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psea-my.sharepoint.com/personal/bfaulkner_psea_org/Documents/FaulknBJ/Downloads/"/>
    </mc:Choice>
  </mc:AlternateContent>
  <xr:revisionPtr revIDLastSave="0" documentId="8_{BC9F746C-BC65-4977-927E-ECACCC83F2F9}" xr6:coauthVersionLast="47" xr6:coauthVersionMax="47" xr10:uidLastSave="{00000000-0000-0000-0000-000000000000}"/>
  <bookViews>
    <workbookView xWindow="-110" yWindow="-110" windowWidth="19420" windowHeight="10300" firstSheet="1" activeTab="1" xr2:uid="{00000000-000D-0000-FFFF-FFFF00000000}"/>
  </bookViews>
  <sheets>
    <sheet name="LIST YR" sheetId="21" state="hidden" r:id="rId1"/>
    <sheet name="All Clusters" sheetId="24" r:id="rId2"/>
    <sheet name="By Local Education Agency" sheetId="9" r:id="rId3"/>
    <sheet name="By State Senate District" sheetId="23" r:id="rId4"/>
    <sheet name="By State House District" sheetId="14" r:id="rId5"/>
    <sheet name="KEY" sheetId="7" state="hidden" r:id="rId6"/>
    <sheet name="Version" sheetId="13" state="hidden" r:id="rId7"/>
    <sheet name="CROSSWALK CLUSTER TO AUN" sheetId="2" state="hidden" r:id="rId8"/>
    <sheet name="data" sheetId="3" state="hidden" r:id="rId9"/>
    <sheet name="CROSSWALK House to AUN" sheetId="15" state="hidden" r:id="rId10"/>
    <sheet name="CROSSWALK Senate to AUN" sheetId="16" state="hidden" r:id="rId11"/>
    <sheet name="LIST HOUSE" sheetId="18" state="hidden" r:id="rId12"/>
    <sheet name="LIST SENATE" sheetId="19" state="hidden" r:id="rId13"/>
    <sheet name="LIST UNISERV BY HAND" sheetId="26" state="hidden" r:id="rId14"/>
    <sheet name="LIST UNISERV" sheetId="1" state="hidden" r:id="rId15"/>
    <sheet name="LIST LEA - obsolete" sheetId="11" state="hidden" r:id="rId16"/>
    <sheet name="CROSSWALK REGION" sheetId="12" state="hidden" r:id="rId17"/>
    <sheet name="DATA - FAD" sheetId="20" state="hidden" r:id="rId18"/>
    <sheet name="LIST School Districts by AUN_ID" sheetId="22" state="hidden" r:id="rId19"/>
    <sheet name="LIST SD CTC BY AUN" sheetId="25" state="hidden" r:id="rId20"/>
    <sheet name="All ADQ" sheetId="27" state="hidden" r:id="rId21"/>
  </sheets>
  <definedNames>
    <definedName name="Act1Counterfactual">#REF!</definedName>
    <definedName name="AssessedValues">#REF!</definedName>
    <definedName name="BalanceOther">#REF!</definedName>
    <definedName name="BasicEducRev">#REF!</definedName>
    <definedName name="BenefitsAll">#REF!</definedName>
    <definedName name="CARES">#REF!</definedName>
    <definedName name="CensusHousingStats">#REF!</definedName>
    <definedName name="CharterEnrollment">#REF!</definedName>
    <definedName name="CharterTuition">#REF!</definedName>
    <definedName name="CompGroups">#REF!</definedName>
    <definedName name="ComponentsofCompAll">#REF!</definedName>
    <definedName name="CompParts">#REF!</definedName>
    <definedName name="CoreNonCore">#REF!</definedName>
    <definedName name="DEBT">#REF!</definedName>
    <definedName name="DebtasPerBorBase">#REF!</definedName>
    <definedName name="DebtService">#REF!</definedName>
    <definedName name="DetailStateSubsidies">#REF!</definedName>
    <definedName name="EABenefits">#REF!</definedName>
    <definedName name="EAComp">#REF!</definedName>
    <definedName name="EarnedIncomeTaxes">#REF!</definedName>
    <definedName name="EASal">#REF!</definedName>
    <definedName name="EnrollmentBU">#REF!</definedName>
    <definedName name="EqMillsCoMostRecent">#REF!</definedName>
    <definedName name="EqMillsEachContig1year">#REF!</definedName>
    <definedName name="Equalizedmills">#REF!</definedName>
    <definedName name="FB_APPROPandNOT">#REF!</definedName>
    <definedName name="FB_BudAct">#REF!</definedName>
    <definedName name="FB_Detail">#REF!</definedName>
    <definedName name="FB_OtherCapProj" localSheetId="18">#REF!</definedName>
    <definedName name="FB_OtherCapProj" localSheetId="0">#REF!</definedName>
    <definedName name="FB_OtherCapProj">#REF!</definedName>
    <definedName name="FB_PerOfCEandTE">#REF!</definedName>
    <definedName name="FB_ThreeBanger">#REF!</definedName>
    <definedName name="FederalRev">#REF!</definedName>
    <definedName name="FundBalanceNarrative" localSheetId="18">#REF!</definedName>
    <definedName name="FundBalanceNarrative" localSheetId="0">#REF!</definedName>
    <definedName name="FundBalanceNarrative">#REF!</definedName>
    <definedName name="General_Fund_Balance_Classifications_As___Of_Total_Expenditures__Actual">#REF!</definedName>
    <definedName name="GraphAct1Max">#REF!</definedName>
    <definedName name="GraphCompositionDebt">#REF!</definedName>
    <definedName name="GRAPHCompShareEXP">#REF!</definedName>
    <definedName name="GraphDebtByType">#REF!</definedName>
    <definedName name="GRAPHEXP">#REF!</definedName>
    <definedName name="Graphic_CapProj">#REF!</definedName>
    <definedName name="Graphic_DebtServ">#REF!</definedName>
    <definedName name="Graphic_FoodService">#REF!</definedName>
    <definedName name="Graphic_InternalService">#REF!</definedName>
    <definedName name="GraphRevbySource">#REF!</definedName>
    <definedName name="GraphStateRevComponents">#REF!</definedName>
    <definedName name="InDepthFedRevFromPDE">#REF!</definedName>
    <definedName name="InDepthLocalRevFromPDE">#REF!</definedName>
    <definedName name="MillageRates">#REF!</definedName>
    <definedName name="OF_31">#REF!</definedName>
    <definedName name="OF_32">#REF!</definedName>
    <definedName name="OF_39">#REF!</definedName>
    <definedName name="OF_40">#REF!</definedName>
    <definedName name="OF_51">#REF!</definedName>
    <definedName name="OF_60">#REF!</definedName>
    <definedName name="OperatingPosition">#REF!</definedName>
    <definedName name="OtherExp">#REF!</definedName>
    <definedName name="OtherFinancingSources">#REF!</definedName>
    <definedName name="_xlnm.Print_Area" localSheetId="1">'All Clusters'!$C$3:$T$580</definedName>
    <definedName name="_xlnm.Print_Area" localSheetId="2">'By Local Education Agency'!$Z$27:$AI$58</definedName>
    <definedName name="_xlnm.Print_Area" localSheetId="4">'By State House District'!$BX$22:$CV$43</definedName>
    <definedName name="_xlnm.Print_Area" localSheetId="3">'By State Senate District'!$BX$22:$CV$58</definedName>
    <definedName name="_xlnm.Print_Titles" localSheetId="1">'All Clusters'!$C:$G,'All Clusters'!$3:$6</definedName>
    <definedName name="_xlnm.Print_Titles" localSheetId="4">'By State House District'!$BX:$BX,'By State House District'!$23:$25</definedName>
    <definedName name="_xlnm.Print_Titles" localSheetId="3">'By State Senate District'!$BX:$BX,'By State Senate District'!$22:$26</definedName>
    <definedName name="PropertyTaxLevyMedian">#REF!</definedName>
    <definedName name="PSERSReimb">#REF!</definedName>
    <definedName name="PurchasedServ">#REF!</definedName>
    <definedName name="QuickRatio">#REF!</definedName>
    <definedName name="rentalandsinking">#REF!</definedName>
    <definedName name="Rev_CurrentRealEstateTaxes">#REF!</definedName>
    <definedName name="REV_TOTAL">#REF!</definedName>
    <definedName name="RevenueForecast">#REF!</definedName>
    <definedName name="RevForecastLocalSt">#REF!</definedName>
    <definedName name="RevLocal">#REF!</definedName>
    <definedName name="RTLBG">#REF!</definedName>
    <definedName name="SalaryAll">#REF!</definedName>
    <definedName name="SettlevsAFR">#REF!</definedName>
    <definedName name="SpecialEdRev">#REF!</definedName>
    <definedName name="StateReimb_SSPSERS">#REF!</definedName>
    <definedName name="StateRev">#REF!</definedName>
    <definedName name="StatsonIncome">#REF!</definedName>
    <definedName name="SuperBM">#REF!</definedName>
    <definedName name="Supplies">#REF!</definedName>
    <definedName name="TOC">#REF!</definedName>
    <definedName name="TotalCompAll">#REF!</definedName>
    <definedName name="TotalExp">#REF!</definedName>
    <definedName name="Transfers">#REF!</definedName>
    <definedName name="TransferTaxRev">#REF!</definedName>
    <definedName name="Transportation">#REF!</definedName>
    <definedName name="Tuition">#REF!</definedName>
    <definedName name="U_CashAcctPayable">#REF!</definedName>
    <definedName name="WriteUpFinancialAnalysis">#REF!</definedName>
    <definedName name="WrittenSummaryBalance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86" i="24" l="1"/>
  <c r="E578" i="27" l="1"/>
  <c r="D578" i="27"/>
  <c r="C578" i="27"/>
  <c r="E577" i="27"/>
  <c r="D577" i="27"/>
  <c r="C577" i="27"/>
  <c r="L579" i="25"/>
  <c r="K579" i="25"/>
  <c r="J579" i="25"/>
  <c r="I579" i="25"/>
  <c r="H579" i="25"/>
  <c r="L578" i="25"/>
  <c r="K578" i="25"/>
  <c r="J578" i="25"/>
  <c r="I578" i="25"/>
  <c r="H578" i="25"/>
  <c r="L577" i="25"/>
  <c r="K577" i="25"/>
  <c r="J577" i="25"/>
  <c r="I577" i="25"/>
  <c r="H577" i="25"/>
  <c r="L576" i="25"/>
  <c r="K576" i="25"/>
  <c r="J576" i="25"/>
  <c r="I576" i="25"/>
  <c r="H576" i="25"/>
  <c r="L575" i="25"/>
  <c r="K575" i="25"/>
  <c r="J575" i="25"/>
  <c r="I575" i="25"/>
  <c r="H575" i="25"/>
  <c r="L574" i="25"/>
  <c r="K574" i="25"/>
  <c r="J574" i="25"/>
  <c r="I574" i="25"/>
  <c r="H574" i="25"/>
  <c r="L573" i="25"/>
  <c r="K573" i="25"/>
  <c r="J573" i="25"/>
  <c r="I573" i="25"/>
  <c r="H573" i="25"/>
  <c r="L572" i="25"/>
  <c r="K572" i="25"/>
  <c r="J572" i="25"/>
  <c r="I572" i="25"/>
  <c r="H572" i="25"/>
  <c r="L571" i="25"/>
  <c r="K571" i="25"/>
  <c r="J571" i="25"/>
  <c r="I571" i="25"/>
  <c r="H571" i="25"/>
  <c r="L570" i="25"/>
  <c r="K570" i="25"/>
  <c r="J570" i="25"/>
  <c r="I570" i="25"/>
  <c r="H570" i="25"/>
  <c r="L569" i="25"/>
  <c r="K569" i="25"/>
  <c r="J569" i="25"/>
  <c r="I569" i="25"/>
  <c r="H569" i="25"/>
  <c r="L568" i="25"/>
  <c r="K568" i="25"/>
  <c r="J568" i="25"/>
  <c r="I568" i="25"/>
  <c r="H568" i="25"/>
  <c r="L567" i="25"/>
  <c r="K567" i="25"/>
  <c r="J567" i="25"/>
  <c r="I567" i="25"/>
  <c r="H567" i="25"/>
  <c r="L566" i="25"/>
  <c r="K566" i="25"/>
  <c r="J566" i="25"/>
  <c r="I566" i="25"/>
  <c r="H566" i="25"/>
  <c r="L565" i="25"/>
  <c r="K565" i="25"/>
  <c r="J565" i="25"/>
  <c r="I565" i="25"/>
  <c r="H565" i="25"/>
  <c r="L564" i="25"/>
  <c r="K564" i="25"/>
  <c r="J564" i="25"/>
  <c r="I564" i="25"/>
  <c r="H564" i="25"/>
  <c r="L563" i="25"/>
  <c r="K563" i="25"/>
  <c r="J563" i="25"/>
  <c r="I563" i="25"/>
  <c r="H563" i="25"/>
  <c r="L562" i="25"/>
  <c r="K562" i="25"/>
  <c r="J562" i="25"/>
  <c r="I562" i="25"/>
  <c r="H562" i="25"/>
  <c r="L561" i="25"/>
  <c r="K561" i="25"/>
  <c r="J561" i="25"/>
  <c r="I561" i="25"/>
  <c r="H561" i="25"/>
  <c r="L560" i="25"/>
  <c r="K560" i="25"/>
  <c r="J560" i="25"/>
  <c r="I560" i="25"/>
  <c r="H560" i="25"/>
  <c r="L559" i="25"/>
  <c r="K559" i="25"/>
  <c r="J559" i="25"/>
  <c r="I559" i="25"/>
  <c r="H559" i="25"/>
  <c r="L558" i="25"/>
  <c r="K558" i="25"/>
  <c r="J558" i="25"/>
  <c r="I558" i="25"/>
  <c r="H558" i="25"/>
  <c r="L557" i="25"/>
  <c r="K557" i="25"/>
  <c r="J557" i="25"/>
  <c r="I557" i="25"/>
  <c r="H557" i="25"/>
  <c r="L556" i="25"/>
  <c r="K556" i="25"/>
  <c r="J556" i="25"/>
  <c r="I556" i="25"/>
  <c r="H556" i="25"/>
  <c r="L555" i="25"/>
  <c r="K555" i="25"/>
  <c r="J555" i="25"/>
  <c r="I555" i="25"/>
  <c r="H555" i="25"/>
  <c r="L554" i="25"/>
  <c r="K554" i="25"/>
  <c r="J554" i="25"/>
  <c r="I554" i="25"/>
  <c r="H554" i="25"/>
  <c r="L553" i="25"/>
  <c r="K553" i="25"/>
  <c r="J553" i="25"/>
  <c r="I553" i="25"/>
  <c r="H553" i="25"/>
  <c r="L552" i="25"/>
  <c r="K552" i="25"/>
  <c r="J552" i="25"/>
  <c r="I552" i="25"/>
  <c r="H552" i="25"/>
  <c r="L551" i="25"/>
  <c r="K551" i="25"/>
  <c r="J551" i="25"/>
  <c r="I551" i="25"/>
  <c r="H551" i="25"/>
  <c r="L550" i="25"/>
  <c r="K550" i="25"/>
  <c r="J550" i="25"/>
  <c r="I550" i="25"/>
  <c r="H550" i="25"/>
  <c r="L549" i="25"/>
  <c r="K549" i="25"/>
  <c r="J549" i="25"/>
  <c r="I549" i="25"/>
  <c r="H549" i="25"/>
  <c r="L548" i="25"/>
  <c r="K548" i="25"/>
  <c r="J548" i="25"/>
  <c r="I548" i="25"/>
  <c r="H548" i="25"/>
  <c r="L547" i="25"/>
  <c r="K547" i="25"/>
  <c r="J547" i="25"/>
  <c r="I547" i="25"/>
  <c r="H547" i="25"/>
  <c r="L546" i="25"/>
  <c r="K546" i="25"/>
  <c r="J546" i="25"/>
  <c r="I546" i="25"/>
  <c r="H546" i="25"/>
  <c r="L545" i="25"/>
  <c r="K545" i="25"/>
  <c r="J545" i="25"/>
  <c r="I545" i="25"/>
  <c r="H545" i="25"/>
  <c r="L544" i="25"/>
  <c r="K544" i="25"/>
  <c r="J544" i="25"/>
  <c r="I544" i="25"/>
  <c r="H544" i="25"/>
  <c r="L543" i="25"/>
  <c r="K543" i="25"/>
  <c r="J543" i="25"/>
  <c r="I543" i="25"/>
  <c r="H543" i="25"/>
  <c r="L542" i="25"/>
  <c r="K542" i="25"/>
  <c r="J542" i="25"/>
  <c r="I542" i="25"/>
  <c r="H542" i="25"/>
  <c r="L541" i="25"/>
  <c r="K541" i="25"/>
  <c r="J541" i="25"/>
  <c r="I541" i="25"/>
  <c r="H541" i="25"/>
  <c r="L540" i="25"/>
  <c r="K540" i="25"/>
  <c r="J540" i="25"/>
  <c r="I540" i="25"/>
  <c r="H540" i="25"/>
  <c r="L539" i="25"/>
  <c r="K539" i="25"/>
  <c r="J539" i="25"/>
  <c r="I539" i="25"/>
  <c r="H539" i="25"/>
  <c r="L538" i="25"/>
  <c r="K538" i="25"/>
  <c r="J538" i="25"/>
  <c r="I538" i="25"/>
  <c r="H538" i="25"/>
  <c r="L537" i="25"/>
  <c r="K537" i="25"/>
  <c r="J537" i="25"/>
  <c r="I537" i="25"/>
  <c r="H537" i="25"/>
  <c r="L536" i="25"/>
  <c r="K536" i="25"/>
  <c r="J536" i="25"/>
  <c r="I536" i="25"/>
  <c r="H536" i="25"/>
  <c r="L535" i="25"/>
  <c r="K535" i="25"/>
  <c r="J535" i="25"/>
  <c r="I535" i="25"/>
  <c r="H535" i="25"/>
  <c r="L534" i="25"/>
  <c r="K534" i="25"/>
  <c r="J534" i="25"/>
  <c r="I534" i="25"/>
  <c r="H534" i="25"/>
  <c r="L533" i="25"/>
  <c r="K533" i="25"/>
  <c r="J533" i="25"/>
  <c r="I533" i="25"/>
  <c r="H533" i="25"/>
  <c r="L532" i="25"/>
  <c r="K532" i="25"/>
  <c r="J532" i="25"/>
  <c r="I532" i="25"/>
  <c r="H532" i="25"/>
  <c r="L531" i="25"/>
  <c r="K531" i="25"/>
  <c r="J531" i="25"/>
  <c r="I531" i="25"/>
  <c r="H531" i="25"/>
  <c r="L530" i="25"/>
  <c r="K530" i="25"/>
  <c r="J530" i="25"/>
  <c r="I530" i="25"/>
  <c r="H530" i="25"/>
  <c r="L529" i="25"/>
  <c r="K529" i="25"/>
  <c r="J529" i="25"/>
  <c r="I529" i="25"/>
  <c r="H529" i="25"/>
  <c r="L528" i="25"/>
  <c r="K528" i="25"/>
  <c r="J528" i="25"/>
  <c r="I528" i="25"/>
  <c r="H528" i="25"/>
  <c r="L527" i="25"/>
  <c r="K527" i="25"/>
  <c r="J527" i="25"/>
  <c r="I527" i="25"/>
  <c r="H527" i="25"/>
  <c r="L526" i="25"/>
  <c r="K526" i="25"/>
  <c r="J526" i="25"/>
  <c r="I526" i="25"/>
  <c r="H526" i="25"/>
  <c r="L525" i="25"/>
  <c r="K525" i="25"/>
  <c r="J525" i="25"/>
  <c r="I525" i="25"/>
  <c r="H525" i="25"/>
  <c r="L524" i="25"/>
  <c r="K524" i="25"/>
  <c r="J524" i="25"/>
  <c r="I524" i="25"/>
  <c r="H524" i="25"/>
  <c r="L523" i="25"/>
  <c r="K523" i="25"/>
  <c r="J523" i="25"/>
  <c r="I523" i="25"/>
  <c r="H523" i="25"/>
  <c r="L522" i="25"/>
  <c r="K522" i="25"/>
  <c r="J522" i="25"/>
  <c r="I522" i="25"/>
  <c r="H522" i="25"/>
  <c r="L521" i="25"/>
  <c r="K521" i="25"/>
  <c r="J521" i="25"/>
  <c r="I521" i="25"/>
  <c r="H521" i="25"/>
  <c r="L520" i="25"/>
  <c r="K520" i="25"/>
  <c r="J520" i="25"/>
  <c r="I520" i="25"/>
  <c r="H520" i="25"/>
  <c r="L519" i="25"/>
  <c r="K519" i="25"/>
  <c r="J519" i="25"/>
  <c r="I519" i="25"/>
  <c r="H519" i="25"/>
  <c r="L518" i="25"/>
  <c r="K518" i="25"/>
  <c r="J518" i="25"/>
  <c r="I518" i="25"/>
  <c r="H518" i="25"/>
  <c r="L517" i="25"/>
  <c r="K517" i="25"/>
  <c r="J517" i="25"/>
  <c r="I517" i="25"/>
  <c r="H517" i="25"/>
  <c r="L516" i="25"/>
  <c r="K516" i="25"/>
  <c r="J516" i="25"/>
  <c r="I516" i="25"/>
  <c r="H516" i="25"/>
  <c r="L515" i="25"/>
  <c r="K515" i="25"/>
  <c r="J515" i="25"/>
  <c r="I515" i="25"/>
  <c r="H515" i="25"/>
  <c r="L514" i="25"/>
  <c r="K514" i="25"/>
  <c r="J514" i="25"/>
  <c r="I514" i="25"/>
  <c r="H514" i="25"/>
  <c r="L513" i="25"/>
  <c r="K513" i="25"/>
  <c r="J513" i="25"/>
  <c r="I513" i="25"/>
  <c r="H513" i="25"/>
  <c r="L512" i="25"/>
  <c r="K512" i="25"/>
  <c r="J512" i="25"/>
  <c r="I512" i="25"/>
  <c r="H512" i="25"/>
  <c r="L511" i="25"/>
  <c r="K511" i="25"/>
  <c r="J511" i="25"/>
  <c r="I511" i="25"/>
  <c r="H511" i="25"/>
  <c r="L510" i="25"/>
  <c r="K510" i="25"/>
  <c r="J510" i="25"/>
  <c r="I510" i="25"/>
  <c r="H510" i="25"/>
  <c r="L509" i="25"/>
  <c r="K509" i="25"/>
  <c r="J509" i="25"/>
  <c r="I509" i="25"/>
  <c r="H509" i="25"/>
  <c r="L508" i="25"/>
  <c r="K508" i="25"/>
  <c r="J508" i="25"/>
  <c r="I508" i="25"/>
  <c r="H508" i="25"/>
  <c r="L507" i="25"/>
  <c r="K507" i="25"/>
  <c r="J507" i="25"/>
  <c r="I507" i="25"/>
  <c r="H507" i="25"/>
  <c r="L506" i="25"/>
  <c r="K506" i="25"/>
  <c r="J506" i="25"/>
  <c r="I506" i="25"/>
  <c r="H506" i="25"/>
  <c r="L505" i="25"/>
  <c r="K505" i="25"/>
  <c r="J505" i="25"/>
  <c r="I505" i="25"/>
  <c r="H505" i="25"/>
  <c r="L504" i="25"/>
  <c r="K504" i="25"/>
  <c r="J504" i="25"/>
  <c r="I504" i="25"/>
  <c r="H504" i="25"/>
  <c r="L503" i="25"/>
  <c r="K503" i="25"/>
  <c r="J503" i="25"/>
  <c r="I503" i="25"/>
  <c r="H503" i="25"/>
  <c r="L502" i="25"/>
  <c r="K502" i="25"/>
  <c r="J502" i="25"/>
  <c r="I502" i="25"/>
  <c r="H502" i="25"/>
  <c r="L501" i="25"/>
  <c r="K501" i="25"/>
  <c r="J501" i="25"/>
  <c r="I501" i="25"/>
  <c r="H501" i="25"/>
  <c r="L500" i="25"/>
  <c r="K500" i="25"/>
  <c r="J500" i="25"/>
  <c r="I500" i="25"/>
  <c r="H500" i="25"/>
  <c r="L499" i="25"/>
  <c r="K499" i="25"/>
  <c r="J499" i="25"/>
  <c r="I499" i="25"/>
  <c r="H499" i="25"/>
  <c r="L498" i="25"/>
  <c r="K498" i="25"/>
  <c r="J498" i="25"/>
  <c r="I498" i="25"/>
  <c r="H498" i="25"/>
  <c r="L497" i="25"/>
  <c r="K497" i="25"/>
  <c r="J497" i="25"/>
  <c r="I497" i="25"/>
  <c r="H497" i="25"/>
  <c r="L496" i="25"/>
  <c r="K496" i="25"/>
  <c r="J496" i="25"/>
  <c r="I496" i="25"/>
  <c r="H496" i="25"/>
  <c r="L495" i="25"/>
  <c r="K495" i="25"/>
  <c r="J495" i="25"/>
  <c r="I495" i="25"/>
  <c r="H495" i="25"/>
  <c r="L494" i="25"/>
  <c r="K494" i="25"/>
  <c r="J494" i="25"/>
  <c r="I494" i="25"/>
  <c r="H494" i="25"/>
  <c r="L493" i="25"/>
  <c r="K493" i="25"/>
  <c r="J493" i="25"/>
  <c r="I493" i="25"/>
  <c r="H493" i="25"/>
  <c r="L492" i="25"/>
  <c r="K492" i="25"/>
  <c r="J492" i="25"/>
  <c r="I492" i="25"/>
  <c r="H492" i="25"/>
  <c r="L491" i="25"/>
  <c r="K491" i="25"/>
  <c r="J491" i="25"/>
  <c r="I491" i="25"/>
  <c r="H491" i="25"/>
  <c r="L490" i="25"/>
  <c r="K490" i="25"/>
  <c r="J490" i="25"/>
  <c r="I490" i="25"/>
  <c r="H490" i="25"/>
  <c r="L489" i="25"/>
  <c r="K489" i="25"/>
  <c r="J489" i="25"/>
  <c r="I489" i="25"/>
  <c r="H489" i="25"/>
  <c r="L488" i="25"/>
  <c r="K488" i="25"/>
  <c r="J488" i="25"/>
  <c r="I488" i="25"/>
  <c r="H488" i="25"/>
  <c r="L487" i="25"/>
  <c r="K487" i="25"/>
  <c r="J487" i="25"/>
  <c r="I487" i="25"/>
  <c r="H487" i="25"/>
  <c r="L486" i="25"/>
  <c r="K486" i="25"/>
  <c r="J486" i="25"/>
  <c r="I486" i="25"/>
  <c r="H486" i="25"/>
  <c r="L485" i="25"/>
  <c r="K485" i="25"/>
  <c r="J485" i="25"/>
  <c r="I485" i="25"/>
  <c r="H485" i="25"/>
  <c r="L484" i="25"/>
  <c r="K484" i="25"/>
  <c r="J484" i="25"/>
  <c r="I484" i="25"/>
  <c r="H484" i="25"/>
  <c r="L483" i="25"/>
  <c r="K483" i="25"/>
  <c r="J483" i="25"/>
  <c r="I483" i="25"/>
  <c r="H483" i="25"/>
  <c r="L482" i="25"/>
  <c r="K482" i="25"/>
  <c r="J482" i="25"/>
  <c r="I482" i="25"/>
  <c r="H482" i="25"/>
  <c r="L481" i="25"/>
  <c r="K481" i="25"/>
  <c r="J481" i="25"/>
  <c r="I481" i="25"/>
  <c r="H481" i="25"/>
  <c r="L480" i="25"/>
  <c r="K480" i="25"/>
  <c r="J480" i="25"/>
  <c r="I480" i="25"/>
  <c r="H480" i="25"/>
  <c r="L479" i="25"/>
  <c r="K479" i="25"/>
  <c r="J479" i="25"/>
  <c r="I479" i="25"/>
  <c r="H479" i="25"/>
  <c r="L478" i="25"/>
  <c r="K478" i="25"/>
  <c r="J478" i="25"/>
  <c r="I478" i="25"/>
  <c r="H478" i="25"/>
  <c r="L477" i="25"/>
  <c r="K477" i="25"/>
  <c r="J477" i="25"/>
  <c r="I477" i="25"/>
  <c r="H477" i="25"/>
  <c r="L476" i="25"/>
  <c r="K476" i="25"/>
  <c r="J476" i="25"/>
  <c r="I476" i="25"/>
  <c r="H476" i="25"/>
  <c r="L475" i="25"/>
  <c r="K475" i="25"/>
  <c r="J475" i="25"/>
  <c r="I475" i="25"/>
  <c r="H475" i="25"/>
  <c r="L474" i="25"/>
  <c r="K474" i="25"/>
  <c r="J474" i="25"/>
  <c r="I474" i="25"/>
  <c r="H474" i="25"/>
  <c r="L473" i="25"/>
  <c r="K473" i="25"/>
  <c r="J473" i="25"/>
  <c r="I473" i="25"/>
  <c r="H473" i="25"/>
  <c r="L472" i="25"/>
  <c r="K472" i="25"/>
  <c r="J472" i="25"/>
  <c r="I472" i="25"/>
  <c r="H472" i="25"/>
  <c r="L471" i="25"/>
  <c r="K471" i="25"/>
  <c r="J471" i="25"/>
  <c r="I471" i="25"/>
  <c r="H471" i="25"/>
  <c r="L470" i="25"/>
  <c r="K470" i="25"/>
  <c r="J470" i="25"/>
  <c r="I470" i="25"/>
  <c r="H470" i="25"/>
  <c r="L469" i="25"/>
  <c r="K469" i="25"/>
  <c r="J469" i="25"/>
  <c r="I469" i="25"/>
  <c r="H469" i="25"/>
  <c r="L468" i="25"/>
  <c r="K468" i="25"/>
  <c r="J468" i="25"/>
  <c r="I468" i="25"/>
  <c r="H468" i="25"/>
  <c r="L467" i="25"/>
  <c r="K467" i="25"/>
  <c r="J467" i="25"/>
  <c r="I467" i="25"/>
  <c r="H467" i="25"/>
  <c r="L466" i="25"/>
  <c r="K466" i="25"/>
  <c r="J466" i="25"/>
  <c r="I466" i="25"/>
  <c r="H466" i="25"/>
  <c r="L465" i="25"/>
  <c r="K465" i="25"/>
  <c r="J465" i="25"/>
  <c r="I465" i="25"/>
  <c r="H465" i="25"/>
  <c r="L464" i="25"/>
  <c r="K464" i="25"/>
  <c r="J464" i="25"/>
  <c r="I464" i="25"/>
  <c r="H464" i="25"/>
  <c r="L463" i="25"/>
  <c r="K463" i="25"/>
  <c r="J463" i="25"/>
  <c r="I463" i="25"/>
  <c r="H463" i="25"/>
  <c r="L462" i="25"/>
  <c r="K462" i="25"/>
  <c r="J462" i="25"/>
  <c r="I462" i="25"/>
  <c r="H462" i="25"/>
  <c r="L461" i="25"/>
  <c r="K461" i="25"/>
  <c r="J461" i="25"/>
  <c r="I461" i="25"/>
  <c r="H461" i="25"/>
  <c r="L460" i="25"/>
  <c r="K460" i="25"/>
  <c r="J460" i="25"/>
  <c r="I460" i="25"/>
  <c r="H460" i="25"/>
  <c r="L459" i="25"/>
  <c r="K459" i="25"/>
  <c r="J459" i="25"/>
  <c r="I459" i="25"/>
  <c r="H459" i="25"/>
  <c r="L458" i="25"/>
  <c r="K458" i="25"/>
  <c r="J458" i="25"/>
  <c r="I458" i="25"/>
  <c r="H458" i="25"/>
  <c r="L457" i="25"/>
  <c r="K457" i="25"/>
  <c r="J457" i="25"/>
  <c r="I457" i="25"/>
  <c r="H457" i="25"/>
  <c r="L456" i="25"/>
  <c r="K456" i="25"/>
  <c r="J456" i="25"/>
  <c r="I456" i="25"/>
  <c r="H456" i="25"/>
  <c r="L455" i="25"/>
  <c r="K455" i="25"/>
  <c r="J455" i="25"/>
  <c r="I455" i="25"/>
  <c r="H455" i="25"/>
  <c r="L454" i="25"/>
  <c r="K454" i="25"/>
  <c r="J454" i="25"/>
  <c r="I454" i="25"/>
  <c r="H454" i="25"/>
  <c r="L453" i="25"/>
  <c r="K453" i="25"/>
  <c r="J453" i="25"/>
  <c r="I453" i="25"/>
  <c r="H453" i="25"/>
  <c r="L452" i="25"/>
  <c r="K452" i="25"/>
  <c r="J452" i="25"/>
  <c r="I452" i="25"/>
  <c r="H452" i="25"/>
  <c r="L451" i="25"/>
  <c r="K451" i="25"/>
  <c r="J451" i="25"/>
  <c r="I451" i="25"/>
  <c r="H451" i="25"/>
  <c r="L450" i="25"/>
  <c r="K450" i="25"/>
  <c r="J450" i="25"/>
  <c r="I450" i="25"/>
  <c r="H450" i="25"/>
  <c r="L449" i="25"/>
  <c r="K449" i="25"/>
  <c r="J449" i="25"/>
  <c r="I449" i="25"/>
  <c r="H449" i="25"/>
  <c r="L448" i="25"/>
  <c r="K448" i="25"/>
  <c r="J448" i="25"/>
  <c r="I448" i="25"/>
  <c r="H448" i="25"/>
  <c r="L447" i="25"/>
  <c r="K447" i="25"/>
  <c r="J447" i="25"/>
  <c r="I447" i="25"/>
  <c r="H447" i="25"/>
  <c r="L446" i="25"/>
  <c r="K446" i="25"/>
  <c r="J446" i="25"/>
  <c r="I446" i="25"/>
  <c r="H446" i="25"/>
  <c r="L445" i="25"/>
  <c r="K445" i="25"/>
  <c r="J445" i="25"/>
  <c r="I445" i="25"/>
  <c r="H445" i="25"/>
  <c r="L444" i="25"/>
  <c r="K444" i="25"/>
  <c r="J444" i="25"/>
  <c r="I444" i="25"/>
  <c r="H444" i="25"/>
  <c r="L443" i="25"/>
  <c r="K443" i="25"/>
  <c r="J443" i="25"/>
  <c r="I443" i="25"/>
  <c r="H443" i="25"/>
  <c r="L442" i="25"/>
  <c r="K442" i="25"/>
  <c r="J442" i="25"/>
  <c r="I442" i="25"/>
  <c r="H442" i="25"/>
  <c r="L441" i="25"/>
  <c r="K441" i="25"/>
  <c r="J441" i="25"/>
  <c r="I441" i="25"/>
  <c r="H441" i="25"/>
  <c r="L440" i="25"/>
  <c r="K440" i="25"/>
  <c r="J440" i="25"/>
  <c r="I440" i="25"/>
  <c r="H440" i="25"/>
  <c r="L439" i="25"/>
  <c r="K439" i="25"/>
  <c r="J439" i="25"/>
  <c r="I439" i="25"/>
  <c r="H439" i="25"/>
  <c r="L438" i="25"/>
  <c r="K438" i="25"/>
  <c r="J438" i="25"/>
  <c r="I438" i="25"/>
  <c r="H438" i="25"/>
  <c r="L437" i="25"/>
  <c r="K437" i="25"/>
  <c r="J437" i="25"/>
  <c r="I437" i="25"/>
  <c r="H437" i="25"/>
  <c r="L436" i="25"/>
  <c r="K436" i="25"/>
  <c r="J436" i="25"/>
  <c r="I436" i="25"/>
  <c r="H436" i="25"/>
  <c r="L435" i="25"/>
  <c r="K435" i="25"/>
  <c r="J435" i="25"/>
  <c r="I435" i="25"/>
  <c r="H435" i="25"/>
  <c r="L434" i="25"/>
  <c r="K434" i="25"/>
  <c r="J434" i="25"/>
  <c r="I434" i="25"/>
  <c r="H434" i="25"/>
  <c r="L433" i="25"/>
  <c r="K433" i="25"/>
  <c r="J433" i="25"/>
  <c r="I433" i="25"/>
  <c r="H433" i="25"/>
  <c r="L432" i="25"/>
  <c r="K432" i="25"/>
  <c r="J432" i="25"/>
  <c r="I432" i="25"/>
  <c r="H432" i="25"/>
  <c r="L431" i="25"/>
  <c r="K431" i="25"/>
  <c r="J431" i="25"/>
  <c r="I431" i="25"/>
  <c r="H431" i="25"/>
  <c r="L430" i="25"/>
  <c r="K430" i="25"/>
  <c r="J430" i="25"/>
  <c r="I430" i="25"/>
  <c r="H430" i="25"/>
  <c r="L429" i="25"/>
  <c r="K429" i="25"/>
  <c r="J429" i="25"/>
  <c r="I429" i="25"/>
  <c r="H429" i="25"/>
  <c r="L428" i="25"/>
  <c r="K428" i="25"/>
  <c r="J428" i="25"/>
  <c r="I428" i="25"/>
  <c r="H428" i="25"/>
  <c r="L427" i="25"/>
  <c r="K427" i="25"/>
  <c r="J427" i="25"/>
  <c r="I427" i="25"/>
  <c r="H427" i="25"/>
  <c r="L426" i="25"/>
  <c r="K426" i="25"/>
  <c r="J426" i="25"/>
  <c r="I426" i="25"/>
  <c r="H426" i="25"/>
  <c r="L425" i="25"/>
  <c r="K425" i="25"/>
  <c r="J425" i="25"/>
  <c r="I425" i="25"/>
  <c r="H425" i="25"/>
  <c r="L424" i="25"/>
  <c r="K424" i="25"/>
  <c r="J424" i="25"/>
  <c r="I424" i="25"/>
  <c r="H424" i="25"/>
  <c r="L423" i="25"/>
  <c r="K423" i="25"/>
  <c r="J423" i="25"/>
  <c r="I423" i="25"/>
  <c r="H423" i="25"/>
  <c r="L422" i="25"/>
  <c r="K422" i="25"/>
  <c r="J422" i="25"/>
  <c r="I422" i="25"/>
  <c r="H422" i="25"/>
  <c r="L421" i="25"/>
  <c r="K421" i="25"/>
  <c r="J421" i="25"/>
  <c r="I421" i="25"/>
  <c r="H421" i="25"/>
  <c r="L420" i="25"/>
  <c r="K420" i="25"/>
  <c r="J420" i="25"/>
  <c r="I420" i="25"/>
  <c r="H420" i="25"/>
  <c r="L419" i="25"/>
  <c r="K419" i="25"/>
  <c r="J419" i="25"/>
  <c r="I419" i="25"/>
  <c r="H419" i="25"/>
  <c r="L418" i="25"/>
  <c r="K418" i="25"/>
  <c r="J418" i="25"/>
  <c r="I418" i="25"/>
  <c r="H418" i="25"/>
  <c r="L417" i="25"/>
  <c r="K417" i="25"/>
  <c r="J417" i="25"/>
  <c r="I417" i="25"/>
  <c r="H417" i="25"/>
  <c r="L416" i="25"/>
  <c r="K416" i="25"/>
  <c r="J416" i="25"/>
  <c r="I416" i="25"/>
  <c r="H416" i="25"/>
  <c r="L415" i="25"/>
  <c r="K415" i="25"/>
  <c r="J415" i="25"/>
  <c r="I415" i="25"/>
  <c r="H415" i="25"/>
  <c r="L414" i="25"/>
  <c r="K414" i="25"/>
  <c r="J414" i="25"/>
  <c r="I414" i="25"/>
  <c r="H414" i="25"/>
  <c r="L413" i="25"/>
  <c r="K413" i="25"/>
  <c r="J413" i="25"/>
  <c r="I413" i="25"/>
  <c r="H413" i="25"/>
  <c r="L412" i="25"/>
  <c r="K412" i="25"/>
  <c r="J412" i="25"/>
  <c r="I412" i="25"/>
  <c r="H412" i="25"/>
  <c r="L411" i="25"/>
  <c r="K411" i="25"/>
  <c r="J411" i="25"/>
  <c r="I411" i="25"/>
  <c r="H411" i="25"/>
  <c r="L410" i="25"/>
  <c r="K410" i="25"/>
  <c r="J410" i="25"/>
  <c r="I410" i="25"/>
  <c r="H410" i="25"/>
  <c r="L409" i="25"/>
  <c r="K409" i="25"/>
  <c r="J409" i="25"/>
  <c r="I409" i="25"/>
  <c r="H409" i="25"/>
  <c r="L408" i="25"/>
  <c r="K408" i="25"/>
  <c r="J408" i="25"/>
  <c r="I408" i="25"/>
  <c r="H408" i="25"/>
  <c r="L407" i="25"/>
  <c r="K407" i="25"/>
  <c r="J407" i="25"/>
  <c r="I407" i="25"/>
  <c r="H407" i="25"/>
  <c r="L406" i="25"/>
  <c r="K406" i="25"/>
  <c r="J406" i="25"/>
  <c r="I406" i="25"/>
  <c r="H406" i="25"/>
  <c r="L405" i="25"/>
  <c r="K405" i="25"/>
  <c r="J405" i="25"/>
  <c r="I405" i="25"/>
  <c r="H405" i="25"/>
  <c r="L404" i="25"/>
  <c r="K404" i="25"/>
  <c r="J404" i="25"/>
  <c r="I404" i="25"/>
  <c r="H404" i="25"/>
  <c r="L403" i="25"/>
  <c r="K403" i="25"/>
  <c r="J403" i="25"/>
  <c r="I403" i="25"/>
  <c r="H403" i="25"/>
  <c r="L402" i="25"/>
  <c r="K402" i="25"/>
  <c r="J402" i="25"/>
  <c r="I402" i="25"/>
  <c r="H402" i="25"/>
  <c r="L401" i="25"/>
  <c r="K401" i="25"/>
  <c r="J401" i="25"/>
  <c r="I401" i="25"/>
  <c r="H401" i="25"/>
  <c r="L400" i="25"/>
  <c r="K400" i="25"/>
  <c r="J400" i="25"/>
  <c r="I400" i="25"/>
  <c r="H400" i="25"/>
  <c r="L399" i="25"/>
  <c r="K399" i="25"/>
  <c r="J399" i="25"/>
  <c r="I399" i="25"/>
  <c r="H399" i="25"/>
  <c r="L398" i="25"/>
  <c r="K398" i="25"/>
  <c r="J398" i="25"/>
  <c r="I398" i="25"/>
  <c r="H398" i="25"/>
  <c r="L397" i="25"/>
  <c r="K397" i="25"/>
  <c r="J397" i="25"/>
  <c r="I397" i="25"/>
  <c r="H397" i="25"/>
  <c r="L396" i="25"/>
  <c r="K396" i="25"/>
  <c r="J396" i="25"/>
  <c r="I396" i="25"/>
  <c r="H396" i="25"/>
  <c r="L395" i="25"/>
  <c r="K395" i="25"/>
  <c r="J395" i="25"/>
  <c r="I395" i="25"/>
  <c r="H395" i="25"/>
  <c r="L394" i="25"/>
  <c r="K394" i="25"/>
  <c r="J394" i="25"/>
  <c r="I394" i="25"/>
  <c r="H394" i="25"/>
  <c r="L393" i="25"/>
  <c r="K393" i="25"/>
  <c r="J393" i="25"/>
  <c r="I393" i="25"/>
  <c r="H393" i="25"/>
  <c r="L392" i="25"/>
  <c r="K392" i="25"/>
  <c r="J392" i="25"/>
  <c r="I392" i="25"/>
  <c r="H392" i="25"/>
  <c r="L391" i="25"/>
  <c r="K391" i="25"/>
  <c r="J391" i="25"/>
  <c r="I391" i="25"/>
  <c r="H391" i="25"/>
  <c r="L390" i="25"/>
  <c r="K390" i="25"/>
  <c r="J390" i="25"/>
  <c r="I390" i="25"/>
  <c r="H390" i="25"/>
  <c r="L389" i="25"/>
  <c r="K389" i="25"/>
  <c r="J389" i="25"/>
  <c r="I389" i="25"/>
  <c r="H389" i="25"/>
  <c r="L388" i="25"/>
  <c r="K388" i="25"/>
  <c r="J388" i="25"/>
  <c r="I388" i="25"/>
  <c r="H388" i="25"/>
  <c r="L387" i="25"/>
  <c r="K387" i="25"/>
  <c r="J387" i="25"/>
  <c r="I387" i="25"/>
  <c r="H387" i="25"/>
  <c r="L386" i="25"/>
  <c r="K386" i="25"/>
  <c r="J386" i="25"/>
  <c r="I386" i="25"/>
  <c r="H386" i="25"/>
  <c r="L385" i="25"/>
  <c r="K385" i="25"/>
  <c r="J385" i="25"/>
  <c r="I385" i="25"/>
  <c r="H385" i="25"/>
  <c r="L384" i="25"/>
  <c r="K384" i="25"/>
  <c r="J384" i="25"/>
  <c r="I384" i="25"/>
  <c r="H384" i="25"/>
  <c r="L383" i="25"/>
  <c r="K383" i="25"/>
  <c r="J383" i="25"/>
  <c r="I383" i="25"/>
  <c r="H383" i="25"/>
  <c r="L382" i="25"/>
  <c r="K382" i="25"/>
  <c r="J382" i="25"/>
  <c r="I382" i="25"/>
  <c r="H382" i="25"/>
  <c r="L381" i="25"/>
  <c r="K381" i="25"/>
  <c r="J381" i="25"/>
  <c r="I381" i="25"/>
  <c r="H381" i="25"/>
  <c r="L380" i="25"/>
  <c r="K380" i="25"/>
  <c r="J380" i="25"/>
  <c r="I380" i="25"/>
  <c r="H380" i="25"/>
  <c r="L379" i="25"/>
  <c r="K379" i="25"/>
  <c r="J379" i="25"/>
  <c r="I379" i="25"/>
  <c r="H379" i="25"/>
  <c r="L378" i="25"/>
  <c r="K378" i="25"/>
  <c r="J378" i="25"/>
  <c r="I378" i="25"/>
  <c r="H378" i="25"/>
  <c r="L377" i="25"/>
  <c r="K377" i="25"/>
  <c r="J377" i="25"/>
  <c r="I377" i="25"/>
  <c r="H377" i="25"/>
  <c r="L376" i="25"/>
  <c r="K376" i="25"/>
  <c r="J376" i="25"/>
  <c r="I376" i="25"/>
  <c r="H376" i="25"/>
  <c r="L375" i="25"/>
  <c r="K375" i="25"/>
  <c r="J375" i="25"/>
  <c r="I375" i="25"/>
  <c r="H375" i="25"/>
  <c r="L374" i="25"/>
  <c r="K374" i="25"/>
  <c r="J374" i="25"/>
  <c r="I374" i="25"/>
  <c r="H374" i="25"/>
  <c r="L373" i="25"/>
  <c r="K373" i="25"/>
  <c r="J373" i="25"/>
  <c r="I373" i="25"/>
  <c r="H373" i="25"/>
  <c r="L372" i="25"/>
  <c r="K372" i="25"/>
  <c r="J372" i="25"/>
  <c r="I372" i="25"/>
  <c r="H372" i="25"/>
  <c r="L371" i="25"/>
  <c r="K371" i="25"/>
  <c r="J371" i="25"/>
  <c r="I371" i="25"/>
  <c r="H371" i="25"/>
  <c r="L370" i="25"/>
  <c r="K370" i="25"/>
  <c r="J370" i="25"/>
  <c r="I370" i="25"/>
  <c r="H370" i="25"/>
  <c r="L369" i="25"/>
  <c r="K369" i="25"/>
  <c r="J369" i="25"/>
  <c r="I369" i="25"/>
  <c r="H369" i="25"/>
  <c r="L368" i="25"/>
  <c r="K368" i="25"/>
  <c r="J368" i="25"/>
  <c r="I368" i="25"/>
  <c r="H368" i="25"/>
  <c r="L367" i="25"/>
  <c r="K367" i="25"/>
  <c r="J367" i="25"/>
  <c r="I367" i="25"/>
  <c r="H367" i="25"/>
  <c r="L366" i="25"/>
  <c r="K366" i="25"/>
  <c r="J366" i="25"/>
  <c r="I366" i="25"/>
  <c r="H366" i="25"/>
  <c r="L365" i="25"/>
  <c r="K365" i="25"/>
  <c r="J365" i="25"/>
  <c r="I365" i="25"/>
  <c r="H365" i="25"/>
  <c r="L364" i="25"/>
  <c r="K364" i="25"/>
  <c r="J364" i="25"/>
  <c r="I364" i="25"/>
  <c r="H364" i="25"/>
  <c r="L363" i="25"/>
  <c r="K363" i="25"/>
  <c r="J363" i="25"/>
  <c r="I363" i="25"/>
  <c r="H363" i="25"/>
  <c r="L362" i="25"/>
  <c r="K362" i="25"/>
  <c r="J362" i="25"/>
  <c r="I362" i="25"/>
  <c r="H362" i="25"/>
  <c r="L361" i="25"/>
  <c r="K361" i="25"/>
  <c r="J361" i="25"/>
  <c r="I361" i="25"/>
  <c r="H361" i="25"/>
  <c r="L360" i="25"/>
  <c r="K360" i="25"/>
  <c r="J360" i="25"/>
  <c r="I360" i="25"/>
  <c r="H360" i="25"/>
  <c r="L359" i="25"/>
  <c r="K359" i="25"/>
  <c r="J359" i="25"/>
  <c r="I359" i="25"/>
  <c r="H359" i="25"/>
  <c r="L358" i="25"/>
  <c r="K358" i="25"/>
  <c r="J358" i="25"/>
  <c r="I358" i="25"/>
  <c r="H358" i="25"/>
  <c r="L357" i="25"/>
  <c r="K357" i="25"/>
  <c r="J357" i="25"/>
  <c r="I357" i="25"/>
  <c r="H357" i="25"/>
  <c r="L356" i="25"/>
  <c r="K356" i="25"/>
  <c r="J356" i="25"/>
  <c r="I356" i="25"/>
  <c r="H356" i="25"/>
  <c r="L355" i="25"/>
  <c r="K355" i="25"/>
  <c r="J355" i="25"/>
  <c r="I355" i="25"/>
  <c r="H355" i="25"/>
  <c r="L354" i="25"/>
  <c r="K354" i="25"/>
  <c r="J354" i="25"/>
  <c r="I354" i="25"/>
  <c r="H354" i="25"/>
  <c r="L353" i="25"/>
  <c r="K353" i="25"/>
  <c r="J353" i="25"/>
  <c r="I353" i="25"/>
  <c r="H353" i="25"/>
  <c r="L352" i="25"/>
  <c r="K352" i="25"/>
  <c r="J352" i="25"/>
  <c r="I352" i="25"/>
  <c r="H352" i="25"/>
  <c r="L351" i="25"/>
  <c r="K351" i="25"/>
  <c r="J351" i="25"/>
  <c r="I351" i="25"/>
  <c r="H351" i="25"/>
  <c r="L350" i="25"/>
  <c r="K350" i="25"/>
  <c r="J350" i="25"/>
  <c r="I350" i="25"/>
  <c r="H350" i="25"/>
  <c r="L349" i="25"/>
  <c r="K349" i="25"/>
  <c r="J349" i="25"/>
  <c r="I349" i="25"/>
  <c r="H349" i="25"/>
  <c r="L348" i="25"/>
  <c r="K348" i="25"/>
  <c r="J348" i="25"/>
  <c r="I348" i="25"/>
  <c r="H348" i="25"/>
  <c r="L347" i="25"/>
  <c r="K347" i="25"/>
  <c r="J347" i="25"/>
  <c r="I347" i="25"/>
  <c r="H347" i="25"/>
  <c r="L346" i="25"/>
  <c r="K346" i="25"/>
  <c r="J346" i="25"/>
  <c r="I346" i="25"/>
  <c r="H346" i="25"/>
  <c r="L345" i="25"/>
  <c r="K345" i="25"/>
  <c r="J345" i="25"/>
  <c r="I345" i="25"/>
  <c r="H345" i="25"/>
  <c r="L344" i="25"/>
  <c r="K344" i="25"/>
  <c r="J344" i="25"/>
  <c r="I344" i="25"/>
  <c r="H344" i="25"/>
  <c r="L343" i="25"/>
  <c r="K343" i="25"/>
  <c r="J343" i="25"/>
  <c r="I343" i="25"/>
  <c r="H343" i="25"/>
  <c r="L342" i="25"/>
  <c r="K342" i="25"/>
  <c r="J342" i="25"/>
  <c r="I342" i="25"/>
  <c r="H342" i="25"/>
  <c r="L341" i="25"/>
  <c r="K341" i="25"/>
  <c r="J341" i="25"/>
  <c r="I341" i="25"/>
  <c r="H341" i="25"/>
  <c r="L340" i="25"/>
  <c r="K340" i="25"/>
  <c r="J340" i="25"/>
  <c r="I340" i="25"/>
  <c r="H340" i="25"/>
  <c r="L339" i="25"/>
  <c r="K339" i="25"/>
  <c r="J339" i="25"/>
  <c r="I339" i="25"/>
  <c r="H339" i="25"/>
  <c r="L338" i="25"/>
  <c r="K338" i="25"/>
  <c r="J338" i="25"/>
  <c r="I338" i="25"/>
  <c r="H338" i="25"/>
  <c r="L337" i="25"/>
  <c r="K337" i="25"/>
  <c r="J337" i="25"/>
  <c r="I337" i="25"/>
  <c r="H337" i="25"/>
  <c r="L336" i="25"/>
  <c r="K336" i="25"/>
  <c r="J336" i="25"/>
  <c r="I336" i="25"/>
  <c r="H336" i="25"/>
  <c r="L335" i="25"/>
  <c r="K335" i="25"/>
  <c r="J335" i="25"/>
  <c r="I335" i="25"/>
  <c r="H335" i="25"/>
  <c r="L334" i="25"/>
  <c r="K334" i="25"/>
  <c r="J334" i="25"/>
  <c r="I334" i="25"/>
  <c r="H334" i="25"/>
  <c r="L333" i="25"/>
  <c r="K333" i="25"/>
  <c r="J333" i="25"/>
  <c r="I333" i="25"/>
  <c r="H333" i="25"/>
  <c r="L332" i="25"/>
  <c r="K332" i="25"/>
  <c r="J332" i="25"/>
  <c r="I332" i="25"/>
  <c r="H332" i="25"/>
  <c r="L331" i="25"/>
  <c r="K331" i="25"/>
  <c r="J331" i="25"/>
  <c r="I331" i="25"/>
  <c r="H331" i="25"/>
  <c r="L330" i="25"/>
  <c r="K330" i="25"/>
  <c r="J330" i="25"/>
  <c r="I330" i="25"/>
  <c r="H330" i="25"/>
  <c r="L329" i="25"/>
  <c r="K329" i="25"/>
  <c r="J329" i="25"/>
  <c r="I329" i="25"/>
  <c r="H329" i="25"/>
  <c r="L328" i="25"/>
  <c r="K328" i="25"/>
  <c r="J328" i="25"/>
  <c r="I328" i="25"/>
  <c r="H328" i="25"/>
  <c r="L327" i="25"/>
  <c r="K327" i="25"/>
  <c r="J327" i="25"/>
  <c r="I327" i="25"/>
  <c r="H327" i="25"/>
  <c r="L326" i="25"/>
  <c r="K326" i="25"/>
  <c r="J326" i="25"/>
  <c r="I326" i="25"/>
  <c r="H326" i="25"/>
  <c r="L325" i="25"/>
  <c r="K325" i="25"/>
  <c r="J325" i="25"/>
  <c r="I325" i="25"/>
  <c r="H325" i="25"/>
  <c r="L324" i="25"/>
  <c r="K324" i="25"/>
  <c r="J324" i="25"/>
  <c r="I324" i="25"/>
  <c r="H324" i="25"/>
  <c r="L323" i="25"/>
  <c r="K323" i="25"/>
  <c r="J323" i="25"/>
  <c r="I323" i="25"/>
  <c r="H323" i="25"/>
  <c r="L322" i="25"/>
  <c r="K322" i="25"/>
  <c r="J322" i="25"/>
  <c r="I322" i="25"/>
  <c r="H322" i="25"/>
  <c r="L321" i="25"/>
  <c r="K321" i="25"/>
  <c r="J321" i="25"/>
  <c r="I321" i="25"/>
  <c r="H321" i="25"/>
  <c r="L320" i="25"/>
  <c r="K320" i="25"/>
  <c r="J320" i="25"/>
  <c r="I320" i="25"/>
  <c r="H320" i="25"/>
  <c r="L319" i="25"/>
  <c r="K319" i="25"/>
  <c r="J319" i="25"/>
  <c r="I319" i="25"/>
  <c r="H319" i="25"/>
  <c r="L318" i="25"/>
  <c r="K318" i="25"/>
  <c r="J318" i="25"/>
  <c r="I318" i="25"/>
  <c r="H318" i="25"/>
  <c r="L317" i="25"/>
  <c r="K317" i="25"/>
  <c r="J317" i="25"/>
  <c r="I317" i="25"/>
  <c r="H317" i="25"/>
  <c r="L316" i="25"/>
  <c r="K316" i="25"/>
  <c r="J316" i="25"/>
  <c r="I316" i="25"/>
  <c r="H316" i="25"/>
  <c r="L315" i="25"/>
  <c r="K315" i="25"/>
  <c r="J315" i="25"/>
  <c r="I315" i="25"/>
  <c r="H315" i="25"/>
  <c r="L314" i="25"/>
  <c r="K314" i="25"/>
  <c r="J314" i="25"/>
  <c r="I314" i="25"/>
  <c r="H314" i="25"/>
  <c r="L313" i="25"/>
  <c r="K313" i="25"/>
  <c r="J313" i="25"/>
  <c r="I313" i="25"/>
  <c r="H313" i="25"/>
  <c r="L312" i="25"/>
  <c r="K312" i="25"/>
  <c r="J312" i="25"/>
  <c r="I312" i="25"/>
  <c r="H312" i="25"/>
  <c r="L311" i="25"/>
  <c r="K311" i="25"/>
  <c r="J311" i="25"/>
  <c r="I311" i="25"/>
  <c r="H311" i="25"/>
  <c r="L310" i="25"/>
  <c r="K310" i="25"/>
  <c r="J310" i="25"/>
  <c r="I310" i="25"/>
  <c r="H310" i="25"/>
  <c r="L309" i="25"/>
  <c r="K309" i="25"/>
  <c r="J309" i="25"/>
  <c r="I309" i="25"/>
  <c r="H309" i="25"/>
  <c r="L308" i="25"/>
  <c r="K308" i="25"/>
  <c r="J308" i="25"/>
  <c r="I308" i="25"/>
  <c r="H308" i="25"/>
  <c r="L307" i="25"/>
  <c r="K307" i="25"/>
  <c r="J307" i="25"/>
  <c r="I307" i="25"/>
  <c r="H307" i="25"/>
  <c r="L306" i="25"/>
  <c r="K306" i="25"/>
  <c r="J306" i="25"/>
  <c r="I306" i="25"/>
  <c r="H306" i="25"/>
  <c r="L305" i="25"/>
  <c r="K305" i="25"/>
  <c r="J305" i="25"/>
  <c r="I305" i="25"/>
  <c r="H305" i="25"/>
  <c r="L304" i="25"/>
  <c r="K304" i="25"/>
  <c r="J304" i="25"/>
  <c r="I304" i="25"/>
  <c r="H304" i="25"/>
  <c r="L303" i="25"/>
  <c r="K303" i="25"/>
  <c r="J303" i="25"/>
  <c r="I303" i="25"/>
  <c r="H303" i="25"/>
  <c r="L302" i="25"/>
  <c r="K302" i="25"/>
  <c r="J302" i="25"/>
  <c r="I302" i="25"/>
  <c r="H302" i="25"/>
  <c r="L301" i="25"/>
  <c r="K301" i="25"/>
  <c r="J301" i="25"/>
  <c r="I301" i="25"/>
  <c r="H301" i="25"/>
  <c r="L300" i="25"/>
  <c r="K300" i="25"/>
  <c r="J300" i="25"/>
  <c r="I300" i="25"/>
  <c r="H300" i="25"/>
  <c r="L299" i="25"/>
  <c r="K299" i="25"/>
  <c r="J299" i="25"/>
  <c r="I299" i="25"/>
  <c r="H299" i="25"/>
  <c r="L298" i="25"/>
  <c r="K298" i="25"/>
  <c r="J298" i="25"/>
  <c r="I298" i="25"/>
  <c r="H298" i="25"/>
  <c r="L297" i="25"/>
  <c r="K297" i="25"/>
  <c r="J297" i="25"/>
  <c r="I297" i="25"/>
  <c r="H297" i="25"/>
  <c r="L296" i="25"/>
  <c r="K296" i="25"/>
  <c r="J296" i="25"/>
  <c r="I296" i="25"/>
  <c r="H296" i="25"/>
  <c r="L295" i="25"/>
  <c r="K295" i="25"/>
  <c r="J295" i="25"/>
  <c r="I295" i="25"/>
  <c r="H295" i="25"/>
  <c r="L294" i="25"/>
  <c r="K294" i="25"/>
  <c r="J294" i="25"/>
  <c r="I294" i="25"/>
  <c r="H294" i="25"/>
  <c r="L293" i="25"/>
  <c r="K293" i="25"/>
  <c r="J293" i="25"/>
  <c r="I293" i="25"/>
  <c r="H293" i="25"/>
  <c r="L292" i="25"/>
  <c r="K292" i="25"/>
  <c r="J292" i="25"/>
  <c r="I292" i="25"/>
  <c r="H292" i="25"/>
  <c r="L291" i="25"/>
  <c r="K291" i="25"/>
  <c r="J291" i="25"/>
  <c r="I291" i="25"/>
  <c r="H291" i="25"/>
  <c r="L290" i="25"/>
  <c r="K290" i="25"/>
  <c r="J290" i="25"/>
  <c r="I290" i="25"/>
  <c r="H290" i="25"/>
  <c r="L289" i="25"/>
  <c r="K289" i="25"/>
  <c r="J289" i="25"/>
  <c r="I289" i="25"/>
  <c r="H289" i="25"/>
  <c r="L288" i="25"/>
  <c r="K288" i="25"/>
  <c r="J288" i="25"/>
  <c r="I288" i="25"/>
  <c r="H288" i="25"/>
  <c r="L287" i="25"/>
  <c r="K287" i="25"/>
  <c r="J287" i="25"/>
  <c r="I287" i="25"/>
  <c r="H287" i="25"/>
  <c r="L286" i="25"/>
  <c r="K286" i="25"/>
  <c r="J286" i="25"/>
  <c r="I286" i="25"/>
  <c r="H286" i="25"/>
  <c r="L285" i="25"/>
  <c r="K285" i="25"/>
  <c r="J285" i="25"/>
  <c r="I285" i="25"/>
  <c r="H285" i="25"/>
  <c r="L284" i="25"/>
  <c r="K284" i="25"/>
  <c r="J284" i="25"/>
  <c r="I284" i="25"/>
  <c r="H284" i="25"/>
  <c r="L283" i="25"/>
  <c r="K283" i="25"/>
  <c r="J283" i="25"/>
  <c r="I283" i="25"/>
  <c r="H283" i="25"/>
  <c r="L282" i="25"/>
  <c r="K282" i="25"/>
  <c r="J282" i="25"/>
  <c r="I282" i="25"/>
  <c r="H282" i="25"/>
  <c r="L281" i="25"/>
  <c r="K281" i="25"/>
  <c r="J281" i="25"/>
  <c r="I281" i="25"/>
  <c r="H281" i="25"/>
  <c r="L280" i="25"/>
  <c r="K280" i="25"/>
  <c r="J280" i="25"/>
  <c r="I280" i="25"/>
  <c r="H280" i="25"/>
  <c r="L279" i="25"/>
  <c r="K279" i="25"/>
  <c r="J279" i="25"/>
  <c r="I279" i="25"/>
  <c r="H279" i="25"/>
  <c r="L278" i="25"/>
  <c r="K278" i="25"/>
  <c r="J278" i="25"/>
  <c r="I278" i="25"/>
  <c r="H278" i="25"/>
  <c r="L277" i="25"/>
  <c r="K277" i="25"/>
  <c r="J277" i="25"/>
  <c r="I277" i="25"/>
  <c r="H277" i="25"/>
  <c r="L276" i="25"/>
  <c r="K276" i="25"/>
  <c r="J276" i="25"/>
  <c r="I276" i="25"/>
  <c r="H276" i="25"/>
  <c r="L275" i="25"/>
  <c r="K275" i="25"/>
  <c r="J275" i="25"/>
  <c r="I275" i="25"/>
  <c r="H275" i="25"/>
  <c r="L274" i="25"/>
  <c r="K274" i="25"/>
  <c r="J274" i="25"/>
  <c r="I274" i="25"/>
  <c r="H274" i="25"/>
  <c r="L273" i="25"/>
  <c r="K273" i="25"/>
  <c r="J273" i="25"/>
  <c r="I273" i="25"/>
  <c r="H273" i="25"/>
  <c r="L272" i="25"/>
  <c r="K272" i="25"/>
  <c r="J272" i="25"/>
  <c r="I272" i="25"/>
  <c r="H272" i="25"/>
  <c r="L271" i="25"/>
  <c r="K271" i="25"/>
  <c r="J271" i="25"/>
  <c r="I271" i="25"/>
  <c r="H271" i="25"/>
  <c r="L270" i="25"/>
  <c r="K270" i="25"/>
  <c r="J270" i="25"/>
  <c r="I270" i="25"/>
  <c r="H270" i="25"/>
  <c r="L269" i="25"/>
  <c r="K269" i="25"/>
  <c r="J269" i="25"/>
  <c r="I269" i="25"/>
  <c r="H269" i="25"/>
  <c r="L268" i="25"/>
  <c r="K268" i="25"/>
  <c r="J268" i="25"/>
  <c r="I268" i="25"/>
  <c r="H268" i="25"/>
  <c r="L267" i="25"/>
  <c r="K267" i="25"/>
  <c r="J267" i="25"/>
  <c r="I267" i="25"/>
  <c r="H267" i="25"/>
  <c r="L266" i="25"/>
  <c r="K266" i="25"/>
  <c r="J266" i="25"/>
  <c r="I266" i="25"/>
  <c r="H266" i="25"/>
  <c r="L265" i="25"/>
  <c r="K265" i="25"/>
  <c r="J265" i="25"/>
  <c r="I265" i="25"/>
  <c r="H265" i="25"/>
  <c r="L264" i="25"/>
  <c r="K264" i="25"/>
  <c r="J264" i="25"/>
  <c r="I264" i="25"/>
  <c r="H264" i="25"/>
  <c r="L263" i="25"/>
  <c r="K263" i="25"/>
  <c r="J263" i="25"/>
  <c r="I263" i="25"/>
  <c r="H263" i="25"/>
  <c r="L262" i="25"/>
  <c r="K262" i="25"/>
  <c r="J262" i="25"/>
  <c r="I262" i="25"/>
  <c r="H262" i="25"/>
  <c r="L261" i="25"/>
  <c r="K261" i="25"/>
  <c r="J261" i="25"/>
  <c r="I261" i="25"/>
  <c r="H261" i="25"/>
  <c r="L260" i="25"/>
  <c r="K260" i="25"/>
  <c r="J260" i="25"/>
  <c r="I260" i="25"/>
  <c r="H260" i="25"/>
  <c r="L259" i="25"/>
  <c r="K259" i="25"/>
  <c r="J259" i="25"/>
  <c r="I259" i="25"/>
  <c r="H259" i="25"/>
  <c r="L258" i="25"/>
  <c r="K258" i="25"/>
  <c r="J258" i="25"/>
  <c r="I258" i="25"/>
  <c r="H258" i="25"/>
  <c r="L257" i="25"/>
  <c r="K257" i="25"/>
  <c r="J257" i="25"/>
  <c r="I257" i="25"/>
  <c r="H257" i="25"/>
  <c r="L256" i="25"/>
  <c r="K256" i="25"/>
  <c r="J256" i="25"/>
  <c r="I256" i="25"/>
  <c r="H256" i="25"/>
  <c r="L255" i="25"/>
  <c r="K255" i="25"/>
  <c r="J255" i="25"/>
  <c r="I255" i="25"/>
  <c r="H255" i="25"/>
  <c r="L254" i="25"/>
  <c r="K254" i="25"/>
  <c r="J254" i="25"/>
  <c r="I254" i="25"/>
  <c r="H254" i="25"/>
  <c r="L253" i="25"/>
  <c r="K253" i="25"/>
  <c r="J253" i="25"/>
  <c r="I253" i="25"/>
  <c r="H253" i="25"/>
  <c r="L252" i="25"/>
  <c r="K252" i="25"/>
  <c r="J252" i="25"/>
  <c r="I252" i="25"/>
  <c r="H252" i="25"/>
  <c r="L251" i="25"/>
  <c r="K251" i="25"/>
  <c r="J251" i="25"/>
  <c r="I251" i="25"/>
  <c r="H251" i="25"/>
  <c r="L250" i="25"/>
  <c r="K250" i="25"/>
  <c r="J250" i="25"/>
  <c r="I250" i="25"/>
  <c r="H250" i="25"/>
  <c r="L249" i="25"/>
  <c r="K249" i="25"/>
  <c r="J249" i="25"/>
  <c r="I249" i="25"/>
  <c r="H249" i="25"/>
  <c r="L248" i="25"/>
  <c r="K248" i="25"/>
  <c r="J248" i="25"/>
  <c r="I248" i="25"/>
  <c r="H248" i="25"/>
  <c r="L247" i="25"/>
  <c r="K247" i="25"/>
  <c r="J247" i="25"/>
  <c r="I247" i="25"/>
  <c r="H247" i="25"/>
  <c r="L246" i="25"/>
  <c r="K246" i="25"/>
  <c r="J246" i="25"/>
  <c r="I246" i="25"/>
  <c r="H246" i="25"/>
  <c r="L245" i="25"/>
  <c r="K245" i="25"/>
  <c r="J245" i="25"/>
  <c r="I245" i="25"/>
  <c r="H245" i="25"/>
  <c r="L244" i="25"/>
  <c r="K244" i="25"/>
  <c r="J244" i="25"/>
  <c r="I244" i="25"/>
  <c r="H244" i="25"/>
  <c r="L243" i="25"/>
  <c r="K243" i="25"/>
  <c r="J243" i="25"/>
  <c r="I243" i="25"/>
  <c r="H243" i="25"/>
  <c r="L242" i="25"/>
  <c r="K242" i="25"/>
  <c r="J242" i="25"/>
  <c r="I242" i="25"/>
  <c r="H242" i="25"/>
  <c r="L241" i="25"/>
  <c r="K241" i="25"/>
  <c r="J241" i="25"/>
  <c r="I241" i="25"/>
  <c r="H241" i="25"/>
  <c r="L240" i="25"/>
  <c r="K240" i="25"/>
  <c r="J240" i="25"/>
  <c r="I240" i="25"/>
  <c r="H240" i="25"/>
  <c r="L239" i="25"/>
  <c r="K239" i="25"/>
  <c r="J239" i="25"/>
  <c r="I239" i="25"/>
  <c r="H239" i="25"/>
  <c r="L238" i="25"/>
  <c r="K238" i="25"/>
  <c r="J238" i="25"/>
  <c r="I238" i="25"/>
  <c r="H238" i="25"/>
  <c r="L237" i="25"/>
  <c r="K237" i="25"/>
  <c r="J237" i="25"/>
  <c r="I237" i="25"/>
  <c r="H237" i="25"/>
  <c r="L236" i="25"/>
  <c r="K236" i="25"/>
  <c r="J236" i="25"/>
  <c r="I236" i="25"/>
  <c r="H236" i="25"/>
  <c r="L235" i="25"/>
  <c r="K235" i="25"/>
  <c r="J235" i="25"/>
  <c r="I235" i="25"/>
  <c r="H235" i="25"/>
  <c r="L234" i="25"/>
  <c r="K234" i="25"/>
  <c r="J234" i="25"/>
  <c r="I234" i="25"/>
  <c r="H234" i="25"/>
  <c r="L233" i="25"/>
  <c r="K233" i="25"/>
  <c r="J233" i="25"/>
  <c r="I233" i="25"/>
  <c r="H233" i="25"/>
  <c r="L232" i="25"/>
  <c r="K232" i="25"/>
  <c r="J232" i="25"/>
  <c r="I232" i="25"/>
  <c r="H232" i="25"/>
  <c r="L231" i="25"/>
  <c r="K231" i="25"/>
  <c r="J231" i="25"/>
  <c r="I231" i="25"/>
  <c r="H231" i="25"/>
  <c r="L230" i="25"/>
  <c r="K230" i="25"/>
  <c r="J230" i="25"/>
  <c r="I230" i="25"/>
  <c r="H230" i="25"/>
  <c r="L229" i="25"/>
  <c r="K229" i="25"/>
  <c r="J229" i="25"/>
  <c r="I229" i="25"/>
  <c r="H229" i="25"/>
  <c r="L228" i="25"/>
  <c r="K228" i="25"/>
  <c r="J228" i="25"/>
  <c r="I228" i="25"/>
  <c r="H228" i="25"/>
  <c r="L227" i="25"/>
  <c r="K227" i="25"/>
  <c r="J227" i="25"/>
  <c r="I227" i="25"/>
  <c r="H227" i="25"/>
  <c r="L226" i="25"/>
  <c r="K226" i="25"/>
  <c r="J226" i="25"/>
  <c r="I226" i="25"/>
  <c r="H226" i="25"/>
  <c r="L225" i="25"/>
  <c r="K225" i="25"/>
  <c r="J225" i="25"/>
  <c r="I225" i="25"/>
  <c r="H225" i="25"/>
  <c r="L224" i="25"/>
  <c r="K224" i="25"/>
  <c r="J224" i="25"/>
  <c r="I224" i="25"/>
  <c r="H224" i="25"/>
  <c r="L223" i="25"/>
  <c r="K223" i="25"/>
  <c r="J223" i="25"/>
  <c r="I223" i="25"/>
  <c r="H223" i="25"/>
  <c r="L222" i="25"/>
  <c r="K222" i="25"/>
  <c r="J222" i="25"/>
  <c r="I222" i="25"/>
  <c r="H222" i="25"/>
  <c r="L221" i="25"/>
  <c r="K221" i="25"/>
  <c r="J221" i="25"/>
  <c r="I221" i="25"/>
  <c r="H221" i="25"/>
  <c r="L220" i="25"/>
  <c r="K220" i="25"/>
  <c r="J220" i="25"/>
  <c r="I220" i="25"/>
  <c r="H220" i="25"/>
  <c r="L219" i="25"/>
  <c r="K219" i="25"/>
  <c r="J219" i="25"/>
  <c r="I219" i="25"/>
  <c r="H219" i="25"/>
  <c r="L218" i="25"/>
  <c r="K218" i="25"/>
  <c r="J218" i="25"/>
  <c r="I218" i="25"/>
  <c r="H218" i="25"/>
  <c r="L217" i="25"/>
  <c r="K217" i="25"/>
  <c r="J217" i="25"/>
  <c r="I217" i="25"/>
  <c r="H217" i="25"/>
  <c r="L216" i="25"/>
  <c r="K216" i="25"/>
  <c r="J216" i="25"/>
  <c r="I216" i="25"/>
  <c r="H216" i="25"/>
  <c r="L215" i="25"/>
  <c r="K215" i="25"/>
  <c r="J215" i="25"/>
  <c r="I215" i="25"/>
  <c r="H215" i="25"/>
  <c r="L214" i="25"/>
  <c r="K214" i="25"/>
  <c r="J214" i="25"/>
  <c r="I214" i="25"/>
  <c r="H214" i="25"/>
  <c r="L213" i="25"/>
  <c r="K213" i="25"/>
  <c r="J213" i="25"/>
  <c r="I213" i="25"/>
  <c r="H213" i="25"/>
  <c r="L212" i="25"/>
  <c r="K212" i="25"/>
  <c r="J212" i="25"/>
  <c r="I212" i="25"/>
  <c r="H212" i="25"/>
  <c r="L211" i="25"/>
  <c r="K211" i="25"/>
  <c r="J211" i="25"/>
  <c r="I211" i="25"/>
  <c r="H211" i="25"/>
  <c r="L210" i="25"/>
  <c r="K210" i="25"/>
  <c r="J210" i="25"/>
  <c r="I210" i="25"/>
  <c r="H210" i="25"/>
  <c r="L209" i="25"/>
  <c r="K209" i="25"/>
  <c r="J209" i="25"/>
  <c r="I209" i="25"/>
  <c r="H209" i="25"/>
  <c r="L208" i="25"/>
  <c r="K208" i="25"/>
  <c r="J208" i="25"/>
  <c r="I208" i="25"/>
  <c r="H208" i="25"/>
  <c r="L207" i="25"/>
  <c r="K207" i="25"/>
  <c r="J207" i="25"/>
  <c r="I207" i="25"/>
  <c r="H207" i="25"/>
  <c r="L206" i="25"/>
  <c r="K206" i="25"/>
  <c r="J206" i="25"/>
  <c r="I206" i="25"/>
  <c r="H206" i="25"/>
  <c r="L205" i="25"/>
  <c r="K205" i="25"/>
  <c r="J205" i="25"/>
  <c r="I205" i="25"/>
  <c r="H205" i="25"/>
  <c r="L204" i="25"/>
  <c r="K204" i="25"/>
  <c r="J204" i="25"/>
  <c r="I204" i="25"/>
  <c r="H204" i="25"/>
  <c r="L203" i="25"/>
  <c r="K203" i="25"/>
  <c r="J203" i="25"/>
  <c r="I203" i="25"/>
  <c r="H203" i="25"/>
  <c r="L202" i="25"/>
  <c r="K202" i="25"/>
  <c r="J202" i="25"/>
  <c r="I202" i="25"/>
  <c r="H202" i="25"/>
  <c r="L201" i="25"/>
  <c r="K201" i="25"/>
  <c r="J201" i="25"/>
  <c r="I201" i="25"/>
  <c r="H201" i="25"/>
  <c r="L200" i="25"/>
  <c r="K200" i="25"/>
  <c r="J200" i="25"/>
  <c r="I200" i="25"/>
  <c r="H200" i="25"/>
  <c r="L199" i="25"/>
  <c r="K199" i="25"/>
  <c r="J199" i="25"/>
  <c r="I199" i="25"/>
  <c r="H199" i="25"/>
  <c r="L198" i="25"/>
  <c r="K198" i="25"/>
  <c r="J198" i="25"/>
  <c r="I198" i="25"/>
  <c r="H198" i="25"/>
  <c r="L197" i="25"/>
  <c r="K197" i="25"/>
  <c r="J197" i="25"/>
  <c r="I197" i="25"/>
  <c r="H197" i="25"/>
  <c r="L196" i="25"/>
  <c r="K196" i="25"/>
  <c r="J196" i="25"/>
  <c r="I196" i="25"/>
  <c r="H196" i="25"/>
  <c r="L195" i="25"/>
  <c r="K195" i="25"/>
  <c r="J195" i="25"/>
  <c r="I195" i="25"/>
  <c r="H195" i="25"/>
  <c r="L194" i="25"/>
  <c r="K194" i="25"/>
  <c r="J194" i="25"/>
  <c r="I194" i="25"/>
  <c r="H194" i="25"/>
  <c r="L193" i="25"/>
  <c r="K193" i="25"/>
  <c r="J193" i="25"/>
  <c r="I193" i="25"/>
  <c r="H193" i="25"/>
  <c r="L192" i="25"/>
  <c r="K192" i="25"/>
  <c r="J192" i="25"/>
  <c r="I192" i="25"/>
  <c r="H192" i="25"/>
  <c r="L191" i="25"/>
  <c r="K191" i="25"/>
  <c r="J191" i="25"/>
  <c r="I191" i="25"/>
  <c r="H191" i="25"/>
  <c r="L190" i="25"/>
  <c r="K190" i="25"/>
  <c r="J190" i="25"/>
  <c r="I190" i="25"/>
  <c r="H190" i="25"/>
  <c r="L189" i="25"/>
  <c r="K189" i="25"/>
  <c r="J189" i="25"/>
  <c r="I189" i="25"/>
  <c r="H189" i="25"/>
  <c r="L188" i="25"/>
  <c r="K188" i="25"/>
  <c r="J188" i="25"/>
  <c r="I188" i="25"/>
  <c r="H188" i="25"/>
  <c r="L187" i="25"/>
  <c r="K187" i="25"/>
  <c r="J187" i="25"/>
  <c r="I187" i="25"/>
  <c r="H187" i="25"/>
  <c r="L186" i="25"/>
  <c r="K186" i="25"/>
  <c r="J186" i="25"/>
  <c r="I186" i="25"/>
  <c r="H186" i="25"/>
  <c r="L185" i="25"/>
  <c r="K185" i="25"/>
  <c r="J185" i="25"/>
  <c r="I185" i="25"/>
  <c r="H185" i="25"/>
  <c r="L184" i="25"/>
  <c r="K184" i="25"/>
  <c r="J184" i="25"/>
  <c r="I184" i="25"/>
  <c r="H184" i="25"/>
  <c r="L183" i="25"/>
  <c r="K183" i="25"/>
  <c r="J183" i="25"/>
  <c r="I183" i="25"/>
  <c r="H183" i="25"/>
  <c r="L182" i="25"/>
  <c r="K182" i="25"/>
  <c r="J182" i="25"/>
  <c r="I182" i="25"/>
  <c r="H182" i="25"/>
  <c r="L181" i="25"/>
  <c r="K181" i="25"/>
  <c r="J181" i="25"/>
  <c r="I181" i="25"/>
  <c r="H181" i="25"/>
  <c r="L180" i="25"/>
  <c r="K180" i="25"/>
  <c r="J180" i="25"/>
  <c r="I180" i="25"/>
  <c r="H180" i="25"/>
  <c r="L179" i="25"/>
  <c r="K179" i="25"/>
  <c r="J179" i="25"/>
  <c r="I179" i="25"/>
  <c r="H179" i="25"/>
  <c r="L178" i="25"/>
  <c r="K178" i="25"/>
  <c r="J178" i="25"/>
  <c r="I178" i="25"/>
  <c r="H178" i="25"/>
  <c r="L177" i="25"/>
  <c r="K177" i="25"/>
  <c r="J177" i="25"/>
  <c r="I177" i="25"/>
  <c r="H177" i="25"/>
  <c r="L176" i="25"/>
  <c r="K176" i="25"/>
  <c r="J176" i="25"/>
  <c r="I176" i="25"/>
  <c r="H176" i="25"/>
  <c r="L175" i="25"/>
  <c r="K175" i="25"/>
  <c r="J175" i="25"/>
  <c r="I175" i="25"/>
  <c r="H175" i="25"/>
  <c r="L174" i="25"/>
  <c r="K174" i="25"/>
  <c r="J174" i="25"/>
  <c r="I174" i="25"/>
  <c r="H174" i="25"/>
  <c r="L173" i="25"/>
  <c r="K173" i="25"/>
  <c r="J173" i="25"/>
  <c r="I173" i="25"/>
  <c r="H173" i="25"/>
  <c r="L172" i="25"/>
  <c r="K172" i="25"/>
  <c r="J172" i="25"/>
  <c r="I172" i="25"/>
  <c r="H172" i="25"/>
  <c r="L171" i="25"/>
  <c r="K171" i="25"/>
  <c r="J171" i="25"/>
  <c r="I171" i="25"/>
  <c r="H171" i="25"/>
  <c r="L170" i="25"/>
  <c r="K170" i="25"/>
  <c r="J170" i="25"/>
  <c r="I170" i="25"/>
  <c r="H170" i="25"/>
  <c r="L169" i="25"/>
  <c r="K169" i="25"/>
  <c r="J169" i="25"/>
  <c r="I169" i="25"/>
  <c r="H169" i="25"/>
  <c r="L168" i="25"/>
  <c r="K168" i="25"/>
  <c r="J168" i="25"/>
  <c r="I168" i="25"/>
  <c r="H168" i="25"/>
  <c r="L167" i="25"/>
  <c r="K167" i="25"/>
  <c r="J167" i="25"/>
  <c r="I167" i="25"/>
  <c r="H167" i="25"/>
  <c r="L166" i="25"/>
  <c r="K166" i="25"/>
  <c r="J166" i="25"/>
  <c r="I166" i="25"/>
  <c r="H166" i="25"/>
  <c r="L165" i="25"/>
  <c r="K165" i="25"/>
  <c r="J165" i="25"/>
  <c r="I165" i="25"/>
  <c r="H165" i="25"/>
  <c r="L164" i="25"/>
  <c r="K164" i="25"/>
  <c r="J164" i="25"/>
  <c r="I164" i="25"/>
  <c r="H164" i="25"/>
  <c r="L163" i="25"/>
  <c r="K163" i="25"/>
  <c r="J163" i="25"/>
  <c r="I163" i="25"/>
  <c r="H163" i="25"/>
  <c r="L162" i="25"/>
  <c r="K162" i="25"/>
  <c r="J162" i="25"/>
  <c r="I162" i="25"/>
  <c r="H162" i="25"/>
  <c r="L161" i="25"/>
  <c r="K161" i="25"/>
  <c r="J161" i="25"/>
  <c r="I161" i="25"/>
  <c r="H161" i="25"/>
  <c r="L160" i="25"/>
  <c r="K160" i="25"/>
  <c r="J160" i="25"/>
  <c r="I160" i="25"/>
  <c r="H160" i="25"/>
  <c r="L159" i="25"/>
  <c r="K159" i="25"/>
  <c r="J159" i="25"/>
  <c r="I159" i="25"/>
  <c r="H159" i="25"/>
  <c r="L158" i="25"/>
  <c r="K158" i="25"/>
  <c r="J158" i="25"/>
  <c r="I158" i="25"/>
  <c r="H158" i="25"/>
  <c r="L157" i="25"/>
  <c r="K157" i="25"/>
  <c r="J157" i="25"/>
  <c r="I157" i="25"/>
  <c r="H157" i="25"/>
  <c r="L156" i="25"/>
  <c r="K156" i="25"/>
  <c r="J156" i="25"/>
  <c r="I156" i="25"/>
  <c r="H156" i="25"/>
  <c r="L155" i="25"/>
  <c r="K155" i="25"/>
  <c r="J155" i="25"/>
  <c r="I155" i="25"/>
  <c r="H155" i="25"/>
  <c r="L154" i="25"/>
  <c r="K154" i="25"/>
  <c r="J154" i="25"/>
  <c r="I154" i="25"/>
  <c r="H154" i="25"/>
  <c r="L153" i="25"/>
  <c r="K153" i="25"/>
  <c r="J153" i="25"/>
  <c r="I153" i="25"/>
  <c r="H153" i="25"/>
  <c r="L152" i="25"/>
  <c r="K152" i="25"/>
  <c r="J152" i="25"/>
  <c r="I152" i="25"/>
  <c r="H152" i="25"/>
  <c r="L151" i="25"/>
  <c r="K151" i="25"/>
  <c r="J151" i="25"/>
  <c r="I151" i="25"/>
  <c r="H151" i="25"/>
  <c r="L150" i="25"/>
  <c r="K150" i="25"/>
  <c r="J150" i="25"/>
  <c r="I150" i="25"/>
  <c r="H150" i="25"/>
  <c r="L149" i="25"/>
  <c r="K149" i="25"/>
  <c r="J149" i="25"/>
  <c r="I149" i="25"/>
  <c r="H149" i="25"/>
  <c r="L148" i="25"/>
  <c r="K148" i="25"/>
  <c r="J148" i="25"/>
  <c r="I148" i="25"/>
  <c r="H148" i="25"/>
  <c r="L147" i="25"/>
  <c r="K147" i="25"/>
  <c r="J147" i="25"/>
  <c r="I147" i="25"/>
  <c r="H147" i="25"/>
  <c r="L146" i="25"/>
  <c r="K146" i="25"/>
  <c r="J146" i="25"/>
  <c r="I146" i="25"/>
  <c r="H146" i="25"/>
  <c r="L145" i="25"/>
  <c r="K145" i="25"/>
  <c r="J145" i="25"/>
  <c r="I145" i="25"/>
  <c r="H145" i="25"/>
  <c r="L144" i="25"/>
  <c r="K144" i="25"/>
  <c r="J144" i="25"/>
  <c r="I144" i="25"/>
  <c r="H144" i="25"/>
  <c r="L143" i="25"/>
  <c r="K143" i="25"/>
  <c r="J143" i="25"/>
  <c r="I143" i="25"/>
  <c r="H143" i="25"/>
  <c r="L142" i="25"/>
  <c r="K142" i="25"/>
  <c r="J142" i="25"/>
  <c r="I142" i="25"/>
  <c r="H142" i="25"/>
  <c r="L141" i="25"/>
  <c r="K141" i="25"/>
  <c r="J141" i="25"/>
  <c r="I141" i="25"/>
  <c r="H141" i="25"/>
  <c r="L140" i="25"/>
  <c r="K140" i="25"/>
  <c r="J140" i="25"/>
  <c r="I140" i="25"/>
  <c r="H140" i="25"/>
  <c r="L139" i="25"/>
  <c r="K139" i="25"/>
  <c r="J139" i="25"/>
  <c r="I139" i="25"/>
  <c r="H139" i="25"/>
  <c r="L138" i="25"/>
  <c r="K138" i="25"/>
  <c r="J138" i="25"/>
  <c r="I138" i="25"/>
  <c r="H138" i="25"/>
  <c r="L137" i="25"/>
  <c r="K137" i="25"/>
  <c r="J137" i="25"/>
  <c r="I137" i="25"/>
  <c r="H137" i="25"/>
  <c r="L136" i="25"/>
  <c r="K136" i="25"/>
  <c r="J136" i="25"/>
  <c r="I136" i="25"/>
  <c r="H136" i="25"/>
  <c r="L135" i="25"/>
  <c r="K135" i="25"/>
  <c r="J135" i="25"/>
  <c r="I135" i="25"/>
  <c r="H135" i="25"/>
  <c r="L134" i="25"/>
  <c r="K134" i="25"/>
  <c r="J134" i="25"/>
  <c r="I134" i="25"/>
  <c r="H134" i="25"/>
  <c r="L133" i="25"/>
  <c r="K133" i="25"/>
  <c r="J133" i="25"/>
  <c r="I133" i="25"/>
  <c r="H133" i="25"/>
  <c r="L132" i="25"/>
  <c r="K132" i="25"/>
  <c r="J132" i="25"/>
  <c r="I132" i="25"/>
  <c r="H132" i="25"/>
  <c r="L131" i="25"/>
  <c r="K131" i="25"/>
  <c r="J131" i="25"/>
  <c r="I131" i="25"/>
  <c r="H131" i="25"/>
  <c r="L130" i="25"/>
  <c r="K130" i="25"/>
  <c r="J130" i="25"/>
  <c r="I130" i="25"/>
  <c r="H130" i="25"/>
  <c r="L129" i="25"/>
  <c r="K129" i="25"/>
  <c r="J129" i="25"/>
  <c r="I129" i="25"/>
  <c r="H129" i="25"/>
  <c r="L128" i="25"/>
  <c r="K128" i="25"/>
  <c r="J128" i="25"/>
  <c r="I128" i="25"/>
  <c r="H128" i="25"/>
  <c r="L127" i="25"/>
  <c r="K127" i="25"/>
  <c r="J127" i="25"/>
  <c r="I127" i="25"/>
  <c r="H127" i="25"/>
  <c r="L126" i="25"/>
  <c r="K126" i="25"/>
  <c r="J126" i="25"/>
  <c r="I126" i="25"/>
  <c r="H126" i="25"/>
  <c r="L125" i="25"/>
  <c r="K125" i="25"/>
  <c r="J125" i="25"/>
  <c r="I125" i="25"/>
  <c r="H125" i="25"/>
  <c r="L124" i="25"/>
  <c r="K124" i="25"/>
  <c r="J124" i="25"/>
  <c r="I124" i="25"/>
  <c r="H124" i="25"/>
  <c r="L123" i="25"/>
  <c r="K123" i="25"/>
  <c r="J123" i="25"/>
  <c r="I123" i="25"/>
  <c r="H123" i="25"/>
  <c r="L122" i="25"/>
  <c r="K122" i="25"/>
  <c r="J122" i="25"/>
  <c r="I122" i="25"/>
  <c r="H122" i="25"/>
  <c r="L121" i="25"/>
  <c r="K121" i="25"/>
  <c r="J121" i="25"/>
  <c r="I121" i="25"/>
  <c r="H121" i="25"/>
  <c r="L120" i="25"/>
  <c r="K120" i="25"/>
  <c r="J120" i="25"/>
  <c r="I120" i="25"/>
  <c r="H120" i="25"/>
  <c r="L119" i="25"/>
  <c r="K119" i="25"/>
  <c r="J119" i="25"/>
  <c r="I119" i="25"/>
  <c r="H119" i="25"/>
  <c r="L118" i="25"/>
  <c r="K118" i="25"/>
  <c r="J118" i="25"/>
  <c r="I118" i="25"/>
  <c r="H118" i="25"/>
  <c r="L117" i="25"/>
  <c r="K117" i="25"/>
  <c r="J117" i="25"/>
  <c r="I117" i="25"/>
  <c r="H117" i="25"/>
  <c r="L116" i="25"/>
  <c r="K116" i="25"/>
  <c r="J116" i="25"/>
  <c r="I116" i="25"/>
  <c r="H116" i="25"/>
  <c r="L115" i="25"/>
  <c r="K115" i="25"/>
  <c r="J115" i="25"/>
  <c r="I115" i="25"/>
  <c r="H115" i="25"/>
  <c r="L114" i="25"/>
  <c r="K114" i="25"/>
  <c r="J114" i="25"/>
  <c r="I114" i="25"/>
  <c r="H114" i="25"/>
  <c r="L113" i="25"/>
  <c r="K113" i="25"/>
  <c r="J113" i="25"/>
  <c r="I113" i="25"/>
  <c r="H113" i="25"/>
  <c r="L112" i="25"/>
  <c r="K112" i="25"/>
  <c r="J112" i="25"/>
  <c r="I112" i="25"/>
  <c r="H112" i="25"/>
  <c r="L111" i="25"/>
  <c r="K111" i="25"/>
  <c r="J111" i="25"/>
  <c r="I111" i="25"/>
  <c r="H111" i="25"/>
  <c r="L110" i="25"/>
  <c r="K110" i="25"/>
  <c r="J110" i="25"/>
  <c r="I110" i="25"/>
  <c r="H110" i="25"/>
  <c r="L109" i="25"/>
  <c r="K109" i="25"/>
  <c r="J109" i="25"/>
  <c r="I109" i="25"/>
  <c r="H109" i="25"/>
  <c r="L108" i="25"/>
  <c r="K108" i="25"/>
  <c r="J108" i="25"/>
  <c r="I108" i="25"/>
  <c r="H108" i="25"/>
  <c r="L107" i="25"/>
  <c r="K107" i="25"/>
  <c r="J107" i="25"/>
  <c r="I107" i="25"/>
  <c r="H107" i="25"/>
  <c r="L106" i="25"/>
  <c r="K106" i="25"/>
  <c r="J106" i="25"/>
  <c r="I106" i="25"/>
  <c r="H106" i="25"/>
  <c r="L105" i="25"/>
  <c r="K105" i="25"/>
  <c r="J105" i="25"/>
  <c r="I105" i="25"/>
  <c r="H105" i="25"/>
  <c r="L104" i="25"/>
  <c r="K104" i="25"/>
  <c r="J104" i="25"/>
  <c r="I104" i="25"/>
  <c r="H104" i="25"/>
  <c r="L103" i="25"/>
  <c r="K103" i="25"/>
  <c r="J103" i="25"/>
  <c r="I103" i="25"/>
  <c r="H103" i="25"/>
  <c r="L102" i="25"/>
  <c r="K102" i="25"/>
  <c r="J102" i="25"/>
  <c r="I102" i="25"/>
  <c r="H102" i="25"/>
  <c r="L101" i="25"/>
  <c r="K101" i="25"/>
  <c r="J101" i="25"/>
  <c r="I101" i="25"/>
  <c r="H101" i="25"/>
  <c r="L100" i="25"/>
  <c r="K100" i="25"/>
  <c r="J100" i="25"/>
  <c r="I100" i="25"/>
  <c r="H100" i="25"/>
  <c r="L99" i="25"/>
  <c r="K99" i="25"/>
  <c r="J99" i="25"/>
  <c r="I99" i="25"/>
  <c r="H99" i="25"/>
  <c r="L98" i="25"/>
  <c r="K98" i="25"/>
  <c r="J98" i="25"/>
  <c r="I98" i="25"/>
  <c r="H98" i="25"/>
  <c r="L97" i="25"/>
  <c r="K97" i="25"/>
  <c r="J97" i="25"/>
  <c r="I97" i="25"/>
  <c r="H97" i="25"/>
  <c r="L96" i="25"/>
  <c r="K96" i="25"/>
  <c r="J96" i="25"/>
  <c r="I96" i="25"/>
  <c r="H96" i="25"/>
  <c r="L95" i="25"/>
  <c r="K95" i="25"/>
  <c r="J95" i="25"/>
  <c r="I95" i="25"/>
  <c r="H95" i="25"/>
  <c r="L94" i="25"/>
  <c r="K94" i="25"/>
  <c r="J94" i="25"/>
  <c r="I94" i="25"/>
  <c r="H94" i="25"/>
  <c r="L93" i="25"/>
  <c r="K93" i="25"/>
  <c r="J93" i="25"/>
  <c r="I93" i="25"/>
  <c r="H93" i="25"/>
  <c r="L92" i="25"/>
  <c r="K92" i="25"/>
  <c r="J92" i="25"/>
  <c r="I92" i="25"/>
  <c r="H92" i="25"/>
  <c r="L91" i="25"/>
  <c r="K91" i="25"/>
  <c r="J91" i="25"/>
  <c r="I91" i="25"/>
  <c r="H91" i="25"/>
  <c r="L90" i="25"/>
  <c r="K90" i="25"/>
  <c r="J90" i="25"/>
  <c r="I90" i="25"/>
  <c r="H90" i="25"/>
  <c r="L89" i="25"/>
  <c r="K89" i="25"/>
  <c r="J89" i="25"/>
  <c r="I89" i="25"/>
  <c r="H89" i="25"/>
  <c r="L88" i="25"/>
  <c r="K88" i="25"/>
  <c r="J88" i="25"/>
  <c r="I88" i="25"/>
  <c r="H88" i="25"/>
  <c r="L87" i="25"/>
  <c r="K87" i="25"/>
  <c r="J87" i="25"/>
  <c r="I87" i="25"/>
  <c r="H87" i="25"/>
  <c r="L86" i="25"/>
  <c r="K86" i="25"/>
  <c r="J86" i="25"/>
  <c r="I86" i="25"/>
  <c r="H86" i="25"/>
  <c r="L85" i="25"/>
  <c r="K85" i="25"/>
  <c r="J85" i="25"/>
  <c r="I85" i="25"/>
  <c r="H85" i="25"/>
  <c r="L84" i="25"/>
  <c r="K84" i="25"/>
  <c r="J84" i="25"/>
  <c r="I84" i="25"/>
  <c r="H84" i="25"/>
  <c r="L83" i="25"/>
  <c r="K83" i="25"/>
  <c r="J83" i="25"/>
  <c r="I83" i="25"/>
  <c r="H83" i="25"/>
  <c r="L82" i="25"/>
  <c r="K82" i="25"/>
  <c r="J82" i="25"/>
  <c r="I82" i="25"/>
  <c r="H82" i="25"/>
  <c r="L81" i="25"/>
  <c r="K81" i="25"/>
  <c r="J81" i="25"/>
  <c r="I81" i="25"/>
  <c r="H81" i="25"/>
  <c r="L80" i="25"/>
  <c r="K80" i="25"/>
  <c r="J80" i="25"/>
  <c r="I80" i="25"/>
  <c r="H80" i="25"/>
  <c r="L79" i="25"/>
  <c r="K79" i="25"/>
  <c r="J79" i="25"/>
  <c r="I79" i="25"/>
  <c r="H79" i="25"/>
  <c r="L78" i="25"/>
  <c r="K78" i="25"/>
  <c r="J78" i="25"/>
  <c r="I78" i="25"/>
  <c r="H78" i="25"/>
  <c r="L77" i="25"/>
  <c r="K77" i="25"/>
  <c r="J77" i="25"/>
  <c r="I77" i="25"/>
  <c r="H77" i="25"/>
  <c r="L76" i="25"/>
  <c r="K76" i="25"/>
  <c r="J76" i="25"/>
  <c r="I76" i="25"/>
  <c r="H76" i="25"/>
  <c r="L75" i="25"/>
  <c r="K75" i="25"/>
  <c r="J75" i="25"/>
  <c r="I75" i="25"/>
  <c r="H75" i="25"/>
  <c r="L74" i="25"/>
  <c r="K74" i="25"/>
  <c r="J74" i="25"/>
  <c r="I74" i="25"/>
  <c r="H74" i="25"/>
  <c r="L73" i="25"/>
  <c r="K73" i="25"/>
  <c r="J73" i="25"/>
  <c r="I73" i="25"/>
  <c r="H73" i="25"/>
  <c r="L72" i="25"/>
  <c r="K72" i="25"/>
  <c r="J72" i="25"/>
  <c r="I72" i="25"/>
  <c r="H72" i="25"/>
  <c r="L71" i="25"/>
  <c r="K71" i="25"/>
  <c r="J71" i="25"/>
  <c r="I71" i="25"/>
  <c r="H71" i="25"/>
  <c r="L70" i="25"/>
  <c r="K70" i="25"/>
  <c r="J70" i="25"/>
  <c r="I70" i="25"/>
  <c r="H70" i="25"/>
  <c r="L69" i="25"/>
  <c r="K69" i="25"/>
  <c r="J69" i="25"/>
  <c r="I69" i="25"/>
  <c r="H69" i="25"/>
  <c r="L68" i="25"/>
  <c r="K68" i="25"/>
  <c r="J68" i="25"/>
  <c r="I68" i="25"/>
  <c r="H68" i="25"/>
  <c r="L67" i="25"/>
  <c r="K67" i="25"/>
  <c r="J67" i="25"/>
  <c r="I67" i="25"/>
  <c r="H67" i="25"/>
  <c r="L66" i="25"/>
  <c r="K66" i="25"/>
  <c r="J66" i="25"/>
  <c r="I66" i="25"/>
  <c r="H66" i="25"/>
  <c r="L65" i="25"/>
  <c r="K65" i="25"/>
  <c r="J65" i="25"/>
  <c r="I65" i="25"/>
  <c r="H65" i="25"/>
  <c r="L64" i="25"/>
  <c r="K64" i="25"/>
  <c r="J64" i="25"/>
  <c r="I64" i="25"/>
  <c r="H64" i="25"/>
  <c r="L63" i="25"/>
  <c r="K63" i="25"/>
  <c r="J63" i="25"/>
  <c r="I63" i="25"/>
  <c r="H63" i="25"/>
  <c r="L62" i="25"/>
  <c r="K62" i="25"/>
  <c r="J62" i="25"/>
  <c r="I62" i="25"/>
  <c r="H62" i="25"/>
  <c r="L61" i="25"/>
  <c r="K61" i="25"/>
  <c r="J61" i="25"/>
  <c r="I61" i="25"/>
  <c r="H61" i="25"/>
  <c r="L60" i="25"/>
  <c r="K60" i="25"/>
  <c r="J60" i="25"/>
  <c r="I60" i="25"/>
  <c r="H60" i="25"/>
  <c r="L59" i="25"/>
  <c r="K59" i="25"/>
  <c r="J59" i="25"/>
  <c r="I59" i="25"/>
  <c r="H59" i="25"/>
  <c r="L58" i="25"/>
  <c r="K58" i="25"/>
  <c r="J58" i="25"/>
  <c r="I58" i="25"/>
  <c r="H58" i="25"/>
  <c r="L57" i="25"/>
  <c r="K57" i="25"/>
  <c r="J57" i="25"/>
  <c r="I57" i="25"/>
  <c r="H57" i="25"/>
  <c r="L56" i="25"/>
  <c r="K56" i="25"/>
  <c r="J56" i="25"/>
  <c r="I56" i="25"/>
  <c r="H56" i="25"/>
  <c r="L55" i="25"/>
  <c r="K55" i="25"/>
  <c r="J55" i="25"/>
  <c r="I55" i="25"/>
  <c r="H55" i="25"/>
  <c r="L54" i="25"/>
  <c r="K54" i="25"/>
  <c r="J54" i="25"/>
  <c r="I54" i="25"/>
  <c r="H54" i="25"/>
  <c r="L53" i="25"/>
  <c r="K53" i="25"/>
  <c r="J53" i="25"/>
  <c r="I53" i="25"/>
  <c r="H53" i="25"/>
  <c r="L52" i="25"/>
  <c r="K52" i="25"/>
  <c r="J52" i="25"/>
  <c r="I52" i="25"/>
  <c r="H52" i="25"/>
  <c r="L51" i="25"/>
  <c r="K51" i="25"/>
  <c r="J51" i="25"/>
  <c r="I51" i="25"/>
  <c r="H51" i="25"/>
  <c r="L50" i="25"/>
  <c r="K50" i="25"/>
  <c r="J50" i="25"/>
  <c r="I50" i="25"/>
  <c r="H50" i="25"/>
  <c r="L49" i="25"/>
  <c r="K49" i="25"/>
  <c r="J49" i="25"/>
  <c r="I49" i="25"/>
  <c r="H49" i="25"/>
  <c r="L48" i="25"/>
  <c r="K48" i="25"/>
  <c r="J48" i="25"/>
  <c r="I48" i="25"/>
  <c r="H48" i="25"/>
  <c r="L47" i="25"/>
  <c r="K47" i="25"/>
  <c r="J47" i="25"/>
  <c r="I47" i="25"/>
  <c r="H47" i="25"/>
  <c r="L46" i="25"/>
  <c r="K46" i="25"/>
  <c r="J46" i="25"/>
  <c r="I46" i="25"/>
  <c r="H46" i="25"/>
  <c r="L45" i="25"/>
  <c r="K45" i="25"/>
  <c r="J45" i="25"/>
  <c r="I45" i="25"/>
  <c r="H45" i="25"/>
  <c r="L44" i="25"/>
  <c r="K44" i="25"/>
  <c r="J44" i="25"/>
  <c r="I44" i="25"/>
  <c r="H44" i="25"/>
  <c r="L43" i="25"/>
  <c r="K43" i="25"/>
  <c r="J43" i="25"/>
  <c r="I43" i="25"/>
  <c r="H43" i="25"/>
  <c r="L42" i="25"/>
  <c r="K42" i="25"/>
  <c r="J42" i="25"/>
  <c r="I42" i="25"/>
  <c r="H42" i="25"/>
  <c r="L41" i="25"/>
  <c r="K41" i="25"/>
  <c r="J41" i="25"/>
  <c r="I41" i="25"/>
  <c r="H41" i="25"/>
  <c r="L40" i="25"/>
  <c r="K40" i="25"/>
  <c r="J40" i="25"/>
  <c r="I40" i="25"/>
  <c r="H40" i="25"/>
  <c r="L39" i="25"/>
  <c r="K39" i="25"/>
  <c r="J39" i="25"/>
  <c r="I39" i="25"/>
  <c r="H39" i="25"/>
  <c r="L38" i="25"/>
  <c r="K38" i="25"/>
  <c r="J38" i="25"/>
  <c r="I38" i="25"/>
  <c r="H38" i="25"/>
  <c r="L37" i="25"/>
  <c r="K37" i="25"/>
  <c r="J37" i="25"/>
  <c r="I37" i="25"/>
  <c r="H37" i="25"/>
  <c r="L36" i="25"/>
  <c r="K36" i="25"/>
  <c r="J36" i="25"/>
  <c r="I36" i="25"/>
  <c r="H36" i="25"/>
  <c r="L35" i="25"/>
  <c r="K35" i="25"/>
  <c r="J35" i="25"/>
  <c r="I35" i="25"/>
  <c r="H35" i="25"/>
  <c r="L34" i="25"/>
  <c r="K34" i="25"/>
  <c r="J34" i="25"/>
  <c r="I34" i="25"/>
  <c r="H34" i="25"/>
  <c r="L33" i="25"/>
  <c r="K33" i="25"/>
  <c r="J33" i="25"/>
  <c r="I33" i="25"/>
  <c r="H33" i="25"/>
  <c r="L32" i="25"/>
  <c r="K32" i="25"/>
  <c r="J32" i="25"/>
  <c r="I32" i="25"/>
  <c r="H32" i="25"/>
  <c r="L31" i="25"/>
  <c r="K31" i="25"/>
  <c r="J31" i="25"/>
  <c r="I31" i="25"/>
  <c r="H31" i="25"/>
  <c r="L30" i="25"/>
  <c r="K30" i="25"/>
  <c r="J30" i="25"/>
  <c r="I30" i="25"/>
  <c r="H30" i="25"/>
  <c r="L29" i="25"/>
  <c r="K29" i="25"/>
  <c r="J29" i="25"/>
  <c r="I29" i="25"/>
  <c r="H29" i="25"/>
  <c r="L28" i="25"/>
  <c r="K28" i="25"/>
  <c r="J28" i="25"/>
  <c r="I28" i="25"/>
  <c r="H28" i="25"/>
  <c r="L27" i="25"/>
  <c r="K27" i="25"/>
  <c r="J27" i="25"/>
  <c r="I27" i="25"/>
  <c r="H27" i="25"/>
  <c r="L26" i="25"/>
  <c r="K26" i="25"/>
  <c r="J26" i="25"/>
  <c r="I26" i="25"/>
  <c r="H26" i="25"/>
  <c r="L25" i="25"/>
  <c r="K25" i="25"/>
  <c r="J25" i="25"/>
  <c r="I25" i="25"/>
  <c r="H25" i="25"/>
  <c r="L24" i="25"/>
  <c r="K24" i="25"/>
  <c r="J24" i="25"/>
  <c r="I24" i="25"/>
  <c r="H24" i="25"/>
  <c r="L23" i="25"/>
  <c r="K23" i="25"/>
  <c r="J23" i="25"/>
  <c r="I23" i="25"/>
  <c r="H23" i="25"/>
  <c r="L22" i="25"/>
  <c r="K22" i="25"/>
  <c r="J22" i="25"/>
  <c r="I22" i="25"/>
  <c r="H22" i="25"/>
  <c r="L21" i="25"/>
  <c r="K21" i="25"/>
  <c r="J21" i="25"/>
  <c r="I21" i="25"/>
  <c r="H21" i="25"/>
  <c r="L20" i="25"/>
  <c r="K20" i="25"/>
  <c r="J20" i="25"/>
  <c r="I20" i="25"/>
  <c r="H20" i="25"/>
  <c r="L19" i="25"/>
  <c r="K19" i="25"/>
  <c r="J19" i="25"/>
  <c r="I19" i="25"/>
  <c r="H19" i="25"/>
  <c r="L18" i="25"/>
  <c r="K18" i="25"/>
  <c r="J18" i="25"/>
  <c r="I18" i="25"/>
  <c r="H18" i="25"/>
  <c r="L17" i="25"/>
  <c r="K17" i="25"/>
  <c r="J17" i="25"/>
  <c r="I17" i="25"/>
  <c r="H17" i="25"/>
  <c r="L16" i="25"/>
  <c r="K16" i="25"/>
  <c r="J16" i="25"/>
  <c r="I16" i="25"/>
  <c r="H16" i="25"/>
  <c r="L15" i="25"/>
  <c r="K15" i="25"/>
  <c r="J15" i="25"/>
  <c r="I15" i="25"/>
  <c r="H15" i="25"/>
  <c r="L14" i="25"/>
  <c r="K14" i="25"/>
  <c r="J14" i="25"/>
  <c r="I14" i="25"/>
  <c r="H14" i="25"/>
  <c r="L13" i="25"/>
  <c r="K13" i="25"/>
  <c r="J13" i="25"/>
  <c r="I13" i="25"/>
  <c r="H13" i="25"/>
  <c r="L12" i="25"/>
  <c r="K12" i="25"/>
  <c r="J12" i="25"/>
  <c r="I12" i="25"/>
  <c r="H12" i="25"/>
  <c r="L11" i="25"/>
  <c r="K11" i="25"/>
  <c r="J11" i="25"/>
  <c r="I11" i="25"/>
  <c r="H11" i="25"/>
  <c r="L10" i="25"/>
  <c r="K10" i="25"/>
  <c r="J10" i="25"/>
  <c r="I10" i="25"/>
  <c r="H10" i="25"/>
  <c r="L9" i="25"/>
  <c r="K9" i="25"/>
  <c r="J9" i="25"/>
  <c r="I9" i="25"/>
  <c r="H9" i="25"/>
  <c r="L8" i="25"/>
  <c r="K8" i="25"/>
  <c r="J8" i="25"/>
  <c r="I8" i="25"/>
  <c r="H8" i="25"/>
  <c r="L7" i="25"/>
  <c r="K7" i="25"/>
  <c r="J7" i="25"/>
  <c r="I7" i="25"/>
  <c r="H7" i="25"/>
  <c r="L6" i="25"/>
  <c r="K6" i="25"/>
  <c r="J6" i="25"/>
  <c r="I6" i="25"/>
  <c r="H6" i="25"/>
  <c r="L5" i="25"/>
  <c r="K5" i="25"/>
  <c r="J5" i="25"/>
  <c r="I5" i="25"/>
  <c r="H5" i="25"/>
  <c r="L4" i="25"/>
  <c r="K4" i="25"/>
  <c r="J4" i="25"/>
  <c r="I4" i="25"/>
  <c r="H4" i="25"/>
  <c r="L3" i="25"/>
  <c r="K3" i="25"/>
  <c r="J3" i="25"/>
  <c r="I3" i="25"/>
  <c r="H3" i="25"/>
  <c r="L2" i="25"/>
  <c r="K2" i="25"/>
  <c r="J2" i="25"/>
  <c r="I2" i="25"/>
  <c r="H2" i="25"/>
  <c r="L1" i="25"/>
  <c r="K1" i="25"/>
  <c r="J1" i="25"/>
  <c r="I1" i="25"/>
  <c r="H1" i="25"/>
  <c r="G83" i="26"/>
  <c r="F83" i="26"/>
  <c r="G82" i="26"/>
  <c r="F82" i="26"/>
  <c r="G81" i="26"/>
  <c r="F81" i="26"/>
  <c r="G80" i="26"/>
  <c r="F80" i="26"/>
  <c r="G79" i="26"/>
  <c r="F79" i="26"/>
  <c r="G78" i="26"/>
  <c r="F78" i="26"/>
  <c r="G77" i="26"/>
  <c r="F77" i="26"/>
  <c r="G76" i="26"/>
  <c r="F76" i="26"/>
  <c r="G75" i="26"/>
  <c r="F75" i="26"/>
  <c r="G74" i="26"/>
  <c r="F74" i="26"/>
  <c r="G73" i="26"/>
  <c r="F73" i="26"/>
  <c r="G72" i="26"/>
  <c r="F72" i="26"/>
  <c r="G71" i="26"/>
  <c r="F71" i="26"/>
  <c r="G70" i="26"/>
  <c r="F70" i="26"/>
  <c r="G69" i="26"/>
  <c r="F69" i="26"/>
  <c r="G68" i="26"/>
  <c r="F68" i="26"/>
  <c r="G67" i="26"/>
  <c r="F67" i="26"/>
  <c r="G66" i="26"/>
  <c r="F66" i="26"/>
  <c r="G65" i="26"/>
  <c r="F65" i="26"/>
  <c r="G64" i="26"/>
  <c r="F64" i="26"/>
  <c r="G63" i="26"/>
  <c r="F63" i="26"/>
  <c r="G62" i="26"/>
  <c r="F62" i="26"/>
  <c r="G61" i="26"/>
  <c r="F61" i="26"/>
  <c r="G60" i="26"/>
  <c r="F60" i="26"/>
  <c r="G59" i="26"/>
  <c r="F59" i="26"/>
  <c r="G58" i="26"/>
  <c r="F58" i="26"/>
  <c r="G57" i="26"/>
  <c r="F57" i="26"/>
  <c r="G56" i="26"/>
  <c r="F56" i="26"/>
  <c r="G55" i="26"/>
  <c r="F55" i="26"/>
  <c r="G54" i="26"/>
  <c r="F54" i="26"/>
  <c r="G53" i="26"/>
  <c r="F53" i="26"/>
  <c r="G52" i="26"/>
  <c r="F52" i="26"/>
  <c r="G51" i="26"/>
  <c r="F51" i="26"/>
  <c r="G50" i="26"/>
  <c r="F50" i="26"/>
  <c r="G49" i="26"/>
  <c r="F49" i="26"/>
  <c r="G48" i="26"/>
  <c r="F48" i="26"/>
  <c r="G47" i="26"/>
  <c r="F47" i="26"/>
  <c r="G46" i="26"/>
  <c r="F46" i="26"/>
  <c r="G45" i="26"/>
  <c r="F45" i="26"/>
  <c r="G44" i="26"/>
  <c r="F44" i="26"/>
  <c r="G43" i="26"/>
  <c r="F43" i="26"/>
  <c r="G42" i="26"/>
  <c r="F42" i="26"/>
  <c r="G41" i="26"/>
  <c r="F41" i="26"/>
  <c r="G40" i="26"/>
  <c r="F40" i="26"/>
  <c r="G39" i="26"/>
  <c r="F39" i="26"/>
  <c r="G38" i="26"/>
  <c r="F38" i="26"/>
  <c r="G37" i="26"/>
  <c r="F37" i="26"/>
  <c r="G36" i="26"/>
  <c r="F36" i="26"/>
  <c r="G35" i="26"/>
  <c r="F35" i="26"/>
  <c r="G34" i="26"/>
  <c r="F34" i="26"/>
  <c r="G33" i="26"/>
  <c r="F33" i="26"/>
  <c r="G32" i="26"/>
  <c r="F32" i="26"/>
  <c r="G31" i="26"/>
  <c r="F31" i="26"/>
  <c r="G30" i="26"/>
  <c r="F30" i="26"/>
  <c r="G29" i="26"/>
  <c r="F29" i="26"/>
  <c r="G28" i="26"/>
  <c r="F28" i="26"/>
  <c r="G27" i="26"/>
  <c r="F27" i="26"/>
  <c r="G26" i="26"/>
  <c r="F26" i="26"/>
  <c r="G25" i="26"/>
  <c r="F25" i="26"/>
  <c r="G24" i="26"/>
  <c r="F24" i="26"/>
  <c r="G23" i="26"/>
  <c r="F23" i="26"/>
  <c r="G22" i="26"/>
  <c r="F22" i="26"/>
  <c r="G21" i="26"/>
  <c r="F21" i="26"/>
  <c r="G20" i="26"/>
  <c r="F20" i="26"/>
  <c r="G19" i="26"/>
  <c r="F19" i="26"/>
  <c r="G18" i="26"/>
  <c r="F18" i="26"/>
  <c r="G17" i="26"/>
  <c r="F17" i="26"/>
  <c r="G16" i="26"/>
  <c r="F16" i="26"/>
  <c r="G15" i="26"/>
  <c r="F15" i="26"/>
  <c r="G14" i="26"/>
  <c r="F14" i="26"/>
  <c r="G13" i="26"/>
  <c r="F13" i="26"/>
  <c r="G12" i="26"/>
  <c r="F12" i="26"/>
  <c r="G11" i="26"/>
  <c r="F11" i="26"/>
  <c r="G10" i="26"/>
  <c r="F10" i="26"/>
  <c r="G9" i="26"/>
  <c r="F9" i="26"/>
  <c r="G8" i="26"/>
  <c r="F8" i="26"/>
  <c r="G7" i="26"/>
  <c r="F7" i="26"/>
  <c r="G6" i="26"/>
  <c r="F6" i="26"/>
  <c r="G5" i="26"/>
  <c r="F5" i="26"/>
  <c r="G4" i="26"/>
  <c r="F4" i="26"/>
  <c r="G3" i="26"/>
  <c r="F3" i="26"/>
  <c r="G2" i="26"/>
  <c r="F2" i="26"/>
  <c r="O51" i="19"/>
  <c r="F51" i="19"/>
  <c r="O50" i="19"/>
  <c r="F50" i="19"/>
  <c r="O49" i="19"/>
  <c r="F49" i="19"/>
  <c r="O48" i="19"/>
  <c r="F48" i="19"/>
  <c r="O47" i="19"/>
  <c r="F47" i="19"/>
  <c r="O46" i="19"/>
  <c r="F46" i="19"/>
  <c r="O45" i="19"/>
  <c r="F45" i="19"/>
  <c r="O44" i="19"/>
  <c r="F44" i="19"/>
  <c r="O43" i="19"/>
  <c r="F43" i="19"/>
  <c r="O42" i="19"/>
  <c r="F42" i="19"/>
  <c r="O41" i="19"/>
  <c r="F41" i="19"/>
  <c r="O40" i="19"/>
  <c r="F40" i="19"/>
  <c r="O39" i="19"/>
  <c r="F39" i="19"/>
  <c r="O38" i="19"/>
  <c r="F38" i="19"/>
  <c r="O37" i="19"/>
  <c r="F37" i="19"/>
  <c r="O36" i="19"/>
  <c r="F36" i="19"/>
  <c r="O35" i="19"/>
  <c r="F35" i="19"/>
  <c r="O34" i="19"/>
  <c r="F34" i="19"/>
  <c r="O33" i="19"/>
  <c r="F33" i="19"/>
  <c r="O32" i="19"/>
  <c r="F32" i="19"/>
  <c r="O31" i="19"/>
  <c r="F31" i="19"/>
  <c r="O30" i="19"/>
  <c r="F30" i="19"/>
  <c r="O29" i="19"/>
  <c r="F29" i="19"/>
  <c r="O28" i="19"/>
  <c r="F28" i="19"/>
  <c r="O27" i="19"/>
  <c r="F27" i="19"/>
  <c r="O26" i="19"/>
  <c r="F26" i="19"/>
  <c r="O25" i="19"/>
  <c r="F25" i="19"/>
  <c r="O24" i="19"/>
  <c r="F24" i="19"/>
  <c r="O23" i="19"/>
  <c r="F23" i="19"/>
  <c r="O22" i="19"/>
  <c r="F22" i="19"/>
  <c r="O21" i="19"/>
  <c r="F21" i="19"/>
  <c r="O20" i="19"/>
  <c r="F20" i="19"/>
  <c r="O19" i="19"/>
  <c r="F19" i="19"/>
  <c r="O18" i="19"/>
  <c r="F18" i="19"/>
  <c r="O17" i="19"/>
  <c r="F17" i="19"/>
  <c r="O16" i="19"/>
  <c r="F16" i="19"/>
  <c r="O15" i="19"/>
  <c r="F15" i="19"/>
  <c r="O14" i="19"/>
  <c r="F14" i="19"/>
  <c r="O13" i="19"/>
  <c r="F13" i="19"/>
  <c r="O12" i="19"/>
  <c r="F12" i="19"/>
  <c r="O11" i="19"/>
  <c r="F11" i="19"/>
  <c r="O10" i="19"/>
  <c r="F10" i="19"/>
  <c r="O9" i="19"/>
  <c r="F9" i="19"/>
  <c r="O8" i="19"/>
  <c r="F8" i="19"/>
  <c r="O7" i="19"/>
  <c r="F7" i="19"/>
  <c r="O6" i="19"/>
  <c r="F6" i="19"/>
  <c r="O5" i="19"/>
  <c r="F5" i="19"/>
  <c r="O4" i="19"/>
  <c r="F4" i="19"/>
  <c r="O3" i="19"/>
  <c r="F3" i="19"/>
  <c r="O2" i="19"/>
  <c r="F2" i="19"/>
  <c r="R204" i="18"/>
  <c r="F204" i="18"/>
  <c r="R203" i="18"/>
  <c r="F203" i="18"/>
  <c r="R202" i="18"/>
  <c r="F202" i="18"/>
  <c r="R201" i="18"/>
  <c r="F201" i="18"/>
  <c r="R200" i="18"/>
  <c r="F200" i="18"/>
  <c r="R199" i="18"/>
  <c r="F199" i="18"/>
  <c r="R198" i="18"/>
  <c r="F198" i="18"/>
  <c r="R197" i="18"/>
  <c r="F197" i="18"/>
  <c r="R196" i="18"/>
  <c r="F196" i="18"/>
  <c r="R195" i="18"/>
  <c r="F195" i="18"/>
  <c r="R194" i="18"/>
  <c r="F194" i="18"/>
  <c r="R193" i="18"/>
  <c r="F193" i="18"/>
  <c r="R192" i="18"/>
  <c r="F192" i="18"/>
  <c r="R191" i="18"/>
  <c r="F191" i="18"/>
  <c r="R190" i="18"/>
  <c r="F190" i="18"/>
  <c r="R189" i="18"/>
  <c r="F189" i="18"/>
  <c r="R188" i="18"/>
  <c r="F188" i="18"/>
  <c r="R187" i="18"/>
  <c r="F187" i="18"/>
  <c r="R186" i="18"/>
  <c r="F186" i="18"/>
  <c r="R185" i="18"/>
  <c r="F185" i="18"/>
  <c r="R184" i="18"/>
  <c r="F184" i="18"/>
  <c r="R183" i="18"/>
  <c r="F183" i="18"/>
  <c r="R182" i="18"/>
  <c r="F182" i="18"/>
  <c r="R181" i="18"/>
  <c r="F181" i="18"/>
  <c r="R180" i="18"/>
  <c r="F180" i="18"/>
  <c r="R179" i="18"/>
  <c r="F179" i="18"/>
  <c r="R178" i="18"/>
  <c r="F178" i="18"/>
  <c r="R177" i="18"/>
  <c r="F177" i="18"/>
  <c r="R176" i="18"/>
  <c r="F176" i="18"/>
  <c r="R175" i="18"/>
  <c r="F175" i="18"/>
  <c r="R174" i="18"/>
  <c r="F174" i="18"/>
  <c r="R173" i="18"/>
  <c r="F173" i="18"/>
  <c r="R172" i="18"/>
  <c r="F172" i="18"/>
  <c r="R171" i="18"/>
  <c r="F171" i="18"/>
  <c r="R170" i="18"/>
  <c r="F170" i="18"/>
  <c r="R169" i="18"/>
  <c r="F169" i="18"/>
  <c r="R168" i="18"/>
  <c r="F168" i="18"/>
  <c r="R167" i="18"/>
  <c r="F167" i="18"/>
  <c r="R166" i="18"/>
  <c r="F166" i="18"/>
  <c r="R165" i="18"/>
  <c r="F165" i="18"/>
  <c r="R164" i="18"/>
  <c r="F164" i="18"/>
  <c r="R163" i="18"/>
  <c r="F163" i="18"/>
  <c r="R162" i="18"/>
  <c r="F162" i="18"/>
  <c r="R161" i="18"/>
  <c r="F161" i="18"/>
  <c r="R160" i="18"/>
  <c r="F160" i="18"/>
  <c r="R159" i="18"/>
  <c r="F159" i="18"/>
  <c r="R158" i="18"/>
  <c r="F158" i="18"/>
  <c r="R157" i="18"/>
  <c r="F157" i="18"/>
  <c r="R156" i="18"/>
  <c r="F156" i="18"/>
  <c r="R155" i="18"/>
  <c r="F155" i="18"/>
  <c r="R154" i="18"/>
  <c r="F154" i="18"/>
  <c r="R153" i="18"/>
  <c r="F153" i="18"/>
  <c r="R152" i="18"/>
  <c r="F152" i="18"/>
  <c r="R151" i="18"/>
  <c r="F151" i="18"/>
  <c r="R150" i="18"/>
  <c r="F150" i="18"/>
  <c r="R149" i="18"/>
  <c r="F149" i="18"/>
  <c r="R148" i="18"/>
  <c r="F148" i="18"/>
  <c r="R147" i="18"/>
  <c r="F147" i="18"/>
  <c r="R146" i="18"/>
  <c r="F146" i="18"/>
  <c r="R145" i="18"/>
  <c r="F145" i="18"/>
  <c r="R144" i="18"/>
  <c r="F144" i="18"/>
  <c r="R143" i="18"/>
  <c r="F143" i="18"/>
  <c r="R142" i="18"/>
  <c r="F142" i="18"/>
  <c r="R141" i="18"/>
  <c r="F141" i="18"/>
  <c r="R140" i="18"/>
  <c r="F140" i="18"/>
  <c r="R139" i="18"/>
  <c r="F139" i="18"/>
  <c r="R138" i="18"/>
  <c r="F138" i="18"/>
  <c r="R137" i="18"/>
  <c r="F137" i="18"/>
  <c r="R136" i="18"/>
  <c r="F136" i="18"/>
  <c r="R135" i="18"/>
  <c r="F135" i="18"/>
  <c r="R134" i="18"/>
  <c r="F134" i="18"/>
  <c r="R133" i="18"/>
  <c r="F133" i="18"/>
  <c r="R132" i="18"/>
  <c r="F132" i="18"/>
  <c r="R131" i="18"/>
  <c r="F131" i="18"/>
  <c r="R130" i="18"/>
  <c r="F130" i="18"/>
  <c r="R129" i="18"/>
  <c r="F129" i="18"/>
  <c r="R128" i="18"/>
  <c r="F128" i="18"/>
  <c r="R127" i="18"/>
  <c r="F127" i="18"/>
  <c r="R126" i="18"/>
  <c r="F126" i="18"/>
  <c r="R125" i="18"/>
  <c r="F125" i="18"/>
  <c r="R124" i="18"/>
  <c r="F124" i="18"/>
  <c r="R123" i="18"/>
  <c r="F123" i="18"/>
  <c r="R122" i="18"/>
  <c r="F122" i="18"/>
  <c r="R121" i="18"/>
  <c r="F121" i="18"/>
  <c r="R120" i="18"/>
  <c r="F120" i="18"/>
  <c r="R119" i="18"/>
  <c r="F119" i="18"/>
  <c r="R118" i="18"/>
  <c r="F118" i="18"/>
  <c r="R117" i="18"/>
  <c r="F117" i="18"/>
  <c r="R116" i="18"/>
  <c r="F116" i="18"/>
  <c r="R115" i="18"/>
  <c r="F115" i="18"/>
  <c r="R114" i="18"/>
  <c r="F114" i="18"/>
  <c r="R113" i="18"/>
  <c r="F113" i="18"/>
  <c r="R112" i="18"/>
  <c r="F112" i="18"/>
  <c r="R111" i="18"/>
  <c r="F111" i="18"/>
  <c r="R110" i="18"/>
  <c r="F110" i="18"/>
  <c r="R109" i="18"/>
  <c r="F109" i="18"/>
  <c r="R108" i="18"/>
  <c r="F108" i="18"/>
  <c r="R107" i="18"/>
  <c r="F107" i="18"/>
  <c r="R106" i="18"/>
  <c r="F106" i="18"/>
  <c r="R105" i="18"/>
  <c r="F105" i="18"/>
  <c r="R104" i="18"/>
  <c r="F104" i="18"/>
  <c r="R103" i="18"/>
  <c r="F103" i="18"/>
  <c r="R102" i="18"/>
  <c r="F102" i="18"/>
  <c r="R101" i="18"/>
  <c r="F101" i="18"/>
  <c r="R100" i="18"/>
  <c r="F100" i="18"/>
  <c r="R99" i="18"/>
  <c r="F99" i="18"/>
  <c r="R98" i="18"/>
  <c r="F98" i="18"/>
  <c r="R97" i="18"/>
  <c r="F97" i="18"/>
  <c r="R96" i="18"/>
  <c r="F96" i="18"/>
  <c r="R95" i="18"/>
  <c r="F95" i="18"/>
  <c r="R94" i="18"/>
  <c r="F94" i="18"/>
  <c r="R93" i="18"/>
  <c r="F93" i="18"/>
  <c r="R92" i="18"/>
  <c r="F92" i="18"/>
  <c r="R91" i="18"/>
  <c r="F91" i="18"/>
  <c r="R90" i="18"/>
  <c r="F90" i="18"/>
  <c r="R89" i="18"/>
  <c r="F89" i="18"/>
  <c r="R88" i="18"/>
  <c r="F88" i="18"/>
  <c r="R87" i="18"/>
  <c r="F87" i="18"/>
  <c r="R86" i="18"/>
  <c r="F86" i="18"/>
  <c r="R85" i="18"/>
  <c r="F85" i="18"/>
  <c r="R84" i="18"/>
  <c r="F84" i="18"/>
  <c r="R83" i="18"/>
  <c r="F83" i="18"/>
  <c r="R82" i="18"/>
  <c r="F82" i="18"/>
  <c r="R81" i="18"/>
  <c r="F81" i="18"/>
  <c r="R80" i="18"/>
  <c r="F80" i="18"/>
  <c r="R79" i="18"/>
  <c r="F79" i="18"/>
  <c r="R78" i="18"/>
  <c r="F78" i="18"/>
  <c r="R77" i="18"/>
  <c r="F77" i="18"/>
  <c r="R76" i="18"/>
  <c r="F76" i="18"/>
  <c r="R75" i="18"/>
  <c r="F75" i="18"/>
  <c r="R74" i="18"/>
  <c r="F74" i="18"/>
  <c r="R73" i="18"/>
  <c r="F73" i="18"/>
  <c r="R72" i="18"/>
  <c r="F72" i="18"/>
  <c r="R71" i="18"/>
  <c r="F71" i="18"/>
  <c r="R70" i="18"/>
  <c r="F70" i="18"/>
  <c r="R69" i="18"/>
  <c r="F69" i="18"/>
  <c r="R68" i="18"/>
  <c r="F68" i="18"/>
  <c r="R67" i="18"/>
  <c r="F67" i="18"/>
  <c r="R66" i="18"/>
  <c r="F66" i="18"/>
  <c r="R65" i="18"/>
  <c r="F65" i="18"/>
  <c r="R64" i="18"/>
  <c r="F64" i="18"/>
  <c r="R63" i="18"/>
  <c r="F63" i="18"/>
  <c r="R62" i="18"/>
  <c r="F62" i="18"/>
  <c r="R61" i="18"/>
  <c r="F61" i="18"/>
  <c r="R60" i="18"/>
  <c r="F60" i="18"/>
  <c r="R59" i="18"/>
  <c r="F59" i="18"/>
  <c r="R58" i="18"/>
  <c r="F58" i="18"/>
  <c r="R57" i="18"/>
  <c r="F57" i="18"/>
  <c r="R56" i="18"/>
  <c r="F56" i="18"/>
  <c r="R55" i="18"/>
  <c r="F55" i="18"/>
  <c r="R54" i="18"/>
  <c r="F54" i="18"/>
  <c r="R53" i="18"/>
  <c r="F53" i="18"/>
  <c r="R52" i="18"/>
  <c r="F52" i="18"/>
  <c r="R51" i="18"/>
  <c r="F51" i="18"/>
  <c r="R50" i="18"/>
  <c r="F50" i="18"/>
  <c r="R49" i="18"/>
  <c r="F49" i="18"/>
  <c r="R48" i="18"/>
  <c r="F48" i="18"/>
  <c r="R47" i="18"/>
  <c r="F47" i="18"/>
  <c r="R46" i="18"/>
  <c r="F46" i="18"/>
  <c r="R45" i="18"/>
  <c r="F45" i="18"/>
  <c r="R44" i="18"/>
  <c r="F44" i="18"/>
  <c r="R43" i="18"/>
  <c r="F43" i="18"/>
  <c r="R42" i="18"/>
  <c r="F42" i="18"/>
  <c r="R41" i="18"/>
  <c r="F41" i="18"/>
  <c r="R40" i="18"/>
  <c r="F40" i="18"/>
  <c r="R39" i="18"/>
  <c r="F39" i="18"/>
  <c r="R38" i="18"/>
  <c r="F38" i="18"/>
  <c r="R37" i="18"/>
  <c r="F37" i="18"/>
  <c r="R36" i="18"/>
  <c r="F36" i="18"/>
  <c r="R35" i="18"/>
  <c r="F35" i="18"/>
  <c r="R34" i="18"/>
  <c r="F34" i="18"/>
  <c r="R33" i="18"/>
  <c r="F33" i="18"/>
  <c r="R32" i="18"/>
  <c r="F32" i="18"/>
  <c r="R31" i="18"/>
  <c r="F31" i="18"/>
  <c r="R30" i="18"/>
  <c r="F30" i="18"/>
  <c r="R29" i="18"/>
  <c r="F29" i="18"/>
  <c r="R28" i="18"/>
  <c r="F28" i="18"/>
  <c r="R27" i="18"/>
  <c r="F27" i="18"/>
  <c r="R26" i="18"/>
  <c r="F26" i="18"/>
  <c r="R25" i="18"/>
  <c r="F25" i="18"/>
  <c r="R24" i="18"/>
  <c r="F24" i="18"/>
  <c r="R23" i="18"/>
  <c r="F23" i="18"/>
  <c r="R22" i="18"/>
  <c r="F22" i="18"/>
  <c r="R21" i="18"/>
  <c r="F21" i="18"/>
  <c r="R20" i="18"/>
  <c r="F20" i="18"/>
  <c r="R19" i="18"/>
  <c r="F19" i="18"/>
  <c r="R18" i="18"/>
  <c r="F18" i="18"/>
  <c r="R17" i="18"/>
  <c r="F17" i="18"/>
  <c r="R16" i="18"/>
  <c r="F16" i="18"/>
  <c r="R15" i="18"/>
  <c r="F15" i="18"/>
  <c r="R14" i="18"/>
  <c r="F14" i="18"/>
  <c r="R13" i="18"/>
  <c r="F13" i="18"/>
  <c r="R12" i="18"/>
  <c r="F12" i="18"/>
  <c r="R11" i="18"/>
  <c r="F11" i="18"/>
  <c r="R10" i="18"/>
  <c r="F10" i="18"/>
  <c r="R9" i="18"/>
  <c r="F9" i="18"/>
  <c r="R8" i="18"/>
  <c r="F8" i="18"/>
  <c r="R7" i="18"/>
  <c r="F7" i="18"/>
  <c r="R6" i="18"/>
  <c r="F6" i="18"/>
  <c r="R5" i="18"/>
  <c r="F5" i="18"/>
  <c r="R4" i="18"/>
  <c r="F4" i="18"/>
  <c r="R3" i="18"/>
  <c r="F3" i="18"/>
  <c r="R2" i="18"/>
  <c r="F2" i="18"/>
  <c r="A1" i="13"/>
  <c r="AI2" i="7" a="1"/>
  <c r="AI2" i="7"/>
  <c r="AC2" i="7" a="1"/>
  <c r="AC2" i="7" s="1"/>
  <c r="W2" i="7" a="1"/>
  <c r="W2" i="7" s="1"/>
  <c r="Q2" i="7" a="1"/>
  <c r="Q2" i="7" s="1"/>
  <c r="K2" i="7" a="1"/>
  <c r="K2" i="7" s="1"/>
  <c r="E2" i="7" a="1"/>
  <c r="E2" i="7" s="1"/>
  <c r="BR41" i="14"/>
  <c r="BR35" i="14"/>
  <c r="BR34" i="14"/>
  <c r="BR30" i="14"/>
  <c r="BX26" i="14"/>
  <c r="CS24" i="14"/>
  <c r="CO24" i="14"/>
  <c r="CG24" i="14"/>
  <c r="CC24" i="14"/>
  <c r="BY24" i="14"/>
  <c r="CA22" i="14"/>
  <c r="BZ22" i="14"/>
  <c r="BY22" i="14"/>
  <c r="BX22" i="14"/>
  <c r="BR20" i="14"/>
  <c r="BQ20" i="14" s="1"/>
  <c r="BL20" i="14"/>
  <c r="BK20" i="14"/>
  <c r="BJ20" i="14"/>
  <c r="BI20" i="14"/>
  <c r="BH20" i="14"/>
  <c r="BG20" i="14"/>
  <c r="BF20" i="14"/>
  <c r="BE20" i="14"/>
  <c r="BD20" i="14"/>
  <c r="BC20" i="14"/>
  <c r="AY20" i="14"/>
  <c r="AX20" i="14"/>
  <c r="AW20" i="14"/>
  <c r="AV20" i="14"/>
  <c r="AU20" i="14"/>
  <c r="AT20" i="14"/>
  <c r="AS20" i="14"/>
  <c r="AR20" i="14"/>
  <c r="AQ20" i="14"/>
  <c r="AP20" i="14"/>
  <c r="AL20" i="14"/>
  <c r="AK20" i="14"/>
  <c r="AJ20" i="14"/>
  <c r="AI20" i="14"/>
  <c r="AH20" i="14"/>
  <c r="AG20" i="14"/>
  <c r="AF20" i="14"/>
  <c r="AE20" i="14"/>
  <c r="AD20" i="14"/>
  <c r="AC20" i="14"/>
  <c r="Y20" i="14"/>
  <c r="X20" i="14"/>
  <c r="W20" i="14"/>
  <c r="V20" i="14"/>
  <c r="U20" i="14"/>
  <c r="T20" i="14"/>
  <c r="S20" i="14"/>
  <c r="R20" i="14"/>
  <c r="Q20" i="14"/>
  <c r="P20" i="14"/>
  <c r="L20" i="14"/>
  <c r="K20" i="14"/>
  <c r="J20" i="14"/>
  <c r="I20" i="14"/>
  <c r="H20" i="14"/>
  <c r="G20" i="14"/>
  <c r="F20" i="14"/>
  <c r="E20" i="14"/>
  <c r="D20" i="14"/>
  <c r="C20" i="14"/>
  <c r="CV3" i="14"/>
  <c r="CU3" i="14"/>
  <c r="CT3" i="14"/>
  <c r="CR3" i="14"/>
  <c r="CQ3" i="14"/>
  <c r="CP3" i="14"/>
  <c r="CN3" i="14"/>
  <c r="CM3" i="14"/>
  <c r="CL3" i="14"/>
  <c r="CK3" i="14"/>
  <c r="CJ3" i="14"/>
  <c r="CI3" i="14"/>
  <c r="CH3" i="14"/>
  <c r="CF3" i="14"/>
  <c r="CE3" i="14"/>
  <c r="CD3" i="14"/>
  <c r="CB3" i="14"/>
  <c r="CA3" i="14"/>
  <c r="BZ3" i="14"/>
  <c r="BX3" i="14"/>
  <c r="BM3" i="14"/>
  <c r="AZ3" i="14"/>
  <c r="AM3" i="14"/>
  <c r="Z3" i="14"/>
  <c r="M3" i="14"/>
  <c r="K3" i="14"/>
  <c r="CD1" i="14"/>
  <c r="CD22" i="14" s="1"/>
  <c r="BZ1" i="14"/>
  <c r="CA1" i="14" s="1"/>
  <c r="CB1" i="14" s="1"/>
  <c r="CC1" i="14" s="1"/>
  <c r="CC22" i="14" s="1"/>
  <c r="BY1" i="14"/>
  <c r="BR55" i="23"/>
  <c r="BR53" i="23"/>
  <c r="BR49" i="23"/>
  <c r="BR45" i="23"/>
  <c r="BR44" i="23"/>
  <c r="BR43" i="23"/>
  <c r="BR42" i="23"/>
  <c r="BR41" i="23"/>
  <c r="BR40" i="23"/>
  <c r="BR38" i="23"/>
  <c r="BR37" i="23"/>
  <c r="BR35" i="23"/>
  <c r="BR33" i="23"/>
  <c r="BR31" i="23"/>
  <c r="BR30" i="23"/>
  <c r="BR29" i="23"/>
  <c r="BR28" i="23"/>
  <c r="BR27" i="23"/>
  <c r="BX26" i="23"/>
  <c r="CS24" i="23"/>
  <c r="CO24" i="23"/>
  <c r="CG24" i="23"/>
  <c r="CC24" i="23"/>
  <c r="BY24" i="23"/>
  <c r="BX23" i="23"/>
  <c r="CB22" i="23"/>
  <c r="BZ22" i="23"/>
  <c r="BY22" i="23"/>
  <c r="BX22" i="23"/>
  <c r="BQ21" i="23"/>
  <c r="BR20" i="23"/>
  <c r="BQ20" i="23"/>
  <c r="BL20" i="23"/>
  <c r="BK20" i="23"/>
  <c r="BJ20" i="23"/>
  <c r="BI20" i="23"/>
  <c r="BH20" i="23"/>
  <c r="BG20" i="23"/>
  <c r="BF20" i="23"/>
  <c r="BE20" i="23"/>
  <c r="BD20" i="23"/>
  <c r="BC20" i="23"/>
  <c r="AY20" i="23"/>
  <c r="AX20" i="23"/>
  <c r="AW20" i="23"/>
  <c r="AV20" i="23"/>
  <c r="AU20" i="23"/>
  <c r="AT20" i="23"/>
  <c r="AS20" i="23"/>
  <c r="AR20" i="23"/>
  <c r="AQ20" i="23"/>
  <c r="AP20" i="23"/>
  <c r="AL20" i="23"/>
  <c r="AK20" i="23"/>
  <c r="AJ20" i="23"/>
  <c r="AI20" i="23"/>
  <c r="AH20" i="23"/>
  <c r="AG20" i="23"/>
  <c r="AF20" i="23"/>
  <c r="AE20" i="23"/>
  <c r="AD20" i="23"/>
  <c r="AC20" i="23"/>
  <c r="Y20" i="23"/>
  <c r="X20" i="23"/>
  <c r="W20" i="23"/>
  <c r="V20" i="23"/>
  <c r="U20" i="23"/>
  <c r="T20" i="23"/>
  <c r="S20" i="23"/>
  <c r="R20" i="23"/>
  <c r="Q20" i="23"/>
  <c r="P20" i="23"/>
  <c r="L20" i="23"/>
  <c r="K20" i="23"/>
  <c r="J20" i="23"/>
  <c r="I20" i="23"/>
  <c r="H20" i="23"/>
  <c r="G20" i="23"/>
  <c r="F20" i="23"/>
  <c r="E20" i="23"/>
  <c r="D20" i="23"/>
  <c r="C20" i="23"/>
  <c r="CV3" i="23"/>
  <c r="CU3" i="23"/>
  <c r="CT3" i="23"/>
  <c r="CR3" i="23"/>
  <c r="CQ3" i="23"/>
  <c r="CP3" i="23"/>
  <c r="CN3" i="23"/>
  <c r="CM3" i="23"/>
  <c r="CL3" i="23"/>
  <c r="CK3" i="23"/>
  <c r="CJ3" i="23"/>
  <c r="CI3" i="23"/>
  <c r="CH3" i="23"/>
  <c r="CF3" i="23"/>
  <c r="CE3" i="23"/>
  <c r="CD3" i="23"/>
  <c r="CB3" i="23"/>
  <c r="CA3" i="23"/>
  <c r="BZ3" i="23"/>
  <c r="BX3" i="23"/>
  <c r="BM3" i="23"/>
  <c r="AZ3" i="23"/>
  <c r="AM3" i="23"/>
  <c r="AB3" i="23"/>
  <c r="Z3" i="23"/>
  <c r="M3" i="23"/>
  <c r="CC1" i="23"/>
  <c r="BZ1" i="23"/>
  <c r="CA1" i="23" s="1"/>
  <c r="CB1" i="23" s="1"/>
  <c r="BY1" i="23"/>
  <c r="I587" i="24"/>
  <c r="S5" i="24"/>
  <c r="P5" i="24"/>
  <c r="L5" i="24"/>
  <c r="I5" i="24"/>
  <c r="R4" i="24"/>
  <c r="G3" i="21"/>
  <c r="E3" i="21" s="1"/>
  <c r="H3" i="21" s="1"/>
  <c r="F3" i="21"/>
  <c r="F2" i="21"/>
  <c r="E2" i="21"/>
  <c r="H2" i="21" s="1"/>
  <c r="L59" i="9"/>
  <c r="K59" i="9"/>
  <c r="J59" i="9"/>
  <c r="I59" i="9"/>
  <c r="H59" i="9"/>
  <c r="G59" i="9"/>
  <c r="F59" i="9"/>
  <c r="E59" i="9"/>
  <c r="D59" i="9"/>
  <c r="C59" i="9"/>
  <c r="M57" i="9"/>
  <c r="L57" i="9"/>
  <c r="K57" i="9"/>
  <c r="J57" i="9"/>
  <c r="D57" i="9"/>
  <c r="C57" i="9"/>
  <c r="AB47" i="9"/>
  <c r="AA46" i="9"/>
  <c r="AB42" i="9"/>
  <c r="AB36" i="9"/>
  <c r="AB31" i="9"/>
  <c r="AA27" i="9"/>
  <c r="AC11" i="9"/>
  <c r="AB11" i="9"/>
  <c r="AA11" i="9"/>
  <c r="AC8" i="9"/>
  <c r="AB8" i="9"/>
  <c r="AA8" i="9"/>
  <c r="AH5" i="9"/>
  <c r="AG5" i="9"/>
  <c r="AF5" i="9"/>
  <c r="AE5" i="9"/>
  <c r="AD5" i="9"/>
  <c r="AC5" i="9"/>
  <c r="AB5" i="9"/>
  <c r="AA5" i="9"/>
  <c r="AC2" i="9"/>
  <c r="AB2" i="9"/>
  <c r="AA2" i="9"/>
  <c r="O2" i="25" l="1" a="1"/>
  <c r="BP38" i="14"/>
  <c r="BP32" i="14"/>
  <c r="BP42" i="14"/>
  <c r="BP27" i="14"/>
  <c r="BP39" i="14"/>
  <c r="BP29" i="14"/>
  <c r="BP28" i="14"/>
  <c r="BP36" i="14"/>
  <c r="BP35" i="14"/>
  <c r="BP37" i="14"/>
  <c r="BP43" i="14"/>
  <c r="BP33" i="14"/>
  <c r="BP40" i="14"/>
  <c r="BP34" i="14"/>
  <c r="BS34" i="14" s="1"/>
  <c r="BP31" i="14"/>
  <c r="BP41" i="14"/>
  <c r="BS41" i="14" s="1"/>
  <c r="BP30" i="14"/>
  <c r="BP46" i="23"/>
  <c r="BP42" i="23"/>
  <c r="BS42" i="23" s="1"/>
  <c r="CK42" i="23" s="1"/>
  <c r="BP31" i="23"/>
  <c r="BP56" i="23"/>
  <c r="BP54" i="23"/>
  <c r="BP52" i="23"/>
  <c r="BP50" i="23"/>
  <c r="BP48" i="23"/>
  <c r="BP40" i="23"/>
  <c r="BS40" i="23" s="1"/>
  <c r="BP32" i="23"/>
  <c r="BP51" i="23"/>
  <c r="BP36" i="23"/>
  <c r="BP34" i="23"/>
  <c r="BP38" i="23"/>
  <c r="BP30" i="23"/>
  <c r="BS30" i="23" s="1"/>
  <c r="BP29" i="23"/>
  <c r="BP43" i="23"/>
  <c r="BP28" i="23"/>
  <c r="BP27" i="23"/>
  <c r="BS27" i="23" s="1"/>
  <c r="BP45" i="23"/>
  <c r="BS45" i="23" s="1"/>
  <c r="BP47" i="23"/>
  <c r="BP49" i="23"/>
  <c r="BP37" i="23"/>
  <c r="BS37" i="23" s="1"/>
  <c r="BM37" i="23" s="1"/>
  <c r="BP58" i="23"/>
  <c r="BP41" i="23"/>
  <c r="BP53" i="23"/>
  <c r="BP44" i="23"/>
  <c r="BP39" i="23"/>
  <c r="BP35" i="23"/>
  <c r="BP55" i="23"/>
  <c r="BS55" i="23" s="1"/>
  <c r="BP57" i="23"/>
  <c r="BP33" i="23"/>
  <c r="BS33" i="23" s="1"/>
  <c r="CD1" i="23"/>
  <c r="CC22" i="23"/>
  <c r="G4" i="21"/>
  <c r="E57" i="9"/>
  <c r="BD3" i="23"/>
  <c r="F57" i="9"/>
  <c r="H57" i="9"/>
  <c r="BH3" i="14"/>
  <c r="BH35" i="14" s="1"/>
  <c r="AR3" i="14"/>
  <c r="I3" i="14"/>
  <c r="BG3" i="14"/>
  <c r="AQ3" i="14"/>
  <c r="Y3" i="14"/>
  <c r="H3" i="14"/>
  <c r="BF3" i="14"/>
  <c r="AP3" i="14"/>
  <c r="BD3" i="14"/>
  <c r="AL3" i="14"/>
  <c r="T3" i="14"/>
  <c r="E3" i="14"/>
  <c r="R3" i="14"/>
  <c r="AH3" i="14"/>
  <c r="Q3" i="14"/>
  <c r="AG3" i="14"/>
  <c r="P3" i="14"/>
  <c r="BI3" i="14"/>
  <c r="AF3" i="14"/>
  <c r="BE3" i="14"/>
  <c r="BE35" i="14" s="1"/>
  <c r="AE3" i="14"/>
  <c r="L3" i="14"/>
  <c r="L35" i="14" s="1"/>
  <c r="BC3" i="14"/>
  <c r="W3" i="14"/>
  <c r="W35" i="14" s="1"/>
  <c r="BB3" i="14"/>
  <c r="U3" i="14"/>
  <c r="S3" i="14"/>
  <c r="AV3" i="14"/>
  <c r="AS3" i="14"/>
  <c r="BL3" i="23"/>
  <c r="AY3" i="23"/>
  <c r="AK3" i="23"/>
  <c r="X3" i="23"/>
  <c r="J3" i="23"/>
  <c r="BK3" i="23"/>
  <c r="AX3" i="23"/>
  <c r="AJ3" i="23"/>
  <c r="W3" i="23"/>
  <c r="I3" i="23"/>
  <c r="AD3" i="14"/>
  <c r="BJ3" i="23"/>
  <c r="AW3" i="23"/>
  <c r="AI3" i="23"/>
  <c r="V3" i="23"/>
  <c r="H3" i="23"/>
  <c r="AC3" i="14"/>
  <c r="AC35" i="14" s="1"/>
  <c r="BI3" i="23"/>
  <c r="AV3" i="23"/>
  <c r="AV53" i="23" s="1"/>
  <c r="AH3" i="23"/>
  <c r="AB3" i="14"/>
  <c r="BH3" i="23"/>
  <c r="AU3" i="23"/>
  <c r="AG3" i="23"/>
  <c r="T3" i="23"/>
  <c r="F3" i="23"/>
  <c r="AQ3" i="23"/>
  <c r="S3" i="23"/>
  <c r="AP3" i="23"/>
  <c r="R3" i="23"/>
  <c r="AU3" i="14"/>
  <c r="BG3" i="23"/>
  <c r="Q3" i="23"/>
  <c r="AT3" i="14"/>
  <c r="BF3" i="23"/>
  <c r="AL3" i="23"/>
  <c r="P3" i="23"/>
  <c r="BE3" i="23"/>
  <c r="AF3" i="23"/>
  <c r="G3" i="14"/>
  <c r="AR3" i="23"/>
  <c r="G3" i="23"/>
  <c r="F3" i="14"/>
  <c r="F35" i="14" s="1"/>
  <c r="E3" i="23"/>
  <c r="D3" i="14"/>
  <c r="AE3" i="23"/>
  <c r="D3" i="23"/>
  <c r="C3" i="14"/>
  <c r="AD3" i="23"/>
  <c r="C3" i="23"/>
  <c r="AC3" i="23"/>
  <c r="BC3" i="23"/>
  <c r="K3" i="23"/>
  <c r="BB3" i="23"/>
  <c r="AT3" i="23"/>
  <c r="AS3" i="23"/>
  <c r="Y3" i="23"/>
  <c r="U3" i="23"/>
  <c r="L3" i="23"/>
  <c r="G57" i="9"/>
  <c r="I57" i="9"/>
  <c r="CE33" i="23"/>
  <c r="CA33" i="23"/>
  <c r="AM33" i="23"/>
  <c r="BX33" i="23"/>
  <c r="CM33" i="23"/>
  <c r="CI33" i="23"/>
  <c r="Z33" i="23"/>
  <c r="CR45" i="23"/>
  <c r="M45" i="23"/>
  <c r="CU45" i="23"/>
  <c r="CN35" i="23"/>
  <c r="BZ35" i="23"/>
  <c r="CD35" i="23"/>
  <c r="CA35" i="23"/>
  <c r="Z35" i="23"/>
  <c r="CJ35" i="23"/>
  <c r="BS35" i="23"/>
  <c r="M35" i="23"/>
  <c r="AY53" i="23"/>
  <c r="AK53" i="23"/>
  <c r="W53" i="23"/>
  <c r="I53" i="23"/>
  <c r="BL53" i="23"/>
  <c r="AE53" i="23"/>
  <c r="M53" i="23"/>
  <c r="AC53" i="23"/>
  <c r="K53" i="23"/>
  <c r="CH53" i="23"/>
  <c r="BH53" i="23"/>
  <c r="CQ53" i="23"/>
  <c r="BD53" i="23"/>
  <c r="X53" i="23"/>
  <c r="CN53" i="23"/>
  <c r="CB53" i="23"/>
  <c r="AW53" i="23"/>
  <c r="R53" i="23"/>
  <c r="BF53" i="23"/>
  <c r="Q53" i="23"/>
  <c r="CT53" i="23"/>
  <c r="P53" i="23"/>
  <c r="CR53" i="23"/>
  <c r="BS53" i="23"/>
  <c r="A53" i="23" s="1"/>
  <c r="CJ30" i="23"/>
  <c r="BM31" i="23"/>
  <c r="CA22" i="23"/>
  <c r="CA42" i="23"/>
  <c r="CI41" i="23"/>
  <c r="AM41" i="23"/>
  <c r="CE41" i="23"/>
  <c r="CV41" i="23"/>
  <c r="BZ41" i="23"/>
  <c r="AZ41" i="23"/>
  <c r="BS41" i="23"/>
  <c r="BS44" i="23"/>
  <c r="CL44" i="23" s="1"/>
  <c r="CQ44" i="23"/>
  <c r="CA41" i="14"/>
  <c r="CM41" i="14"/>
  <c r="CV41" i="14"/>
  <c r="CE41" i="14"/>
  <c r="BM41" i="14"/>
  <c r="BS31" i="23"/>
  <c r="CB40" i="23"/>
  <c r="CP40" i="23"/>
  <c r="BX40" i="23"/>
  <c r="CK40" i="23"/>
  <c r="BS49" i="23"/>
  <c r="CH31" i="23"/>
  <c r="CL41" i="23"/>
  <c r="AW35" i="14"/>
  <c r="AI35" i="14"/>
  <c r="U35" i="14"/>
  <c r="G35" i="14"/>
  <c r="CI35" i="14"/>
  <c r="BL35" i="14"/>
  <c r="AM35" i="14"/>
  <c r="CP35" i="14"/>
  <c r="BX35" i="14"/>
  <c r="BS35" i="14"/>
  <c r="A35" i="14" s="1"/>
  <c r="AG35" i="14" s="1"/>
  <c r="AZ35" i="14"/>
  <c r="AJ35" i="14"/>
  <c r="S35" i="14"/>
  <c r="CE35" i="14"/>
  <c r="BD35" i="14"/>
  <c r="AE35" i="14"/>
  <c r="AX35" i="14"/>
  <c r="H35" i="14"/>
  <c r="BZ35" i="14"/>
  <c r="AU35" i="14"/>
  <c r="Z35" i="14"/>
  <c r="CT35" i="14"/>
  <c r="X35" i="14"/>
  <c r="CQ35" i="14"/>
  <c r="BG35" i="14"/>
  <c r="V35" i="14"/>
  <c r="AS35" i="14"/>
  <c r="AR35" i="14"/>
  <c r="CL35" i="14"/>
  <c r="CK35" i="14"/>
  <c r="CJ35" i="14"/>
  <c r="BM30" i="23"/>
  <c r="CB22" i="14"/>
  <c r="CF43" i="23"/>
  <c r="CI43" i="23"/>
  <c r="CQ43" i="23"/>
  <c r="BS28" i="23"/>
  <c r="CM28" i="23" s="1"/>
  <c r="BS29" i="23"/>
  <c r="BM29" i="23" s="1"/>
  <c r="Z29" i="23"/>
  <c r="CM29" i="23"/>
  <c r="CR30" i="23"/>
  <c r="CD30" i="23"/>
  <c r="CL30" i="23"/>
  <c r="BS43" i="23"/>
  <c r="CR43" i="23"/>
  <c r="CE1" i="14"/>
  <c r="CN28" i="23"/>
  <c r="CN38" i="23"/>
  <c r="BZ38" i="23"/>
  <c r="BS38" i="23"/>
  <c r="AZ38" i="23" s="1"/>
  <c r="CJ38" i="23"/>
  <c r="BR57" i="23"/>
  <c r="BR58" i="23"/>
  <c r="BR51" i="23"/>
  <c r="BR39" i="23"/>
  <c r="BR47" i="23"/>
  <c r="BR36" i="23"/>
  <c r="BR56" i="23"/>
  <c r="BR54" i="23"/>
  <c r="BR52" i="23"/>
  <c r="BR50" i="23"/>
  <c r="BR48" i="23"/>
  <c r="BR46" i="23"/>
  <c r="BR32" i="23"/>
  <c r="CA27" i="23"/>
  <c r="AM29" i="23"/>
  <c r="BZ29" i="23"/>
  <c r="CP29" i="23"/>
  <c r="AM30" i="23"/>
  <c r="BX30" i="23"/>
  <c r="CN30" i="23"/>
  <c r="BR34" i="23"/>
  <c r="BX38" i="23"/>
  <c r="CQ30" i="14"/>
  <c r="BS30" i="14"/>
  <c r="CV30" i="14" s="1"/>
  <c r="CI30" i="14"/>
  <c r="CF30" i="14"/>
  <c r="AM30" i="14"/>
  <c r="CR30" i="14"/>
  <c r="CP30" i="14"/>
  <c r="CJ30" i="14"/>
  <c r="Z30" i="14"/>
  <c r="CD30" i="14"/>
  <c r="BZ34" i="14"/>
  <c r="BM34" i="14"/>
  <c r="Z34" i="14"/>
  <c r="CP34" i="14"/>
  <c r="CU34" i="14"/>
  <c r="BR43" i="14"/>
  <c r="BR31" i="14"/>
  <c r="BR42" i="14"/>
  <c r="BR28" i="14"/>
  <c r="BR37" i="14"/>
  <c r="BR38" i="14"/>
  <c r="BR27" i="14"/>
  <c r="BR40" i="14"/>
  <c r="BR32" i="14"/>
  <c r="BR39" i="14"/>
  <c r="BR29" i="14"/>
  <c r="BR36" i="14"/>
  <c r="BR21" i="14"/>
  <c r="BX23" i="14" s="1"/>
  <c r="BR33" i="14"/>
  <c r="BL3" i="14"/>
  <c r="V3" i="14"/>
  <c r="AI3" i="14"/>
  <c r="AW3" i="14"/>
  <c r="BJ3" i="14"/>
  <c r="AJ3" i="14"/>
  <c r="AX3" i="14"/>
  <c r="BK3" i="14"/>
  <c r="J3" i="14"/>
  <c r="X3" i="14"/>
  <c r="AK3" i="14"/>
  <c r="AY3" i="14"/>
  <c r="C1" i="13"/>
  <c r="B1" i="13"/>
  <c r="AA58" i="9" s="1"/>
  <c r="AZ49" i="23" l="1"/>
  <c r="A49" i="23"/>
  <c r="CT49" i="23"/>
  <c r="CP49" i="23"/>
  <c r="CR49" i="23"/>
  <c r="CQ49" i="23"/>
  <c r="M49" i="23"/>
  <c r="CH49" i="23"/>
  <c r="CF49" i="23"/>
  <c r="CJ49" i="23"/>
  <c r="CI49" i="23"/>
  <c r="CB49" i="23"/>
  <c r="BM49" i="23"/>
  <c r="CN49" i="23"/>
  <c r="CU49" i="23"/>
  <c r="CA49" i="23"/>
  <c r="CD49" i="23"/>
  <c r="CL49" i="23"/>
  <c r="CM49" i="23"/>
  <c r="BZ49" i="23"/>
  <c r="BX49" i="23"/>
  <c r="Z49" i="23"/>
  <c r="AM49" i="23"/>
  <c r="CR42" i="23"/>
  <c r="A41" i="14"/>
  <c r="BX41" i="14"/>
  <c r="AM41" i="14"/>
  <c r="CT41" i="14"/>
  <c r="CR41" i="14"/>
  <c r="CI41" i="14"/>
  <c r="CP41" i="14"/>
  <c r="CD41" i="14"/>
  <c r="CK41" i="14"/>
  <c r="Z41" i="14"/>
  <c r="CB41" i="14"/>
  <c r="M41" i="14"/>
  <c r="CH41" i="14"/>
  <c r="CN41" i="14"/>
  <c r="CF41" i="14"/>
  <c r="CU41" i="14"/>
  <c r="BZ41" i="14"/>
  <c r="CL41" i="14"/>
  <c r="AZ41" i="14"/>
  <c r="CJ41" i="14"/>
  <c r="BX28" i="23"/>
  <c r="CE49" i="23"/>
  <c r="A40" i="23"/>
  <c r="CH40" i="23"/>
  <c r="CF40" i="23"/>
  <c r="CE40" i="23"/>
  <c r="CD40" i="23"/>
  <c r="CV40" i="23"/>
  <c r="CU40" i="23"/>
  <c r="CT40" i="23"/>
  <c r="AZ40" i="23"/>
  <c r="CM40" i="23"/>
  <c r="CQ40" i="23"/>
  <c r="CN40" i="23"/>
  <c r="BM40" i="23"/>
  <c r="CR40" i="23"/>
  <c r="CI40" i="23"/>
  <c r="BZ40" i="23"/>
  <c r="CL40" i="23"/>
  <c r="CJ40" i="23"/>
  <c r="CA40" i="23"/>
  <c r="AM40" i="23"/>
  <c r="Z40" i="23"/>
  <c r="M40" i="23"/>
  <c r="A34" i="14"/>
  <c r="CJ34" i="14"/>
  <c r="CB34" i="14"/>
  <c r="CT34" i="14"/>
  <c r="CA34" i="14"/>
  <c r="BX34" i="14"/>
  <c r="CD34" i="14"/>
  <c r="M34" i="14"/>
  <c r="AZ34" i="14"/>
  <c r="CM34" i="14"/>
  <c r="CH34" i="14"/>
  <c r="CI34" i="14"/>
  <c r="CE34" i="14"/>
  <c r="CR34" i="14"/>
  <c r="CL34" i="14"/>
  <c r="CF34" i="14"/>
  <c r="CQ34" i="14"/>
  <c r="AM34" i="14"/>
  <c r="CV34" i="14"/>
  <c r="CN34" i="14"/>
  <c r="CK34" i="14"/>
  <c r="A55" i="23"/>
  <c r="CQ55" i="23"/>
  <c r="BM55" i="23"/>
  <c r="CF55" i="23"/>
  <c r="CE55" i="23"/>
  <c r="Z55" i="23"/>
  <c r="CJ55" i="23"/>
  <c r="CP55" i="23"/>
  <c r="CI55" i="23"/>
  <c r="CR55" i="23"/>
  <c r="M55" i="23"/>
  <c r="AM55" i="23"/>
  <c r="CL55" i="23"/>
  <c r="CN55" i="23"/>
  <c r="CH55" i="23"/>
  <c r="CV55" i="23"/>
  <c r="CD55" i="23"/>
  <c r="AZ55" i="23"/>
  <c r="CU55" i="23"/>
  <c r="CB55" i="23"/>
  <c r="CT55" i="23"/>
  <c r="CA55" i="23"/>
  <c r="CM55" i="23"/>
  <c r="AJ42" i="14"/>
  <c r="V42" i="14"/>
  <c r="H42" i="14"/>
  <c r="BS42" i="14"/>
  <c r="A42" i="14" s="1"/>
  <c r="X42" i="14" s="1"/>
  <c r="AZ42" i="14"/>
  <c r="AI42" i="14"/>
  <c r="R42" i="14"/>
  <c r="E42" i="14"/>
  <c r="CL42" i="14"/>
  <c r="BK42" i="14"/>
  <c r="AR42" i="14"/>
  <c r="BH42" i="14"/>
  <c r="AP42" i="14"/>
  <c r="U42" i="14"/>
  <c r="AF42" i="14"/>
  <c r="AC42" i="14"/>
  <c r="AU42" i="14"/>
  <c r="I42" i="14"/>
  <c r="CQ42" i="14"/>
  <c r="M42" i="14"/>
  <c r="L42" i="14"/>
  <c r="CB42" i="14"/>
  <c r="K42" i="14"/>
  <c r="BC42" i="14"/>
  <c r="BS36" i="23"/>
  <c r="CK36" i="23" s="1"/>
  <c r="CH36" i="23"/>
  <c r="CQ36" i="23"/>
  <c r="CT36" i="23"/>
  <c r="BZ55" i="23"/>
  <c r="CV49" i="23"/>
  <c r="BX55" i="23"/>
  <c r="A45" i="23"/>
  <c r="CD45" i="23"/>
  <c r="CI45" i="23"/>
  <c r="CB45" i="23"/>
  <c r="CK45" i="23"/>
  <c r="CA45" i="23"/>
  <c r="CT45" i="23"/>
  <c r="CJ45" i="23"/>
  <c r="CP45" i="23"/>
  <c r="AM45" i="23"/>
  <c r="BM45" i="23"/>
  <c r="CF45" i="23"/>
  <c r="CN45" i="23"/>
  <c r="CH45" i="23"/>
  <c r="CL45" i="23"/>
  <c r="CE45" i="23"/>
  <c r="BZ45" i="23"/>
  <c r="CM45" i="23"/>
  <c r="AZ45" i="23"/>
  <c r="BX45" i="23"/>
  <c r="Z45" i="23"/>
  <c r="CV45" i="23"/>
  <c r="A44" i="23"/>
  <c r="CD44" i="23"/>
  <c r="CB44" i="23"/>
  <c r="CA44" i="23"/>
  <c r="AZ44" i="23"/>
  <c r="CR44" i="23"/>
  <c r="CU44" i="23"/>
  <c r="CT44" i="23"/>
  <c r="BZ44" i="23"/>
  <c r="CM44" i="23"/>
  <c r="CF44" i="23"/>
  <c r="CN44" i="23"/>
  <c r="CH44" i="23"/>
  <c r="AM44" i="23"/>
  <c r="Z44" i="23"/>
  <c r="CV44" i="23"/>
  <c r="CJ44" i="23"/>
  <c r="CE44" i="23"/>
  <c r="CP44" i="23"/>
  <c r="BX44" i="23"/>
  <c r="CK44" i="23"/>
  <c r="M44" i="23"/>
  <c r="BM44" i="23"/>
  <c r="CI44" i="23"/>
  <c r="CI28" i="14"/>
  <c r="BL28" i="14"/>
  <c r="AW28" i="14"/>
  <c r="AH28" i="14"/>
  <c r="T28" i="14"/>
  <c r="F28" i="14"/>
  <c r="CH28" i="14"/>
  <c r="CV28" i="14"/>
  <c r="CF28" i="14"/>
  <c r="BJ28" i="14"/>
  <c r="AU28" i="14"/>
  <c r="AF28" i="14"/>
  <c r="R28" i="14"/>
  <c r="D28" i="14"/>
  <c r="Q28" i="14"/>
  <c r="C28" i="14"/>
  <c r="BZ28" i="14"/>
  <c r="AX28" i="14"/>
  <c r="Y28" i="14"/>
  <c r="G28" i="14"/>
  <c r="CT28" i="14"/>
  <c r="BS28" i="14"/>
  <c r="A28" i="14" s="1"/>
  <c r="BK28" i="14" s="1"/>
  <c r="AR28" i="14"/>
  <c r="W28" i="14"/>
  <c r="CQ28" i="14"/>
  <c r="AQ28" i="14"/>
  <c r="V28" i="14"/>
  <c r="CP28" i="14"/>
  <c r="BM28" i="14"/>
  <c r="BG28" i="14"/>
  <c r="Z28" i="14"/>
  <c r="BF28" i="14"/>
  <c r="P28" i="14"/>
  <c r="BE28" i="14"/>
  <c r="M28" i="14"/>
  <c r="BD28" i="14"/>
  <c r="L28" i="14"/>
  <c r="AK28" i="14"/>
  <c r="CM28" i="14"/>
  <c r="CL28" i="14"/>
  <c r="CJ28" i="14"/>
  <c r="CD28" i="14"/>
  <c r="CB28" i="14"/>
  <c r="AD28" i="14"/>
  <c r="K28" i="14"/>
  <c r="AI28" i="14"/>
  <c r="CN28" i="14"/>
  <c r="A42" i="23"/>
  <c r="BM42" i="23"/>
  <c r="CD42" i="23"/>
  <c r="CB42" i="23"/>
  <c r="CE42" i="23"/>
  <c r="CJ42" i="23"/>
  <c r="CP42" i="23"/>
  <c r="CQ42" i="23"/>
  <c r="AZ42" i="23"/>
  <c r="CI42" i="23"/>
  <c r="CV42" i="23"/>
  <c r="CN42" i="23"/>
  <c r="BZ42" i="23"/>
  <c r="AM42" i="23"/>
  <c r="CL42" i="23"/>
  <c r="CF42" i="23"/>
  <c r="M42" i="23"/>
  <c r="CM42" i="23"/>
  <c r="Z42" i="23"/>
  <c r="CU42" i="23"/>
  <c r="BX42" i="23"/>
  <c r="CH42" i="23"/>
  <c r="CT42" i="23"/>
  <c r="CP47" i="23"/>
  <c r="CA47" i="23"/>
  <c r="BG47" i="23"/>
  <c r="AS47" i="23"/>
  <c r="AE47" i="23"/>
  <c r="AM47" i="23"/>
  <c r="Y47" i="23"/>
  <c r="K47" i="23"/>
  <c r="CI47" i="23"/>
  <c r="BK47" i="23"/>
  <c r="AU47" i="23"/>
  <c r="AD47" i="23"/>
  <c r="L47" i="23"/>
  <c r="J47" i="23"/>
  <c r="CF47" i="23"/>
  <c r="BI47" i="23"/>
  <c r="AR47" i="23"/>
  <c r="Z47" i="23"/>
  <c r="I47" i="23"/>
  <c r="CV47" i="23"/>
  <c r="CE47" i="23"/>
  <c r="CU47" i="23"/>
  <c r="CD47" i="23"/>
  <c r="BF47" i="23"/>
  <c r="AP47" i="23"/>
  <c r="W47" i="23"/>
  <c r="G47" i="23"/>
  <c r="CR47" i="23"/>
  <c r="BL47" i="23"/>
  <c r="AG47" i="23"/>
  <c r="CN47" i="23"/>
  <c r="BD47" i="23"/>
  <c r="AF47" i="23"/>
  <c r="CM47" i="23"/>
  <c r="AZ47" i="23"/>
  <c r="V47" i="23"/>
  <c r="CL47" i="23"/>
  <c r="BS47" i="23"/>
  <c r="A47" i="23" s="1"/>
  <c r="Q47" i="23" s="1"/>
  <c r="P47" i="23"/>
  <c r="BM47" i="23"/>
  <c r="M47" i="23"/>
  <c r="AX47" i="23"/>
  <c r="F47" i="23"/>
  <c r="AW47" i="23"/>
  <c r="E47" i="23"/>
  <c r="BZ47" i="23"/>
  <c r="AV47" i="23"/>
  <c r="AL47" i="23"/>
  <c r="CB47" i="23"/>
  <c r="AJ47" i="23"/>
  <c r="AI47" i="23"/>
  <c r="T47" i="23"/>
  <c r="S47" i="23"/>
  <c r="CJ47" i="23"/>
  <c r="CT47" i="23"/>
  <c r="CK55" i="23"/>
  <c r="CA37" i="23"/>
  <c r="BZ37" i="23"/>
  <c r="A37" i="23"/>
  <c r="CE37" i="23"/>
  <c r="AZ37" i="23"/>
  <c r="CR37" i="23"/>
  <c r="CQ37" i="23"/>
  <c r="CP37" i="23"/>
  <c r="CN37" i="23"/>
  <c r="CV37" i="23"/>
  <c r="CU37" i="23"/>
  <c r="Z37" i="23"/>
  <c r="CH37" i="23"/>
  <c r="AM37" i="23"/>
  <c r="CB37" i="23"/>
  <c r="CK37" i="23"/>
  <c r="CI37" i="23"/>
  <c r="CL37" i="23"/>
  <c r="CM37" i="23"/>
  <c r="CT37" i="23"/>
  <c r="BX37" i="23"/>
  <c r="CD37" i="23"/>
  <c r="CF37" i="23"/>
  <c r="CJ37" i="23"/>
  <c r="M37" i="23"/>
  <c r="CK49" i="23"/>
  <c r="CF1" i="14"/>
  <c r="CE22" i="14"/>
  <c r="AZ28" i="23"/>
  <c r="CT28" i="23"/>
  <c r="M28" i="23"/>
  <c r="CR28" i="23"/>
  <c r="CQ28" i="23"/>
  <c r="CJ28" i="23"/>
  <c r="CI28" i="23"/>
  <c r="A28" i="23"/>
  <c r="CV28" i="23"/>
  <c r="CH28" i="23"/>
  <c r="CE28" i="23"/>
  <c r="CD28" i="23"/>
  <c r="CB28" i="23"/>
  <c r="CA28" i="23"/>
  <c r="Z28" i="23"/>
  <c r="BM28" i="23"/>
  <c r="CK28" i="23"/>
  <c r="CL28" i="23"/>
  <c r="CU28" i="23"/>
  <c r="CF28" i="23"/>
  <c r="BZ28" i="23"/>
  <c r="CP28" i="23"/>
  <c r="AM28" i="23"/>
  <c r="CQ41" i="14"/>
  <c r="CQ45" i="23"/>
  <c r="A27" i="23"/>
  <c r="AZ27" i="23"/>
  <c r="CH27" i="23"/>
  <c r="CF27" i="23"/>
  <c r="CE27" i="23"/>
  <c r="Z27" i="23"/>
  <c r="CD27" i="23"/>
  <c r="CB27" i="23"/>
  <c r="CV27" i="23"/>
  <c r="CU27" i="23"/>
  <c r="CT27" i="23"/>
  <c r="CR27" i="23"/>
  <c r="CJ27" i="23"/>
  <c r="CI27" i="23"/>
  <c r="BM27" i="23"/>
  <c r="M27" i="23"/>
  <c r="CK27" i="23"/>
  <c r="CL27" i="23"/>
  <c r="CQ27" i="23"/>
  <c r="CN27" i="23"/>
  <c r="BZ27" i="23"/>
  <c r="AM27" i="23"/>
  <c r="CM27" i="23"/>
  <c r="CP27" i="23"/>
  <c r="BX27" i="23"/>
  <c r="CI33" i="14"/>
  <c r="BM33" i="14"/>
  <c r="AY33" i="14"/>
  <c r="AK33" i="14"/>
  <c r="W33" i="14"/>
  <c r="I33" i="14"/>
  <c r="S33" i="14"/>
  <c r="D33" i="14"/>
  <c r="CT33" i="14"/>
  <c r="CB33" i="14"/>
  <c r="BF33" i="14"/>
  <c r="AP33" i="14"/>
  <c r="X33" i="14"/>
  <c r="G33" i="14"/>
  <c r="U33" i="14"/>
  <c r="E33" i="14"/>
  <c r="CP33" i="14"/>
  <c r="BX33" i="14"/>
  <c r="BC33" i="14"/>
  <c r="CL33" i="14"/>
  <c r="BI33" i="14"/>
  <c r="AM33" i="14"/>
  <c r="Q33" i="14"/>
  <c r="CH33" i="14"/>
  <c r="BG33" i="14"/>
  <c r="AI33" i="14"/>
  <c r="P33" i="14"/>
  <c r="CF33" i="14"/>
  <c r="BE33" i="14"/>
  <c r="AG33" i="14"/>
  <c r="CE33" i="14"/>
  <c r="AT33" i="14"/>
  <c r="L33" i="14"/>
  <c r="CD33" i="14"/>
  <c r="AS33" i="14"/>
  <c r="K33" i="14"/>
  <c r="CA33" i="14"/>
  <c r="AR33" i="14"/>
  <c r="BS33" i="14"/>
  <c r="A33" i="14" s="1"/>
  <c r="R33" i="14" s="1"/>
  <c r="CN33" i="14"/>
  <c r="Z33" i="14"/>
  <c r="Y33" i="14"/>
  <c r="V33" i="14"/>
  <c r="BK33" i="14"/>
  <c r="F33" i="14"/>
  <c r="BJ33" i="14"/>
  <c r="C33" i="14"/>
  <c r="CU33" i="14"/>
  <c r="AX33" i="14"/>
  <c r="AE33" i="14"/>
  <c r="AD33" i="14"/>
  <c r="AC33" i="14"/>
  <c r="AF33" i="14"/>
  <c r="AV33" i="14"/>
  <c r="CK31" i="14"/>
  <c r="BC31" i="14"/>
  <c r="CU31" i="14"/>
  <c r="CD31" i="14"/>
  <c r="BG31" i="14"/>
  <c r="AQ31" i="14"/>
  <c r="Y31" i="14"/>
  <c r="CM31" i="14"/>
  <c r="BK31" i="14"/>
  <c r="AS31" i="14"/>
  <c r="X31" i="14"/>
  <c r="E31" i="14"/>
  <c r="AP31" i="14"/>
  <c r="T31" i="14"/>
  <c r="C31" i="14"/>
  <c r="CH31" i="14"/>
  <c r="BH31" i="14"/>
  <c r="R31" i="14"/>
  <c r="CE31" i="14"/>
  <c r="AV31" i="14"/>
  <c r="Q31" i="14"/>
  <c r="CB31" i="14"/>
  <c r="AZ31" i="14"/>
  <c r="AJ31" i="14"/>
  <c r="CV31" i="14"/>
  <c r="AH31" i="14"/>
  <c r="CT31" i="14"/>
  <c r="BS31" i="14"/>
  <c r="A31" i="14" s="1"/>
  <c r="J31" i="14" s="1"/>
  <c r="BL31" i="14"/>
  <c r="BF31" i="14"/>
  <c r="AF31" i="14"/>
  <c r="AE31" i="14"/>
  <c r="AD31" i="14"/>
  <c r="BK39" i="23"/>
  <c r="AW39" i="23"/>
  <c r="AI39" i="23"/>
  <c r="BE39" i="23"/>
  <c r="AL39" i="23"/>
  <c r="V39" i="23"/>
  <c r="CD39" i="23"/>
  <c r="BD39" i="23"/>
  <c r="AH39" i="23"/>
  <c r="L39" i="23"/>
  <c r="CT39" i="23"/>
  <c r="BJ39" i="23"/>
  <c r="S39" i="23"/>
  <c r="CM39" i="23"/>
  <c r="AU39" i="23"/>
  <c r="BS39" i="23"/>
  <c r="A39" i="23" s="1"/>
  <c r="U39" i="23" s="1"/>
  <c r="AP39" i="23"/>
  <c r="AE39" i="23"/>
  <c r="CL39" i="23"/>
  <c r="Z43" i="23"/>
  <c r="BM43" i="23"/>
  <c r="CL43" i="23"/>
  <c r="CK43" i="23"/>
  <c r="CJ43" i="23"/>
  <c r="CH43" i="23"/>
  <c r="CE43" i="23"/>
  <c r="CD43" i="23"/>
  <c r="A43" i="23"/>
  <c r="M43" i="23"/>
  <c r="CM43" i="23"/>
  <c r="CU43" i="23"/>
  <c r="CL31" i="23"/>
  <c r="CK31" i="23"/>
  <c r="CI31" i="23"/>
  <c r="Z31" i="23"/>
  <c r="CN31" i="23"/>
  <c r="CM31" i="23"/>
  <c r="A31" i="23"/>
  <c r="A33" i="23"/>
  <c r="CF33" i="23"/>
  <c r="BS36" i="14"/>
  <c r="A36" i="14" s="1"/>
  <c r="AG36" i="14" s="1"/>
  <c r="BD36" i="14"/>
  <c r="AP36" i="14"/>
  <c r="Z36" i="14"/>
  <c r="L36" i="14"/>
  <c r="CH36" i="14"/>
  <c r="BK36" i="14"/>
  <c r="AV36" i="14"/>
  <c r="BL36" i="14"/>
  <c r="AU36" i="14"/>
  <c r="AE36" i="14"/>
  <c r="M36" i="14"/>
  <c r="CI36" i="14"/>
  <c r="BJ36" i="14"/>
  <c r="AT36" i="14"/>
  <c r="AD36" i="14"/>
  <c r="J36" i="14"/>
  <c r="CV36" i="14"/>
  <c r="CE36" i="14"/>
  <c r="BH36" i="14"/>
  <c r="AR36" i="14"/>
  <c r="Y36" i="14"/>
  <c r="I36" i="14"/>
  <c r="CK36" i="14"/>
  <c r="AZ36" i="14"/>
  <c r="X36" i="14"/>
  <c r="E36" i="14"/>
  <c r="CB36" i="14"/>
  <c r="AY36" i="14"/>
  <c r="W36" i="14"/>
  <c r="D36" i="14"/>
  <c r="CA36" i="14"/>
  <c r="G36" i="14"/>
  <c r="BZ36" i="14"/>
  <c r="AK36" i="14"/>
  <c r="BX36" i="14"/>
  <c r="AJ36" i="14"/>
  <c r="AI36" i="14"/>
  <c r="AH36" i="14"/>
  <c r="CT36" i="14"/>
  <c r="S36" i="14"/>
  <c r="CP36" i="14"/>
  <c r="Q36" i="14"/>
  <c r="CN36" i="14"/>
  <c r="P36" i="14"/>
  <c r="H36" i="14"/>
  <c r="CU36" i="14"/>
  <c r="BM36" i="14"/>
  <c r="AQ36" i="14"/>
  <c r="AM36" i="14"/>
  <c r="K36" i="14"/>
  <c r="CM34" i="23"/>
  <c r="BX34" i="23"/>
  <c r="BE34" i="23"/>
  <c r="AQ34" i="23"/>
  <c r="AC34" i="23"/>
  <c r="M34" i="23"/>
  <c r="CI34" i="23"/>
  <c r="BM34" i="23"/>
  <c r="AK34" i="23"/>
  <c r="W34" i="23"/>
  <c r="I34" i="23"/>
  <c r="CN34" i="23"/>
  <c r="AX34" i="23"/>
  <c r="AH34" i="23"/>
  <c r="R34" i="23"/>
  <c r="CL34" i="23"/>
  <c r="AW34" i="23"/>
  <c r="AG34" i="23"/>
  <c r="Q34" i="23"/>
  <c r="BL34" i="23"/>
  <c r="AV34" i="23"/>
  <c r="AF34" i="23"/>
  <c r="P34" i="23"/>
  <c r="CJ34" i="23"/>
  <c r="BK34" i="23"/>
  <c r="AU34" i="23"/>
  <c r="AE34" i="23"/>
  <c r="L34" i="23"/>
  <c r="CH34" i="23"/>
  <c r="BJ34" i="23"/>
  <c r="AD34" i="23"/>
  <c r="K34" i="23"/>
  <c r="CR34" i="23"/>
  <c r="BG34" i="23"/>
  <c r="Z34" i="23"/>
  <c r="D34" i="23"/>
  <c r="CQ34" i="23"/>
  <c r="BF34" i="23"/>
  <c r="Y34" i="23"/>
  <c r="C34" i="23"/>
  <c r="CP34" i="23"/>
  <c r="X34" i="23"/>
  <c r="CF34" i="23"/>
  <c r="BC34" i="23"/>
  <c r="V34" i="23"/>
  <c r="CE34" i="23"/>
  <c r="AZ34" i="23"/>
  <c r="U34" i="23"/>
  <c r="AS34" i="23"/>
  <c r="F34" i="23"/>
  <c r="AR34" i="23"/>
  <c r="E34" i="23"/>
  <c r="AP34" i="23"/>
  <c r="CU34" i="23"/>
  <c r="AM34" i="23"/>
  <c r="CT34" i="23"/>
  <c r="AL34" i="23"/>
  <c r="CD34" i="23"/>
  <c r="H34" i="23"/>
  <c r="CB34" i="23"/>
  <c r="G34" i="23"/>
  <c r="CA34" i="23"/>
  <c r="BZ34" i="23"/>
  <c r="BS34" i="23"/>
  <c r="A34" i="23" s="1"/>
  <c r="AY34" i="23" s="1"/>
  <c r="BI34" i="23"/>
  <c r="BH34" i="23"/>
  <c r="S34" i="23"/>
  <c r="AJ34" i="23"/>
  <c r="AI34" i="23"/>
  <c r="T34" i="23"/>
  <c r="J34" i="23"/>
  <c r="CQ58" i="23"/>
  <c r="CB58" i="23"/>
  <c r="BH58" i="23"/>
  <c r="D58" i="23"/>
  <c r="CL58" i="23"/>
  <c r="AZ58" i="23"/>
  <c r="AK58" i="23"/>
  <c r="V58" i="23"/>
  <c r="G58" i="23"/>
  <c r="CK58" i="23"/>
  <c r="CH58" i="23"/>
  <c r="BK58" i="23"/>
  <c r="CF58" i="23"/>
  <c r="BG58" i="23"/>
  <c r="AP58" i="23"/>
  <c r="W58" i="23"/>
  <c r="E58" i="23"/>
  <c r="CE58" i="23"/>
  <c r="BF58" i="23"/>
  <c r="AM58" i="23"/>
  <c r="U58" i="23"/>
  <c r="AL58" i="23"/>
  <c r="T58" i="23"/>
  <c r="CV58" i="23"/>
  <c r="CA58" i="23"/>
  <c r="BD58" i="23"/>
  <c r="CU58" i="23"/>
  <c r="BZ58" i="23"/>
  <c r="BC58" i="23"/>
  <c r="AI58" i="23"/>
  <c r="Y58" i="23"/>
  <c r="CM58" i="23"/>
  <c r="AW58" i="23"/>
  <c r="X58" i="23"/>
  <c r="CJ58" i="23"/>
  <c r="AU58" i="23"/>
  <c r="S58" i="23"/>
  <c r="CI58" i="23"/>
  <c r="AS58" i="23"/>
  <c r="L58" i="23"/>
  <c r="BL58" i="23"/>
  <c r="J58" i="23"/>
  <c r="BJ58" i="23"/>
  <c r="I58" i="23"/>
  <c r="BI58" i="23"/>
  <c r="H58" i="23"/>
  <c r="AY58" i="23"/>
  <c r="F58" i="23"/>
  <c r="Z58" i="23"/>
  <c r="CT58" i="23"/>
  <c r="K58" i="23"/>
  <c r="CR58" i="23"/>
  <c r="AH58" i="23"/>
  <c r="AE58" i="23"/>
  <c r="BM58" i="23"/>
  <c r="AJ58" i="23"/>
  <c r="CP58" i="23"/>
  <c r="BS58" i="23"/>
  <c r="A58" i="23" s="1"/>
  <c r="AT58" i="23" s="1"/>
  <c r="BZ31" i="23"/>
  <c r="CB31" i="23"/>
  <c r="AJ53" i="23"/>
  <c r="AH53" i="23"/>
  <c r="AF53" i="23"/>
  <c r="AL53" i="23"/>
  <c r="T53" i="23"/>
  <c r="H53" i="23"/>
  <c r="AS53" i="23"/>
  <c r="CL53" i="23"/>
  <c r="BM53" i="23"/>
  <c r="CJ33" i="23"/>
  <c r="CP33" i="23"/>
  <c r="CT33" i="23"/>
  <c r="M31" i="23"/>
  <c r="CT31" i="23"/>
  <c r="CK41" i="23"/>
  <c r="CJ41" i="23"/>
  <c r="CF41" i="23"/>
  <c r="A41" i="23"/>
  <c r="CP41" i="23"/>
  <c r="Z41" i="23"/>
  <c r="CN41" i="23"/>
  <c r="CM41" i="23"/>
  <c r="CA41" i="23"/>
  <c r="CD41" i="23"/>
  <c r="Y53" i="23"/>
  <c r="A35" i="23"/>
  <c r="BM35" i="23"/>
  <c r="CM35" i="23"/>
  <c r="CP35" i="23"/>
  <c r="CR35" i="23"/>
  <c r="CV35" i="23"/>
  <c r="CN33" i="23"/>
  <c r="CV33" i="23"/>
  <c r="CJ46" i="23"/>
  <c r="AL46" i="23"/>
  <c r="X46" i="23"/>
  <c r="J46" i="23"/>
  <c r="CT46" i="23"/>
  <c r="CE46" i="23"/>
  <c r="BJ46" i="23"/>
  <c r="AV46" i="23"/>
  <c r="AH46" i="23"/>
  <c r="T46" i="23"/>
  <c r="F46" i="23"/>
  <c r="CQ46" i="23"/>
  <c r="BD46" i="23"/>
  <c r="AK46" i="23"/>
  <c r="U46" i="23"/>
  <c r="D46" i="23"/>
  <c r="CP46" i="23"/>
  <c r="BX46" i="23"/>
  <c r="BC46" i="23"/>
  <c r="AJ46" i="23"/>
  <c r="S46" i="23"/>
  <c r="C46" i="23"/>
  <c r="CN46" i="23"/>
  <c r="BS46" i="23"/>
  <c r="A46" i="23" s="1"/>
  <c r="AY46" i="23"/>
  <c r="AI46" i="23"/>
  <c r="R46" i="23"/>
  <c r="CM46" i="23"/>
  <c r="CL46" i="23"/>
  <c r="BM46" i="23"/>
  <c r="AW46" i="23"/>
  <c r="AF46" i="23"/>
  <c r="P46" i="23"/>
  <c r="BL46" i="23"/>
  <c r="AQ46" i="23"/>
  <c r="M46" i="23"/>
  <c r="BK46" i="23"/>
  <c r="AP46" i="23"/>
  <c r="L46" i="23"/>
  <c r="CV46" i="23"/>
  <c r="BI46" i="23"/>
  <c r="AM46" i="23"/>
  <c r="K46" i="23"/>
  <c r="CU46" i="23"/>
  <c r="BH46" i="23"/>
  <c r="AG46" i="23"/>
  <c r="I46" i="23"/>
  <c r="CR46" i="23"/>
  <c r="BG46" i="23"/>
  <c r="AE46" i="23"/>
  <c r="H46" i="23"/>
  <c r="BF46" i="23"/>
  <c r="V46" i="23"/>
  <c r="BE46" i="23"/>
  <c r="Q46" i="23"/>
  <c r="AX46" i="23"/>
  <c r="G46" i="23"/>
  <c r="AU46" i="23"/>
  <c r="E46" i="23"/>
  <c r="AT46" i="23"/>
  <c r="CF46" i="23"/>
  <c r="CD46" i="23"/>
  <c r="CB46" i="23"/>
  <c r="CA46" i="23"/>
  <c r="AS46" i="23"/>
  <c r="Y46" i="23"/>
  <c r="W46" i="23"/>
  <c r="AD46" i="23"/>
  <c r="AC46" i="23"/>
  <c r="Z46" i="23"/>
  <c r="AR46" i="23"/>
  <c r="CK46" i="23"/>
  <c r="CI46" i="23"/>
  <c r="CH46" i="23"/>
  <c r="AT35" i="14"/>
  <c r="Y35" i="14"/>
  <c r="CB35" i="14"/>
  <c r="BK35" i="14"/>
  <c r="CQ41" i="23"/>
  <c r="CT41" i="23"/>
  <c r="CL35" i="23"/>
  <c r="CD53" i="23"/>
  <c r="AQ53" i="23"/>
  <c r="CI53" i="23"/>
  <c r="S53" i="23"/>
  <c r="CA53" i="23"/>
  <c r="CK33" i="23"/>
  <c r="CE1" i="23"/>
  <c r="CD22" i="23"/>
  <c r="CQ32" i="14"/>
  <c r="CB32" i="14"/>
  <c r="BH32" i="14"/>
  <c r="AT32" i="14"/>
  <c r="AF32" i="14"/>
  <c r="R32" i="14"/>
  <c r="AI32" i="14"/>
  <c r="T32" i="14"/>
  <c r="E32" i="14"/>
  <c r="CL32" i="14"/>
  <c r="AW32" i="14"/>
  <c r="AG32" i="14"/>
  <c r="P32" i="14"/>
  <c r="CI32" i="14"/>
  <c r="CU32" i="14"/>
  <c r="BZ32" i="14"/>
  <c r="AZ32" i="14"/>
  <c r="AE32" i="14"/>
  <c r="J32" i="14"/>
  <c r="CT32" i="14"/>
  <c r="BX32" i="14"/>
  <c r="AY32" i="14"/>
  <c r="BS32" i="14"/>
  <c r="A32" i="14" s="1"/>
  <c r="D32" i="14" s="1"/>
  <c r="AV32" i="14"/>
  <c r="Z32" i="14"/>
  <c r="H32" i="14"/>
  <c r="CP32" i="14"/>
  <c r="AS32" i="14"/>
  <c r="Y32" i="14"/>
  <c r="G32" i="14"/>
  <c r="CH32" i="14"/>
  <c r="AR32" i="14"/>
  <c r="S32" i="14"/>
  <c r="CE32" i="14"/>
  <c r="AQ32" i="14"/>
  <c r="Q32" i="14"/>
  <c r="CD32" i="14"/>
  <c r="AP32" i="14"/>
  <c r="M32" i="14"/>
  <c r="CA32" i="14"/>
  <c r="F32" i="14"/>
  <c r="BG32" i="14"/>
  <c r="C32" i="14"/>
  <c r="BF32" i="14"/>
  <c r="BE32" i="14"/>
  <c r="BD32" i="14"/>
  <c r="CN32" i="14"/>
  <c r="CM32" i="14"/>
  <c r="CK32" i="14"/>
  <c r="AL32" i="14"/>
  <c r="AK32" i="14"/>
  <c r="AJ32" i="14"/>
  <c r="AH32" i="14"/>
  <c r="X32" i="14"/>
  <c r="W32" i="14"/>
  <c r="V32" i="14"/>
  <c r="CH30" i="14"/>
  <c r="BZ43" i="23"/>
  <c r="AJ48" i="23"/>
  <c r="V48" i="23"/>
  <c r="H48" i="23"/>
  <c r="CQ48" i="23"/>
  <c r="CB48" i="23"/>
  <c r="BH48" i="23"/>
  <c r="AT48" i="23"/>
  <c r="AF48" i="23"/>
  <c r="BD48" i="23"/>
  <c r="AL48" i="23"/>
  <c r="U48" i="23"/>
  <c r="E48" i="23"/>
  <c r="CP48" i="23"/>
  <c r="BX48" i="23"/>
  <c r="BC48" i="23"/>
  <c r="AK48" i="23"/>
  <c r="BS48" i="23"/>
  <c r="A48" i="23" s="1"/>
  <c r="R48" i="23" s="1"/>
  <c r="AZ48" i="23"/>
  <c r="AI48" i="23"/>
  <c r="S48" i="23"/>
  <c r="CM48" i="23"/>
  <c r="AY48" i="23"/>
  <c r="AH48" i="23"/>
  <c r="Q48" i="23"/>
  <c r="CL48" i="23"/>
  <c r="CK48" i="23"/>
  <c r="BF48" i="23"/>
  <c r="Z48" i="23"/>
  <c r="CJ48" i="23"/>
  <c r="BE48" i="23"/>
  <c r="Y48" i="23"/>
  <c r="CI48" i="23"/>
  <c r="AV48" i="23"/>
  <c r="X48" i="23"/>
  <c r="CE48" i="23"/>
  <c r="AS48" i="23"/>
  <c r="M48" i="23"/>
  <c r="CA48" i="23"/>
  <c r="AC48" i="23"/>
  <c r="BM48" i="23"/>
  <c r="L48" i="23"/>
  <c r="BK48" i="23"/>
  <c r="K48" i="23"/>
  <c r="I48" i="23"/>
  <c r="BG48" i="23"/>
  <c r="AR48" i="23"/>
  <c r="AQ48" i="23"/>
  <c r="AP48" i="23"/>
  <c r="AM48" i="23"/>
  <c r="CU48" i="23"/>
  <c r="CT48" i="23"/>
  <c r="CD48" i="23"/>
  <c r="F48" i="23"/>
  <c r="BX43" i="23"/>
  <c r="CT43" i="23"/>
  <c r="CP43" i="23"/>
  <c r="BM35" i="14"/>
  <c r="BI35" i="14"/>
  <c r="I35" i="14"/>
  <c r="CN35" i="14"/>
  <c r="CR35" i="14"/>
  <c r="CF35" i="14"/>
  <c r="M33" i="23"/>
  <c r="C53" i="23"/>
  <c r="U53" i="23"/>
  <c r="BG53" i="23"/>
  <c r="L53" i="23"/>
  <c r="AG53" i="23"/>
  <c r="CP53" i="23"/>
  <c r="CV40" i="14"/>
  <c r="CH40" i="14"/>
  <c r="BL40" i="14"/>
  <c r="AX40" i="14"/>
  <c r="BI40" i="14"/>
  <c r="AT40" i="14"/>
  <c r="AE40" i="14"/>
  <c r="P40" i="14"/>
  <c r="CT40" i="14"/>
  <c r="CD40" i="14"/>
  <c r="BH40" i="14"/>
  <c r="AM40" i="14"/>
  <c r="U40" i="14"/>
  <c r="D40" i="14"/>
  <c r="CB40" i="14"/>
  <c r="BE40" i="14"/>
  <c r="AL40" i="14"/>
  <c r="T40" i="14"/>
  <c r="CR40" i="14"/>
  <c r="BZ40" i="14"/>
  <c r="BC40" i="14"/>
  <c r="AI40" i="14"/>
  <c r="R40" i="14"/>
  <c r="CI40" i="14"/>
  <c r="AV40" i="14"/>
  <c r="BS40" i="14"/>
  <c r="A40" i="14" s="1"/>
  <c r="AJ40" i="14" s="1"/>
  <c r="AR40" i="14"/>
  <c r="L40" i="14"/>
  <c r="AQ40" i="14"/>
  <c r="K40" i="14"/>
  <c r="BJ40" i="14"/>
  <c r="X40" i="14"/>
  <c r="BG40" i="14"/>
  <c r="CP40" i="14"/>
  <c r="AY40" i="14"/>
  <c r="G40" i="14"/>
  <c r="CN40" i="14"/>
  <c r="AW40" i="14"/>
  <c r="F40" i="14"/>
  <c r="BM40" i="14"/>
  <c r="BK40" i="14"/>
  <c r="CL40" i="14"/>
  <c r="CK40" i="14"/>
  <c r="CJ40" i="14"/>
  <c r="AF40" i="14"/>
  <c r="AC40" i="14"/>
  <c r="Z40" i="14"/>
  <c r="Y40" i="14"/>
  <c r="E40" i="14"/>
  <c r="CU30" i="14"/>
  <c r="AZ30" i="14"/>
  <c r="AZ43" i="23"/>
  <c r="AV50" i="23"/>
  <c r="AH50" i="23"/>
  <c r="T50" i="23"/>
  <c r="F50" i="23"/>
  <c r="CN50" i="23"/>
  <c r="BZ50" i="23"/>
  <c r="BD50" i="23"/>
  <c r="AL50" i="23"/>
  <c r="V50" i="23"/>
  <c r="E50" i="23"/>
  <c r="CQ50" i="23"/>
  <c r="BX50" i="23"/>
  <c r="BS50" i="23"/>
  <c r="A50" i="23" s="1"/>
  <c r="BF50" i="23" s="1"/>
  <c r="AZ50" i="23"/>
  <c r="AJ50" i="23"/>
  <c r="S50" i="23"/>
  <c r="C50" i="23"/>
  <c r="CM50" i="23"/>
  <c r="AY50" i="23"/>
  <c r="Q50" i="23"/>
  <c r="CD50" i="23"/>
  <c r="AS50" i="23"/>
  <c r="L50" i="23"/>
  <c r="CB50" i="23"/>
  <c r="AQ50" i="23"/>
  <c r="K50" i="23"/>
  <c r="I50" i="23"/>
  <c r="BK50" i="23"/>
  <c r="AF50" i="23"/>
  <c r="H50" i="23"/>
  <c r="CK50" i="23"/>
  <c r="AE50" i="23"/>
  <c r="CJ50" i="23"/>
  <c r="CF50" i="23"/>
  <c r="X50" i="23"/>
  <c r="AU50" i="23"/>
  <c r="AT50" i="23"/>
  <c r="W50" i="23"/>
  <c r="M50" i="23"/>
  <c r="G50" i="23"/>
  <c r="CU50" i="23"/>
  <c r="BI50" i="23"/>
  <c r="K35" i="14"/>
  <c r="CV35" i="14"/>
  <c r="AD35" i="14"/>
  <c r="D35" i="14"/>
  <c r="C35" i="14"/>
  <c r="CU35" i="14"/>
  <c r="AM31" i="23"/>
  <c r="CB41" i="23"/>
  <c r="AP53" i="23"/>
  <c r="AZ53" i="23"/>
  <c r="CF53" i="23"/>
  <c r="AD53" i="23"/>
  <c r="AU53" i="23"/>
  <c r="CH35" i="23"/>
  <c r="AM35" i="23"/>
  <c r="G5" i="21"/>
  <c r="E4" i="21"/>
  <c r="H4" i="21" s="1"/>
  <c r="F4" i="21"/>
  <c r="CM30" i="23"/>
  <c r="AZ30" i="23"/>
  <c r="CK30" i="23"/>
  <c r="CP30" i="23"/>
  <c r="CI30" i="23"/>
  <c r="CH30" i="23"/>
  <c r="A30" i="23"/>
  <c r="CF30" i="23"/>
  <c r="CE30" i="23"/>
  <c r="Z30" i="23"/>
  <c r="CQ30" i="23"/>
  <c r="CB30" i="23"/>
  <c r="CA30" i="23"/>
  <c r="BZ30" i="23"/>
  <c r="M30" i="23"/>
  <c r="CV30" i="23"/>
  <c r="CU30" i="23"/>
  <c r="CT30" i="23"/>
  <c r="O2" i="25"/>
  <c r="X25" i="9" s="1"/>
  <c r="CH33" i="23"/>
  <c r="CP32" i="23"/>
  <c r="CA32" i="23"/>
  <c r="BC32" i="23"/>
  <c r="AM32" i="23"/>
  <c r="Y32" i="23"/>
  <c r="K32" i="23"/>
  <c r="CM32" i="23"/>
  <c r="AX32" i="23"/>
  <c r="P32" i="23"/>
  <c r="CJ32" i="23"/>
  <c r="BL32" i="23"/>
  <c r="AV32" i="23"/>
  <c r="AF32" i="23"/>
  <c r="M32" i="23"/>
  <c r="BJ32" i="23"/>
  <c r="AT32" i="23"/>
  <c r="AC32" i="23"/>
  <c r="J32" i="23"/>
  <c r="BZ32" i="23"/>
  <c r="AP32" i="23"/>
  <c r="BS32" i="23"/>
  <c r="A32" i="23" s="1"/>
  <c r="BG32" i="23" s="1"/>
  <c r="AK32" i="23"/>
  <c r="G32" i="23"/>
  <c r="CU32" i="23"/>
  <c r="BI32" i="23"/>
  <c r="AJ32" i="23"/>
  <c r="F32" i="23"/>
  <c r="AQ32" i="23"/>
  <c r="CN32" i="23"/>
  <c r="Z32" i="23"/>
  <c r="CF32" i="23"/>
  <c r="X32" i="23"/>
  <c r="CE32" i="23"/>
  <c r="W32" i="23"/>
  <c r="CR32" i="23"/>
  <c r="CB32" i="23"/>
  <c r="U32" i="23"/>
  <c r="BD32" i="23"/>
  <c r="AZ32" i="23"/>
  <c r="AY32" i="23"/>
  <c r="AR32" i="23"/>
  <c r="BS57" i="23"/>
  <c r="AZ57" i="23"/>
  <c r="CF57" i="23"/>
  <c r="CT57" i="23"/>
  <c r="CA57" i="23"/>
  <c r="CP57" i="23"/>
  <c r="CU31" i="23"/>
  <c r="CV53" i="23"/>
  <c r="BJ53" i="23"/>
  <c r="CJ53" i="23"/>
  <c r="M30" i="14"/>
  <c r="CK30" i="14"/>
  <c r="CM30" i="14"/>
  <c r="CV43" i="23"/>
  <c r="CB43" i="23"/>
  <c r="CA43" i="23"/>
  <c r="CA35" i="14"/>
  <c r="CM27" i="14"/>
  <c r="BX27" i="14"/>
  <c r="BE27" i="14"/>
  <c r="AQ27" i="14"/>
  <c r="AC27" i="14"/>
  <c r="M27" i="14"/>
  <c r="CL27" i="14"/>
  <c r="BS27" i="14"/>
  <c r="A27" i="14" s="1"/>
  <c r="BD27" i="14"/>
  <c r="AP27" i="14"/>
  <c r="Z27" i="14"/>
  <c r="L27" i="14"/>
  <c r="CK27" i="14"/>
  <c r="BC27" i="14"/>
  <c r="AM27" i="14"/>
  <c r="Y27" i="14"/>
  <c r="K27" i="14"/>
  <c r="CJ27" i="14"/>
  <c r="AZ27" i="14"/>
  <c r="AL27" i="14"/>
  <c r="X27" i="14"/>
  <c r="J27" i="14"/>
  <c r="CE27" i="14"/>
  <c r="BF27" i="14"/>
  <c r="AH27" i="14"/>
  <c r="P27" i="14"/>
  <c r="CD27" i="14"/>
  <c r="AY27" i="14"/>
  <c r="AG27" i="14"/>
  <c r="I27" i="14"/>
  <c r="CV27" i="14"/>
  <c r="CB27" i="14"/>
  <c r="AX27" i="14"/>
  <c r="AF27" i="14"/>
  <c r="H27" i="14"/>
  <c r="CU27" i="14"/>
  <c r="CA27" i="14"/>
  <c r="AW27" i="14"/>
  <c r="AE27" i="14"/>
  <c r="G27" i="14"/>
  <c r="CT27" i="14"/>
  <c r="BZ27" i="14"/>
  <c r="AV27" i="14"/>
  <c r="AD27" i="14"/>
  <c r="F27" i="14"/>
  <c r="CN27" i="14"/>
  <c r="AT27" i="14"/>
  <c r="Q27" i="14"/>
  <c r="CI27" i="14"/>
  <c r="AS27" i="14"/>
  <c r="E27" i="14"/>
  <c r="CH27" i="14"/>
  <c r="AR27" i="14"/>
  <c r="D27" i="14"/>
  <c r="CF27" i="14"/>
  <c r="AK27" i="14"/>
  <c r="C27" i="14"/>
  <c r="BM27" i="14"/>
  <c r="AJ27" i="14"/>
  <c r="CR27" i="14"/>
  <c r="V27" i="14"/>
  <c r="CQ27" i="14"/>
  <c r="U27" i="14"/>
  <c r="CP27" i="14"/>
  <c r="T27" i="14"/>
  <c r="BL27" i="14"/>
  <c r="S27" i="14"/>
  <c r="BK27" i="14"/>
  <c r="R27" i="14"/>
  <c r="BJ27" i="14"/>
  <c r="BI27" i="14"/>
  <c r="BH27" i="14"/>
  <c r="BG27" i="14"/>
  <c r="AU27" i="14"/>
  <c r="AI27" i="14"/>
  <c r="W27" i="14"/>
  <c r="CE30" i="14"/>
  <c r="BS52" i="23"/>
  <c r="Z38" i="23"/>
  <c r="CM38" i="23"/>
  <c r="BM38" i="23"/>
  <c r="CI38" i="23"/>
  <c r="CH38" i="23"/>
  <c r="M38" i="23"/>
  <c r="CF38" i="23"/>
  <c r="CD38" i="23"/>
  <c r="AM38" i="23"/>
  <c r="CB38" i="23"/>
  <c r="A38" i="23"/>
  <c r="CV38" i="23"/>
  <c r="CK38" i="23"/>
  <c r="CA38" i="23"/>
  <c r="M35" i="14"/>
  <c r="T35" i="14"/>
  <c r="AZ31" i="23"/>
  <c r="D53" i="23"/>
  <c r="J53" i="23"/>
  <c r="BI53" i="23"/>
  <c r="BZ33" i="23"/>
  <c r="CD33" i="23"/>
  <c r="CB33" i="23"/>
  <c r="BS38" i="14"/>
  <c r="CT38" i="14" s="1"/>
  <c r="CJ54" i="23"/>
  <c r="BS54" i="23"/>
  <c r="CL54" i="23"/>
  <c r="CP38" i="23"/>
  <c r="CE38" i="23"/>
  <c r="CN29" i="23"/>
  <c r="BX29" i="23"/>
  <c r="AZ29" i="23"/>
  <c r="CK29" i="23"/>
  <c r="CD29" i="23"/>
  <c r="CB29" i="23"/>
  <c r="CA29" i="23"/>
  <c r="CV29" i="23"/>
  <c r="CU29" i="23"/>
  <c r="CQ29" i="23"/>
  <c r="CI29" i="23"/>
  <c r="A29" i="23"/>
  <c r="CH29" i="23"/>
  <c r="CF29" i="23"/>
  <c r="CE29" i="23"/>
  <c r="M29" i="23"/>
  <c r="CR29" i="23"/>
  <c r="CT29" i="23"/>
  <c r="CL38" i="23"/>
  <c r="P35" i="14"/>
  <c r="BF35" i="14"/>
  <c r="BJ35" i="14"/>
  <c r="CD35" i="14"/>
  <c r="AK35" i="14"/>
  <c r="BX31" i="23"/>
  <c r="CA31" i="23"/>
  <c r="CD31" i="23"/>
  <c r="CJ31" i="23"/>
  <c r="BX41" i="23"/>
  <c r="BZ53" i="23"/>
  <c r="BE53" i="23"/>
  <c r="V53" i="23"/>
  <c r="Z53" i="23"/>
  <c r="BK53" i="23"/>
  <c r="CE53" i="23"/>
  <c r="AZ35" i="23"/>
  <c r="BX35" i="23"/>
  <c r="CB35" i="23"/>
  <c r="CF35" i="23"/>
  <c r="CE35" i="23"/>
  <c r="AZ33" i="23"/>
  <c r="BM33" i="23"/>
  <c r="CR33" i="23"/>
  <c r="CU33" i="23"/>
  <c r="CQ33" i="23"/>
  <c r="CN43" i="23"/>
  <c r="CM43" i="14"/>
  <c r="BX43" i="14"/>
  <c r="Z43" i="14"/>
  <c r="CV43" i="14"/>
  <c r="CE43" i="14"/>
  <c r="CU43" i="14"/>
  <c r="CA43" i="14"/>
  <c r="BS43" i="14"/>
  <c r="CN43" i="14"/>
  <c r="CH43" i="14"/>
  <c r="CD43" i="14"/>
  <c r="CK51" i="23"/>
  <c r="BC51" i="23"/>
  <c r="Y51" i="23"/>
  <c r="K51" i="23"/>
  <c r="CU51" i="23"/>
  <c r="CF51" i="23"/>
  <c r="BK51" i="23"/>
  <c r="AW51" i="23"/>
  <c r="AI51" i="23"/>
  <c r="U51" i="23"/>
  <c r="G51" i="23"/>
  <c r="CJ51" i="23"/>
  <c r="BL51" i="23"/>
  <c r="AE51" i="23"/>
  <c r="M51" i="23"/>
  <c r="CI51" i="23"/>
  <c r="BJ51" i="23"/>
  <c r="AT51" i="23"/>
  <c r="AD51" i="23"/>
  <c r="L51" i="23"/>
  <c r="CH51" i="23"/>
  <c r="BI51" i="23"/>
  <c r="AS51" i="23"/>
  <c r="AC51" i="23"/>
  <c r="CE51" i="23"/>
  <c r="BH51" i="23"/>
  <c r="AR51" i="23"/>
  <c r="Z51" i="23"/>
  <c r="I51" i="23"/>
  <c r="CV51" i="23"/>
  <c r="CD51" i="23"/>
  <c r="BG51" i="23"/>
  <c r="AQ51" i="23"/>
  <c r="X51" i="23"/>
  <c r="H51" i="23"/>
  <c r="BS51" i="23"/>
  <c r="A51" i="23" s="1"/>
  <c r="AU51" i="23" s="1"/>
  <c r="AK51" i="23"/>
  <c r="F51" i="23"/>
  <c r="CT51" i="23"/>
  <c r="AJ51" i="23"/>
  <c r="E51" i="23"/>
  <c r="CR51" i="23"/>
  <c r="BM51" i="23"/>
  <c r="AH51" i="23"/>
  <c r="D51" i="23"/>
  <c r="CQ51" i="23"/>
  <c r="BF51" i="23"/>
  <c r="AG51" i="23"/>
  <c r="C51" i="23"/>
  <c r="CP51" i="23"/>
  <c r="BE51" i="23"/>
  <c r="AF51" i="23"/>
  <c r="AV51" i="23"/>
  <c r="CN51" i="23"/>
  <c r="AP51" i="23"/>
  <c r="CM51" i="23"/>
  <c r="AL51" i="23"/>
  <c r="CL51" i="23"/>
  <c r="W51" i="23"/>
  <c r="CB51" i="23"/>
  <c r="V51" i="23"/>
  <c r="T51" i="23"/>
  <c r="S51" i="23"/>
  <c r="R51" i="23"/>
  <c r="Q51" i="23"/>
  <c r="P51" i="23"/>
  <c r="CA51" i="23"/>
  <c r="BZ51" i="23"/>
  <c r="BX51" i="23"/>
  <c r="AZ51" i="23"/>
  <c r="AY51" i="23"/>
  <c r="AX51" i="23"/>
  <c r="BD51" i="23"/>
  <c r="AM43" i="23"/>
  <c r="CE31" i="23"/>
  <c r="AI53" i="23"/>
  <c r="BS29" i="14"/>
  <c r="CK29" i="14" s="1"/>
  <c r="A30" i="14"/>
  <c r="CB30" i="14"/>
  <c r="BX30" i="14"/>
  <c r="BM30" i="14"/>
  <c r="BZ30" i="14"/>
  <c r="CQ31" i="23"/>
  <c r="M41" i="23"/>
  <c r="AX53" i="23"/>
  <c r="E53" i="23"/>
  <c r="CK35" i="23"/>
  <c r="CP39" i="14"/>
  <c r="CA39" i="14"/>
  <c r="BG39" i="14"/>
  <c r="C39" i="14"/>
  <c r="CV39" i="14"/>
  <c r="CF39" i="14"/>
  <c r="BJ39" i="14"/>
  <c r="AU39" i="14"/>
  <c r="AF39" i="14"/>
  <c r="P39" i="14"/>
  <c r="CU39" i="14"/>
  <c r="CE39" i="14"/>
  <c r="M39" i="14"/>
  <c r="CH39" i="14"/>
  <c r="BF39" i="14"/>
  <c r="AM39" i="14"/>
  <c r="V39" i="14"/>
  <c r="E39" i="14"/>
  <c r="CD39" i="14"/>
  <c r="BE39" i="14"/>
  <c r="AL39" i="14"/>
  <c r="BD39" i="14"/>
  <c r="AK39" i="14"/>
  <c r="T39" i="14"/>
  <c r="CT39" i="14"/>
  <c r="BZ39" i="14"/>
  <c r="BC39" i="14"/>
  <c r="AJ39" i="14"/>
  <c r="S39" i="14"/>
  <c r="CM39" i="14"/>
  <c r="CL39" i="14"/>
  <c r="AZ39" i="14"/>
  <c r="Z39" i="14"/>
  <c r="CK39" i="14"/>
  <c r="AY39" i="14"/>
  <c r="Y39" i="14"/>
  <c r="CJ39" i="14"/>
  <c r="AX39" i="14"/>
  <c r="X39" i="14"/>
  <c r="R39" i="14"/>
  <c r="BL39" i="14"/>
  <c r="L39" i="14"/>
  <c r="BK39" i="14"/>
  <c r="K39" i="14"/>
  <c r="CN39" i="14"/>
  <c r="I39" i="14"/>
  <c r="CI39" i="14"/>
  <c r="H39" i="14"/>
  <c r="BS39" i="14"/>
  <c r="A39" i="14" s="1"/>
  <c r="AS39" i="14" s="1"/>
  <c r="AW39" i="14"/>
  <c r="AV39" i="14"/>
  <c r="AR39" i="14"/>
  <c r="AQ39" i="14"/>
  <c r="AP39" i="14"/>
  <c r="AI39" i="14"/>
  <c r="CQ39" i="14"/>
  <c r="AH39" i="14"/>
  <c r="J39" i="14"/>
  <c r="CT30" i="14"/>
  <c r="CN30" i="14"/>
  <c r="AQ35" i="14"/>
  <c r="AL35" i="14"/>
  <c r="AH35" i="14"/>
  <c r="CR41" i="23"/>
  <c r="AM53" i="23"/>
  <c r="CL30" i="14"/>
  <c r="Q35" i="14"/>
  <c r="AF35" i="14"/>
  <c r="AY35" i="14"/>
  <c r="R35" i="14"/>
  <c r="BX53" i="23"/>
  <c r="CM53" i="23"/>
  <c r="AT53" i="23"/>
  <c r="BI37" i="14"/>
  <c r="AU37" i="14"/>
  <c r="AG37" i="14"/>
  <c r="S37" i="14"/>
  <c r="E37" i="14"/>
  <c r="CH37" i="14"/>
  <c r="BD37" i="14"/>
  <c r="AL37" i="14"/>
  <c r="V37" i="14"/>
  <c r="F37" i="14"/>
  <c r="CP37" i="14"/>
  <c r="BX37" i="14"/>
  <c r="BS37" i="14"/>
  <c r="A37" i="14" s="1"/>
  <c r="BK37" i="14" s="1"/>
  <c r="AZ37" i="14"/>
  <c r="AJ37" i="14"/>
  <c r="T37" i="14"/>
  <c r="C37" i="14"/>
  <c r="CM37" i="14"/>
  <c r="AY37" i="14"/>
  <c r="K37" i="14"/>
  <c r="CL37" i="14"/>
  <c r="BH37" i="14"/>
  <c r="AH37" i="14"/>
  <c r="J37" i="14"/>
  <c r="CK37" i="14"/>
  <c r="BG37" i="14"/>
  <c r="H37" i="14"/>
  <c r="BL37" i="14"/>
  <c r="X37" i="14"/>
  <c r="BE37" i="14"/>
  <c r="W37" i="14"/>
  <c r="AX37" i="14"/>
  <c r="P37" i="14"/>
  <c r="L37" i="14"/>
  <c r="CA37" i="14"/>
  <c r="BM37" i="14"/>
  <c r="AS37" i="14"/>
  <c r="AR37" i="14"/>
  <c r="Z37" i="14"/>
  <c r="Y37" i="14"/>
  <c r="CE37" i="14"/>
  <c r="CB37" i="14"/>
  <c r="AQ37" i="14"/>
  <c r="CA30" i="14"/>
  <c r="CU38" i="23"/>
  <c r="BS56" i="23"/>
  <c r="CU56" i="23"/>
  <c r="CA56" i="23"/>
  <c r="CP56" i="23"/>
  <c r="CL56" i="23"/>
  <c r="CK56" i="23"/>
  <c r="CR38" i="23"/>
  <c r="CT38" i="23"/>
  <c r="CL29" i="23"/>
  <c r="CH35" i="14"/>
  <c r="CM35" i="14"/>
  <c r="E35" i="14"/>
  <c r="J35" i="14"/>
  <c r="BC35" i="14"/>
  <c r="AV35" i="14"/>
  <c r="CF31" i="23"/>
  <c r="CP31" i="23"/>
  <c r="CR31" i="23"/>
  <c r="CV31" i="23"/>
  <c r="CJ29" i="23"/>
  <c r="CU41" i="23"/>
  <c r="CH41" i="23"/>
  <c r="BM41" i="23"/>
  <c r="AP35" i="14"/>
  <c r="G53" i="23"/>
  <c r="F53" i="23"/>
  <c r="BC53" i="23"/>
  <c r="AR53" i="23"/>
  <c r="CK53" i="23"/>
  <c r="CU53" i="23"/>
  <c r="CI35" i="23"/>
  <c r="CQ35" i="23"/>
  <c r="CU35" i="23"/>
  <c r="CT35" i="23"/>
  <c r="CL33" i="23"/>
  <c r="CQ38" i="23"/>
  <c r="AC44" i="9" l="1"/>
  <c r="AB44" i="9"/>
  <c r="AC33" i="9"/>
  <c r="AB33" i="9"/>
  <c r="AA33" i="9"/>
  <c r="AA44" i="9"/>
  <c r="AH39" i="9"/>
  <c r="AA49" i="9"/>
  <c r="AD39" i="9"/>
  <c r="AF39" i="9"/>
  <c r="AE39" i="9"/>
  <c r="A61" i="9"/>
  <c r="AG39" i="9"/>
  <c r="AC39" i="9"/>
  <c r="AB39" i="9"/>
  <c r="AC49" i="9"/>
  <c r="AB49" i="9"/>
  <c r="M61" i="9"/>
  <c r="P61" i="9" s="1"/>
  <c r="AA39" i="9"/>
  <c r="BX36" i="23"/>
  <c r="A38" i="14"/>
  <c r="CU38" i="14"/>
  <c r="CP38" i="14"/>
  <c r="CD38" i="14"/>
  <c r="CR38" i="14"/>
  <c r="CH38" i="14"/>
  <c r="AM38" i="14"/>
  <c r="CB38" i="14"/>
  <c r="CN38" i="14"/>
  <c r="CV38" i="14"/>
  <c r="CF38" i="14"/>
  <c r="CQ38" i="14"/>
  <c r="BM38" i="14"/>
  <c r="CA38" i="14"/>
  <c r="A29" i="14"/>
  <c r="M29" i="14"/>
  <c r="M26" i="14" s="1"/>
  <c r="CT29" i="14"/>
  <c r="CM29" i="14"/>
  <c r="CM26" i="14" s="1"/>
  <c r="BX29" i="14"/>
  <c r="CE29" i="14"/>
  <c r="CN29" i="14"/>
  <c r="CN26" i="14" s="1"/>
  <c r="BZ29" i="14"/>
  <c r="CH29" i="14"/>
  <c r="CR29" i="14"/>
  <c r="CL29" i="14"/>
  <c r="CD29" i="14"/>
  <c r="CJ29" i="14"/>
  <c r="BM29" i="14"/>
  <c r="BM26" i="14" s="1"/>
  <c r="CA29" i="14"/>
  <c r="CV29" i="14"/>
  <c r="AM29" i="14"/>
  <c r="A54" i="23"/>
  <c r="CQ54" i="23"/>
  <c r="CE54" i="23"/>
  <c r="CV54" i="23"/>
  <c r="M54" i="23"/>
  <c r="CI54" i="23"/>
  <c r="CH54" i="23"/>
  <c r="CT54" i="23"/>
  <c r="CB54" i="23"/>
  <c r="AZ54" i="23"/>
  <c r="BX54" i="23"/>
  <c r="CP54" i="23"/>
  <c r="CA54" i="23"/>
  <c r="AM54" i="23"/>
  <c r="CF54" i="23"/>
  <c r="CN54" i="23"/>
  <c r="CI38" i="14"/>
  <c r="F5" i="21"/>
  <c r="E5" i="21"/>
  <c r="H5" i="21" s="1"/>
  <c r="G6" i="21"/>
  <c r="L30" i="14"/>
  <c r="AH30" i="14"/>
  <c r="S30" i="14"/>
  <c r="R30" i="14"/>
  <c r="BL30" i="14"/>
  <c r="AW30" i="14"/>
  <c r="BJ30" i="14"/>
  <c r="U30" i="14"/>
  <c r="BD30" i="14"/>
  <c r="I30" i="14"/>
  <c r="AQ30" i="14"/>
  <c r="C30" i="14"/>
  <c r="AY30" i="14"/>
  <c r="AJ30" i="14"/>
  <c r="BC30" i="14"/>
  <c r="AC30" i="14"/>
  <c r="AR30" i="14"/>
  <c r="AI30" i="14"/>
  <c r="BE30" i="14"/>
  <c r="AS30" i="14"/>
  <c r="D30" i="14"/>
  <c r="AF30" i="14"/>
  <c r="AP30" i="14"/>
  <c r="X30" i="14"/>
  <c r="AU30" i="14"/>
  <c r="BI30" i="14"/>
  <c r="T30" i="14"/>
  <c r="BK30" i="14"/>
  <c r="Y30" i="14"/>
  <c r="F30" i="14"/>
  <c r="BG30" i="14"/>
  <c r="J30" i="14"/>
  <c r="AK30" i="14"/>
  <c r="AE30" i="14"/>
  <c r="AT30" i="14"/>
  <c r="BF30" i="14"/>
  <c r="V30" i="14"/>
  <c r="Q30" i="14"/>
  <c r="AL30" i="14"/>
  <c r="E30" i="14"/>
  <c r="AD30" i="14"/>
  <c r="W30" i="14"/>
  <c r="AG30" i="14"/>
  <c r="AX30" i="14"/>
  <c r="K30" i="14"/>
  <c r="P30" i="14"/>
  <c r="H30" i="14"/>
  <c r="BH30" i="14"/>
  <c r="G30" i="14"/>
  <c r="AV30" i="14"/>
  <c r="CR54" i="23"/>
  <c r="A52" i="23"/>
  <c r="CA52" i="23"/>
  <c r="BX52" i="23"/>
  <c r="AZ52" i="23"/>
  <c r="CV52" i="23"/>
  <c r="M52" i="23"/>
  <c r="CI52" i="23"/>
  <c r="CF52" i="23"/>
  <c r="CL52" i="23"/>
  <c r="CR52" i="23"/>
  <c r="CN52" i="23"/>
  <c r="CU52" i="23"/>
  <c r="CU26" i="23" s="1"/>
  <c r="CE52" i="23"/>
  <c r="CE26" i="23" s="1"/>
  <c r="AG40" i="23"/>
  <c r="S40" i="23"/>
  <c r="Q40" i="23"/>
  <c r="P40" i="23"/>
  <c r="K40" i="23"/>
  <c r="BE40" i="23"/>
  <c r="BC40" i="23"/>
  <c r="AY40" i="23"/>
  <c r="AX40" i="23"/>
  <c r="AL40" i="23"/>
  <c r="AK40" i="23"/>
  <c r="I40" i="23"/>
  <c r="H40" i="23"/>
  <c r="AW40" i="23"/>
  <c r="AT40" i="23"/>
  <c r="G40" i="23"/>
  <c r="BJ40" i="23"/>
  <c r="R40" i="23"/>
  <c r="V40" i="23"/>
  <c r="AH40" i="23"/>
  <c r="F40" i="23"/>
  <c r="AP40" i="23"/>
  <c r="L40" i="23"/>
  <c r="W40" i="23"/>
  <c r="AF40" i="23"/>
  <c r="AJ40" i="23"/>
  <c r="AQ40" i="23"/>
  <c r="T40" i="23"/>
  <c r="D40" i="23"/>
  <c r="C40" i="23"/>
  <c r="AS40" i="23"/>
  <c r="AI40" i="23"/>
  <c r="BG40" i="23"/>
  <c r="X40" i="23"/>
  <c r="BI40" i="23"/>
  <c r="AD40" i="23"/>
  <c r="BL40" i="23"/>
  <c r="BD40" i="23"/>
  <c r="AV40" i="23"/>
  <c r="U40" i="23"/>
  <c r="AE40" i="23"/>
  <c r="BK40" i="23"/>
  <c r="J40" i="23"/>
  <c r="AR40" i="23"/>
  <c r="AC40" i="23"/>
  <c r="E40" i="23"/>
  <c r="BH40" i="23"/>
  <c r="Y40" i="23"/>
  <c r="BF40" i="23"/>
  <c r="AU40" i="23"/>
  <c r="AZ29" i="14"/>
  <c r="AV29" i="23"/>
  <c r="AU29" i="23"/>
  <c r="S29" i="23"/>
  <c r="AT29" i="23"/>
  <c r="R29" i="23"/>
  <c r="Q29" i="23"/>
  <c r="BL29" i="23"/>
  <c r="P29" i="23"/>
  <c r="AW29" i="23"/>
  <c r="C29" i="23"/>
  <c r="AH29" i="23"/>
  <c r="AG29" i="23"/>
  <c r="AF29" i="23"/>
  <c r="J29" i="23"/>
  <c r="BK29" i="23"/>
  <c r="D29" i="23"/>
  <c r="BJ29" i="23"/>
  <c r="BI29" i="23"/>
  <c r="BF29" i="23"/>
  <c r="AE29" i="23"/>
  <c r="AD29" i="23"/>
  <c r="AC29" i="23"/>
  <c r="BG29" i="23"/>
  <c r="K29" i="23"/>
  <c r="AQ29" i="23"/>
  <c r="T29" i="23"/>
  <c r="AX29" i="23"/>
  <c r="U29" i="23"/>
  <c r="AL29" i="23"/>
  <c r="X29" i="23"/>
  <c r="AR29" i="23"/>
  <c r="AI29" i="23"/>
  <c r="H29" i="23"/>
  <c r="F29" i="23"/>
  <c r="BD29" i="23"/>
  <c r="AY29" i="23"/>
  <c r="AK29" i="23"/>
  <c r="AP29" i="23"/>
  <c r="BH29" i="23"/>
  <c r="W29" i="23"/>
  <c r="L29" i="23"/>
  <c r="AJ29" i="23"/>
  <c r="BC29" i="23"/>
  <c r="I29" i="23"/>
  <c r="Y29" i="23"/>
  <c r="G29" i="23"/>
  <c r="AS29" i="23"/>
  <c r="E29" i="23"/>
  <c r="BE29" i="23"/>
  <c r="V29" i="23"/>
  <c r="BZ38" i="14"/>
  <c r="BM52" i="23"/>
  <c r="CJ52" i="23"/>
  <c r="CP52" i="23"/>
  <c r="CB52" i="23"/>
  <c r="CL26" i="14"/>
  <c r="BL28" i="23"/>
  <c r="BJ28" i="23"/>
  <c r="AH28" i="23"/>
  <c r="BI28" i="23"/>
  <c r="AG28" i="23"/>
  <c r="AF28" i="23"/>
  <c r="D28" i="23"/>
  <c r="AE28" i="23"/>
  <c r="C28" i="23"/>
  <c r="AV28" i="23"/>
  <c r="AU28" i="23"/>
  <c r="AT28" i="23"/>
  <c r="AR28" i="23"/>
  <c r="S28" i="23"/>
  <c r="R28" i="23"/>
  <c r="Q28" i="23"/>
  <c r="P28" i="23"/>
  <c r="AX28" i="23"/>
  <c r="AD28" i="23"/>
  <c r="AC28" i="23"/>
  <c r="BF28" i="23"/>
  <c r="V28" i="23"/>
  <c r="U28" i="23"/>
  <c r="H28" i="23"/>
  <c r="K28" i="23"/>
  <c r="E28" i="23"/>
  <c r="G28" i="23"/>
  <c r="W28" i="23"/>
  <c r="X28" i="23"/>
  <c r="T28" i="23"/>
  <c r="AL28" i="23"/>
  <c r="L28" i="23"/>
  <c r="J28" i="23"/>
  <c r="BH28" i="23"/>
  <c r="Y28" i="23"/>
  <c r="AI28" i="23"/>
  <c r="I28" i="23"/>
  <c r="AQ28" i="23"/>
  <c r="F28" i="23"/>
  <c r="BK28" i="23"/>
  <c r="AP28" i="23"/>
  <c r="AK28" i="23"/>
  <c r="AW28" i="23"/>
  <c r="BE28" i="23"/>
  <c r="BG28" i="23"/>
  <c r="AJ28" i="23"/>
  <c r="BC28" i="23"/>
  <c r="BD28" i="23"/>
  <c r="AS28" i="23"/>
  <c r="AY28" i="23"/>
  <c r="A56" i="23"/>
  <c r="BX56" i="23"/>
  <c r="CQ56" i="23"/>
  <c r="M56" i="23"/>
  <c r="CD56" i="23"/>
  <c r="AZ56" i="23"/>
  <c r="Z56" i="23"/>
  <c r="CM56" i="23"/>
  <c r="CH56" i="23"/>
  <c r="AM56" i="23"/>
  <c r="CV56" i="23"/>
  <c r="CP29" i="14"/>
  <c r="BX38" i="14"/>
  <c r="CD52" i="23"/>
  <c r="CQ52" i="23"/>
  <c r="AF30" i="23"/>
  <c r="AE30" i="23"/>
  <c r="C30" i="23"/>
  <c r="AW30" i="23"/>
  <c r="AH30" i="23"/>
  <c r="Y30" i="23"/>
  <c r="R30" i="23"/>
  <c r="BJ30" i="23"/>
  <c r="AV30" i="23"/>
  <c r="AT30" i="23"/>
  <c r="AS30" i="23"/>
  <c r="AR30" i="23"/>
  <c r="BL30" i="23"/>
  <c r="BK30" i="23"/>
  <c r="Q30" i="23"/>
  <c r="P30" i="23"/>
  <c r="L30" i="23"/>
  <c r="K30" i="23"/>
  <c r="S30" i="23"/>
  <c r="J30" i="23"/>
  <c r="AL30" i="23"/>
  <c r="BC30" i="23"/>
  <c r="AI30" i="23"/>
  <c r="G30" i="23"/>
  <c r="AX30" i="23"/>
  <c r="BH30" i="23"/>
  <c r="H30" i="23"/>
  <c r="AP30" i="23"/>
  <c r="F30" i="23"/>
  <c r="E30" i="23"/>
  <c r="I30" i="23"/>
  <c r="AK30" i="23"/>
  <c r="X30" i="23"/>
  <c r="T30" i="23"/>
  <c r="AJ30" i="23"/>
  <c r="AQ30" i="23"/>
  <c r="AC30" i="23"/>
  <c r="BG30" i="23"/>
  <c r="AD30" i="23"/>
  <c r="W30" i="23"/>
  <c r="U30" i="23"/>
  <c r="D30" i="23"/>
  <c r="BD30" i="23"/>
  <c r="BE30" i="23"/>
  <c r="AY30" i="23"/>
  <c r="BI30" i="23"/>
  <c r="BF30" i="23"/>
  <c r="V30" i="23"/>
  <c r="AU30" i="23"/>
  <c r="AG30" i="23"/>
  <c r="A36" i="23"/>
  <c r="CB36" i="23"/>
  <c r="CE36" i="23"/>
  <c r="CP36" i="23"/>
  <c r="CU36" i="23"/>
  <c r="CM36" i="23"/>
  <c r="AZ36" i="23"/>
  <c r="CF36" i="23"/>
  <c r="M36" i="23"/>
  <c r="CA36" i="23"/>
  <c r="CI36" i="23"/>
  <c r="CL36" i="23"/>
  <c r="BZ36" i="23"/>
  <c r="Z36" i="23"/>
  <c r="CV36" i="23"/>
  <c r="BM36" i="23"/>
  <c r="BK34" i="14"/>
  <c r="BH34" i="14"/>
  <c r="W34" i="14"/>
  <c r="F34" i="14"/>
  <c r="E34" i="14"/>
  <c r="C34" i="14"/>
  <c r="AP34" i="14"/>
  <c r="AR34" i="14"/>
  <c r="AF34" i="14"/>
  <c r="T34" i="14"/>
  <c r="BD34" i="14"/>
  <c r="AQ34" i="14"/>
  <c r="AH34" i="14"/>
  <c r="AI34" i="14"/>
  <c r="V34" i="14"/>
  <c r="Q34" i="14"/>
  <c r="D34" i="14"/>
  <c r="BI34" i="14"/>
  <c r="AD34" i="14"/>
  <c r="BE34" i="14"/>
  <c r="Y34" i="14"/>
  <c r="P34" i="14"/>
  <c r="AJ34" i="14"/>
  <c r="AE34" i="14"/>
  <c r="AU34" i="14"/>
  <c r="AW34" i="14"/>
  <c r="AC34" i="14"/>
  <c r="BG34" i="14"/>
  <c r="K34" i="14"/>
  <c r="AY34" i="14"/>
  <c r="BJ34" i="14"/>
  <c r="L34" i="14"/>
  <c r="G34" i="14"/>
  <c r="R34" i="14"/>
  <c r="X34" i="14"/>
  <c r="BL34" i="14"/>
  <c r="AT34" i="14"/>
  <c r="S34" i="14"/>
  <c r="I34" i="14"/>
  <c r="AS34" i="14"/>
  <c r="BC34" i="14"/>
  <c r="U34" i="14"/>
  <c r="AL34" i="14"/>
  <c r="AX34" i="14"/>
  <c r="AK34" i="14"/>
  <c r="AV34" i="14"/>
  <c r="AG34" i="14"/>
  <c r="BF34" i="14"/>
  <c r="H34" i="14"/>
  <c r="J34" i="14"/>
  <c r="CE56" i="23"/>
  <c r="CF29" i="14"/>
  <c r="CB29" i="14"/>
  <c r="CK38" i="14"/>
  <c r="AZ38" i="14"/>
  <c r="CN36" i="23"/>
  <c r="CF56" i="23"/>
  <c r="CT56" i="23"/>
  <c r="CQ29" i="14"/>
  <c r="CK54" i="23"/>
  <c r="CD54" i="23"/>
  <c r="Z38" i="14"/>
  <c r="CJ38" i="14"/>
  <c r="CK52" i="23"/>
  <c r="A57" i="23"/>
  <c r="CE57" i="23"/>
  <c r="CB57" i="23"/>
  <c r="CH57" i="23"/>
  <c r="BZ57" i="23"/>
  <c r="CK57" i="23"/>
  <c r="CL57" i="23"/>
  <c r="BX57" i="23"/>
  <c r="CQ57" i="23"/>
  <c r="CU57" i="23"/>
  <c r="BM57" i="23"/>
  <c r="AM57" i="23"/>
  <c r="CV57" i="23"/>
  <c r="CJ57" i="23"/>
  <c r="M57" i="23"/>
  <c r="G41" i="23"/>
  <c r="D41" i="23"/>
  <c r="C41" i="23"/>
  <c r="AV41" i="23"/>
  <c r="AJ41" i="23"/>
  <c r="BL41" i="23"/>
  <c r="BK41" i="23"/>
  <c r="BH41" i="23"/>
  <c r="BG41" i="23"/>
  <c r="U41" i="23"/>
  <c r="T41" i="23"/>
  <c r="R41" i="23"/>
  <c r="X41" i="23"/>
  <c r="BD41" i="23"/>
  <c r="AS41" i="23"/>
  <c r="AX41" i="23"/>
  <c r="Q41" i="23"/>
  <c r="BE41" i="23"/>
  <c r="AG41" i="23"/>
  <c r="H41" i="23"/>
  <c r="AY41" i="23"/>
  <c r="BJ41" i="23"/>
  <c r="AI41" i="23"/>
  <c r="AK41" i="23"/>
  <c r="P41" i="23"/>
  <c r="AH41" i="23"/>
  <c r="BI41" i="23"/>
  <c r="Y41" i="23"/>
  <c r="AL41" i="23"/>
  <c r="V41" i="23"/>
  <c r="W41" i="23"/>
  <c r="AC41" i="23"/>
  <c r="AE41" i="23"/>
  <c r="AP41" i="23"/>
  <c r="I41" i="23"/>
  <c r="K41" i="23"/>
  <c r="BC41" i="23"/>
  <c r="J41" i="23"/>
  <c r="AT41" i="23"/>
  <c r="AW41" i="23"/>
  <c r="BF41" i="23"/>
  <c r="AU41" i="23"/>
  <c r="AD41" i="23"/>
  <c r="F41" i="23"/>
  <c r="S41" i="23"/>
  <c r="AQ41" i="23"/>
  <c r="L41" i="23"/>
  <c r="AR41" i="23"/>
  <c r="E41" i="23"/>
  <c r="AF41" i="23"/>
  <c r="AM36" i="23"/>
  <c r="AM26" i="23" s="1"/>
  <c r="BZ56" i="23"/>
  <c r="BM56" i="23"/>
  <c r="CM54" i="23"/>
  <c r="CU54" i="23"/>
  <c r="CM38" i="14"/>
  <c r="Z57" i="23"/>
  <c r="CM57" i="23"/>
  <c r="CB56" i="23"/>
  <c r="CR56" i="23"/>
  <c r="Z29" i="14"/>
  <c r="Z26" i="14" s="1"/>
  <c r="CL38" i="14"/>
  <c r="BZ52" i="23"/>
  <c r="CD57" i="23"/>
  <c r="CJ56" i="23"/>
  <c r="CI29" i="14"/>
  <c r="CI26" i="14" s="1"/>
  <c r="A43" i="14"/>
  <c r="CK43" i="14"/>
  <c r="CT43" i="14"/>
  <c r="CL43" i="14"/>
  <c r="BM43" i="14"/>
  <c r="AM43" i="14"/>
  <c r="BZ43" i="14"/>
  <c r="CQ43" i="14"/>
  <c r="CJ43" i="14"/>
  <c r="CB43" i="14"/>
  <c r="CF43" i="14"/>
  <c r="AZ43" i="14"/>
  <c r="CP43" i="14"/>
  <c r="CI43" i="14"/>
  <c r="BZ54" i="23"/>
  <c r="CE38" i="14"/>
  <c r="AM52" i="23"/>
  <c r="CT52" i="23"/>
  <c r="CT26" i="23" s="1"/>
  <c r="CV26" i="23" s="1"/>
  <c r="CI57" i="23"/>
  <c r="CN57" i="23"/>
  <c r="CU29" i="14"/>
  <c r="CR43" i="14"/>
  <c r="M38" i="14"/>
  <c r="CH52" i="23"/>
  <c r="CN56" i="23"/>
  <c r="CI56" i="23"/>
  <c r="M43" i="14"/>
  <c r="Z54" i="23"/>
  <c r="BM54" i="23"/>
  <c r="CM52" i="23"/>
  <c r="CM26" i="23" s="1"/>
  <c r="Z52" i="23"/>
  <c r="CR57" i="23"/>
  <c r="CD36" i="23"/>
  <c r="CR36" i="23"/>
  <c r="CJ36" i="23"/>
  <c r="F42" i="23"/>
  <c r="AT42" i="23"/>
  <c r="AI42" i="23"/>
  <c r="AH42" i="23"/>
  <c r="I42" i="23"/>
  <c r="AG42" i="23"/>
  <c r="AE42" i="23"/>
  <c r="AC42" i="23"/>
  <c r="BL42" i="23"/>
  <c r="V42" i="23"/>
  <c r="AK42" i="23"/>
  <c r="AX42" i="23"/>
  <c r="AF42" i="23"/>
  <c r="AS42" i="23"/>
  <c r="W42" i="23"/>
  <c r="Y42" i="23"/>
  <c r="AV42" i="23"/>
  <c r="C42" i="23"/>
  <c r="R42" i="23"/>
  <c r="L42" i="23"/>
  <c r="AL42" i="23"/>
  <c r="G42" i="23"/>
  <c r="U42" i="23"/>
  <c r="BD42" i="23"/>
  <c r="BC42" i="23"/>
  <c r="BH42" i="23"/>
  <c r="AJ42" i="23"/>
  <c r="AR42" i="23"/>
  <c r="T42" i="23"/>
  <c r="S42" i="23"/>
  <c r="AY42" i="23"/>
  <c r="H42" i="23"/>
  <c r="AD42" i="23"/>
  <c r="D42" i="23"/>
  <c r="BJ42" i="23"/>
  <c r="X42" i="23"/>
  <c r="BI42" i="23"/>
  <c r="BE42" i="23"/>
  <c r="AW42" i="23"/>
  <c r="J42" i="23"/>
  <c r="AP42" i="23"/>
  <c r="K42" i="23"/>
  <c r="BK42" i="23"/>
  <c r="AU42" i="23"/>
  <c r="BF42" i="23"/>
  <c r="E42" i="23"/>
  <c r="P42" i="23"/>
  <c r="Q42" i="23"/>
  <c r="AQ42" i="23"/>
  <c r="BG42" i="23"/>
  <c r="BD42" i="14"/>
  <c r="P42" i="14"/>
  <c r="BE42" i="14"/>
  <c r="CJ42" i="14"/>
  <c r="Y42" i="14"/>
  <c r="CN42" i="14"/>
  <c r="BL42" i="14"/>
  <c r="BZ37" i="14"/>
  <c r="CD37" i="14"/>
  <c r="CK26" i="14"/>
  <c r="CH32" i="23"/>
  <c r="AG32" i="23"/>
  <c r="CK32" i="23"/>
  <c r="CA50" i="23"/>
  <c r="BJ50" i="23"/>
  <c r="AV39" i="23"/>
  <c r="AF39" i="23"/>
  <c r="Q39" i="23"/>
  <c r="CA39" i="23"/>
  <c r="CF39" i="23"/>
  <c r="M26" i="23"/>
  <c r="AX42" i="14"/>
  <c r="AC37" i="14"/>
  <c r="AT37" i="14"/>
  <c r="AD37" i="14"/>
  <c r="AM37" i="14"/>
  <c r="CN37" i="14"/>
  <c r="CQ37" i="14"/>
  <c r="CR37" i="14"/>
  <c r="CU26" i="14"/>
  <c r="CV26" i="14" s="1"/>
  <c r="D32" i="23"/>
  <c r="CQ32" i="23"/>
  <c r="CV32" i="23"/>
  <c r="L32" i="23"/>
  <c r="AW32" i="23"/>
  <c r="C32" i="23"/>
  <c r="CV50" i="23"/>
  <c r="Y50" i="23"/>
  <c r="AM50" i="23"/>
  <c r="AG50" i="23"/>
  <c r="CP50" i="23"/>
  <c r="CR50" i="23"/>
  <c r="CE50" i="23"/>
  <c r="S40" i="14"/>
  <c r="BF40" i="14"/>
  <c r="CE40" i="14"/>
  <c r="CF1" i="23"/>
  <c r="CE22" i="23"/>
  <c r="BX39" i="23"/>
  <c r="CN39" i="23"/>
  <c r="CN26" i="23" s="1"/>
  <c r="AY39" i="23"/>
  <c r="AJ39" i="23"/>
  <c r="CR39" i="23"/>
  <c r="CU39" i="23"/>
  <c r="CH26" i="23"/>
  <c r="AP37" i="14"/>
  <c r="CU37" i="14"/>
  <c r="BF37" i="14"/>
  <c r="BJ37" i="14"/>
  <c r="D37" i="14"/>
  <c r="Q37" i="14"/>
  <c r="S32" i="23"/>
  <c r="E32" i="23"/>
  <c r="H32" i="23"/>
  <c r="AD32" i="23"/>
  <c r="BM32" i="23"/>
  <c r="Q32" i="23"/>
  <c r="AW50" i="23"/>
  <c r="CH50" i="23"/>
  <c r="BL50" i="23"/>
  <c r="AX50" i="23"/>
  <c r="D50" i="23"/>
  <c r="P50" i="23"/>
  <c r="CT50" i="23"/>
  <c r="CM40" i="14"/>
  <c r="I40" i="14"/>
  <c r="Q40" i="14"/>
  <c r="AK40" i="14"/>
  <c r="CF40" i="14"/>
  <c r="CU40" i="14"/>
  <c r="BZ48" i="23"/>
  <c r="AX48" i="23"/>
  <c r="L32" i="14"/>
  <c r="AX32" i="14"/>
  <c r="AC35" i="23"/>
  <c r="L35" i="23"/>
  <c r="K35" i="23"/>
  <c r="AF35" i="23"/>
  <c r="AE35" i="23"/>
  <c r="AI35" i="23"/>
  <c r="AG35" i="23"/>
  <c r="P35" i="23"/>
  <c r="C35" i="23"/>
  <c r="BH35" i="23"/>
  <c r="BC35" i="23"/>
  <c r="AS35" i="23"/>
  <c r="BG35" i="23"/>
  <c r="BF35" i="23"/>
  <c r="AL35" i="23"/>
  <c r="BK35" i="23"/>
  <c r="AW35" i="23"/>
  <c r="BJ35" i="23"/>
  <c r="BE35" i="23"/>
  <c r="R35" i="23"/>
  <c r="BL35" i="23"/>
  <c r="X35" i="23"/>
  <c r="AV35" i="23"/>
  <c r="AQ35" i="23"/>
  <c r="AK35" i="23"/>
  <c r="AJ35" i="23"/>
  <c r="AH35" i="23"/>
  <c r="Y35" i="23"/>
  <c r="W35" i="23"/>
  <c r="U35" i="23"/>
  <c r="AU35" i="23"/>
  <c r="T35" i="23"/>
  <c r="I35" i="23"/>
  <c r="G35" i="23"/>
  <c r="D35" i="23"/>
  <c r="Q35" i="23"/>
  <c r="F35" i="23"/>
  <c r="AY35" i="23"/>
  <c r="AT35" i="23"/>
  <c r="BD35" i="23"/>
  <c r="AP35" i="23"/>
  <c r="AR35" i="23"/>
  <c r="V35" i="23"/>
  <c r="AX35" i="23"/>
  <c r="J35" i="23"/>
  <c r="H35" i="23"/>
  <c r="S35" i="23"/>
  <c r="E35" i="23"/>
  <c r="BI35" i="23"/>
  <c r="AD35" i="23"/>
  <c r="AQ39" i="23"/>
  <c r="T39" i="23"/>
  <c r="BZ39" i="23"/>
  <c r="BZ26" i="23" s="1"/>
  <c r="BF39" i="23"/>
  <c r="J39" i="23"/>
  <c r="K39" i="23"/>
  <c r="F31" i="14"/>
  <c r="AW31" i="14"/>
  <c r="BI31" i="14"/>
  <c r="H31" i="14"/>
  <c r="G31" i="14"/>
  <c r="BX42" i="14"/>
  <c r="AK42" i="14"/>
  <c r="CR42" i="14"/>
  <c r="C42" i="14"/>
  <c r="AS42" i="14"/>
  <c r="F42" i="14"/>
  <c r="CH42" i="14"/>
  <c r="CH26" i="14" s="1"/>
  <c r="CJ26" i="14" s="1"/>
  <c r="BE55" i="23"/>
  <c r="AW55" i="23"/>
  <c r="V55" i="23"/>
  <c r="AY55" i="23"/>
  <c r="AT55" i="23"/>
  <c r="AC55" i="23"/>
  <c r="BG55" i="23"/>
  <c r="AR55" i="23"/>
  <c r="AL55" i="23"/>
  <c r="AD55" i="23"/>
  <c r="H55" i="23"/>
  <c r="AJ55" i="23"/>
  <c r="AU55" i="23"/>
  <c r="K55" i="23"/>
  <c r="AQ55" i="23"/>
  <c r="AH55" i="23"/>
  <c r="P55" i="23"/>
  <c r="AI55" i="23"/>
  <c r="S55" i="23"/>
  <c r="BF55" i="23"/>
  <c r="AF55" i="23"/>
  <c r="X55" i="23"/>
  <c r="T55" i="23"/>
  <c r="R55" i="23"/>
  <c r="D55" i="23"/>
  <c r="AX55" i="23"/>
  <c r="I55" i="23"/>
  <c r="BK55" i="23"/>
  <c r="U55" i="23"/>
  <c r="Y55" i="23"/>
  <c r="BJ55" i="23"/>
  <c r="BI55" i="23"/>
  <c r="C55" i="23"/>
  <c r="AG55" i="23"/>
  <c r="BC55" i="23"/>
  <c r="AV55" i="23"/>
  <c r="G55" i="23"/>
  <c r="W55" i="23"/>
  <c r="F55" i="23"/>
  <c r="BD55" i="23"/>
  <c r="AS55" i="23"/>
  <c r="L55" i="23"/>
  <c r="E55" i="23"/>
  <c r="BH55" i="23"/>
  <c r="Q55" i="23"/>
  <c r="J55" i="23"/>
  <c r="AE55" i="23"/>
  <c r="AK55" i="23"/>
  <c r="BL55" i="23"/>
  <c r="AP55" i="23"/>
  <c r="CF37" i="14"/>
  <c r="M37" i="14"/>
  <c r="CJ37" i="14"/>
  <c r="CT37" i="14"/>
  <c r="CT26" i="14" s="1"/>
  <c r="U37" i="14"/>
  <c r="AF37" i="14"/>
  <c r="BM39" i="14"/>
  <c r="F39" i="14"/>
  <c r="CB39" i="14"/>
  <c r="AD39" i="14"/>
  <c r="Q39" i="14"/>
  <c r="T32" i="23"/>
  <c r="AI32" i="23"/>
  <c r="AL32" i="23"/>
  <c r="AU32" i="23"/>
  <c r="CL32" i="23"/>
  <c r="CL26" i="23" s="1"/>
  <c r="AE32" i="23"/>
  <c r="BE50" i="23"/>
  <c r="Z50" i="23"/>
  <c r="J50" i="23"/>
  <c r="CL50" i="23"/>
  <c r="U50" i="23"/>
  <c r="AD50" i="23"/>
  <c r="AG40" i="14"/>
  <c r="AZ40" i="14"/>
  <c r="AU40" i="14"/>
  <c r="BD40" i="14"/>
  <c r="M40" i="14"/>
  <c r="H40" i="14"/>
  <c r="G48" i="23"/>
  <c r="BI48" i="23"/>
  <c r="W48" i="23"/>
  <c r="P48" i="23"/>
  <c r="CN48" i="23"/>
  <c r="CR48" i="23"/>
  <c r="BL48" i="23"/>
  <c r="CV32" i="14"/>
  <c r="BI32" i="14"/>
  <c r="CF32" i="14"/>
  <c r="CR32" i="14"/>
  <c r="AD32" i="14"/>
  <c r="BM32" i="14"/>
  <c r="F39" i="23"/>
  <c r="AR39" i="23"/>
  <c r="AX39" i="23"/>
  <c r="CV39" i="23"/>
  <c r="CE39" i="23"/>
  <c r="AC39" i="23"/>
  <c r="Y39" i="23"/>
  <c r="BX31" i="14"/>
  <c r="BD31" i="14"/>
  <c r="CF31" i="14"/>
  <c r="CI31" i="14"/>
  <c r="W31" i="14"/>
  <c r="U31" i="14"/>
  <c r="AE27" i="23"/>
  <c r="C27" i="23"/>
  <c r="AX27" i="23"/>
  <c r="AW27" i="23"/>
  <c r="AV27" i="23"/>
  <c r="T27" i="23"/>
  <c r="AU27" i="23"/>
  <c r="S27" i="23"/>
  <c r="BI27" i="23"/>
  <c r="K27" i="23"/>
  <c r="AT27" i="23"/>
  <c r="E27" i="23"/>
  <c r="D27" i="23"/>
  <c r="AH27" i="23"/>
  <c r="AG27" i="23"/>
  <c r="AF27" i="23"/>
  <c r="R27" i="23"/>
  <c r="Q27" i="23"/>
  <c r="BL27" i="23"/>
  <c r="BJ27" i="23"/>
  <c r="BK27" i="23"/>
  <c r="AI27" i="23"/>
  <c r="AS27" i="23"/>
  <c r="H27" i="23"/>
  <c r="I27" i="23"/>
  <c r="BG27" i="23"/>
  <c r="AY27" i="23"/>
  <c r="J27" i="23"/>
  <c r="BF27" i="23"/>
  <c r="G27" i="23"/>
  <c r="V27" i="23"/>
  <c r="W27" i="23"/>
  <c r="X27" i="23"/>
  <c r="AL27" i="23"/>
  <c r="AC27" i="23"/>
  <c r="L27" i="23"/>
  <c r="F27" i="23"/>
  <c r="BC27" i="23"/>
  <c r="BD27" i="23"/>
  <c r="BH27" i="23"/>
  <c r="U27" i="23"/>
  <c r="AK27" i="23"/>
  <c r="AJ27" i="23"/>
  <c r="Y27" i="23"/>
  <c r="AR27" i="23"/>
  <c r="AP27" i="23"/>
  <c r="AQ27" i="23"/>
  <c r="BE27" i="23"/>
  <c r="AD27" i="23"/>
  <c r="P27" i="23"/>
  <c r="BZ42" i="14"/>
  <c r="CD42" i="14"/>
  <c r="AD42" i="14"/>
  <c r="W42" i="14"/>
  <c r="BM42" i="14"/>
  <c r="T42" i="14"/>
  <c r="CV42" i="14"/>
  <c r="CI37" i="14"/>
  <c r="AW37" i="14"/>
  <c r="I37" i="14"/>
  <c r="R37" i="14"/>
  <c r="AK37" i="14"/>
  <c r="AV37" i="14"/>
  <c r="G39" i="14"/>
  <c r="W39" i="14"/>
  <c r="AC39" i="14"/>
  <c r="D39" i="14"/>
  <c r="AT39" i="14"/>
  <c r="AE39" i="14"/>
  <c r="BE32" i="23"/>
  <c r="V32" i="23"/>
  <c r="BH32" i="23"/>
  <c r="BX32" i="23"/>
  <c r="BK32" i="23"/>
  <c r="R32" i="23"/>
  <c r="AS32" i="23"/>
  <c r="BG50" i="23"/>
  <c r="CI50" i="23"/>
  <c r="AP50" i="23"/>
  <c r="R50" i="23"/>
  <c r="AK50" i="23"/>
  <c r="AR50" i="23"/>
  <c r="AH40" i="14"/>
  <c r="CQ40" i="14"/>
  <c r="BX40" i="14"/>
  <c r="CA40" i="14"/>
  <c r="AD40" i="14"/>
  <c r="V40" i="14"/>
  <c r="AD48" i="23"/>
  <c r="J48" i="23"/>
  <c r="AU48" i="23"/>
  <c r="AG48" i="23"/>
  <c r="C48" i="23"/>
  <c r="D48" i="23"/>
  <c r="CH48" i="23"/>
  <c r="BJ32" i="14"/>
  <c r="K32" i="14"/>
  <c r="U32" i="14"/>
  <c r="I32" i="14"/>
  <c r="AU32" i="14"/>
  <c r="CJ32" i="14"/>
  <c r="AC58" i="23"/>
  <c r="AR58" i="23"/>
  <c r="AX58" i="23"/>
  <c r="BE58" i="23"/>
  <c r="Q58" i="23"/>
  <c r="R58" i="23"/>
  <c r="D39" i="23"/>
  <c r="AT39" i="23"/>
  <c r="CP39" i="23"/>
  <c r="CP26" i="23" s="1"/>
  <c r="M39" i="23"/>
  <c r="R39" i="23"/>
  <c r="AS39" i="23"/>
  <c r="AM39" i="23"/>
  <c r="I31" i="14"/>
  <c r="M31" i="14"/>
  <c r="Z31" i="14"/>
  <c r="D31" i="14"/>
  <c r="AL31" i="14"/>
  <c r="AI31" i="14"/>
  <c r="AE28" i="14"/>
  <c r="E28" i="14"/>
  <c r="AM28" i="14"/>
  <c r="AM26" i="14" s="1"/>
  <c r="AV45" i="23"/>
  <c r="AP45" i="23"/>
  <c r="AL45" i="23"/>
  <c r="AK45" i="23"/>
  <c r="AR45" i="23"/>
  <c r="L45" i="23"/>
  <c r="F45" i="23"/>
  <c r="Y45" i="23"/>
  <c r="BC45" i="23"/>
  <c r="AJ45" i="23"/>
  <c r="AQ45" i="23"/>
  <c r="J45" i="23"/>
  <c r="AX45" i="23"/>
  <c r="BI45" i="23"/>
  <c r="BK45" i="23"/>
  <c r="BF45" i="23"/>
  <c r="X45" i="23"/>
  <c r="AU45" i="23"/>
  <c r="AT45" i="23"/>
  <c r="Q45" i="23"/>
  <c r="U45" i="23"/>
  <c r="C45" i="23"/>
  <c r="T45" i="23"/>
  <c r="AC45" i="23"/>
  <c r="AY45" i="23"/>
  <c r="R45" i="23"/>
  <c r="AG45" i="23"/>
  <c r="AD45" i="23"/>
  <c r="W45" i="23"/>
  <c r="AH45" i="23"/>
  <c r="V45" i="23"/>
  <c r="S45" i="23"/>
  <c r="K45" i="23"/>
  <c r="G45" i="23"/>
  <c r="I45" i="23"/>
  <c r="BL45" i="23"/>
  <c r="D45" i="23"/>
  <c r="E45" i="23"/>
  <c r="AW45" i="23"/>
  <c r="BJ45" i="23"/>
  <c r="BG45" i="23"/>
  <c r="BH45" i="23"/>
  <c r="AS45" i="23"/>
  <c r="AF45" i="23"/>
  <c r="BE45" i="23"/>
  <c r="P45" i="23"/>
  <c r="H45" i="23"/>
  <c r="BD45" i="23"/>
  <c r="AI45" i="23"/>
  <c r="AE45" i="23"/>
  <c r="S42" i="14"/>
  <c r="AL42" i="14"/>
  <c r="BF42" i="14"/>
  <c r="AQ42" i="14"/>
  <c r="CP42" i="14"/>
  <c r="AH42" i="14"/>
  <c r="G37" i="14"/>
  <c r="CV37" i="14"/>
  <c r="AE37" i="14"/>
  <c r="AI37" i="14"/>
  <c r="BC37" i="14"/>
  <c r="CR39" i="14"/>
  <c r="BX39" i="14"/>
  <c r="AG39" i="14"/>
  <c r="BH39" i="14"/>
  <c r="U39" i="14"/>
  <c r="BI39" i="14"/>
  <c r="J51" i="23"/>
  <c r="AM51" i="23"/>
  <c r="E38" i="23"/>
  <c r="Q38" i="23"/>
  <c r="AI38" i="23"/>
  <c r="AG38" i="23"/>
  <c r="AF38" i="23"/>
  <c r="V38" i="23"/>
  <c r="U38" i="23"/>
  <c r="BG38" i="23"/>
  <c r="BE38" i="23"/>
  <c r="BD38" i="23"/>
  <c r="AK38" i="23"/>
  <c r="R38" i="23"/>
  <c r="BI38" i="23"/>
  <c r="H38" i="23"/>
  <c r="BK38" i="23"/>
  <c r="P38" i="23"/>
  <c r="BC38" i="23"/>
  <c r="K38" i="23"/>
  <c r="BL38" i="23"/>
  <c r="I38" i="23"/>
  <c r="X38" i="23"/>
  <c r="AY38" i="23"/>
  <c r="BJ38" i="23"/>
  <c r="AT38" i="23"/>
  <c r="T38" i="23"/>
  <c r="F38" i="23"/>
  <c r="C38" i="23"/>
  <c r="J38" i="23"/>
  <c r="AL38" i="23"/>
  <c r="AP38" i="23"/>
  <c r="G38" i="23"/>
  <c r="AV38" i="23"/>
  <c r="Y38" i="23"/>
  <c r="AH38" i="23"/>
  <c r="AJ38" i="23"/>
  <c r="S38" i="23"/>
  <c r="BH38" i="23"/>
  <c r="AS38" i="23"/>
  <c r="D38" i="23"/>
  <c r="BF38" i="23"/>
  <c r="AU38" i="23"/>
  <c r="AC38" i="23"/>
  <c r="AQ38" i="23"/>
  <c r="AR38" i="23"/>
  <c r="AD38" i="23"/>
  <c r="AE38" i="23"/>
  <c r="L38" i="23"/>
  <c r="AX38" i="23"/>
  <c r="W38" i="23"/>
  <c r="AW38" i="23"/>
  <c r="BF32" i="23"/>
  <c r="CD32" i="23"/>
  <c r="CT32" i="23"/>
  <c r="I32" i="23"/>
  <c r="CI32" i="23"/>
  <c r="AH32" i="23"/>
  <c r="BH50" i="23"/>
  <c r="AC50" i="23"/>
  <c r="BM50" i="23"/>
  <c r="BM26" i="23" s="1"/>
  <c r="AI50" i="23"/>
  <c r="BC50" i="23"/>
  <c r="AP40" i="14"/>
  <c r="J40" i="14"/>
  <c r="W40" i="14"/>
  <c r="C40" i="14"/>
  <c r="AS40" i="14"/>
  <c r="AE48" i="23"/>
  <c r="BJ48" i="23"/>
  <c r="CF48" i="23"/>
  <c r="AW48" i="23"/>
  <c r="T48" i="23"/>
  <c r="CV48" i="23"/>
  <c r="BL32" i="14"/>
  <c r="AM32" i="14"/>
  <c r="BC32" i="14"/>
  <c r="AC32" i="14"/>
  <c r="BK32" i="14"/>
  <c r="BZ46" i="23"/>
  <c r="AZ46" i="23"/>
  <c r="AD58" i="23"/>
  <c r="BX58" i="23"/>
  <c r="CN58" i="23"/>
  <c r="CD58" i="23"/>
  <c r="AG58" i="23"/>
  <c r="AF58" i="23"/>
  <c r="CV34" i="23"/>
  <c r="BD34" i="23"/>
  <c r="AT34" i="23"/>
  <c r="CK34" i="23"/>
  <c r="AW36" i="14"/>
  <c r="CQ36" i="14"/>
  <c r="AL36" i="14"/>
  <c r="CD36" i="14"/>
  <c r="CD26" i="14" s="1"/>
  <c r="AC36" i="14"/>
  <c r="CJ36" i="14"/>
  <c r="CL36" i="14"/>
  <c r="H39" i="23"/>
  <c r="BL39" i="23"/>
  <c r="W39" i="23"/>
  <c r="AG39" i="23"/>
  <c r="AK39" i="23"/>
  <c r="BI39" i="23"/>
  <c r="BC39" i="23"/>
  <c r="CP31" i="14"/>
  <c r="CP26" i="14" s="1"/>
  <c r="AT31" i="14"/>
  <c r="AY31" i="14"/>
  <c r="V31" i="14"/>
  <c r="BE31" i="14"/>
  <c r="AX31" i="14"/>
  <c r="AZ33" i="14"/>
  <c r="AZ26" i="14" s="1"/>
  <c r="H33" i="14"/>
  <c r="T33" i="14"/>
  <c r="AJ33" i="14"/>
  <c r="AL33" i="14"/>
  <c r="AH33" i="14"/>
  <c r="AK47" i="23"/>
  <c r="R47" i="23"/>
  <c r="BE47" i="23"/>
  <c r="H47" i="23"/>
  <c r="AC47" i="23"/>
  <c r="BC47" i="23"/>
  <c r="AJ28" i="14"/>
  <c r="AL28" i="14"/>
  <c r="AC28" i="14"/>
  <c r="CR28" i="14"/>
  <c r="AT28" i="14"/>
  <c r="S28" i="14"/>
  <c r="BC28" i="14"/>
  <c r="Z42" i="14"/>
  <c r="CF42" i="14"/>
  <c r="CU42" i="14"/>
  <c r="BI42" i="14"/>
  <c r="Q42" i="14"/>
  <c r="AV42" i="14"/>
  <c r="AQ58" i="23"/>
  <c r="M58" i="23"/>
  <c r="P58" i="23"/>
  <c r="C58" i="23"/>
  <c r="AV58" i="23"/>
  <c r="BE36" i="14"/>
  <c r="T36" i="14"/>
  <c r="CM36" i="14"/>
  <c r="F36" i="14"/>
  <c r="AS36" i="14"/>
  <c r="C36" i="14"/>
  <c r="BL43" i="23"/>
  <c r="AH43" i="23"/>
  <c r="BI43" i="23"/>
  <c r="T43" i="23"/>
  <c r="S43" i="23"/>
  <c r="R43" i="23"/>
  <c r="BF43" i="23"/>
  <c r="BD43" i="23"/>
  <c r="BC43" i="23"/>
  <c r="D43" i="23"/>
  <c r="AR43" i="23"/>
  <c r="AQ43" i="23"/>
  <c r="P43" i="23"/>
  <c r="AV43" i="23"/>
  <c r="AW43" i="23"/>
  <c r="BJ43" i="23"/>
  <c r="X43" i="23"/>
  <c r="AC43" i="23"/>
  <c r="BG43" i="23"/>
  <c r="BE43" i="23"/>
  <c r="AS43" i="23"/>
  <c r="AD43" i="23"/>
  <c r="AE43" i="23"/>
  <c r="W43" i="23"/>
  <c r="AI43" i="23"/>
  <c r="AT43" i="23"/>
  <c r="J43" i="23"/>
  <c r="L43" i="23"/>
  <c r="E43" i="23"/>
  <c r="U43" i="23"/>
  <c r="AF43" i="23"/>
  <c r="AG43" i="23"/>
  <c r="I43" i="23"/>
  <c r="AX43" i="23"/>
  <c r="V43" i="23"/>
  <c r="BH43" i="23"/>
  <c r="H43" i="23"/>
  <c r="Y43" i="23"/>
  <c r="G43" i="23"/>
  <c r="K43" i="23"/>
  <c r="AY43" i="23"/>
  <c r="AL43" i="23"/>
  <c r="AJ43" i="23"/>
  <c r="AU43" i="23"/>
  <c r="AK43" i="23"/>
  <c r="Q43" i="23"/>
  <c r="F43" i="23"/>
  <c r="AP43" i="23"/>
  <c r="BK43" i="23"/>
  <c r="C43" i="23"/>
  <c r="Z39" i="23"/>
  <c r="C39" i="23"/>
  <c r="BH39" i="23"/>
  <c r="AZ39" i="23"/>
  <c r="AZ26" i="23" s="1"/>
  <c r="BG39" i="23"/>
  <c r="CH39" i="23"/>
  <c r="CK39" i="23"/>
  <c r="K31" i="14"/>
  <c r="BZ31" i="14"/>
  <c r="BZ26" i="14" s="1"/>
  <c r="CN31" i="14"/>
  <c r="AR31" i="14"/>
  <c r="CA31" i="14"/>
  <c r="CA26" i="14" s="1"/>
  <c r="BM31" i="14"/>
  <c r="CR33" i="14"/>
  <c r="AQ33" i="14"/>
  <c r="AU33" i="14"/>
  <c r="BH33" i="14"/>
  <c r="BD33" i="14"/>
  <c r="AW33" i="14"/>
  <c r="CF22" i="14"/>
  <c r="CG1" i="14"/>
  <c r="AK37" i="23"/>
  <c r="C37" i="23"/>
  <c r="AI37" i="23"/>
  <c r="U37" i="23"/>
  <c r="T37" i="23"/>
  <c r="R37" i="23"/>
  <c r="Q37" i="23"/>
  <c r="BC37" i="23"/>
  <c r="AY37" i="23"/>
  <c r="AX37" i="23"/>
  <c r="AG37" i="23"/>
  <c r="AF37" i="23"/>
  <c r="AE37" i="23"/>
  <c r="AH37" i="23"/>
  <c r="AV37" i="23"/>
  <c r="D37" i="23"/>
  <c r="AP37" i="23"/>
  <c r="BE37" i="23"/>
  <c r="AS37" i="23"/>
  <c r="BG37" i="23"/>
  <c r="AC37" i="23"/>
  <c r="S37" i="23"/>
  <c r="I37" i="23"/>
  <c r="BI37" i="23"/>
  <c r="BH37" i="23"/>
  <c r="AD37" i="23"/>
  <c r="AL37" i="23"/>
  <c r="L37" i="23"/>
  <c r="AR37" i="23"/>
  <c r="E37" i="23"/>
  <c r="BK37" i="23"/>
  <c r="W37" i="23"/>
  <c r="AT37" i="23"/>
  <c r="F37" i="23"/>
  <c r="BD37" i="23"/>
  <c r="K37" i="23"/>
  <c r="Y37" i="23"/>
  <c r="J37" i="23"/>
  <c r="AQ37" i="23"/>
  <c r="H37" i="23"/>
  <c r="BJ37" i="23"/>
  <c r="V37" i="23"/>
  <c r="AJ37" i="23"/>
  <c r="P37" i="23"/>
  <c r="AU37" i="23"/>
  <c r="BL37" i="23"/>
  <c r="BF37" i="23"/>
  <c r="X37" i="23"/>
  <c r="G37" i="23"/>
  <c r="AW37" i="23"/>
  <c r="CQ47" i="23"/>
  <c r="X47" i="23"/>
  <c r="AT47" i="23"/>
  <c r="CK47" i="23"/>
  <c r="CK26" i="23" s="1"/>
  <c r="H28" i="14"/>
  <c r="AY28" i="14"/>
  <c r="BH28" i="14"/>
  <c r="X28" i="14"/>
  <c r="BI28" i="14"/>
  <c r="AG28" i="14"/>
  <c r="CK28" i="14"/>
  <c r="G44" i="23"/>
  <c r="AG44" i="23"/>
  <c r="E44" i="23"/>
  <c r="AE44" i="23"/>
  <c r="C44" i="23"/>
  <c r="AY44" i="23"/>
  <c r="AW44" i="23"/>
  <c r="AU44" i="23"/>
  <c r="BK44" i="23"/>
  <c r="BJ44" i="23"/>
  <c r="AC44" i="23"/>
  <c r="Y44" i="23"/>
  <c r="X44" i="23"/>
  <c r="W44" i="23"/>
  <c r="K44" i="23"/>
  <c r="J44" i="23"/>
  <c r="BD44" i="23"/>
  <c r="AK44" i="23"/>
  <c r="AI44" i="23"/>
  <c r="BE44" i="23"/>
  <c r="BL44" i="23"/>
  <c r="AH44" i="23"/>
  <c r="AX44" i="23"/>
  <c r="S44" i="23"/>
  <c r="AS44" i="23"/>
  <c r="V44" i="23"/>
  <c r="AV44" i="23"/>
  <c r="BG44" i="23"/>
  <c r="AP44" i="23"/>
  <c r="BC44" i="23"/>
  <c r="BI44" i="23"/>
  <c r="BF44" i="23"/>
  <c r="AQ44" i="23"/>
  <c r="BH44" i="23"/>
  <c r="L44" i="23"/>
  <c r="T44" i="23"/>
  <c r="U44" i="23"/>
  <c r="Q44" i="23"/>
  <c r="D44" i="23"/>
  <c r="AD44" i="23"/>
  <c r="F44" i="23"/>
  <c r="AJ44" i="23"/>
  <c r="AF44" i="23"/>
  <c r="AT44" i="23"/>
  <c r="AR44" i="23"/>
  <c r="P44" i="23"/>
  <c r="AL44" i="23"/>
  <c r="I44" i="23"/>
  <c r="R44" i="23"/>
  <c r="H44" i="23"/>
  <c r="AW42" i="14"/>
  <c r="AM42" i="14"/>
  <c r="AE42" i="14"/>
  <c r="CK42" i="14"/>
  <c r="AG42" i="14"/>
  <c r="BJ42" i="14"/>
  <c r="BF36" i="14"/>
  <c r="CR36" i="14"/>
  <c r="V36" i="14"/>
  <c r="AF36" i="14"/>
  <c r="BI36" i="14"/>
  <c r="R36" i="14"/>
  <c r="K33" i="23"/>
  <c r="AY33" i="23"/>
  <c r="AW33" i="23"/>
  <c r="AV33" i="23"/>
  <c r="S33" i="23"/>
  <c r="Q33" i="23"/>
  <c r="P33" i="23"/>
  <c r="H33" i="23"/>
  <c r="I33" i="23"/>
  <c r="F33" i="23"/>
  <c r="C33" i="23"/>
  <c r="AH33" i="23"/>
  <c r="X33" i="23"/>
  <c r="E33" i="23"/>
  <c r="BC33" i="23"/>
  <c r="AK33" i="23"/>
  <c r="AC33" i="23"/>
  <c r="AR33" i="23"/>
  <c r="BJ33" i="23"/>
  <c r="BG33" i="23"/>
  <c r="BE33" i="23"/>
  <c r="BI33" i="23"/>
  <c r="BH33" i="23"/>
  <c r="BF33" i="23"/>
  <c r="BD33" i="23"/>
  <c r="J33" i="23"/>
  <c r="AU33" i="23"/>
  <c r="AT33" i="23"/>
  <c r="AP33" i="23"/>
  <c r="AL33" i="23"/>
  <c r="BK33" i="23"/>
  <c r="AS33" i="23"/>
  <c r="AF33" i="23"/>
  <c r="U33" i="23"/>
  <c r="AG33" i="23"/>
  <c r="R33" i="23"/>
  <c r="G33" i="23"/>
  <c r="D33" i="23"/>
  <c r="BL33" i="23"/>
  <c r="AE33" i="23"/>
  <c r="AI33" i="23"/>
  <c r="AX33" i="23"/>
  <c r="AJ33" i="23"/>
  <c r="AQ33" i="23"/>
  <c r="W33" i="23"/>
  <c r="AD33" i="23"/>
  <c r="Y33" i="23"/>
  <c r="V33" i="23"/>
  <c r="L33" i="23"/>
  <c r="T33" i="23"/>
  <c r="AD39" i="23"/>
  <c r="BM39" i="23"/>
  <c r="CQ39" i="23"/>
  <c r="CB39" i="23"/>
  <c r="CI39" i="23"/>
  <c r="CI26" i="23" s="1"/>
  <c r="G39" i="23"/>
  <c r="L31" i="14"/>
  <c r="CQ31" i="14"/>
  <c r="P31" i="14"/>
  <c r="S31" i="14"/>
  <c r="BJ31" i="14"/>
  <c r="CR31" i="14"/>
  <c r="CJ31" i="14"/>
  <c r="CM33" i="14"/>
  <c r="CK33" i="14"/>
  <c r="BZ33" i="14"/>
  <c r="BL33" i="14"/>
  <c r="U47" i="23"/>
  <c r="D47" i="23"/>
  <c r="AQ47" i="23"/>
  <c r="BJ47" i="23"/>
  <c r="C47" i="23"/>
  <c r="I28" i="14"/>
  <c r="AZ28" i="14"/>
  <c r="U28" i="14"/>
  <c r="AS28" i="14"/>
  <c r="CE28" i="14"/>
  <c r="CE26" i="14" s="1"/>
  <c r="AV28" i="14"/>
  <c r="J42" i="14"/>
  <c r="CI42" i="14"/>
  <c r="BG42" i="14"/>
  <c r="D42" i="14"/>
  <c r="AY42" i="14"/>
  <c r="CE42" i="14"/>
  <c r="V49" i="23"/>
  <c r="BC49" i="23"/>
  <c r="AJ49" i="23"/>
  <c r="AI49" i="23"/>
  <c r="AH49" i="23"/>
  <c r="D49" i="23"/>
  <c r="C49" i="23"/>
  <c r="E49" i="23"/>
  <c r="BF49" i="23"/>
  <c r="BD49" i="23"/>
  <c r="BH49" i="23"/>
  <c r="T49" i="23"/>
  <c r="P49" i="23"/>
  <c r="AT49" i="23"/>
  <c r="AW49" i="23"/>
  <c r="BI49" i="23"/>
  <c r="BE49" i="23"/>
  <c r="J49" i="23"/>
  <c r="Q49" i="23"/>
  <c r="BJ49" i="23"/>
  <c r="AR49" i="23"/>
  <c r="AG49" i="23"/>
  <c r="Y49" i="23"/>
  <c r="I49" i="23"/>
  <c r="U49" i="23"/>
  <c r="AU49" i="23"/>
  <c r="G49" i="23"/>
  <c r="AY49" i="23"/>
  <c r="AD49" i="23"/>
  <c r="H49" i="23"/>
  <c r="S49" i="23"/>
  <c r="BL49" i="23"/>
  <c r="AK49" i="23"/>
  <c r="K49" i="23"/>
  <c r="W49" i="23"/>
  <c r="AV49" i="23"/>
  <c r="AF49" i="23"/>
  <c r="BG49" i="23"/>
  <c r="R49" i="23"/>
  <c r="AS49" i="23"/>
  <c r="AP49" i="23"/>
  <c r="F49" i="23"/>
  <c r="BK49" i="23"/>
  <c r="X49" i="23"/>
  <c r="L49" i="23"/>
  <c r="AQ49" i="23"/>
  <c r="AX49" i="23"/>
  <c r="AL49" i="23"/>
  <c r="AC49" i="23"/>
  <c r="AE49" i="23"/>
  <c r="BG36" i="14"/>
  <c r="U36" i="14"/>
  <c r="AX36" i="14"/>
  <c r="BC36" i="14"/>
  <c r="CF36" i="14"/>
  <c r="AF31" i="23"/>
  <c r="AE31" i="23"/>
  <c r="AC31" i="23"/>
  <c r="BL31" i="23"/>
  <c r="AW31" i="23"/>
  <c r="AG31" i="23"/>
  <c r="R31" i="23"/>
  <c r="I31" i="23"/>
  <c r="C31" i="23"/>
  <c r="BK31" i="23"/>
  <c r="BI31" i="23"/>
  <c r="BH31" i="23"/>
  <c r="AY31" i="23"/>
  <c r="AX31" i="23"/>
  <c r="AR31" i="23"/>
  <c r="BG31" i="23"/>
  <c r="F31" i="23"/>
  <c r="AV31" i="23"/>
  <c r="AK31" i="23"/>
  <c r="K31" i="23"/>
  <c r="L31" i="23"/>
  <c r="AI31" i="23"/>
  <c r="BE31" i="23"/>
  <c r="BC31" i="23"/>
  <c r="J31" i="23"/>
  <c r="AD31" i="23"/>
  <c r="AP31" i="23"/>
  <c r="AU31" i="23"/>
  <c r="AL31" i="23"/>
  <c r="AQ31" i="23"/>
  <c r="AJ31" i="23"/>
  <c r="X31" i="23"/>
  <c r="Y31" i="23"/>
  <c r="V31" i="23"/>
  <c r="S31" i="23"/>
  <c r="H31" i="23"/>
  <c r="D31" i="23"/>
  <c r="AS31" i="23"/>
  <c r="BJ31" i="23"/>
  <c r="BF31" i="23"/>
  <c r="BD31" i="23"/>
  <c r="Q31" i="23"/>
  <c r="T31" i="23"/>
  <c r="P31" i="23"/>
  <c r="AT31" i="23"/>
  <c r="G31" i="23"/>
  <c r="AH31" i="23"/>
  <c r="W31" i="23"/>
  <c r="U31" i="23"/>
  <c r="E31" i="23"/>
  <c r="CJ39" i="23"/>
  <c r="I39" i="23"/>
  <c r="X39" i="23"/>
  <c r="P39" i="23"/>
  <c r="E39" i="23"/>
  <c r="AC31" i="14"/>
  <c r="AG31" i="14"/>
  <c r="AU31" i="14"/>
  <c r="AK31" i="14"/>
  <c r="CL31" i="14"/>
  <c r="AM31" i="14"/>
  <c r="CV33" i="14"/>
  <c r="J33" i="14"/>
  <c r="M33" i="14"/>
  <c r="CQ33" i="14"/>
  <c r="CJ33" i="14"/>
  <c r="BX47" i="23"/>
  <c r="AY47" i="23"/>
  <c r="AH47" i="23"/>
  <c r="BH47" i="23"/>
  <c r="CH47" i="23"/>
  <c r="J28" i="14"/>
  <c r="CA28" i="14"/>
  <c r="AP28" i="14"/>
  <c r="BX28" i="14"/>
  <c r="CU28" i="14"/>
  <c r="CA42" i="14"/>
  <c r="AT42" i="14"/>
  <c r="G42" i="14"/>
  <c r="CM42" i="14"/>
  <c r="CT42" i="14"/>
  <c r="BG41" i="14"/>
  <c r="AY41" i="14"/>
  <c r="BH41" i="14"/>
  <c r="T41" i="14"/>
  <c r="AF41" i="14"/>
  <c r="AP41" i="14"/>
  <c r="AD41" i="14"/>
  <c r="Y41" i="14"/>
  <c r="S41" i="14"/>
  <c r="AL41" i="14"/>
  <c r="U41" i="14"/>
  <c r="P41" i="14"/>
  <c r="AI41" i="14"/>
  <c r="G41" i="14"/>
  <c r="Q41" i="14"/>
  <c r="BE41" i="14"/>
  <c r="AS41" i="14"/>
  <c r="C41" i="14"/>
  <c r="I41" i="14"/>
  <c r="F41" i="14"/>
  <c r="AQ41" i="14"/>
  <c r="AW41" i="14"/>
  <c r="BF41" i="14"/>
  <c r="AV41" i="14"/>
  <c r="BI41" i="14"/>
  <c r="AC41" i="14"/>
  <c r="L41" i="14"/>
  <c r="BC41" i="14"/>
  <c r="BL41" i="14"/>
  <c r="J41" i="14"/>
  <c r="X41" i="14"/>
  <c r="AJ41" i="14"/>
  <c r="AH41" i="14"/>
  <c r="W41" i="14"/>
  <c r="H41" i="14"/>
  <c r="V41" i="14"/>
  <c r="E41" i="14"/>
  <c r="AT41" i="14"/>
  <c r="BK41" i="14"/>
  <c r="AE41" i="14"/>
  <c r="D41" i="14"/>
  <c r="AG41" i="14"/>
  <c r="AU41" i="14"/>
  <c r="AX41" i="14"/>
  <c r="AK41" i="14"/>
  <c r="BJ41" i="14"/>
  <c r="AR41" i="14"/>
  <c r="K41" i="14"/>
  <c r="BD41" i="14"/>
  <c r="R41" i="14"/>
  <c r="CF26" i="14" l="1"/>
  <c r="CR26" i="14"/>
  <c r="CR26" i="23"/>
  <c r="CB26" i="14"/>
  <c r="AL38" i="14"/>
  <c r="AD38" i="14"/>
  <c r="S38" i="14"/>
  <c r="AJ38" i="14"/>
  <c r="BE38" i="14"/>
  <c r="X38" i="14"/>
  <c r="L38" i="14"/>
  <c r="D38" i="14"/>
  <c r="V38" i="14"/>
  <c r="BD38" i="14"/>
  <c r="J38" i="14"/>
  <c r="J26" i="14" s="1"/>
  <c r="BG38" i="14"/>
  <c r="BI38" i="14"/>
  <c r="AQ38" i="14"/>
  <c r="R38" i="14"/>
  <c r="AI38" i="14"/>
  <c r="U38" i="14"/>
  <c r="AS38" i="14"/>
  <c r="AS26" i="14" s="1"/>
  <c r="Y38" i="14"/>
  <c r="C38" i="14"/>
  <c r="BC38" i="14"/>
  <c r="BJ38" i="14"/>
  <c r="AC38" i="14"/>
  <c r="H38" i="14"/>
  <c r="AY38" i="14"/>
  <c r="AT38" i="14"/>
  <c r="AP38" i="14"/>
  <c r="W38" i="14"/>
  <c r="K38" i="14"/>
  <c r="AK38" i="14"/>
  <c r="P38" i="14"/>
  <c r="G38" i="14"/>
  <c r="BH38" i="14"/>
  <c r="F38" i="14"/>
  <c r="AR38" i="14"/>
  <c r="AW38" i="14"/>
  <c r="E38" i="14"/>
  <c r="BL38" i="14"/>
  <c r="I38" i="14"/>
  <c r="BF38" i="14"/>
  <c r="AU38" i="14"/>
  <c r="AH38" i="14"/>
  <c r="AF38" i="14"/>
  <c r="AV38" i="14"/>
  <c r="Q38" i="14"/>
  <c r="AX38" i="14"/>
  <c r="BK38" i="14"/>
  <c r="AE38" i="14"/>
  <c r="T38" i="14"/>
  <c r="AG38" i="14"/>
  <c r="BH43" i="14"/>
  <c r="L43" i="14"/>
  <c r="AI43" i="14"/>
  <c r="D43" i="14"/>
  <c r="E43" i="14"/>
  <c r="BC43" i="14"/>
  <c r="AR43" i="14"/>
  <c r="C43" i="14"/>
  <c r="X43" i="14"/>
  <c r="AP43" i="14"/>
  <c r="BL43" i="14"/>
  <c r="Y43" i="14"/>
  <c r="H43" i="14"/>
  <c r="AX43" i="14"/>
  <c r="BJ43" i="14"/>
  <c r="BD43" i="14"/>
  <c r="K43" i="14"/>
  <c r="AF43" i="14"/>
  <c r="AD43" i="14"/>
  <c r="AL43" i="14"/>
  <c r="AV43" i="14"/>
  <c r="J43" i="14"/>
  <c r="AU43" i="14"/>
  <c r="AG43" i="14"/>
  <c r="AT43" i="14"/>
  <c r="BI43" i="14"/>
  <c r="AK43" i="14"/>
  <c r="AS43" i="14"/>
  <c r="AW43" i="14"/>
  <c r="AJ43" i="14"/>
  <c r="I43" i="14"/>
  <c r="AE43" i="14"/>
  <c r="Q43" i="14"/>
  <c r="G43" i="14"/>
  <c r="BK43" i="14"/>
  <c r="F43" i="14"/>
  <c r="AH43" i="14"/>
  <c r="BG43" i="14"/>
  <c r="U43" i="14"/>
  <c r="P43" i="14"/>
  <c r="W43" i="14"/>
  <c r="T43" i="14"/>
  <c r="BE43" i="14"/>
  <c r="BF43" i="14"/>
  <c r="AC43" i="14"/>
  <c r="V43" i="14"/>
  <c r="S43" i="14"/>
  <c r="AQ43" i="14"/>
  <c r="R43" i="14"/>
  <c r="AY43" i="14"/>
  <c r="I61" i="9"/>
  <c r="H61" i="9"/>
  <c r="G61" i="9"/>
  <c r="E61" i="9"/>
  <c r="D61" i="9"/>
  <c r="C61" i="9"/>
  <c r="L61" i="9"/>
  <c r="F61" i="9"/>
  <c r="K61" i="9"/>
  <c r="J61" i="9"/>
  <c r="BH52" i="23"/>
  <c r="Q52" i="23"/>
  <c r="BF52" i="23"/>
  <c r="P52" i="23"/>
  <c r="BL52" i="23"/>
  <c r="AT52" i="23"/>
  <c r="BE52" i="23"/>
  <c r="Y52" i="23"/>
  <c r="AV52" i="23"/>
  <c r="AF52" i="23"/>
  <c r="AL52" i="23"/>
  <c r="AJ52" i="23"/>
  <c r="BJ52" i="23"/>
  <c r="K52" i="23"/>
  <c r="R52" i="23"/>
  <c r="V52" i="23"/>
  <c r="T52" i="23"/>
  <c r="AE52" i="23"/>
  <c r="AW52" i="23"/>
  <c r="D52" i="23"/>
  <c r="F52" i="23"/>
  <c r="C52" i="23"/>
  <c r="C26" i="23" s="1"/>
  <c r="G52" i="23"/>
  <c r="X52" i="23"/>
  <c r="J52" i="23"/>
  <c r="AU52" i="23"/>
  <c r="AQ52" i="23"/>
  <c r="L52" i="23"/>
  <c r="AX52" i="23"/>
  <c r="AH52" i="23"/>
  <c r="BI52" i="23"/>
  <c r="BI26" i="23" s="1"/>
  <c r="I52" i="23"/>
  <c r="BC52" i="23"/>
  <c r="AD52" i="23"/>
  <c r="AG52" i="23"/>
  <c r="AK52" i="23"/>
  <c r="W52" i="23"/>
  <c r="U52" i="23"/>
  <c r="BG52" i="23"/>
  <c r="BK52" i="23"/>
  <c r="E52" i="23"/>
  <c r="AC52" i="23"/>
  <c r="H52" i="23"/>
  <c r="AI52" i="23"/>
  <c r="AP52" i="23"/>
  <c r="AR52" i="23"/>
  <c r="AR26" i="23" s="1"/>
  <c r="S52" i="23"/>
  <c r="AY52" i="23"/>
  <c r="BD52" i="23"/>
  <c r="AS52" i="23"/>
  <c r="G57" i="23"/>
  <c r="BD57" i="23"/>
  <c r="BE57" i="23"/>
  <c r="AU57" i="23"/>
  <c r="BG57" i="23"/>
  <c r="AI57" i="23"/>
  <c r="AD57" i="23"/>
  <c r="I57" i="23"/>
  <c r="BK57" i="23"/>
  <c r="AP57" i="23"/>
  <c r="Q57" i="23"/>
  <c r="AT57" i="23"/>
  <c r="BC57" i="23"/>
  <c r="AV57" i="23"/>
  <c r="U57" i="23"/>
  <c r="AY57" i="23"/>
  <c r="AG57" i="23"/>
  <c r="D57" i="23"/>
  <c r="BJ57" i="23"/>
  <c r="AC57" i="23"/>
  <c r="AS57" i="23"/>
  <c r="AR57" i="23"/>
  <c r="Y57" i="23"/>
  <c r="R57" i="23"/>
  <c r="AF57" i="23"/>
  <c r="AJ57" i="23"/>
  <c r="AQ57" i="23"/>
  <c r="AE57" i="23"/>
  <c r="W57" i="23"/>
  <c r="F57" i="23"/>
  <c r="P57" i="23"/>
  <c r="E57" i="23"/>
  <c r="K57" i="23"/>
  <c r="AX57" i="23"/>
  <c r="BF57" i="23"/>
  <c r="AL57" i="23"/>
  <c r="BL57" i="23"/>
  <c r="T57" i="23"/>
  <c r="L57" i="23"/>
  <c r="AK57" i="23"/>
  <c r="AW57" i="23"/>
  <c r="V57" i="23"/>
  <c r="J57" i="23"/>
  <c r="C57" i="23"/>
  <c r="H57" i="23"/>
  <c r="BH57" i="23"/>
  <c r="BI57" i="23"/>
  <c r="S57" i="23"/>
  <c r="AH57" i="23"/>
  <c r="X57" i="23"/>
  <c r="CA26" i="23"/>
  <c r="CB26" i="23" s="1"/>
  <c r="P67" i="9"/>
  <c r="P62" i="9"/>
  <c r="CQ26" i="23"/>
  <c r="Z26" i="23"/>
  <c r="AW54" i="23"/>
  <c r="AW26" i="23" s="1"/>
  <c r="AS54" i="23"/>
  <c r="G54" i="23"/>
  <c r="W54" i="23"/>
  <c r="P54" i="23"/>
  <c r="AK54" i="23"/>
  <c r="AH54" i="23"/>
  <c r="AD54" i="23"/>
  <c r="C54" i="23"/>
  <c r="AI54" i="23"/>
  <c r="S54" i="23"/>
  <c r="AT54" i="23"/>
  <c r="BG54" i="23"/>
  <c r="L54" i="23"/>
  <c r="L26" i="23" s="1"/>
  <c r="D54" i="23"/>
  <c r="Y54" i="23"/>
  <c r="AE54" i="23"/>
  <c r="BL54" i="23"/>
  <c r="F54" i="23"/>
  <c r="BF54" i="23"/>
  <c r="K54" i="23"/>
  <c r="AP54" i="23"/>
  <c r="AX54" i="23"/>
  <c r="BJ54" i="23"/>
  <c r="AY54" i="23"/>
  <c r="U54" i="23"/>
  <c r="U26" i="23" s="1"/>
  <c r="BC54" i="23"/>
  <c r="AU54" i="23"/>
  <c r="AR54" i="23"/>
  <c r="J54" i="23"/>
  <c r="AF54" i="23"/>
  <c r="X54" i="23"/>
  <c r="Q54" i="23"/>
  <c r="E54" i="23"/>
  <c r="BI54" i="23"/>
  <c r="AG54" i="23"/>
  <c r="BK54" i="23"/>
  <c r="BH54" i="23"/>
  <c r="AQ54" i="23"/>
  <c r="AL54" i="23"/>
  <c r="AJ54" i="23"/>
  <c r="AC54" i="23"/>
  <c r="BE54" i="23"/>
  <c r="V54" i="23"/>
  <c r="I54" i="23"/>
  <c r="T54" i="23"/>
  <c r="H54" i="23"/>
  <c r="BD54" i="23"/>
  <c r="AV54" i="23"/>
  <c r="R54" i="23"/>
  <c r="V26" i="23"/>
  <c r="AU26" i="23"/>
  <c r="CQ26" i="14"/>
  <c r="BF26" i="23"/>
  <c r="E6" i="21"/>
  <c r="H6" i="21" s="1"/>
  <c r="F6" i="21"/>
  <c r="G7" i="21"/>
  <c r="R29" i="14"/>
  <c r="AV29" i="14"/>
  <c r="AV26" i="14" s="1"/>
  <c r="Y29" i="14"/>
  <c r="D29" i="14"/>
  <c r="D26" i="14" s="1"/>
  <c r="AG29" i="14"/>
  <c r="AG26" i="14" s="1"/>
  <c r="AP29" i="14"/>
  <c r="AY29" i="14"/>
  <c r="AY26" i="14" s="1"/>
  <c r="Q29" i="14"/>
  <c r="Q26" i="14" s="1"/>
  <c r="AX29" i="14"/>
  <c r="AX26" i="14" s="1"/>
  <c r="U29" i="14"/>
  <c r="U26" i="14" s="1"/>
  <c r="H29" i="14"/>
  <c r="H26" i="14" s="1"/>
  <c r="L29" i="14"/>
  <c r="L26" i="14" s="1"/>
  <c r="X29" i="14"/>
  <c r="BJ29" i="14"/>
  <c r="BJ26" i="14" s="1"/>
  <c r="E29" i="14"/>
  <c r="AL29" i="14"/>
  <c r="BL29" i="14"/>
  <c r="AU29" i="14"/>
  <c r="G29" i="14"/>
  <c r="G26" i="14" s="1"/>
  <c r="BG29" i="14"/>
  <c r="BG26" i="14" s="1"/>
  <c r="S29" i="14"/>
  <c r="S26" i="14" s="1"/>
  <c r="W29" i="14"/>
  <c r="W26" i="14" s="1"/>
  <c r="F29" i="14"/>
  <c r="C29" i="14"/>
  <c r="AI29" i="14"/>
  <c r="AQ29" i="14"/>
  <c r="AC29" i="14"/>
  <c r="AC26" i="14" s="1"/>
  <c r="BK29" i="14"/>
  <c r="V29" i="14"/>
  <c r="AE29" i="14"/>
  <c r="AE26" i="14" s="1"/>
  <c r="T29" i="14"/>
  <c r="T26" i="14" s="1"/>
  <c r="BF29" i="14"/>
  <c r="BF26" i="14" s="1"/>
  <c r="P29" i="14"/>
  <c r="P26" i="14" s="1"/>
  <c r="BC29" i="14"/>
  <c r="BC26" i="14" s="1"/>
  <c r="BD29" i="14"/>
  <c r="BD26" i="14" s="1"/>
  <c r="J29" i="14"/>
  <c r="AJ29" i="14"/>
  <c r="BH29" i="14"/>
  <c r="BI29" i="14"/>
  <c r="BI26" i="14" s="1"/>
  <c r="K29" i="14"/>
  <c r="AT29" i="14"/>
  <c r="AT26" i="14" s="1"/>
  <c r="AS29" i="14"/>
  <c r="BE29" i="14"/>
  <c r="AF29" i="14"/>
  <c r="AF26" i="14" s="1"/>
  <c r="AD29" i="14"/>
  <c r="AD26" i="14" s="1"/>
  <c r="AW29" i="14"/>
  <c r="AW26" i="14" s="1"/>
  <c r="AR29" i="14"/>
  <c r="I29" i="14"/>
  <c r="AH29" i="14"/>
  <c r="AK29" i="14"/>
  <c r="CJ26" i="23"/>
  <c r="I26" i="23"/>
  <c r="AE26" i="23"/>
  <c r="CG22" i="14"/>
  <c r="CH1" i="14"/>
  <c r="AP26" i="14"/>
  <c r="CD26" i="23"/>
  <c r="CF26" i="23" s="1"/>
  <c r="CF22" i="23"/>
  <c r="CG1" i="23"/>
  <c r="P26" i="23"/>
  <c r="Y36" i="23"/>
  <c r="Y26" i="23" s="1"/>
  <c r="AH36" i="23"/>
  <c r="AH26" i="23" s="1"/>
  <c r="BL36" i="23"/>
  <c r="BL26" i="23" s="1"/>
  <c r="BH36" i="23"/>
  <c r="BH26" i="23" s="1"/>
  <c r="K36" i="23"/>
  <c r="K26" i="23" s="1"/>
  <c r="R36" i="23"/>
  <c r="R26" i="23" s="1"/>
  <c r="AU36" i="23"/>
  <c r="AR36" i="23"/>
  <c r="V36" i="23"/>
  <c r="BI36" i="23"/>
  <c r="AE36" i="23"/>
  <c r="S36" i="23"/>
  <c r="S26" i="23" s="1"/>
  <c r="BG36" i="23"/>
  <c r="BG26" i="23" s="1"/>
  <c r="AX36" i="23"/>
  <c r="AX26" i="23" s="1"/>
  <c r="F36" i="23"/>
  <c r="F26" i="23" s="1"/>
  <c r="AK36" i="23"/>
  <c r="AK26" i="23" s="1"/>
  <c r="BK36" i="23"/>
  <c r="BK26" i="23" s="1"/>
  <c r="AG36" i="23"/>
  <c r="AG26" i="23" s="1"/>
  <c r="AQ36" i="23"/>
  <c r="AQ26" i="23" s="1"/>
  <c r="BF36" i="23"/>
  <c r="AJ36" i="23"/>
  <c r="AJ26" i="23" s="1"/>
  <c r="AW36" i="23"/>
  <c r="Q36" i="23"/>
  <c r="Q26" i="23" s="1"/>
  <c r="BJ36" i="23"/>
  <c r="BJ26" i="23" s="1"/>
  <c r="J36" i="23"/>
  <c r="J26" i="23" s="1"/>
  <c r="E36" i="23"/>
  <c r="E26" i="23" s="1"/>
  <c r="AC36" i="23"/>
  <c r="AC26" i="23" s="1"/>
  <c r="AI36" i="23"/>
  <c r="AI26" i="23" s="1"/>
  <c r="AT36" i="23"/>
  <c r="AT26" i="23" s="1"/>
  <c r="BE36" i="23"/>
  <c r="BE26" i="23" s="1"/>
  <c r="G36" i="23"/>
  <c r="G26" i="23" s="1"/>
  <c r="AV36" i="23"/>
  <c r="AV26" i="23" s="1"/>
  <c r="L36" i="23"/>
  <c r="I36" i="23"/>
  <c r="W36" i="23"/>
  <c r="W26" i="23" s="1"/>
  <c r="U36" i="23"/>
  <c r="AD36" i="23"/>
  <c r="AD26" i="23" s="1"/>
  <c r="AP36" i="23"/>
  <c r="AP26" i="23" s="1"/>
  <c r="D36" i="23"/>
  <c r="D26" i="23" s="1"/>
  <c r="X36" i="23"/>
  <c r="X26" i="23" s="1"/>
  <c r="BC36" i="23"/>
  <c r="BC26" i="23" s="1"/>
  <c r="AL36" i="23"/>
  <c r="AL26" i="23" s="1"/>
  <c r="H36" i="23"/>
  <c r="H26" i="23" s="1"/>
  <c r="BD36" i="23"/>
  <c r="BD26" i="23" s="1"/>
  <c r="C36" i="23"/>
  <c r="AY36" i="23"/>
  <c r="AY26" i="23" s="1"/>
  <c r="AF36" i="23"/>
  <c r="AF26" i="23" s="1"/>
  <c r="P36" i="23"/>
  <c r="AS36" i="23"/>
  <c r="AS26" i="23" s="1"/>
  <c r="T36" i="23"/>
  <c r="T26" i="23" s="1"/>
  <c r="BJ56" i="23"/>
  <c r="BL56" i="23"/>
  <c r="AP56" i="23"/>
  <c r="BE56" i="23"/>
  <c r="S56" i="23"/>
  <c r="AV56" i="23"/>
  <c r="AW56" i="23"/>
  <c r="V56" i="23"/>
  <c r="AS56" i="23"/>
  <c r="BK56" i="23"/>
  <c r="AE56" i="23"/>
  <c r="P56" i="23"/>
  <c r="AH56" i="23"/>
  <c r="AG56" i="23"/>
  <c r="D56" i="23"/>
  <c r="AF56" i="23"/>
  <c r="AD56" i="23"/>
  <c r="T56" i="23"/>
  <c r="R56" i="23"/>
  <c r="AR56" i="23"/>
  <c r="I56" i="23"/>
  <c r="AC56" i="23"/>
  <c r="F56" i="23"/>
  <c r="C56" i="23"/>
  <c r="BF56" i="23"/>
  <c r="L56" i="23"/>
  <c r="Q56" i="23"/>
  <c r="BH56" i="23"/>
  <c r="AK56" i="23"/>
  <c r="AT56" i="23"/>
  <c r="AQ56" i="23"/>
  <c r="K56" i="23"/>
  <c r="X56" i="23"/>
  <c r="E56" i="23"/>
  <c r="AI56" i="23"/>
  <c r="BI56" i="23"/>
  <c r="BG56" i="23"/>
  <c r="J56" i="23"/>
  <c r="Y56" i="23"/>
  <c r="U56" i="23"/>
  <c r="G56" i="23"/>
  <c r="BC56" i="23"/>
  <c r="AL56" i="23"/>
  <c r="AX56" i="23"/>
  <c r="W56" i="23"/>
  <c r="H56" i="23"/>
  <c r="AU56" i="23"/>
  <c r="AJ56" i="23"/>
  <c r="AY56" i="23"/>
  <c r="BD56" i="23"/>
  <c r="AU26" i="14" l="1"/>
  <c r="BE26" i="14"/>
  <c r="AL26" i="14"/>
  <c r="E26" i="14"/>
  <c r="AK26" i="14"/>
  <c r="BH26" i="14"/>
  <c r="AQ26" i="14"/>
  <c r="BL26" i="14"/>
  <c r="Y26" i="14"/>
  <c r="AH26" i="14"/>
  <c r="AJ26" i="14"/>
  <c r="AI26" i="14"/>
  <c r="X26" i="14"/>
  <c r="R26" i="14"/>
  <c r="P64" i="9"/>
  <c r="P63" i="9"/>
  <c r="P66" i="9"/>
  <c r="P65" i="9"/>
  <c r="O61" i="9"/>
  <c r="K26" i="14"/>
  <c r="CH22" i="14"/>
  <c r="CI1" i="14"/>
  <c r="I26" i="14"/>
  <c r="C26" i="14"/>
  <c r="G8" i="21"/>
  <c r="F7" i="21"/>
  <c r="E7" i="21"/>
  <c r="H7" i="21" s="1"/>
  <c r="CG22" i="23"/>
  <c r="CH1" i="23"/>
  <c r="V26" i="14"/>
  <c r="BK26" i="14"/>
  <c r="AR26" i="14"/>
  <c r="F26" i="14"/>
  <c r="O70" i="9" l="1"/>
  <c r="CH22" i="23"/>
  <c r="CI1" i="23"/>
  <c r="O67" i="9"/>
  <c r="O62" i="9"/>
  <c r="CI22" i="14"/>
  <c r="CJ1" i="14"/>
  <c r="F8" i="21"/>
  <c r="E8" i="21"/>
  <c r="H8" i="21" s="1"/>
  <c r="G9" i="21"/>
  <c r="CJ22" i="14" l="1"/>
  <c r="CK1" i="14"/>
  <c r="E9" i="21"/>
  <c r="F9" i="21"/>
  <c r="G10" i="21"/>
  <c r="CJ1" i="23"/>
  <c r="CI22" i="23"/>
  <c r="O65" i="9"/>
  <c r="O64" i="9"/>
  <c r="O63" i="9"/>
  <c r="O66" i="9"/>
  <c r="G11" i="21" l="1"/>
  <c r="F10" i="21"/>
  <c r="E10" i="21"/>
  <c r="H10" i="21" s="1"/>
  <c r="H9" i="21"/>
  <c r="CK1" i="23"/>
  <c r="CJ22" i="23"/>
  <c r="CL1" i="14"/>
  <c r="CK22" i="14"/>
  <c r="O68" i="9"/>
  <c r="O69" i="9" s="1"/>
  <c r="AA28" i="9" s="1"/>
  <c r="CK22" i="23" l="1"/>
  <c r="CL1" i="23"/>
  <c r="CM1" i="14"/>
  <c r="CL22" i="14"/>
  <c r="F11" i="21"/>
  <c r="E11" i="21"/>
  <c r="H11" i="21" s="1"/>
  <c r="G12" i="21"/>
  <c r="E12" i="21" l="1"/>
  <c r="G13" i="21"/>
  <c r="F12" i="21"/>
  <c r="CN1" i="14"/>
  <c r="CM22" i="14"/>
  <c r="CL22" i="23"/>
  <c r="CM1" i="23"/>
  <c r="CN1" i="23" l="1"/>
  <c r="CM22" i="23"/>
  <c r="CO1" i="14"/>
  <c r="CN22" i="14"/>
  <c r="G14" i="21"/>
  <c r="E13" i="21"/>
  <c r="F13" i="21"/>
  <c r="H12" i="21"/>
  <c r="H13" i="21" l="1"/>
  <c r="F14" i="21"/>
  <c r="E14" i="21"/>
  <c r="H14" i="21" s="1"/>
  <c r="G15" i="21"/>
  <c r="CP1" i="14"/>
  <c r="CO22" i="14"/>
  <c r="CN22" i="23"/>
  <c r="CO1" i="23"/>
  <c r="CP1" i="23" l="1"/>
  <c r="CO22" i="23"/>
  <c r="CQ1" i="14"/>
  <c r="CP22" i="14"/>
  <c r="E15" i="21"/>
  <c r="F15" i="21"/>
  <c r="G16" i="21"/>
  <c r="CR1" i="14" l="1"/>
  <c r="CQ22" i="14"/>
  <c r="G17" i="21"/>
  <c r="F16" i="21"/>
  <c r="E16" i="21"/>
  <c r="H16" i="21" s="1"/>
  <c r="H15" i="21"/>
  <c r="CQ1" i="23"/>
  <c r="CP22" i="23"/>
  <c r="CR1" i="23" l="1"/>
  <c r="CQ22" i="23"/>
  <c r="F17" i="21"/>
  <c r="E17" i="21"/>
  <c r="H17" i="21" s="1"/>
  <c r="G18" i="21"/>
  <c r="CR22" i="14"/>
  <c r="CS1" i="14"/>
  <c r="CS22" i="14" l="1"/>
  <c r="CT1" i="14"/>
  <c r="E18" i="21"/>
  <c r="G19" i="21"/>
  <c r="F18" i="21"/>
  <c r="CR22" i="23"/>
  <c r="CS1" i="23"/>
  <c r="CS22" i="23" l="1"/>
  <c r="CT1" i="23"/>
  <c r="G20" i="21"/>
  <c r="F19" i="21"/>
  <c r="E19" i="21"/>
  <c r="H19" i="21" s="1"/>
  <c r="H18" i="21"/>
  <c r="CT22" i="14"/>
  <c r="CU1" i="14"/>
  <c r="CU22" i="14" l="1"/>
  <c r="CV1" i="14"/>
  <c r="CV22" i="14" s="1"/>
  <c r="F20" i="21"/>
  <c r="E20" i="21"/>
  <c r="H20" i="21" s="1"/>
  <c r="CT22" i="23"/>
  <c r="CU1" i="23"/>
  <c r="CU22" i="23" l="1"/>
  <c r="CV1" i="23"/>
  <c r="CV22" i="2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<sst xmlns="http://schemas.openxmlformats.org/spreadsheetml/2006/main" count="71744" uniqueCount="3450">
  <si>
    <t>Year</t>
  </si>
  <si>
    <t>YR</t>
  </si>
  <si>
    <t>Table A. 2026-27 Proposed State Subsidies For Basic, Ready To Learn Block Grant, Special Education, &amp; Career and Technical Education</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</si>
  <si>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</si>
  <si>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</si>
  <si>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</si>
  <si>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</si>
  <si>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</si>
  <si>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</si>
  <si>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</si>
  <si>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</si>
  <si>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</si>
  <si>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</si>
  <si>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</si>
  <si>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</si>
  <si>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</si>
  <si>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</si>
  <si>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</si>
  <si>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</si>
  <si>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</si>
  <si>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</si>
  <si>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Basic Education Funding (BEF)</t>
  </si>
  <si>
    <t>Read To Learn Block Grant (RTLBG)</t>
  </si>
  <si>
    <t>Special Education Funding (SEF)</t>
  </si>
  <si>
    <t>School District / Career &amp; Technical Center</t>
  </si>
  <si>
    <t>County</t>
  </si>
  <si>
    <t>PSEA Region</t>
  </si>
  <si>
    <t>Cluster</t>
  </si>
  <si>
    <t>SD / CTC</t>
  </si>
  <si>
    <t>$</t>
  </si>
  <si>
    <t>Percent Change</t>
  </si>
  <si>
    <t>Tax Equity Payments in 2025-26 As A Share of Change¹</t>
  </si>
  <si>
    <t>Total</t>
  </si>
  <si>
    <t>Bermudian Springs SD</t>
  </si>
  <si>
    <t>Adams</t>
  </si>
  <si>
    <t>Southern</t>
  </si>
  <si>
    <t>SD</t>
  </si>
  <si>
    <t>Conewago Valley SD</t>
  </si>
  <si>
    <t>Fairfield Area SD</t>
  </si>
  <si>
    <t>Gettysburg Area SD</t>
  </si>
  <si>
    <t>Littlestown Area SD</t>
  </si>
  <si>
    <t>Upper Adams SD</t>
  </si>
  <si>
    <t>Allegheny Valley SD</t>
  </si>
  <si>
    <t>Allegheny</t>
  </si>
  <si>
    <t>Western</t>
  </si>
  <si>
    <t>Avonworth SD</t>
  </si>
  <si>
    <t>Baldwin-Whitehall SD</t>
  </si>
  <si>
    <t>Bethel Park SD</t>
  </si>
  <si>
    <t/>
  </si>
  <si>
    <t>Brentwood Borough SD</t>
  </si>
  <si>
    <t>Carlynton SD</t>
  </si>
  <si>
    <t>Chartiers Valley SD</t>
  </si>
  <si>
    <t>Clairton City SD</t>
  </si>
  <si>
    <t>Cornell SD</t>
  </si>
  <si>
    <t>Deer Lakes SD</t>
  </si>
  <si>
    <t>Duquesne City SD</t>
  </si>
  <si>
    <t>East Allegheny SD</t>
  </si>
  <si>
    <t>Elizabeth Forward SD</t>
  </si>
  <si>
    <t>Fox Chapel Area SD</t>
  </si>
  <si>
    <t>Gateway SD</t>
  </si>
  <si>
    <t>Hampton Township SD</t>
  </si>
  <si>
    <t>Highlands SD</t>
  </si>
  <si>
    <t>Keystone Oaks SD</t>
  </si>
  <si>
    <t>McKeesport Area SD</t>
  </si>
  <si>
    <t>Montour SD</t>
  </si>
  <si>
    <t>Moon Area SD</t>
  </si>
  <si>
    <t>Mt Lebanon SD</t>
  </si>
  <si>
    <t>North Allegheny SD</t>
  </si>
  <si>
    <t>North Hills SD</t>
  </si>
  <si>
    <t>Northgate SD</t>
  </si>
  <si>
    <t>Penn Hills SD</t>
  </si>
  <si>
    <t>Pine-Richland SD</t>
  </si>
  <si>
    <t>Pittsburgh SD</t>
  </si>
  <si>
    <t>Plum Borough SD</t>
  </si>
  <si>
    <t>Quaker Valley SD</t>
  </si>
  <si>
    <t>Riverview SD</t>
  </si>
  <si>
    <t>Shaler Area SD</t>
  </si>
  <si>
    <t>South Allegheny SD</t>
  </si>
  <si>
    <t>South Fayette Township SD</t>
  </si>
  <si>
    <t>South Park SD</t>
  </si>
  <si>
    <t>Steel Valley SD</t>
  </si>
  <si>
    <t>Sto-Rox SD</t>
  </si>
  <si>
    <t>Upper Saint Clair SD</t>
  </si>
  <si>
    <t>West Allegheny SD</t>
  </si>
  <si>
    <t>West Jefferson Hills SD</t>
  </si>
  <si>
    <t>West Mifflin Area SD</t>
  </si>
  <si>
    <t>Wilkinsburg Borough SD</t>
  </si>
  <si>
    <t>Woodland Hills SD</t>
  </si>
  <si>
    <t>Apollo-Ridge SD</t>
  </si>
  <si>
    <t>Armstrong</t>
  </si>
  <si>
    <t>Central-Western</t>
  </si>
  <si>
    <t>Armstrong SD</t>
  </si>
  <si>
    <t>Freeport Area SD</t>
  </si>
  <si>
    <t>Leechburg Area SD</t>
  </si>
  <si>
    <t>Aliquippa SD</t>
  </si>
  <si>
    <t>Beaver</t>
  </si>
  <si>
    <t>Midwestern</t>
  </si>
  <si>
    <t>Ambridge Area SD</t>
  </si>
  <si>
    <t>Beaver Area SD</t>
  </si>
  <si>
    <t>Big Beaver Falls Area SD</t>
  </si>
  <si>
    <t>Blackhawk SD</t>
  </si>
  <si>
    <t>Central Valley SD</t>
  </si>
  <si>
    <t>Freedom Area SD</t>
  </si>
  <si>
    <t>Hopewell Area SD</t>
  </si>
  <si>
    <t>Midland Borough SD</t>
  </si>
  <si>
    <t>New Brighton Area SD</t>
  </si>
  <si>
    <t>Riverside Beaver County SD</t>
  </si>
  <si>
    <t>Rochester Area SD</t>
  </si>
  <si>
    <t>South Side Area SD</t>
  </si>
  <si>
    <t>Western Beaver County SD</t>
  </si>
  <si>
    <t>Bedford Area SD</t>
  </si>
  <si>
    <t>Bedford</t>
  </si>
  <si>
    <t>Chestnut Ridge SD</t>
  </si>
  <si>
    <t>Everett Area SD</t>
  </si>
  <si>
    <t>Northern Bedford County SD</t>
  </si>
  <si>
    <t>Tussey Mountain SD</t>
  </si>
  <si>
    <t>Antietam SD</t>
  </si>
  <si>
    <t>Berks</t>
  </si>
  <si>
    <t>Eastern</t>
  </si>
  <si>
    <t>Boyertown Area SD</t>
  </si>
  <si>
    <t>Brandywine Heights Area SD</t>
  </si>
  <si>
    <t>Conrad Weiser Area SD</t>
  </si>
  <si>
    <t>Daniel Boone Area SD</t>
  </si>
  <si>
    <t>Exeter Township SD</t>
  </si>
  <si>
    <t>Fleetwood Area SD</t>
  </si>
  <si>
    <t>Governor Mifflin SD</t>
  </si>
  <si>
    <t>Hamburg Area SD</t>
  </si>
  <si>
    <t>Kutztown Area SD</t>
  </si>
  <si>
    <t>Muhlenberg SD</t>
  </si>
  <si>
    <t>Oley Valley SD</t>
  </si>
  <si>
    <t>Reading SD</t>
  </si>
  <si>
    <t>Schuylkill Valley SD</t>
  </si>
  <si>
    <t>Tulpehocken Area SD</t>
  </si>
  <si>
    <t>Twin Valley SD</t>
  </si>
  <si>
    <t>Wilson  SD</t>
  </si>
  <si>
    <t>Wyomissing Area SD</t>
  </si>
  <si>
    <t>Altoona Area SD</t>
  </si>
  <si>
    <t>Blair</t>
  </si>
  <si>
    <t>Central</t>
  </si>
  <si>
    <t>Bellwood-Antis SD</t>
  </si>
  <si>
    <t>Claysburg-Kimmel SD</t>
  </si>
  <si>
    <t>Hollidaysburg Area SD</t>
  </si>
  <si>
    <t>Spring Cove SD</t>
  </si>
  <si>
    <t>Tyrone Area SD</t>
  </si>
  <si>
    <t>Williamsburg Community SD</t>
  </si>
  <si>
    <t>Athens Area SD</t>
  </si>
  <si>
    <t>Bradford</t>
  </si>
  <si>
    <t>Northeastern</t>
  </si>
  <si>
    <t>Canton Area SD</t>
  </si>
  <si>
    <t>Northeast Bradford SD</t>
  </si>
  <si>
    <t>Sayre Area SD</t>
  </si>
  <si>
    <t>Towanda Area SD</t>
  </si>
  <si>
    <t>Troy Area SD</t>
  </si>
  <si>
    <t>Wyalusing Area SD</t>
  </si>
  <si>
    <t>Bensalem Township SD</t>
  </si>
  <si>
    <t>Bucks</t>
  </si>
  <si>
    <t>Mideastern</t>
  </si>
  <si>
    <t>Bristol Borough SD</t>
  </si>
  <si>
    <t>Bristol Township SD</t>
  </si>
  <si>
    <t>Centennial SD</t>
  </si>
  <si>
    <t>Central Bucks SD</t>
  </si>
  <si>
    <t>Council Rock SD</t>
  </si>
  <si>
    <t>Morrisville Borough SD</t>
  </si>
  <si>
    <t>Neshaminy SD</t>
  </si>
  <si>
    <t>New Hope-Solebury SD</t>
  </si>
  <si>
    <t>Palisades SD</t>
  </si>
  <si>
    <t>Pennridge SD</t>
  </si>
  <si>
    <t>Pennsbury SD</t>
  </si>
  <si>
    <t>Quakertown Community SD</t>
  </si>
  <si>
    <t>Butler Area SD</t>
  </si>
  <si>
    <t>Butler</t>
  </si>
  <si>
    <t>Karns City Area SD</t>
  </si>
  <si>
    <t>Knoch SD</t>
  </si>
  <si>
    <t>Mars Area SD</t>
  </si>
  <si>
    <t>Moniteau SD</t>
  </si>
  <si>
    <t>Seneca Valley SD</t>
  </si>
  <si>
    <t>Slippery Rock Area SD</t>
  </si>
  <si>
    <t>Blacklick Valley SD</t>
  </si>
  <si>
    <t>Cambria</t>
  </si>
  <si>
    <t>Cambria Heights SD</t>
  </si>
  <si>
    <t>Central Cambria SD</t>
  </si>
  <si>
    <t>Conemaugh Valley SD</t>
  </si>
  <si>
    <t>Ferndale Area SD</t>
  </si>
  <si>
    <t>Forest Hills SD</t>
  </si>
  <si>
    <t>Greater Johnstown SD</t>
  </si>
  <si>
    <t>Northern Cambria SD</t>
  </si>
  <si>
    <t>Penn Cambria SD</t>
  </si>
  <si>
    <t>Portage Area SD</t>
  </si>
  <si>
    <t>Richland SD</t>
  </si>
  <si>
    <t>Westmont Hilltop SD</t>
  </si>
  <si>
    <t>Cameron County SD</t>
  </si>
  <si>
    <t>Cameron</t>
  </si>
  <si>
    <t>Jim Thorpe Area SD</t>
  </si>
  <si>
    <t>Carbon</t>
  </si>
  <si>
    <t>Lehighton Area SD</t>
  </si>
  <si>
    <t>Palmerton Area SD</t>
  </si>
  <si>
    <t>Panther Valley SD</t>
  </si>
  <si>
    <t>Weatherly Area SD</t>
  </si>
  <si>
    <t>Bald Eagle Area SD</t>
  </si>
  <si>
    <t>Centre</t>
  </si>
  <si>
    <t>Bellefonte Area SD</t>
  </si>
  <si>
    <t>Penns Valley Area SD</t>
  </si>
  <si>
    <t>State College Area SD</t>
  </si>
  <si>
    <t>Avon Grove SD</t>
  </si>
  <si>
    <t>Chester</t>
  </si>
  <si>
    <t>Southeastern</t>
  </si>
  <si>
    <t>Coatesville Area SD</t>
  </si>
  <si>
    <t>Downingtown Area SD</t>
  </si>
  <si>
    <t>Great Valley SD</t>
  </si>
  <si>
    <t>Kennett Consolidated SD</t>
  </si>
  <si>
    <t>Octorara Area SD</t>
  </si>
  <si>
    <t>Owen J Roberts SD</t>
  </si>
  <si>
    <t>Oxford Area SD</t>
  </si>
  <si>
    <t>Phoenixville Area SD</t>
  </si>
  <si>
    <t>Tredyffrin-Easttown SD</t>
  </si>
  <si>
    <t>Unionville-Chadds Ford SD</t>
  </si>
  <si>
    <t>West Chester Area SD</t>
  </si>
  <si>
    <t>Allegheny-Clarion Valley SD</t>
  </si>
  <si>
    <t>Clarion</t>
  </si>
  <si>
    <t>Clarion Area SD</t>
  </si>
  <si>
    <t>Clarion-Limestone Area SD</t>
  </si>
  <si>
    <t>Keystone  SD</t>
  </si>
  <si>
    <t>North Clarion County SD</t>
  </si>
  <si>
    <t>Redbank Valley SD</t>
  </si>
  <si>
    <t>Union  SD</t>
  </si>
  <si>
    <t>Clearfield Area SD</t>
  </si>
  <si>
    <t>Clearfield</t>
  </si>
  <si>
    <t>Curwensville Area SD</t>
  </si>
  <si>
    <t>Dubois Area SD</t>
  </si>
  <si>
    <t>Glendale SD</t>
  </si>
  <si>
    <t>Harmony Area SD</t>
  </si>
  <si>
    <t>Moshannon Valley SD</t>
  </si>
  <si>
    <t>Philipsburg-Osceola Area SD</t>
  </si>
  <si>
    <t>West Branch Area SD</t>
  </si>
  <si>
    <t>Keystone Central SD</t>
  </si>
  <si>
    <t>Clinton</t>
  </si>
  <si>
    <t>Benton Area SD</t>
  </si>
  <si>
    <t>Columbia</t>
  </si>
  <si>
    <t>Berwick Area SD</t>
  </si>
  <si>
    <t>Bloomsburg Area SD</t>
  </si>
  <si>
    <t>Central Columbia SD</t>
  </si>
  <si>
    <t>Millville Area SD</t>
  </si>
  <si>
    <t>Southern Columbia Area SD</t>
  </si>
  <si>
    <t>Conneaut SD</t>
  </si>
  <si>
    <t>Crawford</t>
  </si>
  <si>
    <t>Northwestern</t>
  </si>
  <si>
    <t>Crawford Central SD</t>
  </si>
  <si>
    <t>Penncrest SD</t>
  </si>
  <si>
    <t>Big Spring SD</t>
  </si>
  <si>
    <t>Cumberland</t>
  </si>
  <si>
    <t>Camp Hill SD</t>
  </si>
  <si>
    <t>Carlisle Area SD</t>
  </si>
  <si>
    <t>Cumberland Valley SD</t>
  </si>
  <si>
    <t>East Pennsboro Area SD</t>
  </si>
  <si>
    <t>Mechanicsburg Area SD</t>
  </si>
  <si>
    <t>Shippensburg Area SD</t>
  </si>
  <si>
    <t>South Middleton SD</t>
  </si>
  <si>
    <t>Central Dauphin SD</t>
  </si>
  <si>
    <t>Dauphin</t>
  </si>
  <si>
    <t>Derry Township SD</t>
  </si>
  <si>
    <t>Halifax Area SD</t>
  </si>
  <si>
    <t>Harrisburg City SD</t>
  </si>
  <si>
    <t>Lower Dauphin SD</t>
  </si>
  <si>
    <t>Middletown Area SD</t>
  </si>
  <si>
    <t>Millersburg Area SD</t>
  </si>
  <si>
    <t>Steelton-Highspire SD</t>
  </si>
  <si>
    <t>Susquehanna Township SD</t>
  </si>
  <si>
    <t>Upper Dauphin Area SD</t>
  </si>
  <si>
    <t>Chester-Upland SD</t>
  </si>
  <si>
    <t>Delaware</t>
  </si>
  <si>
    <t>Chichester SD</t>
  </si>
  <si>
    <t>Garnet Valley SD</t>
  </si>
  <si>
    <t>Haverford Township SD</t>
  </si>
  <si>
    <t>Interboro SD</t>
  </si>
  <si>
    <t>Marple Newtown SD</t>
  </si>
  <si>
    <t>Penn-Delco SD</t>
  </si>
  <si>
    <t>Radnor Township SD</t>
  </si>
  <si>
    <t>Ridley SD</t>
  </si>
  <si>
    <t>Rose Tree Media SD</t>
  </si>
  <si>
    <t>Southeast Delco SD</t>
  </si>
  <si>
    <t>Springfield SD</t>
  </si>
  <si>
    <t>Upper Darby SD</t>
  </si>
  <si>
    <t>Wallingford-Swarthmore SD</t>
  </si>
  <si>
    <t>William Penn SD</t>
  </si>
  <si>
    <t>Johnsonburg Area SD</t>
  </si>
  <si>
    <t>Elk</t>
  </si>
  <si>
    <t>Ridgway Area SD</t>
  </si>
  <si>
    <t>Saint Marys Area SD</t>
  </si>
  <si>
    <t>Corry Area SD</t>
  </si>
  <si>
    <t>Erie</t>
  </si>
  <si>
    <t>Erie City SD</t>
  </si>
  <si>
    <t>Fairview SD</t>
  </si>
  <si>
    <t>Fort LeBoeuf SD</t>
  </si>
  <si>
    <t>General McLane SD</t>
  </si>
  <si>
    <t>Girard SD</t>
  </si>
  <si>
    <t>Harbor Creek SD</t>
  </si>
  <si>
    <t>Iroquois SD</t>
  </si>
  <si>
    <t>Millcreek Township SD</t>
  </si>
  <si>
    <t>North East SD</t>
  </si>
  <si>
    <t>Northwestern  SD</t>
  </si>
  <si>
    <t>Union City Area SD</t>
  </si>
  <si>
    <t>Wattsburg Area SD</t>
  </si>
  <si>
    <t>Albert Gallatin Area SD</t>
  </si>
  <si>
    <t>Fayette</t>
  </si>
  <si>
    <t>Southwestern</t>
  </si>
  <si>
    <t>Brownsville Area SD</t>
  </si>
  <si>
    <t>Connellsville Area SD</t>
  </si>
  <si>
    <t>Frazier SD</t>
  </si>
  <si>
    <t>Laurel Highlands SD</t>
  </si>
  <si>
    <t>Uniontown Area SD</t>
  </si>
  <si>
    <t>Forest Area SD</t>
  </si>
  <si>
    <t>Forest</t>
  </si>
  <si>
    <t>Chambersburg Area SD</t>
  </si>
  <si>
    <t>Franklin</t>
  </si>
  <si>
    <t>Fannett-Metal SD</t>
  </si>
  <si>
    <t>Greencastle-Antrim SD</t>
  </si>
  <si>
    <t>Tuscarora SD</t>
  </si>
  <si>
    <t>Waynesboro Area SD</t>
  </si>
  <si>
    <t>Central Fulton SD</t>
  </si>
  <si>
    <t>Fulton</t>
  </si>
  <si>
    <t>Forbes Road SD</t>
  </si>
  <si>
    <t>Southern Fulton SD</t>
  </si>
  <si>
    <t>Carmichaels Area SD</t>
  </si>
  <si>
    <t>Greene</t>
  </si>
  <si>
    <t>Central Greene SD</t>
  </si>
  <si>
    <t>Jefferson-Morgan SD</t>
  </si>
  <si>
    <t>Southeastern Greene SD</t>
  </si>
  <si>
    <t>West Greene SD</t>
  </si>
  <si>
    <t>Huntingdon Area SD</t>
  </si>
  <si>
    <t>Huntingdon</t>
  </si>
  <si>
    <t>Juniata Valley SD</t>
  </si>
  <si>
    <t>Mount Union Area SD</t>
  </si>
  <si>
    <t>Southern Huntingdon County SD</t>
  </si>
  <si>
    <t>Homer-Center SD</t>
  </si>
  <si>
    <t>Indiana</t>
  </si>
  <si>
    <t>Indiana Area SD</t>
  </si>
  <si>
    <t>Marion Center Area SD</t>
  </si>
  <si>
    <t>Penns Manor Area SD</t>
  </si>
  <si>
    <t>Purchase Line SD</t>
  </si>
  <si>
    <t>River Valley SD</t>
  </si>
  <si>
    <t>United SD</t>
  </si>
  <si>
    <t>Brockway Area SD</t>
  </si>
  <si>
    <t>Jefferson</t>
  </si>
  <si>
    <t>Brookville Area SD</t>
  </si>
  <si>
    <t>Punxsutawney Area SD</t>
  </si>
  <si>
    <t>Juniata County SD</t>
  </si>
  <si>
    <t>Juniata</t>
  </si>
  <si>
    <t>Abington Heights SD</t>
  </si>
  <si>
    <t>Lackawanna</t>
  </si>
  <si>
    <t>Carbondale Area SD</t>
  </si>
  <si>
    <t>Dunmore SD</t>
  </si>
  <si>
    <t>Lakeland SD</t>
  </si>
  <si>
    <t>Mid Valley SD</t>
  </si>
  <si>
    <t>North Pocono SD</t>
  </si>
  <si>
    <t>Old Forge SD</t>
  </si>
  <si>
    <t>Riverside  SD</t>
  </si>
  <si>
    <t>Scranton SD</t>
  </si>
  <si>
    <t>Valley View SD</t>
  </si>
  <si>
    <t>Cocalico SD</t>
  </si>
  <si>
    <t>Lancaster</t>
  </si>
  <si>
    <t>Columbia Borough SD</t>
  </si>
  <si>
    <t>Conestoga Valley SD</t>
  </si>
  <si>
    <t>Donegal SD</t>
  </si>
  <si>
    <t>Eastern Lancaster County SD</t>
  </si>
  <si>
    <t>Elizabethtown Area SD</t>
  </si>
  <si>
    <t>Ephrata Area SD</t>
  </si>
  <si>
    <t>Hempfield  SD</t>
  </si>
  <si>
    <t>Lampeter-Strasburg SD</t>
  </si>
  <si>
    <t>Lancaster SD</t>
  </si>
  <si>
    <t>Manheim Central SD</t>
  </si>
  <si>
    <t>Manheim Township SD</t>
  </si>
  <si>
    <t>Penn Manor SD</t>
  </si>
  <si>
    <t>Pequea Valley SD</t>
  </si>
  <si>
    <t>Solanco SD</t>
  </si>
  <si>
    <t>Warwick SD</t>
  </si>
  <si>
    <t>Ellwood City Area SD</t>
  </si>
  <si>
    <t>Lawrence</t>
  </si>
  <si>
    <t>Laurel  SD</t>
  </si>
  <si>
    <t>Mohawk Area SD</t>
  </si>
  <si>
    <t>Neshannock Township SD</t>
  </si>
  <si>
    <t>New Castle Area SD</t>
  </si>
  <si>
    <t>Shenango Area SD</t>
  </si>
  <si>
    <t>Union Area SD</t>
  </si>
  <si>
    <t>Wilmington Area SD</t>
  </si>
  <si>
    <t>Annville-Cleona SD</t>
  </si>
  <si>
    <t>Lebanon</t>
  </si>
  <si>
    <t>Cornwall-Lebanon SD</t>
  </si>
  <si>
    <t>Eastern Lebanon County SD</t>
  </si>
  <si>
    <t>Lebanon SD</t>
  </si>
  <si>
    <t>Northern Lebanon SD</t>
  </si>
  <si>
    <t>Palmyra Area SD</t>
  </si>
  <si>
    <t>Allentown City SD</t>
  </si>
  <si>
    <t>Lehigh</t>
  </si>
  <si>
    <t>Catasauqua Area SD</t>
  </si>
  <si>
    <t>East Penn SD</t>
  </si>
  <si>
    <t>Northern Lehigh SD</t>
  </si>
  <si>
    <t>Northwestern Lehigh SD</t>
  </si>
  <si>
    <t>Parkland SD</t>
  </si>
  <si>
    <t>Salisbury Township SD</t>
  </si>
  <si>
    <t>Southern Lehigh SD</t>
  </si>
  <si>
    <t>Whitehall-Coplay SD</t>
  </si>
  <si>
    <t>Crestwood SD</t>
  </si>
  <si>
    <t>Luzerne</t>
  </si>
  <si>
    <t>Dallas SD</t>
  </si>
  <si>
    <t>Greater Nanticoke Area SD</t>
  </si>
  <si>
    <t>Hanover Area SD</t>
  </si>
  <si>
    <t>Hazleton Area SD</t>
  </si>
  <si>
    <t>Lake-Lehman SD</t>
  </si>
  <si>
    <t>Northwest Area SD</t>
  </si>
  <si>
    <t>Pittston Area SD</t>
  </si>
  <si>
    <t>Wilkes-Barre Area SD</t>
  </si>
  <si>
    <t>Wyoming Area SD</t>
  </si>
  <si>
    <t>Wyoming Valley West SD</t>
  </si>
  <si>
    <t>East Lycoming SD</t>
  </si>
  <si>
    <t>Lycoming</t>
  </si>
  <si>
    <t>Jersey Shore Area SD</t>
  </si>
  <si>
    <t>Loyalsock Township SD</t>
  </si>
  <si>
    <t>Montgomery Area SD</t>
  </si>
  <si>
    <t>Montoursville Area SD</t>
  </si>
  <si>
    <t>Muncy SD</t>
  </si>
  <si>
    <t>South Williamsport Area SD</t>
  </si>
  <si>
    <t>Williamsport Area SD</t>
  </si>
  <si>
    <t>Bradford Area SD</t>
  </si>
  <si>
    <t>McKean</t>
  </si>
  <si>
    <t>Kane Area SD</t>
  </si>
  <si>
    <t>Otto-Eldred SD</t>
  </si>
  <si>
    <t>Port Allegany SD</t>
  </si>
  <si>
    <t>Smethport Area SD</t>
  </si>
  <si>
    <t>Commodore Perry SD</t>
  </si>
  <si>
    <t>Mercer</t>
  </si>
  <si>
    <t>Farrell Area SD</t>
  </si>
  <si>
    <t>Greenville Area SD</t>
  </si>
  <si>
    <t>Grove City Area SD</t>
  </si>
  <si>
    <t>Hermitage SD</t>
  </si>
  <si>
    <t>Jamestown Area SD</t>
  </si>
  <si>
    <t>Lakeview SD</t>
  </si>
  <si>
    <t>Mercer Area SD</t>
  </si>
  <si>
    <t>Reynolds SD</t>
  </si>
  <si>
    <t>Sharon City SD</t>
  </si>
  <si>
    <t>Sharpsville Area SD</t>
  </si>
  <si>
    <t>West Middlesex Area SD</t>
  </si>
  <si>
    <t>Mifflin County SD</t>
  </si>
  <si>
    <t>Mifflin</t>
  </si>
  <si>
    <t>East Stroudsburg Area SD</t>
  </si>
  <si>
    <t>Monroe</t>
  </si>
  <si>
    <t>Pleasant Valley SD</t>
  </si>
  <si>
    <t>Pocono Mountain SD</t>
  </si>
  <si>
    <t>Stroudsburg Area SD</t>
  </si>
  <si>
    <t>Abington  SD</t>
  </si>
  <si>
    <t>Montgomery</t>
  </si>
  <si>
    <t>Bryn Athyn SD</t>
  </si>
  <si>
    <t>Cheltenham Township SD</t>
  </si>
  <si>
    <t>Colonial SD</t>
  </si>
  <si>
    <t>Hatboro-Horsham SD</t>
  </si>
  <si>
    <t>Jenkintown SD</t>
  </si>
  <si>
    <t>Lower Merion SD</t>
  </si>
  <si>
    <t>Lower Moreland Township SD</t>
  </si>
  <si>
    <t>Methacton SD</t>
  </si>
  <si>
    <t>Norristown Area SD</t>
  </si>
  <si>
    <t>North Penn SD</t>
  </si>
  <si>
    <t>Perkiomen Valley SD</t>
  </si>
  <si>
    <t>Pottsgrove SD</t>
  </si>
  <si>
    <t>Pottstown SD</t>
  </si>
  <si>
    <t>Souderton Area SD</t>
  </si>
  <si>
    <t>Springfield Township SD</t>
  </si>
  <si>
    <t>Spring-Ford Area SD</t>
  </si>
  <si>
    <t>Upper Dublin SD</t>
  </si>
  <si>
    <t>Upper Merion Area SD</t>
  </si>
  <si>
    <t>Upper Moreland Township SD</t>
  </si>
  <si>
    <t>Upper Perkiomen SD</t>
  </si>
  <si>
    <t>Wissahickon SD</t>
  </si>
  <si>
    <t>Danville Area SD</t>
  </si>
  <si>
    <t>Montour</t>
  </si>
  <si>
    <t>Bangor Area SD</t>
  </si>
  <si>
    <t>Northampton</t>
  </si>
  <si>
    <t>Bethlehem Area SD</t>
  </si>
  <si>
    <t>Easton Area SD</t>
  </si>
  <si>
    <t>Nazareth Area SD</t>
  </si>
  <si>
    <t>Northampton Area SD</t>
  </si>
  <si>
    <t>Pen Argyl Area SD</t>
  </si>
  <si>
    <t>Saucon Valley SD</t>
  </si>
  <si>
    <t>Wilson Area SD</t>
  </si>
  <si>
    <t>Line Mountain SD</t>
  </si>
  <si>
    <t>Northumberland</t>
  </si>
  <si>
    <t>Milton Area SD</t>
  </si>
  <si>
    <t>Mount Carmel Area SD</t>
  </si>
  <si>
    <t>Shamokin Area SD</t>
  </si>
  <si>
    <t>Shikellamy SD</t>
  </si>
  <si>
    <t>Warrior Run SD</t>
  </si>
  <si>
    <t>Greenwood SD</t>
  </si>
  <si>
    <t>Perry</t>
  </si>
  <si>
    <t>Newport SD</t>
  </si>
  <si>
    <t>Susquenita SD</t>
  </si>
  <si>
    <t>West Perry SD</t>
  </si>
  <si>
    <t>Philadelphia City SD</t>
  </si>
  <si>
    <t>Philadelphia</t>
  </si>
  <si>
    <t>Delaware Valley SD</t>
  </si>
  <si>
    <t>Pike</t>
  </si>
  <si>
    <t>Wallenpaupack Area SD</t>
  </si>
  <si>
    <t>Austin Area SD</t>
  </si>
  <si>
    <t>Potter</t>
  </si>
  <si>
    <t>Coudersport Area SD</t>
  </si>
  <si>
    <t>Galeton Area SD</t>
  </si>
  <si>
    <t>Northern Potter SD</t>
  </si>
  <si>
    <t>Oswayo Valley SD</t>
  </si>
  <si>
    <t>Blue Mountain SD</t>
  </si>
  <si>
    <t>Schuylkill</t>
  </si>
  <si>
    <t>Mahanoy Area SD</t>
  </si>
  <si>
    <t>Minersville Area SD</t>
  </si>
  <si>
    <t>North Schuylkill SD</t>
  </si>
  <si>
    <t>Pine Grove Area SD</t>
  </si>
  <si>
    <t>Pottsville Area SD</t>
  </si>
  <si>
    <t>Saint Clair Area SD</t>
  </si>
  <si>
    <t>Schuylkill Haven Area SD</t>
  </si>
  <si>
    <t>Shenandoah Valley SD</t>
  </si>
  <si>
    <t>Tamaqua Area SD</t>
  </si>
  <si>
    <t>Tri-Valley SD</t>
  </si>
  <si>
    <t>Williams Valley SD</t>
  </si>
  <si>
    <t>Midd-West SD</t>
  </si>
  <si>
    <t>Snyder</t>
  </si>
  <si>
    <t>Selinsgrove Area SD</t>
  </si>
  <si>
    <t>Berlin Brothersvalley SD</t>
  </si>
  <si>
    <t>Somerset</t>
  </si>
  <si>
    <t>Conemaugh Township Area SD</t>
  </si>
  <si>
    <t>Meyersdale Area SD</t>
  </si>
  <si>
    <t>North Star SD</t>
  </si>
  <si>
    <t>Rockwood Area SD</t>
  </si>
  <si>
    <t>Salisbury-Elk Lick SD</t>
  </si>
  <si>
    <t>Shade-Central City SD</t>
  </si>
  <si>
    <t>Shanksville-Stonycreek SD</t>
  </si>
  <si>
    <t>Somerset Area SD</t>
  </si>
  <si>
    <t>Turkeyfoot Valley Area SD</t>
  </si>
  <si>
    <t>Windber Area SD</t>
  </si>
  <si>
    <t>Sullivan County SD</t>
  </si>
  <si>
    <t>Sullivan</t>
  </si>
  <si>
    <t>Blue Ridge SD</t>
  </si>
  <si>
    <t>Susquehanna</t>
  </si>
  <si>
    <t>Elk Lake SD</t>
  </si>
  <si>
    <t>Forest City Regional SD</t>
  </si>
  <si>
    <t>Montrose Area SD</t>
  </si>
  <si>
    <t>Mountain View SD</t>
  </si>
  <si>
    <t>Susquehanna Community SD</t>
  </si>
  <si>
    <t>Northern Tioga SD</t>
  </si>
  <si>
    <t>Tioga</t>
  </si>
  <si>
    <t>Southern Tioga SD</t>
  </si>
  <si>
    <t>Wellsboro Area SD</t>
  </si>
  <si>
    <t>Lewisburg Area SD</t>
  </si>
  <si>
    <t>Union</t>
  </si>
  <si>
    <t>Mifflinburg Area SD</t>
  </si>
  <si>
    <t>Cranberry Area SD</t>
  </si>
  <si>
    <t>Venango</t>
  </si>
  <si>
    <t>Franklin Area SD</t>
  </si>
  <si>
    <t>Oil City Area SD</t>
  </si>
  <si>
    <t>Titusville Area SD</t>
  </si>
  <si>
    <t>Valley Grove SD</t>
  </si>
  <si>
    <t>Warren County SD</t>
  </si>
  <si>
    <t>Warren</t>
  </si>
  <si>
    <t>Avella Area SD</t>
  </si>
  <si>
    <t>Washington</t>
  </si>
  <si>
    <t>Bentworth SD</t>
  </si>
  <si>
    <t>Bethlehem-Center SD</t>
  </si>
  <si>
    <t>Burgettstown Area SD</t>
  </si>
  <si>
    <t>California Area SD</t>
  </si>
  <si>
    <t>Canon-McMillan SD</t>
  </si>
  <si>
    <t>Charleroi SD</t>
  </si>
  <si>
    <t>Chartiers-Houston SD</t>
  </si>
  <si>
    <t>Fort Cherry SD</t>
  </si>
  <si>
    <t>McGuffey SD</t>
  </si>
  <si>
    <t>Peters Township SD</t>
  </si>
  <si>
    <t>Ringgold SD</t>
  </si>
  <si>
    <t>Trinity Area SD</t>
  </si>
  <si>
    <t>Washington SD</t>
  </si>
  <si>
    <t>Wayne Highlands SD</t>
  </si>
  <si>
    <t>Wayne</t>
  </si>
  <si>
    <t>Western Wayne SD</t>
  </si>
  <si>
    <t>Belle Vernon Area SD</t>
  </si>
  <si>
    <t>Westmoreland</t>
  </si>
  <si>
    <t>Burrell SD</t>
  </si>
  <si>
    <t>Derry Area SD</t>
  </si>
  <si>
    <t>Franklin Regional SD</t>
  </si>
  <si>
    <t>Greater Latrobe SD</t>
  </si>
  <si>
    <t>Greensburg Salem SD</t>
  </si>
  <si>
    <t>Hempfield Area SD</t>
  </si>
  <si>
    <t>Jeannette City SD</t>
  </si>
  <si>
    <t>Kiski Area SD</t>
  </si>
  <si>
    <t>Ligonier Valley SD</t>
  </si>
  <si>
    <t>Monessen City SD</t>
  </si>
  <si>
    <t>Mount Pleasant Area SD</t>
  </si>
  <si>
    <t>New Kensington-Arnold SD</t>
  </si>
  <si>
    <t>Norwin SD</t>
  </si>
  <si>
    <t>Penn-Trafford SD</t>
  </si>
  <si>
    <t>Southmoreland SD</t>
  </si>
  <si>
    <t>Yough SD</t>
  </si>
  <si>
    <t>Lackawanna Trail SD</t>
  </si>
  <si>
    <t>Wyoming</t>
  </si>
  <si>
    <t>Tunkhannock Area SD</t>
  </si>
  <si>
    <t>Central York SD</t>
  </si>
  <si>
    <t>York</t>
  </si>
  <si>
    <t>Dallastown Area SD</t>
  </si>
  <si>
    <t>Dover Area SD</t>
  </si>
  <si>
    <t>Eastern York SD</t>
  </si>
  <si>
    <t>Hanover Public SD</t>
  </si>
  <si>
    <t>Northeastern York SD</t>
  </si>
  <si>
    <t>Northern York County SD</t>
  </si>
  <si>
    <t>Red Lion Area SD</t>
  </si>
  <si>
    <t>South Eastern SD</t>
  </si>
  <si>
    <t>South Western SD</t>
  </si>
  <si>
    <t>Southern York County SD</t>
  </si>
  <si>
    <t>Spring Grove Area SD</t>
  </si>
  <si>
    <t>West Shore SD</t>
  </si>
  <si>
    <t>West York Area SD</t>
  </si>
  <si>
    <t>York City SD</t>
  </si>
  <si>
    <t>York Suburban SD</t>
  </si>
  <si>
    <t>Adams County Technical Institute</t>
  </si>
  <si>
    <t>CTC</t>
  </si>
  <si>
    <t>A W Beattie Career Center</t>
  </si>
  <si>
    <t>Forbes Road CTC</t>
  </si>
  <si>
    <t>McKeesport Area Tech Ctr</t>
  </si>
  <si>
    <t>Parkway West CTC</t>
  </si>
  <si>
    <t>Pittsburgh AVTS</t>
  </si>
  <si>
    <t>Steel Center for Career and Technical Education</t>
  </si>
  <si>
    <t>Lenape Tech</t>
  </si>
  <si>
    <t>Beaver County CTC</t>
  </si>
  <si>
    <t>Bedford County Technical Center</t>
  </si>
  <si>
    <t>Berks CTC</t>
  </si>
  <si>
    <t>Reading Muhlenberg CTC</t>
  </si>
  <si>
    <t>Greater Altoona CTC</t>
  </si>
  <si>
    <t>Northern Tier Career Center</t>
  </si>
  <si>
    <t>Bucks County Technical High School</t>
  </si>
  <si>
    <t>Middle Bucks Institute of Technology</t>
  </si>
  <si>
    <t>Upper Bucks County Technical School</t>
  </si>
  <si>
    <t>Butler County AVTS</t>
  </si>
  <si>
    <t>Admiral Peary AVTS</t>
  </si>
  <si>
    <t>Greater Johnstown CTC</t>
  </si>
  <si>
    <t>Carbon Career &amp; Technical Institute</t>
  </si>
  <si>
    <t>Central PA Institute of Science &amp; Technology</t>
  </si>
  <si>
    <t>Chester County Technical College HS</t>
  </si>
  <si>
    <t>Clarion County Career Center</t>
  </si>
  <si>
    <t>Clearfield County CTC</t>
  </si>
  <si>
    <t>Keystone Central CTC</t>
  </si>
  <si>
    <t>Columbia-Montour AVTS</t>
  </si>
  <si>
    <t>Crawford County CTC</t>
  </si>
  <si>
    <t>Cumberland Perry Area Career &amp; Technical Center</t>
  </si>
  <si>
    <t>Dauphin County Technical School</t>
  </si>
  <si>
    <t>Delaware County Technical High School</t>
  </si>
  <si>
    <t>City of Erie Regional Career &amp; Technical School</t>
  </si>
  <si>
    <t>Erie County Technical School</t>
  </si>
  <si>
    <t>Connellsville Area Career &amp; Technical Center</t>
  </si>
  <si>
    <t>Fayette County Career &amp; Technical Institute</t>
  </si>
  <si>
    <t>Franklin County CTC</t>
  </si>
  <si>
    <t>Fulton County Center for Career and Technology</t>
  </si>
  <si>
    <t>Greene County CTC</t>
  </si>
  <si>
    <t>Huntingdon County CTC</t>
  </si>
  <si>
    <t>Indiana County Technology Center</t>
  </si>
  <si>
    <t>Jefferson County-DuBois AVTS</t>
  </si>
  <si>
    <t>CTC of Lackawanna County</t>
  </si>
  <si>
    <t>Lancaster County CTC</t>
  </si>
  <si>
    <t>Lawrence County CTC</t>
  </si>
  <si>
    <t>Lebanon County CTC</t>
  </si>
  <si>
    <t>Lehigh Career &amp; Technical Institute</t>
  </si>
  <si>
    <t>Hazleton Area Career Center</t>
  </si>
  <si>
    <t>West Side CTC</t>
  </si>
  <si>
    <t>Wilkes-Barre Area CTC</t>
  </si>
  <si>
    <t>Lycoming CTC</t>
  </si>
  <si>
    <t>Seneca Highlands Career and Technical Center</t>
  </si>
  <si>
    <t>Mercer County Career Center</t>
  </si>
  <si>
    <t>Mifflin County Academy of Science and Technology</t>
  </si>
  <si>
    <t>Monroe Career &amp; Tech Inst</t>
  </si>
  <si>
    <t>Central Montco Technical High School</t>
  </si>
  <si>
    <t>Eastern Center for Arts &amp; Technology</t>
  </si>
  <si>
    <t>North Montco Tech Career Center</t>
  </si>
  <si>
    <t>Western Montgomery CTC</t>
  </si>
  <si>
    <t>Bethlehem AVTS</t>
  </si>
  <si>
    <t>Career Institute of Technology</t>
  </si>
  <si>
    <t>Northumberland County CTC</t>
  </si>
  <si>
    <t>Philadelphia AVTS</t>
  </si>
  <si>
    <t>Schuylkill Technology Centers</t>
  </si>
  <si>
    <t>Somerset County Technology Center</t>
  </si>
  <si>
    <t>Susquehanna County CTC</t>
  </si>
  <si>
    <t>SUN Area Technical Institute</t>
  </si>
  <si>
    <t>Venango Technology Center</t>
  </si>
  <si>
    <t>Warren County AVTS</t>
  </si>
  <si>
    <t>Mon Valley CTC</t>
  </si>
  <si>
    <t>Western Area CTC</t>
  </si>
  <si>
    <t>Central Westmoreland CTC</t>
  </si>
  <si>
    <t>Eastern Westmoreland CTC</t>
  </si>
  <si>
    <t>Northern Westmoreland CTC</t>
  </si>
  <si>
    <t>York Co School of Technology</t>
  </si>
  <si>
    <t>¹Consistent with 2024-25 &amp; 2025-26 the Governor has proposed that 348 school districts receive an adequacy payment and 50 a tax equity payment, in total it is proposed that 367 districts will see an increase in their Ready To Learn Block Grant. A total of 31 districts received both an adequacy and tax equity payment.</t>
  </si>
  <si>
    <t>Source. PSEA Research based on Pennsylvania Department of Education data available online @ https://www.education.pa.gov/Teachers%20-%20Administrators/School%20Finances/Education%20Budget/Pages/default.aspx</t>
  </si>
  <si>
    <t>Chg_Sel_StSub</t>
  </si>
  <si>
    <t>C_BEF_A</t>
  </si>
  <si>
    <t>Chg_BEF_26to27</t>
  </si>
  <si>
    <t>C_v_10_7505_0_A</t>
  </si>
  <si>
    <t>Chg_RTLBG_26to27</t>
  </si>
  <si>
    <t>C_v_10_7271_0_A</t>
  </si>
  <si>
    <t>Chg_SEF_26to27</t>
  </si>
  <si>
    <t>C_v_10_7220_0_A</t>
  </si>
  <si>
    <t>Chg_CTC</t>
  </si>
  <si>
    <t>BUCount</t>
  </si>
  <si>
    <t>SchoolDistrict</t>
  </si>
  <si>
    <t>Sel_StSub</t>
  </si>
  <si>
    <t>PctChg_Sel_StSub</t>
  </si>
  <si>
    <t>P_BEF_27</t>
  </si>
  <si>
    <t>PctChg_BEF_26to27</t>
  </si>
  <si>
    <t>P_RTLBG_27</t>
  </si>
  <si>
    <t>PctChg_RTLBG_26to27</t>
  </si>
  <si>
    <t>P_RTLBG_TE_27</t>
  </si>
  <si>
    <t>MinAdq</t>
  </si>
  <si>
    <t>AdqPaymentsTotal_25toP27</t>
  </si>
  <si>
    <t>AdequacyGapLeft</t>
  </si>
  <si>
    <t>P_SEF_2027</t>
  </si>
  <si>
    <t>PctChg_SEF_26to27</t>
  </si>
  <si>
    <t>P_SCTES_27</t>
  </si>
  <si>
    <t>PctChg_CTC</t>
  </si>
  <si>
    <t>Apaliski, Lora</t>
  </si>
  <si>
    <t>Sum of BEF, Ready To Learn, SEF and CTE subsidy</t>
  </si>
  <si>
    <t>Ready To Learn</t>
  </si>
  <si>
    <t>AUN_ID</t>
  </si>
  <si>
    <t>SUM of Basic, Special, Ready To Learn, &amp; Secondary Career &amp; Technical Education Subsidy</t>
  </si>
  <si>
    <t>Basic Education Funding</t>
  </si>
  <si>
    <t>Read To Learn Block Grant (RTLBG) Details</t>
  </si>
  <si>
    <t>AUN</t>
  </si>
  <si>
    <t>Percent Change (%)</t>
  </si>
  <si>
    <t>Tax Equity Payment 2026-27</t>
  </si>
  <si>
    <t>Minimum Adequacy Payment 2026-27</t>
  </si>
  <si>
    <t>Total Adequacy Payments (2024 &amp; 2025 Enacted+2027 Proposed)</t>
  </si>
  <si>
    <t>Adequacy Payments To Be Made by 2030-31</t>
  </si>
  <si>
    <t>AUN1</t>
  </si>
  <si>
    <t>AUN2</t>
  </si>
  <si>
    <t>AUN3</t>
  </si>
  <si>
    <t>AUN4</t>
  </si>
  <si>
    <t>AUN5</t>
  </si>
  <si>
    <t>AUN6</t>
  </si>
  <si>
    <t>AUN7</t>
  </si>
  <si>
    <t>AUN8</t>
  </si>
  <si>
    <t>AUN9</t>
  </si>
  <si>
    <t>AUN10</t>
  </si>
  <si>
    <t>AUN11</t>
  </si>
  <si>
    <t>AUN12</t>
  </si>
  <si>
    <t>AUN13</t>
  </si>
  <si>
    <t>AUN14</t>
  </si>
  <si>
    <t>AUN15</t>
  </si>
  <si>
    <t>AUN16</t>
  </si>
  <si>
    <t>AUN17</t>
  </si>
  <si>
    <t>AUN18</t>
  </si>
  <si>
    <t>AUN19</t>
  </si>
  <si>
    <t>AUN20</t>
  </si>
  <si>
    <t>AUN21</t>
  </si>
  <si>
    <t>AUN22</t>
  </si>
  <si>
    <t>AUN23</t>
  </si>
  <si>
    <t>AUN24</t>
  </si>
  <si>
    <t>AUN25</t>
  </si>
  <si>
    <t>AUN26</t>
  </si>
  <si>
    <t>AUN27</t>
  </si>
  <si>
    <t>AUN28</t>
  </si>
  <si>
    <t>AUN29</t>
  </si>
  <si>
    <t>AUN30</t>
  </si>
  <si>
    <t>AUN31</t>
  </si>
  <si>
    <t>AUN32</t>
  </si>
  <si>
    <t>AUN33</t>
  </si>
  <si>
    <t>AUN34</t>
  </si>
  <si>
    <t>AUN35</t>
  </si>
  <si>
    <t>AUN36</t>
  </si>
  <si>
    <t>AUN37</t>
  </si>
  <si>
    <t>AUN38</t>
  </si>
  <si>
    <t>AUN39</t>
  </si>
  <si>
    <t>AUN40</t>
  </si>
  <si>
    <t>AUN41</t>
  </si>
  <si>
    <t>AUN42</t>
  </si>
  <si>
    <t>AUN43</t>
  </si>
  <si>
    <t>AUN44</t>
  </si>
  <si>
    <t>AUN45</t>
  </si>
  <si>
    <t>AUN46</t>
  </si>
  <si>
    <t>AUN47</t>
  </si>
  <si>
    <t>AUN48</t>
  </si>
  <si>
    <t>AUN49</t>
  </si>
  <si>
    <t>AUN50</t>
  </si>
  <si>
    <t>AUN51</t>
  </si>
  <si>
    <t>AUN52</t>
  </si>
  <si>
    <t>AUN53</t>
  </si>
  <si>
    <t>AUN54</t>
  </si>
  <si>
    <t>AUN55</t>
  </si>
  <si>
    <t>AUN56</t>
  </si>
  <si>
    <t>AUN57</t>
  </si>
  <si>
    <t>AUN58</t>
  </si>
  <si>
    <t>AUN59</t>
  </si>
  <si>
    <t>AUN60</t>
  </si>
  <si>
    <t>AUN61</t>
  </si>
  <si>
    <t>AUN62</t>
  </si>
  <si>
    <t>AUN63</t>
  </si>
  <si>
    <t>AUN64</t>
  </si>
  <si>
    <t>AUN65</t>
  </si>
  <si>
    <t>AUN66</t>
  </si>
  <si>
    <t>AUN67</t>
  </si>
  <si>
    <t>AUN68</t>
  </si>
  <si>
    <t>AUN69</t>
  </si>
  <si>
    <t>AUN70</t>
  </si>
  <si>
    <t>AUN71</t>
  </si>
  <si>
    <t>AUN72</t>
  </si>
  <si>
    <t>AUN73</t>
  </si>
  <si>
    <t>AUN74</t>
  </si>
  <si>
    <t>AUN75</t>
  </si>
  <si>
    <t>AUN76</t>
  </si>
  <si>
    <t>AUN77</t>
  </si>
  <si>
    <t>AUN78</t>
  </si>
  <si>
    <t>AUN79</t>
  </si>
  <si>
    <t>AUN80</t>
  </si>
  <si>
    <t>AUN81</t>
  </si>
  <si>
    <t>AdqShare</t>
  </si>
  <si>
    <t>TEShare</t>
  </si>
  <si>
    <t>MinAdqShare</t>
  </si>
  <si>
    <r>
      <rPr>
        <b/>
        <i/>
        <sz val="20"/>
        <rFont val="Aptos Narrow"/>
        <family val="2"/>
      </rPr>
      <t>↓</t>
    </r>
    <r>
      <rPr>
        <b/>
        <i/>
        <sz val="20"/>
        <rFont val="Georgia Pro Light"/>
        <family val="1"/>
      </rPr>
      <t xml:space="preserve"> Select Local Education Agency </t>
    </r>
    <r>
      <rPr>
        <b/>
        <i/>
        <sz val="20"/>
        <rFont val="Aptos Narrow"/>
        <family val="2"/>
      </rPr>
      <t>↓</t>
    </r>
  </si>
  <si>
    <t>Abington</t>
  </si>
  <si>
    <t>Read To Learn Block Grant (RTLBG)¹</t>
  </si>
  <si>
    <t>Share of New Funding By Category</t>
  </si>
  <si>
    <t>Total Adequacy Payments (2024 &amp; 2025 Enacted+2027 Proposed)⁵</t>
  </si>
  <si>
    <t>Adequacy Payments To Be Made by 2030-31⁶</t>
  </si>
  <si>
    <t>Adequacy²</t>
  </si>
  <si>
    <t>Tax Equity³</t>
  </si>
  <si>
    <t>Minimum Supplement⁴</t>
  </si>
  <si>
    <t>Notes.</t>
  </si>
  <si>
    <t>¹ The Department of Education has a FAQ on the Ready To Learn Block which you can consult. Note acceptance of adequacy and tax equity funds requires the district not seek an exception to the Act 1 limit. District's qualifying for a minimum supplement are allowed to seek an exception to the Act 1 limit. https://www.pa.gov/agencies/education/programs-and-services/schools/grants-and-funding/school-finances/ready-to-learn-block-grant/2024-25-ready-to-learn-block-grant-general-information-and-faqs#accordion-2de9c4deaf-item-a73afd8e33</t>
  </si>
  <si>
    <t>² During the deliberations of the 2023 Basic Education Funding Commission (BEFC) (https://www.basiceducationfundingcommission.com/) the shorthand, “Adequacy” was used to describe the remedy proposed to satisfy the ruling of the Commonwealth Court that Pennsylvania’s funding of local schools violated the Pennsylvania Constitution by not guaranteeing comparable opportunities for learning across Pennsylvania’s 500 school districts. The Commonwealth Court ruling found that there was a pattern of shortfalls across Pennsylvania’s schools in access to the instrumentalities of learning (teachers and other education professionals, textbooks, course offerings, facilities…) that could be tied back to shortfalls in school funding. The adequacy remedy broadly speaking proposed that school districts could be identified as needing additional funding by determining how far spending in those districts was below a minimum threshold. The minimum threshold was the level of spending after taking into student need in those school districts that were found to be meeting the states standards on standardized test scores and high school graduation rates. A district would be eligible for increased state aid in the amount by which that district fell below the level of spending in the Commonwealth’s highest performing schools. The majority report of the Basic Education Funding commission would endorse this approach as did the final state budget agreement of 2024-25 in which districts were provided $493.7 million or 10.93% of their total adequacy gap (the difference between what these districts spent and what Pennsylvania high performing schools spent on average). In the 2025-26 budget agreement districts were once again provided 10.93% of their calculated adequacy gap. Two changes were made in 2025-26 budget agreement around adequacy. Districts that had previously not qualified for an adequacy payment because they had low local tax effort were given 10.93% of their adequacy gap. With this change the 2025-26 budget agreement eliminated the expectation that a filling a portion of the adequacy gap would fall upon local taxpayers if tax effort was low relative to the statewide average. The second change was every district was guaranteed a minimum payment of $50,000 under the adequacy calculation regardless of the size of their adequacy gap (some districts had adequacy gaps less than $50,000 and some districts had no gaps). These two tweaks boosted the total appropriation for adequacy to $532 million in 2025-26. The Governor's 2026-27 proposed budget recommends a total increase in the Ready To Learn block grant of $565 million, of that $32.2 million is for Tax Equity, $526.4 million is for payments to districts with an adequacy gap and $6.43 million is minimum adequacy payments guaranteed to all school districts.</t>
  </si>
  <si>
    <t>³ The tax equity supplement was added to the Ready To Learn Block Grant appropriation in the 2024-25 state budget agreement, funded in that year at $32.2 million. The 2025-26 budget agreement increased the supplement again by $32.2 million. The supplement is distributed to the top 10% of districts in terms of local tax effort.</t>
  </si>
  <si>
    <t>⁴ New in 2025-26 every school district qualifies for a minimum supplement to the Ready To Learn Block grant of at least $50,000.</t>
  </si>
  <si>
    <t>⁵ The total adequacy gap is the total dollar amount by which expenditures fell below the level of expenditures in high performing districts. The General Assembly and the Governor have now delivered two years of payments. The Governor is recommending for 2026-27 a third year of payments. The figure here is the sum of all adequacy payments (excluding any minimum supplement amounts) for the last two years plus the proposed amount for 2026-27.</t>
  </si>
  <si>
    <t xml:space="preserve">⁶ This figure subtracts the figure in the previous column (see footnote #5) from the estimated adequacy gap. The origional proposal put forward by the Majority Report of the Basic Education Funding Commission called for the Commonwealth to increase aid to school districts in the amount of the adequacy gap over seven years. The 2026-27 budget year represents the third year of adequacy funding. The dollar figure here is not guarantteed to districts, progress towards the final amount depends upon annual agreement between the Governor and a majority of the Republican controled state Senate and the Democratic controled state house. </t>
  </si>
  <si>
    <t>gen id=yr*10000+AUN_ID</t>
  </si>
  <si>
    <t>↓SELECT YELLOW DROP DOWN MENU AND CHOOSE A SENATOR↓</t>
  </si>
  <si>
    <t>Dush, Cris (25)</t>
  </si>
  <si>
    <t>Sparkline source BEF</t>
  </si>
  <si>
    <t>Sparkline source Ready To Learn</t>
  </si>
  <si>
    <t>Sparkline source SEF</t>
  </si>
  <si>
    <t>Sparkline source Career and Technical Education</t>
  </si>
  <si>
    <t>SUM of Basic, Special, Ready To Learn, &amp; Secondary Career &amp; Technical Education Subsidies</t>
  </si>
  <si>
    <t>Ready To Learn Block Grant</t>
  </si>
  <si>
    <t>Special Education Funding</t>
  </si>
  <si>
    <t xml:space="preserve">Career and Technical Education </t>
  </si>
  <si>
    <t>Career and Technical Education</t>
  </si>
  <si>
    <t>Proposed for 2026-27</t>
  </si>
  <si>
    <t>Dollar Change</t>
  </si>
  <si>
    <t>Percentage Change</t>
  </si>
  <si>
    <t>1 AUN</t>
  </si>
  <si>
    <t>2 AUN</t>
  </si>
  <si>
    <t>3 AUN</t>
  </si>
  <si>
    <t>4 AUN</t>
  </si>
  <si>
    <t>5 AUN</t>
  </si>
  <si>
    <t>6 AUN</t>
  </si>
  <si>
    <t>7 AUN</t>
  </si>
  <si>
    <t>8 AUN</t>
  </si>
  <si>
    <t>9 AUN</t>
  </si>
  <si>
    <t>10 AUN</t>
  </si>
  <si>
    <t>11 AUN</t>
  </si>
  <si>
    <t>12 AUN</t>
  </si>
  <si>
    <t>13 AUN</t>
  </si>
  <si>
    <t>14 AUN</t>
  </si>
  <si>
    <t>15 AUN</t>
  </si>
  <si>
    <t>16 AUN</t>
  </si>
  <si>
    <t>17 AUN</t>
  </si>
  <si>
    <t>18 AUN</t>
  </si>
  <si>
    <t>19 AUN</t>
  </si>
  <si>
    <t>20 AUN</t>
  </si>
  <si>
    <t>21 AUN</t>
  </si>
  <si>
    <t>22 AUN</t>
  </si>
  <si>
    <t>23 AUN</t>
  </si>
  <si>
    <t>24 AUN</t>
  </si>
  <si>
    <t>25 AUN</t>
  </si>
  <si>
    <t>26 AUN</t>
  </si>
  <si>
    <t>27 AUN</t>
  </si>
  <si>
    <t>28 AUN</t>
  </si>
  <si>
    <t>29 AUN</t>
  </si>
  <si>
    <t>30 AUN</t>
  </si>
  <si>
    <t>31 AUN</t>
  </si>
  <si>
    <t>32 AUN</t>
  </si>
  <si>
    <t>↓SELECT YELLOW DROP DOWN MENU AND CHOOSE A STATE REPRESENTATIVE↓</t>
  </si>
  <si>
    <t>Bonner, Timothy (17)</t>
  </si>
  <si>
    <t>Sparkline source Ready To Learn Block Grant</t>
  </si>
  <si>
    <t>Data</t>
  </si>
  <si>
    <t>Crosswalk to ST. HOUSE</t>
  </si>
  <si>
    <t>Crosswalk to ST. Senate</t>
  </si>
  <si>
    <t>data - FAD</t>
  </si>
  <si>
    <t>CLUSTERNBR</t>
  </si>
  <si>
    <t>REGIONNAME</t>
  </si>
  <si>
    <t>Pennsylvania House of Representatives</t>
  </si>
  <si>
    <t>Pennsylvania State Senate</t>
  </si>
  <si>
    <t>id</t>
  </si>
  <si>
    <t>LEACount</t>
  </si>
  <si>
    <t>year</t>
  </si>
  <si>
    <t>LEANAME</t>
  </si>
  <si>
    <t>LEAType</t>
  </si>
  <si>
    <t>LEAType_Txt</t>
  </si>
  <si>
    <t>COUNTYNAME</t>
  </si>
  <si>
    <t>Type</t>
  </si>
  <si>
    <t>v_10_7271_0_A</t>
  </si>
  <si>
    <t>v_10_7220_0_A</t>
  </si>
  <si>
    <t>v_10_7505_0_A</t>
  </si>
  <si>
    <t>BEF_A</t>
  </si>
  <si>
    <t>PC_BEF_A</t>
  </si>
  <si>
    <t>PC_v_10_7271_0_A</t>
  </si>
  <si>
    <t>yr</t>
  </si>
  <si>
    <t>LEAType_Price</t>
  </si>
  <si>
    <t>Sel_StSub_26</t>
  </si>
  <si>
    <t>#</t>
  </si>
  <si>
    <t>Date</t>
  </si>
  <si>
    <t>Notes</t>
  </si>
  <si>
    <t>February 6, 2025</t>
  </si>
  <si>
    <t>Created. And sent out by e-mail to the field at 1 pm.</t>
  </si>
  <si>
    <t>February 10, 2025</t>
  </si>
  <si>
    <t>Fixed missing cluster assisgnment based on report from Brian Landis.</t>
  </si>
  <si>
    <t xml:space="preserve">February 13, 2025 at 10 am </t>
  </si>
  <si>
    <t xml:space="preserve">Caught an error in the By Cluster tab. Fixed and reposted. </t>
  </si>
  <si>
    <t xml:space="preserve">April 1, 2025 at 2:35 PM </t>
  </si>
  <si>
    <t>Added a legislative lookup for Government Relations</t>
  </si>
  <si>
    <t>New budget year 2026-27</t>
  </si>
  <si>
    <t>Cleaned up data presentation</t>
  </si>
  <si>
    <t>Basic Ed</t>
  </si>
  <si>
    <t>Vo-Tech</t>
  </si>
  <si>
    <t>Lname_full</t>
  </si>
  <si>
    <t>First Name</t>
  </si>
  <si>
    <t>Last Name</t>
  </si>
  <si>
    <t>sldl24</t>
  </si>
  <si>
    <t>NumName</t>
  </si>
  <si>
    <t>Aerion Abney</t>
  </si>
  <si>
    <t>Aerion</t>
  </si>
  <si>
    <t>Abney</t>
  </si>
  <si>
    <t>(19) Aerion Abney</t>
  </si>
  <si>
    <t>Abney, Aerion (19)</t>
  </si>
  <si>
    <t>Marc Anderson</t>
  </si>
  <si>
    <t>Marc</t>
  </si>
  <si>
    <t>Anderson</t>
  </si>
  <si>
    <t>(92) Marc Anderson</t>
  </si>
  <si>
    <t>Anderson, Marc (92)</t>
  </si>
  <si>
    <t>Mike Armanini</t>
  </si>
  <si>
    <t>Mike</t>
  </si>
  <si>
    <t>Armanini</t>
  </si>
  <si>
    <t>(75) Mike Armanini</t>
  </si>
  <si>
    <t>Armanini, Mike (75)</t>
  </si>
  <si>
    <t>Jacob Banta</t>
  </si>
  <si>
    <t>Jacob</t>
  </si>
  <si>
    <t>Banta</t>
  </si>
  <si>
    <t>(4) Jacob Banta</t>
  </si>
  <si>
    <t>Banta, Jacob (4)</t>
  </si>
  <si>
    <t>Scott Barger</t>
  </si>
  <si>
    <t>Scott</t>
  </si>
  <si>
    <t>Barger</t>
  </si>
  <si>
    <t>(80) Scott Barger</t>
  </si>
  <si>
    <t>Barger, Scott (80)</t>
  </si>
  <si>
    <t>James Barton</t>
  </si>
  <si>
    <t xml:space="preserve">James </t>
  </si>
  <si>
    <t>Barton</t>
  </si>
  <si>
    <t>(124) James Barton</t>
  </si>
  <si>
    <t>Barton, James  (124)</t>
  </si>
  <si>
    <t>Josh Bashline</t>
  </si>
  <si>
    <t xml:space="preserve">Josh </t>
  </si>
  <si>
    <t>Bashline</t>
  </si>
  <si>
    <t>(63) Josh Bashline</t>
  </si>
  <si>
    <t>Bashline, Josh  (63)</t>
  </si>
  <si>
    <t>Anthony Bellmon</t>
  </si>
  <si>
    <t>Anthony</t>
  </si>
  <si>
    <t>Bellmon</t>
  </si>
  <si>
    <t>(203) Anthony Bellmon</t>
  </si>
  <si>
    <t>Bellmon, Anthony (203)</t>
  </si>
  <si>
    <t>Jessica Benham</t>
  </si>
  <si>
    <t>Jessica</t>
  </si>
  <si>
    <t>Benham</t>
  </si>
  <si>
    <t>(36) Jessica Benham</t>
  </si>
  <si>
    <t>Benham, Jessica (36)</t>
  </si>
  <si>
    <t>Kerry A. Benninghoff</t>
  </si>
  <si>
    <t xml:space="preserve">Kerry </t>
  </si>
  <si>
    <t>Benninghoff</t>
  </si>
  <si>
    <t>(171) Kerry A. Benninghoff</t>
  </si>
  <si>
    <t>Benninghoff, Kerry  (171)</t>
  </si>
  <si>
    <t>Aaron Joseph Bernstine</t>
  </si>
  <si>
    <t>Aaron</t>
  </si>
  <si>
    <t>Bernstine</t>
  </si>
  <si>
    <t>(8) Aaron Joseph Bernstine</t>
  </si>
  <si>
    <t>Bernstine, Aaron (8)</t>
  </si>
  <si>
    <t>Ryan A. Bizzarro</t>
  </si>
  <si>
    <t xml:space="preserve">Ryan </t>
  </si>
  <si>
    <t>Bizzarro</t>
  </si>
  <si>
    <t>(3) Ryan A. Bizzarro</t>
  </si>
  <si>
    <t>Bizzarro, Ryan  (3)</t>
  </si>
  <si>
    <t>Tim Bonner</t>
  </si>
  <si>
    <t>Timothy</t>
  </si>
  <si>
    <t>Bonner</t>
  </si>
  <si>
    <t>(17) Tim Bonner</t>
  </si>
  <si>
    <t>Stephanie Borowicz</t>
  </si>
  <si>
    <t>Stephanie</t>
  </si>
  <si>
    <t>Borowicz</t>
  </si>
  <si>
    <t>(76) Stephanie Borowicz</t>
  </si>
  <si>
    <t>Borowicz, Stephanie (76)</t>
  </si>
  <si>
    <t>Lisa Borowski</t>
  </si>
  <si>
    <t>Lisa</t>
  </si>
  <si>
    <t>Borowski</t>
  </si>
  <si>
    <t>(168) Lisa Borowski</t>
  </si>
  <si>
    <t>Borowski, Lisa (168)</t>
  </si>
  <si>
    <t>Heather Boyd</t>
  </si>
  <si>
    <t>Heather</t>
  </si>
  <si>
    <t>Boyd</t>
  </si>
  <si>
    <t>(163) Heather Boyd</t>
  </si>
  <si>
    <t>Boyd, Heather (163)</t>
  </si>
  <si>
    <t>Matthew D. Bradford</t>
  </si>
  <si>
    <t xml:space="preserve">Matthew </t>
  </si>
  <si>
    <t>(70) Matthew D. Bradford</t>
  </si>
  <si>
    <t>Bradford, Matthew  (70)</t>
  </si>
  <si>
    <t>Timothy Brennan</t>
  </si>
  <si>
    <t>Brennan</t>
  </si>
  <si>
    <t>(29) Timothy Brennan</t>
  </si>
  <si>
    <t>Brennan, Timothy (29)</t>
  </si>
  <si>
    <t>Tim Briggs</t>
  </si>
  <si>
    <t>Tim</t>
  </si>
  <si>
    <t>Briggs</t>
  </si>
  <si>
    <t>(149) Tim Briggs</t>
  </si>
  <si>
    <t>Briggs, Tim (149)</t>
  </si>
  <si>
    <t>Marla Brown</t>
  </si>
  <si>
    <t>Marla</t>
  </si>
  <si>
    <t>Brown</t>
  </si>
  <si>
    <t>(9) Marla Brown</t>
  </si>
  <si>
    <t>Brown, Amen (10)</t>
  </si>
  <si>
    <t>Amen Brown</t>
  </si>
  <si>
    <t>Amen</t>
  </si>
  <si>
    <t>(10) Amen Brown</t>
  </si>
  <si>
    <t>Brown, Marla (9)</t>
  </si>
  <si>
    <t>Danilo Burgos</t>
  </si>
  <si>
    <t>Danilo</t>
  </si>
  <si>
    <t>Burgos</t>
  </si>
  <si>
    <t>(197) Danilo Burgos</t>
  </si>
  <si>
    <t>Burgos, Danilo (197)</t>
  </si>
  <si>
    <t>Frank Burns</t>
  </si>
  <si>
    <t xml:space="preserve">Frank </t>
  </si>
  <si>
    <t>Burns</t>
  </si>
  <si>
    <t>(72) Frank Burns</t>
  </si>
  <si>
    <t>Burns, Frank  (72)</t>
  </si>
  <si>
    <t>Andre Carroll</t>
  </si>
  <si>
    <t>Andre</t>
  </si>
  <si>
    <t>Carroll</t>
  </si>
  <si>
    <t>(201) Andre Carroll</t>
  </si>
  <si>
    <t>Carroll, Andre (201)</t>
  </si>
  <si>
    <t>Martin T. Causer</t>
  </si>
  <si>
    <t xml:space="preserve">Martin </t>
  </si>
  <si>
    <t>Causer</t>
  </si>
  <si>
    <t>(67) Martin T. Causer</t>
  </si>
  <si>
    <t>Causer, Martin  (67)</t>
  </si>
  <si>
    <t>Johanny Cepeda-Freytiz</t>
  </si>
  <si>
    <t>Johanny</t>
  </si>
  <si>
    <t>Cepeda-Freytiz</t>
  </si>
  <si>
    <t>(129) Johanny Cepeda-Freytiz</t>
  </si>
  <si>
    <t>Cepeda-Freytiz, Johanny (129)</t>
  </si>
  <si>
    <t>Morgan Cephas</t>
  </si>
  <si>
    <t>Morgan</t>
  </si>
  <si>
    <t>Cephas</t>
  </si>
  <si>
    <t>(192) Morgan Cephas</t>
  </si>
  <si>
    <t>Cephas, Morgan (192)</t>
  </si>
  <si>
    <t>Melissa Cerrato</t>
  </si>
  <si>
    <t>Melissa</t>
  </si>
  <si>
    <t>Cerrato</t>
  </si>
  <si>
    <t>(151) Melissa Cerrato</t>
  </si>
  <si>
    <t>Cerrato, Melissa (151)</t>
  </si>
  <si>
    <t>Joe Ciresi</t>
  </si>
  <si>
    <t>Joe</t>
  </si>
  <si>
    <t>Ciresi</t>
  </si>
  <si>
    <t>(146) Joe Ciresi</t>
  </si>
  <si>
    <t>Ciresi, Joe (146)</t>
  </si>
  <si>
    <t>H. Scott Conklin</t>
  </si>
  <si>
    <t>H. Scott</t>
  </si>
  <si>
    <t>Conklin</t>
  </si>
  <si>
    <t>(77) H. Scott Conklin</t>
  </si>
  <si>
    <t>Conklin, H. Scott (77)</t>
  </si>
  <si>
    <t>Bud Cook</t>
  </si>
  <si>
    <t>Donald</t>
  </si>
  <si>
    <t xml:space="preserve">Cook </t>
  </si>
  <si>
    <t>(50) Bud Cook</t>
  </si>
  <si>
    <t>Cook , Donald (50)</t>
  </si>
  <si>
    <t>Jill Cooper</t>
  </si>
  <si>
    <t xml:space="preserve">Jill </t>
  </si>
  <si>
    <t>Cooper</t>
  </si>
  <si>
    <t>(55) Jill Cooper</t>
  </si>
  <si>
    <t>Cooper, Jill  (55)</t>
  </si>
  <si>
    <t>Gina Curry</t>
  </si>
  <si>
    <t>Gina</t>
  </si>
  <si>
    <t>Curry</t>
  </si>
  <si>
    <t>(164) Gina Curry</t>
  </si>
  <si>
    <t>Curry, Gina (164)</t>
  </si>
  <si>
    <t>Bryan Cutler</t>
  </si>
  <si>
    <t xml:space="preserve">Bryan </t>
  </si>
  <si>
    <t>Cutler</t>
  </si>
  <si>
    <t>(100) Bryan Cutler</t>
  </si>
  <si>
    <t>Cutler, Bryan  (100)</t>
  </si>
  <si>
    <t>Mary Jo Daley</t>
  </si>
  <si>
    <t>Mary Jo</t>
  </si>
  <si>
    <t>Daley</t>
  </si>
  <si>
    <t>(148) Mary Jo Daley</t>
  </si>
  <si>
    <t>Daley, Mary Jo (148)</t>
  </si>
  <si>
    <t>Eric Davanzo</t>
  </si>
  <si>
    <t>Eric</t>
  </si>
  <si>
    <t>Davanzo</t>
  </si>
  <si>
    <t>(58) Eric Davanzo</t>
  </si>
  <si>
    <t>Davanzo, Eric (58)</t>
  </si>
  <si>
    <t>Nate Davidson</t>
  </si>
  <si>
    <t>Nate</t>
  </si>
  <si>
    <t>Davidson</t>
  </si>
  <si>
    <t>(103) Nate Davidson</t>
  </si>
  <si>
    <t>Davidson, Nate (103)</t>
  </si>
  <si>
    <t>Tina M. Davis</t>
  </si>
  <si>
    <t xml:space="preserve">Tina </t>
  </si>
  <si>
    <t>Davis</t>
  </si>
  <si>
    <t>(141) Tina M. Davis</t>
  </si>
  <si>
    <t>Davis, Tina  (141)</t>
  </si>
  <si>
    <t>Jason Dawkins</t>
  </si>
  <si>
    <t>Jason</t>
  </si>
  <si>
    <t>Dawkins</t>
  </si>
  <si>
    <t>(179) Jason Dawkins</t>
  </si>
  <si>
    <t>Dawkins, Jason (179)</t>
  </si>
  <si>
    <t>Gary Day</t>
  </si>
  <si>
    <t>Gary</t>
  </si>
  <si>
    <t>Day</t>
  </si>
  <si>
    <t>(187) Gary Day</t>
  </si>
  <si>
    <t>Day, Gary (187)</t>
  </si>
  <si>
    <t>Daniel J. Deasy</t>
  </si>
  <si>
    <t>Daniel</t>
  </si>
  <si>
    <t>Deasy</t>
  </si>
  <si>
    <t>(27) Daniel J. Deasy</t>
  </si>
  <si>
    <t>Deasy, Daniel (27)</t>
  </si>
  <si>
    <t>David Delloso</t>
  </si>
  <si>
    <t>David</t>
  </si>
  <si>
    <t>Delloso</t>
  </si>
  <si>
    <t>(162) David Delloso</t>
  </si>
  <si>
    <t>Delloso, David (162)</t>
  </si>
  <si>
    <t>Sheryl M. Delozier</t>
  </si>
  <si>
    <t>Sheryl</t>
  </si>
  <si>
    <t>Delozier</t>
  </si>
  <si>
    <t>(88) Sheryl M. Delozier</t>
  </si>
  <si>
    <t>Delozier, Sheryl (88)</t>
  </si>
  <si>
    <t>Russ Diamond</t>
  </si>
  <si>
    <t>Russ</t>
  </si>
  <si>
    <t>Diamond</t>
  </si>
  <si>
    <t>(102) Russ Diamond</t>
  </si>
  <si>
    <t>Diamond, Russ (102)</t>
  </si>
  <si>
    <t>Kyle Donahue</t>
  </si>
  <si>
    <t>Kyle</t>
  </si>
  <si>
    <t>Donahue</t>
  </si>
  <si>
    <t>(113) Kyle Donahue</t>
  </si>
  <si>
    <t>Donahue, Kyle (113)</t>
  </si>
  <si>
    <t>Joe D'Orsie</t>
  </si>
  <si>
    <t>D'Orsie</t>
  </si>
  <si>
    <t>(47) Joe D'Orsie</t>
  </si>
  <si>
    <t>D'Orsie, Joe (47)</t>
  </si>
  <si>
    <t>Sean Dougherty</t>
  </si>
  <si>
    <t>Sean</t>
  </si>
  <si>
    <t>Dougherty</t>
  </si>
  <si>
    <t>(172) Sean Dougherty</t>
  </si>
  <si>
    <t>Dougherty, Sean (172)</t>
  </si>
  <si>
    <t>Torren Ecker</t>
  </si>
  <si>
    <t>Torren</t>
  </si>
  <si>
    <t>Ecker</t>
  </si>
  <si>
    <t>(193) Torren Ecker</t>
  </si>
  <si>
    <t>Ecker, Torren (193)</t>
  </si>
  <si>
    <t>Joe Emrick</t>
  </si>
  <si>
    <t>Joseph</t>
  </si>
  <si>
    <t>Emrick</t>
  </si>
  <si>
    <t>(137) Joe Emrick</t>
  </si>
  <si>
    <t>Emrick, Joseph (137)</t>
  </si>
  <si>
    <t>Mindy Fee</t>
  </si>
  <si>
    <t>Mindy</t>
  </si>
  <si>
    <t>Fee</t>
  </si>
  <si>
    <t>(37) Mindy Fee</t>
  </si>
  <si>
    <t>Fee, Mindy (37)</t>
  </si>
  <si>
    <t>Elizabeth Fiedler</t>
  </si>
  <si>
    <t xml:space="preserve">Elizabeth </t>
  </si>
  <si>
    <t>Fiedler</t>
  </si>
  <si>
    <t>(184) Elizabeth Fiedler</t>
  </si>
  <si>
    <t>Fiedler, Elizabeth  (184)</t>
  </si>
  <si>
    <t>Wendy Fink</t>
  </si>
  <si>
    <t>Wendy</t>
  </si>
  <si>
    <t>Fink</t>
  </si>
  <si>
    <t>(94) Wendy Fink</t>
  </si>
  <si>
    <t>Fink, Wendy (94)</t>
  </si>
  <si>
    <t>Justin Fleming</t>
  </si>
  <si>
    <t>Justin</t>
  </si>
  <si>
    <t>Fleming</t>
  </si>
  <si>
    <t>(105) Justin Fleming</t>
  </si>
  <si>
    <t>Fleming, Justin (105)</t>
  </si>
  <si>
    <t>Jamie Flick</t>
  </si>
  <si>
    <t>Jamie</t>
  </si>
  <si>
    <t>Flick</t>
  </si>
  <si>
    <t>(83) Jamie Flick</t>
  </si>
  <si>
    <t>Flick, Jamie (83)</t>
  </si>
  <si>
    <t>Ann Flood</t>
  </si>
  <si>
    <t>Ann</t>
  </si>
  <si>
    <t>Flood</t>
  </si>
  <si>
    <t>(138) Ann Flood</t>
  </si>
  <si>
    <t>Flood, Ann (138)</t>
  </si>
  <si>
    <t>Dan Frankel</t>
  </si>
  <si>
    <t xml:space="preserve">Dan </t>
  </si>
  <si>
    <t>Frankel</t>
  </si>
  <si>
    <t>(23) Dan Frankel</t>
  </si>
  <si>
    <t>Frankel, Dan  (23)</t>
  </si>
  <si>
    <t>Robert Freeman</t>
  </si>
  <si>
    <t xml:space="preserve">Robert </t>
  </si>
  <si>
    <t>Freeman</t>
  </si>
  <si>
    <t>(136) Robert Freeman</t>
  </si>
  <si>
    <t>Freeman, Robert  (136)</t>
  </si>
  <si>
    <t>Paul Friel</t>
  </si>
  <si>
    <t xml:space="preserve">Paul </t>
  </si>
  <si>
    <t>Friel</t>
  </si>
  <si>
    <t>(26) Paul Friel</t>
  </si>
  <si>
    <t>Friel, Paul  (26)</t>
  </si>
  <si>
    <t>Jonathan A. Fritz</t>
  </si>
  <si>
    <t>Jonathan</t>
  </si>
  <si>
    <t>Fritz</t>
  </si>
  <si>
    <t>(111) Jonathan A. Fritz</t>
  </si>
  <si>
    <t>Fritz, Jonathan (111)</t>
  </si>
  <si>
    <t>Patrick Gallagher</t>
  </si>
  <si>
    <t>Patrick</t>
  </si>
  <si>
    <t>Gallagher</t>
  </si>
  <si>
    <t>(173) Patrick Gallagher</t>
  </si>
  <si>
    <t>Gallagher, Patrick (173)</t>
  </si>
  <si>
    <t>Valerie Gaydos</t>
  </si>
  <si>
    <t>Valerie</t>
  </si>
  <si>
    <t>Gaydos</t>
  </si>
  <si>
    <t>(44) Valerie Gaydos</t>
  </si>
  <si>
    <t>Gaydos, Valerie (44)</t>
  </si>
  <si>
    <t>Mark M. Gillen</t>
  </si>
  <si>
    <t xml:space="preserve">Mark </t>
  </si>
  <si>
    <t>Gillen</t>
  </si>
  <si>
    <t>(128) Mark M. Gillen</t>
  </si>
  <si>
    <t>Gillen, Mark  (128)</t>
  </si>
  <si>
    <t>Jose Giral</t>
  </si>
  <si>
    <t xml:space="preserve">Jose </t>
  </si>
  <si>
    <t>Giral</t>
  </si>
  <si>
    <t>(180) Jose Giral</t>
  </si>
  <si>
    <t>Giral, Jose  (180)</t>
  </si>
  <si>
    <t>Barbara Gleim</t>
  </si>
  <si>
    <t xml:space="preserve">Barbara </t>
  </si>
  <si>
    <t>Gleim</t>
  </si>
  <si>
    <t>(199) Barbara Gleim</t>
  </si>
  <si>
    <t>Gleim, Barbara  (199)</t>
  </si>
  <si>
    <t>Dan Goughnour</t>
  </si>
  <si>
    <t>Dan</t>
  </si>
  <si>
    <t>Goughnour</t>
  </si>
  <si>
    <t>(35) Dan Goughnour</t>
  </si>
  <si>
    <t>Goughnour, Dan (35)</t>
  </si>
  <si>
    <t>Roni Green</t>
  </si>
  <si>
    <t>Gwendolyn</t>
  </si>
  <si>
    <t>Green</t>
  </si>
  <si>
    <t>(190) Roni Green</t>
  </si>
  <si>
    <t>Green, Gwendolyn (190)</t>
  </si>
  <si>
    <t>Keith J. Greiner</t>
  </si>
  <si>
    <t>Keith</t>
  </si>
  <si>
    <t>Greiner</t>
  </si>
  <si>
    <t>(43) Keith J. Greiner</t>
  </si>
  <si>
    <t>Greiner, Keith (43)</t>
  </si>
  <si>
    <t>Seth M. Grove</t>
  </si>
  <si>
    <t xml:space="preserve">Seth </t>
  </si>
  <si>
    <t>Grove</t>
  </si>
  <si>
    <t>(196) Seth M. Grove</t>
  </si>
  <si>
    <t>Grove, Seth  (196)</t>
  </si>
  <si>
    <t>Nancy Guenst</t>
  </si>
  <si>
    <t>Nancy</t>
  </si>
  <si>
    <t>Guenst</t>
  </si>
  <si>
    <t>(152) Nancy Guenst</t>
  </si>
  <si>
    <t>Guenst, Nancy (152)</t>
  </si>
  <si>
    <t>Manuel Guzman</t>
  </si>
  <si>
    <t>Manuel</t>
  </si>
  <si>
    <t>Guzman</t>
  </si>
  <si>
    <t>(127) Manuel Guzman</t>
  </si>
  <si>
    <t>Guzman, Manuel (127)</t>
  </si>
  <si>
    <t>James Haddock</t>
  </si>
  <si>
    <t>James</t>
  </si>
  <si>
    <t>Haddock</t>
  </si>
  <si>
    <t>(118) James Haddock</t>
  </si>
  <si>
    <t>Haddock, James (118)</t>
  </si>
  <si>
    <t>Joe Hamm</t>
  </si>
  <si>
    <t>Hamm</t>
  </si>
  <si>
    <t>(84) Joe Hamm</t>
  </si>
  <si>
    <t>Hamm, Joe (84)</t>
  </si>
  <si>
    <t>Liz Hanbidge</t>
  </si>
  <si>
    <t>Liz</t>
  </si>
  <si>
    <t>Hanbidge</t>
  </si>
  <si>
    <t>(61) Liz Hanbidge</t>
  </si>
  <si>
    <t>Hanbidge, Liz (61)</t>
  </si>
  <si>
    <t>Patrick J. Harkins</t>
  </si>
  <si>
    <t>Harkins</t>
  </si>
  <si>
    <t>(1) Patrick J. Harkins</t>
  </si>
  <si>
    <t>Harkins, Patrick (1)</t>
  </si>
  <si>
    <t>Keith Harris</t>
  </si>
  <si>
    <t>Harris</t>
  </si>
  <si>
    <t>(195) Keith Harris</t>
  </si>
  <si>
    <t>Harris, Jordan (186)</t>
  </si>
  <si>
    <t>Jordan A. Harris</t>
  </si>
  <si>
    <t>Jordan</t>
  </si>
  <si>
    <t>(186) Jordan A. Harris</t>
  </si>
  <si>
    <t>Harris, Keith (195)</t>
  </si>
  <si>
    <t>Doyle Heffley</t>
  </si>
  <si>
    <t>Doyle</t>
  </si>
  <si>
    <t>Heffley</t>
  </si>
  <si>
    <t>(122) Doyle Heffley</t>
  </si>
  <si>
    <t>Heffley, Doyle (122)</t>
  </si>
  <si>
    <t>Carol Hill-Evans</t>
  </si>
  <si>
    <t>Carol</t>
  </si>
  <si>
    <t>Hill-Evans</t>
  </si>
  <si>
    <t>(95) Carol Hill-Evans</t>
  </si>
  <si>
    <t>Hill-Evans, Carol (95)</t>
  </si>
  <si>
    <t>Joseph Hogan</t>
  </si>
  <si>
    <t>Hogan</t>
  </si>
  <si>
    <t>(142) Joseph Hogan</t>
  </si>
  <si>
    <t>Hogan, Joseph (142)</t>
  </si>
  <si>
    <t>Joe Hohenstein</t>
  </si>
  <si>
    <t xml:space="preserve">Joe </t>
  </si>
  <si>
    <t>Hohenstein</t>
  </si>
  <si>
    <t>(177) Joe Hohenstein</t>
  </si>
  <si>
    <t>Hohenstein, Joe  (177)</t>
  </si>
  <si>
    <t>Kristine Howard</t>
  </si>
  <si>
    <t>Kristine</t>
  </si>
  <si>
    <t>Howard</t>
  </si>
  <si>
    <t>(167) Kristine Howard</t>
  </si>
  <si>
    <t>Howard, Kristine (167)</t>
  </si>
  <si>
    <t>John Inglis</t>
  </si>
  <si>
    <t xml:space="preserve">John </t>
  </si>
  <si>
    <t>Inglis</t>
  </si>
  <si>
    <t>(38) John Inglis</t>
  </si>
  <si>
    <t>Inglis, John  (38)</t>
  </si>
  <si>
    <t>Richard Irvin</t>
  </si>
  <si>
    <t>Richard</t>
  </si>
  <si>
    <t>Irvin</t>
  </si>
  <si>
    <t>(81) Richard Irvin</t>
  </si>
  <si>
    <t>Irvin, Richard (81)</t>
  </si>
  <si>
    <t>Marylouise Isaacson</t>
  </si>
  <si>
    <t>Marylouise</t>
  </si>
  <si>
    <t>Isaacson</t>
  </si>
  <si>
    <t>(175) Marylouise Isaacson</t>
  </si>
  <si>
    <t>Isaacson, Marylouise (175)</t>
  </si>
  <si>
    <t>R. Lee James</t>
  </si>
  <si>
    <t>Lee</t>
  </si>
  <si>
    <t>(64) R. Lee James</t>
  </si>
  <si>
    <t>James, Lee (64)</t>
  </si>
  <si>
    <t>Mike Jones</t>
  </si>
  <si>
    <t>Jones</t>
  </si>
  <si>
    <t>(93) Mike Jones</t>
  </si>
  <si>
    <t>Jones, Mike (93)</t>
  </si>
  <si>
    <t>Thomas Jones</t>
  </si>
  <si>
    <t xml:space="preserve">Thomas </t>
  </si>
  <si>
    <t>(98) Thomas Jones</t>
  </si>
  <si>
    <t>Jones, Thomas  (98)</t>
  </si>
  <si>
    <t>Joshua Kail</t>
  </si>
  <si>
    <t>Joshua</t>
  </si>
  <si>
    <t>Kail</t>
  </si>
  <si>
    <t>(15) Joshua Kail</t>
  </si>
  <si>
    <t>Kail, Joshua (15)</t>
  </si>
  <si>
    <t>Rob W. Kauffman</t>
  </si>
  <si>
    <t>Kauffman</t>
  </si>
  <si>
    <t>(89) Rob W. Kauffman</t>
  </si>
  <si>
    <t>Kauffman, Robert  (89)</t>
  </si>
  <si>
    <t>Carol Kazeem</t>
  </si>
  <si>
    <t>Kazeem</t>
  </si>
  <si>
    <t>(159) Carol Kazeem</t>
  </si>
  <si>
    <t>Kazeem, Carol (159)</t>
  </si>
  <si>
    <t>Malcolm Kenyatta</t>
  </si>
  <si>
    <t>Malcolm</t>
  </si>
  <si>
    <t>Kenyatta</t>
  </si>
  <si>
    <t>(181) Malcolm Kenyatta</t>
  </si>
  <si>
    <t>Kenyatta, Malcolm (181)</t>
  </si>
  <si>
    <t>Dallas Kephart</t>
  </si>
  <si>
    <t>Dallas</t>
  </si>
  <si>
    <t>Kephart</t>
  </si>
  <si>
    <t>(73) Dallas Kephart</t>
  </si>
  <si>
    <t>Kephart, Dallas (73)</t>
  </si>
  <si>
    <t>Joseph Kerwin</t>
  </si>
  <si>
    <t>Kerwin</t>
  </si>
  <si>
    <t>(125) Joseph Kerwin</t>
  </si>
  <si>
    <t>Kerwin, Joseph (125)</t>
  </si>
  <si>
    <t>Tarik Khan</t>
  </si>
  <si>
    <t>Tarik</t>
  </si>
  <si>
    <t>Khan</t>
  </si>
  <si>
    <t>(194) Tarik Khan</t>
  </si>
  <si>
    <t>Khan, Tarik (194)</t>
  </si>
  <si>
    <t>Emily Kinkead</t>
  </si>
  <si>
    <t>Emily</t>
  </si>
  <si>
    <t>Kinkead</t>
  </si>
  <si>
    <t>(20) Emily Kinkead</t>
  </si>
  <si>
    <t>Kinkead, Emily (20)</t>
  </si>
  <si>
    <t>Kate Klunk</t>
  </si>
  <si>
    <t>Kate</t>
  </si>
  <si>
    <t>Klunk</t>
  </si>
  <si>
    <t>(169) Kate Klunk</t>
  </si>
  <si>
    <t>Klunk, Kate (169)</t>
  </si>
  <si>
    <t>Bridget Malloy Kosierowski</t>
  </si>
  <si>
    <t>Bridget</t>
  </si>
  <si>
    <t>Kosierowski</t>
  </si>
  <si>
    <t>(114) Bridget Malloy Kosierowski</t>
  </si>
  <si>
    <t>Kosierowski, Bridget (114)</t>
  </si>
  <si>
    <t>Roman Kozak</t>
  </si>
  <si>
    <t>Roman</t>
  </si>
  <si>
    <t>Kozak</t>
  </si>
  <si>
    <t>(14) Roman Kozak</t>
  </si>
  <si>
    <t>Kozak, Roman (14)</t>
  </si>
  <si>
    <t>Rick Krajewski</t>
  </si>
  <si>
    <t>Rick</t>
  </si>
  <si>
    <t>Krajewski</t>
  </si>
  <si>
    <t>(188) Rick Krajewski</t>
  </si>
  <si>
    <t>Krajewski, Rick (188)</t>
  </si>
  <si>
    <t>Leanne Krueger</t>
  </si>
  <si>
    <t>Leanne</t>
  </si>
  <si>
    <t>Krueger-Braneky</t>
  </si>
  <si>
    <t>(161) Leanne Krueger</t>
  </si>
  <si>
    <t>Krueger-Braneky, Leanne (161)</t>
  </si>
  <si>
    <t>Charity Krupa</t>
  </si>
  <si>
    <t>Charity</t>
  </si>
  <si>
    <t>Krupa</t>
  </si>
  <si>
    <t>(51) Charity Krupa</t>
  </si>
  <si>
    <t>Krupa, Charity (51)</t>
  </si>
  <si>
    <t>Anita Astorino Kulik</t>
  </si>
  <si>
    <t>Anita</t>
  </si>
  <si>
    <t>Kulilk</t>
  </si>
  <si>
    <t>(45) Anita Astorino Kulik</t>
  </si>
  <si>
    <t>Kulilk, Anita (45)</t>
  </si>
  <si>
    <t>Thomas Kutz</t>
  </si>
  <si>
    <t>Thomas</t>
  </si>
  <si>
    <t>Kutz</t>
  </si>
  <si>
    <t>(87) Thomas Kutz</t>
  </si>
  <si>
    <t>Kutz, Thomas (87)</t>
  </si>
  <si>
    <t>Andrew Kuzma</t>
  </si>
  <si>
    <t>Andrew</t>
  </si>
  <si>
    <t>Kuzma</t>
  </si>
  <si>
    <t>(39) Andrew Kuzma</t>
  </si>
  <si>
    <t>Kuzma, Andrew (39)</t>
  </si>
  <si>
    <t>Shelby Labs</t>
  </si>
  <si>
    <t>Shelby</t>
  </si>
  <si>
    <t>Labs</t>
  </si>
  <si>
    <t>(143) Shelby Labs</t>
  </si>
  <si>
    <t>Labs, Shelby (143)</t>
  </si>
  <si>
    <t>John A. Lawrence</t>
  </si>
  <si>
    <t>(13) John A. Lawrence</t>
  </si>
  <si>
    <t>Lawrence, John  (13)</t>
  </si>
  <si>
    <t>Robert Leadbeter</t>
  </si>
  <si>
    <t>Leadbeter</t>
  </si>
  <si>
    <t>(109) Robert Leadbeter</t>
  </si>
  <si>
    <t>Leadbeter, Robert  (109)</t>
  </si>
  <si>
    <t>Milou Mackenzie</t>
  </si>
  <si>
    <t>Milou</t>
  </si>
  <si>
    <t>Mackenzie</t>
  </si>
  <si>
    <t>(131) Milou Mackenzie</t>
  </si>
  <si>
    <t>Mackenzie, Milou (131)</t>
  </si>
  <si>
    <t>Maureen E. Madden</t>
  </si>
  <si>
    <t>Maureen</t>
  </si>
  <si>
    <t>Madden</t>
  </si>
  <si>
    <t>(115) Maureen E. Madden</t>
  </si>
  <si>
    <t>Madden, Maureen (115)</t>
  </si>
  <si>
    <t>David Madsen</t>
  </si>
  <si>
    <t>Madsen</t>
  </si>
  <si>
    <t>(104) David Madsen</t>
  </si>
  <si>
    <t>Madsen, David (104)</t>
  </si>
  <si>
    <t>Abby Major</t>
  </si>
  <si>
    <t>Abby</t>
  </si>
  <si>
    <t>Major</t>
  </si>
  <si>
    <t>(60) Abby Major</t>
  </si>
  <si>
    <t>Major, Abby (60)</t>
  </si>
  <si>
    <t>Zachary A. Mako</t>
  </si>
  <si>
    <t>Zachary</t>
  </si>
  <si>
    <t>Mako</t>
  </si>
  <si>
    <t>(183) Zachary A. Mako</t>
  </si>
  <si>
    <t>Mako, Zachary (183)</t>
  </si>
  <si>
    <t>Steven Malagari</t>
  </si>
  <si>
    <t>Steve</t>
  </si>
  <si>
    <t>Malagari</t>
  </si>
  <si>
    <t>(53) Steven Malagari</t>
  </si>
  <si>
    <t>Malagari, Steve (53)</t>
  </si>
  <si>
    <t>David M. Maloney, Sr.</t>
  </si>
  <si>
    <t>Maloney</t>
  </si>
  <si>
    <t>(130) David M. Maloney, Sr.</t>
  </si>
  <si>
    <t>Maloney, David (130)</t>
  </si>
  <si>
    <t>Kristin Marcell</t>
  </si>
  <si>
    <t xml:space="preserve">Kristin </t>
  </si>
  <si>
    <t>Marcell</t>
  </si>
  <si>
    <t>(178) Kristin Marcell</t>
  </si>
  <si>
    <t>Marcell, Kristin  (178)</t>
  </si>
  <si>
    <t>Brandon Markosek</t>
  </si>
  <si>
    <t>Brandon</t>
  </si>
  <si>
    <t>Markosek</t>
  </si>
  <si>
    <t>(25) Brandon Markosek</t>
  </si>
  <si>
    <t>Markosek, Brandon (25)</t>
  </si>
  <si>
    <t>Robert Matzie</t>
  </si>
  <si>
    <t>Matzie</t>
  </si>
  <si>
    <t>(16) Robert Matzie</t>
  </si>
  <si>
    <t>Matzie, Robert  (16)</t>
  </si>
  <si>
    <t>La'Tasha Mayes</t>
  </si>
  <si>
    <t>La'Tasha</t>
  </si>
  <si>
    <t>Mayes</t>
  </si>
  <si>
    <t>(24) La'Tasha Mayes</t>
  </si>
  <si>
    <t>Mayes, La'Tasha (24)</t>
  </si>
  <si>
    <t>Joe McAndrew</t>
  </si>
  <si>
    <t>McAndrew</t>
  </si>
  <si>
    <t>(32) Joe McAndrew</t>
  </si>
  <si>
    <t>McAndrew, Joe (32)</t>
  </si>
  <si>
    <t>Joanna McClinton</t>
  </si>
  <si>
    <t>Joanna</t>
  </si>
  <si>
    <t>McClinton</t>
  </si>
  <si>
    <t>(191) Joanna McClinton</t>
  </si>
  <si>
    <t>McClinton, Joanna (191)</t>
  </si>
  <si>
    <t>Jeanne McNeill</t>
  </si>
  <si>
    <t>Jeanne</t>
  </si>
  <si>
    <t>McNeill</t>
  </si>
  <si>
    <t>(133) Jeanne McNeill</t>
  </si>
  <si>
    <t>McNeill, Jeanne (133)</t>
  </si>
  <si>
    <t>Thomas L. Mehaffie III</t>
  </si>
  <si>
    <t>Mehaffie</t>
  </si>
  <si>
    <t>(106) Thomas L. Mehaffie III</t>
  </si>
  <si>
    <t>Mehaffie, Thomas (106)</t>
  </si>
  <si>
    <t>Steven C. Mentzer</t>
  </si>
  <si>
    <t>Steven</t>
  </si>
  <si>
    <t>Mentzer</t>
  </si>
  <si>
    <t>(97) Steven C. Mentzer</t>
  </si>
  <si>
    <t>Mentzer, Steven (97)</t>
  </si>
  <si>
    <t>Robert Merski</t>
  </si>
  <si>
    <t>Merski</t>
  </si>
  <si>
    <t>(2) Robert Merski</t>
  </si>
  <si>
    <t>Merski, Robert  (2)</t>
  </si>
  <si>
    <t>Carl Walker Metzgar</t>
  </si>
  <si>
    <t>Carl</t>
  </si>
  <si>
    <t>Metzgar</t>
  </si>
  <si>
    <t>(69) Carl Walker Metzgar</t>
  </si>
  <si>
    <t>Metzgar, Carl (69)</t>
  </si>
  <si>
    <t>Natalie Mihalek</t>
  </si>
  <si>
    <t>Natalie</t>
  </si>
  <si>
    <t>Mihalek</t>
  </si>
  <si>
    <t>(40) Natalie Mihalek</t>
  </si>
  <si>
    <t>Mihalek, Natalie (40)</t>
  </si>
  <si>
    <t>Brett Miller</t>
  </si>
  <si>
    <t>Brett</t>
  </si>
  <si>
    <t>Miller</t>
  </si>
  <si>
    <t>(41) Brett Miller</t>
  </si>
  <si>
    <t>Miller, Brett (41)</t>
  </si>
  <si>
    <t>Dan Miller</t>
  </si>
  <si>
    <t>(42) Dan Miller</t>
  </si>
  <si>
    <t>Miller, Daniel (42)</t>
  </si>
  <si>
    <t>Dan Moul</t>
  </si>
  <si>
    <t>Moul</t>
  </si>
  <si>
    <t>(91) Dan Moul</t>
  </si>
  <si>
    <t>Moul, Dan (91)</t>
  </si>
  <si>
    <t>Kyle Mullins</t>
  </si>
  <si>
    <t>Mullins</t>
  </si>
  <si>
    <t>(112) Kyle Mullins</t>
  </si>
  <si>
    <t>Mullins, Kyle (112)</t>
  </si>
  <si>
    <t>Brian Munroe</t>
  </si>
  <si>
    <t>Brian</t>
  </si>
  <si>
    <t>Munroe</t>
  </si>
  <si>
    <t>(144) Brian Munroe</t>
  </si>
  <si>
    <t>Munroe, Brian (144)</t>
  </si>
  <si>
    <t>Marci Mustello</t>
  </si>
  <si>
    <t>Marci</t>
  </si>
  <si>
    <t>Mustello</t>
  </si>
  <si>
    <t>(11) Marci Mustello</t>
  </si>
  <si>
    <t>Mustello, Marci (11)</t>
  </si>
  <si>
    <t>Ed Neilson</t>
  </si>
  <si>
    <t>Ed</t>
  </si>
  <si>
    <t>Neilson</t>
  </si>
  <si>
    <t>(174) Ed Neilson</t>
  </si>
  <si>
    <t>Neilson, Ed (174)</t>
  </si>
  <si>
    <t>Eric Nelson</t>
  </si>
  <si>
    <t>Nelson</t>
  </si>
  <si>
    <t>(57) Eric Nelson</t>
  </si>
  <si>
    <t>Nelson, Eric (57)</t>
  </si>
  <si>
    <t>Napoleon Nelson</t>
  </si>
  <si>
    <t>Napoleon</t>
  </si>
  <si>
    <t>(154) Napoleon Nelson</t>
  </si>
  <si>
    <t>Nelson, Napoleon (154)</t>
  </si>
  <si>
    <t>Jeff Olsommer</t>
  </si>
  <si>
    <t>Jeff</t>
  </si>
  <si>
    <t>Olsommer</t>
  </si>
  <si>
    <t>(139) Jeff Olsommer</t>
  </si>
  <si>
    <t>Olsommer, Jeff (139)</t>
  </si>
  <si>
    <t>Jennifer O'Mara</t>
  </si>
  <si>
    <t>Jennifer</t>
  </si>
  <si>
    <t>O'Mara</t>
  </si>
  <si>
    <t>(165) Jennifer O'Mara</t>
  </si>
  <si>
    <t>O'Mara, Jennifer (165)</t>
  </si>
  <si>
    <t>Tim O'Neal</t>
  </si>
  <si>
    <t>O'Neal</t>
  </si>
  <si>
    <t>(48) Tim O'Neal</t>
  </si>
  <si>
    <t>O'Neal, Tim (48)</t>
  </si>
  <si>
    <t>Jason Ortitay</t>
  </si>
  <si>
    <t>Ortitay</t>
  </si>
  <si>
    <t>(46) Jason Ortitay</t>
  </si>
  <si>
    <t>Ortitay, Jason (46)</t>
  </si>
  <si>
    <t>Danielle Friel Otten</t>
  </si>
  <si>
    <t>Danielle</t>
  </si>
  <si>
    <t>Otten</t>
  </si>
  <si>
    <t>(155) Danielle Friel Otten</t>
  </si>
  <si>
    <t>Otten, Danielle (155)</t>
  </si>
  <si>
    <t>Clint Owlett</t>
  </si>
  <si>
    <t>Clint</t>
  </si>
  <si>
    <t>Owlett</t>
  </si>
  <si>
    <t>(68) Clint Owlett</t>
  </si>
  <si>
    <t>Owlett, Clint (68)</t>
  </si>
  <si>
    <t>Darisha Parker</t>
  </si>
  <si>
    <t>Darisha</t>
  </si>
  <si>
    <t>Parker</t>
  </si>
  <si>
    <t>(198) Darisha Parker</t>
  </si>
  <si>
    <t>Parker, Darisha (198)</t>
  </si>
  <si>
    <t>Eddie Day Pashinski</t>
  </si>
  <si>
    <t>Eddie</t>
  </si>
  <si>
    <t>Pashinski</t>
  </si>
  <si>
    <t>(121) Eddie Day Pashinski</t>
  </si>
  <si>
    <t>Pashinski, Eddie (121)</t>
  </si>
  <si>
    <t>Tina Pickett</t>
  </si>
  <si>
    <t>Pickett</t>
  </si>
  <si>
    <t>(110) Tina Pickett</t>
  </si>
  <si>
    <t>Pickett, Tina  (110)</t>
  </si>
  <si>
    <t>Christopher Pielli</t>
  </si>
  <si>
    <t>Christopher</t>
  </si>
  <si>
    <t>Pielli</t>
  </si>
  <si>
    <t>(156) Christopher Pielli</t>
  </si>
  <si>
    <t>Pielli, Christopher (156)</t>
  </si>
  <si>
    <t>Lindsay Powell</t>
  </si>
  <si>
    <t>Lindsay</t>
  </si>
  <si>
    <t>Powell</t>
  </si>
  <si>
    <t>(21) Lindsay Powell</t>
  </si>
  <si>
    <t>Powell, Lindsay (21)</t>
  </si>
  <si>
    <t>Tarah Probst</t>
  </si>
  <si>
    <t>Tarah</t>
  </si>
  <si>
    <t>Probst</t>
  </si>
  <si>
    <t>(189) Tarah Probst</t>
  </si>
  <si>
    <t>Probst, Tarah (189)</t>
  </si>
  <si>
    <t>Jim Prokopiak</t>
  </si>
  <si>
    <t xml:space="preserve">Jim </t>
  </si>
  <si>
    <t>Prokopiak</t>
  </si>
  <si>
    <t>(140) Jim Prokopiak</t>
  </si>
  <si>
    <t>Prokopiak, Jim  (140)</t>
  </si>
  <si>
    <t>Brenda Pugh</t>
  </si>
  <si>
    <t>Brenda</t>
  </si>
  <si>
    <t>Pugh</t>
  </si>
  <si>
    <t>(120) Brenda Pugh</t>
  </si>
  <si>
    <t>Pugh, Brenda (120)</t>
  </si>
  <si>
    <t>Christopher M. Rabb</t>
  </si>
  <si>
    <t>Rabb</t>
  </si>
  <si>
    <t>(200) Christopher M. Rabb</t>
  </si>
  <si>
    <t>Rabb, Christopher (200)</t>
  </si>
  <si>
    <t>Jack Rader, Jr.</t>
  </si>
  <si>
    <t>Jack</t>
  </si>
  <si>
    <t>Rader</t>
  </si>
  <si>
    <t>(176) Jack Rader, Jr.</t>
  </si>
  <si>
    <t>Rader, Jack (176)</t>
  </si>
  <si>
    <t>Kathy L. Rapp</t>
  </si>
  <si>
    <t>Kathy</t>
  </si>
  <si>
    <t>Rapp</t>
  </si>
  <si>
    <t>(65) Kathy L. Rapp</t>
  </si>
  <si>
    <t>Rapp, Kathy (65)</t>
  </si>
  <si>
    <t>Brian Rasel</t>
  </si>
  <si>
    <t>Rasel</t>
  </si>
  <si>
    <t>(56) Brian Rasel</t>
  </si>
  <si>
    <t>Rasel, Brian (56)</t>
  </si>
  <si>
    <t>Chad Reichard</t>
  </si>
  <si>
    <t>Chad</t>
  </si>
  <si>
    <t>Reichard</t>
  </si>
  <si>
    <t>(90) Chad Reichard</t>
  </si>
  <si>
    <t>Reichard, Chad (90)</t>
  </si>
  <si>
    <t>James Rigby</t>
  </si>
  <si>
    <t>Rigby</t>
  </si>
  <si>
    <t>(71) James Rigby</t>
  </si>
  <si>
    <t>Rigby, James  (71)</t>
  </si>
  <si>
    <t>Nikki Rivera</t>
  </si>
  <si>
    <t>Nikki</t>
  </si>
  <si>
    <t>Rivera</t>
  </si>
  <si>
    <t>(96) Nikki Rivera</t>
  </si>
  <si>
    <t>Rivera, Nikki (96)</t>
  </si>
  <si>
    <t>Brad Roae</t>
  </si>
  <si>
    <t>Brad</t>
  </si>
  <si>
    <t>Roae</t>
  </si>
  <si>
    <t>(6) Brad Roae</t>
  </si>
  <si>
    <t>Roae, Brad (6)</t>
  </si>
  <si>
    <t>Leslie Rossi</t>
  </si>
  <si>
    <t>Leslie</t>
  </si>
  <si>
    <t>Rossi</t>
  </si>
  <si>
    <t>(59) Leslie Rossi</t>
  </si>
  <si>
    <t>Rossi, Leslie (59)</t>
  </si>
  <si>
    <t>David Rowe</t>
  </si>
  <si>
    <t>Rowe</t>
  </si>
  <si>
    <t>(85) David Rowe</t>
  </si>
  <si>
    <t>Rowe, David (85)</t>
  </si>
  <si>
    <t>Jacklyn Rusnock</t>
  </si>
  <si>
    <t>Jacklyn</t>
  </si>
  <si>
    <t>Rusnock</t>
  </si>
  <si>
    <t>(126) Jacklyn Rusnock</t>
  </si>
  <si>
    <t>Rusnock, Jacklyn (126)</t>
  </si>
  <si>
    <t>Alec Ryncavage</t>
  </si>
  <si>
    <t>Alex</t>
  </si>
  <si>
    <t>Ryncavage</t>
  </si>
  <si>
    <t>(119) Alec Ryncavage</t>
  </si>
  <si>
    <t>Ryncavage, Alex (119)</t>
  </si>
  <si>
    <t>Abigail Salisbury</t>
  </si>
  <si>
    <t>Abigail</t>
  </si>
  <si>
    <t>Salisbury</t>
  </si>
  <si>
    <t>(34) Abigail Salisbury</t>
  </si>
  <si>
    <t>Salisbury, Abigail (34)</t>
  </si>
  <si>
    <t>Steve Samuelson</t>
  </si>
  <si>
    <t>Samuelson</t>
  </si>
  <si>
    <t>(135) Steve Samuelson</t>
  </si>
  <si>
    <t>Samuelson, Steve (135)</t>
  </si>
  <si>
    <t>Ben Sanchez</t>
  </si>
  <si>
    <t>Ben</t>
  </si>
  <si>
    <t>Sanchez</t>
  </si>
  <si>
    <t>(153) Ben Sanchez</t>
  </si>
  <si>
    <t>Sanchez, Ben (153)</t>
  </si>
  <si>
    <t>Christina Sappey</t>
  </si>
  <si>
    <t xml:space="preserve">Christina </t>
  </si>
  <si>
    <t>Sappey</t>
  </si>
  <si>
    <t>(158) Christina Sappey</t>
  </si>
  <si>
    <t>Sappey, Christina  (158)</t>
  </si>
  <si>
    <t>Donna Marie Scheuren</t>
  </si>
  <si>
    <t>Donna Marie</t>
  </si>
  <si>
    <t>Scheuren</t>
  </si>
  <si>
    <t>(147) Donna Marie Scheuren</t>
  </si>
  <si>
    <t>Scheuren, Donna Marie (147)</t>
  </si>
  <si>
    <t>John Schlegel</t>
  </si>
  <si>
    <t>Schlegel</t>
  </si>
  <si>
    <t>(101) John Schlegel</t>
  </si>
  <si>
    <t>Schlegel, John  (101)</t>
  </si>
  <si>
    <t>Michael H. Schlossberg</t>
  </si>
  <si>
    <t>Michael</t>
  </si>
  <si>
    <t>Schlossberg</t>
  </si>
  <si>
    <t>(132) Michael H. Schlossberg</t>
  </si>
  <si>
    <t>Schlossberg, Michael (132)</t>
  </si>
  <si>
    <t>Lou Schmitt</t>
  </si>
  <si>
    <t>Louis</t>
  </si>
  <si>
    <t>Schmitt</t>
  </si>
  <si>
    <t>(79) Lou Schmitt</t>
  </si>
  <si>
    <t>Schmitt, Louis (79)</t>
  </si>
  <si>
    <t>Pete Schweyer</t>
  </si>
  <si>
    <t>Pete</t>
  </si>
  <si>
    <t>Schweyer</t>
  </si>
  <si>
    <t>(134) Pete Schweyer</t>
  </si>
  <si>
    <t>Schweyer, Pete (134)</t>
  </si>
  <si>
    <t>Stephanie Scialabba</t>
  </si>
  <si>
    <t>Scialabba</t>
  </si>
  <si>
    <t>(12) Stephanie Scialabba</t>
  </si>
  <si>
    <t>Scialabba, Stephanie (12)</t>
  </si>
  <si>
    <t>Gregory Scott</t>
  </si>
  <si>
    <t>Gregory</t>
  </si>
  <si>
    <t>(54) Gregory Scott</t>
  </si>
  <si>
    <t>Scott, Gregory (54)</t>
  </si>
  <si>
    <t>Jeremy Shaffer</t>
  </si>
  <si>
    <t>Jeremy</t>
  </si>
  <si>
    <t>Shaffer</t>
  </si>
  <si>
    <t>(28) Jeremy Shaffer</t>
  </si>
  <si>
    <t>Shaffer, Jeremy (28)</t>
  </si>
  <si>
    <t>Melissa Shusterman</t>
  </si>
  <si>
    <t>Shusterman</t>
  </si>
  <si>
    <t>(157) Melissa Shusterman</t>
  </si>
  <si>
    <t>Shusterman, Melissa (157)</t>
  </si>
  <si>
    <t>Josh Siegel</t>
  </si>
  <si>
    <t>Siegel</t>
  </si>
  <si>
    <t>(22) Josh Siegel</t>
  </si>
  <si>
    <t>Siegel, Joshua (22)</t>
  </si>
  <si>
    <t>Brian Smith</t>
  </si>
  <si>
    <t>Smith</t>
  </si>
  <si>
    <t>(66) Brian Smith</t>
  </si>
  <si>
    <t>Smith, Brian (66)</t>
  </si>
  <si>
    <t>Ismail Smith-Wade-El</t>
  </si>
  <si>
    <t>Izzy</t>
  </si>
  <si>
    <t>(49) Ismail Smith-Wade-El</t>
  </si>
  <si>
    <t>Smith, Izzy (49)</t>
  </si>
  <si>
    <t>Jared Solomon</t>
  </si>
  <si>
    <t>Jared</t>
  </si>
  <si>
    <t>Solomon</t>
  </si>
  <si>
    <t>(202) Jared Solomon</t>
  </si>
  <si>
    <t>Solomon, Jared (202)</t>
  </si>
  <si>
    <t>Craig Staats</t>
  </si>
  <si>
    <t>Craig</t>
  </si>
  <si>
    <t>Staats</t>
  </si>
  <si>
    <t>(145) Craig Staats</t>
  </si>
  <si>
    <t>Staats, Craig (145)</t>
  </si>
  <si>
    <t>Perry Stambaugh</t>
  </si>
  <si>
    <t>Stambaugh</t>
  </si>
  <si>
    <t>(86) Perry Stambaugh</t>
  </si>
  <si>
    <t>Stambaugh, Perry (86)</t>
  </si>
  <si>
    <t>Mandy Steele</t>
  </si>
  <si>
    <t>Mandy</t>
  </si>
  <si>
    <t>Steele</t>
  </si>
  <si>
    <t>(33) Mandy Steele</t>
  </si>
  <si>
    <t>Steele, Mandy (33)</t>
  </si>
  <si>
    <t>Joanne Stehr</t>
  </si>
  <si>
    <t>Joanne</t>
  </si>
  <si>
    <t>Stehr</t>
  </si>
  <si>
    <t>(107) Joanne Stehr</t>
  </si>
  <si>
    <t>Stehr, Joanne (107)</t>
  </si>
  <si>
    <t>Michael Stender</t>
  </si>
  <si>
    <t>Stender</t>
  </si>
  <si>
    <t>(108) Michael Stender</t>
  </si>
  <si>
    <t>Stender, Michael (108)</t>
  </si>
  <si>
    <t>James Struzzi</t>
  </si>
  <si>
    <t>Struzzi</t>
  </si>
  <si>
    <t>(62) James Struzzi</t>
  </si>
  <si>
    <t>Struzzi, James (62)</t>
  </si>
  <si>
    <t>Paul Takac</t>
  </si>
  <si>
    <t>Takac</t>
  </si>
  <si>
    <t>(82) Paul Takac</t>
  </si>
  <si>
    <t>Takac, Paul  (82)</t>
  </si>
  <si>
    <t>Kathleen Tomlinson</t>
  </si>
  <si>
    <t>KC</t>
  </si>
  <si>
    <t>Thomlinson</t>
  </si>
  <si>
    <t>(18) Kathleen Tomlinson</t>
  </si>
  <si>
    <t>Thomlinson, KC (18)</t>
  </si>
  <si>
    <t>Jesse Topper</t>
  </si>
  <si>
    <t>Jesse</t>
  </si>
  <si>
    <t>Topper</t>
  </si>
  <si>
    <t>(78) Jesse Topper</t>
  </si>
  <si>
    <t>Topper, Jesse (78)</t>
  </si>
  <si>
    <t>Timothy Twardzik</t>
  </si>
  <si>
    <t>Twardzik</t>
  </si>
  <si>
    <t>(123) Timothy Twardzik</t>
  </si>
  <si>
    <t>Twardzik, Timothy (123)</t>
  </si>
  <si>
    <t>Arvind Venkat</t>
  </si>
  <si>
    <t>Arvind</t>
  </si>
  <si>
    <t>Venkat</t>
  </si>
  <si>
    <t>(30) Arvind Venkat</t>
  </si>
  <si>
    <t>Venkat, Arvind (30)</t>
  </si>
  <si>
    <t>Greg Vitali</t>
  </si>
  <si>
    <t>Vitali</t>
  </si>
  <si>
    <t>(166) Greg Vitali</t>
  </si>
  <si>
    <t>Vitali, Gregory (166)</t>
  </si>
  <si>
    <t>Jamie Walsh</t>
  </si>
  <si>
    <t xml:space="preserve">Jamie </t>
  </si>
  <si>
    <t>Walsh</t>
  </si>
  <si>
    <t>(117) Jamie Walsh</t>
  </si>
  <si>
    <t>Walsh, Jamie  (117)</t>
  </si>
  <si>
    <t>Ryan Warner</t>
  </si>
  <si>
    <t>Warner</t>
  </si>
  <si>
    <t>(52) Ryan Warner</t>
  </si>
  <si>
    <t>Warner, Ryan  (52)</t>
  </si>
  <si>
    <t>Perry S. Warren, Jr.</t>
  </si>
  <si>
    <t>(31) Perry S. Warren, Jr.</t>
  </si>
  <si>
    <t>Warren, Perry (31)</t>
  </si>
  <si>
    <t>Dane Watro</t>
  </si>
  <si>
    <t>Dane</t>
  </si>
  <si>
    <t>Watro</t>
  </si>
  <si>
    <t>(116) Dane Watro</t>
  </si>
  <si>
    <t>Watro, Dane (116)</t>
  </si>
  <si>
    <t>Benjamin Waxman</t>
  </si>
  <si>
    <t>Benjamin</t>
  </si>
  <si>
    <t>Waxman</t>
  </si>
  <si>
    <t>(182) Benjamin Waxman</t>
  </si>
  <si>
    <t>Waxman, Benjamin (182)</t>
  </si>
  <si>
    <t>Eric Weaknecht</t>
  </si>
  <si>
    <t>Weaknecht</t>
  </si>
  <si>
    <t>(5) Eric Weaknecht</t>
  </si>
  <si>
    <t>Weaknecht, Eric (5)</t>
  </si>
  <si>
    <t>Joe Webster</t>
  </si>
  <si>
    <t>Webster</t>
  </si>
  <si>
    <t>(150) Joe Webster</t>
  </si>
  <si>
    <t>Webster, Joe (150)</t>
  </si>
  <si>
    <t>Parke Wentling</t>
  </si>
  <si>
    <t>Parke</t>
  </si>
  <si>
    <t>Wentling</t>
  </si>
  <si>
    <t>(7) Parke Wentling</t>
  </si>
  <si>
    <t>Wentling, Parke (7)</t>
  </si>
  <si>
    <t>Martina White</t>
  </si>
  <si>
    <t>Martina</t>
  </si>
  <si>
    <t>White</t>
  </si>
  <si>
    <t>(170) Martina White</t>
  </si>
  <si>
    <t>White, Martina (170)</t>
  </si>
  <si>
    <t>Craig Williams</t>
  </si>
  <si>
    <t>Williams</t>
  </si>
  <si>
    <t>(160) Craig Williams</t>
  </si>
  <si>
    <t>Williams, Craig (160)</t>
  </si>
  <si>
    <t>Dan Williams</t>
  </si>
  <si>
    <t>(74) Dan Williams</t>
  </si>
  <si>
    <t>Williams, Dan (74)</t>
  </si>
  <si>
    <t>Regina Young</t>
  </si>
  <si>
    <t>Regina</t>
  </si>
  <si>
    <t>Young</t>
  </si>
  <si>
    <t>(185) Regina Young</t>
  </si>
  <si>
    <t>Young, Regina (185)</t>
  </si>
  <si>
    <t>David H. Zimmerman</t>
  </si>
  <si>
    <t>Zimmerman</t>
  </si>
  <si>
    <t>(99) David H. Zimmerman</t>
  </si>
  <si>
    <t>Zimmerman, David (99)</t>
  </si>
  <si>
    <t>sldu24</t>
  </si>
  <si>
    <t>David G. Argall</t>
  </si>
  <si>
    <t>Argall</t>
  </si>
  <si>
    <t>(29) David G. Argall</t>
  </si>
  <si>
    <t>Argall, David (29)</t>
  </si>
  <si>
    <t>Lisa Baker</t>
  </si>
  <si>
    <t>Baker</t>
  </si>
  <si>
    <t>(20) Lisa Baker</t>
  </si>
  <si>
    <t>Baker, Lisa (20)</t>
  </si>
  <si>
    <t>Camera Bartolotta</t>
  </si>
  <si>
    <t>Camera</t>
  </si>
  <si>
    <t>Bartolotta</t>
  </si>
  <si>
    <t>(46) Camera Bartolotta</t>
  </si>
  <si>
    <t>Bartolotta, Camera (46)</t>
  </si>
  <si>
    <t>Lisa M. Boscola</t>
  </si>
  <si>
    <t>Boscola</t>
  </si>
  <si>
    <t>(18) Lisa M. Boscola</t>
  </si>
  <si>
    <t>Boscola, Lisa (18)</t>
  </si>
  <si>
    <t>Michele Brooks</t>
  </si>
  <si>
    <t>Michele</t>
  </si>
  <si>
    <t>Brooks</t>
  </si>
  <si>
    <t>(50) Michele Brooks</t>
  </si>
  <si>
    <t>Brooks, Michele (50)</t>
  </si>
  <si>
    <t>Rosemary Brown</t>
  </si>
  <si>
    <t>Rosemary</t>
  </si>
  <si>
    <t>(40) Rosemary Brown</t>
  </si>
  <si>
    <t>Brown, Rosemary (40)</t>
  </si>
  <si>
    <t>Amanda Cappelletti</t>
  </si>
  <si>
    <t>Amanda</t>
  </si>
  <si>
    <t>Cappelletti</t>
  </si>
  <si>
    <t>(17) Amanda Cappelletti</t>
  </si>
  <si>
    <t>Cappelletti, Amanda (17)</t>
  </si>
  <si>
    <t>Jarrett Coleman</t>
  </si>
  <si>
    <t>Jarrett</t>
  </si>
  <si>
    <t>Coleman</t>
  </si>
  <si>
    <t>(16) Jarrett Coleman</t>
  </si>
  <si>
    <t>Coleman, Jarrett (16)</t>
  </si>
  <si>
    <t>Maria Collett</t>
  </si>
  <si>
    <t>Maria</t>
  </si>
  <si>
    <t>Collett</t>
  </si>
  <si>
    <t>(12) Maria Collett</t>
  </si>
  <si>
    <t>Collett, Maria (12)</t>
  </si>
  <si>
    <t>Carolyn Comitta</t>
  </si>
  <si>
    <t>Carolyn</t>
  </si>
  <si>
    <t>Comitta</t>
  </si>
  <si>
    <t>(19) Carolyn Comitta</t>
  </si>
  <si>
    <t>Comitta, Carolyn (19)</t>
  </si>
  <si>
    <t>Jay Costa, Jr.</t>
  </si>
  <si>
    <t>Jay</t>
  </si>
  <si>
    <t>Costa</t>
  </si>
  <si>
    <t>(43) Jay Costa, Jr.</t>
  </si>
  <si>
    <t>Costa, Jay (43)</t>
  </si>
  <si>
    <t>Lynda Culver</t>
  </si>
  <si>
    <t>Lynda</t>
  </si>
  <si>
    <t>Culver</t>
  </si>
  <si>
    <t>(27) Lynda Culver</t>
  </si>
  <si>
    <t>Culver, Lynda (27)</t>
  </si>
  <si>
    <t>Cris Dush</t>
  </si>
  <si>
    <t>Cris</t>
  </si>
  <si>
    <t>Dush</t>
  </si>
  <si>
    <t>(25) Cris Dush</t>
  </si>
  <si>
    <t>Frank Farry</t>
  </si>
  <si>
    <t>Frank</t>
  </si>
  <si>
    <t>Farry</t>
  </si>
  <si>
    <t>(6) Frank Farry</t>
  </si>
  <si>
    <t>Farry, Frank (6)</t>
  </si>
  <si>
    <t>Marty Flynn</t>
  </si>
  <si>
    <t>Marty</t>
  </si>
  <si>
    <t>Flynn</t>
  </si>
  <si>
    <t>(22) Marty Flynn</t>
  </si>
  <si>
    <t>Flynn, Marty (22)</t>
  </si>
  <si>
    <t>Wayne D. Fontana</t>
  </si>
  <si>
    <t>Fontana</t>
  </si>
  <si>
    <t>(42) Wayne D. Fontana</t>
  </si>
  <si>
    <t>Fontana, Wayne (42)</t>
  </si>
  <si>
    <t>Chris Gebhard</t>
  </si>
  <si>
    <t>Chris</t>
  </si>
  <si>
    <t>Gebhard</t>
  </si>
  <si>
    <t>(48) Chris Gebhard</t>
  </si>
  <si>
    <t>Gebhard, Chris (48)</t>
  </si>
  <si>
    <t>Arthur Haywood</t>
  </si>
  <si>
    <t>Arthur</t>
  </si>
  <si>
    <t>Haywood</t>
  </si>
  <si>
    <t>(4) Arthur Haywood</t>
  </si>
  <si>
    <t>Haywood, Arthur (4)</t>
  </si>
  <si>
    <t>Vincent J. Hughes</t>
  </si>
  <si>
    <t>Vincent</t>
  </si>
  <si>
    <t>Hughes</t>
  </si>
  <si>
    <t>(7) Vincent J. Hughes</t>
  </si>
  <si>
    <t>Hughes, Vincent (7)</t>
  </si>
  <si>
    <t>Scott E. Hutchinson</t>
  </si>
  <si>
    <t>Hutchinson</t>
  </si>
  <si>
    <t>(21) Scott E. Hutchinson</t>
  </si>
  <si>
    <t>Hutchinson, Scott (21)</t>
  </si>
  <si>
    <t>John Kane</t>
  </si>
  <si>
    <t>John</t>
  </si>
  <si>
    <t>Kane</t>
  </si>
  <si>
    <t>(9) John Kane</t>
  </si>
  <si>
    <t>Kane, John (9)</t>
  </si>
  <si>
    <t>Timothy Kearney</t>
  </si>
  <si>
    <t>Kearney</t>
  </si>
  <si>
    <t>(26) Timothy Kearney</t>
  </si>
  <si>
    <t>Kearney, Timothy (26)</t>
  </si>
  <si>
    <t>Dawn Keefer</t>
  </si>
  <si>
    <t>Dawn</t>
  </si>
  <si>
    <t>Keefer</t>
  </si>
  <si>
    <t>(31) Dawn Keefer</t>
  </si>
  <si>
    <t>Keefer, Dawn (31)</t>
  </si>
  <si>
    <t>Patty Kim</t>
  </si>
  <si>
    <t xml:space="preserve">Patty </t>
  </si>
  <si>
    <t>Kim</t>
  </si>
  <si>
    <t>(15) Patty Kim</t>
  </si>
  <si>
    <t>Kim, Patty  (15)</t>
  </si>
  <si>
    <t>Wayne Langerholc, Jr.</t>
  </si>
  <si>
    <t>Langerholc</t>
  </si>
  <si>
    <t>(35) Wayne Langerholc, Jr.</t>
  </si>
  <si>
    <t>Langerholc, Wayne (35)</t>
  </si>
  <si>
    <t>Daniel J. Laughlin</t>
  </si>
  <si>
    <t>Laughlin</t>
  </si>
  <si>
    <t>(49) Daniel J. Laughlin</t>
  </si>
  <si>
    <t>Laughlin, Dan (49)</t>
  </si>
  <si>
    <t>James A. Malone</t>
  </si>
  <si>
    <t>Malone</t>
  </si>
  <si>
    <t>(36) James A. Malone</t>
  </si>
  <si>
    <t>Malone, James (36)</t>
  </si>
  <si>
    <t>Scott F. Martin</t>
  </si>
  <si>
    <t>Martin</t>
  </si>
  <si>
    <t>(13) Scott F. Martin</t>
  </si>
  <si>
    <t>Martin, Scott (13)</t>
  </si>
  <si>
    <t>Doug Mastriano</t>
  </si>
  <si>
    <t>Doug</t>
  </si>
  <si>
    <t>Mastriano</t>
  </si>
  <si>
    <t>(33) Doug Mastriano</t>
  </si>
  <si>
    <t>Mastriano, Doug (33)</t>
  </si>
  <si>
    <t>Nicholas Miller</t>
  </si>
  <si>
    <t>Nicholas</t>
  </si>
  <si>
    <t>(14) Nicholas Miller</t>
  </si>
  <si>
    <t>Miller, Nicholas (14)</t>
  </si>
  <si>
    <t>Katie Muth</t>
  </si>
  <si>
    <t>Katie</t>
  </si>
  <si>
    <t>Muth</t>
  </si>
  <si>
    <t>(44) Katie Muth</t>
  </si>
  <si>
    <t>Muth, Katie (44)</t>
  </si>
  <si>
    <t>Tracy Pennycuick</t>
  </si>
  <si>
    <t>Tracy</t>
  </si>
  <si>
    <t>Pennycuick</t>
  </si>
  <si>
    <t>(24) Tracy Pennycuick</t>
  </si>
  <si>
    <t>Pennycuick, Tracy (24)</t>
  </si>
  <si>
    <t>Kristin Phillips-Hill</t>
  </si>
  <si>
    <t>Kristin</t>
  </si>
  <si>
    <t>Phillips-Hill</t>
  </si>
  <si>
    <t>(28) Kristin Phillips-Hill</t>
  </si>
  <si>
    <t>Phillips-Hill, Kristin (28)</t>
  </si>
  <si>
    <t>Joe Picozzi</t>
  </si>
  <si>
    <t>Picozzi</t>
  </si>
  <si>
    <t>(5) Joe Picozzi</t>
  </si>
  <si>
    <t>Picozzi, Joe (5)</t>
  </si>
  <si>
    <t>Nick Pisciottano</t>
  </si>
  <si>
    <t>Nick</t>
  </si>
  <si>
    <t>Pisciottano</t>
  </si>
  <si>
    <t>(45) Nick Pisciottano</t>
  </si>
  <si>
    <t>Pisciottano, Nick (45)</t>
  </si>
  <si>
    <t>Joe Pittman</t>
  </si>
  <si>
    <t>Pittman</t>
  </si>
  <si>
    <t>(41) Joe Pittman</t>
  </si>
  <si>
    <t>Pittman, Joe (41)</t>
  </si>
  <si>
    <t>Devlin Robinson</t>
  </si>
  <si>
    <t>Devlin</t>
  </si>
  <si>
    <t>Robinson</t>
  </si>
  <si>
    <t>(37) Devlin Robinson</t>
  </si>
  <si>
    <t>Robinson, Devlin (37)</t>
  </si>
  <si>
    <t>Greg Rothman</t>
  </si>
  <si>
    <t>Greg</t>
  </si>
  <si>
    <t>Rothman</t>
  </si>
  <si>
    <t>(34) Greg Rothman</t>
  </si>
  <si>
    <t>Rothman, Greg (34)</t>
  </si>
  <si>
    <t>Steve Santarsiero</t>
  </si>
  <si>
    <t>Santarsiero</t>
  </si>
  <si>
    <t>(10) Steve Santarsiero</t>
  </si>
  <si>
    <t>Santarsiero, Steven (10)</t>
  </si>
  <si>
    <t>Nikil Saval</t>
  </si>
  <si>
    <t>Nikil</t>
  </si>
  <si>
    <t>Saval</t>
  </si>
  <si>
    <t>(1) Nikil Saval</t>
  </si>
  <si>
    <t>Saval, Nikil (1)</t>
  </si>
  <si>
    <t>Judith L. Schwank</t>
  </si>
  <si>
    <t>Judith</t>
  </si>
  <si>
    <t>Schwank</t>
  </si>
  <si>
    <t>(11) Judith L. Schwank</t>
  </si>
  <si>
    <t>Schwank, Judith (11)</t>
  </si>
  <si>
    <t>Pat Stefano</t>
  </si>
  <si>
    <t>Stefano</t>
  </si>
  <si>
    <t>(32) Pat Stefano</t>
  </si>
  <si>
    <t>Stefano, Patrick (32)</t>
  </si>
  <si>
    <t>Sharif Street</t>
  </si>
  <si>
    <t>Sharif</t>
  </si>
  <si>
    <t>Street</t>
  </si>
  <si>
    <t>(3) Sharif Street</t>
  </si>
  <si>
    <t>Street, Sharif (3)</t>
  </si>
  <si>
    <t>Christine M. Tartaglione</t>
  </si>
  <si>
    <t>Christine</t>
  </si>
  <si>
    <t>Tartaglione</t>
  </si>
  <si>
    <t>(2) Christine M. Tartaglione</t>
  </si>
  <si>
    <t>Tartaglione, Christine (2)</t>
  </si>
  <si>
    <t>Elder A. Vogel, Jr.</t>
  </si>
  <si>
    <t>Elder</t>
  </si>
  <si>
    <t>Vogel</t>
  </si>
  <si>
    <t>(47) Elder A. Vogel, Jr.</t>
  </si>
  <si>
    <t>Vogel, Elder (47)</t>
  </si>
  <si>
    <t>Judith Ward</t>
  </si>
  <si>
    <t>Judy</t>
  </si>
  <si>
    <t>Ward</t>
  </si>
  <si>
    <t>(30) Judith Ward</t>
  </si>
  <si>
    <t>Ward, Judy (30)</t>
  </si>
  <si>
    <t>Kim L. Ward</t>
  </si>
  <si>
    <t>(39) Kim L. Ward</t>
  </si>
  <si>
    <t>Ward, Kim (39)</t>
  </si>
  <si>
    <t>Anthony H. Williams</t>
  </si>
  <si>
    <t>Anthony Hardy</t>
  </si>
  <si>
    <t>(8) Anthony H. Williams</t>
  </si>
  <si>
    <t>Williams, Anthony Hardy (8)</t>
  </si>
  <si>
    <t>Lindsey Williams</t>
  </si>
  <si>
    <t>Lindsey</t>
  </si>
  <si>
    <t>(38) Lindsey Williams</t>
  </si>
  <si>
    <t>Williams, Lindsey (38)</t>
  </si>
  <si>
    <t>E. Eugene Yaw</t>
  </si>
  <si>
    <t>Gene</t>
  </si>
  <si>
    <t>Yaw</t>
  </si>
  <si>
    <t>(23) E. Eugene Yaw</t>
  </si>
  <si>
    <t>Yaw, Gene (23)</t>
  </si>
  <si>
    <t>UNISERV</t>
  </si>
  <si>
    <t>Andrekovich, Patrick</t>
  </si>
  <si>
    <t>Andrekovich</t>
  </si>
  <si>
    <t xml:space="preserve"> Patrick</t>
  </si>
  <si>
    <t>Apaliski</t>
  </si>
  <si>
    <t xml:space="preserve"> Lora</t>
  </si>
  <si>
    <t>Apessos, Craig</t>
  </si>
  <si>
    <t>Apessos</t>
  </si>
  <si>
    <t xml:space="preserve"> Craig</t>
  </si>
  <si>
    <t>Armitage, Vicki</t>
  </si>
  <si>
    <t>Armitage</t>
  </si>
  <si>
    <t xml:space="preserve"> Vicki</t>
  </si>
  <si>
    <t>Audrain, Tricia</t>
  </si>
  <si>
    <t>Audrain</t>
  </si>
  <si>
    <t xml:space="preserve"> Tricia</t>
  </si>
  <si>
    <t>Battallini, Justin</t>
  </si>
  <si>
    <t>Battallini</t>
  </si>
  <si>
    <t xml:space="preserve"> Justin</t>
  </si>
  <si>
    <t>Bronson, Allison</t>
  </si>
  <si>
    <t>Bronson</t>
  </si>
  <si>
    <t xml:space="preserve"> Allison</t>
  </si>
  <si>
    <t>Burnet, Johnathan</t>
  </si>
  <si>
    <t>Burnet</t>
  </si>
  <si>
    <t xml:space="preserve"> Johnathan</t>
  </si>
  <si>
    <t>Burnett, Terry</t>
  </si>
  <si>
    <t>Burnett</t>
  </si>
  <si>
    <t xml:space="preserve"> Terry</t>
  </si>
  <si>
    <t>Cardinale, Lisa</t>
  </si>
  <si>
    <t>Cardinale</t>
  </si>
  <si>
    <t xml:space="preserve"> Lisa</t>
  </si>
  <si>
    <t>Carpenter, Scott</t>
  </si>
  <si>
    <t>Carpenter</t>
  </si>
  <si>
    <t xml:space="preserve"> Scott</t>
  </si>
  <si>
    <t>Casti, Butch</t>
  </si>
  <si>
    <t>Casti</t>
  </si>
  <si>
    <t xml:space="preserve"> Butch</t>
  </si>
  <si>
    <t>Cholish, Steve</t>
  </si>
  <si>
    <t>Cholish</t>
  </si>
  <si>
    <t xml:space="preserve"> Steve</t>
  </si>
  <si>
    <t>Cirelli, Gary</t>
  </si>
  <si>
    <t>Cirelli</t>
  </si>
  <si>
    <t xml:space="preserve"> Gary</t>
  </si>
  <si>
    <t>Clouser, Kelley</t>
  </si>
  <si>
    <t>Clouser</t>
  </si>
  <si>
    <t xml:space="preserve"> Kelley</t>
  </si>
  <si>
    <t>Compeau, Kelly</t>
  </si>
  <si>
    <t>Compeau</t>
  </si>
  <si>
    <t xml:space="preserve"> Kelly</t>
  </si>
  <si>
    <t>Cortazzo, Chrissy</t>
  </si>
  <si>
    <t>Cortazzo</t>
  </si>
  <si>
    <t xml:space="preserve"> Chrissy</t>
  </si>
  <si>
    <t>Cowley, Virginia</t>
  </si>
  <si>
    <t>Cowley</t>
  </si>
  <si>
    <t xml:space="preserve"> Virginia</t>
  </si>
  <si>
    <t>Cramer, Stephanie</t>
  </si>
  <si>
    <t>Cramer</t>
  </si>
  <si>
    <t xml:space="preserve"> Stephanie</t>
  </si>
  <si>
    <t>Crockett, Sherri</t>
  </si>
  <si>
    <t>Crockett</t>
  </si>
  <si>
    <t xml:space="preserve"> Sherri</t>
  </si>
  <si>
    <t>Dauberman, Russ</t>
  </si>
  <si>
    <t>Dauberman</t>
  </si>
  <si>
    <t xml:space="preserve"> Russ</t>
  </si>
  <si>
    <t>DeWitt, Barry</t>
  </si>
  <si>
    <t>DeWitt</t>
  </si>
  <si>
    <t xml:space="preserve"> Barry</t>
  </si>
  <si>
    <t>Degnan, Maria</t>
  </si>
  <si>
    <t>Degnan</t>
  </si>
  <si>
    <t xml:space="preserve"> Maria</t>
  </si>
  <si>
    <t>Dixon, Andrew</t>
  </si>
  <si>
    <t>Dixon</t>
  </si>
  <si>
    <t xml:space="preserve"> Andrew</t>
  </si>
  <si>
    <t>Fargen, Matt</t>
  </si>
  <si>
    <t>Fargen</t>
  </si>
  <si>
    <t xml:space="preserve"> Matt</t>
  </si>
  <si>
    <t>Fecho, Corrine</t>
  </si>
  <si>
    <t>Fecho</t>
  </si>
  <si>
    <t xml:space="preserve"> Corrine</t>
  </si>
  <si>
    <t>Fisanick, Laura</t>
  </si>
  <si>
    <t>Fisanick</t>
  </si>
  <si>
    <t xml:space="preserve"> Laura</t>
  </si>
  <si>
    <t>Flaharty, Nicole</t>
  </si>
  <si>
    <t>Flaharty</t>
  </si>
  <si>
    <t xml:space="preserve"> Nicole</t>
  </si>
  <si>
    <t>Frendt, Dylan</t>
  </si>
  <si>
    <t>Frendt</t>
  </si>
  <si>
    <t xml:space="preserve"> Dylan</t>
  </si>
  <si>
    <t>Gallon, Clovis</t>
  </si>
  <si>
    <t>Gallon</t>
  </si>
  <si>
    <t xml:space="preserve"> Clovis</t>
  </si>
  <si>
    <t>Gross, Brad</t>
  </si>
  <si>
    <t>Gross</t>
  </si>
  <si>
    <t xml:space="preserve"> Brad</t>
  </si>
  <si>
    <t>Gruenloh, Matthew</t>
  </si>
  <si>
    <t>Gruenloh</t>
  </si>
  <si>
    <t xml:space="preserve"> Matthew</t>
  </si>
  <si>
    <t>Holland, John</t>
  </si>
  <si>
    <t>Holland</t>
  </si>
  <si>
    <t xml:space="preserve"> John</t>
  </si>
  <si>
    <t>Horigan, Katherine</t>
  </si>
  <si>
    <t>Horigan</t>
  </si>
  <si>
    <t xml:space="preserve"> Katherine</t>
  </si>
  <si>
    <t>Judd, Mary Ellen</t>
  </si>
  <si>
    <t>Judd</t>
  </si>
  <si>
    <t xml:space="preserve"> Mary Ellen</t>
  </si>
  <si>
    <t>Karschner, Stu</t>
  </si>
  <si>
    <t>Karschner</t>
  </si>
  <si>
    <t xml:space="preserve"> Stu</t>
  </si>
  <si>
    <t>Kenney, Owen</t>
  </si>
  <si>
    <t>Kenney</t>
  </si>
  <si>
    <t xml:space="preserve"> Owen</t>
  </si>
  <si>
    <t>Landis, Brian</t>
  </si>
  <si>
    <t>Landis</t>
  </si>
  <si>
    <t xml:space="preserve"> Brian</t>
  </si>
  <si>
    <t>Lavelle, Thomas</t>
  </si>
  <si>
    <t>Lavelle</t>
  </si>
  <si>
    <t xml:space="preserve"> Thomas</t>
  </si>
  <si>
    <t>Leary, Wendy</t>
  </si>
  <si>
    <t>Leary</t>
  </si>
  <si>
    <t xml:space="preserve"> Wendy</t>
  </si>
  <si>
    <t>Lydick, Bill</t>
  </si>
  <si>
    <t>Lydick</t>
  </si>
  <si>
    <t xml:space="preserve"> Bill</t>
  </si>
  <si>
    <t>Lynn, Mark</t>
  </si>
  <si>
    <t>Lynn</t>
  </si>
  <si>
    <t xml:space="preserve"> Mark</t>
  </si>
  <si>
    <t>Maria, James</t>
  </si>
  <si>
    <t xml:space="preserve"> James</t>
  </si>
  <si>
    <t>Martino, Pamela</t>
  </si>
  <si>
    <t>Martino</t>
  </si>
  <si>
    <t xml:space="preserve"> Pamela</t>
  </si>
  <si>
    <t>McDade, Mark</t>
  </si>
  <si>
    <t>McDade</t>
  </si>
  <si>
    <t>McHugh, Bernadette</t>
  </si>
  <si>
    <t>McHugh</t>
  </si>
  <si>
    <t xml:space="preserve"> Bernadette</t>
  </si>
  <si>
    <t>McKiernan, John</t>
  </si>
  <si>
    <t>McKiernan</t>
  </si>
  <si>
    <t>McNulty, Michael</t>
  </si>
  <si>
    <t>McNulty</t>
  </si>
  <si>
    <t xml:space="preserve"> Michael</t>
  </si>
  <si>
    <t>Mirabito, Molly</t>
  </si>
  <si>
    <t>Mirabito</t>
  </si>
  <si>
    <t xml:space="preserve"> Molly</t>
  </si>
  <si>
    <t>Moll, Greg</t>
  </si>
  <si>
    <t>Moll</t>
  </si>
  <si>
    <t xml:space="preserve"> Greg</t>
  </si>
  <si>
    <t>Monaghan, Matt</t>
  </si>
  <si>
    <t>Monaghan</t>
  </si>
  <si>
    <t>Moore, Nathan</t>
  </si>
  <si>
    <t>Moore</t>
  </si>
  <si>
    <t xml:space="preserve"> Nathan</t>
  </si>
  <si>
    <t>Moore, Shannon</t>
  </si>
  <si>
    <t xml:space="preserve"> Shannon</t>
  </si>
  <si>
    <t>Mott, Dustin</t>
  </si>
  <si>
    <t>Mott</t>
  </si>
  <si>
    <t xml:space="preserve"> Dustin</t>
  </si>
  <si>
    <t>Myers, Robert</t>
  </si>
  <si>
    <t>Myers</t>
  </si>
  <si>
    <t xml:space="preserve"> Robert</t>
  </si>
  <si>
    <t>Pennington, Robert</t>
  </si>
  <si>
    <t>Pennington</t>
  </si>
  <si>
    <t>Popelas, Nicole</t>
  </si>
  <si>
    <t>Popelas</t>
  </si>
  <si>
    <t>Regos, Lindsay</t>
  </si>
  <si>
    <t>Regos</t>
  </si>
  <si>
    <t xml:space="preserve"> Lindsay</t>
  </si>
  <si>
    <t>Reilly, Monet</t>
  </si>
  <si>
    <t>Reilly</t>
  </si>
  <si>
    <t xml:space="preserve"> Monet</t>
  </si>
  <si>
    <t>Rosenberry, Doug</t>
  </si>
  <si>
    <t>Rosenberry</t>
  </si>
  <si>
    <t xml:space="preserve"> Doug</t>
  </si>
  <si>
    <t>Roth, J. Chad</t>
  </si>
  <si>
    <t>Roth</t>
  </si>
  <si>
    <t>Sala, Lauren</t>
  </si>
  <si>
    <t>Sala</t>
  </si>
  <si>
    <t xml:space="preserve"> Lauren</t>
  </si>
  <si>
    <t>Schachern, Corry</t>
  </si>
  <si>
    <t>Schachern</t>
  </si>
  <si>
    <t xml:space="preserve"> Corry</t>
  </si>
  <si>
    <t>Seranko, Anthony</t>
  </si>
  <si>
    <t>Seranko</t>
  </si>
  <si>
    <t xml:space="preserve"> Anthony</t>
  </si>
  <si>
    <t>Shodi, Dawn</t>
  </si>
  <si>
    <t>Shodi</t>
  </si>
  <si>
    <t xml:space="preserve"> Dawn</t>
  </si>
  <si>
    <t>Smith, Julie</t>
  </si>
  <si>
    <t xml:space="preserve"> Julie</t>
  </si>
  <si>
    <t>Smith, Robert</t>
  </si>
  <si>
    <t>Torres, Linda</t>
  </si>
  <si>
    <t>Torres</t>
  </si>
  <si>
    <t xml:space="preserve"> Linda</t>
  </si>
  <si>
    <t>Troast, Kayla</t>
  </si>
  <si>
    <t>Troast</t>
  </si>
  <si>
    <t xml:space="preserve"> Kayla</t>
  </si>
  <si>
    <t>Tuinstra, Tim</t>
  </si>
  <si>
    <t>Tuinstra</t>
  </si>
  <si>
    <t xml:space="preserve"> Tim</t>
  </si>
  <si>
    <t>Vanderpool, Dawna</t>
  </si>
  <si>
    <t>Vanderpool</t>
  </si>
  <si>
    <t xml:space="preserve"> Dawna</t>
  </si>
  <si>
    <t>Weber, Adam</t>
  </si>
  <si>
    <t>Weber</t>
  </si>
  <si>
    <t xml:space="preserve"> Adam</t>
  </si>
  <si>
    <t>Weil, Zeek</t>
  </si>
  <si>
    <t>Weil</t>
  </si>
  <si>
    <t xml:space="preserve"> Zeek</t>
  </si>
  <si>
    <t>Williams, Alisa</t>
  </si>
  <si>
    <t xml:space="preserve"> Alisa</t>
  </si>
  <si>
    <t>Williams, Tona</t>
  </si>
  <si>
    <t xml:space="preserve"> Tona</t>
  </si>
  <si>
    <t>Witt, Brooke</t>
  </si>
  <si>
    <t>Witt</t>
  </si>
  <si>
    <t xml:space="preserve"> Brooke</t>
  </si>
  <si>
    <t>Wolf, Chris</t>
  </si>
  <si>
    <t>Wolf</t>
  </si>
  <si>
    <t xml:space="preserve"> Chris</t>
  </si>
  <si>
    <t>Wolfgang, Amy</t>
  </si>
  <si>
    <t>Wolfgang</t>
  </si>
  <si>
    <t xml:space="preserve"> Amy</t>
  </si>
  <si>
    <t>Wood, Shawnee</t>
  </si>
  <si>
    <t>Wood</t>
  </si>
  <si>
    <t xml:space="preserve"> Shawnee</t>
  </si>
  <si>
    <t>Yodanis, Janine</t>
  </si>
  <si>
    <t>Yodanis</t>
  </si>
  <si>
    <t xml:space="preserve"> Janine</t>
  </si>
  <si>
    <t>Yutko, Kelsey</t>
  </si>
  <si>
    <t>Yutko</t>
  </si>
  <si>
    <t xml:space="preserve"> Kelsey</t>
  </si>
  <si>
    <t>Zabielski, Deborah</t>
  </si>
  <si>
    <t>Zabielski</t>
  </si>
  <si>
    <t xml:space="preserve"> Deborah</t>
  </si>
  <si>
    <t>No Region Assignment</t>
  </si>
  <si>
    <t>2016</t>
  </si>
  <si>
    <t>ALBERT GALLATIN AREA</t>
  </si>
  <si>
    <t>2017</t>
  </si>
  <si>
    <t>2018</t>
  </si>
  <si>
    <t>2019</t>
  </si>
  <si>
    <t>2020</t>
  </si>
  <si>
    <t>2021</t>
  </si>
  <si>
    <t>2022</t>
  </si>
  <si>
    <t>2023</t>
  </si>
  <si>
    <t>2024</t>
  </si>
  <si>
    <t>2025</t>
  </si>
  <si>
    <t>2026</t>
  </si>
  <si>
    <t>2027</t>
  </si>
  <si>
    <t>2028</t>
  </si>
  <si>
    <t>2029</t>
  </si>
  <si>
    <t>2030</t>
  </si>
  <si>
    <t>2031</t>
  </si>
  <si>
    <t>2032</t>
  </si>
  <si>
    <t>2033</t>
  </si>
  <si>
    <t>2034</t>
  </si>
  <si>
    <t>2035</t>
  </si>
  <si>
    <t>BROWNSVILLE AREA</t>
  </si>
  <si>
    <t>CONNELLSVILLE AREA</t>
  </si>
  <si>
    <t>2012</t>
  </si>
  <si>
    <t>2013</t>
  </si>
  <si>
    <t>2014</t>
  </si>
  <si>
    <t>2015</t>
  </si>
  <si>
    <t>FAYETTE COUNTY AVTS</t>
  </si>
  <si>
    <t>Career and Technical Center</t>
  </si>
  <si>
    <t>FRAZIER</t>
  </si>
  <si>
    <t>LAUREL HIGHLANDS</t>
  </si>
  <si>
    <t>CONNELLSVILLE AREA CTC</t>
  </si>
  <si>
    <t>UNIONTOWN AREA</t>
  </si>
  <si>
    <t>CARMICHAELS AREA</t>
  </si>
  <si>
    <t>CENTRAL GREENE</t>
  </si>
  <si>
    <t>GREENE COUNTY AVTS</t>
  </si>
  <si>
    <t>JEFFERSON-MORGAN</t>
  </si>
  <si>
    <t>SOUTHEASTERN GREENE</t>
  </si>
  <si>
    <t>WEST GREENE</t>
  </si>
  <si>
    <t>AVELLA AREA</t>
  </si>
  <si>
    <t>BENTWORTH</t>
  </si>
  <si>
    <t>BETHLEHEM-CENTER</t>
  </si>
  <si>
    <t>BURGETTSTOWN AREA</t>
  </si>
  <si>
    <t>CALIFORNIA AREA</t>
  </si>
  <si>
    <t>CANON-MCMILLAN</t>
  </si>
  <si>
    <t>CHARLEROI</t>
  </si>
  <si>
    <t>CHARTIERS-HOUSTON</t>
  </si>
  <si>
    <t>FORT CHERRY</t>
  </si>
  <si>
    <t>MCGUFFEY</t>
  </si>
  <si>
    <t>MON VALLEY AVTS</t>
  </si>
  <si>
    <t>PETERS TOWNSHIP</t>
  </si>
  <si>
    <t>RINGGOLD</t>
  </si>
  <si>
    <t>TRINITY AREA</t>
  </si>
  <si>
    <t>WASHINGTON</t>
  </si>
  <si>
    <t>WESTERN AVTS</t>
  </si>
  <si>
    <t>PITTSBURGH AVTS</t>
  </si>
  <si>
    <t>PITTSBURGH</t>
  </si>
  <si>
    <t>A W BEATTIE AVTS</t>
  </si>
  <si>
    <t>ALLEGHENY VALLEY</t>
  </si>
  <si>
    <t>AVONWORTH</t>
  </si>
  <si>
    <t>PINE-RICHLAND</t>
  </si>
  <si>
    <t>BALDWIN-WHITEHALL</t>
  </si>
  <si>
    <t>BETHEL PARK</t>
  </si>
  <si>
    <t>BRENTWOOD BOROUGH</t>
  </si>
  <si>
    <t>CARLYNTON</t>
  </si>
  <si>
    <t>CHARTIERS VALLEY</t>
  </si>
  <si>
    <t>CLAIRTON</t>
  </si>
  <si>
    <t>CORNELL</t>
  </si>
  <si>
    <t>DEER LAKES</t>
  </si>
  <si>
    <t>DUQUESNE CITY</t>
  </si>
  <si>
    <t>EAST ALLEGHENY</t>
  </si>
  <si>
    <t>ELIZABETH FORWARD</t>
  </si>
  <si>
    <t>FORBES ROAD EAST AVTS</t>
  </si>
  <si>
    <t>FOX CHAPEL AREA</t>
  </si>
  <si>
    <t>GATEWAY</t>
  </si>
  <si>
    <t>HAMPTON TOWNSHIP</t>
  </si>
  <si>
    <t>HIGHLANDS</t>
  </si>
  <si>
    <t>KEYSTONE OAKS</t>
  </si>
  <si>
    <t>MCKEESPORT AREA</t>
  </si>
  <si>
    <t>MCKEESPORT AVTS</t>
  </si>
  <si>
    <t>MONTOUR</t>
  </si>
  <si>
    <t>MOON AREA</t>
  </si>
  <si>
    <t>MOUNT LEBANON</t>
  </si>
  <si>
    <t>NORTH ALLEGHENY</t>
  </si>
  <si>
    <t>NORTHGATE</t>
  </si>
  <si>
    <t>NORTH HILLS</t>
  </si>
  <si>
    <t>PARKWAY WEST AVTS</t>
  </si>
  <si>
    <t>PENN HILLS</t>
  </si>
  <si>
    <t>PLUM BOROUGH</t>
  </si>
  <si>
    <t>QUAKER VALLEY</t>
  </si>
  <si>
    <t>RIVERVIEW</t>
  </si>
  <si>
    <t>SHALER AREA</t>
  </si>
  <si>
    <t>SOUTH ALLEGHENY</t>
  </si>
  <si>
    <t>SOUTH FAYETTE TOWNSHIP</t>
  </si>
  <si>
    <t>SOUTH PARK</t>
  </si>
  <si>
    <t>STEEL CENTER AVTS</t>
  </si>
  <si>
    <t>STEEL VALLEY</t>
  </si>
  <si>
    <t>STO-ROX</t>
  </si>
  <si>
    <t>UPPER ST CLAIR</t>
  </si>
  <si>
    <t>WEST ALLEGHENY</t>
  </si>
  <si>
    <t>WEST JEFFERSON HILLS</t>
  </si>
  <si>
    <t>WEST MIFFLIN AREA</t>
  </si>
  <si>
    <t>WILKINSBURG BOROUGH</t>
  </si>
  <si>
    <t>WOODLAND HILLS</t>
  </si>
  <si>
    <t>BUTLER AREA</t>
  </si>
  <si>
    <t>BUTLER COUNTY AVTS</t>
  </si>
  <si>
    <t>KARNS CITY AREA</t>
  </si>
  <si>
    <t>MARS AREA</t>
  </si>
  <si>
    <t>MONITEAU</t>
  </si>
  <si>
    <t>SLIPPERY ROCK AREA</t>
  </si>
  <si>
    <t>KNOCH</t>
  </si>
  <si>
    <t>SOUTH BUTLER COUNTY</t>
  </si>
  <si>
    <t>SENECA VALLEY</t>
  </si>
  <si>
    <t>ELLWOOD CITY AREA</t>
  </si>
  <si>
    <t>LAUREL</t>
  </si>
  <si>
    <t>LAWRENCE COUNTY AVTS</t>
  </si>
  <si>
    <t>MOHAWK AREA</t>
  </si>
  <si>
    <t>NESHANNOCK TOWNSHIP</t>
  </si>
  <si>
    <t>NEW CASTLE AREA</t>
  </si>
  <si>
    <t>SHENANGO AREA</t>
  </si>
  <si>
    <t>UNION AREA</t>
  </si>
  <si>
    <t>WILMINGTON AREA</t>
  </si>
  <si>
    <t>COMMODORE PERRY</t>
  </si>
  <si>
    <t>FARRELL AREA</t>
  </si>
  <si>
    <t>GREENVILLE AREA</t>
  </si>
  <si>
    <t>GROVE CITY AREA</t>
  </si>
  <si>
    <t>HERMITAGE</t>
  </si>
  <si>
    <t>JAMESTOWN AREA</t>
  </si>
  <si>
    <t>LAKEVIEW</t>
  </si>
  <si>
    <t>MERCER AREA</t>
  </si>
  <si>
    <t>MERCER COUNTY AVTS</t>
  </si>
  <si>
    <t>REYNOLDS</t>
  </si>
  <si>
    <t>SHARON CITY</t>
  </si>
  <si>
    <t>SHARPSVILLE AREA</t>
  </si>
  <si>
    <t>WEST MIDDLESEX AREA</t>
  </si>
  <si>
    <t>CONNEAUT</t>
  </si>
  <si>
    <t>CRAWFORD CENTRAL</t>
  </si>
  <si>
    <t>CRAWFORD COUNTY AVTS</t>
  </si>
  <si>
    <t>PENNCREST</t>
  </si>
  <si>
    <t>CORRY AREA</t>
  </si>
  <si>
    <t>ERIE CITY AVTS</t>
  </si>
  <si>
    <t>ERIE CITY</t>
  </si>
  <si>
    <t>ERIE COUNTY AVTS</t>
  </si>
  <si>
    <t>FAIRVIEW</t>
  </si>
  <si>
    <t>FORT LEBOEUF</t>
  </si>
  <si>
    <t>GENERAL MCLANE</t>
  </si>
  <si>
    <t>GIRARD</t>
  </si>
  <si>
    <t>HARBOR CREEK</t>
  </si>
  <si>
    <t>IROQUOIS</t>
  </si>
  <si>
    <t>MILLCREEK TOWNSHIP</t>
  </si>
  <si>
    <t>NORTH EAST</t>
  </si>
  <si>
    <t>NORTHWESTERN</t>
  </si>
  <si>
    <t>UNION CITY AREA</t>
  </si>
  <si>
    <t>WATTSBURG AREA</t>
  </si>
  <si>
    <t>WARREN COUNTY AVTS</t>
  </si>
  <si>
    <t>WARREN COUNTY</t>
  </si>
  <si>
    <t>ALLEGHENY-CLARION VALLEY</t>
  </si>
  <si>
    <t>CLARION AREA</t>
  </si>
  <si>
    <t>CLARION COUNTY AVTS</t>
  </si>
  <si>
    <t>CLARION-LIMESTONE AREA</t>
  </si>
  <si>
    <t>KEYSTONE</t>
  </si>
  <si>
    <t>NORTH CLARION COUNTY</t>
  </si>
  <si>
    <t>REDBANK VALLEY</t>
  </si>
  <si>
    <t>UNION</t>
  </si>
  <si>
    <t>DUBOIS AREA</t>
  </si>
  <si>
    <t>FOREST AREA</t>
  </si>
  <si>
    <t>BROCKWAY AREA</t>
  </si>
  <si>
    <t>BROOKVILLE AREA</t>
  </si>
  <si>
    <t>JEFFERSON CO-DUBOIS AVTS</t>
  </si>
  <si>
    <t>PUNXSUTAWNEY AREA</t>
  </si>
  <si>
    <t>CRANBERRY AREA</t>
  </si>
  <si>
    <t>FRANKLIN AREA</t>
  </si>
  <si>
    <t>OIL CITY AREA</t>
  </si>
  <si>
    <t>TITUSVILLE AREA</t>
  </si>
  <si>
    <t>VALLEY GROVE</t>
  </si>
  <si>
    <t>VENANGO COUNTY AVTS</t>
  </si>
  <si>
    <t>BELLE VERNON AREA</t>
  </si>
  <si>
    <t>BURRELL</t>
  </si>
  <si>
    <t>CNTL WSTMRLND CO AVTS</t>
  </si>
  <si>
    <t>DERRY AREA</t>
  </si>
  <si>
    <t>E WSTMRLND CO AVTS</t>
  </si>
  <si>
    <t>FRANKLIN REGIONAL</t>
  </si>
  <si>
    <t>GREATER LATROBE</t>
  </si>
  <si>
    <t>GREENSBURG SALEM</t>
  </si>
  <si>
    <t>HEMPFIELD AREA</t>
  </si>
  <si>
    <t>JEANNETTE CITY</t>
  </si>
  <si>
    <t>KISKI AREA</t>
  </si>
  <si>
    <t>LIGONIER VALLEY</t>
  </si>
  <si>
    <t>MONESSEN CITY</t>
  </si>
  <si>
    <t>MT. PLEASANT AREA</t>
  </si>
  <si>
    <t>NEW KENSINGTON-ARNOLD</t>
  </si>
  <si>
    <t>NRTHN WSTMRLND CO AVTS</t>
  </si>
  <si>
    <t>NORWIN</t>
  </si>
  <si>
    <t>PENN TRAFFORD</t>
  </si>
  <si>
    <t>SOUTHMORELAND</t>
  </si>
  <si>
    <t>YOUGH</t>
  </si>
  <si>
    <t>BEDFORD AREA</t>
  </si>
  <si>
    <t>BEDFORD-EVERETT AVTS</t>
  </si>
  <si>
    <t>CHESTNUT RIDGE</t>
  </si>
  <si>
    <t>EVERETT AREA</t>
  </si>
  <si>
    <t>NORTHERN BEDFORD COUNTY</t>
  </si>
  <si>
    <t>TUSSEY MOUNTAIN</t>
  </si>
  <si>
    <t>ALTOONA AREA</t>
  </si>
  <si>
    <t>ALTOONA AVTS</t>
  </si>
  <si>
    <t>BELLWOOD-ANTIS</t>
  </si>
  <si>
    <t>CLAYSBURG-KIMMEL</t>
  </si>
  <si>
    <t>HOLLIDAYSBURG AREA</t>
  </si>
  <si>
    <t>SPRING COVE</t>
  </si>
  <si>
    <t>TYRONE AREA</t>
  </si>
  <si>
    <t>WILLIAMSBURG COMMUNITY</t>
  </si>
  <si>
    <t>ADMIRAL PEARY AVTS</t>
  </si>
  <si>
    <t>BLACKLICK VALLEY</t>
  </si>
  <si>
    <t>CAMBRIA HEIGHTS</t>
  </si>
  <si>
    <t>CENTRAL CAMBRIA</t>
  </si>
  <si>
    <t>CONEMAUGH VALLEY</t>
  </si>
  <si>
    <t>FERNDALE AREA</t>
  </si>
  <si>
    <t>FOREST HILLS</t>
  </si>
  <si>
    <t>GREATER JOHNSTOWN</t>
  </si>
  <si>
    <t>GREATER JOHNSTOWN CTC</t>
  </si>
  <si>
    <t>NORTHERN CAMBRIA</t>
  </si>
  <si>
    <t>PENN CAMBRIA</t>
  </si>
  <si>
    <t>PORTAGE AREA</t>
  </si>
  <si>
    <t>RICHLAND</t>
  </si>
  <si>
    <t>WESTMONT HILLTOP</t>
  </si>
  <si>
    <t>BERLIN BROTHERSVALLEY</t>
  </si>
  <si>
    <t>CONEMAUGH TOWNSHIP AREA</t>
  </si>
  <si>
    <t>MEYERSDALE AREA</t>
  </si>
  <si>
    <t>NORTH STAR</t>
  </si>
  <si>
    <t>ROCKWOOD AREA</t>
  </si>
  <si>
    <t>SALISBURY-ELK LICK</t>
  </si>
  <si>
    <t>SHADE-CENTRAL CITY</t>
  </si>
  <si>
    <t>SHANKSVILLE-STONYCREEK</t>
  </si>
  <si>
    <t>SOMERSET AREA</t>
  </si>
  <si>
    <t>SOMERSET CO TECH CTR</t>
  </si>
  <si>
    <t>TURKEYFOOT VALLEY AREA</t>
  </si>
  <si>
    <t>WINDBER AREA</t>
  </si>
  <si>
    <t>CAMERON COUNTY</t>
  </si>
  <si>
    <t>JOHNSONBURG AREA</t>
  </si>
  <si>
    <t>RIDGWAY AREA</t>
  </si>
  <si>
    <t>ST. MARYS AREA</t>
  </si>
  <si>
    <t>SENECA HIGHLANDS AVTS</t>
  </si>
  <si>
    <t>Mckean</t>
  </si>
  <si>
    <t>BRADFORD AREA</t>
  </si>
  <si>
    <t>KANE AREA</t>
  </si>
  <si>
    <t>OTTO ELDRED</t>
  </si>
  <si>
    <t>PORT ALLEGANY</t>
  </si>
  <si>
    <t>SMETHPORT AREA</t>
  </si>
  <si>
    <t>AUSTIN AREA</t>
  </si>
  <si>
    <t>COUDERSPORT AREA</t>
  </si>
  <si>
    <t>GALETON AREA</t>
  </si>
  <si>
    <t>NORTHERN POTTER</t>
  </si>
  <si>
    <t>OSWAYO VALLEY</t>
  </si>
  <si>
    <t>BALD EAGLE AREA</t>
  </si>
  <si>
    <t>BELLEFONTE AREA</t>
  </si>
  <si>
    <t>CENTRAL PA INST SCI TECH</t>
  </si>
  <si>
    <t>PENNS VALLEY AREA</t>
  </si>
  <si>
    <t>STATE COLLEGE AREA</t>
  </si>
  <si>
    <t>CLEARFIELD AREA</t>
  </si>
  <si>
    <t>CLEARFIELD COUNTY AVTS</t>
  </si>
  <si>
    <t>CURWENSVILLE AREA</t>
  </si>
  <si>
    <t>GLENDALE</t>
  </si>
  <si>
    <t>HARMONY AREA</t>
  </si>
  <si>
    <t>MOSHANNON VALLEY</t>
  </si>
  <si>
    <t>PHILIPSBURG-OSCEOLA AREA</t>
  </si>
  <si>
    <t>WEST BRANCH AREA</t>
  </si>
  <si>
    <t>KEYSTONE CENTRAL</t>
  </si>
  <si>
    <t>KEYSTONE CENTRAL AVTS</t>
  </si>
  <si>
    <t>CENTRAL FULTON</t>
  </si>
  <si>
    <t>FORBES ROAD</t>
  </si>
  <si>
    <t>FULTON COUNTY VO-TECH</t>
  </si>
  <si>
    <t>SOUTHERN FULTON</t>
  </si>
  <si>
    <t>HUNTINGDON AREA</t>
  </si>
  <si>
    <t>HUNTINGDON COUNTY AVTS</t>
  </si>
  <si>
    <t>JUNIATA VALLEY</t>
  </si>
  <si>
    <t>MOUNT UNION AREA</t>
  </si>
  <si>
    <t>SOUTHERN HUNTINGDON CO.</t>
  </si>
  <si>
    <t>JUNIATA COUNTY</t>
  </si>
  <si>
    <t>MIFFLIN-JUNIATA CTC</t>
  </si>
  <si>
    <t>MIFFLIN CO ACAD SCI/TECH</t>
  </si>
  <si>
    <t>MIFFLIN COUNTY</t>
  </si>
  <si>
    <t>BERMUDIAN SPRINGS</t>
  </si>
  <si>
    <t>CONEWAGO VALLEY</t>
  </si>
  <si>
    <t>FAIRFIELD AREA</t>
  </si>
  <si>
    <t>GETTYSBURG AREA</t>
  </si>
  <si>
    <t>ADAMS CO TECH INSTITUTE</t>
  </si>
  <si>
    <t>LITTLESTOWN AREA</t>
  </si>
  <si>
    <t>UPPER ADAMS</t>
  </si>
  <si>
    <t>CHAMBERSBURG AREA</t>
  </si>
  <si>
    <t>FANNETT-METAL</t>
  </si>
  <si>
    <t>FRANKLIN COUNTY AVTS</t>
  </si>
  <si>
    <t>GREENCASTLE-ANTRIM</t>
  </si>
  <si>
    <t>TUSCARORA</t>
  </si>
  <si>
    <t>WAYNESBORO AREA</t>
  </si>
  <si>
    <t>CENTRAL YORK</t>
  </si>
  <si>
    <t>DALLASTOWN AREA</t>
  </si>
  <si>
    <t>DOVER AREA</t>
  </si>
  <si>
    <t>EASTERN YORK</t>
  </si>
  <si>
    <t>HANOVER PUBLIC</t>
  </si>
  <si>
    <t>NORTHEASTERN YORK</t>
  </si>
  <si>
    <t>RED LION AREA</t>
  </si>
  <si>
    <t>SOUTH EASTERN</t>
  </si>
  <si>
    <t>SOUTH WESTERN</t>
  </si>
  <si>
    <t>SOUTHERN YORK COUNTY</t>
  </si>
  <si>
    <t>SPRING GROVE AREA</t>
  </si>
  <si>
    <t>WEST YORK AREA</t>
  </si>
  <si>
    <t>YORK CITY</t>
  </si>
  <si>
    <t>YORK COUNTY AVTS</t>
  </si>
  <si>
    <t>YORK SUBURBAN</t>
  </si>
  <si>
    <t>COCALICO</t>
  </si>
  <si>
    <t>COLUMBIA BOROUGH</t>
  </si>
  <si>
    <t>CONESTOGA VALLEY</t>
  </si>
  <si>
    <t>DONEGAL</t>
  </si>
  <si>
    <t>EASTERN LANCASTER COUNTY</t>
  </si>
  <si>
    <t>ELIZABETHTOWN AREA</t>
  </si>
  <si>
    <t>EPHRATA AREA</t>
  </si>
  <si>
    <t>HEMPFIELD</t>
  </si>
  <si>
    <t>LAMPETER-STRASBURG</t>
  </si>
  <si>
    <t>LANCASTER COUNTY AVTS</t>
  </si>
  <si>
    <t>LANCASTER</t>
  </si>
  <si>
    <t>MANHEIM CENTRAL</t>
  </si>
  <si>
    <t>MANHEIM TOWNSHIP</t>
  </si>
  <si>
    <t>PENN MANOR</t>
  </si>
  <si>
    <t>PEQUEA VALLEY</t>
  </si>
  <si>
    <t>SOLANCO</t>
  </si>
  <si>
    <t>WARWICK</t>
  </si>
  <si>
    <t>ANNVILLE-CLEONA</t>
  </si>
  <si>
    <t>CORNWALL-LEBANON</t>
  </si>
  <si>
    <t>EASTERN LEBANON COUNTY</t>
  </si>
  <si>
    <t>LEBANON COUNTY AVTS</t>
  </si>
  <si>
    <t>LEBANON</t>
  </si>
  <si>
    <t>NORTHERN LEBANON</t>
  </si>
  <si>
    <t>PALMYRA AREA</t>
  </si>
  <si>
    <t>ANTIETAM</t>
  </si>
  <si>
    <t>BERKS COUNTY CAREER &amp; TEC</t>
  </si>
  <si>
    <t>BOYERTOWN AREA</t>
  </si>
  <si>
    <t>BRANDYWINE HEIGHTS AREA</t>
  </si>
  <si>
    <t>CONRAD WEISER AREA</t>
  </si>
  <si>
    <t>DANIEL BOONE AREA</t>
  </si>
  <si>
    <t>EXETER TOWNSHIP</t>
  </si>
  <si>
    <t>FLEETWOOD AREA</t>
  </si>
  <si>
    <t>GOVERNOR MIFFLIN</t>
  </si>
  <si>
    <t>HAMBURG AREA</t>
  </si>
  <si>
    <t>KUTZTOWN AREA</t>
  </si>
  <si>
    <t>MUHLENBERG</t>
  </si>
  <si>
    <t>OLEY VALLEY</t>
  </si>
  <si>
    <t>READING</t>
  </si>
  <si>
    <t>READING-MUHLENBERG AVTS</t>
  </si>
  <si>
    <t>SCHUYLKILL VALLEY</t>
  </si>
  <si>
    <t>TULPEHOCKEN AREA</t>
  </si>
  <si>
    <t>TWIN VALLEY</t>
  </si>
  <si>
    <t>WILSON</t>
  </si>
  <si>
    <t>WYOMISSING AREA</t>
  </si>
  <si>
    <t>BIG SPRING</t>
  </si>
  <si>
    <t>CAMP HILL</t>
  </si>
  <si>
    <t>CARLISLE AREA</t>
  </si>
  <si>
    <t>CUMBERLAND VALLEY</t>
  </si>
  <si>
    <t>CUMBERLAND PERRY AVTS</t>
  </si>
  <si>
    <t>EAST PENNSBORO AREA</t>
  </si>
  <si>
    <t>MECHANICSBURG AREA</t>
  </si>
  <si>
    <t>SHIPPENSBURG AREA</t>
  </si>
  <si>
    <t>SOUTH MIDDLETON</t>
  </si>
  <si>
    <t>WEST SHORE</t>
  </si>
  <si>
    <t>CENTRAL DAUPHIN</t>
  </si>
  <si>
    <t>DAUPHIN COUNTY AVTS</t>
  </si>
  <si>
    <t>DERRY TOWNSHIP</t>
  </si>
  <si>
    <t>HALIFAX AREA</t>
  </si>
  <si>
    <t>HARRISBURG CITY</t>
  </si>
  <si>
    <t>HBG STEEL-HIGH AVTS</t>
  </si>
  <si>
    <t>LOWER DAUPHIN</t>
  </si>
  <si>
    <t>MIDDLETOWN AREA</t>
  </si>
  <si>
    <t>MILLERSBURG AREA</t>
  </si>
  <si>
    <t>STEELTON-HIGHSPIRE</t>
  </si>
  <si>
    <t>SUSQUEHANNA TOWNSHIP</t>
  </si>
  <si>
    <t>UPPER DAUPHIN AREA</t>
  </si>
  <si>
    <t>GREENWOOD</t>
  </si>
  <si>
    <t>NEWPORT</t>
  </si>
  <si>
    <t>SUSQUENITA</t>
  </si>
  <si>
    <t>WEST PERRY</t>
  </si>
  <si>
    <t>NORTHERN YORK COUNTY</t>
  </si>
  <si>
    <t>BENTON AREA</t>
  </si>
  <si>
    <t>BERWICK AREA</t>
  </si>
  <si>
    <t>BLOOMSBURG AREA</t>
  </si>
  <si>
    <t>CENTRAL COLUMBIA</t>
  </si>
  <si>
    <t>COLUMBIA-MONTOUR AVTS</t>
  </si>
  <si>
    <t>MILLVILLE AREA</t>
  </si>
  <si>
    <t>SOUTHERN COLUMBIA AREA</t>
  </si>
  <si>
    <t>DANVILLE AREA</t>
  </si>
  <si>
    <t>LINE MOUNTAIN</t>
  </si>
  <si>
    <t>MILTON AREA</t>
  </si>
  <si>
    <t>MT CARMEL AREA</t>
  </si>
  <si>
    <t>NORTHUMBERLAND COUNTY AVT</t>
  </si>
  <si>
    <t>SHAMOKIN AREA</t>
  </si>
  <si>
    <t>SHIKELLAMY</t>
  </si>
  <si>
    <t>WARRIOR RUN</t>
  </si>
  <si>
    <t>MIDD-WEST</t>
  </si>
  <si>
    <t>SELINSGROVE AREA</t>
  </si>
  <si>
    <t>LEWISBURG AREA</t>
  </si>
  <si>
    <t>MIFFLINBURG AREA</t>
  </si>
  <si>
    <t>SUN AVTS</t>
  </si>
  <si>
    <t>ATHENS AREA</t>
  </si>
  <si>
    <t>NORTHERN TIER CAREER CNTR</t>
  </si>
  <si>
    <t>CANTON AREA</t>
  </si>
  <si>
    <t>NORTHEAST BRADFORD</t>
  </si>
  <si>
    <t>SAYRE AREA</t>
  </si>
  <si>
    <t>TOWANDA AREA</t>
  </si>
  <si>
    <t>TROY AREA</t>
  </si>
  <si>
    <t>WYALUSING AREA</t>
  </si>
  <si>
    <t>EAST LYCOMING</t>
  </si>
  <si>
    <t>JERSEY SHORE AREA</t>
  </si>
  <si>
    <t>LOYALSOCK TOWNSHIP</t>
  </si>
  <si>
    <t>LYCOMING COUNTY VO-TECH</t>
  </si>
  <si>
    <t>MONTGOMERY AREA</t>
  </si>
  <si>
    <t>MONTOURSVILLE AREA</t>
  </si>
  <si>
    <t>MUNCY</t>
  </si>
  <si>
    <t>SOUTH WILLIAMSPORT AREA</t>
  </si>
  <si>
    <t>WILLIAMSPORT AREA</t>
  </si>
  <si>
    <t>SULLIVAN COUNTY</t>
  </si>
  <si>
    <t>NORTHERN TIOGA</t>
  </si>
  <si>
    <t>SOUTHERN TIOGA</t>
  </si>
  <si>
    <t>WELLSBORO AREA</t>
  </si>
  <si>
    <t>CRESTWOOD</t>
  </si>
  <si>
    <t>DALLAS</t>
  </si>
  <si>
    <t>GREATER NANTICOKE AREA</t>
  </si>
  <si>
    <t>HANOVER AREA</t>
  </si>
  <si>
    <t>HAZLETON AVTS</t>
  </si>
  <si>
    <t>HAZLETON AREA</t>
  </si>
  <si>
    <t>LAKE LEHMAN</t>
  </si>
  <si>
    <t>NORTHWEST AREA</t>
  </si>
  <si>
    <t>PITTSTON AREA</t>
  </si>
  <si>
    <t>WILKES-BARRE AVTS</t>
  </si>
  <si>
    <t>WEST SIDE AVTS</t>
  </si>
  <si>
    <t>WILKES-BARRE AREA</t>
  </si>
  <si>
    <t>WYOMING AREA</t>
  </si>
  <si>
    <t>WYOMING VALLEY WEST</t>
  </si>
  <si>
    <t>TUNKHANNOCK AREA</t>
  </si>
  <si>
    <t>ABINGTON HEIGHTS</t>
  </si>
  <si>
    <t>CARBONDALE AREA</t>
  </si>
  <si>
    <t>DUNMORE</t>
  </si>
  <si>
    <t>LACKAWANNA COUNTY AVTS</t>
  </si>
  <si>
    <t>LAKELAND</t>
  </si>
  <si>
    <t>MID VALLEY</t>
  </si>
  <si>
    <t>NORTH POCONO</t>
  </si>
  <si>
    <t>OLD FORGE</t>
  </si>
  <si>
    <t>RIVERSIDE</t>
  </si>
  <si>
    <t>SCRANTON CITY</t>
  </si>
  <si>
    <t>VALLEY VIEW</t>
  </si>
  <si>
    <t>BLUE RIDGE</t>
  </si>
  <si>
    <t>ELK LAKE</t>
  </si>
  <si>
    <t>FOREST CITY REGIONAL</t>
  </si>
  <si>
    <t>MONTROSE AREA</t>
  </si>
  <si>
    <t>MOUNTAIN VIEW</t>
  </si>
  <si>
    <t>SUSQUEHANNA COUNTY AVTS</t>
  </si>
  <si>
    <t>SUSQUEHANNA COMMUNITY</t>
  </si>
  <si>
    <t>WALLENPAUPACK AREA</t>
  </si>
  <si>
    <t>WAYNE HIGHLANDS</t>
  </si>
  <si>
    <t>WESTERN WAYNE</t>
  </si>
  <si>
    <t>LACKAWANNA TRAIL</t>
  </si>
  <si>
    <t>EAST STROUDSBURG AREA</t>
  </si>
  <si>
    <t>MONROE COUNTY AVTS</t>
  </si>
  <si>
    <t>PLEASANT VALLEY</t>
  </si>
  <si>
    <t>POCONO MOUNTAIN</t>
  </si>
  <si>
    <t>STROUDSBURG AREA</t>
  </si>
  <si>
    <t>BANGOR AREA</t>
  </si>
  <si>
    <t>BETHLEHEM AREA</t>
  </si>
  <si>
    <t>BETHLEHEM AVTS</t>
  </si>
  <si>
    <t>CAREER INSTITUTE OF TECH</t>
  </si>
  <si>
    <t>EASTON AREA</t>
  </si>
  <si>
    <t>NAZARETH AREA</t>
  </si>
  <si>
    <t>NORTHAMPTON AREA</t>
  </si>
  <si>
    <t>PEN ARGYL AREA</t>
  </si>
  <si>
    <t>SAUCON VALLEY</t>
  </si>
  <si>
    <t>WILSON AREA</t>
  </si>
  <si>
    <t>DELAWARE VALLEY</t>
  </si>
  <si>
    <t>CARBON COUNTY AVTS</t>
  </si>
  <si>
    <t>JIM THORPE AREA</t>
  </si>
  <si>
    <t>LEHIGHTON AREA</t>
  </si>
  <si>
    <t>PALMERTON AREA</t>
  </si>
  <si>
    <t>PANTHER VALLEY</t>
  </si>
  <si>
    <t>WEATHERLY AREA</t>
  </si>
  <si>
    <t>ALLENTOWN CITY</t>
  </si>
  <si>
    <t>CATASAUQUA AREA</t>
  </si>
  <si>
    <t>EAST PENN</t>
  </si>
  <si>
    <t>LEHIGH COUNTY AVTS</t>
  </si>
  <si>
    <t>NORTHERN LEHIGH</t>
  </si>
  <si>
    <t>NORTHWESTERN LEHIGH</t>
  </si>
  <si>
    <t>PARKLAND</t>
  </si>
  <si>
    <t>SALISBURY TOWNSHIP</t>
  </si>
  <si>
    <t>SOUTHERN LEHIGH</t>
  </si>
  <si>
    <t>WHITEHALL-COPLAY</t>
  </si>
  <si>
    <t>BENSALEM TOWNSHIP</t>
  </si>
  <si>
    <t>BRISTOL BOROUGH</t>
  </si>
  <si>
    <t>BRISTOL TOWNSHIP</t>
  </si>
  <si>
    <t>BUCKS COUNTY AVTS</t>
  </si>
  <si>
    <t>CENTENNIAL</t>
  </si>
  <si>
    <t>CENTRAL BUCKS</t>
  </si>
  <si>
    <t>COUNCIL ROCK</t>
  </si>
  <si>
    <t>MIDDLE BUCKS COUNTY AVTS</t>
  </si>
  <si>
    <t>MORRISVILLE BOROUGH</t>
  </si>
  <si>
    <t>NESHAMINY</t>
  </si>
  <si>
    <t>NEW HOPE-SOLEBURY</t>
  </si>
  <si>
    <t>PALISADES</t>
  </si>
  <si>
    <t>PENNRIDGE</t>
  </si>
  <si>
    <t>PENNSBURY</t>
  </si>
  <si>
    <t>QUAKERTOWN COMMUNITY</t>
  </si>
  <si>
    <t>UPPER BUCKS COUNTY AVTS</t>
  </si>
  <si>
    <t>ABINGTON</t>
  </si>
  <si>
    <t>BRYN ATHYN</t>
  </si>
  <si>
    <t>C MONTGOMERY COUNTY AVTS</t>
  </si>
  <si>
    <t>CHELTENHAM TOWNSHIP</t>
  </si>
  <si>
    <t>COLONIAL</t>
  </si>
  <si>
    <t>E MONTGOMERY COUNTY AVTS</t>
  </si>
  <si>
    <t>HATBORO-HORSHAM</t>
  </si>
  <si>
    <t>JENKINTOWN</t>
  </si>
  <si>
    <t>LOWER MERION</t>
  </si>
  <si>
    <t>LOWER MORELAND TOWNSHIP</t>
  </si>
  <si>
    <t>METHACTON</t>
  </si>
  <si>
    <t>NORTH MONTCO AVTS</t>
  </si>
  <si>
    <t>NORRISTOWN AREA</t>
  </si>
  <si>
    <t>NORTH PENN</t>
  </si>
  <si>
    <t>PERKIOMEN VALLEY</t>
  </si>
  <si>
    <t>POTTSGROVE</t>
  </si>
  <si>
    <t>POTTSTOWN</t>
  </si>
  <si>
    <t>SOUDERTON AREA</t>
  </si>
  <si>
    <t>SPRINGFIELD TOWNSHIP</t>
  </si>
  <si>
    <t>SPRING FORD AREA</t>
  </si>
  <si>
    <t>UPPER DUBLIN</t>
  </si>
  <si>
    <t>UPPER MERION AREA</t>
  </si>
  <si>
    <t>UPPER MORELAND TOWNSHIP</t>
  </si>
  <si>
    <t>UPPER PERKIOMEN</t>
  </si>
  <si>
    <t>W MONTGOMERY COUNTY AVTS</t>
  </si>
  <si>
    <t>WISSAHICKON</t>
  </si>
  <si>
    <t>AVON GROVE</t>
  </si>
  <si>
    <t>CENTER FOR ARTS &amp; TECHNOL</t>
  </si>
  <si>
    <t>CENTRAL CHESTER COUNTY AV</t>
  </si>
  <si>
    <t>COATESVILLE AREA</t>
  </si>
  <si>
    <t>DOWNINGTOWN AREA</t>
  </si>
  <si>
    <t>GREAT VALLEY</t>
  </si>
  <si>
    <t>KENNETT CONSOLIDATED</t>
  </si>
  <si>
    <t>NORTHERN CHESTER COUNTY A</t>
  </si>
  <si>
    <t>OCTORARA AREA</t>
  </si>
  <si>
    <t>OWEN J ROBERTS</t>
  </si>
  <si>
    <t>OXFORD AREA</t>
  </si>
  <si>
    <t>PHOENIXVILLE AREA</t>
  </si>
  <si>
    <t>TREDYFFRIN-EASTTOWN</t>
  </si>
  <si>
    <t>UNIONVILLE-CHADDS FORD</t>
  </si>
  <si>
    <t>WEST CHESTER AREA</t>
  </si>
  <si>
    <t>CHESTER UPLAND</t>
  </si>
  <si>
    <t>CHICHESTER</t>
  </si>
  <si>
    <t>DELAWARE COUNTY AVTS</t>
  </si>
  <si>
    <t>GARNET VALLEY</t>
  </si>
  <si>
    <t>HAVERFORD TOWNSHIP</t>
  </si>
  <si>
    <t>INTERBORO</t>
  </si>
  <si>
    <t>MARPLE NEWTOWN</t>
  </si>
  <si>
    <t>PENN-DELCO</t>
  </si>
  <si>
    <t>RADNOR TOWNSHIP</t>
  </si>
  <si>
    <t>RIDLEY</t>
  </si>
  <si>
    <t>ROSE TREE MEDIA</t>
  </si>
  <si>
    <t>SOUTHEAST DELCO</t>
  </si>
  <si>
    <t>SPRINGFIELD</t>
  </si>
  <si>
    <t>UPPER DARBY</t>
  </si>
  <si>
    <t>WALLINGFORD SWARTHMORE</t>
  </si>
  <si>
    <t>WILLIAM PENN</t>
  </si>
  <si>
    <t>PHILADELPHIA CITY AVTS</t>
  </si>
  <si>
    <t>PHILADELPHIA CITY</t>
  </si>
  <si>
    <t>ALIQUIPPA</t>
  </si>
  <si>
    <t>AMBRIDGE AREA</t>
  </si>
  <si>
    <t>BEAVER AREA</t>
  </si>
  <si>
    <t>BEAVER COUNTY AVTS</t>
  </si>
  <si>
    <t>BIG BEAVER FALLS AREA</t>
  </si>
  <si>
    <t>BLACKHAWK</t>
  </si>
  <si>
    <t>CENTRAL VALLEY</t>
  </si>
  <si>
    <t>FREEDOM AREA</t>
  </si>
  <si>
    <t>HOPEWELL AREA</t>
  </si>
  <si>
    <t>MIDLAND BOROUGH</t>
  </si>
  <si>
    <t>NEW BRIGHTON AREA</t>
  </si>
  <si>
    <t>RIVERSIDE BEAVER COUNTY</t>
  </si>
  <si>
    <t>ROCHESTER AREA</t>
  </si>
  <si>
    <t>SOUTH SIDE AREA</t>
  </si>
  <si>
    <t>WESTERN BEAVER COUNTY</t>
  </si>
  <si>
    <t>APOLLO-RIDGE</t>
  </si>
  <si>
    <t>ARMSTRONG</t>
  </si>
  <si>
    <t>FREEPORT AREA</t>
  </si>
  <si>
    <t>LEECHBURG AREA</t>
  </si>
  <si>
    <t>LENAPE AVTS</t>
  </si>
  <si>
    <t>RIVER VALLEY</t>
  </si>
  <si>
    <t>BLAIRSVILLE-SALTSBURG</t>
  </si>
  <si>
    <t>HOMER CENTER</t>
  </si>
  <si>
    <t>INDIANA AREA</t>
  </si>
  <si>
    <t>INDIANA COUNTY AVTS</t>
  </si>
  <si>
    <t>MARION CENTER AREA</t>
  </si>
  <si>
    <t>PENNS MANOR AREA</t>
  </si>
  <si>
    <t>PURCHASE LINE</t>
  </si>
  <si>
    <t>UNITED</t>
  </si>
  <si>
    <t>BLUE MOUNTAIN</t>
  </si>
  <si>
    <t>MAHANOY AREA</t>
  </si>
  <si>
    <t>MINERSVILLE AREA</t>
  </si>
  <si>
    <t>NORTH SCHUYLKILL</t>
  </si>
  <si>
    <t>PINE GROVE AREA</t>
  </si>
  <si>
    <t>POTTSVILLE AREA</t>
  </si>
  <si>
    <t>SAINT CLAIR AREA</t>
  </si>
  <si>
    <t>SCHUYLKILL COUNTY AVTS</t>
  </si>
  <si>
    <t>SHENANDOAH VALLEY</t>
  </si>
  <si>
    <t>SCHUYLKILL HAVEN AREA</t>
  </si>
  <si>
    <t>TAMAQUA AREA</t>
  </si>
  <si>
    <t>TRI-VALLEY</t>
  </si>
  <si>
    <t>WILLIAMS VALLEY</t>
  </si>
  <si>
    <t>pretty_leaname</t>
  </si>
  <si>
    <t>Albert Gallatin Area</t>
  </si>
  <si>
    <t>Brownsville Area</t>
  </si>
  <si>
    <t>Connellsville Area</t>
  </si>
  <si>
    <t>Frazier</t>
  </si>
  <si>
    <t>Laurel Highlands</t>
  </si>
  <si>
    <t>Uniontown Area</t>
  </si>
  <si>
    <t>Carmichaels Area</t>
  </si>
  <si>
    <t>Central Greene</t>
  </si>
  <si>
    <t>Jefferson-Morgan</t>
  </si>
  <si>
    <t>Southeastern Greene</t>
  </si>
  <si>
    <t>West Greene</t>
  </si>
  <si>
    <t>Avella Area</t>
  </si>
  <si>
    <t>Bentworth</t>
  </si>
  <si>
    <t>Bethlehem-Center</t>
  </si>
  <si>
    <t>Burgettstown Area</t>
  </si>
  <si>
    <t>California Area</t>
  </si>
  <si>
    <t>Canon-Mcmillan</t>
  </si>
  <si>
    <t>Charleroi</t>
  </si>
  <si>
    <t>Chartiers-Houston</t>
  </si>
  <si>
    <t>Fort Cherry</t>
  </si>
  <si>
    <t>Mcguffey</t>
  </si>
  <si>
    <t>Peters Township</t>
  </si>
  <si>
    <t>Ringgold</t>
  </si>
  <si>
    <t>Trinity Area</t>
  </si>
  <si>
    <t>Pittsburgh</t>
  </si>
  <si>
    <t>Allegheny Valley</t>
  </si>
  <si>
    <t>Avonworth</t>
  </si>
  <si>
    <t>Pine-Richland</t>
  </si>
  <si>
    <t>Baldwin-Whitehall</t>
  </si>
  <si>
    <t>Bethel Park</t>
  </si>
  <si>
    <t>Brentwood Borough</t>
  </si>
  <si>
    <t>Carlynton</t>
  </si>
  <si>
    <t>Chartiers Valley</t>
  </si>
  <si>
    <t>Clairton</t>
  </si>
  <si>
    <t>Cornell</t>
  </si>
  <si>
    <t>Deer Lakes</t>
  </si>
  <si>
    <t>Duquesne City</t>
  </si>
  <si>
    <t>East Allegheny</t>
  </si>
  <si>
    <t>Elizabeth Forward</t>
  </si>
  <si>
    <t>Fox Chapel Area</t>
  </si>
  <si>
    <t>Gateway</t>
  </si>
  <si>
    <t>Hampton Township</t>
  </si>
  <si>
    <t>Highlands</t>
  </si>
  <si>
    <t>Keystone Oaks</t>
  </si>
  <si>
    <t>Mckeesport Area</t>
  </si>
  <si>
    <t>Moon Area</t>
  </si>
  <si>
    <t>Mount Lebanon</t>
  </si>
  <si>
    <t>North Allegheny</t>
  </si>
  <si>
    <t>Northgate</t>
  </si>
  <si>
    <t>North Hills</t>
  </si>
  <si>
    <t>Penn Hills</t>
  </si>
  <si>
    <t>Plum Borough</t>
  </si>
  <si>
    <t>Quaker Valley</t>
  </si>
  <si>
    <t>Riverview</t>
  </si>
  <si>
    <t>Shaler Area</t>
  </si>
  <si>
    <t>South Allegheny</t>
  </si>
  <si>
    <t>South Fayette Township</t>
  </si>
  <si>
    <t>South Park</t>
  </si>
  <si>
    <t>Steel Valley</t>
  </si>
  <si>
    <t>Sto-Rox</t>
  </si>
  <si>
    <t>Upper St Clair</t>
  </si>
  <si>
    <t>West Allegheny</t>
  </si>
  <si>
    <t>West Jefferson Hills</t>
  </si>
  <si>
    <t>West Mifflin Area</t>
  </si>
  <si>
    <t>Wilkinsburg Borough</t>
  </si>
  <si>
    <t>Woodland Hills</t>
  </si>
  <si>
    <t>Butler Area</t>
  </si>
  <si>
    <t>Karns City Area</t>
  </si>
  <si>
    <t>Mars Area</t>
  </si>
  <si>
    <t>Moniteau</t>
  </si>
  <si>
    <t>Slippery Rock Area</t>
  </si>
  <si>
    <t>South Butler County</t>
  </si>
  <si>
    <t>Seneca Valley</t>
  </si>
  <si>
    <t>Ellwood City Area</t>
  </si>
  <si>
    <t>Laurel</t>
  </si>
  <si>
    <t>Mohawk Area</t>
  </si>
  <si>
    <t>Neshannock Township</t>
  </si>
  <si>
    <t>New Castle Area</t>
  </si>
  <si>
    <t>Shenango Area</t>
  </si>
  <si>
    <t>Union Area</t>
  </si>
  <si>
    <t>Wilmington Area</t>
  </si>
  <si>
    <t>Commodore Perry</t>
  </si>
  <si>
    <t>Farrell Area</t>
  </si>
  <si>
    <t>Greenville Area</t>
  </si>
  <si>
    <t>Grove City Area</t>
  </si>
  <si>
    <t>Hermitage</t>
  </si>
  <si>
    <t>Jamestown Area</t>
  </si>
  <si>
    <t>Lakeview</t>
  </si>
  <si>
    <t>Mercer Area</t>
  </si>
  <si>
    <t>Reynolds</t>
  </si>
  <si>
    <t>Sharon City</t>
  </si>
  <si>
    <t>Sharpsville Area</t>
  </si>
  <si>
    <t>West Middlesex Area</t>
  </si>
  <si>
    <t>Conneaut</t>
  </si>
  <si>
    <t>Crawford Central</t>
  </si>
  <si>
    <t>Penncrest</t>
  </si>
  <si>
    <t>Corry Area</t>
  </si>
  <si>
    <t>Erie City</t>
  </si>
  <si>
    <t>Fairview</t>
  </si>
  <si>
    <t>Fort Leboeuf</t>
  </si>
  <si>
    <t>General Mclane</t>
  </si>
  <si>
    <t>Girard</t>
  </si>
  <si>
    <t>Harbor Creek</t>
  </si>
  <si>
    <t>Iroquois</t>
  </si>
  <si>
    <t>Millcreek Township</t>
  </si>
  <si>
    <t>North East</t>
  </si>
  <si>
    <t>Union City Area</t>
  </si>
  <si>
    <t>Wattsburg Area</t>
  </si>
  <si>
    <t>Warren County</t>
  </si>
  <si>
    <t>Allegheny-Clarion Valley</t>
  </si>
  <si>
    <t>Clarion Area</t>
  </si>
  <si>
    <t>Clarion-Limestone Area</t>
  </si>
  <si>
    <t>Keystone</t>
  </si>
  <si>
    <t>North Clarion County</t>
  </si>
  <si>
    <t>Redbank Valley</t>
  </si>
  <si>
    <t>Dubois Area</t>
  </si>
  <si>
    <t>Forest Area</t>
  </si>
  <si>
    <t>Brockway Area</t>
  </si>
  <si>
    <t>Brookville Area</t>
  </si>
  <si>
    <t>Punxsutawney Area</t>
  </si>
  <si>
    <t>Cranberry Area</t>
  </si>
  <si>
    <t>Franklin Area</t>
  </si>
  <si>
    <t>Oil City Area</t>
  </si>
  <si>
    <t>Titusville Area</t>
  </si>
  <si>
    <t>Valley Grove</t>
  </si>
  <si>
    <t>Belle Vernon Area</t>
  </si>
  <si>
    <t>Burrell</t>
  </si>
  <si>
    <t>Derry Area</t>
  </si>
  <si>
    <t>Franklin Regional</t>
  </si>
  <si>
    <t>Greater Latrobe</t>
  </si>
  <si>
    <t>Greensburg Salem</t>
  </si>
  <si>
    <t>Hempfield Area</t>
  </si>
  <si>
    <t>Jeannette City</t>
  </si>
  <si>
    <t>Kiski Area</t>
  </si>
  <si>
    <t>Ligonier Valley</t>
  </si>
  <si>
    <t>Monessen City</t>
  </si>
  <si>
    <t>Mt. Pleasant Area</t>
  </si>
  <si>
    <t>New Kensington-Arnold</t>
  </si>
  <si>
    <t>Norwin</t>
  </si>
  <si>
    <t>Penn Trafford</t>
  </si>
  <si>
    <t>Southmoreland</t>
  </si>
  <si>
    <t>Yough</t>
  </si>
  <si>
    <t>Bedford Area</t>
  </si>
  <si>
    <t>Chestnut Ridge</t>
  </si>
  <si>
    <t>Everett Area</t>
  </si>
  <si>
    <t>Northern Bedford County</t>
  </si>
  <si>
    <t>Tussey Mountain</t>
  </si>
  <si>
    <t>Altoona Area</t>
  </si>
  <si>
    <t>Bellwood-Antis</t>
  </si>
  <si>
    <t>Claysburg-Kimmel</t>
  </si>
  <si>
    <t>Hollidaysburg Area</t>
  </si>
  <si>
    <t>Spring Cove</t>
  </si>
  <si>
    <t>Tyrone Area</t>
  </si>
  <si>
    <t>Williamsburg Community</t>
  </si>
  <si>
    <t>Blacklick Valley</t>
  </si>
  <si>
    <t>Cambria Heights</t>
  </si>
  <si>
    <t>Central Cambria</t>
  </si>
  <si>
    <t>Conemaugh Valley</t>
  </si>
  <si>
    <t>Ferndale Area</t>
  </si>
  <si>
    <t>Forest Hills</t>
  </si>
  <si>
    <t>Greater Johnstown</t>
  </si>
  <si>
    <t>Northern Cambria</t>
  </si>
  <si>
    <t>Penn Cambria</t>
  </si>
  <si>
    <t>Portage Area</t>
  </si>
  <si>
    <t>Richland</t>
  </si>
  <si>
    <t>Westmont Hilltop</t>
  </si>
  <si>
    <t>Berlin Brothersvalley</t>
  </si>
  <si>
    <t>Conemaugh Township Area</t>
  </si>
  <si>
    <t>Meyersdale Area</t>
  </si>
  <si>
    <t>North Star</t>
  </si>
  <si>
    <t>Rockwood Area</t>
  </si>
  <si>
    <t>Salisbury-Elk Lick</t>
  </si>
  <si>
    <t>Shade-Central City</t>
  </si>
  <si>
    <t>Shanksville-Stonycreek</t>
  </si>
  <si>
    <t>Somerset Area</t>
  </si>
  <si>
    <t>Turkeyfoot Valley Area</t>
  </si>
  <si>
    <t>Windber Area</t>
  </si>
  <si>
    <t>Cameron County</t>
  </si>
  <si>
    <t>Johnsonburg Area</t>
  </si>
  <si>
    <t>Ridgway Area</t>
  </si>
  <si>
    <t>St. Marys Area</t>
  </si>
  <si>
    <t>Bradford Area</t>
  </si>
  <si>
    <t>Kane Area</t>
  </si>
  <si>
    <t>Otto Eldred</t>
  </si>
  <si>
    <t>Port Allegany</t>
  </si>
  <si>
    <t>Smethport Area</t>
  </si>
  <si>
    <t>Austin Area</t>
  </si>
  <si>
    <t>Coudersport Area</t>
  </si>
  <si>
    <t>Galeton Area</t>
  </si>
  <si>
    <t>Northern Potter</t>
  </si>
  <si>
    <t>Oswayo Valley</t>
  </si>
  <si>
    <t>Bald Eagle Area</t>
  </si>
  <si>
    <t>Bellefonte Area</t>
  </si>
  <si>
    <t>Penns Valley Area</t>
  </si>
  <si>
    <t>State College Area</t>
  </si>
  <si>
    <t>Clearfield Area</t>
  </si>
  <si>
    <t>Curwensville Area</t>
  </si>
  <si>
    <t>Glendale</t>
  </si>
  <si>
    <t>Harmony Area</t>
  </si>
  <si>
    <t>Moshannon Valley</t>
  </si>
  <si>
    <t>Philipsburg-Osceola Area</t>
  </si>
  <si>
    <t>West Branch Area</t>
  </si>
  <si>
    <t>Keystone Central</t>
  </si>
  <si>
    <t>Central Fulton</t>
  </si>
  <si>
    <t>Forbes Road</t>
  </si>
  <si>
    <t>Southern Fulton</t>
  </si>
  <si>
    <t>Huntingdon Area</t>
  </si>
  <si>
    <t>Juniata Valley</t>
  </si>
  <si>
    <t>Mount Union Area</t>
  </si>
  <si>
    <t>Southern Huntingdon Co.</t>
  </si>
  <si>
    <t>Juniata County</t>
  </si>
  <si>
    <t>Mifflin County</t>
  </si>
  <si>
    <t>Bermudian Springs</t>
  </si>
  <si>
    <t>Conewago Valley</t>
  </si>
  <si>
    <t>Fairfield Area</t>
  </si>
  <si>
    <t>Gettysburg Area</t>
  </si>
  <si>
    <t>Littlestown Area</t>
  </si>
  <si>
    <t>Upper Adams</t>
  </si>
  <si>
    <t>Chambersburg Area</t>
  </si>
  <si>
    <t>Fannett-Metal</t>
  </si>
  <si>
    <t>Greencastle-Antrim</t>
  </si>
  <si>
    <t>Tuscarora</t>
  </si>
  <si>
    <t>Waynesboro Area</t>
  </si>
  <si>
    <t>Central York</t>
  </si>
  <si>
    <t>Dallastown Area</t>
  </si>
  <si>
    <t>Dover Area</t>
  </si>
  <si>
    <t>Eastern York</t>
  </si>
  <si>
    <t>Hanover Public</t>
  </si>
  <si>
    <t>Northeastern York</t>
  </si>
  <si>
    <t>Red Lion Area</t>
  </si>
  <si>
    <t>South Eastern</t>
  </si>
  <si>
    <t>South Western</t>
  </si>
  <si>
    <t>Southern York County</t>
  </si>
  <si>
    <t>Spring Grove Area</t>
  </si>
  <si>
    <t>West York Area</t>
  </si>
  <si>
    <t>York City</t>
  </si>
  <si>
    <t>York Suburban</t>
  </si>
  <si>
    <t>Cocalico</t>
  </si>
  <si>
    <t>Columbia Borough</t>
  </si>
  <si>
    <t>Conestoga Valley</t>
  </si>
  <si>
    <t>Donegal</t>
  </si>
  <si>
    <t>Eastern Lancaster County</t>
  </si>
  <si>
    <t>Elizabethtown Area</t>
  </si>
  <si>
    <t>Ephrata Area</t>
  </si>
  <si>
    <t>Hempfield</t>
  </si>
  <si>
    <t>Lampeter-Strasburg</t>
  </si>
  <si>
    <t>Manheim Central</t>
  </si>
  <si>
    <t>Manheim Township</t>
  </si>
  <si>
    <t>Penn Manor</t>
  </si>
  <si>
    <t>Pequea Valley</t>
  </si>
  <si>
    <t>Solanco</t>
  </si>
  <si>
    <t>Warwick</t>
  </si>
  <si>
    <t>Annville-Cleona</t>
  </si>
  <si>
    <t>Cornwall-Lebanon</t>
  </si>
  <si>
    <t>Eastern Lebanon County</t>
  </si>
  <si>
    <t>Northern Lebanon</t>
  </si>
  <si>
    <t>Palmyra Area</t>
  </si>
  <si>
    <t>Antietam</t>
  </si>
  <si>
    <t>Boyertown Area</t>
  </si>
  <si>
    <t>Brandywine Heights Area</t>
  </si>
  <si>
    <t>Conrad Weiser Area</t>
  </si>
  <si>
    <t>Daniel Boone Area</t>
  </si>
  <si>
    <t>Exeter Township</t>
  </si>
  <si>
    <t>Fleetwood Area</t>
  </si>
  <si>
    <t>Governor Mifflin</t>
  </si>
  <si>
    <t>Hamburg Area</t>
  </si>
  <si>
    <t>Kutztown Area</t>
  </si>
  <si>
    <t>Muhlenberg</t>
  </si>
  <si>
    <t>Oley Valley</t>
  </si>
  <si>
    <t>Reading</t>
  </si>
  <si>
    <t>Schuylkill Valley</t>
  </si>
  <si>
    <t>Tulpehocken Area</t>
  </si>
  <si>
    <t>Twin Valley</t>
  </si>
  <si>
    <t>Wilson</t>
  </si>
  <si>
    <t>Wyomissing Area</t>
  </si>
  <si>
    <t>Big Spring</t>
  </si>
  <si>
    <t>Camp Hill</t>
  </si>
  <si>
    <t>Carlisle Area</t>
  </si>
  <si>
    <t>Cumberland Valley</t>
  </si>
  <si>
    <t>East Pennsboro Area</t>
  </si>
  <si>
    <t>Mechanicsburg Area</t>
  </si>
  <si>
    <t>Shippensburg Area</t>
  </si>
  <si>
    <t>South Middleton</t>
  </si>
  <si>
    <t>West Shore</t>
  </si>
  <si>
    <t>Central Dauphin</t>
  </si>
  <si>
    <t>Derry Township</t>
  </si>
  <si>
    <t>Halifax Area</t>
  </si>
  <si>
    <t>Harrisburg City</t>
  </si>
  <si>
    <t>Lower Dauphin</t>
  </si>
  <si>
    <t>Middletown Area</t>
  </si>
  <si>
    <t>Millersburg Area</t>
  </si>
  <si>
    <t>Steelton-Highspire</t>
  </si>
  <si>
    <t>Susquehanna Township</t>
  </si>
  <si>
    <t>Upper Dauphin Area</t>
  </si>
  <si>
    <t>Greenwood</t>
  </si>
  <si>
    <t>Newport</t>
  </si>
  <si>
    <t>Susquenita</t>
  </si>
  <si>
    <t>West Perry</t>
  </si>
  <si>
    <t>Northern York County</t>
  </si>
  <si>
    <t>Benton Area</t>
  </si>
  <si>
    <t>Berwick Area</t>
  </si>
  <si>
    <t>Bloomsburg Area</t>
  </si>
  <si>
    <t>Central Columbia</t>
  </si>
  <si>
    <t>Millville Area</t>
  </si>
  <si>
    <t>Southern Columbia Area</t>
  </si>
  <si>
    <t>Danville Area</t>
  </si>
  <si>
    <t>Line Mountain</t>
  </si>
  <si>
    <t>Milton Area</t>
  </si>
  <si>
    <t>Mt Carmel Area</t>
  </si>
  <si>
    <t>Shamokin Area</t>
  </si>
  <si>
    <t>Shikellamy</t>
  </si>
  <si>
    <t>Warrior Run</t>
  </si>
  <si>
    <t>Midd-West</t>
  </si>
  <si>
    <t>Selinsgrove Area</t>
  </si>
  <si>
    <t>Lewisburg Area</t>
  </si>
  <si>
    <t>Mifflinburg Area</t>
  </si>
  <si>
    <t>Athens Area</t>
  </si>
  <si>
    <t>Canton Area</t>
  </si>
  <si>
    <t>Northeast Bradford</t>
  </si>
  <si>
    <t>Sayre Area</t>
  </si>
  <si>
    <t>Towanda Area</t>
  </si>
  <si>
    <t>Troy Area</t>
  </si>
  <si>
    <t>Wyalusing Area</t>
  </si>
  <si>
    <t>East Lycoming</t>
  </si>
  <si>
    <t>Jersey Shore Area</t>
  </si>
  <si>
    <t>Loyalsock Township</t>
  </si>
  <si>
    <t>Montgomery Area</t>
  </si>
  <si>
    <t>Montoursville Area</t>
  </si>
  <si>
    <t>Muncy</t>
  </si>
  <si>
    <t>South Williamsport Area</t>
  </si>
  <si>
    <t>Williamsport Area</t>
  </si>
  <si>
    <t>Sullivan County</t>
  </si>
  <si>
    <t>Northern Tioga</t>
  </si>
  <si>
    <t>Southern Tioga</t>
  </si>
  <si>
    <t>Wellsboro Area</t>
  </si>
  <si>
    <t>Crestwood</t>
  </si>
  <si>
    <t>Greater Nanticoke Area</t>
  </si>
  <si>
    <t>Hanover Area</t>
  </si>
  <si>
    <t>Hazleton Area</t>
  </si>
  <si>
    <t>Lake Lehman</t>
  </si>
  <si>
    <t>Northwest Area</t>
  </si>
  <si>
    <t>Pittston Area</t>
  </si>
  <si>
    <t>Wilkes-Barre Area</t>
  </si>
  <si>
    <t>Wyoming Area</t>
  </si>
  <si>
    <t>Wyoming Valley West</t>
  </si>
  <si>
    <t>Tunkhannock Area</t>
  </si>
  <si>
    <t>Abington Heights</t>
  </si>
  <si>
    <t>Carbondale Area</t>
  </si>
  <si>
    <t>Dunmore</t>
  </si>
  <si>
    <t>Lakeland</t>
  </si>
  <si>
    <t>Mid Valley</t>
  </si>
  <si>
    <t>North Pocono</t>
  </si>
  <si>
    <t>Old Forge</t>
  </si>
  <si>
    <t>Riverside</t>
  </si>
  <si>
    <t>Scranton City</t>
  </si>
  <si>
    <t>Valley View</t>
  </si>
  <si>
    <t>Blue Ridge</t>
  </si>
  <si>
    <t>Elk Lake</t>
  </si>
  <si>
    <t>Forest City Regional</t>
  </si>
  <si>
    <t>Montrose Area</t>
  </si>
  <si>
    <t>Mountain View</t>
  </si>
  <si>
    <t>Susquehanna Community</t>
  </si>
  <si>
    <t>Wallenpaupack Area</t>
  </si>
  <si>
    <t>Wayne Highlands</t>
  </si>
  <si>
    <t>Western Wayne</t>
  </si>
  <si>
    <t>Lackawanna Trail</t>
  </si>
  <si>
    <t>East Stroudsburg Area</t>
  </si>
  <si>
    <t>Pleasant Valley</t>
  </si>
  <si>
    <t>Pocono Mountain</t>
  </si>
  <si>
    <t>Stroudsburg Area</t>
  </si>
  <si>
    <t>Bangor Area</t>
  </si>
  <si>
    <t>Bethlehem Area</t>
  </si>
  <si>
    <t>Easton Area</t>
  </si>
  <si>
    <t>Nazareth Area</t>
  </si>
  <si>
    <t>Northampton Area</t>
  </si>
  <si>
    <t>Pen Argyl Area</t>
  </si>
  <si>
    <t>Saucon Valley</t>
  </si>
  <si>
    <t>Wilson Area</t>
  </si>
  <si>
    <t>Delaware Valley</t>
  </si>
  <si>
    <t>Jim Thorpe Area</t>
  </si>
  <si>
    <t>Lehighton Area</t>
  </si>
  <si>
    <t>Palmerton Area</t>
  </si>
  <si>
    <t>Panther Valley</t>
  </si>
  <si>
    <t>Weatherly Area</t>
  </si>
  <si>
    <t>Allentown City</t>
  </si>
  <si>
    <t>Catasauqua Area</t>
  </si>
  <si>
    <t>East Penn</t>
  </si>
  <si>
    <t>Northern Lehigh</t>
  </si>
  <si>
    <t>Northwestern Lehigh</t>
  </si>
  <si>
    <t>Parkland</t>
  </si>
  <si>
    <t>Salisbury Township</t>
  </si>
  <si>
    <t>Southern Lehigh</t>
  </si>
  <si>
    <t>Whitehall-Coplay</t>
  </si>
  <si>
    <t>Bensalem Township</t>
  </si>
  <si>
    <t>Bristol Borough</t>
  </si>
  <si>
    <t>Bristol Township</t>
  </si>
  <si>
    <t>Centennial</t>
  </si>
  <si>
    <t>Central Bucks</t>
  </si>
  <si>
    <t>Council Rock</t>
  </si>
  <si>
    <t>Morrisville Borough</t>
  </si>
  <si>
    <t>Neshaminy</t>
  </si>
  <si>
    <t>New Hope-Solebury</t>
  </si>
  <si>
    <t>Palisades</t>
  </si>
  <si>
    <t>Pennridge</t>
  </si>
  <si>
    <t>Pennsbury</t>
  </si>
  <si>
    <t>Quakertown Community</t>
  </si>
  <si>
    <t>Bryn Athyn</t>
  </si>
  <si>
    <t>Cheltenham Township</t>
  </si>
  <si>
    <t>Colonial</t>
  </si>
  <si>
    <t>Hatboro-Horsham</t>
  </si>
  <si>
    <t>Jenkintown</t>
  </si>
  <si>
    <t>Lower Merion</t>
  </si>
  <si>
    <t>Lower Moreland Township</t>
  </si>
  <si>
    <t>Methacton</t>
  </si>
  <si>
    <t>Norristown Area</t>
  </si>
  <si>
    <t>North Penn</t>
  </si>
  <si>
    <t>Perkiomen Valley</t>
  </si>
  <si>
    <t>Pottsgrove</t>
  </si>
  <si>
    <t>Pottstown</t>
  </si>
  <si>
    <t>Souderton Area</t>
  </si>
  <si>
    <t>Springfield Township</t>
  </si>
  <si>
    <t>Spring Ford Area</t>
  </si>
  <si>
    <t>Upper Dublin</t>
  </si>
  <si>
    <t>Upper Merion Area</t>
  </si>
  <si>
    <t>Upper Moreland Township</t>
  </si>
  <si>
    <t>Upper Perkiomen</t>
  </si>
  <si>
    <t>Wissahickon</t>
  </si>
  <si>
    <t>Avon Grove</t>
  </si>
  <si>
    <t>Coatesville Area</t>
  </si>
  <si>
    <t>Downingtown Area</t>
  </si>
  <si>
    <t>Great Valley</t>
  </si>
  <si>
    <t>Kennett Consolidated</t>
  </si>
  <si>
    <t>Octorara Area</t>
  </si>
  <si>
    <t>Owen J Roberts</t>
  </si>
  <si>
    <t>Oxford Area</t>
  </si>
  <si>
    <t>Phoenixville Area</t>
  </si>
  <si>
    <t>Tredyffrin-Easttown</t>
  </si>
  <si>
    <t>Unionville-Chadds Ford</t>
  </si>
  <si>
    <t>West Chester Area</t>
  </si>
  <si>
    <t>Chester Upland</t>
  </si>
  <si>
    <t>Chichester</t>
  </si>
  <si>
    <t>Garnet Valley</t>
  </si>
  <si>
    <t>Haverford Township</t>
  </si>
  <si>
    <t>Interboro</t>
  </si>
  <si>
    <t>Marple Newtown</t>
  </si>
  <si>
    <t>Penn-Delco</t>
  </si>
  <si>
    <t>Radnor Township</t>
  </si>
  <si>
    <t>Ridley</t>
  </si>
  <si>
    <t>Rose Tree Media</t>
  </si>
  <si>
    <t>Southeast Delco</t>
  </si>
  <si>
    <t>Springfield</t>
  </si>
  <si>
    <t>Upper Darby</t>
  </si>
  <si>
    <t>Wallingford Swarthmore</t>
  </si>
  <si>
    <t>William Penn</t>
  </si>
  <si>
    <t>Philadelphia City</t>
  </si>
  <si>
    <t>Aliquippa</t>
  </si>
  <si>
    <t>Ambridge Area</t>
  </si>
  <si>
    <t>Beaver Area</t>
  </si>
  <si>
    <t>Big Beaver Falls Area</t>
  </si>
  <si>
    <t>Blackhawk</t>
  </si>
  <si>
    <t>Central Valley</t>
  </si>
  <si>
    <t>Freedom Area</t>
  </si>
  <si>
    <t>Hopewell Area</t>
  </si>
  <si>
    <t>Midland Borough</t>
  </si>
  <si>
    <t>New Brighton Area</t>
  </si>
  <si>
    <t>Riverside Beaver County</t>
  </si>
  <si>
    <t>Rochester Area</t>
  </si>
  <si>
    <t>South Side Area</t>
  </si>
  <si>
    <t>Western Beaver County</t>
  </si>
  <si>
    <t>Apollo-Ridge</t>
  </si>
  <si>
    <t>Freeport Area</t>
  </si>
  <si>
    <t>Leechburg Area</t>
  </si>
  <si>
    <t>Blairsville-Saltsburg</t>
  </si>
  <si>
    <t>Homer Center</t>
  </si>
  <si>
    <t>Indiana Area</t>
  </si>
  <si>
    <t>Marion Center Area</t>
  </si>
  <si>
    <t>Penns Manor Area</t>
  </si>
  <si>
    <t>Purchase Line</t>
  </si>
  <si>
    <t>United</t>
  </si>
  <si>
    <t>Blue Mountain</t>
  </si>
  <si>
    <t>Mahanoy Area</t>
  </si>
  <si>
    <t>Minersville Area</t>
  </si>
  <si>
    <t>North Schuylkill</t>
  </si>
  <si>
    <t>Pine Grove Area</t>
  </si>
  <si>
    <t>Pottsville Area</t>
  </si>
  <si>
    <t>Saint Clair Area</t>
  </si>
  <si>
    <t>Shenandoah Valley</t>
  </si>
  <si>
    <t>Schuylkill Haven Area</t>
  </si>
  <si>
    <t>Tamaqua Area</t>
  </si>
  <si>
    <t>Tri-Valley</t>
  </si>
  <si>
    <t>Williams Valley</t>
  </si>
  <si>
    <t>Pittsburgh Avts</t>
  </si>
  <si>
    <t>Mckeesport Avts</t>
  </si>
  <si>
    <t>Erie City Avts</t>
  </si>
  <si>
    <t>Warren County Avts</t>
  </si>
  <si>
    <t>Keystone Central Avts</t>
  </si>
  <si>
    <t>Mifflin-Juniata Ctc</t>
  </si>
  <si>
    <t>Adams Co Tech Institute</t>
  </si>
  <si>
    <t>Hbg Steel-High Avts</t>
  </si>
  <si>
    <t>Hazleton Avts</t>
  </si>
  <si>
    <t>Central Chester County Av</t>
  </si>
  <si>
    <t>Northern Chester County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</si>
</sst>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6" formatCode="#,##0.0"/>
    <numFmt numFmtId="167" formatCode="[$-F800]dddd\,\ mmmm\ dd\,\ yyyy"/>
    <numFmt numFmtId="168" formatCode="#,##0.0_);[Red]\(#,##0.0\)"/>
    <numFmt numFmtId="169" formatCode="0.0_);[Red]\(0.0\)"/>
  </numFmts>
  <fonts count="63" x14ac:knownFonts="1">
    <font>
      <sz val="11"/>
      <name val="Calibri"/>
    </font>
    <font>
      <sz val="11"/>
      <name val="Georgia Pro Light"/>
      <family val="1"/>
    </font>
    <font>
      <sz val="11"/>
      <name val="Calibri"/>
      <family val="2"/>
    </font>
    <font>
      <sz val="8"/>
      <color theme="1"/>
      <name val="Georgia Pro Light"/>
      <family val="1"/>
    </font>
    <font>
      <b/>
      <sz val="11"/>
      <name val="Georgia Pro Light"/>
      <family val="1"/>
    </font>
    <font>
      <sz val="11"/>
      <color theme="0" tint="-0.34998626667073579"/>
      <name val="Georgia Pro Light"/>
      <family val="1"/>
    </font>
    <font>
      <sz val="11"/>
      <color theme="1"/>
      <name val="Aptos Narrow"/>
      <family val="2"/>
      <scheme val="minor"/>
    </font>
    <font>
      <sz val="10"/>
      <name val="Georgia Pro Light"/>
      <family val="1"/>
    </font>
    <font>
      <sz val="10"/>
      <color theme="0" tint="-0.34998626667073579"/>
      <name val="Georgia Pro Light"/>
      <family val="1"/>
    </font>
    <font>
      <sz val="8"/>
      <color theme="0" tint="-0.49995422223578601"/>
      <name val="Georgia Pro Light"/>
      <family val="1"/>
    </font>
    <font>
      <b/>
      <i/>
      <sz val="11"/>
      <name val="Georgia Pro Light"/>
      <family val="1"/>
    </font>
    <font>
      <sz val="8"/>
      <name val="Georgia Pro Light"/>
      <family val="1"/>
    </font>
    <font>
      <sz val="10"/>
      <color theme="1"/>
      <name val="Georgia Pro Light"/>
      <family val="1"/>
    </font>
    <font>
      <b/>
      <sz val="10"/>
      <color theme="1"/>
      <name val="Georgia Pro Light"/>
      <family val="1"/>
    </font>
    <font>
      <sz val="11"/>
      <color theme="4"/>
      <name val="Georgia Pro Light"/>
      <family val="1"/>
    </font>
    <font>
      <b/>
      <sz val="11"/>
      <color theme="4"/>
      <name val="Georgia Pro Light"/>
      <family val="1"/>
    </font>
    <font>
      <b/>
      <sz val="11"/>
      <color theme="9" tint="-0.24994659260841701"/>
      <name val="Georgia Pro Light"/>
      <family val="1"/>
    </font>
    <font>
      <sz val="11"/>
      <color theme="4"/>
      <name val="Calibri"/>
      <family val="2"/>
    </font>
    <font>
      <sz val="11"/>
      <color theme="9" tint="-0.24994659260841701"/>
      <name val="Georgia Pro Light"/>
      <family val="1"/>
    </font>
    <font>
      <sz val="11"/>
      <color theme="8" tint="-0.24994659260841701"/>
      <name val="Georgia Pro Light"/>
      <family val="1"/>
    </font>
    <font>
      <sz val="11"/>
      <color theme="8" tint="-0.24994659260841701"/>
      <name val="Calibri"/>
      <family val="2"/>
    </font>
    <font>
      <b/>
      <sz val="11"/>
      <color theme="8" tint="-0.24994659260841701"/>
      <name val="Georgia Pro Light"/>
      <family val="1"/>
    </font>
    <font>
      <b/>
      <sz val="10"/>
      <color theme="4"/>
      <name val="Georgia Pro Light"/>
      <family val="1"/>
    </font>
    <font>
      <b/>
      <sz val="10"/>
      <color theme="0"/>
      <name val="Georgia Pro Light"/>
      <family val="1"/>
    </font>
    <font>
      <sz val="8"/>
      <color theme="0" tint="-0.34998626667073579"/>
      <name val="Georgia Pro Light"/>
      <family val="1"/>
    </font>
    <font>
      <sz val="11"/>
      <color theme="8"/>
      <name val="Georgia Pro Light"/>
      <family val="1"/>
    </font>
    <font>
      <b/>
      <sz val="8"/>
      <color theme="3" tint="0.24994659260841701"/>
      <name val="Georgia Pro Light"/>
      <family val="1"/>
    </font>
    <font>
      <sz val="10"/>
      <color theme="1"/>
      <name val="Avenir Next LT Pro"/>
      <family val="2"/>
    </font>
    <font>
      <b/>
      <sz val="10"/>
      <color theme="0"/>
      <name val="Avenir Next LT Pro"/>
      <family val="2"/>
    </font>
    <font>
      <sz val="8"/>
      <name val="Avenir Next LT Pro"/>
      <family val="2"/>
    </font>
    <font>
      <b/>
      <sz val="8"/>
      <color theme="0" tint="-0.34998626667073579"/>
      <name val="Georgia Pro Light"/>
      <family val="1"/>
    </font>
    <font>
      <sz val="20"/>
      <name val="Georgia Pro Light"/>
      <family val="1"/>
    </font>
    <font>
      <sz val="11"/>
      <color theme="5" tint="-0.24994659260841701"/>
      <name val="Georgia Pro Light"/>
      <family val="1"/>
    </font>
    <font>
      <sz val="11"/>
      <color theme="5" tint="-0.24994659260841701"/>
      <name val="Calibri"/>
      <family val="2"/>
    </font>
    <font>
      <b/>
      <sz val="11"/>
      <color theme="5" tint="-0.24994659260841701"/>
      <name val="Georgia Pro Light"/>
      <family val="1"/>
    </font>
    <font>
      <sz val="8"/>
      <color rgb="FFFF0000"/>
      <name val="Georgia Pro Light"/>
      <family val="1"/>
    </font>
    <font>
      <sz val="11"/>
      <color rgb="FFFF0000"/>
      <name val="Georgia Pro Light"/>
      <family val="1"/>
    </font>
    <font>
      <sz val="8"/>
      <color rgb="FFC00000"/>
      <name val="Georgia Pro Light"/>
      <family val="1"/>
    </font>
    <font>
      <b/>
      <sz val="11"/>
      <color theme="0"/>
      <name val="Georgia Pro Light"/>
      <family val="1"/>
    </font>
    <font>
      <b/>
      <sz val="11"/>
      <color theme="5"/>
      <name val="Georgia Pro Light"/>
      <family val="1"/>
    </font>
    <font>
      <sz val="11"/>
      <color theme="5"/>
      <name val="Georgia Pro Light"/>
      <family val="1"/>
    </font>
    <font>
      <b/>
      <i/>
      <sz val="20"/>
      <name val="Georgia Pro Light"/>
      <family val="2"/>
    </font>
    <font>
      <b/>
      <i/>
      <sz val="20"/>
      <name val="Aptos Narrow"/>
      <family val="2"/>
    </font>
    <font>
      <b/>
      <i/>
      <sz val="20"/>
      <name val="Georgia Pro Light"/>
      <family val="1"/>
    </font>
    <font>
      <sz val="10"/>
      <color theme="5"/>
      <name val="Georgia Pro Light"/>
      <family val="1"/>
    </font>
    <font>
      <b/>
      <i/>
      <sz val="11"/>
      <color theme="3" tint="0.24994659260841701"/>
      <name val="Georgia Pro Light"/>
      <family val="1"/>
    </font>
    <font>
      <b/>
      <i/>
      <sz val="11"/>
      <color theme="9" tint="-0.24994659260841701"/>
      <name val="Georgia Pro Light"/>
      <family val="1"/>
    </font>
    <font>
      <b/>
      <i/>
      <sz val="11"/>
      <color theme="5"/>
      <name val="Georgia Pro Light"/>
      <family val="1"/>
    </font>
    <font>
      <i/>
      <sz val="8"/>
      <color theme="0" tint="-0.49995422223578601"/>
      <name val="Georgia Pro Light"/>
      <family val="1"/>
    </font>
    <font>
      <i/>
      <sz val="11"/>
      <name val="Georgia Pro Light"/>
      <family val="1"/>
    </font>
    <font>
      <i/>
      <sz val="11"/>
      <color theme="4"/>
      <name val="Georgia Pro Light"/>
      <family val="1"/>
    </font>
    <font>
      <i/>
      <sz val="11"/>
      <color theme="9" tint="-0.24994659260841701"/>
      <name val="Georgia Pro Light"/>
      <family val="1"/>
    </font>
    <font>
      <i/>
      <sz val="11"/>
      <color theme="8" tint="-0.24994659260841701"/>
      <name val="Georgia Pro Light"/>
      <family val="1"/>
    </font>
    <font>
      <i/>
      <sz val="11"/>
      <color theme="5" tint="-0.24994659260841701"/>
      <name val="Georgia Pro Light"/>
      <family val="1"/>
    </font>
    <font>
      <sz val="11"/>
      <color rgb="FFC00000"/>
      <name val="Georgia Pro Light"/>
      <family val="1"/>
    </font>
    <font>
      <sz val="10"/>
      <color rgb="FFC00000"/>
      <name val="Georgia Pro Light"/>
      <family val="1"/>
    </font>
    <font>
      <b/>
      <i/>
      <sz val="11"/>
      <color theme="8"/>
      <name val="Georgia Pro Light"/>
      <family val="1"/>
    </font>
    <font>
      <sz val="11"/>
      <color theme="5"/>
      <name val="Calibri"/>
      <family val="2"/>
    </font>
    <font>
      <b/>
      <sz val="12"/>
      <name val="Georgia Pro Light"/>
      <family val="1"/>
    </font>
    <font>
      <sz val="10"/>
      <name val="Arial"/>
      <family val="2"/>
    </font>
    <font>
      <u/>
      <sz val="11"/>
      <color theme="10"/>
      <name val="Calibri"/>
      <family val="2"/>
    </font>
    <font>
      <i/>
      <sz val="8"/>
      <name val="Georgia Pro Light"/>
      <family val="1"/>
    </font>
    <font>
      <i/>
      <sz val="8"/>
      <color theme="0" tint="-0.34998626667073579"/>
      <name val="Georgia Pro Light"/>
      <family val="1"/>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rgb="FFC00000"/>
        <bgColor indexed="64"/>
      </patternFill>
    </fill>
    <fill>
      <patternFill patternType="solid">
        <fgColor theme="0" tint="-4.9195837275307477E-2"/>
        <bgColor indexed="64"/>
      </patternFill>
    </fill>
    <fill>
      <patternFill patternType="solid">
        <fgColor theme="0" tint="-4.9836725974303414E-2"/>
        <bgColor indexed="64"/>
      </patternFill>
    </fill>
    <fill>
      <patternFill patternType="solid">
        <fgColor theme="5" tint="0.79995117038483843"/>
        <bgColor indexed="64"/>
      </patternFill>
    </fill>
    <fill>
      <patternFill patternType="solid">
        <fgColor theme="1"/>
        <bgColor indexed="64"/>
      </patternFill>
    </fill>
    <fill>
      <patternFill patternType="solid">
        <fgColor theme="0" tint="-4.9897762993255407E-2"/>
        <bgColor theme="0"/>
      </patternFill>
    </fill>
    <fill>
      <patternFill patternType="solid">
        <fgColor theme="0" tint="-4.9897762993255407E-2"/>
        <bgColor indexed="64"/>
      </patternFill>
    </fill>
    <fill>
      <patternFill patternType="solid">
        <fgColor theme="0" tint="-4.9958800012207406E-2"/>
        <bgColor indexed="64"/>
      </patternFill>
    </fill>
    <fill>
      <patternFill patternType="solid">
        <fgColor theme="0" tint="-4.9958800012207406E-2"/>
        <bgColor theme="0"/>
      </patternFill>
    </fill>
  </fills>
  <borders count="42">
    <border>
      <left/>
      <right/>
      <top/>
      <bottom/>
      <diagonal/>
    </border>
    <border>
      <left/>
      <right/>
      <top style="thick">
        <color auto="1"/>
      </top>
      <bottom/>
      <diagonal/>
    </border>
    <border>
      <left/>
      <right/>
      <top style="medium">
        <color auto="1"/>
      </top>
      <bottom style="medium">
        <color auto="1"/>
      </bottom>
      <diagonal/>
    </border>
    <border>
      <left/>
      <right/>
      <top style="thin">
        <color auto="1"/>
      </top>
      <bottom style="medium">
        <color auto="1"/>
      </bottom>
      <diagonal/>
    </border>
    <border>
      <left style="thin">
        <color auto="1"/>
      </left>
      <right/>
      <top/>
      <bottom/>
      <diagonal/>
    </border>
    <border>
      <left/>
      <right style="thin">
        <color auto="1"/>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top/>
      <bottom style="thin">
        <color indexed="64"/>
      </bottom>
      <diagonal/>
    </border>
    <border>
      <left style="thin">
        <color indexed="64"/>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right/>
      <top style="medium">
        <color auto="1"/>
      </top>
      <bottom/>
      <diagonal/>
    </border>
    <border>
      <left/>
      <right/>
      <top/>
      <bottom style="thin">
        <color theme="4"/>
      </bottom>
      <diagonal/>
    </border>
    <border>
      <left/>
      <right/>
      <top style="thin">
        <color theme="4"/>
      </top>
      <bottom style="thin">
        <color theme="4"/>
      </bottom>
      <diagonal/>
    </border>
    <border>
      <left/>
      <right/>
      <top/>
      <bottom style="thin">
        <color theme="1"/>
      </bottom>
      <diagonal/>
    </border>
    <border>
      <left/>
      <right/>
      <top style="thin">
        <color theme="4"/>
      </top>
      <bottom/>
      <diagonal/>
    </border>
    <border>
      <left/>
      <right/>
      <top style="thin">
        <color theme="9" tint="-0.49995422223578601"/>
      </top>
      <bottom/>
      <diagonal/>
    </border>
    <border>
      <left/>
      <right/>
      <top/>
      <bottom style="thin">
        <color theme="9" tint="-0.24994659260841701"/>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top/>
      <bottom style="thin">
        <color theme="5" tint="-0.24994659260841701"/>
      </bottom>
      <diagonal/>
    </border>
    <border>
      <left/>
      <right/>
      <top/>
      <bottom style="thin">
        <color theme="3" tint="0.24994659260841701"/>
      </bottom>
      <diagonal/>
    </border>
    <border>
      <left style="thin">
        <color indexed="64"/>
      </left>
      <right/>
      <top/>
      <bottom style="medium">
        <color auto="1"/>
      </bottom>
      <diagonal/>
    </border>
    <border>
      <left/>
      <right/>
      <top/>
      <bottom style="medium">
        <color indexed="64"/>
      </bottom>
      <diagonal/>
    </border>
    <border>
      <left/>
      <right style="thin">
        <color auto="1"/>
      </right>
      <top/>
      <bottom style="medium">
        <color indexed="64"/>
      </bottom>
      <diagonal/>
    </border>
    <border>
      <left/>
      <right/>
      <top style="thin">
        <color theme="9" tint="-0.24994659260841701"/>
      </top>
      <bottom style="thin">
        <color theme="9" tint="-0.24994659260841701"/>
      </bottom>
      <diagonal/>
    </border>
    <border>
      <left/>
      <right/>
      <top/>
      <bottom style="mediumDashed">
        <color auto="1"/>
      </bottom>
      <diagonal/>
    </border>
    <border>
      <left/>
      <right/>
      <top style="thin">
        <color theme="1"/>
      </top>
      <bottom style="thin">
        <color indexed="64"/>
      </bottom>
      <diagonal/>
    </border>
    <border>
      <left/>
      <right/>
      <top style="thin">
        <color theme="4"/>
      </top>
      <bottom style="thin">
        <color indexed="64"/>
      </bottom>
      <diagonal/>
    </border>
    <border>
      <left/>
      <right/>
      <top style="thin">
        <color theme="5" tint="-0.24994659260841701"/>
      </top>
      <bottom style="thin">
        <color theme="5" tint="-0.24994659260841701"/>
      </bottom>
      <diagonal/>
    </border>
    <border>
      <left/>
      <right/>
      <top style="thin">
        <color indexed="64"/>
      </top>
      <bottom style="thin">
        <color theme="9" tint="-0.24994659260841701"/>
      </bottom>
      <diagonal/>
    </border>
    <border>
      <left/>
      <right/>
      <top style="thin">
        <color indexed="64"/>
      </top>
      <bottom style="thin">
        <color theme="9" tint="-0.49995422223578601"/>
      </bottom>
      <diagonal/>
    </border>
    <border>
      <left/>
      <right/>
      <top style="thin">
        <color indexed="64"/>
      </top>
      <bottom style="thin">
        <color theme="5"/>
      </bottom>
      <diagonal/>
    </border>
    <border>
      <left/>
      <right/>
      <top/>
      <bottom style="thin">
        <color theme="5"/>
      </bottom>
      <diagonal/>
    </border>
    <border>
      <left/>
      <right style="thin">
        <color auto="1"/>
      </right>
      <top style="thin">
        <color auto="1"/>
      </top>
      <bottom/>
      <diagonal/>
    </border>
    <border>
      <left style="thin">
        <color indexed="64"/>
      </left>
      <right/>
      <top/>
      <bottom style="thin">
        <color auto="1"/>
      </bottom>
      <diagonal/>
    </border>
    <border>
      <left/>
      <right style="thin">
        <color auto="1"/>
      </right>
      <top/>
      <bottom style="thin">
        <color auto="1"/>
      </bottom>
      <diagonal/>
    </border>
  </borders>
  <cellStyleXfs count="8">
    <xf numFmtId="0" fontId="0" fillId="0" borderId="0"/>
    <xf numFmtId="9" fontId="2" fillId="0" borderId="0" applyFont="0" applyFill="0" applyBorder="0" applyAlignment="0" applyProtection="0"/>
    <xf numFmtId="0" fontId="6" fillId="0" borderId="0"/>
    <xf numFmtId="0" fontId="2" fillId="0" borderId="0"/>
    <xf numFmtId="0" fontId="2" fillId="0" borderId="0"/>
    <xf numFmtId="0" fontId="27" fillId="0" borderId="0"/>
    <xf numFmtId="0" fontId="59" fillId="0" borderId="0"/>
    <xf numFmtId="0" fontId="60" fillId="0" borderId="0" applyNumberFormat="0" applyFill="0" applyBorder="0" applyAlignment="0" applyProtection="0"/>
  </cellStyleXfs>
  <cellXfs count="267">
    <xf numFmtId="0" fontId="0" fillId="0" borderId="0" xfId="0"/>
    <xf numFmtId="0" fontId="1" fillId="0" borderId="0" xfId="0" applyFont="1"/>
    <xf numFmtId="0" fontId="1" fillId="2" borderId="0" xfId="0" applyFont="1" applyFill="1"/>
    <xf numFmtId="0" fontId="1" fillId="2" borderId="0" xfId="0" applyFont="1" applyFill="1" applyAlignment="1">
      <alignment horizontal="center" vertical="center"/>
    </xf>
    <xf numFmtId="3" fontId="1" fillId="2" borderId="0" xfId="0" applyNumberFormat="1" applyFont="1" applyFill="1" applyAlignment="1">
      <alignment horizontal="center" vertical="center"/>
    </xf>
    <xf numFmtId="0" fontId="1" fillId="2" borderId="0" xfId="0" applyFont="1" applyFill="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5" fillId="2" borderId="0" xfId="0" applyFont="1" applyFill="1"/>
    <xf numFmtId="0" fontId="5" fillId="2" borderId="0" xfId="0" applyFont="1" applyFill="1" applyAlignment="1">
      <alignment horizontal="center" vertical="center"/>
    </xf>
    <xf numFmtId="0" fontId="9" fillId="2" borderId="0" xfId="0" applyFont="1" applyFill="1"/>
    <xf numFmtId="0" fontId="7" fillId="0" borderId="0" xfId="0" applyFont="1"/>
    <xf numFmtId="0" fontId="2" fillId="0" borderId="0" xfId="0" applyFont="1"/>
    <xf numFmtId="3" fontId="4" fillId="2" borderId="0" xfId="0" applyNumberFormat="1" applyFont="1" applyFill="1" applyAlignment="1">
      <alignment horizontal="center"/>
    </xf>
    <xf numFmtId="166" fontId="4" fillId="2" borderId="0" xfId="0" applyNumberFormat="1" applyFont="1" applyFill="1" applyAlignment="1">
      <alignment horizontal="center"/>
    </xf>
    <xf numFmtId="0" fontId="1" fillId="2" borderId="15" xfId="0" applyFont="1" applyFill="1" applyBorder="1"/>
    <xf numFmtId="0" fontId="12" fillId="2" borderId="0" xfId="0" applyFont="1" applyFill="1" applyAlignment="1">
      <alignment horizontal="center"/>
    </xf>
    <xf numFmtId="0" fontId="13" fillId="2" borderId="10" xfId="0" applyFont="1" applyFill="1" applyBorder="1" applyAlignment="1">
      <alignment horizontal="center"/>
    </xf>
    <xf numFmtId="0" fontId="12" fillId="2" borderId="0" xfId="0" applyFont="1" applyFill="1" applyAlignment="1">
      <alignment horizontal="center" vertical="center"/>
    </xf>
    <xf numFmtId="0" fontId="12" fillId="2" borderId="0" xfId="0" applyFont="1" applyFill="1" applyAlignment="1">
      <alignment horizontal="left" vertical="top" wrapText="1"/>
    </xf>
    <xf numFmtId="0" fontId="12" fillId="2" borderId="0" xfId="0" applyFont="1" applyFill="1" applyAlignment="1">
      <alignment horizontal="left"/>
    </xf>
    <xf numFmtId="15" fontId="12" fillId="2" borderId="0" xfId="0" quotePrefix="1" applyNumberFormat="1" applyFont="1" applyFill="1" applyAlignment="1">
      <alignment horizontal="center" vertical="center"/>
    </xf>
    <xf numFmtId="0" fontId="1" fillId="2" borderId="0" xfId="0" applyFont="1" applyFill="1" applyAlignment="1">
      <alignment horizontal="center"/>
    </xf>
    <xf numFmtId="0" fontId="1" fillId="2" borderId="0" xfId="0" applyFont="1" applyFill="1" applyAlignment="1">
      <alignment horizontal="left"/>
    </xf>
    <xf numFmtId="3" fontId="14" fillId="2" borderId="0" xfId="0" applyNumberFormat="1" applyFont="1" applyFill="1" applyAlignment="1">
      <alignment horizontal="center" vertical="center"/>
    </xf>
    <xf numFmtId="3" fontId="18"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0" fontId="1" fillId="0" borderId="0" xfId="3" applyFont="1"/>
    <xf numFmtId="0" fontId="1" fillId="0" borderId="0" xfId="4" applyFont="1"/>
    <xf numFmtId="0" fontId="24" fillId="0" borderId="0" xfId="0" applyFont="1" applyAlignment="1">
      <alignment horizontal="center" vertical="center"/>
    </xf>
    <xf numFmtId="0" fontId="1" fillId="2" borderId="0" xfId="0" applyFont="1" applyFill="1" applyAlignment="1">
      <alignment horizontal="left" vertical="center"/>
    </xf>
    <xf numFmtId="0" fontId="24" fillId="2" borderId="0" xfId="0" applyFont="1" applyFill="1" applyAlignment="1">
      <alignment horizontal="center" vertical="center"/>
    </xf>
    <xf numFmtId="0" fontId="24" fillId="0" borderId="0" xfId="0" applyFont="1"/>
    <xf numFmtId="0" fontId="11" fillId="0" borderId="0" xfId="0" applyFont="1"/>
    <xf numFmtId="3"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0" fontId="26" fillId="0" borderId="0" xfId="0" applyFont="1" applyAlignment="1">
      <alignment horizontal="center" vertical="center"/>
    </xf>
    <xf numFmtId="3" fontId="26" fillId="0" borderId="0" xfId="0" applyNumberFormat="1" applyFont="1" applyAlignment="1">
      <alignment horizontal="center" vertical="center"/>
    </xf>
    <xf numFmtId="0" fontId="28" fillId="4" borderId="0" xfId="5" applyFont="1" applyFill="1" applyAlignment="1">
      <alignment horizontal="center" vertical="center"/>
    </xf>
    <xf numFmtId="0" fontId="27" fillId="0" borderId="0" xfId="5"/>
    <xf numFmtId="0" fontId="27" fillId="0" borderId="0" xfId="5" applyAlignment="1">
      <alignment horizontal="center"/>
    </xf>
    <xf numFmtId="0" fontId="29" fillId="2" borderId="0" xfId="5" applyFont="1" applyFill="1"/>
    <xf numFmtId="0" fontId="29" fillId="2" borderId="0" xfId="5" applyFont="1" applyFill="1" applyAlignment="1">
      <alignment horizontal="center"/>
    </xf>
    <xf numFmtId="0" fontId="29" fillId="2" borderId="0" xfId="5" applyFont="1" applyFill="1" applyAlignment="1">
      <alignment horizontal="center" vertical="center"/>
    </xf>
    <xf numFmtId="0" fontId="27" fillId="2" borderId="0" xfId="5" applyFill="1"/>
    <xf numFmtId="0" fontId="5" fillId="0" borderId="0" xfId="0" applyFont="1" applyAlignment="1">
      <alignment horizontal="center" vertical="center"/>
    </xf>
    <xf numFmtId="0" fontId="5" fillId="0" borderId="0" xfId="0" applyFont="1"/>
    <xf numFmtId="0" fontId="1" fillId="6" borderId="0" xfId="0" applyFont="1" applyFill="1" applyAlignment="1">
      <alignment horizontal="left" vertical="center"/>
    </xf>
    <xf numFmtId="0" fontId="1" fillId="6" borderId="0" xfId="0" applyFont="1" applyFill="1"/>
    <xf numFmtId="3" fontId="14" fillId="6" borderId="0" xfId="0" applyNumberFormat="1" applyFont="1" applyFill="1" applyAlignment="1">
      <alignment horizontal="center" vertical="center"/>
    </xf>
    <xf numFmtId="3" fontId="18" fillId="6" borderId="0" xfId="0" applyNumberFormat="1" applyFont="1" applyFill="1" applyAlignment="1">
      <alignment horizontal="center" vertical="center"/>
    </xf>
    <xf numFmtId="164" fontId="18" fillId="6" borderId="0" xfId="0" applyNumberFormat="1" applyFont="1" applyFill="1" applyAlignment="1">
      <alignment horizontal="center" vertical="center"/>
    </xf>
    <xf numFmtId="3" fontId="25" fillId="6" borderId="0" xfId="0" applyNumberFormat="1" applyFont="1" applyFill="1" applyAlignment="1">
      <alignment horizontal="center" vertical="center"/>
    </xf>
    <xf numFmtId="164" fontId="25" fillId="6" borderId="0" xfId="0" applyNumberFormat="1" applyFont="1" applyFill="1" applyAlignment="1">
      <alignment horizontal="center" vertical="center"/>
    </xf>
    <xf numFmtId="0" fontId="24" fillId="2" borderId="0" xfId="0" applyFont="1" applyFill="1"/>
    <xf numFmtId="1" fontId="24" fillId="2" borderId="0" xfId="0" applyNumberFormat="1" applyFont="1" applyFill="1" applyAlignment="1">
      <alignment horizontal="center" vertical="center"/>
    </xf>
    <xf numFmtId="0" fontId="24" fillId="0" borderId="0" xfId="0" applyFont="1" applyAlignment="1">
      <alignment vertical="center"/>
    </xf>
    <xf numFmtId="3" fontId="24" fillId="0" borderId="0" xfId="0" applyNumberFormat="1" applyFont="1" applyAlignment="1">
      <alignment horizontal="center" vertical="center"/>
    </xf>
    <xf numFmtId="0" fontId="24" fillId="0" borderId="10" xfId="0" applyFont="1" applyBorder="1"/>
    <xf numFmtId="0" fontId="24" fillId="0" borderId="10" xfId="0" applyFont="1" applyBorder="1" applyAlignment="1">
      <alignment horizontal="center" vertical="center"/>
    </xf>
    <xf numFmtId="0" fontId="30" fillId="0" borderId="10" xfId="0" applyFont="1" applyBorder="1" applyAlignment="1">
      <alignment horizontal="center" vertical="center"/>
    </xf>
    <xf numFmtId="0" fontId="24" fillId="0" borderId="10" xfId="0" applyFont="1" applyBorder="1" applyAlignment="1">
      <alignment vertical="center"/>
    </xf>
    <xf numFmtId="0" fontId="24" fillId="2" borderId="10" xfId="0" applyFont="1" applyFill="1" applyBorder="1" applyAlignment="1">
      <alignment horizontal="center" vertical="center"/>
    </xf>
    <xf numFmtId="3" fontId="1" fillId="0" borderId="0" xfId="0" applyNumberFormat="1" applyFont="1"/>
    <xf numFmtId="3" fontId="1" fillId="2" borderId="0" xfId="0" applyNumberFormat="1" applyFont="1" applyFill="1" applyAlignment="1">
      <alignment horizontal="right" vertical="center"/>
    </xf>
    <xf numFmtId="167" fontId="12" fillId="2" borderId="0" xfId="0" quotePrefix="1" applyNumberFormat="1" applyFont="1" applyFill="1" applyAlignment="1">
      <alignment horizontal="center"/>
    </xf>
    <xf numFmtId="167" fontId="1" fillId="2" borderId="0" xfId="0" applyNumberFormat="1" applyFont="1" applyFill="1" applyAlignment="1">
      <alignment horizontal="center"/>
    </xf>
    <xf numFmtId="164" fontId="14" fillId="2" borderId="0" xfId="0" applyNumberFormat="1" applyFont="1" applyFill="1" applyAlignment="1">
      <alignment horizontal="center" vertical="center"/>
    </xf>
    <xf numFmtId="164" fontId="14" fillId="6" borderId="0" xfId="0" applyNumberFormat="1" applyFont="1" applyFill="1" applyAlignment="1">
      <alignment horizontal="center" vertical="center"/>
    </xf>
    <xf numFmtId="164"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3" fontId="32" fillId="6" borderId="0" xfId="0" applyNumberFormat="1" applyFont="1" applyFill="1" applyAlignment="1">
      <alignment horizontal="center" vertical="center"/>
    </xf>
    <xf numFmtId="164" fontId="32" fillId="6" borderId="0" xfId="0" applyNumberFormat="1" applyFont="1" applyFill="1" applyAlignment="1">
      <alignment horizontal="center" vertical="center"/>
    </xf>
    <xf numFmtId="0" fontId="1" fillId="2" borderId="0" xfId="0" applyFont="1" applyFill="1" applyAlignment="1">
      <alignment wrapText="1"/>
    </xf>
    <xf numFmtId="0" fontId="1" fillId="2" borderId="10" xfId="0" applyFont="1" applyFill="1" applyBorder="1" applyAlignment="1">
      <alignment horizontal="center" vertical="center" wrapText="1"/>
    </xf>
    <xf numFmtId="3" fontId="1" fillId="6" borderId="0" xfId="0" applyNumberFormat="1" applyFont="1" applyFill="1" applyAlignment="1">
      <alignment horizontal="center" vertical="center"/>
    </xf>
    <xf numFmtId="0" fontId="31" fillId="2" borderId="0" xfId="0" applyFont="1" applyFill="1"/>
    <xf numFmtId="0" fontId="7" fillId="2" borderId="0" xfId="0" applyFont="1" applyFill="1"/>
    <xf numFmtId="166" fontId="1" fillId="2" borderId="0" xfId="0" applyNumberFormat="1" applyFont="1" applyFill="1" applyAlignment="1">
      <alignment horizontal="center" vertical="center"/>
    </xf>
    <xf numFmtId="166" fontId="1" fillId="6" borderId="0" xfId="0" applyNumberFormat="1" applyFont="1" applyFill="1" applyAlignment="1">
      <alignment horizontal="center" vertical="center"/>
    </xf>
    <xf numFmtId="0" fontId="1" fillId="0" borderId="15" xfId="0" applyFont="1" applyBorder="1"/>
    <xf numFmtId="0" fontId="14" fillId="2" borderId="16"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 fillId="7" borderId="0" xfId="0" applyFont="1" applyFill="1" applyAlignment="1">
      <alignment horizontal="left" vertical="center"/>
    </xf>
    <xf numFmtId="0" fontId="1" fillId="7" borderId="0" xfId="0" applyFont="1" applyFill="1"/>
    <xf numFmtId="3" fontId="1" fillId="7" borderId="0" xfId="0" applyNumberFormat="1" applyFont="1" applyFill="1" applyAlignment="1">
      <alignment horizontal="center" vertical="center"/>
    </xf>
    <xf numFmtId="166" fontId="1" fillId="7" borderId="0" xfId="0" applyNumberFormat="1" applyFont="1" applyFill="1" applyAlignment="1">
      <alignment horizontal="center" vertical="center"/>
    </xf>
    <xf numFmtId="3" fontId="14" fillId="7" borderId="0" xfId="0" applyNumberFormat="1" applyFont="1" applyFill="1" applyAlignment="1">
      <alignment horizontal="center" vertical="center"/>
    </xf>
    <xf numFmtId="164" fontId="14" fillId="7" borderId="0" xfId="0" applyNumberFormat="1" applyFont="1" applyFill="1" applyAlignment="1">
      <alignment horizontal="center" vertical="center"/>
    </xf>
    <xf numFmtId="3" fontId="18" fillId="7" borderId="0" xfId="0" applyNumberFormat="1" applyFont="1" applyFill="1" applyAlignment="1">
      <alignment horizontal="center" vertical="center"/>
    </xf>
    <xf numFmtId="164" fontId="18" fillId="7" borderId="0" xfId="0" applyNumberFormat="1" applyFont="1" applyFill="1" applyAlignment="1">
      <alignment horizontal="center" vertical="center"/>
    </xf>
    <xf numFmtId="3" fontId="25" fillId="7" borderId="0" xfId="0" applyNumberFormat="1" applyFont="1" applyFill="1" applyAlignment="1">
      <alignment horizontal="center" vertical="center"/>
    </xf>
    <xf numFmtId="164" fontId="25" fillId="7" borderId="0" xfId="0" applyNumberFormat="1" applyFont="1" applyFill="1" applyAlignment="1">
      <alignment horizontal="center" vertical="center"/>
    </xf>
    <xf numFmtId="3" fontId="32" fillId="7" borderId="0" xfId="0" applyNumberFormat="1" applyFont="1" applyFill="1" applyAlignment="1">
      <alignment horizontal="center" vertical="center"/>
    </xf>
    <xf numFmtId="164" fontId="32" fillId="7" borderId="0" xfId="0" applyNumberFormat="1" applyFont="1" applyFill="1" applyAlignment="1">
      <alignment horizontal="center" vertical="center"/>
    </xf>
    <xf numFmtId="3"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24" fillId="2" borderId="0" xfId="0" applyFont="1" applyFill="1" applyAlignment="1">
      <alignment horizontal="left"/>
    </xf>
    <xf numFmtId="0" fontId="35" fillId="2" borderId="0" xfId="0" applyFont="1" applyFill="1" applyAlignment="1">
      <alignment horizontal="left" vertical="center"/>
    </xf>
    <xf numFmtId="0" fontId="36" fillId="2" borderId="0" xfId="0" applyFont="1" applyFill="1" applyAlignment="1">
      <alignment horizontal="center" vertical="center"/>
    </xf>
    <xf numFmtId="0" fontId="36" fillId="2" borderId="0" xfId="0" applyFont="1" applyFill="1"/>
    <xf numFmtId="0" fontId="37" fillId="2" borderId="0" xfId="0" applyFont="1" applyFill="1" applyAlignment="1">
      <alignment horizontal="center" vertical="center"/>
    </xf>
    <xf numFmtId="0" fontId="24" fillId="8" borderId="0" xfId="0" applyFont="1" applyFill="1"/>
    <xf numFmtId="0" fontId="37" fillId="8" borderId="0" xfId="0" applyFont="1" applyFill="1" applyAlignment="1">
      <alignment horizontal="center" vertical="center"/>
    </xf>
    <xf numFmtId="164" fontId="1" fillId="2" borderId="0" xfId="0" applyNumberFormat="1" applyFont="1" applyFill="1" applyAlignment="1">
      <alignment horizontal="right" vertical="center"/>
    </xf>
    <xf numFmtId="0" fontId="44" fillId="2" borderId="0" xfId="0" applyFont="1" applyFill="1" applyAlignment="1">
      <alignment horizontal="center" vertical="center"/>
    </xf>
    <xf numFmtId="0" fontId="1" fillId="2" borderId="0" xfId="0" applyFont="1" applyFill="1" applyAlignment="1">
      <alignment vertical="center" wrapText="1"/>
    </xf>
    <xf numFmtId="0" fontId="41" fillId="2" borderId="0" xfId="0" applyFont="1" applyFill="1"/>
    <xf numFmtId="0" fontId="33" fillId="2" borderId="25"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31" fillId="2" borderId="0" xfId="0" applyFont="1" applyFill="1" applyAlignment="1">
      <alignment horizontal="center" vertical="center"/>
    </xf>
    <xf numFmtId="0" fontId="17" fillId="2" borderId="16" xfId="0" applyFont="1" applyFill="1" applyBorder="1" applyAlignment="1">
      <alignment horizontal="center" vertical="center" wrapText="1"/>
    </xf>
    <xf numFmtId="0" fontId="8" fillId="2" borderId="0" xfId="0" applyFont="1" applyFill="1" applyAlignment="1">
      <alignment horizontal="center" vertical="center"/>
    </xf>
    <xf numFmtId="0" fontId="37" fillId="2" borderId="0" xfId="0" applyFont="1" applyFill="1"/>
    <xf numFmtId="0" fontId="1" fillId="11" borderId="0" xfId="0" applyFont="1" applyFill="1" applyAlignment="1">
      <alignment horizontal="left" vertical="center"/>
    </xf>
    <xf numFmtId="0" fontId="1" fillId="11" borderId="0" xfId="0" applyFont="1" applyFill="1"/>
    <xf numFmtId="3" fontId="1" fillId="11" borderId="0" xfId="0" applyNumberFormat="1" applyFont="1" applyFill="1" applyAlignment="1">
      <alignment horizontal="center" vertical="center"/>
    </xf>
    <xf numFmtId="166" fontId="1" fillId="11" borderId="0" xfId="0" applyNumberFormat="1" applyFont="1" applyFill="1" applyAlignment="1">
      <alignment horizontal="center" vertical="center"/>
    </xf>
    <xf numFmtId="3" fontId="14" fillId="11" borderId="0" xfId="0" applyNumberFormat="1" applyFont="1" applyFill="1" applyAlignment="1">
      <alignment horizontal="center" vertical="center"/>
    </xf>
    <xf numFmtId="164" fontId="14" fillId="11" borderId="0" xfId="0" applyNumberFormat="1" applyFont="1" applyFill="1" applyAlignment="1">
      <alignment horizontal="center" vertical="center"/>
    </xf>
    <xf numFmtId="3" fontId="18" fillId="11" borderId="0" xfId="0" applyNumberFormat="1" applyFont="1" applyFill="1" applyAlignment="1">
      <alignment horizontal="center" vertical="center"/>
    </xf>
    <xf numFmtId="164" fontId="18" fillId="11" borderId="0" xfId="0" applyNumberFormat="1" applyFont="1" applyFill="1" applyAlignment="1">
      <alignment horizontal="center" vertical="center"/>
    </xf>
    <xf numFmtId="3" fontId="25" fillId="11" borderId="0" xfId="0" applyNumberFormat="1" applyFont="1" applyFill="1" applyAlignment="1">
      <alignment horizontal="center" vertical="center"/>
    </xf>
    <xf numFmtId="164" fontId="25" fillId="11" borderId="0" xfId="0" applyNumberFormat="1" applyFont="1" applyFill="1" applyAlignment="1">
      <alignment horizontal="center" vertical="center"/>
    </xf>
    <xf numFmtId="3" fontId="32" fillId="11" borderId="0" xfId="0" applyNumberFormat="1" applyFont="1" applyFill="1" applyAlignment="1">
      <alignment horizontal="center" vertical="center"/>
    </xf>
    <xf numFmtId="164" fontId="32" fillId="11" borderId="0" xfId="0" applyNumberFormat="1" applyFont="1" applyFill="1" applyAlignment="1">
      <alignment horizontal="center" vertical="center"/>
    </xf>
    <xf numFmtId="0" fontId="10" fillId="10" borderId="31" xfId="0" applyFont="1" applyFill="1" applyBorder="1" applyAlignment="1">
      <alignment horizontal="left" vertical="center" wrapText="1"/>
    </xf>
    <xf numFmtId="0" fontId="49" fillId="10" borderId="31" xfId="0" applyFont="1" applyFill="1" applyBorder="1"/>
    <xf numFmtId="3" fontId="49" fillId="10" borderId="31" xfId="0" applyNumberFormat="1" applyFont="1" applyFill="1" applyBorder="1" applyAlignment="1">
      <alignment horizontal="center" vertical="center" wrapText="1"/>
    </xf>
    <xf numFmtId="3" fontId="50" fillId="10" borderId="31" xfId="0" applyNumberFormat="1" applyFont="1" applyFill="1" applyBorder="1" applyAlignment="1">
      <alignment horizontal="center" vertical="center" wrapText="1"/>
    </xf>
    <xf numFmtId="3" fontId="51" fillId="10" borderId="31" xfId="0" applyNumberFormat="1" applyFont="1" applyFill="1" applyBorder="1" applyAlignment="1">
      <alignment horizontal="center" vertical="center" wrapText="1"/>
    </xf>
    <xf numFmtId="3" fontId="52" fillId="10" borderId="31" xfId="0" applyNumberFormat="1" applyFont="1" applyFill="1" applyBorder="1" applyAlignment="1">
      <alignment horizontal="center" vertical="center" wrapText="1"/>
    </xf>
    <xf numFmtId="3" fontId="53" fillId="10" borderId="31" xfId="0" applyNumberFormat="1" applyFont="1" applyFill="1" applyBorder="1" applyAlignment="1">
      <alignment horizontal="center" vertical="center" wrapText="1"/>
    </xf>
    <xf numFmtId="166" fontId="49" fillId="10" borderId="31" xfId="0" applyNumberFormat="1" applyFont="1" applyFill="1" applyBorder="1" applyAlignment="1">
      <alignment horizontal="center" vertical="center" wrapText="1"/>
    </xf>
    <xf numFmtId="166" fontId="53" fillId="10" borderId="31" xfId="0" applyNumberFormat="1" applyFont="1" applyFill="1" applyBorder="1" applyAlignment="1">
      <alignment horizontal="center" vertical="center" wrapText="1"/>
    </xf>
    <xf numFmtId="166" fontId="52" fillId="10" borderId="31" xfId="0" applyNumberFormat="1" applyFont="1" applyFill="1" applyBorder="1" applyAlignment="1">
      <alignment horizontal="center" vertical="center" wrapText="1"/>
    </xf>
    <xf numFmtId="166" fontId="51" fillId="10" borderId="31" xfId="0" applyNumberFormat="1" applyFont="1" applyFill="1" applyBorder="1" applyAlignment="1">
      <alignment horizontal="center" vertical="center" wrapText="1"/>
    </xf>
    <xf numFmtId="166" fontId="50" fillId="10" borderId="31" xfId="0" applyNumberFormat="1" applyFont="1" applyFill="1" applyBorder="1" applyAlignment="1">
      <alignment horizontal="center" vertical="center" wrapText="1"/>
    </xf>
    <xf numFmtId="0" fontId="48" fillId="2" borderId="10" xfId="0" applyFont="1" applyFill="1" applyBorder="1" applyAlignment="1">
      <alignment horizontal="center"/>
    </xf>
    <xf numFmtId="0" fontId="54" fillId="2" borderId="0" xfId="0" applyFont="1" applyFill="1" applyAlignment="1">
      <alignment horizontal="center" vertical="center"/>
    </xf>
    <xf numFmtId="0" fontId="55" fillId="2" borderId="0" xfId="0" applyFont="1" applyFill="1" applyAlignment="1">
      <alignment horizontal="center" vertical="center"/>
    </xf>
    <xf numFmtId="0" fontId="30" fillId="0" borderId="0" xfId="0" applyFont="1" applyAlignment="1">
      <alignment horizontal="center" vertical="center"/>
    </xf>
    <xf numFmtId="0" fontId="10" fillId="11" borderId="31" xfId="0" applyFont="1" applyFill="1" applyBorder="1" applyAlignment="1">
      <alignment horizontal="left" vertical="center" wrapText="1"/>
    </xf>
    <xf numFmtId="0" fontId="10" fillId="11" borderId="31" xfId="0" applyFont="1" applyFill="1" applyBorder="1"/>
    <xf numFmtId="3" fontId="10" fillId="11" borderId="31" xfId="0" applyNumberFormat="1" applyFont="1" applyFill="1" applyBorder="1" applyAlignment="1">
      <alignment horizontal="center" vertical="center" wrapText="1"/>
    </xf>
    <xf numFmtId="166" fontId="10" fillId="10" borderId="31" xfId="0" applyNumberFormat="1" applyFont="1" applyFill="1" applyBorder="1" applyAlignment="1">
      <alignment horizontal="center" vertical="center" wrapText="1"/>
    </xf>
    <xf numFmtId="3" fontId="47" fillId="11" borderId="31" xfId="0" applyNumberFormat="1" applyFont="1" applyFill="1" applyBorder="1" applyAlignment="1">
      <alignment horizontal="center" vertical="center" wrapText="1"/>
    </xf>
    <xf numFmtId="166" fontId="47" fillId="10" borderId="31" xfId="0" applyNumberFormat="1" applyFont="1" applyFill="1" applyBorder="1" applyAlignment="1">
      <alignment horizontal="center" vertical="center" wrapText="1"/>
    </xf>
    <xf numFmtId="3" fontId="56" fillId="11" borderId="31" xfId="0" applyNumberFormat="1" applyFont="1" applyFill="1" applyBorder="1" applyAlignment="1">
      <alignment horizontal="center" vertical="center" wrapText="1"/>
    </xf>
    <xf numFmtId="166" fontId="56" fillId="10" borderId="31" xfId="0" applyNumberFormat="1"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0" fillId="2" borderId="25" xfId="0" applyFont="1" applyFill="1" applyBorder="1" applyAlignment="1">
      <alignment horizontal="center" vertical="center" wrapText="1"/>
    </xf>
    <xf numFmtId="166" fontId="1" fillId="0" borderId="0" xfId="0" applyNumberFormat="1" applyFont="1"/>
    <xf numFmtId="38" fontId="7" fillId="2" borderId="28" xfId="6" applyNumberFormat="1" applyFont="1" applyFill="1" applyBorder="1" applyAlignment="1" applyProtection="1">
      <alignment horizontal="center" vertical="center" wrapText="1"/>
      <protection locked="0"/>
    </xf>
    <xf numFmtId="14" fontId="12" fillId="2" borderId="0" xfId="0" applyNumberFormat="1" applyFont="1" applyFill="1" applyAlignment="1">
      <alignment horizontal="center"/>
    </xf>
    <xf numFmtId="0" fontId="0" fillId="2" borderId="0" xfId="0" applyFill="1"/>
    <xf numFmtId="0" fontId="62" fillId="2" borderId="13" xfId="0" applyFont="1" applyFill="1" applyBorder="1" applyAlignment="1">
      <alignment horizontal="center" vertical="center"/>
    </xf>
    <xf numFmtId="166" fontId="10" fillId="13" borderId="9" xfId="0" applyNumberFormat="1" applyFont="1" applyFill="1" applyBorder="1" applyAlignment="1">
      <alignment horizontal="right" vertical="center" wrapText="1"/>
    </xf>
    <xf numFmtId="0" fontId="1" fillId="2" borderId="0" xfId="0" applyFont="1" applyFill="1" applyAlignment="1">
      <alignment vertical="center"/>
    </xf>
    <xf numFmtId="0" fontId="1" fillId="12" borderId="0" xfId="0" applyFont="1" applyFill="1" applyAlignment="1">
      <alignment vertical="center" wrapText="1"/>
    </xf>
    <xf numFmtId="0" fontId="1" fillId="12" borderId="0" xfId="0" applyFont="1" applyFill="1" applyAlignment="1">
      <alignment vertical="center"/>
    </xf>
    <xf numFmtId="0" fontId="1" fillId="12" borderId="0" xfId="0" applyFont="1" applyFill="1" applyAlignment="1">
      <alignment horizontal="center" vertical="center"/>
    </xf>
    <xf numFmtId="3" fontId="1" fillId="12" borderId="0" xfId="0" applyNumberFormat="1" applyFont="1" applyFill="1" applyAlignment="1">
      <alignment horizontal="right" vertical="center"/>
    </xf>
    <xf numFmtId="164" fontId="1" fillId="12" borderId="0" xfId="0" applyNumberFormat="1" applyFont="1" applyFill="1" applyAlignment="1">
      <alignment horizontal="right" vertical="center"/>
    </xf>
    <xf numFmtId="0" fontId="10" fillId="12" borderId="2" xfId="0" applyFont="1" applyFill="1" applyBorder="1"/>
    <xf numFmtId="0" fontId="49" fillId="12" borderId="2" xfId="0" applyFont="1" applyFill="1" applyBorder="1"/>
    <xf numFmtId="0" fontId="49" fillId="12" borderId="2" xfId="0" applyFont="1" applyFill="1" applyBorder="1" applyAlignment="1">
      <alignment horizontal="center" vertical="center"/>
    </xf>
    <xf numFmtId="3" fontId="10" fillId="12" borderId="8" xfId="0" applyNumberFormat="1" applyFont="1" applyFill="1" applyBorder="1" applyAlignment="1">
      <alignment horizontal="right"/>
    </xf>
    <xf numFmtId="3" fontId="10" fillId="12" borderId="2" xfId="0" applyNumberFormat="1" applyFont="1" applyFill="1" applyBorder="1" applyAlignment="1">
      <alignment horizontal="right"/>
    </xf>
    <xf numFmtId="3" fontId="10" fillId="12" borderId="8" xfId="0" applyNumberFormat="1" applyFont="1" applyFill="1" applyBorder="1" applyAlignment="1">
      <alignment horizontal="right" vertical="center"/>
    </xf>
    <xf numFmtId="3" fontId="10" fillId="12" borderId="2" xfId="0" applyNumberFormat="1" applyFont="1" applyFill="1" applyBorder="1" applyAlignment="1">
      <alignment horizontal="right" vertical="center"/>
    </xf>
    <xf numFmtId="164" fontId="10" fillId="12" borderId="2" xfId="1" applyNumberFormat="1" applyFont="1" applyFill="1" applyBorder="1" applyAlignment="1">
      <alignment horizontal="right" vertical="center"/>
    </xf>
    <xf numFmtId="164" fontId="10" fillId="12" borderId="9" xfId="0" applyNumberFormat="1" applyFont="1" applyFill="1" applyBorder="1" applyAlignment="1">
      <alignment horizontal="right" vertical="center"/>
    </xf>
    <xf numFmtId="164" fontId="10" fillId="12" borderId="9" xfId="1" applyNumberFormat="1" applyFont="1" applyFill="1" applyBorder="1" applyAlignment="1">
      <alignment horizontal="right" vertical="center"/>
    </xf>
    <xf numFmtId="38" fontId="1" fillId="2" borderId="0" xfId="0" applyNumberFormat="1" applyFont="1" applyFill="1" applyAlignment="1">
      <alignment horizontal="right" vertical="center"/>
    </xf>
    <xf numFmtId="38" fontId="1" fillId="12" borderId="0" xfId="0" applyNumberFormat="1" applyFont="1" applyFill="1" applyAlignment="1">
      <alignment horizontal="right" vertical="center"/>
    </xf>
    <xf numFmtId="168" fontId="1" fillId="2" borderId="0" xfId="0" applyNumberFormat="1" applyFont="1" applyFill="1" applyAlignment="1">
      <alignment horizontal="right" vertical="center"/>
    </xf>
    <xf numFmtId="168" fontId="1" fillId="12" borderId="0" xfId="0" applyNumberFormat="1" applyFont="1" applyFill="1" applyAlignment="1">
      <alignment horizontal="right" vertical="center"/>
    </xf>
    <xf numFmtId="169" fontId="1" fillId="2" borderId="0" xfId="0" applyNumberFormat="1" applyFont="1" applyFill="1" applyAlignment="1">
      <alignment horizontal="right" vertical="center"/>
    </xf>
    <xf numFmtId="169" fontId="1" fillId="12" borderId="0" xfId="0" applyNumberFormat="1" applyFont="1" applyFill="1" applyAlignment="1">
      <alignment horizontal="right" vertical="center"/>
    </xf>
    <xf numFmtId="2" fontId="1" fillId="0" borderId="0" xfId="0" applyNumberFormat="1" applyFont="1"/>
    <xf numFmtId="0" fontId="9" fillId="0" borderId="0" xfId="0" applyFont="1" applyAlignment="1">
      <alignment horizontal="center" vertical="center"/>
    </xf>
    <xf numFmtId="3" fontId="0" fillId="0" borderId="0" xfId="0" applyNumberFormat="1"/>
    <xf numFmtId="0" fontId="9" fillId="2" borderId="0" xfId="0" applyFont="1" applyFill="1" applyAlignment="1">
      <alignment horizontal="center" vertical="center"/>
    </xf>
    <xf numFmtId="3" fontId="9" fillId="2" borderId="0" xfId="0" applyNumberFormat="1" applyFont="1" applyFill="1" applyAlignment="1">
      <alignment horizontal="center" vertical="center"/>
    </xf>
    <xf numFmtId="0" fontId="9" fillId="0" borderId="0" xfId="0" applyFont="1" applyAlignment="1">
      <alignment vertical="center"/>
    </xf>
    <xf numFmtId="3" fontId="9" fillId="0" borderId="0" xfId="0" applyNumberFormat="1" applyFont="1" applyAlignment="1">
      <alignment horizontal="center" vertical="center"/>
    </xf>
    <xf numFmtId="0" fontId="26" fillId="0" borderId="10" xfId="0" applyFont="1" applyBorder="1" applyAlignment="1">
      <alignment horizontal="center" vertical="center"/>
    </xf>
    <xf numFmtId="0" fontId="32" fillId="2" borderId="25" xfId="0" applyFont="1" applyFill="1" applyBorder="1" applyAlignment="1">
      <alignment horizontal="center" vertical="center" wrapText="1"/>
    </xf>
    <xf numFmtId="3" fontId="45" fillId="11" borderId="31" xfId="0" applyNumberFormat="1" applyFont="1" applyFill="1" applyBorder="1" applyAlignment="1">
      <alignment horizontal="center" vertical="center" wrapText="1"/>
    </xf>
    <xf numFmtId="166" fontId="45" fillId="10" borderId="31" xfId="0" applyNumberFormat="1" applyFont="1" applyFill="1" applyBorder="1" applyAlignment="1">
      <alignment horizontal="center" vertical="center" wrapText="1"/>
    </xf>
    <xf numFmtId="3" fontId="46" fillId="11" borderId="31" xfId="0" applyNumberFormat="1" applyFont="1" applyFill="1" applyBorder="1" applyAlignment="1">
      <alignment horizontal="center" vertical="center" wrapText="1"/>
    </xf>
    <xf numFmtId="166" fontId="46" fillId="10" borderId="31" xfId="0" applyNumberFormat="1" applyFont="1" applyFill="1" applyBorder="1" applyAlignment="1">
      <alignment horizontal="center" vertical="center" wrapText="1"/>
    </xf>
    <xf numFmtId="0" fontId="3" fillId="2" borderId="0" xfId="0" applyFont="1" applyFill="1"/>
    <xf numFmtId="0" fontId="4" fillId="2" borderId="10" xfId="0" applyFont="1" applyFill="1" applyBorder="1"/>
    <xf numFmtId="0" fontId="1" fillId="2" borderId="10" xfId="0" applyFont="1" applyFill="1" applyBorder="1"/>
    <xf numFmtId="0" fontId="4" fillId="2" borderId="4"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11" fillId="2" borderId="1" xfId="0" applyFont="1" applyFill="1" applyBorder="1" applyAlignment="1">
      <alignment vertical="top" wrapText="1"/>
    </xf>
    <xf numFmtId="0" fontId="38" fillId="9" borderId="0" xfId="0" applyFont="1" applyFill="1" applyAlignment="1">
      <alignment horizontal="center" vertical="center"/>
    </xf>
    <xf numFmtId="0" fontId="31" fillId="3" borderId="0" xfId="0" applyFont="1" applyFill="1"/>
    <xf numFmtId="0" fontId="4" fillId="2" borderId="11"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1" fillId="2" borderId="0" xfId="0" applyFont="1" applyFill="1" applyAlignment="1">
      <alignment horizontal="left" vertical="top" wrapText="1"/>
    </xf>
    <xf numFmtId="0" fontId="58" fillId="2" borderId="10"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1" fillId="2" borderId="10" xfId="0" applyFont="1" applyFill="1" applyBorder="1" applyAlignment="1">
      <alignment horizontal="left" vertical="center"/>
    </xf>
    <xf numFmtId="0" fontId="11" fillId="2" borderId="0" xfId="0" applyFont="1" applyFill="1" applyAlignment="1">
      <alignment vertical="top" wrapText="1"/>
    </xf>
    <xf numFmtId="0" fontId="11" fillId="2" borderId="0" xfId="0" applyFont="1" applyFill="1"/>
    <xf numFmtId="0" fontId="61" fillId="2" borderId="0" xfId="7" applyFont="1" applyFill="1" applyAlignment="1">
      <alignment horizontal="left" vertical="top" wrapText="1"/>
    </xf>
    <xf numFmtId="0" fontId="1" fillId="2" borderId="0" xfId="0" applyFont="1" applyFill="1" applyAlignment="1">
      <alignment horizontal="center" vertical="center" wrapText="1"/>
    </xf>
    <xf numFmtId="0" fontId="1" fillId="2" borderId="28"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31" fillId="2" borderId="0" xfId="0" applyFont="1" applyFill="1" applyAlignment="1">
      <alignment horizontal="center" vertical="center"/>
    </xf>
    <xf numFmtId="0" fontId="21" fillId="2" borderId="22" xfId="0" applyFont="1" applyFill="1" applyBorder="1" applyAlignment="1">
      <alignment horizontal="center" vertical="center"/>
    </xf>
    <xf numFmtId="0" fontId="14" fillId="2" borderId="19"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21"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8" xfId="0" applyFont="1" applyFill="1" applyBorder="1" applyAlignment="1">
      <alignment horizontal="center" vertical="center"/>
    </xf>
    <xf numFmtId="0" fontId="9" fillId="0" borderId="0" xfId="0" applyFont="1" applyAlignment="1">
      <alignment horizontal="center" vertical="center"/>
    </xf>
    <xf numFmtId="0" fontId="15" fillId="2" borderId="16" xfId="0" applyFont="1" applyFill="1" applyBorder="1" applyAlignment="1">
      <alignment horizontal="center" vertical="center"/>
    </xf>
    <xf numFmtId="0" fontId="14" fillId="2" borderId="17" xfId="0" applyFont="1" applyFill="1" applyBorder="1" applyAlignment="1">
      <alignment horizontal="center" vertical="center" wrapText="1"/>
    </xf>
    <xf numFmtId="0" fontId="39" fillId="2" borderId="37" xfId="0" applyFont="1" applyFill="1" applyBorder="1" applyAlignment="1">
      <alignment horizontal="center" vertical="center"/>
    </xf>
    <xf numFmtId="0" fontId="40" fillId="2" borderId="0" xfId="0" applyFont="1" applyFill="1" applyAlignment="1">
      <alignment horizontal="center" vertical="center" wrapText="1"/>
    </xf>
    <xf numFmtId="0" fontId="57" fillId="2" borderId="25" xfId="0" applyFont="1" applyFill="1" applyBorder="1" applyAlignment="1">
      <alignment horizontal="center" vertical="center" wrapText="1"/>
    </xf>
    <xf numFmtId="0" fontId="16" fillId="2" borderId="35" xfId="0" applyFont="1" applyFill="1" applyBorder="1" applyAlignment="1">
      <alignment horizontal="center" vertical="center"/>
    </xf>
    <xf numFmtId="0" fontId="0" fillId="0" borderId="35" xfId="0" applyBorder="1" applyAlignment="1">
      <alignment horizontal="center" vertical="center"/>
    </xf>
    <xf numFmtId="0" fontId="1" fillId="2" borderId="3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40" fillId="2" borderId="38" xfId="0" applyFont="1" applyFill="1" applyBorder="1" applyAlignment="1">
      <alignment horizontal="center" vertical="center" wrapText="1"/>
    </xf>
    <xf numFmtId="0" fontId="31" fillId="2" borderId="0" xfId="0" applyFont="1" applyFill="1" applyAlignment="1">
      <alignment horizontal="left" vertical="center"/>
    </xf>
    <xf numFmtId="0" fontId="24" fillId="0" borderId="0" xfId="0" applyFont="1" applyAlignment="1">
      <alignment horizontal="center" vertical="center"/>
    </xf>
    <xf numFmtId="0" fontId="17" fillId="2" borderId="16"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6" xfId="0" applyFont="1" applyFill="1" applyBorder="1" applyAlignment="1">
      <alignment horizontal="center" vertical="center"/>
    </xf>
    <xf numFmtId="0" fontId="1" fillId="2" borderId="33" xfId="0" applyFont="1" applyFill="1" applyBorder="1" applyAlignment="1">
      <alignment horizontal="center" vertical="center" wrapText="1"/>
    </xf>
    <xf numFmtId="0" fontId="34" fillId="2" borderId="25" xfId="0" applyFont="1" applyFill="1" applyBorder="1" applyAlignment="1">
      <alignment horizontal="center" vertical="center"/>
    </xf>
    <xf numFmtId="0" fontId="32" fillId="2" borderId="0" xfId="0" applyFont="1" applyFill="1" applyAlignment="1">
      <alignment horizontal="center" vertical="center" wrapText="1"/>
    </xf>
    <xf numFmtId="0" fontId="33" fillId="2" borderId="25"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9" fillId="2" borderId="0" xfId="0" applyFont="1" applyFill="1" applyAlignment="1">
      <alignment horizontal="center" vertical="center" wrapText="1"/>
    </xf>
    <xf numFmtId="0" fontId="16" fillId="2" borderId="36" xfId="0" applyFont="1" applyFill="1" applyBorder="1" applyAlignment="1">
      <alignment horizontal="center" vertical="center"/>
    </xf>
    <xf numFmtId="0" fontId="0" fillId="0" borderId="36" xfId="0" applyBorder="1" applyAlignment="1">
      <alignment horizontal="center" vertical="center"/>
    </xf>
    <xf numFmtId="0" fontId="22" fillId="0" borderId="0" xfId="0" applyFont="1" applyAlignment="1">
      <alignment horizontal="center"/>
    </xf>
    <xf numFmtId="0" fontId="23" fillId="4" borderId="0" xfId="0" applyFont="1" applyFill="1" applyAlignment="1">
      <alignment horizontal="center"/>
    </xf>
    <xf numFmtId="0" fontId="7" fillId="0" borderId="0" xfId="0" applyFont="1" applyAlignment="1">
      <alignment horizontal="center"/>
    </xf>
    <xf numFmtId="0" fontId="23" fillId="5" borderId="0" xfId="0" applyFont="1" applyFill="1" applyAlignment="1">
      <alignment horizontal="center" vertical="center"/>
    </xf>
  </cellXfs>
  <cellStyles count="8">
    <cellStyle name="Hyperlink" xfId="7" builtinId="8"/>
    <cellStyle name="Normal" xfId="0" builtinId="0"/>
    <cellStyle name="Normal 2" xfId="2" xr:uid="{00000000-0005-0000-0000-000002000000}"/>
    <cellStyle name="Normal 2 2" xfId="4" xr:uid="{00000000-0005-0000-0000-000003000000}"/>
    <cellStyle name="Normal 3" xfId="3" xr:uid="{00000000-0005-0000-0000-000004000000}"/>
    <cellStyle name="Normal 3 2" xfId="6" xr:uid="{00000000-0005-0000-0000-000005000000}"/>
    <cellStyle name="Normal 4" xfId="5" xr:uid="{00000000-0005-0000-0000-000006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a.gov/agencies/education/programs-and-services/schools/grants-and-funding/school-finances/education-budge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ACE14-BEB3-4C6F-B2E3-2D56E8E7FF83}">
  <dimension ref="B1:H64"/>
  <sheetViews>
    <sheetView topLeftCell="A32" workbookViewId="0">
      <selection activeCell="H2" sqref="H2:H20"/>
    </sheetView>
  </sheetViews>
  <sheetFormatPr defaultColWidth="8.81640625" defaultRowHeight="13" x14ac:dyDescent="0.3"/>
  <cols>
    <col min="1" max="16384" width="8.81640625" style="40"/>
  </cols>
  <sheetData>
    <row r="1" spans="2:8" x14ac:dyDescent="0.3">
      <c r="B1" s="39" t="s">
        <v>0</v>
      </c>
      <c r="C1" s="39" t="s">
        <v>1</v>
      </c>
    </row>
    <row r="2" spans="2:8" x14ac:dyDescent="0.3">
      <c r="B2" s="41">
        <v>1988</v>
      </c>
      <c r="C2" s="41">
        <v>1</v>
      </c>
      <c r="E2" s="42">
        <f>(G2-1)</f>
        <v>2017</v>
      </c>
      <c r="F2" s="43">
        <f>G2-2000</f>
        <v>18</v>
      </c>
      <c r="G2" s="42">
        <v>2018</v>
      </c>
      <c r="H2" s="44" t="str">
        <f>CONCATENATE(E2,"-",F2)</f>
        <v>2017-18</v>
      </c>
    </row>
    <row r="3" spans="2:8" x14ac:dyDescent="0.3">
      <c r="B3" s="41">
        <v>1989</v>
      </c>
      <c r="C3" s="41">
        <v>2</v>
      </c>
      <c r="E3" s="42">
        <f t="shared" ref="E3:E20" si="0">(G3-1)</f>
        <v>2018</v>
      </c>
      <c r="F3" s="43">
        <f t="shared" ref="F3:F20" si="1">G3-2000</f>
        <v>19</v>
      </c>
      <c r="G3" s="42">
        <f>G2+1</f>
        <v>2019</v>
      </c>
      <c r="H3" s="44" t="str">
        <f t="shared" ref="H3:H20" si="2">CONCATENATE(E3,"-",F3)</f>
        <v>2018-19</v>
      </c>
    </row>
    <row r="4" spans="2:8" x14ac:dyDescent="0.3">
      <c r="B4" s="41">
        <v>1990</v>
      </c>
      <c r="C4" s="41">
        <v>3</v>
      </c>
      <c r="E4" s="42">
        <f t="shared" si="0"/>
        <v>2019</v>
      </c>
      <c r="F4" s="43">
        <f t="shared" si="1"/>
        <v>20</v>
      </c>
      <c r="G4" s="42">
        <f t="shared" ref="G4:G20" si="3">G3+1</f>
        <v>2020</v>
      </c>
      <c r="H4" s="44" t="str">
        <f t="shared" si="2"/>
        <v>2019-20</v>
      </c>
    </row>
    <row r="5" spans="2:8" x14ac:dyDescent="0.3">
      <c r="B5" s="41">
        <v>1991</v>
      </c>
      <c r="C5" s="41">
        <v>4</v>
      </c>
      <c r="E5" s="42">
        <f t="shared" si="0"/>
        <v>2020</v>
      </c>
      <c r="F5" s="43">
        <f t="shared" si="1"/>
        <v>21</v>
      </c>
      <c r="G5" s="42">
        <f t="shared" si="3"/>
        <v>2021</v>
      </c>
      <c r="H5" s="44" t="str">
        <f t="shared" si="2"/>
        <v>2020-21</v>
      </c>
    </row>
    <row r="6" spans="2:8" x14ac:dyDescent="0.3">
      <c r="B6" s="41">
        <v>1992</v>
      </c>
      <c r="C6" s="41">
        <v>5</v>
      </c>
      <c r="E6" s="42">
        <f t="shared" si="0"/>
        <v>2021</v>
      </c>
      <c r="F6" s="43">
        <f t="shared" si="1"/>
        <v>22</v>
      </c>
      <c r="G6" s="42">
        <f t="shared" si="3"/>
        <v>2022</v>
      </c>
      <c r="H6" s="44" t="str">
        <f t="shared" si="2"/>
        <v>2021-22</v>
      </c>
    </row>
    <row r="7" spans="2:8" x14ac:dyDescent="0.3">
      <c r="B7" s="41">
        <v>1993</v>
      </c>
      <c r="C7" s="41">
        <v>6</v>
      </c>
      <c r="E7" s="42">
        <f t="shared" si="0"/>
        <v>2022</v>
      </c>
      <c r="F7" s="43">
        <f t="shared" si="1"/>
        <v>23</v>
      </c>
      <c r="G7" s="42">
        <f t="shared" si="3"/>
        <v>2023</v>
      </c>
      <c r="H7" s="44" t="str">
        <f t="shared" si="2"/>
        <v>2022-23</v>
      </c>
    </row>
    <row r="8" spans="2:8" x14ac:dyDescent="0.3">
      <c r="B8" s="41">
        <v>1994</v>
      </c>
      <c r="C8" s="41">
        <v>7</v>
      </c>
      <c r="E8" s="42">
        <f t="shared" si="0"/>
        <v>2023</v>
      </c>
      <c r="F8" s="43">
        <f t="shared" si="1"/>
        <v>24</v>
      </c>
      <c r="G8" s="42">
        <f t="shared" si="3"/>
        <v>2024</v>
      </c>
      <c r="H8" s="44" t="str">
        <f t="shared" si="2"/>
        <v>2023-24</v>
      </c>
    </row>
    <row r="9" spans="2:8" x14ac:dyDescent="0.3">
      <c r="B9" s="41">
        <v>1995</v>
      </c>
      <c r="C9" s="41">
        <v>8</v>
      </c>
      <c r="E9" s="42">
        <f t="shared" si="0"/>
        <v>2024</v>
      </c>
      <c r="F9" s="43">
        <f t="shared" si="1"/>
        <v>25</v>
      </c>
      <c r="G9" s="42">
        <f t="shared" si="3"/>
        <v>2025</v>
      </c>
      <c r="H9" s="44" t="str">
        <f t="shared" si="2"/>
        <v>2024-25</v>
      </c>
    </row>
    <row r="10" spans="2:8" x14ac:dyDescent="0.3">
      <c r="B10" s="41">
        <v>1996</v>
      </c>
      <c r="C10" s="41">
        <v>9</v>
      </c>
      <c r="E10" s="42">
        <f t="shared" si="0"/>
        <v>2025</v>
      </c>
      <c r="F10" s="43">
        <f t="shared" si="1"/>
        <v>26</v>
      </c>
      <c r="G10" s="42">
        <f t="shared" si="3"/>
        <v>2026</v>
      </c>
      <c r="H10" s="44" t="str">
        <f t="shared" si="2"/>
        <v>2025-26</v>
      </c>
    </row>
    <row r="11" spans="2:8" x14ac:dyDescent="0.3">
      <c r="B11" s="41">
        <v>1997</v>
      </c>
      <c r="C11" s="41">
        <v>10</v>
      </c>
      <c r="E11" s="42">
        <f t="shared" si="0"/>
        <v>2026</v>
      </c>
      <c r="F11" s="43">
        <f t="shared" si="1"/>
        <v>27</v>
      </c>
      <c r="G11" s="42">
        <f t="shared" si="3"/>
        <v>2027</v>
      </c>
      <c r="H11" s="44" t="str">
        <f t="shared" si="2"/>
        <v>2026-27</v>
      </c>
    </row>
    <row r="12" spans="2:8" x14ac:dyDescent="0.3">
      <c r="B12" s="41">
        <v>1998</v>
      </c>
      <c r="C12" s="41">
        <v>11</v>
      </c>
      <c r="E12" s="42">
        <f t="shared" si="0"/>
        <v>2027</v>
      </c>
      <c r="F12" s="43">
        <f t="shared" si="1"/>
        <v>28</v>
      </c>
      <c r="G12" s="42">
        <f t="shared" si="3"/>
        <v>2028</v>
      </c>
      <c r="H12" s="44" t="str">
        <f t="shared" si="2"/>
        <v>2027-28</v>
      </c>
    </row>
    <row r="13" spans="2:8" x14ac:dyDescent="0.3">
      <c r="B13" s="41">
        <v>1999</v>
      </c>
      <c r="C13" s="41">
        <v>12</v>
      </c>
      <c r="E13" s="42">
        <f t="shared" si="0"/>
        <v>2028</v>
      </c>
      <c r="F13" s="43">
        <f t="shared" si="1"/>
        <v>29</v>
      </c>
      <c r="G13" s="42">
        <f t="shared" si="3"/>
        <v>2029</v>
      </c>
      <c r="H13" s="44" t="str">
        <f t="shared" si="2"/>
        <v>2028-29</v>
      </c>
    </row>
    <row r="14" spans="2:8" x14ac:dyDescent="0.3">
      <c r="B14" s="41">
        <v>2000</v>
      </c>
      <c r="C14" s="41">
        <v>13</v>
      </c>
      <c r="E14" s="42">
        <f t="shared" si="0"/>
        <v>2029</v>
      </c>
      <c r="F14" s="43">
        <f t="shared" si="1"/>
        <v>30</v>
      </c>
      <c r="G14" s="42">
        <f t="shared" si="3"/>
        <v>2030</v>
      </c>
      <c r="H14" s="44" t="str">
        <f t="shared" si="2"/>
        <v>2029-30</v>
      </c>
    </row>
    <row r="15" spans="2:8" x14ac:dyDescent="0.3">
      <c r="B15" s="41">
        <v>2001</v>
      </c>
      <c r="C15" s="41">
        <v>14</v>
      </c>
      <c r="E15" s="42">
        <f t="shared" si="0"/>
        <v>2030</v>
      </c>
      <c r="F15" s="43">
        <f t="shared" si="1"/>
        <v>31</v>
      </c>
      <c r="G15" s="42">
        <f t="shared" si="3"/>
        <v>2031</v>
      </c>
      <c r="H15" s="44" t="str">
        <f t="shared" si="2"/>
        <v>2030-31</v>
      </c>
    </row>
    <row r="16" spans="2:8" x14ac:dyDescent="0.3">
      <c r="B16" s="41">
        <v>2002</v>
      </c>
      <c r="C16" s="41">
        <v>15</v>
      </c>
      <c r="E16" s="42">
        <f t="shared" si="0"/>
        <v>2031</v>
      </c>
      <c r="F16" s="43">
        <f t="shared" si="1"/>
        <v>32</v>
      </c>
      <c r="G16" s="42">
        <f t="shared" si="3"/>
        <v>2032</v>
      </c>
      <c r="H16" s="44" t="str">
        <f t="shared" si="2"/>
        <v>2031-32</v>
      </c>
    </row>
    <row r="17" spans="2:8" x14ac:dyDescent="0.3">
      <c r="B17" s="41">
        <v>2003</v>
      </c>
      <c r="C17" s="41">
        <v>16</v>
      </c>
      <c r="E17" s="42">
        <f t="shared" si="0"/>
        <v>2032</v>
      </c>
      <c r="F17" s="43">
        <f t="shared" si="1"/>
        <v>33</v>
      </c>
      <c r="G17" s="42">
        <f t="shared" si="3"/>
        <v>2033</v>
      </c>
      <c r="H17" s="44" t="str">
        <f t="shared" si="2"/>
        <v>2032-33</v>
      </c>
    </row>
    <row r="18" spans="2:8" x14ac:dyDescent="0.3">
      <c r="B18" s="41">
        <v>2004</v>
      </c>
      <c r="C18" s="41">
        <v>17</v>
      </c>
      <c r="E18" s="42">
        <f t="shared" si="0"/>
        <v>2033</v>
      </c>
      <c r="F18" s="43">
        <f t="shared" si="1"/>
        <v>34</v>
      </c>
      <c r="G18" s="42">
        <f t="shared" si="3"/>
        <v>2034</v>
      </c>
      <c r="H18" s="44" t="str">
        <f t="shared" si="2"/>
        <v>2033-34</v>
      </c>
    </row>
    <row r="19" spans="2:8" x14ac:dyDescent="0.3">
      <c r="B19" s="41">
        <v>2005</v>
      </c>
      <c r="C19" s="41">
        <v>18</v>
      </c>
      <c r="E19" s="42">
        <f t="shared" si="0"/>
        <v>2034</v>
      </c>
      <c r="F19" s="43">
        <f t="shared" si="1"/>
        <v>35</v>
      </c>
      <c r="G19" s="42">
        <f t="shared" si="3"/>
        <v>2035</v>
      </c>
      <c r="H19" s="44" t="str">
        <f t="shared" si="2"/>
        <v>2034-35</v>
      </c>
    </row>
    <row r="20" spans="2:8" x14ac:dyDescent="0.3">
      <c r="B20" s="41">
        <v>2006</v>
      </c>
      <c r="C20" s="41">
        <v>19</v>
      </c>
      <c r="E20" s="42">
        <f t="shared" si="0"/>
        <v>2035</v>
      </c>
      <c r="F20" s="43">
        <f t="shared" si="1"/>
        <v>36</v>
      </c>
      <c r="G20" s="42">
        <f t="shared" si="3"/>
        <v>2036</v>
      </c>
      <c r="H20" s="44" t="str">
        <f t="shared" si="2"/>
        <v>2035-36</v>
      </c>
    </row>
    <row r="21" spans="2:8" x14ac:dyDescent="0.3">
      <c r="B21" s="41">
        <v>2007</v>
      </c>
      <c r="C21" s="41">
        <v>20</v>
      </c>
    </row>
    <row r="22" spans="2:8" x14ac:dyDescent="0.3">
      <c r="B22" s="41">
        <v>2008</v>
      </c>
      <c r="C22" s="41">
        <v>21</v>
      </c>
    </row>
    <row r="23" spans="2:8" x14ac:dyDescent="0.3">
      <c r="B23" s="41">
        <v>2009</v>
      </c>
      <c r="C23" s="41">
        <v>22</v>
      </c>
    </row>
    <row r="24" spans="2:8" x14ac:dyDescent="0.3">
      <c r="B24" s="41">
        <v>2010</v>
      </c>
      <c r="C24" s="41">
        <v>23</v>
      </c>
    </row>
    <row r="25" spans="2:8" x14ac:dyDescent="0.3">
      <c r="B25" s="41">
        <v>2011</v>
      </c>
      <c r="C25" s="41">
        <v>24</v>
      </c>
    </row>
    <row r="26" spans="2:8" x14ac:dyDescent="0.3">
      <c r="B26" s="41">
        <v>2012</v>
      </c>
      <c r="C26" s="41">
        <v>25</v>
      </c>
    </row>
    <row r="27" spans="2:8" x14ac:dyDescent="0.3">
      <c r="B27" s="41">
        <v>2013</v>
      </c>
      <c r="C27" s="41">
        <v>26</v>
      </c>
    </row>
    <row r="28" spans="2:8" x14ac:dyDescent="0.3">
      <c r="B28" s="41">
        <v>2014</v>
      </c>
      <c r="C28" s="41">
        <v>27</v>
      </c>
    </row>
    <row r="29" spans="2:8" x14ac:dyDescent="0.3">
      <c r="B29" s="41">
        <v>2015</v>
      </c>
      <c r="C29" s="41">
        <v>28</v>
      </c>
    </row>
    <row r="30" spans="2:8" x14ac:dyDescent="0.3">
      <c r="B30" s="41">
        <v>2016</v>
      </c>
      <c r="C30" s="41">
        <v>29</v>
      </c>
    </row>
    <row r="31" spans="2:8" x14ac:dyDescent="0.3">
      <c r="B31" s="41">
        <v>2017</v>
      </c>
      <c r="C31" s="41">
        <v>30</v>
      </c>
    </row>
    <row r="32" spans="2:8" x14ac:dyDescent="0.3">
      <c r="B32" s="41">
        <v>2018</v>
      </c>
      <c r="C32" s="41">
        <v>31</v>
      </c>
    </row>
    <row r="33" spans="2:3" x14ac:dyDescent="0.3">
      <c r="B33" s="41">
        <v>2019</v>
      </c>
      <c r="C33" s="41">
        <v>32</v>
      </c>
    </row>
    <row r="34" spans="2:3" x14ac:dyDescent="0.3">
      <c r="B34" s="41">
        <v>2020</v>
      </c>
      <c r="C34" s="41">
        <v>33</v>
      </c>
    </row>
    <row r="35" spans="2:3" x14ac:dyDescent="0.3">
      <c r="B35" s="41">
        <v>2021</v>
      </c>
      <c r="C35" s="41">
        <v>34</v>
      </c>
    </row>
    <row r="36" spans="2:3" x14ac:dyDescent="0.3">
      <c r="B36" s="41">
        <v>2022</v>
      </c>
      <c r="C36" s="41">
        <v>35</v>
      </c>
    </row>
    <row r="37" spans="2:3" x14ac:dyDescent="0.3">
      <c r="B37" s="41">
        <v>2023</v>
      </c>
      <c r="C37" s="41">
        <v>36</v>
      </c>
    </row>
    <row r="38" spans="2:3" x14ac:dyDescent="0.3">
      <c r="B38" s="41">
        <v>2024</v>
      </c>
      <c r="C38" s="41">
        <v>37</v>
      </c>
    </row>
    <row r="39" spans="2:3" x14ac:dyDescent="0.3">
      <c r="B39" s="41">
        <v>2025</v>
      </c>
      <c r="C39" s="41">
        <v>38</v>
      </c>
    </row>
    <row r="40" spans="2:3" x14ac:dyDescent="0.3">
      <c r="B40" s="41">
        <v>2026</v>
      </c>
      <c r="C40" s="41">
        <v>39</v>
      </c>
    </row>
    <row r="41" spans="2:3" x14ac:dyDescent="0.3">
      <c r="B41" s="41">
        <v>2027</v>
      </c>
      <c r="C41" s="41">
        <v>40</v>
      </c>
    </row>
    <row r="42" spans="2:3" x14ac:dyDescent="0.3">
      <c r="B42" s="41">
        <v>2028</v>
      </c>
      <c r="C42" s="41">
        <v>41</v>
      </c>
    </row>
    <row r="43" spans="2:3" x14ac:dyDescent="0.3">
      <c r="B43" s="41">
        <v>2029</v>
      </c>
      <c r="C43" s="41">
        <v>42</v>
      </c>
    </row>
    <row r="44" spans="2:3" x14ac:dyDescent="0.3">
      <c r="B44" s="41">
        <v>2030</v>
      </c>
      <c r="C44" s="41">
        <v>43</v>
      </c>
    </row>
    <row r="45" spans="2:3" x14ac:dyDescent="0.3">
      <c r="B45" s="41">
        <v>2031</v>
      </c>
      <c r="C45" s="41">
        <v>44</v>
      </c>
    </row>
    <row r="46" spans="2:3" x14ac:dyDescent="0.3">
      <c r="B46" s="41">
        <v>2032</v>
      </c>
      <c r="C46" s="41">
        <v>45</v>
      </c>
    </row>
    <row r="47" spans="2:3" x14ac:dyDescent="0.3">
      <c r="B47" s="41">
        <v>2033</v>
      </c>
      <c r="C47" s="41">
        <v>46</v>
      </c>
    </row>
    <row r="48" spans="2:3" x14ac:dyDescent="0.3">
      <c r="B48" s="41">
        <v>2034</v>
      </c>
      <c r="C48" s="41">
        <v>47</v>
      </c>
    </row>
    <row r="49" spans="2:3" x14ac:dyDescent="0.3">
      <c r="B49" s="41">
        <v>2035</v>
      </c>
      <c r="C49" s="41">
        <v>48</v>
      </c>
    </row>
    <row r="50" spans="2:3" x14ac:dyDescent="0.3">
      <c r="B50" s="41">
        <v>2036</v>
      </c>
      <c r="C50" s="41">
        <v>49</v>
      </c>
    </row>
    <row r="51" spans="2:3" x14ac:dyDescent="0.3">
      <c r="B51" s="41">
        <v>2037</v>
      </c>
      <c r="C51" s="41">
        <v>50</v>
      </c>
    </row>
    <row r="52" spans="2:3" x14ac:dyDescent="0.3">
      <c r="B52" s="41">
        <v>2038</v>
      </c>
      <c r="C52" s="41">
        <v>51</v>
      </c>
    </row>
    <row r="53" spans="2:3" x14ac:dyDescent="0.3">
      <c r="B53" s="41">
        <v>2039</v>
      </c>
      <c r="C53" s="41">
        <v>52</v>
      </c>
    </row>
    <row r="54" spans="2:3" x14ac:dyDescent="0.3">
      <c r="B54" s="41">
        <v>2040</v>
      </c>
      <c r="C54" s="41">
        <v>53</v>
      </c>
    </row>
    <row r="55" spans="2:3" x14ac:dyDescent="0.3">
      <c r="B55" s="41">
        <v>2041</v>
      </c>
      <c r="C55" s="41">
        <v>54</v>
      </c>
    </row>
    <row r="56" spans="2:3" x14ac:dyDescent="0.3">
      <c r="B56" s="41">
        <v>2042</v>
      </c>
      <c r="C56" s="41">
        <v>55</v>
      </c>
    </row>
    <row r="57" spans="2:3" x14ac:dyDescent="0.3">
      <c r="B57" s="41">
        <v>2043</v>
      </c>
      <c r="C57" s="41">
        <v>56</v>
      </c>
    </row>
    <row r="58" spans="2:3" x14ac:dyDescent="0.3">
      <c r="B58" s="41">
        <v>2044</v>
      </c>
      <c r="C58" s="41">
        <v>57</v>
      </c>
    </row>
    <row r="59" spans="2:3" x14ac:dyDescent="0.3">
      <c r="B59" s="41">
        <v>2045</v>
      </c>
      <c r="C59" s="41">
        <v>58</v>
      </c>
    </row>
    <row r="60" spans="2:3" x14ac:dyDescent="0.3">
      <c r="B60" s="41">
        <v>2046</v>
      </c>
      <c r="C60" s="41">
        <v>59</v>
      </c>
    </row>
    <row r="61" spans="2:3" x14ac:dyDescent="0.3">
      <c r="B61" s="41">
        <v>2047</v>
      </c>
      <c r="C61" s="41">
        <v>60</v>
      </c>
    </row>
    <row r="62" spans="2:3" x14ac:dyDescent="0.3">
      <c r="B62" s="41">
        <v>2048</v>
      </c>
      <c r="C62" s="41">
        <v>61</v>
      </c>
    </row>
    <row r="63" spans="2:3" x14ac:dyDescent="0.3">
      <c r="B63" s="41">
        <v>2049</v>
      </c>
      <c r="C63" s="41">
        <v>62</v>
      </c>
    </row>
    <row r="64" spans="2:3" x14ac:dyDescent="0.3">
      <c r="B64" s="41">
        <v>2050</v>
      </c>
      <c r="C64" s="41">
        <v>63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AA23B-DB0C-4951-AB25-C6D86441FD60}">
  <sheetPr>
    <tabColor theme="3" tint="0.24994659260841701"/>
  </sheetPr>
  <dimension ref="A1:S204"/>
  <sheetViews>
    <sheetView workbookViewId="0">
      <selection activeCell="C18" sqref="C18:S18"/>
    </sheetView>
  </sheetViews>
  <sheetFormatPr defaultColWidth="9.1796875" defaultRowHeight="14.5" x14ac:dyDescent="0.35"/>
  <cols>
    <col min="1" max="1" width="38.1796875" style="28" bestFit="1" customWidth="1"/>
    <col min="2" max="2" width="10.81640625" style="28" bestFit="1" customWidth="1"/>
    <col min="3" max="19" width="11.26953125" style="28" bestFit="1" customWidth="1"/>
    <col min="20" max="16384" width="9.1796875" style="28"/>
  </cols>
  <sheetData>
    <row r="1" spans="1:19" x14ac:dyDescent="0.35">
      <c r="A1" s="28" t="s">
        <v>884</v>
      </c>
      <c r="B1" s="28" t="s">
        <v>887</v>
      </c>
      <c r="C1" s="28" t="s">
        <v>843</v>
      </c>
      <c r="D1" s="28" t="s">
        <v>844</v>
      </c>
      <c r="E1" s="28" t="s">
        <v>845</v>
      </c>
      <c r="F1" s="28" t="s">
        <v>846</v>
      </c>
      <c r="G1" s="28" t="s">
        <v>847</v>
      </c>
      <c r="H1" s="28" t="s">
        <v>848</v>
      </c>
      <c r="I1" s="28" t="s">
        <v>849</v>
      </c>
      <c r="J1" s="28" t="s">
        <v>850</v>
      </c>
      <c r="K1" s="28" t="s">
        <v>851</v>
      </c>
      <c r="L1" s="28" t="s">
        <v>852</v>
      </c>
      <c r="M1" s="28" t="s">
        <v>853</v>
      </c>
      <c r="N1" s="28" t="s">
        <v>854</v>
      </c>
      <c r="O1" s="28" t="s">
        <v>855</v>
      </c>
      <c r="P1" s="28" t="s">
        <v>856</v>
      </c>
      <c r="Q1" s="28" t="s">
        <v>857</v>
      </c>
      <c r="R1" s="28" t="s">
        <v>858</v>
      </c>
      <c r="S1" s="28" t="s">
        <v>859</v>
      </c>
    </row>
    <row r="2" spans="1:19" x14ac:dyDescent="0.35">
      <c r="A2" s="28">
        <v>1</v>
      </c>
      <c r="B2" s="28">
        <v>3</v>
      </c>
      <c r="C2" s="28">
        <v>105252602</v>
      </c>
      <c r="D2" s="28">
        <v>105256553</v>
      </c>
      <c r="E2" s="28">
        <v>105252807</v>
      </c>
    </row>
    <row r="3" spans="1:19" x14ac:dyDescent="0.35">
      <c r="A3" s="28">
        <v>2</v>
      </c>
      <c r="B3" s="28">
        <v>6</v>
      </c>
      <c r="C3" s="28">
        <v>105252602</v>
      </c>
      <c r="D3" s="28">
        <v>105253553</v>
      </c>
      <c r="E3" s="28">
        <v>105254353</v>
      </c>
      <c r="F3" s="28">
        <v>105256553</v>
      </c>
      <c r="G3" s="28">
        <v>105259703</v>
      </c>
      <c r="H3" s="28">
        <v>105252807</v>
      </c>
    </row>
    <row r="4" spans="1:19" x14ac:dyDescent="0.35">
      <c r="A4" s="28">
        <v>3</v>
      </c>
      <c r="B4" s="28">
        <v>3</v>
      </c>
      <c r="C4" s="28">
        <v>105253303</v>
      </c>
      <c r="D4" s="28">
        <v>105257602</v>
      </c>
      <c r="E4" s="28">
        <v>105252807</v>
      </c>
    </row>
    <row r="5" spans="1:19" x14ac:dyDescent="0.35">
      <c r="A5" s="28">
        <v>4</v>
      </c>
      <c r="B5" s="28">
        <v>9</v>
      </c>
      <c r="C5" s="28">
        <v>105251453</v>
      </c>
      <c r="D5" s="28">
        <v>105253553</v>
      </c>
      <c r="E5" s="28">
        <v>105253903</v>
      </c>
      <c r="F5" s="28">
        <v>105254053</v>
      </c>
      <c r="G5" s="28">
        <v>105258303</v>
      </c>
      <c r="H5" s="28">
        <v>105258503</v>
      </c>
      <c r="I5" s="28">
        <v>105259103</v>
      </c>
      <c r="J5" s="28">
        <v>105259703</v>
      </c>
      <c r="K5" s="28">
        <v>105252807</v>
      </c>
    </row>
    <row r="6" spans="1:19" x14ac:dyDescent="0.35">
      <c r="A6" s="28">
        <v>5</v>
      </c>
      <c r="B6" s="28">
        <v>6</v>
      </c>
      <c r="C6" s="28">
        <v>114061103</v>
      </c>
      <c r="D6" s="28">
        <v>114063503</v>
      </c>
      <c r="E6" s="28">
        <v>114067503</v>
      </c>
      <c r="F6" s="28">
        <v>114068003</v>
      </c>
      <c r="G6" s="28">
        <v>114069103</v>
      </c>
      <c r="H6" s="28">
        <v>114060557</v>
      </c>
    </row>
    <row r="7" spans="1:19" x14ac:dyDescent="0.35">
      <c r="A7" s="28">
        <v>6</v>
      </c>
      <c r="B7" s="28">
        <v>8</v>
      </c>
      <c r="C7" s="28">
        <v>105201033</v>
      </c>
      <c r="D7" s="28">
        <v>105201352</v>
      </c>
      <c r="E7" s="28">
        <v>104433604</v>
      </c>
      <c r="F7" s="28">
        <v>105258503</v>
      </c>
      <c r="G7" s="28">
        <v>105204703</v>
      </c>
      <c r="H7" s="28">
        <v>105201407</v>
      </c>
      <c r="I7" s="28">
        <v>105252807</v>
      </c>
      <c r="J7" s="28">
        <v>104435107</v>
      </c>
    </row>
    <row r="8" spans="1:19" x14ac:dyDescent="0.35">
      <c r="A8" s="28">
        <v>7</v>
      </c>
      <c r="B8" s="28">
        <v>9</v>
      </c>
      <c r="C8" s="28">
        <v>104432503</v>
      </c>
      <c r="D8" s="28">
        <v>104432803</v>
      </c>
      <c r="E8" s="28">
        <v>104433303</v>
      </c>
      <c r="F8" s="28">
        <v>104433604</v>
      </c>
      <c r="G8" s="28">
        <v>104435303</v>
      </c>
      <c r="H8" s="28">
        <v>104435603</v>
      </c>
      <c r="I8" s="28">
        <v>104435703</v>
      </c>
      <c r="J8" s="28">
        <v>104437503</v>
      </c>
      <c r="K8" s="28">
        <v>104435107</v>
      </c>
    </row>
    <row r="9" spans="1:19" x14ac:dyDescent="0.35">
      <c r="A9" s="28">
        <v>8</v>
      </c>
      <c r="B9" s="28">
        <v>14</v>
      </c>
      <c r="C9" s="28">
        <v>127041603</v>
      </c>
      <c r="D9" s="28">
        <v>104101252</v>
      </c>
      <c r="E9" s="28">
        <v>104372003</v>
      </c>
      <c r="F9" s="28">
        <v>104374003</v>
      </c>
      <c r="G9" s="28">
        <v>104105003</v>
      </c>
      <c r="H9" s="28">
        <v>104375003</v>
      </c>
      <c r="I9" s="28">
        <v>104105353</v>
      </c>
      <c r="J9" s="28">
        <v>104107903</v>
      </c>
      <c r="K9" s="28">
        <v>104107503</v>
      </c>
      <c r="L9" s="28">
        <v>104107803</v>
      </c>
      <c r="M9" s="28">
        <v>104378003</v>
      </c>
      <c r="N9" s="28">
        <v>127041307</v>
      </c>
      <c r="O9" s="28">
        <v>104101307</v>
      </c>
      <c r="P9" s="28">
        <v>104374207</v>
      </c>
    </row>
    <row r="10" spans="1:19" x14ac:dyDescent="0.35">
      <c r="A10" s="28">
        <v>9</v>
      </c>
      <c r="B10" s="28">
        <v>8</v>
      </c>
      <c r="C10" s="28">
        <v>104374003</v>
      </c>
      <c r="D10" s="28">
        <v>104375003</v>
      </c>
      <c r="E10" s="28">
        <v>104375203</v>
      </c>
      <c r="F10" s="28">
        <v>104375302</v>
      </c>
      <c r="G10" s="28">
        <v>104376203</v>
      </c>
      <c r="H10" s="28">
        <v>104377003</v>
      </c>
      <c r="I10" s="28">
        <v>104378003</v>
      </c>
      <c r="J10" s="28">
        <v>104374207</v>
      </c>
    </row>
    <row r="11" spans="1:19" x14ac:dyDescent="0.35">
      <c r="A11" s="28">
        <v>10</v>
      </c>
      <c r="B11" s="28">
        <v>2</v>
      </c>
      <c r="C11" s="28">
        <v>126515001</v>
      </c>
      <c r="D11" s="28">
        <v>126514007</v>
      </c>
    </row>
    <row r="12" spans="1:19" x14ac:dyDescent="0.35">
      <c r="A12" s="28">
        <v>11</v>
      </c>
      <c r="B12" s="28">
        <v>6</v>
      </c>
      <c r="C12" s="28">
        <v>104101252</v>
      </c>
      <c r="D12" s="28">
        <v>128033053</v>
      </c>
      <c r="E12" s="28">
        <v>104103603</v>
      </c>
      <c r="F12" s="28">
        <v>104107803</v>
      </c>
      <c r="G12" s="28">
        <v>104101307</v>
      </c>
      <c r="H12" s="28">
        <v>128034607</v>
      </c>
    </row>
    <row r="13" spans="1:19" x14ac:dyDescent="0.35">
      <c r="A13" s="28">
        <v>12</v>
      </c>
      <c r="B13" s="28">
        <v>3</v>
      </c>
      <c r="C13" s="28">
        <v>104105003</v>
      </c>
      <c r="D13" s="28">
        <v>104107903</v>
      </c>
      <c r="E13" s="28">
        <v>104101307</v>
      </c>
    </row>
    <row r="14" spans="1:19" x14ac:dyDescent="0.35">
      <c r="A14" s="28">
        <v>13</v>
      </c>
      <c r="B14" s="28">
        <v>4</v>
      </c>
      <c r="C14" s="28">
        <v>124150503</v>
      </c>
      <c r="D14" s="28">
        <v>124156503</v>
      </c>
      <c r="E14" s="28">
        <v>124156703</v>
      </c>
      <c r="F14" s="28">
        <v>124151607</v>
      </c>
    </row>
    <row r="15" spans="1:19" x14ac:dyDescent="0.35">
      <c r="A15" s="28">
        <v>14</v>
      </c>
      <c r="B15" s="28">
        <v>10</v>
      </c>
      <c r="C15" s="28">
        <v>127040703</v>
      </c>
      <c r="D15" s="28">
        <v>127041203</v>
      </c>
      <c r="E15" s="28">
        <v>127041503</v>
      </c>
      <c r="F15" s="28">
        <v>127041603</v>
      </c>
      <c r="G15" s="28">
        <v>104372003</v>
      </c>
      <c r="H15" s="28">
        <v>127042853</v>
      </c>
      <c r="I15" s="28">
        <v>127045653</v>
      </c>
      <c r="J15" s="28">
        <v>127045853</v>
      </c>
      <c r="K15" s="28">
        <v>127041307</v>
      </c>
      <c r="L15" s="28">
        <v>104374207</v>
      </c>
    </row>
    <row r="16" spans="1:19" x14ac:dyDescent="0.35">
      <c r="A16" s="28">
        <v>15</v>
      </c>
      <c r="B16" s="28">
        <v>14</v>
      </c>
      <c r="C16" s="28">
        <v>101630504</v>
      </c>
      <c r="D16" s="28">
        <v>127041203</v>
      </c>
      <c r="E16" s="28">
        <v>127041603</v>
      </c>
      <c r="F16" s="28">
        <v>101631203</v>
      </c>
      <c r="G16" s="28">
        <v>127042003</v>
      </c>
      <c r="H16" s="28">
        <v>101632403</v>
      </c>
      <c r="I16" s="28">
        <v>127044103</v>
      </c>
      <c r="J16" s="28">
        <v>101633903</v>
      </c>
      <c r="K16" s="28">
        <v>127045303</v>
      </c>
      <c r="L16" s="28">
        <v>127047404</v>
      </c>
      <c r="M16" s="28">
        <v>101638003</v>
      </c>
      <c r="N16" s="28">
        <v>127049303</v>
      </c>
      <c r="O16" s="28">
        <v>127041307</v>
      </c>
      <c r="P16" s="28">
        <v>101638907</v>
      </c>
    </row>
    <row r="17" spans="1:19" x14ac:dyDescent="0.35">
      <c r="A17" s="28">
        <v>16</v>
      </c>
      <c r="B17" s="28">
        <v>7</v>
      </c>
      <c r="C17" s="28">
        <v>127040503</v>
      </c>
      <c r="D17" s="28">
        <v>127040703</v>
      </c>
      <c r="E17" s="28">
        <v>127042003</v>
      </c>
      <c r="F17" s="28">
        <v>127042853</v>
      </c>
      <c r="G17" s="28">
        <v>127044103</v>
      </c>
      <c r="H17" s="28">
        <v>127046903</v>
      </c>
      <c r="I17" s="28">
        <v>127041307</v>
      </c>
    </row>
    <row r="18" spans="1:19" x14ac:dyDescent="0.35">
      <c r="A18" s="28">
        <v>17</v>
      </c>
      <c r="B18" s="28">
        <v>17</v>
      </c>
      <c r="C18" s="28">
        <v>106160303</v>
      </c>
      <c r="D18" s="28">
        <v>104431304</v>
      </c>
      <c r="E18" s="28">
        <v>105201352</v>
      </c>
      <c r="F18" s="28">
        <v>104432803</v>
      </c>
      <c r="G18" s="28">
        <v>104432903</v>
      </c>
      <c r="H18" s="28">
        <v>104103603</v>
      </c>
      <c r="I18" s="28">
        <v>104433903</v>
      </c>
      <c r="J18" s="28">
        <v>104435003</v>
      </c>
      <c r="K18" s="28">
        <v>104105353</v>
      </c>
      <c r="L18" s="28">
        <v>104435303</v>
      </c>
      <c r="M18" s="28">
        <v>104107503</v>
      </c>
      <c r="N18" s="28">
        <v>104378003</v>
      </c>
      <c r="O18" s="28">
        <v>104101307</v>
      </c>
      <c r="P18" s="28">
        <v>106161357</v>
      </c>
      <c r="Q18" s="28">
        <v>105201407</v>
      </c>
      <c r="R18" s="28">
        <v>104374207</v>
      </c>
      <c r="S18" s="28">
        <v>104435107</v>
      </c>
    </row>
    <row r="19" spans="1:19" x14ac:dyDescent="0.35">
      <c r="A19" s="28">
        <v>18</v>
      </c>
      <c r="B19" s="28">
        <v>3</v>
      </c>
      <c r="C19" s="28">
        <v>122091002</v>
      </c>
      <c r="D19" s="28">
        <v>122097502</v>
      </c>
      <c r="E19" s="28">
        <v>122091457</v>
      </c>
    </row>
    <row r="20" spans="1:19" x14ac:dyDescent="0.35">
      <c r="A20" s="28">
        <v>19</v>
      </c>
      <c r="B20" s="28">
        <v>1</v>
      </c>
      <c r="C20" s="28">
        <v>102027451</v>
      </c>
    </row>
    <row r="21" spans="1:19" x14ac:dyDescent="0.35">
      <c r="A21" s="28">
        <v>20</v>
      </c>
      <c r="B21" s="28">
        <v>4</v>
      </c>
      <c r="C21" s="28">
        <v>103026902</v>
      </c>
      <c r="D21" s="28">
        <v>103026873</v>
      </c>
      <c r="E21" s="28">
        <v>102027451</v>
      </c>
      <c r="F21" s="28">
        <v>103020407</v>
      </c>
    </row>
    <row r="22" spans="1:19" x14ac:dyDescent="0.35">
      <c r="A22" s="28">
        <v>21</v>
      </c>
      <c r="B22" s="28">
        <v>3</v>
      </c>
      <c r="C22" s="28">
        <v>102027451</v>
      </c>
      <c r="D22" s="28">
        <v>103028302</v>
      </c>
      <c r="E22" s="28">
        <v>103020407</v>
      </c>
    </row>
    <row r="23" spans="1:19" x14ac:dyDescent="0.35">
      <c r="A23" s="28">
        <v>22</v>
      </c>
      <c r="B23" s="28">
        <v>4</v>
      </c>
      <c r="C23" s="28">
        <v>121390302</v>
      </c>
      <c r="D23" s="28">
        <v>121391303</v>
      </c>
      <c r="E23" s="28">
        <v>121395603</v>
      </c>
      <c r="F23" s="28">
        <v>121393007</v>
      </c>
    </row>
    <row r="24" spans="1:19" x14ac:dyDescent="0.35">
      <c r="A24" s="28">
        <v>23</v>
      </c>
      <c r="B24" s="28">
        <v>1</v>
      </c>
      <c r="C24" s="28">
        <v>102027451</v>
      </c>
    </row>
    <row r="25" spans="1:19" x14ac:dyDescent="0.35">
      <c r="A25" s="28">
        <v>24</v>
      </c>
      <c r="B25" s="28">
        <v>1</v>
      </c>
      <c r="C25" s="28">
        <v>102027451</v>
      </c>
    </row>
    <row r="26" spans="1:19" x14ac:dyDescent="0.35">
      <c r="A26" s="28">
        <v>25</v>
      </c>
      <c r="B26" s="28">
        <v>7</v>
      </c>
      <c r="C26" s="28">
        <v>103022803</v>
      </c>
      <c r="D26" s="28">
        <v>103024102</v>
      </c>
      <c r="E26" s="28">
        <v>107657103</v>
      </c>
      <c r="F26" s="28">
        <v>103027503</v>
      </c>
      <c r="G26" s="28">
        <v>103029902</v>
      </c>
      <c r="H26" s="28">
        <v>107651207</v>
      </c>
      <c r="I26" s="28">
        <v>103023807</v>
      </c>
    </row>
    <row r="27" spans="1:19" x14ac:dyDescent="0.35">
      <c r="A27" s="28">
        <v>26</v>
      </c>
      <c r="B27" s="28">
        <v>7</v>
      </c>
      <c r="C27" s="28">
        <v>124156603</v>
      </c>
      <c r="D27" s="28">
        <v>124157203</v>
      </c>
      <c r="E27" s="28">
        <v>123467303</v>
      </c>
      <c r="F27" s="28">
        <v>114068103</v>
      </c>
      <c r="G27" s="28">
        <v>114060557</v>
      </c>
      <c r="H27" s="28">
        <v>124151607</v>
      </c>
      <c r="I27" s="28">
        <v>123469007</v>
      </c>
    </row>
    <row r="28" spans="1:19" x14ac:dyDescent="0.35">
      <c r="A28" s="28">
        <v>27</v>
      </c>
      <c r="B28" s="28">
        <v>6</v>
      </c>
      <c r="C28" s="28">
        <v>103021603</v>
      </c>
      <c r="D28" s="28">
        <v>103021752</v>
      </c>
      <c r="E28" s="28">
        <v>103025002</v>
      </c>
      <c r="F28" s="28">
        <v>103026303</v>
      </c>
      <c r="G28" s="28">
        <v>102027451</v>
      </c>
      <c r="H28" s="28">
        <v>103027307</v>
      </c>
    </row>
    <row r="29" spans="1:19" x14ac:dyDescent="0.35">
      <c r="A29" s="28">
        <v>28</v>
      </c>
      <c r="B29" s="28">
        <v>5</v>
      </c>
      <c r="C29" s="28">
        <v>103022253</v>
      </c>
      <c r="D29" s="28">
        <v>103024603</v>
      </c>
      <c r="E29" s="28">
        <v>103026852</v>
      </c>
      <c r="F29" s="28">
        <v>103021003</v>
      </c>
      <c r="G29" s="28">
        <v>103020407</v>
      </c>
    </row>
    <row r="30" spans="1:19" x14ac:dyDescent="0.35">
      <c r="A30" s="28">
        <v>29</v>
      </c>
      <c r="B30" s="28">
        <v>3</v>
      </c>
      <c r="C30" s="28">
        <v>122092102</v>
      </c>
      <c r="D30" s="28">
        <v>122097604</v>
      </c>
      <c r="E30" s="28">
        <v>122097007</v>
      </c>
    </row>
    <row r="31" spans="1:19" x14ac:dyDescent="0.35">
      <c r="A31" s="28">
        <v>30</v>
      </c>
      <c r="B31" s="28">
        <v>4</v>
      </c>
      <c r="C31" s="28">
        <v>103020753</v>
      </c>
      <c r="D31" s="28">
        <v>103024603</v>
      </c>
      <c r="E31" s="28">
        <v>103026852</v>
      </c>
      <c r="F31" s="28">
        <v>103020407</v>
      </c>
    </row>
    <row r="32" spans="1:19" x14ac:dyDescent="0.35">
      <c r="A32" s="28">
        <v>31</v>
      </c>
      <c r="B32" s="28">
        <v>4</v>
      </c>
      <c r="C32" s="28">
        <v>122092353</v>
      </c>
      <c r="D32" s="28">
        <v>122098202</v>
      </c>
      <c r="E32" s="28">
        <v>122091457</v>
      </c>
      <c r="F32" s="28">
        <v>122097007</v>
      </c>
    </row>
    <row r="33" spans="1:11" x14ac:dyDescent="0.35">
      <c r="A33" s="28">
        <v>32</v>
      </c>
      <c r="B33" s="28">
        <v>4</v>
      </c>
      <c r="C33" s="28">
        <v>103027352</v>
      </c>
      <c r="D33" s="28">
        <v>103027503</v>
      </c>
      <c r="E33" s="28">
        <v>103028203</v>
      </c>
      <c r="F33" s="28">
        <v>103023807</v>
      </c>
    </row>
    <row r="34" spans="1:11" x14ac:dyDescent="0.35">
      <c r="A34" s="28">
        <v>33</v>
      </c>
      <c r="B34" s="28">
        <v>6</v>
      </c>
      <c r="C34" s="28">
        <v>103020603</v>
      </c>
      <c r="D34" s="28">
        <v>103022253</v>
      </c>
      <c r="E34" s="28">
        <v>103023912</v>
      </c>
      <c r="F34" s="28">
        <v>103024753</v>
      </c>
      <c r="G34" s="28">
        <v>103020407</v>
      </c>
      <c r="H34" s="28">
        <v>103023807</v>
      </c>
    </row>
    <row r="35" spans="1:11" x14ac:dyDescent="0.35">
      <c r="A35" s="28">
        <v>34</v>
      </c>
      <c r="B35" s="28">
        <v>5</v>
      </c>
      <c r="C35" s="28">
        <v>103027352</v>
      </c>
      <c r="D35" s="28">
        <v>102027451</v>
      </c>
      <c r="E35" s="28">
        <v>103029803</v>
      </c>
      <c r="F35" s="28">
        <v>103029902</v>
      </c>
      <c r="G35" s="28">
        <v>103023807</v>
      </c>
    </row>
    <row r="36" spans="1:11" x14ac:dyDescent="0.35">
      <c r="A36" s="28">
        <v>35</v>
      </c>
      <c r="B36" s="28">
        <v>9</v>
      </c>
      <c r="C36" s="28">
        <v>103021903</v>
      </c>
      <c r="D36" s="28">
        <v>103022503</v>
      </c>
      <c r="E36" s="28">
        <v>103026002</v>
      </c>
      <c r="F36" s="28">
        <v>107656502</v>
      </c>
      <c r="G36" s="28">
        <v>103028653</v>
      </c>
      <c r="H36" s="28">
        <v>103028833</v>
      </c>
      <c r="I36" s="28">
        <v>103029603</v>
      </c>
      <c r="J36" s="28">
        <v>107651207</v>
      </c>
      <c r="K36" s="28">
        <v>103028807</v>
      </c>
    </row>
    <row r="37" spans="1:11" x14ac:dyDescent="0.35">
      <c r="A37" s="28">
        <v>36</v>
      </c>
      <c r="B37" s="28">
        <v>3</v>
      </c>
      <c r="C37" s="28">
        <v>103021453</v>
      </c>
      <c r="D37" s="28">
        <v>102027451</v>
      </c>
      <c r="E37" s="28">
        <v>103028807</v>
      </c>
    </row>
    <row r="38" spans="1:11" x14ac:dyDescent="0.35">
      <c r="A38" s="28">
        <v>37</v>
      </c>
      <c r="B38" s="28">
        <v>4</v>
      </c>
      <c r="C38" s="28">
        <v>113362603</v>
      </c>
      <c r="D38" s="28">
        <v>113364403</v>
      </c>
      <c r="E38" s="28">
        <v>113369003</v>
      </c>
      <c r="F38" s="28">
        <v>113363807</v>
      </c>
    </row>
    <row r="39" spans="1:11" x14ac:dyDescent="0.35">
      <c r="A39" s="28">
        <v>38</v>
      </c>
      <c r="B39" s="28">
        <v>6</v>
      </c>
      <c r="C39" s="28">
        <v>103021102</v>
      </c>
      <c r="D39" s="28">
        <v>103026002</v>
      </c>
      <c r="E39" s="28">
        <v>102027451</v>
      </c>
      <c r="F39" s="28">
        <v>103028653</v>
      </c>
      <c r="G39" s="28">
        <v>103029603</v>
      </c>
      <c r="H39" s="28">
        <v>103028807</v>
      </c>
    </row>
    <row r="40" spans="1:11" x14ac:dyDescent="0.35">
      <c r="A40" s="28">
        <v>39</v>
      </c>
      <c r="B40" s="28">
        <v>6</v>
      </c>
      <c r="C40" s="28">
        <v>103023153</v>
      </c>
      <c r="D40" s="28">
        <v>101637002</v>
      </c>
      <c r="E40" s="28">
        <v>103028753</v>
      </c>
      <c r="F40" s="28">
        <v>103029553</v>
      </c>
      <c r="G40" s="28">
        <v>101634207</v>
      </c>
      <c r="H40" s="28">
        <v>103028807</v>
      </c>
    </row>
    <row r="41" spans="1:11" x14ac:dyDescent="0.35">
      <c r="A41" s="28">
        <v>40</v>
      </c>
      <c r="B41" s="28">
        <v>6</v>
      </c>
      <c r="C41" s="28">
        <v>103021252</v>
      </c>
      <c r="D41" s="28">
        <v>101636503</v>
      </c>
      <c r="E41" s="28">
        <v>103029203</v>
      </c>
      <c r="F41" s="28">
        <v>103027307</v>
      </c>
      <c r="G41" s="28">
        <v>103028807</v>
      </c>
      <c r="H41" s="28">
        <v>101638907</v>
      </c>
    </row>
    <row r="42" spans="1:11" x14ac:dyDescent="0.35">
      <c r="A42" s="28">
        <v>41</v>
      </c>
      <c r="B42" s="28">
        <v>4</v>
      </c>
      <c r="C42" s="28">
        <v>113361503</v>
      </c>
      <c r="D42" s="28">
        <v>113363103</v>
      </c>
      <c r="E42" s="28">
        <v>113365203</v>
      </c>
      <c r="F42" s="28">
        <v>113363807</v>
      </c>
    </row>
    <row r="43" spans="1:11" x14ac:dyDescent="0.35">
      <c r="A43" s="28">
        <v>42</v>
      </c>
      <c r="B43" s="28">
        <v>7</v>
      </c>
      <c r="C43" s="28">
        <v>103021102</v>
      </c>
      <c r="D43" s="28">
        <v>103021252</v>
      </c>
      <c r="E43" s="28">
        <v>103025002</v>
      </c>
      <c r="F43" s="28">
        <v>103026402</v>
      </c>
      <c r="G43" s="28">
        <v>103029203</v>
      </c>
      <c r="H43" s="28">
        <v>103027307</v>
      </c>
      <c r="I43" s="28">
        <v>103028807</v>
      </c>
    </row>
    <row r="44" spans="1:11" x14ac:dyDescent="0.35">
      <c r="A44" s="28">
        <v>43</v>
      </c>
      <c r="B44" s="28">
        <v>5</v>
      </c>
      <c r="C44" s="28">
        <v>113361703</v>
      </c>
      <c r="D44" s="28">
        <v>113362303</v>
      </c>
      <c r="E44" s="28">
        <v>113362603</v>
      </c>
      <c r="F44" s="28">
        <v>113365303</v>
      </c>
      <c r="G44" s="28">
        <v>113363807</v>
      </c>
    </row>
    <row r="45" spans="1:11" x14ac:dyDescent="0.35">
      <c r="A45" s="28">
        <v>44</v>
      </c>
      <c r="B45" s="28">
        <v>4</v>
      </c>
      <c r="C45" s="28">
        <v>103026343</v>
      </c>
      <c r="D45" s="28">
        <v>103027753</v>
      </c>
      <c r="E45" s="28">
        <v>103029403</v>
      </c>
      <c r="F45" s="28">
        <v>103027307</v>
      </c>
    </row>
    <row r="46" spans="1:11" x14ac:dyDescent="0.35">
      <c r="A46" s="28">
        <v>45</v>
      </c>
      <c r="B46" s="28">
        <v>6</v>
      </c>
      <c r="C46" s="28">
        <v>103021603</v>
      </c>
      <c r="D46" s="28">
        <v>103021752</v>
      </c>
      <c r="E46" s="28">
        <v>103022103</v>
      </c>
      <c r="F46" s="28">
        <v>103026303</v>
      </c>
      <c r="G46" s="28">
        <v>103028853</v>
      </c>
      <c r="H46" s="28">
        <v>103027307</v>
      </c>
    </row>
    <row r="47" spans="1:11" x14ac:dyDescent="0.35">
      <c r="A47" s="28">
        <v>46</v>
      </c>
      <c r="B47" s="28">
        <v>7</v>
      </c>
      <c r="C47" s="28">
        <v>101631703</v>
      </c>
      <c r="D47" s="28">
        <v>101631903</v>
      </c>
      <c r="E47" s="28">
        <v>101632403</v>
      </c>
      <c r="F47" s="28">
        <v>103028703</v>
      </c>
      <c r="G47" s="28">
        <v>103029403</v>
      </c>
      <c r="H47" s="28">
        <v>103027307</v>
      </c>
      <c r="I47" s="28">
        <v>101638907</v>
      </c>
    </row>
    <row r="48" spans="1:11" x14ac:dyDescent="0.35">
      <c r="A48" s="28">
        <v>47</v>
      </c>
      <c r="B48" s="28">
        <v>5</v>
      </c>
      <c r="C48" s="28">
        <v>112671303</v>
      </c>
      <c r="D48" s="28">
        <v>112672203</v>
      </c>
      <c r="E48" s="28">
        <v>112674403</v>
      </c>
      <c r="F48" s="28">
        <v>112679403</v>
      </c>
      <c r="G48" s="28">
        <v>112679107</v>
      </c>
    </row>
    <row r="49" spans="1:15" x14ac:dyDescent="0.35">
      <c r="A49" s="28">
        <v>48</v>
      </c>
      <c r="B49" s="28">
        <v>9</v>
      </c>
      <c r="C49" s="28">
        <v>101630903</v>
      </c>
      <c r="D49" s="28">
        <v>101631703</v>
      </c>
      <c r="E49" s="28">
        <v>101631803</v>
      </c>
      <c r="F49" s="28">
        <v>101633903</v>
      </c>
      <c r="G49" s="28">
        <v>101637002</v>
      </c>
      <c r="H49" s="28">
        <v>101638003</v>
      </c>
      <c r="I49" s="28">
        <v>101638803</v>
      </c>
      <c r="J49" s="28">
        <v>101634207</v>
      </c>
      <c r="K49" s="28">
        <v>101638907</v>
      </c>
    </row>
    <row r="50" spans="1:15" x14ac:dyDescent="0.35">
      <c r="A50" s="28">
        <v>49</v>
      </c>
      <c r="B50" s="28">
        <v>4</v>
      </c>
      <c r="C50" s="28">
        <v>113363603</v>
      </c>
      <c r="D50" s="28">
        <v>113364002</v>
      </c>
      <c r="E50" s="28">
        <v>113365203</v>
      </c>
      <c r="F50" s="28">
        <v>113363807</v>
      </c>
    </row>
    <row r="51" spans="1:15" x14ac:dyDescent="0.35">
      <c r="A51" s="28">
        <v>50</v>
      </c>
      <c r="B51" s="28">
        <v>13</v>
      </c>
      <c r="C51" s="28">
        <v>101630903</v>
      </c>
      <c r="D51" s="28">
        <v>101631003</v>
      </c>
      <c r="E51" s="28">
        <v>101260803</v>
      </c>
      <c r="F51" s="28">
        <v>101631503</v>
      </c>
      <c r="G51" s="28">
        <v>101301303</v>
      </c>
      <c r="H51" s="28">
        <v>101301403</v>
      </c>
      <c r="I51" s="28">
        <v>101631803</v>
      </c>
      <c r="J51" s="28">
        <v>101303503</v>
      </c>
      <c r="K51" s="28">
        <v>101306503</v>
      </c>
      <c r="L51" s="28">
        <v>101308503</v>
      </c>
      <c r="M51" s="28">
        <v>101262507</v>
      </c>
      <c r="N51" s="28">
        <v>101302607</v>
      </c>
      <c r="O51" s="28">
        <v>101634207</v>
      </c>
    </row>
    <row r="52" spans="1:15" x14ac:dyDescent="0.35">
      <c r="A52" s="28">
        <v>51</v>
      </c>
      <c r="B52" s="28">
        <v>4</v>
      </c>
      <c r="C52" s="28">
        <v>101260303</v>
      </c>
      <c r="D52" s="28">
        <v>101264003</v>
      </c>
      <c r="E52" s="28">
        <v>101268003</v>
      </c>
      <c r="F52" s="28">
        <v>101262507</v>
      </c>
    </row>
    <row r="53" spans="1:15" x14ac:dyDescent="0.35">
      <c r="A53" s="28">
        <v>52</v>
      </c>
      <c r="B53" s="28">
        <v>9</v>
      </c>
      <c r="C53" s="28">
        <v>107650603</v>
      </c>
      <c r="D53" s="28">
        <v>101260803</v>
      </c>
      <c r="E53" s="28">
        <v>101261302</v>
      </c>
      <c r="F53" s="28">
        <v>101262903</v>
      </c>
      <c r="G53" s="28">
        <v>107657503</v>
      </c>
      <c r="H53" s="28">
        <v>101268003</v>
      </c>
      <c r="I53" s="28">
        <v>107651207</v>
      </c>
      <c r="J53" s="28">
        <v>101266007</v>
      </c>
      <c r="K53" s="28">
        <v>101262507</v>
      </c>
    </row>
    <row r="54" spans="1:15" x14ac:dyDescent="0.35">
      <c r="A54" s="28">
        <v>53</v>
      </c>
      <c r="B54" s="28">
        <v>3</v>
      </c>
      <c r="C54" s="28">
        <v>123465702</v>
      </c>
      <c r="D54" s="28">
        <v>123467103</v>
      </c>
      <c r="E54" s="28">
        <v>123465507</v>
      </c>
    </row>
    <row r="55" spans="1:15" x14ac:dyDescent="0.35">
      <c r="A55" s="28">
        <v>54</v>
      </c>
      <c r="B55" s="28">
        <v>3</v>
      </c>
      <c r="C55" s="28">
        <v>123461602</v>
      </c>
      <c r="D55" s="28">
        <v>123465602</v>
      </c>
      <c r="E55" s="28">
        <v>123460957</v>
      </c>
    </row>
    <row r="56" spans="1:15" x14ac:dyDescent="0.35">
      <c r="A56" s="28">
        <v>55</v>
      </c>
      <c r="B56" s="28">
        <v>11</v>
      </c>
      <c r="C56" s="28">
        <v>128321103</v>
      </c>
      <c r="D56" s="28">
        <v>107650703</v>
      </c>
      <c r="E56" s="28">
        <v>107651603</v>
      </c>
      <c r="F56" s="28">
        <v>107652603</v>
      </c>
      <c r="G56" s="28">
        <v>107653203</v>
      </c>
      <c r="H56" s="28">
        <v>107654403</v>
      </c>
      <c r="I56" s="28">
        <v>107656303</v>
      </c>
      <c r="J56" s="28">
        <v>107651207</v>
      </c>
      <c r="K56" s="28">
        <v>107652207</v>
      </c>
      <c r="L56" s="28">
        <v>128324207</v>
      </c>
      <c r="M56" s="28">
        <v>107656407</v>
      </c>
    </row>
    <row r="57" spans="1:15" x14ac:dyDescent="0.35">
      <c r="A57" s="28">
        <v>56</v>
      </c>
      <c r="B57" s="28">
        <v>5</v>
      </c>
      <c r="C57" s="28">
        <v>107653802</v>
      </c>
      <c r="D57" s="28">
        <v>107654103</v>
      </c>
      <c r="E57" s="28">
        <v>107656502</v>
      </c>
      <c r="F57" s="28">
        <v>107657103</v>
      </c>
      <c r="G57" s="28">
        <v>107651207</v>
      </c>
    </row>
    <row r="58" spans="1:15" x14ac:dyDescent="0.35">
      <c r="A58" s="28">
        <v>57</v>
      </c>
      <c r="B58" s="28">
        <v>4</v>
      </c>
      <c r="C58" s="28">
        <v>107653203</v>
      </c>
      <c r="D58" s="28">
        <v>107653802</v>
      </c>
      <c r="E58" s="28">
        <v>107658903</v>
      </c>
      <c r="F58" s="28">
        <v>107651207</v>
      </c>
    </row>
    <row r="59" spans="1:15" x14ac:dyDescent="0.35">
      <c r="A59" s="28">
        <v>58</v>
      </c>
      <c r="B59" s="28">
        <v>9</v>
      </c>
      <c r="C59" s="28">
        <v>107650603</v>
      </c>
      <c r="D59" s="28">
        <v>107653802</v>
      </c>
      <c r="E59" s="28">
        <v>107655803</v>
      </c>
      <c r="F59" s="28">
        <v>107655903</v>
      </c>
      <c r="G59" s="28">
        <v>107656502</v>
      </c>
      <c r="H59" s="28">
        <v>107657503</v>
      </c>
      <c r="I59" s="28">
        <v>107658903</v>
      </c>
      <c r="J59" s="28">
        <v>107651207</v>
      </c>
      <c r="K59" s="28">
        <v>101634207</v>
      </c>
    </row>
    <row r="60" spans="1:15" x14ac:dyDescent="0.35">
      <c r="A60" s="28">
        <v>59</v>
      </c>
      <c r="B60" s="28">
        <v>6</v>
      </c>
      <c r="C60" s="28">
        <v>107651603</v>
      </c>
      <c r="D60" s="28">
        <v>107653102</v>
      </c>
      <c r="E60" s="28">
        <v>107654903</v>
      </c>
      <c r="F60" s="28">
        <v>107655903</v>
      </c>
      <c r="G60" s="28">
        <v>107651207</v>
      </c>
      <c r="H60" s="28">
        <v>107652207</v>
      </c>
    </row>
    <row r="61" spans="1:15" x14ac:dyDescent="0.35">
      <c r="A61" s="28">
        <v>60</v>
      </c>
      <c r="B61" s="28">
        <v>8</v>
      </c>
      <c r="C61" s="28">
        <v>128030603</v>
      </c>
      <c r="D61" s="28">
        <v>128030852</v>
      </c>
      <c r="E61" s="28">
        <v>107650703</v>
      </c>
      <c r="F61" s="28">
        <v>128033053</v>
      </c>
      <c r="G61" s="28">
        <v>107654403</v>
      </c>
      <c r="H61" s="28">
        <v>128034503</v>
      </c>
      <c r="I61" s="28">
        <v>128034607</v>
      </c>
      <c r="J61" s="28">
        <v>107656407</v>
      </c>
    </row>
    <row r="62" spans="1:15" x14ac:dyDescent="0.35">
      <c r="A62" s="28">
        <v>61</v>
      </c>
      <c r="B62" s="28">
        <v>3</v>
      </c>
      <c r="C62" s="28">
        <v>123465702</v>
      </c>
      <c r="D62" s="28">
        <v>123469303</v>
      </c>
      <c r="E62" s="28">
        <v>123465507</v>
      </c>
    </row>
    <row r="63" spans="1:15" x14ac:dyDescent="0.35">
      <c r="A63" s="28">
        <v>62</v>
      </c>
      <c r="B63" s="28">
        <v>9</v>
      </c>
      <c r="C63" s="28">
        <v>128030603</v>
      </c>
      <c r="D63" s="28">
        <v>128321103</v>
      </c>
      <c r="E63" s="28">
        <v>128323303</v>
      </c>
      <c r="F63" s="28">
        <v>128323703</v>
      </c>
      <c r="G63" s="28">
        <v>128325203</v>
      </c>
      <c r="H63" s="28">
        <v>128326303</v>
      </c>
      <c r="I63" s="28">
        <v>128328003</v>
      </c>
      <c r="J63" s="28">
        <v>128324207</v>
      </c>
      <c r="K63" s="28">
        <v>128034607</v>
      </c>
    </row>
    <row r="64" spans="1:15" x14ac:dyDescent="0.35">
      <c r="A64" s="28">
        <v>63</v>
      </c>
      <c r="B64" s="28">
        <v>12</v>
      </c>
      <c r="C64" s="28">
        <v>106160303</v>
      </c>
      <c r="D64" s="28">
        <v>128030852</v>
      </c>
      <c r="E64" s="28">
        <v>106161203</v>
      </c>
      <c r="F64" s="28">
        <v>106161703</v>
      </c>
      <c r="G64" s="28">
        <v>104103603</v>
      </c>
      <c r="H64" s="28">
        <v>106166503</v>
      </c>
      <c r="I64" s="28">
        <v>106167504</v>
      </c>
      <c r="J64" s="28">
        <v>106168003</v>
      </c>
      <c r="K64" s="28">
        <v>106169003</v>
      </c>
      <c r="L64" s="28">
        <v>104101307</v>
      </c>
      <c r="M64" s="28">
        <v>106161357</v>
      </c>
      <c r="N64" s="28">
        <v>128034607</v>
      </c>
    </row>
    <row r="65" spans="1:16" x14ac:dyDescent="0.35">
      <c r="A65" s="28">
        <v>64</v>
      </c>
      <c r="B65" s="28">
        <v>11</v>
      </c>
      <c r="C65" s="28">
        <v>106160303</v>
      </c>
      <c r="D65" s="28">
        <v>106611303</v>
      </c>
      <c r="E65" s="28">
        <v>106272003</v>
      </c>
      <c r="F65" s="28">
        <v>106612203</v>
      </c>
      <c r="G65" s="28">
        <v>106616203</v>
      </c>
      <c r="H65" s="28">
        <v>105204703</v>
      </c>
      <c r="I65" s="28">
        <v>106617203</v>
      </c>
      <c r="J65" s="28">
        <v>106618603</v>
      </c>
      <c r="K65" s="28">
        <v>106161357</v>
      </c>
      <c r="L65" s="28">
        <v>105201407</v>
      </c>
      <c r="M65" s="28">
        <v>106619107</v>
      </c>
    </row>
    <row r="66" spans="1:16" x14ac:dyDescent="0.35">
      <c r="A66" s="28">
        <v>65</v>
      </c>
      <c r="B66" s="28">
        <v>9</v>
      </c>
      <c r="C66" s="28">
        <v>105251453</v>
      </c>
      <c r="D66" s="28">
        <v>106272003</v>
      </c>
      <c r="E66" s="28">
        <v>105204703</v>
      </c>
      <c r="F66" s="28">
        <v>106617203</v>
      </c>
      <c r="G66" s="28">
        <v>105259103</v>
      </c>
      <c r="H66" s="28">
        <v>105628302</v>
      </c>
      <c r="I66" s="28">
        <v>105201407</v>
      </c>
      <c r="J66" s="28">
        <v>105252807</v>
      </c>
      <c r="K66" s="28">
        <v>106619107</v>
      </c>
    </row>
    <row r="67" spans="1:16" x14ac:dyDescent="0.35">
      <c r="A67" s="28">
        <v>66</v>
      </c>
      <c r="B67" s="28">
        <v>14</v>
      </c>
      <c r="C67" s="28">
        <v>128030852</v>
      </c>
      <c r="D67" s="28">
        <v>106330703</v>
      </c>
      <c r="E67" s="28">
        <v>106330803</v>
      </c>
      <c r="F67" s="28">
        <v>106161703</v>
      </c>
      <c r="G67" s="28">
        <v>106172003</v>
      </c>
      <c r="H67" s="28">
        <v>110173504</v>
      </c>
      <c r="I67" s="28">
        <v>128325203</v>
      </c>
      <c r="J67" s="28">
        <v>106338003</v>
      </c>
      <c r="K67" s="28">
        <v>128327303</v>
      </c>
      <c r="L67" s="28">
        <v>106161357</v>
      </c>
      <c r="M67" s="28">
        <v>110171607</v>
      </c>
      <c r="N67" s="28">
        <v>128324207</v>
      </c>
      <c r="O67" s="28">
        <v>106333407</v>
      </c>
      <c r="P67" s="28">
        <v>128034607</v>
      </c>
    </row>
    <row r="68" spans="1:16" x14ac:dyDescent="0.35">
      <c r="A68" s="28">
        <v>67</v>
      </c>
      <c r="B68" s="28">
        <v>13</v>
      </c>
      <c r="C68" s="28">
        <v>109530304</v>
      </c>
      <c r="D68" s="28">
        <v>109420803</v>
      </c>
      <c r="E68" s="28">
        <v>109122703</v>
      </c>
      <c r="F68" s="28">
        <v>109531304</v>
      </c>
      <c r="G68" s="28">
        <v>109532804</v>
      </c>
      <c r="H68" s="28">
        <v>109422303</v>
      </c>
      <c r="I68" s="28">
        <v>110183602</v>
      </c>
      <c r="J68" s="28">
        <v>109535504</v>
      </c>
      <c r="K68" s="28">
        <v>109537504</v>
      </c>
      <c r="L68" s="28">
        <v>109426003</v>
      </c>
      <c r="M68" s="28">
        <v>109426303</v>
      </c>
      <c r="N68" s="28">
        <v>109427503</v>
      </c>
      <c r="O68" s="28">
        <v>109420107</v>
      </c>
    </row>
    <row r="69" spans="1:16" x14ac:dyDescent="0.35">
      <c r="A69" s="28">
        <v>68</v>
      </c>
      <c r="B69" s="28">
        <v>11</v>
      </c>
      <c r="C69" s="28">
        <v>117080503</v>
      </c>
      <c r="D69" s="28">
        <v>117081003</v>
      </c>
      <c r="E69" s="28">
        <v>109532804</v>
      </c>
      <c r="F69" s="28">
        <v>117596003</v>
      </c>
      <c r="G69" s="28">
        <v>117597003</v>
      </c>
      <c r="H69" s="28">
        <v>117086503</v>
      </c>
      <c r="I69" s="28">
        <v>117086653</v>
      </c>
      <c r="J69" s="28">
        <v>117598503</v>
      </c>
      <c r="K69" s="28">
        <v>117089003</v>
      </c>
      <c r="L69" s="28">
        <v>117080607</v>
      </c>
      <c r="M69" s="28">
        <v>109420107</v>
      </c>
    </row>
    <row r="70" spans="1:16" x14ac:dyDescent="0.35">
      <c r="A70" s="28">
        <v>69</v>
      </c>
      <c r="B70" s="28">
        <v>12</v>
      </c>
      <c r="C70" s="28">
        <v>108561003</v>
      </c>
      <c r="D70" s="28">
        <v>108561803</v>
      </c>
      <c r="E70" s="28">
        <v>108565203</v>
      </c>
      <c r="F70" s="28">
        <v>108565503</v>
      </c>
      <c r="G70" s="28">
        <v>108566303</v>
      </c>
      <c r="H70" s="28">
        <v>108567004</v>
      </c>
      <c r="I70" s="28">
        <v>108567204</v>
      </c>
      <c r="J70" s="28">
        <v>108567404</v>
      </c>
      <c r="K70" s="28">
        <v>108567703</v>
      </c>
      <c r="L70" s="28">
        <v>108568404</v>
      </c>
      <c r="M70" s="28">
        <v>108112607</v>
      </c>
      <c r="N70" s="28">
        <v>108567807</v>
      </c>
    </row>
    <row r="71" spans="1:16" x14ac:dyDescent="0.35">
      <c r="A71" s="28">
        <v>70</v>
      </c>
      <c r="B71" s="28">
        <v>6</v>
      </c>
      <c r="C71" s="28">
        <v>123465303</v>
      </c>
      <c r="D71" s="28">
        <v>123465602</v>
      </c>
      <c r="E71" s="28">
        <v>123466103</v>
      </c>
      <c r="F71" s="28">
        <v>123469303</v>
      </c>
      <c r="G71" s="28">
        <v>123460957</v>
      </c>
      <c r="H71" s="28">
        <v>123465507</v>
      </c>
    </row>
    <row r="72" spans="1:16" x14ac:dyDescent="0.35">
      <c r="A72" s="28">
        <v>71</v>
      </c>
      <c r="B72" s="28">
        <v>13</v>
      </c>
      <c r="C72" s="28">
        <v>108111203</v>
      </c>
      <c r="D72" s="28">
        <v>108561803</v>
      </c>
      <c r="E72" s="28">
        <v>108112003</v>
      </c>
      <c r="F72" s="28">
        <v>108112203</v>
      </c>
      <c r="G72" s="28">
        <v>110173003</v>
      </c>
      <c r="H72" s="28">
        <v>108112502</v>
      </c>
      <c r="I72" s="28">
        <v>108116003</v>
      </c>
      <c r="J72" s="28">
        <v>108116303</v>
      </c>
      <c r="K72" s="28">
        <v>108116503</v>
      </c>
      <c r="L72" s="28">
        <v>108569103</v>
      </c>
      <c r="M72" s="28">
        <v>108110307</v>
      </c>
      <c r="N72" s="28">
        <v>108070607</v>
      </c>
      <c r="O72" s="28">
        <v>108112607</v>
      </c>
    </row>
    <row r="73" spans="1:16" x14ac:dyDescent="0.35">
      <c r="A73" s="28">
        <v>72</v>
      </c>
      <c r="B73" s="28">
        <v>9</v>
      </c>
      <c r="C73" s="28">
        <v>108110603</v>
      </c>
      <c r="D73" s="28">
        <v>108111303</v>
      </c>
      <c r="E73" s="28">
        <v>108111403</v>
      </c>
      <c r="F73" s="28">
        <v>108112003</v>
      </c>
      <c r="G73" s="28">
        <v>108112203</v>
      </c>
      <c r="H73" s="28">
        <v>108112502</v>
      </c>
      <c r="I73" s="28">
        <v>108118503</v>
      </c>
      <c r="J73" s="28">
        <v>108110307</v>
      </c>
      <c r="K73" s="28">
        <v>108112607</v>
      </c>
    </row>
    <row r="74" spans="1:16" x14ac:dyDescent="0.35">
      <c r="A74" s="28">
        <v>73</v>
      </c>
      <c r="B74" s="28">
        <v>13</v>
      </c>
      <c r="C74" s="28">
        <v>108111203</v>
      </c>
      <c r="D74" s="28">
        <v>110171003</v>
      </c>
      <c r="E74" s="28">
        <v>110173003</v>
      </c>
      <c r="F74" s="28">
        <v>110173504</v>
      </c>
      <c r="G74" s="28">
        <v>110175003</v>
      </c>
      <c r="H74" s="28">
        <v>108114503</v>
      </c>
      <c r="I74" s="28">
        <v>110177003</v>
      </c>
      <c r="J74" s="28">
        <v>128327303</v>
      </c>
      <c r="K74" s="28">
        <v>110179003</v>
      </c>
      <c r="L74" s="28">
        <v>108110307</v>
      </c>
      <c r="M74" s="28">
        <v>110171607</v>
      </c>
      <c r="N74" s="28">
        <v>108070607</v>
      </c>
      <c r="O74" s="28">
        <v>128324207</v>
      </c>
    </row>
    <row r="75" spans="1:16" x14ac:dyDescent="0.35">
      <c r="A75" s="28">
        <v>74</v>
      </c>
      <c r="B75" s="28">
        <v>5</v>
      </c>
      <c r="C75" s="28">
        <v>124151902</v>
      </c>
      <c r="D75" s="28">
        <v>124156503</v>
      </c>
      <c r="E75" s="28">
        <v>114068103</v>
      </c>
      <c r="F75" s="28">
        <v>114060557</v>
      </c>
      <c r="G75" s="28">
        <v>124151607</v>
      </c>
    </row>
    <row r="76" spans="1:16" x14ac:dyDescent="0.35">
      <c r="A76" s="28">
        <v>75</v>
      </c>
      <c r="B76" s="28">
        <v>14</v>
      </c>
      <c r="C76" s="28">
        <v>106330703</v>
      </c>
      <c r="D76" s="28">
        <v>110171803</v>
      </c>
      <c r="E76" s="28">
        <v>106172003</v>
      </c>
      <c r="F76" s="28">
        <v>106272003</v>
      </c>
      <c r="G76" s="28">
        <v>109243503</v>
      </c>
      <c r="H76" s="28">
        <v>109422303</v>
      </c>
      <c r="I76" s="28">
        <v>128327303</v>
      </c>
      <c r="J76" s="28">
        <v>109246003</v>
      </c>
      <c r="K76" s="28">
        <v>109248003</v>
      </c>
      <c r="L76" s="28">
        <v>110171607</v>
      </c>
      <c r="M76" s="28">
        <v>128324207</v>
      </c>
      <c r="N76" s="28">
        <v>106333407</v>
      </c>
      <c r="O76" s="28">
        <v>109420107</v>
      </c>
      <c r="P76" s="28">
        <v>106619107</v>
      </c>
    </row>
    <row r="77" spans="1:16" x14ac:dyDescent="0.35">
      <c r="A77" s="28">
        <v>76</v>
      </c>
      <c r="B77" s="28">
        <v>7</v>
      </c>
      <c r="C77" s="28">
        <v>117414003</v>
      </c>
      <c r="D77" s="28">
        <v>110183602</v>
      </c>
      <c r="E77" s="28">
        <v>116604003</v>
      </c>
      <c r="F77" s="28">
        <v>116605003</v>
      </c>
      <c r="G77" s="28">
        <v>110179003</v>
      </c>
      <c r="H77" s="28">
        <v>110171607</v>
      </c>
      <c r="I77" s="28">
        <v>116606707</v>
      </c>
    </row>
    <row r="78" spans="1:16" x14ac:dyDescent="0.35">
      <c r="A78" s="28">
        <v>77</v>
      </c>
      <c r="B78" s="28">
        <v>7</v>
      </c>
      <c r="C78" s="28">
        <v>110141003</v>
      </c>
      <c r="D78" s="28">
        <v>110177003</v>
      </c>
      <c r="E78" s="28">
        <v>110148002</v>
      </c>
      <c r="F78" s="28">
        <v>108078003</v>
      </c>
      <c r="G78" s="28">
        <v>110141607</v>
      </c>
      <c r="H78" s="28">
        <v>110171607</v>
      </c>
      <c r="I78" s="28">
        <v>108070607</v>
      </c>
    </row>
    <row r="79" spans="1:16" x14ac:dyDescent="0.35">
      <c r="A79" s="28">
        <v>78</v>
      </c>
      <c r="B79" s="28">
        <v>12</v>
      </c>
      <c r="C79" s="28">
        <v>108051003</v>
      </c>
      <c r="D79" s="28">
        <v>111291304</v>
      </c>
      <c r="E79" s="28">
        <v>108051503</v>
      </c>
      <c r="F79" s="28">
        <v>108071504</v>
      </c>
      <c r="G79" s="28">
        <v>108053003</v>
      </c>
      <c r="H79" s="28">
        <v>111292304</v>
      </c>
      <c r="I79" s="28">
        <v>108056004</v>
      </c>
      <c r="J79" s="28">
        <v>111297504</v>
      </c>
      <c r="K79" s="28">
        <v>108058003</v>
      </c>
      <c r="L79" s="28">
        <v>108051307</v>
      </c>
      <c r="M79" s="28">
        <v>111292507</v>
      </c>
      <c r="N79" s="28">
        <v>108070607</v>
      </c>
    </row>
    <row r="80" spans="1:16" x14ac:dyDescent="0.35">
      <c r="A80" s="28">
        <v>79</v>
      </c>
      <c r="B80" s="28">
        <v>5</v>
      </c>
      <c r="C80" s="28">
        <v>108070502</v>
      </c>
      <c r="D80" s="28">
        <v>108073503</v>
      </c>
      <c r="E80" s="28">
        <v>108116003</v>
      </c>
      <c r="F80" s="28">
        <v>108110307</v>
      </c>
      <c r="G80" s="28">
        <v>108070607</v>
      </c>
    </row>
    <row r="81" spans="1:14" x14ac:dyDescent="0.35">
      <c r="A81" s="28">
        <v>80</v>
      </c>
      <c r="B81" s="28">
        <v>8</v>
      </c>
      <c r="C81" s="28">
        <v>108070502</v>
      </c>
      <c r="D81" s="28">
        <v>108071003</v>
      </c>
      <c r="E81" s="28">
        <v>108071504</v>
      </c>
      <c r="F81" s="28">
        <v>108073503</v>
      </c>
      <c r="G81" s="28">
        <v>108077503</v>
      </c>
      <c r="H81" s="28">
        <v>108078003</v>
      </c>
      <c r="I81" s="28">
        <v>108079004</v>
      </c>
      <c r="J81" s="28">
        <v>108070607</v>
      </c>
    </row>
    <row r="82" spans="1:14" x14ac:dyDescent="0.35">
      <c r="A82" s="28">
        <v>81</v>
      </c>
      <c r="B82" s="28">
        <v>12</v>
      </c>
      <c r="C82" s="28">
        <v>112281302</v>
      </c>
      <c r="D82" s="28">
        <v>112282004</v>
      </c>
      <c r="E82" s="28">
        <v>111312503</v>
      </c>
      <c r="F82" s="28">
        <v>111312804</v>
      </c>
      <c r="G82" s="28">
        <v>111316003</v>
      </c>
      <c r="H82" s="28">
        <v>115218003</v>
      </c>
      <c r="I82" s="28">
        <v>111317503</v>
      </c>
      <c r="J82" s="28">
        <v>112286003</v>
      </c>
      <c r="K82" s="28">
        <v>108058003</v>
      </c>
      <c r="L82" s="28">
        <v>108051307</v>
      </c>
      <c r="M82" s="28">
        <v>112282307</v>
      </c>
      <c r="N82" s="28">
        <v>111312607</v>
      </c>
    </row>
    <row r="83" spans="1:14" x14ac:dyDescent="0.35">
      <c r="A83" s="28">
        <v>82</v>
      </c>
      <c r="B83" s="28">
        <v>5</v>
      </c>
      <c r="C83" s="28">
        <v>110141003</v>
      </c>
      <c r="D83" s="28">
        <v>110141103</v>
      </c>
      <c r="E83" s="28">
        <v>110183602</v>
      </c>
      <c r="F83" s="28">
        <v>110148002</v>
      </c>
      <c r="G83" s="28">
        <v>110141607</v>
      </c>
    </row>
    <row r="84" spans="1:14" x14ac:dyDescent="0.35">
      <c r="A84" s="28">
        <v>83</v>
      </c>
      <c r="B84" s="28">
        <v>8</v>
      </c>
      <c r="C84" s="28">
        <v>117414203</v>
      </c>
      <c r="D84" s="28">
        <v>116495003</v>
      </c>
      <c r="E84" s="28">
        <v>117415004</v>
      </c>
      <c r="F84" s="28">
        <v>117416103</v>
      </c>
      <c r="G84" s="28">
        <v>116498003</v>
      </c>
      <c r="H84" s="28">
        <v>117417202</v>
      </c>
      <c r="I84" s="28">
        <v>117414807</v>
      </c>
      <c r="J84" s="28">
        <v>116606707</v>
      </c>
    </row>
    <row r="85" spans="1:14" x14ac:dyDescent="0.35">
      <c r="A85" s="28">
        <v>84</v>
      </c>
      <c r="B85" s="28">
        <v>11</v>
      </c>
      <c r="C85" s="28">
        <v>117081003</v>
      </c>
      <c r="D85" s="28">
        <v>117412003</v>
      </c>
      <c r="E85" s="28">
        <v>117414003</v>
      </c>
      <c r="F85" s="28">
        <v>117415103</v>
      </c>
      <c r="G85" s="28">
        <v>117415303</v>
      </c>
      <c r="H85" s="28">
        <v>117597003</v>
      </c>
      <c r="I85" s="28">
        <v>117576303</v>
      </c>
      <c r="J85" s="28">
        <v>117598503</v>
      </c>
      <c r="K85" s="28">
        <v>117417202</v>
      </c>
      <c r="L85" s="28">
        <v>117414807</v>
      </c>
      <c r="M85" s="28">
        <v>117080607</v>
      </c>
    </row>
    <row r="86" spans="1:14" x14ac:dyDescent="0.35">
      <c r="A86" s="28">
        <v>85</v>
      </c>
      <c r="B86" s="28">
        <v>8</v>
      </c>
      <c r="C86" s="28">
        <v>111343603</v>
      </c>
      <c r="D86" s="28">
        <v>116604003</v>
      </c>
      <c r="E86" s="28">
        <v>116555003</v>
      </c>
      <c r="F86" s="28">
        <v>111444602</v>
      </c>
      <c r="G86" s="28">
        <v>116605003</v>
      </c>
      <c r="H86" s="28">
        <v>116557103</v>
      </c>
      <c r="I86" s="28">
        <v>111444307</v>
      </c>
      <c r="J86" s="28">
        <v>116606707</v>
      </c>
    </row>
    <row r="87" spans="1:14" x14ac:dyDescent="0.35">
      <c r="A87" s="28">
        <v>86</v>
      </c>
      <c r="B87" s="28">
        <v>9</v>
      </c>
      <c r="C87" s="28">
        <v>112282004</v>
      </c>
      <c r="D87" s="28">
        <v>115503004</v>
      </c>
      <c r="E87" s="28">
        <v>111343603</v>
      </c>
      <c r="F87" s="28">
        <v>115504003</v>
      </c>
      <c r="G87" s="28">
        <v>115506003</v>
      </c>
      <c r="H87" s="28">
        <v>115508003</v>
      </c>
      <c r="I87" s="28">
        <v>115211657</v>
      </c>
      <c r="J87" s="28">
        <v>112282307</v>
      </c>
      <c r="K87" s="28">
        <v>111444307</v>
      </c>
    </row>
    <row r="88" spans="1:14" x14ac:dyDescent="0.35">
      <c r="A88" s="28">
        <v>87</v>
      </c>
      <c r="B88" s="28">
        <v>6</v>
      </c>
      <c r="C88" s="28">
        <v>115211103</v>
      </c>
      <c r="D88" s="28">
        <v>115211603</v>
      </c>
      <c r="E88" s="28">
        <v>115216503</v>
      </c>
      <c r="F88" s="28">
        <v>115218303</v>
      </c>
      <c r="G88" s="28">
        <v>115219002</v>
      </c>
      <c r="H88" s="28">
        <v>115211657</v>
      </c>
    </row>
    <row r="89" spans="1:14" x14ac:dyDescent="0.35">
      <c r="A89" s="28">
        <v>88</v>
      </c>
      <c r="B89" s="28">
        <v>4</v>
      </c>
      <c r="C89" s="28">
        <v>115211603</v>
      </c>
      <c r="D89" s="28">
        <v>115216503</v>
      </c>
      <c r="E89" s="28">
        <v>115219002</v>
      </c>
      <c r="F89" s="28">
        <v>115211657</v>
      </c>
    </row>
    <row r="90" spans="1:14" x14ac:dyDescent="0.35">
      <c r="A90" s="28">
        <v>89</v>
      </c>
      <c r="B90" s="28">
        <v>3</v>
      </c>
      <c r="C90" s="28">
        <v>112281302</v>
      </c>
      <c r="D90" s="28">
        <v>112289003</v>
      </c>
      <c r="E90" s="28">
        <v>112282307</v>
      </c>
    </row>
    <row r="91" spans="1:14" x14ac:dyDescent="0.35">
      <c r="A91" s="28">
        <v>90</v>
      </c>
      <c r="B91" s="28">
        <v>4</v>
      </c>
      <c r="C91" s="28">
        <v>112283003</v>
      </c>
      <c r="D91" s="28">
        <v>112286003</v>
      </c>
      <c r="E91" s="28">
        <v>112289003</v>
      </c>
      <c r="F91" s="28">
        <v>112282307</v>
      </c>
    </row>
    <row r="92" spans="1:14" x14ac:dyDescent="0.35">
      <c r="A92" s="28">
        <v>91</v>
      </c>
      <c r="B92" s="28">
        <v>4</v>
      </c>
      <c r="C92" s="28">
        <v>112011603</v>
      </c>
      <c r="D92" s="28">
        <v>112013054</v>
      </c>
      <c r="E92" s="28">
        <v>112013753</v>
      </c>
      <c r="F92" s="28">
        <v>112015203</v>
      </c>
    </row>
    <row r="93" spans="1:14" x14ac:dyDescent="0.35">
      <c r="A93" s="28">
        <v>92</v>
      </c>
      <c r="B93" s="28">
        <v>6</v>
      </c>
      <c r="C93" s="28">
        <v>112671803</v>
      </c>
      <c r="D93" s="28">
        <v>112674403</v>
      </c>
      <c r="E93" s="28">
        <v>115674603</v>
      </c>
      <c r="F93" s="28">
        <v>115219002</v>
      </c>
      <c r="G93" s="28">
        <v>115211657</v>
      </c>
      <c r="H93" s="28">
        <v>112679107</v>
      </c>
    </row>
    <row r="94" spans="1:14" x14ac:dyDescent="0.35">
      <c r="A94" s="28">
        <v>93</v>
      </c>
      <c r="B94" s="28">
        <v>5</v>
      </c>
      <c r="C94" s="28">
        <v>112671603</v>
      </c>
      <c r="D94" s="28">
        <v>112675503</v>
      </c>
      <c r="E94" s="28">
        <v>112676203</v>
      </c>
      <c r="F94" s="28">
        <v>112676503</v>
      </c>
      <c r="G94" s="28">
        <v>112679107</v>
      </c>
    </row>
    <row r="95" spans="1:14" x14ac:dyDescent="0.35">
      <c r="A95" s="28">
        <v>94</v>
      </c>
      <c r="B95" s="28">
        <v>6</v>
      </c>
      <c r="C95" s="28">
        <v>112671303</v>
      </c>
      <c r="D95" s="28">
        <v>112672203</v>
      </c>
      <c r="E95" s="28">
        <v>112675503</v>
      </c>
      <c r="F95" s="28">
        <v>112676203</v>
      </c>
      <c r="G95" s="28">
        <v>112679403</v>
      </c>
      <c r="H95" s="28">
        <v>112679107</v>
      </c>
    </row>
    <row r="96" spans="1:14" x14ac:dyDescent="0.35">
      <c r="A96" s="28">
        <v>95</v>
      </c>
      <c r="B96" s="28">
        <v>5</v>
      </c>
      <c r="C96" s="28">
        <v>112671303</v>
      </c>
      <c r="D96" s="28">
        <v>112678503</v>
      </c>
      <c r="E96" s="28">
        <v>112679002</v>
      </c>
      <c r="F96" s="28">
        <v>112679403</v>
      </c>
      <c r="G96" s="28">
        <v>112679107</v>
      </c>
    </row>
    <row r="97" spans="1:15" x14ac:dyDescent="0.35">
      <c r="A97" s="28">
        <v>96</v>
      </c>
      <c r="B97" s="28">
        <v>4</v>
      </c>
      <c r="C97" s="28">
        <v>113363103</v>
      </c>
      <c r="D97" s="28">
        <v>113364002</v>
      </c>
      <c r="E97" s="28">
        <v>113364503</v>
      </c>
      <c r="F97" s="28">
        <v>113363807</v>
      </c>
    </row>
    <row r="98" spans="1:15" x14ac:dyDescent="0.35">
      <c r="A98" s="28">
        <v>97</v>
      </c>
      <c r="B98" s="28">
        <v>5</v>
      </c>
      <c r="C98" s="28">
        <v>113361703</v>
      </c>
      <c r="D98" s="28">
        <v>113363603</v>
      </c>
      <c r="E98" s="28">
        <v>113364503</v>
      </c>
      <c r="F98" s="28">
        <v>113365203</v>
      </c>
      <c r="G98" s="28">
        <v>113363807</v>
      </c>
    </row>
    <row r="99" spans="1:15" x14ac:dyDescent="0.35">
      <c r="A99" s="28">
        <v>98</v>
      </c>
      <c r="B99" s="28">
        <v>7</v>
      </c>
      <c r="C99" s="28">
        <v>113380303</v>
      </c>
      <c r="D99" s="28">
        <v>113381303</v>
      </c>
      <c r="E99" s="28">
        <v>113362203</v>
      </c>
      <c r="F99" s="28">
        <v>113362403</v>
      </c>
      <c r="G99" s="28">
        <v>113385303</v>
      </c>
      <c r="H99" s="28">
        <v>113363807</v>
      </c>
      <c r="I99" s="28">
        <v>113384307</v>
      </c>
    </row>
    <row r="100" spans="1:15" x14ac:dyDescent="0.35">
      <c r="A100" s="28">
        <v>99</v>
      </c>
      <c r="B100" s="28">
        <v>8</v>
      </c>
      <c r="C100" s="28">
        <v>113361303</v>
      </c>
      <c r="D100" s="28">
        <v>114061103</v>
      </c>
      <c r="E100" s="28">
        <v>113362303</v>
      </c>
      <c r="F100" s="28">
        <v>114063003</v>
      </c>
      <c r="G100" s="28">
        <v>113365303</v>
      </c>
      <c r="H100" s="28">
        <v>114069103</v>
      </c>
      <c r="I100" s="28">
        <v>114060557</v>
      </c>
      <c r="J100" s="28">
        <v>113363807</v>
      </c>
    </row>
    <row r="101" spans="1:15" x14ac:dyDescent="0.35">
      <c r="A101" s="28">
        <v>100</v>
      </c>
      <c r="B101" s="28">
        <v>7</v>
      </c>
      <c r="C101" s="28">
        <v>113363603</v>
      </c>
      <c r="D101" s="28">
        <v>124156503</v>
      </c>
      <c r="E101" s="28">
        <v>113365203</v>
      </c>
      <c r="F101" s="28">
        <v>113365303</v>
      </c>
      <c r="G101" s="28">
        <v>113367003</v>
      </c>
      <c r="H101" s="28">
        <v>124151607</v>
      </c>
      <c r="I101" s="28">
        <v>113363807</v>
      </c>
    </row>
    <row r="102" spans="1:15" x14ac:dyDescent="0.35">
      <c r="A102" s="28">
        <v>101</v>
      </c>
      <c r="B102" s="28">
        <v>3</v>
      </c>
      <c r="C102" s="28">
        <v>113381303</v>
      </c>
      <c r="D102" s="28">
        <v>113384603</v>
      </c>
      <c r="E102" s="28">
        <v>113384307</v>
      </c>
    </row>
    <row r="103" spans="1:15" x14ac:dyDescent="0.35">
      <c r="A103" s="28">
        <v>102</v>
      </c>
      <c r="B103" s="28">
        <v>5</v>
      </c>
      <c r="C103" s="28">
        <v>113380303</v>
      </c>
      <c r="D103" s="28">
        <v>113382303</v>
      </c>
      <c r="E103" s="28">
        <v>113385003</v>
      </c>
      <c r="F103" s="28">
        <v>113385303</v>
      </c>
      <c r="G103" s="28">
        <v>113384307</v>
      </c>
    </row>
    <row r="104" spans="1:15" x14ac:dyDescent="0.35">
      <c r="A104" s="28">
        <v>103</v>
      </c>
      <c r="B104" s="28">
        <v>6</v>
      </c>
      <c r="C104" s="28">
        <v>115211003</v>
      </c>
      <c r="D104" s="28">
        <v>115212503</v>
      </c>
      <c r="E104" s="28">
        <v>115222752</v>
      </c>
      <c r="F104" s="28">
        <v>115219002</v>
      </c>
      <c r="G104" s="28">
        <v>115211657</v>
      </c>
      <c r="H104" s="28">
        <v>115221607</v>
      </c>
    </row>
    <row r="105" spans="1:15" x14ac:dyDescent="0.35">
      <c r="A105" s="28">
        <v>104</v>
      </c>
      <c r="B105" s="28">
        <v>5</v>
      </c>
      <c r="C105" s="28">
        <v>115221402</v>
      </c>
      <c r="D105" s="28">
        <v>115222752</v>
      </c>
      <c r="E105" s="28">
        <v>115226003</v>
      </c>
      <c r="F105" s="28">
        <v>115228003</v>
      </c>
      <c r="G105" s="28">
        <v>115221607</v>
      </c>
    </row>
    <row r="106" spans="1:15" x14ac:dyDescent="0.35">
      <c r="A106" s="28">
        <v>105</v>
      </c>
      <c r="B106" s="28">
        <v>3</v>
      </c>
      <c r="C106" s="28">
        <v>115221402</v>
      </c>
      <c r="D106" s="28">
        <v>115228303</v>
      </c>
      <c r="E106" s="28">
        <v>115221607</v>
      </c>
    </row>
    <row r="107" spans="1:15" x14ac:dyDescent="0.35">
      <c r="A107" s="28">
        <v>106</v>
      </c>
      <c r="B107" s="28">
        <v>4</v>
      </c>
      <c r="C107" s="28">
        <v>115221753</v>
      </c>
      <c r="D107" s="28">
        <v>115224003</v>
      </c>
      <c r="E107" s="28">
        <v>115226003</v>
      </c>
      <c r="F107" s="28">
        <v>115221607</v>
      </c>
    </row>
    <row r="108" spans="1:15" x14ac:dyDescent="0.35">
      <c r="A108" s="28">
        <v>107</v>
      </c>
      <c r="B108" s="28">
        <v>11</v>
      </c>
      <c r="C108" s="28">
        <v>116493503</v>
      </c>
      <c r="D108" s="28">
        <v>129544703</v>
      </c>
      <c r="E108" s="28">
        <v>116495103</v>
      </c>
      <c r="F108" s="28">
        <v>129546003</v>
      </c>
      <c r="G108" s="28">
        <v>116496503</v>
      </c>
      <c r="H108" s="28">
        <v>116197503</v>
      </c>
      <c r="I108" s="28">
        <v>129547803</v>
      </c>
      <c r="J108" s="28">
        <v>129548803</v>
      </c>
      <c r="K108" s="28">
        <v>116191757</v>
      </c>
      <c r="L108" s="28">
        <v>116495207</v>
      </c>
      <c r="M108" s="28">
        <v>129546907</v>
      </c>
    </row>
    <row r="109" spans="1:15" x14ac:dyDescent="0.35">
      <c r="A109" s="28">
        <v>108</v>
      </c>
      <c r="B109" s="28">
        <v>7</v>
      </c>
      <c r="C109" s="28">
        <v>116471803</v>
      </c>
      <c r="D109" s="28">
        <v>116495003</v>
      </c>
      <c r="E109" s="28">
        <v>116496603</v>
      </c>
      <c r="F109" s="28">
        <v>116498003</v>
      </c>
      <c r="G109" s="28">
        <v>116191757</v>
      </c>
      <c r="H109" s="28">
        <v>117414807</v>
      </c>
      <c r="I109" s="28">
        <v>116606707</v>
      </c>
    </row>
    <row r="110" spans="1:15" x14ac:dyDescent="0.35">
      <c r="A110" s="28">
        <v>109</v>
      </c>
      <c r="B110" s="28">
        <v>11</v>
      </c>
      <c r="C110" s="28">
        <v>116191004</v>
      </c>
      <c r="D110" s="28">
        <v>116191103</v>
      </c>
      <c r="E110" s="28">
        <v>116191203</v>
      </c>
      <c r="F110" s="28">
        <v>116191503</v>
      </c>
      <c r="G110" s="28">
        <v>116195004</v>
      </c>
      <c r="H110" s="28">
        <v>116495103</v>
      </c>
      <c r="I110" s="28">
        <v>129545003</v>
      </c>
      <c r="J110" s="28">
        <v>116197503</v>
      </c>
      <c r="K110" s="28">
        <v>116191757</v>
      </c>
      <c r="L110" s="28">
        <v>116495207</v>
      </c>
      <c r="M110" s="28">
        <v>129546907</v>
      </c>
    </row>
    <row r="111" spans="1:15" x14ac:dyDescent="0.35">
      <c r="A111" s="28">
        <v>110</v>
      </c>
      <c r="B111" s="28">
        <v>13</v>
      </c>
      <c r="C111" s="28">
        <v>117080503</v>
      </c>
      <c r="D111" s="28">
        <v>119582503</v>
      </c>
      <c r="E111" s="28">
        <v>119665003</v>
      </c>
      <c r="F111" s="28">
        <v>118403903</v>
      </c>
      <c r="G111" s="28">
        <v>117083004</v>
      </c>
      <c r="H111" s="28">
        <v>117086003</v>
      </c>
      <c r="I111" s="28">
        <v>117086503</v>
      </c>
      <c r="J111" s="28">
        <v>118667503</v>
      </c>
      <c r="K111" s="28">
        <v>117089003</v>
      </c>
      <c r="L111" s="28">
        <v>118409203</v>
      </c>
      <c r="M111" s="28">
        <v>117080607</v>
      </c>
      <c r="N111" s="28">
        <v>119584707</v>
      </c>
      <c r="O111" s="28">
        <v>118408707</v>
      </c>
    </row>
    <row r="112" spans="1:15" x14ac:dyDescent="0.35">
      <c r="A112" s="28">
        <v>111</v>
      </c>
      <c r="B112" s="28">
        <v>11</v>
      </c>
      <c r="C112" s="28">
        <v>119581003</v>
      </c>
      <c r="D112" s="28">
        <v>119582503</v>
      </c>
      <c r="E112" s="28">
        <v>119583003</v>
      </c>
      <c r="F112" s="28">
        <v>119584503</v>
      </c>
      <c r="G112" s="28">
        <v>119584603</v>
      </c>
      <c r="H112" s="28">
        <v>119586503</v>
      </c>
      <c r="I112" s="28">
        <v>119648303</v>
      </c>
      <c r="J112" s="28">
        <v>119648703</v>
      </c>
      <c r="K112" s="28">
        <v>119648903</v>
      </c>
      <c r="L112" s="28">
        <v>119354207</v>
      </c>
      <c r="M112" s="28">
        <v>119584707</v>
      </c>
    </row>
    <row r="113" spans="1:14" x14ac:dyDescent="0.35">
      <c r="A113" s="28">
        <v>112</v>
      </c>
      <c r="B113" s="28">
        <v>8</v>
      </c>
      <c r="C113" s="28">
        <v>119351303</v>
      </c>
      <c r="D113" s="28">
        <v>119352203</v>
      </c>
      <c r="E113" s="28">
        <v>119583003</v>
      </c>
      <c r="F113" s="28">
        <v>119354603</v>
      </c>
      <c r="G113" s="28">
        <v>119355503</v>
      </c>
      <c r="H113" s="28">
        <v>119356503</v>
      </c>
      <c r="I113" s="28">
        <v>119358403</v>
      </c>
      <c r="J113" s="28">
        <v>119354207</v>
      </c>
    </row>
    <row r="114" spans="1:14" x14ac:dyDescent="0.35">
      <c r="A114" s="28">
        <v>113</v>
      </c>
      <c r="B114" s="28">
        <v>3</v>
      </c>
      <c r="C114" s="28">
        <v>119356503</v>
      </c>
      <c r="D114" s="28">
        <v>119357402</v>
      </c>
      <c r="E114" s="28">
        <v>119354207</v>
      </c>
    </row>
    <row r="115" spans="1:14" x14ac:dyDescent="0.35">
      <c r="A115" s="28">
        <v>114</v>
      </c>
      <c r="B115" s="28">
        <v>6</v>
      </c>
      <c r="C115" s="28">
        <v>119350303</v>
      </c>
      <c r="D115" s="28">
        <v>119665003</v>
      </c>
      <c r="E115" s="28">
        <v>119354603</v>
      </c>
      <c r="F115" s="28">
        <v>119355503</v>
      </c>
      <c r="G115" s="28">
        <v>119357402</v>
      </c>
      <c r="H115" s="28">
        <v>119354207</v>
      </c>
    </row>
    <row r="116" spans="1:14" x14ac:dyDescent="0.35">
      <c r="A116" s="28">
        <v>115</v>
      </c>
      <c r="B116" s="28">
        <v>4</v>
      </c>
      <c r="C116" s="28">
        <v>120452003</v>
      </c>
      <c r="D116" s="28">
        <v>120455403</v>
      </c>
      <c r="E116" s="28">
        <v>120456003</v>
      </c>
      <c r="F116" s="28">
        <v>120454507</v>
      </c>
    </row>
    <row r="117" spans="1:14" x14ac:dyDescent="0.35">
      <c r="A117" s="28">
        <v>116</v>
      </c>
      <c r="B117" s="28">
        <v>5</v>
      </c>
      <c r="C117" s="28">
        <v>118403302</v>
      </c>
      <c r="D117" s="28">
        <v>129544503</v>
      </c>
      <c r="E117" s="28">
        <v>129545003</v>
      </c>
      <c r="F117" s="28">
        <v>129547203</v>
      </c>
      <c r="G117" s="28">
        <v>129546907</v>
      </c>
    </row>
    <row r="118" spans="1:14" x14ac:dyDescent="0.35">
      <c r="A118" s="28">
        <v>117</v>
      </c>
      <c r="B118" s="28">
        <v>10</v>
      </c>
      <c r="C118" s="28">
        <v>116191103</v>
      </c>
      <c r="D118" s="28">
        <v>118401403</v>
      </c>
      <c r="E118" s="28">
        <v>118401603</v>
      </c>
      <c r="F118" s="28">
        <v>118402603</v>
      </c>
      <c r="G118" s="28">
        <v>118403302</v>
      </c>
      <c r="H118" s="28">
        <v>118403903</v>
      </c>
      <c r="I118" s="28">
        <v>118406003</v>
      </c>
      <c r="J118" s="28">
        <v>116191757</v>
      </c>
      <c r="K118" s="28">
        <v>118408707</v>
      </c>
      <c r="L118" s="28">
        <v>118408607</v>
      </c>
    </row>
    <row r="119" spans="1:14" x14ac:dyDescent="0.35">
      <c r="A119" s="28">
        <v>118</v>
      </c>
      <c r="B119" s="28">
        <v>12</v>
      </c>
      <c r="C119" s="28">
        <v>119350303</v>
      </c>
      <c r="D119" s="28">
        <v>119665003</v>
      </c>
      <c r="E119" s="28">
        <v>119356603</v>
      </c>
      <c r="F119" s="28">
        <v>118406602</v>
      </c>
      <c r="G119" s="28">
        <v>119357003</v>
      </c>
      <c r="H119" s="28">
        <v>118667503</v>
      </c>
      <c r="I119" s="28">
        <v>118408852</v>
      </c>
      <c r="J119" s="28">
        <v>118409203</v>
      </c>
      <c r="K119" s="28">
        <v>119354207</v>
      </c>
      <c r="L119" s="28">
        <v>119584707</v>
      </c>
      <c r="M119" s="28">
        <v>118408707</v>
      </c>
      <c r="N119" s="28">
        <v>118408607</v>
      </c>
    </row>
    <row r="120" spans="1:14" x14ac:dyDescent="0.35">
      <c r="A120" s="28">
        <v>119</v>
      </c>
      <c r="B120" s="28">
        <v>6</v>
      </c>
      <c r="C120" s="28">
        <v>118401403</v>
      </c>
      <c r="D120" s="28">
        <v>118402603</v>
      </c>
      <c r="E120" s="28">
        <v>118403003</v>
      </c>
      <c r="F120" s="28">
        <v>118409302</v>
      </c>
      <c r="G120" s="28">
        <v>118408707</v>
      </c>
      <c r="H120" s="28">
        <v>118408607</v>
      </c>
    </row>
    <row r="121" spans="1:14" x14ac:dyDescent="0.35">
      <c r="A121" s="28">
        <v>120</v>
      </c>
      <c r="B121" s="28">
        <v>5</v>
      </c>
      <c r="C121" s="28">
        <v>118401603</v>
      </c>
      <c r="D121" s="28">
        <v>118403903</v>
      </c>
      <c r="E121" s="28">
        <v>118409203</v>
      </c>
      <c r="F121" s="28">
        <v>118409302</v>
      </c>
      <c r="G121" s="28">
        <v>118408707</v>
      </c>
    </row>
    <row r="122" spans="1:14" x14ac:dyDescent="0.35">
      <c r="A122" s="28">
        <v>121</v>
      </c>
      <c r="B122" s="28">
        <v>2</v>
      </c>
      <c r="C122" s="28">
        <v>118408852</v>
      </c>
      <c r="D122" s="28">
        <v>118408607</v>
      </c>
    </row>
    <row r="123" spans="1:14" x14ac:dyDescent="0.35">
      <c r="A123" s="28">
        <v>122</v>
      </c>
      <c r="B123" s="28">
        <v>7</v>
      </c>
      <c r="C123" s="28">
        <v>118403302</v>
      </c>
      <c r="D123" s="28">
        <v>121135003</v>
      </c>
      <c r="E123" s="28">
        <v>121135503</v>
      </c>
      <c r="F123" s="28">
        <v>121136503</v>
      </c>
      <c r="G123" s="28">
        <v>121136603</v>
      </c>
      <c r="H123" s="28">
        <v>121139004</v>
      </c>
      <c r="I123" s="28">
        <v>121131507</v>
      </c>
    </row>
    <row r="124" spans="1:14" x14ac:dyDescent="0.35">
      <c r="A124" s="28">
        <v>123</v>
      </c>
      <c r="B124" s="28">
        <v>9</v>
      </c>
      <c r="C124" s="28">
        <v>129540803</v>
      </c>
      <c r="D124" s="28">
        <v>129544503</v>
      </c>
      <c r="E124" s="28">
        <v>129544703</v>
      </c>
      <c r="F124" s="28">
        <v>129545003</v>
      </c>
      <c r="G124" s="28">
        <v>129546103</v>
      </c>
      <c r="H124" s="28">
        <v>129546803</v>
      </c>
      <c r="I124" s="28">
        <v>129547303</v>
      </c>
      <c r="J124" s="28">
        <v>129547203</v>
      </c>
      <c r="K124" s="28">
        <v>129546907</v>
      </c>
    </row>
    <row r="125" spans="1:14" x14ac:dyDescent="0.35">
      <c r="A125" s="28">
        <v>124</v>
      </c>
      <c r="B125" s="28">
        <v>10</v>
      </c>
      <c r="C125" s="28">
        <v>129540803</v>
      </c>
      <c r="D125" s="28">
        <v>114063503</v>
      </c>
      <c r="E125" s="28">
        <v>114064003</v>
      </c>
      <c r="F125" s="28">
        <v>129544503</v>
      </c>
      <c r="G125" s="28">
        <v>121136603</v>
      </c>
      <c r="H125" s="28">
        <v>129547303</v>
      </c>
      <c r="I125" s="28">
        <v>129547603</v>
      </c>
      <c r="J125" s="28">
        <v>114060557</v>
      </c>
      <c r="K125" s="28">
        <v>121131507</v>
      </c>
      <c r="L125" s="28">
        <v>129546907</v>
      </c>
    </row>
    <row r="126" spans="1:14" x14ac:dyDescent="0.35">
      <c r="A126" s="28">
        <v>125</v>
      </c>
      <c r="B126" s="28">
        <v>9</v>
      </c>
      <c r="C126" s="28">
        <v>115221402</v>
      </c>
      <c r="D126" s="28">
        <v>115222504</v>
      </c>
      <c r="E126" s="28">
        <v>115226103</v>
      </c>
      <c r="F126" s="28">
        <v>115506003</v>
      </c>
      <c r="G126" s="28">
        <v>115229003</v>
      </c>
      <c r="H126" s="28">
        <v>129548803</v>
      </c>
      <c r="I126" s="28">
        <v>115211657</v>
      </c>
      <c r="J126" s="28">
        <v>115221607</v>
      </c>
      <c r="K126" s="28">
        <v>129546907</v>
      </c>
    </row>
    <row r="127" spans="1:14" x14ac:dyDescent="0.35">
      <c r="A127" s="28">
        <v>126</v>
      </c>
      <c r="B127" s="28">
        <v>6</v>
      </c>
      <c r="C127" s="28">
        <v>114060503</v>
      </c>
      <c r="D127" s="28">
        <v>114062003</v>
      </c>
      <c r="E127" s="28">
        <v>114065503</v>
      </c>
      <c r="F127" s="28">
        <v>114067002</v>
      </c>
      <c r="G127" s="28">
        <v>114060557</v>
      </c>
      <c r="H127" s="28">
        <v>114067107</v>
      </c>
    </row>
    <row r="128" spans="1:14" x14ac:dyDescent="0.35">
      <c r="A128" s="28">
        <v>127</v>
      </c>
      <c r="B128" s="28">
        <v>4</v>
      </c>
      <c r="C128" s="28">
        <v>114063003</v>
      </c>
      <c r="D128" s="28">
        <v>114067002</v>
      </c>
      <c r="E128" s="28">
        <v>114060557</v>
      </c>
      <c r="F128" s="28">
        <v>114067107</v>
      </c>
    </row>
    <row r="129" spans="1:12" x14ac:dyDescent="0.35">
      <c r="A129" s="28">
        <v>128</v>
      </c>
      <c r="B129" s="28">
        <v>6</v>
      </c>
      <c r="C129" s="28">
        <v>114060753</v>
      </c>
      <c r="D129" s="28">
        <v>114061503</v>
      </c>
      <c r="E129" s="28">
        <v>114062003</v>
      </c>
      <c r="F129" s="28">
        <v>114063003</v>
      </c>
      <c r="G129" s="28">
        <v>114068103</v>
      </c>
      <c r="H129" s="28">
        <v>114060557</v>
      </c>
    </row>
    <row r="130" spans="1:12" x14ac:dyDescent="0.35">
      <c r="A130" s="28">
        <v>129</v>
      </c>
      <c r="B130" s="28">
        <v>5</v>
      </c>
      <c r="C130" s="28">
        <v>114067002</v>
      </c>
      <c r="D130" s="28">
        <v>114069103</v>
      </c>
      <c r="E130" s="28">
        <v>114069353</v>
      </c>
      <c r="F130" s="28">
        <v>114060557</v>
      </c>
      <c r="G130" s="28">
        <v>114067107</v>
      </c>
    </row>
    <row r="131" spans="1:12" x14ac:dyDescent="0.35">
      <c r="A131" s="28">
        <v>130</v>
      </c>
      <c r="B131" s="28">
        <v>8</v>
      </c>
      <c r="C131" s="28">
        <v>114060753</v>
      </c>
      <c r="D131" s="28">
        <v>114060853</v>
      </c>
      <c r="E131" s="28">
        <v>114062503</v>
      </c>
      <c r="F131" s="28">
        <v>114064003</v>
      </c>
      <c r="G131" s="28">
        <v>114066503</v>
      </c>
      <c r="H131" s="28">
        <v>123468603</v>
      </c>
      <c r="I131" s="28">
        <v>114060557</v>
      </c>
      <c r="J131" s="28">
        <v>123469007</v>
      </c>
    </row>
    <row r="132" spans="1:12" x14ac:dyDescent="0.35">
      <c r="A132" s="28">
        <v>131</v>
      </c>
      <c r="B132" s="28">
        <v>10</v>
      </c>
      <c r="C132" s="28">
        <v>121392303</v>
      </c>
      <c r="D132" s="28">
        <v>121395603</v>
      </c>
      <c r="E132" s="28">
        <v>120486003</v>
      </c>
      <c r="F132" s="28">
        <v>123467103</v>
      </c>
      <c r="G132" s="28">
        <v>121395703</v>
      </c>
      <c r="H132" s="28">
        <v>123468603</v>
      </c>
      <c r="I132" s="28">
        <v>120481107</v>
      </c>
      <c r="J132" s="28">
        <v>121393007</v>
      </c>
      <c r="K132" s="28">
        <v>123465507</v>
      </c>
      <c r="L132" s="28">
        <v>123469007</v>
      </c>
    </row>
    <row r="133" spans="1:12" x14ac:dyDescent="0.35">
      <c r="A133" s="28">
        <v>132</v>
      </c>
      <c r="B133" s="28">
        <v>3</v>
      </c>
      <c r="C133" s="28">
        <v>121390302</v>
      </c>
      <c r="D133" s="28">
        <v>121395103</v>
      </c>
      <c r="E133" s="28">
        <v>121393007</v>
      </c>
    </row>
    <row r="134" spans="1:12" x14ac:dyDescent="0.35">
      <c r="A134" s="28">
        <v>133</v>
      </c>
      <c r="B134" s="28">
        <v>6</v>
      </c>
      <c r="C134" s="28">
        <v>121390302</v>
      </c>
      <c r="D134" s="28">
        <v>120481002</v>
      </c>
      <c r="E134" s="28">
        <v>121391303</v>
      </c>
      <c r="F134" s="28">
        <v>121397803</v>
      </c>
      <c r="G134" s="28">
        <v>120481107</v>
      </c>
      <c r="H134" s="28">
        <v>121393007</v>
      </c>
    </row>
    <row r="135" spans="1:12" x14ac:dyDescent="0.35">
      <c r="A135" s="28">
        <v>134</v>
      </c>
      <c r="B135" s="28">
        <v>4</v>
      </c>
      <c r="C135" s="28">
        <v>121390302</v>
      </c>
      <c r="D135" s="28">
        <v>121392303</v>
      </c>
      <c r="E135" s="28">
        <v>121395603</v>
      </c>
      <c r="F135" s="28">
        <v>121393007</v>
      </c>
    </row>
    <row r="136" spans="1:12" x14ac:dyDescent="0.35">
      <c r="A136" s="28">
        <v>135</v>
      </c>
      <c r="B136" s="28">
        <v>2</v>
      </c>
      <c r="C136" s="28">
        <v>120481002</v>
      </c>
      <c r="D136" s="28">
        <v>120481107</v>
      </c>
    </row>
    <row r="137" spans="1:12" x14ac:dyDescent="0.35">
      <c r="A137" s="28">
        <v>136</v>
      </c>
      <c r="B137" s="28">
        <v>6</v>
      </c>
      <c r="C137" s="28">
        <v>120481002</v>
      </c>
      <c r="D137" s="28">
        <v>120483302</v>
      </c>
      <c r="E137" s="28">
        <v>120486003</v>
      </c>
      <c r="F137" s="28">
        <v>120488603</v>
      </c>
      <c r="G137" s="28">
        <v>120481107</v>
      </c>
      <c r="H137" s="28">
        <v>120483007</v>
      </c>
    </row>
    <row r="138" spans="1:12" x14ac:dyDescent="0.35">
      <c r="A138" s="28">
        <v>137</v>
      </c>
      <c r="B138" s="28">
        <v>5</v>
      </c>
      <c r="C138" s="28">
        <v>120481002</v>
      </c>
      <c r="D138" s="28">
        <v>120483302</v>
      </c>
      <c r="E138" s="28">
        <v>120484803</v>
      </c>
      <c r="F138" s="28">
        <v>120481107</v>
      </c>
      <c r="G138" s="28">
        <v>120483007</v>
      </c>
    </row>
    <row r="139" spans="1:12" x14ac:dyDescent="0.35">
      <c r="A139" s="28">
        <v>138</v>
      </c>
      <c r="B139" s="28">
        <v>7</v>
      </c>
      <c r="C139" s="28">
        <v>120480803</v>
      </c>
      <c r="D139" s="28">
        <v>120483302</v>
      </c>
      <c r="E139" s="28">
        <v>120484803</v>
      </c>
      <c r="F139" s="28">
        <v>120484903</v>
      </c>
      <c r="G139" s="28">
        <v>120485603</v>
      </c>
      <c r="H139" s="28">
        <v>120481107</v>
      </c>
      <c r="I139" s="28">
        <v>120483007</v>
      </c>
    </row>
    <row r="140" spans="1:12" x14ac:dyDescent="0.35">
      <c r="A140" s="28">
        <v>139</v>
      </c>
      <c r="B140" s="28">
        <v>6</v>
      </c>
      <c r="C140" s="28">
        <v>120522003</v>
      </c>
      <c r="D140" s="28">
        <v>119356503</v>
      </c>
      <c r="E140" s="28">
        <v>119648303</v>
      </c>
      <c r="F140" s="28">
        <v>119648703</v>
      </c>
      <c r="G140" s="28">
        <v>119648903</v>
      </c>
      <c r="H140" s="28">
        <v>119354207</v>
      </c>
    </row>
    <row r="141" spans="1:12" x14ac:dyDescent="0.35">
      <c r="A141" s="28">
        <v>140</v>
      </c>
      <c r="B141" s="28">
        <v>4</v>
      </c>
      <c r="C141" s="28">
        <v>122097203</v>
      </c>
      <c r="D141" s="28">
        <v>122097502</v>
      </c>
      <c r="E141" s="28">
        <v>122098202</v>
      </c>
      <c r="F141" s="28">
        <v>122091457</v>
      </c>
    </row>
    <row r="142" spans="1:12" x14ac:dyDescent="0.35">
      <c r="A142" s="28">
        <v>141</v>
      </c>
      <c r="B142" s="28">
        <v>3</v>
      </c>
      <c r="C142" s="28">
        <v>122091303</v>
      </c>
      <c r="D142" s="28">
        <v>122091352</v>
      </c>
      <c r="E142" s="28">
        <v>122091457</v>
      </c>
    </row>
    <row r="143" spans="1:12" x14ac:dyDescent="0.35">
      <c r="A143" s="28">
        <v>142</v>
      </c>
      <c r="B143" s="28">
        <v>4</v>
      </c>
      <c r="C143" s="28">
        <v>122092353</v>
      </c>
      <c r="D143" s="28">
        <v>122097502</v>
      </c>
      <c r="E143" s="28">
        <v>122091457</v>
      </c>
      <c r="F143" s="28">
        <v>122097007</v>
      </c>
    </row>
    <row r="144" spans="1:12" x14ac:dyDescent="0.35">
      <c r="A144" s="28">
        <v>143</v>
      </c>
      <c r="B144" s="28">
        <v>7</v>
      </c>
      <c r="C144" s="28">
        <v>122092102</v>
      </c>
      <c r="D144" s="28">
        <v>123465702</v>
      </c>
      <c r="E144" s="28">
        <v>122098003</v>
      </c>
      <c r="F144" s="28">
        <v>122098103</v>
      </c>
      <c r="G144" s="28">
        <v>122097007</v>
      </c>
      <c r="H144" s="28">
        <v>123465507</v>
      </c>
      <c r="I144" s="28">
        <v>122099007</v>
      </c>
    </row>
    <row r="145" spans="1:9" x14ac:dyDescent="0.35">
      <c r="A145" s="28">
        <v>144</v>
      </c>
      <c r="B145" s="28">
        <v>3</v>
      </c>
      <c r="C145" s="28">
        <v>122092002</v>
      </c>
      <c r="D145" s="28">
        <v>122092102</v>
      </c>
      <c r="E145" s="28">
        <v>122097007</v>
      </c>
    </row>
    <row r="146" spans="1:9" x14ac:dyDescent="0.35">
      <c r="A146" s="28">
        <v>145</v>
      </c>
      <c r="B146" s="28">
        <v>6</v>
      </c>
      <c r="C146" s="28">
        <v>122098003</v>
      </c>
      <c r="D146" s="28">
        <v>122098103</v>
      </c>
      <c r="E146" s="28">
        <v>122098403</v>
      </c>
      <c r="F146" s="28">
        <v>123467103</v>
      </c>
      <c r="G146" s="28">
        <v>123465507</v>
      </c>
      <c r="H146" s="28">
        <v>122099007</v>
      </c>
    </row>
    <row r="147" spans="1:9" x14ac:dyDescent="0.35">
      <c r="A147" s="28">
        <v>146</v>
      </c>
      <c r="B147" s="28">
        <v>5</v>
      </c>
      <c r="C147" s="28">
        <v>123466303</v>
      </c>
      <c r="D147" s="28">
        <v>123466403</v>
      </c>
      <c r="E147" s="28">
        <v>123467303</v>
      </c>
      <c r="F147" s="28">
        <v>124151607</v>
      </c>
      <c r="G147" s="28">
        <v>123469007</v>
      </c>
    </row>
    <row r="148" spans="1:9" x14ac:dyDescent="0.35">
      <c r="A148" s="28">
        <v>147</v>
      </c>
      <c r="B148" s="28">
        <v>7</v>
      </c>
      <c r="C148" s="28">
        <v>114060753</v>
      </c>
      <c r="D148" s="28">
        <v>123466103</v>
      </c>
      <c r="E148" s="28">
        <v>123466303</v>
      </c>
      <c r="F148" s="28">
        <v>123467103</v>
      </c>
      <c r="G148" s="28">
        <v>114060557</v>
      </c>
      <c r="H148" s="28">
        <v>123465507</v>
      </c>
      <c r="I148" s="28">
        <v>123469007</v>
      </c>
    </row>
    <row r="149" spans="1:9" x14ac:dyDescent="0.35">
      <c r="A149" s="28">
        <v>148</v>
      </c>
      <c r="B149" s="28">
        <v>3</v>
      </c>
      <c r="C149" s="28">
        <v>123461602</v>
      </c>
      <c r="D149" s="28">
        <v>123464502</v>
      </c>
      <c r="E149" s="28">
        <v>123460957</v>
      </c>
    </row>
    <row r="150" spans="1:9" x14ac:dyDescent="0.35">
      <c r="A150" s="28">
        <v>149</v>
      </c>
      <c r="B150" s="28">
        <v>3</v>
      </c>
      <c r="C150" s="28">
        <v>123464502</v>
      </c>
      <c r="D150" s="28">
        <v>123468402</v>
      </c>
      <c r="E150" s="28">
        <v>123460957</v>
      </c>
    </row>
    <row r="151" spans="1:9" x14ac:dyDescent="0.35">
      <c r="A151" s="28">
        <v>150</v>
      </c>
      <c r="B151" s="28">
        <v>7</v>
      </c>
      <c r="C151" s="28">
        <v>123465303</v>
      </c>
      <c r="D151" s="28">
        <v>123465602</v>
      </c>
      <c r="E151" s="28">
        <v>123466103</v>
      </c>
      <c r="F151" s="28">
        <v>123467303</v>
      </c>
      <c r="G151" s="28">
        <v>123460957</v>
      </c>
      <c r="H151" s="28">
        <v>123465507</v>
      </c>
      <c r="I151" s="28">
        <v>123469007</v>
      </c>
    </row>
    <row r="152" spans="1:9" x14ac:dyDescent="0.35">
      <c r="A152" s="28">
        <v>151</v>
      </c>
      <c r="B152" s="28">
        <v>6</v>
      </c>
      <c r="C152" s="28">
        <v>123463603</v>
      </c>
      <c r="D152" s="28">
        <v>123465702</v>
      </c>
      <c r="E152" s="28">
        <v>123468303</v>
      </c>
      <c r="F152" s="28">
        <v>123469303</v>
      </c>
      <c r="G152" s="28">
        <v>123463507</v>
      </c>
      <c r="H152" s="28">
        <v>123465507</v>
      </c>
    </row>
    <row r="153" spans="1:9" x14ac:dyDescent="0.35">
      <c r="A153" s="28">
        <v>152</v>
      </c>
      <c r="B153" s="28">
        <v>7</v>
      </c>
      <c r="C153" s="28">
        <v>123460302</v>
      </c>
      <c r="D153" s="28">
        <v>123460504</v>
      </c>
      <c r="E153" s="28">
        <v>123463603</v>
      </c>
      <c r="F153" s="28">
        <v>123464603</v>
      </c>
      <c r="G153" s="28">
        <v>123468303</v>
      </c>
      <c r="H153" s="28">
        <v>123468503</v>
      </c>
      <c r="I153" s="28">
        <v>123463507</v>
      </c>
    </row>
    <row r="154" spans="1:9" x14ac:dyDescent="0.35">
      <c r="A154" s="28">
        <v>153</v>
      </c>
      <c r="B154" s="28">
        <v>3</v>
      </c>
      <c r="C154" s="28">
        <v>123460302</v>
      </c>
      <c r="D154" s="28">
        <v>123468303</v>
      </c>
      <c r="E154" s="28">
        <v>123463507</v>
      </c>
    </row>
    <row r="155" spans="1:9" x14ac:dyDescent="0.35">
      <c r="A155" s="28">
        <v>154</v>
      </c>
      <c r="B155" s="28">
        <v>5</v>
      </c>
      <c r="C155" s="28">
        <v>123460302</v>
      </c>
      <c r="D155" s="28">
        <v>123461302</v>
      </c>
      <c r="E155" s="28">
        <v>123463803</v>
      </c>
      <c r="F155" s="28">
        <v>123467203</v>
      </c>
      <c r="G155" s="28">
        <v>123463507</v>
      </c>
    </row>
    <row r="156" spans="1:9" x14ac:dyDescent="0.35">
      <c r="A156" s="28">
        <v>155</v>
      </c>
      <c r="B156" s="28">
        <v>3</v>
      </c>
      <c r="C156" s="28">
        <v>124151902</v>
      </c>
      <c r="D156" s="28">
        <v>124152003</v>
      </c>
      <c r="E156" s="28">
        <v>124151607</v>
      </c>
    </row>
    <row r="157" spans="1:9" x14ac:dyDescent="0.35">
      <c r="A157" s="28">
        <v>156</v>
      </c>
      <c r="B157" s="28">
        <v>2</v>
      </c>
      <c r="C157" s="28">
        <v>124159002</v>
      </c>
      <c r="D157" s="28">
        <v>124151607</v>
      </c>
    </row>
    <row r="158" spans="1:9" x14ac:dyDescent="0.35">
      <c r="A158" s="28">
        <v>157</v>
      </c>
      <c r="B158" s="28">
        <v>4</v>
      </c>
      <c r="C158" s="28">
        <v>124153503</v>
      </c>
      <c r="D158" s="28">
        <v>124157203</v>
      </c>
      <c r="E158" s="28">
        <v>124157802</v>
      </c>
      <c r="F158" s="28">
        <v>124151607</v>
      </c>
    </row>
    <row r="159" spans="1:9" x14ac:dyDescent="0.35">
      <c r="A159" s="28">
        <v>158</v>
      </c>
      <c r="B159" s="28">
        <v>6</v>
      </c>
      <c r="C159" s="28">
        <v>124150503</v>
      </c>
      <c r="D159" s="28">
        <v>124151902</v>
      </c>
      <c r="E159" s="28">
        <v>124152003</v>
      </c>
      <c r="F159" s="28">
        <v>124154003</v>
      </c>
      <c r="G159" s="28">
        <v>124158503</v>
      </c>
      <c r="H159" s="28">
        <v>124151607</v>
      </c>
    </row>
    <row r="160" spans="1:9" x14ac:dyDescent="0.35">
      <c r="A160" s="28">
        <v>159</v>
      </c>
      <c r="B160" s="28">
        <v>5</v>
      </c>
      <c r="C160" s="28">
        <v>125231232</v>
      </c>
      <c r="D160" s="28">
        <v>125231303</v>
      </c>
      <c r="E160" s="28">
        <v>125236903</v>
      </c>
      <c r="F160" s="28">
        <v>125237702</v>
      </c>
      <c r="G160" s="28">
        <v>125232407</v>
      </c>
    </row>
    <row r="161" spans="1:9" x14ac:dyDescent="0.35">
      <c r="A161" s="28">
        <v>160</v>
      </c>
      <c r="B161" s="28">
        <v>5</v>
      </c>
      <c r="C161" s="28">
        <v>125234103</v>
      </c>
      <c r="D161" s="28">
        <v>124158503</v>
      </c>
      <c r="E161" s="28">
        <v>124159002</v>
      </c>
      <c r="F161" s="28">
        <v>124151607</v>
      </c>
      <c r="G161" s="28">
        <v>125232407</v>
      </c>
    </row>
    <row r="162" spans="1:9" x14ac:dyDescent="0.35">
      <c r="A162" s="28">
        <v>161</v>
      </c>
      <c r="B162" s="28">
        <v>6</v>
      </c>
      <c r="C162" s="28">
        <v>125231232</v>
      </c>
      <c r="D162" s="28">
        <v>125236903</v>
      </c>
      <c r="E162" s="28">
        <v>125237702</v>
      </c>
      <c r="F162" s="28">
        <v>125237903</v>
      </c>
      <c r="G162" s="28">
        <v>125239603</v>
      </c>
      <c r="H162" s="28">
        <v>125232407</v>
      </c>
    </row>
    <row r="163" spans="1:9" x14ac:dyDescent="0.35">
      <c r="A163" s="28">
        <v>162</v>
      </c>
      <c r="B163" s="28">
        <v>5</v>
      </c>
      <c r="C163" s="28">
        <v>125235103</v>
      </c>
      <c r="D163" s="28">
        <v>125237702</v>
      </c>
      <c r="E163" s="28">
        <v>125238402</v>
      </c>
      <c r="F163" s="28">
        <v>125239603</v>
      </c>
      <c r="G163" s="28">
        <v>125232407</v>
      </c>
    </row>
    <row r="164" spans="1:9" x14ac:dyDescent="0.35">
      <c r="A164" s="28">
        <v>163</v>
      </c>
      <c r="B164" s="28">
        <v>4</v>
      </c>
      <c r="C164" s="28">
        <v>125238402</v>
      </c>
      <c r="D164" s="28">
        <v>125239452</v>
      </c>
      <c r="E164" s="28">
        <v>125239652</v>
      </c>
      <c r="F164" s="28">
        <v>125232407</v>
      </c>
    </row>
    <row r="165" spans="1:9" x14ac:dyDescent="0.35">
      <c r="A165" s="28">
        <v>164</v>
      </c>
      <c r="B165" s="28">
        <v>3</v>
      </c>
      <c r="C165" s="28">
        <v>125239452</v>
      </c>
      <c r="D165" s="28">
        <v>125239652</v>
      </c>
      <c r="E165" s="28">
        <v>125232407</v>
      </c>
    </row>
    <row r="166" spans="1:9" x14ac:dyDescent="0.35">
      <c r="A166" s="28">
        <v>165</v>
      </c>
      <c r="B166" s="28">
        <v>5</v>
      </c>
      <c r="C166" s="28">
        <v>125235502</v>
      </c>
      <c r="D166" s="28">
        <v>125237903</v>
      </c>
      <c r="E166" s="28">
        <v>125238502</v>
      </c>
      <c r="F166" s="28">
        <v>125239603</v>
      </c>
      <c r="G166" s="28">
        <v>125232407</v>
      </c>
    </row>
    <row r="167" spans="1:9" x14ac:dyDescent="0.35">
      <c r="A167" s="28">
        <v>166</v>
      </c>
      <c r="B167" s="28">
        <v>3</v>
      </c>
      <c r="C167" s="28">
        <v>125234502</v>
      </c>
      <c r="D167" s="28">
        <v>125235502</v>
      </c>
      <c r="E167" s="28">
        <v>125232407</v>
      </c>
    </row>
    <row r="168" spans="1:9" x14ac:dyDescent="0.35">
      <c r="A168" s="28">
        <v>167</v>
      </c>
      <c r="B168" s="28">
        <v>5</v>
      </c>
      <c r="C168" s="28">
        <v>124152003</v>
      </c>
      <c r="D168" s="28">
        <v>124153503</v>
      </c>
      <c r="E168" s="28">
        <v>124156603</v>
      </c>
      <c r="F168" s="28">
        <v>124159002</v>
      </c>
      <c r="G168" s="28">
        <v>124151607</v>
      </c>
    </row>
    <row r="169" spans="1:9" x14ac:dyDescent="0.35">
      <c r="A169" s="28">
        <v>168</v>
      </c>
      <c r="B169" s="28">
        <v>5</v>
      </c>
      <c r="C169" s="28">
        <v>125234502</v>
      </c>
      <c r="D169" s="28">
        <v>125235502</v>
      </c>
      <c r="E169" s="28">
        <v>125237603</v>
      </c>
      <c r="F169" s="28">
        <v>125237903</v>
      </c>
      <c r="G169" s="28">
        <v>125232407</v>
      </c>
    </row>
    <row r="170" spans="1:9" x14ac:dyDescent="0.35">
      <c r="A170" s="28">
        <v>169</v>
      </c>
      <c r="B170" s="28">
        <v>5</v>
      </c>
      <c r="C170" s="28">
        <v>112672803</v>
      </c>
      <c r="D170" s="28">
        <v>112676403</v>
      </c>
      <c r="E170" s="28">
        <v>112676503</v>
      </c>
      <c r="F170" s="28">
        <v>112676703</v>
      </c>
      <c r="G170" s="28">
        <v>112679107</v>
      </c>
    </row>
    <row r="171" spans="1:9" x14ac:dyDescent="0.35">
      <c r="A171" s="28">
        <v>170</v>
      </c>
      <c r="B171" s="28">
        <v>2</v>
      </c>
      <c r="C171" s="28">
        <v>126515001</v>
      </c>
      <c r="D171" s="28">
        <v>126514007</v>
      </c>
    </row>
    <row r="172" spans="1:9" x14ac:dyDescent="0.35">
      <c r="A172" s="28">
        <v>171</v>
      </c>
      <c r="B172" s="28">
        <v>7</v>
      </c>
      <c r="C172" s="28">
        <v>110141103</v>
      </c>
      <c r="D172" s="28">
        <v>111444602</v>
      </c>
      <c r="E172" s="28">
        <v>111316003</v>
      </c>
      <c r="F172" s="28">
        <v>110147003</v>
      </c>
      <c r="G172" s="28">
        <v>110141607</v>
      </c>
      <c r="H172" s="28">
        <v>111312607</v>
      </c>
      <c r="I172" s="28">
        <v>111444307</v>
      </c>
    </row>
    <row r="173" spans="1:9" x14ac:dyDescent="0.35">
      <c r="A173" s="28">
        <v>172</v>
      </c>
      <c r="B173" s="28">
        <v>2</v>
      </c>
      <c r="C173" s="28">
        <v>126515001</v>
      </c>
      <c r="D173" s="28">
        <v>126514007</v>
      </c>
    </row>
    <row r="174" spans="1:9" x14ac:dyDescent="0.35">
      <c r="A174" s="28">
        <v>173</v>
      </c>
      <c r="B174" s="28">
        <v>2</v>
      </c>
      <c r="C174" s="28">
        <v>126515001</v>
      </c>
      <c r="D174" s="28">
        <v>126514007</v>
      </c>
    </row>
    <row r="175" spans="1:9" x14ac:dyDescent="0.35">
      <c r="A175" s="28">
        <v>174</v>
      </c>
      <c r="B175" s="28">
        <v>2</v>
      </c>
      <c r="C175" s="28">
        <v>126515001</v>
      </c>
      <c r="D175" s="28">
        <v>126514007</v>
      </c>
    </row>
    <row r="176" spans="1:9" x14ac:dyDescent="0.35">
      <c r="A176" s="28">
        <v>175</v>
      </c>
      <c r="B176" s="28">
        <v>2</v>
      </c>
      <c r="C176" s="28">
        <v>126515001</v>
      </c>
      <c r="D176" s="28">
        <v>126514007</v>
      </c>
    </row>
    <row r="177" spans="1:9" x14ac:dyDescent="0.35">
      <c r="A177" s="28">
        <v>176</v>
      </c>
      <c r="B177" s="28">
        <v>4</v>
      </c>
      <c r="C177" s="28">
        <v>120455203</v>
      </c>
      <c r="D177" s="28">
        <v>120455403</v>
      </c>
      <c r="E177" s="28">
        <v>120456003</v>
      </c>
      <c r="F177" s="28">
        <v>120454507</v>
      </c>
    </row>
    <row r="178" spans="1:9" x14ac:dyDescent="0.35">
      <c r="A178" s="28">
        <v>177</v>
      </c>
      <c r="B178" s="28">
        <v>2</v>
      </c>
      <c r="C178" s="28">
        <v>126515001</v>
      </c>
      <c r="D178" s="28">
        <v>126514007</v>
      </c>
    </row>
    <row r="179" spans="1:9" x14ac:dyDescent="0.35">
      <c r="A179" s="28">
        <v>178</v>
      </c>
      <c r="B179" s="28">
        <v>4</v>
      </c>
      <c r="C179" s="28">
        <v>122092002</v>
      </c>
      <c r="D179" s="28">
        <v>122092102</v>
      </c>
      <c r="E179" s="28">
        <v>122092353</v>
      </c>
      <c r="F179" s="28">
        <v>122097007</v>
      </c>
    </row>
    <row r="180" spans="1:9" x14ac:dyDescent="0.35">
      <c r="A180" s="28">
        <v>179</v>
      </c>
      <c r="B180" s="28">
        <v>2</v>
      </c>
      <c r="C180" s="28">
        <v>126515001</v>
      </c>
      <c r="D180" s="28">
        <v>126514007</v>
      </c>
    </row>
    <row r="181" spans="1:9" x14ac:dyDescent="0.35">
      <c r="A181" s="28">
        <v>180</v>
      </c>
      <c r="B181" s="28">
        <v>2</v>
      </c>
      <c r="C181" s="28">
        <v>126515001</v>
      </c>
      <c r="D181" s="28">
        <v>126514007</v>
      </c>
    </row>
    <row r="182" spans="1:9" x14ac:dyDescent="0.35">
      <c r="A182" s="28">
        <v>181</v>
      </c>
      <c r="B182" s="28">
        <v>2</v>
      </c>
      <c r="C182" s="28">
        <v>126515001</v>
      </c>
      <c r="D182" s="28">
        <v>126514007</v>
      </c>
    </row>
    <row r="183" spans="1:9" x14ac:dyDescent="0.35">
      <c r="A183" s="28">
        <v>182</v>
      </c>
      <c r="B183" s="28">
        <v>2</v>
      </c>
      <c r="C183" s="28">
        <v>126515001</v>
      </c>
      <c r="D183" s="28">
        <v>126514007</v>
      </c>
    </row>
    <row r="184" spans="1:9" x14ac:dyDescent="0.35">
      <c r="A184" s="28">
        <v>183</v>
      </c>
      <c r="B184" s="28">
        <v>7</v>
      </c>
      <c r="C184" s="28">
        <v>121391303</v>
      </c>
      <c r="D184" s="28">
        <v>120484903</v>
      </c>
      <c r="E184" s="28">
        <v>121394503</v>
      </c>
      <c r="F184" s="28">
        <v>121394603</v>
      </c>
      <c r="G184" s="28">
        <v>121395103</v>
      </c>
      <c r="H184" s="28">
        <v>120481107</v>
      </c>
      <c r="I184" s="28">
        <v>121393007</v>
      </c>
    </row>
    <row r="185" spans="1:9" x14ac:dyDescent="0.35">
      <c r="A185" s="28">
        <v>184</v>
      </c>
      <c r="B185" s="28">
        <v>2</v>
      </c>
      <c r="C185" s="28">
        <v>126515001</v>
      </c>
      <c r="D185" s="28">
        <v>126514007</v>
      </c>
    </row>
    <row r="186" spans="1:9" x14ac:dyDescent="0.35">
      <c r="A186" s="28">
        <v>185</v>
      </c>
      <c r="B186" s="28">
        <v>5</v>
      </c>
      <c r="C186" s="28">
        <v>125235103</v>
      </c>
      <c r="D186" s="28">
        <v>126515001</v>
      </c>
      <c r="E186" s="28">
        <v>125239652</v>
      </c>
      <c r="F186" s="28">
        <v>125232407</v>
      </c>
      <c r="G186" s="28">
        <v>126514007</v>
      </c>
    </row>
    <row r="187" spans="1:9" x14ac:dyDescent="0.35">
      <c r="A187" s="28">
        <v>186</v>
      </c>
      <c r="B187" s="28">
        <v>2</v>
      </c>
      <c r="C187" s="28">
        <v>126515001</v>
      </c>
      <c r="D187" s="28">
        <v>126514007</v>
      </c>
    </row>
    <row r="188" spans="1:9" x14ac:dyDescent="0.35">
      <c r="A188" s="28">
        <v>187</v>
      </c>
      <c r="B188" s="28">
        <v>5</v>
      </c>
      <c r="C188" s="28">
        <v>121392303</v>
      </c>
      <c r="D188" s="28">
        <v>121394503</v>
      </c>
      <c r="E188" s="28">
        <v>121394603</v>
      </c>
      <c r="F188" s="28">
        <v>121395103</v>
      </c>
      <c r="G188" s="28">
        <v>121393007</v>
      </c>
    </row>
    <row r="189" spans="1:9" x14ac:dyDescent="0.35">
      <c r="A189" s="28">
        <v>188</v>
      </c>
      <c r="B189" s="28">
        <v>2</v>
      </c>
      <c r="C189" s="28">
        <v>126515001</v>
      </c>
      <c r="D189" s="28">
        <v>126514007</v>
      </c>
    </row>
    <row r="190" spans="1:9" x14ac:dyDescent="0.35">
      <c r="A190" s="28">
        <v>189</v>
      </c>
      <c r="B190" s="28">
        <v>4</v>
      </c>
      <c r="C190" s="28">
        <v>120522003</v>
      </c>
      <c r="D190" s="28">
        <v>120452003</v>
      </c>
      <c r="E190" s="28">
        <v>120456003</v>
      </c>
      <c r="F190" s="28">
        <v>120454507</v>
      </c>
    </row>
    <row r="191" spans="1:9" x14ac:dyDescent="0.35">
      <c r="A191" s="28">
        <v>190</v>
      </c>
      <c r="B191" s="28">
        <v>2</v>
      </c>
      <c r="C191" s="28">
        <v>126515001</v>
      </c>
      <c r="D191" s="28">
        <v>126514007</v>
      </c>
    </row>
    <row r="192" spans="1:9" x14ac:dyDescent="0.35">
      <c r="A192" s="28">
        <v>191</v>
      </c>
      <c r="B192" s="28">
        <v>4</v>
      </c>
      <c r="C192" s="28">
        <v>126515001</v>
      </c>
      <c r="D192" s="28">
        <v>125239652</v>
      </c>
      <c r="E192" s="28">
        <v>125232407</v>
      </c>
      <c r="F192" s="28">
        <v>126514007</v>
      </c>
    </row>
    <row r="193" spans="1:10" x14ac:dyDescent="0.35">
      <c r="A193" s="28">
        <v>192</v>
      </c>
      <c r="B193" s="28">
        <v>2</v>
      </c>
      <c r="C193" s="28">
        <v>126515001</v>
      </c>
      <c r="D193" s="28">
        <v>126514007</v>
      </c>
    </row>
    <row r="194" spans="1:10" x14ac:dyDescent="0.35">
      <c r="A194" s="28">
        <v>193</v>
      </c>
      <c r="B194" s="28">
        <v>8</v>
      </c>
      <c r="C194" s="28">
        <v>112011103</v>
      </c>
      <c r="D194" s="28">
        <v>115210503</v>
      </c>
      <c r="E194" s="28">
        <v>115211103</v>
      </c>
      <c r="F194" s="28">
        <v>112011603</v>
      </c>
      <c r="G194" s="28">
        <v>115218003</v>
      </c>
      <c r="H194" s="28">
        <v>112018523</v>
      </c>
      <c r="I194" s="28">
        <v>115211657</v>
      </c>
      <c r="J194" s="28">
        <v>112282307</v>
      </c>
    </row>
    <row r="195" spans="1:10" x14ac:dyDescent="0.35">
      <c r="A195" s="28">
        <v>194</v>
      </c>
      <c r="B195" s="28">
        <v>2</v>
      </c>
      <c r="C195" s="28">
        <v>126515001</v>
      </c>
      <c r="D195" s="28">
        <v>126514007</v>
      </c>
    </row>
    <row r="196" spans="1:10" x14ac:dyDescent="0.35">
      <c r="A196" s="28">
        <v>195</v>
      </c>
      <c r="B196" s="28">
        <v>2</v>
      </c>
      <c r="C196" s="28">
        <v>126515001</v>
      </c>
      <c r="D196" s="28">
        <v>126514007</v>
      </c>
    </row>
    <row r="197" spans="1:10" x14ac:dyDescent="0.35">
      <c r="A197" s="28">
        <v>196</v>
      </c>
      <c r="B197" s="28">
        <v>4</v>
      </c>
      <c r="C197" s="28">
        <v>112671803</v>
      </c>
      <c r="D197" s="28">
        <v>112676703</v>
      </c>
      <c r="E197" s="28">
        <v>112678503</v>
      </c>
      <c r="F197" s="28">
        <v>112679107</v>
      </c>
    </row>
    <row r="198" spans="1:10" x14ac:dyDescent="0.35">
      <c r="A198" s="28">
        <v>197</v>
      </c>
      <c r="B198" s="28">
        <v>2</v>
      </c>
      <c r="C198" s="28">
        <v>126515001</v>
      </c>
      <c r="D198" s="28">
        <v>126514007</v>
      </c>
    </row>
    <row r="199" spans="1:10" x14ac:dyDescent="0.35">
      <c r="A199" s="28">
        <v>198</v>
      </c>
      <c r="B199" s="28">
        <v>2</v>
      </c>
      <c r="C199" s="28">
        <v>126515001</v>
      </c>
      <c r="D199" s="28">
        <v>126514007</v>
      </c>
    </row>
    <row r="200" spans="1:10" x14ac:dyDescent="0.35">
      <c r="A200" s="28">
        <v>199</v>
      </c>
      <c r="B200" s="28">
        <v>7</v>
      </c>
      <c r="C200" s="28">
        <v>115210503</v>
      </c>
      <c r="D200" s="28">
        <v>115211103</v>
      </c>
      <c r="E200" s="28">
        <v>115211603</v>
      </c>
      <c r="F200" s="28">
        <v>115218003</v>
      </c>
      <c r="G200" s="28">
        <v>115218303</v>
      </c>
      <c r="H200" s="28">
        <v>115211657</v>
      </c>
      <c r="I200" s="28">
        <v>112282307</v>
      </c>
    </row>
    <row r="201" spans="1:10" x14ac:dyDescent="0.35">
      <c r="A201" s="28">
        <v>200</v>
      </c>
      <c r="B201" s="28">
        <v>2</v>
      </c>
      <c r="C201" s="28">
        <v>126515001</v>
      </c>
      <c r="D201" s="28">
        <v>126514007</v>
      </c>
    </row>
    <row r="202" spans="1:10" x14ac:dyDescent="0.35">
      <c r="A202" s="28">
        <v>201</v>
      </c>
      <c r="B202" s="28">
        <v>2</v>
      </c>
      <c r="C202" s="28">
        <v>126515001</v>
      </c>
      <c r="D202" s="28">
        <v>126514007</v>
      </c>
    </row>
    <row r="203" spans="1:10" x14ac:dyDescent="0.35">
      <c r="A203" s="28">
        <v>202</v>
      </c>
      <c r="B203" s="28">
        <v>2</v>
      </c>
      <c r="C203" s="28">
        <v>126515001</v>
      </c>
      <c r="D203" s="28">
        <v>126514007</v>
      </c>
    </row>
    <row r="204" spans="1:10" x14ac:dyDescent="0.35">
      <c r="A204" s="28">
        <v>203</v>
      </c>
      <c r="B204" s="28">
        <v>2</v>
      </c>
      <c r="C204" s="28">
        <v>126515001</v>
      </c>
      <c r="D204" s="28">
        <v>126514007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84816-7A5D-470A-826F-388C23A3DE81}">
  <sheetPr>
    <tabColor theme="3"/>
  </sheetPr>
  <dimension ref="A1:AH51"/>
  <sheetViews>
    <sheetView topLeftCell="A30" workbookViewId="0">
      <selection activeCell="A26" sqref="A26"/>
    </sheetView>
  </sheetViews>
  <sheetFormatPr defaultColWidth="9.1796875" defaultRowHeight="14.5" x14ac:dyDescent="0.35"/>
  <cols>
    <col min="1" max="1" width="25.7265625" style="28" bestFit="1" customWidth="1"/>
    <col min="2" max="2" width="10.81640625" style="28" bestFit="1" customWidth="1"/>
    <col min="3" max="34" width="11.26953125" style="28" bestFit="1" customWidth="1"/>
    <col min="35" max="16384" width="9.1796875" style="28"/>
  </cols>
  <sheetData>
    <row r="1" spans="1:34" x14ac:dyDescent="0.35">
      <c r="A1" s="28" t="s">
        <v>885</v>
      </c>
      <c r="B1" s="28" t="s">
        <v>887</v>
      </c>
      <c r="C1" s="28" t="s">
        <v>843</v>
      </c>
      <c r="D1" s="28" t="s">
        <v>844</v>
      </c>
      <c r="E1" s="28" t="s">
        <v>845</v>
      </c>
      <c r="F1" s="28" t="s">
        <v>846</v>
      </c>
      <c r="G1" s="28" t="s">
        <v>847</v>
      </c>
      <c r="H1" s="28" t="s">
        <v>848</v>
      </c>
      <c r="I1" s="28" t="s">
        <v>849</v>
      </c>
      <c r="J1" s="28" t="s">
        <v>850</v>
      </c>
      <c r="K1" s="28" t="s">
        <v>851</v>
      </c>
      <c r="L1" s="28" t="s">
        <v>852</v>
      </c>
      <c r="M1" s="28" t="s">
        <v>853</v>
      </c>
      <c r="N1" s="28" t="s">
        <v>854</v>
      </c>
      <c r="O1" s="28" t="s">
        <v>855</v>
      </c>
      <c r="P1" s="28" t="s">
        <v>856</v>
      </c>
      <c r="Q1" s="28" t="s">
        <v>857</v>
      </c>
      <c r="R1" s="28" t="s">
        <v>858</v>
      </c>
      <c r="S1" s="28" t="s">
        <v>859</v>
      </c>
      <c r="T1" s="28" t="s">
        <v>860</v>
      </c>
      <c r="U1" s="28" t="s">
        <v>861</v>
      </c>
      <c r="V1" s="28" t="s">
        <v>862</v>
      </c>
      <c r="W1" s="28" t="s">
        <v>863</v>
      </c>
      <c r="X1" s="28" t="s">
        <v>864</v>
      </c>
      <c r="Y1" s="28" t="s">
        <v>865</v>
      </c>
      <c r="Z1" s="28" t="s">
        <v>866</v>
      </c>
      <c r="AA1" s="28" t="s">
        <v>867</v>
      </c>
      <c r="AB1" s="28" t="s">
        <v>868</v>
      </c>
      <c r="AC1" s="28" t="s">
        <v>869</v>
      </c>
      <c r="AD1" s="28" t="s">
        <v>870</v>
      </c>
      <c r="AE1" s="28" t="s">
        <v>871</v>
      </c>
      <c r="AF1" s="28" t="s">
        <v>872</v>
      </c>
      <c r="AG1" s="28" t="s">
        <v>873</v>
      </c>
      <c r="AH1" s="28" t="s">
        <v>874</v>
      </c>
    </row>
    <row r="2" spans="1:34" x14ac:dyDescent="0.35">
      <c r="A2" s="28">
        <v>1</v>
      </c>
      <c r="B2" s="28">
        <v>2</v>
      </c>
      <c r="C2" s="28">
        <v>126515001</v>
      </c>
      <c r="D2" s="28">
        <v>126514007</v>
      </c>
    </row>
    <row r="3" spans="1:34" x14ac:dyDescent="0.35">
      <c r="A3" s="28">
        <v>2</v>
      </c>
      <c r="B3" s="28">
        <v>2</v>
      </c>
      <c r="C3" s="28">
        <v>126515001</v>
      </c>
      <c r="D3" s="28">
        <v>126514007</v>
      </c>
    </row>
    <row r="4" spans="1:34" x14ac:dyDescent="0.35">
      <c r="A4" s="28">
        <v>3</v>
      </c>
      <c r="B4" s="28">
        <v>2</v>
      </c>
      <c r="C4" s="28">
        <v>126515001</v>
      </c>
      <c r="D4" s="28">
        <v>126514007</v>
      </c>
    </row>
    <row r="5" spans="1:34" x14ac:dyDescent="0.35">
      <c r="A5" s="28">
        <v>4</v>
      </c>
      <c r="B5" s="28">
        <v>8</v>
      </c>
      <c r="C5" s="28">
        <v>123460302</v>
      </c>
      <c r="D5" s="28">
        <v>123461302</v>
      </c>
      <c r="E5" s="28">
        <v>123463803</v>
      </c>
      <c r="F5" s="28">
        <v>126515001</v>
      </c>
      <c r="G5" s="28">
        <v>123467203</v>
      </c>
      <c r="H5" s="28">
        <v>123468303</v>
      </c>
      <c r="I5" s="28">
        <v>123463507</v>
      </c>
      <c r="J5" s="28">
        <v>126514007</v>
      </c>
    </row>
    <row r="6" spans="1:34" x14ac:dyDescent="0.35">
      <c r="A6" s="28">
        <v>5</v>
      </c>
      <c r="B6" s="28">
        <v>2</v>
      </c>
      <c r="C6" s="28">
        <v>126515001</v>
      </c>
      <c r="D6" s="28">
        <v>126514007</v>
      </c>
    </row>
    <row r="7" spans="1:34" x14ac:dyDescent="0.35">
      <c r="A7" s="28">
        <v>6</v>
      </c>
      <c r="B7" s="28">
        <v>7</v>
      </c>
      <c r="C7" s="28">
        <v>122091002</v>
      </c>
      <c r="D7" s="28">
        <v>122092002</v>
      </c>
      <c r="E7" s="28">
        <v>122092102</v>
      </c>
      <c r="F7" s="28">
        <v>122092353</v>
      </c>
      <c r="G7" s="28">
        <v>122097502</v>
      </c>
      <c r="H7" s="28">
        <v>122091457</v>
      </c>
      <c r="I7" s="28">
        <v>122097007</v>
      </c>
    </row>
    <row r="8" spans="1:34" x14ac:dyDescent="0.35">
      <c r="A8" s="28">
        <v>7</v>
      </c>
      <c r="B8" s="28">
        <v>4</v>
      </c>
      <c r="C8" s="28">
        <v>123461602</v>
      </c>
      <c r="D8" s="28">
        <v>126515001</v>
      </c>
      <c r="E8" s="28">
        <v>123460957</v>
      </c>
      <c r="F8" s="28">
        <v>126514007</v>
      </c>
    </row>
    <row r="9" spans="1:34" x14ac:dyDescent="0.35">
      <c r="A9" s="28">
        <v>8</v>
      </c>
      <c r="B9" s="28">
        <v>6</v>
      </c>
      <c r="C9" s="28">
        <v>125235103</v>
      </c>
      <c r="D9" s="28">
        <v>126515001</v>
      </c>
      <c r="E9" s="28">
        <v>125238402</v>
      </c>
      <c r="F9" s="28">
        <v>125239652</v>
      </c>
      <c r="G9" s="28">
        <v>125232407</v>
      </c>
      <c r="H9" s="28">
        <v>126514007</v>
      </c>
    </row>
    <row r="10" spans="1:34" x14ac:dyDescent="0.35">
      <c r="A10" s="28">
        <v>9</v>
      </c>
      <c r="B10" s="28">
        <v>13</v>
      </c>
      <c r="C10" s="28">
        <v>124150503</v>
      </c>
      <c r="D10" s="28">
        <v>125231232</v>
      </c>
      <c r="E10" s="28">
        <v>125231303</v>
      </c>
      <c r="F10" s="28">
        <v>125234103</v>
      </c>
      <c r="G10" s="28">
        <v>124154003</v>
      </c>
      <c r="H10" s="28">
        <v>125236903</v>
      </c>
      <c r="I10" s="28">
        <v>125237702</v>
      </c>
      <c r="J10" s="28">
        <v>125237903</v>
      </c>
      <c r="K10" s="28">
        <v>124158503</v>
      </c>
      <c r="L10" s="28">
        <v>125239603</v>
      </c>
      <c r="M10" s="28">
        <v>124159002</v>
      </c>
      <c r="N10" s="28">
        <v>124151607</v>
      </c>
      <c r="O10" s="28">
        <v>125232407</v>
      </c>
    </row>
    <row r="11" spans="1:34" x14ac:dyDescent="0.35">
      <c r="A11" s="28">
        <v>10</v>
      </c>
      <c r="B11" s="28">
        <v>11</v>
      </c>
      <c r="C11" s="28">
        <v>122091303</v>
      </c>
      <c r="D11" s="28">
        <v>122091352</v>
      </c>
      <c r="E11" s="28">
        <v>122092102</v>
      </c>
      <c r="F11" s="28">
        <v>122092353</v>
      </c>
      <c r="G11" s="28">
        <v>122097203</v>
      </c>
      <c r="H11" s="28">
        <v>122097604</v>
      </c>
      <c r="I11" s="28">
        <v>123465702</v>
      </c>
      <c r="J11" s="28">
        <v>122098202</v>
      </c>
      <c r="K11" s="28">
        <v>122091457</v>
      </c>
      <c r="L11" s="28">
        <v>122097007</v>
      </c>
      <c r="M11" s="28">
        <v>123465507</v>
      </c>
    </row>
    <row r="12" spans="1:34" x14ac:dyDescent="0.35">
      <c r="A12" s="28">
        <v>11</v>
      </c>
      <c r="B12" s="28">
        <v>12</v>
      </c>
      <c r="C12" s="28">
        <v>114060503</v>
      </c>
      <c r="D12" s="28">
        <v>114062003</v>
      </c>
      <c r="E12" s="28">
        <v>114062503</v>
      </c>
      <c r="F12" s="28">
        <v>114063003</v>
      </c>
      <c r="G12" s="28">
        <v>114064003</v>
      </c>
      <c r="H12" s="28">
        <v>114065503</v>
      </c>
      <c r="I12" s="28">
        <v>114066503</v>
      </c>
      <c r="J12" s="28">
        <v>114067002</v>
      </c>
      <c r="K12" s="28">
        <v>114069103</v>
      </c>
      <c r="L12" s="28">
        <v>114069353</v>
      </c>
      <c r="M12" s="28">
        <v>114060557</v>
      </c>
      <c r="N12" s="28">
        <v>114067107</v>
      </c>
    </row>
    <row r="13" spans="1:34" x14ac:dyDescent="0.35">
      <c r="A13" s="28">
        <v>12</v>
      </c>
      <c r="B13" s="28">
        <v>14</v>
      </c>
      <c r="C13" s="28">
        <v>123460302</v>
      </c>
      <c r="D13" s="28">
        <v>123460504</v>
      </c>
      <c r="E13" s="28">
        <v>123461602</v>
      </c>
      <c r="F13" s="28">
        <v>123463603</v>
      </c>
      <c r="G13" s="28">
        <v>123464603</v>
      </c>
      <c r="H13" s="28">
        <v>123465303</v>
      </c>
      <c r="I13" s="28">
        <v>123465702</v>
      </c>
      <c r="J13" s="28">
        <v>123467103</v>
      </c>
      <c r="K13" s="28">
        <v>123468303</v>
      </c>
      <c r="L13" s="28">
        <v>123468503</v>
      </c>
      <c r="M13" s="28">
        <v>123469303</v>
      </c>
      <c r="N13" s="28">
        <v>123460957</v>
      </c>
      <c r="O13" s="28">
        <v>123463507</v>
      </c>
      <c r="P13" s="28">
        <v>123465507</v>
      </c>
    </row>
    <row r="14" spans="1:34" x14ac:dyDescent="0.35">
      <c r="A14" s="28">
        <v>13</v>
      </c>
      <c r="B14" s="28">
        <v>13</v>
      </c>
      <c r="C14" s="28">
        <v>113361703</v>
      </c>
      <c r="D14" s="28">
        <v>113362303</v>
      </c>
      <c r="E14" s="28">
        <v>114063003</v>
      </c>
      <c r="F14" s="28">
        <v>113363603</v>
      </c>
      <c r="G14" s="28">
        <v>113364002</v>
      </c>
      <c r="H14" s="28">
        <v>124156503</v>
      </c>
      <c r="I14" s="28">
        <v>113365203</v>
      </c>
      <c r="J14" s="28">
        <v>113365303</v>
      </c>
      <c r="K14" s="28">
        <v>113367003</v>
      </c>
      <c r="L14" s="28">
        <v>114068103</v>
      </c>
      <c r="M14" s="28">
        <v>114060557</v>
      </c>
      <c r="N14" s="28">
        <v>124151607</v>
      </c>
      <c r="O14" s="28">
        <v>113363807</v>
      </c>
    </row>
    <row r="15" spans="1:34" x14ac:dyDescent="0.35">
      <c r="A15" s="28">
        <v>14</v>
      </c>
      <c r="B15" s="28">
        <v>13</v>
      </c>
      <c r="C15" s="28">
        <v>121390302</v>
      </c>
      <c r="D15" s="28">
        <v>120481002</v>
      </c>
      <c r="E15" s="28">
        <v>121391303</v>
      </c>
      <c r="F15" s="28">
        <v>121392303</v>
      </c>
      <c r="G15" s="28">
        <v>120484803</v>
      </c>
      <c r="H15" s="28">
        <v>120484903</v>
      </c>
      <c r="I15" s="28">
        <v>121394503</v>
      </c>
      <c r="J15" s="28">
        <v>121395103</v>
      </c>
      <c r="K15" s="28">
        <v>121395603</v>
      </c>
      <c r="L15" s="28">
        <v>121397803</v>
      </c>
      <c r="M15" s="28">
        <v>120481107</v>
      </c>
      <c r="N15" s="28">
        <v>120483007</v>
      </c>
      <c r="O15" s="28">
        <v>121393007</v>
      </c>
    </row>
    <row r="16" spans="1:34" x14ac:dyDescent="0.35">
      <c r="A16" s="28">
        <v>15</v>
      </c>
      <c r="B16" s="28">
        <v>8</v>
      </c>
      <c r="C16" s="28">
        <v>115221402</v>
      </c>
      <c r="D16" s="28">
        <v>115221753</v>
      </c>
      <c r="E16" s="28">
        <v>115222752</v>
      </c>
      <c r="F16" s="28">
        <v>115224003</v>
      </c>
      <c r="G16" s="28">
        <v>115226003</v>
      </c>
      <c r="H16" s="28">
        <v>115228003</v>
      </c>
      <c r="I16" s="28">
        <v>115228303</v>
      </c>
      <c r="J16" s="28">
        <v>115221607</v>
      </c>
    </row>
    <row r="17" spans="1:34" x14ac:dyDescent="0.35">
      <c r="A17" s="28">
        <v>16</v>
      </c>
      <c r="B17" s="28">
        <v>14</v>
      </c>
      <c r="C17" s="28">
        <v>121390302</v>
      </c>
      <c r="D17" s="28">
        <v>121392303</v>
      </c>
      <c r="E17" s="28">
        <v>123465702</v>
      </c>
      <c r="F17" s="28">
        <v>121394503</v>
      </c>
      <c r="G17" s="28">
        <v>121394603</v>
      </c>
      <c r="H17" s="28">
        <v>122098003</v>
      </c>
      <c r="I17" s="28">
        <v>121395103</v>
      </c>
      <c r="J17" s="28">
        <v>122098103</v>
      </c>
      <c r="K17" s="28">
        <v>122098403</v>
      </c>
      <c r="L17" s="28">
        <v>123467103</v>
      </c>
      <c r="M17" s="28">
        <v>121395703</v>
      </c>
      <c r="N17" s="28">
        <v>121393007</v>
      </c>
      <c r="O17" s="28">
        <v>123465507</v>
      </c>
      <c r="P17" s="28">
        <v>122099007</v>
      </c>
    </row>
    <row r="18" spans="1:34" x14ac:dyDescent="0.35">
      <c r="A18" s="28">
        <v>17</v>
      </c>
      <c r="B18" s="28">
        <v>7</v>
      </c>
      <c r="C18" s="28">
        <v>125234502</v>
      </c>
      <c r="D18" s="28">
        <v>123464502</v>
      </c>
      <c r="E18" s="28">
        <v>123465602</v>
      </c>
      <c r="F18" s="28">
        <v>125237603</v>
      </c>
      <c r="G18" s="28">
        <v>123468402</v>
      </c>
      <c r="H18" s="28">
        <v>123460957</v>
      </c>
      <c r="I18" s="28">
        <v>125232407</v>
      </c>
    </row>
    <row r="19" spans="1:34" x14ac:dyDescent="0.35">
      <c r="A19" s="28">
        <v>18</v>
      </c>
      <c r="B19" s="28">
        <v>9</v>
      </c>
      <c r="C19" s="28">
        <v>120480803</v>
      </c>
      <c r="D19" s="28">
        <v>120481002</v>
      </c>
      <c r="E19" s="28">
        <v>120483302</v>
      </c>
      <c r="F19" s="28">
        <v>120484803</v>
      </c>
      <c r="G19" s="28">
        <v>120485603</v>
      </c>
      <c r="H19" s="28">
        <v>120486003</v>
      </c>
      <c r="I19" s="28">
        <v>120488603</v>
      </c>
      <c r="J19" s="28">
        <v>120481107</v>
      </c>
      <c r="K19" s="28">
        <v>120483007</v>
      </c>
    </row>
    <row r="20" spans="1:34" x14ac:dyDescent="0.35">
      <c r="A20" s="28">
        <v>19</v>
      </c>
      <c r="B20" s="28">
        <v>10</v>
      </c>
      <c r="C20" s="28">
        <v>124150503</v>
      </c>
      <c r="D20" s="28">
        <v>124151902</v>
      </c>
      <c r="E20" s="28">
        <v>124152003</v>
      </c>
      <c r="F20" s="28">
        <v>124153503</v>
      </c>
      <c r="G20" s="28">
        <v>124156503</v>
      </c>
      <c r="H20" s="28">
        <v>124156703</v>
      </c>
      <c r="I20" s="28">
        <v>124157802</v>
      </c>
      <c r="J20" s="28">
        <v>124158503</v>
      </c>
      <c r="K20" s="28">
        <v>124159002</v>
      </c>
      <c r="L20" s="28">
        <v>124151607</v>
      </c>
    </row>
    <row r="21" spans="1:34" x14ac:dyDescent="0.35">
      <c r="A21" s="28">
        <v>20</v>
      </c>
      <c r="B21" s="28">
        <v>27</v>
      </c>
      <c r="C21" s="28">
        <v>119581003</v>
      </c>
      <c r="D21" s="28">
        <v>118401603</v>
      </c>
      <c r="E21" s="28">
        <v>120522003</v>
      </c>
      <c r="F21" s="28">
        <v>120452003</v>
      </c>
      <c r="G21" s="28">
        <v>119582503</v>
      </c>
      <c r="H21" s="28">
        <v>119583003</v>
      </c>
      <c r="I21" s="28">
        <v>118402603</v>
      </c>
      <c r="J21" s="28">
        <v>118403003</v>
      </c>
      <c r="K21" s="28">
        <v>119665003</v>
      </c>
      <c r="L21" s="28">
        <v>118403903</v>
      </c>
      <c r="M21" s="28">
        <v>119584503</v>
      </c>
      <c r="N21" s="28">
        <v>119584603</v>
      </c>
      <c r="O21" s="28">
        <v>118406003</v>
      </c>
      <c r="P21" s="28">
        <v>119586503</v>
      </c>
      <c r="Q21" s="28">
        <v>118667503</v>
      </c>
      <c r="R21" s="28">
        <v>119648303</v>
      </c>
      <c r="S21" s="28">
        <v>119648703</v>
      </c>
      <c r="T21" s="28">
        <v>119648903</v>
      </c>
      <c r="U21" s="28">
        <v>117089003</v>
      </c>
      <c r="V21" s="28">
        <v>118409203</v>
      </c>
      <c r="W21" s="28">
        <v>118409302</v>
      </c>
      <c r="X21" s="28">
        <v>119354207</v>
      </c>
      <c r="Y21" s="28">
        <v>120454507</v>
      </c>
      <c r="Z21" s="28">
        <v>117080607</v>
      </c>
      <c r="AA21" s="28">
        <v>119584707</v>
      </c>
      <c r="AB21" s="28">
        <v>118408707</v>
      </c>
      <c r="AC21" s="28">
        <v>118408607</v>
      </c>
    </row>
    <row r="22" spans="1:34" x14ac:dyDescent="0.35">
      <c r="A22" s="28">
        <v>21</v>
      </c>
      <c r="B22" s="28">
        <v>27</v>
      </c>
      <c r="C22" s="28">
        <v>106160303</v>
      </c>
      <c r="D22" s="28">
        <v>104101252</v>
      </c>
      <c r="E22" s="28">
        <v>106161203</v>
      </c>
      <c r="F22" s="28">
        <v>106161703</v>
      </c>
      <c r="G22" s="28">
        <v>105251453</v>
      </c>
      <c r="H22" s="28">
        <v>106611303</v>
      </c>
      <c r="I22" s="28">
        <v>106272003</v>
      </c>
      <c r="J22" s="28">
        <v>106612203</v>
      </c>
      <c r="K22" s="28">
        <v>128033053</v>
      </c>
      <c r="L22" s="28">
        <v>104103603</v>
      </c>
      <c r="M22" s="28">
        <v>106166503</v>
      </c>
      <c r="N22" s="28">
        <v>104105353</v>
      </c>
      <c r="O22" s="28">
        <v>106167504</v>
      </c>
      <c r="P22" s="28">
        <v>106616203</v>
      </c>
      <c r="Q22" s="28">
        <v>105204703</v>
      </c>
      <c r="R22" s="28">
        <v>106168003</v>
      </c>
      <c r="S22" s="28">
        <v>104107503</v>
      </c>
      <c r="T22" s="28">
        <v>104107803</v>
      </c>
      <c r="U22" s="28">
        <v>106617203</v>
      </c>
      <c r="V22" s="28">
        <v>106169003</v>
      </c>
      <c r="W22" s="28">
        <v>106618603</v>
      </c>
      <c r="X22" s="28">
        <v>105628302</v>
      </c>
      <c r="Y22" s="28">
        <v>104101307</v>
      </c>
      <c r="Z22" s="28">
        <v>106161357</v>
      </c>
      <c r="AA22" s="28">
        <v>105201407</v>
      </c>
      <c r="AB22" s="28">
        <v>128034607</v>
      </c>
      <c r="AC22" s="28">
        <v>106619107</v>
      </c>
    </row>
    <row r="23" spans="1:34" x14ac:dyDescent="0.35">
      <c r="A23" s="28">
        <v>22</v>
      </c>
      <c r="B23" s="28">
        <v>16</v>
      </c>
      <c r="C23" s="28">
        <v>119350303</v>
      </c>
      <c r="D23" s="28">
        <v>119352203</v>
      </c>
      <c r="E23" s="28">
        <v>119665003</v>
      </c>
      <c r="F23" s="28">
        <v>119354603</v>
      </c>
      <c r="G23" s="28">
        <v>119355503</v>
      </c>
      <c r="H23" s="28">
        <v>119356603</v>
      </c>
      <c r="I23" s="28">
        <v>118406602</v>
      </c>
      <c r="J23" s="28">
        <v>119357003</v>
      </c>
      <c r="K23" s="28">
        <v>119357402</v>
      </c>
      <c r="L23" s="28">
        <v>118667503</v>
      </c>
      <c r="M23" s="28">
        <v>118408852</v>
      </c>
      <c r="N23" s="28">
        <v>118409203</v>
      </c>
      <c r="O23" s="28">
        <v>119354207</v>
      </c>
      <c r="P23" s="28">
        <v>119584707</v>
      </c>
      <c r="Q23" s="28">
        <v>118408707</v>
      </c>
      <c r="R23" s="28">
        <v>118408607</v>
      </c>
    </row>
    <row r="24" spans="1:34" x14ac:dyDescent="0.35">
      <c r="A24" s="28">
        <v>23</v>
      </c>
      <c r="B24" s="28">
        <v>28</v>
      </c>
      <c r="C24" s="28">
        <v>117080503</v>
      </c>
      <c r="D24" s="28">
        <v>117081003</v>
      </c>
      <c r="E24" s="28">
        <v>117412003</v>
      </c>
      <c r="F24" s="28">
        <v>109532804</v>
      </c>
      <c r="G24" s="28">
        <v>117414003</v>
      </c>
      <c r="H24" s="28">
        <v>116604003</v>
      </c>
      <c r="I24" s="28">
        <v>117414203</v>
      </c>
      <c r="J24" s="28">
        <v>116605003</v>
      </c>
      <c r="K24" s="28">
        <v>116495003</v>
      </c>
      <c r="L24" s="28">
        <v>117415004</v>
      </c>
      <c r="M24" s="28">
        <v>117415103</v>
      </c>
      <c r="N24" s="28">
        <v>117415303</v>
      </c>
      <c r="O24" s="28">
        <v>117083004</v>
      </c>
      <c r="P24" s="28">
        <v>117596003</v>
      </c>
      <c r="Q24" s="28">
        <v>117086003</v>
      </c>
      <c r="R24" s="28">
        <v>117416103</v>
      </c>
      <c r="S24" s="28">
        <v>117597003</v>
      </c>
      <c r="T24" s="28">
        <v>117576303</v>
      </c>
      <c r="U24" s="28">
        <v>117086503</v>
      </c>
      <c r="V24" s="28">
        <v>117086653</v>
      </c>
      <c r="W24" s="28">
        <v>116498003</v>
      </c>
      <c r="X24" s="28">
        <v>117598503</v>
      </c>
      <c r="Y24" s="28">
        <v>117417202</v>
      </c>
      <c r="Z24" s="28">
        <v>117089003</v>
      </c>
      <c r="AA24" s="28">
        <v>117414807</v>
      </c>
      <c r="AB24" s="28">
        <v>117080607</v>
      </c>
      <c r="AC24" s="28">
        <v>116606707</v>
      </c>
      <c r="AD24" s="28">
        <v>109420107</v>
      </c>
    </row>
    <row r="25" spans="1:34" x14ac:dyDescent="0.35">
      <c r="A25" s="28">
        <v>24</v>
      </c>
      <c r="B25" s="28">
        <v>15</v>
      </c>
      <c r="C25" s="28">
        <v>114060753</v>
      </c>
      <c r="D25" s="28">
        <v>114060853</v>
      </c>
      <c r="E25" s="28">
        <v>114061503</v>
      </c>
      <c r="F25" s="28">
        <v>123465702</v>
      </c>
      <c r="G25" s="28">
        <v>114066503</v>
      </c>
      <c r="H25" s="28">
        <v>123466103</v>
      </c>
      <c r="I25" s="28">
        <v>123466303</v>
      </c>
      <c r="J25" s="28">
        <v>123466403</v>
      </c>
      <c r="K25" s="28">
        <v>123467103</v>
      </c>
      <c r="L25" s="28">
        <v>123467303</v>
      </c>
      <c r="M25" s="28">
        <v>123468603</v>
      </c>
      <c r="N25" s="28">
        <v>114060557</v>
      </c>
      <c r="O25" s="28">
        <v>124151607</v>
      </c>
      <c r="P25" s="28">
        <v>123465507</v>
      </c>
      <c r="Q25" s="28">
        <v>123469007</v>
      </c>
    </row>
    <row r="26" spans="1:34" x14ac:dyDescent="0.35">
      <c r="A26" s="28">
        <v>25</v>
      </c>
      <c r="B26" s="28">
        <v>32</v>
      </c>
      <c r="C26" s="28">
        <v>109530304</v>
      </c>
      <c r="D26" s="28">
        <v>110141003</v>
      </c>
      <c r="E26" s="28">
        <v>110141103</v>
      </c>
      <c r="F26" s="28">
        <v>109420803</v>
      </c>
      <c r="G26" s="28">
        <v>106330703</v>
      </c>
      <c r="H26" s="28">
        <v>106330803</v>
      </c>
      <c r="I26" s="28">
        <v>109122703</v>
      </c>
      <c r="J26" s="28">
        <v>106161703</v>
      </c>
      <c r="K26" s="28">
        <v>109531304</v>
      </c>
      <c r="L26" s="28">
        <v>106172003</v>
      </c>
      <c r="M26" s="28">
        <v>106272003</v>
      </c>
      <c r="N26" s="28">
        <v>109532804</v>
      </c>
      <c r="O26" s="28">
        <v>117414003</v>
      </c>
      <c r="P26" s="28">
        <v>109243503</v>
      </c>
      <c r="Q26" s="28">
        <v>109422303</v>
      </c>
      <c r="R26" s="28">
        <v>110183602</v>
      </c>
      <c r="S26" s="28">
        <v>109535504</v>
      </c>
      <c r="T26" s="28">
        <v>109537504</v>
      </c>
      <c r="U26" s="28">
        <v>109426003</v>
      </c>
      <c r="V26" s="28">
        <v>110147003</v>
      </c>
      <c r="W26" s="28">
        <v>109426303</v>
      </c>
      <c r="X26" s="28">
        <v>109246003</v>
      </c>
      <c r="Y26" s="28">
        <v>109427503</v>
      </c>
      <c r="Z26" s="28">
        <v>109248003</v>
      </c>
      <c r="AA26" s="28">
        <v>110148002</v>
      </c>
      <c r="AB26" s="28">
        <v>110179003</v>
      </c>
      <c r="AC26" s="28">
        <v>110141607</v>
      </c>
      <c r="AD26" s="28">
        <v>106161357</v>
      </c>
      <c r="AE26" s="28">
        <v>110171607</v>
      </c>
      <c r="AF26" s="28">
        <v>106333407</v>
      </c>
      <c r="AG26" s="28">
        <v>109420107</v>
      </c>
      <c r="AH26" s="28">
        <v>106619107</v>
      </c>
    </row>
    <row r="27" spans="1:34" x14ac:dyDescent="0.35">
      <c r="A27" s="28">
        <v>26</v>
      </c>
      <c r="B27" s="28">
        <v>9</v>
      </c>
      <c r="C27" s="28">
        <v>125235103</v>
      </c>
      <c r="D27" s="28">
        <v>125235502</v>
      </c>
      <c r="E27" s="28">
        <v>125237702</v>
      </c>
      <c r="F27" s="28">
        <v>125237903</v>
      </c>
      <c r="G27" s="28">
        <v>125238502</v>
      </c>
      <c r="H27" s="28">
        <v>125239452</v>
      </c>
      <c r="I27" s="28">
        <v>125239603</v>
      </c>
      <c r="J27" s="28">
        <v>125239652</v>
      </c>
      <c r="K27" s="28">
        <v>125232407</v>
      </c>
    </row>
    <row r="28" spans="1:34" x14ac:dyDescent="0.35">
      <c r="A28" s="28">
        <v>27</v>
      </c>
      <c r="B28" s="28">
        <v>27</v>
      </c>
      <c r="C28" s="28">
        <v>116191004</v>
      </c>
      <c r="D28" s="28">
        <v>116191103</v>
      </c>
      <c r="E28" s="28">
        <v>116191203</v>
      </c>
      <c r="F28" s="28">
        <v>116191503</v>
      </c>
      <c r="G28" s="28">
        <v>118401403</v>
      </c>
      <c r="H28" s="28">
        <v>116471803</v>
      </c>
      <c r="I28" s="28">
        <v>118402603</v>
      </c>
      <c r="J28" s="28">
        <v>118403302</v>
      </c>
      <c r="K28" s="28">
        <v>116493503</v>
      </c>
      <c r="L28" s="28">
        <v>116555003</v>
      </c>
      <c r="M28" s="28">
        <v>116195004</v>
      </c>
      <c r="N28" s="28">
        <v>116495003</v>
      </c>
      <c r="O28" s="28">
        <v>116495103</v>
      </c>
      <c r="P28" s="28">
        <v>129545003</v>
      </c>
      <c r="Q28" s="28">
        <v>118406003</v>
      </c>
      <c r="R28" s="28">
        <v>116557103</v>
      </c>
      <c r="S28" s="28">
        <v>116496503</v>
      </c>
      <c r="T28" s="28">
        <v>116496603</v>
      </c>
      <c r="U28" s="28">
        <v>116197503</v>
      </c>
      <c r="V28" s="28">
        <v>116498003</v>
      </c>
      <c r="W28" s="28">
        <v>116191757</v>
      </c>
      <c r="X28" s="28">
        <v>117414807</v>
      </c>
      <c r="Y28" s="28">
        <v>116495207</v>
      </c>
      <c r="Z28" s="28">
        <v>116606707</v>
      </c>
      <c r="AA28" s="28">
        <v>129546907</v>
      </c>
      <c r="AB28" s="28">
        <v>118408707</v>
      </c>
      <c r="AC28" s="28">
        <v>118408607</v>
      </c>
    </row>
    <row r="29" spans="1:34" x14ac:dyDescent="0.35">
      <c r="A29" s="28">
        <v>28</v>
      </c>
      <c r="B29" s="28">
        <v>11</v>
      </c>
      <c r="C29" s="28">
        <v>112671303</v>
      </c>
      <c r="D29" s="28">
        <v>112671603</v>
      </c>
      <c r="E29" s="28">
        <v>112672203</v>
      </c>
      <c r="F29" s="28">
        <v>112672803</v>
      </c>
      <c r="G29" s="28">
        <v>112675503</v>
      </c>
      <c r="H29" s="28">
        <v>112676203</v>
      </c>
      <c r="I29" s="28">
        <v>112676403</v>
      </c>
      <c r="J29" s="28">
        <v>112676503</v>
      </c>
      <c r="K29" s="28">
        <v>112676703</v>
      </c>
      <c r="L29" s="28">
        <v>112679403</v>
      </c>
      <c r="M29" s="28">
        <v>112679107</v>
      </c>
    </row>
    <row r="30" spans="1:34" x14ac:dyDescent="0.35">
      <c r="A30" s="28">
        <v>29</v>
      </c>
      <c r="B30" s="28">
        <v>23</v>
      </c>
      <c r="C30" s="28">
        <v>129540803</v>
      </c>
      <c r="D30" s="28">
        <v>118401403</v>
      </c>
      <c r="E30" s="28">
        <v>118403302</v>
      </c>
      <c r="F30" s="28">
        <v>121135003</v>
      </c>
      <c r="G30" s="28">
        <v>121135503</v>
      </c>
      <c r="H30" s="28">
        <v>129544503</v>
      </c>
      <c r="I30" s="28">
        <v>129544703</v>
      </c>
      <c r="J30" s="28">
        <v>129545003</v>
      </c>
      <c r="K30" s="28">
        <v>121136503</v>
      </c>
      <c r="L30" s="28">
        <v>121136603</v>
      </c>
      <c r="M30" s="28">
        <v>129546003</v>
      </c>
      <c r="N30" s="28">
        <v>129546103</v>
      </c>
      <c r="O30" s="28">
        <v>129546803</v>
      </c>
      <c r="P30" s="28">
        <v>129547303</v>
      </c>
      <c r="Q30" s="28">
        <v>129547203</v>
      </c>
      <c r="R30" s="28">
        <v>129547603</v>
      </c>
      <c r="S30" s="28">
        <v>129547803</v>
      </c>
      <c r="T30" s="28">
        <v>121139004</v>
      </c>
      <c r="U30" s="28">
        <v>118408852</v>
      </c>
      <c r="V30" s="28">
        <v>129548803</v>
      </c>
      <c r="W30" s="28">
        <v>121131507</v>
      </c>
      <c r="X30" s="28">
        <v>129546907</v>
      </c>
      <c r="Y30" s="28">
        <v>118408607</v>
      </c>
    </row>
    <row r="31" spans="1:34" x14ac:dyDescent="0.35">
      <c r="A31" s="28">
        <v>30</v>
      </c>
      <c r="B31" s="28">
        <v>26</v>
      </c>
      <c r="C31" s="28">
        <v>108070502</v>
      </c>
      <c r="D31" s="28">
        <v>108071003</v>
      </c>
      <c r="E31" s="28">
        <v>111291304</v>
      </c>
      <c r="F31" s="28">
        <v>108071504</v>
      </c>
      <c r="G31" s="28">
        <v>111292304</v>
      </c>
      <c r="H31" s="28">
        <v>115503004</v>
      </c>
      <c r="I31" s="28">
        <v>108073503</v>
      </c>
      <c r="J31" s="28">
        <v>111312503</v>
      </c>
      <c r="K31" s="28">
        <v>111343603</v>
      </c>
      <c r="L31" s="28">
        <v>111312804</v>
      </c>
      <c r="M31" s="28">
        <v>111444602</v>
      </c>
      <c r="N31" s="28">
        <v>111316003</v>
      </c>
      <c r="O31" s="28">
        <v>108116003</v>
      </c>
      <c r="P31" s="28">
        <v>111297504</v>
      </c>
      <c r="Q31" s="28">
        <v>111317503</v>
      </c>
      <c r="R31" s="28">
        <v>108077503</v>
      </c>
      <c r="S31" s="28">
        <v>108058003</v>
      </c>
      <c r="T31" s="28">
        <v>108078003</v>
      </c>
      <c r="U31" s="28">
        <v>108079004</v>
      </c>
      <c r="V31" s="28">
        <v>108110307</v>
      </c>
      <c r="W31" s="28">
        <v>108051307</v>
      </c>
      <c r="X31" s="28">
        <v>115211657</v>
      </c>
      <c r="Y31" s="28">
        <v>111292507</v>
      </c>
      <c r="Z31" s="28">
        <v>108070607</v>
      </c>
      <c r="AA31" s="28">
        <v>111312607</v>
      </c>
      <c r="AB31" s="28">
        <v>111444307</v>
      </c>
    </row>
    <row r="32" spans="1:34" x14ac:dyDescent="0.35">
      <c r="A32" s="28">
        <v>31</v>
      </c>
      <c r="B32" s="28">
        <v>10</v>
      </c>
      <c r="C32" s="28">
        <v>112671303</v>
      </c>
      <c r="D32" s="28">
        <v>112671803</v>
      </c>
      <c r="E32" s="28">
        <v>115216503</v>
      </c>
      <c r="F32" s="28">
        <v>112674403</v>
      </c>
      <c r="G32" s="28">
        <v>115674603</v>
      </c>
      <c r="H32" s="28">
        <v>115219002</v>
      </c>
      <c r="I32" s="28">
        <v>112678503</v>
      </c>
      <c r="J32" s="28">
        <v>112679002</v>
      </c>
      <c r="K32" s="28">
        <v>115211657</v>
      </c>
      <c r="L32" s="28">
        <v>112679107</v>
      </c>
    </row>
    <row r="33" spans="1:34" x14ac:dyDescent="0.35">
      <c r="A33" s="28">
        <v>32</v>
      </c>
      <c r="B33" s="28">
        <v>32</v>
      </c>
      <c r="C33" s="28">
        <v>101260303</v>
      </c>
      <c r="D33" s="28">
        <v>108051003</v>
      </c>
      <c r="E33" s="28">
        <v>107650603</v>
      </c>
      <c r="F33" s="28">
        <v>108561003</v>
      </c>
      <c r="G33" s="28">
        <v>101260803</v>
      </c>
      <c r="H33" s="28">
        <v>108051503</v>
      </c>
      <c r="I33" s="28">
        <v>108071504</v>
      </c>
      <c r="J33" s="28">
        <v>108561803</v>
      </c>
      <c r="K33" s="28">
        <v>101261302</v>
      </c>
      <c r="L33" s="28">
        <v>108053003</v>
      </c>
      <c r="M33" s="28">
        <v>101262903</v>
      </c>
      <c r="N33" s="28">
        <v>101264003</v>
      </c>
      <c r="O33" s="28">
        <v>108565203</v>
      </c>
      <c r="P33" s="28">
        <v>108565503</v>
      </c>
      <c r="Q33" s="28">
        <v>108056004</v>
      </c>
      <c r="R33" s="28">
        <v>108566303</v>
      </c>
      <c r="S33" s="28">
        <v>108567004</v>
      </c>
      <c r="T33" s="28">
        <v>108567204</v>
      </c>
      <c r="U33" s="28">
        <v>108567404</v>
      </c>
      <c r="V33" s="28">
        <v>108567703</v>
      </c>
      <c r="W33" s="28">
        <v>107657503</v>
      </c>
      <c r="X33" s="28">
        <v>108568404</v>
      </c>
      <c r="Y33" s="28">
        <v>108058003</v>
      </c>
      <c r="Z33" s="28">
        <v>101268003</v>
      </c>
      <c r="AA33" s="28">
        <v>108569103</v>
      </c>
      <c r="AB33" s="28">
        <v>108051307</v>
      </c>
      <c r="AC33" s="28">
        <v>107651207</v>
      </c>
      <c r="AD33" s="28">
        <v>101266007</v>
      </c>
      <c r="AE33" s="28">
        <v>101262507</v>
      </c>
      <c r="AF33" s="28">
        <v>108070607</v>
      </c>
      <c r="AG33" s="28">
        <v>108112607</v>
      </c>
      <c r="AH33" s="28">
        <v>108567807</v>
      </c>
    </row>
    <row r="34" spans="1:34" x14ac:dyDescent="0.35">
      <c r="A34" s="28">
        <v>33</v>
      </c>
      <c r="B34" s="28">
        <v>14</v>
      </c>
      <c r="C34" s="28">
        <v>112011103</v>
      </c>
      <c r="D34" s="28">
        <v>112281302</v>
      </c>
      <c r="E34" s="28">
        <v>112011603</v>
      </c>
      <c r="F34" s="28">
        <v>112013054</v>
      </c>
      <c r="G34" s="28">
        <v>112282004</v>
      </c>
      <c r="H34" s="28">
        <v>112013753</v>
      </c>
      <c r="I34" s="28">
        <v>112283003</v>
      </c>
      <c r="J34" s="28">
        <v>112015203</v>
      </c>
      <c r="K34" s="28">
        <v>115218003</v>
      </c>
      <c r="L34" s="28">
        <v>112286003</v>
      </c>
      <c r="M34" s="28">
        <v>112018523</v>
      </c>
      <c r="N34" s="28">
        <v>112289003</v>
      </c>
      <c r="O34" s="28">
        <v>115211657</v>
      </c>
      <c r="P34" s="28">
        <v>112282307</v>
      </c>
    </row>
    <row r="35" spans="1:34" x14ac:dyDescent="0.35">
      <c r="A35" s="28">
        <v>34</v>
      </c>
      <c r="B35" s="28">
        <v>21</v>
      </c>
      <c r="C35" s="28">
        <v>115210503</v>
      </c>
      <c r="D35" s="28">
        <v>115211003</v>
      </c>
      <c r="E35" s="28">
        <v>115211103</v>
      </c>
      <c r="F35" s="28">
        <v>115211603</v>
      </c>
      <c r="G35" s="28">
        <v>115212503</v>
      </c>
      <c r="H35" s="28">
        <v>112282004</v>
      </c>
      <c r="I35" s="28">
        <v>115503004</v>
      </c>
      <c r="J35" s="28">
        <v>115222504</v>
      </c>
      <c r="K35" s="28">
        <v>115226103</v>
      </c>
      <c r="L35" s="28">
        <v>115504003</v>
      </c>
      <c r="M35" s="28">
        <v>115218003</v>
      </c>
      <c r="N35" s="28">
        <v>115218303</v>
      </c>
      <c r="O35" s="28">
        <v>115506003</v>
      </c>
      <c r="P35" s="28">
        <v>115229003</v>
      </c>
      <c r="Q35" s="28">
        <v>115508003</v>
      </c>
      <c r="R35" s="28">
        <v>115219002</v>
      </c>
      <c r="S35" s="28">
        <v>129548803</v>
      </c>
      <c r="T35" s="28">
        <v>115211657</v>
      </c>
      <c r="U35" s="28">
        <v>115221607</v>
      </c>
      <c r="V35" s="28">
        <v>112282307</v>
      </c>
      <c r="W35" s="28">
        <v>129546907</v>
      </c>
    </row>
    <row r="36" spans="1:34" x14ac:dyDescent="0.35">
      <c r="A36" s="28">
        <v>35</v>
      </c>
      <c r="B36" s="28">
        <v>32</v>
      </c>
      <c r="C36" s="28">
        <v>110141003</v>
      </c>
      <c r="D36" s="28">
        <v>108110603</v>
      </c>
      <c r="E36" s="28">
        <v>108111203</v>
      </c>
      <c r="F36" s="28">
        <v>108111303</v>
      </c>
      <c r="G36" s="28">
        <v>110171003</v>
      </c>
      <c r="H36" s="28">
        <v>108111403</v>
      </c>
      <c r="I36" s="28">
        <v>110171803</v>
      </c>
      <c r="J36" s="28">
        <v>106172003</v>
      </c>
      <c r="K36" s="28">
        <v>108112003</v>
      </c>
      <c r="L36" s="28">
        <v>108112203</v>
      </c>
      <c r="M36" s="28">
        <v>110173003</v>
      </c>
      <c r="N36" s="28">
        <v>108112502</v>
      </c>
      <c r="O36" s="28">
        <v>110173504</v>
      </c>
      <c r="P36" s="28">
        <v>110175003</v>
      </c>
      <c r="Q36" s="28">
        <v>108114503</v>
      </c>
      <c r="R36" s="28">
        <v>108116003</v>
      </c>
      <c r="S36" s="28">
        <v>110177003</v>
      </c>
      <c r="T36" s="28">
        <v>108116303</v>
      </c>
      <c r="U36" s="28">
        <v>128327303</v>
      </c>
      <c r="V36" s="28">
        <v>108116503</v>
      </c>
      <c r="W36" s="28">
        <v>110148002</v>
      </c>
      <c r="X36" s="28">
        <v>108078003</v>
      </c>
      <c r="Y36" s="28">
        <v>110179003</v>
      </c>
      <c r="Z36" s="28">
        <v>108118503</v>
      </c>
      <c r="AA36" s="28">
        <v>108569103</v>
      </c>
      <c r="AB36" s="28">
        <v>108110307</v>
      </c>
      <c r="AC36" s="28">
        <v>110141607</v>
      </c>
      <c r="AD36" s="28">
        <v>110171607</v>
      </c>
      <c r="AE36" s="28">
        <v>108070607</v>
      </c>
      <c r="AF36" s="28">
        <v>108112607</v>
      </c>
      <c r="AG36" s="28">
        <v>128324207</v>
      </c>
      <c r="AH36" s="28">
        <v>106333407</v>
      </c>
    </row>
    <row r="37" spans="1:34" x14ac:dyDescent="0.35">
      <c r="A37" s="28">
        <v>36</v>
      </c>
      <c r="B37" s="28">
        <v>11</v>
      </c>
      <c r="C37" s="28">
        <v>113361503</v>
      </c>
      <c r="D37" s="28">
        <v>113361703</v>
      </c>
      <c r="E37" s="28">
        <v>113362203</v>
      </c>
      <c r="F37" s="28">
        <v>113362303</v>
      </c>
      <c r="G37" s="28">
        <v>113362403</v>
      </c>
      <c r="H37" s="28">
        <v>113362603</v>
      </c>
      <c r="I37" s="28">
        <v>113363103</v>
      </c>
      <c r="J37" s="28">
        <v>113364403</v>
      </c>
      <c r="K37" s="28">
        <v>113364503</v>
      </c>
      <c r="L37" s="28">
        <v>113369003</v>
      </c>
      <c r="M37" s="28">
        <v>113363807</v>
      </c>
    </row>
    <row r="38" spans="1:34" x14ac:dyDescent="0.35">
      <c r="A38" s="28">
        <v>37</v>
      </c>
      <c r="B38" s="28">
        <v>19</v>
      </c>
      <c r="C38" s="28">
        <v>103020753</v>
      </c>
      <c r="D38" s="28">
        <v>103021252</v>
      </c>
      <c r="E38" s="28">
        <v>103021603</v>
      </c>
      <c r="F38" s="28">
        <v>103021752</v>
      </c>
      <c r="G38" s="28">
        <v>103022103</v>
      </c>
      <c r="H38" s="28">
        <v>101632403</v>
      </c>
      <c r="I38" s="28">
        <v>103026303</v>
      </c>
      <c r="J38" s="28">
        <v>103026343</v>
      </c>
      <c r="K38" s="28">
        <v>103026852</v>
      </c>
      <c r="L38" s="28">
        <v>103027753</v>
      </c>
      <c r="M38" s="28">
        <v>103028703</v>
      </c>
      <c r="N38" s="28">
        <v>103028753</v>
      </c>
      <c r="O38" s="28">
        <v>103029203</v>
      </c>
      <c r="P38" s="28">
        <v>103029403</v>
      </c>
      <c r="Q38" s="28">
        <v>103029553</v>
      </c>
      <c r="R38" s="28">
        <v>103020407</v>
      </c>
      <c r="S38" s="28">
        <v>103027307</v>
      </c>
      <c r="T38" s="28">
        <v>103028807</v>
      </c>
      <c r="U38" s="28">
        <v>101638907</v>
      </c>
    </row>
    <row r="39" spans="1:34" x14ac:dyDescent="0.35">
      <c r="A39" s="28">
        <v>38</v>
      </c>
      <c r="B39" s="28">
        <v>12</v>
      </c>
      <c r="C39" s="28">
        <v>103020603</v>
      </c>
      <c r="D39" s="28">
        <v>103022253</v>
      </c>
      <c r="E39" s="28">
        <v>103023912</v>
      </c>
      <c r="F39" s="28">
        <v>103024603</v>
      </c>
      <c r="G39" s="28">
        <v>103024753</v>
      </c>
      <c r="H39" s="28">
        <v>103026852</v>
      </c>
      <c r="I39" s="28">
        <v>103026902</v>
      </c>
      <c r="J39" s="28">
        <v>103021003</v>
      </c>
      <c r="K39" s="28">
        <v>102027451</v>
      </c>
      <c r="L39" s="28">
        <v>103028302</v>
      </c>
      <c r="M39" s="28">
        <v>103020407</v>
      </c>
      <c r="N39" s="28">
        <v>103023807</v>
      </c>
    </row>
    <row r="40" spans="1:34" x14ac:dyDescent="0.35">
      <c r="A40" s="28">
        <v>39</v>
      </c>
      <c r="B40" s="28">
        <v>17</v>
      </c>
      <c r="C40" s="28">
        <v>107650603</v>
      </c>
      <c r="D40" s="28">
        <v>107652603</v>
      </c>
      <c r="E40" s="28">
        <v>107653102</v>
      </c>
      <c r="F40" s="28">
        <v>107653203</v>
      </c>
      <c r="G40" s="28">
        <v>107653802</v>
      </c>
      <c r="H40" s="28">
        <v>107654103</v>
      </c>
      <c r="I40" s="28">
        <v>107654903</v>
      </c>
      <c r="J40" s="28">
        <v>107655803</v>
      </c>
      <c r="K40" s="28">
        <v>107655903</v>
      </c>
      <c r="L40" s="28">
        <v>107656502</v>
      </c>
      <c r="M40" s="28">
        <v>107657103</v>
      </c>
      <c r="N40" s="28">
        <v>107657503</v>
      </c>
      <c r="O40" s="28">
        <v>107658903</v>
      </c>
      <c r="P40" s="28">
        <v>107651207</v>
      </c>
      <c r="Q40" s="28">
        <v>107652207</v>
      </c>
      <c r="R40" s="28">
        <v>101634207</v>
      </c>
      <c r="S40" s="28">
        <v>107656407</v>
      </c>
    </row>
    <row r="41" spans="1:34" x14ac:dyDescent="0.35">
      <c r="A41" s="28">
        <v>40</v>
      </c>
      <c r="B41" s="28">
        <v>15</v>
      </c>
      <c r="C41" s="28">
        <v>119351303</v>
      </c>
      <c r="D41" s="28">
        <v>120452003</v>
      </c>
      <c r="E41" s="28">
        <v>119583003</v>
      </c>
      <c r="F41" s="28">
        <v>119354603</v>
      </c>
      <c r="G41" s="28">
        <v>119355503</v>
      </c>
      <c r="H41" s="28">
        <v>119356503</v>
      </c>
      <c r="I41" s="28">
        <v>120455203</v>
      </c>
      <c r="J41" s="28">
        <v>120455403</v>
      </c>
      <c r="K41" s="28">
        <v>120456003</v>
      </c>
      <c r="L41" s="28">
        <v>119358403</v>
      </c>
      <c r="M41" s="28">
        <v>119648303</v>
      </c>
      <c r="N41" s="28">
        <v>119648703</v>
      </c>
      <c r="O41" s="28">
        <v>119648903</v>
      </c>
      <c r="P41" s="28">
        <v>119354207</v>
      </c>
      <c r="Q41" s="28">
        <v>120454507</v>
      </c>
    </row>
    <row r="42" spans="1:34" x14ac:dyDescent="0.35">
      <c r="A42" s="28">
        <v>41</v>
      </c>
      <c r="B42" s="28">
        <v>29</v>
      </c>
      <c r="C42" s="28">
        <v>106160303</v>
      </c>
      <c r="D42" s="28">
        <v>128030603</v>
      </c>
      <c r="E42" s="28">
        <v>128030852</v>
      </c>
      <c r="F42" s="28">
        <v>128321103</v>
      </c>
      <c r="G42" s="28">
        <v>107650703</v>
      </c>
      <c r="H42" s="28">
        <v>107651603</v>
      </c>
      <c r="I42" s="28">
        <v>128033053</v>
      </c>
      <c r="J42" s="28">
        <v>110173504</v>
      </c>
      <c r="K42" s="28">
        <v>128323303</v>
      </c>
      <c r="L42" s="28">
        <v>128323703</v>
      </c>
      <c r="M42" s="28">
        <v>104103603</v>
      </c>
      <c r="N42" s="28">
        <v>107654403</v>
      </c>
      <c r="O42" s="28">
        <v>128034503</v>
      </c>
      <c r="P42" s="28">
        <v>107654903</v>
      </c>
      <c r="Q42" s="28">
        <v>128325203</v>
      </c>
      <c r="R42" s="28">
        <v>107656303</v>
      </c>
      <c r="S42" s="28">
        <v>128326303</v>
      </c>
      <c r="T42" s="28">
        <v>106338003</v>
      </c>
      <c r="U42" s="28">
        <v>128327303</v>
      </c>
      <c r="V42" s="28">
        <v>106168003</v>
      </c>
      <c r="W42" s="28">
        <v>128328003</v>
      </c>
      <c r="X42" s="28">
        <v>104101307</v>
      </c>
      <c r="Y42" s="28">
        <v>106161357</v>
      </c>
      <c r="Z42" s="28">
        <v>110171607</v>
      </c>
      <c r="AA42" s="28">
        <v>107652207</v>
      </c>
      <c r="AB42" s="28">
        <v>128324207</v>
      </c>
      <c r="AC42" s="28">
        <v>106333407</v>
      </c>
      <c r="AD42" s="28">
        <v>128034607</v>
      </c>
      <c r="AE42" s="28">
        <v>107656407</v>
      </c>
    </row>
    <row r="43" spans="1:34" x14ac:dyDescent="0.35">
      <c r="A43" s="28">
        <v>42</v>
      </c>
      <c r="B43" s="28">
        <v>13</v>
      </c>
      <c r="C43" s="28">
        <v>103020753</v>
      </c>
      <c r="D43" s="28">
        <v>103021603</v>
      </c>
      <c r="E43" s="28">
        <v>103021752</v>
      </c>
      <c r="F43" s="28">
        <v>103022103</v>
      </c>
      <c r="G43" s="28">
        <v>103025002</v>
      </c>
      <c r="H43" s="28">
        <v>103026303</v>
      </c>
      <c r="I43" s="28">
        <v>103026402</v>
      </c>
      <c r="J43" s="28">
        <v>103026873</v>
      </c>
      <c r="K43" s="28">
        <v>102027451</v>
      </c>
      <c r="L43" s="28">
        <v>103028302</v>
      </c>
      <c r="M43" s="28">
        <v>103028853</v>
      </c>
      <c r="N43" s="28">
        <v>103020407</v>
      </c>
      <c r="O43" s="28">
        <v>103027307</v>
      </c>
    </row>
    <row r="44" spans="1:34" x14ac:dyDescent="0.35">
      <c r="A44" s="28">
        <v>43</v>
      </c>
      <c r="B44" s="28">
        <v>8</v>
      </c>
      <c r="C44" s="28">
        <v>103021102</v>
      </c>
      <c r="D44" s="28">
        <v>103027352</v>
      </c>
      <c r="E44" s="28">
        <v>102027451</v>
      </c>
      <c r="F44" s="28">
        <v>103028203</v>
      </c>
      <c r="G44" s="28">
        <v>103029803</v>
      </c>
      <c r="H44" s="28">
        <v>103029902</v>
      </c>
      <c r="I44" s="28">
        <v>103023807</v>
      </c>
      <c r="J44" s="28">
        <v>103028807</v>
      </c>
    </row>
    <row r="45" spans="1:34" x14ac:dyDescent="0.35">
      <c r="A45" s="28">
        <v>44</v>
      </c>
      <c r="B45" s="28">
        <v>14</v>
      </c>
      <c r="C45" s="28">
        <v>124151902</v>
      </c>
      <c r="D45" s="28">
        <v>114061503</v>
      </c>
      <c r="E45" s="28">
        <v>124152003</v>
      </c>
      <c r="F45" s="28">
        <v>124153503</v>
      </c>
      <c r="G45" s="28">
        <v>123465303</v>
      </c>
      <c r="H45" s="28">
        <v>124156503</v>
      </c>
      <c r="I45" s="28">
        <v>124156603</v>
      </c>
      <c r="J45" s="28">
        <v>124157203</v>
      </c>
      <c r="K45" s="28">
        <v>123467303</v>
      </c>
      <c r="L45" s="28">
        <v>114068103</v>
      </c>
      <c r="M45" s="28">
        <v>114060557</v>
      </c>
      <c r="N45" s="28">
        <v>124151607</v>
      </c>
      <c r="O45" s="28">
        <v>123465507</v>
      </c>
      <c r="P45" s="28">
        <v>123469007</v>
      </c>
    </row>
    <row r="46" spans="1:34" x14ac:dyDescent="0.35">
      <c r="A46" s="28">
        <v>45</v>
      </c>
      <c r="B46" s="28">
        <v>22</v>
      </c>
      <c r="C46" s="28">
        <v>103021102</v>
      </c>
      <c r="D46" s="28">
        <v>103021252</v>
      </c>
      <c r="E46" s="28">
        <v>103021453</v>
      </c>
      <c r="F46" s="28">
        <v>103021903</v>
      </c>
      <c r="G46" s="28">
        <v>103022503</v>
      </c>
      <c r="H46" s="28">
        <v>103022803</v>
      </c>
      <c r="I46" s="28">
        <v>103023153</v>
      </c>
      <c r="J46" s="28">
        <v>103024102</v>
      </c>
      <c r="K46" s="28">
        <v>103025002</v>
      </c>
      <c r="L46" s="28">
        <v>103026002</v>
      </c>
      <c r="M46" s="28">
        <v>107656502</v>
      </c>
      <c r="N46" s="28">
        <v>107657103</v>
      </c>
      <c r="O46" s="28">
        <v>103027503</v>
      </c>
      <c r="P46" s="28">
        <v>103028653</v>
      </c>
      <c r="Q46" s="28">
        <v>103028833</v>
      </c>
      <c r="R46" s="28">
        <v>103029553</v>
      </c>
      <c r="S46" s="28">
        <v>103029603</v>
      </c>
      <c r="T46" s="28">
        <v>103029902</v>
      </c>
      <c r="U46" s="28">
        <v>107651207</v>
      </c>
      <c r="V46" s="28">
        <v>103023807</v>
      </c>
      <c r="W46" s="28">
        <v>103027307</v>
      </c>
      <c r="X46" s="28">
        <v>103028807</v>
      </c>
    </row>
    <row r="47" spans="1:34" x14ac:dyDescent="0.35">
      <c r="A47" s="28">
        <v>46</v>
      </c>
      <c r="B47" s="28">
        <v>27</v>
      </c>
      <c r="C47" s="28">
        <v>101630504</v>
      </c>
      <c r="D47" s="28">
        <v>101630903</v>
      </c>
      <c r="E47" s="28">
        <v>101631003</v>
      </c>
      <c r="F47" s="28">
        <v>101260803</v>
      </c>
      <c r="G47" s="28">
        <v>101631203</v>
      </c>
      <c r="H47" s="28">
        <v>101631503</v>
      </c>
      <c r="I47" s="28">
        <v>101631703</v>
      </c>
      <c r="J47" s="28">
        <v>101301303</v>
      </c>
      <c r="K47" s="28">
        <v>101301403</v>
      </c>
      <c r="L47" s="28">
        <v>101631803</v>
      </c>
      <c r="M47" s="28">
        <v>101631903</v>
      </c>
      <c r="N47" s="28">
        <v>101632403</v>
      </c>
      <c r="O47" s="28">
        <v>127044103</v>
      </c>
      <c r="P47" s="28">
        <v>101303503</v>
      </c>
      <c r="Q47" s="28">
        <v>101633903</v>
      </c>
      <c r="R47" s="28">
        <v>101636503</v>
      </c>
      <c r="S47" s="28">
        <v>101637002</v>
      </c>
      <c r="T47" s="28">
        <v>127047404</v>
      </c>
      <c r="U47" s="28">
        <v>101306503</v>
      </c>
      <c r="V47" s="28">
        <v>101638003</v>
      </c>
      <c r="W47" s="28">
        <v>101638803</v>
      </c>
      <c r="X47" s="28">
        <v>101308503</v>
      </c>
      <c r="Y47" s="28">
        <v>127041307</v>
      </c>
      <c r="Z47" s="28">
        <v>101262507</v>
      </c>
      <c r="AA47" s="28">
        <v>101302607</v>
      </c>
      <c r="AB47" s="28">
        <v>101634207</v>
      </c>
      <c r="AC47" s="28">
        <v>101638907</v>
      </c>
    </row>
    <row r="48" spans="1:34" x14ac:dyDescent="0.35">
      <c r="A48" s="28">
        <v>47</v>
      </c>
      <c r="B48" s="28">
        <v>21</v>
      </c>
      <c r="C48" s="28">
        <v>127040503</v>
      </c>
      <c r="D48" s="28">
        <v>127040703</v>
      </c>
      <c r="E48" s="28">
        <v>127041203</v>
      </c>
      <c r="F48" s="28">
        <v>127041503</v>
      </c>
      <c r="G48" s="28">
        <v>127041603</v>
      </c>
      <c r="H48" s="28">
        <v>127042003</v>
      </c>
      <c r="I48" s="28">
        <v>104372003</v>
      </c>
      <c r="J48" s="28">
        <v>127042853</v>
      </c>
      <c r="K48" s="28">
        <v>127044103</v>
      </c>
      <c r="L48" s="28">
        <v>104105003</v>
      </c>
      <c r="M48" s="28">
        <v>127045303</v>
      </c>
      <c r="N48" s="28">
        <v>104375003</v>
      </c>
      <c r="O48" s="28">
        <v>127045653</v>
      </c>
      <c r="P48" s="28">
        <v>127045853</v>
      </c>
      <c r="Q48" s="28">
        <v>127046903</v>
      </c>
      <c r="R48" s="28">
        <v>104107903</v>
      </c>
      <c r="S48" s="28">
        <v>127047404</v>
      </c>
      <c r="T48" s="28">
        <v>127049303</v>
      </c>
      <c r="U48" s="28">
        <v>127041307</v>
      </c>
      <c r="V48" s="28">
        <v>104101307</v>
      </c>
      <c r="W48" s="28">
        <v>104374207</v>
      </c>
    </row>
    <row r="49" spans="1:32" x14ac:dyDescent="0.35">
      <c r="A49" s="28">
        <v>48</v>
      </c>
      <c r="B49" s="28">
        <v>19</v>
      </c>
      <c r="C49" s="28">
        <v>113380303</v>
      </c>
      <c r="D49" s="28">
        <v>113361303</v>
      </c>
      <c r="E49" s="28">
        <v>114061103</v>
      </c>
      <c r="F49" s="28">
        <v>113381303</v>
      </c>
      <c r="G49" s="28">
        <v>113362303</v>
      </c>
      <c r="H49" s="28">
        <v>113382303</v>
      </c>
      <c r="I49" s="28">
        <v>113362603</v>
      </c>
      <c r="J49" s="28">
        <v>114062503</v>
      </c>
      <c r="K49" s="28">
        <v>114063503</v>
      </c>
      <c r="L49" s="28">
        <v>114064003</v>
      </c>
      <c r="M49" s="28">
        <v>113384603</v>
      </c>
      <c r="N49" s="28">
        <v>113385003</v>
      </c>
      <c r="O49" s="28">
        <v>113385303</v>
      </c>
      <c r="P49" s="28">
        <v>114067503</v>
      </c>
      <c r="Q49" s="28">
        <v>114068003</v>
      </c>
      <c r="R49" s="28">
        <v>114069103</v>
      </c>
      <c r="S49" s="28">
        <v>114060557</v>
      </c>
      <c r="T49" s="28">
        <v>113363807</v>
      </c>
      <c r="U49" s="28">
        <v>113384307</v>
      </c>
    </row>
    <row r="50" spans="1:32" x14ac:dyDescent="0.35">
      <c r="A50" s="28">
        <v>49</v>
      </c>
      <c r="B50" s="28">
        <v>13</v>
      </c>
      <c r="C50" s="28">
        <v>105252602</v>
      </c>
      <c r="D50" s="28">
        <v>105253303</v>
      </c>
      <c r="E50" s="28">
        <v>105253553</v>
      </c>
      <c r="F50" s="28">
        <v>105253903</v>
      </c>
      <c r="G50" s="28">
        <v>105254053</v>
      </c>
      <c r="H50" s="28">
        <v>105254353</v>
      </c>
      <c r="I50" s="28">
        <v>105256553</v>
      </c>
      <c r="J50" s="28">
        <v>105257602</v>
      </c>
      <c r="K50" s="28">
        <v>105258303</v>
      </c>
      <c r="L50" s="28">
        <v>105258503</v>
      </c>
      <c r="M50" s="28">
        <v>105259103</v>
      </c>
      <c r="N50" s="28">
        <v>105259703</v>
      </c>
      <c r="O50" s="28">
        <v>105252807</v>
      </c>
    </row>
    <row r="51" spans="1:32" x14ac:dyDescent="0.35">
      <c r="A51" s="28">
        <v>50</v>
      </c>
      <c r="B51" s="28">
        <v>30</v>
      </c>
      <c r="C51" s="28">
        <v>104431304</v>
      </c>
      <c r="D51" s="28">
        <v>105201033</v>
      </c>
      <c r="E51" s="28">
        <v>105251453</v>
      </c>
      <c r="F51" s="28">
        <v>105201352</v>
      </c>
      <c r="G51" s="28">
        <v>104432503</v>
      </c>
      <c r="H51" s="28">
        <v>104432803</v>
      </c>
      <c r="I51" s="28">
        <v>104432903</v>
      </c>
      <c r="J51" s="28">
        <v>104433303</v>
      </c>
      <c r="K51" s="28">
        <v>104433604</v>
      </c>
      <c r="L51" s="28">
        <v>104433903</v>
      </c>
      <c r="M51" s="28">
        <v>104374003</v>
      </c>
      <c r="N51" s="28">
        <v>104435003</v>
      </c>
      <c r="O51" s="28">
        <v>104375003</v>
      </c>
      <c r="P51" s="28">
        <v>104375203</v>
      </c>
      <c r="Q51" s="28">
        <v>104375302</v>
      </c>
      <c r="R51" s="28">
        <v>105204703</v>
      </c>
      <c r="S51" s="28">
        <v>104435303</v>
      </c>
      <c r="T51" s="28">
        <v>104435603</v>
      </c>
      <c r="U51" s="28">
        <v>104435703</v>
      </c>
      <c r="V51" s="28">
        <v>104376203</v>
      </c>
      <c r="W51" s="28">
        <v>106617203</v>
      </c>
      <c r="X51" s="28">
        <v>104377003</v>
      </c>
      <c r="Y51" s="28">
        <v>105259103</v>
      </c>
      <c r="Z51" s="28">
        <v>104437503</v>
      </c>
      <c r="AA51" s="28">
        <v>104378003</v>
      </c>
      <c r="AB51" s="28">
        <v>105201407</v>
      </c>
      <c r="AC51" s="28">
        <v>105252807</v>
      </c>
      <c r="AD51" s="28">
        <v>104374207</v>
      </c>
      <c r="AE51" s="28">
        <v>104435107</v>
      </c>
      <c r="AF51" s="28">
        <v>106619107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9DA87-1386-4B29-B914-EF6132F66007}">
  <sheetPr>
    <tabColor theme="9"/>
  </sheetPr>
  <dimension ref="A1:R204"/>
  <sheetViews>
    <sheetView topLeftCell="F168" workbookViewId="0">
      <selection activeCell="R3" sqref="R3:R204"/>
    </sheetView>
  </sheetViews>
  <sheetFormatPr defaultColWidth="8.81640625" defaultRowHeight="14.5" x14ac:dyDescent="0.35"/>
  <cols>
    <col min="1" max="1" width="26.26953125" style="29" bestFit="1" customWidth="1"/>
    <col min="2" max="2" width="13" style="29" bestFit="1" customWidth="1"/>
    <col min="3" max="3" width="16.7265625" style="29" bestFit="1" customWidth="1"/>
    <col min="4" max="4" width="6.26953125" style="29" bestFit="1" customWidth="1"/>
    <col min="5" max="5" width="31.81640625" style="29" bestFit="1" customWidth="1"/>
    <col min="6" max="6" width="31.453125" style="29" bestFit="1" customWidth="1"/>
    <col min="7" max="11" width="8.81640625" style="29"/>
    <col min="12" max="12" width="31.81640625" style="29" bestFit="1" customWidth="1"/>
    <col min="13" max="13" width="26.26953125" style="29" bestFit="1" customWidth="1"/>
    <col min="14" max="14" width="13" style="29" bestFit="1" customWidth="1"/>
    <col min="15" max="15" width="16.7265625" style="29" bestFit="1" customWidth="1"/>
    <col min="16" max="16" width="6.26953125" style="29" bestFit="1" customWidth="1"/>
    <col min="17" max="17" width="32.81640625" style="29" bestFit="1" customWidth="1"/>
    <col min="18" max="18" width="13.81640625" style="29" bestFit="1" customWidth="1"/>
    <col min="19" max="16384" width="8.81640625" style="29"/>
  </cols>
  <sheetData>
    <row r="1" spans="1:18" x14ac:dyDescent="0.35">
      <c r="A1" s="29" t="s">
        <v>918</v>
      </c>
      <c r="B1" s="29" t="s">
        <v>919</v>
      </c>
      <c r="C1" s="29" t="s">
        <v>920</v>
      </c>
      <c r="D1" s="29" t="s">
        <v>921</v>
      </c>
      <c r="E1" s="29" t="s">
        <v>922</v>
      </c>
      <c r="L1" s="29" t="s">
        <v>922</v>
      </c>
      <c r="M1" s="29" t="s">
        <v>918</v>
      </c>
      <c r="N1" s="29" t="s">
        <v>919</v>
      </c>
      <c r="O1" s="29" t="s">
        <v>920</v>
      </c>
      <c r="P1" s="29" t="s">
        <v>921</v>
      </c>
    </row>
    <row r="2" spans="1:18" x14ac:dyDescent="0.35">
      <c r="A2" s="29" t="s">
        <v>923</v>
      </c>
      <c r="B2" s="29" t="s">
        <v>924</v>
      </c>
      <c r="C2" s="29" t="s">
        <v>925</v>
      </c>
      <c r="D2" s="29">
        <v>19</v>
      </c>
      <c r="E2" s="29" t="s">
        <v>926</v>
      </c>
      <c r="F2" s="29" t="str">
        <f t="shared" ref="F2:F65" si="0">CONCATENATE(C2,", ",B2," (",D2,")")</f>
        <v>Abney, Aerion (19)</v>
      </c>
      <c r="L2" s="29" t="s">
        <v>927</v>
      </c>
      <c r="M2" s="29" t="s">
        <v>923</v>
      </c>
      <c r="N2" s="29" t="s">
        <v>924</v>
      </c>
      <c r="O2" s="29" t="s">
        <v>925</v>
      </c>
      <c r="P2" s="29">
        <v>19</v>
      </c>
      <c r="Q2" s="29" t="s">
        <v>926</v>
      </c>
      <c r="R2" s="29" t="str">
        <f>M2</f>
        <v>Aerion Abney</v>
      </c>
    </row>
    <row r="3" spans="1:18" x14ac:dyDescent="0.35">
      <c r="A3" s="29" t="s">
        <v>928</v>
      </c>
      <c r="B3" s="29" t="s">
        <v>929</v>
      </c>
      <c r="C3" s="29" t="s">
        <v>930</v>
      </c>
      <c r="D3" s="29">
        <v>92</v>
      </c>
      <c r="E3" s="29" t="s">
        <v>931</v>
      </c>
      <c r="F3" s="29" t="str">
        <f t="shared" si="0"/>
        <v>Anderson, Marc (92)</v>
      </c>
      <c r="L3" s="29" t="s">
        <v>932</v>
      </c>
      <c r="M3" s="29" t="s">
        <v>928</v>
      </c>
      <c r="N3" s="29" t="s">
        <v>929</v>
      </c>
      <c r="O3" s="29" t="s">
        <v>930</v>
      </c>
      <c r="P3" s="29">
        <v>92</v>
      </c>
      <c r="Q3" s="29" t="s">
        <v>931</v>
      </c>
      <c r="R3" s="29" t="str">
        <f t="shared" ref="R3:R66" si="1">M3</f>
        <v>Marc Anderson</v>
      </c>
    </row>
    <row r="4" spans="1:18" x14ac:dyDescent="0.35">
      <c r="A4" s="29" t="s">
        <v>933</v>
      </c>
      <c r="B4" s="29" t="s">
        <v>934</v>
      </c>
      <c r="C4" s="29" t="s">
        <v>935</v>
      </c>
      <c r="D4" s="29">
        <v>75</v>
      </c>
      <c r="E4" s="29" t="s">
        <v>936</v>
      </c>
      <c r="F4" s="29" t="str">
        <f t="shared" si="0"/>
        <v>Armanini, Mike (75)</v>
      </c>
      <c r="L4" s="29" t="s">
        <v>937</v>
      </c>
      <c r="M4" s="29" t="s">
        <v>933</v>
      </c>
      <c r="N4" s="29" t="s">
        <v>934</v>
      </c>
      <c r="O4" s="29" t="s">
        <v>935</v>
      </c>
      <c r="P4" s="29">
        <v>75</v>
      </c>
      <c r="Q4" s="29" t="s">
        <v>936</v>
      </c>
      <c r="R4" s="29" t="str">
        <f t="shared" si="1"/>
        <v>Mike Armanini</v>
      </c>
    </row>
    <row r="5" spans="1:18" x14ac:dyDescent="0.35">
      <c r="A5" s="29" t="s">
        <v>938</v>
      </c>
      <c r="B5" s="29" t="s">
        <v>939</v>
      </c>
      <c r="C5" s="29" t="s">
        <v>940</v>
      </c>
      <c r="D5" s="29">
        <v>4</v>
      </c>
      <c r="E5" s="29" t="s">
        <v>941</v>
      </c>
      <c r="F5" s="29" t="str">
        <f t="shared" si="0"/>
        <v>Banta, Jacob (4)</v>
      </c>
      <c r="L5" s="29" t="s">
        <v>942</v>
      </c>
      <c r="M5" s="29" t="s">
        <v>938</v>
      </c>
      <c r="N5" s="29" t="s">
        <v>939</v>
      </c>
      <c r="O5" s="29" t="s">
        <v>940</v>
      </c>
      <c r="P5" s="29">
        <v>4</v>
      </c>
      <c r="Q5" s="29" t="s">
        <v>941</v>
      </c>
      <c r="R5" s="29" t="str">
        <f t="shared" si="1"/>
        <v>Jacob Banta</v>
      </c>
    </row>
    <row r="6" spans="1:18" x14ac:dyDescent="0.35">
      <c r="A6" s="29" t="s">
        <v>943</v>
      </c>
      <c r="B6" s="29" t="s">
        <v>944</v>
      </c>
      <c r="C6" s="29" t="s">
        <v>945</v>
      </c>
      <c r="D6" s="29">
        <v>80</v>
      </c>
      <c r="E6" s="29" t="s">
        <v>946</v>
      </c>
      <c r="F6" s="29" t="str">
        <f t="shared" si="0"/>
        <v>Barger, Scott (80)</v>
      </c>
      <c r="L6" s="29" t="s">
        <v>947</v>
      </c>
      <c r="M6" s="29" t="s">
        <v>943</v>
      </c>
      <c r="N6" s="29" t="s">
        <v>944</v>
      </c>
      <c r="O6" s="29" t="s">
        <v>945</v>
      </c>
      <c r="P6" s="29">
        <v>80</v>
      </c>
      <c r="Q6" s="29" t="s">
        <v>946</v>
      </c>
      <c r="R6" s="29" t="str">
        <f t="shared" si="1"/>
        <v>Scott Barger</v>
      </c>
    </row>
    <row r="7" spans="1:18" x14ac:dyDescent="0.35">
      <c r="A7" s="29" t="s">
        <v>948</v>
      </c>
      <c r="B7" s="29" t="s">
        <v>949</v>
      </c>
      <c r="C7" s="29" t="s">
        <v>950</v>
      </c>
      <c r="D7" s="29">
        <v>124</v>
      </c>
      <c r="E7" s="29" t="s">
        <v>951</v>
      </c>
      <c r="F7" s="29" t="str">
        <f t="shared" si="0"/>
        <v>Barton, James  (124)</v>
      </c>
      <c r="L7" s="29" t="s">
        <v>952</v>
      </c>
      <c r="M7" s="29" t="s">
        <v>948</v>
      </c>
      <c r="N7" s="29" t="s">
        <v>949</v>
      </c>
      <c r="O7" s="29" t="s">
        <v>950</v>
      </c>
      <c r="P7" s="29">
        <v>124</v>
      </c>
      <c r="Q7" s="29" t="s">
        <v>951</v>
      </c>
      <c r="R7" s="29" t="str">
        <f t="shared" si="1"/>
        <v>James Barton</v>
      </c>
    </row>
    <row r="8" spans="1:18" x14ac:dyDescent="0.35">
      <c r="A8" s="29" t="s">
        <v>953</v>
      </c>
      <c r="B8" s="29" t="s">
        <v>954</v>
      </c>
      <c r="C8" s="29" t="s">
        <v>955</v>
      </c>
      <c r="D8" s="29">
        <v>63</v>
      </c>
      <c r="E8" s="29" t="s">
        <v>956</v>
      </c>
      <c r="F8" s="29" t="str">
        <f t="shared" si="0"/>
        <v>Bashline, Josh  (63)</v>
      </c>
      <c r="L8" s="29" t="s">
        <v>957</v>
      </c>
      <c r="M8" s="29" t="s">
        <v>953</v>
      </c>
      <c r="N8" s="29" t="s">
        <v>954</v>
      </c>
      <c r="O8" s="29" t="s">
        <v>955</v>
      </c>
      <c r="P8" s="29">
        <v>63</v>
      </c>
      <c r="Q8" s="29" t="s">
        <v>956</v>
      </c>
      <c r="R8" s="29" t="str">
        <f t="shared" si="1"/>
        <v>Josh Bashline</v>
      </c>
    </row>
    <row r="9" spans="1:18" x14ac:dyDescent="0.35">
      <c r="A9" s="29" t="s">
        <v>958</v>
      </c>
      <c r="B9" s="29" t="s">
        <v>959</v>
      </c>
      <c r="C9" s="29" t="s">
        <v>960</v>
      </c>
      <c r="D9" s="29">
        <v>203</v>
      </c>
      <c r="E9" s="29" t="s">
        <v>961</v>
      </c>
      <c r="F9" s="29" t="str">
        <f t="shared" si="0"/>
        <v>Bellmon, Anthony (203)</v>
      </c>
      <c r="L9" s="29" t="s">
        <v>962</v>
      </c>
      <c r="M9" s="29" t="s">
        <v>958</v>
      </c>
      <c r="N9" s="29" t="s">
        <v>959</v>
      </c>
      <c r="O9" s="29" t="s">
        <v>960</v>
      </c>
      <c r="P9" s="29">
        <v>203</v>
      </c>
      <c r="Q9" s="29" t="s">
        <v>961</v>
      </c>
      <c r="R9" s="29" t="str">
        <f t="shared" si="1"/>
        <v>Anthony Bellmon</v>
      </c>
    </row>
    <row r="10" spans="1:18" x14ac:dyDescent="0.35">
      <c r="A10" s="29" t="s">
        <v>963</v>
      </c>
      <c r="B10" s="29" t="s">
        <v>964</v>
      </c>
      <c r="C10" s="29" t="s">
        <v>965</v>
      </c>
      <c r="D10" s="29">
        <v>36</v>
      </c>
      <c r="E10" s="29" t="s">
        <v>966</v>
      </c>
      <c r="F10" s="29" t="str">
        <f t="shared" si="0"/>
        <v>Benham, Jessica (36)</v>
      </c>
      <c r="L10" s="29" t="s">
        <v>967</v>
      </c>
      <c r="M10" s="29" t="s">
        <v>963</v>
      </c>
      <c r="N10" s="29" t="s">
        <v>964</v>
      </c>
      <c r="O10" s="29" t="s">
        <v>965</v>
      </c>
      <c r="P10" s="29">
        <v>36</v>
      </c>
      <c r="Q10" s="29" t="s">
        <v>966</v>
      </c>
      <c r="R10" s="29" t="str">
        <f t="shared" si="1"/>
        <v>Jessica Benham</v>
      </c>
    </row>
    <row r="11" spans="1:18" x14ac:dyDescent="0.35">
      <c r="A11" s="29" t="s">
        <v>968</v>
      </c>
      <c r="B11" s="29" t="s">
        <v>969</v>
      </c>
      <c r="C11" s="29" t="s">
        <v>970</v>
      </c>
      <c r="D11" s="29">
        <v>171</v>
      </c>
      <c r="E11" s="29" t="s">
        <v>971</v>
      </c>
      <c r="F11" s="29" t="str">
        <f t="shared" si="0"/>
        <v>Benninghoff, Kerry  (171)</v>
      </c>
      <c r="L11" s="29" t="s">
        <v>972</v>
      </c>
      <c r="M11" s="29" t="s">
        <v>968</v>
      </c>
      <c r="N11" s="29" t="s">
        <v>969</v>
      </c>
      <c r="O11" s="29" t="s">
        <v>970</v>
      </c>
      <c r="P11" s="29">
        <v>171</v>
      </c>
      <c r="Q11" s="29" t="s">
        <v>971</v>
      </c>
      <c r="R11" s="29" t="str">
        <f t="shared" si="1"/>
        <v>Kerry A. Benninghoff</v>
      </c>
    </row>
    <row r="12" spans="1:18" x14ac:dyDescent="0.35">
      <c r="A12" s="29" t="s">
        <v>973</v>
      </c>
      <c r="B12" s="29" t="s">
        <v>974</v>
      </c>
      <c r="C12" s="29" t="s">
        <v>975</v>
      </c>
      <c r="D12" s="29">
        <v>8</v>
      </c>
      <c r="E12" s="29" t="s">
        <v>976</v>
      </c>
      <c r="F12" s="29" t="str">
        <f t="shared" si="0"/>
        <v>Bernstine, Aaron (8)</v>
      </c>
      <c r="L12" s="29" t="s">
        <v>977</v>
      </c>
      <c r="M12" s="29" t="s">
        <v>973</v>
      </c>
      <c r="N12" s="29" t="s">
        <v>974</v>
      </c>
      <c r="O12" s="29" t="s">
        <v>975</v>
      </c>
      <c r="P12" s="29">
        <v>8</v>
      </c>
      <c r="Q12" s="29" t="s">
        <v>976</v>
      </c>
      <c r="R12" s="29" t="str">
        <f t="shared" si="1"/>
        <v>Aaron Joseph Bernstine</v>
      </c>
    </row>
    <row r="13" spans="1:18" x14ac:dyDescent="0.35">
      <c r="A13" s="29" t="s">
        <v>978</v>
      </c>
      <c r="B13" s="29" t="s">
        <v>979</v>
      </c>
      <c r="C13" s="29" t="s">
        <v>980</v>
      </c>
      <c r="D13" s="29">
        <v>3</v>
      </c>
      <c r="E13" s="29" t="s">
        <v>981</v>
      </c>
      <c r="F13" s="29" t="str">
        <f t="shared" si="0"/>
        <v>Bizzarro, Ryan  (3)</v>
      </c>
      <c r="L13" s="29" t="s">
        <v>982</v>
      </c>
      <c r="M13" s="29" t="s">
        <v>978</v>
      </c>
      <c r="N13" s="29" t="s">
        <v>979</v>
      </c>
      <c r="O13" s="29" t="s">
        <v>980</v>
      </c>
      <c r="P13" s="29">
        <v>3</v>
      </c>
      <c r="Q13" s="29" t="s">
        <v>981</v>
      </c>
      <c r="R13" s="29" t="str">
        <f t="shared" si="1"/>
        <v>Ryan A. Bizzarro</v>
      </c>
    </row>
    <row r="14" spans="1:18" x14ac:dyDescent="0.35">
      <c r="A14" s="29" t="s">
        <v>983</v>
      </c>
      <c r="B14" s="29" t="s">
        <v>984</v>
      </c>
      <c r="C14" s="29" t="s">
        <v>985</v>
      </c>
      <c r="D14" s="29">
        <v>17</v>
      </c>
      <c r="E14" s="29" t="s">
        <v>986</v>
      </c>
      <c r="F14" s="29" t="str">
        <f t="shared" si="0"/>
        <v>Bonner, Timothy (17)</v>
      </c>
      <c r="L14" s="29" t="s">
        <v>876</v>
      </c>
      <c r="M14" s="29" t="s">
        <v>983</v>
      </c>
      <c r="N14" s="29" t="s">
        <v>984</v>
      </c>
      <c r="O14" s="29" t="s">
        <v>985</v>
      </c>
      <c r="P14" s="29">
        <v>17</v>
      </c>
      <c r="Q14" s="29" t="s">
        <v>986</v>
      </c>
      <c r="R14" s="29" t="str">
        <f t="shared" si="1"/>
        <v>Tim Bonner</v>
      </c>
    </row>
    <row r="15" spans="1:18" x14ac:dyDescent="0.35">
      <c r="A15" s="29" t="s">
        <v>987</v>
      </c>
      <c r="B15" s="29" t="s">
        <v>988</v>
      </c>
      <c r="C15" s="29" t="s">
        <v>989</v>
      </c>
      <c r="D15" s="29">
        <v>76</v>
      </c>
      <c r="E15" s="29" t="s">
        <v>990</v>
      </c>
      <c r="F15" s="29" t="str">
        <f t="shared" si="0"/>
        <v>Borowicz, Stephanie (76)</v>
      </c>
      <c r="L15" s="29" t="s">
        <v>991</v>
      </c>
      <c r="M15" s="29" t="s">
        <v>987</v>
      </c>
      <c r="N15" s="29" t="s">
        <v>988</v>
      </c>
      <c r="O15" s="29" t="s">
        <v>989</v>
      </c>
      <c r="P15" s="29">
        <v>76</v>
      </c>
      <c r="Q15" s="29" t="s">
        <v>990</v>
      </c>
      <c r="R15" s="29" t="str">
        <f t="shared" si="1"/>
        <v>Stephanie Borowicz</v>
      </c>
    </row>
    <row r="16" spans="1:18" x14ac:dyDescent="0.35">
      <c r="A16" s="29" t="s">
        <v>992</v>
      </c>
      <c r="B16" s="29" t="s">
        <v>993</v>
      </c>
      <c r="C16" s="29" t="s">
        <v>994</v>
      </c>
      <c r="D16" s="29">
        <v>168</v>
      </c>
      <c r="E16" s="29" t="s">
        <v>995</v>
      </c>
      <c r="F16" s="29" t="str">
        <f t="shared" si="0"/>
        <v>Borowski, Lisa (168)</v>
      </c>
      <c r="L16" s="29" t="s">
        <v>996</v>
      </c>
      <c r="M16" s="29" t="s">
        <v>992</v>
      </c>
      <c r="N16" s="29" t="s">
        <v>993</v>
      </c>
      <c r="O16" s="29" t="s">
        <v>994</v>
      </c>
      <c r="P16" s="29">
        <v>168</v>
      </c>
      <c r="Q16" s="29" t="s">
        <v>995</v>
      </c>
      <c r="R16" s="29" t="str">
        <f t="shared" si="1"/>
        <v>Lisa Borowski</v>
      </c>
    </row>
    <row r="17" spans="1:18" x14ac:dyDescent="0.35">
      <c r="A17" s="29" t="s">
        <v>997</v>
      </c>
      <c r="B17" s="29" t="s">
        <v>998</v>
      </c>
      <c r="C17" s="29" t="s">
        <v>999</v>
      </c>
      <c r="D17" s="29">
        <v>163</v>
      </c>
      <c r="E17" s="29" t="s">
        <v>1000</v>
      </c>
      <c r="F17" s="29" t="str">
        <f t="shared" si="0"/>
        <v>Boyd, Heather (163)</v>
      </c>
      <c r="L17" s="29" t="s">
        <v>1001</v>
      </c>
      <c r="M17" s="29" t="s">
        <v>997</v>
      </c>
      <c r="N17" s="29" t="s">
        <v>998</v>
      </c>
      <c r="O17" s="29" t="s">
        <v>999</v>
      </c>
      <c r="P17" s="29">
        <v>163</v>
      </c>
      <c r="Q17" s="29" t="s">
        <v>1000</v>
      </c>
      <c r="R17" s="29" t="str">
        <f t="shared" si="1"/>
        <v>Heather Boyd</v>
      </c>
    </row>
    <row r="18" spans="1:18" x14ac:dyDescent="0.35">
      <c r="A18" s="29" t="s">
        <v>1002</v>
      </c>
      <c r="B18" s="29" t="s">
        <v>1003</v>
      </c>
      <c r="C18" s="29" t="s">
        <v>146</v>
      </c>
      <c r="D18" s="29">
        <v>70</v>
      </c>
      <c r="E18" s="29" t="s">
        <v>1004</v>
      </c>
      <c r="F18" s="29" t="str">
        <f t="shared" si="0"/>
        <v>Bradford, Matthew  (70)</v>
      </c>
      <c r="L18" s="29" t="s">
        <v>1005</v>
      </c>
      <c r="M18" s="29" t="s">
        <v>1002</v>
      </c>
      <c r="N18" s="29" t="s">
        <v>1003</v>
      </c>
      <c r="O18" s="29" t="s">
        <v>146</v>
      </c>
      <c r="P18" s="29">
        <v>70</v>
      </c>
      <c r="Q18" s="29" t="s">
        <v>1004</v>
      </c>
      <c r="R18" s="29" t="str">
        <f t="shared" si="1"/>
        <v>Matthew D. Bradford</v>
      </c>
    </row>
    <row r="19" spans="1:18" x14ac:dyDescent="0.35">
      <c r="A19" s="29" t="s">
        <v>1006</v>
      </c>
      <c r="B19" s="29" t="s">
        <v>984</v>
      </c>
      <c r="C19" s="29" t="s">
        <v>1007</v>
      </c>
      <c r="D19" s="29">
        <v>29</v>
      </c>
      <c r="E19" s="29" t="s">
        <v>1008</v>
      </c>
      <c r="F19" s="29" t="str">
        <f t="shared" si="0"/>
        <v>Brennan, Timothy (29)</v>
      </c>
      <c r="L19" s="29" t="s">
        <v>1009</v>
      </c>
      <c r="M19" s="29" t="s">
        <v>1006</v>
      </c>
      <c r="N19" s="29" t="s">
        <v>984</v>
      </c>
      <c r="O19" s="29" t="s">
        <v>1007</v>
      </c>
      <c r="P19" s="29">
        <v>29</v>
      </c>
      <c r="Q19" s="29" t="s">
        <v>1008</v>
      </c>
      <c r="R19" s="29" t="str">
        <f t="shared" si="1"/>
        <v>Timothy Brennan</v>
      </c>
    </row>
    <row r="20" spans="1:18" x14ac:dyDescent="0.35">
      <c r="A20" s="29" t="s">
        <v>1010</v>
      </c>
      <c r="B20" s="29" t="s">
        <v>1011</v>
      </c>
      <c r="C20" s="29" t="s">
        <v>1012</v>
      </c>
      <c r="D20" s="29">
        <v>149</v>
      </c>
      <c r="E20" s="29" t="s">
        <v>1013</v>
      </c>
      <c r="F20" s="29" t="str">
        <f t="shared" si="0"/>
        <v>Briggs, Tim (149)</v>
      </c>
      <c r="L20" s="29" t="s">
        <v>1014</v>
      </c>
      <c r="M20" s="29" t="s">
        <v>1010</v>
      </c>
      <c r="N20" s="29" t="s">
        <v>1011</v>
      </c>
      <c r="O20" s="29" t="s">
        <v>1012</v>
      </c>
      <c r="P20" s="29">
        <v>149</v>
      </c>
      <c r="Q20" s="29" t="s">
        <v>1013</v>
      </c>
      <c r="R20" s="29" t="str">
        <f t="shared" si="1"/>
        <v>Tim Briggs</v>
      </c>
    </row>
    <row r="21" spans="1:18" x14ac:dyDescent="0.35">
      <c r="A21" s="29" t="s">
        <v>1015</v>
      </c>
      <c r="B21" s="29" t="s">
        <v>1016</v>
      </c>
      <c r="C21" s="29" t="s">
        <v>1017</v>
      </c>
      <c r="D21" s="29">
        <v>9</v>
      </c>
      <c r="E21" s="29" t="s">
        <v>1018</v>
      </c>
      <c r="F21" s="29" t="str">
        <f t="shared" si="0"/>
        <v>Brown, Marla (9)</v>
      </c>
      <c r="L21" s="29" t="s">
        <v>1019</v>
      </c>
      <c r="M21" s="29" t="s">
        <v>1020</v>
      </c>
      <c r="N21" s="29" t="s">
        <v>1021</v>
      </c>
      <c r="O21" s="29" t="s">
        <v>1017</v>
      </c>
      <c r="P21" s="29">
        <v>10</v>
      </c>
      <c r="Q21" s="29" t="s">
        <v>1022</v>
      </c>
      <c r="R21" s="29" t="str">
        <f t="shared" si="1"/>
        <v>Amen Brown</v>
      </c>
    </row>
    <row r="22" spans="1:18" x14ac:dyDescent="0.35">
      <c r="A22" s="29" t="s">
        <v>1020</v>
      </c>
      <c r="B22" s="29" t="s">
        <v>1021</v>
      </c>
      <c r="C22" s="29" t="s">
        <v>1017</v>
      </c>
      <c r="D22" s="29">
        <v>10</v>
      </c>
      <c r="E22" s="29" t="s">
        <v>1022</v>
      </c>
      <c r="F22" s="29" t="str">
        <f t="shared" si="0"/>
        <v>Brown, Amen (10)</v>
      </c>
      <c r="L22" s="29" t="s">
        <v>1023</v>
      </c>
      <c r="M22" s="29" t="s">
        <v>1015</v>
      </c>
      <c r="N22" s="29" t="s">
        <v>1016</v>
      </c>
      <c r="O22" s="29" t="s">
        <v>1017</v>
      </c>
      <c r="P22" s="29">
        <v>9</v>
      </c>
      <c r="Q22" s="29" t="s">
        <v>1018</v>
      </c>
      <c r="R22" s="29" t="str">
        <f t="shared" si="1"/>
        <v>Marla Brown</v>
      </c>
    </row>
    <row r="23" spans="1:18" x14ac:dyDescent="0.35">
      <c r="A23" s="29" t="s">
        <v>1024</v>
      </c>
      <c r="B23" s="29" t="s">
        <v>1025</v>
      </c>
      <c r="C23" s="29" t="s">
        <v>1026</v>
      </c>
      <c r="D23" s="29">
        <v>197</v>
      </c>
      <c r="E23" s="29" t="s">
        <v>1027</v>
      </c>
      <c r="F23" s="29" t="str">
        <f t="shared" si="0"/>
        <v>Burgos, Danilo (197)</v>
      </c>
      <c r="L23" s="29" t="s">
        <v>1028</v>
      </c>
      <c r="M23" s="29" t="s">
        <v>1024</v>
      </c>
      <c r="N23" s="29" t="s">
        <v>1025</v>
      </c>
      <c r="O23" s="29" t="s">
        <v>1026</v>
      </c>
      <c r="P23" s="29">
        <v>197</v>
      </c>
      <c r="Q23" s="29" t="s">
        <v>1027</v>
      </c>
      <c r="R23" s="29" t="str">
        <f t="shared" si="1"/>
        <v>Danilo Burgos</v>
      </c>
    </row>
    <row r="24" spans="1:18" x14ac:dyDescent="0.35">
      <c r="A24" s="29" t="s">
        <v>1029</v>
      </c>
      <c r="B24" s="29" t="s">
        <v>1030</v>
      </c>
      <c r="C24" s="29" t="s">
        <v>1031</v>
      </c>
      <c r="D24" s="29">
        <v>72</v>
      </c>
      <c r="E24" s="29" t="s">
        <v>1032</v>
      </c>
      <c r="F24" s="29" t="str">
        <f t="shared" si="0"/>
        <v>Burns, Frank  (72)</v>
      </c>
      <c r="L24" s="29" t="s">
        <v>1033</v>
      </c>
      <c r="M24" s="29" t="s">
        <v>1029</v>
      </c>
      <c r="N24" s="29" t="s">
        <v>1030</v>
      </c>
      <c r="O24" s="29" t="s">
        <v>1031</v>
      </c>
      <c r="P24" s="29">
        <v>72</v>
      </c>
      <c r="Q24" s="29" t="s">
        <v>1032</v>
      </c>
      <c r="R24" s="29" t="str">
        <f t="shared" si="1"/>
        <v>Frank Burns</v>
      </c>
    </row>
    <row r="25" spans="1:18" x14ac:dyDescent="0.35">
      <c r="A25" s="29" t="s">
        <v>1034</v>
      </c>
      <c r="B25" s="29" t="s">
        <v>1035</v>
      </c>
      <c r="C25" s="29" t="s">
        <v>1036</v>
      </c>
      <c r="D25" s="29">
        <v>201</v>
      </c>
      <c r="E25" s="29" t="s">
        <v>1037</v>
      </c>
      <c r="F25" s="29" t="str">
        <f t="shared" si="0"/>
        <v>Carroll, Andre (201)</v>
      </c>
      <c r="L25" s="29" t="s">
        <v>1038</v>
      </c>
      <c r="M25" s="29" t="s">
        <v>1034</v>
      </c>
      <c r="N25" s="29" t="s">
        <v>1035</v>
      </c>
      <c r="O25" s="29" t="s">
        <v>1036</v>
      </c>
      <c r="P25" s="29">
        <v>201</v>
      </c>
      <c r="Q25" s="29" t="s">
        <v>1037</v>
      </c>
      <c r="R25" s="29" t="str">
        <f t="shared" si="1"/>
        <v>Andre Carroll</v>
      </c>
    </row>
    <row r="26" spans="1:18" x14ac:dyDescent="0.35">
      <c r="A26" s="29" t="s">
        <v>1039</v>
      </c>
      <c r="B26" s="29" t="s">
        <v>1040</v>
      </c>
      <c r="C26" s="29" t="s">
        <v>1041</v>
      </c>
      <c r="D26" s="29">
        <v>67</v>
      </c>
      <c r="E26" s="29" t="s">
        <v>1042</v>
      </c>
      <c r="F26" s="29" t="str">
        <f t="shared" si="0"/>
        <v>Causer, Martin  (67)</v>
      </c>
      <c r="L26" s="29" t="s">
        <v>1043</v>
      </c>
      <c r="M26" s="29" t="s">
        <v>1039</v>
      </c>
      <c r="N26" s="29" t="s">
        <v>1040</v>
      </c>
      <c r="O26" s="29" t="s">
        <v>1041</v>
      </c>
      <c r="P26" s="29">
        <v>67</v>
      </c>
      <c r="Q26" s="29" t="s">
        <v>1042</v>
      </c>
      <c r="R26" s="29" t="str">
        <f t="shared" si="1"/>
        <v>Martin T. Causer</v>
      </c>
    </row>
    <row r="27" spans="1:18" x14ac:dyDescent="0.35">
      <c r="A27" s="29" t="s">
        <v>1044</v>
      </c>
      <c r="B27" s="29" t="s">
        <v>1045</v>
      </c>
      <c r="C27" s="29" t="s">
        <v>1046</v>
      </c>
      <c r="D27" s="29">
        <v>129</v>
      </c>
      <c r="E27" s="29" t="s">
        <v>1047</v>
      </c>
      <c r="F27" s="29" t="str">
        <f t="shared" si="0"/>
        <v>Cepeda-Freytiz, Johanny (129)</v>
      </c>
      <c r="L27" s="29" t="s">
        <v>1048</v>
      </c>
      <c r="M27" s="29" t="s">
        <v>1044</v>
      </c>
      <c r="N27" s="29" t="s">
        <v>1045</v>
      </c>
      <c r="O27" s="29" t="s">
        <v>1046</v>
      </c>
      <c r="P27" s="29">
        <v>129</v>
      </c>
      <c r="Q27" s="29" t="s">
        <v>1047</v>
      </c>
      <c r="R27" s="29" t="str">
        <f t="shared" si="1"/>
        <v>Johanny Cepeda-Freytiz</v>
      </c>
    </row>
    <row r="28" spans="1:18" x14ac:dyDescent="0.35">
      <c r="A28" s="29" t="s">
        <v>1049</v>
      </c>
      <c r="B28" s="29" t="s">
        <v>1050</v>
      </c>
      <c r="C28" s="29" t="s">
        <v>1051</v>
      </c>
      <c r="D28" s="29">
        <v>192</v>
      </c>
      <c r="E28" s="29" t="s">
        <v>1052</v>
      </c>
      <c r="F28" s="29" t="str">
        <f t="shared" si="0"/>
        <v>Cephas, Morgan (192)</v>
      </c>
      <c r="L28" s="29" t="s">
        <v>1053</v>
      </c>
      <c r="M28" s="29" t="s">
        <v>1049</v>
      </c>
      <c r="N28" s="29" t="s">
        <v>1050</v>
      </c>
      <c r="O28" s="29" t="s">
        <v>1051</v>
      </c>
      <c r="P28" s="29">
        <v>192</v>
      </c>
      <c r="Q28" s="29" t="s">
        <v>1052</v>
      </c>
      <c r="R28" s="29" t="str">
        <f t="shared" si="1"/>
        <v>Morgan Cephas</v>
      </c>
    </row>
    <row r="29" spans="1:18" x14ac:dyDescent="0.35">
      <c r="A29" s="29" t="s">
        <v>1054</v>
      </c>
      <c r="B29" s="29" t="s">
        <v>1055</v>
      </c>
      <c r="C29" s="29" t="s">
        <v>1056</v>
      </c>
      <c r="D29" s="29">
        <v>151</v>
      </c>
      <c r="E29" s="29" t="s">
        <v>1057</v>
      </c>
      <c r="F29" s="29" t="str">
        <f t="shared" si="0"/>
        <v>Cerrato, Melissa (151)</v>
      </c>
      <c r="L29" s="29" t="s">
        <v>1058</v>
      </c>
      <c r="M29" s="29" t="s">
        <v>1054</v>
      </c>
      <c r="N29" s="29" t="s">
        <v>1055</v>
      </c>
      <c r="O29" s="29" t="s">
        <v>1056</v>
      </c>
      <c r="P29" s="29">
        <v>151</v>
      </c>
      <c r="Q29" s="29" t="s">
        <v>1057</v>
      </c>
      <c r="R29" s="29" t="str">
        <f t="shared" si="1"/>
        <v>Melissa Cerrato</v>
      </c>
    </row>
    <row r="30" spans="1:18" x14ac:dyDescent="0.35">
      <c r="A30" s="29" t="s">
        <v>1059</v>
      </c>
      <c r="B30" s="29" t="s">
        <v>1060</v>
      </c>
      <c r="C30" s="29" t="s">
        <v>1061</v>
      </c>
      <c r="D30" s="29">
        <v>146</v>
      </c>
      <c r="E30" s="29" t="s">
        <v>1062</v>
      </c>
      <c r="F30" s="29" t="str">
        <f t="shared" si="0"/>
        <v>Ciresi, Joe (146)</v>
      </c>
      <c r="L30" s="29" t="s">
        <v>1063</v>
      </c>
      <c r="M30" s="29" t="s">
        <v>1059</v>
      </c>
      <c r="N30" s="29" t="s">
        <v>1060</v>
      </c>
      <c r="O30" s="29" t="s">
        <v>1061</v>
      </c>
      <c r="P30" s="29">
        <v>146</v>
      </c>
      <c r="Q30" s="29" t="s">
        <v>1062</v>
      </c>
      <c r="R30" s="29" t="str">
        <f t="shared" si="1"/>
        <v>Joe Ciresi</v>
      </c>
    </row>
    <row r="31" spans="1:18" x14ac:dyDescent="0.35">
      <c r="A31" s="29" t="s">
        <v>1064</v>
      </c>
      <c r="B31" s="29" t="s">
        <v>1065</v>
      </c>
      <c r="C31" s="29" t="s">
        <v>1066</v>
      </c>
      <c r="D31" s="29">
        <v>77</v>
      </c>
      <c r="E31" s="29" t="s">
        <v>1067</v>
      </c>
      <c r="F31" s="29" t="str">
        <f t="shared" si="0"/>
        <v>Conklin, H. Scott (77)</v>
      </c>
      <c r="L31" s="29" t="s">
        <v>1068</v>
      </c>
      <c r="M31" s="29" t="s">
        <v>1064</v>
      </c>
      <c r="N31" s="29" t="s">
        <v>1065</v>
      </c>
      <c r="O31" s="29" t="s">
        <v>1066</v>
      </c>
      <c r="P31" s="29">
        <v>77</v>
      </c>
      <c r="Q31" s="29" t="s">
        <v>1067</v>
      </c>
      <c r="R31" s="29" t="str">
        <f t="shared" si="1"/>
        <v>H. Scott Conklin</v>
      </c>
    </row>
    <row r="32" spans="1:18" x14ac:dyDescent="0.35">
      <c r="A32" s="29" t="s">
        <v>1069</v>
      </c>
      <c r="B32" s="29" t="s">
        <v>1070</v>
      </c>
      <c r="C32" s="29" t="s">
        <v>1071</v>
      </c>
      <c r="D32" s="29">
        <v>50</v>
      </c>
      <c r="E32" s="29" t="s">
        <v>1072</v>
      </c>
      <c r="F32" s="29" t="str">
        <f t="shared" si="0"/>
        <v>Cook , Donald (50)</v>
      </c>
      <c r="L32" s="29" t="s">
        <v>1073</v>
      </c>
      <c r="M32" s="29" t="s">
        <v>1069</v>
      </c>
      <c r="N32" s="29" t="s">
        <v>1070</v>
      </c>
      <c r="O32" s="29" t="s">
        <v>1071</v>
      </c>
      <c r="P32" s="29">
        <v>50</v>
      </c>
      <c r="Q32" s="29" t="s">
        <v>1072</v>
      </c>
      <c r="R32" s="29" t="str">
        <f t="shared" si="1"/>
        <v>Bud Cook</v>
      </c>
    </row>
    <row r="33" spans="1:18" x14ac:dyDescent="0.35">
      <c r="A33" s="29" t="s">
        <v>1074</v>
      </c>
      <c r="B33" s="29" t="s">
        <v>1075</v>
      </c>
      <c r="C33" s="29" t="s">
        <v>1076</v>
      </c>
      <c r="D33" s="29">
        <v>55</v>
      </c>
      <c r="E33" s="29" t="s">
        <v>1077</v>
      </c>
      <c r="F33" s="29" t="str">
        <f t="shared" si="0"/>
        <v>Cooper, Jill  (55)</v>
      </c>
      <c r="L33" s="29" t="s">
        <v>1078</v>
      </c>
      <c r="M33" s="29" t="s">
        <v>1074</v>
      </c>
      <c r="N33" s="29" t="s">
        <v>1075</v>
      </c>
      <c r="O33" s="29" t="s">
        <v>1076</v>
      </c>
      <c r="P33" s="29">
        <v>55</v>
      </c>
      <c r="Q33" s="29" t="s">
        <v>1077</v>
      </c>
      <c r="R33" s="29" t="str">
        <f t="shared" si="1"/>
        <v>Jill Cooper</v>
      </c>
    </row>
    <row r="34" spans="1:18" x14ac:dyDescent="0.35">
      <c r="A34" s="29" t="s">
        <v>1079</v>
      </c>
      <c r="B34" s="29" t="s">
        <v>1080</v>
      </c>
      <c r="C34" s="29" t="s">
        <v>1081</v>
      </c>
      <c r="D34" s="29">
        <v>164</v>
      </c>
      <c r="E34" s="29" t="s">
        <v>1082</v>
      </c>
      <c r="F34" s="29" t="str">
        <f t="shared" si="0"/>
        <v>Curry, Gina (164)</v>
      </c>
      <c r="L34" s="29" t="s">
        <v>1083</v>
      </c>
      <c r="M34" s="29" t="s">
        <v>1079</v>
      </c>
      <c r="N34" s="29" t="s">
        <v>1080</v>
      </c>
      <c r="O34" s="29" t="s">
        <v>1081</v>
      </c>
      <c r="P34" s="29">
        <v>164</v>
      </c>
      <c r="Q34" s="29" t="s">
        <v>1082</v>
      </c>
      <c r="R34" s="29" t="str">
        <f t="shared" si="1"/>
        <v>Gina Curry</v>
      </c>
    </row>
    <row r="35" spans="1:18" x14ac:dyDescent="0.35">
      <c r="A35" s="29" t="s">
        <v>1084</v>
      </c>
      <c r="B35" s="29" t="s">
        <v>1085</v>
      </c>
      <c r="C35" s="29" t="s">
        <v>1086</v>
      </c>
      <c r="D35" s="29">
        <v>100</v>
      </c>
      <c r="E35" s="29" t="s">
        <v>1087</v>
      </c>
      <c r="F35" s="29" t="str">
        <f t="shared" si="0"/>
        <v>Cutler, Bryan  (100)</v>
      </c>
      <c r="L35" s="29" t="s">
        <v>1088</v>
      </c>
      <c r="M35" s="29" t="s">
        <v>1084</v>
      </c>
      <c r="N35" s="29" t="s">
        <v>1085</v>
      </c>
      <c r="O35" s="29" t="s">
        <v>1086</v>
      </c>
      <c r="P35" s="29">
        <v>100</v>
      </c>
      <c r="Q35" s="29" t="s">
        <v>1087</v>
      </c>
      <c r="R35" s="29" t="str">
        <f t="shared" si="1"/>
        <v>Bryan Cutler</v>
      </c>
    </row>
    <row r="36" spans="1:18" x14ac:dyDescent="0.35">
      <c r="A36" s="29" t="s">
        <v>1089</v>
      </c>
      <c r="B36" s="29" t="s">
        <v>1090</v>
      </c>
      <c r="C36" s="29" t="s">
        <v>1091</v>
      </c>
      <c r="D36" s="29">
        <v>148</v>
      </c>
      <c r="E36" s="29" t="s">
        <v>1092</v>
      </c>
      <c r="F36" s="29" t="str">
        <f t="shared" si="0"/>
        <v>Daley, Mary Jo (148)</v>
      </c>
      <c r="L36" s="29" t="s">
        <v>1093</v>
      </c>
      <c r="M36" s="29" t="s">
        <v>1089</v>
      </c>
      <c r="N36" s="29" t="s">
        <v>1090</v>
      </c>
      <c r="O36" s="29" t="s">
        <v>1091</v>
      </c>
      <c r="P36" s="29">
        <v>148</v>
      </c>
      <c r="Q36" s="29" t="s">
        <v>1092</v>
      </c>
      <c r="R36" s="29" t="str">
        <f t="shared" si="1"/>
        <v>Mary Jo Daley</v>
      </c>
    </row>
    <row r="37" spans="1:18" x14ac:dyDescent="0.35">
      <c r="A37" s="29" t="s">
        <v>1094</v>
      </c>
      <c r="B37" s="29" t="s">
        <v>1095</v>
      </c>
      <c r="C37" s="29" t="s">
        <v>1096</v>
      </c>
      <c r="D37" s="29">
        <v>58</v>
      </c>
      <c r="E37" s="29" t="s">
        <v>1097</v>
      </c>
      <c r="F37" s="29" t="str">
        <f t="shared" si="0"/>
        <v>Davanzo, Eric (58)</v>
      </c>
      <c r="L37" s="29" t="s">
        <v>1098</v>
      </c>
      <c r="M37" s="29" t="s">
        <v>1094</v>
      </c>
      <c r="N37" s="29" t="s">
        <v>1095</v>
      </c>
      <c r="O37" s="29" t="s">
        <v>1096</v>
      </c>
      <c r="P37" s="29">
        <v>58</v>
      </c>
      <c r="Q37" s="29" t="s">
        <v>1097</v>
      </c>
      <c r="R37" s="29" t="str">
        <f t="shared" si="1"/>
        <v>Eric Davanzo</v>
      </c>
    </row>
    <row r="38" spans="1:18" x14ac:dyDescent="0.35">
      <c r="A38" s="29" t="s">
        <v>1099</v>
      </c>
      <c r="B38" s="29" t="s">
        <v>1100</v>
      </c>
      <c r="C38" s="29" t="s">
        <v>1101</v>
      </c>
      <c r="D38" s="29">
        <v>103</v>
      </c>
      <c r="E38" s="29" t="s">
        <v>1102</v>
      </c>
      <c r="F38" s="29" t="str">
        <f t="shared" si="0"/>
        <v>Davidson, Nate (103)</v>
      </c>
      <c r="L38" s="29" t="s">
        <v>1103</v>
      </c>
      <c r="M38" s="29" t="s">
        <v>1099</v>
      </c>
      <c r="N38" s="29" t="s">
        <v>1100</v>
      </c>
      <c r="O38" s="29" t="s">
        <v>1101</v>
      </c>
      <c r="P38" s="29">
        <v>103</v>
      </c>
      <c r="Q38" s="29" t="s">
        <v>1102</v>
      </c>
      <c r="R38" s="29" t="str">
        <f t="shared" si="1"/>
        <v>Nate Davidson</v>
      </c>
    </row>
    <row r="39" spans="1:18" x14ac:dyDescent="0.35">
      <c r="A39" s="29" t="s">
        <v>1104</v>
      </c>
      <c r="B39" s="29" t="s">
        <v>1105</v>
      </c>
      <c r="C39" s="29" t="s">
        <v>1106</v>
      </c>
      <c r="D39" s="29">
        <v>141</v>
      </c>
      <c r="E39" s="29" t="s">
        <v>1107</v>
      </c>
      <c r="F39" s="29" t="str">
        <f t="shared" si="0"/>
        <v>Davis, Tina  (141)</v>
      </c>
      <c r="L39" s="29" t="s">
        <v>1108</v>
      </c>
      <c r="M39" s="29" t="s">
        <v>1104</v>
      </c>
      <c r="N39" s="29" t="s">
        <v>1105</v>
      </c>
      <c r="O39" s="29" t="s">
        <v>1106</v>
      </c>
      <c r="P39" s="29">
        <v>141</v>
      </c>
      <c r="Q39" s="29" t="s">
        <v>1107</v>
      </c>
      <c r="R39" s="29" t="str">
        <f t="shared" si="1"/>
        <v>Tina M. Davis</v>
      </c>
    </row>
    <row r="40" spans="1:18" x14ac:dyDescent="0.35">
      <c r="A40" s="29" t="s">
        <v>1109</v>
      </c>
      <c r="B40" s="29" t="s">
        <v>1110</v>
      </c>
      <c r="C40" s="29" t="s">
        <v>1111</v>
      </c>
      <c r="D40" s="29">
        <v>179</v>
      </c>
      <c r="E40" s="29" t="s">
        <v>1112</v>
      </c>
      <c r="F40" s="29" t="str">
        <f t="shared" si="0"/>
        <v>Dawkins, Jason (179)</v>
      </c>
      <c r="L40" s="29" t="s">
        <v>1113</v>
      </c>
      <c r="M40" s="29" t="s">
        <v>1109</v>
      </c>
      <c r="N40" s="29" t="s">
        <v>1110</v>
      </c>
      <c r="O40" s="29" t="s">
        <v>1111</v>
      </c>
      <c r="P40" s="29">
        <v>179</v>
      </c>
      <c r="Q40" s="29" t="s">
        <v>1112</v>
      </c>
      <c r="R40" s="29" t="str">
        <f t="shared" si="1"/>
        <v>Jason Dawkins</v>
      </c>
    </row>
    <row r="41" spans="1:18" x14ac:dyDescent="0.35">
      <c r="A41" s="29" t="s">
        <v>1114</v>
      </c>
      <c r="B41" s="29" t="s">
        <v>1115</v>
      </c>
      <c r="C41" s="29" t="s">
        <v>1116</v>
      </c>
      <c r="D41" s="29">
        <v>187</v>
      </c>
      <c r="E41" s="29" t="s">
        <v>1117</v>
      </c>
      <c r="F41" s="29" t="str">
        <f t="shared" si="0"/>
        <v>Day, Gary (187)</v>
      </c>
      <c r="L41" s="29" t="s">
        <v>1118</v>
      </c>
      <c r="M41" s="29" t="s">
        <v>1114</v>
      </c>
      <c r="N41" s="29" t="s">
        <v>1115</v>
      </c>
      <c r="O41" s="29" t="s">
        <v>1116</v>
      </c>
      <c r="P41" s="29">
        <v>187</v>
      </c>
      <c r="Q41" s="29" t="s">
        <v>1117</v>
      </c>
      <c r="R41" s="29" t="str">
        <f t="shared" si="1"/>
        <v>Gary Day</v>
      </c>
    </row>
    <row r="42" spans="1:18" x14ac:dyDescent="0.35">
      <c r="A42" s="29" t="s">
        <v>1119</v>
      </c>
      <c r="B42" s="29" t="s">
        <v>1120</v>
      </c>
      <c r="C42" s="29" t="s">
        <v>1121</v>
      </c>
      <c r="D42" s="29">
        <v>27</v>
      </c>
      <c r="E42" s="29" t="s">
        <v>1122</v>
      </c>
      <c r="F42" s="29" t="str">
        <f t="shared" si="0"/>
        <v>Deasy, Daniel (27)</v>
      </c>
      <c r="L42" s="29" t="s">
        <v>1123</v>
      </c>
      <c r="M42" s="29" t="s">
        <v>1119</v>
      </c>
      <c r="N42" s="29" t="s">
        <v>1120</v>
      </c>
      <c r="O42" s="29" t="s">
        <v>1121</v>
      </c>
      <c r="P42" s="29">
        <v>27</v>
      </c>
      <c r="Q42" s="29" t="s">
        <v>1122</v>
      </c>
      <c r="R42" s="29" t="str">
        <f t="shared" si="1"/>
        <v>Daniel J. Deasy</v>
      </c>
    </row>
    <row r="43" spans="1:18" x14ac:dyDescent="0.35">
      <c r="A43" s="29" t="s">
        <v>1124</v>
      </c>
      <c r="B43" s="29" t="s">
        <v>1125</v>
      </c>
      <c r="C43" s="29" t="s">
        <v>1126</v>
      </c>
      <c r="D43" s="29">
        <v>162</v>
      </c>
      <c r="E43" s="29" t="s">
        <v>1127</v>
      </c>
      <c r="F43" s="29" t="str">
        <f t="shared" si="0"/>
        <v>Delloso, David (162)</v>
      </c>
      <c r="L43" s="29" t="s">
        <v>1128</v>
      </c>
      <c r="M43" s="29" t="s">
        <v>1124</v>
      </c>
      <c r="N43" s="29" t="s">
        <v>1125</v>
      </c>
      <c r="O43" s="29" t="s">
        <v>1126</v>
      </c>
      <c r="P43" s="29">
        <v>162</v>
      </c>
      <c r="Q43" s="29" t="s">
        <v>1127</v>
      </c>
      <c r="R43" s="29" t="str">
        <f t="shared" si="1"/>
        <v>David Delloso</v>
      </c>
    </row>
    <row r="44" spans="1:18" x14ac:dyDescent="0.35">
      <c r="A44" s="29" t="s">
        <v>1129</v>
      </c>
      <c r="B44" s="29" t="s">
        <v>1130</v>
      </c>
      <c r="C44" s="29" t="s">
        <v>1131</v>
      </c>
      <c r="D44" s="29">
        <v>88</v>
      </c>
      <c r="E44" s="29" t="s">
        <v>1132</v>
      </c>
      <c r="F44" s="29" t="str">
        <f t="shared" si="0"/>
        <v>Delozier, Sheryl (88)</v>
      </c>
      <c r="L44" s="29" t="s">
        <v>1133</v>
      </c>
      <c r="M44" s="29" t="s">
        <v>1129</v>
      </c>
      <c r="N44" s="29" t="s">
        <v>1130</v>
      </c>
      <c r="O44" s="29" t="s">
        <v>1131</v>
      </c>
      <c r="P44" s="29">
        <v>88</v>
      </c>
      <c r="Q44" s="29" t="s">
        <v>1132</v>
      </c>
      <c r="R44" s="29" t="str">
        <f t="shared" si="1"/>
        <v>Sheryl M. Delozier</v>
      </c>
    </row>
    <row r="45" spans="1:18" x14ac:dyDescent="0.35">
      <c r="A45" s="29" t="s">
        <v>1134</v>
      </c>
      <c r="B45" s="29" t="s">
        <v>1135</v>
      </c>
      <c r="C45" s="29" t="s">
        <v>1136</v>
      </c>
      <c r="D45" s="29">
        <v>102</v>
      </c>
      <c r="E45" s="29" t="s">
        <v>1137</v>
      </c>
      <c r="F45" s="29" t="str">
        <f t="shared" si="0"/>
        <v>Diamond, Russ (102)</v>
      </c>
      <c r="L45" s="29" t="s">
        <v>1138</v>
      </c>
      <c r="M45" s="29" t="s">
        <v>1134</v>
      </c>
      <c r="N45" s="29" t="s">
        <v>1135</v>
      </c>
      <c r="O45" s="29" t="s">
        <v>1136</v>
      </c>
      <c r="P45" s="29">
        <v>102</v>
      </c>
      <c r="Q45" s="29" t="s">
        <v>1137</v>
      </c>
      <c r="R45" s="29" t="str">
        <f t="shared" si="1"/>
        <v>Russ Diamond</v>
      </c>
    </row>
    <row r="46" spans="1:18" x14ac:dyDescent="0.35">
      <c r="A46" s="29" t="s">
        <v>1139</v>
      </c>
      <c r="B46" s="29" t="s">
        <v>1140</v>
      </c>
      <c r="C46" s="29" t="s">
        <v>1141</v>
      </c>
      <c r="D46" s="29">
        <v>113</v>
      </c>
      <c r="E46" s="29" t="s">
        <v>1142</v>
      </c>
      <c r="F46" s="29" t="str">
        <f t="shared" si="0"/>
        <v>Donahue, Kyle (113)</v>
      </c>
      <c r="L46" s="29" t="s">
        <v>1143</v>
      </c>
      <c r="M46" s="29" t="s">
        <v>1139</v>
      </c>
      <c r="N46" s="29" t="s">
        <v>1140</v>
      </c>
      <c r="O46" s="29" t="s">
        <v>1141</v>
      </c>
      <c r="P46" s="29">
        <v>113</v>
      </c>
      <c r="Q46" s="29" t="s">
        <v>1142</v>
      </c>
      <c r="R46" s="29" t="str">
        <f t="shared" si="1"/>
        <v>Kyle Donahue</v>
      </c>
    </row>
    <row r="47" spans="1:18" x14ac:dyDescent="0.35">
      <c r="A47" s="29" t="s">
        <v>1144</v>
      </c>
      <c r="B47" s="29" t="s">
        <v>1060</v>
      </c>
      <c r="C47" s="29" t="s">
        <v>1145</v>
      </c>
      <c r="D47" s="29">
        <v>47</v>
      </c>
      <c r="E47" s="29" t="s">
        <v>1146</v>
      </c>
      <c r="F47" s="29" t="str">
        <f t="shared" si="0"/>
        <v>D'Orsie, Joe (47)</v>
      </c>
      <c r="L47" s="29" t="s">
        <v>1147</v>
      </c>
      <c r="M47" s="29" t="s">
        <v>1144</v>
      </c>
      <c r="N47" s="29" t="s">
        <v>1060</v>
      </c>
      <c r="O47" s="29" t="s">
        <v>1145</v>
      </c>
      <c r="P47" s="29">
        <v>47</v>
      </c>
      <c r="Q47" s="29" t="s">
        <v>1146</v>
      </c>
      <c r="R47" s="29" t="str">
        <f t="shared" si="1"/>
        <v>Joe D'Orsie</v>
      </c>
    </row>
    <row r="48" spans="1:18" x14ac:dyDescent="0.35">
      <c r="A48" s="29" t="s">
        <v>1148</v>
      </c>
      <c r="B48" s="29" t="s">
        <v>1149</v>
      </c>
      <c r="C48" s="29" t="s">
        <v>1150</v>
      </c>
      <c r="D48" s="29">
        <v>172</v>
      </c>
      <c r="E48" s="29" t="s">
        <v>1151</v>
      </c>
      <c r="F48" s="29" t="str">
        <f t="shared" si="0"/>
        <v>Dougherty, Sean (172)</v>
      </c>
      <c r="L48" s="29" t="s">
        <v>1152</v>
      </c>
      <c r="M48" s="29" t="s">
        <v>1148</v>
      </c>
      <c r="N48" s="29" t="s">
        <v>1149</v>
      </c>
      <c r="O48" s="29" t="s">
        <v>1150</v>
      </c>
      <c r="P48" s="29">
        <v>172</v>
      </c>
      <c r="Q48" s="29" t="s">
        <v>1151</v>
      </c>
      <c r="R48" s="29" t="str">
        <f t="shared" si="1"/>
        <v>Sean Dougherty</v>
      </c>
    </row>
    <row r="49" spans="1:18" x14ac:dyDescent="0.35">
      <c r="A49" s="29" t="s">
        <v>1153</v>
      </c>
      <c r="B49" s="29" t="s">
        <v>1154</v>
      </c>
      <c r="C49" s="29" t="s">
        <v>1155</v>
      </c>
      <c r="D49" s="29">
        <v>193</v>
      </c>
      <c r="E49" s="29" t="s">
        <v>1156</v>
      </c>
      <c r="F49" s="29" t="str">
        <f t="shared" si="0"/>
        <v>Ecker, Torren (193)</v>
      </c>
      <c r="L49" s="29" t="s">
        <v>1157</v>
      </c>
      <c r="M49" s="29" t="s">
        <v>1153</v>
      </c>
      <c r="N49" s="29" t="s">
        <v>1154</v>
      </c>
      <c r="O49" s="29" t="s">
        <v>1155</v>
      </c>
      <c r="P49" s="29">
        <v>193</v>
      </c>
      <c r="Q49" s="29" t="s">
        <v>1156</v>
      </c>
      <c r="R49" s="29" t="str">
        <f t="shared" si="1"/>
        <v>Torren Ecker</v>
      </c>
    </row>
    <row r="50" spans="1:18" x14ac:dyDescent="0.35">
      <c r="A50" s="29" t="s">
        <v>1158</v>
      </c>
      <c r="B50" s="29" t="s">
        <v>1159</v>
      </c>
      <c r="C50" s="29" t="s">
        <v>1160</v>
      </c>
      <c r="D50" s="29">
        <v>137</v>
      </c>
      <c r="E50" s="29" t="s">
        <v>1161</v>
      </c>
      <c r="F50" s="29" t="str">
        <f t="shared" si="0"/>
        <v>Emrick, Joseph (137)</v>
      </c>
      <c r="L50" s="29" t="s">
        <v>1162</v>
      </c>
      <c r="M50" s="29" t="s">
        <v>1158</v>
      </c>
      <c r="N50" s="29" t="s">
        <v>1159</v>
      </c>
      <c r="O50" s="29" t="s">
        <v>1160</v>
      </c>
      <c r="P50" s="29">
        <v>137</v>
      </c>
      <c r="Q50" s="29" t="s">
        <v>1161</v>
      </c>
      <c r="R50" s="29" t="str">
        <f t="shared" si="1"/>
        <v>Joe Emrick</v>
      </c>
    </row>
    <row r="51" spans="1:18" x14ac:dyDescent="0.35">
      <c r="A51" s="29" t="s">
        <v>1163</v>
      </c>
      <c r="B51" s="29" t="s">
        <v>1164</v>
      </c>
      <c r="C51" s="29" t="s">
        <v>1165</v>
      </c>
      <c r="D51" s="29">
        <v>37</v>
      </c>
      <c r="E51" s="29" t="s">
        <v>1166</v>
      </c>
      <c r="F51" s="29" t="str">
        <f t="shared" si="0"/>
        <v>Fee, Mindy (37)</v>
      </c>
      <c r="L51" s="29" t="s">
        <v>1167</v>
      </c>
      <c r="M51" s="29" t="s">
        <v>1163</v>
      </c>
      <c r="N51" s="29" t="s">
        <v>1164</v>
      </c>
      <c r="O51" s="29" t="s">
        <v>1165</v>
      </c>
      <c r="P51" s="29">
        <v>37</v>
      </c>
      <c r="Q51" s="29" t="s">
        <v>1166</v>
      </c>
      <c r="R51" s="29" t="str">
        <f t="shared" si="1"/>
        <v>Mindy Fee</v>
      </c>
    </row>
    <row r="52" spans="1:18" x14ac:dyDescent="0.35">
      <c r="A52" s="29" t="s">
        <v>1168</v>
      </c>
      <c r="B52" s="29" t="s">
        <v>1169</v>
      </c>
      <c r="C52" s="29" t="s">
        <v>1170</v>
      </c>
      <c r="D52" s="29">
        <v>184</v>
      </c>
      <c r="E52" s="29" t="s">
        <v>1171</v>
      </c>
      <c r="F52" s="29" t="str">
        <f t="shared" si="0"/>
        <v>Fiedler, Elizabeth  (184)</v>
      </c>
      <c r="L52" s="29" t="s">
        <v>1172</v>
      </c>
      <c r="M52" s="29" t="s">
        <v>1168</v>
      </c>
      <c r="N52" s="29" t="s">
        <v>1169</v>
      </c>
      <c r="O52" s="29" t="s">
        <v>1170</v>
      </c>
      <c r="P52" s="29">
        <v>184</v>
      </c>
      <c r="Q52" s="29" t="s">
        <v>1171</v>
      </c>
      <c r="R52" s="29" t="str">
        <f t="shared" si="1"/>
        <v>Elizabeth Fiedler</v>
      </c>
    </row>
    <row r="53" spans="1:18" x14ac:dyDescent="0.35">
      <c r="A53" s="29" t="s">
        <v>1173</v>
      </c>
      <c r="B53" s="29" t="s">
        <v>1174</v>
      </c>
      <c r="C53" s="29" t="s">
        <v>1175</v>
      </c>
      <c r="D53" s="29">
        <v>94</v>
      </c>
      <c r="E53" s="29" t="s">
        <v>1176</v>
      </c>
      <c r="F53" s="29" t="str">
        <f t="shared" si="0"/>
        <v>Fink, Wendy (94)</v>
      </c>
      <c r="L53" s="29" t="s">
        <v>1177</v>
      </c>
      <c r="M53" s="29" t="s">
        <v>1173</v>
      </c>
      <c r="N53" s="29" t="s">
        <v>1174</v>
      </c>
      <c r="O53" s="29" t="s">
        <v>1175</v>
      </c>
      <c r="P53" s="29">
        <v>94</v>
      </c>
      <c r="Q53" s="29" t="s">
        <v>1176</v>
      </c>
      <c r="R53" s="29" t="str">
        <f t="shared" si="1"/>
        <v>Wendy Fink</v>
      </c>
    </row>
    <row r="54" spans="1:18" x14ac:dyDescent="0.35">
      <c r="A54" s="29" t="s">
        <v>1178</v>
      </c>
      <c r="B54" s="29" t="s">
        <v>1179</v>
      </c>
      <c r="C54" s="29" t="s">
        <v>1180</v>
      </c>
      <c r="D54" s="29">
        <v>105</v>
      </c>
      <c r="E54" s="29" t="s">
        <v>1181</v>
      </c>
      <c r="F54" s="29" t="str">
        <f t="shared" si="0"/>
        <v>Fleming, Justin (105)</v>
      </c>
      <c r="L54" s="29" t="s">
        <v>1182</v>
      </c>
      <c r="M54" s="29" t="s">
        <v>1178</v>
      </c>
      <c r="N54" s="29" t="s">
        <v>1179</v>
      </c>
      <c r="O54" s="29" t="s">
        <v>1180</v>
      </c>
      <c r="P54" s="29">
        <v>105</v>
      </c>
      <c r="Q54" s="29" t="s">
        <v>1181</v>
      </c>
      <c r="R54" s="29" t="str">
        <f t="shared" si="1"/>
        <v>Justin Fleming</v>
      </c>
    </row>
    <row r="55" spans="1:18" x14ac:dyDescent="0.35">
      <c r="A55" s="29" t="s">
        <v>1183</v>
      </c>
      <c r="B55" s="29" t="s">
        <v>1184</v>
      </c>
      <c r="C55" s="29" t="s">
        <v>1185</v>
      </c>
      <c r="D55" s="29">
        <v>83</v>
      </c>
      <c r="E55" s="29" t="s">
        <v>1186</v>
      </c>
      <c r="F55" s="29" t="str">
        <f t="shared" si="0"/>
        <v>Flick, Jamie (83)</v>
      </c>
      <c r="L55" s="29" t="s">
        <v>1187</v>
      </c>
      <c r="M55" s="29" t="s">
        <v>1183</v>
      </c>
      <c r="N55" s="29" t="s">
        <v>1184</v>
      </c>
      <c r="O55" s="29" t="s">
        <v>1185</v>
      </c>
      <c r="P55" s="29">
        <v>83</v>
      </c>
      <c r="Q55" s="29" t="s">
        <v>1186</v>
      </c>
      <c r="R55" s="29" t="str">
        <f t="shared" si="1"/>
        <v>Jamie Flick</v>
      </c>
    </row>
    <row r="56" spans="1:18" x14ac:dyDescent="0.35">
      <c r="A56" s="29" t="s">
        <v>1188</v>
      </c>
      <c r="B56" s="29" t="s">
        <v>1189</v>
      </c>
      <c r="C56" s="29" t="s">
        <v>1190</v>
      </c>
      <c r="D56" s="29">
        <v>138</v>
      </c>
      <c r="E56" s="29" t="s">
        <v>1191</v>
      </c>
      <c r="F56" s="29" t="str">
        <f t="shared" si="0"/>
        <v>Flood, Ann (138)</v>
      </c>
      <c r="L56" s="29" t="s">
        <v>1192</v>
      </c>
      <c r="M56" s="29" t="s">
        <v>1188</v>
      </c>
      <c r="N56" s="29" t="s">
        <v>1189</v>
      </c>
      <c r="O56" s="29" t="s">
        <v>1190</v>
      </c>
      <c r="P56" s="29">
        <v>138</v>
      </c>
      <c r="Q56" s="29" t="s">
        <v>1191</v>
      </c>
      <c r="R56" s="29" t="str">
        <f t="shared" si="1"/>
        <v>Ann Flood</v>
      </c>
    </row>
    <row r="57" spans="1:18" x14ac:dyDescent="0.35">
      <c r="A57" s="29" t="s">
        <v>1193</v>
      </c>
      <c r="B57" s="29" t="s">
        <v>1194</v>
      </c>
      <c r="C57" s="29" t="s">
        <v>1195</v>
      </c>
      <c r="D57" s="29">
        <v>23</v>
      </c>
      <c r="E57" s="29" t="s">
        <v>1196</v>
      </c>
      <c r="F57" s="29" t="str">
        <f t="shared" si="0"/>
        <v>Frankel, Dan  (23)</v>
      </c>
      <c r="L57" s="29" t="s">
        <v>1197</v>
      </c>
      <c r="M57" s="29" t="s">
        <v>1193</v>
      </c>
      <c r="N57" s="29" t="s">
        <v>1194</v>
      </c>
      <c r="O57" s="29" t="s">
        <v>1195</v>
      </c>
      <c r="P57" s="29">
        <v>23</v>
      </c>
      <c r="Q57" s="29" t="s">
        <v>1196</v>
      </c>
      <c r="R57" s="29" t="str">
        <f t="shared" si="1"/>
        <v>Dan Frankel</v>
      </c>
    </row>
    <row r="58" spans="1:18" x14ac:dyDescent="0.35">
      <c r="A58" s="29" t="s">
        <v>1198</v>
      </c>
      <c r="B58" s="29" t="s">
        <v>1199</v>
      </c>
      <c r="C58" s="29" t="s">
        <v>1200</v>
      </c>
      <c r="D58" s="29">
        <v>136</v>
      </c>
      <c r="E58" s="29" t="s">
        <v>1201</v>
      </c>
      <c r="F58" s="29" t="str">
        <f t="shared" si="0"/>
        <v>Freeman, Robert  (136)</v>
      </c>
      <c r="L58" s="29" t="s">
        <v>1202</v>
      </c>
      <c r="M58" s="29" t="s">
        <v>1198</v>
      </c>
      <c r="N58" s="29" t="s">
        <v>1199</v>
      </c>
      <c r="O58" s="29" t="s">
        <v>1200</v>
      </c>
      <c r="P58" s="29">
        <v>136</v>
      </c>
      <c r="Q58" s="29" t="s">
        <v>1201</v>
      </c>
      <c r="R58" s="29" t="str">
        <f t="shared" si="1"/>
        <v>Robert Freeman</v>
      </c>
    </row>
    <row r="59" spans="1:18" x14ac:dyDescent="0.35">
      <c r="A59" s="29" t="s">
        <v>1203</v>
      </c>
      <c r="B59" s="29" t="s">
        <v>1204</v>
      </c>
      <c r="C59" s="29" t="s">
        <v>1205</v>
      </c>
      <c r="D59" s="29">
        <v>26</v>
      </c>
      <c r="E59" s="29" t="s">
        <v>1206</v>
      </c>
      <c r="F59" s="29" t="str">
        <f t="shared" si="0"/>
        <v>Friel, Paul  (26)</v>
      </c>
      <c r="L59" s="29" t="s">
        <v>1207</v>
      </c>
      <c r="M59" s="29" t="s">
        <v>1203</v>
      </c>
      <c r="N59" s="29" t="s">
        <v>1204</v>
      </c>
      <c r="O59" s="29" t="s">
        <v>1205</v>
      </c>
      <c r="P59" s="29">
        <v>26</v>
      </c>
      <c r="Q59" s="29" t="s">
        <v>1206</v>
      </c>
      <c r="R59" s="29" t="str">
        <f t="shared" si="1"/>
        <v>Paul Friel</v>
      </c>
    </row>
    <row r="60" spans="1:18" x14ac:dyDescent="0.35">
      <c r="A60" s="29" t="s">
        <v>1208</v>
      </c>
      <c r="B60" s="29" t="s">
        <v>1209</v>
      </c>
      <c r="C60" s="29" t="s">
        <v>1210</v>
      </c>
      <c r="D60" s="29">
        <v>111</v>
      </c>
      <c r="E60" s="29" t="s">
        <v>1211</v>
      </c>
      <c r="F60" s="29" t="str">
        <f t="shared" si="0"/>
        <v>Fritz, Jonathan (111)</v>
      </c>
      <c r="L60" s="29" t="s">
        <v>1212</v>
      </c>
      <c r="M60" s="29" t="s">
        <v>1208</v>
      </c>
      <c r="N60" s="29" t="s">
        <v>1209</v>
      </c>
      <c r="O60" s="29" t="s">
        <v>1210</v>
      </c>
      <c r="P60" s="29">
        <v>111</v>
      </c>
      <c r="Q60" s="29" t="s">
        <v>1211</v>
      </c>
      <c r="R60" s="29" t="str">
        <f t="shared" si="1"/>
        <v>Jonathan A. Fritz</v>
      </c>
    </row>
    <row r="61" spans="1:18" x14ac:dyDescent="0.35">
      <c r="A61" s="29" t="s">
        <v>1213</v>
      </c>
      <c r="B61" s="29" t="s">
        <v>1214</v>
      </c>
      <c r="C61" s="29" t="s">
        <v>1215</v>
      </c>
      <c r="D61" s="29">
        <v>173</v>
      </c>
      <c r="E61" s="29" t="s">
        <v>1216</v>
      </c>
      <c r="F61" s="29" t="str">
        <f t="shared" si="0"/>
        <v>Gallagher, Patrick (173)</v>
      </c>
      <c r="L61" s="29" t="s">
        <v>1217</v>
      </c>
      <c r="M61" s="29" t="s">
        <v>1213</v>
      </c>
      <c r="N61" s="29" t="s">
        <v>1214</v>
      </c>
      <c r="O61" s="29" t="s">
        <v>1215</v>
      </c>
      <c r="P61" s="29">
        <v>173</v>
      </c>
      <c r="Q61" s="29" t="s">
        <v>1216</v>
      </c>
      <c r="R61" s="29" t="str">
        <f t="shared" si="1"/>
        <v>Patrick Gallagher</v>
      </c>
    </row>
    <row r="62" spans="1:18" x14ac:dyDescent="0.35">
      <c r="A62" s="29" t="s">
        <v>1218</v>
      </c>
      <c r="B62" s="29" t="s">
        <v>1219</v>
      </c>
      <c r="C62" s="29" t="s">
        <v>1220</v>
      </c>
      <c r="D62" s="29">
        <v>44</v>
      </c>
      <c r="E62" s="29" t="s">
        <v>1221</v>
      </c>
      <c r="F62" s="29" t="str">
        <f t="shared" si="0"/>
        <v>Gaydos, Valerie (44)</v>
      </c>
      <c r="L62" s="29" t="s">
        <v>1222</v>
      </c>
      <c r="M62" s="29" t="s">
        <v>1218</v>
      </c>
      <c r="N62" s="29" t="s">
        <v>1219</v>
      </c>
      <c r="O62" s="29" t="s">
        <v>1220</v>
      </c>
      <c r="P62" s="29">
        <v>44</v>
      </c>
      <c r="Q62" s="29" t="s">
        <v>1221</v>
      </c>
      <c r="R62" s="29" t="str">
        <f t="shared" si="1"/>
        <v>Valerie Gaydos</v>
      </c>
    </row>
    <row r="63" spans="1:18" x14ac:dyDescent="0.35">
      <c r="A63" s="29" t="s">
        <v>1223</v>
      </c>
      <c r="B63" s="29" t="s">
        <v>1224</v>
      </c>
      <c r="C63" s="29" t="s">
        <v>1225</v>
      </c>
      <c r="D63" s="29">
        <v>128</v>
      </c>
      <c r="E63" s="29" t="s">
        <v>1226</v>
      </c>
      <c r="F63" s="29" t="str">
        <f t="shared" si="0"/>
        <v>Gillen, Mark  (128)</v>
      </c>
      <c r="L63" s="29" t="s">
        <v>1227</v>
      </c>
      <c r="M63" s="29" t="s">
        <v>1223</v>
      </c>
      <c r="N63" s="29" t="s">
        <v>1224</v>
      </c>
      <c r="O63" s="29" t="s">
        <v>1225</v>
      </c>
      <c r="P63" s="29">
        <v>128</v>
      </c>
      <c r="Q63" s="29" t="s">
        <v>1226</v>
      </c>
      <c r="R63" s="29" t="str">
        <f t="shared" si="1"/>
        <v>Mark M. Gillen</v>
      </c>
    </row>
    <row r="64" spans="1:18" x14ac:dyDescent="0.35">
      <c r="A64" s="29" t="s">
        <v>1228</v>
      </c>
      <c r="B64" s="29" t="s">
        <v>1229</v>
      </c>
      <c r="C64" s="29" t="s">
        <v>1230</v>
      </c>
      <c r="D64" s="29">
        <v>180</v>
      </c>
      <c r="E64" s="29" t="s">
        <v>1231</v>
      </c>
      <c r="F64" s="29" t="str">
        <f t="shared" si="0"/>
        <v>Giral, Jose  (180)</v>
      </c>
      <c r="L64" s="29" t="s">
        <v>1232</v>
      </c>
      <c r="M64" s="29" t="s">
        <v>1228</v>
      </c>
      <c r="N64" s="29" t="s">
        <v>1229</v>
      </c>
      <c r="O64" s="29" t="s">
        <v>1230</v>
      </c>
      <c r="P64" s="29">
        <v>180</v>
      </c>
      <c r="Q64" s="29" t="s">
        <v>1231</v>
      </c>
      <c r="R64" s="29" t="str">
        <f t="shared" si="1"/>
        <v>Jose Giral</v>
      </c>
    </row>
    <row r="65" spans="1:18" x14ac:dyDescent="0.35">
      <c r="A65" s="29" t="s">
        <v>1233</v>
      </c>
      <c r="B65" s="29" t="s">
        <v>1234</v>
      </c>
      <c r="C65" s="29" t="s">
        <v>1235</v>
      </c>
      <c r="D65" s="29">
        <v>199</v>
      </c>
      <c r="E65" s="29" t="s">
        <v>1236</v>
      </c>
      <c r="F65" s="29" t="str">
        <f t="shared" si="0"/>
        <v>Gleim, Barbara  (199)</v>
      </c>
      <c r="L65" s="29" t="s">
        <v>1237</v>
      </c>
      <c r="M65" s="29" t="s">
        <v>1233</v>
      </c>
      <c r="N65" s="29" t="s">
        <v>1234</v>
      </c>
      <c r="O65" s="29" t="s">
        <v>1235</v>
      </c>
      <c r="P65" s="29">
        <v>199</v>
      </c>
      <c r="Q65" s="29" t="s">
        <v>1236</v>
      </c>
      <c r="R65" s="29" t="str">
        <f t="shared" si="1"/>
        <v>Barbara Gleim</v>
      </c>
    </row>
    <row r="66" spans="1:18" x14ac:dyDescent="0.35">
      <c r="A66" s="29" t="s">
        <v>1238</v>
      </c>
      <c r="B66" s="29" t="s">
        <v>1239</v>
      </c>
      <c r="C66" s="29" t="s">
        <v>1240</v>
      </c>
      <c r="D66" s="29">
        <v>35</v>
      </c>
      <c r="E66" s="29" t="s">
        <v>1241</v>
      </c>
      <c r="F66" s="29" t="str">
        <f t="shared" ref="F66:F129" si="2">CONCATENATE(C66,", ",B66," (",D66,")")</f>
        <v>Goughnour, Dan (35)</v>
      </c>
      <c r="L66" s="29" t="s">
        <v>1242</v>
      </c>
      <c r="M66" s="29" t="s">
        <v>1238</v>
      </c>
      <c r="N66" s="29" t="s">
        <v>1239</v>
      </c>
      <c r="O66" s="29" t="s">
        <v>1240</v>
      </c>
      <c r="P66" s="29">
        <v>35</v>
      </c>
      <c r="Q66" s="29" t="s">
        <v>1241</v>
      </c>
      <c r="R66" s="29" t="str">
        <f t="shared" si="1"/>
        <v>Dan Goughnour</v>
      </c>
    </row>
    <row r="67" spans="1:18" x14ac:dyDescent="0.35">
      <c r="A67" s="29" t="s">
        <v>1243</v>
      </c>
      <c r="B67" s="29" t="s">
        <v>1244</v>
      </c>
      <c r="C67" s="29" t="s">
        <v>1245</v>
      </c>
      <c r="D67" s="29">
        <v>190</v>
      </c>
      <c r="E67" s="29" t="s">
        <v>1246</v>
      </c>
      <c r="F67" s="29" t="str">
        <f t="shared" si="2"/>
        <v>Green, Gwendolyn (190)</v>
      </c>
      <c r="L67" s="29" t="s">
        <v>1247</v>
      </c>
      <c r="M67" s="29" t="s">
        <v>1243</v>
      </c>
      <c r="N67" s="29" t="s">
        <v>1244</v>
      </c>
      <c r="O67" s="29" t="s">
        <v>1245</v>
      </c>
      <c r="P67" s="29">
        <v>190</v>
      </c>
      <c r="Q67" s="29" t="s">
        <v>1246</v>
      </c>
      <c r="R67" s="29" t="str">
        <f t="shared" ref="R67:R130" si="3">M67</f>
        <v>Roni Green</v>
      </c>
    </row>
    <row r="68" spans="1:18" x14ac:dyDescent="0.35">
      <c r="A68" s="29" t="s">
        <v>1248</v>
      </c>
      <c r="B68" s="29" t="s">
        <v>1249</v>
      </c>
      <c r="C68" s="29" t="s">
        <v>1250</v>
      </c>
      <c r="D68" s="29">
        <v>43</v>
      </c>
      <c r="E68" s="29" t="s">
        <v>1251</v>
      </c>
      <c r="F68" s="29" t="str">
        <f t="shared" si="2"/>
        <v>Greiner, Keith (43)</v>
      </c>
      <c r="L68" s="29" t="s">
        <v>1252</v>
      </c>
      <c r="M68" s="29" t="s">
        <v>1248</v>
      </c>
      <c r="N68" s="29" t="s">
        <v>1249</v>
      </c>
      <c r="O68" s="29" t="s">
        <v>1250</v>
      </c>
      <c r="P68" s="29">
        <v>43</v>
      </c>
      <c r="Q68" s="29" t="s">
        <v>1251</v>
      </c>
      <c r="R68" s="29" t="str">
        <f t="shared" si="3"/>
        <v>Keith J. Greiner</v>
      </c>
    </row>
    <row r="69" spans="1:18" x14ac:dyDescent="0.35">
      <c r="A69" s="29" t="s">
        <v>1253</v>
      </c>
      <c r="B69" s="29" t="s">
        <v>1254</v>
      </c>
      <c r="C69" s="29" t="s">
        <v>1255</v>
      </c>
      <c r="D69" s="29">
        <v>196</v>
      </c>
      <c r="E69" s="29" t="s">
        <v>1256</v>
      </c>
      <c r="F69" s="29" t="str">
        <f t="shared" si="2"/>
        <v>Grove, Seth  (196)</v>
      </c>
      <c r="L69" s="29" t="s">
        <v>1257</v>
      </c>
      <c r="M69" s="29" t="s">
        <v>1253</v>
      </c>
      <c r="N69" s="29" t="s">
        <v>1254</v>
      </c>
      <c r="O69" s="29" t="s">
        <v>1255</v>
      </c>
      <c r="P69" s="29">
        <v>196</v>
      </c>
      <c r="Q69" s="29" t="s">
        <v>1256</v>
      </c>
      <c r="R69" s="29" t="str">
        <f t="shared" si="3"/>
        <v>Seth M. Grove</v>
      </c>
    </row>
    <row r="70" spans="1:18" x14ac:dyDescent="0.35">
      <c r="A70" s="29" t="s">
        <v>1258</v>
      </c>
      <c r="B70" s="29" t="s">
        <v>1259</v>
      </c>
      <c r="C70" s="29" t="s">
        <v>1260</v>
      </c>
      <c r="D70" s="29">
        <v>152</v>
      </c>
      <c r="E70" s="29" t="s">
        <v>1261</v>
      </c>
      <c r="F70" s="29" t="str">
        <f t="shared" si="2"/>
        <v>Guenst, Nancy (152)</v>
      </c>
      <c r="L70" s="29" t="s">
        <v>1262</v>
      </c>
      <c r="M70" s="29" t="s">
        <v>1258</v>
      </c>
      <c r="N70" s="29" t="s">
        <v>1259</v>
      </c>
      <c r="O70" s="29" t="s">
        <v>1260</v>
      </c>
      <c r="P70" s="29">
        <v>152</v>
      </c>
      <c r="Q70" s="29" t="s">
        <v>1261</v>
      </c>
      <c r="R70" s="29" t="str">
        <f t="shared" si="3"/>
        <v>Nancy Guenst</v>
      </c>
    </row>
    <row r="71" spans="1:18" x14ac:dyDescent="0.35">
      <c r="A71" s="29" t="s">
        <v>1263</v>
      </c>
      <c r="B71" s="29" t="s">
        <v>1264</v>
      </c>
      <c r="C71" s="29" t="s">
        <v>1265</v>
      </c>
      <c r="D71" s="29">
        <v>127</v>
      </c>
      <c r="E71" s="29" t="s">
        <v>1266</v>
      </c>
      <c r="F71" s="29" t="str">
        <f t="shared" si="2"/>
        <v>Guzman, Manuel (127)</v>
      </c>
      <c r="L71" s="29" t="s">
        <v>1267</v>
      </c>
      <c r="M71" s="29" t="s">
        <v>1263</v>
      </c>
      <c r="N71" s="29" t="s">
        <v>1264</v>
      </c>
      <c r="O71" s="29" t="s">
        <v>1265</v>
      </c>
      <c r="P71" s="29">
        <v>127</v>
      </c>
      <c r="Q71" s="29" t="s">
        <v>1266</v>
      </c>
      <c r="R71" s="29" t="str">
        <f t="shared" si="3"/>
        <v>Manuel Guzman</v>
      </c>
    </row>
    <row r="72" spans="1:18" x14ac:dyDescent="0.35">
      <c r="A72" s="29" t="s">
        <v>1268</v>
      </c>
      <c r="B72" s="29" t="s">
        <v>1269</v>
      </c>
      <c r="C72" s="29" t="s">
        <v>1270</v>
      </c>
      <c r="D72" s="29">
        <v>118</v>
      </c>
      <c r="E72" s="29" t="s">
        <v>1271</v>
      </c>
      <c r="F72" s="29" t="str">
        <f t="shared" si="2"/>
        <v>Haddock, James (118)</v>
      </c>
      <c r="L72" s="29" t="s">
        <v>1272</v>
      </c>
      <c r="M72" s="29" t="s">
        <v>1268</v>
      </c>
      <c r="N72" s="29" t="s">
        <v>1269</v>
      </c>
      <c r="O72" s="29" t="s">
        <v>1270</v>
      </c>
      <c r="P72" s="29">
        <v>118</v>
      </c>
      <c r="Q72" s="29" t="s">
        <v>1271</v>
      </c>
      <c r="R72" s="29" t="str">
        <f t="shared" si="3"/>
        <v>James Haddock</v>
      </c>
    </row>
    <row r="73" spans="1:18" x14ac:dyDescent="0.35">
      <c r="A73" s="29" t="s">
        <v>1273</v>
      </c>
      <c r="B73" s="29" t="s">
        <v>1060</v>
      </c>
      <c r="C73" s="29" t="s">
        <v>1274</v>
      </c>
      <c r="D73" s="29">
        <v>84</v>
      </c>
      <c r="E73" s="29" t="s">
        <v>1275</v>
      </c>
      <c r="F73" s="29" t="str">
        <f t="shared" si="2"/>
        <v>Hamm, Joe (84)</v>
      </c>
      <c r="L73" s="29" t="s">
        <v>1276</v>
      </c>
      <c r="M73" s="29" t="s">
        <v>1273</v>
      </c>
      <c r="N73" s="29" t="s">
        <v>1060</v>
      </c>
      <c r="O73" s="29" t="s">
        <v>1274</v>
      </c>
      <c r="P73" s="29">
        <v>84</v>
      </c>
      <c r="Q73" s="29" t="s">
        <v>1275</v>
      </c>
      <c r="R73" s="29" t="str">
        <f t="shared" si="3"/>
        <v>Joe Hamm</v>
      </c>
    </row>
    <row r="74" spans="1:18" x14ac:dyDescent="0.35">
      <c r="A74" s="29" t="s">
        <v>1277</v>
      </c>
      <c r="B74" s="29" t="s">
        <v>1278</v>
      </c>
      <c r="C74" s="29" t="s">
        <v>1279</v>
      </c>
      <c r="D74" s="29">
        <v>61</v>
      </c>
      <c r="E74" s="29" t="s">
        <v>1280</v>
      </c>
      <c r="F74" s="29" t="str">
        <f t="shared" si="2"/>
        <v>Hanbidge, Liz (61)</v>
      </c>
      <c r="L74" s="29" t="s">
        <v>1281</v>
      </c>
      <c r="M74" s="29" t="s">
        <v>1277</v>
      </c>
      <c r="N74" s="29" t="s">
        <v>1278</v>
      </c>
      <c r="O74" s="29" t="s">
        <v>1279</v>
      </c>
      <c r="P74" s="29">
        <v>61</v>
      </c>
      <c r="Q74" s="29" t="s">
        <v>1280</v>
      </c>
      <c r="R74" s="29" t="str">
        <f t="shared" si="3"/>
        <v>Liz Hanbidge</v>
      </c>
    </row>
    <row r="75" spans="1:18" x14ac:dyDescent="0.35">
      <c r="A75" s="29" t="s">
        <v>1282</v>
      </c>
      <c r="B75" s="29" t="s">
        <v>1214</v>
      </c>
      <c r="C75" s="29" t="s">
        <v>1283</v>
      </c>
      <c r="D75" s="29">
        <v>1</v>
      </c>
      <c r="E75" s="29" t="s">
        <v>1284</v>
      </c>
      <c r="F75" s="29" t="str">
        <f t="shared" si="2"/>
        <v>Harkins, Patrick (1)</v>
      </c>
      <c r="L75" s="29" t="s">
        <v>1285</v>
      </c>
      <c r="M75" s="29" t="s">
        <v>1282</v>
      </c>
      <c r="N75" s="29" t="s">
        <v>1214</v>
      </c>
      <c r="O75" s="29" t="s">
        <v>1283</v>
      </c>
      <c r="P75" s="29">
        <v>1</v>
      </c>
      <c r="Q75" s="29" t="s">
        <v>1284</v>
      </c>
      <c r="R75" s="29" t="str">
        <f t="shared" si="3"/>
        <v>Patrick J. Harkins</v>
      </c>
    </row>
    <row r="76" spans="1:18" x14ac:dyDescent="0.35">
      <c r="A76" s="29" t="s">
        <v>1286</v>
      </c>
      <c r="B76" s="29" t="s">
        <v>1249</v>
      </c>
      <c r="C76" s="29" t="s">
        <v>1287</v>
      </c>
      <c r="D76" s="29">
        <v>195</v>
      </c>
      <c r="E76" s="29" t="s">
        <v>1288</v>
      </c>
      <c r="F76" s="29" t="str">
        <f t="shared" si="2"/>
        <v>Harris, Keith (195)</v>
      </c>
      <c r="L76" s="29" t="s">
        <v>1289</v>
      </c>
      <c r="M76" s="29" t="s">
        <v>1290</v>
      </c>
      <c r="N76" s="29" t="s">
        <v>1291</v>
      </c>
      <c r="O76" s="29" t="s">
        <v>1287</v>
      </c>
      <c r="P76" s="29">
        <v>186</v>
      </c>
      <c r="Q76" s="29" t="s">
        <v>1292</v>
      </c>
      <c r="R76" s="29" t="str">
        <f t="shared" si="3"/>
        <v>Jordan A. Harris</v>
      </c>
    </row>
    <row r="77" spans="1:18" x14ac:dyDescent="0.35">
      <c r="A77" s="29" t="s">
        <v>1290</v>
      </c>
      <c r="B77" s="29" t="s">
        <v>1291</v>
      </c>
      <c r="C77" s="29" t="s">
        <v>1287</v>
      </c>
      <c r="D77" s="29">
        <v>186</v>
      </c>
      <c r="E77" s="29" t="s">
        <v>1292</v>
      </c>
      <c r="F77" s="29" t="str">
        <f t="shared" si="2"/>
        <v>Harris, Jordan (186)</v>
      </c>
      <c r="L77" s="29" t="s">
        <v>1293</v>
      </c>
      <c r="M77" s="29" t="s">
        <v>1286</v>
      </c>
      <c r="N77" s="29" t="s">
        <v>1249</v>
      </c>
      <c r="O77" s="29" t="s">
        <v>1287</v>
      </c>
      <c r="P77" s="29">
        <v>195</v>
      </c>
      <c r="Q77" s="29" t="s">
        <v>1288</v>
      </c>
      <c r="R77" s="29" t="str">
        <f t="shared" si="3"/>
        <v>Keith Harris</v>
      </c>
    </row>
    <row r="78" spans="1:18" x14ac:dyDescent="0.35">
      <c r="A78" s="29" t="s">
        <v>1294</v>
      </c>
      <c r="B78" s="29" t="s">
        <v>1295</v>
      </c>
      <c r="C78" s="29" t="s">
        <v>1296</v>
      </c>
      <c r="D78" s="29">
        <v>122</v>
      </c>
      <c r="E78" s="29" t="s">
        <v>1297</v>
      </c>
      <c r="F78" s="29" t="str">
        <f t="shared" si="2"/>
        <v>Heffley, Doyle (122)</v>
      </c>
      <c r="L78" s="29" t="s">
        <v>1298</v>
      </c>
      <c r="M78" s="29" t="s">
        <v>1294</v>
      </c>
      <c r="N78" s="29" t="s">
        <v>1295</v>
      </c>
      <c r="O78" s="29" t="s">
        <v>1296</v>
      </c>
      <c r="P78" s="29">
        <v>122</v>
      </c>
      <c r="Q78" s="29" t="s">
        <v>1297</v>
      </c>
      <c r="R78" s="29" t="str">
        <f t="shared" si="3"/>
        <v>Doyle Heffley</v>
      </c>
    </row>
    <row r="79" spans="1:18" x14ac:dyDescent="0.35">
      <c r="A79" s="29" t="s">
        <v>1299</v>
      </c>
      <c r="B79" s="29" t="s">
        <v>1300</v>
      </c>
      <c r="C79" s="29" t="s">
        <v>1301</v>
      </c>
      <c r="D79" s="29">
        <v>95</v>
      </c>
      <c r="E79" s="29" t="s">
        <v>1302</v>
      </c>
      <c r="F79" s="29" t="str">
        <f t="shared" si="2"/>
        <v>Hill-Evans, Carol (95)</v>
      </c>
      <c r="L79" s="29" t="s">
        <v>1303</v>
      </c>
      <c r="M79" s="29" t="s">
        <v>1299</v>
      </c>
      <c r="N79" s="29" t="s">
        <v>1300</v>
      </c>
      <c r="O79" s="29" t="s">
        <v>1301</v>
      </c>
      <c r="P79" s="29">
        <v>95</v>
      </c>
      <c r="Q79" s="29" t="s">
        <v>1302</v>
      </c>
      <c r="R79" s="29" t="str">
        <f t="shared" si="3"/>
        <v>Carol Hill-Evans</v>
      </c>
    </row>
    <row r="80" spans="1:18" x14ac:dyDescent="0.35">
      <c r="A80" s="29" t="s">
        <v>1304</v>
      </c>
      <c r="B80" s="29" t="s">
        <v>1159</v>
      </c>
      <c r="C80" s="29" t="s">
        <v>1305</v>
      </c>
      <c r="D80" s="29">
        <v>142</v>
      </c>
      <c r="E80" s="29" t="s">
        <v>1306</v>
      </c>
      <c r="F80" s="29" t="str">
        <f t="shared" si="2"/>
        <v>Hogan, Joseph (142)</v>
      </c>
      <c r="L80" s="29" t="s">
        <v>1307</v>
      </c>
      <c r="M80" s="29" t="s">
        <v>1304</v>
      </c>
      <c r="N80" s="29" t="s">
        <v>1159</v>
      </c>
      <c r="O80" s="29" t="s">
        <v>1305</v>
      </c>
      <c r="P80" s="29">
        <v>142</v>
      </c>
      <c r="Q80" s="29" t="s">
        <v>1306</v>
      </c>
      <c r="R80" s="29" t="str">
        <f t="shared" si="3"/>
        <v>Joseph Hogan</v>
      </c>
    </row>
    <row r="81" spans="1:18" x14ac:dyDescent="0.35">
      <c r="A81" s="29" t="s">
        <v>1308</v>
      </c>
      <c r="B81" s="29" t="s">
        <v>1309</v>
      </c>
      <c r="C81" s="29" t="s">
        <v>1310</v>
      </c>
      <c r="D81" s="29">
        <v>177</v>
      </c>
      <c r="E81" s="29" t="s">
        <v>1311</v>
      </c>
      <c r="F81" s="29" t="str">
        <f t="shared" si="2"/>
        <v>Hohenstein, Joe  (177)</v>
      </c>
      <c r="L81" s="29" t="s">
        <v>1312</v>
      </c>
      <c r="M81" s="29" t="s">
        <v>1308</v>
      </c>
      <c r="N81" s="29" t="s">
        <v>1309</v>
      </c>
      <c r="O81" s="29" t="s">
        <v>1310</v>
      </c>
      <c r="P81" s="29">
        <v>177</v>
      </c>
      <c r="Q81" s="29" t="s">
        <v>1311</v>
      </c>
      <c r="R81" s="29" t="str">
        <f t="shared" si="3"/>
        <v>Joe Hohenstein</v>
      </c>
    </row>
    <row r="82" spans="1:18" x14ac:dyDescent="0.35">
      <c r="A82" s="29" t="s">
        <v>1313</v>
      </c>
      <c r="B82" s="29" t="s">
        <v>1314</v>
      </c>
      <c r="C82" s="29" t="s">
        <v>1315</v>
      </c>
      <c r="D82" s="29">
        <v>167</v>
      </c>
      <c r="E82" s="29" t="s">
        <v>1316</v>
      </c>
      <c r="F82" s="29" t="str">
        <f t="shared" si="2"/>
        <v>Howard, Kristine (167)</v>
      </c>
      <c r="L82" s="29" t="s">
        <v>1317</v>
      </c>
      <c r="M82" s="29" t="s">
        <v>1313</v>
      </c>
      <c r="N82" s="29" t="s">
        <v>1314</v>
      </c>
      <c r="O82" s="29" t="s">
        <v>1315</v>
      </c>
      <c r="P82" s="29">
        <v>167</v>
      </c>
      <c r="Q82" s="29" t="s">
        <v>1316</v>
      </c>
      <c r="R82" s="29" t="str">
        <f t="shared" si="3"/>
        <v>Kristine Howard</v>
      </c>
    </row>
    <row r="83" spans="1:18" x14ac:dyDescent="0.35">
      <c r="A83" s="29" t="s">
        <v>1318</v>
      </c>
      <c r="B83" s="29" t="s">
        <v>1319</v>
      </c>
      <c r="C83" s="29" t="s">
        <v>1320</v>
      </c>
      <c r="D83" s="29">
        <v>38</v>
      </c>
      <c r="E83" s="29" t="s">
        <v>1321</v>
      </c>
      <c r="F83" s="29" t="str">
        <f t="shared" si="2"/>
        <v>Inglis, John  (38)</v>
      </c>
      <c r="L83" s="29" t="s">
        <v>1322</v>
      </c>
      <c r="M83" s="29" t="s">
        <v>1318</v>
      </c>
      <c r="N83" s="29" t="s">
        <v>1319</v>
      </c>
      <c r="O83" s="29" t="s">
        <v>1320</v>
      </c>
      <c r="P83" s="29">
        <v>38</v>
      </c>
      <c r="Q83" s="29" t="s">
        <v>1321</v>
      </c>
      <c r="R83" s="29" t="str">
        <f t="shared" si="3"/>
        <v>John Inglis</v>
      </c>
    </row>
    <row r="84" spans="1:18" x14ac:dyDescent="0.35">
      <c r="A84" s="29" t="s">
        <v>1323</v>
      </c>
      <c r="B84" s="29" t="s">
        <v>1324</v>
      </c>
      <c r="C84" s="29" t="s">
        <v>1325</v>
      </c>
      <c r="D84" s="29">
        <v>81</v>
      </c>
      <c r="E84" s="29" t="s">
        <v>1326</v>
      </c>
      <c r="F84" s="29" t="str">
        <f t="shared" si="2"/>
        <v>Irvin, Richard (81)</v>
      </c>
      <c r="L84" s="29" t="s">
        <v>1327</v>
      </c>
      <c r="M84" s="29" t="s">
        <v>1323</v>
      </c>
      <c r="N84" s="29" t="s">
        <v>1324</v>
      </c>
      <c r="O84" s="29" t="s">
        <v>1325</v>
      </c>
      <c r="P84" s="29">
        <v>81</v>
      </c>
      <c r="Q84" s="29" t="s">
        <v>1326</v>
      </c>
      <c r="R84" s="29" t="str">
        <f t="shared" si="3"/>
        <v>Richard Irvin</v>
      </c>
    </row>
    <row r="85" spans="1:18" x14ac:dyDescent="0.35">
      <c r="A85" s="29" t="s">
        <v>1328</v>
      </c>
      <c r="B85" s="29" t="s">
        <v>1329</v>
      </c>
      <c r="C85" s="29" t="s">
        <v>1330</v>
      </c>
      <c r="D85" s="29">
        <v>175</v>
      </c>
      <c r="E85" s="29" t="s">
        <v>1331</v>
      </c>
      <c r="F85" s="29" t="str">
        <f t="shared" si="2"/>
        <v>Isaacson, Marylouise (175)</v>
      </c>
      <c r="L85" s="29" t="s">
        <v>1332</v>
      </c>
      <c r="M85" s="29" t="s">
        <v>1328</v>
      </c>
      <c r="N85" s="29" t="s">
        <v>1329</v>
      </c>
      <c r="O85" s="29" t="s">
        <v>1330</v>
      </c>
      <c r="P85" s="29">
        <v>175</v>
      </c>
      <c r="Q85" s="29" t="s">
        <v>1331</v>
      </c>
      <c r="R85" s="29" t="str">
        <f t="shared" si="3"/>
        <v>Marylouise Isaacson</v>
      </c>
    </row>
    <row r="86" spans="1:18" x14ac:dyDescent="0.35">
      <c r="A86" s="29" t="s">
        <v>1333</v>
      </c>
      <c r="B86" s="29" t="s">
        <v>1334</v>
      </c>
      <c r="C86" s="29" t="s">
        <v>1269</v>
      </c>
      <c r="D86" s="29">
        <v>64</v>
      </c>
      <c r="E86" s="29" t="s">
        <v>1335</v>
      </c>
      <c r="F86" s="29" t="str">
        <f t="shared" si="2"/>
        <v>James, Lee (64)</v>
      </c>
      <c r="L86" s="29" t="s">
        <v>1336</v>
      </c>
      <c r="M86" s="29" t="s">
        <v>1333</v>
      </c>
      <c r="N86" s="29" t="s">
        <v>1334</v>
      </c>
      <c r="O86" s="29" t="s">
        <v>1269</v>
      </c>
      <c r="P86" s="29">
        <v>64</v>
      </c>
      <c r="Q86" s="29" t="s">
        <v>1335</v>
      </c>
      <c r="R86" s="29" t="str">
        <f t="shared" si="3"/>
        <v>R. Lee James</v>
      </c>
    </row>
    <row r="87" spans="1:18" x14ac:dyDescent="0.35">
      <c r="A87" s="29" t="s">
        <v>1337</v>
      </c>
      <c r="B87" s="29" t="s">
        <v>934</v>
      </c>
      <c r="C87" s="29" t="s">
        <v>1338</v>
      </c>
      <c r="D87" s="29">
        <v>93</v>
      </c>
      <c r="E87" s="29" t="s">
        <v>1339</v>
      </c>
      <c r="F87" s="29" t="str">
        <f t="shared" si="2"/>
        <v>Jones, Mike (93)</v>
      </c>
      <c r="L87" s="29" t="s">
        <v>1340</v>
      </c>
      <c r="M87" s="29" t="s">
        <v>1337</v>
      </c>
      <c r="N87" s="29" t="s">
        <v>934</v>
      </c>
      <c r="O87" s="29" t="s">
        <v>1338</v>
      </c>
      <c r="P87" s="29">
        <v>93</v>
      </c>
      <c r="Q87" s="29" t="s">
        <v>1339</v>
      </c>
      <c r="R87" s="29" t="str">
        <f t="shared" si="3"/>
        <v>Mike Jones</v>
      </c>
    </row>
    <row r="88" spans="1:18" x14ac:dyDescent="0.35">
      <c r="A88" s="29" t="s">
        <v>1341</v>
      </c>
      <c r="B88" s="29" t="s">
        <v>1342</v>
      </c>
      <c r="C88" s="29" t="s">
        <v>1338</v>
      </c>
      <c r="D88" s="29">
        <v>98</v>
      </c>
      <c r="E88" s="29" t="s">
        <v>1343</v>
      </c>
      <c r="F88" s="29" t="str">
        <f t="shared" si="2"/>
        <v>Jones, Thomas  (98)</v>
      </c>
      <c r="L88" s="29" t="s">
        <v>1344</v>
      </c>
      <c r="M88" s="29" t="s">
        <v>1341</v>
      </c>
      <c r="N88" s="29" t="s">
        <v>1342</v>
      </c>
      <c r="O88" s="29" t="s">
        <v>1338</v>
      </c>
      <c r="P88" s="29">
        <v>98</v>
      </c>
      <c r="Q88" s="29" t="s">
        <v>1343</v>
      </c>
      <c r="R88" s="29" t="str">
        <f t="shared" si="3"/>
        <v>Thomas Jones</v>
      </c>
    </row>
    <row r="89" spans="1:18" x14ac:dyDescent="0.35">
      <c r="A89" s="29" t="s">
        <v>1345</v>
      </c>
      <c r="B89" s="29" t="s">
        <v>1346</v>
      </c>
      <c r="C89" s="29" t="s">
        <v>1347</v>
      </c>
      <c r="D89" s="29">
        <v>15</v>
      </c>
      <c r="E89" s="29" t="s">
        <v>1348</v>
      </c>
      <c r="F89" s="29" t="str">
        <f t="shared" si="2"/>
        <v>Kail, Joshua (15)</v>
      </c>
      <c r="L89" s="29" t="s">
        <v>1349</v>
      </c>
      <c r="M89" s="29" t="s">
        <v>1345</v>
      </c>
      <c r="N89" s="29" t="s">
        <v>1346</v>
      </c>
      <c r="O89" s="29" t="s">
        <v>1347</v>
      </c>
      <c r="P89" s="29">
        <v>15</v>
      </c>
      <c r="Q89" s="29" t="s">
        <v>1348</v>
      </c>
      <c r="R89" s="29" t="str">
        <f t="shared" si="3"/>
        <v>Joshua Kail</v>
      </c>
    </row>
    <row r="90" spans="1:18" x14ac:dyDescent="0.35">
      <c r="A90" s="29" t="s">
        <v>1350</v>
      </c>
      <c r="B90" s="29" t="s">
        <v>1199</v>
      </c>
      <c r="C90" s="29" t="s">
        <v>1351</v>
      </c>
      <c r="D90" s="29">
        <v>89</v>
      </c>
      <c r="E90" s="29" t="s">
        <v>1352</v>
      </c>
      <c r="F90" s="29" t="str">
        <f t="shared" si="2"/>
        <v>Kauffman, Robert  (89)</v>
      </c>
      <c r="L90" s="29" t="s">
        <v>1353</v>
      </c>
      <c r="M90" s="29" t="s">
        <v>1350</v>
      </c>
      <c r="N90" s="29" t="s">
        <v>1199</v>
      </c>
      <c r="O90" s="29" t="s">
        <v>1351</v>
      </c>
      <c r="P90" s="29">
        <v>89</v>
      </c>
      <c r="Q90" s="29" t="s">
        <v>1352</v>
      </c>
      <c r="R90" s="29" t="str">
        <f t="shared" si="3"/>
        <v>Rob W. Kauffman</v>
      </c>
    </row>
    <row r="91" spans="1:18" x14ac:dyDescent="0.35">
      <c r="A91" s="29" t="s">
        <v>1354</v>
      </c>
      <c r="B91" s="29" t="s">
        <v>1300</v>
      </c>
      <c r="C91" s="29" t="s">
        <v>1355</v>
      </c>
      <c r="D91" s="29">
        <v>159</v>
      </c>
      <c r="E91" s="29" t="s">
        <v>1356</v>
      </c>
      <c r="F91" s="29" t="str">
        <f t="shared" si="2"/>
        <v>Kazeem, Carol (159)</v>
      </c>
      <c r="L91" s="29" t="s">
        <v>1357</v>
      </c>
      <c r="M91" s="29" t="s">
        <v>1354</v>
      </c>
      <c r="N91" s="29" t="s">
        <v>1300</v>
      </c>
      <c r="O91" s="29" t="s">
        <v>1355</v>
      </c>
      <c r="P91" s="29">
        <v>159</v>
      </c>
      <c r="Q91" s="29" t="s">
        <v>1356</v>
      </c>
      <c r="R91" s="29" t="str">
        <f t="shared" si="3"/>
        <v>Carol Kazeem</v>
      </c>
    </row>
    <row r="92" spans="1:18" x14ac:dyDescent="0.35">
      <c r="A92" s="29" t="s">
        <v>1358</v>
      </c>
      <c r="B92" s="29" t="s">
        <v>1359</v>
      </c>
      <c r="C92" s="29" t="s">
        <v>1360</v>
      </c>
      <c r="D92" s="29">
        <v>181</v>
      </c>
      <c r="E92" s="29" t="s">
        <v>1361</v>
      </c>
      <c r="F92" s="29" t="str">
        <f t="shared" si="2"/>
        <v>Kenyatta, Malcolm (181)</v>
      </c>
      <c r="L92" s="29" t="s">
        <v>1362</v>
      </c>
      <c r="M92" s="29" t="s">
        <v>1358</v>
      </c>
      <c r="N92" s="29" t="s">
        <v>1359</v>
      </c>
      <c r="O92" s="29" t="s">
        <v>1360</v>
      </c>
      <c r="P92" s="29">
        <v>181</v>
      </c>
      <c r="Q92" s="29" t="s">
        <v>1361</v>
      </c>
      <c r="R92" s="29" t="str">
        <f t="shared" si="3"/>
        <v>Malcolm Kenyatta</v>
      </c>
    </row>
    <row r="93" spans="1:18" x14ac:dyDescent="0.35">
      <c r="A93" s="29" t="s">
        <v>1363</v>
      </c>
      <c r="B93" s="29" t="s">
        <v>1364</v>
      </c>
      <c r="C93" s="29" t="s">
        <v>1365</v>
      </c>
      <c r="D93" s="29">
        <v>73</v>
      </c>
      <c r="E93" s="29" t="s">
        <v>1366</v>
      </c>
      <c r="F93" s="29" t="str">
        <f t="shared" si="2"/>
        <v>Kephart, Dallas (73)</v>
      </c>
      <c r="L93" s="29" t="s">
        <v>1367</v>
      </c>
      <c r="M93" s="29" t="s">
        <v>1363</v>
      </c>
      <c r="N93" s="29" t="s">
        <v>1364</v>
      </c>
      <c r="O93" s="29" t="s">
        <v>1365</v>
      </c>
      <c r="P93" s="29">
        <v>73</v>
      </c>
      <c r="Q93" s="29" t="s">
        <v>1366</v>
      </c>
      <c r="R93" s="29" t="str">
        <f t="shared" si="3"/>
        <v>Dallas Kephart</v>
      </c>
    </row>
    <row r="94" spans="1:18" x14ac:dyDescent="0.35">
      <c r="A94" s="29" t="s">
        <v>1368</v>
      </c>
      <c r="B94" s="29" t="s">
        <v>1159</v>
      </c>
      <c r="C94" s="29" t="s">
        <v>1369</v>
      </c>
      <c r="D94" s="29">
        <v>125</v>
      </c>
      <c r="E94" s="29" t="s">
        <v>1370</v>
      </c>
      <c r="F94" s="29" t="str">
        <f t="shared" si="2"/>
        <v>Kerwin, Joseph (125)</v>
      </c>
      <c r="L94" s="29" t="s">
        <v>1371</v>
      </c>
      <c r="M94" s="29" t="s">
        <v>1368</v>
      </c>
      <c r="N94" s="29" t="s">
        <v>1159</v>
      </c>
      <c r="O94" s="29" t="s">
        <v>1369</v>
      </c>
      <c r="P94" s="29">
        <v>125</v>
      </c>
      <c r="Q94" s="29" t="s">
        <v>1370</v>
      </c>
      <c r="R94" s="29" t="str">
        <f t="shared" si="3"/>
        <v>Joseph Kerwin</v>
      </c>
    </row>
    <row r="95" spans="1:18" x14ac:dyDescent="0.35">
      <c r="A95" s="29" t="s">
        <v>1372</v>
      </c>
      <c r="B95" s="29" t="s">
        <v>1373</v>
      </c>
      <c r="C95" s="29" t="s">
        <v>1374</v>
      </c>
      <c r="D95" s="29">
        <v>194</v>
      </c>
      <c r="E95" s="29" t="s">
        <v>1375</v>
      </c>
      <c r="F95" s="29" t="str">
        <f t="shared" si="2"/>
        <v>Khan, Tarik (194)</v>
      </c>
      <c r="L95" s="29" t="s">
        <v>1376</v>
      </c>
      <c r="M95" s="29" t="s">
        <v>1372</v>
      </c>
      <c r="N95" s="29" t="s">
        <v>1373</v>
      </c>
      <c r="O95" s="29" t="s">
        <v>1374</v>
      </c>
      <c r="P95" s="29">
        <v>194</v>
      </c>
      <c r="Q95" s="29" t="s">
        <v>1375</v>
      </c>
      <c r="R95" s="29" t="str">
        <f t="shared" si="3"/>
        <v>Tarik Khan</v>
      </c>
    </row>
    <row r="96" spans="1:18" x14ac:dyDescent="0.35">
      <c r="A96" s="29" t="s">
        <v>1377</v>
      </c>
      <c r="B96" s="29" t="s">
        <v>1378</v>
      </c>
      <c r="C96" s="29" t="s">
        <v>1379</v>
      </c>
      <c r="D96" s="29">
        <v>20</v>
      </c>
      <c r="E96" s="29" t="s">
        <v>1380</v>
      </c>
      <c r="F96" s="29" t="str">
        <f t="shared" si="2"/>
        <v>Kinkead, Emily (20)</v>
      </c>
      <c r="L96" s="29" t="s">
        <v>1381</v>
      </c>
      <c r="M96" s="29" t="s">
        <v>1377</v>
      </c>
      <c r="N96" s="29" t="s">
        <v>1378</v>
      </c>
      <c r="O96" s="29" t="s">
        <v>1379</v>
      </c>
      <c r="P96" s="29">
        <v>20</v>
      </c>
      <c r="Q96" s="29" t="s">
        <v>1380</v>
      </c>
      <c r="R96" s="29" t="str">
        <f t="shared" si="3"/>
        <v>Emily Kinkead</v>
      </c>
    </row>
    <row r="97" spans="1:18" x14ac:dyDescent="0.35">
      <c r="A97" s="29" t="s">
        <v>1382</v>
      </c>
      <c r="B97" s="29" t="s">
        <v>1383</v>
      </c>
      <c r="C97" s="29" t="s">
        <v>1384</v>
      </c>
      <c r="D97" s="29">
        <v>169</v>
      </c>
      <c r="E97" s="29" t="s">
        <v>1385</v>
      </c>
      <c r="F97" s="29" t="str">
        <f t="shared" si="2"/>
        <v>Klunk, Kate (169)</v>
      </c>
      <c r="L97" s="29" t="s">
        <v>1386</v>
      </c>
      <c r="M97" s="29" t="s">
        <v>1382</v>
      </c>
      <c r="N97" s="29" t="s">
        <v>1383</v>
      </c>
      <c r="O97" s="29" t="s">
        <v>1384</v>
      </c>
      <c r="P97" s="29">
        <v>169</v>
      </c>
      <c r="Q97" s="29" t="s">
        <v>1385</v>
      </c>
      <c r="R97" s="29" t="str">
        <f t="shared" si="3"/>
        <v>Kate Klunk</v>
      </c>
    </row>
    <row r="98" spans="1:18" x14ac:dyDescent="0.35">
      <c r="A98" s="29" t="s">
        <v>1387</v>
      </c>
      <c r="B98" s="29" t="s">
        <v>1388</v>
      </c>
      <c r="C98" s="29" t="s">
        <v>1389</v>
      </c>
      <c r="D98" s="29">
        <v>114</v>
      </c>
      <c r="E98" s="29" t="s">
        <v>1390</v>
      </c>
      <c r="F98" s="29" t="str">
        <f t="shared" si="2"/>
        <v>Kosierowski, Bridget (114)</v>
      </c>
      <c r="L98" s="29" t="s">
        <v>1391</v>
      </c>
      <c r="M98" s="29" t="s">
        <v>1387</v>
      </c>
      <c r="N98" s="29" t="s">
        <v>1388</v>
      </c>
      <c r="O98" s="29" t="s">
        <v>1389</v>
      </c>
      <c r="P98" s="29">
        <v>114</v>
      </c>
      <c r="Q98" s="29" t="s">
        <v>1390</v>
      </c>
      <c r="R98" s="29" t="str">
        <f t="shared" si="3"/>
        <v>Bridget Malloy Kosierowski</v>
      </c>
    </row>
    <row r="99" spans="1:18" x14ac:dyDescent="0.35">
      <c r="A99" s="29" t="s">
        <v>1392</v>
      </c>
      <c r="B99" s="29" t="s">
        <v>1393</v>
      </c>
      <c r="C99" s="29" t="s">
        <v>1394</v>
      </c>
      <c r="D99" s="29">
        <v>14</v>
      </c>
      <c r="E99" s="29" t="s">
        <v>1395</v>
      </c>
      <c r="F99" s="29" t="str">
        <f t="shared" si="2"/>
        <v>Kozak, Roman (14)</v>
      </c>
      <c r="L99" s="29" t="s">
        <v>1396</v>
      </c>
      <c r="M99" s="29" t="s">
        <v>1392</v>
      </c>
      <c r="N99" s="29" t="s">
        <v>1393</v>
      </c>
      <c r="O99" s="29" t="s">
        <v>1394</v>
      </c>
      <c r="P99" s="29">
        <v>14</v>
      </c>
      <c r="Q99" s="29" t="s">
        <v>1395</v>
      </c>
      <c r="R99" s="29" t="str">
        <f t="shared" si="3"/>
        <v>Roman Kozak</v>
      </c>
    </row>
    <row r="100" spans="1:18" x14ac:dyDescent="0.35">
      <c r="A100" s="29" t="s">
        <v>1397</v>
      </c>
      <c r="B100" s="29" t="s">
        <v>1398</v>
      </c>
      <c r="C100" s="29" t="s">
        <v>1399</v>
      </c>
      <c r="D100" s="29">
        <v>188</v>
      </c>
      <c r="E100" s="29" t="s">
        <v>1400</v>
      </c>
      <c r="F100" s="29" t="str">
        <f t="shared" si="2"/>
        <v>Krajewski, Rick (188)</v>
      </c>
      <c r="L100" s="29" t="s">
        <v>1401</v>
      </c>
      <c r="M100" s="29" t="s">
        <v>1397</v>
      </c>
      <c r="N100" s="29" t="s">
        <v>1398</v>
      </c>
      <c r="O100" s="29" t="s">
        <v>1399</v>
      </c>
      <c r="P100" s="29">
        <v>188</v>
      </c>
      <c r="Q100" s="29" t="s">
        <v>1400</v>
      </c>
      <c r="R100" s="29" t="str">
        <f t="shared" si="3"/>
        <v>Rick Krajewski</v>
      </c>
    </row>
    <row r="101" spans="1:18" x14ac:dyDescent="0.35">
      <c r="A101" s="29" t="s">
        <v>1402</v>
      </c>
      <c r="B101" s="29" t="s">
        <v>1403</v>
      </c>
      <c r="C101" s="29" t="s">
        <v>1404</v>
      </c>
      <c r="D101" s="29">
        <v>161</v>
      </c>
      <c r="E101" s="29" t="s">
        <v>1405</v>
      </c>
      <c r="F101" s="29" t="str">
        <f t="shared" si="2"/>
        <v>Krueger-Braneky, Leanne (161)</v>
      </c>
      <c r="L101" s="29" t="s">
        <v>1406</v>
      </c>
      <c r="M101" s="29" t="s">
        <v>1402</v>
      </c>
      <c r="N101" s="29" t="s">
        <v>1403</v>
      </c>
      <c r="O101" s="29" t="s">
        <v>1404</v>
      </c>
      <c r="P101" s="29">
        <v>161</v>
      </c>
      <c r="Q101" s="29" t="s">
        <v>1405</v>
      </c>
      <c r="R101" s="29" t="str">
        <f t="shared" si="3"/>
        <v>Leanne Krueger</v>
      </c>
    </row>
    <row r="102" spans="1:18" x14ac:dyDescent="0.35">
      <c r="A102" s="29" t="s">
        <v>1407</v>
      </c>
      <c r="B102" s="29" t="s">
        <v>1408</v>
      </c>
      <c r="C102" s="29" t="s">
        <v>1409</v>
      </c>
      <c r="D102" s="29">
        <v>51</v>
      </c>
      <c r="E102" s="29" t="s">
        <v>1410</v>
      </c>
      <c r="F102" s="29" t="str">
        <f t="shared" si="2"/>
        <v>Krupa, Charity (51)</v>
      </c>
      <c r="L102" s="29" t="s">
        <v>1411</v>
      </c>
      <c r="M102" s="29" t="s">
        <v>1407</v>
      </c>
      <c r="N102" s="29" t="s">
        <v>1408</v>
      </c>
      <c r="O102" s="29" t="s">
        <v>1409</v>
      </c>
      <c r="P102" s="29">
        <v>51</v>
      </c>
      <c r="Q102" s="29" t="s">
        <v>1410</v>
      </c>
      <c r="R102" s="29" t="str">
        <f t="shared" si="3"/>
        <v>Charity Krupa</v>
      </c>
    </row>
    <row r="103" spans="1:18" x14ac:dyDescent="0.35">
      <c r="A103" s="29" t="s">
        <v>1412</v>
      </c>
      <c r="B103" s="29" t="s">
        <v>1413</v>
      </c>
      <c r="C103" s="29" t="s">
        <v>1414</v>
      </c>
      <c r="D103" s="29">
        <v>45</v>
      </c>
      <c r="E103" s="29" t="s">
        <v>1415</v>
      </c>
      <c r="F103" s="29" t="str">
        <f t="shared" si="2"/>
        <v>Kulilk, Anita (45)</v>
      </c>
      <c r="L103" s="29" t="s">
        <v>1416</v>
      </c>
      <c r="M103" s="29" t="s">
        <v>1412</v>
      </c>
      <c r="N103" s="29" t="s">
        <v>1413</v>
      </c>
      <c r="O103" s="29" t="s">
        <v>1414</v>
      </c>
      <c r="P103" s="29">
        <v>45</v>
      </c>
      <c r="Q103" s="29" t="s">
        <v>1415</v>
      </c>
      <c r="R103" s="29" t="str">
        <f t="shared" si="3"/>
        <v>Anita Astorino Kulik</v>
      </c>
    </row>
    <row r="104" spans="1:18" x14ac:dyDescent="0.35">
      <c r="A104" s="29" t="s">
        <v>1417</v>
      </c>
      <c r="B104" s="29" t="s">
        <v>1418</v>
      </c>
      <c r="C104" s="29" t="s">
        <v>1419</v>
      </c>
      <c r="D104" s="29">
        <v>87</v>
      </c>
      <c r="E104" s="29" t="s">
        <v>1420</v>
      </c>
      <c r="F104" s="29" t="str">
        <f t="shared" si="2"/>
        <v>Kutz, Thomas (87)</v>
      </c>
      <c r="L104" s="29" t="s">
        <v>1421</v>
      </c>
      <c r="M104" s="29" t="s">
        <v>1417</v>
      </c>
      <c r="N104" s="29" t="s">
        <v>1418</v>
      </c>
      <c r="O104" s="29" t="s">
        <v>1419</v>
      </c>
      <c r="P104" s="29">
        <v>87</v>
      </c>
      <c r="Q104" s="29" t="s">
        <v>1420</v>
      </c>
      <c r="R104" s="29" t="str">
        <f t="shared" si="3"/>
        <v>Thomas Kutz</v>
      </c>
    </row>
    <row r="105" spans="1:18" x14ac:dyDescent="0.35">
      <c r="A105" s="29" t="s">
        <v>1422</v>
      </c>
      <c r="B105" s="29" t="s">
        <v>1423</v>
      </c>
      <c r="C105" s="29" t="s">
        <v>1424</v>
      </c>
      <c r="D105" s="29">
        <v>39</v>
      </c>
      <c r="E105" s="29" t="s">
        <v>1425</v>
      </c>
      <c r="F105" s="29" t="str">
        <f t="shared" si="2"/>
        <v>Kuzma, Andrew (39)</v>
      </c>
      <c r="L105" s="29" t="s">
        <v>1426</v>
      </c>
      <c r="M105" s="29" t="s">
        <v>1422</v>
      </c>
      <c r="N105" s="29" t="s">
        <v>1423</v>
      </c>
      <c r="O105" s="29" t="s">
        <v>1424</v>
      </c>
      <c r="P105" s="29">
        <v>39</v>
      </c>
      <c r="Q105" s="29" t="s">
        <v>1425</v>
      </c>
      <c r="R105" s="29" t="str">
        <f t="shared" si="3"/>
        <v>Andrew Kuzma</v>
      </c>
    </row>
    <row r="106" spans="1:18" x14ac:dyDescent="0.35">
      <c r="A106" s="29" t="s">
        <v>1427</v>
      </c>
      <c r="B106" s="29" t="s">
        <v>1428</v>
      </c>
      <c r="C106" s="29" t="s">
        <v>1429</v>
      </c>
      <c r="D106" s="29">
        <v>143</v>
      </c>
      <c r="E106" s="29" t="s">
        <v>1430</v>
      </c>
      <c r="F106" s="29" t="str">
        <f t="shared" si="2"/>
        <v>Labs, Shelby (143)</v>
      </c>
      <c r="L106" s="29" t="s">
        <v>1431</v>
      </c>
      <c r="M106" s="29" t="s">
        <v>1427</v>
      </c>
      <c r="N106" s="29" t="s">
        <v>1428</v>
      </c>
      <c r="O106" s="29" t="s">
        <v>1429</v>
      </c>
      <c r="P106" s="29">
        <v>143</v>
      </c>
      <c r="Q106" s="29" t="s">
        <v>1430</v>
      </c>
      <c r="R106" s="29" t="str">
        <f t="shared" si="3"/>
        <v>Shelby Labs</v>
      </c>
    </row>
    <row r="107" spans="1:18" x14ac:dyDescent="0.35">
      <c r="A107" s="29" t="s">
        <v>1432</v>
      </c>
      <c r="B107" s="29" t="s">
        <v>1319</v>
      </c>
      <c r="C107" s="29" t="s">
        <v>376</v>
      </c>
      <c r="D107" s="29">
        <v>13</v>
      </c>
      <c r="E107" s="29" t="s">
        <v>1433</v>
      </c>
      <c r="F107" s="29" t="str">
        <f t="shared" si="2"/>
        <v>Lawrence, John  (13)</v>
      </c>
      <c r="L107" s="29" t="s">
        <v>1434</v>
      </c>
      <c r="M107" s="29" t="s">
        <v>1432</v>
      </c>
      <c r="N107" s="29" t="s">
        <v>1319</v>
      </c>
      <c r="O107" s="29" t="s">
        <v>376</v>
      </c>
      <c r="P107" s="29">
        <v>13</v>
      </c>
      <c r="Q107" s="29" t="s">
        <v>1433</v>
      </c>
      <c r="R107" s="29" t="str">
        <f t="shared" si="3"/>
        <v>John A. Lawrence</v>
      </c>
    </row>
    <row r="108" spans="1:18" x14ac:dyDescent="0.35">
      <c r="A108" s="29" t="s">
        <v>1435</v>
      </c>
      <c r="B108" s="29" t="s">
        <v>1199</v>
      </c>
      <c r="C108" s="29" t="s">
        <v>1436</v>
      </c>
      <c r="D108" s="29">
        <v>109</v>
      </c>
      <c r="E108" s="29" t="s">
        <v>1437</v>
      </c>
      <c r="F108" s="29" t="str">
        <f t="shared" si="2"/>
        <v>Leadbeter, Robert  (109)</v>
      </c>
      <c r="L108" s="29" t="s">
        <v>1438</v>
      </c>
      <c r="M108" s="29" t="s">
        <v>1435</v>
      </c>
      <c r="N108" s="29" t="s">
        <v>1199</v>
      </c>
      <c r="O108" s="29" t="s">
        <v>1436</v>
      </c>
      <c r="P108" s="29">
        <v>109</v>
      </c>
      <c r="Q108" s="29" t="s">
        <v>1437</v>
      </c>
      <c r="R108" s="29" t="str">
        <f t="shared" si="3"/>
        <v>Robert Leadbeter</v>
      </c>
    </row>
    <row r="109" spans="1:18" x14ac:dyDescent="0.35">
      <c r="A109" s="29" t="s">
        <v>1439</v>
      </c>
      <c r="B109" s="29" t="s">
        <v>1440</v>
      </c>
      <c r="C109" s="29" t="s">
        <v>1441</v>
      </c>
      <c r="D109" s="29">
        <v>131</v>
      </c>
      <c r="E109" s="29" t="s">
        <v>1442</v>
      </c>
      <c r="F109" s="29" t="str">
        <f t="shared" si="2"/>
        <v>Mackenzie, Milou (131)</v>
      </c>
      <c r="L109" s="29" t="s">
        <v>1443</v>
      </c>
      <c r="M109" s="29" t="s">
        <v>1439</v>
      </c>
      <c r="N109" s="29" t="s">
        <v>1440</v>
      </c>
      <c r="O109" s="29" t="s">
        <v>1441</v>
      </c>
      <c r="P109" s="29">
        <v>131</v>
      </c>
      <c r="Q109" s="29" t="s">
        <v>1442</v>
      </c>
      <c r="R109" s="29" t="str">
        <f t="shared" si="3"/>
        <v>Milou Mackenzie</v>
      </c>
    </row>
    <row r="110" spans="1:18" x14ac:dyDescent="0.35">
      <c r="A110" s="29" t="s">
        <v>1444</v>
      </c>
      <c r="B110" s="29" t="s">
        <v>1445</v>
      </c>
      <c r="C110" s="29" t="s">
        <v>1446</v>
      </c>
      <c r="D110" s="29">
        <v>115</v>
      </c>
      <c r="E110" s="29" t="s">
        <v>1447</v>
      </c>
      <c r="F110" s="29" t="str">
        <f t="shared" si="2"/>
        <v>Madden, Maureen (115)</v>
      </c>
      <c r="L110" s="29" t="s">
        <v>1448</v>
      </c>
      <c r="M110" s="29" t="s">
        <v>1444</v>
      </c>
      <c r="N110" s="29" t="s">
        <v>1445</v>
      </c>
      <c r="O110" s="29" t="s">
        <v>1446</v>
      </c>
      <c r="P110" s="29">
        <v>115</v>
      </c>
      <c r="Q110" s="29" t="s">
        <v>1447</v>
      </c>
      <c r="R110" s="29" t="str">
        <f t="shared" si="3"/>
        <v>Maureen E. Madden</v>
      </c>
    </row>
    <row r="111" spans="1:18" x14ac:dyDescent="0.35">
      <c r="A111" s="29" t="s">
        <v>1449</v>
      </c>
      <c r="B111" s="29" t="s">
        <v>1125</v>
      </c>
      <c r="C111" s="29" t="s">
        <v>1450</v>
      </c>
      <c r="D111" s="29">
        <v>104</v>
      </c>
      <c r="E111" s="29" t="s">
        <v>1451</v>
      </c>
      <c r="F111" s="29" t="str">
        <f t="shared" si="2"/>
        <v>Madsen, David (104)</v>
      </c>
      <c r="L111" s="29" t="s">
        <v>1452</v>
      </c>
      <c r="M111" s="29" t="s">
        <v>1449</v>
      </c>
      <c r="N111" s="29" t="s">
        <v>1125</v>
      </c>
      <c r="O111" s="29" t="s">
        <v>1450</v>
      </c>
      <c r="P111" s="29">
        <v>104</v>
      </c>
      <c r="Q111" s="29" t="s">
        <v>1451</v>
      </c>
      <c r="R111" s="29" t="str">
        <f t="shared" si="3"/>
        <v>David Madsen</v>
      </c>
    </row>
    <row r="112" spans="1:18" x14ac:dyDescent="0.35">
      <c r="A112" s="29" t="s">
        <v>1453</v>
      </c>
      <c r="B112" s="29" t="s">
        <v>1454</v>
      </c>
      <c r="C112" s="29" t="s">
        <v>1455</v>
      </c>
      <c r="D112" s="29">
        <v>60</v>
      </c>
      <c r="E112" s="29" t="s">
        <v>1456</v>
      </c>
      <c r="F112" s="29" t="str">
        <f t="shared" si="2"/>
        <v>Major, Abby (60)</v>
      </c>
      <c r="L112" s="29" t="s">
        <v>1457</v>
      </c>
      <c r="M112" s="29" t="s">
        <v>1453</v>
      </c>
      <c r="N112" s="29" t="s">
        <v>1454</v>
      </c>
      <c r="O112" s="29" t="s">
        <v>1455</v>
      </c>
      <c r="P112" s="29">
        <v>60</v>
      </c>
      <c r="Q112" s="29" t="s">
        <v>1456</v>
      </c>
      <c r="R112" s="29" t="str">
        <f t="shared" si="3"/>
        <v>Abby Major</v>
      </c>
    </row>
    <row r="113" spans="1:18" x14ac:dyDescent="0.35">
      <c r="A113" s="29" t="s">
        <v>1458</v>
      </c>
      <c r="B113" s="29" t="s">
        <v>1459</v>
      </c>
      <c r="C113" s="29" t="s">
        <v>1460</v>
      </c>
      <c r="D113" s="29">
        <v>183</v>
      </c>
      <c r="E113" s="29" t="s">
        <v>1461</v>
      </c>
      <c r="F113" s="29" t="str">
        <f t="shared" si="2"/>
        <v>Mako, Zachary (183)</v>
      </c>
      <c r="L113" s="29" t="s">
        <v>1462</v>
      </c>
      <c r="M113" s="29" t="s">
        <v>1458</v>
      </c>
      <c r="N113" s="29" t="s">
        <v>1459</v>
      </c>
      <c r="O113" s="29" t="s">
        <v>1460</v>
      </c>
      <c r="P113" s="29">
        <v>183</v>
      </c>
      <c r="Q113" s="29" t="s">
        <v>1461</v>
      </c>
      <c r="R113" s="29" t="str">
        <f t="shared" si="3"/>
        <v>Zachary A. Mako</v>
      </c>
    </row>
    <row r="114" spans="1:18" x14ac:dyDescent="0.35">
      <c r="A114" s="29" t="s">
        <v>1463</v>
      </c>
      <c r="B114" s="29" t="s">
        <v>1464</v>
      </c>
      <c r="C114" s="29" t="s">
        <v>1465</v>
      </c>
      <c r="D114" s="29">
        <v>53</v>
      </c>
      <c r="E114" s="29" t="s">
        <v>1466</v>
      </c>
      <c r="F114" s="29" t="str">
        <f t="shared" si="2"/>
        <v>Malagari, Steve (53)</v>
      </c>
      <c r="L114" s="29" t="s">
        <v>1467</v>
      </c>
      <c r="M114" s="29" t="s">
        <v>1463</v>
      </c>
      <c r="N114" s="29" t="s">
        <v>1464</v>
      </c>
      <c r="O114" s="29" t="s">
        <v>1465</v>
      </c>
      <c r="P114" s="29">
        <v>53</v>
      </c>
      <c r="Q114" s="29" t="s">
        <v>1466</v>
      </c>
      <c r="R114" s="29" t="str">
        <f t="shared" si="3"/>
        <v>Steven Malagari</v>
      </c>
    </row>
    <row r="115" spans="1:18" x14ac:dyDescent="0.35">
      <c r="A115" s="29" t="s">
        <v>1468</v>
      </c>
      <c r="B115" s="29" t="s">
        <v>1125</v>
      </c>
      <c r="C115" s="29" t="s">
        <v>1469</v>
      </c>
      <c r="D115" s="29">
        <v>130</v>
      </c>
      <c r="E115" s="29" t="s">
        <v>1470</v>
      </c>
      <c r="F115" s="29" t="str">
        <f t="shared" si="2"/>
        <v>Maloney, David (130)</v>
      </c>
      <c r="L115" s="29" t="s">
        <v>1471</v>
      </c>
      <c r="M115" s="29" t="s">
        <v>1468</v>
      </c>
      <c r="N115" s="29" t="s">
        <v>1125</v>
      </c>
      <c r="O115" s="29" t="s">
        <v>1469</v>
      </c>
      <c r="P115" s="29">
        <v>130</v>
      </c>
      <c r="Q115" s="29" t="s">
        <v>1470</v>
      </c>
      <c r="R115" s="29" t="str">
        <f t="shared" si="3"/>
        <v>David M. Maloney, Sr.</v>
      </c>
    </row>
    <row r="116" spans="1:18" x14ac:dyDescent="0.35">
      <c r="A116" s="29" t="s">
        <v>1472</v>
      </c>
      <c r="B116" s="29" t="s">
        <v>1473</v>
      </c>
      <c r="C116" s="29" t="s">
        <v>1474</v>
      </c>
      <c r="D116" s="29">
        <v>178</v>
      </c>
      <c r="E116" s="29" t="s">
        <v>1475</v>
      </c>
      <c r="F116" s="29" t="str">
        <f t="shared" si="2"/>
        <v>Marcell, Kristin  (178)</v>
      </c>
      <c r="L116" s="29" t="s">
        <v>1476</v>
      </c>
      <c r="M116" s="29" t="s">
        <v>1472</v>
      </c>
      <c r="N116" s="29" t="s">
        <v>1473</v>
      </c>
      <c r="O116" s="29" t="s">
        <v>1474</v>
      </c>
      <c r="P116" s="29">
        <v>178</v>
      </c>
      <c r="Q116" s="29" t="s">
        <v>1475</v>
      </c>
      <c r="R116" s="29" t="str">
        <f t="shared" si="3"/>
        <v>Kristin Marcell</v>
      </c>
    </row>
    <row r="117" spans="1:18" x14ac:dyDescent="0.35">
      <c r="A117" s="29" t="s">
        <v>1477</v>
      </c>
      <c r="B117" s="29" t="s">
        <v>1478</v>
      </c>
      <c r="C117" s="29" t="s">
        <v>1479</v>
      </c>
      <c r="D117" s="29">
        <v>25</v>
      </c>
      <c r="E117" s="29" t="s">
        <v>1480</v>
      </c>
      <c r="F117" s="29" t="str">
        <f t="shared" si="2"/>
        <v>Markosek, Brandon (25)</v>
      </c>
      <c r="L117" s="29" t="s">
        <v>1481</v>
      </c>
      <c r="M117" s="29" t="s">
        <v>1477</v>
      </c>
      <c r="N117" s="29" t="s">
        <v>1478</v>
      </c>
      <c r="O117" s="29" t="s">
        <v>1479</v>
      </c>
      <c r="P117" s="29">
        <v>25</v>
      </c>
      <c r="Q117" s="29" t="s">
        <v>1480</v>
      </c>
      <c r="R117" s="29" t="str">
        <f t="shared" si="3"/>
        <v>Brandon Markosek</v>
      </c>
    </row>
    <row r="118" spans="1:18" x14ac:dyDescent="0.35">
      <c r="A118" s="29" t="s">
        <v>1482</v>
      </c>
      <c r="B118" s="29" t="s">
        <v>1199</v>
      </c>
      <c r="C118" s="29" t="s">
        <v>1483</v>
      </c>
      <c r="D118" s="29">
        <v>16</v>
      </c>
      <c r="E118" s="29" t="s">
        <v>1484</v>
      </c>
      <c r="F118" s="29" t="str">
        <f t="shared" si="2"/>
        <v>Matzie, Robert  (16)</v>
      </c>
      <c r="L118" s="29" t="s">
        <v>1485</v>
      </c>
      <c r="M118" s="29" t="s">
        <v>1482</v>
      </c>
      <c r="N118" s="29" t="s">
        <v>1199</v>
      </c>
      <c r="O118" s="29" t="s">
        <v>1483</v>
      </c>
      <c r="P118" s="29">
        <v>16</v>
      </c>
      <c r="Q118" s="29" t="s">
        <v>1484</v>
      </c>
      <c r="R118" s="29" t="str">
        <f t="shared" si="3"/>
        <v>Robert Matzie</v>
      </c>
    </row>
    <row r="119" spans="1:18" x14ac:dyDescent="0.35">
      <c r="A119" s="29" t="s">
        <v>1486</v>
      </c>
      <c r="B119" s="29" t="s">
        <v>1487</v>
      </c>
      <c r="C119" s="29" t="s">
        <v>1488</v>
      </c>
      <c r="D119" s="29">
        <v>24</v>
      </c>
      <c r="E119" s="29" t="s">
        <v>1489</v>
      </c>
      <c r="F119" s="29" t="str">
        <f t="shared" si="2"/>
        <v>Mayes, La'Tasha (24)</v>
      </c>
      <c r="L119" s="29" t="s">
        <v>1490</v>
      </c>
      <c r="M119" s="29" t="s">
        <v>1486</v>
      </c>
      <c r="N119" s="29" t="s">
        <v>1487</v>
      </c>
      <c r="O119" s="29" t="s">
        <v>1488</v>
      </c>
      <c r="P119" s="29">
        <v>24</v>
      </c>
      <c r="Q119" s="29" t="s">
        <v>1489</v>
      </c>
      <c r="R119" s="29" t="str">
        <f t="shared" si="3"/>
        <v>La'Tasha Mayes</v>
      </c>
    </row>
    <row r="120" spans="1:18" x14ac:dyDescent="0.35">
      <c r="A120" s="29" t="s">
        <v>1491</v>
      </c>
      <c r="B120" s="29" t="s">
        <v>1060</v>
      </c>
      <c r="C120" s="29" t="s">
        <v>1492</v>
      </c>
      <c r="D120" s="29">
        <v>32</v>
      </c>
      <c r="E120" s="29" t="s">
        <v>1493</v>
      </c>
      <c r="F120" s="29" t="str">
        <f t="shared" si="2"/>
        <v>McAndrew, Joe (32)</v>
      </c>
      <c r="L120" s="29" t="s">
        <v>1494</v>
      </c>
      <c r="M120" s="29" t="s">
        <v>1491</v>
      </c>
      <c r="N120" s="29" t="s">
        <v>1060</v>
      </c>
      <c r="O120" s="29" t="s">
        <v>1492</v>
      </c>
      <c r="P120" s="29">
        <v>32</v>
      </c>
      <c r="Q120" s="29" t="s">
        <v>1493</v>
      </c>
      <c r="R120" s="29" t="str">
        <f t="shared" si="3"/>
        <v>Joe McAndrew</v>
      </c>
    </row>
    <row r="121" spans="1:18" x14ac:dyDescent="0.35">
      <c r="A121" s="29" t="s">
        <v>1495</v>
      </c>
      <c r="B121" s="29" t="s">
        <v>1496</v>
      </c>
      <c r="C121" s="29" t="s">
        <v>1497</v>
      </c>
      <c r="D121" s="29">
        <v>191</v>
      </c>
      <c r="E121" s="29" t="s">
        <v>1498</v>
      </c>
      <c r="F121" s="29" t="str">
        <f t="shared" si="2"/>
        <v>McClinton, Joanna (191)</v>
      </c>
      <c r="L121" s="29" t="s">
        <v>1499</v>
      </c>
      <c r="M121" s="29" t="s">
        <v>1495</v>
      </c>
      <c r="N121" s="29" t="s">
        <v>1496</v>
      </c>
      <c r="O121" s="29" t="s">
        <v>1497</v>
      </c>
      <c r="P121" s="29">
        <v>191</v>
      </c>
      <c r="Q121" s="29" t="s">
        <v>1498</v>
      </c>
      <c r="R121" s="29" t="str">
        <f t="shared" si="3"/>
        <v>Joanna McClinton</v>
      </c>
    </row>
    <row r="122" spans="1:18" x14ac:dyDescent="0.35">
      <c r="A122" s="29" t="s">
        <v>1500</v>
      </c>
      <c r="B122" s="29" t="s">
        <v>1501</v>
      </c>
      <c r="C122" s="29" t="s">
        <v>1502</v>
      </c>
      <c r="D122" s="29">
        <v>133</v>
      </c>
      <c r="E122" s="29" t="s">
        <v>1503</v>
      </c>
      <c r="F122" s="29" t="str">
        <f t="shared" si="2"/>
        <v>McNeill, Jeanne (133)</v>
      </c>
      <c r="L122" s="29" t="s">
        <v>1504</v>
      </c>
      <c r="M122" s="29" t="s">
        <v>1500</v>
      </c>
      <c r="N122" s="29" t="s">
        <v>1501</v>
      </c>
      <c r="O122" s="29" t="s">
        <v>1502</v>
      </c>
      <c r="P122" s="29">
        <v>133</v>
      </c>
      <c r="Q122" s="29" t="s">
        <v>1503</v>
      </c>
      <c r="R122" s="29" t="str">
        <f t="shared" si="3"/>
        <v>Jeanne McNeill</v>
      </c>
    </row>
    <row r="123" spans="1:18" x14ac:dyDescent="0.35">
      <c r="A123" s="29" t="s">
        <v>1505</v>
      </c>
      <c r="B123" s="29" t="s">
        <v>1418</v>
      </c>
      <c r="C123" s="29" t="s">
        <v>1506</v>
      </c>
      <c r="D123" s="29">
        <v>106</v>
      </c>
      <c r="E123" s="29" t="s">
        <v>1507</v>
      </c>
      <c r="F123" s="29" t="str">
        <f t="shared" si="2"/>
        <v>Mehaffie, Thomas (106)</v>
      </c>
      <c r="L123" s="29" t="s">
        <v>1508</v>
      </c>
      <c r="M123" s="29" t="s">
        <v>1505</v>
      </c>
      <c r="N123" s="29" t="s">
        <v>1418</v>
      </c>
      <c r="O123" s="29" t="s">
        <v>1506</v>
      </c>
      <c r="P123" s="29">
        <v>106</v>
      </c>
      <c r="Q123" s="29" t="s">
        <v>1507</v>
      </c>
      <c r="R123" s="29" t="str">
        <f t="shared" si="3"/>
        <v>Thomas L. Mehaffie III</v>
      </c>
    </row>
    <row r="124" spans="1:18" x14ac:dyDescent="0.35">
      <c r="A124" s="29" t="s">
        <v>1509</v>
      </c>
      <c r="B124" s="29" t="s">
        <v>1510</v>
      </c>
      <c r="C124" s="29" t="s">
        <v>1511</v>
      </c>
      <c r="D124" s="29">
        <v>97</v>
      </c>
      <c r="E124" s="29" t="s">
        <v>1512</v>
      </c>
      <c r="F124" s="29" t="str">
        <f t="shared" si="2"/>
        <v>Mentzer, Steven (97)</v>
      </c>
      <c r="L124" s="29" t="s">
        <v>1513</v>
      </c>
      <c r="M124" s="29" t="s">
        <v>1509</v>
      </c>
      <c r="N124" s="29" t="s">
        <v>1510</v>
      </c>
      <c r="O124" s="29" t="s">
        <v>1511</v>
      </c>
      <c r="P124" s="29">
        <v>97</v>
      </c>
      <c r="Q124" s="29" t="s">
        <v>1512</v>
      </c>
      <c r="R124" s="29" t="str">
        <f t="shared" si="3"/>
        <v>Steven C. Mentzer</v>
      </c>
    </row>
    <row r="125" spans="1:18" x14ac:dyDescent="0.35">
      <c r="A125" s="29" t="s">
        <v>1514</v>
      </c>
      <c r="B125" s="29" t="s">
        <v>1199</v>
      </c>
      <c r="C125" s="29" t="s">
        <v>1515</v>
      </c>
      <c r="D125" s="29">
        <v>2</v>
      </c>
      <c r="E125" s="29" t="s">
        <v>1516</v>
      </c>
      <c r="F125" s="29" t="str">
        <f t="shared" si="2"/>
        <v>Merski, Robert  (2)</v>
      </c>
      <c r="L125" s="29" t="s">
        <v>1517</v>
      </c>
      <c r="M125" s="29" t="s">
        <v>1514</v>
      </c>
      <c r="N125" s="29" t="s">
        <v>1199</v>
      </c>
      <c r="O125" s="29" t="s">
        <v>1515</v>
      </c>
      <c r="P125" s="29">
        <v>2</v>
      </c>
      <c r="Q125" s="29" t="s">
        <v>1516</v>
      </c>
      <c r="R125" s="29" t="str">
        <f t="shared" si="3"/>
        <v>Robert Merski</v>
      </c>
    </row>
    <row r="126" spans="1:18" x14ac:dyDescent="0.35">
      <c r="A126" s="29" t="s">
        <v>1518</v>
      </c>
      <c r="B126" s="29" t="s">
        <v>1519</v>
      </c>
      <c r="C126" s="29" t="s">
        <v>1520</v>
      </c>
      <c r="D126" s="29">
        <v>69</v>
      </c>
      <c r="E126" s="29" t="s">
        <v>1521</v>
      </c>
      <c r="F126" s="29" t="str">
        <f t="shared" si="2"/>
        <v>Metzgar, Carl (69)</v>
      </c>
      <c r="L126" s="29" t="s">
        <v>1522</v>
      </c>
      <c r="M126" s="29" t="s">
        <v>1518</v>
      </c>
      <c r="N126" s="29" t="s">
        <v>1519</v>
      </c>
      <c r="O126" s="29" t="s">
        <v>1520</v>
      </c>
      <c r="P126" s="29">
        <v>69</v>
      </c>
      <c r="Q126" s="29" t="s">
        <v>1521</v>
      </c>
      <c r="R126" s="29" t="str">
        <f t="shared" si="3"/>
        <v>Carl Walker Metzgar</v>
      </c>
    </row>
    <row r="127" spans="1:18" x14ac:dyDescent="0.35">
      <c r="A127" s="29" t="s">
        <v>1523</v>
      </c>
      <c r="B127" s="29" t="s">
        <v>1524</v>
      </c>
      <c r="C127" s="29" t="s">
        <v>1525</v>
      </c>
      <c r="D127" s="29">
        <v>40</v>
      </c>
      <c r="E127" s="29" t="s">
        <v>1526</v>
      </c>
      <c r="F127" s="29" t="str">
        <f t="shared" si="2"/>
        <v>Mihalek, Natalie (40)</v>
      </c>
      <c r="L127" s="29" t="s">
        <v>1527</v>
      </c>
      <c r="M127" s="29" t="s">
        <v>1523</v>
      </c>
      <c r="N127" s="29" t="s">
        <v>1524</v>
      </c>
      <c r="O127" s="29" t="s">
        <v>1525</v>
      </c>
      <c r="P127" s="29">
        <v>40</v>
      </c>
      <c r="Q127" s="29" t="s">
        <v>1526</v>
      </c>
      <c r="R127" s="29" t="str">
        <f t="shared" si="3"/>
        <v>Natalie Mihalek</v>
      </c>
    </row>
    <row r="128" spans="1:18" x14ac:dyDescent="0.35">
      <c r="A128" s="29" t="s">
        <v>1528</v>
      </c>
      <c r="B128" s="29" t="s">
        <v>1529</v>
      </c>
      <c r="C128" s="29" t="s">
        <v>1530</v>
      </c>
      <c r="D128" s="29">
        <v>41</v>
      </c>
      <c r="E128" s="29" t="s">
        <v>1531</v>
      </c>
      <c r="F128" s="29" t="str">
        <f t="shared" si="2"/>
        <v>Miller, Brett (41)</v>
      </c>
      <c r="L128" s="29" t="s">
        <v>1532</v>
      </c>
      <c r="M128" s="29" t="s">
        <v>1528</v>
      </c>
      <c r="N128" s="29" t="s">
        <v>1529</v>
      </c>
      <c r="O128" s="29" t="s">
        <v>1530</v>
      </c>
      <c r="P128" s="29">
        <v>41</v>
      </c>
      <c r="Q128" s="29" t="s">
        <v>1531</v>
      </c>
      <c r="R128" s="29" t="str">
        <f t="shared" si="3"/>
        <v>Brett Miller</v>
      </c>
    </row>
    <row r="129" spans="1:18" x14ac:dyDescent="0.35">
      <c r="A129" s="29" t="s">
        <v>1533</v>
      </c>
      <c r="B129" s="29" t="s">
        <v>1120</v>
      </c>
      <c r="C129" s="29" t="s">
        <v>1530</v>
      </c>
      <c r="D129" s="29">
        <v>42</v>
      </c>
      <c r="E129" s="29" t="s">
        <v>1534</v>
      </c>
      <c r="F129" s="29" t="str">
        <f t="shared" si="2"/>
        <v>Miller, Daniel (42)</v>
      </c>
      <c r="L129" s="29" t="s">
        <v>1535</v>
      </c>
      <c r="M129" s="29" t="s">
        <v>1533</v>
      </c>
      <c r="N129" s="29" t="s">
        <v>1120</v>
      </c>
      <c r="O129" s="29" t="s">
        <v>1530</v>
      </c>
      <c r="P129" s="29">
        <v>42</v>
      </c>
      <c r="Q129" s="29" t="s">
        <v>1534</v>
      </c>
      <c r="R129" s="29" t="str">
        <f t="shared" si="3"/>
        <v>Dan Miller</v>
      </c>
    </row>
    <row r="130" spans="1:18" x14ac:dyDescent="0.35">
      <c r="A130" s="29" t="s">
        <v>1536</v>
      </c>
      <c r="B130" s="29" t="s">
        <v>1239</v>
      </c>
      <c r="C130" s="29" t="s">
        <v>1537</v>
      </c>
      <c r="D130" s="29">
        <v>91</v>
      </c>
      <c r="E130" s="29" t="s">
        <v>1538</v>
      </c>
      <c r="F130" s="29" t="str">
        <f t="shared" ref="F130:F193" si="4">CONCATENATE(C130,", ",B130," (",D130,")")</f>
        <v>Moul, Dan (91)</v>
      </c>
      <c r="L130" s="29" t="s">
        <v>1539</v>
      </c>
      <c r="M130" s="29" t="s">
        <v>1536</v>
      </c>
      <c r="N130" s="29" t="s">
        <v>1239</v>
      </c>
      <c r="O130" s="29" t="s">
        <v>1537</v>
      </c>
      <c r="P130" s="29">
        <v>91</v>
      </c>
      <c r="Q130" s="29" t="s">
        <v>1538</v>
      </c>
      <c r="R130" s="29" t="str">
        <f t="shared" si="3"/>
        <v>Dan Moul</v>
      </c>
    </row>
    <row r="131" spans="1:18" x14ac:dyDescent="0.35">
      <c r="A131" s="29" t="s">
        <v>1540</v>
      </c>
      <c r="B131" s="29" t="s">
        <v>1140</v>
      </c>
      <c r="C131" s="29" t="s">
        <v>1541</v>
      </c>
      <c r="D131" s="29">
        <v>112</v>
      </c>
      <c r="E131" s="29" t="s">
        <v>1542</v>
      </c>
      <c r="F131" s="29" t="str">
        <f t="shared" si="4"/>
        <v>Mullins, Kyle (112)</v>
      </c>
      <c r="L131" s="29" t="s">
        <v>1543</v>
      </c>
      <c r="M131" s="29" t="s">
        <v>1540</v>
      </c>
      <c r="N131" s="29" t="s">
        <v>1140</v>
      </c>
      <c r="O131" s="29" t="s">
        <v>1541</v>
      </c>
      <c r="P131" s="29">
        <v>112</v>
      </c>
      <c r="Q131" s="29" t="s">
        <v>1542</v>
      </c>
      <c r="R131" s="29" t="str">
        <f t="shared" ref="R131:R194" si="5">M131</f>
        <v>Kyle Mullins</v>
      </c>
    </row>
    <row r="132" spans="1:18" x14ac:dyDescent="0.35">
      <c r="A132" s="29" t="s">
        <v>1544</v>
      </c>
      <c r="B132" s="29" t="s">
        <v>1545</v>
      </c>
      <c r="C132" s="29" t="s">
        <v>1546</v>
      </c>
      <c r="D132" s="29">
        <v>144</v>
      </c>
      <c r="E132" s="29" t="s">
        <v>1547</v>
      </c>
      <c r="F132" s="29" t="str">
        <f t="shared" si="4"/>
        <v>Munroe, Brian (144)</v>
      </c>
      <c r="L132" s="29" t="s">
        <v>1548</v>
      </c>
      <c r="M132" s="29" t="s">
        <v>1544</v>
      </c>
      <c r="N132" s="29" t="s">
        <v>1545</v>
      </c>
      <c r="O132" s="29" t="s">
        <v>1546</v>
      </c>
      <c r="P132" s="29">
        <v>144</v>
      </c>
      <c r="Q132" s="29" t="s">
        <v>1547</v>
      </c>
      <c r="R132" s="29" t="str">
        <f t="shared" si="5"/>
        <v>Brian Munroe</v>
      </c>
    </row>
    <row r="133" spans="1:18" x14ac:dyDescent="0.35">
      <c r="A133" s="29" t="s">
        <v>1549</v>
      </c>
      <c r="B133" s="29" t="s">
        <v>1550</v>
      </c>
      <c r="C133" s="29" t="s">
        <v>1551</v>
      </c>
      <c r="D133" s="29">
        <v>11</v>
      </c>
      <c r="E133" s="29" t="s">
        <v>1552</v>
      </c>
      <c r="F133" s="29" t="str">
        <f t="shared" si="4"/>
        <v>Mustello, Marci (11)</v>
      </c>
      <c r="L133" s="29" t="s">
        <v>1553</v>
      </c>
      <c r="M133" s="29" t="s">
        <v>1549</v>
      </c>
      <c r="N133" s="29" t="s">
        <v>1550</v>
      </c>
      <c r="O133" s="29" t="s">
        <v>1551</v>
      </c>
      <c r="P133" s="29">
        <v>11</v>
      </c>
      <c r="Q133" s="29" t="s">
        <v>1552</v>
      </c>
      <c r="R133" s="29" t="str">
        <f t="shared" si="5"/>
        <v>Marci Mustello</v>
      </c>
    </row>
    <row r="134" spans="1:18" x14ac:dyDescent="0.35">
      <c r="A134" s="29" t="s">
        <v>1554</v>
      </c>
      <c r="B134" s="29" t="s">
        <v>1555</v>
      </c>
      <c r="C134" s="29" t="s">
        <v>1556</v>
      </c>
      <c r="D134" s="29">
        <v>174</v>
      </c>
      <c r="E134" s="29" t="s">
        <v>1557</v>
      </c>
      <c r="F134" s="29" t="str">
        <f t="shared" si="4"/>
        <v>Neilson, Ed (174)</v>
      </c>
      <c r="L134" s="29" t="s">
        <v>1558</v>
      </c>
      <c r="M134" s="29" t="s">
        <v>1554</v>
      </c>
      <c r="N134" s="29" t="s">
        <v>1555</v>
      </c>
      <c r="O134" s="29" t="s">
        <v>1556</v>
      </c>
      <c r="P134" s="29">
        <v>174</v>
      </c>
      <c r="Q134" s="29" t="s">
        <v>1557</v>
      </c>
      <c r="R134" s="29" t="str">
        <f t="shared" si="5"/>
        <v>Ed Neilson</v>
      </c>
    </row>
    <row r="135" spans="1:18" x14ac:dyDescent="0.35">
      <c r="A135" s="29" t="s">
        <v>1559</v>
      </c>
      <c r="B135" s="29" t="s">
        <v>1095</v>
      </c>
      <c r="C135" s="29" t="s">
        <v>1560</v>
      </c>
      <c r="D135" s="29">
        <v>57</v>
      </c>
      <c r="E135" s="29" t="s">
        <v>1561</v>
      </c>
      <c r="F135" s="29" t="str">
        <f t="shared" si="4"/>
        <v>Nelson, Eric (57)</v>
      </c>
      <c r="L135" s="29" t="s">
        <v>1562</v>
      </c>
      <c r="M135" s="29" t="s">
        <v>1559</v>
      </c>
      <c r="N135" s="29" t="s">
        <v>1095</v>
      </c>
      <c r="O135" s="29" t="s">
        <v>1560</v>
      </c>
      <c r="P135" s="29">
        <v>57</v>
      </c>
      <c r="Q135" s="29" t="s">
        <v>1561</v>
      </c>
      <c r="R135" s="29" t="str">
        <f t="shared" si="5"/>
        <v>Eric Nelson</v>
      </c>
    </row>
    <row r="136" spans="1:18" x14ac:dyDescent="0.35">
      <c r="A136" s="29" t="s">
        <v>1563</v>
      </c>
      <c r="B136" s="29" t="s">
        <v>1564</v>
      </c>
      <c r="C136" s="29" t="s">
        <v>1560</v>
      </c>
      <c r="D136" s="29">
        <v>154</v>
      </c>
      <c r="E136" s="29" t="s">
        <v>1565</v>
      </c>
      <c r="F136" s="29" t="str">
        <f t="shared" si="4"/>
        <v>Nelson, Napoleon (154)</v>
      </c>
      <c r="L136" s="29" t="s">
        <v>1566</v>
      </c>
      <c r="M136" s="29" t="s">
        <v>1563</v>
      </c>
      <c r="N136" s="29" t="s">
        <v>1564</v>
      </c>
      <c r="O136" s="29" t="s">
        <v>1560</v>
      </c>
      <c r="P136" s="29">
        <v>154</v>
      </c>
      <c r="Q136" s="29" t="s">
        <v>1565</v>
      </c>
      <c r="R136" s="29" t="str">
        <f t="shared" si="5"/>
        <v>Napoleon Nelson</v>
      </c>
    </row>
    <row r="137" spans="1:18" x14ac:dyDescent="0.35">
      <c r="A137" s="29" t="s">
        <v>1567</v>
      </c>
      <c r="B137" s="29" t="s">
        <v>1568</v>
      </c>
      <c r="C137" s="29" t="s">
        <v>1569</v>
      </c>
      <c r="D137" s="29">
        <v>139</v>
      </c>
      <c r="E137" s="29" t="s">
        <v>1570</v>
      </c>
      <c r="F137" s="29" t="str">
        <f t="shared" si="4"/>
        <v>Olsommer, Jeff (139)</v>
      </c>
      <c r="L137" s="29" t="s">
        <v>1571</v>
      </c>
      <c r="M137" s="29" t="s">
        <v>1567</v>
      </c>
      <c r="N137" s="29" t="s">
        <v>1568</v>
      </c>
      <c r="O137" s="29" t="s">
        <v>1569</v>
      </c>
      <c r="P137" s="29">
        <v>139</v>
      </c>
      <c r="Q137" s="29" t="s">
        <v>1570</v>
      </c>
      <c r="R137" s="29" t="str">
        <f t="shared" si="5"/>
        <v>Jeff Olsommer</v>
      </c>
    </row>
    <row r="138" spans="1:18" x14ac:dyDescent="0.35">
      <c r="A138" s="29" t="s">
        <v>1572</v>
      </c>
      <c r="B138" s="29" t="s">
        <v>1573</v>
      </c>
      <c r="C138" s="29" t="s">
        <v>1574</v>
      </c>
      <c r="D138" s="29">
        <v>165</v>
      </c>
      <c r="E138" s="29" t="s">
        <v>1575</v>
      </c>
      <c r="F138" s="29" t="str">
        <f t="shared" si="4"/>
        <v>O'Mara, Jennifer (165)</v>
      </c>
      <c r="L138" s="29" t="s">
        <v>1576</v>
      </c>
      <c r="M138" s="29" t="s">
        <v>1572</v>
      </c>
      <c r="N138" s="29" t="s">
        <v>1573</v>
      </c>
      <c r="O138" s="29" t="s">
        <v>1574</v>
      </c>
      <c r="P138" s="29">
        <v>165</v>
      </c>
      <c r="Q138" s="29" t="s">
        <v>1575</v>
      </c>
      <c r="R138" s="29" t="str">
        <f t="shared" si="5"/>
        <v>Jennifer O'Mara</v>
      </c>
    </row>
    <row r="139" spans="1:18" x14ac:dyDescent="0.35">
      <c r="A139" s="29" t="s">
        <v>1577</v>
      </c>
      <c r="B139" s="29" t="s">
        <v>1011</v>
      </c>
      <c r="C139" s="29" t="s">
        <v>1578</v>
      </c>
      <c r="D139" s="29">
        <v>48</v>
      </c>
      <c r="E139" s="29" t="s">
        <v>1579</v>
      </c>
      <c r="F139" s="29" t="str">
        <f t="shared" si="4"/>
        <v>O'Neal, Tim (48)</v>
      </c>
      <c r="L139" s="29" t="s">
        <v>1580</v>
      </c>
      <c r="M139" s="29" t="s">
        <v>1577</v>
      </c>
      <c r="N139" s="29" t="s">
        <v>1011</v>
      </c>
      <c r="O139" s="29" t="s">
        <v>1578</v>
      </c>
      <c r="P139" s="29">
        <v>48</v>
      </c>
      <c r="Q139" s="29" t="s">
        <v>1579</v>
      </c>
      <c r="R139" s="29" t="str">
        <f t="shared" si="5"/>
        <v>Tim O'Neal</v>
      </c>
    </row>
    <row r="140" spans="1:18" x14ac:dyDescent="0.35">
      <c r="A140" s="29" t="s">
        <v>1581</v>
      </c>
      <c r="B140" s="29" t="s">
        <v>1110</v>
      </c>
      <c r="C140" s="29" t="s">
        <v>1582</v>
      </c>
      <c r="D140" s="29">
        <v>46</v>
      </c>
      <c r="E140" s="29" t="s">
        <v>1583</v>
      </c>
      <c r="F140" s="29" t="str">
        <f t="shared" si="4"/>
        <v>Ortitay, Jason (46)</v>
      </c>
      <c r="L140" s="29" t="s">
        <v>1584</v>
      </c>
      <c r="M140" s="29" t="s">
        <v>1581</v>
      </c>
      <c r="N140" s="29" t="s">
        <v>1110</v>
      </c>
      <c r="O140" s="29" t="s">
        <v>1582</v>
      </c>
      <c r="P140" s="29">
        <v>46</v>
      </c>
      <c r="Q140" s="29" t="s">
        <v>1583</v>
      </c>
      <c r="R140" s="29" t="str">
        <f t="shared" si="5"/>
        <v>Jason Ortitay</v>
      </c>
    </row>
    <row r="141" spans="1:18" x14ac:dyDescent="0.35">
      <c r="A141" s="29" t="s">
        <v>1585</v>
      </c>
      <c r="B141" s="29" t="s">
        <v>1586</v>
      </c>
      <c r="C141" s="29" t="s">
        <v>1587</v>
      </c>
      <c r="D141" s="29">
        <v>155</v>
      </c>
      <c r="E141" s="29" t="s">
        <v>1588</v>
      </c>
      <c r="F141" s="29" t="str">
        <f t="shared" si="4"/>
        <v>Otten, Danielle (155)</v>
      </c>
      <c r="L141" s="29" t="s">
        <v>1589</v>
      </c>
      <c r="M141" s="29" t="s">
        <v>1585</v>
      </c>
      <c r="N141" s="29" t="s">
        <v>1586</v>
      </c>
      <c r="O141" s="29" t="s">
        <v>1587</v>
      </c>
      <c r="P141" s="29">
        <v>155</v>
      </c>
      <c r="Q141" s="29" t="s">
        <v>1588</v>
      </c>
      <c r="R141" s="29" t="str">
        <f t="shared" si="5"/>
        <v>Danielle Friel Otten</v>
      </c>
    </row>
    <row r="142" spans="1:18" x14ac:dyDescent="0.35">
      <c r="A142" s="29" t="s">
        <v>1590</v>
      </c>
      <c r="B142" s="29" t="s">
        <v>1591</v>
      </c>
      <c r="C142" s="29" t="s">
        <v>1592</v>
      </c>
      <c r="D142" s="29">
        <v>68</v>
      </c>
      <c r="E142" s="29" t="s">
        <v>1593</v>
      </c>
      <c r="F142" s="29" t="str">
        <f t="shared" si="4"/>
        <v>Owlett, Clint (68)</v>
      </c>
      <c r="L142" s="29" t="s">
        <v>1594</v>
      </c>
      <c r="M142" s="29" t="s">
        <v>1590</v>
      </c>
      <c r="N142" s="29" t="s">
        <v>1591</v>
      </c>
      <c r="O142" s="29" t="s">
        <v>1592</v>
      </c>
      <c r="P142" s="29">
        <v>68</v>
      </c>
      <c r="Q142" s="29" t="s">
        <v>1593</v>
      </c>
      <c r="R142" s="29" t="str">
        <f t="shared" si="5"/>
        <v>Clint Owlett</v>
      </c>
    </row>
    <row r="143" spans="1:18" x14ac:dyDescent="0.35">
      <c r="A143" s="29" t="s">
        <v>1595</v>
      </c>
      <c r="B143" s="29" t="s">
        <v>1596</v>
      </c>
      <c r="C143" s="29" t="s">
        <v>1597</v>
      </c>
      <c r="D143" s="29">
        <v>198</v>
      </c>
      <c r="E143" s="29" t="s">
        <v>1598</v>
      </c>
      <c r="F143" s="29" t="str">
        <f t="shared" si="4"/>
        <v>Parker, Darisha (198)</v>
      </c>
      <c r="L143" s="29" t="s">
        <v>1599</v>
      </c>
      <c r="M143" s="29" t="s">
        <v>1595</v>
      </c>
      <c r="N143" s="29" t="s">
        <v>1596</v>
      </c>
      <c r="O143" s="29" t="s">
        <v>1597</v>
      </c>
      <c r="P143" s="29">
        <v>198</v>
      </c>
      <c r="Q143" s="29" t="s">
        <v>1598</v>
      </c>
      <c r="R143" s="29" t="str">
        <f t="shared" si="5"/>
        <v>Darisha Parker</v>
      </c>
    </row>
    <row r="144" spans="1:18" x14ac:dyDescent="0.35">
      <c r="A144" s="29" t="s">
        <v>1600</v>
      </c>
      <c r="B144" s="29" t="s">
        <v>1601</v>
      </c>
      <c r="C144" s="29" t="s">
        <v>1602</v>
      </c>
      <c r="D144" s="29">
        <v>121</v>
      </c>
      <c r="E144" s="29" t="s">
        <v>1603</v>
      </c>
      <c r="F144" s="29" t="str">
        <f t="shared" si="4"/>
        <v>Pashinski, Eddie (121)</v>
      </c>
      <c r="L144" s="29" t="s">
        <v>1604</v>
      </c>
      <c r="M144" s="29" t="s">
        <v>1600</v>
      </c>
      <c r="N144" s="29" t="s">
        <v>1601</v>
      </c>
      <c r="O144" s="29" t="s">
        <v>1602</v>
      </c>
      <c r="P144" s="29">
        <v>121</v>
      </c>
      <c r="Q144" s="29" t="s">
        <v>1603</v>
      </c>
      <c r="R144" s="29" t="str">
        <f t="shared" si="5"/>
        <v>Eddie Day Pashinski</v>
      </c>
    </row>
    <row r="145" spans="1:18" x14ac:dyDescent="0.35">
      <c r="A145" s="29" t="s">
        <v>1605</v>
      </c>
      <c r="B145" s="29" t="s">
        <v>1105</v>
      </c>
      <c r="C145" s="29" t="s">
        <v>1606</v>
      </c>
      <c r="D145" s="29">
        <v>110</v>
      </c>
      <c r="E145" s="29" t="s">
        <v>1607</v>
      </c>
      <c r="F145" s="29" t="str">
        <f t="shared" si="4"/>
        <v>Pickett, Tina  (110)</v>
      </c>
      <c r="L145" s="29" t="s">
        <v>1608</v>
      </c>
      <c r="M145" s="29" t="s">
        <v>1605</v>
      </c>
      <c r="N145" s="29" t="s">
        <v>1105</v>
      </c>
      <c r="O145" s="29" t="s">
        <v>1606</v>
      </c>
      <c r="P145" s="29">
        <v>110</v>
      </c>
      <c r="Q145" s="29" t="s">
        <v>1607</v>
      </c>
      <c r="R145" s="29" t="str">
        <f t="shared" si="5"/>
        <v>Tina Pickett</v>
      </c>
    </row>
    <row r="146" spans="1:18" x14ac:dyDescent="0.35">
      <c r="A146" s="29" t="s">
        <v>1609</v>
      </c>
      <c r="B146" s="29" t="s">
        <v>1610</v>
      </c>
      <c r="C146" s="29" t="s">
        <v>1611</v>
      </c>
      <c r="D146" s="29">
        <v>156</v>
      </c>
      <c r="E146" s="29" t="s">
        <v>1612</v>
      </c>
      <c r="F146" s="29" t="str">
        <f t="shared" si="4"/>
        <v>Pielli, Christopher (156)</v>
      </c>
      <c r="L146" s="29" t="s">
        <v>1613</v>
      </c>
      <c r="M146" s="29" t="s">
        <v>1609</v>
      </c>
      <c r="N146" s="29" t="s">
        <v>1610</v>
      </c>
      <c r="O146" s="29" t="s">
        <v>1611</v>
      </c>
      <c r="P146" s="29">
        <v>156</v>
      </c>
      <c r="Q146" s="29" t="s">
        <v>1612</v>
      </c>
      <c r="R146" s="29" t="str">
        <f t="shared" si="5"/>
        <v>Christopher Pielli</v>
      </c>
    </row>
    <row r="147" spans="1:18" x14ac:dyDescent="0.35">
      <c r="A147" s="29" t="s">
        <v>1614</v>
      </c>
      <c r="B147" s="29" t="s">
        <v>1615</v>
      </c>
      <c r="C147" s="29" t="s">
        <v>1616</v>
      </c>
      <c r="D147" s="29">
        <v>21</v>
      </c>
      <c r="E147" s="29" t="s">
        <v>1617</v>
      </c>
      <c r="F147" s="29" t="str">
        <f t="shared" si="4"/>
        <v>Powell, Lindsay (21)</v>
      </c>
      <c r="L147" s="29" t="s">
        <v>1618</v>
      </c>
      <c r="M147" s="29" t="s">
        <v>1614</v>
      </c>
      <c r="N147" s="29" t="s">
        <v>1615</v>
      </c>
      <c r="O147" s="29" t="s">
        <v>1616</v>
      </c>
      <c r="P147" s="29">
        <v>21</v>
      </c>
      <c r="Q147" s="29" t="s">
        <v>1617</v>
      </c>
      <c r="R147" s="29" t="str">
        <f t="shared" si="5"/>
        <v>Lindsay Powell</v>
      </c>
    </row>
    <row r="148" spans="1:18" x14ac:dyDescent="0.35">
      <c r="A148" s="29" t="s">
        <v>1619</v>
      </c>
      <c r="B148" s="29" t="s">
        <v>1620</v>
      </c>
      <c r="C148" s="29" t="s">
        <v>1621</v>
      </c>
      <c r="D148" s="29">
        <v>189</v>
      </c>
      <c r="E148" s="29" t="s">
        <v>1622</v>
      </c>
      <c r="F148" s="29" t="str">
        <f t="shared" si="4"/>
        <v>Probst, Tarah (189)</v>
      </c>
      <c r="L148" s="29" t="s">
        <v>1623</v>
      </c>
      <c r="M148" s="29" t="s">
        <v>1619</v>
      </c>
      <c r="N148" s="29" t="s">
        <v>1620</v>
      </c>
      <c r="O148" s="29" t="s">
        <v>1621</v>
      </c>
      <c r="P148" s="29">
        <v>189</v>
      </c>
      <c r="Q148" s="29" t="s">
        <v>1622</v>
      </c>
      <c r="R148" s="29" t="str">
        <f t="shared" si="5"/>
        <v>Tarah Probst</v>
      </c>
    </row>
    <row r="149" spans="1:18" x14ac:dyDescent="0.35">
      <c r="A149" s="29" t="s">
        <v>1624</v>
      </c>
      <c r="B149" s="29" t="s">
        <v>1625</v>
      </c>
      <c r="C149" s="29" t="s">
        <v>1626</v>
      </c>
      <c r="D149" s="29">
        <v>140</v>
      </c>
      <c r="E149" s="29" t="s">
        <v>1627</v>
      </c>
      <c r="F149" s="29" t="str">
        <f t="shared" si="4"/>
        <v>Prokopiak, Jim  (140)</v>
      </c>
      <c r="L149" s="29" t="s">
        <v>1628</v>
      </c>
      <c r="M149" s="29" t="s">
        <v>1624</v>
      </c>
      <c r="N149" s="29" t="s">
        <v>1625</v>
      </c>
      <c r="O149" s="29" t="s">
        <v>1626</v>
      </c>
      <c r="P149" s="29">
        <v>140</v>
      </c>
      <c r="Q149" s="29" t="s">
        <v>1627</v>
      </c>
      <c r="R149" s="29" t="str">
        <f t="shared" si="5"/>
        <v>Jim Prokopiak</v>
      </c>
    </row>
    <row r="150" spans="1:18" x14ac:dyDescent="0.35">
      <c r="A150" s="29" t="s">
        <v>1629</v>
      </c>
      <c r="B150" s="29" t="s">
        <v>1630</v>
      </c>
      <c r="C150" s="29" t="s">
        <v>1631</v>
      </c>
      <c r="D150" s="29">
        <v>120</v>
      </c>
      <c r="E150" s="29" t="s">
        <v>1632</v>
      </c>
      <c r="F150" s="29" t="str">
        <f t="shared" si="4"/>
        <v>Pugh, Brenda (120)</v>
      </c>
      <c r="L150" s="29" t="s">
        <v>1633</v>
      </c>
      <c r="M150" s="29" t="s">
        <v>1629</v>
      </c>
      <c r="N150" s="29" t="s">
        <v>1630</v>
      </c>
      <c r="O150" s="29" t="s">
        <v>1631</v>
      </c>
      <c r="P150" s="29">
        <v>120</v>
      </c>
      <c r="Q150" s="29" t="s">
        <v>1632</v>
      </c>
      <c r="R150" s="29" t="str">
        <f t="shared" si="5"/>
        <v>Brenda Pugh</v>
      </c>
    </row>
    <row r="151" spans="1:18" x14ac:dyDescent="0.35">
      <c r="A151" s="29" t="s">
        <v>1634</v>
      </c>
      <c r="B151" s="29" t="s">
        <v>1610</v>
      </c>
      <c r="C151" s="29" t="s">
        <v>1635</v>
      </c>
      <c r="D151" s="29">
        <v>200</v>
      </c>
      <c r="E151" s="29" t="s">
        <v>1636</v>
      </c>
      <c r="F151" s="29" t="str">
        <f t="shared" si="4"/>
        <v>Rabb, Christopher (200)</v>
      </c>
      <c r="L151" s="29" t="s">
        <v>1637</v>
      </c>
      <c r="M151" s="29" t="s">
        <v>1634</v>
      </c>
      <c r="N151" s="29" t="s">
        <v>1610</v>
      </c>
      <c r="O151" s="29" t="s">
        <v>1635</v>
      </c>
      <c r="P151" s="29">
        <v>200</v>
      </c>
      <c r="Q151" s="29" t="s">
        <v>1636</v>
      </c>
      <c r="R151" s="29" t="str">
        <f t="shared" si="5"/>
        <v>Christopher M. Rabb</v>
      </c>
    </row>
    <row r="152" spans="1:18" x14ac:dyDescent="0.35">
      <c r="A152" s="29" t="s">
        <v>1638</v>
      </c>
      <c r="B152" s="29" t="s">
        <v>1639</v>
      </c>
      <c r="C152" s="29" t="s">
        <v>1640</v>
      </c>
      <c r="D152" s="29">
        <v>176</v>
      </c>
      <c r="E152" s="29" t="s">
        <v>1641</v>
      </c>
      <c r="F152" s="29" t="str">
        <f t="shared" si="4"/>
        <v>Rader, Jack (176)</v>
      </c>
      <c r="L152" s="29" t="s">
        <v>1642</v>
      </c>
      <c r="M152" s="29" t="s">
        <v>1638</v>
      </c>
      <c r="N152" s="29" t="s">
        <v>1639</v>
      </c>
      <c r="O152" s="29" t="s">
        <v>1640</v>
      </c>
      <c r="P152" s="29">
        <v>176</v>
      </c>
      <c r="Q152" s="29" t="s">
        <v>1641</v>
      </c>
      <c r="R152" s="29" t="str">
        <f t="shared" si="5"/>
        <v>Jack Rader, Jr.</v>
      </c>
    </row>
    <row r="153" spans="1:18" x14ac:dyDescent="0.35">
      <c r="A153" s="29" t="s">
        <v>1643</v>
      </c>
      <c r="B153" s="29" t="s">
        <v>1644</v>
      </c>
      <c r="C153" s="29" t="s">
        <v>1645</v>
      </c>
      <c r="D153" s="29">
        <v>65</v>
      </c>
      <c r="E153" s="29" t="s">
        <v>1646</v>
      </c>
      <c r="F153" s="29" t="str">
        <f t="shared" si="4"/>
        <v>Rapp, Kathy (65)</v>
      </c>
      <c r="L153" s="29" t="s">
        <v>1647</v>
      </c>
      <c r="M153" s="29" t="s">
        <v>1643</v>
      </c>
      <c r="N153" s="29" t="s">
        <v>1644</v>
      </c>
      <c r="O153" s="29" t="s">
        <v>1645</v>
      </c>
      <c r="P153" s="29">
        <v>65</v>
      </c>
      <c r="Q153" s="29" t="s">
        <v>1646</v>
      </c>
      <c r="R153" s="29" t="str">
        <f t="shared" si="5"/>
        <v>Kathy L. Rapp</v>
      </c>
    </row>
    <row r="154" spans="1:18" x14ac:dyDescent="0.35">
      <c r="A154" s="29" t="s">
        <v>1648</v>
      </c>
      <c r="B154" s="29" t="s">
        <v>1545</v>
      </c>
      <c r="C154" s="29" t="s">
        <v>1649</v>
      </c>
      <c r="D154" s="29">
        <v>56</v>
      </c>
      <c r="E154" s="29" t="s">
        <v>1650</v>
      </c>
      <c r="F154" s="29" t="str">
        <f t="shared" si="4"/>
        <v>Rasel, Brian (56)</v>
      </c>
      <c r="L154" s="29" t="s">
        <v>1651</v>
      </c>
      <c r="M154" s="29" t="s">
        <v>1648</v>
      </c>
      <c r="N154" s="29" t="s">
        <v>1545</v>
      </c>
      <c r="O154" s="29" t="s">
        <v>1649</v>
      </c>
      <c r="P154" s="29">
        <v>56</v>
      </c>
      <c r="Q154" s="29" t="s">
        <v>1650</v>
      </c>
      <c r="R154" s="29" t="str">
        <f t="shared" si="5"/>
        <v>Brian Rasel</v>
      </c>
    </row>
    <row r="155" spans="1:18" x14ac:dyDescent="0.35">
      <c r="A155" s="29" t="s">
        <v>1652</v>
      </c>
      <c r="B155" s="29" t="s">
        <v>1653</v>
      </c>
      <c r="C155" s="29" t="s">
        <v>1654</v>
      </c>
      <c r="D155" s="29">
        <v>90</v>
      </c>
      <c r="E155" s="29" t="s">
        <v>1655</v>
      </c>
      <c r="F155" s="29" t="str">
        <f t="shared" si="4"/>
        <v>Reichard, Chad (90)</v>
      </c>
      <c r="L155" s="29" t="s">
        <v>1656</v>
      </c>
      <c r="M155" s="29" t="s">
        <v>1652</v>
      </c>
      <c r="N155" s="29" t="s">
        <v>1653</v>
      </c>
      <c r="O155" s="29" t="s">
        <v>1654</v>
      </c>
      <c r="P155" s="29">
        <v>90</v>
      </c>
      <c r="Q155" s="29" t="s">
        <v>1655</v>
      </c>
      <c r="R155" s="29" t="str">
        <f t="shared" si="5"/>
        <v>Chad Reichard</v>
      </c>
    </row>
    <row r="156" spans="1:18" x14ac:dyDescent="0.35">
      <c r="A156" s="29" t="s">
        <v>1657</v>
      </c>
      <c r="B156" s="29" t="s">
        <v>949</v>
      </c>
      <c r="C156" s="29" t="s">
        <v>1658</v>
      </c>
      <c r="D156" s="29">
        <v>71</v>
      </c>
      <c r="E156" s="29" t="s">
        <v>1659</v>
      </c>
      <c r="F156" s="29" t="str">
        <f t="shared" si="4"/>
        <v>Rigby, James  (71)</v>
      </c>
      <c r="L156" s="29" t="s">
        <v>1660</v>
      </c>
      <c r="M156" s="29" t="s">
        <v>1657</v>
      </c>
      <c r="N156" s="29" t="s">
        <v>949</v>
      </c>
      <c r="O156" s="29" t="s">
        <v>1658</v>
      </c>
      <c r="P156" s="29">
        <v>71</v>
      </c>
      <c r="Q156" s="29" t="s">
        <v>1659</v>
      </c>
      <c r="R156" s="29" t="str">
        <f t="shared" si="5"/>
        <v>James Rigby</v>
      </c>
    </row>
    <row r="157" spans="1:18" x14ac:dyDescent="0.35">
      <c r="A157" s="29" t="s">
        <v>1661</v>
      </c>
      <c r="B157" s="29" t="s">
        <v>1662</v>
      </c>
      <c r="C157" s="29" t="s">
        <v>1663</v>
      </c>
      <c r="D157" s="29">
        <v>96</v>
      </c>
      <c r="E157" s="29" t="s">
        <v>1664</v>
      </c>
      <c r="F157" s="29" t="str">
        <f t="shared" si="4"/>
        <v>Rivera, Nikki (96)</v>
      </c>
      <c r="L157" s="29" t="s">
        <v>1665</v>
      </c>
      <c r="M157" s="29" t="s">
        <v>1661</v>
      </c>
      <c r="N157" s="29" t="s">
        <v>1662</v>
      </c>
      <c r="O157" s="29" t="s">
        <v>1663</v>
      </c>
      <c r="P157" s="29">
        <v>96</v>
      </c>
      <c r="Q157" s="29" t="s">
        <v>1664</v>
      </c>
      <c r="R157" s="29" t="str">
        <f t="shared" si="5"/>
        <v>Nikki Rivera</v>
      </c>
    </row>
    <row r="158" spans="1:18" x14ac:dyDescent="0.35">
      <c r="A158" s="29" t="s">
        <v>1666</v>
      </c>
      <c r="B158" s="29" t="s">
        <v>1667</v>
      </c>
      <c r="C158" s="29" t="s">
        <v>1668</v>
      </c>
      <c r="D158" s="29">
        <v>6</v>
      </c>
      <c r="E158" s="29" t="s">
        <v>1669</v>
      </c>
      <c r="F158" s="29" t="str">
        <f t="shared" si="4"/>
        <v>Roae, Brad (6)</v>
      </c>
      <c r="L158" s="29" t="s">
        <v>1670</v>
      </c>
      <c r="M158" s="29" t="s">
        <v>1666</v>
      </c>
      <c r="N158" s="29" t="s">
        <v>1667</v>
      </c>
      <c r="O158" s="29" t="s">
        <v>1668</v>
      </c>
      <c r="P158" s="29">
        <v>6</v>
      </c>
      <c r="Q158" s="29" t="s">
        <v>1669</v>
      </c>
      <c r="R158" s="29" t="str">
        <f t="shared" si="5"/>
        <v>Brad Roae</v>
      </c>
    </row>
    <row r="159" spans="1:18" x14ac:dyDescent="0.35">
      <c r="A159" s="29" t="s">
        <v>1671</v>
      </c>
      <c r="B159" s="29" t="s">
        <v>1672</v>
      </c>
      <c r="C159" s="29" t="s">
        <v>1673</v>
      </c>
      <c r="D159" s="29">
        <v>59</v>
      </c>
      <c r="E159" s="29" t="s">
        <v>1674</v>
      </c>
      <c r="F159" s="29" t="str">
        <f t="shared" si="4"/>
        <v>Rossi, Leslie (59)</v>
      </c>
      <c r="L159" s="29" t="s">
        <v>1675</v>
      </c>
      <c r="M159" s="29" t="s">
        <v>1671</v>
      </c>
      <c r="N159" s="29" t="s">
        <v>1672</v>
      </c>
      <c r="O159" s="29" t="s">
        <v>1673</v>
      </c>
      <c r="P159" s="29">
        <v>59</v>
      </c>
      <c r="Q159" s="29" t="s">
        <v>1674</v>
      </c>
      <c r="R159" s="29" t="str">
        <f t="shared" si="5"/>
        <v>Leslie Rossi</v>
      </c>
    </row>
    <row r="160" spans="1:18" x14ac:dyDescent="0.35">
      <c r="A160" s="29" t="s">
        <v>1676</v>
      </c>
      <c r="B160" s="29" t="s">
        <v>1125</v>
      </c>
      <c r="C160" s="29" t="s">
        <v>1677</v>
      </c>
      <c r="D160" s="29">
        <v>85</v>
      </c>
      <c r="E160" s="29" t="s">
        <v>1678</v>
      </c>
      <c r="F160" s="29" t="str">
        <f t="shared" si="4"/>
        <v>Rowe, David (85)</v>
      </c>
      <c r="L160" s="29" t="s">
        <v>1679</v>
      </c>
      <c r="M160" s="29" t="s">
        <v>1676</v>
      </c>
      <c r="N160" s="29" t="s">
        <v>1125</v>
      </c>
      <c r="O160" s="29" t="s">
        <v>1677</v>
      </c>
      <c r="P160" s="29">
        <v>85</v>
      </c>
      <c r="Q160" s="29" t="s">
        <v>1678</v>
      </c>
      <c r="R160" s="29" t="str">
        <f t="shared" si="5"/>
        <v>David Rowe</v>
      </c>
    </row>
    <row r="161" spans="1:18" x14ac:dyDescent="0.35">
      <c r="A161" s="29" t="s">
        <v>1680</v>
      </c>
      <c r="B161" s="29" t="s">
        <v>1681</v>
      </c>
      <c r="C161" s="29" t="s">
        <v>1682</v>
      </c>
      <c r="D161" s="29">
        <v>126</v>
      </c>
      <c r="E161" s="29" t="s">
        <v>1683</v>
      </c>
      <c r="F161" s="29" t="str">
        <f t="shared" si="4"/>
        <v>Rusnock, Jacklyn (126)</v>
      </c>
      <c r="L161" s="29" t="s">
        <v>1684</v>
      </c>
      <c r="M161" s="29" t="s">
        <v>1680</v>
      </c>
      <c r="N161" s="29" t="s">
        <v>1681</v>
      </c>
      <c r="O161" s="29" t="s">
        <v>1682</v>
      </c>
      <c r="P161" s="29">
        <v>126</v>
      </c>
      <c r="Q161" s="29" t="s">
        <v>1683</v>
      </c>
      <c r="R161" s="29" t="str">
        <f t="shared" si="5"/>
        <v>Jacklyn Rusnock</v>
      </c>
    </row>
    <row r="162" spans="1:18" x14ac:dyDescent="0.35">
      <c r="A162" s="29" t="s">
        <v>1685</v>
      </c>
      <c r="B162" s="29" t="s">
        <v>1686</v>
      </c>
      <c r="C162" s="29" t="s">
        <v>1687</v>
      </c>
      <c r="D162" s="29">
        <v>119</v>
      </c>
      <c r="E162" s="29" t="s">
        <v>1688</v>
      </c>
      <c r="F162" s="29" t="str">
        <f t="shared" si="4"/>
        <v>Ryncavage, Alex (119)</v>
      </c>
      <c r="L162" s="29" t="s">
        <v>1689</v>
      </c>
      <c r="M162" s="29" t="s">
        <v>1685</v>
      </c>
      <c r="N162" s="29" t="s">
        <v>1686</v>
      </c>
      <c r="O162" s="29" t="s">
        <v>1687</v>
      </c>
      <c r="P162" s="29">
        <v>119</v>
      </c>
      <c r="Q162" s="29" t="s">
        <v>1688</v>
      </c>
      <c r="R162" s="29" t="str">
        <f t="shared" si="5"/>
        <v>Alec Ryncavage</v>
      </c>
    </row>
    <row r="163" spans="1:18" x14ac:dyDescent="0.35">
      <c r="A163" s="29" t="s">
        <v>1690</v>
      </c>
      <c r="B163" s="29" t="s">
        <v>1691</v>
      </c>
      <c r="C163" s="29" t="s">
        <v>1692</v>
      </c>
      <c r="D163" s="29">
        <v>34</v>
      </c>
      <c r="E163" s="29" t="s">
        <v>1693</v>
      </c>
      <c r="F163" s="29" t="str">
        <f t="shared" si="4"/>
        <v>Salisbury, Abigail (34)</v>
      </c>
      <c r="L163" s="29" t="s">
        <v>1694</v>
      </c>
      <c r="M163" s="29" t="s">
        <v>1690</v>
      </c>
      <c r="N163" s="29" t="s">
        <v>1691</v>
      </c>
      <c r="O163" s="29" t="s">
        <v>1692</v>
      </c>
      <c r="P163" s="29">
        <v>34</v>
      </c>
      <c r="Q163" s="29" t="s">
        <v>1693</v>
      </c>
      <c r="R163" s="29" t="str">
        <f t="shared" si="5"/>
        <v>Abigail Salisbury</v>
      </c>
    </row>
    <row r="164" spans="1:18" x14ac:dyDescent="0.35">
      <c r="A164" s="29" t="s">
        <v>1695</v>
      </c>
      <c r="B164" s="29" t="s">
        <v>1464</v>
      </c>
      <c r="C164" s="29" t="s">
        <v>1696</v>
      </c>
      <c r="D164" s="29">
        <v>135</v>
      </c>
      <c r="E164" s="29" t="s">
        <v>1697</v>
      </c>
      <c r="F164" s="29" t="str">
        <f t="shared" si="4"/>
        <v>Samuelson, Steve (135)</v>
      </c>
      <c r="L164" s="29" t="s">
        <v>1698</v>
      </c>
      <c r="M164" s="29" t="s">
        <v>1695</v>
      </c>
      <c r="N164" s="29" t="s">
        <v>1464</v>
      </c>
      <c r="O164" s="29" t="s">
        <v>1696</v>
      </c>
      <c r="P164" s="29">
        <v>135</v>
      </c>
      <c r="Q164" s="29" t="s">
        <v>1697</v>
      </c>
      <c r="R164" s="29" t="str">
        <f t="shared" si="5"/>
        <v>Steve Samuelson</v>
      </c>
    </row>
    <row r="165" spans="1:18" x14ac:dyDescent="0.35">
      <c r="A165" s="29" t="s">
        <v>1699</v>
      </c>
      <c r="B165" s="29" t="s">
        <v>1700</v>
      </c>
      <c r="C165" s="29" t="s">
        <v>1701</v>
      </c>
      <c r="D165" s="29">
        <v>153</v>
      </c>
      <c r="E165" s="29" t="s">
        <v>1702</v>
      </c>
      <c r="F165" s="29" t="str">
        <f t="shared" si="4"/>
        <v>Sanchez, Ben (153)</v>
      </c>
      <c r="L165" s="29" t="s">
        <v>1703</v>
      </c>
      <c r="M165" s="29" t="s">
        <v>1699</v>
      </c>
      <c r="N165" s="29" t="s">
        <v>1700</v>
      </c>
      <c r="O165" s="29" t="s">
        <v>1701</v>
      </c>
      <c r="P165" s="29">
        <v>153</v>
      </c>
      <c r="Q165" s="29" t="s">
        <v>1702</v>
      </c>
      <c r="R165" s="29" t="str">
        <f t="shared" si="5"/>
        <v>Ben Sanchez</v>
      </c>
    </row>
    <row r="166" spans="1:18" x14ac:dyDescent="0.35">
      <c r="A166" s="29" t="s">
        <v>1704</v>
      </c>
      <c r="B166" s="29" t="s">
        <v>1705</v>
      </c>
      <c r="C166" s="29" t="s">
        <v>1706</v>
      </c>
      <c r="D166" s="29">
        <v>158</v>
      </c>
      <c r="E166" s="29" t="s">
        <v>1707</v>
      </c>
      <c r="F166" s="29" t="str">
        <f t="shared" si="4"/>
        <v>Sappey, Christina  (158)</v>
      </c>
      <c r="L166" s="29" t="s">
        <v>1708</v>
      </c>
      <c r="M166" s="29" t="s">
        <v>1704</v>
      </c>
      <c r="N166" s="29" t="s">
        <v>1705</v>
      </c>
      <c r="O166" s="29" t="s">
        <v>1706</v>
      </c>
      <c r="P166" s="29">
        <v>158</v>
      </c>
      <c r="Q166" s="29" t="s">
        <v>1707</v>
      </c>
      <c r="R166" s="29" t="str">
        <f t="shared" si="5"/>
        <v>Christina Sappey</v>
      </c>
    </row>
    <row r="167" spans="1:18" x14ac:dyDescent="0.35">
      <c r="A167" s="29" t="s">
        <v>1709</v>
      </c>
      <c r="B167" s="29" t="s">
        <v>1710</v>
      </c>
      <c r="C167" s="29" t="s">
        <v>1711</v>
      </c>
      <c r="D167" s="29">
        <v>147</v>
      </c>
      <c r="E167" s="29" t="s">
        <v>1712</v>
      </c>
      <c r="F167" s="29" t="str">
        <f t="shared" si="4"/>
        <v>Scheuren, Donna Marie (147)</v>
      </c>
      <c r="L167" s="29" t="s">
        <v>1713</v>
      </c>
      <c r="M167" s="29" t="s">
        <v>1709</v>
      </c>
      <c r="N167" s="29" t="s">
        <v>1710</v>
      </c>
      <c r="O167" s="29" t="s">
        <v>1711</v>
      </c>
      <c r="P167" s="29">
        <v>147</v>
      </c>
      <c r="Q167" s="29" t="s">
        <v>1712</v>
      </c>
      <c r="R167" s="29" t="str">
        <f t="shared" si="5"/>
        <v>Donna Marie Scheuren</v>
      </c>
    </row>
    <row r="168" spans="1:18" x14ac:dyDescent="0.35">
      <c r="A168" s="29" t="s">
        <v>1714</v>
      </c>
      <c r="B168" s="29" t="s">
        <v>1319</v>
      </c>
      <c r="C168" s="29" t="s">
        <v>1715</v>
      </c>
      <c r="D168" s="29">
        <v>101</v>
      </c>
      <c r="E168" s="29" t="s">
        <v>1716</v>
      </c>
      <c r="F168" s="29" t="str">
        <f t="shared" si="4"/>
        <v>Schlegel, John  (101)</v>
      </c>
      <c r="L168" s="29" t="s">
        <v>1717</v>
      </c>
      <c r="M168" s="29" t="s">
        <v>1714</v>
      </c>
      <c r="N168" s="29" t="s">
        <v>1319</v>
      </c>
      <c r="O168" s="29" t="s">
        <v>1715</v>
      </c>
      <c r="P168" s="29">
        <v>101</v>
      </c>
      <c r="Q168" s="29" t="s">
        <v>1716</v>
      </c>
      <c r="R168" s="29" t="str">
        <f t="shared" si="5"/>
        <v>John Schlegel</v>
      </c>
    </row>
    <row r="169" spans="1:18" x14ac:dyDescent="0.35">
      <c r="A169" s="29" t="s">
        <v>1718</v>
      </c>
      <c r="B169" s="29" t="s">
        <v>1719</v>
      </c>
      <c r="C169" s="29" t="s">
        <v>1720</v>
      </c>
      <c r="D169" s="29">
        <v>132</v>
      </c>
      <c r="E169" s="29" t="s">
        <v>1721</v>
      </c>
      <c r="F169" s="29" t="str">
        <f t="shared" si="4"/>
        <v>Schlossberg, Michael (132)</v>
      </c>
      <c r="L169" s="29" t="s">
        <v>1722</v>
      </c>
      <c r="M169" s="29" t="s">
        <v>1718</v>
      </c>
      <c r="N169" s="29" t="s">
        <v>1719</v>
      </c>
      <c r="O169" s="29" t="s">
        <v>1720</v>
      </c>
      <c r="P169" s="29">
        <v>132</v>
      </c>
      <c r="Q169" s="29" t="s">
        <v>1721</v>
      </c>
      <c r="R169" s="29" t="str">
        <f t="shared" si="5"/>
        <v>Michael H. Schlossberg</v>
      </c>
    </row>
    <row r="170" spans="1:18" x14ac:dyDescent="0.35">
      <c r="A170" s="29" t="s">
        <v>1723</v>
      </c>
      <c r="B170" s="29" t="s">
        <v>1724</v>
      </c>
      <c r="C170" s="29" t="s">
        <v>1725</v>
      </c>
      <c r="D170" s="29">
        <v>79</v>
      </c>
      <c r="E170" s="29" t="s">
        <v>1726</v>
      </c>
      <c r="F170" s="29" t="str">
        <f t="shared" si="4"/>
        <v>Schmitt, Louis (79)</v>
      </c>
      <c r="L170" s="29" t="s">
        <v>1727</v>
      </c>
      <c r="M170" s="29" t="s">
        <v>1723</v>
      </c>
      <c r="N170" s="29" t="s">
        <v>1724</v>
      </c>
      <c r="O170" s="29" t="s">
        <v>1725</v>
      </c>
      <c r="P170" s="29">
        <v>79</v>
      </c>
      <c r="Q170" s="29" t="s">
        <v>1726</v>
      </c>
      <c r="R170" s="29" t="str">
        <f t="shared" si="5"/>
        <v>Lou Schmitt</v>
      </c>
    </row>
    <row r="171" spans="1:18" x14ac:dyDescent="0.35">
      <c r="A171" s="29" t="s">
        <v>1728</v>
      </c>
      <c r="B171" s="29" t="s">
        <v>1729</v>
      </c>
      <c r="C171" s="29" t="s">
        <v>1730</v>
      </c>
      <c r="D171" s="29">
        <v>134</v>
      </c>
      <c r="E171" s="29" t="s">
        <v>1731</v>
      </c>
      <c r="F171" s="29" t="str">
        <f t="shared" si="4"/>
        <v>Schweyer, Pete (134)</v>
      </c>
      <c r="L171" s="29" t="s">
        <v>1732</v>
      </c>
      <c r="M171" s="29" t="s">
        <v>1728</v>
      </c>
      <c r="N171" s="29" t="s">
        <v>1729</v>
      </c>
      <c r="O171" s="29" t="s">
        <v>1730</v>
      </c>
      <c r="P171" s="29">
        <v>134</v>
      </c>
      <c r="Q171" s="29" t="s">
        <v>1731</v>
      </c>
      <c r="R171" s="29" t="str">
        <f t="shared" si="5"/>
        <v>Pete Schweyer</v>
      </c>
    </row>
    <row r="172" spans="1:18" x14ac:dyDescent="0.35">
      <c r="A172" s="29" t="s">
        <v>1733</v>
      </c>
      <c r="B172" s="29" t="s">
        <v>988</v>
      </c>
      <c r="C172" s="29" t="s">
        <v>1734</v>
      </c>
      <c r="D172" s="29">
        <v>12</v>
      </c>
      <c r="E172" s="29" t="s">
        <v>1735</v>
      </c>
      <c r="F172" s="29" t="str">
        <f t="shared" si="4"/>
        <v>Scialabba, Stephanie (12)</v>
      </c>
      <c r="L172" s="29" t="s">
        <v>1736</v>
      </c>
      <c r="M172" s="29" t="s">
        <v>1733</v>
      </c>
      <c r="N172" s="29" t="s">
        <v>988</v>
      </c>
      <c r="O172" s="29" t="s">
        <v>1734</v>
      </c>
      <c r="P172" s="29">
        <v>12</v>
      </c>
      <c r="Q172" s="29" t="s">
        <v>1735</v>
      </c>
      <c r="R172" s="29" t="str">
        <f t="shared" si="5"/>
        <v>Stephanie Scialabba</v>
      </c>
    </row>
    <row r="173" spans="1:18" x14ac:dyDescent="0.35">
      <c r="A173" s="29" t="s">
        <v>1737</v>
      </c>
      <c r="B173" s="29" t="s">
        <v>1738</v>
      </c>
      <c r="C173" s="29" t="s">
        <v>944</v>
      </c>
      <c r="D173" s="29">
        <v>54</v>
      </c>
      <c r="E173" s="29" t="s">
        <v>1739</v>
      </c>
      <c r="F173" s="29" t="str">
        <f t="shared" si="4"/>
        <v>Scott, Gregory (54)</v>
      </c>
      <c r="L173" s="29" t="s">
        <v>1740</v>
      </c>
      <c r="M173" s="29" t="s">
        <v>1737</v>
      </c>
      <c r="N173" s="29" t="s">
        <v>1738</v>
      </c>
      <c r="O173" s="29" t="s">
        <v>944</v>
      </c>
      <c r="P173" s="29">
        <v>54</v>
      </c>
      <c r="Q173" s="29" t="s">
        <v>1739</v>
      </c>
      <c r="R173" s="29" t="str">
        <f t="shared" si="5"/>
        <v>Gregory Scott</v>
      </c>
    </row>
    <row r="174" spans="1:18" x14ac:dyDescent="0.35">
      <c r="A174" s="29" t="s">
        <v>1741</v>
      </c>
      <c r="B174" s="29" t="s">
        <v>1742</v>
      </c>
      <c r="C174" s="29" t="s">
        <v>1743</v>
      </c>
      <c r="D174" s="29">
        <v>28</v>
      </c>
      <c r="E174" s="29" t="s">
        <v>1744</v>
      </c>
      <c r="F174" s="29" t="str">
        <f t="shared" si="4"/>
        <v>Shaffer, Jeremy (28)</v>
      </c>
      <c r="L174" s="29" t="s">
        <v>1745</v>
      </c>
      <c r="M174" s="29" t="s">
        <v>1741</v>
      </c>
      <c r="N174" s="29" t="s">
        <v>1742</v>
      </c>
      <c r="O174" s="29" t="s">
        <v>1743</v>
      </c>
      <c r="P174" s="29">
        <v>28</v>
      </c>
      <c r="Q174" s="29" t="s">
        <v>1744</v>
      </c>
      <c r="R174" s="29" t="str">
        <f t="shared" si="5"/>
        <v>Jeremy Shaffer</v>
      </c>
    </row>
    <row r="175" spans="1:18" x14ac:dyDescent="0.35">
      <c r="A175" s="29" t="s">
        <v>1746</v>
      </c>
      <c r="B175" s="29" t="s">
        <v>1055</v>
      </c>
      <c r="C175" s="29" t="s">
        <v>1747</v>
      </c>
      <c r="D175" s="29">
        <v>157</v>
      </c>
      <c r="E175" s="29" t="s">
        <v>1748</v>
      </c>
      <c r="F175" s="29" t="str">
        <f t="shared" si="4"/>
        <v>Shusterman, Melissa (157)</v>
      </c>
      <c r="L175" s="29" t="s">
        <v>1749</v>
      </c>
      <c r="M175" s="29" t="s">
        <v>1746</v>
      </c>
      <c r="N175" s="29" t="s">
        <v>1055</v>
      </c>
      <c r="O175" s="29" t="s">
        <v>1747</v>
      </c>
      <c r="P175" s="29">
        <v>157</v>
      </c>
      <c r="Q175" s="29" t="s">
        <v>1748</v>
      </c>
      <c r="R175" s="29" t="str">
        <f t="shared" si="5"/>
        <v>Melissa Shusterman</v>
      </c>
    </row>
    <row r="176" spans="1:18" x14ac:dyDescent="0.35">
      <c r="A176" s="29" t="s">
        <v>1750</v>
      </c>
      <c r="B176" s="29" t="s">
        <v>1346</v>
      </c>
      <c r="C176" s="29" t="s">
        <v>1751</v>
      </c>
      <c r="D176" s="29">
        <v>22</v>
      </c>
      <c r="E176" s="29" t="s">
        <v>1752</v>
      </c>
      <c r="F176" s="29" t="str">
        <f t="shared" si="4"/>
        <v>Siegel, Joshua (22)</v>
      </c>
      <c r="L176" s="29" t="s">
        <v>1753</v>
      </c>
      <c r="M176" s="29" t="s">
        <v>1750</v>
      </c>
      <c r="N176" s="29" t="s">
        <v>1346</v>
      </c>
      <c r="O176" s="29" t="s">
        <v>1751</v>
      </c>
      <c r="P176" s="29">
        <v>22</v>
      </c>
      <c r="Q176" s="29" t="s">
        <v>1752</v>
      </c>
      <c r="R176" s="29" t="str">
        <f t="shared" si="5"/>
        <v>Josh Siegel</v>
      </c>
    </row>
    <row r="177" spans="1:18" x14ac:dyDescent="0.35">
      <c r="A177" s="29" t="s">
        <v>1754</v>
      </c>
      <c r="B177" s="29" t="s">
        <v>1545</v>
      </c>
      <c r="C177" s="29" t="s">
        <v>1755</v>
      </c>
      <c r="D177" s="29">
        <v>66</v>
      </c>
      <c r="E177" s="29" t="s">
        <v>1756</v>
      </c>
      <c r="F177" s="29" t="str">
        <f t="shared" si="4"/>
        <v>Smith, Brian (66)</v>
      </c>
      <c r="L177" s="29" t="s">
        <v>1757</v>
      </c>
      <c r="M177" s="29" t="s">
        <v>1754</v>
      </c>
      <c r="N177" s="29" t="s">
        <v>1545</v>
      </c>
      <c r="O177" s="29" t="s">
        <v>1755</v>
      </c>
      <c r="P177" s="29">
        <v>66</v>
      </c>
      <c r="Q177" s="29" t="s">
        <v>1756</v>
      </c>
      <c r="R177" s="29" t="str">
        <f t="shared" si="5"/>
        <v>Brian Smith</v>
      </c>
    </row>
    <row r="178" spans="1:18" x14ac:dyDescent="0.35">
      <c r="A178" s="29" t="s">
        <v>1758</v>
      </c>
      <c r="B178" s="29" t="s">
        <v>1759</v>
      </c>
      <c r="C178" s="29" t="s">
        <v>1755</v>
      </c>
      <c r="D178" s="29">
        <v>49</v>
      </c>
      <c r="E178" s="29" t="s">
        <v>1760</v>
      </c>
      <c r="F178" s="29" t="str">
        <f t="shared" si="4"/>
        <v>Smith, Izzy (49)</v>
      </c>
      <c r="L178" s="29" t="s">
        <v>1761</v>
      </c>
      <c r="M178" s="29" t="s">
        <v>1758</v>
      </c>
      <c r="N178" s="29" t="s">
        <v>1759</v>
      </c>
      <c r="O178" s="29" t="s">
        <v>1755</v>
      </c>
      <c r="P178" s="29">
        <v>49</v>
      </c>
      <c r="Q178" s="29" t="s">
        <v>1760</v>
      </c>
      <c r="R178" s="29" t="str">
        <f t="shared" si="5"/>
        <v>Ismail Smith-Wade-El</v>
      </c>
    </row>
    <row r="179" spans="1:18" x14ac:dyDescent="0.35">
      <c r="A179" s="29" t="s">
        <v>1762</v>
      </c>
      <c r="B179" s="29" t="s">
        <v>1763</v>
      </c>
      <c r="C179" s="29" t="s">
        <v>1764</v>
      </c>
      <c r="D179" s="29">
        <v>202</v>
      </c>
      <c r="E179" s="29" t="s">
        <v>1765</v>
      </c>
      <c r="F179" s="29" t="str">
        <f t="shared" si="4"/>
        <v>Solomon, Jared (202)</v>
      </c>
      <c r="L179" s="29" t="s">
        <v>1766</v>
      </c>
      <c r="M179" s="29" t="s">
        <v>1762</v>
      </c>
      <c r="N179" s="29" t="s">
        <v>1763</v>
      </c>
      <c r="O179" s="29" t="s">
        <v>1764</v>
      </c>
      <c r="P179" s="29">
        <v>202</v>
      </c>
      <c r="Q179" s="29" t="s">
        <v>1765</v>
      </c>
      <c r="R179" s="29" t="str">
        <f t="shared" si="5"/>
        <v>Jared Solomon</v>
      </c>
    </row>
    <row r="180" spans="1:18" x14ac:dyDescent="0.35">
      <c r="A180" s="29" t="s">
        <v>1767</v>
      </c>
      <c r="B180" s="29" t="s">
        <v>1768</v>
      </c>
      <c r="C180" s="29" t="s">
        <v>1769</v>
      </c>
      <c r="D180" s="29">
        <v>145</v>
      </c>
      <c r="E180" s="29" t="s">
        <v>1770</v>
      </c>
      <c r="F180" s="29" t="str">
        <f t="shared" si="4"/>
        <v>Staats, Craig (145)</v>
      </c>
      <c r="L180" s="29" t="s">
        <v>1771</v>
      </c>
      <c r="M180" s="29" t="s">
        <v>1767</v>
      </c>
      <c r="N180" s="29" t="s">
        <v>1768</v>
      </c>
      <c r="O180" s="29" t="s">
        <v>1769</v>
      </c>
      <c r="P180" s="29">
        <v>145</v>
      </c>
      <c r="Q180" s="29" t="s">
        <v>1770</v>
      </c>
      <c r="R180" s="29" t="str">
        <f t="shared" si="5"/>
        <v>Craig Staats</v>
      </c>
    </row>
    <row r="181" spans="1:18" x14ac:dyDescent="0.35">
      <c r="A181" s="29" t="s">
        <v>1772</v>
      </c>
      <c r="B181" s="29" t="s">
        <v>490</v>
      </c>
      <c r="C181" s="29" t="s">
        <v>1773</v>
      </c>
      <c r="D181" s="29">
        <v>86</v>
      </c>
      <c r="E181" s="29" t="s">
        <v>1774</v>
      </c>
      <c r="F181" s="29" t="str">
        <f t="shared" si="4"/>
        <v>Stambaugh, Perry (86)</v>
      </c>
      <c r="L181" s="29" t="s">
        <v>1775</v>
      </c>
      <c r="M181" s="29" t="s">
        <v>1772</v>
      </c>
      <c r="N181" s="29" t="s">
        <v>490</v>
      </c>
      <c r="O181" s="29" t="s">
        <v>1773</v>
      </c>
      <c r="P181" s="29">
        <v>86</v>
      </c>
      <c r="Q181" s="29" t="s">
        <v>1774</v>
      </c>
      <c r="R181" s="29" t="str">
        <f t="shared" si="5"/>
        <v>Perry Stambaugh</v>
      </c>
    </row>
    <row r="182" spans="1:18" x14ac:dyDescent="0.35">
      <c r="A182" s="29" t="s">
        <v>1776</v>
      </c>
      <c r="B182" s="29" t="s">
        <v>1777</v>
      </c>
      <c r="C182" s="29" t="s">
        <v>1778</v>
      </c>
      <c r="D182" s="29">
        <v>33</v>
      </c>
      <c r="E182" s="29" t="s">
        <v>1779</v>
      </c>
      <c r="F182" s="29" t="str">
        <f t="shared" si="4"/>
        <v>Steele, Mandy (33)</v>
      </c>
      <c r="L182" s="29" t="s">
        <v>1780</v>
      </c>
      <c r="M182" s="29" t="s">
        <v>1776</v>
      </c>
      <c r="N182" s="29" t="s">
        <v>1777</v>
      </c>
      <c r="O182" s="29" t="s">
        <v>1778</v>
      </c>
      <c r="P182" s="29">
        <v>33</v>
      </c>
      <c r="Q182" s="29" t="s">
        <v>1779</v>
      </c>
      <c r="R182" s="29" t="str">
        <f t="shared" si="5"/>
        <v>Mandy Steele</v>
      </c>
    </row>
    <row r="183" spans="1:18" x14ac:dyDescent="0.35">
      <c r="A183" s="29" t="s">
        <v>1781</v>
      </c>
      <c r="B183" s="29" t="s">
        <v>1782</v>
      </c>
      <c r="C183" s="29" t="s">
        <v>1783</v>
      </c>
      <c r="D183" s="29">
        <v>107</v>
      </c>
      <c r="E183" s="29" t="s">
        <v>1784</v>
      </c>
      <c r="F183" s="29" t="str">
        <f t="shared" si="4"/>
        <v>Stehr, Joanne (107)</v>
      </c>
      <c r="L183" s="29" t="s">
        <v>1785</v>
      </c>
      <c r="M183" s="29" t="s">
        <v>1781</v>
      </c>
      <c r="N183" s="29" t="s">
        <v>1782</v>
      </c>
      <c r="O183" s="29" t="s">
        <v>1783</v>
      </c>
      <c r="P183" s="29">
        <v>107</v>
      </c>
      <c r="Q183" s="29" t="s">
        <v>1784</v>
      </c>
      <c r="R183" s="29" t="str">
        <f t="shared" si="5"/>
        <v>Joanne Stehr</v>
      </c>
    </row>
    <row r="184" spans="1:18" x14ac:dyDescent="0.35">
      <c r="A184" s="29" t="s">
        <v>1786</v>
      </c>
      <c r="B184" s="29" t="s">
        <v>1719</v>
      </c>
      <c r="C184" s="29" t="s">
        <v>1787</v>
      </c>
      <c r="D184" s="29">
        <v>108</v>
      </c>
      <c r="E184" s="29" t="s">
        <v>1788</v>
      </c>
      <c r="F184" s="29" t="str">
        <f t="shared" si="4"/>
        <v>Stender, Michael (108)</v>
      </c>
      <c r="L184" s="29" t="s">
        <v>1789</v>
      </c>
      <c r="M184" s="29" t="s">
        <v>1786</v>
      </c>
      <c r="N184" s="29" t="s">
        <v>1719</v>
      </c>
      <c r="O184" s="29" t="s">
        <v>1787</v>
      </c>
      <c r="P184" s="29">
        <v>108</v>
      </c>
      <c r="Q184" s="29" t="s">
        <v>1788</v>
      </c>
      <c r="R184" s="29" t="str">
        <f t="shared" si="5"/>
        <v>Michael Stender</v>
      </c>
    </row>
    <row r="185" spans="1:18" x14ac:dyDescent="0.35">
      <c r="A185" s="29" t="s">
        <v>1790</v>
      </c>
      <c r="B185" s="29" t="s">
        <v>1269</v>
      </c>
      <c r="C185" s="29" t="s">
        <v>1791</v>
      </c>
      <c r="D185" s="29">
        <v>62</v>
      </c>
      <c r="E185" s="29" t="s">
        <v>1792</v>
      </c>
      <c r="F185" s="29" t="str">
        <f t="shared" si="4"/>
        <v>Struzzi, James (62)</v>
      </c>
      <c r="L185" s="29" t="s">
        <v>1793</v>
      </c>
      <c r="M185" s="29" t="s">
        <v>1790</v>
      </c>
      <c r="N185" s="29" t="s">
        <v>1269</v>
      </c>
      <c r="O185" s="29" t="s">
        <v>1791</v>
      </c>
      <c r="P185" s="29">
        <v>62</v>
      </c>
      <c r="Q185" s="29" t="s">
        <v>1792</v>
      </c>
      <c r="R185" s="29" t="str">
        <f t="shared" si="5"/>
        <v>James Struzzi</v>
      </c>
    </row>
    <row r="186" spans="1:18" x14ac:dyDescent="0.35">
      <c r="A186" s="29" t="s">
        <v>1794</v>
      </c>
      <c r="B186" s="29" t="s">
        <v>1204</v>
      </c>
      <c r="C186" s="29" t="s">
        <v>1795</v>
      </c>
      <c r="D186" s="29">
        <v>82</v>
      </c>
      <c r="E186" s="29" t="s">
        <v>1796</v>
      </c>
      <c r="F186" s="29" t="str">
        <f t="shared" si="4"/>
        <v>Takac, Paul  (82)</v>
      </c>
      <c r="L186" s="29" t="s">
        <v>1797</v>
      </c>
      <c r="M186" s="29" t="s">
        <v>1794</v>
      </c>
      <c r="N186" s="29" t="s">
        <v>1204</v>
      </c>
      <c r="O186" s="29" t="s">
        <v>1795</v>
      </c>
      <c r="P186" s="29">
        <v>82</v>
      </c>
      <c r="Q186" s="29" t="s">
        <v>1796</v>
      </c>
      <c r="R186" s="29" t="str">
        <f t="shared" si="5"/>
        <v>Paul Takac</v>
      </c>
    </row>
    <row r="187" spans="1:18" x14ac:dyDescent="0.35">
      <c r="A187" s="29" t="s">
        <v>1798</v>
      </c>
      <c r="B187" s="29" t="s">
        <v>1799</v>
      </c>
      <c r="C187" s="29" t="s">
        <v>1800</v>
      </c>
      <c r="D187" s="29">
        <v>18</v>
      </c>
      <c r="E187" s="29" t="s">
        <v>1801</v>
      </c>
      <c r="F187" s="29" t="str">
        <f t="shared" si="4"/>
        <v>Thomlinson, KC (18)</v>
      </c>
      <c r="L187" s="29" t="s">
        <v>1802</v>
      </c>
      <c r="M187" s="29" t="s">
        <v>1798</v>
      </c>
      <c r="N187" s="29" t="s">
        <v>1799</v>
      </c>
      <c r="O187" s="29" t="s">
        <v>1800</v>
      </c>
      <c r="P187" s="29">
        <v>18</v>
      </c>
      <c r="Q187" s="29" t="s">
        <v>1801</v>
      </c>
      <c r="R187" s="29" t="str">
        <f t="shared" si="5"/>
        <v>Kathleen Tomlinson</v>
      </c>
    </row>
    <row r="188" spans="1:18" x14ac:dyDescent="0.35">
      <c r="A188" s="29" t="s">
        <v>1803</v>
      </c>
      <c r="B188" s="29" t="s">
        <v>1804</v>
      </c>
      <c r="C188" s="29" t="s">
        <v>1805</v>
      </c>
      <c r="D188" s="29">
        <v>78</v>
      </c>
      <c r="E188" s="29" t="s">
        <v>1806</v>
      </c>
      <c r="F188" s="29" t="str">
        <f t="shared" si="4"/>
        <v>Topper, Jesse (78)</v>
      </c>
      <c r="L188" s="29" t="s">
        <v>1807</v>
      </c>
      <c r="M188" s="29" t="s">
        <v>1803</v>
      </c>
      <c r="N188" s="29" t="s">
        <v>1804</v>
      </c>
      <c r="O188" s="29" t="s">
        <v>1805</v>
      </c>
      <c r="P188" s="29">
        <v>78</v>
      </c>
      <c r="Q188" s="29" t="s">
        <v>1806</v>
      </c>
      <c r="R188" s="29" t="str">
        <f t="shared" si="5"/>
        <v>Jesse Topper</v>
      </c>
    </row>
    <row r="189" spans="1:18" x14ac:dyDescent="0.35">
      <c r="A189" s="29" t="s">
        <v>1808</v>
      </c>
      <c r="B189" s="29" t="s">
        <v>984</v>
      </c>
      <c r="C189" s="29" t="s">
        <v>1809</v>
      </c>
      <c r="D189" s="29">
        <v>123</v>
      </c>
      <c r="E189" s="29" t="s">
        <v>1810</v>
      </c>
      <c r="F189" s="29" t="str">
        <f t="shared" si="4"/>
        <v>Twardzik, Timothy (123)</v>
      </c>
      <c r="L189" s="29" t="s">
        <v>1811</v>
      </c>
      <c r="M189" s="29" t="s">
        <v>1808</v>
      </c>
      <c r="N189" s="29" t="s">
        <v>984</v>
      </c>
      <c r="O189" s="29" t="s">
        <v>1809</v>
      </c>
      <c r="P189" s="29">
        <v>123</v>
      </c>
      <c r="Q189" s="29" t="s">
        <v>1810</v>
      </c>
      <c r="R189" s="29" t="str">
        <f t="shared" si="5"/>
        <v>Timothy Twardzik</v>
      </c>
    </row>
    <row r="190" spans="1:18" x14ac:dyDescent="0.35">
      <c r="A190" s="29" t="s">
        <v>1812</v>
      </c>
      <c r="B190" s="29" t="s">
        <v>1813</v>
      </c>
      <c r="C190" s="29" t="s">
        <v>1814</v>
      </c>
      <c r="D190" s="29">
        <v>30</v>
      </c>
      <c r="E190" s="29" t="s">
        <v>1815</v>
      </c>
      <c r="F190" s="29" t="str">
        <f t="shared" si="4"/>
        <v>Venkat, Arvind (30)</v>
      </c>
      <c r="L190" s="29" t="s">
        <v>1816</v>
      </c>
      <c r="M190" s="29" t="s">
        <v>1812</v>
      </c>
      <c r="N190" s="29" t="s">
        <v>1813</v>
      </c>
      <c r="O190" s="29" t="s">
        <v>1814</v>
      </c>
      <c r="P190" s="29">
        <v>30</v>
      </c>
      <c r="Q190" s="29" t="s">
        <v>1815</v>
      </c>
      <c r="R190" s="29" t="str">
        <f t="shared" si="5"/>
        <v>Arvind Venkat</v>
      </c>
    </row>
    <row r="191" spans="1:18" x14ac:dyDescent="0.35">
      <c r="A191" s="29" t="s">
        <v>1817</v>
      </c>
      <c r="B191" s="29" t="s">
        <v>1738</v>
      </c>
      <c r="C191" s="29" t="s">
        <v>1818</v>
      </c>
      <c r="D191" s="29">
        <v>166</v>
      </c>
      <c r="E191" s="29" t="s">
        <v>1819</v>
      </c>
      <c r="F191" s="29" t="str">
        <f t="shared" si="4"/>
        <v>Vitali, Gregory (166)</v>
      </c>
      <c r="L191" s="29" t="s">
        <v>1820</v>
      </c>
      <c r="M191" s="29" t="s">
        <v>1817</v>
      </c>
      <c r="N191" s="29" t="s">
        <v>1738</v>
      </c>
      <c r="O191" s="29" t="s">
        <v>1818</v>
      </c>
      <c r="P191" s="29">
        <v>166</v>
      </c>
      <c r="Q191" s="29" t="s">
        <v>1819</v>
      </c>
      <c r="R191" s="29" t="str">
        <f t="shared" si="5"/>
        <v>Greg Vitali</v>
      </c>
    </row>
    <row r="192" spans="1:18" x14ac:dyDescent="0.35">
      <c r="A192" s="29" t="s">
        <v>1821</v>
      </c>
      <c r="B192" s="29" t="s">
        <v>1822</v>
      </c>
      <c r="C192" s="29" t="s">
        <v>1823</v>
      </c>
      <c r="D192" s="29">
        <v>117</v>
      </c>
      <c r="E192" s="29" t="s">
        <v>1824</v>
      </c>
      <c r="F192" s="29" t="str">
        <f t="shared" si="4"/>
        <v>Walsh, Jamie  (117)</v>
      </c>
      <c r="L192" s="29" t="s">
        <v>1825</v>
      </c>
      <c r="M192" s="29" t="s">
        <v>1821</v>
      </c>
      <c r="N192" s="29" t="s">
        <v>1822</v>
      </c>
      <c r="O192" s="29" t="s">
        <v>1823</v>
      </c>
      <c r="P192" s="29">
        <v>117</v>
      </c>
      <c r="Q192" s="29" t="s">
        <v>1824</v>
      </c>
      <c r="R192" s="29" t="str">
        <f t="shared" si="5"/>
        <v>Jamie Walsh</v>
      </c>
    </row>
    <row r="193" spans="1:18" x14ac:dyDescent="0.35">
      <c r="A193" s="29" t="s">
        <v>1826</v>
      </c>
      <c r="B193" s="29" t="s">
        <v>979</v>
      </c>
      <c r="C193" s="29" t="s">
        <v>1827</v>
      </c>
      <c r="D193" s="29">
        <v>52</v>
      </c>
      <c r="E193" s="29" t="s">
        <v>1828</v>
      </c>
      <c r="F193" s="29" t="str">
        <f t="shared" si="4"/>
        <v>Warner, Ryan  (52)</v>
      </c>
      <c r="L193" s="29" t="s">
        <v>1829</v>
      </c>
      <c r="M193" s="29" t="s">
        <v>1826</v>
      </c>
      <c r="N193" s="29" t="s">
        <v>979</v>
      </c>
      <c r="O193" s="29" t="s">
        <v>1827</v>
      </c>
      <c r="P193" s="29">
        <v>52</v>
      </c>
      <c r="Q193" s="29" t="s">
        <v>1828</v>
      </c>
      <c r="R193" s="29" t="str">
        <f t="shared" si="5"/>
        <v>Ryan Warner</v>
      </c>
    </row>
    <row r="194" spans="1:18" x14ac:dyDescent="0.35">
      <c r="A194" s="29" t="s">
        <v>1830</v>
      </c>
      <c r="B194" s="29" t="s">
        <v>490</v>
      </c>
      <c r="C194" s="29" t="s">
        <v>556</v>
      </c>
      <c r="D194" s="29">
        <v>31</v>
      </c>
      <c r="E194" s="29" t="s">
        <v>1831</v>
      </c>
      <c r="F194" s="29" t="str">
        <f t="shared" ref="F194:F204" si="6">CONCATENATE(C194,", ",B194," (",D194,")")</f>
        <v>Warren, Perry (31)</v>
      </c>
      <c r="L194" s="29" t="s">
        <v>1832</v>
      </c>
      <c r="M194" s="29" t="s">
        <v>1830</v>
      </c>
      <c r="N194" s="29" t="s">
        <v>490</v>
      </c>
      <c r="O194" s="29" t="s">
        <v>556</v>
      </c>
      <c r="P194" s="29">
        <v>31</v>
      </c>
      <c r="Q194" s="29" t="s">
        <v>1831</v>
      </c>
      <c r="R194" s="29" t="str">
        <f t="shared" si="5"/>
        <v>Perry S. Warren, Jr.</v>
      </c>
    </row>
    <row r="195" spans="1:18" x14ac:dyDescent="0.35">
      <c r="A195" s="29" t="s">
        <v>1833</v>
      </c>
      <c r="B195" s="29" t="s">
        <v>1834</v>
      </c>
      <c r="C195" s="29" t="s">
        <v>1835</v>
      </c>
      <c r="D195" s="29">
        <v>116</v>
      </c>
      <c r="E195" s="29" t="s">
        <v>1836</v>
      </c>
      <c r="F195" s="29" t="str">
        <f t="shared" si="6"/>
        <v>Watro, Dane (116)</v>
      </c>
      <c r="L195" s="29" t="s">
        <v>1837</v>
      </c>
      <c r="M195" s="29" t="s">
        <v>1833</v>
      </c>
      <c r="N195" s="29" t="s">
        <v>1834</v>
      </c>
      <c r="O195" s="29" t="s">
        <v>1835</v>
      </c>
      <c r="P195" s="29">
        <v>116</v>
      </c>
      <c r="Q195" s="29" t="s">
        <v>1836</v>
      </c>
      <c r="R195" s="29" t="str">
        <f t="shared" ref="R195:R204" si="7">M195</f>
        <v>Dane Watro</v>
      </c>
    </row>
    <row r="196" spans="1:18" x14ac:dyDescent="0.35">
      <c r="A196" s="29" t="s">
        <v>1838</v>
      </c>
      <c r="B196" s="29" t="s">
        <v>1839</v>
      </c>
      <c r="C196" s="29" t="s">
        <v>1840</v>
      </c>
      <c r="D196" s="29">
        <v>182</v>
      </c>
      <c r="E196" s="29" t="s">
        <v>1841</v>
      </c>
      <c r="F196" s="29" t="str">
        <f t="shared" si="6"/>
        <v>Waxman, Benjamin (182)</v>
      </c>
      <c r="L196" s="29" t="s">
        <v>1842</v>
      </c>
      <c r="M196" s="29" t="s">
        <v>1838</v>
      </c>
      <c r="N196" s="29" t="s">
        <v>1839</v>
      </c>
      <c r="O196" s="29" t="s">
        <v>1840</v>
      </c>
      <c r="P196" s="29">
        <v>182</v>
      </c>
      <c r="Q196" s="29" t="s">
        <v>1841</v>
      </c>
      <c r="R196" s="29" t="str">
        <f t="shared" si="7"/>
        <v>Benjamin Waxman</v>
      </c>
    </row>
    <row r="197" spans="1:18" x14ac:dyDescent="0.35">
      <c r="A197" s="29" t="s">
        <v>1843</v>
      </c>
      <c r="B197" s="29" t="s">
        <v>1095</v>
      </c>
      <c r="C197" s="29" t="s">
        <v>1844</v>
      </c>
      <c r="D197" s="29">
        <v>5</v>
      </c>
      <c r="E197" s="29" t="s">
        <v>1845</v>
      </c>
      <c r="F197" s="29" t="str">
        <f t="shared" si="6"/>
        <v>Weaknecht, Eric (5)</v>
      </c>
      <c r="L197" s="29" t="s">
        <v>1846</v>
      </c>
      <c r="M197" s="29" t="s">
        <v>1843</v>
      </c>
      <c r="N197" s="29" t="s">
        <v>1095</v>
      </c>
      <c r="O197" s="29" t="s">
        <v>1844</v>
      </c>
      <c r="P197" s="29">
        <v>5</v>
      </c>
      <c r="Q197" s="29" t="s">
        <v>1845</v>
      </c>
      <c r="R197" s="29" t="str">
        <f t="shared" si="7"/>
        <v>Eric Weaknecht</v>
      </c>
    </row>
    <row r="198" spans="1:18" x14ac:dyDescent="0.35">
      <c r="A198" s="29" t="s">
        <v>1847</v>
      </c>
      <c r="B198" s="29" t="s">
        <v>1060</v>
      </c>
      <c r="C198" s="29" t="s">
        <v>1848</v>
      </c>
      <c r="D198" s="29">
        <v>150</v>
      </c>
      <c r="E198" s="29" t="s">
        <v>1849</v>
      </c>
      <c r="F198" s="29" t="str">
        <f t="shared" si="6"/>
        <v>Webster, Joe (150)</v>
      </c>
      <c r="L198" s="29" t="s">
        <v>1850</v>
      </c>
      <c r="M198" s="29" t="s">
        <v>1847</v>
      </c>
      <c r="N198" s="29" t="s">
        <v>1060</v>
      </c>
      <c r="O198" s="29" t="s">
        <v>1848</v>
      </c>
      <c r="P198" s="29">
        <v>150</v>
      </c>
      <c r="Q198" s="29" t="s">
        <v>1849</v>
      </c>
      <c r="R198" s="29" t="str">
        <f t="shared" si="7"/>
        <v>Joe Webster</v>
      </c>
    </row>
    <row r="199" spans="1:18" x14ac:dyDescent="0.35">
      <c r="A199" s="29" t="s">
        <v>1851</v>
      </c>
      <c r="B199" s="29" t="s">
        <v>1852</v>
      </c>
      <c r="C199" s="29" t="s">
        <v>1853</v>
      </c>
      <c r="D199" s="29">
        <v>7</v>
      </c>
      <c r="E199" s="29" t="s">
        <v>1854</v>
      </c>
      <c r="F199" s="29" t="str">
        <f t="shared" si="6"/>
        <v>Wentling, Parke (7)</v>
      </c>
      <c r="L199" s="29" t="s">
        <v>1855</v>
      </c>
      <c r="M199" s="29" t="s">
        <v>1851</v>
      </c>
      <c r="N199" s="29" t="s">
        <v>1852</v>
      </c>
      <c r="O199" s="29" t="s">
        <v>1853</v>
      </c>
      <c r="P199" s="29">
        <v>7</v>
      </c>
      <c r="Q199" s="29" t="s">
        <v>1854</v>
      </c>
      <c r="R199" s="29" t="str">
        <f t="shared" si="7"/>
        <v>Parke Wentling</v>
      </c>
    </row>
    <row r="200" spans="1:18" x14ac:dyDescent="0.35">
      <c r="A200" s="29" t="s">
        <v>1856</v>
      </c>
      <c r="B200" s="29" t="s">
        <v>1857</v>
      </c>
      <c r="C200" s="29" t="s">
        <v>1858</v>
      </c>
      <c r="D200" s="29">
        <v>170</v>
      </c>
      <c r="E200" s="29" t="s">
        <v>1859</v>
      </c>
      <c r="F200" s="29" t="str">
        <f t="shared" si="6"/>
        <v>White, Martina (170)</v>
      </c>
      <c r="L200" s="29" t="s">
        <v>1860</v>
      </c>
      <c r="M200" s="29" t="s">
        <v>1856</v>
      </c>
      <c r="N200" s="29" t="s">
        <v>1857</v>
      </c>
      <c r="O200" s="29" t="s">
        <v>1858</v>
      </c>
      <c r="P200" s="29">
        <v>170</v>
      </c>
      <c r="Q200" s="29" t="s">
        <v>1859</v>
      </c>
      <c r="R200" s="29" t="str">
        <f t="shared" si="7"/>
        <v>Martina White</v>
      </c>
    </row>
    <row r="201" spans="1:18" x14ac:dyDescent="0.35">
      <c r="A201" s="29" t="s">
        <v>1861</v>
      </c>
      <c r="B201" s="29" t="s">
        <v>1768</v>
      </c>
      <c r="C201" s="29" t="s">
        <v>1862</v>
      </c>
      <c r="D201" s="29">
        <v>160</v>
      </c>
      <c r="E201" s="29" t="s">
        <v>1863</v>
      </c>
      <c r="F201" s="29" t="str">
        <f t="shared" si="6"/>
        <v>Williams, Craig (160)</v>
      </c>
      <c r="L201" s="29" t="s">
        <v>1864</v>
      </c>
      <c r="M201" s="29" t="s">
        <v>1861</v>
      </c>
      <c r="N201" s="29" t="s">
        <v>1768</v>
      </c>
      <c r="O201" s="29" t="s">
        <v>1862</v>
      </c>
      <c r="P201" s="29">
        <v>160</v>
      </c>
      <c r="Q201" s="29" t="s">
        <v>1863</v>
      </c>
      <c r="R201" s="29" t="str">
        <f t="shared" si="7"/>
        <v>Craig Williams</v>
      </c>
    </row>
    <row r="202" spans="1:18" x14ac:dyDescent="0.35">
      <c r="A202" s="29" t="s">
        <v>1865</v>
      </c>
      <c r="B202" s="29" t="s">
        <v>1239</v>
      </c>
      <c r="C202" s="29" t="s">
        <v>1862</v>
      </c>
      <c r="D202" s="29">
        <v>74</v>
      </c>
      <c r="E202" s="29" t="s">
        <v>1866</v>
      </c>
      <c r="F202" s="29" t="str">
        <f t="shared" si="6"/>
        <v>Williams, Dan (74)</v>
      </c>
      <c r="L202" s="29" t="s">
        <v>1867</v>
      </c>
      <c r="M202" s="29" t="s">
        <v>1865</v>
      </c>
      <c r="N202" s="29" t="s">
        <v>1239</v>
      </c>
      <c r="O202" s="29" t="s">
        <v>1862</v>
      </c>
      <c r="P202" s="29">
        <v>74</v>
      </c>
      <c r="Q202" s="29" t="s">
        <v>1866</v>
      </c>
      <c r="R202" s="29" t="str">
        <f t="shared" si="7"/>
        <v>Dan Williams</v>
      </c>
    </row>
    <row r="203" spans="1:18" x14ac:dyDescent="0.35">
      <c r="A203" s="29" t="s">
        <v>1868</v>
      </c>
      <c r="B203" s="29" t="s">
        <v>1869</v>
      </c>
      <c r="C203" s="29" t="s">
        <v>1870</v>
      </c>
      <c r="D203" s="29">
        <v>185</v>
      </c>
      <c r="E203" s="29" t="s">
        <v>1871</v>
      </c>
      <c r="F203" s="29" t="str">
        <f t="shared" si="6"/>
        <v>Young, Regina (185)</v>
      </c>
      <c r="L203" s="29" t="s">
        <v>1872</v>
      </c>
      <c r="M203" s="29" t="s">
        <v>1868</v>
      </c>
      <c r="N203" s="29" t="s">
        <v>1869</v>
      </c>
      <c r="O203" s="29" t="s">
        <v>1870</v>
      </c>
      <c r="P203" s="29">
        <v>185</v>
      </c>
      <c r="Q203" s="29" t="s">
        <v>1871</v>
      </c>
      <c r="R203" s="29" t="str">
        <f t="shared" si="7"/>
        <v>Regina Young</v>
      </c>
    </row>
    <row r="204" spans="1:18" x14ac:dyDescent="0.35">
      <c r="A204" s="29" t="s">
        <v>1873</v>
      </c>
      <c r="B204" s="29" t="s">
        <v>1125</v>
      </c>
      <c r="C204" s="29" t="s">
        <v>1874</v>
      </c>
      <c r="D204" s="29">
        <v>99</v>
      </c>
      <c r="E204" s="29" t="s">
        <v>1875</v>
      </c>
      <c r="F204" s="29" t="str">
        <f t="shared" si="6"/>
        <v>Zimmerman, David (99)</v>
      </c>
      <c r="L204" s="29" t="s">
        <v>1876</v>
      </c>
      <c r="M204" s="29" t="s">
        <v>1873</v>
      </c>
      <c r="N204" s="29" t="s">
        <v>1125</v>
      </c>
      <c r="O204" s="29" t="s">
        <v>1874</v>
      </c>
      <c r="P204" s="29">
        <v>99</v>
      </c>
      <c r="Q204" s="29" t="s">
        <v>1875</v>
      </c>
      <c r="R204" s="29" t="str">
        <f t="shared" si="7"/>
        <v>David H. Zimmerman</v>
      </c>
    </row>
  </sheetData>
  <sortState xmlns:xlrd2="http://schemas.microsoft.com/office/spreadsheetml/2017/richdata2" ref="L2:Q204">
    <sortCondition ref="L2:L204"/>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42322-7425-455A-A8CC-5CD35311A76E}">
  <sheetPr>
    <tabColor theme="9"/>
  </sheetPr>
  <dimension ref="A1:O51"/>
  <sheetViews>
    <sheetView workbookViewId="0">
      <selection activeCell="O3" sqref="O3:O51"/>
    </sheetView>
  </sheetViews>
  <sheetFormatPr defaultColWidth="8.81640625" defaultRowHeight="14.5" x14ac:dyDescent="0.35"/>
  <cols>
    <col min="1" max="1" width="24.1796875" style="29" bestFit="1" customWidth="1"/>
    <col min="2" max="2" width="15.453125" style="29" bestFit="1" customWidth="1"/>
    <col min="3" max="3" width="12" style="29" bestFit="1" customWidth="1"/>
    <col min="4" max="4" width="7" style="29" bestFit="1" customWidth="1"/>
    <col min="5" max="5" width="27.7265625" style="29" bestFit="1" customWidth="1"/>
    <col min="6" max="6" width="28.54296875" style="29" bestFit="1" customWidth="1"/>
    <col min="7" max="8" width="8.81640625" style="29"/>
    <col min="9" max="9" width="28.54296875" style="29" bestFit="1" customWidth="1"/>
    <col min="10" max="10" width="24.1796875" style="29" bestFit="1" customWidth="1"/>
    <col min="11" max="11" width="15.453125" style="29" bestFit="1" customWidth="1"/>
    <col min="12" max="12" width="12" style="29" bestFit="1" customWidth="1"/>
    <col min="13" max="13" width="7" style="29" bestFit="1" customWidth="1"/>
    <col min="14" max="14" width="27.7265625" style="29" bestFit="1" customWidth="1"/>
    <col min="15" max="16384" width="8.81640625" style="29"/>
  </cols>
  <sheetData>
    <row r="1" spans="1:15" x14ac:dyDescent="0.35">
      <c r="A1" s="29" t="s">
        <v>918</v>
      </c>
      <c r="B1" s="29" t="s">
        <v>919</v>
      </c>
      <c r="C1" s="29" t="s">
        <v>920</v>
      </c>
      <c r="D1" s="29" t="s">
        <v>1877</v>
      </c>
      <c r="E1" s="29" t="s">
        <v>922</v>
      </c>
      <c r="I1" s="29" t="s">
        <v>922</v>
      </c>
      <c r="J1" s="29" t="s">
        <v>918</v>
      </c>
      <c r="K1" s="29" t="s">
        <v>919</v>
      </c>
      <c r="L1" s="29" t="s">
        <v>920</v>
      </c>
      <c r="M1" s="29" t="s">
        <v>1877</v>
      </c>
    </row>
    <row r="2" spans="1:15" x14ac:dyDescent="0.35">
      <c r="A2" s="29" t="s">
        <v>1878</v>
      </c>
      <c r="B2" s="29" t="s">
        <v>1125</v>
      </c>
      <c r="C2" s="29" t="s">
        <v>1879</v>
      </c>
      <c r="D2" s="29">
        <v>29</v>
      </c>
      <c r="E2" s="29" t="s">
        <v>1880</v>
      </c>
      <c r="F2" s="29" t="str">
        <f t="shared" ref="F2:F33" si="0">CONCATENATE(C2,", ",B2," (",D2,")")</f>
        <v>Argall, David (29)</v>
      </c>
      <c r="I2" s="29" t="s">
        <v>1881</v>
      </c>
      <c r="J2" s="29" t="s">
        <v>1878</v>
      </c>
      <c r="K2" s="29" t="s">
        <v>1125</v>
      </c>
      <c r="L2" s="29" t="s">
        <v>1879</v>
      </c>
      <c r="M2" s="29">
        <v>29</v>
      </c>
      <c r="N2" s="29" t="s">
        <v>1880</v>
      </c>
      <c r="O2" s="29" t="str">
        <f>J2</f>
        <v>David G. Argall</v>
      </c>
    </row>
    <row r="3" spans="1:15" x14ac:dyDescent="0.35">
      <c r="A3" s="29" t="s">
        <v>1882</v>
      </c>
      <c r="B3" s="29" t="s">
        <v>993</v>
      </c>
      <c r="C3" s="29" t="s">
        <v>1883</v>
      </c>
      <c r="D3" s="29">
        <v>20</v>
      </c>
      <c r="E3" s="29" t="s">
        <v>1884</v>
      </c>
      <c r="F3" s="29" t="str">
        <f t="shared" si="0"/>
        <v>Baker, Lisa (20)</v>
      </c>
      <c r="I3" s="29" t="s">
        <v>1885</v>
      </c>
      <c r="J3" s="29" t="s">
        <v>1882</v>
      </c>
      <c r="K3" s="29" t="s">
        <v>993</v>
      </c>
      <c r="L3" s="29" t="s">
        <v>1883</v>
      </c>
      <c r="M3" s="29">
        <v>20</v>
      </c>
      <c r="N3" s="29" t="s">
        <v>1884</v>
      </c>
      <c r="O3" s="29" t="str">
        <f t="shared" ref="O3:O51" si="1">J3</f>
        <v>Lisa Baker</v>
      </c>
    </row>
    <row r="4" spans="1:15" x14ac:dyDescent="0.35">
      <c r="A4" s="29" t="s">
        <v>1886</v>
      </c>
      <c r="B4" s="29" t="s">
        <v>1887</v>
      </c>
      <c r="C4" s="29" t="s">
        <v>1888</v>
      </c>
      <c r="D4" s="29">
        <v>46</v>
      </c>
      <c r="E4" s="29" t="s">
        <v>1889</v>
      </c>
      <c r="F4" s="29" t="str">
        <f t="shared" si="0"/>
        <v>Bartolotta, Camera (46)</v>
      </c>
      <c r="I4" s="29" t="s">
        <v>1890</v>
      </c>
      <c r="J4" s="29" t="s">
        <v>1886</v>
      </c>
      <c r="K4" s="29" t="s">
        <v>1887</v>
      </c>
      <c r="L4" s="29" t="s">
        <v>1888</v>
      </c>
      <c r="M4" s="29">
        <v>46</v>
      </c>
      <c r="N4" s="29" t="s">
        <v>1889</v>
      </c>
      <c r="O4" s="29" t="str">
        <f t="shared" si="1"/>
        <v>Camera Bartolotta</v>
      </c>
    </row>
    <row r="5" spans="1:15" x14ac:dyDescent="0.35">
      <c r="A5" s="29" t="s">
        <v>1891</v>
      </c>
      <c r="B5" s="29" t="s">
        <v>993</v>
      </c>
      <c r="C5" s="29" t="s">
        <v>1892</v>
      </c>
      <c r="D5" s="29">
        <v>18</v>
      </c>
      <c r="E5" s="29" t="s">
        <v>1893</v>
      </c>
      <c r="F5" s="29" t="str">
        <f t="shared" si="0"/>
        <v>Boscola, Lisa (18)</v>
      </c>
      <c r="I5" s="29" t="s">
        <v>1894</v>
      </c>
      <c r="J5" s="29" t="s">
        <v>1891</v>
      </c>
      <c r="K5" s="29" t="s">
        <v>993</v>
      </c>
      <c r="L5" s="29" t="s">
        <v>1892</v>
      </c>
      <c r="M5" s="29">
        <v>18</v>
      </c>
      <c r="N5" s="29" t="s">
        <v>1893</v>
      </c>
      <c r="O5" s="29" t="str">
        <f t="shared" si="1"/>
        <v>Lisa M. Boscola</v>
      </c>
    </row>
    <row r="6" spans="1:15" x14ac:dyDescent="0.35">
      <c r="A6" s="29" t="s">
        <v>1895</v>
      </c>
      <c r="B6" s="29" t="s">
        <v>1896</v>
      </c>
      <c r="C6" s="29" t="s">
        <v>1897</v>
      </c>
      <c r="D6" s="29">
        <v>50</v>
      </c>
      <c r="E6" s="29" t="s">
        <v>1898</v>
      </c>
      <c r="F6" s="29" t="str">
        <f t="shared" si="0"/>
        <v>Brooks, Michele (50)</v>
      </c>
      <c r="I6" s="29" t="s">
        <v>1899</v>
      </c>
      <c r="J6" s="29" t="s">
        <v>1895</v>
      </c>
      <c r="K6" s="29" t="s">
        <v>1896</v>
      </c>
      <c r="L6" s="29" t="s">
        <v>1897</v>
      </c>
      <c r="M6" s="29">
        <v>50</v>
      </c>
      <c r="N6" s="29" t="s">
        <v>1898</v>
      </c>
      <c r="O6" s="29" t="str">
        <f t="shared" si="1"/>
        <v>Michele Brooks</v>
      </c>
    </row>
    <row r="7" spans="1:15" x14ac:dyDescent="0.35">
      <c r="A7" s="29" t="s">
        <v>1900</v>
      </c>
      <c r="B7" s="29" t="s">
        <v>1901</v>
      </c>
      <c r="C7" s="29" t="s">
        <v>1017</v>
      </c>
      <c r="D7" s="29">
        <v>40</v>
      </c>
      <c r="E7" s="29" t="s">
        <v>1902</v>
      </c>
      <c r="F7" s="29" t="str">
        <f t="shared" si="0"/>
        <v>Brown, Rosemary (40)</v>
      </c>
      <c r="I7" s="29" t="s">
        <v>1903</v>
      </c>
      <c r="J7" s="29" t="s">
        <v>1900</v>
      </c>
      <c r="K7" s="29" t="s">
        <v>1901</v>
      </c>
      <c r="L7" s="29" t="s">
        <v>1017</v>
      </c>
      <c r="M7" s="29">
        <v>40</v>
      </c>
      <c r="N7" s="29" t="s">
        <v>1902</v>
      </c>
      <c r="O7" s="29" t="str">
        <f t="shared" si="1"/>
        <v>Rosemary Brown</v>
      </c>
    </row>
    <row r="8" spans="1:15" x14ac:dyDescent="0.35">
      <c r="A8" s="29" t="s">
        <v>1904</v>
      </c>
      <c r="B8" s="29" t="s">
        <v>1905</v>
      </c>
      <c r="C8" s="29" t="s">
        <v>1906</v>
      </c>
      <c r="D8" s="29">
        <v>17</v>
      </c>
      <c r="E8" s="29" t="s">
        <v>1907</v>
      </c>
      <c r="F8" s="29" t="str">
        <f t="shared" si="0"/>
        <v>Cappelletti, Amanda (17)</v>
      </c>
      <c r="I8" s="29" t="s">
        <v>1908</v>
      </c>
      <c r="J8" s="29" t="s">
        <v>1904</v>
      </c>
      <c r="K8" s="29" t="s">
        <v>1905</v>
      </c>
      <c r="L8" s="29" t="s">
        <v>1906</v>
      </c>
      <c r="M8" s="29">
        <v>17</v>
      </c>
      <c r="N8" s="29" t="s">
        <v>1907</v>
      </c>
      <c r="O8" s="29" t="str">
        <f t="shared" si="1"/>
        <v>Amanda Cappelletti</v>
      </c>
    </row>
    <row r="9" spans="1:15" x14ac:dyDescent="0.35">
      <c r="A9" s="29" t="s">
        <v>1909</v>
      </c>
      <c r="B9" s="29" t="s">
        <v>1910</v>
      </c>
      <c r="C9" s="29" t="s">
        <v>1911</v>
      </c>
      <c r="D9" s="29">
        <v>16</v>
      </c>
      <c r="E9" s="29" t="s">
        <v>1912</v>
      </c>
      <c r="F9" s="29" t="str">
        <f t="shared" si="0"/>
        <v>Coleman, Jarrett (16)</v>
      </c>
      <c r="I9" s="29" t="s">
        <v>1913</v>
      </c>
      <c r="J9" s="29" t="s">
        <v>1909</v>
      </c>
      <c r="K9" s="29" t="s">
        <v>1910</v>
      </c>
      <c r="L9" s="29" t="s">
        <v>1911</v>
      </c>
      <c r="M9" s="29">
        <v>16</v>
      </c>
      <c r="N9" s="29" t="s">
        <v>1912</v>
      </c>
      <c r="O9" s="29" t="str">
        <f t="shared" si="1"/>
        <v>Jarrett Coleman</v>
      </c>
    </row>
    <row r="10" spans="1:15" x14ac:dyDescent="0.35">
      <c r="A10" s="29" t="s">
        <v>1914</v>
      </c>
      <c r="B10" s="29" t="s">
        <v>1915</v>
      </c>
      <c r="C10" s="29" t="s">
        <v>1916</v>
      </c>
      <c r="D10" s="29">
        <v>12</v>
      </c>
      <c r="E10" s="29" t="s">
        <v>1917</v>
      </c>
      <c r="F10" s="29" t="str">
        <f t="shared" si="0"/>
        <v>Collett, Maria (12)</v>
      </c>
      <c r="I10" s="29" t="s">
        <v>1918</v>
      </c>
      <c r="J10" s="29" t="s">
        <v>1914</v>
      </c>
      <c r="K10" s="29" t="s">
        <v>1915</v>
      </c>
      <c r="L10" s="29" t="s">
        <v>1916</v>
      </c>
      <c r="M10" s="29">
        <v>12</v>
      </c>
      <c r="N10" s="29" t="s">
        <v>1917</v>
      </c>
      <c r="O10" s="29" t="str">
        <f t="shared" si="1"/>
        <v>Maria Collett</v>
      </c>
    </row>
    <row r="11" spans="1:15" x14ac:dyDescent="0.35">
      <c r="A11" s="29" t="s">
        <v>1919</v>
      </c>
      <c r="B11" s="29" t="s">
        <v>1920</v>
      </c>
      <c r="C11" s="29" t="s">
        <v>1921</v>
      </c>
      <c r="D11" s="29">
        <v>19</v>
      </c>
      <c r="E11" s="29" t="s">
        <v>1922</v>
      </c>
      <c r="F11" s="29" t="str">
        <f t="shared" si="0"/>
        <v>Comitta, Carolyn (19)</v>
      </c>
      <c r="I11" s="29" t="s">
        <v>1923</v>
      </c>
      <c r="J11" s="29" t="s">
        <v>1919</v>
      </c>
      <c r="K11" s="29" t="s">
        <v>1920</v>
      </c>
      <c r="L11" s="29" t="s">
        <v>1921</v>
      </c>
      <c r="M11" s="29">
        <v>19</v>
      </c>
      <c r="N11" s="29" t="s">
        <v>1922</v>
      </c>
      <c r="O11" s="29" t="str">
        <f t="shared" si="1"/>
        <v>Carolyn Comitta</v>
      </c>
    </row>
    <row r="12" spans="1:15" x14ac:dyDescent="0.35">
      <c r="A12" s="29" t="s">
        <v>1924</v>
      </c>
      <c r="B12" s="29" t="s">
        <v>1925</v>
      </c>
      <c r="C12" s="29" t="s">
        <v>1926</v>
      </c>
      <c r="D12" s="29">
        <v>43</v>
      </c>
      <c r="E12" s="29" t="s">
        <v>1927</v>
      </c>
      <c r="F12" s="29" t="str">
        <f t="shared" si="0"/>
        <v>Costa, Jay (43)</v>
      </c>
      <c r="I12" s="29" t="s">
        <v>1928</v>
      </c>
      <c r="J12" s="29" t="s">
        <v>1924</v>
      </c>
      <c r="K12" s="29" t="s">
        <v>1925</v>
      </c>
      <c r="L12" s="29" t="s">
        <v>1926</v>
      </c>
      <c r="M12" s="29">
        <v>43</v>
      </c>
      <c r="N12" s="29" t="s">
        <v>1927</v>
      </c>
      <c r="O12" s="29" t="str">
        <f t="shared" si="1"/>
        <v>Jay Costa, Jr.</v>
      </c>
    </row>
    <row r="13" spans="1:15" x14ac:dyDescent="0.35">
      <c r="A13" s="29" t="s">
        <v>1929</v>
      </c>
      <c r="B13" s="29" t="s">
        <v>1930</v>
      </c>
      <c r="C13" s="29" t="s">
        <v>1931</v>
      </c>
      <c r="D13" s="29">
        <v>27</v>
      </c>
      <c r="E13" s="29" t="s">
        <v>1932</v>
      </c>
      <c r="F13" s="29" t="str">
        <f t="shared" si="0"/>
        <v>Culver, Lynda (27)</v>
      </c>
      <c r="I13" s="29" t="s">
        <v>1933</v>
      </c>
      <c r="J13" s="29" t="s">
        <v>1929</v>
      </c>
      <c r="K13" s="29" t="s">
        <v>1930</v>
      </c>
      <c r="L13" s="29" t="s">
        <v>1931</v>
      </c>
      <c r="M13" s="29">
        <v>27</v>
      </c>
      <c r="N13" s="29" t="s">
        <v>1932</v>
      </c>
      <c r="O13" s="29" t="str">
        <f t="shared" si="1"/>
        <v>Lynda Culver</v>
      </c>
    </row>
    <row r="14" spans="1:15" x14ac:dyDescent="0.35">
      <c r="A14" s="29" t="s">
        <v>1934</v>
      </c>
      <c r="B14" s="29" t="s">
        <v>1935</v>
      </c>
      <c r="C14" s="29" t="s">
        <v>1936</v>
      </c>
      <c r="D14" s="29">
        <v>25</v>
      </c>
      <c r="E14" s="29" t="s">
        <v>1937</v>
      </c>
      <c r="F14" s="29" t="str">
        <f t="shared" si="0"/>
        <v>Dush, Cris (25)</v>
      </c>
      <c r="I14" s="29" t="s">
        <v>830</v>
      </c>
      <c r="J14" s="29" t="s">
        <v>1934</v>
      </c>
      <c r="K14" s="29" t="s">
        <v>1935</v>
      </c>
      <c r="L14" s="29" t="s">
        <v>1936</v>
      </c>
      <c r="M14" s="29">
        <v>25</v>
      </c>
      <c r="N14" s="29" t="s">
        <v>1937</v>
      </c>
      <c r="O14" s="29" t="str">
        <f t="shared" si="1"/>
        <v>Cris Dush</v>
      </c>
    </row>
    <row r="15" spans="1:15" x14ac:dyDescent="0.35">
      <c r="A15" s="29" t="s">
        <v>1938</v>
      </c>
      <c r="B15" s="29" t="s">
        <v>1939</v>
      </c>
      <c r="C15" s="29" t="s">
        <v>1940</v>
      </c>
      <c r="D15" s="29">
        <v>6</v>
      </c>
      <c r="E15" s="29" t="s">
        <v>1941</v>
      </c>
      <c r="F15" s="29" t="str">
        <f t="shared" si="0"/>
        <v>Farry, Frank (6)</v>
      </c>
      <c r="I15" s="29" t="s">
        <v>1942</v>
      </c>
      <c r="J15" s="29" t="s">
        <v>1938</v>
      </c>
      <c r="K15" s="29" t="s">
        <v>1939</v>
      </c>
      <c r="L15" s="29" t="s">
        <v>1940</v>
      </c>
      <c r="M15" s="29">
        <v>6</v>
      </c>
      <c r="N15" s="29" t="s">
        <v>1941</v>
      </c>
      <c r="O15" s="29" t="str">
        <f t="shared" si="1"/>
        <v>Frank Farry</v>
      </c>
    </row>
    <row r="16" spans="1:15" x14ac:dyDescent="0.35">
      <c r="A16" s="29" t="s">
        <v>1943</v>
      </c>
      <c r="B16" s="29" t="s">
        <v>1944</v>
      </c>
      <c r="C16" s="29" t="s">
        <v>1945</v>
      </c>
      <c r="D16" s="29">
        <v>22</v>
      </c>
      <c r="E16" s="29" t="s">
        <v>1946</v>
      </c>
      <c r="F16" s="29" t="str">
        <f t="shared" si="0"/>
        <v>Flynn, Marty (22)</v>
      </c>
      <c r="I16" s="29" t="s">
        <v>1947</v>
      </c>
      <c r="J16" s="29" t="s">
        <v>1943</v>
      </c>
      <c r="K16" s="29" t="s">
        <v>1944</v>
      </c>
      <c r="L16" s="29" t="s">
        <v>1945</v>
      </c>
      <c r="M16" s="29">
        <v>22</v>
      </c>
      <c r="N16" s="29" t="s">
        <v>1946</v>
      </c>
      <c r="O16" s="29" t="str">
        <f t="shared" si="1"/>
        <v>Marty Flynn</v>
      </c>
    </row>
    <row r="17" spans="1:15" x14ac:dyDescent="0.35">
      <c r="A17" s="29" t="s">
        <v>1948</v>
      </c>
      <c r="B17" s="29" t="s">
        <v>573</v>
      </c>
      <c r="C17" s="29" t="s">
        <v>1949</v>
      </c>
      <c r="D17" s="29">
        <v>42</v>
      </c>
      <c r="E17" s="29" t="s">
        <v>1950</v>
      </c>
      <c r="F17" s="29" t="str">
        <f t="shared" si="0"/>
        <v>Fontana, Wayne (42)</v>
      </c>
      <c r="I17" s="29" t="s">
        <v>1951</v>
      </c>
      <c r="J17" s="29" t="s">
        <v>1948</v>
      </c>
      <c r="K17" s="29" t="s">
        <v>573</v>
      </c>
      <c r="L17" s="29" t="s">
        <v>1949</v>
      </c>
      <c r="M17" s="29">
        <v>42</v>
      </c>
      <c r="N17" s="29" t="s">
        <v>1950</v>
      </c>
      <c r="O17" s="29" t="str">
        <f t="shared" si="1"/>
        <v>Wayne D. Fontana</v>
      </c>
    </row>
    <row r="18" spans="1:15" x14ac:dyDescent="0.35">
      <c r="A18" s="29" t="s">
        <v>1952</v>
      </c>
      <c r="B18" s="29" t="s">
        <v>1953</v>
      </c>
      <c r="C18" s="29" t="s">
        <v>1954</v>
      </c>
      <c r="D18" s="29">
        <v>48</v>
      </c>
      <c r="E18" s="29" t="s">
        <v>1955</v>
      </c>
      <c r="F18" s="29" t="str">
        <f t="shared" si="0"/>
        <v>Gebhard, Chris (48)</v>
      </c>
      <c r="I18" s="29" t="s">
        <v>1956</v>
      </c>
      <c r="J18" s="29" t="s">
        <v>1952</v>
      </c>
      <c r="K18" s="29" t="s">
        <v>1953</v>
      </c>
      <c r="L18" s="29" t="s">
        <v>1954</v>
      </c>
      <c r="M18" s="29">
        <v>48</v>
      </c>
      <c r="N18" s="29" t="s">
        <v>1955</v>
      </c>
      <c r="O18" s="29" t="str">
        <f t="shared" si="1"/>
        <v>Chris Gebhard</v>
      </c>
    </row>
    <row r="19" spans="1:15" x14ac:dyDescent="0.35">
      <c r="A19" s="29" t="s">
        <v>1957</v>
      </c>
      <c r="B19" s="29" t="s">
        <v>1958</v>
      </c>
      <c r="C19" s="29" t="s">
        <v>1959</v>
      </c>
      <c r="D19" s="29">
        <v>4</v>
      </c>
      <c r="E19" s="29" t="s">
        <v>1960</v>
      </c>
      <c r="F19" s="29" t="str">
        <f t="shared" si="0"/>
        <v>Haywood, Arthur (4)</v>
      </c>
      <c r="I19" s="29" t="s">
        <v>1961</v>
      </c>
      <c r="J19" s="29" t="s">
        <v>1957</v>
      </c>
      <c r="K19" s="29" t="s">
        <v>1958</v>
      </c>
      <c r="L19" s="29" t="s">
        <v>1959</v>
      </c>
      <c r="M19" s="29">
        <v>4</v>
      </c>
      <c r="N19" s="29" t="s">
        <v>1960</v>
      </c>
      <c r="O19" s="29" t="str">
        <f t="shared" si="1"/>
        <v>Arthur Haywood</v>
      </c>
    </row>
    <row r="20" spans="1:15" x14ac:dyDescent="0.35">
      <c r="A20" s="29" t="s">
        <v>1962</v>
      </c>
      <c r="B20" s="29" t="s">
        <v>1963</v>
      </c>
      <c r="C20" s="29" t="s">
        <v>1964</v>
      </c>
      <c r="D20" s="29">
        <v>7</v>
      </c>
      <c r="E20" s="29" t="s">
        <v>1965</v>
      </c>
      <c r="F20" s="29" t="str">
        <f t="shared" si="0"/>
        <v>Hughes, Vincent (7)</v>
      </c>
      <c r="I20" s="29" t="s">
        <v>1966</v>
      </c>
      <c r="J20" s="29" t="s">
        <v>1962</v>
      </c>
      <c r="K20" s="29" t="s">
        <v>1963</v>
      </c>
      <c r="L20" s="29" t="s">
        <v>1964</v>
      </c>
      <c r="M20" s="29">
        <v>7</v>
      </c>
      <c r="N20" s="29" t="s">
        <v>1965</v>
      </c>
      <c r="O20" s="29" t="str">
        <f t="shared" si="1"/>
        <v>Vincent J. Hughes</v>
      </c>
    </row>
    <row r="21" spans="1:15" x14ac:dyDescent="0.35">
      <c r="A21" s="29" t="s">
        <v>1967</v>
      </c>
      <c r="B21" s="29" t="s">
        <v>944</v>
      </c>
      <c r="C21" s="29" t="s">
        <v>1968</v>
      </c>
      <c r="D21" s="29">
        <v>21</v>
      </c>
      <c r="E21" s="29" t="s">
        <v>1969</v>
      </c>
      <c r="F21" s="29" t="str">
        <f t="shared" si="0"/>
        <v>Hutchinson, Scott (21)</v>
      </c>
      <c r="I21" s="29" t="s">
        <v>1970</v>
      </c>
      <c r="J21" s="29" t="s">
        <v>1967</v>
      </c>
      <c r="K21" s="29" t="s">
        <v>944</v>
      </c>
      <c r="L21" s="29" t="s">
        <v>1968</v>
      </c>
      <c r="M21" s="29">
        <v>21</v>
      </c>
      <c r="N21" s="29" t="s">
        <v>1969</v>
      </c>
      <c r="O21" s="29" t="str">
        <f t="shared" si="1"/>
        <v>Scott E. Hutchinson</v>
      </c>
    </row>
    <row r="22" spans="1:15" x14ac:dyDescent="0.35">
      <c r="A22" s="29" t="s">
        <v>1971</v>
      </c>
      <c r="B22" s="29" t="s">
        <v>1972</v>
      </c>
      <c r="C22" s="29" t="s">
        <v>1973</v>
      </c>
      <c r="D22" s="29">
        <v>9</v>
      </c>
      <c r="E22" s="29" t="s">
        <v>1974</v>
      </c>
      <c r="F22" s="29" t="str">
        <f t="shared" si="0"/>
        <v>Kane, John (9)</v>
      </c>
      <c r="I22" s="29" t="s">
        <v>1975</v>
      </c>
      <c r="J22" s="29" t="s">
        <v>1971</v>
      </c>
      <c r="K22" s="29" t="s">
        <v>1972</v>
      </c>
      <c r="L22" s="29" t="s">
        <v>1973</v>
      </c>
      <c r="M22" s="29">
        <v>9</v>
      </c>
      <c r="N22" s="29" t="s">
        <v>1974</v>
      </c>
      <c r="O22" s="29" t="str">
        <f t="shared" si="1"/>
        <v>John Kane</v>
      </c>
    </row>
    <row r="23" spans="1:15" x14ac:dyDescent="0.35">
      <c r="A23" s="29" t="s">
        <v>1976</v>
      </c>
      <c r="B23" s="29" t="s">
        <v>984</v>
      </c>
      <c r="C23" s="29" t="s">
        <v>1977</v>
      </c>
      <c r="D23" s="29">
        <v>26</v>
      </c>
      <c r="E23" s="29" t="s">
        <v>1978</v>
      </c>
      <c r="F23" s="29" t="str">
        <f t="shared" si="0"/>
        <v>Kearney, Timothy (26)</v>
      </c>
      <c r="I23" s="29" t="s">
        <v>1979</v>
      </c>
      <c r="J23" s="29" t="s">
        <v>1976</v>
      </c>
      <c r="K23" s="29" t="s">
        <v>984</v>
      </c>
      <c r="L23" s="29" t="s">
        <v>1977</v>
      </c>
      <c r="M23" s="29">
        <v>26</v>
      </c>
      <c r="N23" s="29" t="s">
        <v>1978</v>
      </c>
      <c r="O23" s="29" t="str">
        <f t="shared" si="1"/>
        <v>Timothy Kearney</v>
      </c>
    </row>
    <row r="24" spans="1:15" x14ac:dyDescent="0.35">
      <c r="A24" s="29" t="s">
        <v>1980</v>
      </c>
      <c r="B24" s="29" t="s">
        <v>1981</v>
      </c>
      <c r="C24" s="29" t="s">
        <v>1982</v>
      </c>
      <c r="D24" s="29">
        <v>31</v>
      </c>
      <c r="E24" s="29" t="s">
        <v>1983</v>
      </c>
      <c r="F24" s="29" t="str">
        <f t="shared" si="0"/>
        <v>Keefer, Dawn (31)</v>
      </c>
      <c r="I24" s="29" t="s">
        <v>1984</v>
      </c>
      <c r="J24" s="29" t="s">
        <v>1980</v>
      </c>
      <c r="K24" s="29" t="s">
        <v>1981</v>
      </c>
      <c r="L24" s="29" t="s">
        <v>1982</v>
      </c>
      <c r="M24" s="29">
        <v>31</v>
      </c>
      <c r="N24" s="29" t="s">
        <v>1983</v>
      </c>
      <c r="O24" s="29" t="str">
        <f t="shared" si="1"/>
        <v>Dawn Keefer</v>
      </c>
    </row>
    <row r="25" spans="1:15" x14ac:dyDescent="0.35">
      <c r="A25" s="29" t="s">
        <v>1985</v>
      </c>
      <c r="B25" s="29" t="s">
        <v>1986</v>
      </c>
      <c r="C25" s="29" t="s">
        <v>1987</v>
      </c>
      <c r="D25" s="29">
        <v>15</v>
      </c>
      <c r="E25" s="29" t="s">
        <v>1988</v>
      </c>
      <c r="F25" s="29" t="str">
        <f t="shared" si="0"/>
        <v>Kim, Patty  (15)</v>
      </c>
      <c r="I25" s="29" t="s">
        <v>1989</v>
      </c>
      <c r="J25" s="29" t="s">
        <v>1985</v>
      </c>
      <c r="K25" s="29" t="s">
        <v>1986</v>
      </c>
      <c r="L25" s="29" t="s">
        <v>1987</v>
      </c>
      <c r="M25" s="29">
        <v>15</v>
      </c>
      <c r="N25" s="29" t="s">
        <v>1988</v>
      </c>
      <c r="O25" s="29" t="str">
        <f t="shared" si="1"/>
        <v>Patty Kim</v>
      </c>
    </row>
    <row r="26" spans="1:15" x14ac:dyDescent="0.35">
      <c r="A26" s="29" t="s">
        <v>1990</v>
      </c>
      <c r="B26" s="29" t="s">
        <v>573</v>
      </c>
      <c r="C26" s="29" t="s">
        <v>1991</v>
      </c>
      <c r="D26" s="29">
        <v>35</v>
      </c>
      <c r="E26" s="29" t="s">
        <v>1992</v>
      </c>
      <c r="F26" s="29" t="str">
        <f t="shared" si="0"/>
        <v>Langerholc, Wayne (35)</v>
      </c>
      <c r="I26" s="29" t="s">
        <v>1993</v>
      </c>
      <c r="J26" s="29" t="s">
        <v>1990</v>
      </c>
      <c r="K26" s="29" t="s">
        <v>573</v>
      </c>
      <c r="L26" s="29" t="s">
        <v>1991</v>
      </c>
      <c r="M26" s="29">
        <v>35</v>
      </c>
      <c r="N26" s="29" t="s">
        <v>1992</v>
      </c>
      <c r="O26" s="29" t="str">
        <f t="shared" si="1"/>
        <v>Wayne Langerholc, Jr.</v>
      </c>
    </row>
    <row r="27" spans="1:15" x14ac:dyDescent="0.35">
      <c r="A27" s="29" t="s">
        <v>1994</v>
      </c>
      <c r="B27" s="29" t="s">
        <v>1239</v>
      </c>
      <c r="C27" s="29" t="s">
        <v>1995</v>
      </c>
      <c r="D27" s="29">
        <v>49</v>
      </c>
      <c r="E27" s="29" t="s">
        <v>1996</v>
      </c>
      <c r="F27" s="29" t="str">
        <f t="shared" si="0"/>
        <v>Laughlin, Dan (49)</v>
      </c>
      <c r="I27" s="29" t="s">
        <v>1997</v>
      </c>
      <c r="J27" s="29" t="s">
        <v>1994</v>
      </c>
      <c r="K27" s="29" t="s">
        <v>1239</v>
      </c>
      <c r="L27" s="29" t="s">
        <v>1995</v>
      </c>
      <c r="M27" s="29">
        <v>49</v>
      </c>
      <c r="N27" s="29" t="s">
        <v>1996</v>
      </c>
      <c r="O27" s="29" t="str">
        <f t="shared" si="1"/>
        <v>Daniel J. Laughlin</v>
      </c>
    </row>
    <row r="28" spans="1:15" x14ac:dyDescent="0.35">
      <c r="A28" s="29" t="s">
        <v>1998</v>
      </c>
      <c r="B28" s="29" t="s">
        <v>1269</v>
      </c>
      <c r="C28" s="29" t="s">
        <v>1999</v>
      </c>
      <c r="D28" s="29">
        <v>36</v>
      </c>
      <c r="E28" s="29" t="s">
        <v>2000</v>
      </c>
      <c r="F28" s="29" t="str">
        <f t="shared" si="0"/>
        <v>Malone, James (36)</v>
      </c>
      <c r="I28" s="29" t="s">
        <v>2001</v>
      </c>
      <c r="J28" s="29" t="s">
        <v>1998</v>
      </c>
      <c r="K28" s="29" t="s">
        <v>1269</v>
      </c>
      <c r="L28" s="29" t="s">
        <v>1999</v>
      </c>
      <c r="M28" s="29">
        <v>36</v>
      </c>
      <c r="N28" s="29" t="s">
        <v>2000</v>
      </c>
      <c r="O28" s="29" t="str">
        <f t="shared" si="1"/>
        <v>James A. Malone</v>
      </c>
    </row>
    <row r="29" spans="1:15" x14ac:dyDescent="0.35">
      <c r="A29" s="29" t="s">
        <v>2002</v>
      </c>
      <c r="B29" s="29" t="s">
        <v>944</v>
      </c>
      <c r="C29" s="29" t="s">
        <v>2003</v>
      </c>
      <c r="D29" s="29">
        <v>13</v>
      </c>
      <c r="E29" s="29" t="s">
        <v>2004</v>
      </c>
      <c r="F29" s="29" t="str">
        <f t="shared" si="0"/>
        <v>Martin, Scott (13)</v>
      </c>
      <c r="I29" s="29" t="s">
        <v>2005</v>
      </c>
      <c r="J29" s="29" t="s">
        <v>2002</v>
      </c>
      <c r="K29" s="29" t="s">
        <v>944</v>
      </c>
      <c r="L29" s="29" t="s">
        <v>2003</v>
      </c>
      <c r="M29" s="29">
        <v>13</v>
      </c>
      <c r="N29" s="29" t="s">
        <v>2004</v>
      </c>
      <c r="O29" s="29" t="str">
        <f t="shared" si="1"/>
        <v>Scott F. Martin</v>
      </c>
    </row>
    <row r="30" spans="1:15" x14ac:dyDescent="0.35">
      <c r="A30" s="29" t="s">
        <v>2006</v>
      </c>
      <c r="B30" s="29" t="s">
        <v>2007</v>
      </c>
      <c r="C30" s="29" t="s">
        <v>2008</v>
      </c>
      <c r="D30" s="29">
        <v>33</v>
      </c>
      <c r="E30" s="29" t="s">
        <v>2009</v>
      </c>
      <c r="F30" s="29" t="str">
        <f t="shared" si="0"/>
        <v>Mastriano, Doug (33)</v>
      </c>
      <c r="I30" s="29" t="s">
        <v>2010</v>
      </c>
      <c r="J30" s="29" t="s">
        <v>2006</v>
      </c>
      <c r="K30" s="29" t="s">
        <v>2007</v>
      </c>
      <c r="L30" s="29" t="s">
        <v>2008</v>
      </c>
      <c r="M30" s="29">
        <v>33</v>
      </c>
      <c r="N30" s="29" t="s">
        <v>2009</v>
      </c>
      <c r="O30" s="29" t="str">
        <f t="shared" si="1"/>
        <v>Doug Mastriano</v>
      </c>
    </row>
    <row r="31" spans="1:15" x14ac:dyDescent="0.35">
      <c r="A31" s="29" t="s">
        <v>2011</v>
      </c>
      <c r="B31" s="29" t="s">
        <v>2012</v>
      </c>
      <c r="C31" s="29" t="s">
        <v>1530</v>
      </c>
      <c r="D31" s="29">
        <v>14</v>
      </c>
      <c r="E31" s="29" t="s">
        <v>2013</v>
      </c>
      <c r="F31" s="29" t="str">
        <f t="shared" si="0"/>
        <v>Miller, Nicholas (14)</v>
      </c>
      <c r="I31" s="29" t="s">
        <v>2014</v>
      </c>
      <c r="J31" s="29" t="s">
        <v>2011</v>
      </c>
      <c r="K31" s="29" t="s">
        <v>2012</v>
      </c>
      <c r="L31" s="29" t="s">
        <v>1530</v>
      </c>
      <c r="M31" s="29">
        <v>14</v>
      </c>
      <c r="N31" s="29" t="s">
        <v>2013</v>
      </c>
      <c r="O31" s="29" t="str">
        <f t="shared" si="1"/>
        <v>Nicholas Miller</v>
      </c>
    </row>
    <row r="32" spans="1:15" x14ac:dyDescent="0.35">
      <c r="A32" s="29" t="s">
        <v>2015</v>
      </c>
      <c r="B32" s="29" t="s">
        <v>2016</v>
      </c>
      <c r="C32" s="29" t="s">
        <v>2017</v>
      </c>
      <c r="D32" s="29">
        <v>44</v>
      </c>
      <c r="E32" s="29" t="s">
        <v>2018</v>
      </c>
      <c r="F32" s="29" t="str">
        <f t="shared" si="0"/>
        <v>Muth, Katie (44)</v>
      </c>
      <c r="I32" s="29" t="s">
        <v>2019</v>
      </c>
      <c r="J32" s="29" t="s">
        <v>2015</v>
      </c>
      <c r="K32" s="29" t="s">
        <v>2016</v>
      </c>
      <c r="L32" s="29" t="s">
        <v>2017</v>
      </c>
      <c r="M32" s="29">
        <v>44</v>
      </c>
      <c r="N32" s="29" t="s">
        <v>2018</v>
      </c>
      <c r="O32" s="29" t="str">
        <f t="shared" si="1"/>
        <v>Katie Muth</v>
      </c>
    </row>
    <row r="33" spans="1:15" x14ac:dyDescent="0.35">
      <c r="A33" s="29" t="s">
        <v>2020</v>
      </c>
      <c r="B33" s="29" t="s">
        <v>2021</v>
      </c>
      <c r="C33" s="29" t="s">
        <v>2022</v>
      </c>
      <c r="D33" s="29">
        <v>24</v>
      </c>
      <c r="E33" s="29" t="s">
        <v>2023</v>
      </c>
      <c r="F33" s="29" t="str">
        <f t="shared" si="0"/>
        <v>Pennycuick, Tracy (24)</v>
      </c>
      <c r="I33" s="29" t="s">
        <v>2024</v>
      </c>
      <c r="J33" s="29" t="s">
        <v>2020</v>
      </c>
      <c r="K33" s="29" t="s">
        <v>2021</v>
      </c>
      <c r="L33" s="29" t="s">
        <v>2022</v>
      </c>
      <c r="M33" s="29">
        <v>24</v>
      </c>
      <c r="N33" s="29" t="s">
        <v>2023</v>
      </c>
      <c r="O33" s="29" t="str">
        <f t="shared" si="1"/>
        <v>Tracy Pennycuick</v>
      </c>
    </row>
    <row r="34" spans="1:15" x14ac:dyDescent="0.35">
      <c r="A34" s="29" t="s">
        <v>2025</v>
      </c>
      <c r="B34" s="29" t="s">
        <v>2026</v>
      </c>
      <c r="C34" s="29" t="s">
        <v>2027</v>
      </c>
      <c r="D34" s="29">
        <v>28</v>
      </c>
      <c r="E34" s="29" t="s">
        <v>2028</v>
      </c>
      <c r="F34" s="29" t="str">
        <f t="shared" ref="F34:F51" si="2">CONCATENATE(C34,", ",B34," (",D34,")")</f>
        <v>Phillips-Hill, Kristin (28)</v>
      </c>
      <c r="I34" s="29" t="s">
        <v>2029</v>
      </c>
      <c r="J34" s="29" t="s">
        <v>2025</v>
      </c>
      <c r="K34" s="29" t="s">
        <v>2026</v>
      </c>
      <c r="L34" s="29" t="s">
        <v>2027</v>
      </c>
      <c r="M34" s="29">
        <v>28</v>
      </c>
      <c r="N34" s="29" t="s">
        <v>2028</v>
      </c>
      <c r="O34" s="29" t="str">
        <f t="shared" si="1"/>
        <v>Kristin Phillips-Hill</v>
      </c>
    </row>
    <row r="35" spans="1:15" x14ac:dyDescent="0.35">
      <c r="A35" s="29" t="s">
        <v>2030</v>
      </c>
      <c r="B35" s="29" t="s">
        <v>1060</v>
      </c>
      <c r="C35" s="29" t="s">
        <v>2031</v>
      </c>
      <c r="D35" s="29">
        <v>5</v>
      </c>
      <c r="E35" s="29" t="s">
        <v>2032</v>
      </c>
      <c r="F35" s="29" t="str">
        <f t="shared" si="2"/>
        <v>Picozzi, Joe (5)</v>
      </c>
      <c r="I35" s="29" t="s">
        <v>2033</v>
      </c>
      <c r="J35" s="29" t="s">
        <v>2030</v>
      </c>
      <c r="K35" s="29" t="s">
        <v>1060</v>
      </c>
      <c r="L35" s="29" t="s">
        <v>2031</v>
      </c>
      <c r="M35" s="29">
        <v>5</v>
      </c>
      <c r="N35" s="29" t="s">
        <v>2032</v>
      </c>
      <c r="O35" s="29" t="str">
        <f t="shared" si="1"/>
        <v>Joe Picozzi</v>
      </c>
    </row>
    <row r="36" spans="1:15" x14ac:dyDescent="0.35">
      <c r="A36" s="29" t="s">
        <v>2034</v>
      </c>
      <c r="B36" s="29" t="s">
        <v>2035</v>
      </c>
      <c r="C36" s="29" t="s">
        <v>2036</v>
      </c>
      <c r="D36" s="29">
        <v>45</v>
      </c>
      <c r="E36" s="29" t="s">
        <v>2037</v>
      </c>
      <c r="F36" s="29" t="str">
        <f t="shared" si="2"/>
        <v>Pisciottano, Nick (45)</v>
      </c>
      <c r="I36" s="29" t="s">
        <v>2038</v>
      </c>
      <c r="J36" s="29" t="s">
        <v>2034</v>
      </c>
      <c r="K36" s="29" t="s">
        <v>2035</v>
      </c>
      <c r="L36" s="29" t="s">
        <v>2036</v>
      </c>
      <c r="M36" s="29">
        <v>45</v>
      </c>
      <c r="N36" s="29" t="s">
        <v>2037</v>
      </c>
      <c r="O36" s="29" t="str">
        <f t="shared" si="1"/>
        <v>Nick Pisciottano</v>
      </c>
    </row>
    <row r="37" spans="1:15" x14ac:dyDescent="0.35">
      <c r="A37" s="29" t="s">
        <v>2039</v>
      </c>
      <c r="B37" s="29" t="s">
        <v>1060</v>
      </c>
      <c r="C37" s="29" t="s">
        <v>2040</v>
      </c>
      <c r="D37" s="29">
        <v>41</v>
      </c>
      <c r="E37" s="29" t="s">
        <v>2041</v>
      </c>
      <c r="F37" s="29" t="str">
        <f t="shared" si="2"/>
        <v>Pittman, Joe (41)</v>
      </c>
      <c r="I37" s="29" t="s">
        <v>2042</v>
      </c>
      <c r="J37" s="29" t="s">
        <v>2039</v>
      </c>
      <c r="K37" s="29" t="s">
        <v>1060</v>
      </c>
      <c r="L37" s="29" t="s">
        <v>2040</v>
      </c>
      <c r="M37" s="29">
        <v>41</v>
      </c>
      <c r="N37" s="29" t="s">
        <v>2041</v>
      </c>
      <c r="O37" s="29" t="str">
        <f t="shared" si="1"/>
        <v>Joe Pittman</v>
      </c>
    </row>
    <row r="38" spans="1:15" x14ac:dyDescent="0.35">
      <c r="A38" s="29" t="s">
        <v>2043</v>
      </c>
      <c r="B38" s="29" t="s">
        <v>2044</v>
      </c>
      <c r="C38" s="29" t="s">
        <v>2045</v>
      </c>
      <c r="D38" s="29">
        <v>37</v>
      </c>
      <c r="E38" s="29" t="s">
        <v>2046</v>
      </c>
      <c r="F38" s="29" t="str">
        <f t="shared" si="2"/>
        <v>Robinson, Devlin (37)</v>
      </c>
      <c r="I38" s="29" t="s">
        <v>2047</v>
      </c>
      <c r="J38" s="29" t="s">
        <v>2043</v>
      </c>
      <c r="K38" s="29" t="s">
        <v>2044</v>
      </c>
      <c r="L38" s="29" t="s">
        <v>2045</v>
      </c>
      <c r="M38" s="29">
        <v>37</v>
      </c>
      <c r="N38" s="29" t="s">
        <v>2046</v>
      </c>
      <c r="O38" s="29" t="str">
        <f t="shared" si="1"/>
        <v>Devlin Robinson</v>
      </c>
    </row>
    <row r="39" spans="1:15" x14ac:dyDescent="0.35">
      <c r="A39" s="29" t="s">
        <v>2048</v>
      </c>
      <c r="B39" s="29" t="s">
        <v>2049</v>
      </c>
      <c r="C39" s="29" t="s">
        <v>2050</v>
      </c>
      <c r="D39" s="29">
        <v>34</v>
      </c>
      <c r="E39" s="29" t="s">
        <v>2051</v>
      </c>
      <c r="F39" s="29" t="str">
        <f t="shared" si="2"/>
        <v>Rothman, Greg (34)</v>
      </c>
      <c r="I39" s="29" t="s">
        <v>2052</v>
      </c>
      <c r="J39" s="29" t="s">
        <v>2048</v>
      </c>
      <c r="K39" s="29" t="s">
        <v>2049</v>
      </c>
      <c r="L39" s="29" t="s">
        <v>2050</v>
      </c>
      <c r="M39" s="29">
        <v>34</v>
      </c>
      <c r="N39" s="29" t="s">
        <v>2051</v>
      </c>
      <c r="O39" s="29" t="str">
        <f t="shared" si="1"/>
        <v>Greg Rothman</v>
      </c>
    </row>
    <row r="40" spans="1:15" x14ac:dyDescent="0.35">
      <c r="A40" s="29" t="s">
        <v>2053</v>
      </c>
      <c r="B40" s="29" t="s">
        <v>1510</v>
      </c>
      <c r="C40" s="29" t="s">
        <v>2054</v>
      </c>
      <c r="D40" s="29">
        <v>10</v>
      </c>
      <c r="E40" s="29" t="s">
        <v>2055</v>
      </c>
      <c r="F40" s="29" t="str">
        <f t="shared" si="2"/>
        <v>Santarsiero, Steven (10)</v>
      </c>
      <c r="I40" s="29" t="s">
        <v>2056</v>
      </c>
      <c r="J40" s="29" t="s">
        <v>2053</v>
      </c>
      <c r="K40" s="29" t="s">
        <v>1510</v>
      </c>
      <c r="L40" s="29" t="s">
        <v>2054</v>
      </c>
      <c r="M40" s="29">
        <v>10</v>
      </c>
      <c r="N40" s="29" t="s">
        <v>2055</v>
      </c>
      <c r="O40" s="29" t="str">
        <f t="shared" si="1"/>
        <v>Steve Santarsiero</v>
      </c>
    </row>
    <row r="41" spans="1:15" x14ac:dyDescent="0.35">
      <c r="A41" s="29" t="s">
        <v>2057</v>
      </c>
      <c r="B41" s="29" t="s">
        <v>2058</v>
      </c>
      <c r="C41" s="29" t="s">
        <v>2059</v>
      </c>
      <c r="D41" s="29">
        <v>1</v>
      </c>
      <c r="E41" s="29" t="s">
        <v>2060</v>
      </c>
      <c r="F41" s="29" t="str">
        <f t="shared" si="2"/>
        <v>Saval, Nikil (1)</v>
      </c>
      <c r="I41" s="29" t="s">
        <v>2061</v>
      </c>
      <c r="J41" s="29" t="s">
        <v>2057</v>
      </c>
      <c r="K41" s="29" t="s">
        <v>2058</v>
      </c>
      <c r="L41" s="29" t="s">
        <v>2059</v>
      </c>
      <c r="M41" s="29">
        <v>1</v>
      </c>
      <c r="N41" s="29" t="s">
        <v>2060</v>
      </c>
      <c r="O41" s="29" t="str">
        <f t="shared" si="1"/>
        <v>Nikil Saval</v>
      </c>
    </row>
    <row r="42" spans="1:15" x14ac:dyDescent="0.35">
      <c r="A42" s="29" t="s">
        <v>2062</v>
      </c>
      <c r="B42" s="29" t="s">
        <v>2063</v>
      </c>
      <c r="C42" s="29" t="s">
        <v>2064</v>
      </c>
      <c r="D42" s="29">
        <v>11</v>
      </c>
      <c r="E42" s="29" t="s">
        <v>2065</v>
      </c>
      <c r="F42" s="29" t="str">
        <f t="shared" si="2"/>
        <v>Schwank, Judith (11)</v>
      </c>
      <c r="I42" s="29" t="s">
        <v>2066</v>
      </c>
      <c r="J42" s="29" t="s">
        <v>2062</v>
      </c>
      <c r="K42" s="29" t="s">
        <v>2063</v>
      </c>
      <c r="L42" s="29" t="s">
        <v>2064</v>
      </c>
      <c r="M42" s="29">
        <v>11</v>
      </c>
      <c r="N42" s="29" t="s">
        <v>2065</v>
      </c>
      <c r="O42" s="29" t="str">
        <f t="shared" si="1"/>
        <v>Judith L. Schwank</v>
      </c>
    </row>
    <row r="43" spans="1:15" x14ac:dyDescent="0.35">
      <c r="A43" s="29" t="s">
        <v>2067</v>
      </c>
      <c r="B43" s="29" t="s">
        <v>1214</v>
      </c>
      <c r="C43" s="29" t="s">
        <v>2068</v>
      </c>
      <c r="D43" s="29">
        <v>32</v>
      </c>
      <c r="E43" s="29" t="s">
        <v>2069</v>
      </c>
      <c r="F43" s="29" t="str">
        <f t="shared" si="2"/>
        <v>Stefano, Patrick (32)</v>
      </c>
      <c r="I43" s="29" t="s">
        <v>2070</v>
      </c>
      <c r="J43" s="29" t="s">
        <v>2067</v>
      </c>
      <c r="K43" s="29" t="s">
        <v>1214</v>
      </c>
      <c r="L43" s="29" t="s">
        <v>2068</v>
      </c>
      <c r="M43" s="29">
        <v>32</v>
      </c>
      <c r="N43" s="29" t="s">
        <v>2069</v>
      </c>
      <c r="O43" s="29" t="str">
        <f t="shared" si="1"/>
        <v>Pat Stefano</v>
      </c>
    </row>
    <row r="44" spans="1:15" x14ac:dyDescent="0.35">
      <c r="A44" s="29" t="s">
        <v>2071</v>
      </c>
      <c r="B44" s="29" t="s">
        <v>2072</v>
      </c>
      <c r="C44" s="29" t="s">
        <v>2073</v>
      </c>
      <c r="D44" s="29">
        <v>3</v>
      </c>
      <c r="E44" s="29" t="s">
        <v>2074</v>
      </c>
      <c r="F44" s="29" t="str">
        <f t="shared" si="2"/>
        <v>Street, Sharif (3)</v>
      </c>
      <c r="I44" s="29" t="s">
        <v>2075</v>
      </c>
      <c r="J44" s="29" t="s">
        <v>2071</v>
      </c>
      <c r="K44" s="29" t="s">
        <v>2072</v>
      </c>
      <c r="L44" s="29" t="s">
        <v>2073</v>
      </c>
      <c r="M44" s="29">
        <v>3</v>
      </c>
      <c r="N44" s="29" t="s">
        <v>2074</v>
      </c>
      <c r="O44" s="29" t="str">
        <f t="shared" si="1"/>
        <v>Sharif Street</v>
      </c>
    </row>
    <row r="45" spans="1:15" x14ac:dyDescent="0.35">
      <c r="A45" s="29" t="s">
        <v>2076</v>
      </c>
      <c r="B45" s="29" t="s">
        <v>2077</v>
      </c>
      <c r="C45" s="29" t="s">
        <v>2078</v>
      </c>
      <c r="D45" s="29">
        <v>2</v>
      </c>
      <c r="E45" s="29" t="s">
        <v>2079</v>
      </c>
      <c r="F45" s="29" t="str">
        <f t="shared" si="2"/>
        <v>Tartaglione, Christine (2)</v>
      </c>
      <c r="I45" s="29" t="s">
        <v>2080</v>
      </c>
      <c r="J45" s="29" t="s">
        <v>2076</v>
      </c>
      <c r="K45" s="29" t="s">
        <v>2077</v>
      </c>
      <c r="L45" s="29" t="s">
        <v>2078</v>
      </c>
      <c r="M45" s="29">
        <v>2</v>
      </c>
      <c r="N45" s="29" t="s">
        <v>2079</v>
      </c>
      <c r="O45" s="29" t="str">
        <f t="shared" si="1"/>
        <v>Christine M. Tartaglione</v>
      </c>
    </row>
    <row r="46" spans="1:15" x14ac:dyDescent="0.35">
      <c r="A46" s="29" t="s">
        <v>2081</v>
      </c>
      <c r="B46" s="29" t="s">
        <v>2082</v>
      </c>
      <c r="C46" s="29" t="s">
        <v>2083</v>
      </c>
      <c r="D46" s="29">
        <v>47</v>
      </c>
      <c r="E46" s="29" t="s">
        <v>2084</v>
      </c>
      <c r="F46" s="29" t="str">
        <f t="shared" si="2"/>
        <v>Vogel, Elder (47)</v>
      </c>
      <c r="I46" s="29" t="s">
        <v>2085</v>
      </c>
      <c r="J46" s="29" t="s">
        <v>2081</v>
      </c>
      <c r="K46" s="29" t="s">
        <v>2082</v>
      </c>
      <c r="L46" s="29" t="s">
        <v>2083</v>
      </c>
      <c r="M46" s="29">
        <v>47</v>
      </c>
      <c r="N46" s="29" t="s">
        <v>2084</v>
      </c>
      <c r="O46" s="29" t="str">
        <f t="shared" si="1"/>
        <v>Elder A. Vogel, Jr.</v>
      </c>
    </row>
    <row r="47" spans="1:15" x14ac:dyDescent="0.35">
      <c r="A47" s="29" t="s">
        <v>2086</v>
      </c>
      <c r="B47" s="29" t="s">
        <v>2087</v>
      </c>
      <c r="C47" s="29" t="s">
        <v>2088</v>
      </c>
      <c r="D47" s="29">
        <v>30</v>
      </c>
      <c r="E47" s="29" t="s">
        <v>2089</v>
      </c>
      <c r="F47" s="29" t="str">
        <f t="shared" si="2"/>
        <v>Ward, Judy (30)</v>
      </c>
      <c r="I47" s="29" t="s">
        <v>2090</v>
      </c>
      <c r="J47" s="29" t="s">
        <v>2086</v>
      </c>
      <c r="K47" s="29" t="s">
        <v>2087</v>
      </c>
      <c r="L47" s="29" t="s">
        <v>2088</v>
      </c>
      <c r="M47" s="29">
        <v>30</v>
      </c>
      <c r="N47" s="29" t="s">
        <v>2089</v>
      </c>
      <c r="O47" s="29" t="str">
        <f t="shared" si="1"/>
        <v>Judith Ward</v>
      </c>
    </row>
    <row r="48" spans="1:15" x14ac:dyDescent="0.35">
      <c r="A48" s="29" t="s">
        <v>2091</v>
      </c>
      <c r="B48" s="29" t="s">
        <v>1987</v>
      </c>
      <c r="C48" s="29" t="s">
        <v>2088</v>
      </c>
      <c r="D48" s="29">
        <v>39</v>
      </c>
      <c r="E48" s="29" t="s">
        <v>2092</v>
      </c>
      <c r="F48" s="29" t="str">
        <f t="shared" si="2"/>
        <v>Ward, Kim (39)</v>
      </c>
      <c r="I48" s="29" t="s">
        <v>2093</v>
      </c>
      <c r="J48" s="29" t="s">
        <v>2091</v>
      </c>
      <c r="K48" s="29" t="s">
        <v>1987</v>
      </c>
      <c r="L48" s="29" t="s">
        <v>2088</v>
      </c>
      <c r="M48" s="29">
        <v>39</v>
      </c>
      <c r="N48" s="29" t="s">
        <v>2092</v>
      </c>
      <c r="O48" s="29" t="str">
        <f t="shared" si="1"/>
        <v>Kim L. Ward</v>
      </c>
    </row>
    <row r="49" spans="1:15" x14ac:dyDescent="0.35">
      <c r="A49" s="29" t="s">
        <v>2094</v>
      </c>
      <c r="B49" s="29" t="s">
        <v>2095</v>
      </c>
      <c r="C49" s="29" t="s">
        <v>1862</v>
      </c>
      <c r="D49" s="29">
        <v>8</v>
      </c>
      <c r="E49" s="29" t="s">
        <v>2096</v>
      </c>
      <c r="F49" s="29" t="str">
        <f t="shared" si="2"/>
        <v>Williams, Anthony Hardy (8)</v>
      </c>
      <c r="I49" s="29" t="s">
        <v>2097</v>
      </c>
      <c r="J49" s="29" t="s">
        <v>2094</v>
      </c>
      <c r="K49" s="29" t="s">
        <v>2095</v>
      </c>
      <c r="L49" s="29" t="s">
        <v>1862</v>
      </c>
      <c r="M49" s="29">
        <v>8</v>
      </c>
      <c r="N49" s="29" t="s">
        <v>2096</v>
      </c>
      <c r="O49" s="29" t="str">
        <f t="shared" si="1"/>
        <v>Anthony H. Williams</v>
      </c>
    </row>
    <row r="50" spans="1:15" x14ac:dyDescent="0.35">
      <c r="A50" s="29" t="s">
        <v>2098</v>
      </c>
      <c r="B50" s="29" t="s">
        <v>2099</v>
      </c>
      <c r="C50" s="29" t="s">
        <v>1862</v>
      </c>
      <c r="D50" s="29">
        <v>38</v>
      </c>
      <c r="E50" s="29" t="s">
        <v>2100</v>
      </c>
      <c r="F50" s="29" t="str">
        <f t="shared" si="2"/>
        <v>Williams, Lindsey (38)</v>
      </c>
      <c r="I50" s="29" t="s">
        <v>2101</v>
      </c>
      <c r="J50" s="29" t="s">
        <v>2098</v>
      </c>
      <c r="K50" s="29" t="s">
        <v>2099</v>
      </c>
      <c r="L50" s="29" t="s">
        <v>1862</v>
      </c>
      <c r="M50" s="29">
        <v>38</v>
      </c>
      <c r="N50" s="29" t="s">
        <v>2100</v>
      </c>
      <c r="O50" s="29" t="str">
        <f t="shared" si="1"/>
        <v>Lindsey Williams</v>
      </c>
    </row>
    <row r="51" spans="1:15" x14ac:dyDescent="0.35">
      <c r="A51" s="29" t="s">
        <v>2102</v>
      </c>
      <c r="B51" s="29" t="s">
        <v>2103</v>
      </c>
      <c r="C51" s="29" t="s">
        <v>2104</v>
      </c>
      <c r="D51" s="29">
        <v>23</v>
      </c>
      <c r="E51" s="29" t="s">
        <v>2105</v>
      </c>
      <c r="F51" s="29" t="str">
        <f t="shared" si="2"/>
        <v>Yaw, Gene (23)</v>
      </c>
      <c r="I51" s="29" t="s">
        <v>2106</v>
      </c>
      <c r="J51" s="29" t="s">
        <v>2102</v>
      </c>
      <c r="K51" s="29" t="s">
        <v>2103</v>
      </c>
      <c r="L51" s="29" t="s">
        <v>2104</v>
      </c>
      <c r="M51" s="29">
        <v>23</v>
      </c>
      <c r="N51" s="29" t="s">
        <v>2105</v>
      </c>
      <c r="O51" s="29" t="str">
        <f t="shared" si="1"/>
        <v>E. Eugene Yaw</v>
      </c>
    </row>
  </sheetData>
  <sortState xmlns:xlrd2="http://schemas.microsoft.com/office/spreadsheetml/2017/richdata2" ref="I2:N51">
    <sortCondition ref="I2:I5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EC7F5-14D2-41D2-9C42-BA2AB9AD1733}">
  <sheetPr>
    <tabColor theme="6" tint="0.39997558519241921"/>
  </sheetPr>
  <dimension ref="A1:G83"/>
  <sheetViews>
    <sheetView topLeftCell="A47" workbookViewId="0">
      <selection activeCell="J13" sqref="J13"/>
    </sheetView>
  </sheetViews>
  <sheetFormatPr defaultColWidth="8.81640625" defaultRowHeight="14.5" x14ac:dyDescent="0.35"/>
  <cols>
    <col min="1" max="1" width="20.54296875" style="1" bestFit="1" customWidth="1"/>
    <col min="2" max="2" width="15.26953125" style="1" bestFit="1" customWidth="1"/>
    <col min="3" max="3" width="8.81640625" style="1"/>
    <col min="4" max="4" width="12.7265625" style="1" bestFit="1" customWidth="1"/>
    <col min="5" max="5" width="11.81640625" style="1" bestFit="1" customWidth="1"/>
    <col min="6" max="6" width="8.81640625" style="1"/>
    <col min="7" max="7" width="20.54296875" style="1" bestFit="1" customWidth="1"/>
    <col min="8" max="16384" width="8.81640625" style="1"/>
  </cols>
  <sheetData>
    <row r="1" spans="1:7" x14ac:dyDescent="0.35">
      <c r="A1" s="1" t="s">
        <v>2107</v>
      </c>
      <c r="B1" s="1" t="s">
        <v>882</v>
      </c>
    </row>
    <row r="2" spans="1:7" x14ac:dyDescent="0.35">
      <c r="A2" s="1" t="s">
        <v>2108</v>
      </c>
      <c r="B2" s="1">
        <v>152</v>
      </c>
      <c r="D2" s="1" t="s">
        <v>2109</v>
      </c>
      <c r="E2" s="1" t="s">
        <v>2110</v>
      </c>
      <c r="F2" s="1">
        <f>B2</f>
        <v>152</v>
      </c>
      <c r="G2" s="1" t="str">
        <f>CONCATENATE(E2," ",D2)</f>
        <v xml:space="preserve"> Patrick Andrekovich</v>
      </c>
    </row>
    <row r="3" spans="1:7" x14ac:dyDescent="0.35">
      <c r="A3" s="1" t="s">
        <v>715</v>
      </c>
      <c r="B3" s="1">
        <v>194</v>
      </c>
      <c r="D3" s="1" t="s">
        <v>2111</v>
      </c>
      <c r="E3" s="1" t="s">
        <v>2112</v>
      </c>
      <c r="F3" s="1">
        <f t="shared" ref="F3:F66" si="0">B3</f>
        <v>194</v>
      </c>
      <c r="G3" s="1" t="str">
        <f t="shared" ref="G3:G66" si="1">CONCATENATE(E3," ",D3)</f>
        <v xml:space="preserve"> Lora Apaliski</v>
      </c>
    </row>
    <row r="4" spans="1:7" x14ac:dyDescent="0.35">
      <c r="A4" s="1" t="s">
        <v>2113</v>
      </c>
      <c r="B4" s="1">
        <v>201</v>
      </c>
      <c r="D4" s="1" t="s">
        <v>2114</v>
      </c>
      <c r="E4" s="1" t="s">
        <v>2115</v>
      </c>
      <c r="F4" s="1">
        <f t="shared" si="0"/>
        <v>201</v>
      </c>
      <c r="G4" s="1" t="str">
        <f t="shared" si="1"/>
        <v xml:space="preserve"> Craig Apessos</v>
      </c>
    </row>
    <row r="5" spans="1:7" x14ac:dyDescent="0.35">
      <c r="A5" s="1" t="s">
        <v>2116</v>
      </c>
      <c r="B5" s="1">
        <v>146</v>
      </c>
      <c r="D5" s="1" t="s">
        <v>2117</v>
      </c>
      <c r="E5" s="1" t="s">
        <v>2118</v>
      </c>
      <c r="F5" s="1">
        <f t="shared" si="0"/>
        <v>146</v>
      </c>
      <c r="G5" s="1" t="str">
        <f t="shared" si="1"/>
        <v xml:space="preserve"> Vicki Armitage</v>
      </c>
    </row>
    <row r="6" spans="1:7" x14ac:dyDescent="0.35">
      <c r="A6" s="1" t="s">
        <v>2119</v>
      </c>
      <c r="B6" s="1">
        <v>148</v>
      </c>
      <c r="D6" s="1" t="s">
        <v>2120</v>
      </c>
      <c r="E6" s="1" t="s">
        <v>2121</v>
      </c>
      <c r="F6" s="1">
        <f t="shared" si="0"/>
        <v>148</v>
      </c>
      <c r="G6" s="1" t="str">
        <f t="shared" si="1"/>
        <v xml:space="preserve"> Tricia Audrain</v>
      </c>
    </row>
    <row r="7" spans="1:7" x14ac:dyDescent="0.35">
      <c r="A7" s="1" t="s">
        <v>2122</v>
      </c>
      <c r="B7" s="1">
        <v>211</v>
      </c>
      <c r="D7" s="1" t="s">
        <v>2123</v>
      </c>
      <c r="E7" s="1" t="s">
        <v>2124</v>
      </c>
      <c r="F7" s="1">
        <f t="shared" si="0"/>
        <v>211</v>
      </c>
      <c r="G7" s="1" t="str">
        <f t="shared" si="1"/>
        <v xml:space="preserve"> Justin Battallini</v>
      </c>
    </row>
    <row r="8" spans="1:7" x14ac:dyDescent="0.35">
      <c r="A8" s="1" t="s">
        <v>2125</v>
      </c>
      <c r="B8" s="1">
        <v>193</v>
      </c>
      <c r="D8" s="1" t="s">
        <v>2126</v>
      </c>
      <c r="E8" s="1" t="s">
        <v>2127</v>
      </c>
      <c r="F8" s="1">
        <f t="shared" si="0"/>
        <v>193</v>
      </c>
      <c r="G8" s="1" t="str">
        <f t="shared" si="1"/>
        <v xml:space="preserve"> Allison Bronson</v>
      </c>
    </row>
    <row r="9" spans="1:7" x14ac:dyDescent="0.35">
      <c r="A9" s="1" t="s">
        <v>2128</v>
      </c>
      <c r="B9" s="1">
        <v>204</v>
      </c>
      <c r="D9" s="1" t="s">
        <v>2129</v>
      </c>
      <c r="E9" s="1" t="s">
        <v>2130</v>
      </c>
      <c r="F9" s="1">
        <f t="shared" si="0"/>
        <v>204</v>
      </c>
      <c r="G9" s="1" t="str">
        <f t="shared" si="1"/>
        <v xml:space="preserve"> Johnathan Burnet</v>
      </c>
    </row>
    <row r="10" spans="1:7" x14ac:dyDescent="0.35">
      <c r="A10" s="1" t="s">
        <v>2131</v>
      </c>
      <c r="B10" s="1">
        <v>136</v>
      </c>
      <c r="D10" s="1" t="s">
        <v>2132</v>
      </c>
      <c r="E10" s="1" t="s">
        <v>2133</v>
      </c>
      <c r="F10" s="1">
        <f t="shared" si="0"/>
        <v>136</v>
      </c>
      <c r="G10" s="1" t="str">
        <f t="shared" si="1"/>
        <v xml:space="preserve"> Terry Burnett</v>
      </c>
    </row>
    <row r="11" spans="1:7" x14ac:dyDescent="0.35">
      <c r="A11" s="1" t="s">
        <v>2134</v>
      </c>
      <c r="B11" s="1">
        <v>147</v>
      </c>
      <c r="D11" s="1" t="s">
        <v>2135</v>
      </c>
      <c r="E11" s="1" t="s">
        <v>2136</v>
      </c>
      <c r="F11" s="1">
        <f t="shared" si="0"/>
        <v>147</v>
      </c>
      <c r="G11" s="1" t="str">
        <f t="shared" si="1"/>
        <v xml:space="preserve"> Lisa Cardinale</v>
      </c>
    </row>
    <row r="12" spans="1:7" x14ac:dyDescent="0.35">
      <c r="A12" s="1" t="s">
        <v>2137</v>
      </c>
      <c r="B12" s="1">
        <v>115</v>
      </c>
      <c r="D12" s="1" t="s">
        <v>2138</v>
      </c>
      <c r="E12" s="1" t="s">
        <v>2139</v>
      </c>
      <c r="F12" s="1">
        <f t="shared" si="0"/>
        <v>115</v>
      </c>
      <c r="G12" s="1" t="str">
        <f t="shared" si="1"/>
        <v xml:space="preserve"> Scott Carpenter</v>
      </c>
    </row>
    <row r="13" spans="1:7" x14ac:dyDescent="0.35">
      <c r="A13" s="1" t="s">
        <v>2140</v>
      </c>
      <c r="B13" s="1">
        <v>125</v>
      </c>
      <c r="D13" s="1" t="s">
        <v>2141</v>
      </c>
      <c r="E13" s="1" t="s">
        <v>2142</v>
      </c>
      <c r="F13" s="1">
        <f t="shared" si="0"/>
        <v>125</v>
      </c>
      <c r="G13" s="1" t="str">
        <f t="shared" si="1"/>
        <v xml:space="preserve"> Butch Casti</v>
      </c>
    </row>
    <row r="14" spans="1:7" x14ac:dyDescent="0.35">
      <c r="A14" s="1" t="s">
        <v>2143</v>
      </c>
      <c r="B14" s="1">
        <v>132</v>
      </c>
      <c r="D14" s="1" t="s">
        <v>2144</v>
      </c>
      <c r="E14" s="1" t="s">
        <v>2145</v>
      </c>
      <c r="F14" s="1">
        <f t="shared" si="0"/>
        <v>132</v>
      </c>
      <c r="G14" s="1" t="str">
        <f t="shared" si="1"/>
        <v xml:space="preserve"> Steve Cholish</v>
      </c>
    </row>
    <row r="15" spans="1:7" x14ac:dyDescent="0.35">
      <c r="A15" s="1" t="s">
        <v>2146</v>
      </c>
      <c r="B15" s="1">
        <v>126</v>
      </c>
      <c r="D15" s="1" t="s">
        <v>2147</v>
      </c>
      <c r="E15" s="1" t="s">
        <v>2148</v>
      </c>
      <c r="F15" s="1">
        <f t="shared" si="0"/>
        <v>126</v>
      </c>
      <c r="G15" s="1" t="str">
        <f t="shared" si="1"/>
        <v xml:space="preserve"> Gary Cirelli</v>
      </c>
    </row>
    <row r="16" spans="1:7" x14ac:dyDescent="0.35">
      <c r="A16" s="1" t="s">
        <v>2149</v>
      </c>
      <c r="B16" s="1">
        <v>153</v>
      </c>
      <c r="D16" s="1" t="s">
        <v>2150</v>
      </c>
      <c r="E16" s="1" t="s">
        <v>2151</v>
      </c>
      <c r="F16" s="1">
        <f t="shared" si="0"/>
        <v>153</v>
      </c>
      <c r="G16" s="1" t="str">
        <f t="shared" si="1"/>
        <v xml:space="preserve"> Kelley Clouser</v>
      </c>
    </row>
    <row r="17" spans="1:7" x14ac:dyDescent="0.35">
      <c r="A17" s="1" t="s">
        <v>2152</v>
      </c>
      <c r="B17" s="1">
        <v>199</v>
      </c>
      <c r="D17" s="1" t="s">
        <v>2153</v>
      </c>
      <c r="E17" s="1" t="s">
        <v>2154</v>
      </c>
      <c r="F17" s="1">
        <f t="shared" si="0"/>
        <v>199</v>
      </c>
      <c r="G17" s="1" t="str">
        <f t="shared" si="1"/>
        <v xml:space="preserve"> Kelly Compeau</v>
      </c>
    </row>
    <row r="18" spans="1:7" x14ac:dyDescent="0.35">
      <c r="A18" s="1" t="s">
        <v>2155</v>
      </c>
      <c r="B18" s="1">
        <v>216</v>
      </c>
      <c r="D18" s="1" t="s">
        <v>2156</v>
      </c>
      <c r="E18" s="1" t="s">
        <v>2157</v>
      </c>
      <c r="F18" s="1">
        <f t="shared" si="0"/>
        <v>216</v>
      </c>
      <c r="G18" s="1" t="str">
        <f t="shared" si="1"/>
        <v xml:space="preserve"> Chrissy Cortazzo</v>
      </c>
    </row>
    <row r="19" spans="1:7" x14ac:dyDescent="0.35">
      <c r="A19" s="1" t="s">
        <v>2158</v>
      </c>
      <c r="B19" s="1">
        <v>167</v>
      </c>
      <c r="D19" s="1" t="s">
        <v>2159</v>
      </c>
      <c r="E19" s="1" t="s">
        <v>2160</v>
      </c>
      <c r="F19" s="1">
        <f t="shared" si="0"/>
        <v>167</v>
      </c>
      <c r="G19" s="1" t="str">
        <f t="shared" si="1"/>
        <v xml:space="preserve"> Virginia Cowley</v>
      </c>
    </row>
    <row r="20" spans="1:7" x14ac:dyDescent="0.35">
      <c r="A20" s="1" t="s">
        <v>2161</v>
      </c>
      <c r="B20" s="1">
        <v>195</v>
      </c>
      <c r="D20" s="1" t="s">
        <v>2162</v>
      </c>
      <c r="E20" s="1" t="s">
        <v>2163</v>
      </c>
      <c r="F20" s="1">
        <f t="shared" si="0"/>
        <v>195</v>
      </c>
      <c r="G20" s="1" t="str">
        <f t="shared" si="1"/>
        <v xml:space="preserve"> Stephanie Cramer</v>
      </c>
    </row>
    <row r="21" spans="1:7" x14ac:dyDescent="0.35">
      <c r="A21" s="1" t="s">
        <v>2164</v>
      </c>
      <c r="B21" s="1">
        <v>203</v>
      </c>
      <c r="D21" s="1" t="s">
        <v>2165</v>
      </c>
      <c r="E21" s="1" t="s">
        <v>2166</v>
      </c>
      <c r="F21" s="1">
        <f t="shared" si="0"/>
        <v>203</v>
      </c>
      <c r="G21" s="1" t="str">
        <f t="shared" si="1"/>
        <v xml:space="preserve"> Sherri Crockett</v>
      </c>
    </row>
    <row r="22" spans="1:7" x14ac:dyDescent="0.35">
      <c r="A22" s="1" t="s">
        <v>2167</v>
      </c>
      <c r="B22" s="1">
        <v>172</v>
      </c>
      <c r="D22" s="1" t="s">
        <v>2168</v>
      </c>
      <c r="E22" s="1" t="s">
        <v>2169</v>
      </c>
      <c r="F22" s="1">
        <f t="shared" si="0"/>
        <v>172</v>
      </c>
      <c r="G22" s="1" t="str">
        <f t="shared" si="1"/>
        <v xml:space="preserve"> Russ Dauberman</v>
      </c>
    </row>
    <row r="23" spans="1:7" x14ac:dyDescent="0.35">
      <c r="A23" s="1" t="s">
        <v>2170</v>
      </c>
      <c r="B23" s="1">
        <v>137</v>
      </c>
      <c r="D23" s="1" t="s">
        <v>2171</v>
      </c>
      <c r="E23" s="1" t="s">
        <v>2172</v>
      </c>
      <c r="F23" s="1">
        <f t="shared" si="0"/>
        <v>137</v>
      </c>
      <c r="G23" s="1" t="str">
        <f t="shared" si="1"/>
        <v xml:space="preserve"> Barry DeWitt</v>
      </c>
    </row>
    <row r="24" spans="1:7" x14ac:dyDescent="0.35">
      <c r="A24" s="1" t="s">
        <v>2173</v>
      </c>
      <c r="B24" s="1">
        <v>205</v>
      </c>
      <c r="D24" s="1" t="s">
        <v>2174</v>
      </c>
      <c r="E24" s="1" t="s">
        <v>2175</v>
      </c>
      <c r="F24" s="1">
        <f t="shared" si="0"/>
        <v>205</v>
      </c>
      <c r="G24" s="1" t="str">
        <f t="shared" si="1"/>
        <v xml:space="preserve"> Maria Degnan</v>
      </c>
    </row>
    <row r="25" spans="1:7" x14ac:dyDescent="0.35">
      <c r="A25" s="1" t="s">
        <v>2176</v>
      </c>
      <c r="B25" s="1">
        <v>183</v>
      </c>
      <c r="D25" s="1" t="s">
        <v>2177</v>
      </c>
      <c r="E25" s="1" t="s">
        <v>2178</v>
      </c>
      <c r="F25" s="1">
        <f t="shared" si="0"/>
        <v>183</v>
      </c>
      <c r="G25" s="1" t="str">
        <f t="shared" si="1"/>
        <v xml:space="preserve"> Andrew Dixon</v>
      </c>
    </row>
    <row r="26" spans="1:7" x14ac:dyDescent="0.35">
      <c r="A26" s="1" t="s">
        <v>2179</v>
      </c>
      <c r="B26" s="1">
        <v>192</v>
      </c>
      <c r="D26" s="1" t="s">
        <v>2180</v>
      </c>
      <c r="E26" s="1" t="s">
        <v>2181</v>
      </c>
      <c r="F26" s="1">
        <f t="shared" si="0"/>
        <v>192</v>
      </c>
      <c r="G26" s="1" t="str">
        <f t="shared" si="1"/>
        <v xml:space="preserve"> Matt Fargen</v>
      </c>
    </row>
    <row r="27" spans="1:7" x14ac:dyDescent="0.35">
      <c r="A27" s="1" t="s">
        <v>2182</v>
      </c>
      <c r="B27" s="1">
        <v>134</v>
      </c>
      <c r="D27" s="1" t="s">
        <v>2183</v>
      </c>
      <c r="E27" s="1" t="s">
        <v>2184</v>
      </c>
      <c r="F27" s="1">
        <f t="shared" si="0"/>
        <v>134</v>
      </c>
      <c r="G27" s="1" t="str">
        <f t="shared" si="1"/>
        <v xml:space="preserve"> Corrine Fecho</v>
      </c>
    </row>
    <row r="28" spans="1:7" x14ac:dyDescent="0.35">
      <c r="A28" s="1" t="s">
        <v>2185</v>
      </c>
      <c r="B28" s="1">
        <v>121</v>
      </c>
      <c r="D28" s="1" t="s">
        <v>2186</v>
      </c>
      <c r="E28" s="1" t="s">
        <v>2187</v>
      </c>
      <c r="F28" s="1">
        <f t="shared" si="0"/>
        <v>121</v>
      </c>
      <c r="G28" s="1" t="str">
        <f t="shared" si="1"/>
        <v xml:space="preserve"> Laura Fisanick</v>
      </c>
    </row>
    <row r="29" spans="1:7" x14ac:dyDescent="0.35">
      <c r="A29" s="1" t="s">
        <v>2188</v>
      </c>
      <c r="B29" s="1">
        <v>215</v>
      </c>
      <c r="D29" s="1" t="s">
        <v>2189</v>
      </c>
      <c r="E29" s="1" t="s">
        <v>2190</v>
      </c>
      <c r="F29" s="1">
        <f t="shared" si="0"/>
        <v>215</v>
      </c>
      <c r="G29" s="1" t="str">
        <f t="shared" si="1"/>
        <v xml:space="preserve"> Nicole Flaharty</v>
      </c>
    </row>
    <row r="30" spans="1:7" x14ac:dyDescent="0.35">
      <c r="A30" s="1" t="s">
        <v>2191</v>
      </c>
      <c r="B30" s="1">
        <v>133</v>
      </c>
      <c r="D30" s="1" t="s">
        <v>2192</v>
      </c>
      <c r="E30" s="1" t="s">
        <v>2193</v>
      </c>
      <c r="F30" s="1">
        <f t="shared" si="0"/>
        <v>133</v>
      </c>
      <c r="G30" s="1" t="str">
        <f t="shared" si="1"/>
        <v xml:space="preserve"> Dylan Frendt</v>
      </c>
    </row>
    <row r="31" spans="1:7" x14ac:dyDescent="0.35">
      <c r="A31" s="1" t="s">
        <v>2194</v>
      </c>
      <c r="B31" s="1">
        <v>198</v>
      </c>
      <c r="D31" s="1" t="s">
        <v>2195</v>
      </c>
      <c r="E31" s="1" t="s">
        <v>2196</v>
      </c>
      <c r="F31" s="1">
        <f t="shared" si="0"/>
        <v>198</v>
      </c>
      <c r="G31" s="1" t="str">
        <f t="shared" si="1"/>
        <v xml:space="preserve"> Clovis Gallon</v>
      </c>
    </row>
    <row r="32" spans="1:7" x14ac:dyDescent="0.35">
      <c r="A32" s="1" t="s">
        <v>2197</v>
      </c>
      <c r="B32" s="1">
        <v>143</v>
      </c>
      <c r="D32" s="1" t="s">
        <v>2198</v>
      </c>
      <c r="E32" s="1" t="s">
        <v>2199</v>
      </c>
      <c r="F32" s="1">
        <f t="shared" si="0"/>
        <v>143</v>
      </c>
      <c r="G32" s="1" t="str">
        <f t="shared" si="1"/>
        <v xml:space="preserve"> Brad Gross</v>
      </c>
    </row>
    <row r="33" spans="1:7" x14ac:dyDescent="0.35">
      <c r="A33" s="1" t="s">
        <v>2200</v>
      </c>
      <c r="B33" s="1">
        <v>166</v>
      </c>
      <c r="D33" s="1" t="s">
        <v>2201</v>
      </c>
      <c r="E33" s="1" t="s">
        <v>2202</v>
      </c>
      <c r="F33" s="1">
        <f t="shared" si="0"/>
        <v>166</v>
      </c>
      <c r="G33" s="1" t="str">
        <f t="shared" si="1"/>
        <v xml:space="preserve"> Matthew Gruenloh</v>
      </c>
    </row>
    <row r="34" spans="1:7" x14ac:dyDescent="0.35">
      <c r="A34" s="1" t="s">
        <v>2203</v>
      </c>
      <c r="B34" s="1">
        <v>165</v>
      </c>
      <c r="D34" s="1" t="s">
        <v>2204</v>
      </c>
      <c r="E34" s="1" t="s">
        <v>2205</v>
      </c>
      <c r="F34" s="1">
        <f t="shared" si="0"/>
        <v>165</v>
      </c>
      <c r="G34" s="1" t="str">
        <f t="shared" si="1"/>
        <v xml:space="preserve"> John Holland</v>
      </c>
    </row>
    <row r="35" spans="1:7" x14ac:dyDescent="0.35">
      <c r="A35" s="1" t="s">
        <v>2206</v>
      </c>
      <c r="B35" s="1">
        <v>212</v>
      </c>
      <c r="D35" s="1" t="s">
        <v>2207</v>
      </c>
      <c r="E35" s="1" t="s">
        <v>2208</v>
      </c>
      <c r="F35" s="1">
        <f t="shared" si="0"/>
        <v>212</v>
      </c>
      <c r="G35" s="1" t="str">
        <f t="shared" si="1"/>
        <v xml:space="preserve"> Katherine Horigan</v>
      </c>
    </row>
    <row r="36" spans="1:7" x14ac:dyDescent="0.35">
      <c r="A36" s="1" t="s">
        <v>2209</v>
      </c>
      <c r="B36" s="1">
        <v>217</v>
      </c>
      <c r="D36" s="1" t="s">
        <v>2210</v>
      </c>
      <c r="E36" s="1" t="s">
        <v>2211</v>
      </c>
      <c r="F36" s="1">
        <f t="shared" si="0"/>
        <v>217</v>
      </c>
      <c r="G36" s="1" t="str">
        <f t="shared" si="1"/>
        <v xml:space="preserve"> Mary Ellen Judd</v>
      </c>
    </row>
    <row r="37" spans="1:7" x14ac:dyDescent="0.35">
      <c r="A37" s="1" t="s">
        <v>2212</v>
      </c>
      <c r="B37" s="1">
        <v>114</v>
      </c>
      <c r="D37" s="1" t="s">
        <v>2213</v>
      </c>
      <c r="E37" s="1" t="s">
        <v>2214</v>
      </c>
      <c r="F37" s="1">
        <f t="shared" si="0"/>
        <v>114</v>
      </c>
      <c r="G37" s="1" t="str">
        <f t="shared" si="1"/>
        <v xml:space="preserve"> Stu Karschner</v>
      </c>
    </row>
    <row r="38" spans="1:7" x14ac:dyDescent="0.35">
      <c r="A38" s="1" t="s">
        <v>2215</v>
      </c>
      <c r="B38" s="1">
        <v>155</v>
      </c>
      <c r="D38" s="1" t="s">
        <v>2216</v>
      </c>
      <c r="E38" s="1" t="s">
        <v>2217</v>
      </c>
      <c r="F38" s="1">
        <f t="shared" si="0"/>
        <v>155</v>
      </c>
      <c r="G38" s="1" t="str">
        <f t="shared" si="1"/>
        <v xml:space="preserve"> Owen Kenney</v>
      </c>
    </row>
    <row r="39" spans="1:7" x14ac:dyDescent="0.35">
      <c r="A39" s="1" t="s">
        <v>2218</v>
      </c>
      <c r="B39" s="1">
        <v>111</v>
      </c>
      <c r="D39" s="1" t="s">
        <v>2219</v>
      </c>
      <c r="E39" s="1" t="s">
        <v>2220</v>
      </c>
      <c r="F39" s="1">
        <f t="shared" si="0"/>
        <v>111</v>
      </c>
      <c r="G39" s="1" t="str">
        <f t="shared" si="1"/>
        <v xml:space="preserve"> Brian Landis</v>
      </c>
    </row>
    <row r="40" spans="1:7" x14ac:dyDescent="0.35">
      <c r="A40" s="1" t="s">
        <v>2221</v>
      </c>
      <c r="B40" s="1">
        <v>113</v>
      </c>
      <c r="D40" s="1" t="s">
        <v>2222</v>
      </c>
      <c r="E40" s="1" t="s">
        <v>2223</v>
      </c>
      <c r="F40" s="1">
        <f t="shared" si="0"/>
        <v>113</v>
      </c>
      <c r="G40" s="1" t="str">
        <f t="shared" si="1"/>
        <v xml:space="preserve"> Thomas Lavelle</v>
      </c>
    </row>
    <row r="41" spans="1:7" x14ac:dyDescent="0.35">
      <c r="A41" s="1" t="s">
        <v>2224</v>
      </c>
      <c r="B41" s="1">
        <v>184</v>
      </c>
      <c r="D41" s="1" t="s">
        <v>2225</v>
      </c>
      <c r="E41" s="1" t="s">
        <v>2226</v>
      </c>
      <c r="F41" s="1">
        <f t="shared" si="0"/>
        <v>184</v>
      </c>
      <c r="G41" s="1" t="str">
        <f t="shared" si="1"/>
        <v xml:space="preserve"> Wendy Leary</v>
      </c>
    </row>
    <row r="42" spans="1:7" x14ac:dyDescent="0.35">
      <c r="A42" s="1" t="s">
        <v>2227</v>
      </c>
      <c r="B42" s="1">
        <v>163</v>
      </c>
      <c r="D42" s="1" t="s">
        <v>2228</v>
      </c>
      <c r="E42" s="1" t="s">
        <v>2229</v>
      </c>
      <c r="F42" s="1">
        <f t="shared" si="0"/>
        <v>163</v>
      </c>
      <c r="G42" s="1" t="str">
        <f t="shared" si="1"/>
        <v xml:space="preserve"> Bill Lydick</v>
      </c>
    </row>
    <row r="43" spans="1:7" x14ac:dyDescent="0.35">
      <c r="A43" s="1" t="s">
        <v>2230</v>
      </c>
      <c r="B43" s="1">
        <v>135</v>
      </c>
      <c r="D43" s="1" t="s">
        <v>2231</v>
      </c>
      <c r="E43" s="1" t="s">
        <v>2232</v>
      </c>
      <c r="F43" s="1">
        <f t="shared" si="0"/>
        <v>135</v>
      </c>
      <c r="G43" s="1" t="str">
        <f t="shared" si="1"/>
        <v xml:space="preserve"> Mark Lynn</v>
      </c>
    </row>
    <row r="44" spans="1:7" x14ac:dyDescent="0.35">
      <c r="A44" s="1" t="s">
        <v>2233</v>
      </c>
      <c r="B44" s="1">
        <v>168</v>
      </c>
      <c r="D44" s="1" t="s">
        <v>1915</v>
      </c>
      <c r="E44" s="1" t="s">
        <v>2234</v>
      </c>
      <c r="F44" s="1">
        <f t="shared" si="0"/>
        <v>168</v>
      </c>
      <c r="G44" s="1" t="str">
        <f t="shared" si="1"/>
        <v xml:space="preserve"> James Maria</v>
      </c>
    </row>
    <row r="45" spans="1:7" x14ac:dyDescent="0.35">
      <c r="A45" s="1" t="s">
        <v>2235</v>
      </c>
      <c r="B45" s="1">
        <v>145</v>
      </c>
      <c r="D45" s="1" t="s">
        <v>2236</v>
      </c>
      <c r="E45" s="1" t="s">
        <v>2237</v>
      </c>
      <c r="F45" s="1">
        <f t="shared" si="0"/>
        <v>145</v>
      </c>
      <c r="G45" s="1" t="str">
        <f t="shared" si="1"/>
        <v xml:space="preserve"> Pamela Martino</v>
      </c>
    </row>
    <row r="46" spans="1:7" x14ac:dyDescent="0.35">
      <c r="A46" s="1" t="s">
        <v>2238</v>
      </c>
      <c r="B46" s="1">
        <v>161</v>
      </c>
      <c r="D46" s="1" t="s">
        <v>2239</v>
      </c>
      <c r="E46" s="1" t="s">
        <v>2232</v>
      </c>
      <c r="F46" s="1">
        <f t="shared" si="0"/>
        <v>161</v>
      </c>
      <c r="G46" s="1" t="str">
        <f t="shared" si="1"/>
        <v xml:space="preserve"> Mark McDade</v>
      </c>
    </row>
    <row r="47" spans="1:7" x14ac:dyDescent="0.35">
      <c r="A47" s="1" t="s">
        <v>2240</v>
      </c>
      <c r="B47" s="1">
        <v>164</v>
      </c>
      <c r="D47" s="1" t="s">
        <v>2241</v>
      </c>
      <c r="E47" s="1" t="s">
        <v>2242</v>
      </c>
      <c r="F47" s="1">
        <f t="shared" si="0"/>
        <v>164</v>
      </c>
      <c r="G47" s="1" t="str">
        <f t="shared" si="1"/>
        <v xml:space="preserve"> Bernadette McHugh</v>
      </c>
    </row>
    <row r="48" spans="1:7" x14ac:dyDescent="0.35">
      <c r="A48" s="1" t="s">
        <v>2243</v>
      </c>
      <c r="B48" s="1">
        <v>138</v>
      </c>
      <c r="D48" s="1" t="s">
        <v>2244</v>
      </c>
      <c r="E48" s="1" t="s">
        <v>2205</v>
      </c>
      <c r="F48" s="1">
        <f t="shared" si="0"/>
        <v>138</v>
      </c>
      <c r="G48" s="1" t="str">
        <f t="shared" si="1"/>
        <v xml:space="preserve"> John McKiernan</v>
      </c>
    </row>
    <row r="49" spans="1:7" x14ac:dyDescent="0.35">
      <c r="A49" s="1" t="s">
        <v>2245</v>
      </c>
      <c r="B49" s="1">
        <v>202</v>
      </c>
      <c r="D49" s="1" t="s">
        <v>2246</v>
      </c>
      <c r="E49" s="1" t="s">
        <v>2247</v>
      </c>
      <c r="F49" s="1">
        <f t="shared" si="0"/>
        <v>202</v>
      </c>
      <c r="G49" s="1" t="str">
        <f t="shared" si="1"/>
        <v xml:space="preserve"> Michael McNulty</v>
      </c>
    </row>
    <row r="50" spans="1:7" x14ac:dyDescent="0.35">
      <c r="A50" s="1" t="s">
        <v>2248</v>
      </c>
      <c r="B50" s="1">
        <v>131</v>
      </c>
      <c r="D50" s="1" t="s">
        <v>2249</v>
      </c>
      <c r="E50" s="1" t="s">
        <v>2250</v>
      </c>
      <c r="F50" s="1">
        <f t="shared" si="0"/>
        <v>131</v>
      </c>
      <c r="G50" s="1" t="str">
        <f t="shared" si="1"/>
        <v xml:space="preserve"> Molly Mirabito</v>
      </c>
    </row>
    <row r="51" spans="1:7" x14ac:dyDescent="0.35">
      <c r="A51" s="1" t="s">
        <v>2251</v>
      </c>
      <c r="B51" s="1">
        <v>144</v>
      </c>
      <c r="D51" s="1" t="s">
        <v>2252</v>
      </c>
      <c r="E51" s="1" t="s">
        <v>2253</v>
      </c>
      <c r="F51" s="1">
        <f t="shared" si="0"/>
        <v>144</v>
      </c>
      <c r="G51" s="1" t="str">
        <f t="shared" si="1"/>
        <v xml:space="preserve"> Greg Moll</v>
      </c>
    </row>
    <row r="52" spans="1:7" x14ac:dyDescent="0.35">
      <c r="A52" s="1" t="s">
        <v>2254</v>
      </c>
      <c r="B52" s="1">
        <v>190</v>
      </c>
      <c r="D52" s="1" t="s">
        <v>2255</v>
      </c>
      <c r="E52" s="1" t="s">
        <v>2181</v>
      </c>
      <c r="F52" s="1">
        <f t="shared" si="0"/>
        <v>190</v>
      </c>
      <c r="G52" s="1" t="str">
        <f t="shared" si="1"/>
        <v xml:space="preserve"> Matt Monaghan</v>
      </c>
    </row>
    <row r="53" spans="1:7" x14ac:dyDescent="0.35">
      <c r="A53" s="1" t="s">
        <v>2256</v>
      </c>
      <c r="B53" s="1">
        <v>117</v>
      </c>
      <c r="D53" s="1" t="s">
        <v>2257</v>
      </c>
      <c r="E53" s="1" t="s">
        <v>2258</v>
      </c>
      <c r="F53" s="1">
        <f t="shared" si="0"/>
        <v>117</v>
      </c>
      <c r="G53" s="1" t="str">
        <f t="shared" si="1"/>
        <v xml:space="preserve"> Nathan Moore</v>
      </c>
    </row>
    <row r="54" spans="1:7" x14ac:dyDescent="0.35">
      <c r="A54" s="1" t="s">
        <v>2259</v>
      </c>
      <c r="B54" s="1">
        <v>185</v>
      </c>
      <c r="D54" s="1" t="s">
        <v>2257</v>
      </c>
      <c r="E54" s="1" t="s">
        <v>2260</v>
      </c>
      <c r="F54" s="1">
        <f t="shared" si="0"/>
        <v>185</v>
      </c>
      <c r="G54" s="1" t="str">
        <f t="shared" si="1"/>
        <v xml:space="preserve"> Shannon Moore</v>
      </c>
    </row>
    <row r="55" spans="1:7" x14ac:dyDescent="0.35">
      <c r="A55" s="1" t="s">
        <v>2261</v>
      </c>
      <c r="B55" s="1">
        <v>141</v>
      </c>
      <c r="D55" s="1" t="s">
        <v>2262</v>
      </c>
      <c r="E55" s="1" t="s">
        <v>2263</v>
      </c>
      <c r="F55" s="1">
        <f t="shared" si="0"/>
        <v>141</v>
      </c>
      <c r="G55" s="1" t="str">
        <f t="shared" si="1"/>
        <v xml:space="preserve"> Dustin Mott</v>
      </c>
    </row>
    <row r="56" spans="1:7" x14ac:dyDescent="0.35">
      <c r="A56" s="1" t="s">
        <v>2264</v>
      </c>
      <c r="B56" s="1">
        <v>174</v>
      </c>
      <c r="D56" s="1" t="s">
        <v>2265</v>
      </c>
      <c r="E56" s="1" t="s">
        <v>2266</v>
      </c>
      <c r="F56" s="1">
        <f t="shared" si="0"/>
        <v>174</v>
      </c>
      <c r="G56" s="1" t="str">
        <f t="shared" si="1"/>
        <v xml:space="preserve"> Robert Myers</v>
      </c>
    </row>
    <row r="57" spans="1:7" x14ac:dyDescent="0.35">
      <c r="A57" s="1" t="s">
        <v>2267</v>
      </c>
      <c r="B57" s="1">
        <v>118</v>
      </c>
      <c r="D57" s="1" t="s">
        <v>2268</v>
      </c>
      <c r="E57" s="1" t="s">
        <v>2266</v>
      </c>
      <c r="F57" s="1">
        <f t="shared" si="0"/>
        <v>118</v>
      </c>
      <c r="G57" s="1" t="str">
        <f t="shared" si="1"/>
        <v xml:space="preserve"> Robert Pennington</v>
      </c>
    </row>
    <row r="58" spans="1:7" x14ac:dyDescent="0.35">
      <c r="A58" s="1" t="s">
        <v>2269</v>
      </c>
      <c r="B58" s="1">
        <v>207</v>
      </c>
      <c r="D58" s="1" t="s">
        <v>2270</v>
      </c>
      <c r="E58" s="1" t="s">
        <v>2190</v>
      </c>
      <c r="F58" s="1">
        <f t="shared" si="0"/>
        <v>207</v>
      </c>
      <c r="G58" s="1" t="str">
        <f t="shared" si="1"/>
        <v xml:space="preserve"> Nicole Popelas</v>
      </c>
    </row>
    <row r="59" spans="1:7" x14ac:dyDescent="0.35">
      <c r="A59" s="1" t="s">
        <v>2271</v>
      </c>
      <c r="B59" s="1">
        <v>122</v>
      </c>
      <c r="D59" s="1" t="s">
        <v>2272</v>
      </c>
      <c r="E59" s="1" t="s">
        <v>2273</v>
      </c>
      <c r="F59" s="1">
        <f t="shared" si="0"/>
        <v>122</v>
      </c>
      <c r="G59" s="1" t="str">
        <f t="shared" si="1"/>
        <v xml:space="preserve"> Lindsay Regos</v>
      </c>
    </row>
    <row r="60" spans="1:7" x14ac:dyDescent="0.35">
      <c r="A60" s="1" t="s">
        <v>2274</v>
      </c>
      <c r="B60" s="1">
        <v>181</v>
      </c>
      <c r="D60" s="1" t="s">
        <v>2275</v>
      </c>
      <c r="E60" s="1" t="s">
        <v>2276</v>
      </c>
      <c r="F60" s="1">
        <f t="shared" si="0"/>
        <v>181</v>
      </c>
      <c r="G60" s="1" t="str">
        <f t="shared" si="1"/>
        <v xml:space="preserve"> Monet Reilly</v>
      </c>
    </row>
    <row r="61" spans="1:7" x14ac:dyDescent="0.35">
      <c r="A61" s="1" t="s">
        <v>2277</v>
      </c>
      <c r="B61" s="1">
        <v>112</v>
      </c>
      <c r="D61" s="1" t="s">
        <v>2278</v>
      </c>
      <c r="E61" s="1" t="s">
        <v>2279</v>
      </c>
      <c r="F61" s="1">
        <f t="shared" si="0"/>
        <v>112</v>
      </c>
      <c r="G61" s="1" t="str">
        <f t="shared" si="1"/>
        <v xml:space="preserve"> Doug Rosenberry</v>
      </c>
    </row>
    <row r="62" spans="1:7" x14ac:dyDescent="0.35">
      <c r="A62" s="1" t="s">
        <v>2280</v>
      </c>
      <c r="B62" s="1">
        <v>139</v>
      </c>
      <c r="D62" s="1" t="s">
        <v>2281</v>
      </c>
      <c r="E62" s="1" t="s">
        <v>1653</v>
      </c>
      <c r="F62" s="1">
        <f t="shared" si="0"/>
        <v>139</v>
      </c>
      <c r="G62" s="1" t="str">
        <f t="shared" si="1"/>
        <v>Chad Roth</v>
      </c>
    </row>
    <row r="63" spans="1:7" x14ac:dyDescent="0.35">
      <c r="A63" s="1" t="s">
        <v>2282</v>
      </c>
      <c r="B63" s="1">
        <v>173</v>
      </c>
      <c r="D63" s="1" t="s">
        <v>2283</v>
      </c>
      <c r="E63" s="1" t="s">
        <v>2284</v>
      </c>
      <c r="F63" s="1">
        <f t="shared" si="0"/>
        <v>173</v>
      </c>
      <c r="G63" s="1" t="str">
        <f t="shared" si="1"/>
        <v xml:space="preserve"> Lauren Sala</v>
      </c>
    </row>
    <row r="64" spans="1:7" x14ac:dyDescent="0.35">
      <c r="A64" s="1" t="s">
        <v>2285</v>
      </c>
      <c r="B64" s="1">
        <v>158</v>
      </c>
      <c r="D64" s="1" t="s">
        <v>2286</v>
      </c>
      <c r="E64" s="1" t="s">
        <v>2287</v>
      </c>
      <c r="F64" s="1">
        <f t="shared" si="0"/>
        <v>158</v>
      </c>
      <c r="G64" s="1" t="str">
        <f t="shared" si="1"/>
        <v xml:space="preserve"> Corry Schachern</v>
      </c>
    </row>
    <row r="65" spans="1:7" x14ac:dyDescent="0.35">
      <c r="A65" s="1" t="s">
        <v>2288</v>
      </c>
      <c r="B65" s="1">
        <v>206</v>
      </c>
      <c r="D65" s="1" t="s">
        <v>2289</v>
      </c>
      <c r="E65" s="1" t="s">
        <v>2290</v>
      </c>
      <c r="F65" s="1">
        <f t="shared" si="0"/>
        <v>206</v>
      </c>
      <c r="G65" s="1" t="str">
        <f t="shared" si="1"/>
        <v xml:space="preserve"> Anthony Seranko</v>
      </c>
    </row>
    <row r="66" spans="1:7" x14ac:dyDescent="0.35">
      <c r="A66" s="1" t="s">
        <v>2291</v>
      </c>
      <c r="B66" s="1">
        <v>156</v>
      </c>
      <c r="D66" s="1" t="s">
        <v>2292</v>
      </c>
      <c r="E66" s="1" t="s">
        <v>2293</v>
      </c>
      <c r="F66" s="1">
        <f t="shared" si="0"/>
        <v>156</v>
      </c>
      <c r="G66" s="1" t="str">
        <f t="shared" si="1"/>
        <v xml:space="preserve"> Dawn Shodi</v>
      </c>
    </row>
    <row r="67" spans="1:7" x14ac:dyDescent="0.35">
      <c r="A67" s="1" t="s">
        <v>2294</v>
      </c>
      <c r="B67" s="1">
        <v>154</v>
      </c>
      <c r="D67" s="1" t="s">
        <v>1755</v>
      </c>
      <c r="E67" s="1" t="s">
        <v>2295</v>
      </c>
      <c r="F67" s="1">
        <f t="shared" ref="F67:F83" si="2">B67</f>
        <v>154</v>
      </c>
      <c r="G67" s="1" t="str">
        <f t="shared" ref="G67:G83" si="3">CONCATENATE(E67," ",D67)</f>
        <v xml:space="preserve"> Julie Smith</v>
      </c>
    </row>
    <row r="68" spans="1:7" x14ac:dyDescent="0.35">
      <c r="A68" s="1" t="s">
        <v>2296</v>
      </c>
      <c r="B68" s="1">
        <v>124</v>
      </c>
      <c r="D68" s="1" t="s">
        <v>1755</v>
      </c>
      <c r="E68" s="1" t="s">
        <v>2266</v>
      </c>
      <c r="F68" s="1">
        <f t="shared" si="2"/>
        <v>124</v>
      </c>
      <c r="G68" s="1" t="str">
        <f t="shared" si="3"/>
        <v xml:space="preserve"> Robert Smith</v>
      </c>
    </row>
    <row r="69" spans="1:7" x14ac:dyDescent="0.35">
      <c r="A69" s="1" t="s">
        <v>2297</v>
      </c>
      <c r="B69" s="1">
        <v>191</v>
      </c>
      <c r="D69" s="1" t="s">
        <v>2298</v>
      </c>
      <c r="E69" s="1" t="s">
        <v>2299</v>
      </c>
      <c r="F69" s="1">
        <f t="shared" si="2"/>
        <v>191</v>
      </c>
      <c r="G69" s="1" t="str">
        <f t="shared" si="3"/>
        <v xml:space="preserve"> Linda Torres</v>
      </c>
    </row>
    <row r="70" spans="1:7" x14ac:dyDescent="0.35">
      <c r="A70" s="1" t="s">
        <v>2300</v>
      </c>
      <c r="B70" s="1">
        <v>162</v>
      </c>
      <c r="D70" s="1" t="s">
        <v>2301</v>
      </c>
      <c r="E70" s="1" t="s">
        <v>2302</v>
      </c>
      <c r="F70" s="1">
        <f t="shared" si="2"/>
        <v>162</v>
      </c>
      <c r="G70" s="1" t="str">
        <f t="shared" si="3"/>
        <v xml:space="preserve"> Kayla Troast</v>
      </c>
    </row>
    <row r="71" spans="1:7" x14ac:dyDescent="0.35">
      <c r="A71" s="1" t="s">
        <v>2303</v>
      </c>
      <c r="B71" s="1">
        <v>123</v>
      </c>
      <c r="D71" s="1" t="s">
        <v>2304</v>
      </c>
      <c r="E71" s="1" t="s">
        <v>2305</v>
      </c>
      <c r="F71" s="1">
        <f t="shared" si="2"/>
        <v>123</v>
      </c>
      <c r="G71" s="1" t="str">
        <f t="shared" si="3"/>
        <v xml:space="preserve"> Tim Tuinstra</v>
      </c>
    </row>
    <row r="72" spans="1:7" x14ac:dyDescent="0.35">
      <c r="A72" s="1" t="s">
        <v>2306</v>
      </c>
      <c r="B72" s="1">
        <v>116</v>
      </c>
      <c r="D72" s="1" t="s">
        <v>2307</v>
      </c>
      <c r="E72" s="1" t="s">
        <v>2308</v>
      </c>
      <c r="F72" s="1">
        <f t="shared" si="2"/>
        <v>116</v>
      </c>
      <c r="G72" s="1" t="str">
        <f t="shared" si="3"/>
        <v xml:space="preserve"> Dawna Vanderpool</v>
      </c>
    </row>
    <row r="73" spans="1:7" x14ac:dyDescent="0.35">
      <c r="A73" s="1" t="s">
        <v>2309</v>
      </c>
      <c r="B73" s="1">
        <v>197</v>
      </c>
      <c r="D73" s="1" t="s">
        <v>2310</v>
      </c>
      <c r="E73" s="1" t="s">
        <v>2311</v>
      </c>
      <c r="F73" s="1">
        <f t="shared" si="2"/>
        <v>197</v>
      </c>
      <c r="G73" s="1" t="str">
        <f t="shared" si="3"/>
        <v xml:space="preserve"> Adam Weber</v>
      </c>
    </row>
    <row r="74" spans="1:7" x14ac:dyDescent="0.35">
      <c r="A74" s="1" t="s">
        <v>2312</v>
      </c>
      <c r="B74" s="1">
        <v>186</v>
      </c>
      <c r="D74" s="1" t="s">
        <v>2313</v>
      </c>
      <c r="E74" s="1" t="s">
        <v>2314</v>
      </c>
      <c r="F74" s="1">
        <f t="shared" si="2"/>
        <v>186</v>
      </c>
      <c r="G74" s="1" t="str">
        <f t="shared" si="3"/>
        <v xml:space="preserve"> Zeek Weil</v>
      </c>
    </row>
    <row r="75" spans="1:7" x14ac:dyDescent="0.35">
      <c r="A75" s="1" t="s">
        <v>2315</v>
      </c>
      <c r="B75" s="1">
        <v>213</v>
      </c>
      <c r="D75" s="1" t="s">
        <v>1862</v>
      </c>
      <c r="E75" s="1" t="s">
        <v>2316</v>
      </c>
      <c r="F75" s="1">
        <f t="shared" si="2"/>
        <v>213</v>
      </c>
      <c r="G75" s="1" t="str">
        <f t="shared" si="3"/>
        <v xml:space="preserve"> Alisa Williams</v>
      </c>
    </row>
    <row r="76" spans="1:7" x14ac:dyDescent="0.35">
      <c r="A76" s="1" t="s">
        <v>2317</v>
      </c>
      <c r="B76" s="1">
        <v>171</v>
      </c>
      <c r="D76" s="1" t="s">
        <v>1862</v>
      </c>
      <c r="E76" s="1" t="s">
        <v>2318</v>
      </c>
      <c r="F76" s="1">
        <f t="shared" si="2"/>
        <v>171</v>
      </c>
      <c r="G76" s="1" t="str">
        <f t="shared" si="3"/>
        <v xml:space="preserve"> Tona Williams</v>
      </c>
    </row>
    <row r="77" spans="1:7" x14ac:dyDescent="0.35">
      <c r="A77" s="1" t="s">
        <v>2319</v>
      </c>
      <c r="B77" s="1">
        <v>151</v>
      </c>
      <c r="D77" s="1" t="s">
        <v>2320</v>
      </c>
      <c r="E77" s="1" t="s">
        <v>2321</v>
      </c>
      <c r="F77" s="1">
        <f t="shared" si="2"/>
        <v>151</v>
      </c>
      <c r="G77" s="1" t="str">
        <f t="shared" si="3"/>
        <v xml:space="preserve"> Brooke Witt</v>
      </c>
    </row>
    <row r="78" spans="1:7" x14ac:dyDescent="0.35">
      <c r="A78" s="1" t="s">
        <v>2322</v>
      </c>
      <c r="B78" s="1">
        <v>142</v>
      </c>
      <c r="D78" s="1" t="s">
        <v>2323</v>
      </c>
      <c r="E78" s="1" t="s">
        <v>2324</v>
      </c>
      <c r="F78" s="1">
        <f t="shared" si="2"/>
        <v>142</v>
      </c>
      <c r="G78" s="1" t="str">
        <f t="shared" si="3"/>
        <v xml:space="preserve"> Chris Wolf</v>
      </c>
    </row>
    <row r="79" spans="1:7" x14ac:dyDescent="0.35">
      <c r="A79" s="1" t="s">
        <v>2325</v>
      </c>
      <c r="B79" s="1">
        <v>196</v>
      </c>
      <c r="D79" s="1" t="s">
        <v>2326</v>
      </c>
      <c r="E79" s="1" t="s">
        <v>2327</v>
      </c>
      <c r="F79" s="1">
        <f t="shared" si="2"/>
        <v>196</v>
      </c>
      <c r="G79" s="1" t="str">
        <f t="shared" si="3"/>
        <v xml:space="preserve"> Amy Wolfgang</v>
      </c>
    </row>
    <row r="80" spans="1:7" x14ac:dyDescent="0.35">
      <c r="A80" s="1" t="s">
        <v>2328</v>
      </c>
      <c r="B80" s="1">
        <v>157</v>
      </c>
      <c r="D80" s="1" t="s">
        <v>2329</v>
      </c>
      <c r="E80" s="1" t="s">
        <v>2330</v>
      </c>
      <c r="F80" s="1">
        <f t="shared" si="2"/>
        <v>157</v>
      </c>
      <c r="G80" s="1" t="str">
        <f t="shared" si="3"/>
        <v xml:space="preserve"> Shawnee Wood</v>
      </c>
    </row>
    <row r="81" spans="1:7" x14ac:dyDescent="0.35">
      <c r="A81" s="1" t="s">
        <v>2331</v>
      </c>
      <c r="B81" s="1">
        <v>214</v>
      </c>
      <c r="D81" s="1" t="s">
        <v>2332</v>
      </c>
      <c r="E81" s="1" t="s">
        <v>2333</v>
      </c>
      <c r="F81" s="1">
        <f t="shared" si="2"/>
        <v>214</v>
      </c>
      <c r="G81" s="1" t="str">
        <f t="shared" si="3"/>
        <v xml:space="preserve"> Janine Yodanis</v>
      </c>
    </row>
    <row r="82" spans="1:7" x14ac:dyDescent="0.35">
      <c r="A82" s="1" t="s">
        <v>2334</v>
      </c>
      <c r="B82" s="1">
        <v>182</v>
      </c>
      <c r="D82" s="1" t="s">
        <v>2335</v>
      </c>
      <c r="E82" s="1" t="s">
        <v>2336</v>
      </c>
      <c r="F82" s="1">
        <f t="shared" si="2"/>
        <v>182</v>
      </c>
      <c r="G82" s="1" t="str">
        <f t="shared" si="3"/>
        <v xml:space="preserve"> Kelsey Yutko</v>
      </c>
    </row>
    <row r="83" spans="1:7" x14ac:dyDescent="0.35">
      <c r="A83" s="1" t="s">
        <v>2337</v>
      </c>
      <c r="B83" s="1">
        <v>169</v>
      </c>
      <c r="D83" s="1" t="s">
        <v>2338</v>
      </c>
      <c r="E83" s="1" t="s">
        <v>2339</v>
      </c>
      <c r="F83" s="1">
        <f t="shared" si="2"/>
        <v>169</v>
      </c>
      <c r="G83" s="1" t="str">
        <f t="shared" si="3"/>
        <v xml:space="preserve"> Deborah Zabielski</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B83"/>
  <sheetViews>
    <sheetView workbookViewId="0">
      <selection activeCell="D2" sqref="D2:G83"/>
    </sheetView>
  </sheetViews>
  <sheetFormatPr defaultColWidth="8.81640625" defaultRowHeight="14.5" x14ac:dyDescent="0.35"/>
  <cols>
    <col min="1" max="1" width="20.54296875" style="1" bestFit="1" customWidth="1"/>
    <col min="2" max="2" width="15.26953125" style="1" bestFit="1" customWidth="1"/>
    <col min="3" max="3" width="8.81640625" style="1"/>
    <col min="4" max="4" width="12.7265625" style="1" bestFit="1" customWidth="1"/>
    <col min="5" max="5" width="11.81640625" style="1" bestFit="1" customWidth="1"/>
    <col min="6" max="6" width="8.81640625" style="1"/>
    <col min="7" max="7" width="20.54296875" style="1" bestFit="1" customWidth="1"/>
    <col min="8" max="16384" width="8.81640625" style="1"/>
  </cols>
  <sheetData>
    <row r="1" spans="1:2" x14ac:dyDescent="0.35">
      <c r="A1" s="1" t="s">
        <v>2107</v>
      </c>
      <c r="B1" s="1" t="s">
        <v>882</v>
      </c>
    </row>
    <row r="2" spans="1:2" x14ac:dyDescent="0.35">
      <c r="A2" s="1" t="s">
        <v>2108</v>
      </c>
      <c r="B2" s="1">
        <v>152</v>
      </c>
    </row>
    <row r="3" spans="1:2" x14ac:dyDescent="0.35">
      <c r="A3" s="1" t="s">
        <v>715</v>
      </c>
      <c r="B3" s="1">
        <v>194</v>
      </c>
    </row>
    <row r="4" spans="1:2" x14ac:dyDescent="0.35">
      <c r="A4" s="1" t="s">
        <v>2113</v>
      </c>
      <c r="B4" s="1">
        <v>201</v>
      </c>
    </row>
    <row r="5" spans="1:2" x14ac:dyDescent="0.35">
      <c r="A5" s="1" t="s">
        <v>2116</v>
      </c>
      <c r="B5" s="1">
        <v>146</v>
      </c>
    </row>
    <row r="6" spans="1:2" x14ac:dyDescent="0.35">
      <c r="A6" s="1" t="s">
        <v>2119</v>
      </c>
      <c r="B6" s="1">
        <v>148</v>
      </c>
    </row>
    <row r="7" spans="1:2" x14ac:dyDescent="0.35">
      <c r="A7" s="1" t="s">
        <v>2122</v>
      </c>
      <c r="B7" s="1">
        <v>211</v>
      </c>
    </row>
    <row r="8" spans="1:2" x14ac:dyDescent="0.35">
      <c r="A8" s="1" t="s">
        <v>2125</v>
      </c>
      <c r="B8" s="1">
        <v>193</v>
      </c>
    </row>
    <row r="9" spans="1:2" x14ac:dyDescent="0.35">
      <c r="A9" s="1" t="s">
        <v>2128</v>
      </c>
      <c r="B9" s="1">
        <v>204</v>
      </c>
    </row>
    <row r="10" spans="1:2" x14ac:dyDescent="0.35">
      <c r="A10" s="1" t="s">
        <v>2131</v>
      </c>
      <c r="B10" s="1">
        <v>136</v>
      </c>
    </row>
    <row r="11" spans="1:2" x14ac:dyDescent="0.35">
      <c r="A11" s="1" t="s">
        <v>2134</v>
      </c>
      <c r="B11" s="1">
        <v>147</v>
      </c>
    </row>
    <row r="12" spans="1:2" x14ac:dyDescent="0.35">
      <c r="A12" s="1" t="s">
        <v>2137</v>
      </c>
      <c r="B12" s="1">
        <v>115</v>
      </c>
    </row>
    <row r="13" spans="1:2" x14ac:dyDescent="0.35">
      <c r="A13" s="1" t="s">
        <v>2140</v>
      </c>
      <c r="B13" s="1">
        <v>125</v>
      </c>
    </row>
    <row r="14" spans="1:2" x14ac:dyDescent="0.35">
      <c r="A14" s="1" t="s">
        <v>2143</v>
      </c>
      <c r="B14" s="1">
        <v>132</v>
      </c>
    </row>
    <row r="15" spans="1:2" x14ac:dyDescent="0.35">
      <c r="A15" s="1" t="s">
        <v>2146</v>
      </c>
      <c r="B15" s="1">
        <v>126</v>
      </c>
    </row>
    <row r="16" spans="1:2" x14ac:dyDescent="0.35">
      <c r="A16" s="1" t="s">
        <v>2149</v>
      </c>
      <c r="B16" s="1">
        <v>153</v>
      </c>
    </row>
    <row r="17" spans="1:2" x14ac:dyDescent="0.35">
      <c r="A17" s="1" t="s">
        <v>2152</v>
      </c>
      <c r="B17" s="1">
        <v>199</v>
      </c>
    </row>
    <row r="18" spans="1:2" x14ac:dyDescent="0.35">
      <c r="A18" s="1" t="s">
        <v>2155</v>
      </c>
      <c r="B18" s="1">
        <v>216</v>
      </c>
    </row>
    <row r="19" spans="1:2" x14ac:dyDescent="0.35">
      <c r="A19" s="1" t="s">
        <v>2158</v>
      </c>
      <c r="B19" s="1">
        <v>167</v>
      </c>
    </row>
    <row r="20" spans="1:2" x14ac:dyDescent="0.35">
      <c r="A20" s="1" t="s">
        <v>2161</v>
      </c>
      <c r="B20" s="1">
        <v>195</v>
      </c>
    </row>
    <row r="21" spans="1:2" x14ac:dyDescent="0.35">
      <c r="A21" s="1" t="s">
        <v>2164</v>
      </c>
      <c r="B21" s="1">
        <v>203</v>
      </c>
    </row>
    <row r="22" spans="1:2" x14ac:dyDescent="0.35">
      <c r="A22" s="1" t="s">
        <v>2167</v>
      </c>
      <c r="B22" s="1">
        <v>172</v>
      </c>
    </row>
    <row r="23" spans="1:2" x14ac:dyDescent="0.35">
      <c r="A23" s="1" t="s">
        <v>2170</v>
      </c>
      <c r="B23" s="1">
        <v>137</v>
      </c>
    </row>
    <row r="24" spans="1:2" x14ac:dyDescent="0.35">
      <c r="A24" s="1" t="s">
        <v>2173</v>
      </c>
      <c r="B24" s="1">
        <v>205</v>
      </c>
    </row>
    <row r="25" spans="1:2" x14ac:dyDescent="0.35">
      <c r="A25" s="1" t="s">
        <v>2176</v>
      </c>
      <c r="B25" s="1">
        <v>183</v>
      </c>
    </row>
    <row r="26" spans="1:2" x14ac:dyDescent="0.35">
      <c r="A26" s="1" t="s">
        <v>2179</v>
      </c>
      <c r="B26" s="1">
        <v>192</v>
      </c>
    </row>
    <row r="27" spans="1:2" x14ac:dyDescent="0.35">
      <c r="A27" s="1" t="s">
        <v>2182</v>
      </c>
      <c r="B27" s="1">
        <v>134</v>
      </c>
    </row>
    <row r="28" spans="1:2" x14ac:dyDescent="0.35">
      <c r="A28" s="1" t="s">
        <v>2185</v>
      </c>
      <c r="B28" s="1">
        <v>121</v>
      </c>
    </row>
    <row r="29" spans="1:2" x14ac:dyDescent="0.35">
      <c r="A29" s="1" t="s">
        <v>2188</v>
      </c>
      <c r="B29" s="1">
        <v>215</v>
      </c>
    </row>
    <row r="30" spans="1:2" x14ac:dyDescent="0.35">
      <c r="A30" s="1" t="s">
        <v>2191</v>
      </c>
      <c r="B30" s="1">
        <v>133</v>
      </c>
    </row>
    <row r="31" spans="1:2" x14ac:dyDescent="0.35">
      <c r="A31" s="1" t="s">
        <v>2194</v>
      </c>
      <c r="B31" s="1">
        <v>198</v>
      </c>
    </row>
    <row r="32" spans="1:2" x14ac:dyDescent="0.35">
      <c r="A32" s="1" t="s">
        <v>2197</v>
      </c>
      <c r="B32" s="1">
        <v>143</v>
      </c>
    </row>
    <row r="33" spans="1:2" x14ac:dyDescent="0.35">
      <c r="A33" s="1" t="s">
        <v>2200</v>
      </c>
      <c r="B33" s="1">
        <v>166</v>
      </c>
    </row>
    <row r="34" spans="1:2" x14ac:dyDescent="0.35">
      <c r="A34" s="1" t="s">
        <v>2203</v>
      </c>
      <c r="B34" s="1">
        <v>165</v>
      </c>
    </row>
    <row r="35" spans="1:2" x14ac:dyDescent="0.35">
      <c r="A35" s="1" t="s">
        <v>2206</v>
      </c>
      <c r="B35" s="1">
        <v>212</v>
      </c>
    </row>
    <row r="36" spans="1:2" x14ac:dyDescent="0.35">
      <c r="A36" s="1" t="s">
        <v>2209</v>
      </c>
      <c r="B36" s="1">
        <v>217</v>
      </c>
    </row>
    <row r="37" spans="1:2" x14ac:dyDescent="0.35">
      <c r="A37" s="1" t="s">
        <v>2212</v>
      </c>
      <c r="B37" s="1">
        <v>114</v>
      </c>
    </row>
    <row r="38" spans="1:2" x14ac:dyDescent="0.35">
      <c r="A38" s="1" t="s">
        <v>2215</v>
      </c>
      <c r="B38" s="1">
        <v>155</v>
      </c>
    </row>
    <row r="39" spans="1:2" x14ac:dyDescent="0.35">
      <c r="A39" s="1" t="s">
        <v>2218</v>
      </c>
      <c r="B39" s="1">
        <v>111</v>
      </c>
    </row>
    <row r="40" spans="1:2" x14ac:dyDescent="0.35">
      <c r="A40" s="1" t="s">
        <v>2221</v>
      </c>
      <c r="B40" s="1">
        <v>113</v>
      </c>
    </row>
    <row r="41" spans="1:2" x14ac:dyDescent="0.35">
      <c r="A41" s="1" t="s">
        <v>2224</v>
      </c>
      <c r="B41" s="1">
        <v>184</v>
      </c>
    </row>
    <row r="42" spans="1:2" x14ac:dyDescent="0.35">
      <c r="A42" s="1" t="s">
        <v>2227</v>
      </c>
      <c r="B42" s="1">
        <v>163</v>
      </c>
    </row>
    <row r="43" spans="1:2" x14ac:dyDescent="0.35">
      <c r="A43" s="1" t="s">
        <v>2230</v>
      </c>
      <c r="B43" s="1">
        <v>135</v>
      </c>
    </row>
    <row r="44" spans="1:2" x14ac:dyDescent="0.35">
      <c r="A44" s="1" t="s">
        <v>2233</v>
      </c>
      <c r="B44" s="1">
        <v>168</v>
      </c>
    </row>
    <row r="45" spans="1:2" x14ac:dyDescent="0.35">
      <c r="A45" s="1" t="s">
        <v>2235</v>
      </c>
      <c r="B45" s="1">
        <v>145</v>
      </c>
    </row>
    <row r="46" spans="1:2" x14ac:dyDescent="0.35">
      <c r="A46" s="1" t="s">
        <v>2238</v>
      </c>
      <c r="B46" s="1">
        <v>161</v>
      </c>
    </row>
    <row r="47" spans="1:2" x14ac:dyDescent="0.35">
      <c r="A47" s="1" t="s">
        <v>2240</v>
      </c>
      <c r="B47" s="1">
        <v>164</v>
      </c>
    </row>
    <row r="48" spans="1:2" x14ac:dyDescent="0.35">
      <c r="A48" s="1" t="s">
        <v>2243</v>
      </c>
      <c r="B48" s="1">
        <v>138</v>
      </c>
    </row>
    <row r="49" spans="1:2" x14ac:dyDescent="0.35">
      <c r="A49" s="1" t="s">
        <v>2245</v>
      </c>
      <c r="B49" s="1">
        <v>202</v>
      </c>
    </row>
    <row r="50" spans="1:2" x14ac:dyDescent="0.35">
      <c r="A50" s="1" t="s">
        <v>2248</v>
      </c>
      <c r="B50" s="1">
        <v>131</v>
      </c>
    </row>
    <row r="51" spans="1:2" x14ac:dyDescent="0.35">
      <c r="A51" s="1" t="s">
        <v>2251</v>
      </c>
      <c r="B51" s="1">
        <v>144</v>
      </c>
    </row>
    <row r="52" spans="1:2" x14ac:dyDescent="0.35">
      <c r="A52" s="1" t="s">
        <v>2254</v>
      </c>
      <c r="B52" s="1">
        <v>190</v>
      </c>
    </row>
    <row r="53" spans="1:2" x14ac:dyDescent="0.35">
      <c r="A53" s="1" t="s">
        <v>2256</v>
      </c>
      <c r="B53" s="1">
        <v>117</v>
      </c>
    </row>
    <row r="54" spans="1:2" x14ac:dyDescent="0.35">
      <c r="A54" s="1" t="s">
        <v>2259</v>
      </c>
      <c r="B54" s="1">
        <v>185</v>
      </c>
    </row>
    <row r="55" spans="1:2" x14ac:dyDescent="0.35">
      <c r="A55" s="1" t="s">
        <v>2261</v>
      </c>
      <c r="B55" s="1">
        <v>141</v>
      </c>
    </row>
    <row r="56" spans="1:2" x14ac:dyDescent="0.35">
      <c r="A56" s="1" t="s">
        <v>2264</v>
      </c>
      <c r="B56" s="1">
        <v>174</v>
      </c>
    </row>
    <row r="57" spans="1:2" x14ac:dyDescent="0.35">
      <c r="A57" s="1" t="s">
        <v>2267</v>
      </c>
      <c r="B57" s="1">
        <v>118</v>
      </c>
    </row>
    <row r="58" spans="1:2" x14ac:dyDescent="0.35">
      <c r="A58" s="1" t="s">
        <v>2269</v>
      </c>
      <c r="B58" s="1">
        <v>207</v>
      </c>
    </row>
    <row r="59" spans="1:2" x14ac:dyDescent="0.35">
      <c r="A59" s="1" t="s">
        <v>2271</v>
      </c>
      <c r="B59" s="1">
        <v>122</v>
      </c>
    </row>
    <row r="60" spans="1:2" x14ac:dyDescent="0.35">
      <c r="A60" s="1" t="s">
        <v>2274</v>
      </c>
      <c r="B60" s="1">
        <v>181</v>
      </c>
    </row>
    <row r="61" spans="1:2" x14ac:dyDescent="0.35">
      <c r="A61" s="1" t="s">
        <v>2277</v>
      </c>
      <c r="B61" s="1">
        <v>112</v>
      </c>
    </row>
    <row r="62" spans="1:2" x14ac:dyDescent="0.35">
      <c r="A62" s="1" t="s">
        <v>2280</v>
      </c>
      <c r="B62" s="1">
        <v>139</v>
      </c>
    </row>
    <row r="63" spans="1:2" x14ac:dyDescent="0.35">
      <c r="A63" s="1" t="s">
        <v>2282</v>
      </c>
      <c r="B63" s="1">
        <v>173</v>
      </c>
    </row>
    <row r="64" spans="1:2" x14ac:dyDescent="0.35">
      <c r="A64" s="1" t="s">
        <v>2285</v>
      </c>
      <c r="B64" s="1">
        <v>158</v>
      </c>
    </row>
    <row r="65" spans="1:2" x14ac:dyDescent="0.35">
      <c r="A65" s="1" t="s">
        <v>2288</v>
      </c>
      <c r="B65" s="1">
        <v>206</v>
      </c>
    </row>
    <row r="66" spans="1:2" x14ac:dyDescent="0.35">
      <c r="A66" s="1" t="s">
        <v>2291</v>
      </c>
      <c r="B66" s="1">
        <v>156</v>
      </c>
    </row>
    <row r="67" spans="1:2" x14ac:dyDescent="0.35">
      <c r="A67" s="1" t="s">
        <v>2294</v>
      </c>
      <c r="B67" s="1">
        <v>154</v>
      </c>
    </row>
    <row r="68" spans="1:2" x14ac:dyDescent="0.35">
      <c r="A68" s="1" t="s">
        <v>2296</v>
      </c>
      <c r="B68" s="1">
        <v>124</v>
      </c>
    </row>
    <row r="69" spans="1:2" x14ac:dyDescent="0.35">
      <c r="A69" s="1" t="s">
        <v>2297</v>
      </c>
      <c r="B69" s="1">
        <v>191</v>
      </c>
    </row>
    <row r="70" spans="1:2" x14ac:dyDescent="0.35">
      <c r="A70" s="1" t="s">
        <v>2300</v>
      </c>
      <c r="B70" s="1">
        <v>162</v>
      </c>
    </row>
    <row r="71" spans="1:2" x14ac:dyDescent="0.35">
      <c r="A71" s="1" t="s">
        <v>2303</v>
      </c>
      <c r="B71" s="1">
        <v>123</v>
      </c>
    </row>
    <row r="72" spans="1:2" x14ac:dyDescent="0.35">
      <c r="A72" s="1" t="s">
        <v>2306</v>
      </c>
      <c r="B72" s="1">
        <v>116</v>
      </c>
    </row>
    <row r="73" spans="1:2" x14ac:dyDescent="0.35">
      <c r="A73" s="1" t="s">
        <v>2309</v>
      </c>
      <c r="B73" s="1">
        <v>197</v>
      </c>
    </row>
    <row r="74" spans="1:2" x14ac:dyDescent="0.35">
      <c r="A74" s="1" t="s">
        <v>2312</v>
      </c>
      <c r="B74" s="1">
        <v>186</v>
      </c>
    </row>
    <row r="75" spans="1:2" x14ac:dyDescent="0.35">
      <c r="A75" s="1" t="s">
        <v>2315</v>
      </c>
      <c r="B75" s="1">
        <v>213</v>
      </c>
    </row>
    <row r="76" spans="1:2" x14ac:dyDescent="0.35">
      <c r="A76" s="1" t="s">
        <v>2317</v>
      </c>
      <c r="B76" s="1">
        <v>171</v>
      </c>
    </row>
    <row r="77" spans="1:2" x14ac:dyDescent="0.35">
      <c r="A77" s="1" t="s">
        <v>2319</v>
      </c>
      <c r="B77" s="1">
        <v>151</v>
      </c>
    </row>
    <row r="78" spans="1:2" x14ac:dyDescent="0.35">
      <c r="A78" s="1" t="s">
        <v>2322</v>
      </c>
      <c r="B78" s="1">
        <v>142</v>
      </c>
    </row>
    <row r="79" spans="1:2" x14ac:dyDescent="0.35">
      <c r="A79" s="1" t="s">
        <v>2325</v>
      </c>
      <c r="B79" s="1">
        <v>196</v>
      </c>
    </row>
    <row r="80" spans="1:2" x14ac:dyDescent="0.35">
      <c r="A80" s="1" t="s">
        <v>2328</v>
      </c>
      <c r="B80" s="1">
        <v>157</v>
      </c>
    </row>
    <row r="81" spans="1:2" x14ac:dyDescent="0.35">
      <c r="A81" s="1" t="s">
        <v>2331</v>
      </c>
      <c r="B81" s="1">
        <v>214</v>
      </c>
    </row>
    <row r="82" spans="1:2" x14ac:dyDescent="0.35">
      <c r="A82" s="1" t="s">
        <v>2334</v>
      </c>
      <c r="B82" s="1">
        <v>182</v>
      </c>
    </row>
    <row r="83" spans="1:2" x14ac:dyDescent="0.35">
      <c r="A83" s="1" t="s">
        <v>2337</v>
      </c>
      <c r="B83" s="1">
        <v>169</v>
      </c>
    </row>
  </sheetData>
  <sortState xmlns:xlrd2="http://schemas.microsoft.com/office/spreadsheetml/2017/richdata2" ref="A2:B83">
    <sortCondition ref="A2:A83"/>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575"/>
  <sheetViews>
    <sheetView topLeftCell="A2" workbookViewId="0">
      <selection sqref="A1:XFD1048576"/>
    </sheetView>
  </sheetViews>
  <sheetFormatPr defaultRowHeight="14.5" x14ac:dyDescent="0.35"/>
  <cols>
    <col min="1" max="1" width="46" bestFit="1" customWidth="1"/>
    <col min="2" max="2" width="10" bestFit="1" customWidth="1"/>
    <col min="3" max="3" width="15.453125" bestFit="1" customWidth="1"/>
  </cols>
  <sheetData>
    <row r="1" spans="1:3" x14ac:dyDescent="0.35">
      <c r="A1" t="s">
        <v>700</v>
      </c>
      <c r="B1" t="s">
        <v>722</v>
      </c>
      <c r="C1" t="s">
        <v>883</v>
      </c>
    </row>
    <row r="2" spans="1:3" x14ac:dyDescent="0.35">
      <c r="A2" t="s">
        <v>615</v>
      </c>
      <c r="B2">
        <v>103020407</v>
      </c>
      <c r="C2" t="s">
        <v>44</v>
      </c>
    </row>
    <row r="3" spans="1:3" x14ac:dyDescent="0.35">
      <c r="A3" t="s">
        <v>448</v>
      </c>
      <c r="B3">
        <v>123460302</v>
      </c>
      <c r="C3" t="s">
        <v>156</v>
      </c>
    </row>
    <row r="4" spans="1:3" x14ac:dyDescent="0.35">
      <c r="A4" s="13" t="s">
        <v>347</v>
      </c>
      <c r="B4">
        <v>119350303</v>
      </c>
      <c r="C4" t="s">
        <v>147</v>
      </c>
    </row>
    <row r="5" spans="1:3" x14ac:dyDescent="0.35">
      <c r="A5" t="s">
        <v>613</v>
      </c>
      <c r="B5">
        <v>112015106</v>
      </c>
      <c r="C5" t="s">
        <v>48</v>
      </c>
    </row>
    <row r="6" spans="1:3" x14ac:dyDescent="0.35">
      <c r="A6" t="s">
        <v>632</v>
      </c>
      <c r="B6">
        <v>108110307</v>
      </c>
      <c r="C6" t="s">
        <v>90</v>
      </c>
    </row>
    <row r="7" spans="1:3" x14ac:dyDescent="0.35">
      <c r="A7" t="s">
        <v>302</v>
      </c>
      <c r="B7">
        <v>101260303</v>
      </c>
      <c r="C7" t="s">
        <v>304</v>
      </c>
    </row>
    <row r="8" spans="1:3" x14ac:dyDescent="0.35">
      <c r="A8" t="s">
        <v>94</v>
      </c>
      <c r="B8">
        <v>127040503</v>
      </c>
      <c r="C8" t="s">
        <v>96</v>
      </c>
    </row>
    <row r="9" spans="1:3" x14ac:dyDescent="0.35">
      <c r="A9" t="s">
        <v>42</v>
      </c>
      <c r="B9">
        <v>103020603</v>
      </c>
      <c r="C9" t="s">
        <v>44</v>
      </c>
    </row>
    <row r="10" spans="1:3" x14ac:dyDescent="0.35">
      <c r="A10" t="s">
        <v>217</v>
      </c>
      <c r="B10">
        <v>106160303</v>
      </c>
      <c r="C10" t="s">
        <v>96</v>
      </c>
    </row>
    <row r="11" spans="1:3" x14ac:dyDescent="0.35">
      <c r="A11" t="s">
        <v>391</v>
      </c>
      <c r="B11">
        <v>121390302</v>
      </c>
      <c r="C11" t="s">
        <v>118</v>
      </c>
    </row>
    <row r="12" spans="1:3" x14ac:dyDescent="0.35">
      <c r="A12" t="s">
        <v>136</v>
      </c>
      <c r="B12">
        <v>108070502</v>
      </c>
      <c r="C12" t="s">
        <v>138</v>
      </c>
    </row>
    <row r="13" spans="1:3" x14ac:dyDescent="0.35">
      <c r="A13" t="s">
        <v>97</v>
      </c>
      <c r="B13">
        <v>127040703</v>
      </c>
      <c r="C13" t="s">
        <v>96</v>
      </c>
    </row>
    <row r="14" spans="1:3" x14ac:dyDescent="0.35">
      <c r="A14" t="s">
        <v>384</v>
      </c>
      <c r="B14">
        <v>113380303</v>
      </c>
      <c r="C14" t="s">
        <v>35</v>
      </c>
    </row>
    <row r="15" spans="1:3" x14ac:dyDescent="0.35">
      <c r="A15" t="s">
        <v>116</v>
      </c>
      <c r="B15">
        <v>114060503</v>
      </c>
      <c r="C15" t="s">
        <v>118</v>
      </c>
    </row>
    <row r="16" spans="1:3" x14ac:dyDescent="0.35">
      <c r="A16" t="s">
        <v>88</v>
      </c>
      <c r="B16">
        <v>128030603</v>
      </c>
      <c r="C16" t="s">
        <v>90</v>
      </c>
    </row>
    <row r="17" spans="1:3" x14ac:dyDescent="0.35">
      <c r="A17" t="s">
        <v>91</v>
      </c>
      <c r="B17">
        <v>128030852</v>
      </c>
      <c r="C17" t="s">
        <v>90</v>
      </c>
    </row>
    <row r="18" spans="1:3" x14ac:dyDescent="0.35">
      <c r="A18" t="s">
        <v>145</v>
      </c>
      <c r="B18">
        <v>117080503</v>
      </c>
      <c r="C18" t="s">
        <v>147</v>
      </c>
    </row>
    <row r="19" spans="1:3" x14ac:dyDescent="0.35">
      <c r="A19" t="s">
        <v>499</v>
      </c>
      <c r="B19">
        <v>109530304</v>
      </c>
      <c r="C19" t="s">
        <v>138</v>
      </c>
    </row>
    <row r="20" spans="1:3" x14ac:dyDescent="0.35">
      <c r="A20" t="s">
        <v>557</v>
      </c>
      <c r="B20">
        <v>101630504</v>
      </c>
      <c r="C20" t="s">
        <v>304</v>
      </c>
    </row>
    <row r="21" spans="1:3" x14ac:dyDescent="0.35">
      <c r="A21" t="s">
        <v>203</v>
      </c>
      <c r="B21">
        <v>124150503</v>
      </c>
      <c r="C21" t="s">
        <v>205</v>
      </c>
    </row>
    <row r="22" spans="1:3" x14ac:dyDescent="0.35">
      <c r="A22" t="s">
        <v>45</v>
      </c>
      <c r="B22">
        <v>103020753</v>
      </c>
      <c r="C22" t="s">
        <v>44</v>
      </c>
    </row>
    <row r="23" spans="1:3" x14ac:dyDescent="0.35">
      <c r="A23" t="s">
        <v>198</v>
      </c>
      <c r="B23">
        <v>110141003</v>
      </c>
      <c r="C23" t="s">
        <v>138</v>
      </c>
    </row>
    <row r="24" spans="1:3" x14ac:dyDescent="0.35">
      <c r="A24" t="s">
        <v>46</v>
      </c>
      <c r="B24">
        <v>103021102</v>
      </c>
      <c r="C24" t="s">
        <v>44</v>
      </c>
    </row>
    <row r="25" spans="1:3" x14ac:dyDescent="0.35">
      <c r="A25" t="s">
        <v>473</v>
      </c>
      <c r="B25">
        <v>120480803</v>
      </c>
      <c r="C25" t="s">
        <v>118</v>
      </c>
    </row>
    <row r="26" spans="1:3" x14ac:dyDescent="0.35">
      <c r="A26" t="s">
        <v>98</v>
      </c>
      <c r="B26">
        <v>127041203</v>
      </c>
      <c r="C26" t="s">
        <v>96</v>
      </c>
    </row>
    <row r="27" spans="1:3" x14ac:dyDescent="0.35">
      <c r="A27" t="s">
        <v>622</v>
      </c>
      <c r="B27">
        <v>127041307</v>
      </c>
      <c r="C27" t="s">
        <v>96</v>
      </c>
    </row>
    <row r="28" spans="1:3" x14ac:dyDescent="0.35">
      <c r="A28" t="s">
        <v>110</v>
      </c>
      <c r="B28">
        <v>108051003</v>
      </c>
      <c r="C28" t="s">
        <v>90</v>
      </c>
    </row>
    <row r="29" spans="1:3" x14ac:dyDescent="0.35">
      <c r="A29" t="s">
        <v>623</v>
      </c>
      <c r="B29">
        <v>108051307</v>
      </c>
      <c r="C29" t="s">
        <v>48</v>
      </c>
    </row>
    <row r="30" spans="1:3" x14ac:dyDescent="0.35">
      <c r="A30" t="s">
        <v>575</v>
      </c>
      <c r="B30">
        <v>107650603</v>
      </c>
      <c r="C30" t="s">
        <v>304</v>
      </c>
    </row>
    <row r="31" spans="1:3" x14ac:dyDescent="0.35">
      <c r="A31" t="s">
        <v>200</v>
      </c>
      <c r="B31">
        <v>110141103</v>
      </c>
      <c r="C31" t="s">
        <v>138</v>
      </c>
    </row>
    <row r="32" spans="1:3" x14ac:dyDescent="0.35">
      <c r="A32" t="s">
        <v>139</v>
      </c>
      <c r="B32">
        <v>108071003</v>
      </c>
      <c r="C32" t="s">
        <v>138</v>
      </c>
    </row>
    <row r="33" spans="1:3" x14ac:dyDescent="0.35">
      <c r="A33" t="s">
        <v>154</v>
      </c>
      <c r="B33">
        <v>122091002</v>
      </c>
      <c r="C33" t="s">
        <v>156</v>
      </c>
    </row>
    <row r="34" spans="1:3" x14ac:dyDescent="0.35">
      <c r="A34" t="s">
        <v>236</v>
      </c>
      <c r="B34">
        <v>116191004</v>
      </c>
      <c r="C34" t="s">
        <v>147</v>
      </c>
    </row>
    <row r="35" spans="1:3" x14ac:dyDescent="0.35">
      <c r="A35" t="s">
        <v>559</v>
      </c>
      <c r="B35">
        <v>101630903</v>
      </c>
      <c r="C35" t="s">
        <v>304</v>
      </c>
    </row>
    <row r="36" spans="1:3" x14ac:dyDescent="0.35">
      <c r="A36" t="s">
        <v>624</v>
      </c>
      <c r="B36">
        <v>114060557</v>
      </c>
      <c r="C36" t="s">
        <v>118</v>
      </c>
    </row>
    <row r="37" spans="1:3" x14ac:dyDescent="0.35">
      <c r="A37" t="s">
        <v>521</v>
      </c>
      <c r="B37">
        <v>108561003</v>
      </c>
      <c r="C37" t="s">
        <v>90</v>
      </c>
    </row>
    <row r="38" spans="1:3" x14ac:dyDescent="0.35">
      <c r="A38" t="s">
        <v>33</v>
      </c>
      <c r="B38">
        <v>112011103</v>
      </c>
      <c r="C38" t="s">
        <v>35</v>
      </c>
    </row>
    <row r="39" spans="1:3" x14ac:dyDescent="0.35">
      <c r="A39" t="s">
        <v>238</v>
      </c>
      <c r="B39">
        <v>116191103</v>
      </c>
      <c r="C39" t="s">
        <v>147</v>
      </c>
    </row>
    <row r="40" spans="1:3" x14ac:dyDescent="0.35">
      <c r="A40" t="s">
        <v>47</v>
      </c>
      <c r="B40">
        <v>103021252</v>
      </c>
      <c r="C40" t="s">
        <v>48</v>
      </c>
    </row>
    <row r="41" spans="1:3" x14ac:dyDescent="0.35">
      <c r="A41" t="s">
        <v>672</v>
      </c>
      <c r="B41">
        <v>120481107</v>
      </c>
      <c r="C41" t="s">
        <v>118</v>
      </c>
    </row>
    <row r="42" spans="1:3" x14ac:dyDescent="0.35">
      <c r="A42" t="s">
        <v>475</v>
      </c>
      <c r="B42">
        <v>120481002</v>
      </c>
      <c r="C42" t="s">
        <v>118</v>
      </c>
    </row>
    <row r="43" spans="1:3" x14ac:dyDescent="0.35">
      <c r="A43" t="s">
        <v>560</v>
      </c>
      <c r="B43">
        <v>101631003</v>
      </c>
      <c r="C43" t="s">
        <v>304</v>
      </c>
    </row>
    <row r="44" spans="1:3" x14ac:dyDescent="0.35">
      <c r="A44" t="s">
        <v>99</v>
      </c>
      <c r="B44">
        <v>127041503</v>
      </c>
      <c r="C44" t="s">
        <v>96</v>
      </c>
    </row>
    <row r="45" spans="1:3" x14ac:dyDescent="0.35">
      <c r="A45" t="s">
        <v>248</v>
      </c>
      <c r="B45">
        <v>115210503</v>
      </c>
      <c r="C45" t="s">
        <v>35</v>
      </c>
    </row>
    <row r="46" spans="1:3" x14ac:dyDescent="0.35">
      <c r="A46" t="s">
        <v>100</v>
      </c>
      <c r="B46">
        <v>127041603</v>
      </c>
      <c r="C46" t="s">
        <v>96</v>
      </c>
    </row>
    <row r="47" spans="1:3" x14ac:dyDescent="0.35">
      <c r="A47" t="s">
        <v>177</v>
      </c>
      <c r="B47">
        <v>108110603</v>
      </c>
      <c r="C47" t="s">
        <v>90</v>
      </c>
    </row>
    <row r="48" spans="1:3" x14ac:dyDescent="0.35">
      <c r="A48" t="s">
        <v>239</v>
      </c>
      <c r="B48">
        <v>116191203</v>
      </c>
      <c r="C48" t="s">
        <v>147</v>
      </c>
    </row>
    <row r="49" spans="1:3" x14ac:dyDescent="0.35">
      <c r="A49" t="s">
        <v>505</v>
      </c>
      <c r="B49">
        <v>129540803</v>
      </c>
      <c r="C49" t="s">
        <v>118</v>
      </c>
    </row>
    <row r="50" spans="1:3" x14ac:dyDescent="0.35">
      <c r="A50" t="s">
        <v>535</v>
      </c>
      <c r="B50">
        <v>119581003</v>
      </c>
      <c r="C50" t="s">
        <v>147</v>
      </c>
    </row>
    <row r="51" spans="1:3" x14ac:dyDescent="0.35">
      <c r="A51" t="s">
        <v>119</v>
      </c>
      <c r="B51">
        <v>114060753</v>
      </c>
      <c r="C51" t="s">
        <v>118</v>
      </c>
    </row>
    <row r="52" spans="1:3" x14ac:dyDescent="0.35">
      <c r="A52" t="s">
        <v>422</v>
      </c>
      <c r="B52">
        <v>109420803</v>
      </c>
      <c r="C52" t="s">
        <v>138</v>
      </c>
    </row>
    <row r="53" spans="1:3" x14ac:dyDescent="0.35">
      <c r="A53" t="s">
        <v>120</v>
      </c>
      <c r="B53">
        <v>114060853</v>
      </c>
      <c r="C53" t="s">
        <v>118</v>
      </c>
    </row>
    <row r="54" spans="1:3" x14ac:dyDescent="0.35">
      <c r="A54" t="s">
        <v>49</v>
      </c>
      <c r="B54">
        <v>103021453</v>
      </c>
      <c r="C54" t="s">
        <v>44</v>
      </c>
    </row>
    <row r="55" spans="1:3" x14ac:dyDescent="0.35">
      <c r="A55" t="s">
        <v>157</v>
      </c>
      <c r="B55">
        <v>122091303</v>
      </c>
      <c r="C55" t="s">
        <v>156</v>
      </c>
    </row>
    <row r="56" spans="1:3" x14ac:dyDescent="0.35">
      <c r="A56" t="s">
        <v>158</v>
      </c>
      <c r="B56">
        <v>122091352</v>
      </c>
      <c r="C56" t="s">
        <v>156</v>
      </c>
    </row>
    <row r="57" spans="1:3" x14ac:dyDescent="0.35">
      <c r="A57" t="s">
        <v>341</v>
      </c>
      <c r="B57">
        <v>106330703</v>
      </c>
      <c r="C57" t="s">
        <v>90</v>
      </c>
    </row>
    <row r="58" spans="1:3" x14ac:dyDescent="0.35">
      <c r="A58" t="s">
        <v>343</v>
      </c>
      <c r="B58">
        <v>106330803</v>
      </c>
      <c r="C58" t="s">
        <v>90</v>
      </c>
    </row>
    <row r="59" spans="1:3" x14ac:dyDescent="0.35">
      <c r="A59" t="s">
        <v>305</v>
      </c>
      <c r="B59">
        <v>101260803</v>
      </c>
      <c r="C59" t="s">
        <v>304</v>
      </c>
    </row>
    <row r="60" spans="1:3" x14ac:dyDescent="0.35">
      <c r="A60" t="s">
        <v>450</v>
      </c>
      <c r="B60">
        <v>123460504</v>
      </c>
      <c r="C60" t="s">
        <v>48</v>
      </c>
    </row>
    <row r="61" spans="1:3" x14ac:dyDescent="0.35">
      <c r="A61" t="s">
        <v>628</v>
      </c>
      <c r="B61">
        <v>122091457</v>
      </c>
      <c r="C61" t="s">
        <v>156</v>
      </c>
    </row>
    <row r="62" spans="1:3" x14ac:dyDescent="0.35">
      <c r="A62" t="s">
        <v>561</v>
      </c>
      <c r="B62">
        <v>101631203</v>
      </c>
      <c r="C62" t="s">
        <v>304</v>
      </c>
    </row>
    <row r="63" spans="1:3" x14ac:dyDescent="0.35">
      <c r="A63" t="s">
        <v>577</v>
      </c>
      <c r="B63">
        <v>107650703</v>
      </c>
      <c r="C63" t="s">
        <v>304</v>
      </c>
    </row>
    <row r="64" spans="1:3" x14ac:dyDescent="0.35">
      <c r="A64" t="s">
        <v>169</v>
      </c>
      <c r="B64">
        <v>104101252</v>
      </c>
      <c r="C64" t="s">
        <v>96</v>
      </c>
    </row>
    <row r="65" spans="1:3" x14ac:dyDescent="0.35">
      <c r="A65" t="s">
        <v>631</v>
      </c>
      <c r="B65">
        <v>104101307</v>
      </c>
      <c r="C65" t="s">
        <v>96</v>
      </c>
    </row>
    <row r="66" spans="1:3" x14ac:dyDescent="0.35">
      <c r="A66" t="s">
        <v>655</v>
      </c>
      <c r="B66">
        <v>119354207</v>
      </c>
      <c r="C66" t="s">
        <v>48</v>
      </c>
    </row>
    <row r="67" spans="1:3" x14ac:dyDescent="0.35">
      <c r="A67" t="s">
        <v>562</v>
      </c>
      <c r="B67">
        <v>101631503</v>
      </c>
      <c r="C67" t="s">
        <v>304</v>
      </c>
    </row>
    <row r="68" spans="1:3" x14ac:dyDescent="0.35">
      <c r="A68" t="s">
        <v>179</v>
      </c>
      <c r="B68">
        <v>108111203</v>
      </c>
      <c r="C68" t="s">
        <v>90</v>
      </c>
    </row>
    <row r="69" spans="1:3" x14ac:dyDescent="0.35">
      <c r="A69" t="s">
        <v>190</v>
      </c>
      <c r="B69">
        <v>109122703</v>
      </c>
      <c r="C69" t="s">
        <v>138</v>
      </c>
    </row>
    <row r="70" spans="1:3" x14ac:dyDescent="0.35">
      <c r="A70" t="s">
        <v>250</v>
      </c>
      <c r="B70">
        <v>115211003</v>
      </c>
      <c r="C70" t="s">
        <v>35</v>
      </c>
    </row>
    <row r="71" spans="1:3" x14ac:dyDescent="0.35">
      <c r="A71" t="s">
        <v>563</v>
      </c>
      <c r="B71">
        <v>101631703</v>
      </c>
      <c r="C71" t="s">
        <v>304</v>
      </c>
    </row>
    <row r="72" spans="1:3" x14ac:dyDescent="0.35">
      <c r="A72" t="s">
        <v>148</v>
      </c>
      <c r="B72">
        <v>117081003</v>
      </c>
      <c r="C72" t="s">
        <v>147</v>
      </c>
    </row>
    <row r="73" spans="1:3" x14ac:dyDescent="0.35">
      <c r="A73" t="s">
        <v>634</v>
      </c>
      <c r="B73">
        <v>121131507</v>
      </c>
      <c r="C73" t="s">
        <v>118</v>
      </c>
    </row>
    <row r="74" spans="1:3" x14ac:dyDescent="0.35">
      <c r="A74" t="s">
        <v>349</v>
      </c>
      <c r="B74">
        <v>119351303</v>
      </c>
      <c r="C74" t="s">
        <v>147</v>
      </c>
    </row>
    <row r="75" spans="1:3" x14ac:dyDescent="0.35">
      <c r="A75" t="s">
        <v>673</v>
      </c>
      <c r="B75">
        <v>120483007</v>
      </c>
      <c r="C75" t="s">
        <v>118</v>
      </c>
    </row>
    <row r="76" spans="1:3" x14ac:dyDescent="0.35">
      <c r="A76" t="s">
        <v>251</v>
      </c>
      <c r="B76">
        <v>115211103</v>
      </c>
      <c r="C76" t="s">
        <v>35</v>
      </c>
    </row>
    <row r="77" spans="1:3" x14ac:dyDescent="0.35">
      <c r="A77" t="s">
        <v>50</v>
      </c>
      <c r="B77">
        <v>103021603</v>
      </c>
      <c r="C77" t="s">
        <v>48</v>
      </c>
    </row>
    <row r="78" spans="1:3" x14ac:dyDescent="0.35">
      <c r="A78" t="s">
        <v>322</v>
      </c>
      <c r="B78">
        <v>101301303</v>
      </c>
      <c r="C78" t="s">
        <v>304</v>
      </c>
    </row>
    <row r="79" spans="1:3" x14ac:dyDescent="0.35">
      <c r="A79" t="s">
        <v>393</v>
      </c>
      <c r="B79">
        <v>121391303</v>
      </c>
      <c r="C79" t="s">
        <v>118</v>
      </c>
    </row>
    <row r="80" spans="1:3" x14ac:dyDescent="0.35">
      <c r="A80" t="s">
        <v>159</v>
      </c>
      <c r="B80">
        <v>122092002</v>
      </c>
      <c r="C80" t="s">
        <v>156</v>
      </c>
    </row>
    <row r="81" spans="1:3" x14ac:dyDescent="0.35">
      <c r="A81" t="s">
        <v>160</v>
      </c>
      <c r="B81">
        <v>122092102</v>
      </c>
      <c r="C81" t="s">
        <v>156</v>
      </c>
    </row>
    <row r="82" spans="1:3" x14ac:dyDescent="0.35">
      <c r="A82" t="s">
        <v>180</v>
      </c>
      <c r="B82">
        <v>108111303</v>
      </c>
      <c r="C82" t="s">
        <v>90</v>
      </c>
    </row>
    <row r="83" spans="1:3" x14ac:dyDescent="0.35">
      <c r="A83" t="s">
        <v>240</v>
      </c>
      <c r="B83">
        <v>116191503</v>
      </c>
      <c r="C83" t="s">
        <v>147</v>
      </c>
    </row>
    <row r="84" spans="1:3" x14ac:dyDescent="0.35">
      <c r="A84" t="s">
        <v>257</v>
      </c>
      <c r="B84">
        <v>115221402</v>
      </c>
      <c r="C84" t="s">
        <v>35</v>
      </c>
    </row>
    <row r="85" spans="1:3" x14ac:dyDescent="0.35">
      <c r="A85" t="s">
        <v>318</v>
      </c>
      <c r="B85">
        <v>111291304</v>
      </c>
      <c r="C85" t="s">
        <v>35</v>
      </c>
    </row>
    <row r="86" spans="1:3" x14ac:dyDescent="0.35">
      <c r="A86" t="s">
        <v>324</v>
      </c>
      <c r="B86">
        <v>101301403</v>
      </c>
      <c r="C86" t="s">
        <v>304</v>
      </c>
    </row>
    <row r="87" spans="1:3" x14ac:dyDescent="0.35">
      <c r="A87" t="s">
        <v>668</v>
      </c>
      <c r="B87">
        <v>123460957</v>
      </c>
      <c r="C87" t="s">
        <v>156</v>
      </c>
    </row>
    <row r="88" spans="1:3" x14ac:dyDescent="0.35">
      <c r="A88" t="s">
        <v>635</v>
      </c>
      <c r="B88">
        <v>110141607</v>
      </c>
      <c r="C88" t="s">
        <v>48</v>
      </c>
    </row>
    <row r="89" spans="1:3" x14ac:dyDescent="0.35">
      <c r="A89" t="s">
        <v>101</v>
      </c>
      <c r="B89">
        <v>127042003</v>
      </c>
      <c r="C89" t="s">
        <v>96</v>
      </c>
    </row>
    <row r="90" spans="1:3" x14ac:dyDescent="0.35">
      <c r="A90" t="s">
        <v>684</v>
      </c>
      <c r="B90">
        <v>107651207</v>
      </c>
      <c r="C90" t="s">
        <v>304</v>
      </c>
    </row>
    <row r="91" spans="1:3" x14ac:dyDescent="0.35">
      <c r="A91" t="s">
        <v>596</v>
      </c>
      <c r="B91">
        <v>112671303</v>
      </c>
      <c r="C91" t="s">
        <v>35</v>
      </c>
    </row>
    <row r="92" spans="1:3" x14ac:dyDescent="0.35">
      <c r="A92" t="s">
        <v>312</v>
      </c>
      <c r="B92">
        <v>112281302</v>
      </c>
      <c r="C92" t="s">
        <v>35</v>
      </c>
    </row>
    <row r="93" spans="1:3" x14ac:dyDescent="0.35">
      <c r="A93" t="s">
        <v>564</v>
      </c>
      <c r="B93">
        <v>101631803</v>
      </c>
      <c r="C93" t="s">
        <v>304</v>
      </c>
    </row>
    <row r="94" spans="1:3" x14ac:dyDescent="0.35">
      <c r="A94" t="s">
        <v>51</v>
      </c>
      <c r="B94">
        <v>103021752</v>
      </c>
      <c r="C94" t="s">
        <v>48</v>
      </c>
    </row>
    <row r="95" spans="1:3" x14ac:dyDescent="0.35">
      <c r="A95" t="s">
        <v>565</v>
      </c>
      <c r="B95">
        <v>101631903</v>
      </c>
      <c r="C95" t="s">
        <v>48</v>
      </c>
    </row>
    <row r="96" spans="1:3" x14ac:dyDescent="0.35">
      <c r="A96" t="s">
        <v>451</v>
      </c>
      <c r="B96">
        <v>123461302</v>
      </c>
      <c r="C96" t="s">
        <v>156</v>
      </c>
    </row>
    <row r="97" spans="1:3" x14ac:dyDescent="0.35">
      <c r="A97" t="s">
        <v>636</v>
      </c>
      <c r="B97">
        <v>124151607</v>
      </c>
      <c r="C97" t="s">
        <v>48</v>
      </c>
    </row>
    <row r="98" spans="1:3" x14ac:dyDescent="0.35">
      <c r="A98" t="s">
        <v>268</v>
      </c>
      <c r="B98">
        <v>125231232</v>
      </c>
      <c r="C98" t="s">
        <v>205</v>
      </c>
    </row>
    <row r="99" spans="1:3" x14ac:dyDescent="0.35">
      <c r="A99" t="s">
        <v>112</v>
      </c>
      <c r="B99">
        <v>108051503</v>
      </c>
      <c r="C99" t="s">
        <v>90</v>
      </c>
    </row>
    <row r="100" spans="1:3" x14ac:dyDescent="0.35">
      <c r="A100" t="s">
        <v>270</v>
      </c>
      <c r="B100">
        <v>125231303</v>
      </c>
      <c r="C100" t="s">
        <v>205</v>
      </c>
    </row>
    <row r="101" spans="1:3" x14ac:dyDescent="0.35">
      <c r="A101" t="s">
        <v>645</v>
      </c>
      <c r="B101">
        <v>105252507</v>
      </c>
      <c r="C101" t="s">
        <v>48</v>
      </c>
    </row>
    <row r="102" spans="1:3" x14ac:dyDescent="0.35">
      <c r="A102" t="s">
        <v>52</v>
      </c>
      <c r="B102">
        <v>103021903</v>
      </c>
      <c r="C102" t="s">
        <v>44</v>
      </c>
    </row>
    <row r="103" spans="1:3" x14ac:dyDescent="0.35">
      <c r="A103" t="s">
        <v>219</v>
      </c>
      <c r="B103">
        <v>106161203</v>
      </c>
      <c r="C103" t="s">
        <v>96</v>
      </c>
    </row>
    <row r="104" spans="1:3" x14ac:dyDescent="0.35">
      <c r="A104" t="s">
        <v>637</v>
      </c>
      <c r="B104">
        <v>106161357</v>
      </c>
      <c r="C104" t="s">
        <v>96</v>
      </c>
    </row>
    <row r="105" spans="1:3" x14ac:dyDescent="0.35">
      <c r="A105" t="s">
        <v>220</v>
      </c>
      <c r="B105">
        <v>106161703</v>
      </c>
      <c r="C105" t="s">
        <v>96</v>
      </c>
    </row>
    <row r="106" spans="1:3" x14ac:dyDescent="0.35">
      <c r="A106" t="s">
        <v>140</v>
      </c>
      <c r="B106">
        <v>108071504</v>
      </c>
      <c r="C106" t="s">
        <v>138</v>
      </c>
    </row>
    <row r="107" spans="1:3" x14ac:dyDescent="0.35">
      <c r="A107" t="s">
        <v>225</v>
      </c>
      <c r="B107">
        <v>110171003</v>
      </c>
      <c r="C107" t="s">
        <v>138</v>
      </c>
    </row>
    <row r="108" spans="1:3" x14ac:dyDescent="0.35">
      <c r="A108" t="s">
        <v>638</v>
      </c>
      <c r="B108">
        <v>110171607</v>
      </c>
      <c r="C108" t="s">
        <v>138</v>
      </c>
    </row>
    <row r="109" spans="1:3" x14ac:dyDescent="0.35">
      <c r="A109" t="s">
        <v>206</v>
      </c>
      <c r="B109">
        <v>124151902</v>
      </c>
      <c r="C109" t="s">
        <v>205</v>
      </c>
    </row>
    <row r="110" spans="1:3" x14ac:dyDescent="0.35">
      <c r="A110" t="s">
        <v>358</v>
      </c>
      <c r="B110">
        <v>113361303</v>
      </c>
      <c r="C110" t="s">
        <v>35</v>
      </c>
    </row>
    <row r="111" spans="1:3" x14ac:dyDescent="0.35">
      <c r="A111" t="s">
        <v>452</v>
      </c>
      <c r="B111">
        <v>123461602</v>
      </c>
      <c r="C111" t="s">
        <v>156</v>
      </c>
    </row>
    <row r="112" spans="1:3" x14ac:dyDescent="0.35">
      <c r="A112" t="s">
        <v>360</v>
      </c>
      <c r="B112">
        <v>113361503</v>
      </c>
      <c r="C112" t="s">
        <v>35</v>
      </c>
    </row>
    <row r="113" spans="1:3" x14ac:dyDescent="0.35">
      <c r="A113" t="s">
        <v>640</v>
      </c>
      <c r="B113">
        <v>116191757</v>
      </c>
      <c r="C113" t="s">
        <v>147</v>
      </c>
    </row>
    <row r="114" spans="1:3" x14ac:dyDescent="0.35">
      <c r="A114" t="s">
        <v>428</v>
      </c>
      <c r="B114">
        <v>104431304</v>
      </c>
      <c r="C114" t="s">
        <v>96</v>
      </c>
    </row>
    <row r="115" spans="1:3" x14ac:dyDescent="0.35">
      <c r="A115" t="s">
        <v>523</v>
      </c>
      <c r="B115">
        <v>108561803</v>
      </c>
      <c r="C115" t="s">
        <v>90</v>
      </c>
    </row>
    <row r="116" spans="1:3" x14ac:dyDescent="0.35">
      <c r="A116" t="s">
        <v>181</v>
      </c>
      <c r="B116">
        <v>108111403</v>
      </c>
      <c r="C116" t="s">
        <v>90</v>
      </c>
    </row>
    <row r="117" spans="1:3" x14ac:dyDescent="0.35">
      <c r="A117" t="s">
        <v>361</v>
      </c>
      <c r="B117">
        <v>113361703</v>
      </c>
      <c r="C117" t="s">
        <v>35</v>
      </c>
    </row>
    <row r="118" spans="1:3" x14ac:dyDescent="0.35">
      <c r="A118" t="s">
        <v>37</v>
      </c>
      <c r="B118">
        <v>112011603</v>
      </c>
      <c r="C118" t="s">
        <v>35</v>
      </c>
    </row>
    <row r="119" spans="1:3" x14ac:dyDescent="0.35">
      <c r="A119" t="s">
        <v>243</v>
      </c>
      <c r="B119">
        <v>105201033</v>
      </c>
      <c r="C119" t="s">
        <v>245</v>
      </c>
    </row>
    <row r="120" spans="1:3" x14ac:dyDescent="0.35">
      <c r="A120" t="s">
        <v>647</v>
      </c>
      <c r="B120">
        <v>101266007</v>
      </c>
      <c r="C120" t="s">
        <v>48</v>
      </c>
    </row>
    <row r="121" spans="1:3" x14ac:dyDescent="0.35">
      <c r="A121" t="s">
        <v>306</v>
      </c>
      <c r="B121">
        <v>101261302</v>
      </c>
      <c r="C121" t="s">
        <v>304</v>
      </c>
    </row>
    <row r="122" spans="1:3" x14ac:dyDescent="0.35">
      <c r="A122" t="s">
        <v>121</v>
      </c>
      <c r="B122">
        <v>114061103</v>
      </c>
      <c r="C122" t="s">
        <v>118</v>
      </c>
    </row>
    <row r="123" spans="1:3" x14ac:dyDescent="0.35">
      <c r="A123" t="s">
        <v>53</v>
      </c>
      <c r="B123">
        <v>103022103</v>
      </c>
      <c r="C123" t="s">
        <v>44</v>
      </c>
    </row>
    <row r="124" spans="1:3" x14ac:dyDescent="0.35">
      <c r="A124" t="s">
        <v>386</v>
      </c>
      <c r="B124">
        <v>113381303</v>
      </c>
      <c r="C124" t="s">
        <v>35</v>
      </c>
    </row>
    <row r="125" spans="1:3" x14ac:dyDescent="0.35">
      <c r="A125" t="s">
        <v>288</v>
      </c>
      <c r="B125">
        <v>105251453</v>
      </c>
      <c r="C125" t="s">
        <v>245</v>
      </c>
    </row>
    <row r="126" spans="1:3" x14ac:dyDescent="0.35">
      <c r="A126" t="s">
        <v>501</v>
      </c>
      <c r="B126">
        <v>109531304</v>
      </c>
      <c r="C126" t="s">
        <v>138</v>
      </c>
    </row>
    <row r="127" spans="1:3" x14ac:dyDescent="0.35">
      <c r="A127" t="s">
        <v>161</v>
      </c>
      <c r="B127">
        <v>122092353</v>
      </c>
      <c r="C127" t="s">
        <v>156</v>
      </c>
    </row>
    <row r="128" spans="1:3" x14ac:dyDescent="0.35">
      <c r="A128" t="s">
        <v>549</v>
      </c>
      <c r="B128">
        <v>106611303</v>
      </c>
      <c r="C128" t="s">
        <v>245</v>
      </c>
    </row>
    <row r="129" spans="1:3" x14ac:dyDescent="0.35">
      <c r="A129" t="s">
        <v>246</v>
      </c>
      <c r="B129">
        <v>105201352</v>
      </c>
      <c r="C129" t="s">
        <v>245</v>
      </c>
    </row>
    <row r="130" spans="1:3" x14ac:dyDescent="0.35">
      <c r="A130" t="s">
        <v>641</v>
      </c>
      <c r="B130">
        <v>105201407</v>
      </c>
      <c r="C130" t="s">
        <v>245</v>
      </c>
    </row>
    <row r="131" spans="1:3" x14ac:dyDescent="0.35">
      <c r="A131" t="s">
        <v>401</v>
      </c>
      <c r="B131">
        <v>118401403</v>
      </c>
      <c r="C131" t="s">
        <v>147</v>
      </c>
    </row>
    <row r="132" spans="1:3" x14ac:dyDescent="0.35">
      <c r="A132" t="s">
        <v>642</v>
      </c>
      <c r="B132">
        <v>115211657</v>
      </c>
      <c r="C132" t="s">
        <v>35</v>
      </c>
    </row>
    <row r="133" spans="1:3" x14ac:dyDescent="0.35">
      <c r="A133" t="s">
        <v>252</v>
      </c>
      <c r="B133">
        <v>115211603</v>
      </c>
      <c r="C133" t="s">
        <v>35</v>
      </c>
    </row>
    <row r="134" spans="1:3" x14ac:dyDescent="0.35">
      <c r="A134" t="s">
        <v>227</v>
      </c>
      <c r="B134">
        <v>110171803</v>
      </c>
      <c r="C134" t="s">
        <v>138</v>
      </c>
    </row>
    <row r="135" spans="1:3" x14ac:dyDescent="0.35">
      <c r="A135" t="s">
        <v>403</v>
      </c>
      <c r="B135">
        <v>118401603</v>
      </c>
      <c r="C135" t="s">
        <v>147</v>
      </c>
    </row>
    <row r="136" spans="1:3" x14ac:dyDescent="0.35">
      <c r="A136" t="s">
        <v>598</v>
      </c>
      <c r="B136">
        <v>112671603</v>
      </c>
      <c r="C136" t="s">
        <v>35</v>
      </c>
    </row>
    <row r="137" spans="1:3" x14ac:dyDescent="0.35">
      <c r="A137" t="s">
        <v>122</v>
      </c>
      <c r="B137">
        <v>114061503</v>
      </c>
      <c r="C137" t="s">
        <v>118</v>
      </c>
    </row>
    <row r="138" spans="1:3" x14ac:dyDescent="0.35">
      <c r="A138" t="s">
        <v>471</v>
      </c>
      <c r="B138">
        <v>116471803</v>
      </c>
      <c r="C138" t="s">
        <v>147</v>
      </c>
    </row>
    <row r="139" spans="1:3" x14ac:dyDescent="0.35">
      <c r="A139" t="s">
        <v>643</v>
      </c>
      <c r="B139">
        <v>115221607</v>
      </c>
      <c r="C139" t="s">
        <v>35</v>
      </c>
    </row>
    <row r="140" spans="1:3" x14ac:dyDescent="0.35">
      <c r="A140" t="s">
        <v>54</v>
      </c>
      <c r="B140">
        <v>103022253</v>
      </c>
      <c r="C140" t="s">
        <v>44</v>
      </c>
    </row>
    <row r="141" spans="1:3" x14ac:dyDescent="0.35">
      <c r="A141" t="s">
        <v>644</v>
      </c>
      <c r="B141">
        <v>125232407</v>
      </c>
      <c r="C141" t="s">
        <v>48</v>
      </c>
    </row>
    <row r="142" spans="1:3" x14ac:dyDescent="0.35">
      <c r="A142" t="s">
        <v>496</v>
      </c>
      <c r="B142">
        <v>120522003</v>
      </c>
      <c r="C142" t="s">
        <v>147</v>
      </c>
    </row>
    <row r="143" spans="1:3" x14ac:dyDescent="0.35">
      <c r="A143" t="s">
        <v>578</v>
      </c>
      <c r="B143">
        <v>107651603</v>
      </c>
      <c r="C143" t="s">
        <v>304</v>
      </c>
    </row>
    <row r="144" spans="1:3" x14ac:dyDescent="0.35">
      <c r="A144" t="s">
        <v>259</v>
      </c>
      <c r="B144">
        <v>115221753</v>
      </c>
      <c r="C144" t="s">
        <v>35</v>
      </c>
    </row>
    <row r="145" spans="1:3" x14ac:dyDescent="0.35">
      <c r="A145" t="s">
        <v>362</v>
      </c>
      <c r="B145">
        <v>113362203</v>
      </c>
      <c r="C145" t="s">
        <v>35</v>
      </c>
    </row>
    <row r="146" spans="1:3" x14ac:dyDescent="0.35">
      <c r="A146" t="s">
        <v>599</v>
      </c>
      <c r="B146">
        <v>112671803</v>
      </c>
      <c r="C146" t="s">
        <v>35</v>
      </c>
    </row>
    <row r="147" spans="1:3" x14ac:dyDescent="0.35">
      <c r="A147" t="s">
        <v>207</v>
      </c>
      <c r="B147">
        <v>124152003</v>
      </c>
      <c r="C147" t="s">
        <v>205</v>
      </c>
    </row>
    <row r="148" spans="1:3" x14ac:dyDescent="0.35">
      <c r="A148" t="s">
        <v>228</v>
      </c>
      <c r="B148">
        <v>106172003</v>
      </c>
      <c r="C148" t="s">
        <v>138</v>
      </c>
    </row>
    <row r="149" spans="1:3" x14ac:dyDescent="0.35">
      <c r="A149" t="s">
        <v>350</v>
      </c>
      <c r="B149">
        <v>119352203</v>
      </c>
      <c r="C149" t="s">
        <v>48</v>
      </c>
    </row>
    <row r="150" spans="1:3" x14ac:dyDescent="0.35">
      <c r="A150" t="s">
        <v>55</v>
      </c>
      <c r="B150">
        <v>103022503</v>
      </c>
      <c r="C150" t="s">
        <v>44</v>
      </c>
    </row>
    <row r="151" spans="1:3" x14ac:dyDescent="0.35">
      <c r="A151" t="s">
        <v>56</v>
      </c>
      <c r="B151">
        <v>103022803</v>
      </c>
      <c r="C151" t="s">
        <v>44</v>
      </c>
    </row>
    <row r="152" spans="1:3" x14ac:dyDescent="0.35">
      <c r="A152" t="s">
        <v>413</v>
      </c>
      <c r="B152">
        <v>117412003</v>
      </c>
      <c r="C152" t="s">
        <v>138</v>
      </c>
    </row>
    <row r="153" spans="1:3" x14ac:dyDescent="0.35">
      <c r="A153" t="s">
        <v>394</v>
      </c>
      <c r="B153">
        <v>121392303</v>
      </c>
      <c r="C153" t="s">
        <v>118</v>
      </c>
    </row>
    <row r="154" spans="1:3" x14ac:dyDescent="0.35">
      <c r="A154" t="s">
        <v>253</v>
      </c>
      <c r="B154">
        <v>115212503</v>
      </c>
      <c r="C154" t="s">
        <v>35</v>
      </c>
    </row>
    <row r="155" spans="1:3" x14ac:dyDescent="0.35">
      <c r="A155" t="s">
        <v>443</v>
      </c>
      <c r="B155">
        <v>120452003</v>
      </c>
      <c r="C155" t="s">
        <v>147</v>
      </c>
    </row>
    <row r="156" spans="1:3" x14ac:dyDescent="0.35">
      <c r="A156" t="s">
        <v>669</v>
      </c>
      <c r="B156">
        <v>123463507</v>
      </c>
      <c r="C156" t="s">
        <v>156</v>
      </c>
    </row>
    <row r="157" spans="1:3" x14ac:dyDescent="0.35">
      <c r="A157" t="s">
        <v>363</v>
      </c>
      <c r="B157">
        <v>113362303</v>
      </c>
      <c r="C157" t="s">
        <v>35</v>
      </c>
    </row>
    <row r="158" spans="1:3" x14ac:dyDescent="0.35">
      <c r="A158" t="s">
        <v>387</v>
      </c>
      <c r="B158">
        <v>113382303</v>
      </c>
      <c r="C158" t="s">
        <v>35</v>
      </c>
    </row>
    <row r="159" spans="1:3" x14ac:dyDescent="0.35">
      <c r="A159" t="s">
        <v>685</v>
      </c>
      <c r="B159">
        <v>107652207</v>
      </c>
      <c r="C159" t="s">
        <v>304</v>
      </c>
    </row>
    <row r="160" spans="1:3" x14ac:dyDescent="0.35">
      <c r="A160" t="s">
        <v>600</v>
      </c>
      <c r="B160">
        <v>112672203</v>
      </c>
      <c r="C160" t="s">
        <v>35</v>
      </c>
    </row>
    <row r="161" spans="1:3" x14ac:dyDescent="0.35">
      <c r="A161" t="s">
        <v>476</v>
      </c>
      <c r="B161">
        <v>120483302</v>
      </c>
      <c r="C161" t="s">
        <v>118</v>
      </c>
    </row>
    <row r="162" spans="1:3" x14ac:dyDescent="0.35">
      <c r="A162" t="s">
        <v>57</v>
      </c>
      <c r="B162">
        <v>103023153</v>
      </c>
      <c r="C162" t="s">
        <v>44</v>
      </c>
    </row>
    <row r="163" spans="1:3" x14ac:dyDescent="0.35">
      <c r="A163" t="s">
        <v>364</v>
      </c>
      <c r="B163">
        <v>113362403</v>
      </c>
      <c r="C163" t="s">
        <v>35</v>
      </c>
    </row>
    <row r="164" spans="1:3" x14ac:dyDescent="0.35">
      <c r="A164" t="s">
        <v>537</v>
      </c>
      <c r="B164">
        <v>119582503</v>
      </c>
      <c r="C164" t="s">
        <v>147</v>
      </c>
    </row>
    <row r="165" spans="1:3" x14ac:dyDescent="0.35">
      <c r="A165" t="s">
        <v>375</v>
      </c>
      <c r="B165">
        <v>104372003</v>
      </c>
      <c r="C165" t="s">
        <v>96</v>
      </c>
    </row>
    <row r="166" spans="1:3" x14ac:dyDescent="0.35">
      <c r="A166" t="s">
        <v>365</v>
      </c>
      <c r="B166">
        <v>113362603</v>
      </c>
      <c r="C166" t="s">
        <v>35</v>
      </c>
    </row>
    <row r="167" spans="1:3" x14ac:dyDescent="0.35">
      <c r="A167" t="s">
        <v>290</v>
      </c>
      <c r="B167">
        <v>105252602</v>
      </c>
      <c r="C167" t="s">
        <v>245</v>
      </c>
    </row>
    <row r="168" spans="1:3" x14ac:dyDescent="0.35">
      <c r="A168" t="s">
        <v>646</v>
      </c>
      <c r="B168">
        <v>105252807</v>
      </c>
      <c r="C168" t="s">
        <v>48</v>
      </c>
    </row>
    <row r="169" spans="1:3" x14ac:dyDescent="0.35">
      <c r="A169" t="s">
        <v>113</v>
      </c>
      <c r="B169">
        <v>108053003</v>
      </c>
      <c r="C169" t="s">
        <v>90</v>
      </c>
    </row>
    <row r="170" spans="1:3" x14ac:dyDescent="0.35">
      <c r="A170" t="s">
        <v>123</v>
      </c>
      <c r="B170">
        <v>114062003</v>
      </c>
      <c r="C170" t="s">
        <v>118</v>
      </c>
    </row>
    <row r="171" spans="1:3" x14ac:dyDescent="0.35">
      <c r="A171" t="s">
        <v>38</v>
      </c>
      <c r="B171">
        <v>112013054</v>
      </c>
      <c r="C171" t="s">
        <v>35</v>
      </c>
    </row>
    <row r="172" spans="1:3" x14ac:dyDescent="0.35">
      <c r="A172" t="s">
        <v>291</v>
      </c>
      <c r="B172">
        <v>105253303</v>
      </c>
      <c r="C172" t="s">
        <v>245</v>
      </c>
    </row>
    <row r="173" spans="1:3" x14ac:dyDescent="0.35">
      <c r="A173" t="s">
        <v>314</v>
      </c>
      <c r="B173">
        <v>112282004</v>
      </c>
      <c r="C173" t="s">
        <v>35</v>
      </c>
    </row>
    <row r="174" spans="1:3" x14ac:dyDescent="0.35">
      <c r="A174" t="s">
        <v>430</v>
      </c>
      <c r="B174">
        <v>104432503</v>
      </c>
      <c r="C174" t="s">
        <v>96</v>
      </c>
    </row>
    <row r="175" spans="1:3" x14ac:dyDescent="0.35">
      <c r="A175" t="s">
        <v>648</v>
      </c>
      <c r="B175">
        <v>101262507</v>
      </c>
      <c r="C175" t="s">
        <v>304</v>
      </c>
    </row>
    <row r="176" spans="1:3" x14ac:dyDescent="0.35">
      <c r="A176" t="s">
        <v>182</v>
      </c>
      <c r="B176">
        <v>108112003</v>
      </c>
      <c r="C176" t="s">
        <v>90</v>
      </c>
    </row>
    <row r="177" spans="1:3" x14ac:dyDescent="0.35">
      <c r="A177" t="s">
        <v>124</v>
      </c>
      <c r="B177">
        <v>114062503</v>
      </c>
      <c r="C177" t="s">
        <v>118</v>
      </c>
    </row>
    <row r="178" spans="1:3" x14ac:dyDescent="0.35">
      <c r="A178" t="s">
        <v>616</v>
      </c>
      <c r="B178">
        <v>103023807</v>
      </c>
      <c r="C178" t="s">
        <v>44</v>
      </c>
    </row>
    <row r="179" spans="1:3" x14ac:dyDescent="0.35">
      <c r="A179" t="s">
        <v>320</v>
      </c>
      <c r="B179">
        <v>111292304</v>
      </c>
      <c r="C179" t="s">
        <v>35</v>
      </c>
    </row>
    <row r="180" spans="1:3" x14ac:dyDescent="0.35">
      <c r="A180" t="s">
        <v>310</v>
      </c>
      <c r="B180">
        <v>106272003</v>
      </c>
      <c r="C180" t="s">
        <v>245</v>
      </c>
    </row>
    <row r="181" spans="1:3" x14ac:dyDescent="0.35">
      <c r="A181" t="s">
        <v>538</v>
      </c>
      <c r="B181">
        <v>119583003</v>
      </c>
      <c r="C181" t="s">
        <v>147</v>
      </c>
    </row>
    <row r="182" spans="1:3" x14ac:dyDescent="0.35">
      <c r="A182" t="s">
        <v>183</v>
      </c>
      <c r="B182">
        <v>108112203</v>
      </c>
      <c r="C182" t="s">
        <v>90</v>
      </c>
    </row>
    <row r="183" spans="1:3" x14ac:dyDescent="0.35">
      <c r="A183" t="s">
        <v>566</v>
      </c>
      <c r="B183">
        <v>101632403</v>
      </c>
      <c r="C183" t="s">
        <v>304</v>
      </c>
    </row>
    <row r="184" spans="1:3" x14ac:dyDescent="0.35">
      <c r="A184" t="s">
        <v>292</v>
      </c>
      <c r="B184">
        <v>105253553</v>
      </c>
      <c r="C184" t="s">
        <v>245</v>
      </c>
    </row>
    <row r="185" spans="1:3" x14ac:dyDescent="0.35">
      <c r="A185" t="s">
        <v>58</v>
      </c>
      <c r="B185">
        <v>103023912</v>
      </c>
      <c r="C185" t="s">
        <v>44</v>
      </c>
    </row>
    <row r="186" spans="1:3" x14ac:dyDescent="0.35">
      <c r="A186" t="s">
        <v>551</v>
      </c>
      <c r="B186">
        <v>106612203</v>
      </c>
      <c r="C186" t="s">
        <v>245</v>
      </c>
    </row>
    <row r="187" spans="1:3" x14ac:dyDescent="0.35">
      <c r="A187" t="s">
        <v>649</v>
      </c>
      <c r="B187">
        <v>112282307</v>
      </c>
      <c r="C187" t="s">
        <v>35</v>
      </c>
    </row>
    <row r="188" spans="1:3" x14ac:dyDescent="0.35">
      <c r="A188" t="s">
        <v>579</v>
      </c>
      <c r="B188">
        <v>107652603</v>
      </c>
      <c r="C188" t="s">
        <v>304</v>
      </c>
    </row>
    <row r="189" spans="1:3" x14ac:dyDescent="0.35">
      <c r="A189" t="s">
        <v>307</v>
      </c>
      <c r="B189">
        <v>101262903</v>
      </c>
      <c r="C189" t="s">
        <v>304</v>
      </c>
    </row>
    <row r="190" spans="1:3" x14ac:dyDescent="0.35">
      <c r="A190" t="s">
        <v>102</v>
      </c>
      <c r="B190">
        <v>127042853</v>
      </c>
      <c r="C190" t="s">
        <v>96</v>
      </c>
    </row>
    <row r="191" spans="1:3" x14ac:dyDescent="0.35">
      <c r="A191" t="s">
        <v>92</v>
      </c>
      <c r="B191">
        <v>128033053</v>
      </c>
      <c r="C191" t="s">
        <v>90</v>
      </c>
    </row>
    <row r="192" spans="1:3" x14ac:dyDescent="0.35">
      <c r="A192" t="s">
        <v>650</v>
      </c>
      <c r="B192">
        <v>111292507</v>
      </c>
      <c r="C192" t="s">
        <v>48</v>
      </c>
    </row>
    <row r="193" spans="1:3" x14ac:dyDescent="0.35">
      <c r="A193" t="s">
        <v>502</v>
      </c>
      <c r="B193">
        <v>109532804</v>
      </c>
      <c r="C193" t="s">
        <v>138</v>
      </c>
    </row>
    <row r="194" spans="1:3" x14ac:dyDescent="0.35">
      <c r="A194" t="s">
        <v>271</v>
      </c>
      <c r="B194">
        <v>125234103</v>
      </c>
      <c r="C194" t="s">
        <v>205</v>
      </c>
    </row>
    <row r="195" spans="1:3" x14ac:dyDescent="0.35">
      <c r="A195" t="s">
        <v>59</v>
      </c>
      <c r="B195">
        <v>103024102</v>
      </c>
      <c r="C195" t="s">
        <v>44</v>
      </c>
    </row>
    <row r="196" spans="1:3" x14ac:dyDescent="0.35">
      <c r="A196" t="s">
        <v>293</v>
      </c>
      <c r="B196">
        <v>105253903</v>
      </c>
      <c r="C196" t="s">
        <v>245</v>
      </c>
    </row>
    <row r="197" spans="1:3" x14ac:dyDescent="0.35">
      <c r="A197" t="s">
        <v>39</v>
      </c>
      <c r="B197">
        <v>112013753</v>
      </c>
      <c r="C197" t="s">
        <v>35</v>
      </c>
    </row>
    <row r="198" spans="1:3" x14ac:dyDescent="0.35">
      <c r="A198" t="s">
        <v>294</v>
      </c>
      <c r="B198">
        <v>105254053</v>
      </c>
      <c r="C198" t="s">
        <v>48</v>
      </c>
    </row>
    <row r="199" spans="1:3" x14ac:dyDescent="0.35">
      <c r="A199" t="s">
        <v>229</v>
      </c>
      <c r="B199">
        <v>110173003</v>
      </c>
      <c r="C199" t="s">
        <v>138</v>
      </c>
    </row>
    <row r="200" spans="1:3" x14ac:dyDescent="0.35">
      <c r="A200" t="s">
        <v>125</v>
      </c>
      <c r="B200">
        <v>114063003</v>
      </c>
      <c r="C200" t="s">
        <v>118</v>
      </c>
    </row>
    <row r="201" spans="1:3" x14ac:dyDescent="0.35">
      <c r="A201" t="s">
        <v>208</v>
      </c>
      <c r="B201">
        <v>124153503</v>
      </c>
      <c r="C201" t="s">
        <v>205</v>
      </c>
    </row>
    <row r="202" spans="1:3" x14ac:dyDescent="0.35">
      <c r="A202" t="s">
        <v>626</v>
      </c>
      <c r="B202">
        <v>108070607</v>
      </c>
      <c r="C202" t="s">
        <v>138</v>
      </c>
    </row>
    <row r="203" spans="1:3" x14ac:dyDescent="0.35">
      <c r="A203" t="s">
        <v>633</v>
      </c>
      <c r="B203">
        <v>108112607</v>
      </c>
      <c r="C203" t="s">
        <v>90</v>
      </c>
    </row>
    <row r="204" spans="1:3" x14ac:dyDescent="0.35">
      <c r="A204" t="s">
        <v>184</v>
      </c>
      <c r="B204">
        <v>108112502</v>
      </c>
      <c r="C204" t="s">
        <v>90</v>
      </c>
    </row>
    <row r="205" spans="1:3" x14ac:dyDescent="0.35">
      <c r="A205" t="s">
        <v>580</v>
      </c>
      <c r="B205">
        <v>107653102</v>
      </c>
      <c r="C205" t="s">
        <v>304</v>
      </c>
    </row>
    <row r="206" spans="1:3" x14ac:dyDescent="0.35">
      <c r="A206" t="s">
        <v>404</v>
      </c>
      <c r="B206">
        <v>118402603</v>
      </c>
      <c r="C206" t="s">
        <v>147</v>
      </c>
    </row>
    <row r="207" spans="1:3" x14ac:dyDescent="0.35">
      <c r="A207" t="s">
        <v>315</v>
      </c>
      <c r="B207">
        <v>112283003</v>
      </c>
      <c r="C207" t="s">
        <v>35</v>
      </c>
    </row>
    <row r="208" spans="1:3" x14ac:dyDescent="0.35">
      <c r="A208" t="s">
        <v>651</v>
      </c>
      <c r="B208">
        <v>101302607</v>
      </c>
      <c r="C208" t="s">
        <v>304</v>
      </c>
    </row>
    <row r="209" spans="1:3" x14ac:dyDescent="0.35">
      <c r="A209" t="s">
        <v>581</v>
      </c>
      <c r="B209">
        <v>107653203</v>
      </c>
      <c r="C209" t="s">
        <v>304</v>
      </c>
    </row>
    <row r="210" spans="1:3" x14ac:dyDescent="0.35">
      <c r="A210" t="s">
        <v>431</v>
      </c>
      <c r="B210">
        <v>104432803</v>
      </c>
      <c r="C210" t="s">
        <v>96</v>
      </c>
    </row>
    <row r="211" spans="1:3" x14ac:dyDescent="0.35">
      <c r="A211" t="s">
        <v>489</v>
      </c>
      <c r="B211">
        <v>115503004</v>
      </c>
      <c r="C211" t="s">
        <v>35</v>
      </c>
    </row>
    <row r="212" spans="1:3" x14ac:dyDescent="0.35">
      <c r="A212" t="s">
        <v>432</v>
      </c>
      <c r="B212">
        <v>104432903</v>
      </c>
      <c r="C212" t="s">
        <v>96</v>
      </c>
    </row>
    <row r="213" spans="1:3" x14ac:dyDescent="0.35">
      <c r="A213" t="s">
        <v>260</v>
      </c>
      <c r="B213">
        <v>115222504</v>
      </c>
      <c r="C213" t="s">
        <v>35</v>
      </c>
    </row>
    <row r="214" spans="1:3" x14ac:dyDescent="0.35">
      <c r="A214" t="s">
        <v>126</v>
      </c>
      <c r="B214">
        <v>114063503</v>
      </c>
      <c r="C214" t="s">
        <v>118</v>
      </c>
    </row>
    <row r="215" spans="1:3" x14ac:dyDescent="0.35">
      <c r="A215" t="s">
        <v>60</v>
      </c>
      <c r="B215">
        <v>103024603</v>
      </c>
      <c r="C215" t="s">
        <v>44</v>
      </c>
    </row>
    <row r="216" spans="1:3" x14ac:dyDescent="0.35">
      <c r="A216" t="s">
        <v>405</v>
      </c>
      <c r="B216">
        <v>118403003</v>
      </c>
      <c r="C216" t="s">
        <v>147</v>
      </c>
    </row>
    <row r="217" spans="1:3" x14ac:dyDescent="0.35">
      <c r="A217" t="s">
        <v>601</v>
      </c>
      <c r="B217">
        <v>112672803</v>
      </c>
      <c r="C217" t="s">
        <v>35</v>
      </c>
    </row>
    <row r="218" spans="1:3" x14ac:dyDescent="0.35">
      <c r="A218" t="s">
        <v>295</v>
      </c>
      <c r="B218">
        <v>105254353</v>
      </c>
      <c r="C218" t="s">
        <v>245</v>
      </c>
    </row>
    <row r="219" spans="1:3" x14ac:dyDescent="0.35">
      <c r="A219" t="s">
        <v>230</v>
      </c>
      <c r="B219">
        <v>110173504</v>
      </c>
      <c r="C219" t="s">
        <v>138</v>
      </c>
    </row>
    <row r="220" spans="1:3" x14ac:dyDescent="0.35">
      <c r="A220" t="s">
        <v>261</v>
      </c>
      <c r="B220">
        <v>115222752</v>
      </c>
      <c r="C220" t="s">
        <v>35</v>
      </c>
    </row>
    <row r="221" spans="1:3" x14ac:dyDescent="0.35">
      <c r="A221" t="s">
        <v>453</v>
      </c>
      <c r="B221">
        <v>123463603</v>
      </c>
      <c r="C221" t="s">
        <v>156</v>
      </c>
    </row>
    <row r="222" spans="1:3" x14ac:dyDescent="0.35">
      <c r="A222" t="s">
        <v>272</v>
      </c>
      <c r="B222">
        <v>125234502</v>
      </c>
      <c r="C222" t="s">
        <v>205</v>
      </c>
    </row>
    <row r="223" spans="1:3" x14ac:dyDescent="0.35">
      <c r="A223" t="s">
        <v>660</v>
      </c>
      <c r="B223">
        <v>118403207</v>
      </c>
      <c r="C223" t="s">
        <v>48</v>
      </c>
    </row>
    <row r="224" spans="1:3" x14ac:dyDescent="0.35">
      <c r="A224" t="s">
        <v>406</v>
      </c>
      <c r="B224">
        <v>118403302</v>
      </c>
      <c r="C224" t="s">
        <v>147</v>
      </c>
    </row>
    <row r="225" spans="1:3" x14ac:dyDescent="0.35">
      <c r="A225" t="s">
        <v>366</v>
      </c>
      <c r="B225">
        <v>113363103</v>
      </c>
      <c r="C225" t="s">
        <v>35</v>
      </c>
    </row>
    <row r="226" spans="1:3" x14ac:dyDescent="0.35">
      <c r="A226" t="s">
        <v>582</v>
      </c>
      <c r="B226">
        <v>107653802</v>
      </c>
      <c r="C226" t="s">
        <v>304</v>
      </c>
    </row>
    <row r="227" spans="1:3" x14ac:dyDescent="0.35">
      <c r="A227" t="s">
        <v>433</v>
      </c>
      <c r="B227">
        <v>104433303</v>
      </c>
      <c r="C227" t="s">
        <v>96</v>
      </c>
    </row>
    <row r="228" spans="1:3" x14ac:dyDescent="0.35">
      <c r="A228" t="s">
        <v>61</v>
      </c>
      <c r="B228">
        <v>103024753</v>
      </c>
      <c r="C228" t="s">
        <v>44</v>
      </c>
    </row>
    <row r="229" spans="1:3" x14ac:dyDescent="0.35">
      <c r="A229" t="s">
        <v>141</v>
      </c>
      <c r="B229">
        <v>108073503</v>
      </c>
      <c r="C229" t="s">
        <v>138</v>
      </c>
    </row>
    <row r="230" spans="1:3" x14ac:dyDescent="0.35">
      <c r="A230" t="s">
        <v>333</v>
      </c>
      <c r="B230">
        <v>128323303</v>
      </c>
      <c r="C230" t="s">
        <v>90</v>
      </c>
    </row>
    <row r="231" spans="1:3" x14ac:dyDescent="0.35">
      <c r="A231" t="s">
        <v>103</v>
      </c>
      <c r="B231">
        <v>127044103</v>
      </c>
      <c r="C231" t="s">
        <v>96</v>
      </c>
    </row>
    <row r="232" spans="1:3" x14ac:dyDescent="0.35">
      <c r="A232" t="s">
        <v>328</v>
      </c>
      <c r="B232">
        <v>111312503</v>
      </c>
      <c r="C232" t="s">
        <v>138</v>
      </c>
    </row>
    <row r="233" spans="1:3" x14ac:dyDescent="0.35">
      <c r="A233" t="s">
        <v>652</v>
      </c>
      <c r="B233">
        <v>111312607</v>
      </c>
      <c r="C233" t="s">
        <v>138</v>
      </c>
    </row>
    <row r="234" spans="1:3" x14ac:dyDescent="0.35">
      <c r="A234" t="s">
        <v>335</v>
      </c>
      <c r="B234">
        <v>128323703</v>
      </c>
      <c r="C234" t="s">
        <v>90</v>
      </c>
    </row>
    <row r="235" spans="1:3" x14ac:dyDescent="0.35">
      <c r="A235" t="s">
        <v>653</v>
      </c>
      <c r="B235">
        <v>128324207</v>
      </c>
      <c r="C235" t="s">
        <v>90</v>
      </c>
    </row>
    <row r="236" spans="1:3" x14ac:dyDescent="0.35">
      <c r="A236" t="s">
        <v>273</v>
      </c>
      <c r="B236">
        <v>125235103</v>
      </c>
      <c r="C236" t="s">
        <v>205</v>
      </c>
    </row>
    <row r="237" spans="1:3" x14ac:dyDescent="0.35">
      <c r="A237" t="s">
        <v>296</v>
      </c>
      <c r="B237">
        <v>105256553</v>
      </c>
      <c r="C237" t="s">
        <v>245</v>
      </c>
    </row>
    <row r="238" spans="1:3" x14ac:dyDescent="0.35">
      <c r="A238" t="s">
        <v>434</v>
      </c>
      <c r="B238">
        <v>104433604</v>
      </c>
      <c r="C238" t="s">
        <v>96</v>
      </c>
    </row>
    <row r="239" spans="1:3" x14ac:dyDescent="0.35">
      <c r="A239" t="s">
        <v>583</v>
      </c>
      <c r="B239">
        <v>107654103</v>
      </c>
      <c r="C239" t="s">
        <v>304</v>
      </c>
    </row>
    <row r="240" spans="1:3" x14ac:dyDescent="0.35">
      <c r="A240" t="s">
        <v>654</v>
      </c>
      <c r="B240">
        <v>106333407</v>
      </c>
      <c r="C240" t="s">
        <v>90</v>
      </c>
    </row>
    <row r="241" spans="1:3" x14ac:dyDescent="0.35">
      <c r="A241" t="s">
        <v>325</v>
      </c>
      <c r="B241">
        <v>101303503</v>
      </c>
      <c r="C241" t="s">
        <v>304</v>
      </c>
    </row>
    <row r="242" spans="1:3" x14ac:dyDescent="0.35">
      <c r="A242" t="s">
        <v>454</v>
      </c>
      <c r="B242">
        <v>123463803</v>
      </c>
      <c r="C242" t="s">
        <v>156</v>
      </c>
    </row>
    <row r="243" spans="1:3" x14ac:dyDescent="0.35">
      <c r="A243" t="s">
        <v>415</v>
      </c>
      <c r="B243">
        <v>117414003</v>
      </c>
      <c r="C243" t="s">
        <v>138</v>
      </c>
    </row>
    <row r="244" spans="1:3" x14ac:dyDescent="0.35">
      <c r="A244" t="s">
        <v>192</v>
      </c>
      <c r="B244">
        <v>121135003</v>
      </c>
      <c r="C244" t="s">
        <v>118</v>
      </c>
    </row>
    <row r="245" spans="1:3" x14ac:dyDescent="0.35">
      <c r="A245" t="s">
        <v>284</v>
      </c>
      <c r="B245">
        <v>109243503</v>
      </c>
      <c r="C245" t="s">
        <v>138</v>
      </c>
    </row>
    <row r="246" spans="1:3" x14ac:dyDescent="0.35">
      <c r="A246" t="s">
        <v>345</v>
      </c>
      <c r="B246">
        <v>111343603</v>
      </c>
      <c r="C246" t="s">
        <v>35</v>
      </c>
    </row>
    <row r="247" spans="1:3" x14ac:dyDescent="0.35">
      <c r="A247" t="s">
        <v>330</v>
      </c>
      <c r="B247">
        <v>111312804</v>
      </c>
      <c r="C247" t="s">
        <v>138</v>
      </c>
    </row>
    <row r="248" spans="1:3" x14ac:dyDescent="0.35">
      <c r="A248" t="s">
        <v>424</v>
      </c>
      <c r="B248">
        <v>109422303</v>
      </c>
      <c r="C248" t="s">
        <v>138</v>
      </c>
    </row>
    <row r="249" spans="1:3" x14ac:dyDescent="0.35">
      <c r="A249" t="s">
        <v>171</v>
      </c>
      <c r="B249">
        <v>104103603</v>
      </c>
      <c r="C249" t="s">
        <v>96</v>
      </c>
    </row>
    <row r="250" spans="1:3" x14ac:dyDescent="0.35">
      <c r="A250" t="s">
        <v>209</v>
      </c>
      <c r="B250">
        <v>124154003</v>
      </c>
      <c r="C250" t="s">
        <v>205</v>
      </c>
    </row>
    <row r="251" spans="1:3" x14ac:dyDescent="0.35">
      <c r="A251" t="s">
        <v>221</v>
      </c>
      <c r="B251">
        <v>106166503</v>
      </c>
      <c r="C251" t="s">
        <v>96</v>
      </c>
    </row>
    <row r="252" spans="1:3" x14ac:dyDescent="0.35">
      <c r="A252" t="s">
        <v>639</v>
      </c>
      <c r="B252">
        <v>110183707</v>
      </c>
      <c r="C252" t="s">
        <v>48</v>
      </c>
    </row>
    <row r="253" spans="1:3" x14ac:dyDescent="0.35">
      <c r="A253" t="s">
        <v>234</v>
      </c>
      <c r="B253">
        <v>110183602</v>
      </c>
      <c r="C253" t="s">
        <v>138</v>
      </c>
    </row>
    <row r="254" spans="1:3" x14ac:dyDescent="0.35">
      <c r="A254" t="s">
        <v>62</v>
      </c>
      <c r="B254">
        <v>103025002</v>
      </c>
      <c r="C254" t="s">
        <v>44</v>
      </c>
    </row>
    <row r="255" spans="1:3" x14ac:dyDescent="0.35">
      <c r="A255" t="s">
        <v>584</v>
      </c>
      <c r="B255">
        <v>107654403</v>
      </c>
      <c r="C255" t="s">
        <v>304</v>
      </c>
    </row>
    <row r="256" spans="1:3" x14ac:dyDescent="0.35">
      <c r="A256" t="s">
        <v>172</v>
      </c>
      <c r="B256">
        <v>104107803</v>
      </c>
      <c r="C256" t="s">
        <v>96</v>
      </c>
    </row>
    <row r="257" spans="1:3" x14ac:dyDescent="0.35">
      <c r="A257" t="s">
        <v>127</v>
      </c>
      <c r="B257">
        <v>114064003</v>
      </c>
      <c r="C257" t="s">
        <v>118</v>
      </c>
    </row>
    <row r="258" spans="1:3" x14ac:dyDescent="0.35">
      <c r="A258" t="s">
        <v>593</v>
      </c>
      <c r="B258">
        <v>119665003</v>
      </c>
      <c r="C258" t="s">
        <v>147</v>
      </c>
    </row>
    <row r="259" spans="1:3" x14ac:dyDescent="0.35">
      <c r="A259" t="s">
        <v>407</v>
      </c>
      <c r="B259">
        <v>118403903</v>
      </c>
      <c r="C259" t="s">
        <v>147</v>
      </c>
    </row>
    <row r="260" spans="1:3" x14ac:dyDescent="0.35">
      <c r="A260" t="s">
        <v>351</v>
      </c>
      <c r="B260">
        <v>119354603</v>
      </c>
      <c r="C260" t="s">
        <v>147</v>
      </c>
    </row>
    <row r="261" spans="1:3" x14ac:dyDescent="0.35">
      <c r="A261" t="s">
        <v>435</v>
      </c>
      <c r="B261">
        <v>104433903</v>
      </c>
      <c r="C261" t="s">
        <v>96</v>
      </c>
    </row>
    <row r="262" spans="1:3" x14ac:dyDescent="0.35">
      <c r="A262" t="s">
        <v>367</v>
      </c>
      <c r="B262">
        <v>113363603</v>
      </c>
      <c r="C262" t="s">
        <v>35</v>
      </c>
    </row>
    <row r="263" spans="1:3" x14ac:dyDescent="0.35">
      <c r="A263" t="s">
        <v>656</v>
      </c>
      <c r="B263">
        <v>113363807</v>
      </c>
      <c r="C263" t="s">
        <v>35</v>
      </c>
    </row>
    <row r="264" spans="1:3" x14ac:dyDescent="0.35">
      <c r="A264" t="s">
        <v>368</v>
      </c>
      <c r="B264">
        <v>113364002</v>
      </c>
      <c r="C264" t="s">
        <v>35</v>
      </c>
    </row>
    <row r="265" spans="1:3" x14ac:dyDescent="0.35">
      <c r="A265" t="s">
        <v>377</v>
      </c>
      <c r="B265">
        <v>104374003</v>
      </c>
      <c r="C265" t="s">
        <v>96</v>
      </c>
    </row>
    <row r="266" spans="1:3" x14ac:dyDescent="0.35">
      <c r="A266" t="s">
        <v>308</v>
      </c>
      <c r="B266">
        <v>101264003</v>
      </c>
      <c r="C266" t="s">
        <v>304</v>
      </c>
    </row>
    <row r="267" spans="1:3" x14ac:dyDescent="0.35">
      <c r="A267" t="s">
        <v>657</v>
      </c>
      <c r="B267">
        <v>104374207</v>
      </c>
      <c r="C267" t="s">
        <v>96</v>
      </c>
    </row>
    <row r="268" spans="1:3" x14ac:dyDescent="0.35">
      <c r="A268" t="s">
        <v>658</v>
      </c>
      <c r="B268">
        <v>113384307</v>
      </c>
      <c r="C268" t="s">
        <v>35</v>
      </c>
    </row>
    <row r="269" spans="1:3" x14ac:dyDescent="0.35">
      <c r="A269" t="s">
        <v>388</v>
      </c>
      <c r="B269">
        <v>113384603</v>
      </c>
      <c r="C269" t="s">
        <v>35</v>
      </c>
    </row>
    <row r="270" spans="1:3" x14ac:dyDescent="0.35">
      <c r="A270" t="s">
        <v>93</v>
      </c>
      <c r="B270">
        <v>128034503</v>
      </c>
      <c r="C270" t="s">
        <v>90</v>
      </c>
    </row>
    <row r="271" spans="1:3" x14ac:dyDescent="0.35">
      <c r="A271" t="s">
        <v>659</v>
      </c>
      <c r="B271">
        <v>121393007</v>
      </c>
      <c r="C271" t="s">
        <v>118</v>
      </c>
    </row>
    <row r="272" spans="1:3" x14ac:dyDescent="0.35">
      <c r="A272" t="s">
        <v>194</v>
      </c>
      <c r="B272">
        <v>121135503</v>
      </c>
      <c r="C272" t="s">
        <v>118</v>
      </c>
    </row>
    <row r="273" spans="1:3" x14ac:dyDescent="0.35">
      <c r="A273" t="s">
        <v>621</v>
      </c>
      <c r="B273">
        <v>128034607</v>
      </c>
      <c r="C273" t="s">
        <v>90</v>
      </c>
    </row>
    <row r="274" spans="1:3" x14ac:dyDescent="0.35">
      <c r="A274" t="s">
        <v>546</v>
      </c>
      <c r="B274">
        <v>116604003</v>
      </c>
      <c r="C274" t="s">
        <v>138</v>
      </c>
    </row>
    <row r="275" spans="1:3" x14ac:dyDescent="0.35">
      <c r="A275" t="s">
        <v>585</v>
      </c>
      <c r="B275">
        <v>107654903</v>
      </c>
      <c r="C275" t="s">
        <v>304</v>
      </c>
    </row>
    <row r="276" spans="1:3" x14ac:dyDescent="0.35">
      <c r="A276" t="s">
        <v>482</v>
      </c>
      <c r="B276">
        <v>116493503</v>
      </c>
      <c r="C276" t="s">
        <v>147</v>
      </c>
    </row>
    <row r="277" spans="1:3" x14ac:dyDescent="0.35">
      <c r="A277" t="s">
        <v>40</v>
      </c>
      <c r="B277">
        <v>112015203</v>
      </c>
      <c r="C277" t="s">
        <v>35</v>
      </c>
    </row>
    <row r="278" spans="1:3" x14ac:dyDescent="0.35">
      <c r="A278" t="s">
        <v>262</v>
      </c>
      <c r="B278">
        <v>115224003</v>
      </c>
      <c r="C278" t="s">
        <v>35</v>
      </c>
    </row>
    <row r="279" spans="1:3" x14ac:dyDescent="0.35">
      <c r="A279" t="s">
        <v>455</v>
      </c>
      <c r="B279">
        <v>123464502</v>
      </c>
      <c r="C279" t="s">
        <v>156</v>
      </c>
    </row>
    <row r="280" spans="1:3" x14ac:dyDescent="0.35">
      <c r="A280" t="s">
        <v>456</v>
      </c>
      <c r="B280">
        <v>123464603</v>
      </c>
      <c r="C280" t="s">
        <v>156</v>
      </c>
    </row>
    <row r="281" spans="1:3" x14ac:dyDescent="0.35">
      <c r="A281" t="s">
        <v>416</v>
      </c>
      <c r="B281">
        <v>117414203</v>
      </c>
      <c r="C281" t="s">
        <v>138</v>
      </c>
    </row>
    <row r="282" spans="1:3" x14ac:dyDescent="0.35">
      <c r="A282" t="s">
        <v>663</v>
      </c>
      <c r="B282">
        <v>117414807</v>
      </c>
      <c r="C282" t="s">
        <v>138</v>
      </c>
    </row>
    <row r="283" spans="1:3" x14ac:dyDescent="0.35">
      <c r="A283" t="s">
        <v>507</v>
      </c>
      <c r="B283">
        <v>129544503</v>
      </c>
      <c r="C283" t="s">
        <v>118</v>
      </c>
    </row>
    <row r="284" spans="1:3" x14ac:dyDescent="0.35">
      <c r="A284" t="s">
        <v>369</v>
      </c>
      <c r="B284">
        <v>113364403</v>
      </c>
      <c r="C284" t="s">
        <v>35</v>
      </c>
    </row>
    <row r="285" spans="1:3" x14ac:dyDescent="0.35">
      <c r="A285" t="s">
        <v>370</v>
      </c>
      <c r="B285">
        <v>113364503</v>
      </c>
      <c r="C285" t="s">
        <v>35</v>
      </c>
    </row>
    <row r="286" spans="1:3" x14ac:dyDescent="0.35">
      <c r="A286" t="s">
        <v>336</v>
      </c>
      <c r="B286">
        <v>128325203</v>
      </c>
      <c r="C286" t="s">
        <v>90</v>
      </c>
    </row>
    <row r="287" spans="1:3" x14ac:dyDescent="0.35">
      <c r="A287" t="s">
        <v>274</v>
      </c>
      <c r="B287">
        <v>125235502</v>
      </c>
      <c r="C287" t="s">
        <v>205</v>
      </c>
    </row>
    <row r="288" spans="1:3" x14ac:dyDescent="0.35">
      <c r="A288" t="s">
        <v>173</v>
      </c>
      <c r="B288">
        <v>104105003</v>
      </c>
      <c r="C288" t="s">
        <v>96</v>
      </c>
    </row>
    <row r="289" spans="1:3" x14ac:dyDescent="0.35">
      <c r="A289" t="s">
        <v>567</v>
      </c>
      <c r="B289">
        <v>101633903</v>
      </c>
      <c r="C289" t="s">
        <v>304</v>
      </c>
    </row>
    <row r="290" spans="1:3" x14ac:dyDescent="0.35">
      <c r="A290" t="s">
        <v>63</v>
      </c>
      <c r="B290">
        <v>103026002</v>
      </c>
      <c r="C290" t="s">
        <v>44</v>
      </c>
    </row>
    <row r="291" spans="1:3" x14ac:dyDescent="0.35">
      <c r="A291" t="s">
        <v>617</v>
      </c>
      <c r="B291">
        <v>103026037</v>
      </c>
      <c r="C291" t="s">
        <v>48</v>
      </c>
    </row>
    <row r="292" spans="1:3" x14ac:dyDescent="0.35">
      <c r="A292" t="s">
        <v>254</v>
      </c>
      <c r="B292">
        <v>115216503</v>
      </c>
      <c r="C292" t="s">
        <v>35</v>
      </c>
    </row>
    <row r="293" spans="1:3" x14ac:dyDescent="0.35">
      <c r="A293" t="s">
        <v>436</v>
      </c>
      <c r="B293">
        <v>104435003</v>
      </c>
      <c r="C293" t="s">
        <v>96</v>
      </c>
    </row>
    <row r="294" spans="1:3" x14ac:dyDescent="0.35">
      <c r="A294" t="s">
        <v>665</v>
      </c>
      <c r="B294">
        <v>104435107</v>
      </c>
      <c r="C294" t="s">
        <v>96</v>
      </c>
    </row>
    <row r="295" spans="1:3" x14ac:dyDescent="0.35">
      <c r="A295" t="s">
        <v>457</v>
      </c>
      <c r="B295">
        <v>123465303</v>
      </c>
      <c r="C295" t="s">
        <v>156</v>
      </c>
    </row>
    <row r="296" spans="1:3" x14ac:dyDescent="0.35">
      <c r="A296" t="s">
        <v>524</v>
      </c>
      <c r="B296">
        <v>108565203</v>
      </c>
      <c r="C296" t="s">
        <v>90</v>
      </c>
    </row>
    <row r="297" spans="1:3" x14ac:dyDescent="0.35">
      <c r="A297" t="s">
        <v>352</v>
      </c>
      <c r="B297">
        <v>119355503</v>
      </c>
      <c r="C297" t="s">
        <v>147</v>
      </c>
    </row>
    <row r="298" spans="1:3" x14ac:dyDescent="0.35">
      <c r="A298" t="s">
        <v>518</v>
      </c>
      <c r="B298">
        <v>116555003</v>
      </c>
      <c r="C298" t="s">
        <v>138</v>
      </c>
    </row>
    <row r="299" spans="1:3" x14ac:dyDescent="0.35">
      <c r="A299" t="s">
        <v>629</v>
      </c>
      <c r="B299">
        <v>122097007</v>
      </c>
      <c r="C299" t="s">
        <v>156</v>
      </c>
    </row>
    <row r="300" spans="1:3" x14ac:dyDescent="0.35">
      <c r="A300" t="s">
        <v>263</v>
      </c>
      <c r="B300">
        <v>115226003</v>
      </c>
      <c r="C300" t="s">
        <v>35</v>
      </c>
    </row>
    <row r="301" spans="1:3" x14ac:dyDescent="0.35">
      <c r="A301" t="s">
        <v>104</v>
      </c>
      <c r="B301">
        <v>127045303</v>
      </c>
      <c r="C301" t="s">
        <v>96</v>
      </c>
    </row>
    <row r="302" spans="1:3" x14ac:dyDescent="0.35">
      <c r="A302" t="s">
        <v>666</v>
      </c>
      <c r="B302">
        <v>111444307</v>
      </c>
      <c r="C302" t="s">
        <v>48</v>
      </c>
    </row>
    <row r="303" spans="1:3" x14ac:dyDescent="0.35">
      <c r="A303" t="s">
        <v>441</v>
      </c>
      <c r="B303">
        <v>111444602</v>
      </c>
      <c r="C303" t="s">
        <v>138</v>
      </c>
    </row>
    <row r="304" spans="1:3" x14ac:dyDescent="0.35">
      <c r="A304" t="s">
        <v>548</v>
      </c>
      <c r="B304">
        <v>116605003</v>
      </c>
      <c r="C304" t="s">
        <v>138</v>
      </c>
    </row>
    <row r="305" spans="1:3" x14ac:dyDescent="0.35">
      <c r="A305" t="s">
        <v>297</v>
      </c>
      <c r="B305">
        <v>105257602</v>
      </c>
      <c r="C305" t="s">
        <v>245</v>
      </c>
    </row>
    <row r="306" spans="1:3" x14ac:dyDescent="0.35">
      <c r="A306" t="s">
        <v>264</v>
      </c>
      <c r="B306">
        <v>115226103</v>
      </c>
      <c r="C306" t="s">
        <v>35</v>
      </c>
    </row>
    <row r="307" spans="1:3" x14ac:dyDescent="0.35">
      <c r="A307" t="s">
        <v>241</v>
      </c>
      <c r="B307">
        <v>116195004</v>
      </c>
      <c r="C307" t="s">
        <v>147</v>
      </c>
    </row>
    <row r="308" spans="1:3" x14ac:dyDescent="0.35">
      <c r="A308" t="s">
        <v>484</v>
      </c>
      <c r="B308">
        <v>116495003</v>
      </c>
      <c r="C308" t="s">
        <v>147</v>
      </c>
    </row>
    <row r="309" spans="1:3" x14ac:dyDescent="0.35">
      <c r="A309" t="s">
        <v>508</v>
      </c>
      <c r="B309">
        <v>129544703</v>
      </c>
      <c r="C309" t="s">
        <v>118</v>
      </c>
    </row>
    <row r="310" spans="1:3" x14ac:dyDescent="0.35">
      <c r="A310" t="s">
        <v>378</v>
      </c>
      <c r="B310">
        <v>104375003</v>
      </c>
      <c r="C310" t="s">
        <v>96</v>
      </c>
    </row>
    <row r="311" spans="1:3" x14ac:dyDescent="0.35">
      <c r="A311" t="s">
        <v>682</v>
      </c>
      <c r="B311">
        <v>101634207</v>
      </c>
      <c r="C311" t="s">
        <v>304</v>
      </c>
    </row>
    <row r="312" spans="1:3" x14ac:dyDescent="0.35">
      <c r="A312" t="s">
        <v>586</v>
      </c>
      <c r="B312">
        <v>107655803</v>
      </c>
      <c r="C312" t="s">
        <v>304</v>
      </c>
    </row>
    <row r="313" spans="1:3" x14ac:dyDescent="0.35">
      <c r="A313" t="s">
        <v>174</v>
      </c>
      <c r="B313">
        <v>104105353</v>
      </c>
      <c r="C313" t="s">
        <v>96</v>
      </c>
    </row>
    <row r="314" spans="1:3" x14ac:dyDescent="0.35">
      <c r="A314" t="s">
        <v>667</v>
      </c>
      <c r="B314">
        <v>120454507</v>
      </c>
      <c r="C314" t="s">
        <v>147</v>
      </c>
    </row>
    <row r="315" spans="1:3" x14ac:dyDescent="0.35">
      <c r="A315" t="s">
        <v>417</v>
      </c>
      <c r="B315">
        <v>117415004</v>
      </c>
      <c r="C315" t="s">
        <v>138</v>
      </c>
    </row>
    <row r="316" spans="1:3" x14ac:dyDescent="0.35">
      <c r="A316" t="s">
        <v>64</v>
      </c>
      <c r="B316">
        <v>103026303</v>
      </c>
      <c r="C316" t="s">
        <v>44</v>
      </c>
    </row>
    <row r="317" spans="1:3" x14ac:dyDescent="0.35">
      <c r="A317" t="s">
        <v>418</v>
      </c>
      <c r="B317">
        <v>117415103</v>
      </c>
      <c r="C317" t="s">
        <v>138</v>
      </c>
    </row>
    <row r="318" spans="1:3" x14ac:dyDescent="0.35">
      <c r="A318" t="s">
        <v>539</v>
      </c>
      <c r="B318">
        <v>119584503</v>
      </c>
      <c r="C318" t="s">
        <v>147</v>
      </c>
    </row>
    <row r="319" spans="1:3" x14ac:dyDescent="0.35">
      <c r="A319" t="s">
        <v>65</v>
      </c>
      <c r="B319">
        <v>103026343</v>
      </c>
      <c r="C319" t="s">
        <v>44</v>
      </c>
    </row>
    <row r="320" spans="1:3" x14ac:dyDescent="0.35">
      <c r="A320" t="s">
        <v>162</v>
      </c>
      <c r="B320">
        <v>122097203</v>
      </c>
      <c r="C320" t="s">
        <v>156</v>
      </c>
    </row>
    <row r="321" spans="1:3" x14ac:dyDescent="0.35">
      <c r="A321" t="s">
        <v>231</v>
      </c>
      <c r="B321">
        <v>110175003</v>
      </c>
      <c r="C321" t="s">
        <v>138</v>
      </c>
    </row>
    <row r="322" spans="1:3" x14ac:dyDescent="0.35">
      <c r="A322" t="s">
        <v>485</v>
      </c>
      <c r="B322">
        <v>116495103</v>
      </c>
      <c r="C322" t="s">
        <v>147</v>
      </c>
    </row>
    <row r="323" spans="1:3" x14ac:dyDescent="0.35">
      <c r="A323" t="s">
        <v>587</v>
      </c>
      <c r="B323">
        <v>107655903</v>
      </c>
      <c r="C323" t="s">
        <v>304</v>
      </c>
    </row>
    <row r="324" spans="1:3" x14ac:dyDescent="0.35">
      <c r="A324" t="s">
        <v>331</v>
      </c>
      <c r="B324">
        <v>111316003</v>
      </c>
      <c r="C324" t="s">
        <v>138</v>
      </c>
    </row>
    <row r="325" spans="1:3" x14ac:dyDescent="0.35">
      <c r="A325" t="s">
        <v>540</v>
      </c>
      <c r="B325">
        <v>119584603</v>
      </c>
      <c r="C325" t="s">
        <v>147</v>
      </c>
    </row>
    <row r="326" spans="1:3" x14ac:dyDescent="0.35">
      <c r="A326" t="s">
        <v>66</v>
      </c>
      <c r="B326">
        <v>103026402</v>
      </c>
      <c r="C326" t="s">
        <v>44</v>
      </c>
    </row>
    <row r="327" spans="1:3" x14ac:dyDescent="0.35">
      <c r="A327" t="s">
        <v>128</v>
      </c>
      <c r="B327">
        <v>114065503</v>
      </c>
      <c r="C327" t="s">
        <v>118</v>
      </c>
    </row>
    <row r="328" spans="1:3" x14ac:dyDescent="0.35">
      <c r="A328" t="s">
        <v>419</v>
      </c>
      <c r="B328">
        <v>117415303</v>
      </c>
      <c r="C328" t="s">
        <v>138</v>
      </c>
    </row>
    <row r="329" spans="1:3" x14ac:dyDescent="0.35">
      <c r="A329" t="s">
        <v>477</v>
      </c>
      <c r="B329">
        <v>120484803</v>
      </c>
      <c r="C329" t="s">
        <v>118</v>
      </c>
    </row>
    <row r="330" spans="1:3" x14ac:dyDescent="0.35">
      <c r="A330" t="s">
        <v>163</v>
      </c>
      <c r="B330">
        <v>122097502</v>
      </c>
      <c r="C330" t="s">
        <v>48</v>
      </c>
    </row>
    <row r="331" spans="1:3" x14ac:dyDescent="0.35">
      <c r="A331" t="s">
        <v>379</v>
      </c>
      <c r="B331">
        <v>104375203</v>
      </c>
      <c r="C331" t="s">
        <v>96</v>
      </c>
    </row>
    <row r="332" spans="1:3" x14ac:dyDescent="0.35">
      <c r="A332" t="s">
        <v>105</v>
      </c>
      <c r="B332">
        <v>127045653</v>
      </c>
      <c r="C332" t="s">
        <v>96</v>
      </c>
    </row>
    <row r="333" spans="1:3" x14ac:dyDescent="0.35">
      <c r="A333" t="s">
        <v>380</v>
      </c>
      <c r="B333">
        <v>104375302</v>
      </c>
      <c r="C333" t="s">
        <v>48</v>
      </c>
    </row>
    <row r="334" spans="1:3" x14ac:dyDescent="0.35">
      <c r="A334" t="s">
        <v>164</v>
      </c>
      <c r="B334">
        <v>122097604</v>
      </c>
      <c r="C334" t="s">
        <v>156</v>
      </c>
    </row>
    <row r="335" spans="1:3" x14ac:dyDescent="0.35">
      <c r="A335" t="s">
        <v>588</v>
      </c>
      <c r="B335">
        <v>107656303</v>
      </c>
      <c r="C335" t="s">
        <v>304</v>
      </c>
    </row>
    <row r="336" spans="1:3" x14ac:dyDescent="0.35">
      <c r="A336" t="s">
        <v>491</v>
      </c>
      <c r="B336">
        <v>115504003</v>
      </c>
      <c r="C336" t="s">
        <v>35</v>
      </c>
    </row>
    <row r="337" spans="1:3" x14ac:dyDescent="0.35">
      <c r="A337" t="s">
        <v>458</v>
      </c>
      <c r="B337">
        <v>123465602</v>
      </c>
      <c r="C337" t="s">
        <v>156</v>
      </c>
    </row>
    <row r="338" spans="1:3" x14ac:dyDescent="0.35">
      <c r="A338" t="s">
        <v>67</v>
      </c>
      <c r="B338">
        <v>103026852</v>
      </c>
      <c r="C338" t="s">
        <v>48</v>
      </c>
    </row>
    <row r="339" spans="1:3" x14ac:dyDescent="0.35">
      <c r="A339" t="s">
        <v>222</v>
      </c>
      <c r="B339">
        <v>106167504</v>
      </c>
      <c r="C339" t="s">
        <v>96</v>
      </c>
    </row>
    <row r="340" spans="1:3" x14ac:dyDescent="0.35">
      <c r="A340" t="s">
        <v>298</v>
      </c>
      <c r="B340">
        <v>105258303</v>
      </c>
      <c r="C340" t="s">
        <v>245</v>
      </c>
    </row>
    <row r="341" spans="1:3" x14ac:dyDescent="0.35">
      <c r="A341" t="s">
        <v>68</v>
      </c>
      <c r="B341">
        <v>103026902</v>
      </c>
      <c r="C341" t="s">
        <v>44</v>
      </c>
    </row>
    <row r="342" spans="1:3" x14ac:dyDescent="0.35">
      <c r="A342" t="s">
        <v>670</v>
      </c>
      <c r="B342">
        <v>123465507</v>
      </c>
      <c r="C342" t="s">
        <v>156</v>
      </c>
    </row>
    <row r="343" spans="1:3" x14ac:dyDescent="0.35">
      <c r="A343" t="s">
        <v>459</v>
      </c>
      <c r="B343">
        <v>123465702</v>
      </c>
      <c r="C343" t="s">
        <v>156</v>
      </c>
    </row>
    <row r="344" spans="1:3" x14ac:dyDescent="0.35">
      <c r="A344" t="s">
        <v>353</v>
      </c>
      <c r="B344">
        <v>119356503</v>
      </c>
      <c r="C344" t="s">
        <v>147</v>
      </c>
    </row>
    <row r="345" spans="1:3" x14ac:dyDescent="0.35">
      <c r="A345" t="s">
        <v>509</v>
      </c>
      <c r="B345">
        <v>129545003</v>
      </c>
      <c r="C345" t="s">
        <v>118</v>
      </c>
    </row>
    <row r="346" spans="1:3" x14ac:dyDescent="0.35">
      <c r="A346" t="s">
        <v>525</v>
      </c>
      <c r="B346">
        <v>108565503</v>
      </c>
      <c r="C346" t="s">
        <v>90</v>
      </c>
    </row>
    <row r="347" spans="1:3" x14ac:dyDescent="0.35">
      <c r="A347" t="s">
        <v>478</v>
      </c>
      <c r="B347">
        <v>120484903</v>
      </c>
      <c r="C347" t="s">
        <v>118</v>
      </c>
    </row>
    <row r="348" spans="1:3" x14ac:dyDescent="0.35">
      <c r="A348" t="s">
        <v>149</v>
      </c>
      <c r="B348">
        <v>117083004</v>
      </c>
      <c r="C348" t="s">
        <v>147</v>
      </c>
    </row>
    <row r="349" spans="1:3" x14ac:dyDescent="0.35">
      <c r="A349" t="s">
        <v>602</v>
      </c>
      <c r="B349">
        <v>112674403</v>
      </c>
      <c r="C349" t="s">
        <v>35</v>
      </c>
    </row>
    <row r="350" spans="1:3" x14ac:dyDescent="0.35">
      <c r="A350" t="s">
        <v>114</v>
      </c>
      <c r="B350">
        <v>108056004</v>
      </c>
      <c r="C350" t="s">
        <v>90</v>
      </c>
    </row>
    <row r="351" spans="1:3" x14ac:dyDescent="0.35">
      <c r="A351" t="s">
        <v>185</v>
      </c>
      <c r="B351">
        <v>108114503</v>
      </c>
      <c r="C351" t="s">
        <v>90</v>
      </c>
    </row>
    <row r="352" spans="1:3" x14ac:dyDescent="0.35">
      <c r="A352" t="s">
        <v>389</v>
      </c>
      <c r="B352">
        <v>113385003</v>
      </c>
      <c r="C352" t="s">
        <v>35</v>
      </c>
    </row>
    <row r="353" spans="1:3" x14ac:dyDescent="0.35">
      <c r="A353" t="s">
        <v>395</v>
      </c>
      <c r="B353">
        <v>121394503</v>
      </c>
      <c r="C353" t="s">
        <v>118</v>
      </c>
    </row>
    <row r="354" spans="1:3" x14ac:dyDescent="0.35">
      <c r="A354" t="s">
        <v>503</v>
      </c>
      <c r="B354">
        <v>109535504</v>
      </c>
      <c r="C354" t="s">
        <v>138</v>
      </c>
    </row>
    <row r="355" spans="1:3" x14ac:dyDescent="0.35">
      <c r="A355" t="s">
        <v>627</v>
      </c>
      <c r="B355">
        <v>117080607</v>
      </c>
      <c r="C355" t="s">
        <v>147</v>
      </c>
    </row>
    <row r="356" spans="1:3" x14ac:dyDescent="0.35">
      <c r="A356" t="s">
        <v>542</v>
      </c>
      <c r="B356">
        <v>117596003</v>
      </c>
      <c r="C356" t="s">
        <v>138</v>
      </c>
    </row>
    <row r="357" spans="1:3" x14ac:dyDescent="0.35">
      <c r="A357" t="s">
        <v>686</v>
      </c>
      <c r="B357">
        <v>107656407</v>
      </c>
      <c r="C357" t="s">
        <v>304</v>
      </c>
    </row>
    <row r="358" spans="1:3" x14ac:dyDescent="0.35">
      <c r="A358" t="s">
        <v>603</v>
      </c>
      <c r="B358">
        <v>115674603</v>
      </c>
      <c r="C358" t="s">
        <v>35</v>
      </c>
    </row>
    <row r="359" spans="1:3" x14ac:dyDescent="0.35">
      <c r="A359" t="s">
        <v>69</v>
      </c>
      <c r="B359">
        <v>103026873</v>
      </c>
      <c r="C359" t="s">
        <v>44</v>
      </c>
    </row>
    <row r="360" spans="1:3" x14ac:dyDescent="0.35">
      <c r="A360" t="s">
        <v>674</v>
      </c>
      <c r="B360">
        <v>116495207</v>
      </c>
      <c r="C360" t="s">
        <v>147</v>
      </c>
    </row>
    <row r="361" spans="1:3" x14ac:dyDescent="0.35">
      <c r="A361" t="s">
        <v>408</v>
      </c>
      <c r="B361">
        <v>118406003</v>
      </c>
      <c r="C361" t="s">
        <v>147</v>
      </c>
    </row>
    <row r="362" spans="1:3" x14ac:dyDescent="0.35">
      <c r="A362" t="s">
        <v>299</v>
      </c>
      <c r="B362">
        <v>105258503</v>
      </c>
      <c r="C362" t="s">
        <v>245</v>
      </c>
    </row>
    <row r="363" spans="1:3" x14ac:dyDescent="0.35">
      <c r="A363" t="s">
        <v>396</v>
      </c>
      <c r="B363">
        <v>121394603</v>
      </c>
      <c r="C363" t="s">
        <v>118</v>
      </c>
    </row>
    <row r="364" spans="1:3" x14ac:dyDescent="0.35">
      <c r="A364" t="s">
        <v>589</v>
      </c>
      <c r="B364">
        <v>107656502</v>
      </c>
      <c r="C364" t="s">
        <v>304</v>
      </c>
    </row>
    <row r="365" spans="1:3" x14ac:dyDescent="0.35">
      <c r="A365" t="s">
        <v>210</v>
      </c>
      <c r="B365">
        <v>124156503</v>
      </c>
      <c r="C365" t="s">
        <v>205</v>
      </c>
    </row>
    <row r="366" spans="1:3" x14ac:dyDescent="0.35">
      <c r="A366" t="s">
        <v>552</v>
      </c>
      <c r="B366">
        <v>106616203</v>
      </c>
      <c r="C366" t="s">
        <v>245</v>
      </c>
    </row>
    <row r="367" spans="1:3" x14ac:dyDescent="0.35">
      <c r="A367" t="s">
        <v>354</v>
      </c>
      <c r="B367">
        <v>119356603</v>
      </c>
      <c r="C367" t="s">
        <v>147</v>
      </c>
    </row>
    <row r="368" spans="1:3" x14ac:dyDescent="0.35">
      <c r="A368" t="s">
        <v>129</v>
      </c>
      <c r="B368">
        <v>114066503</v>
      </c>
      <c r="C368" t="s">
        <v>118</v>
      </c>
    </row>
    <row r="369" spans="1:3" x14ac:dyDescent="0.35">
      <c r="A369" t="s">
        <v>504</v>
      </c>
      <c r="B369">
        <v>109537504</v>
      </c>
      <c r="C369" t="s">
        <v>138</v>
      </c>
    </row>
    <row r="370" spans="1:3" x14ac:dyDescent="0.35">
      <c r="A370" t="s">
        <v>425</v>
      </c>
      <c r="B370">
        <v>109426003</v>
      </c>
      <c r="C370" t="s">
        <v>138</v>
      </c>
    </row>
    <row r="371" spans="1:3" x14ac:dyDescent="0.35">
      <c r="A371" t="s">
        <v>211</v>
      </c>
      <c r="B371">
        <v>124156603</v>
      </c>
      <c r="C371" t="s">
        <v>205</v>
      </c>
    </row>
    <row r="372" spans="1:3" x14ac:dyDescent="0.35">
      <c r="A372" t="s">
        <v>212</v>
      </c>
      <c r="B372">
        <v>124156703</v>
      </c>
      <c r="C372" t="s">
        <v>205</v>
      </c>
    </row>
    <row r="373" spans="1:3" x14ac:dyDescent="0.35">
      <c r="A373" t="s">
        <v>165</v>
      </c>
      <c r="B373">
        <v>122098003</v>
      </c>
      <c r="C373" t="s">
        <v>156</v>
      </c>
    </row>
    <row r="374" spans="1:3" x14ac:dyDescent="0.35">
      <c r="A374" t="s">
        <v>195</v>
      </c>
      <c r="B374">
        <v>121136503</v>
      </c>
      <c r="C374" t="s">
        <v>118</v>
      </c>
    </row>
    <row r="375" spans="1:3" x14ac:dyDescent="0.35">
      <c r="A375" t="s">
        <v>390</v>
      </c>
      <c r="B375">
        <v>113385303</v>
      </c>
      <c r="C375" t="s">
        <v>35</v>
      </c>
    </row>
    <row r="376" spans="1:3" x14ac:dyDescent="0.35">
      <c r="A376" t="s">
        <v>196</v>
      </c>
      <c r="B376">
        <v>121136603</v>
      </c>
      <c r="C376" t="s">
        <v>118</v>
      </c>
    </row>
    <row r="377" spans="1:3" x14ac:dyDescent="0.35">
      <c r="A377" t="s">
        <v>397</v>
      </c>
      <c r="B377">
        <v>121395103</v>
      </c>
      <c r="C377" t="s">
        <v>118</v>
      </c>
    </row>
    <row r="378" spans="1:3" x14ac:dyDescent="0.35">
      <c r="A378" t="s">
        <v>618</v>
      </c>
      <c r="B378">
        <v>103027307</v>
      </c>
      <c r="C378" t="s">
        <v>48</v>
      </c>
    </row>
    <row r="379" spans="1:3" x14ac:dyDescent="0.35">
      <c r="A379" t="s">
        <v>479</v>
      </c>
      <c r="B379">
        <v>120485603</v>
      </c>
      <c r="C379" t="s">
        <v>118</v>
      </c>
    </row>
    <row r="380" spans="1:3" x14ac:dyDescent="0.35">
      <c r="A380" t="s">
        <v>186</v>
      </c>
      <c r="B380">
        <v>108116003</v>
      </c>
      <c r="C380" t="s">
        <v>90</v>
      </c>
    </row>
    <row r="381" spans="1:3" x14ac:dyDescent="0.35">
      <c r="A381" t="s">
        <v>70</v>
      </c>
      <c r="B381">
        <v>103027352</v>
      </c>
      <c r="C381" t="s">
        <v>44</v>
      </c>
    </row>
    <row r="382" spans="1:3" x14ac:dyDescent="0.35">
      <c r="A382" t="s">
        <v>371</v>
      </c>
      <c r="B382">
        <v>113365203</v>
      </c>
      <c r="C382" t="s">
        <v>35</v>
      </c>
    </row>
    <row r="383" spans="1:3" x14ac:dyDescent="0.35">
      <c r="A383" t="s">
        <v>275</v>
      </c>
      <c r="B383">
        <v>125236903</v>
      </c>
      <c r="C383" t="s">
        <v>205</v>
      </c>
    </row>
    <row r="384" spans="1:3" x14ac:dyDescent="0.35">
      <c r="A384" t="s">
        <v>590</v>
      </c>
      <c r="B384">
        <v>107657103</v>
      </c>
      <c r="C384" t="s">
        <v>304</v>
      </c>
    </row>
    <row r="385" spans="1:3" x14ac:dyDescent="0.35">
      <c r="A385" t="s">
        <v>247</v>
      </c>
      <c r="B385">
        <v>105204703</v>
      </c>
      <c r="C385" t="s">
        <v>245</v>
      </c>
    </row>
    <row r="386" spans="1:3" x14ac:dyDescent="0.35">
      <c r="A386" t="s">
        <v>166</v>
      </c>
      <c r="B386">
        <v>122098103</v>
      </c>
      <c r="C386" t="s">
        <v>156</v>
      </c>
    </row>
    <row r="387" spans="1:3" x14ac:dyDescent="0.35">
      <c r="A387" t="s">
        <v>337</v>
      </c>
      <c r="B387">
        <v>128326303</v>
      </c>
      <c r="C387" t="s">
        <v>90</v>
      </c>
    </row>
    <row r="388" spans="1:3" x14ac:dyDescent="0.35">
      <c r="A388" t="s">
        <v>201</v>
      </c>
      <c r="B388">
        <v>110147003</v>
      </c>
      <c r="C388" t="s">
        <v>138</v>
      </c>
    </row>
    <row r="389" spans="1:3" x14ac:dyDescent="0.35">
      <c r="A389" t="s">
        <v>167</v>
      </c>
      <c r="B389">
        <v>122098202</v>
      </c>
      <c r="C389" t="s">
        <v>156</v>
      </c>
    </row>
    <row r="390" spans="1:3" x14ac:dyDescent="0.35">
      <c r="A390" t="s">
        <v>372</v>
      </c>
      <c r="B390">
        <v>113365303</v>
      </c>
      <c r="C390" t="s">
        <v>35</v>
      </c>
    </row>
    <row r="391" spans="1:3" x14ac:dyDescent="0.35">
      <c r="A391" t="s">
        <v>460</v>
      </c>
      <c r="B391">
        <v>123466103</v>
      </c>
      <c r="C391" t="s">
        <v>156</v>
      </c>
    </row>
    <row r="392" spans="1:3" x14ac:dyDescent="0.35">
      <c r="A392" t="s">
        <v>568</v>
      </c>
      <c r="B392">
        <v>101636503</v>
      </c>
      <c r="C392" t="s">
        <v>48</v>
      </c>
    </row>
    <row r="393" spans="1:3" x14ac:dyDescent="0.35">
      <c r="A393" t="s">
        <v>675</v>
      </c>
      <c r="B393">
        <v>126514007</v>
      </c>
      <c r="C393" t="s">
        <v>48</v>
      </c>
    </row>
    <row r="394" spans="1:3" x14ac:dyDescent="0.35">
      <c r="A394" t="s">
        <v>494</v>
      </c>
      <c r="B394">
        <v>126515001</v>
      </c>
      <c r="C394" t="s">
        <v>48</v>
      </c>
    </row>
    <row r="395" spans="1:3" x14ac:dyDescent="0.35">
      <c r="A395" t="s">
        <v>232</v>
      </c>
      <c r="B395">
        <v>110177003</v>
      </c>
      <c r="C395" t="s">
        <v>138</v>
      </c>
    </row>
    <row r="396" spans="1:3" x14ac:dyDescent="0.35">
      <c r="A396" t="s">
        <v>213</v>
      </c>
      <c r="B396">
        <v>124157203</v>
      </c>
      <c r="C396" t="s">
        <v>205</v>
      </c>
    </row>
    <row r="397" spans="1:3" x14ac:dyDescent="0.35">
      <c r="A397" t="s">
        <v>510</v>
      </c>
      <c r="B397">
        <v>129546003</v>
      </c>
      <c r="C397" t="s">
        <v>118</v>
      </c>
    </row>
    <row r="398" spans="1:3" x14ac:dyDescent="0.35">
      <c r="A398" t="s">
        <v>71</v>
      </c>
      <c r="B398">
        <v>103021003</v>
      </c>
      <c r="C398" t="s">
        <v>44</v>
      </c>
    </row>
    <row r="399" spans="1:3" x14ac:dyDescent="0.35">
      <c r="A399" t="s">
        <v>619</v>
      </c>
      <c r="B399">
        <v>102025007</v>
      </c>
      <c r="C399" t="s">
        <v>48</v>
      </c>
    </row>
    <row r="400" spans="1:3" x14ac:dyDescent="0.35">
      <c r="A400" t="s">
        <v>72</v>
      </c>
      <c r="B400">
        <v>102027451</v>
      </c>
      <c r="C400" t="s">
        <v>48</v>
      </c>
    </row>
    <row r="401" spans="1:3" x14ac:dyDescent="0.35">
      <c r="A401" t="s">
        <v>409</v>
      </c>
      <c r="B401">
        <v>118406602</v>
      </c>
      <c r="C401" t="s">
        <v>48</v>
      </c>
    </row>
    <row r="402" spans="1:3" x14ac:dyDescent="0.35">
      <c r="A402" t="s">
        <v>445</v>
      </c>
      <c r="B402">
        <v>120455203</v>
      </c>
      <c r="C402" t="s">
        <v>147</v>
      </c>
    </row>
    <row r="403" spans="1:3" x14ac:dyDescent="0.35">
      <c r="A403" t="s">
        <v>73</v>
      </c>
      <c r="B403">
        <v>103027503</v>
      </c>
      <c r="C403" t="s">
        <v>44</v>
      </c>
    </row>
    <row r="404" spans="1:3" x14ac:dyDescent="0.35">
      <c r="A404" t="s">
        <v>446</v>
      </c>
      <c r="B404">
        <v>120455403</v>
      </c>
      <c r="C404" t="s">
        <v>147</v>
      </c>
    </row>
    <row r="405" spans="1:3" x14ac:dyDescent="0.35">
      <c r="A405" t="s">
        <v>426</v>
      </c>
      <c r="B405">
        <v>109426303</v>
      </c>
      <c r="C405" t="s">
        <v>138</v>
      </c>
    </row>
    <row r="406" spans="1:3" x14ac:dyDescent="0.35">
      <c r="A406" t="s">
        <v>187</v>
      </c>
      <c r="B406">
        <v>108116303</v>
      </c>
      <c r="C406" t="s">
        <v>90</v>
      </c>
    </row>
    <row r="407" spans="1:3" x14ac:dyDescent="0.35">
      <c r="A407" t="s">
        <v>461</v>
      </c>
      <c r="B407">
        <v>123466303</v>
      </c>
      <c r="C407" t="s">
        <v>156</v>
      </c>
    </row>
    <row r="408" spans="1:3" x14ac:dyDescent="0.35">
      <c r="A408" t="s">
        <v>462</v>
      </c>
      <c r="B408">
        <v>123466403</v>
      </c>
      <c r="C408" t="s">
        <v>48</v>
      </c>
    </row>
    <row r="409" spans="1:3" x14ac:dyDescent="0.35">
      <c r="A409" t="s">
        <v>511</v>
      </c>
      <c r="B409">
        <v>129546103</v>
      </c>
      <c r="C409" t="s">
        <v>118</v>
      </c>
    </row>
    <row r="410" spans="1:3" x14ac:dyDescent="0.35">
      <c r="A410" t="s">
        <v>344</v>
      </c>
      <c r="B410">
        <v>106338003</v>
      </c>
      <c r="C410" t="s">
        <v>90</v>
      </c>
    </row>
    <row r="411" spans="1:3" x14ac:dyDescent="0.35">
      <c r="A411" t="s">
        <v>338</v>
      </c>
      <c r="B411">
        <v>128327303</v>
      </c>
      <c r="C411" t="s">
        <v>90</v>
      </c>
    </row>
    <row r="412" spans="1:3" x14ac:dyDescent="0.35">
      <c r="A412" t="s">
        <v>74</v>
      </c>
      <c r="B412">
        <v>103027753</v>
      </c>
      <c r="C412" t="s">
        <v>44</v>
      </c>
    </row>
    <row r="413" spans="1:3" x14ac:dyDescent="0.35">
      <c r="A413" t="s">
        <v>168</v>
      </c>
      <c r="B413">
        <v>122098403</v>
      </c>
      <c r="C413" t="s">
        <v>156</v>
      </c>
    </row>
    <row r="414" spans="1:3" x14ac:dyDescent="0.35">
      <c r="A414" t="s">
        <v>276</v>
      </c>
      <c r="B414">
        <v>125237603</v>
      </c>
      <c r="C414" t="s">
        <v>205</v>
      </c>
    </row>
    <row r="415" spans="1:3" x14ac:dyDescent="0.35">
      <c r="A415" t="s">
        <v>625</v>
      </c>
      <c r="B415">
        <v>114067107</v>
      </c>
      <c r="C415" t="s">
        <v>118</v>
      </c>
    </row>
    <row r="416" spans="1:3" x14ac:dyDescent="0.35">
      <c r="A416" t="s">
        <v>130</v>
      </c>
      <c r="B416">
        <v>114067002</v>
      </c>
      <c r="C416" t="s">
        <v>118</v>
      </c>
    </row>
    <row r="417" spans="1:3" x14ac:dyDescent="0.35">
      <c r="A417" t="s">
        <v>604</v>
      </c>
      <c r="B417">
        <v>112675503</v>
      </c>
      <c r="C417" t="s">
        <v>35</v>
      </c>
    </row>
    <row r="418" spans="1:3" x14ac:dyDescent="0.35">
      <c r="A418" t="s">
        <v>223</v>
      </c>
      <c r="B418">
        <v>106168003</v>
      </c>
      <c r="C418" t="s">
        <v>96</v>
      </c>
    </row>
    <row r="419" spans="1:3" x14ac:dyDescent="0.35">
      <c r="A419" t="s">
        <v>437</v>
      </c>
      <c r="B419">
        <v>104435303</v>
      </c>
      <c r="C419" t="s">
        <v>96</v>
      </c>
    </row>
    <row r="420" spans="1:3" x14ac:dyDescent="0.35">
      <c r="A420" t="s">
        <v>188</v>
      </c>
      <c r="B420">
        <v>108116503</v>
      </c>
      <c r="C420" t="s">
        <v>90</v>
      </c>
    </row>
    <row r="421" spans="1:3" x14ac:dyDescent="0.35">
      <c r="A421" t="s">
        <v>286</v>
      </c>
      <c r="B421">
        <v>109246003</v>
      </c>
      <c r="C421" t="s">
        <v>138</v>
      </c>
    </row>
    <row r="422" spans="1:3" x14ac:dyDescent="0.35">
      <c r="A422" t="s">
        <v>277</v>
      </c>
      <c r="B422">
        <v>125237702</v>
      </c>
      <c r="C422" t="s">
        <v>205</v>
      </c>
    </row>
    <row r="423" spans="1:3" x14ac:dyDescent="0.35">
      <c r="A423" t="s">
        <v>569</v>
      </c>
      <c r="B423">
        <v>101637002</v>
      </c>
      <c r="C423" t="s">
        <v>304</v>
      </c>
    </row>
    <row r="424" spans="1:3" x14ac:dyDescent="0.35">
      <c r="A424" t="s">
        <v>339</v>
      </c>
      <c r="B424">
        <v>128321103</v>
      </c>
      <c r="C424" t="s">
        <v>90</v>
      </c>
    </row>
    <row r="425" spans="1:3" x14ac:dyDescent="0.35">
      <c r="A425" t="s">
        <v>355</v>
      </c>
      <c r="B425">
        <v>119357003</v>
      </c>
      <c r="C425" t="s">
        <v>147</v>
      </c>
    </row>
    <row r="426" spans="1:3" x14ac:dyDescent="0.35">
      <c r="A426" t="s">
        <v>106</v>
      </c>
      <c r="B426">
        <v>127045853</v>
      </c>
      <c r="C426" t="s">
        <v>96</v>
      </c>
    </row>
    <row r="427" spans="1:3" x14ac:dyDescent="0.35">
      <c r="A427" t="s">
        <v>75</v>
      </c>
      <c r="B427">
        <v>103028203</v>
      </c>
      <c r="C427" t="s">
        <v>44</v>
      </c>
    </row>
    <row r="428" spans="1:3" x14ac:dyDescent="0.35">
      <c r="A428" t="s">
        <v>107</v>
      </c>
      <c r="B428">
        <v>127046903</v>
      </c>
      <c r="C428" t="s">
        <v>96</v>
      </c>
    </row>
    <row r="429" spans="1:3" x14ac:dyDescent="0.35">
      <c r="A429" t="s">
        <v>526</v>
      </c>
      <c r="B429">
        <v>108566303</v>
      </c>
      <c r="C429" t="s">
        <v>90</v>
      </c>
    </row>
    <row r="430" spans="1:3" x14ac:dyDescent="0.35">
      <c r="A430" t="s">
        <v>278</v>
      </c>
      <c r="B430">
        <v>125237903</v>
      </c>
      <c r="C430" t="s">
        <v>205</v>
      </c>
    </row>
    <row r="431" spans="1:3" x14ac:dyDescent="0.35">
      <c r="A431" t="s">
        <v>679</v>
      </c>
      <c r="B431">
        <v>116606707</v>
      </c>
      <c r="C431" t="s">
        <v>138</v>
      </c>
    </row>
    <row r="432" spans="1:3" x14ac:dyDescent="0.35">
      <c r="A432" t="s">
        <v>512</v>
      </c>
      <c r="B432">
        <v>129546803</v>
      </c>
      <c r="C432" t="s">
        <v>118</v>
      </c>
    </row>
    <row r="433" spans="1:3" x14ac:dyDescent="0.35">
      <c r="A433" t="s">
        <v>287</v>
      </c>
      <c r="B433">
        <v>109248003</v>
      </c>
      <c r="C433" t="s">
        <v>138</v>
      </c>
    </row>
    <row r="434" spans="1:3" x14ac:dyDescent="0.35">
      <c r="A434" t="s">
        <v>398</v>
      </c>
      <c r="B434">
        <v>121395603</v>
      </c>
      <c r="C434" t="s">
        <v>118</v>
      </c>
    </row>
    <row r="435" spans="1:3" x14ac:dyDescent="0.35">
      <c r="A435" t="s">
        <v>527</v>
      </c>
      <c r="B435">
        <v>108567004</v>
      </c>
      <c r="C435" t="s">
        <v>90</v>
      </c>
    </row>
    <row r="436" spans="1:3" x14ac:dyDescent="0.35">
      <c r="A436" t="s">
        <v>480</v>
      </c>
      <c r="B436">
        <v>120486003</v>
      </c>
      <c r="C436" t="s">
        <v>118</v>
      </c>
    </row>
    <row r="437" spans="1:3" x14ac:dyDescent="0.35">
      <c r="A437" t="s">
        <v>150</v>
      </c>
      <c r="B437">
        <v>117086003</v>
      </c>
      <c r="C437" t="s">
        <v>147</v>
      </c>
    </row>
    <row r="438" spans="1:3" x14ac:dyDescent="0.35">
      <c r="A438" t="s">
        <v>513</v>
      </c>
      <c r="B438">
        <v>129547303</v>
      </c>
      <c r="C438" t="s">
        <v>118</v>
      </c>
    </row>
    <row r="439" spans="1:3" x14ac:dyDescent="0.35">
      <c r="A439" t="s">
        <v>676</v>
      </c>
      <c r="B439">
        <v>129546907</v>
      </c>
      <c r="C439" t="s">
        <v>118</v>
      </c>
    </row>
    <row r="440" spans="1:3" x14ac:dyDescent="0.35">
      <c r="A440" t="s">
        <v>131</v>
      </c>
      <c r="B440">
        <v>114067503</v>
      </c>
      <c r="C440" t="s">
        <v>118</v>
      </c>
    </row>
    <row r="441" spans="1:3" x14ac:dyDescent="0.35">
      <c r="A441" t="s">
        <v>356</v>
      </c>
      <c r="B441">
        <v>119357402</v>
      </c>
      <c r="C441" t="s">
        <v>48</v>
      </c>
    </row>
    <row r="442" spans="1:3" x14ac:dyDescent="0.35">
      <c r="A442" t="s">
        <v>520</v>
      </c>
      <c r="B442">
        <v>116557103</v>
      </c>
      <c r="C442" t="s">
        <v>138</v>
      </c>
    </row>
    <row r="443" spans="1:3" x14ac:dyDescent="0.35">
      <c r="A443" t="s">
        <v>664</v>
      </c>
      <c r="B443">
        <v>109420107</v>
      </c>
      <c r="C443" t="s">
        <v>138</v>
      </c>
    </row>
    <row r="444" spans="1:3" x14ac:dyDescent="0.35">
      <c r="A444" t="s">
        <v>175</v>
      </c>
      <c r="B444">
        <v>104107903</v>
      </c>
      <c r="C444" t="s">
        <v>96</v>
      </c>
    </row>
    <row r="445" spans="1:3" x14ac:dyDescent="0.35">
      <c r="A445" t="s">
        <v>528</v>
      </c>
      <c r="B445">
        <v>108567204</v>
      </c>
      <c r="C445" t="s">
        <v>90</v>
      </c>
    </row>
    <row r="446" spans="1:3" x14ac:dyDescent="0.35">
      <c r="A446" t="s">
        <v>76</v>
      </c>
      <c r="B446">
        <v>103028302</v>
      </c>
      <c r="C446" t="s">
        <v>44</v>
      </c>
    </row>
    <row r="447" spans="1:3" x14ac:dyDescent="0.35">
      <c r="A447" t="s">
        <v>486</v>
      </c>
      <c r="B447">
        <v>116496503</v>
      </c>
      <c r="C447" t="s">
        <v>147</v>
      </c>
    </row>
    <row r="448" spans="1:3" x14ac:dyDescent="0.35">
      <c r="A448" t="s">
        <v>529</v>
      </c>
      <c r="B448">
        <v>108567404</v>
      </c>
      <c r="C448" t="s">
        <v>90</v>
      </c>
    </row>
    <row r="449" spans="1:3" x14ac:dyDescent="0.35">
      <c r="A449" t="s">
        <v>438</v>
      </c>
      <c r="B449">
        <v>104435603</v>
      </c>
      <c r="C449" t="s">
        <v>96</v>
      </c>
    </row>
    <row r="450" spans="1:3" x14ac:dyDescent="0.35">
      <c r="A450" t="s">
        <v>439</v>
      </c>
      <c r="B450">
        <v>104435703</v>
      </c>
      <c r="C450" t="s">
        <v>96</v>
      </c>
    </row>
    <row r="451" spans="1:3" x14ac:dyDescent="0.35">
      <c r="A451" t="s">
        <v>514</v>
      </c>
      <c r="B451">
        <v>129547203</v>
      </c>
      <c r="C451" t="s">
        <v>118</v>
      </c>
    </row>
    <row r="452" spans="1:3" x14ac:dyDescent="0.35">
      <c r="A452" t="s">
        <v>381</v>
      </c>
      <c r="B452">
        <v>104376203</v>
      </c>
      <c r="C452" t="s">
        <v>96</v>
      </c>
    </row>
    <row r="453" spans="1:3" x14ac:dyDescent="0.35">
      <c r="A453" t="s">
        <v>487</v>
      </c>
      <c r="B453">
        <v>116496603</v>
      </c>
      <c r="C453" t="s">
        <v>147</v>
      </c>
    </row>
    <row r="454" spans="1:3" x14ac:dyDescent="0.35">
      <c r="A454" t="s">
        <v>255</v>
      </c>
      <c r="B454">
        <v>115218003</v>
      </c>
      <c r="C454" t="s">
        <v>35</v>
      </c>
    </row>
    <row r="455" spans="1:3" x14ac:dyDescent="0.35">
      <c r="A455" t="s">
        <v>176</v>
      </c>
      <c r="B455">
        <v>104107503</v>
      </c>
      <c r="C455" t="s">
        <v>96</v>
      </c>
    </row>
    <row r="456" spans="1:3" x14ac:dyDescent="0.35">
      <c r="A456" t="s">
        <v>427</v>
      </c>
      <c r="B456">
        <v>109427503</v>
      </c>
      <c r="C456" t="s">
        <v>138</v>
      </c>
    </row>
    <row r="457" spans="1:3" x14ac:dyDescent="0.35">
      <c r="A457" t="s">
        <v>373</v>
      </c>
      <c r="B457">
        <v>113367003</v>
      </c>
      <c r="C457" t="s">
        <v>35</v>
      </c>
    </row>
    <row r="458" spans="1:3" x14ac:dyDescent="0.35">
      <c r="A458" t="s">
        <v>530</v>
      </c>
      <c r="B458">
        <v>108567703</v>
      </c>
      <c r="C458" t="s">
        <v>90</v>
      </c>
    </row>
    <row r="459" spans="1:3" x14ac:dyDescent="0.35">
      <c r="A459" t="s">
        <v>677</v>
      </c>
      <c r="B459">
        <v>108567807</v>
      </c>
      <c r="C459" t="s">
        <v>90</v>
      </c>
    </row>
    <row r="460" spans="1:3" x14ac:dyDescent="0.35">
      <c r="A460" t="s">
        <v>463</v>
      </c>
      <c r="B460">
        <v>123467103</v>
      </c>
      <c r="C460" t="s">
        <v>156</v>
      </c>
    </row>
    <row r="461" spans="1:3" x14ac:dyDescent="0.35">
      <c r="A461" t="s">
        <v>77</v>
      </c>
      <c r="B461">
        <v>103028653</v>
      </c>
      <c r="C461" t="s">
        <v>44</v>
      </c>
    </row>
    <row r="462" spans="1:3" x14ac:dyDescent="0.35">
      <c r="A462" t="s">
        <v>605</v>
      </c>
      <c r="B462">
        <v>112676203</v>
      </c>
      <c r="C462" t="s">
        <v>35</v>
      </c>
    </row>
    <row r="463" spans="1:3" x14ac:dyDescent="0.35">
      <c r="A463" t="s">
        <v>78</v>
      </c>
      <c r="B463">
        <v>103028703</v>
      </c>
      <c r="C463" t="s">
        <v>44</v>
      </c>
    </row>
    <row r="464" spans="1:3" x14ac:dyDescent="0.35">
      <c r="A464" t="s">
        <v>256</v>
      </c>
      <c r="B464">
        <v>115218303</v>
      </c>
      <c r="C464" t="s">
        <v>35</v>
      </c>
    </row>
    <row r="465" spans="1:3" x14ac:dyDescent="0.35">
      <c r="A465" t="s">
        <v>79</v>
      </c>
      <c r="B465">
        <v>103028753</v>
      </c>
      <c r="C465" t="s">
        <v>44</v>
      </c>
    </row>
    <row r="466" spans="1:3" x14ac:dyDescent="0.35">
      <c r="A466" t="s">
        <v>108</v>
      </c>
      <c r="B466">
        <v>127047404</v>
      </c>
      <c r="C466" t="s">
        <v>96</v>
      </c>
    </row>
    <row r="467" spans="1:3" x14ac:dyDescent="0.35">
      <c r="A467" t="s">
        <v>606</v>
      </c>
      <c r="B467">
        <v>112676403</v>
      </c>
      <c r="C467" t="s">
        <v>35</v>
      </c>
    </row>
    <row r="468" spans="1:3" x14ac:dyDescent="0.35">
      <c r="A468" t="s">
        <v>420</v>
      </c>
      <c r="B468">
        <v>117416103</v>
      </c>
      <c r="C468" t="s">
        <v>138</v>
      </c>
    </row>
    <row r="469" spans="1:3" x14ac:dyDescent="0.35">
      <c r="A469" t="s">
        <v>279</v>
      </c>
      <c r="B469">
        <v>125238402</v>
      </c>
      <c r="C469" t="s">
        <v>205</v>
      </c>
    </row>
    <row r="470" spans="1:3" x14ac:dyDescent="0.35">
      <c r="A470" t="s">
        <v>326</v>
      </c>
      <c r="B470">
        <v>101306503</v>
      </c>
      <c r="C470" t="s">
        <v>304</v>
      </c>
    </row>
    <row r="471" spans="1:3" x14ac:dyDescent="0.35">
      <c r="A471" t="s">
        <v>242</v>
      </c>
      <c r="B471">
        <v>116197503</v>
      </c>
      <c r="C471" t="s">
        <v>147</v>
      </c>
    </row>
    <row r="472" spans="1:3" x14ac:dyDescent="0.35">
      <c r="A472" t="s">
        <v>321</v>
      </c>
      <c r="B472">
        <v>111297504</v>
      </c>
      <c r="C472" t="s">
        <v>35</v>
      </c>
    </row>
    <row r="473" spans="1:3" x14ac:dyDescent="0.35">
      <c r="A473" t="s">
        <v>332</v>
      </c>
      <c r="B473">
        <v>111317503</v>
      </c>
      <c r="C473" t="s">
        <v>138</v>
      </c>
    </row>
    <row r="474" spans="1:3" x14ac:dyDescent="0.35">
      <c r="A474" t="s">
        <v>399</v>
      </c>
      <c r="B474">
        <v>121395703</v>
      </c>
      <c r="C474" t="s">
        <v>118</v>
      </c>
    </row>
    <row r="475" spans="1:3" x14ac:dyDescent="0.35">
      <c r="A475" t="s">
        <v>544</v>
      </c>
      <c r="B475">
        <v>117597003</v>
      </c>
      <c r="C475" t="s">
        <v>138</v>
      </c>
    </row>
    <row r="476" spans="1:3" x14ac:dyDescent="0.35">
      <c r="A476" t="s">
        <v>607</v>
      </c>
      <c r="B476">
        <v>112676503</v>
      </c>
      <c r="C476" t="s">
        <v>35</v>
      </c>
    </row>
    <row r="477" spans="1:3" x14ac:dyDescent="0.35">
      <c r="A477" t="s">
        <v>591</v>
      </c>
      <c r="B477">
        <v>107657503</v>
      </c>
      <c r="C477" t="s">
        <v>304</v>
      </c>
    </row>
    <row r="478" spans="1:3" x14ac:dyDescent="0.35">
      <c r="A478" t="s">
        <v>142</v>
      </c>
      <c r="B478">
        <v>108077503</v>
      </c>
      <c r="C478" t="s">
        <v>138</v>
      </c>
    </row>
    <row r="479" spans="1:3" x14ac:dyDescent="0.35">
      <c r="A479" t="s">
        <v>608</v>
      </c>
      <c r="B479">
        <v>112676703</v>
      </c>
      <c r="C479" t="s">
        <v>35</v>
      </c>
    </row>
    <row r="480" spans="1:3" x14ac:dyDescent="0.35">
      <c r="A480" t="s">
        <v>465</v>
      </c>
      <c r="B480">
        <v>123467303</v>
      </c>
      <c r="C480" t="s">
        <v>156</v>
      </c>
    </row>
    <row r="481" spans="1:3" x14ac:dyDescent="0.35">
      <c r="A481" t="s">
        <v>280</v>
      </c>
      <c r="B481">
        <v>125238502</v>
      </c>
      <c r="C481" t="s">
        <v>205</v>
      </c>
    </row>
    <row r="482" spans="1:3" x14ac:dyDescent="0.35">
      <c r="A482" t="s">
        <v>464</v>
      </c>
      <c r="B482">
        <v>123467203</v>
      </c>
      <c r="C482" t="s">
        <v>156</v>
      </c>
    </row>
    <row r="483" spans="1:3" x14ac:dyDescent="0.35">
      <c r="A483" t="s">
        <v>202</v>
      </c>
      <c r="B483">
        <v>110148002</v>
      </c>
      <c r="C483" t="s">
        <v>138</v>
      </c>
    </row>
    <row r="484" spans="1:3" x14ac:dyDescent="0.35">
      <c r="A484" t="s">
        <v>620</v>
      </c>
      <c r="B484">
        <v>103028807</v>
      </c>
      <c r="C484" t="s">
        <v>48</v>
      </c>
    </row>
    <row r="485" spans="1:3" x14ac:dyDescent="0.35">
      <c r="A485" t="s">
        <v>80</v>
      </c>
      <c r="B485">
        <v>103028833</v>
      </c>
      <c r="C485" t="s">
        <v>44</v>
      </c>
    </row>
    <row r="486" spans="1:3" x14ac:dyDescent="0.35">
      <c r="A486" t="s">
        <v>265</v>
      </c>
      <c r="B486">
        <v>115228003</v>
      </c>
      <c r="C486" t="s">
        <v>35</v>
      </c>
    </row>
    <row r="487" spans="1:3" x14ac:dyDescent="0.35">
      <c r="A487" t="s">
        <v>81</v>
      </c>
      <c r="B487">
        <v>103028853</v>
      </c>
      <c r="C487" t="s">
        <v>44</v>
      </c>
    </row>
    <row r="488" spans="1:3" x14ac:dyDescent="0.35">
      <c r="A488" t="s">
        <v>447</v>
      </c>
      <c r="B488">
        <v>120456003</v>
      </c>
      <c r="C488" t="s">
        <v>147</v>
      </c>
    </row>
    <row r="489" spans="1:3" x14ac:dyDescent="0.35">
      <c r="A489" t="s">
        <v>533</v>
      </c>
      <c r="B489">
        <v>117576303</v>
      </c>
      <c r="C489" t="s">
        <v>147</v>
      </c>
    </row>
    <row r="490" spans="1:3" x14ac:dyDescent="0.35">
      <c r="A490" t="s">
        <v>541</v>
      </c>
      <c r="B490">
        <v>119586503</v>
      </c>
      <c r="C490" t="s">
        <v>147</v>
      </c>
    </row>
    <row r="491" spans="1:3" x14ac:dyDescent="0.35">
      <c r="A491" t="s">
        <v>678</v>
      </c>
      <c r="B491">
        <v>119584707</v>
      </c>
      <c r="C491" t="s">
        <v>48</v>
      </c>
    </row>
    <row r="492" spans="1:3" x14ac:dyDescent="0.35">
      <c r="A492" t="s">
        <v>266</v>
      </c>
      <c r="B492">
        <v>115228303</v>
      </c>
      <c r="C492" t="s">
        <v>35</v>
      </c>
    </row>
    <row r="493" spans="1:3" x14ac:dyDescent="0.35">
      <c r="A493" t="s">
        <v>492</v>
      </c>
      <c r="B493">
        <v>115506003</v>
      </c>
      <c r="C493" t="s">
        <v>35</v>
      </c>
    </row>
    <row r="494" spans="1:3" x14ac:dyDescent="0.35">
      <c r="A494" t="s">
        <v>515</v>
      </c>
      <c r="B494">
        <v>129547603</v>
      </c>
      <c r="C494" t="s">
        <v>118</v>
      </c>
    </row>
    <row r="495" spans="1:3" x14ac:dyDescent="0.35">
      <c r="A495" t="s">
        <v>553</v>
      </c>
      <c r="B495">
        <v>106617203</v>
      </c>
      <c r="C495" t="s">
        <v>245</v>
      </c>
    </row>
    <row r="496" spans="1:3" x14ac:dyDescent="0.35">
      <c r="A496" t="s">
        <v>151</v>
      </c>
      <c r="B496">
        <v>117086503</v>
      </c>
      <c r="C496" t="s">
        <v>147</v>
      </c>
    </row>
    <row r="497" spans="1:3" x14ac:dyDescent="0.35">
      <c r="A497" t="s">
        <v>214</v>
      </c>
      <c r="B497">
        <v>124157802</v>
      </c>
      <c r="C497" t="s">
        <v>205</v>
      </c>
    </row>
    <row r="498" spans="1:3" x14ac:dyDescent="0.35">
      <c r="A498" t="s">
        <v>516</v>
      </c>
      <c r="B498">
        <v>129547803</v>
      </c>
      <c r="C498" t="s">
        <v>118</v>
      </c>
    </row>
    <row r="499" spans="1:3" x14ac:dyDescent="0.35">
      <c r="A499" t="s">
        <v>570</v>
      </c>
      <c r="B499">
        <v>101638003</v>
      </c>
      <c r="C499" t="s">
        <v>304</v>
      </c>
    </row>
    <row r="500" spans="1:3" x14ac:dyDescent="0.35">
      <c r="A500" t="s">
        <v>152</v>
      </c>
      <c r="B500">
        <v>117086653</v>
      </c>
      <c r="C500" t="s">
        <v>147</v>
      </c>
    </row>
    <row r="501" spans="1:3" x14ac:dyDescent="0.35">
      <c r="A501" t="s">
        <v>132</v>
      </c>
      <c r="B501">
        <v>114068003</v>
      </c>
      <c r="C501" t="s">
        <v>118</v>
      </c>
    </row>
    <row r="502" spans="1:3" x14ac:dyDescent="0.35">
      <c r="A502" t="s">
        <v>595</v>
      </c>
      <c r="B502">
        <v>118667503</v>
      </c>
      <c r="C502" t="s">
        <v>147</v>
      </c>
    </row>
    <row r="503" spans="1:3" x14ac:dyDescent="0.35">
      <c r="A503" t="s">
        <v>531</v>
      </c>
      <c r="B503">
        <v>108568404</v>
      </c>
      <c r="C503" t="s">
        <v>90</v>
      </c>
    </row>
    <row r="504" spans="1:3" x14ac:dyDescent="0.35">
      <c r="A504" t="s">
        <v>316</v>
      </c>
      <c r="B504">
        <v>112286003</v>
      </c>
      <c r="C504" t="s">
        <v>35</v>
      </c>
    </row>
    <row r="505" spans="1:3" x14ac:dyDescent="0.35">
      <c r="A505" t="s">
        <v>115</v>
      </c>
      <c r="B505">
        <v>108058003</v>
      </c>
      <c r="C505" t="s">
        <v>90</v>
      </c>
    </row>
    <row r="506" spans="1:3" x14ac:dyDescent="0.35">
      <c r="A506" t="s">
        <v>133</v>
      </c>
      <c r="B506">
        <v>114068103</v>
      </c>
      <c r="C506" t="s">
        <v>118</v>
      </c>
    </row>
    <row r="507" spans="1:3" x14ac:dyDescent="0.35">
      <c r="A507" t="s">
        <v>143</v>
      </c>
      <c r="B507">
        <v>108078003</v>
      </c>
      <c r="C507" t="s">
        <v>138</v>
      </c>
    </row>
    <row r="508" spans="1:3" x14ac:dyDescent="0.35">
      <c r="A508" t="s">
        <v>224</v>
      </c>
      <c r="B508">
        <v>106169003</v>
      </c>
      <c r="C508" t="s">
        <v>96</v>
      </c>
    </row>
    <row r="509" spans="1:3" x14ac:dyDescent="0.35">
      <c r="A509" t="s">
        <v>382</v>
      </c>
      <c r="B509">
        <v>104377003</v>
      </c>
      <c r="C509" t="s">
        <v>96</v>
      </c>
    </row>
    <row r="510" spans="1:3" x14ac:dyDescent="0.35">
      <c r="A510" t="s">
        <v>300</v>
      </c>
      <c r="B510">
        <v>105259103</v>
      </c>
      <c r="C510" t="s">
        <v>245</v>
      </c>
    </row>
    <row r="511" spans="1:3" x14ac:dyDescent="0.35">
      <c r="A511" t="s">
        <v>309</v>
      </c>
      <c r="B511">
        <v>101268003</v>
      </c>
      <c r="C511" t="s">
        <v>304</v>
      </c>
    </row>
    <row r="512" spans="1:3" x14ac:dyDescent="0.35">
      <c r="A512" t="s">
        <v>215</v>
      </c>
      <c r="B512">
        <v>124158503</v>
      </c>
      <c r="C512" t="s">
        <v>205</v>
      </c>
    </row>
    <row r="513" spans="1:3" x14ac:dyDescent="0.35">
      <c r="A513" t="s">
        <v>340</v>
      </c>
      <c r="B513">
        <v>128328003</v>
      </c>
      <c r="C513" t="s">
        <v>90</v>
      </c>
    </row>
    <row r="514" spans="1:3" x14ac:dyDescent="0.35">
      <c r="A514" t="s">
        <v>41</v>
      </c>
      <c r="B514">
        <v>112018523</v>
      </c>
      <c r="C514" t="s">
        <v>35</v>
      </c>
    </row>
    <row r="515" spans="1:3" x14ac:dyDescent="0.35">
      <c r="A515" t="s">
        <v>630</v>
      </c>
      <c r="B515">
        <v>122099007</v>
      </c>
      <c r="C515" t="s">
        <v>156</v>
      </c>
    </row>
    <row r="516" spans="1:3" x14ac:dyDescent="0.35">
      <c r="A516" t="s">
        <v>281</v>
      </c>
      <c r="B516">
        <v>125239452</v>
      </c>
      <c r="C516" t="s">
        <v>205</v>
      </c>
    </row>
    <row r="517" spans="1:3" x14ac:dyDescent="0.35">
      <c r="A517" t="s">
        <v>267</v>
      </c>
      <c r="B517">
        <v>115229003</v>
      </c>
      <c r="C517" t="s">
        <v>35</v>
      </c>
    </row>
    <row r="518" spans="1:3" x14ac:dyDescent="0.35">
      <c r="A518" t="s">
        <v>466</v>
      </c>
      <c r="B518">
        <v>123468303</v>
      </c>
      <c r="C518" t="s">
        <v>156</v>
      </c>
    </row>
    <row r="519" spans="1:3" x14ac:dyDescent="0.35">
      <c r="A519" t="s">
        <v>467</v>
      </c>
      <c r="B519">
        <v>123468402</v>
      </c>
      <c r="C519" t="s">
        <v>156</v>
      </c>
    </row>
    <row r="520" spans="1:3" x14ac:dyDescent="0.35">
      <c r="A520" t="s">
        <v>468</v>
      </c>
      <c r="B520">
        <v>123468503</v>
      </c>
      <c r="C520" t="s">
        <v>156</v>
      </c>
    </row>
    <row r="521" spans="1:3" x14ac:dyDescent="0.35">
      <c r="A521" t="s">
        <v>469</v>
      </c>
      <c r="B521">
        <v>123468603</v>
      </c>
      <c r="C521" t="s">
        <v>156</v>
      </c>
    </row>
    <row r="522" spans="1:3" x14ac:dyDescent="0.35">
      <c r="A522" t="s">
        <v>82</v>
      </c>
      <c r="B522">
        <v>103029203</v>
      </c>
      <c r="C522" t="s">
        <v>48</v>
      </c>
    </row>
    <row r="523" spans="1:3" x14ac:dyDescent="0.35">
      <c r="A523" t="s">
        <v>554</v>
      </c>
      <c r="B523">
        <v>106618603</v>
      </c>
      <c r="C523" t="s">
        <v>245</v>
      </c>
    </row>
    <row r="524" spans="1:3" x14ac:dyDescent="0.35">
      <c r="A524" t="s">
        <v>357</v>
      </c>
      <c r="B524">
        <v>119358403</v>
      </c>
      <c r="C524" t="s">
        <v>147</v>
      </c>
    </row>
    <row r="525" spans="1:3" x14ac:dyDescent="0.35">
      <c r="A525" t="s">
        <v>680</v>
      </c>
      <c r="B525">
        <v>106619107</v>
      </c>
      <c r="C525" t="s">
        <v>245</v>
      </c>
    </row>
    <row r="526" spans="1:3" x14ac:dyDescent="0.35">
      <c r="A526" t="s">
        <v>498</v>
      </c>
      <c r="B526">
        <v>119648303</v>
      </c>
      <c r="C526" t="s">
        <v>147</v>
      </c>
    </row>
    <row r="527" spans="1:3" x14ac:dyDescent="0.35">
      <c r="A527" t="s">
        <v>282</v>
      </c>
      <c r="B527">
        <v>125239603</v>
      </c>
      <c r="C527" t="s">
        <v>205</v>
      </c>
    </row>
    <row r="528" spans="1:3" x14ac:dyDescent="0.35">
      <c r="A528" t="s">
        <v>681</v>
      </c>
      <c r="B528">
        <v>105628007</v>
      </c>
      <c r="C528" t="s">
        <v>48</v>
      </c>
    </row>
    <row r="529" spans="1:3" x14ac:dyDescent="0.35">
      <c r="A529" t="s">
        <v>555</v>
      </c>
      <c r="B529">
        <v>105628302</v>
      </c>
      <c r="C529" t="s">
        <v>245</v>
      </c>
    </row>
    <row r="530" spans="1:3" x14ac:dyDescent="0.35">
      <c r="A530" t="s">
        <v>488</v>
      </c>
      <c r="B530">
        <v>116498003</v>
      </c>
      <c r="C530" t="s">
        <v>147</v>
      </c>
    </row>
    <row r="531" spans="1:3" x14ac:dyDescent="0.35">
      <c r="A531" t="s">
        <v>374</v>
      </c>
      <c r="B531">
        <v>113369003</v>
      </c>
      <c r="C531" t="s">
        <v>35</v>
      </c>
    </row>
    <row r="532" spans="1:3" x14ac:dyDescent="0.35">
      <c r="A532" t="s">
        <v>571</v>
      </c>
      <c r="B532">
        <v>101638803</v>
      </c>
      <c r="C532" t="s">
        <v>304</v>
      </c>
    </row>
    <row r="533" spans="1:3" x14ac:dyDescent="0.35">
      <c r="A533" t="s">
        <v>301</v>
      </c>
      <c r="B533">
        <v>105259703</v>
      </c>
      <c r="C533" t="s">
        <v>245</v>
      </c>
    </row>
    <row r="534" spans="1:3" x14ac:dyDescent="0.35">
      <c r="A534" t="s">
        <v>572</v>
      </c>
      <c r="B534">
        <v>119648703</v>
      </c>
      <c r="C534" t="s">
        <v>147</v>
      </c>
    </row>
    <row r="535" spans="1:3" x14ac:dyDescent="0.35">
      <c r="A535" t="s">
        <v>317</v>
      </c>
      <c r="B535">
        <v>112289003</v>
      </c>
      <c r="C535" t="s">
        <v>35</v>
      </c>
    </row>
    <row r="536" spans="1:3" x14ac:dyDescent="0.35">
      <c r="A536" t="s">
        <v>197</v>
      </c>
      <c r="B536">
        <v>121139004</v>
      </c>
      <c r="C536" t="s">
        <v>118</v>
      </c>
    </row>
    <row r="537" spans="1:3" x14ac:dyDescent="0.35">
      <c r="A537" t="s">
        <v>545</v>
      </c>
      <c r="B537">
        <v>117598503</v>
      </c>
      <c r="C537" t="s">
        <v>138</v>
      </c>
    </row>
    <row r="538" spans="1:3" x14ac:dyDescent="0.35">
      <c r="A538" t="s">
        <v>83</v>
      </c>
      <c r="B538">
        <v>103029403</v>
      </c>
      <c r="C538" t="s">
        <v>44</v>
      </c>
    </row>
    <row r="539" spans="1:3" x14ac:dyDescent="0.35">
      <c r="A539" t="s">
        <v>233</v>
      </c>
      <c r="B539">
        <v>110179003</v>
      </c>
      <c r="C539" t="s">
        <v>138</v>
      </c>
    </row>
    <row r="540" spans="1:3" x14ac:dyDescent="0.35">
      <c r="A540" t="s">
        <v>216</v>
      </c>
      <c r="B540">
        <v>124159002</v>
      </c>
      <c r="C540" t="s">
        <v>205</v>
      </c>
    </row>
    <row r="541" spans="1:3" x14ac:dyDescent="0.35">
      <c r="A541" t="s">
        <v>327</v>
      </c>
      <c r="B541">
        <v>101308503</v>
      </c>
      <c r="C541" t="s">
        <v>304</v>
      </c>
    </row>
    <row r="542" spans="1:3" x14ac:dyDescent="0.35">
      <c r="A542" t="s">
        <v>84</v>
      </c>
      <c r="B542">
        <v>103029553</v>
      </c>
      <c r="C542" t="s">
        <v>48</v>
      </c>
    </row>
    <row r="543" spans="1:3" x14ac:dyDescent="0.35">
      <c r="A543" t="s">
        <v>440</v>
      </c>
      <c r="B543">
        <v>104437503</v>
      </c>
      <c r="C543" t="s">
        <v>96</v>
      </c>
    </row>
    <row r="544" spans="1:3" x14ac:dyDescent="0.35">
      <c r="A544" t="s">
        <v>85</v>
      </c>
      <c r="B544">
        <v>103029603</v>
      </c>
      <c r="C544" t="s">
        <v>48</v>
      </c>
    </row>
    <row r="545" spans="1:3" x14ac:dyDescent="0.35">
      <c r="A545" t="s">
        <v>493</v>
      </c>
      <c r="B545">
        <v>115508003</v>
      </c>
      <c r="C545" t="s">
        <v>35</v>
      </c>
    </row>
    <row r="546" spans="1:3" x14ac:dyDescent="0.35">
      <c r="A546" t="s">
        <v>609</v>
      </c>
      <c r="B546">
        <v>115219002</v>
      </c>
      <c r="C546" t="s">
        <v>35</v>
      </c>
    </row>
    <row r="547" spans="1:3" x14ac:dyDescent="0.35">
      <c r="A547" t="s">
        <v>661</v>
      </c>
      <c r="B547">
        <v>118408707</v>
      </c>
      <c r="C547" t="s">
        <v>147</v>
      </c>
    </row>
    <row r="548" spans="1:3" x14ac:dyDescent="0.35">
      <c r="A548" t="s">
        <v>610</v>
      </c>
      <c r="B548">
        <v>112678503</v>
      </c>
      <c r="C548" t="s">
        <v>35</v>
      </c>
    </row>
    <row r="549" spans="1:3" x14ac:dyDescent="0.35">
      <c r="A549" t="s">
        <v>683</v>
      </c>
      <c r="B549">
        <v>101638907</v>
      </c>
      <c r="C549" t="s">
        <v>304</v>
      </c>
    </row>
    <row r="550" spans="1:3" x14ac:dyDescent="0.35">
      <c r="A550" t="s">
        <v>109</v>
      </c>
      <c r="B550">
        <v>127049303</v>
      </c>
      <c r="C550" t="s">
        <v>96</v>
      </c>
    </row>
    <row r="551" spans="1:3" x14ac:dyDescent="0.35">
      <c r="A551" t="s">
        <v>671</v>
      </c>
      <c r="B551">
        <v>123469007</v>
      </c>
      <c r="C551" t="s">
        <v>48</v>
      </c>
    </row>
    <row r="552" spans="1:3" x14ac:dyDescent="0.35">
      <c r="A552" t="s">
        <v>574</v>
      </c>
      <c r="B552">
        <v>119648903</v>
      </c>
      <c r="C552" t="s">
        <v>147</v>
      </c>
    </row>
    <row r="553" spans="1:3" x14ac:dyDescent="0.35">
      <c r="A553" t="s">
        <v>189</v>
      </c>
      <c r="B553">
        <v>108118503</v>
      </c>
      <c r="C553" t="s">
        <v>90</v>
      </c>
    </row>
    <row r="554" spans="1:3" x14ac:dyDescent="0.35">
      <c r="A554" t="s">
        <v>400</v>
      </c>
      <c r="B554">
        <v>121397803</v>
      </c>
      <c r="C554" t="s">
        <v>118</v>
      </c>
    </row>
    <row r="555" spans="1:3" x14ac:dyDescent="0.35">
      <c r="A555" t="s">
        <v>662</v>
      </c>
      <c r="B555">
        <v>118408607</v>
      </c>
      <c r="C555" t="s">
        <v>147</v>
      </c>
    </row>
    <row r="556" spans="1:3" x14ac:dyDescent="0.35">
      <c r="A556" t="s">
        <v>410</v>
      </c>
      <c r="B556">
        <v>118408852</v>
      </c>
      <c r="C556" t="s">
        <v>147</v>
      </c>
    </row>
    <row r="557" spans="1:3" x14ac:dyDescent="0.35">
      <c r="A557" t="s">
        <v>86</v>
      </c>
      <c r="B557">
        <v>103029803</v>
      </c>
      <c r="C557" t="s">
        <v>44</v>
      </c>
    </row>
    <row r="558" spans="1:3" x14ac:dyDescent="0.35">
      <c r="A558" t="s">
        <v>283</v>
      </c>
      <c r="B558">
        <v>125239652</v>
      </c>
      <c r="C558" t="s">
        <v>205</v>
      </c>
    </row>
    <row r="559" spans="1:3" x14ac:dyDescent="0.35">
      <c r="A559" t="s">
        <v>517</v>
      </c>
      <c r="B559">
        <v>129548803</v>
      </c>
      <c r="C559" t="s">
        <v>118</v>
      </c>
    </row>
    <row r="560" spans="1:3" x14ac:dyDescent="0.35">
      <c r="A560" t="s">
        <v>144</v>
      </c>
      <c r="B560">
        <v>108079004</v>
      </c>
      <c r="C560" t="s">
        <v>138</v>
      </c>
    </row>
    <row r="561" spans="1:3" x14ac:dyDescent="0.35">
      <c r="A561" t="s">
        <v>421</v>
      </c>
      <c r="B561">
        <v>117417202</v>
      </c>
      <c r="C561" t="s">
        <v>138</v>
      </c>
    </row>
    <row r="562" spans="1:3" x14ac:dyDescent="0.35">
      <c r="A562" t="s">
        <v>383</v>
      </c>
      <c r="B562">
        <v>104378003</v>
      </c>
      <c r="C562" t="s">
        <v>96</v>
      </c>
    </row>
    <row r="563" spans="1:3" x14ac:dyDescent="0.35">
      <c r="A563" t="s">
        <v>134</v>
      </c>
      <c r="B563">
        <v>114069103</v>
      </c>
      <c r="C563" t="s">
        <v>118</v>
      </c>
    </row>
    <row r="564" spans="1:3" x14ac:dyDescent="0.35">
      <c r="A564" t="s">
        <v>481</v>
      </c>
      <c r="B564">
        <v>120488603</v>
      </c>
      <c r="C564" t="s">
        <v>118</v>
      </c>
    </row>
    <row r="565" spans="1:3" x14ac:dyDescent="0.35">
      <c r="A565" t="s">
        <v>532</v>
      </c>
      <c r="B565">
        <v>108569103</v>
      </c>
      <c r="C565" t="s">
        <v>90</v>
      </c>
    </row>
    <row r="566" spans="1:3" x14ac:dyDescent="0.35">
      <c r="A566" t="s">
        <v>470</v>
      </c>
      <c r="B566">
        <v>123469303</v>
      </c>
      <c r="C566" t="s">
        <v>156</v>
      </c>
    </row>
    <row r="567" spans="1:3" x14ac:dyDescent="0.35">
      <c r="A567" t="s">
        <v>87</v>
      </c>
      <c r="B567">
        <v>103029902</v>
      </c>
      <c r="C567" t="s">
        <v>44</v>
      </c>
    </row>
    <row r="568" spans="1:3" x14ac:dyDescent="0.35">
      <c r="A568" t="s">
        <v>153</v>
      </c>
      <c r="B568">
        <v>117089003</v>
      </c>
      <c r="C568" t="s">
        <v>147</v>
      </c>
    </row>
    <row r="569" spans="1:3" x14ac:dyDescent="0.35">
      <c r="A569" t="s">
        <v>411</v>
      </c>
      <c r="B569">
        <v>118409203</v>
      </c>
      <c r="C569" t="s">
        <v>147</v>
      </c>
    </row>
    <row r="570" spans="1:3" x14ac:dyDescent="0.35">
      <c r="A570" t="s">
        <v>412</v>
      </c>
      <c r="B570">
        <v>118409302</v>
      </c>
      <c r="C570" t="s">
        <v>147</v>
      </c>
    </row>
    <row r="571" spans="1:3" x14ac:dyDescent="0.35">
      <c r="A571" t="s">
        <v>135</v>
      </c>
      <c r="B571">
        <v>114069353</v>
      </c>
      <c r="C571" t="s">
        <v>118</v>
      </c>
    </row>
    <row r="572" spans="1:3" x14ac:dyDescent="0.35">
      <c r="A572" t="s">
        <v>611</v>
      </c>
      <c r="B572">
        <v>112679002</v>
      </c>
      <c r="C572" t="s">
        <v>35</v>
      </c>
    </row>
    <row r="573" spans="1:3" x14ac:dyDescent="0.35">
      <c r="A573" t="s">
        <v>687</v>
      </c>
      <c r="B573">
        <v>112679107</v>
      </c>
      <c r="C573" t="s">
        <v>35</v>
      </c>
    </row>
    <row r="574" spans="1:3" x14ac:dyDescent="0.35">
      <c r="A574" t="s">
        <v>612</v>
      </c>
      <c r="B574">
        <v>112679403</v>
      </c>
      <c r="C574" t="s">
        <v>35</v>
      </c>
    </row>
    <row r="575" spans="1:3" x14ac:dyDescent="0.35">
      <c r="A575" t="s">
        <v>592</v>
      </c>
      <c r="B575">
        <v>107658903</v>
      </c>
      <c r="C575" t="s">
        <v>304</v>
      </c>
    </row>
  </sheetData>
  <sortState xmlns:xlrd2="http://schemas.microsoft.com/office/spreadsheetml/2017/richdata2" ref="A2:C575">
    <sortCondition ref="A2:A575"/>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E13"/>
  <sheetViews>
    <sheetView topLeftCell="BH1" workbookViewId="0">
      <selection sqref="A1:CE1"/>
    </sheetView>
  </sheetViews>
  <sheetFormatPr defaultColWidth="8.81640625" defaultRowHeight="14.5" x14ac:dyDescent="0.35"/>
  <cols>
    <col min="1" max="1" width="20.7265625" style="1" bestFit="1" customWidth="1"/>
    <col min="2" max="82" width="11" style="1" bestFit="1" customWidth="1"/>
    <col min="83" max="83" width="8.54296875" style="1" bestFit="1" customWidth="1"/>
    <col min="84" max="16384" width="8.81640625" style="1"/>
  </cols>
  <sheetData>
    <row r="1" spans="1:83" x14ac:dyDescent="0.35">
      <c r="A1" s="1" t="s">
        <v>883</v>
      </c>
      <c r="B1" s="1" t="s">
        <v>728</v>
      </c>
      <c r="C1" s="1" t="s">
        <v>729</v>
      </c>
      <c r="D1" s="1" t="s">
        <v>730</v>
      </c>
      <c r="E1" s="1" t="s">
        <v>731</v>
      </c>
      <c r="F1" s="1" t="s">
        <v>732</v>
      </c>
      <c r="G1" s="1" t="s">
        <v>733</v>
      </c>
      <c r="H1" s="1" t="s">
        <v>734</v>
      </c>
      <c r="I1" s="1" t="s">
        <v>735</v>
      </c>
      <c r="J1" s="1" t="s">
        <v>736</v>
      </c>
      <c r="K1" s="1" t="s">
        <v>737</v>
      </c>
      <c r="L1" s="1" t="s">
        <v>738</v>
      </c>
      <c r="M1" s="1" t="s">
        <v>739</v>
      </c>
      <c r="N1" s="1" t="s">
        <v>740</v>
      </c>
      <c r="O1" s="1" t="s">
        <v>741</v>
      </c>
      <c r="P1" s="1" t="s">
        <v>742</v>
      </c>
      <c r="Q1" s="1" t="s">
        <v>743</v>
      </c>
      <c r="R1" s="1" t="s">
        <v>744</v>
      </c>
      <c r="S1" s="1" t="s">
        <v>745</v>
      </c>
      <c r="T1" s="1" t="s">
        <v>746</v>
      </c>
      <c r="U1" s="1" t="s">
        <v>747</v>
      </c>
      <c r="V1" s="1" t="s">
        <v>748</v>
      </c>
      <c r="W1" s="1" t="s">
        <v>749</v>
      </c>
      <c r="X1" s="1" t="s">
        <v>750</v>
      </c>
      <c r="Y1" s="1" t="s">
        <v>751</v>
      </c>
      <c r="Z1" s="1" t="s">
        <v>752</v>
      </c>
      <c r="AA1" s="1" t="s">
        <v>753</v>
      </c>
      <c r="AB1" s="1" t="s">
        <v>754</v>
      </c>
      <c r="AC1" s="1" t="s">
        <v>755</v>
      </c>
      <c r="AD1" s="1" t="s">
        <v>756</v>
      </c>
      <c r="AE1" s="1" t="s">
        <v>757</v>
      </c>
      <c r="AF1" s="1" t="s">
        <v>758</v>
      </c>
      <c r="AG1" s="1" t="s">
        <v>759</v>
      </c>
      <c r="AH1" s="1" t="s">
        <v>760</v>
      </c>
      <c r="AI1" s="1" t="s">
        <v>761</v>
      </c>
      <c r="AJ1" s="1" t="s">
        <v>762</v>
      </c>
      <c r="AK1" s="1" t="s">
        <v>763</v>
      </c>
      <c r="AL1" s="1" t="s">
        <v>764</v>
      </c>
      <c r="AM1" s="1" t="s">
        <v>765</v>
      </c>
      <c r="AN1" s="1" t="s">
        <v>766</v>
      </c>
      <c r="AO1" s="1" t="s">
        <v>767</v>
      </c>
      <c r="AP1" s="1" t="s">
        <v>768</v>
      </c>
      <c r="AQ1" s="1" t="s">
        <v>769</v>
      </c>
      <c r="AR1" s="1" t="s">
        <v>770</v>
      </c>
      <c r="AS1" s="1" t="s">
        <v>771</v>
      </c>
      <c r="AT1" s="1" t="s">
        <v>772</v>
      </c>
      <c r="AU1" s="1" t="s">
        <v>773</v>
      </c>
      <c r="AV1" s="1" t="s">
        <v>774</v>
      </c>
      <c r="AW1" s="1" t="s">
        <v>775</v>
      </c>
      <c r="AX1" s="1" t="s">
        <v>776</v>
      </c>
      <c r="AY1" s="1" t="s">
        <v>777</v>
      </c>
      <c r="AZ1" s="1" t="s">
        <v>778</v>
      </c>
      <c r="BA1" s="1" t="s">
        <v>779</v>
      </c>
      <c r="BB1" s="1" t="s">
        <v>780</v>
      </c>
      <c r="BC1" s="1" t="s">
        <v>781</v>
      </c>
      <c r="BD1" s="1" t="s">
        <v>782</v>
      </c>
      <c r="BE1" s="1" t="s">
        <v>783</v>
      </c>
      <c r="BF1" s="1" t="s">
        <v>784</v>
      </c>
      <c r="BG1" s="1" t="s">
        <v>785</v>
      </c>
      <c r="BH1" s="1" t="s">
        <v>786</v>
      </c>
      <c r="BI1" s="1" t="s">
        <v>787</v>
      </c>
      <c r="BJ1" s="1" t="s">
        <v>788</v>
      </c>
      <c r="BK1" s="1" t="s">
        <v>789</v>
      </c>
      <c r="BL1" s="1" t="s">
        <v>790</v>
      </c>
      <c r="BM1" s="1" t="s">
        <v>791</v>
      </c>
      <c r="BN1" s="1" t="s">
        <v>792</v>
      </c>
      <c r="BO1" s="1" t="s">
        <v>793</v>
      </c>
      <c r="BP1" s="1" t="s">
        <v>794</v>
      </c>
      <c r="BQ1" s="1" t="s">
        <v>795</v>
      </c>
      <c r="BR1" s="1" t="s">
        <v>796</v>
      </c>
      <c r="BS1" s="1" t="s">
        <v>797</v>
      </c>
      <c r="BT1" s="1" t="s">
        <v>798</v>
      </c>
      <c r="BU1" s="1" t="s">
        <v>799</v>
      </c>
      <c r="BV1" s="1" t="s">
        <v>800</v>
      </c>
      <c r="BW1" s="1" t="s">
        <v>801</v>
      </c>
      <c r="BX1" s="1" t="s">
        <v>802</v>
      </c>
      <c r="BY1" s="1" t="s">
        <v>803</v>
      </c>
      <c r="BZ1" s="1" t="s">
        <v>804</v>
      </c>
      <c r="CA1" s="1" t="s">
        <v>805</v>
      </c>
      <c r="CB1" s="1" t="s">
        <v>806</v>
      </c>
      <c r="CC1" s="1" t="s">
        <v>807</v>
      </c>
      <c r="CD1" s="1" t="s">
        <v>808</v>
      </c>
      <c r="CE1" s="1" t="s">
        <v>699</v>
      </c>
    </row>
    <row r="2" spans="1:83" x14ac:dyDescent="0.35">
      <c r="A2" s="1" t="s">
        <v>138</v>
      </c>
      <c r="B2" s="1">
        <v>108070502</v>
      </c>
      <c r="C2" s="1">
        <v>109530304</v>
      </c>
      <c r="D2" s="1">
        <v>110141003</v>
      </c>
      <c r="E2" s="1">
        <v>110141103</v>
      </c>
      <c r="F2" s="1">
        <v>108071003</v>
      </c>
      <c r="G2" s="1">
        <v>109420803</v>
      </c>
      <c r="H2" s="1">
        <v>109122703</v>
      </c>
      <c r="I2" s="1">
        <v>108071504</v>
      </c>
      <c r="J2" s="1">
        <v>110171003</v>
      </c>
      <c r="K2" s="1">
        <v>109531304</v>
      </c>
      <c r="L2" s="1">
        <v>110171803</v>
      </c>
      <c r="M2" s="1">
        <v>106172003</v>
      </c>
      <c r="N2" s="1">
        <v>117412003</v>
      </c>
      <c r="O2" s="1">
        <v>109532804</v>
      </c>
      <c r="P2" s="1">
        <v>110173003</v>
      </c>
      <c r="Q2" s="1">
        <v>110173504</v>
      </c>
      <c r="R2" s="1">
        <v>108073503</v>
      </c>
      <c r="S2" s="1">
        <v>111312503</v>
      </c>
      <c r="T2" s="1">
        <v>117414003</v>
      </c>
      <c r="U2" s="1">
        <v>109243503</v>
      </c>
      <c r="V2" s="1">
        <v>111312804</v>
      </c>
      <c r="W2" s="1">
        <v>109422303</v>
      </c>
      <c r="X2" s="1">
        <v>110183602</v>
      </c>
      <c r="Y2" s="1">
        <v>116604003</v>
      </c>
      <c r="Z2" s="1">
        <v>117414203</v>
      </c>
      <c r="AA2" s="1">
        <v>116555003</v>
      </c>
      <c r="AB2" s="1">
        <v>111444602</v>
      </c>
      <c r="AC2" s="1">
        <v>116605003</v>
      </c>
      <c r="AD2" s="1">
        <v>117415004</v>
      </c>
      <c r="AE2" s="1">
        <v>117415103</v>
      </c>
      <c r="AF2" s="1">
        <v>110175003</v>
      </c>
      <c r="AG2" s="1">
        <v>111316003</v>
      </c>
      <c r="AH2" s="1">
        <v>117415303</v>
      </c>
      <c r="AI2" s="1">
        <v>109535504</v>
      </c>
      <c r="AJ2" s="1">
        <v>117596003</v>
      </c>
      <c r="AK2" s="1">
        <v>109537504</v>
      </c>
      <c r="AL2" s="1">
        <v>109426003</v>
      </c>
      <c r="AM2" s="1">
        <v>110147003</v>
      </c>
      <c r="AN2" s="1">
        <v>110177003</v>
      </c>
      <c r="AO2" s="1">
        <v>109426303</v>
      </c>
      <c r="AP2" s="1">
        <v>109246003</v>
      </c>
      <c r="AQ2" s="1">
        <v>109248003</v>
      </c>
      <c r="AR2" s="1">
        <v>116557103</v>
      </c>
      <c r="AS2" s="1">
        <v>109427503</v>
      </c>
      <c r="AT2" s="1">
        <v>117416103</v>
      </c>
      <c r="AU2" s="1">
        <v>111317503</v>
      </c>
      <c r="AV2" s="1">
        <v>117597003</v>
      </c>
      <c r="AW2" s="1">
        <v>108077503</v>
      </c>
      <c r="AX2" s="1">
        <v>110148002</v>
      </c>
      <c r="AY2" s="1">
        <v>108078003</v>
      </c>
      <c r="AZ2" s="1">
        <v>117598503</v>
      </c>
      <c r="BA2" s="1">
        <v>110179003</v>
      </c>
      <c r="BB2" s="1">
        <v>108079004</v>
      </c>
      <c r="BC2" s="1">
        <v>117417202</v>
      </c>
      <c r="BD2" s="1">
        <v>110171607</v>
      </c>
      <c r="BE2" s="1">
        <v>108070607</v>
      </c>
      <c r="BF2" s="1">
        <v>111312607</v>
      </c>
      <c r="BG2" s="1">
        <v>117414807</v>
      </c>
      <c r="BH2" s="1">
        <v>116606707</v>
      </c>
      <c r="BI2" s="1">
        <v>109420107</v>
      </c>
      <c r="CE2" s="1">
        <v>60</v>
      </c>
    </row>
    <row r="3" spans="1:83" x14ac:dyDescent="0.35">
      <c r="A3" s="1" t="s">
        <v>90</v>
      </c>
      <c r="B3" s="1">
        <v>128030603</v>
      </c>
      <c r="C3" s="1">
        <v>128030852</v>
      </c>
      <c r="D3" s="1">
        <v>108051003</v>
      </c>
      <c r="E3" s="1">
        <v>108561003</v>
      </c>
      <c r="F3" s="1">
        <v>108110603</v>
      </c>
      <c r="G3" s="1">
        <v>106330703</v>
      </c>
      <c r="H3" s="1">
        <v>106330803</v>
      </c>
      <c r="I3" s="1">
        <v>108111203</v>
      </c>
      <c r="J3" s="1">
        <v>108111303</v>
      </c>
      <c r="K3" s="1">
        <v>108051503</v>
      </c>
      <c r="L3" s="1">
        <v>108561803</v>
      </c>
      <c r="M3" s="1">
        <v>108111403</v>
      </c>
      <c r="N3" s="1">
        <v>108053003</v>
      </c>
      <c r="O3" s="1">
        <v>108112003</v>
      </c>
      <c r="P3" s="1">
        <v>108112203</v>
      </c>
      <c r="Q3" s="1">
        <v>128033053</v>
      </c>
      <c r="R3" s="1">
        <v>108112502</v>
      </c>
      <c r="S3" s="1">
        <v>128323303</v>
      </c>
      <c r="T3" s="1">
        <v>128323703</v>
      </c>
      <c r="U3" s="1">
        <v>128034503</v>
      </c>
      <c r="V3" s="1">
        <v>128325203</v>
      </c>
      <c r="W3" s="1">
        <v>108565203</v>
      </c>
      <c r="X3" s="1">
        <v>108565503</v>
      </c>
      <c r="Y3" s="1">
        <v>108056004</v>
      </c>
      <c r="Z3" s="1">
        <v>108114503</v>
      </c>
      <c r="AA3" s="1">
        <v>108116003</v>
      </c>
      <c r="AB3" s="1">
        <v>128326303</v>
      </c>
      <c r="AC3" s="1">
        <v>108116303</v>
      </c>
      <c r="AD3" s="1">
        <v>106338003</v>
      </c>
      <c r="AE3" s="1">
        <v>128327303</v>
      </c>
      <c r="AF3" s="1">
        <v>108116503</v>
      </c>
      <c r="AG3" s="1">
        <v>128321103</v>
      </c>
      <c r="AH3" s="1">
        <v>108566303</v>
      </c>
      <c r="AI3" s="1">
        <v>108567004</v>
      </c>
      <c r="AJ3" s="1">
        <v>108567204</v>
      </c>
      <c r="AK3" s="1">
        <v>108567404</v>
      </c>
      <c r="AL3" s="1">
        <v>108567703</v>
      </c>
      <c r="AM3" s="1">
        <v>108568404</v>
      </c>
      <c r="AN3" s="1">
        <v>108058003</v>
      </c>
      <c r="AO3" s="1">
        <v>128328003</v>
      </c>
      <c r="AP3" s="1">
        <v>108118503</v>
      </c>
      <c r="AQ3" s="1">
        <v>108569103</v>
      </c>
      <c r="AR3" s="1">
        <v>108110307</v>
      </c>
      <c r="AS3" s="1">
        <v>108112607</v>
      </c>
      <c r="AT3" s="1">
        <v>128324207</v>
      </c>
      <c r="AU3" s="1">
        <v>106333407</v>
      </c>
      <c r="AV3" s="1">
        <v>128034607</v>
      </c>
      <c r="AW3" s="1">
        <v>108567807</v>
      </c>
      <c r="CE3" s="1">
        <v>48</v>
      </c>
    </row>
    <row r="4" spans="1:83" x14ac:dyDescent="0.35">
      <c r="A4" s="1" t="s">
        <v>118</v>
      </c>
      <c r="B4" s="1">
        <v>121390302</v>
      </c>
      <c r="C4" s="1">
        <v>114060503</v>
      </c>
      <c r="D4" s="1">
        <v>120480803</v>
      </c>
      <c r="E4" s="1">
        <v>120481002</v>
      </c>
      <c r="F4" s="1">
        <v>129540803</v>
      </c>
      <c r="G4" s="1">
        <v>114060753</v>
      </c>
      <c r="H4" s="1">
        <v>114060853</v>
      </c>
      <c r="I4" s="1">
        <v>121391303</v>
      </c>
      <c r="J4" s="1">
        <v>114061103</v>
      </c>
      <c r="K4" s="1">
        <v>114061503</v>
      </c>
      <c r="L4" s="1">
        <v>121392303</v>
      </c>
      <c r="M4" s="1">
        <v>120483302</v>
      </c>
      <c r="N4" s="1">
        <v>114062003</v>
      </c>
      <c r="O4" s="1">
        <v>114062503</v>
      </c>
      <c r="P4" s="1">
        <v>114063003</v>
      </c>
      <c r="Q4" s="1">
        <v>114063503</v>
      </c>
      <c r="R4" s="1">
        <v>121135003</v>
      </c>
      <c r="S4" s="1">
        <v>114064003</v>
      </c>
      <c r="T4" s="1">
        <v>121135503</v>
      </c>
      <c r="U4" s="1">
        <v>129544503</v>
      </c>
      <c r="V4" s="1">
        <v>129544703</v>
      </c>
      <c r="W4" s="1">
        <v>114065503</v>
      </c>
      <c r="X4" s="1">
        <v>120484803</v>
      </c>
      <c r="Y4" s="1">
        <v>129545003</v>
      </c>
      <c r="Z4" s="1">
        <v>120484903</v>
      </c>
      <c r="AA4" s="1">
        <v>121394503</v>
      </c>
      <c r="AB4" s="1">
        <v>121394603</v>
      </c>
      <c r="AC4" s="1">
        <v>114066503</v>
      </c>
      <c r="AD4" s="1">
        <v>121136503</v>
      </c>
      <c r="AE4" s="1">
        <v>121136603</v>
      </c>
      <c r="AF4" s="1">
        <v>121395103</v>
      </c>
      <c r="AG4" s="1">
        <v>120485603</v>
      </c>
      <c r="AH4" s="1">
        <v>129546003</v>
      </c>
      <c r="AI4" s="1">
        <v>129546103</v>
      </c>
      <c r="AJ4" s="1">
        <v>114067002</v>
      </c>
      <c r="AK4" s="1">
        <v>129546803</v>
      </c>
      <c r="AL4" s="1">
        <v>121395603</v>
      </c>
      <c r="AM4" s="1">
        <v>120486003</v>
      </c>
      <c r="AN4" s="1">
        <v>129547303</v>
      </c>
      <c r="AO4" s="1">
        <v>114067503</v>
      </c>
      <c r="AP4" s="1">
        <v>129547203</v>
      </c>
      <c r="AQ4" s="1">
        <v>121395703</v>
      </c>
      <c r="AR4" s="1">
        <v>129547603</v>
      </c>
      <c r="AS4" s="1">
        <v>129547803</v>
      </c>
      <c r="AT4" s="1">
        <v>114068003</v>
      </c>
      <c r="AU4" s="1">
        <v>114068103</v>
      </c>
      <c r="AV4" s="1">
        <v>121139004</v>
      </c>
      <c r="AW4" s="1">
        <v>121397803</v>
      </c>
      <c r="AX4" s="1">
        <v>129548803</v>
      </c>
      <c r="AY4" s="1">
        <v>114069103</v>
      </c>
      <c r="AZ4" s="1">
        <v>120488603</v>
      </c>
      <c r="BA4" s="1">
        <v>114069353</v>
      </c>
      <c r="BB4" s="1">
        <v>114060557</v>
      </c>
      <c r="BC4" s="1">
        <v>120481107</v>
      </c>
      <c r="BD4" s="1">
        <v>121131507</v>
      </c>
      <c r="BE4" s="1">
        <v>120483007</v>
      </c>
      <c r="BF4" s="1">
        <v>121393007</v>
      </c>
      <c r="BG4" s="1">
        <v>114067107</v>
      </c>
      <c r="BH4" s="1">
        <v>129546907</v>
      </c>
      <c r="CE4" s="1">
        <v>59</v>
      </c>
    </row>
    <row r="5" spans="1:83" x14ac:dyDescent="0.35">
      <c r="A5" s="1" t="s">
        <v>156</v>
      </c>
      <c r="B5" s="1">
        <v>123460302</v>
      </c>
      <c r="C5" s="1">
        <v>122091002</v>
      </c>
      <c r="D5" s="1">
        <v>122091303</v>
      </c>
      <c r="E5" s="1">
        <v>122091352</v>
      </c>
      <c r="F5" s="1">
        <v>122092002</v>
      </c>
      <c r="G5" s="1">
        <v>122092102</v>
      </c>
      <c r="H5" s="1">
        <v>123461302</v>
      </c>
      <c r="I5" s="1">
        <v>123461602</v>
      </c>
      <c r="J5" s="1">
        <v>122092353</v>
      </c>
      <c r="K5" s="1">
        <v>123463603</v>
      </c>
      <c r="L5" s="1">
        <v>123463803</v>
      </c>
      <c r="M5" s="1">
        <v>123464502</v>
      </c>
      <c r="N5" s="1">
        <v>123464603</v>
      </c>
      <c r="O5" s="1">
        <v>123465303</v>
      </c>
      <c r="P5" s="1">
        <v>122097203</v>
      </c>
      <c r="Q5" s="1">
        <v>122097604</v>
      </c>
      <c r="R5" s="1">
        <v>123465602</v>
      </c>
      <c r="S5" s="1">
        <v>123465702</v>
      </c>
      <c r="T5" s="1">
        <v>122098003</v>
      </c>
      <c r="U5" s="1">
        <v>122098103</v>
      </c>
      <c r="V5" s="1">
        <v>122098202</v>
      </c>
      <c r="W5" s="1">
        <v>123466103</v>
      </c>
      <c r="X5" s="1">
        <v>123466303</v>
      </c>
      <c r="Y5" s="1">
        <v>122098403</v>
      </c>
      <c r="Z5" s="1">
        <v>123467103</v>
      </c>
      <c r="AA5" s="1">
        <v>123467303</v>
      </c>
      <c r="AB5" s="1">
        <v>123467203</v>
      </c>
      <c r="AC5" s="1">
        <v>123468303</v>
      </c>
      <c r="AD5" s="1">
        <v>123468402</v>
      </c>
      <c r="AE5" s="1">
        <v>123468503</v>
      </c>
      <c r="AF5" s="1">
        <v>123468603</v>
      </c>
      <c r="AG5" s="1">
        <v>123469303</v>
      </c>
      <c r="AH5" s="1">
        <v>122091457</v>
      </c>
      <c r="AI5" s="1">
        <v>123460957</v>
      </c>
      <c r="AJ5" s="1">
        <v>123463507</v>
      </c>
      <c r="AK5" s="1">
        <v>122097007</v>
      </c>
      <c r="AL5" s="1">
        <v>123465507</v>
      </c>
      <c r="AM5" s="1">
        <v>122099007</v>
      </c>
      <c r="CE5" s="1">
        <v>38</v>
      </c>
    </row>
    <row r="6" spans="1:83" x14ac:dyDescent="0.35">
      <c r="A6" s="1" t="s">
        <v>96</v>
      </c>
      <c r="B6" s="1">
        <v>127040503</v>
      </c>
      <c r="C6" s="1">
        <v>106160303</v>
      </c>
      <c r="D6" s="1">
        <v>127040703</v>
      </c>
      <c r="E6" s="1">
        <v>127041203</v>
      </c>
      <c r="F6" s="1">
        <v>127041503</v>
      </c>
      <c r="G6" s="1">
        <v>127041603</v>
      </c>
      <c r="H6" s="1">
        <v>104101252</v>
      </c>
      <c r="I6" s="1">
        <v>127042003</v>
      </c>
      <c r="J6" s="1">
        <v>106161203</v>
      </c>
      <c r="K6" s="1">
        <v>106161703</v>
      </c>
      <c r="L6" s="1">
        <v>104431304</v>
      </c>
      <c r="M6" s="1">
        <v>104372003</v>
      </c>
      <c r="N6" s="1">
        <v>104432503</v>
      </c>
      <c r="O6" s="1">
        <v>127042853</v>
      </c>
      <c r="P6" s="1">
        <v>104432803</v>
      </c>
      <c r="Q6" s="1">
        <v>104432903</v>
      </c>
      <c r="R6" s="1">
        <v>104433303</v>
      </c>
      <c r="S6" s="1">
        <v>127044103</v>
      </c>
      <c r="T6" s="1">
        <v>104433604</v>
      </c>
      <c r="U6" s="1">
        <v>104103603</v>
      </c>
      <c r="V6" s="1">
        <v>106166503</v>
      </c>
      <c r="W6" s="1">
        <v>104107803</v>
      </c>
      <c r="X6" s="1">
        <v>104433903</v>
      </c>
      <c r="Y6" s="1">
        <v>104374003</v>
      </c>
      <c r="Z6" s="1">
        <v>104105003</v>
      </c>
      <c r="AA6" s="1">
        <v>104435003</v>
      </c>
      <c r="AB6" s="1">
        <v>127045303</v>
      </c>
      <c r="AC6" s="1">
        <v>104375003</v>
      </c>
      <c r="AD6" s="1">
        <v>104105353</v>
      </c>
      <c r="AE6" s="1">
        <v>104375203</v>
      </c>
      <c r="AF6" s="1">
        <v>127045653</v>
      </c>
      <c r="AG6" s="1">
        <v>106167504</v>
      </c>
      <c r="AH6" s="1">
        <v>106168003</v>
      </c>
      <c r="AI6" s="1">
        <v>104435303</v>
      </c>
      <c r="AJ6" s="1">
        <v>127045853</v>
      </c>
      <c r="AK6" s="1">
        <v>127046903</v>
      </c>
      <c r="AL6" s="1">
        <v>104107903</v>
      </c>
      <c r="AM6" s="1">
        <v>104435603</v>
      </c>
      <c r="AN6" s="1">
        <v>104435703</v>
      </c>
      <c r="AO6" s="1">
        <v>104376203</v>
      </c>
      <c r="AP6" s="1">
        <v>104107503</v>
      </c>
      <c r="AQ6" s="1">
        <v>127047404</v>
      </c>
      <c r="AR6" s="1">
        <v>106169003</v>
      </c>
      <c r="AS6" s="1">
        <v>104377003</v>
      </c>
      <c r="AT6" s="1">
        <v>104437503</v>
      </c>
      <c r="AU6" s="1">
        <v>127049303</v>
      </c>
      <c r="AV6" s="1">
        <v>104378003</v>
      </c>
      <c r="AW6" s="1">
        <v>127041307</v>
      </c>
      <c r="AX6" s="1">
        <v>104101307</v>
      </c>
      <c r="AY6" s="1">
        <v>106161357</v>
      </c>
      <c r="AZ6" s="1">
        <v>104374207</v>
      </c>
      <c r="BA6" s="1">
        <v>104435107</v>
      </c>
      <c r="CE6" s="1">
        <v>52</v>
      </c>
    </row>
    <row r="7" spans="1:83" x14ac:dyDescent="0.35">
      <c r="A7" s="1" t="s">
        <v>2340</v>
      </c>
      <c r="B7" s="1">
        <v>103021252</v>
      </c>
      <c r="C7" s="1">
        <v>123460504</v>
      </c>
      <c r="D7" s="1">
        <v>103021603</v>
      </c>
      <c r="E7" s="1">
        <v>103021752</v>
      </c>
      <c r="F7" s="1">
        <v>101631903</v>
      </c>
      <c r="G7" s="1">
        <v>119352203</v>
      </c>
      <c r="H7" s="1">
        <v>105254053</v>
      </c>
      <c r="I7" s="1">
        <v>122097502</v>
      </c>
      <c r="J7" s="1">
        <v>104375302</v>
      </c>
      <c r="K7" s="1">
        <v>103026852</v>
      </c>
      <c r="L7" s="1">
        <v>101636503</v>
      </c>
      <c r="M7" s="1">
        <v>126515001</v>
      </c>
      <c r="N7" s="1">
        <v>102027451</v>
      </c>
      <c r="O7" s="1">
        <v>118406602</v>
      </c>
      <c r="P7" s="1">
        <v>123466403</v>
      </c>
      <c r="Q7" s="1">
        <v>119357402</v>
      </c>
      <c r="R7" s="1">
        <v>103029203</v>
      </c>
      <c r="S7" s="1">
        <v>103029553</v>
      </c>
      <c r="T7" s="1">
        <v>103029603</v>
      </c>
      <c r="U7" s="1">
        <v>112015106</v>
      </c>
      <c r="V7" s="1">
        <v>108051307</v>
      </c>
      <c r="W7" s="1">
        <v>119354207</v>
      </c>
      <c r="X7" s="1">
        <v>110141607</v>
      </c>
      <c r="Y7" s="1">
        <v>124151607</v>
      </c>
      <c r="Z7" s="1">
        <v>105252507</v>
      </c>
      <c r="AA7" s="1">
        <v>101266007</v>
      </c>
      <c r="AB7" s="1">
        <v>125232407</v>
      </c>
      <c r="AC7" s="1">
        <v>105252807</v>
      </c>
      <c r="AD7" s="1">
        <v>111292507</v>
      </c>
      <c r="AE7" s="1">
        <v>118403207</v>
      </c>
      <c r="AF7" s="1">
        <v>110183707</v>
      </c>
      <c r="AG7" s="1">
        <v>103026037</v>
      </c>
      <c r="AH7" s="1">
        <v>111444307</v>
      </c>
      <c r="AI7" s="1">
        <v>103027307</v>
      </c>
      <c r="AJ7" s="1">
        <v>126514007</v>
      </c>
      <c r="AK7" s="1">
        <v>102025007</v>
      </c>
      <c r="AL7" s="1">
        <v>103028807</v>
      </c>
      <c r="AM7" s="1">
        <v>119584707</v>
      </c>
      <c r="AN7" s="1">
        <v>105628007</v>
      </c>
      <c r="AO7" s="1">
        <v>123469007</v>
      </c>
      <c r="CE7" s="1">
        <v>40</v>
      </c>
    </row>
    <row r="8" spans="1:83" x14ac:dyDescent="0.35">
      <c r="A8" s="1" t="s">
        <v>147</v>
      </c>
      <c r="B8" s="1">
        <v>119350303</v>
      </c>
      <c r="C8" s="1">
        <v>117080503</v>
      </c>
      <c r="D8" s="1">
        <v>116191004</v>
      </c>
      <c r="E8" s="1">
        <v>116191103</v>
      </c>
      <c r="F8" s="1">
        <v>116191203</v>
      </c>
      <c r="G8" s="1">
        <v>119581003</v>
      </c>
      <c r="H8" s="1">
        <v>117081003</v>
      </c>
      <c r="I8" s="1">
        <v>119351303</v>
      </c>
      <c r="J8" s="1">
        <v>116191503</v>
      </c>
      <c r="K8" s="1">
        <v>118401403</v>
      </c>
      <c r="L8" s="1">
        <v>118401603</v>
      </c>
      <c r="M8" s="1">
        <v>116471803</v>
      </c>
      <c r="N8" s="1">
        <v>120522003</v>
      </c>
      <c r="O8" s="1">
        <v>120452003</v>
      </c>
      <c r="P8" s="1">
        <v>119582503</v>
      </c>
      <c r="Q8" s="1">
        <v>119583003</v>
      </c>
      <c r="R8" s="1">
        <v>118402603</v>
      </c>
      <c r="S8" s="1">
        <v>118403003</v>
      </c>
      <c r="T8" s="1">
        <v>118403302</v>
      </c>
      <c r="U8" s="1">
        <v>119665003</v>
      </c>
      <c r="V8" s="1">
        <v>118403903</v>
      </c>
      <c r="W8" s="1">
        <v>119354603</v>
      </c>
      <c r="X8" s="1">
        <v>116493503</v>
      </c>
      <c r="Y8" s="1">
        <v>119355503</v>
      </c>
      <c r="Z8" s="1">
        <v>116195004</v>
      </c>
      <c r="AA8" s="1">
        <v>116495003</v>
      </c>
      <c r="AB8" s="1">
        <v>119584503</v>
      </c>
      <c r="AC8" s="1">
        <v>116495103</v>
      </c>
      <c r="AD8" s="1">
        <v>119584603</v>
      </c>
      <c r="AE8" s="1">
        <v>119356503</v>
      </c>
      <c r="AF8" s="1">
        <v>117083004</v>
      </c>
      <c r="AG8" s="1">
        <v>118406003</v>
      </c>
      <c r="AH8" s="1">
        <v>119356603</v>
      </c>
      <c r="AI8" s="1">
        <v>120455203</v>
      </c>
      <c r="AJ8" s="1">
        <v>120455403</v>
      </c>
      <c r="AK8" s="1">
        <v>119357003</v>
      </c>
      <c r="AL8" s="1">
        <v>117086003</v>
      </c>
      <c r="AM8" s="1">
        <v>116496503</v>
      </c>
      <c r="AN8" s="1">
        <v>116496603</v>
      </c>
      <c r="AO8" s="1">
        <v>116197503</v>
      </c>
      <c r="AP8" s="1">
        <v>120456003</v>
      </c>
      <c r="AQ8" s="1">
        <v>117576303</v>
      </c>
      <c r="AR8" s="1">
        <v>119586503</v>
      </c>
      <c r="AS8" s="1">
        <v>117086503</v>
      </c>
      <c r="AT8" s="1">
        <v>117086653</v>
      </c>
      <c r="AU8" s="1">
        <v>118667503</v>
      </c>
      <c r="AV8" s="1">
        <v>119358403</v>
      </c>
      <c r="AW8" s="1">
        <v>119648303</v>
      </c>
      <c r="AX8" s="1">
        <v>116498003</v>
      </c>
      <c r="AY8" s="1">
        <v>119648703</v>
      </c>
      <c r="AZ8" s="1">
        <v>119648903</v>
      </c>
      <c r="BA8" s="1">
        <v>118408852</v>
      </c>
      <c r="BB8" s="1">
        <v>117089003</v>
      </c>
      <c r="BC8" s="1">
        <v>118409203</v>
      </c>
      <c r="BD8" s="1">
        <v>118409302</v>
      </c>
      <c r="BE8" s="1">
        <v>116191757</v>
      </c>
      <c r="BF8" s="1">
        <v>120454507</v>
      </c>
      <c r="BG8" s="1">
        <v>117080607</v>
      </c>
      <c r="BH8" s="1">
        <v>116495207</v>
      </c>
      <c r="BI8" s="1">
        <v>118408707</v>
      </c>
      <c r="BJ8" s="1">
        <v>118408607</v>
      </c>
      <c r="CE8" s="1">
        <v>61</v>
      </c>
    </row>
    <row r="9" spans="1:83" x14ac:dyDescent="0.35">
      <c r="A9" s="1" t="s">
        <v>245</v>
      </c>
      <c r="B9" s="1">
        <v>105201033</v>
      </c>
      <c r="C9" s="1">
        <v>105251453</v>
      </c>
      <c r="D9" s="1">
        <v>106611303</v>
      </c>
      <c r="E9" s="1">
        <v>105201352</v>
      </c>
      <c r="F9" s="1">
        <v>105252602</v>
      </c>
      <c r="G9" s="1">
        <v>105253303</v>
      </c>
      <c r="H9" s="1">
        <v>106272003</v>
      </c>
      <c r="I9" s="1">
        <v>105253553</v>
      </c>
      <c r="J9" s="1">
        <v>106612203</v>
      </c>
      <c r="K9" s="1">
        <v>105253903</v>
      </c>
      <c r="L9" s="1">
        <v>105254353</v>
      </c>
      <c r="M9" s="1">
        <v>105256553</v>
      </c>
      <c r="N9" s="1">
        <v>105257602</v>
      </c>
      <c r="O9" s="1">
        <v>105258303</v>
      </c>
      <c r="P9" s="1">
        <v>105258503</v>
      </c>
      <c r="Q9" s="1">
        <v>106616203</v>
      </c>
      <c r="R9" s="1">
        <v>105204703</v>
      </c>
      <c r="S9" s="1">
        <v>106617203</v>
      </c>
      <c r="T9" s="1">
        <v>105259103</v>
      </c>
      <c r="U9" s="1">
        <v>106618603</v>
      </c>
      <c r="V9" s="1">
        <v>105628302</v>
      </c>
      <c r="W9" s="1">
        <v>105259703</v>
      </c>
      <c r="X9" s="1">
        <v>105201407</v>
      </c>
      <c r="Y9" s="1">
        <v>106619107</v>
      </c>
      <c r="CE9" s="1">
        <v>24</v>
      </c>
    </row>
    <row r="10" spans="1:83" x14ac:dyDescent="0.35">
      <c r="A10" s="1" t="s">
        <v>205</v>
      </c>
      <c r="B10" s="1">
        <v>124150503</v>
      </c>
      <c r="C10" s="1">
        <v>125231232</v>
      </c>
      <c r="D10" s="1">
        <v>125231303</v>
      </c>
      <c r="E10" s="1">
        <v>124151902</v>
      </c>
      <c r="F10" s="1">
        <v>124152003</v>
      </c>
      <c r="G10" s="1">
        <v>125234103</v>
      </c>
      <c r="H10" s="1">
        <v>124153503</v>
      </c>
      <c r="I10" s="1">
        <v>125234502</v>
      </c>
      <c r="J10" s="1">
        <v>125235103</v>
      </c>
      <c r="K10" s="1">
        <v>124154003</v>
      </c>
      <c r="L10" s="1">
        <v>125235502</v>
      </c>
      <c r="M10" s="1">
        <v>124156503</v>
      </c>
      <c r="N10" s="1">
        <v>124156603</v>
      </c>
      <c r="O10" s="1">
        <v>124156703</v>
      </c>
      <c r="P10" s="1">
        <v>125236903</v>
      </c>
      <c r="Q10" s="1">
        <v>124157203</v>
      </c>
      <c r="R10" s="1">
        <v>125237603</v>
      </c>
      <c r="S10" s="1">
        <v>125237702</v>
      </c>
      <c r="T10" s="1">
        <v>125237903</v>
      </c>
      <c r="U10" s="1">
        <v>125238402</v>
      </c>
      <c r="V10" s="1">
        <v>125238502</v>
      </c>
      <c r="W10" s="1">
        <v>124157802</v>
      </c>
      <c r="X10" s="1">
        <v>124158503</v>
      </c>
      <c r="Y10" s="1">
        <v>125239452</v>
      </c>
      <c r="Z10" s="1">
        <v>125239603</v>
      </c>
      <c r="AA10" s="1">
        <v>124159002</v>
      </c>
      <c r="AB10" s="1">
        <v>125239652</v>
      </c>
      <c r="CE10" s="1">
        <v>27</v>
      </c>
    </row>
    <row r="11" spans="1:83" x14ac:dyDescent="0.35">
      <c r="A11" s="1" t="s">
        <v>35</v>
      </c>
      <c r="B11" s="1">
        <v>113380303</v>
      </c>
      <c r="C11" s="1">
        <v>112011103</v>
      </c>
      <c r="D11" s="1">
        <v>115210503</v>
      </c>
      <c r="E11" s="1">
        <v>115211003</v>
      </c>
      <c r="F11" s="1">
        <v>115211103</v>
      </c>
      <c r="G11" s="1">
        <v>115221402</v>
      </c>
      <c r="H11" s="1">
        <v>111291304</v>
      </c>
      <c r="I11" s="1">
        <v>112671303</v>
      </c>
      <c r="J11" s="1">
        <v>112281302</v>
      </c>
      <c r="K11" s="1">
        <v>113361303</v>
      </c>
      <c r="L11" s="1">
        <v>113361503</v>
      </c>
      <c r="M11" s="1">
        <v>113361703</v>
      </c>
      <c r="N11" s="1">
        <v>112011603</v>
      </c>
      <c r="O11" s="1">
        <v>113381303</v>
      </c>
      <c r="P11" s="1">
        <v>115211603</v>
      </c>
      <c r="Q11" s="1">
        <v>112671603</v>
      </c>
      <c r="R11" s="1">
        <v>115221753</v>
      </c>
      <c r="S11" s="1">
        <v>113362203</v>
      </c>
      <c r="T11" s="1">
        <v>112671803</v>
      </c>
      <c r="U11" s="1">
        <v>115212503</v>
      </c>
      <c r="V11" s="1">
        <v>113362303</v>
      </c>
      <c r="W11" s="1">
        <v>113382303</v>
      </c>
      <c r="X11" s="1">
        <v>112672203</v>
      </c>
      <c r="Y11" s="1">
        <v>113362403</v>
      </c>
      <c r="Z11" s="1">
        <v>113362603</v>
      </c>
      <c r="AA11" s="1">
        <v>112013054</v>
      </c>
      <c r="AB11" s="1">
        <v>112282004</v>
      </c>
      <c r="AC11" s="1">
        <v>111292304</v>
      </c>
      <c r="AD11" s="1">
        <v>112013753</v>
      </c>
      <c r="AE11" s="1">
        <v>112283003</v>
      </c>
      <c r="AF11" s="1">
        <v>115503004</v>
      </c>
      <c r="AG11" s="1">
        <v>115222504</v>
      </c>
      <c r="AH11" s="1">
        <v>112672803</v>
      </c>
      <c r="AI11" s="1">
        <v>115222752</v>
      </c>
      <c r="AJ11" s="1">
        <v>113363103</v>
      </c>
      <c r="AK11" s="1">
        <v>111343603</v>
      </c>
      <c r="AL11" s="1">
        <v>113363603</v>
      </c>
      <c r="AM11" s="1">
        <v>113364002</v>
      </c>
      <c r="AN11" s="1">
        <v>113384603</v>
      </c>
      <c r="AO11" s="1">
        <v>112015203</v>
      </c>
      <c r="AP11" s="1">
        <v>115224003</v>
      </c>
      <c r="AQ11" s="1">
        <v>113364403</v>
      </c>
      <c r="AR11" s="1">
        <v>113364503</v>
      </c>
      <c r="AS11" s="1">
        <v>115216503</v>
      </c>
      <c r="AT11" s="1">
        <v>115226003</v>
      </c>
      <c r="AU11" s="1">
        <v>115226103</v>
      </c>
      <c r="AV11" s="1">
        <v>115504003</v>
      </c>
      <c r="AW11" s="1">
        <v>112674403</v>
      </c>
      <c r="AX11" s="1">
        <v>113385003</v>
      </c>
      <c r="AY11" s="1">
        <v>115674603</v>
      </c>
      <c r="AZ11" s="1">
        <v>113385303</v>
      </c>
      <c r="BA11" s="1">
        <v>113365203</v>
      </c>
      <c r="BB11" s="1">
        <v>113365303</v>
      </c>
      <c r="BC11" s="1">
        <v>112675503</v>
      </c>
      <c r="BD11" s="1">
        <v>115218003</v>
      </c>
      <c r="BE11" s="1">
        <v>113367003</v>
      </c>
      <c r="BF11" s="1">
        <v>112676203</v>
      </c>
      <c r="BG11" s="1">
        <v>115218303</v>
      </c>
      <c r="BH11" s="1">
        <v>112676403</v>
      </c>
      <c r="BI11" s="1">
        <v>111297504</v>
      </c>
      <c r="BJ11" s="1">
        <v>112676503</v>
      </c>
      <c r="BK11" s="1">
        <v>112676703</v>
      </c>
      <c r="BL11" s="1">
        <v>115228003</v>
      </c>
      <c r="BM11" s="1">
        <v>115228303</v>
      </c>
      <c r="BN11" s="1">
        <v>115506003</v>
      </c>
      <c r="BO11" s="1">
        <v>112286003</v>
      </c>
      <c r="BP11" s="1">
        <v>112018523</v>
      </c>
      <c r="BQ11" s="1">
        <v>115229003</v>
      </c>
      <c r="BR11" s="1">
        <v>113369003</v>
      </c>
      <c r="BS11" s="1">
        <v>112289003</v>
      </c>
      <c r="BT11" s="1">
        <v>115508003</v>
      </c>
      <c r="BU11" s="1">
        <v>115219002</v>
      </c>
      <c r="BV11" s="1">
        <v>112678503</v>
      </c>
      <c r="BW11" s="1">
        <v>112679002</v>
      </c>
      <c r="BX11" s="1">
        <v>112679403</v>
      </c>
      <c r="BY11" s="1">
        <v>115211657</v>
      </c>
      <c r="BZ11" s="1">
        <v>115221607</v>
      </c>
      <c r="CA11" s="1">
        <v>112282307</v>
      </c>
      <c r="CB11" s="1">
        <v>113363807</v>
      </c>
      <c r="CC11" s="1">
        <v>113384307</v>
      </c>
      <c r="CD11" s="1">
        <v>112679107</v>
      </c>
      <c r="CE11" s="1">
        <v>81</v>
      </c>
    </row>
    <row r="12" spans="1:83" x14ac:dyDescent="0.35">
      <c r="A12" s="1" t="s">
        <v>304</v>
      </c>
      <c r="B12" s="1">
        <v>101260303</v>
      </c>
      <c r="C12" s="1">
        <v>101630504</v>
      </c>
      <c r="D12" s="1">
        <v>107650603</v>
      </c>
      <c r="E12" s="1">
        <v>101630903</v>
      </c>
      <c r="F12" s="1">
        <v>101631003</v>
      </c>
      <c r="G12" s="1">
        <v>101260803</v>
      </c>
      <c r="H12" s="1">
        <v>101631203</v>
      </c>
      <c r="I12" s="1">
        <v>107650703</v>
      </c>
      <c r="J12" s="1">
        <v>101631503</v>
      </c>
      <c r="K12" s="1">
        <v>101631703</v>
      </c>
      <c r="L12" s="1">
        <v>101301303</v>
      </c>
      <c r="M12" s="1">
        <v>101301403</v>
      </c>
      <c r="N12" s="1">
        <v>101631803</v>
      </c>
      <c r="O12" s="1">
        <v>101261302</v>
      </c>
      <c r="P12" s="1">
        <v>107651603</v>
      </c>
      <c r="Q12" s="1">
        <v>101632403</v>
      </c>
      <c r="R12" s="1">
        <v>107652603</v>
      </c>
      <c r="S12" s="1">
        <v>101262903</v>
      </c>
      <c r="T12" s="1">
        <v>107653102</v>
      </c>
      <c r="U12" s="1">
        <v>107653203</v>
      </c>
      <c r="V12" s="1">
        <v>107653802</v>
      </c>
      <c r="W12" s="1">
        <v>107654103</v>
      </c>
      <c r="X12" s="1">
        <v>101303503</v>
      </c>
      <c r="Y12" s="1">
        <v>107654403</v>
      </c>
      <c r="Z12" s="1">
        <v>101264003</v>
      </c>
      <c r="AA12" s="1">
        <v>107654903</v>
      </c>
      <c r="AB12" s="1">
        <v>101633903</v>
      </c>
      <c r="AC12" s="1">
        <v>107655803</v>
      </c>
      <c r="AD12" s="1">
        <v>107655903</v>
      </c>
      <c r="AE12" s="1">
        <v>107656303</v>
      </c>
      <c r="AF12" s="1">
        <v>107656502</v>
      </c>
      <c r="AG12" s="1">
        <v>107657103</v>
      </c>
      <c r="AH12" s="1">
        <v>101637002</v>
      </c>
      <c r="AI12" s="1">
        <v>101306503</v>
      </c>
      <c r="AJ12" s="1">
        <v>107657503</v>
      </c>
      <c r="AK12" s="1">
        <v>101638003</v>
      </c>
      <c r="AL12" s="1">
        <v>101268003</v>
      </c>
      <c r="AM12" s="1">
        <v>101638803</v>
      </c>
      <c r="AN12" s="1">
        <v>101308503</v>
      </c>
      <c r="AO12" s="1">
        <v>107658903</v>
      </c>
      <c r="AP12" s="1">
        <v>107651207</v>
      </c>
      <c r="AQ12" s="1">
        <v>107652207</v>
      </c>
      <c r="AR12" s="1">
        <v>101262507</v>
      </c>
      <c r="AS12" s="1">
        <v>101302607</v>
      </c>
      <c r="AT12" s="1">
        <v>101634207</v>
      </c>
      <c r="AU12" s="1">
        <v>107656407</v>
      </c>
      <c r="AV12" s="1">
        <v>101638907</v>
      </c>
      <c r="CE12" s="1">
        <v>47</v>
      </c>
    </row>
    <row r="13" spans="1:83" x14ac:dyDescent="0.35">
      <c r="A13" s="1" t="s">
        <v>44</v>
      </c>
      <c r="B13" s="1">
        <v>103020603</v>
      </c>
      <c r="C13" s="1">
        <v>103020753</v>
      </c>
      <c r="D13" s="1">
        <v>103021102</v>
      </c>
      <c r="E13" s="1">
        <v>103021453</v>
      </c>
      <c r="F13" s="1">
        <v>103021903</v>
      </c>
      <c r="G13" s="1">
        <v>103022103</v>
      </c>
      <c r="H13" s="1">
        <v>103022253</v>
      </c>
      <c r="I13" s="1">
        <v>103022503</v>
      </c>
      <c r="J13" s="1">
        <v>103022803</v>
      </c>
      <c r="K13" s="1">
        <v>103023153</v>
      </c>
      <c r="L13" s="1">
        <v>103023912</v>
      </c>
      <c r="M13" s="1">
        <v>103024102</v>
      </c>
      <c r="N13" s="1">
        <v>103024603</v>
      </c>
      <c r="O13" s="1">
        <v>103024753</v>
      </c>
      <c r="P13" s="1">
        <v>103025002</v>
      </c>
      <c r="Q13" s="1">
        <v>103026002</v>
      </c>
      <c r="R13" s="1">
        <v>103026303</v>
      </c>
      <c r="S13" s="1">
        <v>103026343</v>
      </c>
      <c r="T13" s="1">
        <v>103026402</v>
      </c>
      <c r="U13" s="1">
        <v>103026902</v>
      </c>
      <c r="V13" s="1">
        <v>103026873</v>
      </c>
      <c r="W13" s="1">
        <v>103027352</v>
      </c>
      <c r="X13" s="1">
        <v>103021003</v>
      </c>
      <c r="Y13" s="1">
        <v>103027503</v>
      </c>
      <c r="Z13" s="1">
        <v>103027753</v>
      </c>
      <c r="AA13" s="1">
        <v>103028203</v>
      </c>
      <c r="AB13" s="1">
        <v>103028302</v>
      </c>
      <c r="AC13" s="1">
        <v>103028653</v>
      </c>
      <c r="AD13" s="1">
        <v>103028703</v>
      </c>
      <c r="AE13" s="1">
        <v>103028753</v>
      </c>
      <c r="AF13" s="1">
        <v>103028833</v>
      </c>
      <c r="AG13" s="1">
        <v>103028853</v>
      </c>
      <c r="AH13" s="1">
        <v>103029403</v>
      </c>
      <c r="AI13" s="1">
        <v>103029803</v>
      </c>
      <c r="AJ13" s="1">
        <v>103029902</v>
      </c>
      <c r="AK13" s="1">
        <v>103020407</v>
      </c>
      <c r="AL13" s="1">
        <v>103023807</v>
      </c>
      <c r="CE13" s="1">
        <v>37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X11747"/>
  <sheetViews>
    <sheetView topLeftCell="D1" workbookViewId="0">
      <selection sqref="A1:X1"/>
    </sheetView>
  </sheetViews>
  <sheetFormatPr defaultColWidth="8.81640625" defaultRowHeight="14.5" x14ac:dyDescent="0.35"/>
  <cols>
    <col min="1" max="1" width="7.7265625" style="1" bestFit="1" customWidth="1"/>
    <col min="2" max="2" width="5.453125" style="1" bestFit="1" customWidth="1"/>
    <col min="3" max="3" width="11" style="1" bestFit="1" customWidth="1"/>
    <col min="4" max="4" width="8.7265625" style="1" bestFit="1" customWidth="1"/>
    <col min="5" max="5" width="32.1796875" style="1" bestFit="1" customWidth="1"/>
    <col min="6" max="6" width="15.26953125" style="1" bestFit="1" customWidth="1"/>
    <col min="7" max="7" width="15.7265625" style="1" bestFit="1" customWidth="1"/>
    <col min="8" max="8" width="8.453125" style="1" bestFit="1" customWidth="1"/>
    <col min="9" max="9" width="16.1796875" style="1" bestFit="1" customWidth="1"/>
    <col min="10" max="10" width="13.26953125" style="1" bestFit="1" customWidth="1"/>
    <col min="11" max="12" width="14.453125" style="1" bestFit="1" customWidth="1"/>
    <col min="13" max="13" width="18.7265625" style="1" bestFit="1" customWidth="1"/>
    <col min="14" max="14" width="19.81640625" style="1" bestFit="1" customWidth="1"/>
    <col min="15" max="16384" width="8.81640625" style="1"/>
  </cols>
  <sheetData>
    <row r="1" spans="1:24" x14ac:dyDescent="0.35">
      <c r="A1" s="1" t="s">
        <v>886</v>
      </c>
      <c r="B1" s="1" t="s">
        <v>888</v>
      </c>
      <c r="C1" s="1" t="s">
        <v>722</v>
      </c>
      <c r="D1" s="1" t="s">
        <v>718</v>
      </c>
      <c r="E1" s="1" t="s">
        <v>889</v>
      </c>
      <c r="F1" s="1" t="s">
        <v>883</v>
      </c>
      <c r="G1" s="1" t="s">
        <v>892</v>
      </c>
      <c r="H1" s="1" t="s">
        <v>893</v>
      </c>
      <c r="I1" s="1" t="s">
        <v>894</v>
      </c>
      <c r="J1" s="1" t="s">
        <v>895</v>
      </c>
      <c r="K1" s="1" t="s">
        <v>896</v>
      </c>
      <c r="L1" s="1" t="s">
        <v>897</v>
      </c>
      <c r="M1" s="1" t="s">
        <v>691</v>
      </c>
      <c r="N1" s="1" t="s">
        <v>898</v>
      </c>
      <c r="O1" s="1" t="s">
        <v>695</v>
      </c>
      <c r="P1" s="1" t="s">
        <v>899</v>
      </c>
      <c r="Q1" s="1" t="s">
        <v>693</v>
      </c>
      <c r="R1" s="1" t="s">
        <v>697</v>
      </c>
      <c r="S1" s="1" t="s">
        <v>900</v>
      </c>
      <c r="T1" s="1" t="s">
        <v>901</v>
      </c>
      <c r="U1" s="1" t="s">
        <v>701</v>
      </c>
      <c r="V1" s="1" t="s">
        <v>690</v>
      </c>
      <c r="W1" s="1" t="s">
        <v>702</v>
      </c>
      <c r="X1" s="1" t="s">
        <v>702</v>
      </c>
    </row>
    <row r="2" spans="1:24" x14ac:dyDescent="0.35">
      <c r="A2" s="1">
        <v>290003</v>
      </c>
      <c r="B2" s="1" t="s">
        <v>2341</v>
      </c>
      <c r="C2" s="1">
        <v>101260303</v>
      </c>
      <c r="D2" s="1">
        <v>3</v>
      </c>
      <c r="E2" s="1" t="s">
        <v>2342</v>
      </c>
      <c r="F2" s="1" t="s">
        <v>304</v>
      </c>
      <c r="G2" s="1" t="s">
        <v>303</v>
      </c>
      <c r="H2" s="1" t="s">
        <v>916</v>
      </c>
      <c r="I2" s="1">
        <v>2944264.84</v>
      </c>
      <c r="K2" s="1">
        <v>684288</v>
      </c>
      <c r="L2" s="1">
        <v>22833924</v>
      </c>
      <c r="S2" s="1">
        <v>29</v>
      </c>
      <c r="T2" s="1">
        <v>1</v>
      </c>
      <c r="U2" s="1">
        <v>26462476</v>
      </c>
      <c r="V2" s="1">
        <v>0</v>
      </c>
    </row>
    <row r="3" spans="1:24" x14ac:dyDescent="0.35">
      <c r="A3" s="1">
        <v>300003</v>
      </c>
      <c r="B3" s="1" t="s">
        <v>2343</v>
      </c>
      <c r="C3" s="1">
        <v>101260303</v>
      </c>
      <c r="D3" s="1">
        <v>3</v>
      </c>
      <c r="E3" s="1" t="s">
        <v>2342</v>
      </c>
      <c r="F3" s="1" t="s">
        <v>304</v>
      </c>
      <c r="G3" s="1" t="s">
        <v>303</v>
      </c>
      <c r="H3" s="1" t="s">
        <v>916</v>
      </c>
      <c r="I3" s="1">
        <v>2979663.98</v>
      </c>
      <c r="K3" s="1">
        <v>959022</v>
      </c>
      <c r="L3" s="1">
        <v>23371012</v>
      </c>
      <c r="M3" s="1">
        <v>0.53708797693252563</v>
      </c>
      <c r="N3" s="1">
        <v>2.352149486541748</v>
      </c>
      <c r="O3" s="1">
        <v>3.5399138927459717E-2</v>
      </c>
      <c r="P3" s="1">
        <v>1.2023082971572876</v>
      </c>
      <c r="Q3" s="1">
        <v>0.27473399043083191</v>
      </c>
      <c r="S3" s="1">
        <v>30</v>
      </c>
      <c r="T3" s="1">
        <v>1</v>
      </c>
      <c r="U3" s="1">
        <v>27309698</v>
      </c>
      <c r="V3" s="1">
        <v>0.84722113609313965</v>
      </c>
      <c r="W3" s="1">
        <v>3.2015976905822754</v>
      </c>
      <c r="X3" s="1">
        <v>3.2015976905822754</v>
      </c>
    </row>
    <row r="4" spans="1:24" x14ac:dyDescent="0.35">
      <c r="A4" s="1">
        <v>310003</v>
      </c>
      <c r="B4" s="1" t="s">
        <v>2344</v>
      </c>
      <c r="C4" s="1">
        <v>101260303</v>
      </c>
      <c r="D4" s="1">
        <v>3</v>
      </c>
      <c r="E4" s="1" t="s">
        <v>2342</v>
      </c>
      <c r="F4" s="1" t="s">
        <v>304</v>
      </c>
      <c r="G4" s="1" t="s">
        <v>303</v>
      </c>
      <c r="H4" s="1" t="s">
        <v>916</v>
      </c>
      <c r="I4" s="1">
        <v>3023757.61</v>
      </c>
      <c r="K4" s="1">
        <v>821655</v>
      </c>
      <c r="L4" s="1">
        <v>23544220</v>
      </c>
      <c r="M4" s="1">
        <v>0.17320799827575684</v>
      </c>
      <c r="N4" s="1">
        <v>0.7411232590675354</v>
      </c>
      <c r="O4" s="1">
        <v>4.4093631207942963E-2</v>
      </c>
      <c r="P4" s="1">
        <v>1.4798188209533691</v>
      </c>
      <c r="Q4" s="1">
        <v>-0.13736699521541595</v>
      </c>
      <c r="S4" s="1">
        <v>31</v>
      </c>
      <c r="T4" s="1">
        <v>1</v>
      </c>
      <c r="U4" s="1">
        <v>27389632</v>
      </c>
      <c r="V4" s="1">
        <v>7.9934634268283844E-2</v>
      </c>
      <c r="W4" s="1">
        <v>0.2926945686340332</v>
      </c>
      <c r="X4" s="1">
        <v>0.2926945686340332</v>
      </c>
    </row>
    <row r="5" spans="1:24" x14ac:dyDescent="0.35">
      <c r="A5" s="1">
        <v>320003</v>
      </c>
      <c r="B5" s="1" t="s">
        <v>2345</v>
      </c>
      <c r="C5" s="1">
        <v>101260303</v>
      </c>
      <c r="D5" s="1">
        <v>3</v>
      </c>
      <c r="E5" s="1" t="s">
        <v>2342</v>
      </c>
      <c r="F5" s="1" t="s">
        <v>304</v>
      </c>
      <c r="G5" s="1" t="s">
        <v>303</v>
      </c>
      <c r="H5" s="1" t="s">
        <v>916</v>
      </c>
      <c r="I5" s="1">
        <v>3030740.91</v>
      </c>
      <c r="K5" s="1">
        <v>821655</v>
      </c>
      <c r="L5" s="1">
        <v>23892112</v>
      </c>
      <c r="M5" s="1">
        <v>0.34789198637008667</v>
      </c>
      <c r="N5" s="1">
        <v>1.4776110649108887</v>
      </c>
      <c r="O5" s="1">
        <v>6.9833002053201199E-3</v>
      </c>
      <c r="P5" s="1">
        <v>0.23094774782657623</v>
      </c>
      <c r="Q5" s="1">
        <v>0</v>
      </c>
      <c r="S5" s="1">
        <v>32</v>
      </c>
      <c r="T5" s="1">
        <v>1</v>
      </c>
      <c r="U5" s="1">
        <v>27744508</v>
      </c>
      <c r="V5" s="1">
        <v>0.35487529635429382</v>
      </c>
      <c r="W5" s="1">
        <v>1.2956581115722656</v>
      </c>
      <c r="X5" s="1">
        <v>1.2956581115722656</v>
      </c>
    </row>
    <row r="6" spans="1:24" x14ac:dyDescent="0.35">
      <c r="A6" s="1">
        <v>330003</v>
      </c>
      <c r="B6" s="1" t="s">
        <v>2346</v>
      </c>
      <c r="C6" s="1">
        <v>101260303</v>
      </c>
      <c r="D6" s="1">
        <v>3</v>
      </c>
      <c r="E6" s="1" t="s">
        <v>2342</v>
      </c>
      <c r="F6" s="1" t="s">
        <v>304</v>
      </c>
      <c r="G6" s="1" t="s">
        <v>303</v>
      </c>
      <c r="H6" s="1" t="s">
        <v>916</v>
      </c>
      <c r="I6" s="1">
        <v>3112837.87</v>
      </c>
      <c r="K6" s="1">
        <v>821655</v>
      </c>
      <c r="L6" s="1">
        <v>24216338</v>
      </c>
      <c r="M6" s="1">
        <v>0.32422599196434021</v>
      </c>
      <c r="N6" s="1">
        <v>1.3570420742034912</v>
      </c>
      <c r="O6" s="1">
        <v>8.2096956670284271E-2</v>
      </c>
      <c r="P6" s="1">
        <v>2.7088081836700439</v>
      </c>
      <c r="Q6" s="1">
        <v>0</v>
      </c>
      <c r="S6" s="1">
        <v>33</v>
      </c>
      <c r="T6" s="1">
        <v>1</v>
      </c>
      <c r="U6" s="1">
        <v>28150830</v>
      </c>
      <c r="V6" s="1">
        <v>0.40632295608520508</v>
      </c>
      <c r="W6" s="1">
        <v>1.4645133018493652</v>
      </c>
      <c r="X6" s="1">
        <v>1.4645133018493652</v>
      </c>
    </row>
    <row r="7" spans="1:24" x14ac:dyDescent="0.35">
      <c r="A7" s="1">
        <v>340003</v>
      </c>
      <c r="B7" s="1" t="s">
        <v>2347</v>
      </c>
      <c r="C7" s="1">
        <v>101260303</v>
      </c>
      <c r="D7" s="1">
        <v>3</v>
      </c>
      <c r="E7" s="1" t="s">
        <v>2342</v>
      </c>
      <c r="F7" s="1" t="s">
        <v>304</v>
      </c>
      <c r="G7" s="1" t="s">
        <v>303</v>
      </c>
      <c r="H7" s="1" t="s">
        <v>916</v>
      </c>
      <c r="I7" s="1">
        <v>3112759.7</v>
      </c>
      <c r="K7" s="1">
        <v>821655</v>
      </c>
      <c r="L7" s="1">
        <v>24216320</v>
      </c>
      <c r="M7" s="1">
        <v>-1.8000000636675395E-5</v>
      </c>
      <c r="N7" s="1">
        <v>-7.4329982453491539E-5</v>
      </c>
      <c r="O7" s="1">
        <v>-7.8170000051613897E-5</v>
      </c>
      <c r="P7" s="1">
        <v>-2.5112133007496595E-3</v>
      </c>
      <c r="Q7" s="1">
        <v>0</v>
      </c>
      <c r="S7" s="1">
        <v>34</v>
      </c>
      <c r="T7" s="1">
        <v>1</v>
      </c>
      <c r="U7" s="1">
        <v>28150734</v>
      </c>
      <c r="V7" s="1">
        <v>-9.6169998869299889E-5</v>
      </c>
      <c r="W7" s="1">
        <v>-3.410201461520046E-4</v>
      </c>
      <c r="X7" s="1">
        <v>-3.410201461520046E-4</v>
      </c>
    </row>
    <row r="8" spans="1:24" x14ac:dyDescent="0.35">
      <c r="A8" s="1">
        <v>350003</v>
      </c>
      <c r="B8" s="1" t="s">
        <v>2348</v>
      </c>
      <c r="C8" s="1">
        <v>101260303</v>
      </c>
      <c r="D8" s="1">
        <v>3</v>
      </c>
      <c r="E8" s="1" t="s">
        <v>2342</v>
      </c>
      <c r="F8" s="1" t="s">
        <v>304</v>
      </c>
      <c r="G8" s="1" t="s">
        <v>303</v>
      </c>
      <c r="H8" s="1" t="s">
        <v>916</v>
      </c>
      <c r="I8" s="1">
        <v>3195612.01</v>
      </c>
      <c r="K8" s="1">
        <v>821655</v>
      </c>
      <c r="L8" s="1">
        <v>24595886</v>
      </c>
      <c r="M8" s="1">
        <v>0.3795660138130188</v>
      </c>
      <c r="N8" s="1">
        <v>1.5673974752426147</v>
      </c>
      <c r="O8" s="1">
        <v>8.2852311432361603E-2</v>
      </c>
      <c r="P8" s="1">
        <v>2.6616995334625244</v>
      </c>
      <c r="Q8" s="1">
        <v>0</v>
      </c>
      <c r="S8" s="1">
        <v>35</v>
      </c>
      <c r="T8" s="1">
        <v>1</v>
      </c>
      <c r="U8" s="1">
        <v>28613152</v>
      </c>
      <c r="V8" s="1">
        <v>0.4624183177947998</v>
      </c>
      <c r="W8" s="1">
        <v>1.6426498889923096</v>
      </c>
      <c r="X8" s="1">
        <v>1.6426498889923096</v>
      </c>
    </row>
    <row r="9" spans="1:24" x14ac:dyDescent="0.35">
      <c r="A9" s="1">
        <v>360003</v>
      </c>
      <c r="B9" s="1" t="s">
        <v>2349</v>
      </c>
      <c r="C9" s="1">
        <v>101260303</v>
      </c>
      <c r="D9" s="1">
        <v>3</v>
      </c>
      <c r="E9" s="1" t="s">
        <v>2342</v>
      </c>
      <c r="F9" s="1" t="s">
        <v>304</v>
      </c>
      <c r="G9" s="1" t="s">
        <v>303</v>
      </c>
      <c r="H9" s="1" t="s">
        <v>916</v>
      </c>
      <c r="I9" s="1">
        <v>3393457.7</v>
      </c>
      <c r="K9" s="1">
        <v>821655</v>
      </c>
      <c r="L9" s="1">
        <v>25056196</v>
      </c>
      <c r="M9" s="1">
        <v>0.46031001210212708</v>
      </c>
      <c r="N9" s="1">
        <v>1.8714917898178101</v>
      </c>
      <c r="O9" s="1">
        <v>0.1978456974029541</v>
      </c>
      <c r="P9" s="1">
        <v>6.1911673545837402</v>
      </c>
      <c r="Q9" s="1">
        <v>0</v>
      </c>
      <c r="S9" s="1">
        <v>36</v>
      </c>
      <c r="T9" s="1">
        <v>1</v>
      </c>
      <c r="U9" s="1">
        <v>29271308</v>
      </c>
      <c r="V9" s="1">
        <v>0.65815567970275879</v>
      </c>
      <c r="W9" s="1">
        <v>2.3001868724822998</v>
      </c>
      <c r="X9" s="1">
        <v>2.3001868724822998</v>
      </c>
    </row>
    <row r="10" spans="1:24" x14ac:dyDescent="0.35">
      <c r="A10" s="1">
        <v>370003</v>
      </c>
      <c r="B10" s="1" t="s">
        <v>2350</v>
      </c>
      <c r="C10" s="1">
        <v>101260303</v>
      </c>
      <c r="D10" s="1">
        <v>3</v>
      </c>
      <c r="E10" s="1" t="s">
        <v>2342</v>
      </c>
      <c r="F10" s="1" t="s">
        <v>304</v>
      </c>
      <c r="G10" s="1" t="s">
        <v>303</v>
      </c>
      <c r="H10" s="1" t="s">
        <v>916</v>
      </c>
      <c r="I10" s="1">
        <v>3502384.03</v>
      </c>
      <c r="K10" s="1">
        <v>821655</v>
      </c>
      <c r="L10" s="1">
        <v>26394690</v>
      </c>
      <c r="M10" s="1">
        <v>1.3384939432144165</v>
      </c>
      <c r="N10" s="1">
        <v>5.3419680595397949</v>
      </c>
      <c r="O10" s="1">
        <v>0.10892633348703384</v>
      </c>
      <c r="P10" s="1">
        <v>3.2098920345306396</v>
      </c>
      <c r="Q10" s="1">
        <v>0</v>
      </c>
      <c r="S10" s="1">
        <v>37</v>
      </c>
      <c r="T10" s="1">
        <v>1</v>
      </c>
      <c r="U10" s="1">
        <v>30718728</v>
      </c>
      <c r="V10" s="1">
        <v>1.4474202394485474</v>
      </c>
      <c r="W10" s="1">
        <v>4.9448423385620117</v>
      </c>
      <c r="X10" s="1">
        <v>4.9448423385620117</v>
      </c>
    </row>
    <row r="11" spans="1:24" x14ac:dyDescent="0.35">
      <c r="A11" s="1">
        <v>380003</v>
      </c>
      <c r="B11" s="1" t="s">
        <v>2351</v>
      </c>
      <c r="C11" s="1">
        <v>101260303</v>
      </c>
      <c r="D11" s="1">
        <v>3</v>
      </c>
      <c r="E11" s="1" t="s">
        <v>2342</v>
      </c>
      <c r="F11" s="1" t="s">
        <v>304</v>
      </c>
      <c r="G11" s="1" t="s">
        <v>303</v>
      </c>
      <c r="H11" s="1" t="s">
        <v>916</v>
      </c>
      <c r="I11" s="1">
        <v>3703317</v>
      </c>
      <c r="K11" s="1">
        <v>1414719.25</v>
      </c>
      <c r="L11" s="1">
        <v>26724172</v>
      </c>
      <c r="M11" s="1">
        <v>0.32948198914527893</v>
      </c>
      <c r="N11" s="1">
        <v>1.2482889890670776</v>
      </c>
      <c r="O11" s="1">
        <v>0.20093296468257904</v>
      </c>
      <c r="P11" s="1">
        <v>5.7370343208312988</v>
      </c>
      <c r="Q11" s="1">
        <v>0.59306424856185913</v>
      </c>
      <c r="S11" s="1">
        <v>38</v>
      </c>
      <c r="T11" s="1">
        <v>1</v>
      </c>
      <c r="U11" s="1">
        <v>31842208</v>
      </c>
      <c r="V11" s="1">
        <v>1.1234792470932007</v>
      </c>
      <c r="W11" s="1">
        <v>3.6573128700256348</v>
      </c>
      <c r="X11" s="1">
        <v>3.6573128700256348</v>
      </c>
    </row>
    <row r="12" spans="1:24" x14ac:dyDescent="0.35">
      <c r="A12" s="1">
        <v>390003</v>
      </c>
      <c r="B12" s="1" t="s">
        <v>2352</v>
      </c>
      <c r="C12" s="1">
        <v>101260303</v>
      </c>
      <c r="D12" s="1">
        <v>3</v>
      </c>
      <c r="E12" s="1" t="s">
        <v>2342</v>
      </c>
      <c r="F12" s="1" t="s">
        <v>304</v>
      </c>
      <c r="G12" s="1" t="s">
        <v>303</v>
      </c>
      <c r="H12" s="1" t="s">
        <v>916</v>
      </c>
      <c r="I12" s="1">
        <v>3802309</v>
      </c>
      <c r="K12" s="1">
        <v>2541598.25</v>
      </c>
      <c r="L12" s="1">
        <v>26852620</v>
      </c>
      <c r="M12" s="1">
        <v>0.1284479945898056</v>
      </c>
      <c r="N12" s="1">
        <v>0.48064351081848145</v>
      </c>
      <c r="O12" s="1">
        <v>9.8991997539997101E-2</v>
      </c>
      <c r="P12" s="1">
        <v>2.6730630397796631</v>
      </c>
      <c r="Q12" s="1">
        <v>1.1268789768218994</v>
      </c>
      <c r="S12" s="1">
        <v>39</v>
      </c>
      <c r="T12" s="1">
        <v>1</v>
      </c>
      <c r="U12" s="1">
        <v>33196528</v>
      </c>
      <c r="V12" s="1">
        <v>1.3543189764022827</v>
      </c>
      <c r="W12" s="1">
        <v>4.2532224655151367</v>
      </c>
      <c r="X12" s="1">
        <v>4.2532224655151367</v>
      </c>
    </row>
    <row r="13" spans="1:24" x14ac:dyDescent="0.35">
      <c r="A13" s="1">
        <v>400003</v>
      </c>
      <c r="B13" s="1" t="s">
        <v>2353</v>
      </c>
      <c r="C13" s="1">
        <v>101260303</v>
      </c>
      <c r="D13" s="1">
        <v>3</v>
      </c>
      <c r="E13" s="1" t="s">
        <v>2342</v>
      </c>
      <c r="F13" s="1" t="s">
        <v>304</v>
      </c>
      <c r="G13" s="1" t="s">
        <v>303</v>
      </c>
      <c r="H13" s="1" t="s">
        <v>916</v>
      </c>
      <c r="S13" s="1">
        <v>40</v>
      </c>
      <c r="T13" s="1">
        <v>1</v>
      </c>
      <c r="U13" s="1">
        <v>0</v>
      </c>
      <c r="V13" s="1">
        <v>0</v>
      </c>
      <c r="W13" s="1">
        <v>-100</v>
      </c>
      <c r="X13" s="1">
        <v>-100</v>
      </c>
    </row>
    <row r="14" spans="1:24" x14ac:dyDescent="0.35">
      <c r="A14" s="1">
        <v>410003</v>
      </c>
      <c r="B14" s="1" t="s">
        <v>2354</v>
      </c>
      <c r="C14" s="1">
        <v>101260303</v>
      </c>
      <c r="D14" s="1">
        <v>3</v>
      </c>
      <c r="E14" s="1" t="s">
        <v>2342</v>
      </c>
      <c r="F14" s="1" t="s">
        <v>304</v>
      </c>
      <c r="G14" s="1" t="s">
        <v>303</v>
      </c>
      <c r="H14" s="1" t="s">
        <v>916</v>
      </c>
      <c r="S14" s="1">
        <v>41</v>
      </c>
      <c r="T14" s="1">
        <v>1</v>
      </c>
      <c r="U14" s="1">
        <v>0</v>
      </c>
      <c r="V14" s="1">
        <v>0</v>
      </c>
    </row>
    <row r="15" spans="1:24" x14ac:dyDescent="0.35">
      <c r="A15" s="1">
        <v>420003</v>
      </c>
      <c r="B15" s="1" t="s">
        <v>2355</v>
      </c>
      <c r="C15" s="1">
        <v>101260303</v>
      </c>
      <c r="D15" s="1">
        <v>3</v>
      </c>
      <c r="E15" s="1" t="s">
        <v>2342</v>
      </c>
      <c r="F15" s="1" t="s">
        <v>304</v>
      </c>
      <c r="G15" s="1" t="s">
        <v>303</v>
      </c>
      <c r="H15" s="1" t="s">
        <v>916</v>
      </c>
      <c r="S15" s="1">
        <v>42</v>
      </c>
      <c r="T15" s="1">
        <v>1</v>
      </c>
      <c r="U15" s="1">
        <v>0</v>
      </c>
      <c r="V15" s="1">
        <v>0</v>
      </c>
    </row>
    <row r="16" spans="1:24" x14ac:dyDescent="0.35">
      <c r="A16" s="1">
        <v>430003</v>
      </c>
      <c r="B16" s="1" t="s">
        <v>2356</v>
      </c>
      <c r="C16" s="1">
        <v>101260303</v>
      </c>
      <c r="D16" s="1">
        <v>3</v>
      </c>
      <c r="E16" s="1" t="s">
        <v>2342</v>
      </c>
      <c r="F16" s="1" t="s">
        <v>304</v>
      </c>
      <c r="G16" s="1" t="s">
        <v>303</v>
      </c>
      <c r="H16" s="1" t="s">
        <v>916</v>
      </c>
      <c r="S16" s="1">
        <v>43</v>
      </c>
      <c r="T16" s="1">
        <v>1</v>
      </c>
      <c r="U16" s="1">
        <v>0</v>
      </c>
      <c r="V16" s="1">
        <v>0</v>
      </c>
    </row>
    <row r="17" spans="1:24" x14ac:dyDescent="0.35">
      <c r="A17" s="1">
        <v>440003</v>
      </c>
      <c r="B17" s="1" t="s">
        <v>2357</v>
      </c>
      <c r="C17" s="1">
        <v>101260303</v>
      </c>
      <c r="D17" s="1">
        <v>3</v>
      </c>
      <c r="E17" s="1" t="s">
        <v>2342</v>
      </c>
      <c r="F17" s="1" t="s">
        <v>304</v>
      </c>
      <c r="G17" s="1" t="s">
        <v>303</v>
      </c>
      <c r="H17" s="1" t="s">
        <v>916</v>
      </c>
      <c r="S17" s="1">
        <v>44</v>
      </c>
      <c r="T17" s="1">
        <v>1</v>
      </c>
      <c r="U17" s="1">
        <v>0</v>
      </c>
      <c r="V17" s="1">
        <v>0</v>
      </c>
    </row>
    <row r="18" spans="1:24" x14ac:dyDescent="0.35">
      <c r="A18" s="1">
        <v>450003</v>
      </c>
      <c r="B18" s="1" t="s">
        <v>2358</v>
      </c>
      <c r="C18" s="1">
        <v>101260303</v>
      </c>
      <c r="D18" s="1">
        <v>3</v>
      </c>
      <c r="E18" s="1" t="s">
        <v>2342</v>
      </c>
      <c r="F18" s="1" t="s">
        <v>304</v>
      </c>
      <c r="G18" s="1" t="s">
        <v>303</v>
      </c>
      <c r="H18" s="1" t="s">
        <v>916</v>
      </c>
      <c r="S18" s="1">
        <v>45</v>
      </c>
      <c r="T18" s="1">
        <v>1</v>
      </c>
      <c r="U18" s="1">
        <v>0</v>
      </c>
      <c r="V18" s="1">
        <v>0</v>
      </c>
    </row>
    <row r="19" spans="1:24" x14ac:dyDescent="0.35">
      <c r="A19" s="1">
        <v>460003</v>
      </c>
      <c r="B19" s="1" t="s">
        <v>2359</v>
      </c>
      <c r="C19" s="1">
        <v>101260303</v>
      </c>
      <c r="D19" s="1">
        <v>3</v>
      </c>
      <c r="E19" s="1" t="s">
        <v>2342</v>
      </c>
      <c r="F19" s="1" t="s">
        <v>304</v>
      </c>
      <c r="G19" s="1" t="s">
        <v>303</v>
      </c>
      <c r="H19" s="1" t="s">
        <v>916</v>
      </c>
      <c r="S19" s="1">
        <v>46</v>
      </c>
      <c r="T19" s="1">
        <v>1</v>
      </c>
      <c r="U19" s="1">
        <v>0</v>
      </c>
      <c r="V19" s="1">
        <v>0</v>
      </c>
    </row>
    <row r="20" spans="1:24" x14ac:dyDescent="0.35">
      <c r="A20" s="1">
        <v>470003</v>
      </c>
      <c r="B20" s="1" t="s">
        <v>2360</v>
      </c>
      <c r="C20" s="1">
        <v>101260303</v>
      </c>
      <c r="D20" s="1">
        <v>3</v>
      </c>
      <c r="E20" s="1" t="s">
        <v>2342</v>
      </c>
      <c r="F20" s="1" t="s">
        <v>304</v>
      </c>
      <c r="G20" s="1" t="s">
        <v>303</v>
      </c>
      <c r="H20" s="1" t="s">
        <v>916</v>
      </c>
      <c r="S20" s="1">
        <v>47</v>
      </c>
      <c r="T20" s="1">
        <v>1</v>
      </c>
      <c r="U20" s="1">
        <v>0</v>
      </c>
      <c r="V20" s="1">
        <v>0</v>
      </c>
    </row>
    <row r="21" spans="1:24" x14ac:dyDescent="0.35">
      <c r="A21" s="1">
        <v>480003</v>
      </c>
      <c r="B21" s="1" t="s">
        <v>2361</v>
      </c>
      <c r="C21" s="1">
        <v>101260303</v>
      </c>
      <c r="D21" s="1">
        <v>3</v>
      </c>
      <c r="E21" s="1" t="s">
        <v>2342</v>
      </c>
      <c r="F21" s="1" t="s">
        <v>304</v>
      </c>
      <c r="G21" s="1" t="s">
        <v>303</v>
      </c>
      <c r="H21" s="1" t="s">
        <v>916</v>
      </c>
      <c r="S21" s="1">
        <v>48</v>
      </c>
      <c r="T21" s="1">
        <v>1</v>
      </c>
      <c r="U21" s="1">
        <v>0</v>
      </c>
      <c r="V21" s="1">
        <v>0</v>
      </c>
    </row>
    <row r="22" spans="1:24" x14ac:dyDescent="0.35">
      <c r="A22" s="1">
        <v>290052</v>
      </c>
      <c r="B22" s="1" t="s">
        <v>2341</v>
      </c>
      <c r="C22" s="1">
        <v>101260803</v>
      </c>
      <c r="D22" s="1">
        <v>52</v>
      </c>
      <c r="E22" s="1" t="s">
        <v>2362</v>
      </c>
      <c r="F22" s="1" t="s">
        <v>304</v>
      </c>
      <c r="G22" s="1" t="s">
        <v>303</v>
      </c>
      <c r="H22" s="1" t="s">
        <v>916</v>
      </c>
      <c r="I22" s="1">
        <v>1352095.6</v>
      </c>
      <c r="K22" s="1">
        <v>412719</v>
      </c>
      <c r="L22" s="1">
        <v>12006283</v>
      </c>
      <c r="S22" s="1">
        <v>29</v>
      </c>
      <c r="T22" s="1">
        <v>1</v>
      </c>
      <c r="U22" s="1">
        <v>13771098</v>
      </c>
      <c r="V22" s="1">
        <v>0</v>
      </c>
    </row>
    <row r="23" spans="1:24" x14ac:dyDescent="0.35">
      <c r="A23" s="1">
        <v>300052</v>
      </c>
      <c r="B23" s="1" t="s">
        <v>2343</v>
      </c>
      <c r="C23" s="1">
        <v>101260803</v>
      </c>
      <c r="D23" s="1">
        <v>52</v>
      </c>
      <c r="E23" s="1" t="s">
        <v>2362</v>
      </c>
      <c r="F23" s="1" t="s">
        <v>304</v>
      </c>
      <c r="G23" s="1" t="s">
        <v>303</v>
      </c>
      <c r="H23" s="1" t="s">
        <v>916</v>
      </c>
      <c r="I23" s="1">
        <v>1414096.31</v>
      </c>
      <c r="K23" s="1">
        <v>412719</v>
      </c>
      <c r="L23" s="1">
        <v>12314941</v>
      </c>
      <c r="M23" s="1">
        <v>0.30865800380706787</v>
      </c>
      <c r="N23" s="1">
        <v>2.5708038806915283</v>
      </c>
      <c r="O23" s="1">
        <v>6.2000710517168045E-2</v>
      </c>
      <c r="P23" s="1">
        <v>4.5855269432067871</v>
      </c>
      <c r="Q23" s="1">
        <v>0</v>
      </c>
      <c r="S23" s="1">
        <v>30</v>
      </c>
      <c r="T23" s="1">
        <v>1</v>
      </c>
      <c r="U23" s="1">
        <v>14141756</v>
      </c>
      <c r="V23" s="1">
        <v>0.37065872550010681</v>
      </c>
      <c r="W23" s="1">
        <v>2.6915645599365234</v>
      </c>
      <c r="X23" s="1">
        <v>2.6915645599365234</v>
      </c>
    </row>
    <row r="24" spans="1:24" x14ac:dyDescent="0.35">
      <c r="A24" s="1">
        <v>310052</v>
      </c>
      <c r="B24" s="1" t="s">
        <v>2344</v>
      </c>
      <c r="C24" s="1">
        <v>101260803</v>
      </c>
      <c r="D24" s="1">
        <v>52</v>
      </c>
      <c r="E24" s="1" t="s">
        <v>2362</v>
      </c>
      <c r="F24" s="1" t="s">
        <v>304</v>
      </c>
      <c r="G24" s="1" t="s">
        <v>303</v>
      </c>
      <c r="H24" s="1" t="s">
        <v>916</v>
      </c>
      <c r="I24" s="1">
        <v>1460385.58</v>
      </c>
      <c r="K24" s="1">
        <v>412719</v>
      </c>
      <c r="L24" s="1">
        <v>12447557</v>
      </c>
      <c r="M24" s="1">
        <v>0.13261599838733673</v>
      </c>
      <c r="N24" s="1">
        <v>1.0768707990646362</v>
      </c>
      <c r="O24" s="1">
        <v>4.6289268881082535E-2</v>
      </c>
      <c r="P24" s="1">
        <v>3.2734169960021973</v>
      </c>
      <c r="Q24" s="1">
        <v>0</v>
      </c>
      <c r="S24" s="1">
        <v>31</v>
      </c>
      <c r="T24" s="1">
        <v>1</v>
      </c>
      <c r="U24" s="1">
        <v>14320662</v>
      </c>
      <c r="V24" s="1">
        <v>0.17890526354312897</v>
      </c>
      <c r="W24" s="1">
        <v>1.2650904655456543</v>
      </c>
      <c r="X24" s="1">
        <v>1.2650904655456543</v>
      </c>
    </row>
    <row r="25" spans="1:24" x14ac:dyDescent="0.35">
      <c r="A25" s="1">
        <v>320052</v>
      </c>
      <c r="B25" s="1" t="s">
        <v>2345</v>
      </c>
      <c r="C25" s="1">
        <v>101260803</v>
      </c>
      <c r="D25" s="1">
        <v>52</v>
      </c>
      <c r="E25" s="1" t="s">
        <v>2362</v>
      </c>
      <c r="F25" s="1" t="s">
        <v>304</v>
      </c>
      <c r="G25" s="1" t="s">
        <v>303</v>
      </c>
      <c r="H25" s="1" t="s">
        <v>916</v>
      </c>
      <c r="I25" s="1">
        <v>1466941.4399999999</v>
      </c>
      <c r="K25" s="1">
        <v>412719</v>
      </c>
      <c r="L25" s="1">
        <v>12444344</v>
      </c>
      <c r="M25" s="1">
        <v>-3.2130000181496143E-3</v>
      </c>
      <c r="N25" s="1">
        <v>-2.5812294334173203E-2</v>
      </c>
      <c r="O25" s="1">
        <v>6.5558599308133125E-3</v>
      </c>
      <c r="P25" s="1">
        <v>0.44891294836997986</v>
      </c>
      <c r="Q25" s="1">
        <v>0</v>
      </c>
      <c r="S25" s="1">
        <v>32</v>
      </c>
      <c r="T25" s="1">
        <v>1</v>
      </c>
      <c r="U25" s="1">
        <v>14324004</v>
      </c>
      <c r="V25" s="1">
        <v>3.3428599126636982E-3</v>
      </c>
      <c r="W25" s="1">
        <v>2.3336909711360931E-2</v>
      </c>
      <c r="X25" s="1">
        <v>2.3336909711360931E-2</v>
      </c>
    </row>
    <row r="26" spans="1:24" x14ac:dyDescent="0.35">
      <c r="A26" s="1">
        <v>330052</v>
      </c>
      <c r="B26" s="1" t="s">
        <v>2346</v>
      </c>
      <c r="C26" s="1">
        <v>101260803</v>
      </c>
      <c r="D26" s="1">
        <v>52</v>
      </c>
      <c r="E26" s="1" t="s">
        <v>2362</v>
      </c>
      <c r="F26" s="1" t="s">
        <v>304</v>
      </c>
      <c r="G26" s="1" t="s">
        <v>303</v>
      </c>
      <c r="H26" s="1" t="s">
        <v>916</v>
      </c>
      <c r="I26" s="1">
        <v>1524789.24</v>
      </c>
      <c r="K26" s="1">
        <v>412719</v>
      </c>
      <c r="L26" s="1">
        <v>12765455</v>
      </c>
      <c r="M26" s="1">
        <v>0.32111099362373352</v>
      </c>
      <c r="N26" s="1">
        <v>2.5803771018981934</v>
      </c>
      <c r="O26" s="1">
        <v>5.7847801595926285E-2</v>
      </c>
      <c r="P26" s="1">
        <v>3.9434294700622559</v>
      </c>
      <c r="Q26" s="1">
        <v>0</v>
      </c>
      <c r="S26" s="1">
        <v>33</v>
      </c>
      <c r="T26" s="1">
        <v>1</v>
      </c>
      <c r="U26" s="1">
        <v>14702963</v>
      </c>
      <c r="V26" s="1">
        <v>0.37895879149436951</v>
      </c>
      <c r="W26" s="1">
        <v>2.6456220149993896</v>
      </c>
      <c r="X26" s="1">
        <v>2.6456220149993896</v>
      </c>
    </row>
    <row r="27" spans="1:24" x14ac:dyDescent="0.35">
      <c r="A27" s="1">
        <v>340052</v>
      </c>
      <c r="B27" s="1" t="s">
        <v>2347</v>
      </c>
      <c r="C27" s="1">
        <v>101260803</v>
      </c>
      <c r="D27" s="1">
        <v>52</v>
      </c>
      <c r="E27" s="1" t="s">
        <v>2362</v>
      </c>
      <c r="F27" s="1" t="s">
        <v>304</v>
      </c>
      <c r="G27" s="1" t="s">
        <v>303</v>
      </c>
      <c r="H27" s="1" t="s">
        <v>916</v>
      </c>
      <c r="I27" s="1">
        <v>1524724.97</v>
      </c>
      <c r="K27" s="1">
        <v>412719</v>
      </c>
      <c r="L27" s="1">
        <v>12765444</v>
      </c>
      <c r="M27" s="1">
        <v>-1.1000000085914508E-5</v>
      </c>
      <c r="N27" s="1">
        <v>-8.6170060967560858E-5</v>
      </c>
      <c r="O27" s="1">
        <v>-6.4270003349520266E-5</v>
      </c>
      <c r="P27" s="1">
        <v>-4.2150085791945457E-3</v>
      </c>
      <c r="Q27" s="1">
        <v>0</v>
      </c>
      <c r="S27" s="1">
        <v>34</v>
      </c>
      <c r="T27" s="1">
        <v>1</v>
      </c>
      <c r="U27" s="1">
        <v>14702888</v>
      </c>
      <c r="V27" s="1">
        <v>-7.5269999797455966E-5</v>
      </c>
      <c r="W27" s="1">
        <v>-5.1010126480832696E-4</v>
      </c>
      <c r="X27" s="1">
        <v>-5.1010126480832696E-4</v>
      </c>
    </row>
    <row r="28" spans="1:24" x14ac:dyDescent="0.35">
      <c r="A28" s="1">
        <v>350052</v>
      </c>
      <c r="B28" s="1" t="s">
        <v>2348</v>
      </c>
      <c r="C28" s="1">
        <v>101260803</v>
      </c>
      <c r="D28" s="1">
        <v>52</v>
      </c>
      <c r="E28" s="1" t="s">
        <v>2362</v>
      </c>
      <c r="F28" s="1" t="s">
        <v>304</v>
      </c>
      <c r="G28" s="1" t="s">
        <v>303</v>
      </c>
      <c r="H28" s="1" t="s">
        <v>916</v>
      </c>
      <c r="I28" s="1">
        <v>1606014.81</v>
      </c>
      <c r="K28" s="1">
        <v>412719</v>
      </c>
      <c r="L28" s="1">
        <v>13620192</v>
      </c>
      <c r="M28" s="1">
        <v>0.85474801063537598</v>
      </c>
      <c r="N28" s="1">
        <v>6.6957955360412598</v>
      </c>
      <c r="O28" s="1">
        <v>8.128984272480011E-2</v>
      </c>
      <c r="P28" s="1">
        <v>5.3314428329467773</v>
      </c>
      <c r="Q28" s="1">
        <v>0</v>
      </c>
      <c r="S28" s="1">
        <v>35</v>
      </c>
      <c r="T28" s="1">
        <v>1</v>
      </c>
      <c r="U28" s="1">
        <v>15638926</v>
      </c>
      <c r="V28" s="1">
        <v>0.93603783845901489</v>
      </c>
      <c r="W28" s="1">
        <v>6.3663544654846191</v>
      </c>
      <c r="X28" s="1">
        <v>6.3663544654846191</v>
      </c>
    </row>
    <row r="29" spans="1:24" x14ac:dyDescent="0.35">
      <c r="A29" s="1">
        <v>360052</v>
      </c>
      <c r="B29" s="1" t="s">
        <v>2349</v>
      </c>
      <c r="C29" s="1">
        <v>101260803</v>
      </c>
      <c r="D29" s="1">
        <v>52</v>
      </c>
      <c r="E29" s="1" t="s">
        <v>2362</v>
      </c>
      <c r="F29" s="1" t="s">
        <v>304</v>
      </c>
      <c r="G29" s="1" t="s">
        <v>303</v>
      </c>
      <c r="H29" s="1" t="s">
        <v>916</v>
      </c>
      <c r="I29" s="1">
        <v>1752341.9</v>
      </c>
      <c r="K29" s="1">
        <v>412719</v>
      </c>
      <c r="L29" s="1">
        <v>14053750</v>
      </c>
      <c r="M29" s="1">
        <v>0.43355798721313477</v>
      </c>
      <c r="N29" s="1">
        <v>3.1832003593444824</v>
      </c>
      <c r="O29" s="1">
        <v>0.14632709324359894</v>
      </c>
      <c r="P29" s="1">
        <v>9.1111917495727539</v>
      </c>
      <c r="Q29" s="1">
        <v>0</v>
      </c>
      <c r="S29" s="1">
        <v>36</v>
      </c>
      <c r="T29" s="1">
        <v>1</v>
      </c>
      <c r="U29" s="1">
        <v>16218811</v>
      </c>
      <c r="V29" s="1">
        <v>0.57988506555557251</v>
      </c>
      <c r="W29" s="1">
        <v>3.7079591751098633</v>
      </c>
      <c r="X29" s="1">
        <v>3.7079591751098633</v>
      </c>
    </row>
    <row r="30" spans="1:24" x14ac:dyDescent="0.35">
      <c r="A30" s="1">
        <v>370052</v>
      </c>
      <c r="B30" s="1" t="s">
        <v>2350</v>
      </c>
      <c r="C30" s="1">
        <v>101260803</v>
      </c>
      <c r="D30" s="1">
        <v>52</v>
      </c>
      <c r="E30" s="1" t="s">
        <v>2362</v>
      </c>
      <c r="F30" s="1" t="s">
        <v>304</v>
      </c>
      <c r="G30" s="1" t="s">
        <v>303</v>
      </c>
      <c r="H30" s="1" t="s">
        <v>916</v>
      </c>
      <c r="I30" s="1">
        <v>1847901.22</v>
      </c>
      <c r="K30" s="1">
        <v>412719</v>
      </c>
      <c r="L30" s="1">
        <v>15903562</v>
      </c>
      <c r="M30" s="1">
        <v>1.8498120307922363</v>
      </c>
      <c r="N30" s="1">
        <v>13.162408828735352</v>
      </c>
      <c r="O30" s="1">
        <v>9.5559321343898773E-2</v>
      </c>
      <c r="P30" s="1">
        <v>5.4532346725463867</v>
      </c>
      <c r="Q30" s="1">
        <v>0</v>
      </c>
      <c r="S30" s="1">
        <v>37</v>
      </c>
      <c r="T30" s="1">
        <v>1</v>
      </c>
      <c r="U30" s="1">
        <v>18164182</v>
      </c>
      <c r="V30" s="1">
        <v>1.9453713893890381</v>
      </c>
      <c r="W30" s="1">
        <v>11.994535446166992</v>
      </c>
      <c r="X30" s="1">
        <v>11.994535446166992</v>
      </c>
    </row>
    <row r="31" spans="1:24" x14ac:dyDescent="0.35">
      <c r="A31" s="1">
        <v>380052</v>
      </c>
      <c r="B31" s="1" t="s">
        <v>2351</v>
      </c>
      <c r="C31" s="1">
        <v>101260803</v>
      </c>
      <c r="D31" s="1">
        <v>52</v>
      </c>
      <c r="E31" s="1" t="s">
        <v>2362</v>
      </c>
      <c r="F31" s="1" t="s">
        <v>304</v>
      </c>
      <c r="G31" s="1" t="s">
        <v>303</v>
      </c>
      <c r="H31" s="1" t="s">
        <v>916</v>
      </c>
      <c r="I31" s="1">
        <v>2007952</v>
      </c>
      <c r="K31" s="1">
        <v>1551202</v>
      </c>
      <c r="L31" s="1">
        <v>16226635</v>
      </c>
      <c r="M31" s="1">
        <v>0.32307299971580505</v>
      </c>
      <c r="N31" s="1">
        <v>2.0314505100250244</v>
      </c>
      <c r="O31" s="1">
        <v>0.16005077958106995</v>
      </c>
      <c r="P31" s="1">
        <v>8.661219596862793</v>
      </c>
      <c r="Q31" s="1">
        <v>1.1384830474853516</v>
      </c>
      <c r="S31" s="1">
        <v>38</v>
      </c>
      <c r="T31" s="1">
        <v>1</v>
      </c>
      <c r="U31" s="1">
        <v>19785788</v>
      </c>
      <c r="V31" s="1">
        <v>1.6216068267822266</v>
      </c>
      <c r="W31" s="1">
        <v>8.9274921417236328</v>
      </c>
      <c r="X31" s="1">
        <v>8.9274921417236328</v>
      </c>
    </row>
    <row r="32" spans="1:24" x14ac:dyDescent="0.35">
      <c r="A32" s="1">
        <v>390052</v>
      </c>
      <c r="B32" s="1" t="s">
        <v>2352</v>
      </c>
      <c r="C32" s="1">
        <v>101260803</v>
      </c>
      <c r="D32" s="1">
        <v>52</v>
      </c>
      <c r="E32" s="1" t="s">
        <v>2362</v>
      </c>
      <c r="F32" s="1" t="s">
        <v>304</v>
      </c>
      <c r="G32" s="1" t="s">
        <v>303</v>
      </c>
      <c r="H32" s="1" t="s">
        <v>916</v>
      </c>
      <c r="I32" s="1">
        <v>2072757</v>
      </c>
      <c r="K32" s="1">
        <v>2732410</v>
      </c>
      <c r="L32" s="1">
        <v>16342595</v>
      </c>
      <c r="M32" s="1">
        <v>0.11596000194549561</v>
      </c>
      <c r="N32" s="1">
        <v>0.71462750434875488</v>
      </c>
      <c r="O32" s="1">
        <v>6.4805001020431519E-2</v>
      </c>
      <c r="P32" s="1">
        <v>3.2274177074432373</v>
      </c>
      <c r="Q32" s="1">
        <v>1.1812080144882202</v>
      </c>
      <c r="S32" s="1">
        <v>39</v>
      </c>
      <c r="T32" s="1">
        <v>1</v>
      </c>
      <c r="U32" s="1">
        <v>21147762</v>
      </c>
      <c r="V32" s="1">
        <v>1.3619730472564697</v>
      </c>
      <c r="W32" s="1">
        <v>6.8835973739624023</v>
      </c>
      <c r="X32" s="1">
        <v>6.8835973739624023</v>
      </c>
    </row>
    <row r="33" spans="1:24" x14ac:dyDescent="0.35">
      <c r="A33" s="1">
        <v>400052</v>
      </c>
      <c r="B33" s="1" t="s">
        <v>2353</v>
      </c>
      <c r="C33" s="1">
        <v>101260803</v>
      </c>
      <c r="D33" s="1">
        <v>52</v>
      </c>
      <c r="E33" s="1" t="s">
        <v>2362</v>
      </c>
      <c r="F33" s="1" t="s">
        <v>304</v>
      </c>
      <c r="G33" s="1" t="s">
        <v>303</v>
      </c>
      <c r="H33" s="1" t="s">
        <v>916</v>
      </c>
      <c r="S33" s="1">
        <v>40</v>
      </c>
      <c r="T33" s="1">
        <v>1</v>
      </c>
      <c r="U33" s="1">
        <v>0</v>
      </c>
      <c r="V33" s="1">
        <v>0</v>
      </c>
      <c r="W33" s="1">
        <v>-100</v>
      </c>
      <c r="X33" s="1">
        <v>-100</v>
      </c>
    </row>
    <row r="34" spans="1:24" x14ac:dyDescent="0.35">
      <c r="A34" s="1">
        <v>410052</v>
      </c>
      <c r="B34" s="1" t="s">
        <v>2354</v>
      </c>
      <c r="C34" s="1">
        <v>101260803</v>
      </c>
      <c r="D34" s="1">
        <v>52</v>
      </c>
      <c r="E34" s="1" t="s">
        <v>2362</v>
      </c>
      <c r="F34" s="1" t="s">
        <v>304</v>
      </c>
      <c r="G34" s="1" t="s">
        <v>303</v>
      </c>
      <c r="H34" s="1" t="s">
        <v>916</v>
      </c>
      <c r="S34" s="1">
        <v>41</v>
      </c>
      <c r="T34" s="1">
        <v>1</v>
      </c>
      <c r="U34" s="1">
        <v>0</v>
      </c>
      <c r="V34" s="1">
        <v>0</v>
      </c>
    </row>
    <row r="35" spans="1:24" x14ac:dyDescent="0.35">
      <c r="A35" s="1">
        <v>420052</v>
      </c>
      <c r="B35" s="1" t="s">
        <v>2355</v>
      </c>
      <c r="C35" s="1">
        <v>101260803</v>
      </c>
      <c r="D35" s="1">
        <v>52</v>
      </c>
      <c r="E35" s="1" t="s">
        <v>2362</v>
      </c>
      <c r="F35" s="1" t="s">
        <v>304</v>
      </c>
      <c r="G35" s="1" t="s">
        <v>303</v>
      </c>
      <c r="H35" s="1" t="s">
        <v>916</v>
      </c>
      <c r="S35" s="1">
        <v>42</v>
      </c>
      <c r="T35" s="1">
        <v>1</v>
      </c>
      <c r="U35" s="1">
        <v>0</v>
      </c>
      <c r="V35" s="1">
        <v>0</v>
      </c>
    </row>
    <row r="36" spans="1:24" x14ac:dyDescent="0.35">
      <c r="A36" s="1">
        <v>430052</v>
      </c>
      <c r="B36" s="1" t="s">
        <v>2356</v>
      </c>
      <c r="C36" s="1">
        <v>101260803</v>
      </c>
      <c r="D36" s="1">
        <v>52</v>
      </c>
      <c r="E36" s="1" t="s">
        <v>2362</v>
      </c>
      <c r="F36" s="1" t="s">
        <v>304</v>
      </c>
      <c r="G36" s="1" t="s">
        <v>303</v>
      </c>
      <c r="H36" s="1" t="s">
        <v>916</v>
      </c>
      <c r="S36" s="1">
        <v>43</v>
      </c>
      <c r="T36" s="1">
        <v>1</v>
      </c>
      <c r="U36" s="1">
        <v>0</v>
      </c>
      <c r="V36" s="1">
        <v>0</v>
      </c>
    </row>
    <row r="37" spans="1:24" x14ac:dyDescent="0.35">
      <c r="A37" s="1">
        <v>440052</v>
      </c>
      <c r="B37" s="1" t="s">
        <v>2357</v>
      </c>
      <c r="C37" s="1">
        <v>101260803</v>
      </c>
      <c r="D37" s="1">
        <v>52</v>
      </c>
      <c r="E37" s="1" t="s">
        <v>2362</v>
      </c>
      <c r="F37" s="1" t="s">
        <v>304</v>
      </c>
      <c r="G37" s="1" t="s">
        <v>303</v>
      </c>
      <c r="H37" s="1" t="s">
        <v>916</v>
      </c>
      <c r="S37" s="1">
        <v>44</v>
      </c>
      <c r="T37" s="1">
        <v>1</v>
      </c>
      <c r="U37" s="1">
        <v>0</v>
      </c>
      <c r="V37" s="1">
        <v>0</v>
      </c>
    </row>
    <row r="38" spans="1:24" x14ac:dyDescent="0.35">
      <c r="A38" s="1">
        <v>450052</v>
      </c>
      <c r="B38" s="1" t="s">
        <v>2358</v>
      </c>
      <c r="C38" s="1">
        <v>101260803</v>
      </c>
      <c r="D38" s="1">
        <v>52</v>
      </c>
      <c r="E38" s="1" t="s">
        <v>2362</v>
      </c>
      <c r="F38" s="1" t="s">
        <v>304</v>
      </c>
      <c r="G38" s="1" t="s">
        <v>303</v>
      </c>
      <c r="H38" s="1" t="s">
        <v>916</v>
      </c>
      <c r="S38" s="1">
        <v>45</v>
      </c>
      <c r="T38" s="1">
        <v>1</v>
      </c>
      <c r="U38" s="1">
        <v>0</v>
      </c>
      <c r="V38" s="1">
        <v>0</v>
      </c>
    </row>
    <row r="39" spans="1:24" x14ac:dyDescent="0.35">
      <c r="A39" s="1">
        <v>460052</v>
      </c>
      <c r="B39" s="1" t="s">
        <v>2359</v>
      </c>
      <c r="C39" s="1">
        <v>101260803</v>
      </c>
      <c r="D39" s="1">
        <v>52</v>
      </c>
      <c r="E39" s="1" t="s">
        <v>2362</v>
      </c>
      <c r="F39" s="1" t="s">
        <v>304</v>
      </c>
      <c r="G39" s="1" t="s">
        <v>303</v>
      </c>
      <c r="H39" s="1" t="s">
        <v>916</v>
      </c>
      <c r="S39" s="1">
        <v>46</v>
      </c>
      <c r="T39" s="1">
        <v>1</v>
      </c>
      <c r="U39" s="1">
        <v>0</v>
      </c>
      <c r="V39" s="1">
        <v>0</v>
      </c>
    </row>
    <row r="40" spans="1:24" x14ac:dyDescent="0.35">
      <c r="A40" s="1">
        <v>470052</v>
      </c>
      <c r="B40" s="1" t="s">
        <v>2360</v>
      </c>
      <c r="C40" s="1">
        <v>101260803</v>
      </c>
      <c r="D40" s="1">
        <v>52</v>
      </c>
      <c r="E40" s="1" t="s">
        <v>2362</v>
      </c>
      <c r="F40" s="1" t="s">
        <v>304</v>
      </c>
      <c r="G40" s="1" t="s">
        <v>303</v>
      </c>
      <c r="H40" s="1" t="s">
        <v>916</v>
      </c>
      <c r="S40" s="1">
        <v>47</v>
      </c>
      <c r="T40" s="1">
        <v>1</v>
      </c>
      <c r="U40" s="1">
        <v>0</v>
      </c>
      <c r="V40" s="1">
        <v>0</v>
      </c>
    </row>
    <row r="41" spans="1:24" x14ac:dyDescent="0.35">
      <c r="A41" s="1">
        <v>480052</v>
      </c>
      <c r="B41" s="1" t="s">
        <v>2361</v>
      </c>
      <c r="C41" s="1">
        <v>101260803</v>
      </c>
      <c r="D41" s="1">
        <v>52</v>
      </c>
      <c r="E41" s="1" t="s">
        <v>2362</v>
      </c>
      <c r="F41" s="1" t="s">
        <v>304</v>
      </c>
      <c r="G41" s="1" t="s">
        <v>303</v>
      </c>
      <c r="H41" s="1" t="s">
        <v>916</v>
      </c>
      <c r="S41" s="1">
        <v>48</v>
      </c>
      <c r="T41" s="1">
        <v>1</v>
      </c>
      <c r="U41" s="1">
        <v>0</v>
      </c>
      <c r="V41" s="1">
        <v>0</v>
      </c>
    </row>
    <row r="42" spans="1:24" x14ac:dyDescent="0.35">
      <c r="A42" s="1">
        <v>290100</v>
      </c>
      <c r="B42" s="1" t="s">
        <v>2341</v>
      </c>
      <c r="C42" s="1">
        <v>101261302</v>
      </c>
      <c r="D42" s="1">
        <v>100</v>
      </c>
      <c r="E42" s="1" t="s">
        <v>2363</v>
      </c>
      <c r="F42" s="1" t="s">
        <v>304</v>
      </c>
      <c r="G42" s="1" t="s">
        <v>303</v>
      </c>
      <c r="H42" s="1" t="s">
        <v>916</v>
      </c>
      <c r="I42" s="1">
        <v>4636663.59</v>
      </c>
      <c r="K42" s="1">
        <v>1050159</v>
      </c>
      <c r="L42" s="1">
        <v>29670130</v>
      </c>
      <c r="S42" s="1">
        <v>29</v>
      </c>
      <c r="T42" s="1">
        <v>1</v>
      </c>
      <c r="U42" s="1">
        <v>35356952</v>
      </c>
      <c r="V42" s="1">
        <v>0</v>
      </c>
    </row>
    <row r="43" spans="1:24" x14ac:dyDescent="0.35">
      <c r="A43" s="1">
        <v>300100</v>
      </c>
      <c r="B43" s="1" t="s">
        <v>2343</v>
      </c>
      <c r="C43" s="1">
        <v>101261302</v>
      </c>
      <c r="D43" s="1">
        <v>100</v>
      </c>
      <c r="E43" s="1" t="s">
        <v>2363</v>
      </c>
      <c r="F43" s="1" t="s">
        <v>304</v>
      </c>
      <c r="G43" s="1" t="s">
        <v>303</v>
      </c>
      <c r="H43" s="1" t="s">
        <v>916</v>
      </c>
      <c r="I43" s="1">
        <v>4682865.55</v>
      </c>
      <c r="K43" s="1">
        <v>1050159</v>
      </c>
      <c r="L43" s="1">
        <v>30355840</v>
      </c>
      <c r="M43" s="1">
        <v>0.68571001291275024</v>
      </c>
      <c r="N43" s="1">
        <v>2.3111121654510498</v>
      </c>
      <c r="O43" s="1">
        <v>4.6201959252357483E-2</v>
      </c>
      <c r="P43" s="1">
        <v>0.99644839763641357</v>
      </c>
      <c r="Q43" s="1">
        <v>0</v>
      </c>
      <c r="S43" s="1">
        <v>30</v>
      </c>
      <c r="T43" s="1">
        <v>1</v>
      </c>
      <c r="U43" s="1">
        <v>36088864</v>
      </c>
      <c r="V43" s="1">
        <v>0.73191195726394653</v>
      </c>
      <c r="W43" s="1">
        <v>2.0700652599334717</v>
      </c>
      <c r="X43" s="1">
        <v>2.0700652599334717</v>
      </c>
    </row>
    <row r="44" spans="1:24" x14ac:dyDescent="0.35">
      <c r="A44" s="1">
        <v>310100</v>
      </c>
      <c r="B44" s="1" t="s">
        <v>2344</v>
      </c>
      <c r="C44" s="1">
        <v>101261302</v>
      </c>
      <c r="D44" s="1">
        <v>100</v>
      </c>
      <c r="E44" s="1" t="s">
        <v>2363</v>
      </c>
      <c r="F44" s="1" t="s">
        <v>304</v>
      </c>
      <c r="G44" s="1" t="s">
        <v>303</v>
      </c>
      <c r="H44" s="1" t="s">
        <v>916</v>
      </c>
      <c r="I44" s="1">
        <v>4744642.33</v>
      </c>
      <c r="K44" s="1">
        <v>1050159</v>
      </c>
      <c r="L44" s="1">
        <v>30531238</v>
      </c>
      <c r="M44" s="1">
        <v>0.17539800703525543</v>
      </c>
      <c r="N44" s="1">
        <v>0.57780647277832031</v>
      </c>
      <c r="O44" s="1">
        <v>6.1776779592037201E-2</v>
      </c>
      <c r="P44" s="1">
        <v>1.3192088603973389</v>
      </c>
      <c r="Q44" s="1">
        <v>0</v>
      </c>
      <c r="S44" s="1">
        <v>31</v>
      </c>
      <c r="T44" s="1">
        <v>1</v>
      </c>
      <c r="U44" s="1">
        <v>36326040</v>
      </c>
      <c r="V44" s="1">
        <v>0.23717477917671204</v>
      </c>
      <c r="W44" s="1">
        <v>0.65719997882843018</v>
      </c>
      <c r="X44" s="1">
        <v>0.65719997882843018</v>
      </c>
    </row>
    <row r="45" spans="1:24" x14ac:dyDescent="0.35">
      <c r="A45" s="1">
        <v>320100</v>
      </c>
      <c r="B45" s="1" t="s">
        <v>2345</v>
      </c>
      <c r="C45" s="1">
        <v>101261302</v>
      </c>
      <c r="D45" s="1">
        <v>100</v>
      </c>
      <c r="E45" s="1" t="s">
        <v>2363</v>
      </c>
      <c r="F45" s="1" t="s">
        <v>304</v>
      </c>
      <c r="G45" s="1" t="s">
        <v>303</v>
      </c>
      <c r="H45" s="1" t="s">
        <v>916</v>
      </c>
      <c r="I45" s="1">
        <v>4782368.75</v>
      </c>
      <c r="J45" s="1">
        <v>8235.2800000000007</v>
      </c>
      <c r="K45" s="1">
        <v>1050159</v>
      </c>
      <c r="L45" s="1">
        <v>30777174</v>
      </c>
      <c r="M45" s="1">
        <v>0.24593600630760193</v>
      </c>
      <c r="N45" s="1">
        <v>0.80552250146865845</v>
      </c>
      <c r="O45" s="1">
        <v>3.7726420909166336E-2</v>
      </c>
      <c r="P45" s="1">
        <v>0.79513728618621826</v>
      </c>
      <c r="Q45" s="1">
        <v>0</v>
      </c>
      <c r="S45" s="1">
        <v>32</v>
      </c>
      <c r="T45" s="1">
        <v>1</v>
      </c>
      <c r="U45" s="1">
        <v>36617936</v>
      </c>
      <c r="V45" s="1">
        <v>0.28366243839263916</v>
      </c>
      <c r="W45" s="1">
        <v>0.80354475975036621</v>
      </c>
      <c r="X45" s="1">
        <v>0.80354475975036621</v>
      </c>
    </row>
    <row r="46" spans="1:24" x14ac:dyDescent="0.35">
      <c r="A46" s="1">
        <v>330100</v>
      </c>
      <c r="B46" s="1" t="s">
        <v>2346</v>
      </c>
      <c r="C46" s="1">
        <v>101261302</v>
      </c>
      <c r="D46" s="1">
        <v>100</v>
      </c>
      <c r="E46" s="1" t="s">
        <v>2363</v>
      </c>
      <c r="F46" s="1" t="s">
        <v>304</v>
      </c>
      <c r="G46" s="1" t="s">
        <v>303</v>
      </c>
      <c r="H46" s="1" t="s">
        <v>916</v>
      </c>
      <c r="I46" s="1">
        <v>4883434.25</v>
      </c>
      <c r="K46" s="1">
        <v>1050159</v>
      </c>
      <c r="L46" s="1">
        <v>31166470</v>
      </c>
      <c r="M46" s="1">
        <v>0.38929599523544312</v>
      </c>
      <c r="N46" s="1">
        <v>1.264885425567627</v>
      </c>
      <c r="O46" s="1">
        <v>0.1010655015707016</v>
      </c>
      <c r="P46" s="1">
        <v>2.1132936477661133</v>
      </c>
      <c r="Q46" s="1">
        <v>0</v>
      </c>
      <c r="S46" s="1">
        <v>33</v>
      </c>
      <c r="T46" s="1">
        <v>1</v>
      </c>
      <c r="U46" s="1">
        <v>37100064</v>
      </c>
      <c r="V46" s="1">
        <v>0.49036151170730591</v>
      </c>
      <c r="W46" s="1">
        <v>1.3166444301605225</v>
      </c>
      <c r="X46" s="1">
        <v>1.3166444301605225</v>
      </c>
    </row>
    <row r="47" spans="1:24" x14ac:dyDescent="0.35">
      <c r="A47" s="1">
        <v>340100</v>
      </c>
      <c r="B47" s="1" t="s">
        <v>2347</v>
      </c>
      <c r="C47" s="1">
        <v>101261302</v>
      </c>
      <c r="D47" s="1">
        <v>100</v>
      </c>
      <c r="E47" s="1" t="s">
        <v>2363</v>
      </c>
      <c r="F47" s="1" t="s">
        <v>304</v>
      </c>
      <c r="G47" s="1" t="s">
        <v>303</v>
      </c>
      <c r="H47" s="1" t="s">
        <v>916</v>
      </c>
      <c r="I47" s="1">
        <v>4883329.0599999996</v>
      </c>
      <c r="K47" s="1">
        <v>1050159</v>
      </c>
      <c r="L47" s="1">
        <v>31166450</v>
      </c>
      <c r="M47" s="1">
        <v>-1.9999999494757503E-5</v>
      </c>
      <c r="N47" s="1">
        <v>-6.4171530539169908E-5</v>
      </c>
      <c r="O47" s="1">
        <v>-1.0519000352360308E-4</v>
      </c>
      <c r="P47" s="1">
        <v>-2.1540168672800064E-3</v>
      </c>
      <c r="Q47" s="1">
        <v>0</v>
      </c>
      <c r="S47" s="1">
        <v>34</v>
      </c>
      <c r="T47" s="1">
        <v>1</v>
      </c>
      <c r="U47" s="1">
        <v>37099936</v>
      </c>
      <c r="V47" s="1">
        <v>-1.251900102943182E-4</v>
      </c>
      <c r="W47" s="1">
        <v>-3.4501287154853344E-4</v>
      </c>
      <c r="X47" s="1">
        <v>-3.4501287154853344E-4</v>
      </c>
    </row>
    <row r="48" spans="1:24" x14ac:dyDescent="0.35">
      <c r="A48" s="1">
        <v>350100</v>
      </c>
      <c r="B48" s="1" t="s">
        <v>2348</v>
      </c>
      <c r="C48" s="1">
        <v>101261302</v>
      </c>
      <c r="D48" s="1">
        <v>100</v>
      </c>
      <c r="E48" s="1" t="s">
        <v>2363</v>
      </c>
      <c r="F48" s="1" t="s">
        <v>304</v>
      </c>
      <c r="G48" s="1" t="s">
        <v>303</v>
      </c>
      <c r="H48" s="1" t="s">
        <v>916</v>
      </c>
      <c r="I48" s="1">
        <v>5045611.3600000003</v>
      </c>
      <c r="K48" s="1">
        <v>1050159</v>
      </c>
      <c r="L48" s="1">
        <v>31403826</v>
      </c>
      <c r="M48" s="1">
        <v>0.23737600445747375</v>
      </c>
      <c r="N48" s="1">
        <v>0.76163953542709351</v>
      </c>
      <c r="O48" s="1">
        <v>0.1622823029756546</v>
      </c>
      <c r="P48" s="1">
        <v>3.3231899738311768</v>
      </c>
      <c r="Q48" s="1">
        <v>0</v>
      </c>
      <c r="S48" s="1">
        <v>35</v>
      </c>
      <c r="T48" s="1">
        <v>1</v>
      </c>
      <c r="U48" s="1">
        <v>37499596</v>
      </c>
      <c r="V48" s="1">
        <v>0.39965832233428955</v>
      </c>
      <c r="W48" s="1">
        <v>1.0772525072097778</v>
      </c>
      <c r="X48" s="1">
        <v>1.0772525072097778</v>
      </c>
    </row>
    <row r="49" spans="1:24" x14ac:dyDescent="0.35">
      <c r="A49" s="1">
        <v>360100</v>
      </c>
      <c r="B49" s="1" t="s">
        <v>2349</v>
      </c>
      <c r="C49" s="1">
        <v>101261302</v>
      </c>
      <c r="D49" s="1">
        <v>100</v>
      </c>
      <c r="E49" s="1" t="s">
        <v>2363</v>
      </c>
      <c r="F49" s="1" t="s">
        <v>304</v>
      </c>
      <c r="G49" s="1" t="s">
        <v>303</v>
      </c>
      <c r="H49" s="1" t="s">
        <v>916</v>
      </c>
      <c r="I49" s="1">
        <v>5277749.41</v>
      </c>
      <c r="K49" s="1">
        <v>1050159</v>
      </c>
      <c r="L49" s="1">
        <v>32590852</v>
      </c>
      <c r="M49" s="1">
        <v>1.1870260238647461</v>
      </c>
      <c r="N49" s="1">
        <v>3.7798769474029541</v>
      </c>
      <c r="O49" s="1">
        <v>0.23213805258274078</v>
      </c>
      <c r="P49" s="1">
        <v>4.6007914543151855</v>
      </c>
      <c r="Q49" s="1">
        <v>0</v>
      </c>
      <c r="S49" s="1">
        <v>36</v>
      </c>
      <c r="T49" s="1">
        <v>1</v>
      </c>
      <c r="U49" s="1">
        <v>38918760</v>
      </c>
      <c r="V49" s="1">
        <v>1.4191640615463257</v>
      </c>
      <c r="W49" s="1">
        <v>3.7844781875610352</v>
      </c>
      <c r="X49" s="1">
        <v>3.7844781875610352</v>
      </c>
    </row>
    <row r="50" spans="1:24" x14ac:dyDescent="0.35">
      <c r="A50" s="1">
        <v>370100</v>
      </c>
      <c r="B50" s="1" t="s">
        <v>2350</v>
      </c>
      <c r="C50" s="1">
        <v>101261302</v>
      </c>
      <c r="D50" s="1">
        <v>100</v>
      </c>
      <c r="E50" s="1" t="s">
        <v>2363</v>
      </c>
      <c r="F50" s="1" t="s">
        <v>304</v>
      </c>
      <c r="G50" s="1" t="s">
        <v>303</v>
      </c>
      <c r="H50" s="1" t="s">
        <v>916</v>
      </c>
      <c r="I50" s="1">
        <v>5438274.9299999997</v>
      </c>
      <c r="K50" s="1">
        <v>1050159</v>
      </c>
      <c r="L50" s="1">
        <v>34472644</v>
      </c>
      <c r="M50" s="1">
        <v>1.8817919492721558</v>
      </c>
      <c r="N50" s="1">
        <v>5.7739882469177246</v>
      </c>
      <c r="O50" s="1">
        <v>0.16052551567554474</v>
      </c>
      <c r="P50" s="1">
        <v>3.0415525436401367</v>
      </c>
      <c r="Q50" s="1">
        <v>0</v>
      </c>
      <c r="S50" s="1">
        <v>37</v>
      </c>
      <c r="T50" s="1">
        <v>1</v>
      </c>
      <c r="U50" s="1">
        <v>40961080</v>
      </c>
      <c r="V50" s="1">
        <v>2.0423173904418945</v>
      </c>
      <c r="W50" s="1">
        <v>5.2476491928100586</v>
      </c>
      <c r="X50" s="1">
        <v>5.2476491928100586</v>
      </c>
    </row>
    <row r="51" spans="1:24" x14ac:dyDescent="0.35">
      <c r="A51" s="1">
        <v>380100</v>
      </c>
      <c r="B51" s="1" t="s">
        <v>2351</v>
      </c>
      <c r="C51" s="1">
        <v>101261302</v>
      </c>
      <c r="D51" s="1">
        <v>100</v>
      </c>
      <c r="E51" s="1" t="s">
        <v>2363</v>
      </c>
      <c r="F51" s="1" t="s">
        <v>304</v>
      </c>
      <c r="G51" s="1" t="s">
        <v>303</v>
      </c>
      <c r="H51" s="1" t="s">
        <v>916</v>
      </c>
      <c r="I51" s="1">
        <v>5695616</v>
      </c>
      <c r="K51" s="1">
        <v>2315177.5</v>
      </c>
      <c r="L51" s="1">
        <v>34939664</v>
      </c>
      <c r="M51" s="1">
        <v>0.46702000498771667</v>
      </c>
      <c r="N51" s="1">
        <v>1.3547554016113281</v>
      </c>
      <c r="O51" s="1">
        <v>0.25734105706214905</v>
      </c>
      <c r="P51" s="1">
        <v>4.7320351600646973</v>
      </c>
      <c r="Q51" s="1">
        <v>1.2650184631347656</v>
      </c>
      <c r="S51" s="1">
        <v>38</v>
      </c>
      <c r="T51" s="1">
        <v>1</v>
      </c>
      <c r="U51" s="1">
        <v>42950456</v>
      </c>
      <c r="V51" s="1">
        <v>1.9893795251846313</v>
      </c>
      <c r="W51" s="1">
        <v>4.8567471504211426</v>
      </c>
      <c r="X51" s="1">
        <v>4.8567471504211426</v>
      </c>
    </row>
    <row r="52" spans="1:24" x14ac:dyDescent="0.35">
      <c r="A52" s="1">
        <v>390100</v>
      </c>
      <c r="B52" s="1" t="s">
        <v>2352</v>
      </c>
      <c r="C52" s="1">
        <v>101261302</v>
      </c>
      <c r="D52" s="1">
        <v>100</v>
      </c>
      <c r="E52" s="1" t="s">
        <v>2363</v>
      </c>
      <c r="F52" s="1" t="s">
        <v>304</v>
      </c>
      <c r="G52" s="1" t="s">
        <v>303</v>
      </c>
      <c r="H52" s="1" t="s">
        <v>916</v>
      </c>
      <c r="I52" s="1">
        <v>5794111</v>
      </c>
      <c r="K52" s="1">
        <v>4372906</v>
      </c>
      <c r="L52" s="1">
        <v>35148396</v>
      </c>
      <c r="M52" s="1">
        <v>0.2087319940328598</v>
      </c>
      <c r="N52" s="1">
        <v>0.59740698337554932</v>
      </c>
      <c r="O52" s="1">
        <v>9.84949991106987E-2</v>
      </c>
      <c r="P52" s="1">
        <v>1.729312539100647</v>
      </c>
      <c r="Q52" s="1">
        <v>2.0577285289764404</v>
      </c>
      <c r="S52" s="1">
        <v>39</v>
      </c>
      <c r="T52" s="1">
        <v>1</v>
      </c>
      <c r="U52" s="1">
        <v>45315412</v>
      </c>
      <c r="V52" s="1">
        <v>2.3649554252624512</v>
      </c>
      <c r="W52" s="1">
        <v>5.5062417984008789</v>
      </c>
      <c r="X52" s="1">
        <v>5.5062417984008789</v>
      </c>
    </row>
    <row r="53" spans="1:24" x14ac:dyDescent="0.35">
      <c r="A53" s="1">
        <v>400100</v>
      </c>
      <c r="B53" s="1" t="s">
        <v>2353</v>
      </c>
      <c r="C53" s="1">
        <v>101261302</v>
      </c>
      <c r="D53" s="1">
        <v>100</v>
      </c>
      <c r="E53" s="1" t="s">
        <v>2363</v>
      </c>
      <c r="F53" s="1" t="s">
        <v>304</v>
      </c>
      <c r="G53" s="1" t="s">
        <v>303</v>
      </c>
      <c r="H53" s="1" t="s">
        <v>916</v>
      </c>
      <c r="S53" s="1">
        <v>40</v>
      </c>
      <c r="T53" s="1">
        <v>1</v>
      </c>
      <c r="U53" s="1">
        <v>0</v>
      </c>
      <c r="V53" s="1">
        <v>0</v>
      </c>
      <c r="W53" s="1">
        <v>-100</v>
      </c>
      <c r="X53" s="1">
        <v>-100</v>
      </c>
    </row>
    <row r="54" spans="1:24" x14ac:dyDescent="0.35">
      <c r="A54" s="1">
        <v>410100</v>
      </c>
      <c r="B54" s="1" t="s">
        <v>2354</v>
      </c>
      <c r="C54" s="1">
        <v>101261302</v>
      </c>
      <c r="D54" s="1">
        <v>100</v>
      </c>
      <c r="E54" s="1" t="s">
        <v>2363</v>
      </c>
      <c r="F54" s="1" t="s">
        <v>304</v>
      </c>
      <c r="G54" s="1" t="s">
        <v>303</v>
      </c>
      <c r="H54" s="1" t="s">
        <v>916</v>
      </c>
      <c r="S54" s="1">
        <v>41</v>
      </c>
      <c r="T54" s="1">
        <v>1</v>
      </c>
      <c r="U54" s="1">
        <v>0</v>
      </c>
      <c r="V54" s="1">
        <v>0</v>
      </c>
    </row>
    <row r="55" spans="1:24" x14ac:dyDescent="0.35">
      <c r="A55" s="1">
        <v>420100</v>
      </c>
      <c r="B55" s="1" t="s">
        <v>2355</v>
      </c>
      <c r="C55" s="1">
        <v>101261302</v>
      </c>
      <c r="D55" s="1">
        <v>100</v>
      </c>
      <c r="E55" s="1" t="s">
        <v>2363</v>
      </c>
      <c r="F55" s="1" t="s">
        <v>304</v>
      </c>
      <c r="G55" s="1" t="s">
        <v>303</v>
      </c>
      <c r="H55" s="1" t="s">
        <v>916</v>
      </c>
      <c r="S55" s="1">
        <v>42</v>
      </c>
      <c r="T55" s="1">
        <v>1</v>
      </c>
      <c r="U55" s="1">
        <v>0</v>
      </c>
      <c r="V55" s="1">
        <v>0</v>
      </c>
    </row>
    <row r="56" spans="1:24" x14ac:dyDescent="0.35">
      <c r="A56" s="1">
        <v>430100</v>
      </c>
      <c r="B56" s="1" t="s">
        <v>2356</v>
      </c>
      <c r="C56" s="1">
        <v>101261302</v>
      </c>
      <c r="D56" s="1">
        <v>100</v>
      </c>
      <c r="E56" s="1" t="s">
        <v>2363</v>
      </c>
      <c r="F56" s="1" t="s">
        <v>304</v>
      </c>
      <c r="G56" s="1" t="s">
        <v>303</v>
      </c>
      <c r="H56" s="1" t="s">
        <v>916</v>
      </c>
      <c r="S56" s="1">
        <v>43</v>
      </c>
      <c r="T56" s="1">
        <v>1</v>
      </c>
      <c r="U56" s="1">
        <v>0</v>
      </c>
      <c r="V56" s="1">
        <v>0</v>
      </c>
    </row>
    <row r="57" spans="1:24" x14ac:dyDescent="0.35">
      <c r="A57" s="1">
        <v>440100</v>
      </c>
      <c r="B57" s="1" t="s">
        <v>2357</v>
      </c>
      <c r="C57" s="1">
        <v>101261302</v>
      </c>
      <c r="D57" s="1">
        <v>100</v>
      </c>
      <c r="E57" s="1" t="s">
        <v>2363</v>
      </c>
      <c r="F57" s="1" t="s">
        <v>304</v>
      </c>
      <c r="G57" s="1" t="s">
        <v>303</v>
      </c>
      <c r="H57" s="1" t="s">
        <v>916</v>
      </c>
      <c r="S57" s="1">
        <v>44</v>
      </c>
      <c r="T57" s="1">
        <v>1</v>
      </c>
      <c r="U57" s="1">
        <v>0</v>
      </c>
      <c r="V57" s="1">
        <v>0</v>
      </c>
    </row>
    <row r="58" spans="1:24" x14ac:dyDescent="0.35">
      <c r="A58" s="1">
        <v>450100</v>
      </c>
      <c r="B58" s="1" t="s">
        <v>2358</v>
      </c>
      <c r="C58" s="1">
        <v>101261302</v>
      </c>
      <c r="D58" s="1">
        <v>100</v>
      </c>
      <c r="E58" s="1" t="s">
        <v>2363</v>
      </c>
      <c r="F58" s="1" t="s">
        <v>304</v>
      </c>
      <c r="G58" s="1" t="s">
        <v>303</v>
      </c>
      <c r="H58" s="1" t="s">
        <v>916</v>
      </c>
      <c r="S58" s="1">
        <v>45</v>
      </c>
      <c r="T58" s="1">
        <v>1</v>
      </c>
      <c r="U58" s="1">
        <v>0</v>
      </c>
      <c r="V58" s="1">
        <v>0</v>
      </c>
    </row>
    <row r="59" spans="1:24" x14ac:dyDescent="0.35">
      <c r="A59" s="1">
        <v>460100</v>
      </c>
      <c r="B59" s="1" t="s">
        <v>2359</v>
      </c>
      <c r="C59" s="1">
        <v>101261302</v>
      </c>
      <c r="D59" s="1">
        <v>100</v>
      </c>
      <c r="E59" s="1" t="s">
        <v>2363</v>
      </c>
      <c r="F59" s="1" t="s">
        <v>304</v>
      </c>
      <c r="G59" s="1" t="s">
        <v>303</v>
      </c>
      <c r="H59" s="1" t="s">
        <v>916</v>
      </c>
      <c r="S59" s="1">
        <v>46</v>
      </c>
      <c r="T59" s="1">
        <v>1</v>
      </c>
      <c r="U59" s="1">
        <v>0</v>
      </c>
      <c r="V59" s="1">
        <v>0</v>
      </c>
    </row>
    <row r="60" spans="1:24" x14ac:dyDescent="0.35">
      <c r="A60" s="1">
        <v>470100</v>
      </c>
      <c r="B60" s="1" t="s">
        <v>2360</v>
      </c>
      <c r="C60" s="1">
        <v>101261302</v>
      </c>
      <c r="D60" s="1">
        <v>100</v>
      </c>
      <c r="E60" s="1" t="s">
        <v>2363</v>
      </c>
      <c r="F60" s="1" t="s">
        <v>304</v>
      </c>
      <c r="G60" s="1" t="s">
        <v>303</v>
      </c>
      <c r="H60" s="1" t="s">
        <v>916</v>
      </c>
      <c r="S60" s="1">
        <v>47</v>
      </c>
      <c r="T60" s="1">
        <v>1</v>
      </c>
      <c r="U60" s="1">
        <v>0</v>
      </c>
      <c r="V60" s="1">
        <v>0</v>
      </c>
    </row>
    <row r="61" spans="1:24" x14ac:dyDescent="0.35">
      <c r="A61" s="1">
        <v>480100</v>
      </c>
      <c r="B61" s="1" t="s">
        <v>2361</v>
      </c>
      <c r="C61" s="1">
        <v>101261302</v>
      </c>
      <c r="D61" s="1">
        <v>100</v>
      </c>
      <c r="E61" s="1" t="s">
        <v>2363</v>
      </c>
      <c r="F61" s="1" t="s">
        <v>304</v>
      </c>
      <c r="G61" s="1" t="s">
        <v>303</v>
      </c>
      <c r="H61" s="1" t="s">
        <v>916</v>
      </c>
      <c r="S61" s="1">
        <v>48</v>
      </c>
      <c r="T61" s="1">
        <v>1</v>
      </c>
      <c r="U61" s="1">
        <v>0</v>
      </c>
      <c r="V61" s="1">
        <v>0</v>
      </c>
    </row>
    <row r="62" spans="1:24" x14ac:dyDescent="0.35">
      <c r="A62" s="1">
        <v>250530</v>
      </c>
      <c r="B62" s="1" t="s">
        <v>2364</v>
      </c>
      <c r="C62" s="1">
        <v>101262507</v>
      </c>
      <c r="D62" s="1">
        <v>530</v>
      </c>
      <c r="E62" s="1" t="s">
        <v>48</v>
      </c>
      <c r="F62" s="1" t="s">
        <v>48</v>
      </c>
      <c r="G62" s="1" t="s">
        <v>48</v>
      </c>
      <c r="H62" s="1" t="s">
        <v>48</v>
      </c>
      <c r="S62" s="1">
        <v>25</v>
      </c>
      <c r="T62" s="1">
        <v>2</v>
      </c>
      <c r="U62" s="1">
        <v>0</v>
      </c>
      <c r="V62" s="1">
        <v>0</v>
      </c>
    </row>
    <row r="63" spans="1:24" x14ac:dyDescent="0.35">
      <c r="A63" s="1">
        <v>260530</v>
      </c>
      <c r="B63" s="1" t="s">
        <v>2365</v>
      </c>
      <c r="C63" s="1">
        <v>101262507</v>
      </c>
      <c r="D63" s="1">
        <v>530</v>
      </c>
      <c r="E63" s="1" t="s">
        <v>48</v>
      </c>
      <c r="F63" s="1" t="s">
        <v>48</v>
      </c>
      <c r="G63" s="1" t="s">
        <v>48</v>
      </c>
      <c r="H63" s="1" t="s">
        <v>48</v>
      </c>
      <c r="S63" s="1">
        <v>26</v>
      </c>
      <c r="T63" s="1">
        <v>2</v>
      </c>
      <c r="U63" s="1">
        <v>0</v>
      </c>
      <c r="V63" s="1">
        <v>0</v>
      </c>
    </row>
    <row r="64" spans="1:24" x14ac:dyDescent="0.35">
      <c r="A64" s="1">
        <v>270530</v>
      </c>
      <c r="B64" s="1" t="s">
        <v>2366</v>
      </c>
      <c r="C64" s="1">
        <v>101262507</v>
      </c>
      <c r="D64" s="1">
        <v>530</v>
      </c>
      <c r="E64" s="1" t="s">
        <v>48</v>
      </c>
      <c r="F64" s="1" t="s">
        <v>48</v>
      </c>
      <c r="G64" s="1" t="s">
        <v>48</v>
      </c>
      <c r="H64" s="1" t="s">
        <v>48</v>
      </c>
      <c r="S64" s="1">
        <v>27</v>
      </c>
      <c r="T64" s="1">
        <v>2</v>
      </c>
      <c r="U64" s="1">
        <v>0</v>
      </c>
      <c r="V64" s="1">
        <v>0</v>
      </c>
    </row>
    <row r="65" spans="1:24" x14ac:dyDescent="0.35">
      <c r="A65" s="1">
        <v>280530</v>
      </c>
      <c r="B65" s="1" t="s">
        <v>2367</v>
      </c>
      <c r="C65" s="1">
        <v>101262507</v>
      </c>
      <c r="D65" s="1">
        <v>530</v>
      </c>
      <c r="E65" s="1" t="s">
        <v>48</v>
      </c>
      <c r="F65" s="1" t="s">
        <v>48</v>
      </c>
      <c r="G65" s="1" t="s">
        <v>48</v>
      </c>
      <c r="H65" s="1" t="s">
        <v>48</v>
      </c>
      <c r="S65" s="1">
        <v>28</v>
      </c>
      <c r="T65" s="1">
        <v>2</v>
      </c>
      <c r="U65" s="1">
        <v>0</v>
      </c>
      <c r="V65" s="1">
        <v>0</v>
      </c>
    </row>
    <row r="66" spans="1:24" x14ac:dyDescent="0.35">
      <c r="A66" s="1">
        <v>290530</v>
      </c>
      <c r="B66" s="1" t="s">
        <v>2341</v>
      </c>
      <c r="C66" s="1">
        <v>101262507</v>
      </c>
      <c r="D66" s="1">
        <v>530</v>
      </c>
      <c r="E66" s="1" t="s">
        <v>2368</v>
      </c>
      <c r="F66" s="1" t="s">
        <v>304</v>
      </c>
      <c r="G66" s="1" t="s">
        <v>303</v>
      </c>
      <c r="H66" s="1" t="s">
        <v>2369</v>
      </c>
      <c r="J66" s="1">
        <v>702934.17</v>
      </c>
      <c r="S66" s="1">
        <v>29</v>
      </c>
      <c r="T66" s="1">
        <v>2</v>
      </c>
      <c r="U66" s="1">
        <v>702934.1875</v>
      </c>
      <c r="V66" s="1">
        <v>0</v>
      </c>
    </row>
    <row r="67" spans="1:24" x14ac:dyDescent="0.35">
      <c r="A67" s="1">
        <v>300530</v>
      </c>
      <c r="B67" s="1" t="s">
        <v>2343</v>
      </c>
      <c r="C67" s="1">
        <v>101262507</v>
      </c>
      <c r="D67" s="1">
        <v>530</v>
      </c>
      <c r="E67" s="1" t="s">
        <v>2368</v>
      </c>
      <c r="F67" s="1" t="s">
        <v>304</v>
      </c>
      <c r="G67" s="1" t="s">
        <v>303</v>
      </c>
      <c r="H67" s="1" t="s">
        <v>2369</v>
      </c>
      <c r="J67" s="1">
        <v>656763.46</v>
      </c>
      <c r="R67" s="1">
        <v>-4.6170711517333984E-2</v>
      </c>
      <c r="S67" s="1">
        <v>30</v>
      </c>
      <c r="T67" s="1">
        <v>2</v>
      </c>
      <c r="U67" s="1">
        <v>656763.4375</v>
      </c>
      <c r="V67" s="1">
        <v>-4.6170711517333984E-2</v>
      </c>
      <c r="W67" s="1">
        <v>-6.5682892799377441</v>
      </c>
      <c r="X67" s="1">
        <v>-6.5682892799377441</v>
      </c>
    </row>
    <row r="68" spans="1:24" x14ac:dyDescent="0.35">
      <c r="A68" s="1">
        <v>310530</v>
      </c>
      <c r="B68" s="1" t="s">
        <v>2344</v>
      </c>
      <c r="C68" s="1">
        <v>101262507</v>
      </c>
      <c r="D68" s="1">
        <v>530</v>
      </c>
      <c r="E68" s="1" t="s">
        <v>2368</v>
      </c>
      <c r="F68" s="1" t="s">
        <v>304</v>
      </c>
      <c r="G68" s="1" t="s">
        <v>303</v>
      </c>
      <c r="H68" s="1" t="s">
        <v>2369</v>
      </c>
      <c r="J68" s="1">
        <v>692749.59</v>
      </c>
      <c r="R68" s="1">
        <v>3.5986129194498062E-2</v>
      </c>
      <c r="S68" s="1">
        <v>31</v>
      </c>
      <c r="T68" s="1">
        <v>2</v>
      </c>
      <c r="U68" s="1">
        <v>692749.5625</v>
      </c>
      <c r="V68" s="1">
        <v>3.5986129194498062E-2</v>
      </c>
      <c r="W68" s="1">
        <v>5.4793128967285156</v>
      </c>
      <c r="X68" s="1">
        <v>5.4793128967285156</v>
      </c>
    </row>
    <row r="69" spans="1:24" x14ac:dyDescent="0.35">
      <c r="A69" s="1">
        <v>320530</v>
      </c>
      <c r="B69" s="1" t="s">
        <v>2345</v>
      </c>
      <c r="C69" s="1">
        <v>101262507</v>
      </c>
      <c r="D69" s="1">
        <v>530</v>
      </c>
      <c r="E69" s="1" t="s">
        <v>2368</v>
      </c>
      <c r="F69" s="1" t="s">
        <v>304</v>
      </c>
      <c r="G69" s="1" t="s">
        <v>303</v>
      </c>
      <c r="H69" s="1" t="s">
        <v>2369</v>
      </c>
      <c r="J69" s="1">
        <v>817890.81</v>
      </c>
      <c r="R69" s="1">
        <v>0.12514121830463409</v>
      </c>
      <c r="S69" s="1">
        <v>32</v>
      </c>
      <c r="T69" s="1">
        <v>2</v>
      </c>
      <c r="U69" s="1">
        <v>817890.8125</v>
      </c>
      <c r="V69" s="1">
        <v>0.12514121830463409</v>
      </c>
      <c r="W69" s="1">
        <v>18.064428329467773</v>
      </c>
      <c r="X69" s="1">
        <v>18.064428329467773</v>
      </c>
    </row>
    <row r="70" spans="1:24" x14ac:dyDescent="0.35">
      <c r="A70" s="1">
        <v>330530</v>
      </c>
      <c r="B70" s="1" t="s">
        <v>2346</v>
      </c>
      <c r="C70" s="1">
        <v>101262507</v>
      </c>
      <c r="D70" s="1">
        <v>530</v>
      </c>
      <c r="E70" s="1" t="s">
        <v>2368</v>
      </c>
      <c r="F70" s="1" t="s">
        <v>304</v>
      </c>
      <c r="G70" s="1" t="s">
        <v>303</v>
      </c>
      <c r="H70" s="1" t="s">
        <v>2369</v>
      </c>
      <c r="J70" s="1">
        <v>847009.53</v>
      </c>
      <c r="R70" s="1">
        <v>2.9118720442056656E-2</v>
      </c>
      <c r="S70" s="1">
        <v>33</v>
      </c>
      <c r="T70" s="1">
        <v>2</v>
      </c>
      <c r="U70" s="1">
        <v>847009.5</v>
      </c>
      <c r="V70" s="1">
        <v>2.9118720442056656E-2</v>
      </c>
      <c r="W70" s="1">
        <v>3.5602169036865234</v>
      </c>
      <c r="X70" s="1">
        <v>3.5602169036865234</v>
      </c>
    </row>
    <row r="71" spans="1:24" x14ac:dyDescent="0.35">
      <c r="A71" s="1">
        <v>340530</v>
      </c>
      <c r="B71" s="1" t="s">
        <v>2347</v>
      </c>
      <c r="C71" s="1">
        <v>101262507</v>
      </c>
      <c r="D71" s="1">
        <v>530</v>
      </c>
      <c r="E71" s="1" t="s">
        <v>2368</v>
      </c>
      <c r="F71" s="1" t="s">
        <v>304</v>
      </c>
      <c r="G71" s="1" t="s">
        <v>303</v>
      </c>
      <c r="H71" s="1" t="s">
        <v>2369</v>
      </c>
      <c r="J71" s="1">
        <v>849244.24</v>
      </c>
      <c r="R71" s="1">
        <v>2.2347099147737026E-3</v>
      </c>
      <c r="S71" s="1">
        <v>34</v>
      </c>
      <c r="T71" s="1">
        <v>2</v>
      </c>
      <c r="U71" s="1">
        <v>849244.25</v>
      </c>
      <c r="V71" s="1">
        <v>2.2347099147737026E-3</v>
      </c>
      <c r="W71" s="1">
        <v>0.26384001970291138</v>
      </c>
      <c r="X71" s="1">
        <v>0.26384001970291138</v>
      </c>
    </row>
    <row r="72" spans="1:24" x14ac:dyDescent="0.35">
      <c r="A72" s="1">
        <v>350530</v>
      </c>
      <c r="B72" s="1" t="s">
        <v>2348</v>
      </c>
      <c r="C72" s="1">
        <v>101262507</v>
      </c>
      <c r="D72" s="1">
        <v>530</v>
      </c>
      <c r="E72" s="1" t="s">
        <v>2368</v>
      </c>
      <c r="F72" s="1" t="s">
        <v>304</v>
      </c>
      <c r="G72" s="1" t="s">
        <v>303</v>
      </c>
      <c r="H72" s="1" t="s">
        <v>2369</v>
      </c>
      <c r="J72" s="1">
        <v>844390.84</v>
      </c>
      <c r="R72" s="1">
        <v>-4.8533999361097813E-3</v>
      </c>
      <c r="S72" s="1">
        <v>35</v>
      </c>
      <c r="T72" s="1">
        <v>2</v>
      </c>
      <c r="U72" s="1">
        <v>844390.8125</v>
      </c>
      <c r="V72" s="1">
        <v>-4.8533999361097813E-3</v>
      </c>
      <c r="W72" s="1">
        <v>-0.57150077819824219</v>
      </c>
      <c r="X72" s="1">
        <v>-0.57150077819824219</v>
      </c>
    </row>
    <row r="73" spans="1:24" x14ac:dyDescent="0.35">
      <c r="A73" s="1">
        <v>360530</v>
      </c>
      <c r="B73" s="1" t="s">
        <v>2349</v>
      </c>
      <c r="C73" s="1">
        <v>101262507</v>
      </c>
      <c r="D73" s="1">
        <v>530</v>
      </c>
      <c r="E73" s="1" t="s">
        <v>2368</v>
      </c>
      <c r="F73" s="1" t="s">
        <v>304</v>
      </c>
      <c r="G73" s="1" t="s">
        <v>303</v>
      </c>
      <c r="H73" s="1" t="s">
        <v>2369</v>
      </c>
      <c r="J73" s="1">
        <v>959941.79</v>
      </c>
      <c r="R73" s="1">
        <v>0.11555095016956329</v>
      </c>
      <c r="S73" s="1">
        <v>36</v>
      </c>
      <c r="T73" s="1">
        <v>2</v>
      </c>
      <c r="U73" s="1">
        <v>959941.8125</v>
      </c>
      <c r="V73" s="1">
        <v>0.11555095016956329</v>
      </c>
      <c r="W73" s="1">
        <v>13.684539794921875</v>
      </c>
      <c r="X73" s="1">
        <v>13.684539794921875</v>
      </c>
    </row>
    <row r="74" spans="1:24" x14ac:dyDescent="0.35">
      <c r="A74" s="1">
        <v>370530</v>
      </c>
      <c r="B74" s="1" t="s">
        <v>2350</v>
      </c>
      <c r="C74" s="1">
        <v>101262507</v>
      </c>
      <c r="D74" s="1">
        <v>530</v>
      </c>
      <c r="E74" s="1" t="s">
        <v>2368</v>
      </c>
      <c r="F74" s="1" t="s">
        <v>304</v>
      </c>
      <c r="G74" s="1" t="s">
        <v>303</v>
      </c>
      <c r="H74" s="1" t="s">
        <v>2369</v>
      </c>
      <c r="J74" s="1">
        <v>1335899.22</v>
      </c>
      <c r="R74" s="1">
        <v>0.3759574294090271</v>
      </c>
      <c r="S74" s="1">
        <v>37</v>
      </c>
      <c r="T74" s="1">
        <v>2</v>
      </c>
      <c r="U74" s="1">
        <v>1335899.25</v>
      </c>
      <c r="V74" s="1">
        <v>0.3759574294090271</v>
      </c>
      <c r="W74" s="1">
        <v>39.164608001708984</v>
      </c>
      <c r="X74" s="1">
        <v>39.164608001708984</v>
      </c>
    </row>
    <row r="75" spans="1:24" x14ac:dyDescent="0.35">
      <c r="A75" s="1">
        <v>380530</v>
      </c>
      <c r="B75" s="1" t="s">
        <v>2351</v>
      </c>
      <c r="C75" s="1">
        <v>101262507</v>
      </c>
      <c r="D75" s="1">
        <v>530</v>
      </c>
      <c r="E75" s="1" t="s">
        <v>2368</v>
      </c>
      <c r="F75" s="1" t="s">
        <v>304</v>
      </c>
      <c r="G75" s="1" t="s">
        <v>303</v>
      </c>
      <c r="H75" s="1" t="s">
        <v>2369</v>
      </c>
      <c r="J75" s="1">
        <v>862462</v>
      </c>
      <c r="R75" s="1">
        <v>-0.47343721985816956</v>
      </c>
      <c r="S75" s="1">
        <v>38</v>
      </c>
      <c r="T75" s="1">
        <v>2</v>
      </c>
      <c r="U75" s="1">
        <v>862462</v>
      </c>
      <c r="V75" s="1">
        <v>-0.47343721985816956</v>
      </c>
      <c r="W75" s="1">
        <v>-35.439594268798828</v>
      </c>
      <c r="X75" s="1">
        <v>-35.439594268798828</v>
      </c>
    </row>
    <row r="76" spans="1:24" x14ac:dyDescent="0.35">
      <c r="A76" s="1">
        <v>390530</v>
      </c>
      <c r="B76" s="1" t="s">
        <v>2352</v>
      </c>
      <c r="C76" s="1">
        <v>101262507</v>
      </c>
      <c r="D76" s="1">
        <v>530</v>
      </c>
      <c r="E76" s="1" t="s">
        <v>2368</v>
      </c>
      <c r="F76" s="1" t="s">
        <v>304</v>
      </c>
      <c r="G76" s="1" t="s">
        <v>303</v>
      </c>
      <c r="H76" s="1" t="s">
        <v>2369</v>
      </c>
      <c r="J76" s="1">
        <v>1062924</v>
      </c>
      <c r="R76" s="1">
        <v>0.20046199858188629</v>
      </c>
      <c r="S76" s="1">
        <v>39</v>
      </c>
      <c r="T76" s="1">
        <v>2</v>
      </c>
      <c r="U76" s="1">
        <v>1062924</v>
      </c>
      <c r="V76" s="1">
        <v>0.20046199858188629</v>
      </c>
      <c r="W76" s="1">
        <v>23.24299430847168</v>
      </c>
      <c r="X76" s="1">
        <v>23.24299430847168</v>
      </c>
    </row>
    <row r="77" spans="1:24" x14ac:dyDescent="0.35">
      <c r="A77" s="1">
        <v>400530</v>
      </c>
      <c r="B77" s="1" t="s">
        <v>2353</v>
      </c>
      <c r="C77" s="1">
        <v>101262507</v>
      </c>
      <c r="D77" s="1">
        <v>530</v>
      </c>
      <c r="E77" s="1" t="s">
        <v>48</v>
      </c>
      <c r="F77" s="1" t="s">
        <v>48</v>
      </c>
      <c r="G77" s="1" t="s">
        <v>48</v>
      </c>
      <c r="H77" s="1" t="s">
        <v>48</v>
      </c>
      <c r="S77" s="1">
        <v>40</v>
      </c>
      <c r="T77" s="1">
        <v>2</v>
      </c>
      <c r="U77" s="1">
        <v>0</v>
      </c>
      <c r="V77" s="1">
        <v>0</v>
      </c>
      <c r="W77" s="1">
        <v>-100</v>
      </c>
      <c r="X77" s="1">
        <v>-100</v>
      </c>
    </row>
    <row r="78" spans="1:24" x14ac:dyDescent="0.35">
      <c r="A78" s="1">
        <v>410530</v>
      </c>
      <c r="B78" s="1" t="s">
        <v>2354</v>
      </c>
      <c r="C78" s="1">
        <v>101262507</v>
      </c>
      <c r="D78" s="1">
        <v>530</v>
      </c>
      <c r="E78" s="1" t="s">
        <v>48</v>
      </c>
      <c r="F78" s="1" t="s">
        <v>48</v>
      </c>
      <c r="G78" s="1" t="s">
        <v>48</v>
      </c>
      <c r="H78" s="1" t="s">
        <v>48</v>
      </c>
      <c r="S78" s="1">
        <v>41</v>
      </c>
      <c r="T78" s="1">
        <v>2</v>
      </c>
      <c r="U78" s="1">
        <v>0</v>
      </c>
      <c r="V78" s="1">
        <v>0</v>
      </c>
    </row>
    <row r="79" spans="1:24" x14ac:dyDescent="0.35">
      <c r="A79" s="1">
        <v>420530</v>
      </c>
      <c r="B79" s="1" t="s">
        <v>2355</v>
      </c>
      <c r="C79" s="1">
        <v>101262507</v>
      </c>
      <c r="D79" s="1">
        <v>530</v>
      </c>
      <c r="E79" s="1" t="s">
        <v>48</v>
      </c>
      <c r="F79" s="1" t="s">
        <v>48</v>
      </c>
      <c r="G79" s="1" t="s">
        <v>48</v>
      </c>
      <c r="H79" s="1" t="s">
        <v>48</v>
      </c>
      <c r="S79" s="1">
        <v>42</v>
      </c>
      <c r="T79" s="1">
        <v>2</v>
      </c>
      <c r="U79" s="1">
        <v>0</v>
      </c>
      <c r="V79" s="1">
        <v>0</v>
      </c>
    </row>
    <row r="80" spans="1:24" x14ac:dyDescent="0.35">
      <c r="A80" s="1">
        <v>430530</v>
      </c>
      <c r="B80" s="1" t="s">
        <v>2356</v>
      </c>
      <c r="C80" s="1">
        <v>101262507</v>
      </c>
      <c r="D80" s="1">
        <v>530</v>
      </c>
      <c r="E80" s="1" t="s">
        <v>48</v>
      </c>
      <c r="F80" s="1" t="s">
        <v>48</v>
      </c>
      <c r="G80" s="1" t="s">
        <v>48</v>
      </c>
      <c r="H80" s="1" t="s">
        <v>48</v>
      </c>
      <c r="S80" s="1">
        <v>43</v>
      </c>
      <c r="T80" s="1">
        <v>2</v>
      </c>
      <c r="U80" s="1">
        <v>0</v>
      </c>
      <c r="V80" s="1">
        <v>0</v>
      </c>
    </row>
    <row r="81" spans="1:24" x14ac:dyDescent="0.35">
      <c r="A81" s="1">
        <v>440530</v>
      </c>
      <c r="B81" s="1" t="s">
        <v>2357</v>
      </c>
      <c r="C81" s="1">
        <v>101262507</v>
      </c>
      <c r="D81" s="1">
        <v>530</v>
      </c>
      <c r="E81" s="1" t="s">
        <v>48</v>
      </c>
      <c r="F81" s="1" t="s">
        <v>48</v>
      </c>
      <c r="G81" s="1" t="s">
        <v>48</v>
      </c>
      <c r="H81" s="1" t="s">
        <v>48</v>
      </c>
      <c r="S81" s="1">
        <v>44</v>
      </c>
      <c r="T81" s="1">
        <v>2</v>
      </c>
      <c r="U81" s="1">
        <v>0</v>
      </c>
      <c r="V81" s="1">
        <v>0</v>
      </c>
    </row>
    <row r="82" spans="1:24" x14ac:dyDescent="0.35">
      <c r="A82" s="1">
        <v>450530</v>
      </c>
      <c r="B82" s="1" t="s">
        <v>2358</v>
      </c>
      <c r="C82" s="1">
        <v>101262507</v>
      </c>
      <c r="D82" s="1">
        <v>530</v>
      </c>
      <c r="E82" s="1" t="s">
        <v>48</v>
      </c>
      <c r="F82" s="1" t="s">
        <v>48</v>
      </c>
      <c r="G82" s="1" t="s">
        <v>48</v>
      </c>
      <c r="H82" s="1" t="s">
        <v>48</v>
      </c>
      <c r="S82" s="1">
        <v>45</v>
      </c>
      <c r="T82" s="1">
        <v>2</v>
      </c>
      <c r="U82" s="1">
        <v>0</v>
      </c>
      <c r="V82" s="1">
        <v>0</v>
      </c>
    </row>
    <row r="83" spans="1:24" x14ac:dyDescent="0.35">
      <c r="A83" s="1">
        <v>460530</v>
      </c>
      <c r="B83" s="1" t="s">
        <v>2359</v>
      </c>
      <c r="C83" s="1">
        <v>101262507</v>
      </c>
      <c r="D83" s="1">
        <v>530</v>
      </c>
      <c r="E83" s="1" t="s">
        <v>48</v>
      </c>
      <c r="F83" s="1" t="s">
        <v>48</v>
      </c>
      <c r="G83" s="1" t="s">
        <v>48</v>
      </c>
      <c r="H83" s="1" t="s">
        <v>48</v>
      </c>
      <c r="S83" s="1">
        <v>46</v>
      </c>
      <c r="T83" s="1">
        <v>2</v>
      </c>
      <c r="U83" s="1">
        <v>0</v>
      </c>
      <c r="V83" s="1">
        <v>0</v>
      </c>
    </row>
    <row r="84" spans="1:24" x14ac:dyDescent="0.35">
      <c r="A84" s="1">
        <v>470530</v>
      </c>
      <c r="B84" s="1" t="s">
        <v>2360</v>
      </c>
      <c r="C84" s="1">
        <v>101262507</v>
      </c>
      <c r="D84" s="1">
        <v>530</v>
      </c>
      <c r="E84" s="1" t="s">
        <v>48</v>
      </c>
      <c r="F84" s="1" t="s">
        <v>48</v>
      </c>
      <c r="G84" s="1" t="s">
        <v>48</v>
      </c>
      <c r="H84" s="1" t="s">
        <v>48</v>
      </c>
      <c r="S84" s="1">
        <v>47</v>
      </c>
      <c r="T84" s="1">
        <v>2</v>
      </c>
      <c r="U84" s="1">
        <v>0</v>
      </c>
      <c r="V84" s="1">
        <v>0</v>
      </c>
    </row>
    <row r="85" spans="1:24" x14ac:dyDescent="0.35">
      <c r="A85" s="1">
        <v>290158</v>
      </c>
      <c r="B85" s="1" t="s">
        <v>2341</v>
      </c>
      <c r="C85" s="1">
        <v>101262903</v>
      </c>
      <c r="D85" s="1">
        <v>158</v>
      </c>
      <c r="E85" s="1" t="s">
        <v>2370</v>
      </c>
      <c r="F85" s="1" t="s">
        <v>304</v>
      </c>
      <c r="G85" s="1" t="s">
        <v>303</v>
      </c>
      <c r="H85" s="1" t="s">
        <v>916</v>
      </c>
      <c r="I85" s="1">
        <v>694996.44</v>
      </c>
      <c r="K85" s="1">
        <v>164194</v>
      </c>
      <c r="L85" s="1">
        <v>6750128.5</v>
      </c>
      <c r="S85" s="1">
        <v>29</v>
      </c>
      <c r="T85" s="1">
        <v>1</v>
      </c>
      <c r="U85" s="1">
        <v>7609319</v>
      </c>
      <c r="V85" s="1">
        <v>0</v>
      </c>
    </row>
    <row r="86" spans="1:24" x14ac:dyDescent="0.35">
      <c r="A86" s="1">
        <v>300158</v>
      </c>
      <c r="B86" s="1" t="s">
        <v>2343</v>
      </c>
      <c r="C86" s="1">
        <v>101262903</v>
      </c>
      <c r="D86" s="1">
        <v>158</v>
      </c>
      <c r="E86" s="1" t="s">
        <v>2370</v>
      </c>
      <c r="F86" s="1" t="s">
        <v>304</v>
      </c>
      <c r="G86" s="1" t="s">
        <v>303</v>
      </c>
      <c r="H86" s="1" t="s">
        <v>916</v>
      </c>
      <c r="I86" s="1">
        <v>722922.39</v>
      </c>
      <c r="K86" s="1">
        <v>233322</v>
      </c>
      <c r="L86" s="1">
        <v>6853562.5</v>
      </c>
      <c r="M86" s="1">
        <v>0.1034339964389801</v>
      </c>
      <c r="N86" s="1">
        <v>1.532326340675354</v>
      </c>
      <c r="O86" s="1">
        <v>2.7925949543714523E-2</v>
      </c>
      <c r="P86" s="1">
        <v>4.0181427001953125</v>
      </c>
      <c r="Q86" s="1">
        <v>6.9127999246120453E-2</v>
      </c>
      <c r="S86" s="1">
        <v>30</v>
      </c>
      <c r="T86" s="1">
        <v>1</v>
      </c>
      <c r="U86" s="1">
        <v>7809807</v>
      </c>
      <c r="V86" s="1">
        <v>0.20048794150352478</v>
      </c>
      <c r="W86" s="1">
        <v>2.6347692012786865</v>
      </c>
      <c r="X86" s="1">
        <v>2.6347692012786865</v>
      </c>
    </row>
    <row r="87" spans="1:24" x14ac:dyDescent="0.35">
      <c r="A87" s="1">
        <v>310158</v>
      </c>
      <c r="B87" s="1" t="s">
        <v>2344</v>
      </c>
      <c r="C87" s="1">
        <v>101262903</v>
      </c>
      <c r="D87" s="1">
        <v>158</v>
      </c>
      <c r="E87" s="1" t="s">
        <v>2370</v>
      </c>
      <c r="F87" s="1" t="s">
        <v>304</v>
      </c>
      <c r="G87" s="1" t="s">
        <v>303</v>
      </c>
      <c r="H87" s="1" t="s">
        <v>916</v>
      </c>
      <c r="I87" s="1">
        <v>725120.62</v>
      </c>
      <c r="K87" s="1">
        <v>198758</v>
      </c>
      <c r="L87" s="1">
        <v>6887822.5</v>
      </c>
      <c r="M87" s="1">
        <v>3.426000103354454E-2</v>
      </c>
      <c r="N87" s="1">
        <v>0.49988600611686707</v>
      </c>
      <c r="O87" s="1">
        <v>2.1982300095260143E-3</v>
      </c>
      <c r="P87" s="1">
        <v>0.30407550930976868</v>
      </c>
      <c r="Q87" s="1">
        <v>-3.4563999623060226E-2</v>
      </c>
      <c r="S87" s="1">
        <v>31</v>
      </c>
      <c r="T87" s="1">
        <v>1</v>
      </c>
      <c r="U87" s="1">
        <v>7811701</v>
      </c>
      <c r="V87" s="1">
        <v>1.8942318856716156E-3</v>
      </c>
      <c r="W87" s="1">
        <v>2.4251559749245644E-2</v>
      </c>
      <c r="X87" s="1">
        <v>2.4251559749245644E-2</v>
      </c>
    </row>
    <row r="88" spans="1:24" x14ac:dyDescent="0.35">
      <c r="A88" s="1">
        <v>320158</v>
      </c>
      <c r="B88" s="1" t="s">
        <v>2345</v>
      </c>
      <c r="C88" s="1">
        <v>101262903</v>
      </c>
      <c r="D88" s="1">
        <v>158</v>
      </c>
      <c r="E88" s="1" t="s">
        <v>2370</v>
      </c>
      <c r="F88" s="1" t="s">
        <v>304</v>
      </c>
      <c r="G88" s="1" t="s">
        <v>303</v>
      </c>
      <c r="H88" s="1" t="s">
        <v>916</v>
      </c>
      <c r="I88" s="1">
        <v>732103.9</v>
      </c>
      <c r="K88" s="1">
        <v>198758</v>
      </c>
      <c r="L88" s="1">
        <v>6954448</v>
      </c>
      <c r="M88" s="1">
        <v>6.6625498235225677E-2</v>
      </c>
      <c r="N88" s="1">
        <v>0.96729409694671631</v>
      </c>
      <c r="O88" s="1">
        <v>6.9832801818847656E-3</v>
      </c>
      <c r="P88" s="1">
        <v>0.96305078268051147</v>
      </c>
      <c r="Q88" s="1">
        <v>0</v>
      </c>
      <c r="S88" s="1">
        <v>32</v>
      </c>
      <c r="T88" s="1">
        <v>1</v>
      </c>
      <c r="U88" s="1">
        <v>7885310</v>
      </c>
      <c r="V88" s="1">
        <v>7.3608778417110443E-2</v>
      </c>
      <c r="W88" s="1">
        <v>0.94229155778884888</v>
      </c>
      <c r="X88" s="1">
        <v>0.94229155778884888</v>
      </c>
    </row>
    <row r="89" spans="1:24" x14ac:dyDescent="0.35">
      <c r="A89" s="1">
        <v>330158</v>
      </c>
      <c r="B89" s="1" t="s">
        <v>2346</v>
      </c>
      <c r="C89" s="1">
        <v>101262903</v>
      </c>
      <c r="D89" s="1">
        <v>158</v>
      </c>
      <c r="E89" s="1" t="s">
        <v>2370</v>
      </c>
      <c r="F89" s="1" t="s">
        <v>304</v>
      </c>
      <c r="G89" s="1" t="s">
        <v>303</v>
      </c>
      <c r="H89" s="1" t="s">
        <v>916</v>
      </c>
      <c r="I89" s="1">
        <v>756107.55</v>
      </c>
      <c r="K89" s="1">
        <v>198758</v>
      </c>
      <c r="L89" s="1">
        <v>7044492</v>
      </c>
      <c r="M89" s="1">
        <v>9.0043999254703522E-2</v>
      </c>
      <c r="N89" s="1">
        <v>1.2947684526443481</v>
      </c>
      <c r="O89" s="1">
        <v>2.40036491304636E-2</v>
      </c>
      <c r="P89" s="1">
        <v>3.278721809387207</v>
      </c>
      <c r="Q89" s="1">
        <v>0</v>
      </c>
      <c r="S89" s="1">
        <v>33</v>
      </c>
      <c r="T89" s="1">
        <v>1</v>
      </c>
      <c r="U89" s="1">
        <v>7999357.5</v>
      </c>
      <c r="V89" s="1">
        <v>0.11404764652252197</v>
      </c>
      <c r="W89" s="1">
        <v>1.4463286399841309</v>
      </c>
      <c r="X89" s="1">
        <v>1.4463286399841309</v>
      </c>
    </row>
    <row r="90" spans="1:24" x14ac:dyDescent="0.35">
      <c r="A90" s="1">
        <v>340158</v>
      </c>
      <c r="B90" s="1" t="s">
        <v>2347</v>
      </c>
      <c r="C90" s="1">
        <v>101262903</v>
      </c>
      <c r="D90" s="1">
        <v>158</v>
      </c>
      <c r="E90" s="1" t="s">
        <v>2370</v>
      </c>
      <c r="F90" s="1" t="s">
        <v>304</v>
      </c>
      <c r="G90" s="1" t="s">
        <v>303</v>
      </c>
      <c r="H90" s="1" t="s">
        <v>916</v>
      </c>
      <c r="I90" s="1">
        <v>756076.51</v>
      </c>
      <c r="K90" s="1">
        <v>198758</v>
      </c>
      <c r="L90" s="1">
        <v>7044488</v>
      </c>
      <c r="M90" s="1">
        <v>-3.9999999899009708E-6</v>
      </c>
      <c r="N90" s="1">
        <v>-5.6781951570883393E-5</v>
      </c>
      <c r="O90" s="1">
        <v>-3.1039999157655984E-5</v>
      </c>
      <c r="P90" s="1">
        <v>-4.1052359156310558E-3</v>
      </c>
      <c r="Q90" s="1">
        <v>0</v>
      </c>
      <c r="S90" s="1">
        <v>34</v>
      </c>
      <c r="T90" s="1">
        <v>1</v>
      </c>
      <c r="U90" s="1">
        <v>7999322.5</v>
      </c>
      <c r="V90" s="1">
        <v>-3.5040000511799008E-5</v>
      </c>
      <c r="W90" s="1">
        <v>-4.3753514182753861E-4</v>
      </c>
      <c r="X90" s="1">
        <v>-4.3753514182753861E-4</v>
      </c>
    </row>
    <row r="91" spans="1:24" x14ac:dyDescent="0.35">
      <c r="A91" s="1">
        <v>350158</v>
      </c>
      <c r="B91" s="1" t="s">
        <v>2348</v>
      </c>
      <c r="C91" s="1">
        <v>101262903</v>
      </c>
      <c r="D91" s="1">
        <v>158</v>
      </c>
      <c r="E91" s="1" t="s">
        <v>2370</v>
      </c>
      <c r="F91" s="1" t="s">
        <v>304</v>
      </c>
      <c r="G91" s="1" t="s">
        <v>303</v>
      </c>
      <c r="H91" s="1" t="s">
        <v>916</v>
      </c>
      <c r="I91" s="1">
        <v>814092.68</v>
      </c>
      <c r="K91" s="1">
        <v>198758</v>
      </c>
      <c r="L91" s="1">
        <v>7076387</v>
      </c>
      <c r="M91" s="1">
        <v>3.1899001449346542E-2</v>
      </c>
      <c r="N91" s="1">
        <v>0.45282211899757385</v>
      </c>
      <c r="O91" s="1">
        <v>5.8016169816255569E-2</v>
      </c>
      <c r="P91" s="1">
        <v>7.6733198165893555</v>
      </c>
      <c r="Q91" s="1">
        <v>0</v>
      </c>
      <c r="S91" s="1">
        <v>35</v>
      </c>
      <c r="T91" s="1">
        <v>1</v>
      </c>
      <c r="U91" s="1">
        <v>8089237.5</v>
      </c>
      <c r="V91" s="1">
        <v>8.9915171265602112E-2</v>
      </c>
      <c r="W91" s="1">
        <v>1.124032735824585</v>
      </c>
      <c r="X91" s="1">
        <v>1.124032735824585</v>
      </c>
    </row>
    <row r="92" spans="1:24" x14ac:dyDescent="0.35">
      <c r="A92" s="1">
        <v>360158</v>
      </c>
      <c r="B92" s="1" t="s">
        <v>2349</v>
      </c>
      <c r="C92" s="1">
        <v>101262903</v>
      </c>
      <c r="D92" s="1">
        <v>158</v>
      </c>
      <c r="E92" s="1" t="s">
        <v>2370</v>
      </c>
      <c r="F92" s="1" t="s">
        <v>304</v>
      </c>
      <c r="G92" s="1" t="s">
        <v>303</v>
      </c>
      <c r="H92" s="1" t="s">
        <v>916</v>
      </c>
      <c r="I92" s="1">
        <v>863733.93</v>
      </c>
      <c r="K92" s="1">
        <v>198758</v>
      </c>
      <c r="L92" s="1">
        <v>7431801</v>
      </c>
      <c r="M92" s="1">
        <v>0.3554140031337738</v>
      </c>
      <c r="N92" s="1">
        <v>5.0225348472595215</v>
      </c>
      <c r="O92" s="1">
        <v>4.9641251564025879E-2</v>
      </c>
      <c r="P92" s="1">
        <v>6.0977392196655273</v>
      </c>
      <c r="Q92" s="1">
        <v>0</v>
      </c>
      <c r="S92" s="1">
        <v>36</v>
      </c>
      <c r="T92" s="1">
        <v>1</v>
      </c>
      <c r="U92" s="1">
        <v>8494293</v>
      </c>
      <c r="V92" s="1">
        <v>0.40505525469779968</v>
      </c>
      <c r="W92" s="1">
        <v>5.0073385238647461</v>
      </c>
      <c r="X92" s="1">
        <v>5.0073385238647461</v>
      </c>
    </row>
    <row r="93" spans="1:24" x14ac:dyDescent="0.35">
      <c r="A93" s="1">
        <v>370158</v>
      </c>
      <c r="B93" s="1" t="s">
        <v>2350</v>
      </c>
      <c r="C93" s="1">
        <v>101262903</v>
      </c>
      <c r="D93" s="1">
        <v>158</v>
      </c>
      <c r="E93" s="1" t="s">
        <v>2370</v>
      </c>
      <c r="F93" s="1" t="s">
        <v>304</v>
      </c>
      <c r="G93" s="1" t="s">
        <v>303</v>
      </c>
      <c r="H93" s="1" t="s">
        <v>916</v>
      </c>
      <c r="I93" s="1">
        <v>911736.57</v>
      </c>
      <c r="K93" s="1">
        <v>198758</v>
      </c>
      <c r="L93" s="1">
        <v>7609264</v>
      </c>
      <c r="M93" s="1">
        <v>0.17746299505233765</v>
      </c>
      <c r="N93" s="1">
        <v>2.3878867626190186</v>
      </c>
      <c r="O93" s="1">
        <v>4.8002641648054123E-2</v>
      </c>
      <c r="P93" s="1">
        <v>5.5575723648071289</v>
      </c>
      <c r="Q93" s="1">
        <v>0</v>
      </c>
      <c r="S93" s="1">
        <v>37</v>
      </c>
      <c r="T93" s="1">
        <v>1</v>
      </c>
      <c r="U93" s="1">
        <v>8719758</v>
      </c>
      <c r="V93" s="1">
        <v>0.22546564042568207</v>
      </c>
      <c r="W93" s="1">
        <v>2.6543116569519043</v>
      </c>
      <c r="X93" s="1">
        <v>2.6543116569519043</v>
      </c>
    </row>
    <row r="94" spans="1:24" x14ac:dyDescent="0.35">
      <c r="A94" s="1">
        <v>380158</v>
      </c>
      <c r="B94" s="1" t="s">
        <v>2351</v>
      </c>
      <c r="C94" s="1">
        <v>101262903</v>
      </c>
      <c r="D94" s="1">
        <v>158</v>
      </c>
      <c r="E94" s="1" t="s">
        <v>2370</v>
      </c>
      <c r="F94" s="1" t="s">
        <v>304</v>
      </c>
      <c r="G94" s="1" t="s">
        <v>303</v>
      </c>
      <c r="H94" s="1" t="s">
        <v>916</v>
      </c>
      <c r="I94" s="1">
        <v>973098</v>
      </c>
      <c r="K94" s="1">
        <v>524676.4375</v>
      </c>
      <c r="L94" s="1">
        <v>7712877</v>
      </c>
      <c r="M94" s="1">
        <v>0.1036129966378212</v>
      </c>
      <c r="N94" s="1">
        <v>1.3616691827774048</v>
      </c>
      <c r="O94" s="1">
        <v>6.136142835021019E-2</v>
      </c>
      <c r="P94" s="1">
        <v>6.7301712036132813</v>
      </c>
      <c r="Q94" s="1">
        <v>0.32591843605041504</v>
      </c>
      <c r="S94" s="1">
        <v>38</v>
      </c>
      <c r="T94" s="1">
        <v>1</v>
      </c>
      <c r="U94" s="1">
        <v>9210652</v>
      </c>
      <c r="V94" s="1">
        <v>0.49089285731315613</v>
      </c>
      <c r="W94" s="1">
        <v>5.6296744346618652</v>
      </c>
      <c r="X94" s="1">
        <v>5.6296744346618652</v>
      </c>
    </row>
    <row r="95" spans="1:24" x14ac:dyDescent="0.35">
      <c r="A95" s="1">
        <v>390158</v>
      </c>
      <c r="B95" s="1" t="s">
        <v>2352</v>
      </c>
      <c r="C95" s="1">
        <v>101262903</v>
      </c>
      <c r="D95" s="1">
        <v>158</v>
      </c>
      <c r="E95" s="1" t="s">
        <v>2370</v>
      </c>
      <c r="F95" s="1" t="s">
        <v>304</v>
      </c>
      <c r="G95" s="1" t="s">
        <v>303</v>
      </c>
      <c r="H95" s="1" t="s">
        <v>916</v>
      </c>
      <c r="I95" s="1">
        <v>986611</v>
      </c>
      <c r="K95" s="1">
        <v>891045.0625</v>
      </c>
      <c r="L95" s="1">
        <v>7761519</v>
      </c>
      <c r="M95" s="1">
        <v>4.8641998320817947E-2</v>
      </c>
      <c r="N95" s="1">
        <v>0.63065958023071289</v>
      </c>
      <c r="O95" s="1">
        <v>1.3512999750673771E-2</v>
      </c>
      <c r="P95" s="1">
        <v>1.3886576890945435</v>
      </c>
      <c r="Q95" s="1">
        <v>0.3663686215877533</v>
      </c>
      <c r="S95" s="1">
        <v>39</v>
      </c>
      <c r="T95" s="1">
        <v>1</v>
      </c>
      <c r="U95" s="1">
        <v>9639175</v>
      </c>
      <c r="V95" s="1">
        <v>0.42852362990379333</v>
      </c>
      <c r="W95" s="1">
        <v>4.6524720191955566</v>
      </c>
      <c r="X95" s="1">
        <v>4.6524720191955566</v>
      </c>
    </row>
    <row r="96" spans="1:24" x14ac:dyDescent="0.35">
      <c r="A96" s="1">
        <v>400158</v>
      </c>
      <c r="B96" s="1" t="s">
        <v>2353</v>
      </c>
      <c r="C96" s="1">
        <v>101262903</v>
      </c>
      <c r="D96" s="1">
        <v>158</v>
      </c>
      <c r="E96" s="1" t="s">
        <v>2370</v>
      </c>
      <c r="F96" s="1" t="s">
        <v>304</v>
      </c>
      <c r="G96" s="1" t="s">
        <v>303</v>
      </c>
      <c r="H96" s="1" t="s">
        <v>916</v>
      </c>
      <c r="S96" s="1">
        <v>40</v>
      </c>
      <c r="T96" s="1">
        <v>1</v>
      </c>
      <c r="U96" s="1">
        <v>0</v>
      </c>
      <c r="V96" s="1">
        <v>0</v>
      </c>
      <c r="W96" s="1">
        <v>-100</v>
      </c>
      <c r="X96" s="1">
        <v>-100</v>
      </c>
    </row>
    <row r="97" spans="1:24" x14ac:dyDescent="0.35">
      <c r="A97" s="1">
        <v>410158</v>
      </c>
      <c r="B97" s="1" t="s">
        <v>2354</v>
      </c>
      <c r="C97" s="1">
        <v>101262903</v>
      </c>
      <c r="D97" s="1">
        <v>158</v>
      </c>
      <c r="E97" s="1" t="s">
        <v>2370</v>
      </c>
      <c r="F97" s="1" t="s">
        <v>304</v>
      </c>
      <c r="G97" s="1" t="s">
        <v>303</v>
      </c>
      <c r="H97" s="1" t="s">
        <v>916</v>
      </c>
      <c r="S97" s="1">
        <v>41</v>
      </c>
      <c r="T97" s="1">
        <v>1</v>
      </c>
      <c r="U97" s="1">
        <v>0</v>
      </c>
      <c r="V97" s="1">
        <v>0</v>
      </c>
    </row>
    <row r="98" spans="1:24" x14ac:dyDescent="0.35">
      <c r="A98" s="1">
        <v>420158</v>
      </c>
      <c r="B98" s="1" t="s">
        <v>2355</v>
      </c>
      <c r="C98" s="1">
        <v>101262903</v>
      </c>
      <c r="D98" s="1">
        <v>158</v>
      </c>
      <c r="E98" s="1" t="s">
        <v>2370</v>
      </c>
      <c r="F98" s="1" t="s">
        <v>304</v>
      </c>
      <c r="G98" s="1" t="s">
        <v>303</v>
      </c>
      <c r="H98" s="1" t="s">
        <v>916</v>
      </c>
      <c r="S98" s="1">
        <v>42</v>
      </c>
      <c r="T98" s="1">
        <v>1</v>
      </c>
      <c r="U98" s="1">
        <v>0</v>
      </c>
      <c r="V98" s="1">
        <v>0</v>
      </c>
    </row>
    <row r="99" spans="1:24" x14ac:dyDescent="0.35">
      <c r="A99" s="1">
        <v>430158</v>
      </c>
      <c r="B99" s="1" t="s">
        <v>2356</v>
      </c>
      <c r="C99" s="1">
        <v>101262903</v>
      </c>
      <c r="D99" s="1">
        <v>158</v>
      </c>
      <c r="E99" s="1" t="s">
        <v>2370</v>
      </c>
      <c r="F99" s="1" t="s">
        <v>304</v>
      </c>
      <c r="G99" s="1" t="s">
        <v>303</v>
      </c>
      <c r="H99" s="1" t="s">
        <v>916</v>
      </c>
      <c r="S99" s="1">
        <v>43</v>
      </c>
      <c r="T99" s="1">
        <v>1</v>
      </c>
      <c r="U99" s="1">
        <v>0</v>
      </c>
      <c r="V99" s="1">
        <v>0</v>
      </c>
    </row>
    <row r="100" spans="1:24" x14ac:dyDescent="0.35">
      <c r="A100" s="1">
        <v>440158</v>
      </c>
      <c r="B100" s="1" t="s">
        <v>2357</v>
      </c>
      <c r="C100" s="1">
        <v>101262903</v>
      </c>
      <c r="D100" s="1">
        <v>158</v>
      </c>
      <c r="E100" s="1" t="s">
        <v>2370</v>
      </c>
      <c r="F100" s="1" t="s">
        <v>304</v>
      </c>
      <c r="G100" s="1" t="s">
        <v>303</v>
      </c>
      <c r="H100" s="1" t="s">
        <v>916</v>
      </c>
      <c r="S100" s="1">
        <v>44</v>
      </c>
      <c r="T100" s="1">
        <v>1</v>
      </c>
      <c r="U100" s="1">
        <v>0</v>
      </c>
      <c r="V100" s="1">
        <v>0</v>
      </c>
    </row>
    <row r="101" spans="1:24" x14ac:dyDescent="0.35">
      <c r="A101" s="1">
        <v>450158</v>
      </c>
      <c r="B101" s="1" t="s">
        <v>2358</v>
      </c>
      <c r="C101" s="1">
        <v>101262903</v>
      </c>
      <c r="D101" s="1">
        <v>158</v>
      </c>
      <c r="E101" s="1" t="s">
        <v>2370</v>
      </c>
      <c r="F101" s="1" t="s">
        <v>304</v>
      </c>
      <c r="G101" s="1" t="s">
        <v>303</v>
      </c>
      <c r="H101" s="1" t="s">
        <v>916</v>
      </c>
      <c r="S101" s="1">
        <v>45</v>
      </c>
      <c r="T101" s="1">
        <v>1</v>
      </c>
      <c r="U101" s="1">
        <v>0</v>
      </c>
      <c r="V101" s="1">
        <v>0</v>
      </c>
    </row>
    <row r="102" spans="1:24" x14ac:dyDescent="0.35">
      <c r="A102" s="1">
        <v>460158</v>
      </c>
      <c r="B102" s="1" t="s">
        <v>2359</v>
      </c>
      <c r="C102" s="1">
        <v>101262903</v>
      </c>
      <c r="D102" s="1">
        <v>158</v>
      </c>
      <c r="E102" s="1" t="s">
        <v>2370</v>
      </c>
      <c r="F102" s="1" t="s">
        <v>304</v>
      </c>
      <c r="G102" s="1" t="s">
        <v>303</v>
      </c>
      <c r="H102" s="1" t="s">
        <v>916</v>
      </c>
      <c r="S102" s="1">
        <v>46</v>
      </c>
      <c r="T102" s="1">
        <v>1</v>
      </c>
      <c r="U102" s="1">
        <v>0</v>
      </c>
      <c r="V102" s="1">
        <v>0</v>
      </c>
    </row>
    <row r="103" spans="1:24" x14ac:dyDescent="0.35">
      <c r="A103" s="1">
        <v>470158</v>
      </c>
      <c r="B103" s="1" t="s">
        <v>2360</v>
      </c>
      <c r="C103" s="1">
        <v>101262903</v>
      </c>
      <c r="D103" s="1">
        <v>158</v>
      </c>
      <c r="E103" s="1" t="s">
        <v>2370</v>
      </c>
      <c r="F103" s="1" t="s">
        <v>304</v>
      </c>
      <c r="G103" s="1" t="s">
        <v>303</v>
      </c>
      <c r="H103" s="1" t="s">
        <v>916</v>
      </c>
      <c r="S103" s="1">
        <v>47</v>
      </c>
      <c r="T103" s="1">
        <v>1</v>
      </c>
      <c r="U103" s="1">
        <v>0</v>
      </c>
      <c r="V103" s="1">
        <v>0</v>
      </c>
    </row>
    <row r="104" spans="1:24" x14ac:dyDescent="0.35">
      <c r="A104" s="1">
        <v>480158</v>
      </c>
      <c r="B104" s="1" t="s">
        <v>2361</v>
      </c>
      <c r="C104" s="1">
        <v>101262903</v>
      </c>
      <c r="D104" s="1">
        <v>158</v>
      </c>
      <c r="E104" s="1" t="s">
        <v>2370</v>
      </c>
      <c r="F104" s="1" t="s">
        <v>304</v>
      </c>
      <c r="G104" s="1" t="s">
        <v>303</v>
      </c>
      <c r="H104" s="1" t="s">
        <v>916</v>
      </c>
      <c r="S104" s="1">
        <v>48</v>
      </c>
      <c r="T104" s="1">
        <v>1</v>
      </c>
      <c r="U104" s="1">
        <v>0</v>
      </c>
      <c r="V104" s="1">
        <v>0</v>
      </c>
    </row>
    <row r="105" spans="1:24" x14ac:dyDescent="0.35">
      <c r="A105" s="1">
        <v>290224</v>
      </c>
      <c r="B105" s="1" t="s">
        <v>2341</v>
      </c>
      <c r="C105" s="1">
        <v>101264003</v>
      </c>
      <c r="D105" s="1">
        <v>224</v>
      </c>
      <c r="E105" s="1" t="s">
        <v>2371</v>
      </c>
      <c r="F105" s="1" t="s">
        <v>304</v>
      </c>
      <c r="G105" s="1" t="s">
        <v>303</v>
      </c>
      <c r="H105" s="1" t="s">
        <v>916</v>
      </c>
      <c r="I105" s="1">
        <v>2221821.2400000002</v>
      </c>
      <c r="K105" s="1">
        <v>608349</v>
      </c>
      <c r="L105" s="1">
        <v>13616165</v>
      </c>
      <c r="S105" s="1">
        <v>29</v>
      </c>
      <c r="T105" s="1">
        <v>1</v>
      </c>
      <c r="U105" s="1">
        <v>16446335</v>
      </c>
      <c r="V105" s="1">
        <v>0</v>
      </c>
    </row>
    <row r="106" spans="1:24" x14ac:dyDescent="0.35">
      <c r="A106" s="1">
        <v>300224</v>
      </c>
      <c r="B106" s="1" t="s">
        <v>2343</v>
      </c>
      <c r="C106" s="1">
        <v>101264003</v>
      </c>
      <c r="D106" s="1">
        <v>224</v>
      </c>
      <c r="E106" s="1" t="s">
        <v>2371</v>
      </c>
      <c r="F106" s="1" t="s">
        <v>304</v>
      </c>
      <c r="G106" s="1" t="s">
        <v>303</v>
      </c>
      <c r="H106" s="1" t="s">
        <v>916</v>
      </c>
      <c r="I106" s="1">
        <v>2249237.09</v>
      </c>
      <c r="K106" s="1">
        <v>608349</v>
      </c>
      <c r="L106" s="1">
        <v>13989379</v>
      </c>
      <c r="M106" s="1">
        <v>0.3732140064239502</v>
      </c>
      <c r="N106" s="1">
        <v>2.7409627437591553</v>
      </c>
      <c r="O106" s="1">
        <v>2.7415849268436432E-2</v>
      </c>
      <c r="P106" s="1">
        <v>1.2339359521865845</v>
      </c>
      <c r="Q106" s="1">
        <v>0</v>
      </c>
      <c r="S106" s="1">
        <v>30</v>
      </c>
      <c r="T106" s="1">
        <v>1</v>
      </c>
      <c r="U106" s="1">
        <v>16846964</v>
      </c>
      <c r="V106" s="1">
        <v>0.40062984824180603</v>
      </c>
      <c r="W106" s="1">
        <v>2.4359774589538574</v>
      </c>
      <c r="X106" s="1">
        <v>2.4359774589538574</v>
      </c>
    </row>
    <row r="107" spans="1:24" x14ac:dyDescent="0.35">
      <c r="A107" s="1">
        <v>310224</v>
      </c>
      <c r="B107" s="1" t="s">
        <v>2344</v>
      </c>
      <c r="C107" s="1">
        <v>101264003</v>
      </c>
      <c r="D107" s="1">
        <v>224</v>
      </c>
      <c r="E107" s="1" t="s">
        <v>2371</v>
      </c>
      <c r="F107" s="1" t="s">
        <v>304</v>
      </c>
      <c r="G107" s="1" t="s">
        <v>303</v>
      </c>
      <c r="H107" s="1" t="s">
        <v>916</v>
      </c>
      <c r="I107" s="1">
        <v>2302869.5699999998</v>
      </c>
      <c r="K107" s="1">
        <v>608349</v>
      </c>
      <c r="L107" s="1">
        <v>14177849</v>
      </c>
      <c r="M107" s="1">
        <v>0.18847000598907471</v>
      </c>
      <c r="N107" s="1">
        <v>1.3472363948822021</v>
      </c>
      <c r="O107" s="1">
        <v>5.3632479161024094E-2</v>
      </c>
      <c r="P107" s="1">
        <v>2.3844742774963379</v>
      </c>
      <c r="Q107" s="1">
        <v>0</v>
      </c>
      <c r="S107" s="1">
        <v>31</v>
      </c>
      <c r="T107" s="1">
        <v>1</v>
      </c>
      <c r="U107" s="1">
        <v>17089068</v>
      </c>
      <c r="V107" s="1">
        <v>0.2421024888753891</v>
      </c>
      <c r="W107" s="1">
        <v>1.4370778799057007</v>
      </c>
      <c r="X107" s="1">
        <v>1.4370778799057007</v>
      </c>
    </row>
    <row r="108" spans="1:24" x14ac:dyDescent="0.35">
      <c r="A108" s="1">
        <v>320224</v>
      </c>
      <c r="B108" s="1" t="s">
        <v>2345</v>
      </c>
      <c r="C108" s="1">
        <v>101264003</v>
      </c>
      <c r="D108" s="1">
        <v>224</v>
      </c>
      <c r="E108" s="1" t="s">
        <v>2371</v>
      </c>
      <c r="F108" s="1" t="s">
        <v>304</v>
      </c>
      <c r="G108" s="1" t="s">
        <v>303</v>
      </c>
      <c r="H108" s="1" t="s">
        <v>916</v>
      </c>
      <c r="I108" s="1">
        <v>2328669.54</v>
      </c>
      <c r="K108" s="1">
        <v>608349</v>
      </c>
      <c r="L108" s="1">
        <v>14296794</v>
      </c>
      <c r="M108" s="1">
        <v>0.11894500255584717</v>
      </c>
      <c r="N108" s="1">
        <v>0.83894956111907959</v>
      </c>
      <c r="O108" s="1">
        <v>2.5799969211220741E-2</v>
      </c>
      <c r="P108" s="1">
        <v>1.1203399896621704</v>
      </c>
      <c r="Q108" s="1">
        <v>0</v>
      </c>
      <c r="S108" s="1">
        <v>32</v>
      </c>
      <c r="T108" s="1">
        <v>1</v>
      </c>
      <c r="U108" s="1">
        <v>17233812</v>
      </c>
      <c r="V108" s="1">
        <v>0.14474497735500336</v>
      </c>
      <c r="W108" s="1">
        <v>0.84699761867523193</v>
      </c>
      <c r="X108" s="1">
        <v>0.84699761867523193</v>
      </c>
    </row>
    <row r="109" spans="1:24" x14ac:dyDescent="0.35">
      <c r="A109" s="1">
        <v>330224</v>
      </c>
      <c r="B109" s="1" t="s">
        <v>2346</v>
      </c>
      <c r="C109" s="1">
        <v>101264003</v>
      </c>
      <c r="D109" s="1">
        <v>224</v>
      </c>
      <c r="E109" s="1" t="s">
        <v>2371</v>
      </c>
      <c r="F109" s="1" t="s">
        <v>304</v>
      </c>
      <c r="G109" s="1" t="s">
        <v>303</v>
      </c>
      <c r="H109" s="1" t="s">
        <v>916</v>
      </c>
      <c r="I109" s="1">
        <v>2414587.21</v>
      </c>
      <c r="K109" s="1">
        <v>608349</v>
      </c>
      <c r="L109" s="1">
        <v>14722408</v>
      </c>
      <c r="M109" s="1">
        <v>0.42561399936676025</v>
      </c>
      <c r="N109" s="1">
        <v>2.9769890308380127</v>
      </c>
      <c r="O109" s="1">
        <v>8.5917666554450989E-2</v>
      </c>
      <c r="P109" s="1">
        <v>3.6895604133605957</v>
      </c>
      <c r="Q109" s="1">
        <v>0</v>
      </c>
      <c r="S109" s="1">
        <v>33</v>
      </c>
      <c r="T109" s="1">
        <v>1</v>
      </c>
      <c r="U109" s="1">
        <v>17745344</v>
      </c>
      <c r="V109" s="1">
        <v>0.51153165102005005</v>
      </c>
      <c r="W109" s="1">
        <v>2.9681882858276367</v>
      </c>
      <c r="X109" s="1">
        <v>2.9681882858276367</v>
      </c>
    </row>
    <row r="110" spans="1:24" x14ac:dyDescent="0.35">
      <c r="A110" s="1">
        <v>340224</v>
      </c>
      <c r="B110" s="1" t="s">
        <v>2347</v>
      </c>
      <c r="C110" s="1">
        <v>101264003</v>
      </c>
      <c r="D110" s="1">
        <v>224</v>
      </c>
      <c r="E110" s="1" t="s">
        <v>2371</v>
      </c>
      <c r="F110" s="1" t="s">
        <v>304</v>
      </c>
      <c r="G110" s="1" t="s">
        <v>303</v>
      </c>
      <c r="H110" s="1" t="s">
        <v>916</v>
      </c>
      <c r="I110" s="1">
        <v>2414511.4900000002</v>
      </c>
      <c r="K110" s="1">
        <v>608349</v>
      </c>
      <c r="L110" s="1">
        <v>14722393</v>
      </c>
      <c r="M110" s="1">
        <v>-1.4999999621068127E-5</v>
      </c>
      <c r="N110" s="1">
        <v>-1.0188550368184224E-4</v>
      </c>
      <c r="O110" s="1">
        <v>-7.5720003223977983E-5</v>
      </c>
      <c r="P110" s="1">
        <v>-3.1359398271888494E-3</v>
      </c>
      <c r="Q110" s="1">
        <v>0</v>
      </c>
      <c r="S110" s="1">
        <v>34</v>
      </c>
      <c r="T110" s="1">
        <v>1</v>
      </c>
      <c r="U110" s="1">
        <v>17745254</v>
      </c>
      <c r="V110" s="1">
        <v>-9.0720001026056707E-5</v>
      </c>
      <c r="W110" s="1">
        <v>-5.0717528210952878E-4</v>
      </c>
      <c r="X110" s="1">
        <v>-5.0717528210952878E-4</v>
      </c>
    </row>
    <row r="111" spans="1:24" x14ac:dyDescent="0.35">
      <c r="A111" s="1">
        <v>350224</v>
      </c>
      <c r="B111" s="1" t="s">
        <v>2348</v>
      </c>
      <c r="C111" s="1">
        <v>101264003</v>
      </c>
      <c r="D111" s="1">
        <v>224</v>
      </c>
      <c r="E111" s="1" t="s">
        <v>2371</v>
      </c>
      <c r="F111" s="1" t="s">
        <v>304</v>
      </c>
      <c r="G111" s="1" t="s">
        <v>303</v>
      </c>
      <c r="H111" s="1" t="s">
        <v>916</v>
      </c>
      <c r="I111" s="1">
        <v>2496140.02</v>
      </c>
      <c r="K111" s="1">
        <v>608349</v>
      </c>
      <c r="L111" s="1">
        <v>15182619</v>
      </c>
      <c r="M111" s="1">
        <v>0.46022599935531616</v>
      </c>
      <c r="N111" s="1">
        <v>3.1260271072387695</v>
      </c>
      <c r="O111" s="1">
        <v>8.1628531217575073E-2</v>
      </c>
      <c r="P111" s="1">
        <v>3.3807473182678223</v>
      </c>
      <c r="Q111" s="1">
        <v>0</v>
      </c>
      <c r="S111" s="1">
        <v>35</v>
      </c>
      <c r="T111" s="1">
        <v>1</v>
      </c>
      <c r="U111" s="1">
        <v>18287108</v>
      </c>
      <c r="V111" s="1">
        <v>0.54185450077056885</v>
      </c>
      <c r="W111" s="1">
        <v>3.0535149574279785</v>
      </c>
      <c r="X111" s="1">
        <v>3.0535149574279785</v>
      </c>
    </row>
    <row r="112" spans="1:24" x14ac:dyDescent="0.35">
      <c r="A112" s="1">
        <v>360224</v>
      </c>
      <c r="B112" s="1" t="s">
        <v>2349</v>
      </c>
      <c r="C112" s="1">
        <v>101264003</v>
      </c>
      <c r="D112" s="1">
        <v>224</v>
      </c>
      <c r="E112" s="1" t="s">
        <v>2371</v>
      </c>
      <c r="F112" s="1" t="s">
        <v>304</v>
      </c>
      <c r="G112" s="1" t="s">
        <v>303</v>
      </c>
      <c r="H112" s="1" t="s">
        <v>916</v>
      </c>
      <c r="I112" s="1">
        <v>2703085.66</v>
      </c>
      <c r="K112" s="1">
        <v>608349</v>
      </c>
      <c r="L112" s="1">
        <v>16121012</v>
      </c>
      <c r="M112" s="1">
        <v>0.9383929967880249</v>
      </c>
      <c r="N112" s="1">
        <v>6.1807055473327637</v>
      </c>
      <c r="O112" s="1">
        <v>0.20694564282894135</v>
      </c>
      <c r="P112" s="1">
        <v>8.2906265258789063</v>
      </c>
      <c r="Q112" s="1">
        <v>0</v>
      </c>
      <c r="S112" s="1">
        <v>36</v>
      </c>
      <c r="T112" s="1">
        <v>1</v>
      </c>
      <c r="U112" s="1">
        <v>19432446</v>
      </c>
      <c r="V112" s="1">
        <v>1.1453386545181274</v>
      </c>
      <c r="W112" s="1">
        <v>6.263089656829834</v>
      </c>
      <c r="X112" s="1">
        <v>6.263089656829834</v>
      </c>
    </row>
    <row r="113" spans="1:24" x14ac:dyDescent="0.35">
      <c r="A113" s="1">
        <v>370224</v>
      </c>
      <c r="B113" s="1" t="s">
        <v>2350</v>
      </c>
      <c r="C113" s="1">
        <v>101264003</v>
      </c>
      <c r="D113" s="1">
        <v>224</v>
      </c>
      <c r="E113" s="1" t="s">
        <v>2371</v>
      </c>
      <c r="F113" s="1" t="s">
        <v>304</v>
      </c>
      <c r="G113" s="1" t="s">
        <v>303</v>
      </c>
      <c r="H113" s="1" t="s">
        <v>916</v>
      </c>
      <c r="I113" s="1">
        <v>2840499.74</v>
      </c>
      <c r="K113" s="1">
        <v>608349</v>
      </c>
      <c r="L113" s="1">
        <v>17805102</v>
      </c>
      <c r="M113" s="1">
        <v>1.6840900182723999</v>
      </c>
      <c r="N113" s="1">
        <v>10.446552276611328</v>
      </c>
      <c r="O113" s="1">
        <v>0.13741408288478851</v>
      </c>
      <c r="P113" s="1">
        <v>5.0836005210876465</v>
      </c>
      <c r="Q113" s="1">
        <v>0</v>
      </c>
      <c r="S113" s="1">
        <v>37</v>
      </c>
      <c r="T113" s="1">
        <v>1</v>
      </c>
      <c r="U113" s="1">
        <v>21253950</v>
      </c>
      <c r="V113" s="1">
        <v>1.8215041160583496</v>
      </c>
      <c r="W113" s="1">
        <v>9.3735189437866211</v>
      </c>
      <c r="X113" s="1">
        <v>9.3735189437866211</v>
      </c>
    </row>
    <row r="114" spans="1:24" x14ac:dyDescent="0.35">
      <c r="A114" s="1">
        <v>380224</v>
      </c>
      <c r="B114" s="1" t="s">
        <v>2351</v>
      </c>
      <c r="C114" s="1">
        <v>101264003</v>
      </c>
      <c r="D114" s="1">
        <v>224</v>
      </c>
      <c r="E114" s="1" t="s">
        <v>2371</v>
      </c>
      <c r="F114" s="1" t="s">
        <v>304</v>
      </c>
      <c r="G114" s="1" t="s">
        <v>303</v>
      </c>
      <c r="H114" s="1" t="s">
        <v>916</v>
      </c>
      <c r="I114" s="1">
        <v>3017957</v>
      </c>
      <c r="K114" s="1">
        <v>1246166.375</v>
      </c>
      <c r="L114" s="1">
        <v>18183400</v>
      </c>
      <c r="M114" s="1">
        <v>0.37829801440238953</v>
      </c>
      <c r="N114" s="1">
        <v>2.1246607303619385</v>
      </c>
      <c r="O114" s="1">
        <v>0.17745725810527802</v>
      </c>
      <c r="P114" s="1">
        <v>6.2473955154418945</v>
      </c>
      <c r="Q114" s="1">
        <v>0.6378173828125</v>
      </c>
      <c r="S114" s="1">
        <v>38</v>
      </c>
      <c r="T114" s="1">
        <v>1</v>
      </c>
      <c r="U114" s="1">
        <v>22447524</v>
      </c>
      <c r="V114" s="1">
        <v>1.1935726404190063</v>
      </c>
      <c r="W114" s="1">
        <v>5.6157751083374023</v>
      </c>
      <c r="X114" s="1">
        <v>5.6157751083374023</v>
      </c>
    </row>
    <row r="115" spans="1:24" x14ac:dyDescent="0.35">
      <c r="A115" s="1">
        <v>390224</v>
      </c>
      <c r="B115" s="1" t="s">
        <v>2352</v>
      </c>
      <c r="C115" s="1">
        <v>101264003</v>
      </c>
      <c r="D115" s="1">
        <v>224</v>
      </c>
      <c r="E115" s="1" t="s">
        <v>2371</v>
      </c>
      <c r="F115" s="1" t="s">
        <v>304</v>
      </c>
      <c r="G115" s="1" t="s">
        <v>303</v>
      </c>
      <c r="H115" s="1" t="s">
        <v>916</v>
      </c>
      <c r="I115" s="1">
        <v>3075068</v>
      </c>
      <c r="K115" s="1">
        <v>1883651.125</v>
      </c>
      <c r="L115" s="1">
        <v>18302276</v>
      </c>
      <c r="M115" s="1">
        <v>0.11887600272893906</v>
      </c>
      <c r="N115" s="1">
        <v>0.65376114845275879</v>
      </c>
      <c r="O115" s="1">
        <v>5.7110998779535294E-2</v>
      </c>
      <c r="P115" s="1">
        <v>1.8923728466033936</v>
      </c>
      <c r="Q115" s="1">
        <v>0.63748472929000854</v>
      </c>
      <c r="S115" s="1">
        <v>39</v>
      </c>
      <c r="T115" s="1">
        <v>1</v>
      </c>
      <c r="U115" s="1">
        <v>23260996</v>
      </c>
      <c r="V115" s="1">
        <v>0.81347173452377319</v>
      </c>
      <c r="W115" s="1">
        <v>3.6238830089569092</v>
      </c>
      <c r="X115" s="1">
        <v>3.6238830089569092</v>
      </c>
    </row>
    <row r="116" spans="1:24" x14ac:dyDescent="0.35">
      <c r="A116" s="1">
        <v>400224</v>
      </c>
      <c r="B116" s="1" t="s">
        <v>2353</v>
      </c>
      <c r="C116" s="1">
        <v>101264003</v>
      </c>
      <c r="D116" s="1">
        <v>224</v>
      </c>
      <c r="E116" s="1" t="s">
        <v>2371</v>
      </c>
      <c r="F116" s="1" t="s">
        <v>304</v>
      </c>
      <c r="G116" s="1" t="s">
        <v>303</v>
      </c>
      <c r="H116" s="1" t="s">
        <v>916</v>
      </c>
      <c r="S116" s="1">
        <v>40</v>
      </c>
      <c r="T116" s="1">
        <v>1</v>
      </c>
      <c r="U116" s="1">
        <v>0</v>
      </c>
      <c r="V116" s="1">
        <v>0</v>
      </c>
      <c r="W116" s="1">
        <v>-100</v>
      </c>
      <c r="X116" s="1">
        <v>-100</v>
      </c>
    </row>
    <row r="117" spans="1:24" x14ac:dyDescent="0.35">
      <c r="A117" s="1">
        <v>410224</v>
      </c>
      <c r="B117" s="1" t="s">
        <v>2354</v>
      </c>
      <c r="C117" s="1">
        <v>101264003</v>
      </c>
      <c r="D117" s="1">
        <v>224</v>
      </c>
      <c r="E117" s="1" t="s">
        <v>2371</v>
      </c>
      <c r="F117" s="1" t="s">
        <v>304</v>
      </c>
      <c r="G117" s="1" t="s">
        <v>303</v>
      </c>
      <c r="H117" s="1" t="s">
        <v>916</v>
      </c>
      <c r="S117" s="1">
        <v>41</v>
      </c>
      <c r="T117" s="1">
        <v>1</v>
      </c>
      <c r="U117" s="1">
        <v>0</v>
      </c>
      <c r="V117" s="1">
        <v>0</v>
      </c>
    </row>
    <row r="118" spans="1:24" x14ac:dyDescent="0.35">
      <c r="A118" s="1">
        <v>420224</v>
      </c>
      <c r="B118" s="1" t="s">
        <v>2355</v>
      </c>
      <c r="C118" s="1">
        <v>101264003</v>
      </c>
      <c r="D118" s="1">
        <v>224</v>
      </c>
      <c r="E118" s="1" t="s">
        <v>2371</v>
      </c>
      <c r="F118" s="1" t="s">
        <v>304</v>
      </c>
      <c r="G118" s="1" t="s">
        <v>303</v>
      </c>
      <c r="H118" s="1" t="s">
        <v>916</v>
      </c>
      <c r="S118" s="1">
        <v>42</v>
      </c>
      <c r="T118" s="1">
        <v>1</v>
      </c>
      <c r="U118" s="1">
        <v>0</v>
      </c>
      <c r="V118" s="1">
        <v>0</v>
      </c>
    </row>
    <row r="119" spans="1:24" x14ac:dyDescent="0.35">
      <c r="A119" s="1">
        <v>430224</v>
      </c>
      <c r="B119" s="1" t="s">
        <v>2356</v>
      </c>
      <c r="C119" s="1">
        <v>101264003</v>
      </c>
      <c r="D119" s="1">
        <v>224</v>
      </c>
      <c r="E119" s="1" t="s">
        <v>2371</v>
      </c>
      <c r="F119" s="1" t="s">
        <v>304</v>
      </c>
      <c r="G119" s="1" t="s">
        <v>303</v>
      </c>
      <c r="H119" s="1" t="s">
        <v>916</v>
      </c>
      <c r="S119" s="1">
        <v>43</v>
      </c>
      <c r="T119" s="1">
        <v>1</v>
      </c>
      <c r="U119" s="1">
        <v>0</v>
      </c>
      <c r="V119" s="1">
        <v>0</v>
      </c>
    </row>
    <row r="120" spans="1:24" x14ac:dyDescent="0.35">
      <c r="A120" s="1">
        <v>440224</v>
      </c>
      <c r="B120" s="1" t="s">
        <v>2357</v>
      </c>
      <c r="C120" s="1">
        <v>101264003</v>
      </c>
      <c r="D120" s="1">
        <v>224</v>
      </c>
      <c r="E120" s="1" t="s">
        <v>2371</v>
      </c>
      <c r="F120" s="1" t="s">
        <v>304</v>
      </c>
      <c r="G120" s="1" t="s">
        <v>303</v>
      </c>
      <c r="H120" s="1" t="s">
        <v>916</v>
      </c>
      <c r="S120" s="1">
        <v>44</v>
      </c>
      <c r="T120" s="1">
        <v>1</v>
      </c>
      <c r="U120" s="1">
        <v>0</v>
      </c>
      <c r="V120" s="1">
        <v>0</v>
      </c>
    </row>
    <row r="121" spans="1:24" x14ac:dyDescent="0.35">
      <c r="A121" s="1">
        <v>450224</v>
      </c>
      <c r="B121" s="1" t="s">
        <v>2358</v>
      </c>
      <c r="C121" s="1">
        <v>101264003</v>
      </c>
      <c r="D121" s="1">
        <v>224</v>
      </c>
      <c r="E121" s="1" t="s">
        <v>2371</v>
      </c>
      <c r="F121" s="1" t="s">
        <v>304</v>
      </c>
      <c r="G121" s="1" t="s">
        <v>303</v>
      </c>
      <c r="H121" s="1" t="s">
        <v>916</v>
      </c>
      <c r="S121" s="1">
        <v>45</v>
      </c>
      <c r="T121" s="1">
        <v>1</v>
      </c>
      <c r="U121" s="1">
        <v>0</v>
      </c>
      <c r="V121" s="1">
        <v>0</v>
      </c>
    </row>
    <row r="122" spans="1:24" x14ac:dyDescent="0.35">
      <c r="A122" s="1">
        <v>460224</v>
      </c>
      <c r="B122" s="1" t="s">
        <v>2359</v>
      </c>
      <c r="C122" s="1">
        <v>101264003</v>
      </c>
      <c r="D122" s="1">
        <v>224</v>
      </c>
      <c r="E122" s="1" t="s">
        <v>2371</v>
      </c>
      <c r="F122" s="1" t="s">
        <v>304</v>
      </c>
      <c r="G122" s="1" t="s">
        <v>303</v>
      </c>
      <c r="H122" s="1" t="s">
        <v>916</v>
      </c>
      <c r="S122" s="1">
        <v>46</v>
      </c>
      <c r="T122" s="1">
        <v>1</v>
      </c>
      <c r="U122" s="1">
        <v>0</v>
      </c>
      <c r="V122" s="1">
        <v>0</v>
      </c>
    </row>
    <row r="123" spans="1:24" x14ac:dyDescent="0.35">
      <c r="A123" s="1">
        <v>470224</v>
      </c>
      <c r="B123" s="1" t="s">
        <v>2360</v>
      </c>
      <c r="C123" s="1">
        <v>101264003</v>
      </c>
      <c r="D123" s="1">
        <v>224</v>
      </c>
      <c r="E123" s="1" t="s">
        <v>2371</v>
      </c>
      <c r="F123" s="1" t="s">
        <v>304</v>
      </c>
      <c r="G123" s="1" t="s">
        <v>303</v>
      </c>
      <c r="H123" s="1" t="s">
        <v>916</v>
      </c>
      <c r="S123" s="1">
        <v>47</v>
      </c>
      <c r="T123" s="1">
        <v>1</v>
      </c>
      <c r="U123" s="1">
        <v>0</v>
      </c>
      <c r="V123" s="1">
        <v>0</v>
      </c>
    </row>
    <row r="124" spans="1:24" x14ac:dyDescent="0.35">
      <c r="A124" s="1">
        <v>480224</v>
      </c>
      <c r="B124" s="1" t="s">
        <v>2361</v>
      </c>
      <c r="C124" s="1">
        <v>101264003</v>
      </c>
      <c r="D124" s="1">
        <v>224</v>
      </c>
      <c r="E124" s="1" t="s">
        <v>2371</v>
      </c>
      <c r="F124" s="1" t="s">
        <v>304</v>
      </c>
      <c r="G124" s="1" t="s">
        <v>303</v>
      </c>
      <c r="H124" s="1" t="s">
        <v>916</v>
      </c>
      <c r="S124" s="1">
        <v>48</v>
      </c>
      <c r="T124" s="1">
        <v>1</v>
      </c>
      <c r="U124" s="1">
        <v>0</v>
      </c>
      <c r="V124" s="1">
        <v>0</v>
      </c>
    </row>
    <row r="125" spans="1:24" x14ac:dyDescent="0.35">
      <c r="A125" s="1">
        <v>250521</v>
      </c>
      <c r="B125" s="1" t="s">
        <v>2364</v>
      </c>
      <c r="C125" s="1">
        <v>101266007</v>
      </c>
      <c r="D125" s="1">
        <v>521</v>
      </c>
      <c r="E125" s="1" t="s">
        <v>48</v>
      </c>
      <c r="F125" s="1" t="s">
        <v>48</v>
      </c>
      <c r="G125" s="1" t="s">
        <v>48</v>
      </c>
      <c r="H125" s="1" t="s">
        <v>48</v>
      </c>
      <c r="S125" s="1">
        <v>25</v>
      </c>
      <c r="T125" s="1">
        <v>2</v>
      </c>
      <c r="U125" s="1">
        <v>0</v>
      </c>
      <c r="V125" s="1">
        <v>0</v>
      </c>
    </row>
    <row r="126" spans="1:24" x14ac:dyDescent="0.35">
      <c r="A126" s="1">
        <v>260521</v>
      </c>
      <c r="B126" s="1" t="s">
        <v>2365</v>
      </c>
      <c r="C126" s="1">
        <v>101266007</v>
      </c>
      <c r="D126" s="1">
        <v>521</v>
      </c>
      <c r="E126" s="1" t="s">
        <v>48</v>
      </c>
      <c r="F126" s="1" t="s">
        <v>48</v>
      </c>
      <c r="G126" s="1" t="s">
        <v>48</v>
      </c>
      <c r="H126" s="1" t="s">
        <v>48</v>
      </c>
      <c r="S126" s="1">
        <v>26</v>
      </c>
      <c r="T126" s="1">
        <v>2</v>
      </c>
      <c r="U126" s="1">
        <v>0</v>
      </c>
      <c r="V126" s="1">
        <v>0</v>
      </c>
    </row>
    <row r="127" spans="1:24" x14ac:dyDescent="0.35">
      <c r="A127" s="1">
        <v>270521</v>
      </c>
      <c r="B127" s="1" t="s">
        <v>2366</v>
      </c>
      <c r="C127" s="1">
        <v>101266007</v>
      </c>
      <c r="D127" s="1">
        <v>521</v>
      </c>
      <c r="E127" s="1" t="s">
        <v>48</v>
      </c>
      <c r="F127" s="1" t="s">
        <v>48</v>
      </c>
      <c r="G127" s="1" t="s">
        <v>48</v>
      </c>
      <c r="H127" s="1" t="s">
        <v>48</v>
      </c>
      <c r="S127" s="1">
        <v>27</v>
      </c>
      <c r="T127" s="1">
        <v>2</v>
      </c>
      <c r="U127" s="1">
        <v>0</v>
      </c>
      <c r="V127" s="1">
        <v>0</v>
      </c>
    </row>
    <row r="128" spans="1:24" x14ac:dyDescent="0.35">
      <c r="A128" s="1">
        <v>280521</v>
      </c>
      <c r="B128" s="1" t="s">
        <v>2367</v>
      </c>
      <c r="C128" s="1">
        <v>101266007</v>
      </c>
      <c r="D128" s="1">
        <v>521</v>
      </c>
      <c r="E128" s="1" t="s">
        <v>48</v>
      </c>
      <c r="F128" s="1" t="s">
        <v>48</v>
      </c>
      <c r="G128" s="1" t="s">
        <v>48</v>
      </c>
      <c r="H128" s="1" t="s">
        <v>48</v>
      </c>
      <c r="S128" s="1">
        <v>28</v>
      </c>
      <c r="T128" s="1">
        <v>2</v>
      </c>
      <c r="U128" s="1">
        <v>0</v>
      </c>
      <c r="V128" s="1">
        <v>0</v>
      </c>
    </row>
    <row r="129" spans="1:24" x14ac:dyDescent="0.35">
      <c r="A129" s="1">
        <v>290521</v>
      </c>
      <c r="B129" s="1" t="s">
        <v>2341</v>
      </c>
      <c r="C129" s="1">
        <v>101266007</v>
      </c>
      <c r="D129" s="1">
        <v>521</v>
      </c>
      <c r="E129" s="1" t="s">
        <v>2372</v>
      </c>
      <c r="F129" s="1" t="s">
        <v>304</v>
      </c>
      <c r="G129" s="1" t="s">
        <v>303</v>
      </c>
      <c r="H129" s="1" t="s">
        <v>2369</v>
      </c>
      <c r="J129" s="1">
        <v>464641.66</v>
      </c>
      <c r="S129" s="1">
        <v>29</v>
      </c>
      <c r="T129" s="1">
        <v>2</v>
      </c>
      <c r="U129" s="1">
        <v>464641.65625</v>
      </c>
      <c r="V129" s="1">
        <v>0</v>
      </c>
    </row>
    <row r="130" spans="1:24" x14ac:dyDescent="0.35">
      <c r="A130" s="1">
        <v>300521</v>
      </c>
      <c r="B130" s="1" t="s">
        <v>2343</v>
      </c>
      <c r="C130" s="1">
        <v>101266007</v>
      </c>
      <c r="D130" s="1">
        <v>521</v>
      </c>
      <c r="E130" s="1" t="s">
        <v>2372</v>
      </c>
      <c r="F130" s="1" t="s">
        <v>304</v>
      </c>
      <c r="G130" s="1" t="s">
        <v>303</v>
      </c>
      <c r="H130" s="1" t="s">
        <v>2369</v>
      </c>
      <c r="J130" s="1">
        <v>445408.65</v>
      </c>
      <c r="R130" s="1">
        <v>-1.9233010709285736E-2</v>
      </c>
      <c r="S130" s="1">
        <v>30</v>
      </c>
      <c r="T130" s="1">
        <v>2</v>
      </c>
      <c r="U130" s="1">
        <v>445408.65625</v>
      </c>
      <c r="V130" s="1">
        <v>-1.9233010709285736E-2</v>
      </c>
      <c r="W130" s="1">
        <v>-4.1393189430236816</v>
      </c>
      <c r="X130" s="1">
        <v>-4.1393189430236816</v>
      </c>
    </row>
    <row r="131" spans="1:24" x14ac:dyDescent="0.35">
      <c r="A131" s="1">
        <v>310521</v>
      </c>
      <c r="B131" s="1" t="s">
        <v>2344</v>
      </c>
      <c r="C131" s="1">
        <v>101266007</v>
      </c>
      <c r="D131" s="1">
        <v>521</v>
      </c>
      <c r="E131" s="1" t="s">
        <v>2372</v>
      </c>
      <c r="F131" s="1" t="s">
        <v>304</v>
      </c>
      <c r="G131" s="1" t="s">
        <v>303</v>
      </c>
      <c r="H131" s="1" t="s">
        <v>2369</v>
      </c>
      <c r="J131" s="1">
        <v>416307.3</v>
      </c>
      <c r="R131" s="1">
        <v>-2.9101349413394928E-2</v>
      </c>
      <c r="S131" s="1">
        <v>31</v>
      </c>
      <c r="T131" s="1">
        <v>2</v>
      </c>
      <c r="U131" s="1">
        <v>416307.3125</v>
      </c>
      <c r="V131" s="1">
        <v>-2.9101349413394928E-2</v>
      </c>
      <c r="W131" s="1">
        <v>-6.533627986907959</v>
      </c>
      <c r="X131" s="1">
        <v>-6.533627986907959</v>
      </c>
    </row>
    <row r="132" spans="1:24" x14ac:dyDescent="0.35">
      <c r="A132" s="1">
        <v>320521</v>
      </c>
      <c r="B132" s="1" t="s">
        <v>2345</v>
      </c>
      <c r="C132" s="1">
        <v>101266007</v>
      </c>
      <c r="D132" s="1">
        <v>521</v>
      </c>
      <c r="E132" s="1" t="s">
        <v>2372</v>
      </c>
      <c r="F132" s="1" t="s">
        <v>304</v>
      </c>
      <c r="G132" s="1" t="s">
        <v>303</v>
      </c>
      <c r="H132" s="1" t="s">
        <v>2369</v>
      </c>
      <c r="J132" s="1">
        <v>497446.48</v>
      </c>
      <c r="R132" s="1">
        <v>8.1139177083969116E-2</v>
      </c>
      <c r="S132" s="1">
        <v>32</v>
      </c>
      <c r="T132" s="1">
        <v>2</v>
      </c>
      <c r="U132" s="1">
        <v>497446.46875</v>
      </c>
      <c r="V132" s="1">
        <v>8.1139177083969116E-2</v>
      </c>
      <c r="W132" s="1">
        <v>19.490207672119141</v>
      </c>
      <c r="X132" s="1">
        <v>19.490207672119141</v>
      </c>
    </row>
    <row r="133" spans="1:24" x14ac:dyDescent="0.35">
      <c r="A133" s="1">
        <v>330521</v>
      </c>
      <c r="B133" s="1" t="s">
        <v>2346</v>
      </c>
      <c r="C133" s="1">
        <v>101266007</v>
      </c>
      <c r="D133" s="1">
        <v>521</v>
      </c>
      <c r="E133" s="1" t="s">
        <v>2372</v>
      </c>
      <c r="F133" s="1" t="s">
        <v>304</v>
      </c>
      <c r="G133" s="1" t="s">
        <v>303</v>
      </c>
      <c r="H133" s="1" t="s">
        <v>2369</v>
      </c>
      <c r="J133" s="1">
        <v>505274.13</v>
      </c>
      <c r="R133" s="1">
        <v>7.82764982432127E-3</v>
      </c>
      <c r="S133" s="1">
        <v>33</v>
      </c>
      <c r="T133" s="1">
        <v>2</v>
      </c>
      <c r="U133" s="1">
        <v>505274.125</v>
      </c>
      <c r="V133" s="1">
        <v>7.82764982432127E-3</v>
      </c>
      <c r="W133" s="1">
        <v>1.5735675096511841</v>
      </c>
      <c r="X133" s="1">
        <v>1.5735675096511841</v>
      </c>
    </row>
    <row r="134" spans="1:24" x14ac:dyDescent="0.35">
      <c r="A134" s="1">
        <v>340521</v>
      </c>
      <c r="B134" s="1" t="s">
        <v>2347</v>
      </c>
      <c r="C134" s="1">
        <v>101266007</v>
      </c>
      <c r="D134" s="1">
        <v>521</v>
      </c>
      <c r="E134" s="1" t="s">
        <v>2372</v>
      </c>
      <c r="F134" s="1" t="s">
        <v>304</v>
      </c>
      <c r="G134" s="1" t="s">
        <v>303</v>
      </c>
      <c r="H134" s="1" t="s">
        <v>2369</v>
      </c>
      <c r="J134" s="1">
        <v>599920.64000000001</v>
      </c>
      <c r="R134" s="1">
        <v>9.464651346206665E-2</v>
      </c>
      <c r="S134" s="1">
        <v>34</v>
      </c>
      <c r="T134" s="1">
        <v>2</v>
      </c>
      <c r="U134" s="1">
        <v>599920.625</v>
      </c>
      <c r="V134" s="1">
        <v>9.464651346206665E-2</v>
      </c>
      <c r="W134" s="1">
        <v>18.731712341308594</v>
      </c>
      <c r="X134" s="1">
        <v>18.731712341308594</v>
      </c>
    </row>
    <row r="135" spans="1:24" x14ac:dyDescent="0.35">
      <c r="A135" s="1">
        <v>350521</v>
      </c>
      <c r="B135" s="1" t="s">
        <v>2348</v>
      </c>
      <c r="C135" s="1">
        <v>101266007</v>
      </c>
      <c r="D135" s="1">
        <v>521</v>
      </c>
      <c r="E135" s="1" t="s">
        <v>2372</v>
      </c>
      <c r="F135" s="1" t="s">
        <v>304</v>
      </c>
      <c r="G135" s="1" t="s">
        <v>303</v>
      </c>
      <c r="H135" s="1" t="s">
        <v>2369</v>
      </c>
      <c r="J135" s="1">
        <v>535178</v>
      </c>
      <c r="R135" s="1">
        <v>-6.4742639660835266E-2</v>
      </c>
      <c r="S135" s="1">
        <v>35</v>
      </c>
      <c r="T135" s="1">
        <v>2</v>
      </c>
      <c r="U135" s="1">
        <v>535178</v>
      </c>
      <c r="V135" s="1">
        <v>-6.4742639660835266E-2</v>
      </c>
      <c r="W135" s="1">
        <v>-10.791865348815918</v>
      </c>
      <c r="X135" s="1">
        <v>-10.791865348815918</v>
      </c>
    </row>
    <row r="136" spans="1:24" x14ac:dyDescent="0.35">
      <c r="A136" s="1">
        <v>360521</v>
      </c>
      <c r="B136" s="1" t="s">
        <v>2349</v>
      </c>
      <c r="C136" s="1">
        <v>101266007</v>
      </c>
      <c r="D136" s="1">
        <v>521</v>
      </c>
      <c r="E136" s="1" t="s">
        <v>2372</v>
      </c>
      <c r="F136" s="1" t="s">
        <v>304</v>
      </c>
      <c r="G136" s="1" t="s">
        <v>303</v>
      </c>
      <c r="H136" s="1" t="s">
        <v>2369</v>
      </c>
      <c r="J136" s="1">
        <v>455918.87</v>
      </c>
      <c r="R136" s="1">
        <v>-7.9259127378463745E-2</v>
      </c>
      <c r="S136" s="1">
        <v>36</v>
      </c>
      <c r="T136" s="1">
        <v>2</v>
      </c>
      <c r="U136" s="1">
        <v>455918.875</v>
      </c>
      <c r="V136" s="1">
        <v>-7.9259127378463745E-2</v>
      </c>
      <c r="W136" s="1">
        <v>-14.80986213684082</v>
      </c>
      <c r="X136" s="1">
        <v>-14.80986213684082</v>
      </c>
    </row>
    <row r="137" spans="1:24" x14ac:dyDescent="0.35">
      <c r="A137" s="1">
        <v>370521</v>
      </c>
      <c r="B137" s="1" t="s">
        <v>2350</v>
      </c>
      <c r="C137" s="1">
        <v>101266007</v>
      </c>
      <c r="D137" s="1">
        <v>521</v>
      </c>
      <c r="E137" s="1" t="s">
        <v>2372</v>
      </c>
      <c r="F137" s="1" t="s">
        <v>304</v>
      </c>
      <c r="G137" s="1" t="s">
        <v>303</v>
      </c>
      <c r="H137" s="1" t="s">
        <v>2369</v>
      </c>
      <c r="J137" s="1">
        <v>911343.51</v>
      </c>
      <c r="R137" s="1">
        <v>0.45542463660240173</v>
      </c>
      <c r="S137" s="1">
        <v>37</v>
      </c>
      <c r="T137" s="1">
        <v>2</v>
      </c>
      <c r="U137" s="1">
        <v>911343.5</v>
      </c>
      <c r="V137" s="1">
        <v>0.45542463660240173</v>
      </c>
      <c r="W137" s="1">
        <v>99.891593933105469</v>
      </c>
      <c r="X137" s="1">
        <v>99.891593933105469</v>
      </c>
    </row>
    <row r="138" spans="1:24" x14ac:dyDescent="0.35">
      <c r="A138" s="1">
        <v>380521</v>
      </c>
      <c r="B138" s="1" t="s">
        <v>2351</v>
      </c>
      <c r="C138" s="1">
        <v>101266007</v>
      </c>
      <c r="D138" s="1">
        <v>521</v>
      </c>
      <c r="E138" s="1" t="s">
        <v>2372</v>
      </c>
      <c r="F138" s="1" t="s">
        <v>304</v>
      </c>
      <c r="G138" s="1" t="s">
        <v>303</v>
      </c>
      <c r="H138" s="1" t="s">
        <v>2369</v>
      </c>
      <c r="J138" s="1">
        <v>926074</v>
      </c>
      <c r="R138" s="1">
        <v>1.4730489812791348E-2</v>
      </c>
      <c r="S138" s="1">
        <v>38</v>
      </c>
      <c r="T138" s="1">
        <v>2</v>
      </c>
      <c r="U138" s="1">
        <v>926074</v>
      </c>
      <c r="V138" s="1">
        <v>1.4730489812791348E-2</v>
      </c>
      <c r="W138" s="1">
        <v>1.6163499355316162</v>
      </c>
      <c r="X138" s="1">
        <v>1.6163499355316162</v>
      </c>
    </row>
    <row r="139" spans="1:24" x14ac:dyDescent="0.35">
      <c r="A139" s="1">
        <v>390521</v>
      </c>
      <c r="B139" s="1" t="s">
        <v>2352</v>
      </c>
      <c r="C139" s="1">
        <v>101266007</v>
      </c>
      <c r="D139" s="1">
        <v>521</v>
      </c>
      <c r="E139" s="1" t="s">
        <v>2372</v>
      </c>
      <c r="F139" s="1" t="s">
        <v>304</v>
      </c>
      <c r="G139" s="1" t="s">
        <v>303</v>
      </c>
      <c r="H139" s="1" t="s">
        <v>2369</v>
      </c>
      <c r="J139" s="1">
        <v>951339</v>
      </c>
      <c r="R139" s="1">
        <v>2.5265000760555267E-2</v>
      </c>
      <c r="S139" s="1">
        <v>39</v>
      </c>
      <c r="T139" s="1">
        <v>2</v>
      </c>
      <c r="U139" s="1">
        <v>951339</v>
      </c>
      <c r="V139" s="1">
        <v>2.5265000760555267E-2</v>
      </c>
      <c r="W139" s="1">
        <v>2.7281837463378906</v>
      </c>
      <c r="X139" s="1">
        <v>2.7281837463378906</v>
      </c>
    </row>
    <row r="140" spans="1:24" x14ac:dyDescent="0.35">
      <c r="A140" s="1">
        <v>400521</v>
      </c>
      <c r="B140" s="1" t="s">
        <v>2353</v>
      </c>
      <c r="C140" s="1">
        <v>101266007</v>
      </c>
      <c r="D140" s="1">
        <v>521</v>
      </c>
      <c r="E140" s="1" t="s">
        <v>48</v>
      </c>
      <c r="F140" s="1" t="s">
        <v>48</v>
      </c>
      <c r="G140" s="1" t="s">
        <v>48</v>
      </c>
      <c r="H140" s="1" t="s">
        <v>48</v>
      </c>
      <c r="S140" s="1">
        <v>40</v>
      </c>
      <c r="T140" s="1">
        <v>2</v>
      </c>
      <c r="U140" s="1">
        <v>0</v>
      </c>
      <c r="V140" s="1">
        <v>0</v>
      </c>
      <c r="W140" s="1">
        <v>-100</v>
      </c>
      <c r="X140" s="1">
        <v>-100</v>
      </c>
    </row>
    <row r="141" spans="1:24" x14ac:dyDescent="0.35">
      <c r="A141" s="1">
        <v>410521</v>
      </c>
      <c r="B141" s="1" t="s">
        <v>2354</v>
      </c>
      <c r="C141" s="1">
        <v>101266007</v>
      </c>
      <c r="D141" s="1">
        <v>521</v>
      </c>
      <c r="E141" s="1" t="s">
        <v>48</v>
      </c>
      <c r="F141" s="1" t="s">
        <v>48</v>
      </c>
      <c r="G141" s="1" t="s">
        <v>48</v>
      </c>
      <c r="H141" s="1" t="s">
        <v>48</v>
      </c>
      <c r="S141" s="1">
        <v>41</v>
      </c>
      <c r="T141" s="1">
        <v>2</v>
      </c>
      <c r="U141" s="1">
        <v>0</v>
      </c>
      <c r="V141" s="1">
        <v>0</v>
      </c>
    </row>
    <row r="142" spans="1:24" x14ac:dyDescent="0.35">
      <c r="A142" s="1">
        <v>420521</v>
      </c>
      <c r="B142" s="1" t="s">
        <v>2355</v>
      </c>
      <c r="C142" s="1">
        <v>101266007</v>
      </c>
      <c r="D142" s="1">
        <v>521</v>
      </c>
      <c r="E142" s="1" t="s">
        <v>48</v>
      </c>
      <c r="F142" s="1" t="s">
        <v>48</v>
      </c>
      <c r="G142" s="1" t="s">
        <v>48</v>
      </c>
      <c r="H142" s="1" t="s">
        <v>48</v>
      </c>
      <c r="S142" s="1">
        <v>42</v>
      </c>
      <c r="T142" s="1">
        <v>2</v>
      </c>
      <c r="U142" s="1">
        <v>0</v>
      </c>
      <c r="V142" s="1">
        <v>0</v>
      </c>
    </row>
    <row r="143" spans="1:24" x14ac:dyDescent="0.35">
      <c r="A143" s="1">
        <v>430521</v>
      </c>
      <c r="B143" s="1" t="s">
        <v>2356</v>
      </c>
      <c r="C143" s="1">
        <v>101266007</v>
      </c>
      <c r="D143" s="1">
        <v>521</v>
      </c>
      <c r="E143" s="1" t="s">
        <v>48</v>
      </c>
      <c r="F143" s="1" t="s">
        <v>48</v>
      </c>
      <c r="G143" s="1" t="s">
        <v>48</v>
      </c>
      <c r="H143" s="1" t="s">
        <v>48</v>
      </c>
      <c r="S143" s="1">
        <v>43</v>
      </c>
      <c r="T143" s="1">
        <v>2</v>
      </c>
      <c r="U143" s="1">
        <v>0</v>
      </c>
      <c r="V143" s="1">
        <v>0</v>
      </c>
    </row>
    <row r="144" spans="1:24" x14ac:dyDescent="0.35">
      <c r="A144" s="1">
        <v>440521</v>
      </c>
      <c r="B144" s="1" t="s">
        <v>2357</v>
      </c>
      <c r="C144" s="1">
        <v>101266007</v>
      </c>
      <c r="D144" s="1">
        <v>521</v>
      </c>
      <c r="E144" s="1" t="s">
        <v>48</v>
      </c>
      <c r="F144" s="1" t="s">
        <v>48</v>
      </c>
      <c r="G144" s="1" t="s">
        <v>48</v>
      </c>
      <c r="H144" s="1" t="s">
        <v>48</v>
      </c>
      <c r="S144" s="1">
        <v>44</v>
      </c>
      <c r="T144" s="1">
        <v>2</v>
      </c>
      <c r="U144" s="1">
        <v>0</v>
      </c>
      <c r="V144" s="1">
        <v>0</v>
      </c>
    </row>
    <row r="145" spans="1:24" x14ac:dyDescent="0.35">
      <c r="A145" s="1">
        <v>450521</v>
      </c>
      <c r="B145" s="1" t="s">
        <v>2358</v>
      </c>
      <c r="C145" s="1">
        <v>101266007</v>
      </c>
      <c r="D145" s="1">
        <v>521</v>
      </c>
      <c r="E145" s="1" t="s">
        <v>48</v>
      </c>
      <c r="F145" s="1" t="s">
        <v>48</v>
      </c>
      <c r="G145" s="1" t="s">
        <v>48</v>
      </c>
      <c r="H145" s="1" t="s">
        <v>48</v>
      </c>
      <c r="S145" s="1">
        <v>45</v>
      </c>
      <c r="T145" s="1">
        <v>2</v>
      </c>
      <c r="U145" s="1">
        <v>0</v>
      </c>
      <c r="V145" s="1">
        <v>0</v>
      </c>
    </row>
    <row r="146" spans="1:24" x14ac:dyDescent="0.35">
      <c r="A146" s="1">
        <v>460521</v>
      </c>
      <c r="B146" s="1" t="s">
        <v>2359</v>
      </c>
      <c r="C146" s="1">
        <v>101266007</v>
      </c>
      <c r="D146" s="1">
        <v>521</v>
      </c>
      <c r="E146" s="1" t="s">
        <v>48</v>
      </c>
      <c r="F146" s="1" t="s">
        <v>48</v>
      </c>
      <c r="G146" s="1" t="s">
        <v>48</v>
      </c>
      <c r="H146" s="1" t="s">
        <v>48</v>
      </c>
      <c r="S146" s="1">
        <v>46</v>
      </c>
      <c r="T146" s="1">
        <v>2</v>
      </c>
      <c r="U146" s="1">
        <v>0</v>
      </c>
      <c r="V146" s="1">
        <v>0</v>
      </c>
    </row>
    <row r="147" spans="1:24" x14ac:dyDescent="0.35">
      <c r="A147" s="1">
        <v>470521</v>
      </c>
      <c r="B147" s="1" t="s">
        <v>2360</v>
      </c>
      <c r="C147" s="1">
        <v>101266007</v>
      </c>
      <c r="D147" s="1">
        <v>521</v>
      </c>
      <c r="E147" s="1" t="s">
        <v>48</v>
      </c>
      <c r="F147" s="1" t="s">
        <v>48</v>
      </c>
      <c r="G147" s="1" t="s">
        <v>48</v>
      </c>
      <c r="H147" s="1" t="s">
        <v>48</v>
      </c>
      <c r="S147" s="1">
        <v>47</v>
      </c>
      <c r="T147" s="1">
        <v>2</v>
      </c>
      <c r="U147" s="1">
        <v>0</v>
      </c>
      <c r="V147" s="1">
        <v>0</v>
      </c>
    </row>
    <row r="148" spans="1:24" x14ac:dyDescent="0.35">
      <c r="A148" s="1">
        <v>290444</v>
      </c>
      <c r="B148" s="1" t="s">
        <v>2341</v>
      </c>
      <c r="C148" s="1">
        <v>101268003</v>
      </c>
      <c r="D148" s="1">
        <v>444</v>
      </c>
      <c r="E148" s="1" t="s">
        <v>2373</v>
      </c>
      <c r="F148" s="1" t="s">
        <v>304</v>
      </c>
      <c r="G148" s="1" t="s">
        <v>303</v>
      </c>
      <c r="H148" s="1" t="s">
        <v>916</v>
      </c>
      <c r="I148" s="1">
        <v>2179371.16</v>
      </c>
      <c r="K148" s="1">
        <v>554307</v>
      </c>
      <c r="L148" s="1">
        <v>15247201</v>
      </c>
      <c r="S148" s="1">
        <v>29</v>
      </c>
      <c r="T148" s="1">
        <v>1</v>
      </c>
      <c r="U148" s="1">
        <v>17980880</v>
      </c>
      <c r="V148" s="1">
        <v>0</v>
      </c>
    </row>
    <row r="149" spans="1:24" x14ac:dyDescent="0.35">
      <c r="A149" s="1">
        <v>300444</v>
      </c>
      <c r="B149" s="1" t="s">
        <v>2343</v>
      </c>
      <c r="C149" s="1">
        <v>101268003</v>
      </c>
      <c r="D149" s="1">
        <v>444</v>
      </c>
      <c r="E149" s="1" t="s">
        <v>2373</v>
      </c>
      <c r="F149" s="1" t="s">
        <v>304</v>
      </c>
      <c r="G149" s="1" t="s">
        <v>303</v>
      </c>
      <c r="H149" s="1" t="s">
        <v>916</v>
      </c>
      <c r="I149" s="1">
        <v>2201264.4900000002</v>
      </c>
      <c r="K149" s="1">
        <v>554307</v>
      </c>
      <c r="L149" s="1">
        <v>15699966</v>
      </c>
      <c r="M149" s="1">
        <v>0.45276498794555664</v>
      </c>
      <c r="N149" s="1">
        <v>2.9694957733154297</v>
      </c>
      <c r="O149" s="1">
        <v>2.1893329918384552E-2</v>
      </c>
      <c r="P149" s="1">
        <v>1.0045709609985352</v>
      </c>
      <c r="Q149" s="1">
        <v>0</v>
      </c>
      <c r="S149" s="1">
        <v>30</v>
      </c>
      <c r="T149" s="1">
        <v>1</v>
      </c>
      <c r="U149" s="1">
        <v>18455538</v>
      </c>
      <c r="V149" s="1">
        <v>0.4746583104133606</v>
      </c>
      <c r="W149" s="1">
        <v>2.6397929191589355</v>
      </c>
      <c r="X149" s="1">
        <v>2.6397929191589355</v>
      </c>
    </row>
    <row r="150" spans="1:24" x14ac:dyDescent="0.35">
      <c r="A150" s="1">
        <v>310444</v>
      </c>
      <c r="B150" s="1" t="s">
        <v>2344</v>
      </c>
      <c r="C150" s="1">
        <v>101268003</v>
      </c>
      <c r="D150" s="1">
        <v>444</v>
      </c>
      <c r="E150" s="1" t="s">
        <v>2373</v>
      </c>
      <c r="F150" s="1" t="s">
        <v>304</v>
      </c>
      <c r="G150" s="1" t="s">
        <v>303</v>
      </c>
      <c r="H150" s="1" t="s">
        <v>916</v>
      </c>
      <c r="I150" s="1">
        <v>2228001.5299999998</v>
      </c>
      <c r="K150" s="1">
        <v>554307</v>
      </c>
      <c r="L150" s="1">
        <v>15763198</v>
      </c>
      <c r="M150" s="1">
        <v>6.3231997191905975E-2</v>
      </c>
      <c r="N150" s="1">
        <v>0.40275245904922485</v>
      </c>
      <c r="O150" s="1">
        <v>2.6737039908766747E-2</v>
      </c>
      <c r="P150" s="1">
        <v>1.214621901512146</v>
      </c>
      <c r="Q150" s="1">
        <v>0</v>
      </c>
      <c r="S150" s="1">
        <v>31</v>
      </c>
      <c r="T150" s="1">
        <v>1</v>
      </c>
      <c r="U150" s="1">
        <v>18545506</v>
      </c>
      <c r="V150" s="1">
        <v>8.9969038963317871E-2</v>
      </c>
      <c r="W150" s="1">
        <v>0.48748511075973511</v>
      </c>
      <c r="X150" s="1">
        <v>0.48748511075973511</v>
      </c>
    </row>
    <row r="151" spans="1:24" x14ac:dyDescent="0.35">
      <c r="A151" s="1">
        <v>320444</v>
      </c>
      <c r="B151" s="1" t="s">
        <v>2345</v>
      </c>
      <c r="C151" s="1">
        <v>101268003</v>
      </c>
      <c r="D151" s="1">
        <v>444</v>
      </c>
      <c r="E151" s="1" t="s">
        <v>2373</v>
      </c>
      <c r="F151" s="1" t="s">
        <v>304</v>
      </c>
      <c r="G151" s="1" t="s">
        <v>303</v>
      </c>
      <c r="H151" s="1" t="s">
        <v>916</v>
      </c>
      <c r="I151" s="1">
        <v>2234790.11</v>
      </c>
      <c r="K151" s="1">
        <v>554307</v>
      </c>
      <c r="L151" s="1">
        <v>16037068</v>
      </c>
      <c r="M151" s="1">
        <v>0.27386999130249023</v>
      </c>
      <c r="N151" s="1">
        <v>1.7374012470245361</v>
      </c>
      <c r="O151" s="1">
        <v>6.7885802127420902E-3</v>
      </c>
      <c r="P151" s="1">
        <v>0.30469369888305664</v>
      </c>
      <c r="Q151" s="1">
        <v>0</v>
      </c>
      <c r="S151" s="1">
        <v>32</v>
      </c>
      <c r="T151" s="1">
        <v>1</v>
      </c>
      <c r="U151" s="1">
        <v>18826164</v>
      </c>
      <c r="V151" s="1">
        <v>0.28065857291221619</v>
      </c>
      <c r="W151" s="1">
        <v>1.5133477449417114</v>
      </c>
      <c r="X151" s="1">
        <v>1.5133477449417114</v>
      </c>
    </row>
    <row r="152" spans="1:24" x14ac:dyDescent="0.35">
      <c r="A152" s="1">
        <v>330444</v>
      </c>
      <c r="B152" s="1" t="s">
        <v>2346</v>
      </c>
      <c r="C152" s="1">
        <v>101268003</v>
      </c>
      <c r="D152" s="1">
        <v>444</v>
      </c>
      <c r="E152" s="1" t="s">
        <v>2373</v>
      </c>
      <c r="F152" s="1" t="s">
        <v>304</v>
      </c>
      <c r="G152" s="1" t="s">
        <v>303</v>
      </c>
      <c r="H152" s="1" t="s">
        <v>916</v>
      </c>
      <c r="I152" s="1">
        <v>2284011.54</v>
      </c>
      <c r="K152" s="1">
        <v>554307</v>
      </c>
      <c r="L152" s="1">
        <v>16304560</v>
      </c>
      <c r="M152" s="1">
        <v>0.26749199628829956</v>
      </c>
      <c r="N152" s="1">
        <v>1.6679607629776001</v>
      </c>
      <c r="O152" s="1">
        <v>4.9221429973840714E-2</v>
      </c>
      <c r="P152" s="1">
        <v>2.2025079727172852</v>
      </c>
      <c r="Q152" s="1">
        <v>0</v>
      </c>
      <c r="S152" s="1">
        <v>33</v>
      </c>
      <c r="T152" s="1">
        <v>1</v>
      </c>
      <c r="U152" s="1">
        <v>19142878</v>
      </c>
      <c r="V152" s="1">
        <v>0.31671342253684998</v>
      </c>
      <c r="W152" s="1">
        <v>1.6823077201843262</v>
      </c>
      <c r="X152" s="1">
        <v>1.6823077201843262</v>
      </c>
    </row>
    <row r="153" spans="1:24" x14ac:dyDescent="0.35">
      <c r="A153" s="1">
        <v>340444</v>
      </c>
      <c r="B153" s="1" t="s">
        <v>2347</v>
      </c>
      <c r="C153" s="1">
        <v>101268003</v>
      </c>
      <c r="D153" s="1">
        <v>444</v>
      </c>
      <c r="E153" s="1" t="s">
        <v>2373</v>
      </c>
      <c r="F153" s="1" t="s">
        <v>304</v>
      </c>
      <c r="G153" s="1" t="s">
        <v>303</v>
      </c>
      <c r="H153" s="1" t="s">
        <v>916</v>
      </c>
      <c r="I153" s="1">
        <v>2283962.54</v>
      </c>
      <c r="K153" s="1">
        <v>554307</v>
      </c>
      <c r="L153" s="1">
        <v>16304546</v>
      </c>
      <c r="M153" s="1">
        <v>-1.4000000192027073E-5</v>
      </c>
      <c r="N153" s="1">
        <v>-8.5865547589492053E-5</v>
      </c>
      <c r="O153" s="1">
        <v>-4.8999998398358002E-5</v>
      </c>
      <c r="P153" s="1">
        <v>-2.1453481167554855E-3</v>
      </c>
      <c r="Q153" s="1">
        <v>0</v>
      </c>
      <c r="S153" s="1">
        <v>34</v>
      </c>
      <c r="T153" s="1">
        <v>1</v>
      </c>
      <c r="U153" s="1">
        <v>19142816</v>
      </c>
      <c r="V153" s="1">
        <v>-6.2999999499879777E-5</v>
      </c>
      <c r="W153" s="1">
        <v>-3.2388023100793362E-4</v>
      </c>
      <c r="X153" s="1">
        <v>-3.2388023100793362E-4</v>
      </c>
    </row>
    <row r="154" spans="1:24" x14ac:dyDescent="0.35">
      <c r="A154" s="1">
        <v>350444</v>
      </c>
      <c r="B154" s="1" t="s">
        <v>2348</v>
      </c>
      <c r="C154" s="1">
        <v>101268003</v>
      </c>
      <c r="D154" s="1">
        <v>444</v>
      </c>
      <c r="E154" s="1" t="s">
        <v>2373</v>
      </c>
      <c r="F154" s="1" t="s">
        <v>304</v>
      </c>
      <c r="G154" s="1" t="s">
        <v>303</v>
      </c>
      <c r="H154" s="1" t="s">
        <v>916</v>
      </c>
      <c r="I154" s="1">
        <v>2357103.7799999998</v>
      </c>
      <c r="K154" s="1">
        <v>554307</v>
      </c>
      <c r="L154" s="1">
        <v>16655731</v>
      </c>
      <c r="M154" s="1">
        <v>0.35118499398231506</v>
      </c>
      <c r="N154" s="1">
        <v>2.1539084911346436</v>
      </c>
      <c r="O154" s="1">
        <v>7.3141239583492279E-2</v>
      </c>
      <c r="P154" s="1">
        <v>3.2023835182189941</v>
      </c>
      <c r="Q154" s="1">
        <v>0</v>
      </c>
      <c r="S154" s="1">
        <v>35</v>
      </c>
      <c r="T154" s="1">
        <v>1</v>
      </c>
      <c r="U154" s="1">
        <v>19567142</v>
      </c>
      <c r="V154" s="1">
        <v>0.42432624101638794</v>
      </c>
      <c r="W154" s="1">
        <v>2.2166330814361572</v>
      </c>
      <c r="X154" s="1">
        <v>2.2166330814361572</v>
      </c>
    </row>
    <row r="155" spans="1:24" x14ac:dyDescent="0.35">
      <c r="A155" s="1">
        <v>360444</v>
      </c>
      <c r="B155" s="1" t="s">
        <v>2349</v>
      </c>
      <c r="C155" s="1">
        <v>101268003</v>
      </c>
      <c r="D155" s="1">
        <v>444</v>
      </c>
      <c r="E155" s="1" t="s">
        <v>2373</v>
      </c>
      <c r="F155" s="1" t="s">
        <v>304</v>
      </c>
      <c r="G155" s="1" t="s">
        <v>303</v>
      </c>
      <c r="H155" s="1" t="s">
        <v>916</v>
      </c>
      <c r="I155" s="1">
        <v>2485574.34</v>
      </c>
      <c r="K155" s="1">
        <v>554307</v>
      </c>
      <c r="L155" s="1">
        <v>18178232</v>
      </c>
      <c r="M155" s="1">
        <v>1.5225009918212891</v>
      </c>
      <c r="N155" s="1">
        <v>9.1410036087036133</v>
      </c>
      <c r="O155" s="1">
        <v>0.12847055494785309</v>
      </c>
      <c r="P155" s="1">
        <v>5.4503564834594727</v>
      </c>
      <c r="Q155" s="1">
        <v>0</v>
      </c>
      <c r="S155" s="1">
        <v>36</v>
      </c>
      <c r="T155" s="1">
        <v>1</v>
      </c>
      <c r="U155" s="1">
        <v>21218114</v>
      </c>
      <c r="V155" s="1">
        <v>1.650971531867981</v>
      </c>
      <c r="W155" s="1">
        <v>8.4374713897705078</v>
      </c>
      <c r="X155" s="1">
        <v>8.4374713897705078</v>
      </c>
    </row>
    <row r="156" spans="1:24" x14ac:dyDescent="0.35">
      <c r="A156" s="1">
        <v>370444</v>
      </c>
      <c r="B156" s="1" t="s">
        <v>2350</v>
      </c>
      <c r="C156" s="1">
        <v>101268003</v>
      </c>
      <c r="D156" s="1">
        <v>444</v>
      </c>
      <c r="E156" s="1" t="s">
        <v>2373</v>
      </c>
      <c r="F156" s="1" t="s">
        <v>304</v>
      </c>
      <c r="G156" s="1" t="s">
        <v>303</v>
      </c>
      <c r="H156" s="1" t="s">
        <v>916</v>
      </c>
      <c r="I156" s="1">
        <v>2525992.33</v>
      </c>
      <c r="K156" s="1">
        <v>554307</v>
      </c>
      <c r="L156" s="1">
        <v>19727906</v>
      </c>
      <c r="M156" s="1">
        <v>1.5496740341186523</v>
      </c>
      <c r="N156" s="1">
        <v>8.5248880386352539</v>
      </c>
      <c r="O156" s="1">
        <v>4.0417991578578949E-2</v>
      </c>
      <c r="P156" s="1">
        <v>1.6261026859283447</v>
      </c>
      <c r="Q156" s="1">
        <v>0</v>
      </c>
      <c r="S156" s="1">
        <v>37</v>
      </c>
      <c r="T156" s="1">
        <v>1</v>
      </c>
      <c r="U156" s="1">
        <v>22808206</v>
      </c>
      <c r="V156" s="1">
        <v>1.5900920629501343</v>
      </c>
      <c r="W156" s="1">
        <v>7.4940309524536133</v>
      </c>
      <c r="X156" s="1">
        <v>7.4940309524536133</v>
      </c>
    </row>
    <row r="157" spans="1:24" x14ac:dyDescent="0.35">
      <c r="A157" s="1">
        <v>380444</v>
      </c>
      <c r="B157" s="1" t="s">
        <v>2351</v>
      </c>
      <c r="C157" s="1">
        <v>101268003</v>
      </c>
      <c r="D157" s="1">
        <v>444</v>
      </c>
      <c r="E157" s="1" t="s">
        <v>2373</v>
      </c>
      <c r="F157" s="1" t="s">
        <v>304</v>
      </c>
      <c r="G157" s="1" t="s">
        <v>303</v>
      </c>
      <c r="H157" s="1" t="s">
        <v>916</v>
      </c>
      <c r="I157" s="1">
        <v>2619322</v>
      </c>
      <c r="K157" s="1">
        <v>747153.25</v>
      </c>
      <c r="L157" s="1">
        <v>20176506</v>
      </c>
      <c r="M157" s="1">
        <v>0.44859999418258667</v>
      </c>
      <c r="N157" s="1">
        <v>2.2739362716674805</v>
      </c>
      <c r="O157" s="1">
        <v>9.3329668045043945E-2</v>
      </c>
      <c r="P157" s="1">
        <v>3.694772481918335</v>
      </c>
      <c r="Q157" s="1">
        <v>0.19284625351428986</v>
      </c>
      <c r="S157" s="1">
        <v>38</v>
      </c>
      <c r="T157" s="1">
        <v>1</v>
      </c>
      <c r="U157" s="1">
        <v>23542982</v>
      </c>
      <c r="V157" s="1">
        <v>0.73477590084075928</v>
      </c>
      <c r="W157" s="1">
        <v>3.2215423583984375</v>
      </c>
      <c r="X157" s="1">
        <v>3.2215423583984375</v>
      </c>
    </row>
    <row r="158" spans="1:24" x14ac:dyDescent="0.35">
      <c r="A158" s="1">
        <v>390444</v>
      </c>
      <c r="B158" s="1" t="s">
        <v>2352</v>
      </c>
      <c r="C158" s="1">
        <v>101268003</v>
      </c>
      <c r="D158" s="1">
        <v>444</v>
      </c>
      <c r="E158" s="1" t="s">
        <v>2373</v>
      </c>
      <c r="F158" s="1" t="s">
        <v>304</v>
      </c>
      <c r="G158" s="1" t="s">
        <v>303</v>
      </c>
      <c r="H158" s="1" t="s">
        <v>916</v>
      </c>
      <c r="I158" s="1">
        <v>2667428</v>
      </c>
      <c r="K158" s="1">
        <v>1378361.375</v>
      </c>
      <c r="L158" s="1">
        <v>20267594</v>
      </c>
      <c r="M158" s="1">
        <v>9.1087996959686279E-2</v>
      </c>
      <c r="N158" s="1">
        <v>0.45145577192306519</v>
      </c>
      <c r="O158" s="1">
        <v>4.8105999827384949E-2</v>
      </c>
      <c r="P158" s="1">
        <v>1.8365821838378906</v>
      </c>
      <c r="Q158" s="1">
        <v>0.63120812177658081</v>
      </c>
      <c r="S158" s="1">
        <v>39</v>
      </c>
      <c r="T158" s="1">
        <v>1</v>
      </c>
      <c r="U158" s="1">
        <v>24313384</v>
      </c>
      <c r="V158" s="1">
        <v>0.77040213346481323</v>
      </c>
      <c r="W158" s="1">
        <v>3.2723212242126465</v>
      </c>
      <c r="X158" s="1">
        <v>3.2723212242126465</v>
      </c>
    </row>
    <row r="159" spans="1:24" x14ac:dyDescent="0.35">
      <c r="A159" s="1">
        <v>400444</v>
      </c>
      <c r="B159" s="1" t="s">
        <v>2353</v>
      </c>
      <c r="C159" s="1">
        <v>101268003</v>
      </c>
      <c r="D159" s="1">
        <v>444</v>
      </c>
      <c r="E159" s="1" t="s">
        <v>2373</v>
      </c>
      <c r="F159" s="1" t="s">
        <v>304</v>
      </c>
      <c r="G159" s="1" t="s">
        <v>303</v>
      </c>
      <c r="H159" s="1" t="s">
        <v>916</v>
      </c>
      <c r="S159" s="1">
        <v>40</v>
      </c>
      <c r="T159" s="1">
        <v>1</v>
      </c>
      <c r="U159" s="1">
        <v>0</v>
      </c>
      <c r="V159" s="1">
        <v>0</v>
      </c>
      <c r="W159" s="1">
        <v>-100</v>
      </c>
      <c r="X159" s="1">
        <v>-100</v>
      </c>
    </row>
    <row r="160" spans="1:24" x14ac:dyDescent="0.35">
      <c r="A160" s="1">
        <v>410444</v>
      </c>
      <c r="B160" s="1" t="s">
        <v>2354</v>
      </c>
      <c r="C160" s="1">
        <v>101268003</v>
      </c>
      <c r="D160" s="1">
        <v>444</v>
      </c>
      <c r="E160" s="1" t="s">
        <v>2373</v>
      </c>
      <c r="F160" s="1" t="s">
        <v>304</v>
      </c>
      <c r="G160" s="1" t="s">
        <v>303</v>
      </c>
      <c r="H160" s="1" t="s">
        <v>916</v>
      </c>
      <c r="S160" s="1">
        <v>41</v>
      </c>
      <c r="T160" s="1">
        <v>1</v>
      </c>
      <c r="U160" s="1">
        <v>0</v>
      </c>
      <c r="V160" s="1">
        <v>0</v>
      </c>
    </row>
    <row r="161" spans="1:24" x14ac:dyDescent="0.35">
      <c r="A161" s="1">
        <v>420444</v>
      </c>
      <c r="B161" s="1" t="s">
        <v>2355</v>
      </c>
      <c r="C161" s="1">
        <v>101268003</v>
      </c>
      <c r="D161" s="1">
        <v>444</v>
      </c>
      <c r="E161" s="1" t="s">
        <v>2373</v>
      </c>
      <c r="F161" s="1" t="s">
        <v>304</v>
      </c>
      <c r="G161" s="1" t="s">
        <v>303</v>
      </c>
      <c r="H161" s="1" t="s">
        <v>916</v>
      </c>
      <c r="S161" s="1">
        <v>42</v>
      </c>
      <c r="T161" s="1">
        <v>1</v>
      </c>
      <c r="U161" s="1">
        <v>0</v>
      </c>
      <c r="V161" s="1">
        <v>0</v>
      </c>
    </row>
    <row r="162" spans="1:24" x14ac:dyDescent="0.35">
      <c r="A162" s="1">
        <v>430444</v>
      </c>
      <c r="B162" s="1" t="s">
        <v>2356</v>
      </c>
      <c r="C162" s="1">
        <v>101268003</v>
      </c>
      <c r="D162" s="1">
        <v>444</v>
      </c>
      <c r="E162" s="1" t="s">
        <v>2373</v>
      </c>
      <c r="F162" s="1" t="s">
        <v>304</v>
      </c>
      <c r="G162" s="1" t="s">
        <v>303</v>
      </c>
      <c r="H162" s="1" t="s">
        <v>916</v>
      </c>
      <c r="S162" s="1">
        <v>43</v>
      </c>
      <c r="T162" s="1">
        <v>1</v>
      </c>
      <c r="U162" s="1">
        <v>0</v>
      </c>
      <c r="V162" s="1">
        <v>0</v>
      </c>
    </row>
    <row r="163" spans="1:24" x14ac:dyDescent="0.35">
      <c r="A163" s="1">
        <v>440444</v>
      </c>
      <c r="B163" s="1" t="s">
        <v>2357</v>
      </c>
      <c r="C163" s="1">
        <v>101268003</v>
      </c>
      <c r="D163" s="1">
        <v>444</v>
      </c>
      <c r="E163" s="1" t="s">
        <v>2373</v>
      </c>
      <c r="F163" s="1" t="s">
        <v>304</v>
      </c>
      <c r="G163" s="1" t="s">
        <v>303</v>
      </c>
      <c r="H163" s="1" t="s">
        <v>916</v>
      </c>
      <c r="S163" s="1">
        <v>44</v>
      </c>
      <c r="T163" s="1">
        <v>1</v>
      </c>
      <c r="U163" s="1">
        <v>0</v>
      </c>
      <c r="V163" s="1">
        <v>0</v>
      </c>
    </row>
    <row r="164" spans="1:24" x14ac:dyDescent="0.35">
      <c r="A164" s="1">
        <v>450444</v>
      </c>
      <c r="B164" s="1" t="s">
        <v>2358</v>
      </c>
      <c r="C164" s="1">
        <v>101268003</v>
      </c>
      <c r="D164" s="1">
        <v>444</v>
      </c>
      <c r="E164" s="1" t="s">
        <v>2373</v>
      </c>
      <c r="F164" s="1" t="s">
        <v>304</v>
      </c>
      <c r="G164" s="1" t="s">
        <v>303</v>
      </c>
      <c r="H164" s="1" t="s">
        <v>916</v>
      </c>
      <c r="S164" s="1">
        <v>45</v>
      </c>
      <c r="T164" s="1">
        <v>1</v>
      </c>
      <c r="U164" s="1">
        <v>0</v>
      </c>
      <c r="V164" s="1">
        <v>0</v>
      </c>
    </row>
    <row r="165" spans="1:24" x14ac:dyDescent="0.35">
      <c r="A165" s="1">
        <v>460444</v>
      </c>
      <c r="B165" s="1" t="s">
        <v>2359</v>
      </c>
      <c r="C165" s="1">
        <v>101268003</v>
      </c>
      <c r="D165" s="1">
        <v>444</v>
      </c>
      <c r="E165" s="1" t="s">
        <v>2373</v>
      </c>
      <c r="F165" s="1" t="s">
        <v>304</v>
      </c>
      <c r="G165" s="1" t="s">
        <v>303</v>
      </c>
      <c r="H165" s="1" t="s">
        <v>916</v>
      </c>
      <c r="S165" s="1">
        <v>46</v>
      </c>
      <c r="T165" s="1">
        <v>1</v>
      </c>
      <c r="U165" s="1">
        <v>0</v>
      </c>
      <c r="V165" s="1">
        <v>0</v>
      </c>
    </row>
    <row r="166" spans="1:24" x14ac:dyDescent="0.35">
      <c r="A166" s="1">
        <v>470444</v>
      </c>
      <c r="B166" s="1" t="s">
        <v>2360</v>
      </c>
      <c r="C166" s="1">
        <v>101268003</v>
      </c>
      <c r="D166" s="1">
        <v>444</v>
      </c>
      <c r="E166" s="1" t="s">
        <v>2373</v>
      </c>
      <c r="F166" s="1" t="s">
        <v>304</v>
      </c>
      <c r="G166" s="1" t="s">
        <v>303</v>
      </c>
      <c r="H166" s="1" t="s">
        <v>916</v>
      </c>
      <c r="S166" s="1">
        <v>47</v>
      </c>
      <c r="T166" s="1">
        <v>1</v>
      </c>
      <c r="U166" s="1">
        <v>0</v>
      </c>
      <c r="V166" s="1">
        <v>0</v>
      </c>
    </row>
    <row r="167" spans="1:24" x14ac:dyDescent="0.35">
      <c r="A167" s="1">
        <v>480444</v>
      </c>
      <c r="B167" s="1" t="s">
        <v>2361</v>
      </c>
      <c r="C167" s="1">
        <v>101268003</v>
      </c>
      <c r="D167" s="1">
        <v>444</v>
      </c>
      <c r="E167" s="1" t="s">
        <v>2373</v>
      </c>
      <c r="F167" s="1" t="s">
        <v>304</v>
      </c>
      <c r="G167" s="1" t="s">
        <v>303</v>
      </c>
      <c r="H167" s="1" t="s">
        <v>916</v>
      </c>
      <c r="S167" s="1">
        <v>48</v>
      </c>
      <c r="T167" s="1">
        <v>1</v>
      </c>
      <c r="U167" s="1">
        <v>0</v>
      </c>
      <c r="V167" s="1">
        <v>0</v>
      </c>
    </row>
    <row r="168" spans="1:24" x14ac:dyDescent="0.35">
      <c r="A168" s="1">
        <v>290066</v>
      </c>
      <c r="B168" s="1" t="s">
        <v>2341</v>
      </c>
      <c r="C168" s="1">
        <v>101301303</v>
      </c>
      <c r="D168" s="1">
        <v>66</v>
      </c>
      <c r="E168" s="1" t="s">
        <v>2374</v>
      </c>
      <c r="F168" s="1" t="s">
        <v>304</v>
      </c>
      <c r="G168" s="1" t="s">
        <v>323</v>
      </c>
      <c r="H168" s="1" t="s">
        <v>916</v>
      </c>
      <c r="I168" s="1">
        <v>806918.44</v>
      </c>
      <c r="K168" s="1">
        <v>234124</v>
      </c>
      <c r="L168" s="1">
        <v>6788655</v>
      </c>
      <c r="S168" s="1">
        <v>29</v>
      </c>
      <c r="T168" s="1">
        <v>1</v>
      </c>
      <c r="U168" s="1">
        <v>7829697.5</v>
      </c>
      <c r="V168" s="1">
        <v>0</v>
      </c>
    </row>
    <row r="169" spans="1:24" x14ac:dyDescent="0.35">
      <c r="A169" s="1">
        <v>300066</v>
      </c>
      <c r="B169" s="1" t="s">
        <v>2343</v>
      </c>
      <c r="C169" s="1">
        <v>101301303</v>
      </c>
      <c r="D169" s="1">
        <v>66</v>
      </c>
      <c r="E169" s="1" t="s">
        <v>2374</v>
      </c>
      <c r="F169" s="1" t="s">
        <v>304</v>
      </c>
      <c r="G169" s="1" t="s">
        <v>323</v>
      </c>
      <c r="H169" s="1" t="s">
        <v>916</v>
      </c>
      <c r="I169" s="1">
        <v>819938.19</v>
      </c>
      <c r="K169" s="1">
        <v>234124</v>
      </c>
      <c r="L169" s="1">
        <v>6936818.5</v>
      </c>
      <c r="M169" s="1">
        <v>0.14816349744796753</v>
      </c>
      <c r="N169" s="1">
        <v>2.18251633644104</v>
      </c>
      <c r="O169" s="1">
        <v>1.3019749894738197E-2</v>
      </c>
      <c r="P169" s="1">
        <v>1.6135150194168091</v>
      </c>
      <c r="Q169" s="1">
        <v>0</v>
      </c>
      <c r="S169" s="1">
        <v>30</v>
      </c>
      <c r="T169" s="1">
        <v>1</v>
      </c>
      <c r="U169" s="1">
        <v>7990881</v>
      </c>
      <c r="V169" s="1">
        <v>0.16118325293064117</v>
      </c>
      <c r="W169" s="1">
        <v>2.058617115020752</v>
      </c>
      <c r="X169" s="1">
        <v>2.058617115020752</v>
      </c>
    </row>
    <row r="170" spans="1:24" x14ac:dyDescent="0.35">
      <c r="A170" s="1">
        <v>310066</v>
      </c>
      <c r="B170" s="1" t="s">
        <v>2344</v>
      </c>
      <c r="C170" s="1">
        <v>101301303</v>
      </c>
      <c r="D170" s="1">
        <v>66</v>
      </c>
      <c r="E170" s="1" t="s">
        <v>2374</v>
      </c>
      <c r="F170" s="1" t="s">
        <v>304</v>
      </c>
      <c r="G170" s="1" t="s">
        <v>323</v>
      </c>
      <c r="H170" s="1" t="s">
        <v>916</v>
      </c>
      <c r="I170" s="1">
        <v>840172.4</v>
      </c>
      <c r="K170" s="1">
        <v>234124</v>
      </c>
      <c r="L170" s="1">
        <v>6989880</v>
      </c>
      <c r="M170" s="1">
        <v>5.3061500191688538E-2</v>
      </c>
      <c r="N170" s="1">
        <v>0.76492559909820557</v>
      </c>
      <c r="O170" s="1">
        <v>2.0234210416674614E-2</v>
      </c>
      <c r="P170" s="1">
        <v>2.4677724838256836</v>
      </c>
      <c r="Q170" s="1">
        <v>0</v>
      </c>
      <c r="S170" s="1">
        <v>31</v>
      </c>
      <c r="T170" s="1">
        <v>1</v>
      </c>
      <c r="U170" s="1">
        <v>8064176.5</v>
      </c>
      <c r="V170" s="1">
        <v>7.3295712471008301E-2</v>
      </c>
      <c r="W170" s="1">
        <v>0.91723930835723877</v>
      </c>
      <c r="X170" s="1">
        <v>0.91723930835723877</v>
      </c>
    </row>
    <row r="171" spans="1:24" x14ac:dyDescent="0.35">
      <c r="A171" s="1">
        <v>320066</v>
      </c>
      <c r="B171" s="1" t="s">
        <v>2345</v>
      </c>
      <c r="C171" s="1">
        <v>101301303</v>
      </c>
      <c r="D171" s="1">
        <v>66</v>
      </c>
      <c r="E171" s="1" t="s">
        <v>2374</v>
      </c>
      <c r="F171" s="1" t="s">
        <v>304</v>
      </c>
      <c r="G171" s="1" t="s">
        <v>323</v>
      </c>
      <c r="H171" s="1" t="s">
        <v>916</v>
      </c>
      <c r="I171" s="1">
        <v>858851.92</v>
      </c>
      <c r="K171" s="1">
        <v>234124</v>
      </c>
      <c r="L171" s="1">
        <v>7140919</v>
      </c>
      <c r="M171" s="1">
        <v>0.1510390043258667</v>
      </c>
      <c r="N171" s="1">
        <v>2.1608238220214844</v>
      </c>
      <c r="O171" s="1">
        <v>1.867952011525631E-2</v>
      </c>
      <c r="P171" s="1">
        <v>2.2232961654663086</v>
      </c>
      <c r="Q171" s="1">
        <v>0</v>
      </c>
      <c r="S171" s="1">
        <v>32</v>
      </c>
      <c r="T171" s="1">
        <v>1</v>
      </c>
      <c r="U171" s="1">
        <v>8233895</v>
      </c>
      <c r="V171" s="1">
        <v>0.16971851885318756</v>
      </c>
      <c r="W171" s="1">
        <v>2.1045980453491211</v>
      </c>
      <c r="X171" s="1">
        <v>2.1045980453491211</v>
      </c>
    </row>
    <row r="172" spans="1:24" x14ac:dyDescent="0.35">
      <c r="A172" s="1">
        <v>330066</v>
      </c>
      <c r="B172" s="1" t="s">
        <v>2346</v>
      </c>
      <c r="C172" s="1">
        <v>101301303</v>
      </c>
      <c r="D172" s="1">
        <v>66</v>
      </c>
      <c r="E172" s="1" t="s">
        <v>2374</v>
      </c>
      <c r="F172" s="1" t="s">
        <v>304</v>
      </c>
      <c r="G172" s="1" t="s">
        <v>323</v>
      </c>
      <c r="H172" s="1" t="s">
        <v>916</v>
      </c>
      <c r="I172" s="1">
        <v>892275.57</v>
      </c>
      <c r="K172" s="1">
        <v>234124</v>
      </c>
      <c r="L172" s="1">
        <v>7218411.5</v>
      </c>
      <c r="M172" s="1">
        <v>7.7492497861385345E-2</v>
      </c>
      <c r="N172" s="1">
        <v>1.0851894617080688</v>
      </c>
      <c r="O172" s="1">
        <v>3.342365100979805E-2</v>
      </c>
      <c r="P172" s="1">
        <v>3.8916661739349365</v>
      </c>
      <c r="Q172" s="1">
        <v>0</v>
      </c>
      <c r="S172" s="1">
        <v>33</v>
      </c>
      <c r="T172" s="1">
        <v>1</v>
      </c>
      <c r="U172" s="1">
        <v>8344811</v>
      </c>
      <c r="V172" s="1">
        <v>0.11091615259647369</v>
      </c>
      <c r="W172" s="1">
        <v>1.3470660448074341</v>
      </c>
      <c r="X172" s="1">
        <v>1.3470660448074341</v>
      </c>
    </row>
    <row r="173" spans="1:24" x14ac:dyDescent="0.35">
      <c r="A173" s="1">
        <v>340066</v>
      </c>
      <c r="B173" s="1" t="s">
        <v>2347</v>
      </c>
      <c r="C173" s="1">
        <v>101301303</v>
      </c>
      <c r="D173" s="1">
        <v>66</v>
      </c>
      <c r="E173" s="1" t="s">
        <v>2374</v>
      </c>
      <c r="F173" s="1" t="s">
        <v>304</v>
      </c>
      <c r="G173" s="1" t="s">
        <v>323</v>
      </c>
      <c r="H173" s="1" t="s">
        <v>916</v>
      </c>
      <c r="I173" s="1">
        <v>892242.67</v>
      </c>
      <c r="K173" s="1">
        <v>234124</v>
      </c>
      <c r="L173" s="1">
        <v>7218405.5</v>
      </c>
      <c r="M173" s="1">
        <v>-6.0000002122251317E-6</v>
      </c>
      <c r="N173" s="1">
        <v>-8.3120779891032726E-5</v>
      </c>
      <c r="O173" s="1">
        <v>-3.2899999496294186E-5</v>
      </c>
      <c r="P173" s="1">
        <v>-3.6872017662972212E-3</v>
      </c>
      <c r="Q173" s="1">
        <v>0</v>
      </c>
      <c r="S173" s="1">
        <v>34</v>
      </c>
      <c r="T173" s="1">
        <v>1</v>
      </c>
      <c r="U173" s="1">
        <v>8344772</v>
      </c>
      <c r="V173" s="1">
        <v>-3.8899997889529914E-5</v>
      </c>
      <c r="W173" s="1">
        <v>-4.6735629439353943E-4</v>
      </c>
      <c r="X173" s="1">
        <v>-4.6735629439353943E-4</v>
      </c>
    </row>
    <row r="174" spans="1:24" x14ac:dyDescent="0.35">
      <c r="A174" s="1">
        <v>350066</v>
      </c>
      <c r="B174" s="1" t="s">
        <v>2348</v>
      </c>
      <c r="C174" s="1">
        <v>101301303</v>
      </c>
      <c r="D174" s="1">
        <v>66</v>
      </c>
      <c r="E174" s="1" t="s">
        <v>2374</v>
      </c>
      <c r="F174" s="1" t="s">
        <v>304</v>
      </c>
      <c r="G174" s="1" t="s">
        <v>323</v>
      </c>
      <c r="H174" s="1" t="s">
        <v>916</v>
      </c>
      <c r="I174" s="1">
        <v>936134.12</v>
      </c>
      <c r="K174" s="1">
        <v>234124</v>
      </c>
      <c r="L174" s="1">
        <v>7313846</v>
      </c>
      <c r="M174" s="1">
        <v>9.5440499484539032E-2</v>
      </c>
      <c r="N174" s="1">
        <v>1.3221825361251831</v>
      </c>
      <c r="O174" s="1">
        <v>4.3891448527574539E-2</v>
      </c>
      <c r="P174" s="1">
        <v>4.9192280769348145</v>
      </c>
      <c r="Q174" s="1">
        <v>0</v>
      </c>
      <c r="S174" s="1">
        <v>35</v>
      </c>
      <c r="T174" s="1">
        <v>1</v>
      </c>
      <c r="U174" s="1">
        <v>8484104</v>
      </c>
      <c r="V174" s="1">
        <v>0.13933195173740387</v>
      </c>
      <c r="W174" s="1">
        <v>1.6696921586990356</v>
      </c>
      <c r="X174" s="1">
        <v>1.6696921586990356</v>
      </c>
    </row>
    <row r="175" spans="1:24" x14ac:dyDescent="0.35">
      <c r="A175" s="1">
        <v>360066</v>
      </c>
      <c r="B175" s="1" t="s">
        <v>2349</v>
      </c>
      <c r="C175" s="1">
        <v>101301303</v>
      </c>
      <c r="D175" s="1">
        <v>66</v>
      </c>
      <c r="E175" s="1" t="s">
        <v>2374</v>
      </c>
      <c r="F175" s="1" t="s">
        <v>304</v>
      </c>
      <c r="G175" s="1" t="s">
        <v>323</v>
      </c>
      <c r="H175" s="1" t="s">
        <v>916</v>
      </c>
      <c r="I175" s="1">
        <v>1023937.08</v>
      </c>
      <c r="K175" s="1">
        <v>234124</v>
      </c>
      <c r="L175" s="1">
        <v>7639270</v>
      </c>
      <c r="M175" s="1">
        <v>0.32542398571968079</v>
      </c>
      <c r="N175" s="1">
        <v>4.4494237899780273</v>
      </c>
      <c r="O175" s="1">
        <v>8.7802961468696594E-2</v>
      </c>
      <c r="P175" s="1">
        <v>9.3793144226074219</v>
      </c>
      <c r="Q175" s="1">
        <v>0</v>
      </c>
      <c r="S175" s="1">
        <v>36</v>
      </c>
      <c r="T175" s="1">
        <v>1</v>
      </c>
      <c r="U175" s="1">
        <v>8897331</v>
      </c>
      <c r="V175" s="1">
        <v>0.41322696208953857</v>
      </c>
      <c r="W175" s="1">
        <v>4.8706026077270508</v>
      </c>
      <c r="X175" s="1">
        <v>4.8706026077270508</v>
      </c>
    </row>
    <row r="176" spans="1:24" x14ac:dyDescent="0.35">
      <c r="A176" s="1">
        <v>370066</v>
      </c>
      <c r="B176" s="1" t="s">
        <v>2350</v>
      </c>
      <c r="C176" s="1">
        <v>101301303</v>
      </c>
      <c r="D176" s="1">
        <v>66</v>
      </c>
      <c r="E176" s="1" t="s">
        <v>2374</v>
      </c>
      <c r="F176" s="1" t="s">
        <v>304</v>
      </c>
      <c r="G176" s="1" t="s">
        <v>323</v>
      </c>
      <c r="H176" s="1" t="s">
        <v>916</v>
      </c>
      <c r="I176" s="1">
        <v>1074378.81</v>
      </c>
      <c r="K176" s="1">
        <v>234124</v>
      </c>
      <c r="L176" s="1">
        <v>7938480</v>
      </c>
      <c r="M176" s="1">
        <v>0.29921001195907593</v>
      </c>
      <c r="N176" s="1">
        <v>3.9167354106903076</v>
      </c>
      <c r="O176" s="1">
        <v>5.044173076748848E-2</v>
      </c>
      <c r="P176" s="1">
        <v>4.9262528419494629</v>
      </c>
      <c r="Q176" s="1">
        <v>0</v>
      </c>
      <c r="S176" s="1">
        <v>37</v>
      </c>
      <c r="T176" s="1">
        <v>1</v>
      </c>
      <c r="U176" s="1">
        <v>9246983</v>
      </c>
      <c r="V176" s="1">
        <v>0.3496517539024353</v>
      </c>
      <c r="W176" s="1">
        <v>3.9298527240753174</v>
      </c>
      <c r="X176" s="1">
        <v>3.9298527240753174</v>
      </c>
    </row>
    <row r="177" spans="1:24" x14ac:dyDescent="0.35">
      <c r="A177" s="1">
        <v>380066</v>
      </c>
      <c r="B177" s="1" t="s">
        <v>2351</v>
      </c>
      <c r="C177" s="1">
        <v>101301303</v>
      </c>
      <c r="D177" s="1">
        <v>66</v>
      </c>
      <c r="E177" s="1" t="s">
        <v>2374</v>
      </c>
      <c r="F177" s="1" t="s">
        <v>304</v>
      </c>
      <c r="G177" s="1" t="s">
        <v>323</v>
      </c>
      <c r="H177" s="1" t="s">
        <v>916</v>
      </c>
      <c r="I177" s="1">
        <v>1163431</v>
      </c>
      <c r="K177" s="1">
        <v>425309.0625</v>
      </c>
      <c r="L177" s="1">
        <v>8090598</v>
      </c>
      <c r="M177" s="1">
        <v>0.15211799740791321</v>
      </c>
      <c r="N177" s="1">
        <v>1.9162106513977051</v>
      </c>
      <c r="O177" s="1">
        <v>8.9052192866802216E-2</v>
      </c>
      <c r="P177" s="1">
        <v>8.2887144088745117</v>
      </c>
      <c r="Q177" s="1">
        <v>0.19118505716323853</v>
      </c>
      <c r="S177" s="1">
        <v>38</v>
      </c>
      <c r="T177" s="1">
        <v>1</v>
      </c>
      <c r="U177" s="1">
        <v>9679338</v>
      </c>
      <c r="V177" s="1">
        <v>0.43235525488853455</v>
      </c>
      <c r="W177" s="1">
        <v>4.6756329536437988</v>
      </c>
      <c r="X177" s="1">
        <v>4.6756329536437988</v>
      </c>
    </row>
    <row r="178" spans="1:24" x14ac:dyDescent="0.35">
      <c r="A178" s="1">
        <v>390066</v>
      </c>
      <c r="B178" s="1" t="s">
        <v>2352</v>
      </c>
      <c r="C178" s="1">
        <v>101301303</v>
      </c>
      <c r="D178" s="1">
        <v>66</v>
      </c>
      <c r="E178" s="1" t="s">
        <v>2374</v>
      </c>
      <c r="F178" s="1" t="s">
        <v>304</v>
      </c>
      <c r="G178" s="1" t="s">
        <v>323</v>
      </c>
      <c r="H178" s="1" t="s">
        <v>916</v>
      </c>
      <c r="I178" s="1">
        <v>1189507</v>
      </c>
      <c r="K178" s="1">
        <v>616394.4375</v>
      </c>
      <c r="L178" s="1">
        <v>8152103</v>
      </c>
      <c r="M178" s="1">
        <v>6.1505001038312912E-2</v>
      </c>
      <c r="N178" s="1">
        <v>0.76020336151123047</v>
      </c>
      <c r="O178" s="1">
        <v>2.6076000183820724E-2</v>
      </c>
      <c r="P178" s="1">
        <v>2.2413017749786377</v>
      </c>
      <c r="Q178" s="1">
        <v>0.19108536839485168</v>
      </c>
      <c r="S178" s="1">
        <v>39</v>
      </c>
      <c r="T178" s="1">
        <v>1</v>
      </c>
      <c r="U178" s="1">
        <v>9958004</v>
      </c>
      <c r="V178" s="1">
        <v>0.27866637706756592</v>
      </c>
      <c r="W178" s="1">
        <v>2.8789777755737305</v>
      </c>
      <c r="X178" s="1">
        <v>2.8789777755737305</v>
      </c>
    </row>
    <row r="179" spans="1:24" x14ac:dyDescent="0.35">
      <c r="A179" s="1">
        <v>400066</v>
      </c>
      <c r="B179" s="1" t="s">
        <v>2353</v>
      </c>
      <c r="C179" s="1">
        <v>101301303</v>
      </c>
      <c r="D179" s="1">
        <v>66</v>
      </c>
      <c r="E179" s="1" t="s">
        <v>2374</v>
      </c>
      <c r="F179" s="1" t="s">
        <v>304</v>
      </c>
      <c r="G179" s="1" t="s">
        <v>323</v>
      </c>
      <c r="H179" s="1" t="s">
        <v>916</v>
      </c>
      <c r="S179" s="1">
        <v>40</v>
      </c>
      <c r="T179" s="1">
        <v>1</v>
      </c>
      <c r="U179" s="1">
        <v>0</v>
      </c>
      <c r="V179" s="1">
        <v>0</v>
      </c>
      <c r="W179" s="1">
        <v>-100</v>
      </c>
      <c r="X179" s="1">
        <v>-100</v>
      </c>
    </row>
    <row r="180" spans="1:24" x14ac:dyDescent="0.35">
      <c r="A180" s="1">
        <v>410066</v>
      </c>
      <c r="B180" s="1" t="s">
        <v>2354</v>
      </c>
      <c r="C180" s="1">
        <v>101301303</v>
      </c>
      <c r="D180" s="1">
        <v>66</v>
      </c>
      <c r="E180" s="1" t="s">
        <v>2374</v>
      </c>
      <c r="F180" s="1" t="s">
        <v>304</v>
      </c>
      <c r="G180" s="1" t="s">
        <v>323</v>
      </c>
      <c r="H180" s="1" t="s">
        <v>916</v>
      </c>
      <c r="S180" s="1">
        <v>41</v>
      </c>
      <c r="T180" s="1">
        <v>1</v>
      </c>
      <c r="U180" s="1">
        <v>0</v>
      </c>
      <c r="V180" s="1">
        <v>0</v>
      </c>
    </row>
    <row r="181" spans="1:24" x14ac:dyDescent="0.35">
      <c r="A181" s="1">
        <v>420066</v>
      </c>
      <c r="B181" s="1" t="s">
        <v>2355</v>
      </c>
      <c r="C181" s="1">
        <v>101301303</v>
      </c>
      <c r="D181" s="1">
        <v>66</v>
      </c>
      <c r="E181" s="1" t="s">
        <v>2374</v>
      </c>
      <c r="F181" s="1" t="s">
        <v>304</v>
      </c>
      <c r="G181" s="1" t="s">
        <v>323</v>
      </c>
      <c r="H181" s="1" t="s">
        <v>916</v>
      </c>
      <c r="S181" s="1">
        <v>42</v>
      </c>
      <c r="T181" s="1">
        <v>1</v>
      </c>
      <c r="U181" s="1">
        <v>0</v>
      </c>
      <c r="V181" s="1">
        <v>0</v>
      </c>
    </row>
    <row r="182" spans="1:24" x14ac:dyDescent="0.35">
      <c r="A182" s="1">
        <v>430066</v>
      </c>
      <c r="B182" s="1" t="s">
        <v>2356</v>
      </c>
      <c r="C182" s="1">
        <v>101301303</v>
      </c>
      <c r="D182" s="1">
        <v>66</v>
      </c>
      <c r="E182" s="1" t="s">
        <v>2374</v>
      </c>
      <c r="F182" s="1" t="s">
        <v>304</v>
      </c>
      <c r="G182" s="1" t="s">
        <v>323</v>
      </c>
      <c r="H182" s="1" t="s">
        <v>916</v>
      </c>
      <c r="S182" s="1">
        <v>43</v>
      </c>
      <c r="T182" s="1">
        <v>1</v>
      </c>
      <c r="U182" s="1">
        <v>0</v>
      </c>
      <c r="V182" s="1">
        <v>0</v>
      </c>
    </row>
    <row r="183" spans="1:24" x14ac:dyDescent="0.35">
      <c r="A183" s="1">
        <v>440066</v>
      </c>
      <c r="B183" s="1" t="s">
        <v>2357</v>
      </c>
      <c r="C183" s="1">
        <v>101301303</v>
      </c>
      <c r="D183" s="1">
        <v>66</v>
      </c>
      <c r="E183" s="1" t="s">
        <v>2374</v>
      </c>
      <c r="F183" s="1" t="s">
        <v>304</v>
      </c>
      <c r="G183" s="1" t="s">
        <v>323</v>
      </c>
      <c r="H183" s="1" t="s">
        <v>916</v>
      </c>
      <c r="S183" s="1">
        <v>44</v>
      </c>
      <c r="T183" s="1">
        <v>1</v>
      </c>
      <c r="U183" s="1">
        <v>0</v>
      </c>
      <c r="V183" s="1">
        <v>0</v>
      </c>
    </row>
    <row r="184" spans="1:24" x14ac:dyDescent="0.35">
      <c r="A184" s="1">
        <v>450066</v>
      </c>
      <c r="B184" s="1" t="s">
        <v>2358</v>
      </c>
      <c r="C184" s="1">
        <v>101301303</v>
      </c>
      <c r="D184" s="1">
        <v>66</v>
      </c>
      <c r="E184" s="1" t="s">
        <v>2374</v>
      </c>
      <c r="F184" s="1" t="s">
        <v>304</v>
      </c>
      <c r="G184" s="1" t="s">
        <v>323</v>
      </c>
      <c r="H184" s="1" t="s">
        <v>916</v>
      </c>
      <c r="S184" s="1">
        <v>45</v>
      </c>
      <c r="T184" s="1">
        <v>1</v>
      </c>
      <c r="U184" s="1">
        <v>0</v>
      </c>
      <c r="V184" s="1">
        <v>0</v>
      </c>
    </row>
    <row r="185" spans="1:24" x14ac:dyDescent="0.35">
      <c r="A185" s="1">
        <v>460066</v>
      </c>
      <c r="B185" s="1" t="s">
        <v>2359</v>
      </c>
      <c r="C185" s="1">
        <v>101301303</v>
      </c>
      <c r="D185" s="1">
        <v>66</v>
      </c>
      <c r="E185" s="1" t="s">
        <v>2374</v>
      </c>
      <c r="F185" s="1" t="s">
        <v>304</v>
      </c>
      <c r="G185" s="1" t="s">
        <v>323</v>
      </c>
      <c r="H185" s="1" t="s">
        <v>916</v>
      </c>
      <c r="S185" s="1">
        <v>46</v>
      </c>
      <c r="T185" s="1">
        <v>1</v>
      </c>
      <c r="U185" s="1">
        <v>0</v>
      </c>
      <c r="V185" s="1">
        <v>0</v>
      </c>
    </row>
    <row r="186" spans="1:24" x14ac:dyDescent="0.35">
      <c r="A186" s="1">
        <v>470066</v>
      </c>
      <c r="B186" s="1" t="s">
        <v>2360</v>
      </c>
      <c r="C186" s="1">
        <v>101301303</v>
      </c>
      <c r="D186" s="1">
        <v>66</v>
      </c>
      <c r="E186" s="1" t="s">
        <v>2374</v>
      </c>
      <c r="F186" s="1" t="s">
        <v>304</v>
      </c>
      <c r="G186" s="1" t="s">
        <v>323</v>
      </c>
      <c r="H186" s="1" t="s">
        <v>916</v>
      </c>
      <c r="S186" s="1">
        <v>47</v>
      </c>
      <c r="T186" s="1">
        <v>1</v>
      </c>
      <c r="U186" s="1">
        <v>0</v>
      </c>
      <c r="V186" s="1">
        <v>0</v>
      </c>
    </row>
    <row r="187" spans="1:24" x14ac:dyDescent="0.35">
      <c r="A187" s="1">
        <v>480066</v>
      </c>
      <c r="B187" s="1" t="s">
        <v>2361</v>
      </c>
      <c r="C187" s="1">
        <v>101301303</v>
      </c>
      <c r="D187" s="1">
        <v>66</v>
      </c>
      <c r="E187" s="1" t="s">
        <v>2374</v>
      </c>
      <c r="F187" s="1" t="s">
        <v>304</v>
      </c>
      <c r="G187" s="1" t="s">
        <v>323</v>
      </c>
      <c r="H187" s="1" t="s">
        <v>916</v>
      </c>
      <c r="S187" s="1">
        <v>48</v>
      </c>
      <c r="T187" s="1">
        <v>1</v>
      </c>
      <c r="U187" s="1">
        <v>0</v>
      </c>
      <c r="V187" s="1">
        <v>0</v>
      </c>
    </row>
    <row r="188" spans="1:24" x14ac:dyDescent="0.35">
      <c r="A188" s="1">
        <v>290074</v>
      </c>
      <c r="B188" s="1" t="s">
        <v>2341</v>
      </c>
      <c r="C188" s="1">
        <v>101301403</v>
      </c>
      <c r="D188" s="1">
        <v>74</v>
      </c>
      <c r="E188" s="1" t="s">
        <v>2375</v>
      </c>
      <c r="F188" s="1" t="s">
        <v>304</v>
      </c>
      <c r="G188" s="1" t="s">
        <v>323</v>
      </c>
      <c r="H188" s="1" t="s">
        <v>916</v>
      </c>
      <c r="I188" s="1">
        <v>1703390.43</v>
      </c>
      <c r="J188" s="1">
        <v>12355.18</v>
      </c>
      <c r="K188" s="1">
        <v>312449</v>
      </c>
      <c r="L188" s="1">
        <v>8084063.5</v>
      </c>
      <c r="S188" s="1">
        <v>29</v>
      </c>
      <c r="T188" s="1">
        <v>1</v>
      </c>
      <c r="U188" s="1">
        <v>10112258</v>
      </c>
      <c r="V188" s="1">
        <v>0</v>
      </c>
    </row>
    <row r="189" spans="1:24" x14ac:dyDescent="0.35">
      <c r="A189" s="1">
        <v>300074</v>
      </c>
      <c r="B189" s="1" t="s">
        <v>2343</v>
      </c>
      <c r="C189" s="1">
        <v>101301403</v>
      </c>
      <c r="D189" s="1">
        <v>74</v>
      </c>
      <c r="E189" s="1" t="s">
        <v>2375</v>
      </c>
      <c r="F189" s="1" t="s">
        <v>304</v>
      </c>
      <c r="G189" s="1" t="s">
        <v>323</v>
      </c>
      <c r="H189" s="1" t="s">
        <v>916</v>
      </c>
      <c r="I189" s="1">
        <v>1732392.14</v>
      </c>
      <c r="J189" s="1">
        <v>7890.05</v>
      </c>
      <c r="K189" s="1">
        <v>393365</v>
      </c>
      <c r="L189" s="1">
        <v>8248985</v>
      </c>
      <c r="M189" s="1">
        <v>0.16492150723934174</v>
      </c>
      <c r="N189" s="1">
        <v>2.0400817394256592</v>
      </c>
      <c r="O189" s="1">
        <v>2.9001709073781967E-2</v>
      </c>
      <c r="P189" s="1">
        <v>1.702587366104126</v>
      </c>
      <c r="Q189" s="1">
        <v>8.091600239276886E-2</v>
      </c>
      <c r="R189" s="1">
        <v>-4.4651301577687263E-3</v>
      </c>
      <c r="S189" s="1">
        <v>30</v>
      </c>
      <c r="T189" s="1">
        <v>1</v>
      </c>
      <c r="U189" s="1">
        <v>10382632</v>
      </c>
      <c r="V189" s="1">
        <v>0.27037408947944641</v>
      </c>
      <c r="W189" s="1">
        <v>2.6737253665924072</v>
      </c>
      <c r="X189" s="1">
        <v>2.6737253665924072</v>
      </c>
    </row>
    <row r="190" spans="1:24" x14ac:dyDescent="0.35">
      <c r="A190" s="1">
        <v>310074</v>
      </c>
      <c r="B190" s="1" t="s">
        <v>2344</v>
      </c>
      <c r="C190" s="1">
        <v>101301403</v>
      </c>
      <c r="D190" s="1">
        <v>74</v>
      </c>
      <c r="E190" s="1" t="s">
        <v>2375</v>
      </c>
      <c r="F190" s="1" t="s">
        <v>304</v>
      </c>
      <c r="G190" s="1" t="s">
        <v>323</v>
      </c>
      <c r="H190" s="1" t="s">
        <v>916</v>
      </c>
      <c r="I190" s="1">
        <v>1775735.68</v>
      </c>
      <c r="J190" s="1">
        <v>5419.74</v>
      </c>
      <c r="K190" s="1">
        <v>352907</v>
      </c>
      <c r="L190" s="1">
        <v>8282097</v>
      </c>
      <c r="M190" s="1">
        <v>3.3112000674009323E-2</v>
      </c>
      <c r="N190" s="1">
        <v>0.40140697360038757</v>
      </c>
      <c r="O190" s="1">
        <v>4.3343540281057358E-2</v>
      </c>
      <c r="P190" s="1">
        <v>2.5019474029541016</v>
      </c>
      <c r="Q190" s="1">
        <v>-4.045800119638443E-2</v>
      </c>
      <c r="R190" s="1">
        <v>-2.470310078933835E-3</v>
      </c>
      <c r="S190" s="1">
        <v>31</v>
      </c>
      <c r="T190" s="1">
        <v>1</v>
      </c>
      <c r="U190" s="1">
        <v>10416159</v>
      </c>
      <c r="V190" s="1">
        <v>3.3527228981256485E-2</v>
      </c>
      <c r="W190" s="1">
        <v>0.32291427254676819</v>
      </c>
      <c r="X190" s="1">
        <v>0.32291427254676819</v>
      </c>
    </row>
    <row r="191" spans="1:24" x14ac:dyDescent="0.35">
      <c r="A191" s="1">
        <v>320074</v>
      </c>
      <c r="B191" s="1" t="s">
        <v>2345</v>
      </c>
      <c r="C191" s="1">
        <v>101301403</v>
      </c>
      <c r="D191" s="1">
        <v>74</v>
      </c>
      <c r="E191" s="1" t="s">
        <v>2375</v>
      </c>
      <c r="F191" s="1" t="s">
        <v>304</v>
      </c>
      <c r="G191" s="1" t="s">
        <v>323</v>
      </c>
      <c r="H191" s="1" t="s">
        <v>916</v>
      </c>
      <c r="I191" s="1">
        <v>1810720.33</v>
      </c>
      <c r="J191" s="1">
        <v>12215.77</v>
      </c>
      <c r="K191" s="1">
        <v>352907</v>
      </c>
      <c r="L191" s="1">
        <v>8386668</v>
      </c>
      <c r="M191" s="1">
        <v>0.10457099974155426</v>
      </c>
      <c r="N191" s="1">
        <v>1.2626149654388428</v>
      </c>
      <c r="O191" s="1">
        <v>3.498464822769165E-2</v>
      </c>
      <c r="P191" s="1">
        <v>1.9701496362686157</v>
      </c>
      <c r="Q191" s="1">
        <v>0</v>
      </c>
      <c r="R191" s="1">
        <v>6.7960298620164394E-3</v>
      </c>
      <c r="S191" s="1">
        <v>32</v>
      </c>
      <c r="T191" s="1">
        <v>1</v>
      </c>
      <c r="U191" s="1">
        <v>10562511</v>
      </c>
      <c r="V191" s="1">
        <v>0.14635168015956879</v>
      </c>
      <c r="W191" s="1">
        <v>1.4050476551055908</v>
      </c>
      <c r="X191" s="1">
        <v>1.4050476551055908</v>
      </c>
    </row>
    <row r="192" spans="1:24" x14ac:dyDescent="0.35">
      <c r="A192" s="1">
        <v>330074</v>
      </c>
      <c r="B192" s="1" t="s">
        <v>2346</v>
      </c>
      <c r="C192" s="1">
        <v>101301403</v>
      </c>
      <c r="D192" s="1">
        <v>74</v>
      </c>
      <c r="E192" s="1" t="s">
        <v>2375</v>
      </c>
      <c r="F192" s="1" t="s">
        <v>304</v>
      </c>
      <c r="G192" s="1" t="s">
        <v>323</v>
      </c>
      <c r="H192" s="1" t="s">
        <v>916</v>
      </c>
      <c r="I192" s="1">
        <v>1883412.79</v>
      </c>
      <c r="J192" s="1">
        <v>51021</v>
      </c>
      <c r="K192" s="1">
        <v>352907</v>
      </c>
      <c r="L192" s="1">
        <v>8548627</v>
      </c>
      <c r="M192" s="1">
        <v>0.16195900738239288</v>
      </c>
      <c r="N192" s="1">
        <v>1.9311482906341553</v>
      </c>
      <c r="O192" s="1">
        <v>7.2692461311817169E-2</v>
      </c>
      <c r="P192" s="1">
        <v>4.0145602226257324</v>
      </c>
      <c r="Q192" s="1">
        <v>0</v>
      </c>
      <c r="R192" s="1">
        <v>3.880523145198822E-2</v>
      </c>
      <c r="S192" s="1">
        <v>33</v>
      </c>
      <c r="T192" s="1">
        <v>1</v>
      </c>
      <c r="U192" s="1">
        <v>10835968</v>
      </c>
      <c r="V192" s="1">
        <v>0.27345669269561768</v>
      </c>
      <c r="W192" s="1">
        <v>2.5889394283294678</v>
      </c>
      <c r="X192" s="1">
        <v>2.5889394283294678</v>
      </c>
    </row>
    <row r="193" spans="1:24" x14ac:dyDescent="0.35">
      <c r="A193" s="1">
        <v>340074</v>
      </c>
      <c r="B193" s="1" t="s">
        <v>2347</v>
      </c>
      <c r="C193" s="1">
        <v>101301403</v>
      </c>
      <c r="D193" s="1">
        <v>74</v>
      </c>
      <c r="E193" s="1" t="s">
        <v>2375</v>
      </c>
      <c r="F193" s="1" t="s">
        <v>304</v>
      </c>
      <c r="G193" s="1" t="s">
        <v>323</v>
      </c>
      <c r="H193" s="1" t="s">
        <v>916</v>
      </c>
      <c r="I193" s="1">
        <v>1882653.92</v>
      </c>
      <c r="J193" s="1">
        <v>68372</v>
      </c>
      <c r="K193" s="1">
        <v>352907</v>
      </c>
      <c r="L193" s="1">
        <v>8548621</v>
      </c>
      <c r="M193" s="1">
        <v>-6.0000002122251317E-6</v>
      </c>
      <c r="N193" s="1">
        <v>-7.0186710217967629E-5</v>
      </c>
      <c r="O193" s="1">
        <v>-7.5886998092755675E-4</v>
      </c>
      <c r="P193" s="1">
        <v>-4.0292281657457352E-2</v>
      </c>
      <c r="Q193" s="1">
        <v>0</v>
      </c>
      <c r="R193" s="1">
        <v>1.7350999638438225E-2</v>
      </c>
      <c r="S193" s="1">
        <v>34</v>
      </c>
      <c r="T193" s="1">
        <v>1</v>
      </c>
      <c r="U193" s="1">
        <v>10852554</v>
      </c>
      <c r="V193" s="1">
        <v>1.6586130484938622E-2</v>
      </c>
      <c r="W193" s="1">
        <v>0.1530643105506897</v>
      </c>
      <c r="X193" s="1">
        <v>0.1530643105506897</v>
      </c>
    </row>
    <row r="194" spans="1:24" x14ac:dyDescent="0.35">
      <c r="A194" s="1">
        <v>350074</v>
      </c>
      <c r="B194" s="1" t="s">
        <v>2348</v>
      </c>
      <c r="C194" s="1">
        <v>101301403</v>
      </c>
      <c r="D194" s="1">
        <v>74</v>
      </c>
      <c r="E194" s="1" t="s">
        <v>2375</v>
      </c>
      <c r="F194" s="1" t="s">
        <v>304</v>
      </c>
      <c r="G194" s="1" t="s">
        <v>323</v>
      </c>
      <c r="H194" s="1" t="s">
        <v>916</v>
      </c>
      <c r="I194" s="1">
        <v>1934384.99</v>
      </c>
      <c r="J194" s="1">
        <v>78875</v>
      </c>
      <c r="K194" s="1">
        <v>352907</v>
      </c>
      <c r="L194" s="1">
        <v>8810166</v>
      </c>
      <c r="M194" s="1">
        <v>0.26154500246047974</v>
      </c>
      <c r="N194" s="1">
        <v>3.0594992637634277</v>
      </c>
      <c r="O194" s="1">
        <v>5.1731068640947342E-2</v>
      </c>
      <c r="P194" s="1">
        <v>2.7477736473083496</v>
      </c>
      <c r="Q194" s="1">
        <v>0</v>
      </c>
      <c r="R194" s="1">
        <v>1.0502999648451805E-2</v>
      </c>
      <c r="S194" s="1">
        <v>35</v>
      </c>
      <c r="T194" s="1">
        <v>1</v>
      </c>
      <c r="U194" s="1">
        <v>11176333</v>
      </c>
      <c r="V194" s="1">
        <v>0.32377907633781433</v>
      </c>
      <c r="W194" s="1">
        <v>2.9834358692169189</v>
      </c>
      <c r="X194" s="1">
        <v>2.9834358692169189</v>
      </c>
    </row>
    <row r="195" spans="1:24" x14ac:dyDescent="0.35">
      <c r="A195" s="1">
        <v>360074</v>
      </c>
      <c r="B195" s="1" t="s">
        <v>2349</v>
      </c>
      <c r="C195" s="1">
        <v>101301403</v>
      </c>
      <c r="D195" s="1">
        <v>74</v>
      </c>
      <c r="E195" s="1" t="s">
        <v>2375</v>
      </c>
      <c r="F195" s="1" t="s">
        <v>304</v>
      </c>
      <c r="G195" s="1" t="s">
        <v>323</v>
      </c>
      <c r="H195" s="1" t="s">
        <v>916</v>
      </c>
      <c r="I195" s="1">
        <v>2087132.25</v>
      </c>
      <c r="J195" s="1">
        <v>82537.600000000006</v>
      </c>
      <c r="K195" s="1">
        <v>352907</v>
      </c>
      <c r="L195" s="1">
        <v>9247766</v>
      </c>
      <c r="M195" s="1">
        <v>0.43759998679161072</v>
      </c>
      <c r="N195" s="1">
        <v>4.9669890403747559</v>
      </c>
      <c r="O195" s="1">
        <v>0.1527472585439682</v>
      </c>
      <c r="P195" s="1">
        <v>7.8964247703552246</v>
      </c>
      <c r="Q195" s="1">
        <v>0</v>
      </c>
      <c r="R195" s="1">
        <v>3.6625999491661787E-3</v>
      </c>
      <c r="S195" s="1">
        <v>36</v>
      </c>
      <c r="T195" s="1">
        <v>1</v>
      </c>
      <c r="U195" s="1">
        <v>11770343</v>
      </c>
      <c r="V195" s="1">
        <v>0.5940098762512207</v>
      </c>
      <c r="W195" s="1">
        <v>5.3148918151855469</v>
      </c>
      <c r="X195" s="1">
        <v>5.3148918151855469</v>
      </c>
    </row>
    <row r="196" spans="1:24" x14ac:dyDescent="0.35">
      <c r="A196" s="1">
        <v>370074</v>
      </c>
      <c r="B196" s="1" t="s">
        <v>2350</v>
      </c>
      <c r="C196" s="1">
        <v>101301403</v>
      </c>
      <c r="D196" s="1">
        <v>74</v>
      </c>
      <c r="E196" s="1" t="s">
        <v>2375</v>
      </c>
      <c r="F196" s="1" t="s">
        <v>304</v>
      </c>
      <c r="G196" s="1" t="s">
        <v>323</v>
      </c>
      <c r="H196" s="1" t="s">
        <v>916</v>
      </c>
      <c r="I196" s="1">
        <v>2164511.64</v>
      </c>
      <c r="J196" s="1">
        <v>54488.91</v>
      </c>
      <c r="K196" s="1">
        <v>352907</v>
      </c>
      <c r="L196" s="1">
        <v>10152051</v>
      </c>
      <c r="M196" s="1">
        <v>0.9042850136756897</v>
      </c>
      <c r="N196" s="1">
        <v>9.7784156799316406</v>
      </c>
      <c r="O196" s="1">
        <v>7.7379390597343445E-2</v>
      </c>
      <c r="P196" s="1">
        <v>3.7074501514434814</v>
      </c>
      <c r="Q196" s="1">
        <v>0</v>
      </c>
      <c r="R196" s="1">
        <v>-2.8048690408468246E-2</v>
      </c>
      <c r="S196" s="1">
        <v>37</v>
      </c>
      <c r="T196" s="1">
        <v>1</v>
      </c>
      <c r="U196" s="1">
        <v>12723959</v>
      </c>
      <c r="V196" s="1">
        <v>0.95361572504043579</v>
      </c>
      <c r="W196" s="1">
        <v>8.1018543243408203</v>
      </c>
      <c r="X196" s="1">
        <v>8.1018543243408203</v>
      </c>
    </row>
    <row r="197" spans="1:24" x14ac:dyDescent="0.35">
      <c r="A197" s="1">
        <v>380074</v>
      </c>
      <c r="B197" s="1" t="s">
        <v>2351</v>
      </c>
      <c r="C197" s="1">
        <v>101301403</v>
      </c>
      <c r="D197" s="1">
        <v>74</v>
      </c>
      <c r="E197" s="1" t="s">
        <v>2375</v>
      </c>
      <c r="F197" s="1" t="s">
        <v>304</v>
      </c>
      <c r="G197" s="1" t="s">
        <v>323</v>
      </c>
      <c r="H197" s="1" t="s">
        <v>916</v>
      </c>
      <c r="I197" s="1">
        <v>2144250</v>
      </c>
      <c r="J197" s="1">
        <v>61068</v>
      </c>
      <c r="K197" s="1">
        <v>706991.1875</v>
      </c>
      <c r="L197" s="1">
        <v>10326034</v>
      </c>
      <c r="M197" s="1">
        <v>0.17398299276828766</v>
      </c>
      <c r="N197" s="1">
        <v>1.7137719392776489</v>
      </c>
      <c r="O197" s="1">
        <v>-2.0261639729142189E-2</v>
      </c>
      <c r="P197" s="1">
        <v>-0.93608367443084717</v>
      </c>
      <c r="Q197" s="1">
        <v>0.35408419370651245</v>
      </c>
      <c r="R197" s="1">
        <v>6.5790899097919464E-3</v>
      </c>
      <c r="S197" s="1">
        <v>38</v>
      </c>
      <c r="T197" s="1">
        <v>1</v>
      </c>
      <c r="U197" s="1">
        <v>13238343</v>
      </c>
      <c r="V197" s="1">
        <v>0.51438462734222412</v>
      </c>
      <c r="W197" s="1">
        <v>4.0426411628723145</v>
      </c>
      <c r="X197" s="1">
        <v>4.0426411628723145</v>
      </c>
    </row>
    <row r="198" spans="1:24" x14ac:dyDescent="0.35">
      <c r="A198" s="1">
        <v>390074</v>
      </c>
      <c r="B198" s="1" t="s">
        <v>2352</v>
      </c>
      <c r="C198" s="1">
        <v>101301403</v>
      </c>
      <c r="D198" s="1">
        <v>74</v>
      </c>
      <c r="E198" s="1" t="s">
        <v>2375</v>
      </c>
      <c r="F198" s="1" t="s">
        <v>304</v>
      </c>
      <c r="G198" s="1" t="s">
        <v>323</v>
      </c>
      <c r="H198" s="1" t="s">
        <v>916</v>
      </c>
      <c r="I198" s="1">
        <v>2217318</v>
      </c>
      <c r="J198" s="1">
        <v>83586</v>
      </c>
      <c r="K198" s="1">
        <v>1060890.75</v>
      </c>
      <c r="L198" s="1">
        <v>10398653</v>
      </c>
      <c r="M198" s="1">
        <v>7.26189985871315E-2</v>
      </c>
      <c r="N198" s="1">
        <v>0.70326131582260132</v>
      </c>
      <c r="O198" s="1">
        <v>7.3068000376224518E-2</v>
      </c>
      <c r="P198" s="1">
        <v>3.4076249599456787</v>
      </c>
      <c r="Q198" s="1">
        <v>0.35389956831932068</v>
      </c>
      <c r="R198" s="1">
        <v>2.251799963414669E-2</v>
      </c>
      <c r="S198" s="1">
        <v>39</v>
      </c>
      <c r="T198" s="1">
        <v>1</v>
      </c>
      <c r="U198" s="1">
        <v>13760448</v>
      </c>
      <c r="V198" s="1">
        <v>0.52210456132888794</v>
      </c>
      <c r="W198" s="1">
        <v>3.9438848495483398</v>
      </c>
      <c r="X198" s="1">
        <v>3.9438848495483398</v>
      </c>
    </row>
    <row r="199" spans="1:24" x14ac:dyDescent="0.35">
      <c r="A199" s="1">
        <v>400074</v>
      </c>
      <c r="B199" s="1" t="s">
        <v>2353</v>
      </c>
      <c r="C199" s="1">
        <v>101301403</v>
      </c>
      <c r="D199" s="1">
        <v>74</v>
      </c>
      <c r="E199" s="1" t="s">
        <v>2375</v>
      </c>
      <c r="F199" s="1" t="s">
        <v>304</v>
      </c>
      <c r="G199" s="1" t="s">
        <v>323</v>
      </c>
      <c r="H199" s="1" t="s">
        <v>916</v>
      </c>
      <c r="S199" s="1">
        <v>40</v>
      </c>
      <c r="T199" s="1">
        <v>1</v>
      </c>
      <c r="U199" s="1">
        <v>0</v>
      </c>
      <c r="V199" s="1">
        <v>0</v>
      </c>
      <c r="W199" s="1">
        <v>-100</v>
      </c>
      <c r="X199" s="1">
        <v>-100</v>
      </c>
    </row>
    <row r="200" spans="1:24" x14ac:dyDescent="0.35">
      <c r="A200" s="1">
        <v>410074</v>
      </c>
      <c r="B200" s="1" t="s">
        <v>2354</v>
      </c>
      <c r="C200" s="1">
        <v>101301403</v>
      </c>
      <c r="D200" s="1">
        <v>74</v>
      </c>
      <c r="E200" s="1" t="s">
        <v>2375</v>
      </c>
      <c r="F200" s="1" t="s">
        <v>304</v>
      </c>
      <c r="G200" s="1" t="s">
        <v>323</v>
      </c>
      <c r="H200" s="1" t="s">
        <v>916</v>
      </c>
      <c r="S200" s="1">
        <v>41</v>
      </c>
      <c r="T200" s="1">
        <v>1</v>
      </c>
      <c r="U200" s="1">
        <v>0</v>
      </c>
      <c r="V200" s="1">
        <v>0</v>
      </c>
    </row>
    <row r="201" spans="1:24" x14ac:dyDescent="0.35">
      <c r="A201" s="1">
        <v>420074</v>
      </c>
      <c r="B201" s="1" t="s">
        <v>2355</v>
      </c>
      <c r="C201" s="1">
        <v>101301403</v>
      </c>
      <c r="D201" s="1">
        <v>74</v>
      </c>
      <c r="E201" s="1" t="s">
        <v>2375</v>
      </c>
      <c r="F201" s="1" t="s">
        <v>304</v>
      </c>
      <c r="G201" s="1" t="s">
        <v>323</v>
      </c>
      <c r="H201" s="1" t="s">
        <v>916</v>
      </c>
      <c r="S201" s="1">
        <v>42</v>
      </c>
      <c r="T201" s="1">
        <v>1</v>
      </c>
      <c r="U201" s="1">
        <v>0</v>
      </c>
      <c r="V201" s="1">
        <v>0</v>
      </c>
    </row>
    <row r="202" spans="1:24" x14ac:dyDescent="0.35">
      <c r="A202" s="1">
        <v>430074</v>
      </c>
      <c r="B202" s="1" t="s">
        <v>2356</v>
      </c>
      <c r="C202" s="1">
        <v>101301403</v>
      </c>
      <c r="D202" s="1">
        <v>74</v>
      </c>
      <c r="E202" s="1" t="s">
        <v>2375</v>
      </c>
      <c r="F202" s="1" t="s">
        <v>304</v>
      </c>
      <c r="G202" s="1" t="s">
        <v>323</v>
      </c>
      <c r="H202" s="1" t="s">
        <v>916</v>
      </c>
      <c r="S202" s="1">
        <v>43</v>
      </c>
      <c r="T202" s="1">
        <v>1</v>
      </c>
      <c r="U202" s="1">
        <v>0</v>
      </c>
      <c r="V202" s="1">
        <v>0</v>
      </c>
    </row>
    <row r="203" spans="1:24" x14ac:dyDescent="0.35">
      <c r="A203" s="1">
        <v>440074</v>
      </c>
      <c r="B203" s="1" t="s">
        <v>2357</v>
      </c>
      <c r="C203" s="1">
        <v>101301403</v>
      </c>
      <c r="D203" s="1">
        <v>74</v>
      </c>
      <c r="E203" s="1" t="s">
        <v>2375</v>
      </c>
      <c r="F203" s="1" t="s">
        <v>304</v>
      </c>
      <c r="G203" s="1" t="s">
        <v>323</v>
      </c>
      <c r="H203" s="1" t="s">
        <v>916</v>
      </c>
      <c r="S203" s="1">
        <v>44</v>
      </c>
      <c r="T203" s="1">
        <v>1</v>
      </c>
      <c r="U203" s="1">
        <v>0</v>
      </c>
      <c r="V203" s="1">
        <v>0</v>
      </c>
    </row>
    <row r="204" spans="1:24" x14ac:dyDescent="0.35">
      <c r="A204" s="1">
        <v>450074</v>
      </c>
      <c r="B204" s="1" t="s">
        <v>2358</v>
      </c>
      <c r="C204" s="1">
        <v>101301403</v>
      </c>
      <c r="D204" s="1">
        <v>74</v>
      </c>
      <c r="E204" s="1" t="s">
        <v>2375</v>
      </c>
      <c r="F204" s="1" t="s">
        <v>304</v>
      </c>
      <c r="G204" s="1" t="s">
        <v>323</v>
      </c>
      <c r="H204" s="1" t="s">
        <v>916</v>
      </c>
      <c r="S204" s="1">
        <v>45</v>
      </c>
      <c r="T204" s="1">
        <v>1</v>
      </c>
      <c r="U204" s="1">
        <v>0</v>
      </c>
      <c r="V204" s="1">
        <v>0</v>
      </c>
    </row>
    <row r="205" spans="1:24" x14ac:dyDescent="0.35">
      <c r="A205" s="1">
        <v>460074</v>
      </c>
      <c r="B205" s="1" t="s">
        <v>2359</v>
      </c>
      <c r="C205" s="1">
        <v>101301403</v>
      </c>
      <c r="D205" s="1">
        <v>74</v>
      </c>
      <c r="E205" s="1" t="s">
        <v>2375</v>
      </c>
      <c r="F205" s="1" t="s">
        <v>304</v>
      </c>
      <c r="G205" s="1" t="s">
        <v>323</v>
      </c>
      <c r="H205" s="1" t="s">
        <v>916</v>
      </c>
      <c r="S205" s="1">
        <v>46</v>
      </c>
      <c r="T205" s="1">
        <v>1</v>
      </c>
      <c r="U205" s="1">
        <v>0</v>
      </c>
      <c r="V205" s="1">
        <v>0</v>
      </c>
    </row>
    <row r="206" spans="1:24" x14ac:dyDescent="0.35">
      <c r="A206" s="1">
        <v>470074</v>
      </c>
      <c r="B206" s="1" t="s">
        <v>2360</v>
      </c>
      <c r="C206" s="1">
        <v>101301403</v>
      </c>
      <c r="D206" s="1">
        <v>74</v>
      </c>
      <c r="E206" s="1" t="s">
        <v>2375</v>
      </c>
      <c r="F206" s="1" t="s">
        <v>304</v>
      </c>
      <c r="G206" s="1" t="s">
        <v>323</v>
      </c>
      <c r="H206" s="1" t="s">
        <v>916</v>
      </c>
      <c r="S206" s="1">
        <v>47</v>
      </c>
      <c r="T206" s="1">
        <v>1</v>
      </c>
      <c r="U206" s="1">
        <v>0</v>
      </c>
      <c r="V206" s="1">
        <v>0</v>
      </c>
    </row>
    <row r="207" spans="1:24" x14ac:dyDescent="0.35">
      <c r="A207" s="1">
        <v>480074</v>
      </c>
      <c r="B207" s="1" t="s">
        <v>2361</v>
      </c>
      <c r="C207" s="1">
        <v>101301403</v>
      </c>
      <c r="D207" s="1">
        <v>74</v>
      </c>
      <c r="E207" s="1" t="s">
        <v>2375</v>
      </c>
      <c r="F207" s="1" t="s">
        <v>304</v>
      </c>
      <c r="G207" s="1" t="s">
        <v>323</v>
      </c>
      <c r="H207" s="1" t="s">
        <v>916</v>
      </c>
      <c r="S207" s="1">
        <v>48</v>
      </c>
      <c r="T207" s="1">
        <v>1</v>
      </c>
      <c r="U207" s="1">
        <v>0</v>
      </c>
      <c r="V207" s="1">
        <v>0</v>
      </c>
    </row>
    <row r="208" spans="1:24" x14ac:dyDescent="0.35">
      <c r="A208" s="1">
        <v>250536</v>
      </c>
      <c r="B208" s="1" t="s">
        <v>2364</v>
      </c>
      <c r="C208" s="1">
        <v>101302607</v>
      </c>
      <c r="D208" s="1">
        <v>536</v>
      </c>
      <c r="E208" s="1" t="s">
        <v>48</v>
      </c>
      <c r="F208" s="1" t="s">
        <v>48</v>
      </c>
      <c r="G208" s="1" t="s">
        <v>48</v>
      </c>
      <c r="H208" s="1" t="s">
        <v>48</v>
      </c>
      <c r="S208" s="1">
        <v>25</v>
      </c>
      <c r="T208" s="1">
        <v>2</v>
      </c>
      <c r="U208" s="1">
        <v>0</v>
      </c>
      <c r="V208" s="1">
        <v>0</v>
      </c>
    </row>
    <row r="209" spans="1:24" x14ac:dyDescent="0.35">
      <c r="A209" s="1">
        <v>260536</v>
      </c>
      <c r="B209" s="1" t="s">
        <v>2365</v>
      </c>
      <c r="C209" s="1">
        <v>101302607</v>
      </c>
      <c r="D209" s="1">
        <v>536</v>
      </c>
      <c r="E209" s="1" t="s">
        <v>48</v>
      </c>
      <c r="F209" s="1" t="s">
        <v>48</v>
      </c>
      <c r="G209" s="1" t="s">
        <v>48</v>
      </c>
      <c r="H209" s="1" t="s">
        <v>48</v>
      </c>
      <c r="S209" s="1">
        <v>26</v>
      </c>
      <c r="T209" s="1">
        <v>2</v>
      </c>
      <c r="U209" s="1">
        <v>0</v>
      </c>
      <c r="V209" s="1">
        <v>0</v>
      </c>
    </row>
    <row r="210" spans="1:24" x14ac:dyDescent="0.35">
      <c r="A210" s="1">
        <v>270536</v>
      </c>
      <c r="B210" s="1" t="s">
        <v>2366</v>
      </c>
      <c r="C210" s="1">
        <v>101302607</v>
      </c>
      <c r="D210" s="1">
        <v>536</v>
      </c>
      <c r="E210" s="1" t="s">
        <v>48</v>
      </c>
      <c r="F210" s="1" t="s">
        <v>48</v>
      </c>
      <c r="G210" s="1" t="s">
        <v>48</v>
      </c>
      <c r="H210" s="1" t="s">
        <v>48</v>
      </c>
      <c r="S210" s="1">
        <v>27</v>
      </c>
      <c r="T210" s="1">
        <v>2</v>
      </c>
      <c r="U210" s="1">
        <v>0</v>
      </c>
      <c r="V210" s="1">
        <v>0</v>
      </c>
    </row>
    <row r="211" spans="1:24" x14ac:dyDescent="0.35">
      <c r="A211" s="1">
        <v>280536</v>
      </c>
      <c r="B211" s="1" t="s">
        <v>2367</v>
      </c>
      <c r="C211" s="1">
        <v>101302607</v>
      </c>
      <c r="D211" s="1">
        <v>536</v>
      </c>
      <c r="E211" s="1" t="s">
        <v>48</v>
      </c>
      <c r="F211" s="1" t="s">
        <v>48</v>
      </c>
      <c r="G211" s="1" t="s">
        <v>48</v>
      </c>
      <c r="H211" s="1" t="s">
        <v>48</v>
      </c>
      <c r="S211" s="1">
        <v>28</v>
      </c>
      <c r="T211" s="1">
        <v>2</v>
      </c>
      <c r="U211" s="1">
        <v>0</v>
      </c>
      <c r="V211" s="1">
        <v>0</v>
      </c>
    </row>
    <row r="212" spans="1:24" x14ac:dyDescent="0.35">
      <c r="A212" s="1">
        <v>290536</v>
      </c>
      <c r="B212" s="1" t="s">
        <v>2341</v>
      </c>
      <c r="C212" s="1">
        <v>101302607</v>
      </c>
      <c r="D212" s="1">
        <v>536</v>
      </c>
      <c r="E212" s="1" t="s">
        <v>2376</v>
      </c>
      <c r="F212" s="1" t="s">
        <v>304</v>
      </c>
      <c r="G212" s="1" t="s">
        <v>323</v>
      </c>
      <c r="H212" s="1" t="s">
        <v>2369</v>
      </c>
      <c r="J212" s="1">
        <v>316148.69</v>
      </c>
      <c r="S212" s="1">
        <v>29</v>
      </c>
      <c r="T212" s="1">
        <v>2</v>
      </c>
      <c r="U212" s="1">
        <v>316148.6875</v>
      </c>
      <c r="V212" s="1">
        <v>0</v>
      </c>
    </row>
    <row r="213" spans="1:24" x14ac:dyDescent="0.35">
      <c r="A213" s="1">
        <v>300536</v>
      </c>
      <c r="B213" s="1" t="s">
        <v>2343</v>
      </c>
      <c r="C213" s="1">
        <v>101302607</v>
      </c>
      <c r="D213" s="1">
        <v>536</v>
      </c>
      <c r="E213" s="1" t="s">
        <v>2376</v>
      </c>
      <c r="F213" s="1" t="s">
        <v>304</v>
      </c>
      <c r="G213" s="1" t="s">
        <v>323</v>
      </c>
      <c r="H213" s="1" t="s">
        <v>2369</v>
      </c>
      <c r="J213" s="1">
        <v>314767.90999999997</v>
      </c>
      <c r="R213" s="1">
        <v>-1.3807800132781267E-3</v>
      </c>
      <c r="S213" s="1">
        <v>30</v>
      </c>
      <c r="T213" s="1">
        <v>2</v>
      </c>
      <c r="U213" s="1">
        <v>314767.90625</v>
      </c>
      <c r="V213" s="1">
        <v>-1.3807800132781267E-3</v>
      </c>
      <c r="W213" s="1">
        <v>-0.43675059080123901</v>
      </c>
      <c r="X213" s="1">
        <v>-0.43675059080123901</v>
      </c>
    </row>
    <row r="214" spans="1:24" x14ac:dyDescent="0.35">
      <c r="A214" s="1">
        <v>310536</v>
      </c>
      <c r="B214" s="1" t="s">
        <v>2344</v>
      </c>
      <c r="C214" s="1">
        <v>101302607</v>
      </c>
      <c r="D214" s="1">
        <v>536</v>
      </c>
      <c r="E214" s="1" t="s">
        <v>2376</v>
      </c>
      <c r="F214" s="1" t="s">
        <v>304</v>
      </c>
      <c r="G214" s="1" t="s">
        <v>323</v>
      </c>
      <c r="H214" s="1" t="s">
        <v>2369</v>
      </c>
      <c r="J214" s="1">
        <v>301421.23</v>
      </c>
      <c r="R214" s="1">
        <v>-1.334668044000864E-2</v>
      </c>
      <c r="S214" s="1">
        <v>31</v>
      </c>
      <c r="T214" s="1">
        <v>2</v>
      </c>
      <c r="U214" s="1">
        <v>301421.21875</v>
      </c>
      <c r="V214" s="1">
        <v>-1.334668044000864E-2</v>
      </c>
      <c r="W214" s="1">
        <v>-4.2401676177978516</v>
      </c>
      <c r="X214" s="1">
        <v>-4.2401676177978516</v>
      </c>
    </row>
    <row r="215" spans="1:24" x14ac:dyDescent="0.35">
      <c r="A215" s="1">
        <v>320536</v>
      </c>
      <c r="B215" s="1" t="s">
        <v>2345</v>
      </c>
      <c r="C215" s="1">
        <v>101302607</v>
      </c>
      <c r="D215" s="1">
        <v>536</v>
      </c>
      <c r="E215" s="1" t="s">
        <v>2376</v>
      </c>
      <c r="F215" s="1" t="s">
        <v>304</v>
      </c>
      <c r="G215" s="1" t="s">
        <v>323</v>
      </c>
      <c r="H215" s="1" t="s">
        <v>2369</v>
      </c>
      <c r="J215" s="1">
        <v>358545.68</v>
      </c>
      <c r="R215" s="1">
        <v>5.712445080280304E-2</v>
      </c>
      <c r="S215" s="1">
        <v>32</v>
      </c>
      <c r="T215" s="1">
        <v>2</v>
      </c>
      <c r="U215" s="1">
        <v>358545.6875</v>
      </c>
      <c r="V215" s="1">
        <v>5.712445080280304E-2</v>
      </c>
      <c r="W215" s="1">
        <v>18.95170783996582</v>
      </c>
      <c r="X215" s="1">
        <v>18.95170783996582</v>
      </c>
    </row>
    <row r="216" spans="1:24" x14ac:dyDescent="0.35">
      <c r="A216" s="1">
        <v>330536</v>
      </c>
      <c r="B216" s="1" t="s">
        <v>2346</v>
      </c>
      <c r="C216" s="1">
        <v>101302607</v>
      </c>
      <c r="D216" s="1">
        <v>536</v>
      </c>
      <c r="E216" s="1" t="s">
        <v>2376</v>
      </c>
      <c r="F216" s="1" t="s">
        <v>304</v>
      </c>
      <c r="G216" s="1" t="s">
        <v>323</v>
      </c>
      <c r="H216" s="1" t="s">
        <v>2369</v>
      </c>
      <c r="J216" s="1">
        <v>400215.27</v>
      </c>
      <c r="R216" s="1">
        <v>4.1669588536024094E-2</v>
      </c>
      <c r="S216" s="1">
        <v>33</v>
      </c>
      <c r="T216" s="1">
        <v>2</v>
      </c>
      <c r="U216" s="1">
        <v>400215.28125</v>
      </c>
      <c r="V216" s="1">
        <v>4.1669588536024094E-2</v>
      </c>
      <c r="W216" s="1">
        <v>11.62183666229248</v>
      </c>
      <c r="X216" s="1">
        <v>11.62183666229248</v>
      </c>
    </row>
    <row r="217" spans="1:24" x14ac:dyDescent="0.35">
      <c r="A217" s="1">
        <v>340536</v>
      </c>
      <c r="B217" s="1" t="s">
        <v>2347</v>
      </c>
      <c r="C217" s="1">
        <v>101302607</v>
      </c>
      <c r="D217" s="1">
        <v>536</v>
      </c>
      <c r="E217" s="1" t="s">
        <v>2376</v>
      </c>
      <c r="F217" s="1" t="s">
        <v>304</v>
      </c>
      <c r="G217" s="1" t="s">
        <v>323</v>
      </c>
      <c r="H217" s="1" t="s">
        <v>2369</v>
      </c>
      <c r="J217" s="1">
        <v>402960.17</v>
      </c>
      <c r="R217" s="1">
        <v>2.7449000626802444E-3</v>
      </c>
      <c r="S217" s="1">
        <v>34</v>
      </c>
      <c r="T217" s="1">
        <v>2</v>
      </c>
      <c r="U217" s="1">
        <v>402960.15625</v>
      </c>
      <c r="V217" s="1">
        <v>2.7449000626802444E-3</v>
      </c>
      <c r="W217" s="1">
        <v>0.68584960699081421</v>
      </c>
      <c r="X217" s="1">
        <v>0.68584960699081421</v>
      </c>
    </row>
    <row r="218" spans="1:24" x14ac:dyDescent="0.35">
      <c r="A218" s="1">
        <v>350536</v>
      </c>
      <c r="B218" s="1" t="s">
        <v>2348</v>
      </c>
      <c r="C218" s="1">
        <v>101302607</v>
      </c>
      <c r="D218" s="1">
        <v>536</v>
      </c>
      <c r="E218" s="1" t="s">
        <v>2376</v>
      </c>
      <c r="F218" s="1" t="s">
        <v>304</v>
      </c>
      <c r="G218" s="1" t="s">
        <v>323</v>
      </c>
      <c r="H218" s="1" t="s">
        <v>2369</v>
      </c>
      <c r="J218" s="1">
        <v>440841</v>
      </c>
      <c r="R218" s="1">
        <v>3.7880830466747284E-2</v>
      </c>
      <c r="S218" s="1">
        <v>35</v>
      </c>
      <c r="T218" s="1">
        <v>2</v>
      </c>
      <c r="U218" s="1">
        <v>440841</v>
      </c>
      <c r="V218" s="1">
        <v>3.7880830466747284E-2</v>
      </c>
      <c r="W218" s="1">
        <v>9.4006423950195313</v>
      </c>
      <c r="X218" s="1">
        <v>9.4006423950195313</v>
      </c>
    </row>
    <row r="219" spans="1:24" x14ac:dyDescent="0.35">
      <c r="A219" s="1">
        <v>360536</v>
      </c>
      <c r="B219" s="1" t="s">
        <v>2349</v>
      </c>
      <c r="C219" s="1">
        <v>101302607</v>
      </c>
      <c r="D219" s="1">
        <v>536</v>
      </c>
      <c r="E219" s="1" t="s">
        <v>2376</v>
      </c>
      <c r="F219" s="1" t="s">
        <v>304</v>
      </c>
      <c r="G219" s="1" t="s">
        <v>323</v>
      </c>
      <c r="H219" s="1" t="s">
        <v>2369</v>
      </c>
      <c r="J219" s="1">
        <v>424628.61</v>
      </c>
      <c r="R219" s="1">
        <v>-1.621239073574543E-2</v>
      </c>
      <c r="S219" s="1">
        <v>36</v>
      </c>
      <c r="T219" s="1">
        <v>2</v>
      </c>
      <c r="U219" s="1">
        <v>424628.625</v>
      </c>
      <c r="V219" s="1">
        <v>-1.621239073574543E-2</v>
      </c>
      <c r="W219" s="1">
        <v>-3.6776013374328613</v>
      </c>
      <c r="X219" s="1">
        <v>-3.6776013374328613</v>
      </c>
    </row>
    <row r="220" spans="1:24" x14ac:dyDescent="0.35">
      <c r="A220" s="1">
        <v>370536</v>
      </c>
      <c r="B220" s="1" t="s">
        <v>2350</v>
      </c>
      <c r="C220" s="1">
        <v>101302607</v>
      </c>
      <c r="D220" s="1">
        <v>536</v>
      </c>
      <c r="E220" s="1" t="s">
        <v>2376</v>
      </c>
      <c r="F220" s="1" t="s">
        <v>304</v>
      </c>
      <c r="G220" s="1" t="s">
        <v>323</v>
      </c>
      <c r="H220" s="1" t="s">
        <v>2369</v>
      </c>
      <c r="J220" s="1">
        <v>480978.23</v>
      </c>
      <c r="R220" s="1">
        <v>5.6349620223045349E-2</v>
      </c>
      <c r="S220" s="1">
        <v>37</v>
      </c>
      <c r="T220" s="1">
        <v>2</v>
      </c>
      <c r="U220" s="1">
        <v>480978.21875</v>
      </c>
      <c r="V220" s="1">
        <v>5.6349620223045349E-2</v>
      </c>
      <c r="W220" s="1">
        <v>13.270323753356934</v>
      </c>
      <c r="X220" s="1">
        <v>13.270323753356934</v>
      </c>
    </row>
    <row r="221" spans="1:24" x14ac:dyDescent="0.35">
      <c r="A221" s="1">
        <v>380536</v>
      </c>
      <c r="B221" s="1" t="s">
        <v>2351</v>
      </c>
      <c r="C221" s="1">
        <v>101302607</v>
      </c>
      <c r="D221" s="1">
        <v>536</v>
      </c>
      <c r="E221" s="1" t="s">
        <v>2376</v>
      </c>
      <c r="F221" s="1" t="s">
        <v>304</v>
      </c>
      <c r="G221" s="1" t="s">
        <v>323</v>
      </c>
      <c r="H221" s="1" t="s">
        <v>2369</v>
      </c>
      <c r="J221" s="1">
        <v>609149</v>
      </c>
      <c r="R221" s="1">
        <v>0.12817077338695526</v>
      </c>
      <c r="S221" s="1">
        <v>38</v>
      </c>
      <c r="T221" s="1">
        <v>2</v>
      </c>
      <c r="U221" s="1">
        <v>609149</v>
      </c>
      <c r="V221" s="1">
        <v>0.12817077338695526</v>
      </c>
      <c r="W221" s="1">
        <v>26.647939682006836</v>
      </c>
      <c r="X221" s="1">
        <v>26.647939682006836</v>
      </c>
    </row>
    <row r="222" spans="1:24" x14ac:dyDescent="0.35">
      <c r="A222" s="1">
        <v>390536</v>
      </c>
      <c r="B222" s="1" t="s">
        <v>2352</v>
      </c>
      <c r="C222" s="1">
        <v>101302607</v>
      </c>
      <c r="D222" s="1">
        <v>536</v>
      </c>
      <c r="E222" s="1" t="s">
        <v>2376</v>
      </c>
      <c r="F222" s="1" t="s">
        <v>304</v>
      </c>
      <c r="G222" s="1" t="s">
        <v>323</v>
      </c>
      <c r="H222" s="1" t="s">
        <v>2369</v>
      </c>
      <c r="J222" s="1">
        <v>625864</v>
      </c>
      <c r="R222" s="1">
        <v>1.6714999452233315E-2</v>
      </c>
      <c r="S222" s="1">
        <v>39</v>
      </c>
      <c r="T222" s="1">
        <v>2</v>
      </c>
      <c r="U222" s="1">
        <v>625864</v>
      </c>
      <c r="V222" s="1">
        <v>1.6714999452233315E-2</v>
      </c>
      <c r="W222" s="1">
        <v>2.7439920902252197</v>
      </c>
      <c r="X222" s="1">
        <v>2.7439920902252197</v>
      </c>
    </row>
    <row r="223" spans="1:24" x14ac:dyDescent="0.35">
      <c r="A223" s="1">
        <v>400536</v>
      </c>
      <c r="B223" s="1" t="s">
        <v>2353</v>
      </c>
      <c r="C223" s="1">
        <v>101302607</v>
      </c>
      <c r="D223" s="1">
        <v>536</v>
      </c>
      <c r="E223" s="1" t="s">
        <v>48</v>
      </c>
      <c r="F223" s="1" t="s">
        <v>48</v>
      </c>
      <c r="G223" s="1" t="s">
        <v>48</v>
      </c>
      <c r="H223" s="1" t="s">
        <v>48</v>
      </c>
      <c r="S223" s="1">
        <v>40</v>
      </c>
      <c r="T223" s="1">
        <v>2</v>
      </c>
      <c r="U223" s="1">
        <v>0</v>
      </c>
      <c r="V223" s="1">
        <v>0</v>
      </c>
      <c r="W223" s="1">
        <v>-100</v>
      </c>
      <c r="X223" s="1">
        <v>-100</v>
      </c>
    </row>
    <row r="224" spans="1:24" x14ac:dyDescent="0.35">
      <c r="A224" s="1">
        <v>410536</v>
      </c>
      <c r="B224" s="1" t="s">
        <v>2354</v>
      </c>
      <c r="C224" s="1">
        <v>101302607</v>
      </c>
      <c r="D224" s="1">
        <v>536</v>
      </c>
      <c r="E224" s="1" t="s">
        <v>48</v>
      </c>
      <c r="F224" s="1" t="s">
        <v>48</v>
      </c>
      <c r="G224" s="1" t="s">
        <v>48</v>
      </c>
      <c r="H224" s="1" t="s">
        <v>48</v>
      </c>
      <c r="S224" s="1">
        <v>41</v>
      </c>
      <c r="T224" s="1">
        <v>2</v>
      </c>
      <c r="U224" s="1">
        <v>0</v>
      </c>
      <c r="V224" s="1">
        <v>0</v>
      </c>
    </row>
    <row r="225" spans="1:24" x14ac:dyDescent="0.35">
      <c r="A225" s="1">
        <v>420536</v>
      </c>
      <c r="B225" s="1" t="s">
        <v>2355</v>
      </c>
      <c r="C225" s="1">
        <v>101302607</v>
      </c>
      <c r="D225" s="1">
        <v>536</v>
      </c>
      <c r="E225" s="1" t="s">
        <v>48</v>
      </c>
      <c r="F225" s="1" t="s">
        <v>48</v>
      </c>
      <c r="G225" s="1" t="s">
        <v>48</v>
      </c>
      <c r="H225" s="1" t="s">
        <v>48</v>
      </c>
      <c r="S225" s="1">
        <v>42</v>
      </c>
      <c r="T225" s="1">
        <v>2</v>
      </c>
      <c r="U225" s="1">
        <v>0</v>
      </c>
      <c r="V225" s="1">
        <v>0</v>
      </c>
    </row>
    <row r="226" spans="1:24" x14ac:dyDescent="0.35">
      <c r="A226" s="1">
        <v>430536</v>
      </c>
      <c r="B226" s="1" t="s">
        <v>2356</v>
      </c>
      <c r="C226" s="1">
        <v>101302607</v>
      </c>
      <c r="D226" s="1">
        <v>536</v>
      </c>
      <c r="E226" s="1" t="s">
        <v>48</v>
      </c>
      <c r="F226" s="1" t="s">
        <v>48</v>
      </c>
      <c r="G226" s="1" t="s">
        <v>48</v>
      </c>
      <c r="H226" s="1" t="s">
        <v>48</v>
      </c>
      <c r="S226" s="1">
        <v>43</v>
      </c>
      <c r="T226" s="1">
        <v>2</v>
      </c>
      <c r="U226" s="1">
        <v>0</v>
      </c>
      <c r="V226" s="1">
        <v>0</v>
      </c>
    </row>
    <row r="227" spans="1:24" x14ac:dyDescent="0.35">
      <c r="A227" s="1">
        <v>440536</v>
      </c>
      <c r="B227" s="1" t="s">
        <v>2357</v>
      </c>
      <c r="C227" s="1">
        <v>101302607</v>
      </c>
      <c r="D227" s="1">
        <v>536</v>
      </c>
      <c r="E227" s="1" t="s">
        <v>48</v>
      </c>
      <c r="F227" s="1" t="s">
        <v>48</v>
      </c>
      <c r="G227" s="1" t="s">
        <v>48</v>
      </c>
      <c r="H227" s="1" t="s">
        <v>48</v>
      </c>
      <c r="S227" s="1">
        <v>44</v>
      </c>
      <c r="T227" s="1">
        <v>2</v>
      </c>
      <c r="U227" s="1">
        <v>0</v>
      </c>
      <c r="V227" s="1">
        <v>0</v>
      </c>
    </row>
    <row r="228" spans="1:24" x14ac:dyDescent="0.35">
      <c r="A228" s="1">
        <v>450536</v>
      </c>
      <c r="B228" s="1" t="s">
        <v>2358</v>
      </c>
      <c r="C228" s="1">
        <v>101302607</v>
      </c>
      <c r="D228" s="1">
        <v>536</v>
      </c>
      <c r="E228" s="1" t="s">
        <v>48</v>
      </c>
      <c r="F228" s="1" t="s">
        <v>48</v>
      </c>
      <c r="G228" s="1" t="s">
        <v>48</v>
      </c>
      <c r="H228" s="1" t="s">
        <v>48</v>
      </c>
      <c r="S228" s="1">
        <v>45</v>
      </c>
      <c r="T228" s="1">
        <v>2</v>
      </c>
      <c r="U228" s="1">
        <v>0</v>
      </c>
      <c r="V228" s="1">
        <v>0</v>
      </c>
    </row>
    <row r="229" spans="1:24" x14ac:dyDescent="0.35">
      <c r="A229" s="1">
        <v>460536</v>
      </c>
      <c r="B229" s="1" t="s">
        <v>2359</v>
      </c>
      <c r="C229" s="1">
        <v>101302607</v>
      </c>
      <c r="D229" s="1">
        <v>536</v>
      </c>
      <c r="E229" s="1" t="s">
        <v>48</v>
      </c>
      <c r="F229" s="1" t="s">
        <v>48</v>
      </c>
      <c r="G229" s="1" t="s">
        <v>48</v>
      </c>
      <c r="H229" s="1" t="s">
        <v>48</v>
      </c>
      <c r="S229" s="1">
        <v>46</v>
      </c>
      <c r="T229" s="1">
        <v>2</v>
      </c>
      <c r="U229" s="1">
        <v>0</v>
      </c>
      <c r="V229" s="1">
        <v>0</v>
      </c>
    </row>
    <row r="230" spans="1:24" x14ac:dyDescent="0.35">
      <c r="A230" s="1">
        <v>470536</v>
      </c>
      <c r="B230" s="1" t="s">
        <v>2360</v>
      </c>
      <c r="C230" s="1">
        <v>101302607</v>
      </c>
      <c r="D230" s="1">
        <v>536</v>
      </c>
      <c r="E230" s="1" t="s">
        <v>48</v>
      </c>
      <c r="F230" s="1" t="s">
        <v>48</v>
      </c>
      <c r="G230" s="1" t="s">
        <v>48</v>
      </c>
      <c r="H230" s="1" t="s">
        <v>48</v>
      </c>
      <c r="S230" s="1">
        <v>47</v>
      </c>
      <c r="T230" s="1">
        <v>2</v>
      </c>
      <c r="U230" s="1">
        <v>0</v>
      </c>
      <c r="V230" s="1">
        <v>0</v>
      </c>
    </row>
    <row r="231" spans="1:24" x14ac:dyDescent="0.35">
      <c r="A231" s="1">
        <v>290202</v>
      </c>
      <c r="B231" s="1" t="s">
        <v>2341</v>
      </c>
      <c r="C231" s="1">
        <v>101303503</v>
      </c>
      <c r="D231" s="1">
        <v>202</v>
      </c>
      <c r="E231" s="1" t="s">
        <v>2377</v>
      </c>
      <c r="F231" s="1" t="s">
        <v>304</v>
      </c>
      <c r="G231" s="1" t="s">
        <v>323</v>
      </c>
      <c r="H231" s="1" t="s">
        <v>916</v>
      </c>
      <c r="I231" s="1">
        <v>663909.92000000004</v>
      </c>
      <c r="K231" s="1">
        <v>157649</v>
      </c>
      <c r="L231" s="1">
        <v>5366306</v>
      </c>
      <c r="S231" s="1">
        <v>29</v>
      </c>
      <c r="T231" s="1">
        <v>1</v>
      </c>
      <c r="U231" s="1">
        <v>6187865</v>
      </c>
      <c r="V231" s="1">
        <v>0</v>
      </c>
    </row>
    <row r="232" spans="1:24" x14ac:dyDescent="0.35">
      <c r="A232" s="1">
        <v>300202</v>
      </c>
      <c r="B232" s="1" t="s">
        <v>2343</v>
      </c>
      <c r="C232" s="1">
        <v>101303503</v>
      </c>
      <c r="D232" s="1">
        <v>202</v>
      </c>
      <c r="E232" s="1" t="s">
        <v>2377</v>
      </c>
      <c r="F232" s="1" t="s">
        <v>304</v>
      </c>
      <c r="G232" s="1" t="s">
        <v>323</v>
      </c>
      <c r="H232" s="1" t="s">
        <v>916</v>
      </c>
      <c r="I232" s="1">
        <v>674267.97</v>
      </c>
      <c r="K232" s="1">
        <v>202549</v>
      </c>
      <c r="L232" s="1">
        <v>5480854</v>
      </c>
      <c r="M232" s="1">
        <v>0.11454799771308899</v>
      </c>
      <c r="N232" s="1">
        <v>2.1345782279968262</v>
      </c>
      <c r="O232" s="1">
        <v>1.0358050465583801E-2</v>
      </c>
      <c r="P232" s="1">
        <v>1.5601589679718018</v>
      </c>
      <c r="Q232" s="1">
        <v>4.4900000095367432E-2</v>
      </c>
      <c r="S232" s="1">
        <v>30</v>
      </c>
      <c r="T232" s="1">
        <v>1</v>
      </c>
      <c r="U232" s="1">
        <v>6357671</v>
      </c>
      <c r="V232" s="1">
        <v>0.16980604827404022</v>
      </c>
      <c r="W232" s="1">
        <v>2.7441775798797607</v>
      </c>
      <c r="X232" s="1">
        <v>2.7441775798797607</v>
      </c>
    </row>
    <row r="233" spans="1:24" x14ac:dyDescent="0.35">
      <c r="A233" s="1">
        <v>310202</v>
      </c>
      <c r="B233" s="1" t="s">
        <v>2344</v>
      </c>
      <c r="C233" s="1">
        <v>101303503</v>
      </c>
      <c r="D233" s="1">
        <v>202</v>
      </c>
      <c r="E233" s="1" t="s">
        <v>2377</v>
      </c>
      <c r="F233" s="1" t="s">
        <v>304</v>
      </c>
      <c r="G233" s="1" t="s">
        <v>323</v>
      </c>
      <c r="H233" s="1" t="s">
        <v>916</v>
      </c>
      <c r="I233" s="1">
        <v>674629.05</v>
      </c>
      <c r="K233" s="1">
        <v>180099</v>
      </c>
      <c r="L233" s="1">
        <v>5487571.5</v>
      </c>
      <c r="M233" s="1">
        <v>6.7174998112022877E-3</v>
      </c>
      <c r="N233" s="1">
        <v>0.12256301939487457</v>
      </c>
      <c r="O233" s="1">
        <v>3.6107999039813876E-4</v>
      </c>
      <c r="P233" s="1">
        <v>5.3551409393548965E-2</v>
      </c>
      <c r="Q233" s="1">
        <v>-2.2450000047683716E-2</v>
      </c>
      <c r="S233" s="1">
        <v>31</v>
      </c>
      <c r="T233" s="1">
        <v>1</v>
      </c>
      <c r="U233" s="1">
        <v>6342299.5</v>
      </c>
      <c r="V233" s="1">
        <v>-1.5371421352028847E-2</v>
      </c>
      <c r="W233" s="1">
        <v>-0.24177879095077515</v>
      </c>
      <c r="X233" s="1">
        <v>-0.24177879095077515</v>
      </c>
    </row>
    <row r="234" spans="1:24" x14ac:dyDescent="0.35">
      <c r="A234" s="1">
        <v>320202</v>
      </c>
      <c r="B234" s="1" t="s">
        <v>2345</v>
      </c>
      <c r="C234" s="1">
        <v>101303503</v>
      </c>
      <c r="D234" s="1">
        <v>202</v>
      </c>
      <c r="E234" s="1" t="s">
        <v>2377</v>
      </c>
      <c r="F234" s="1" t="s">
        <v>304</v>
      </c>
      <c r="G234" s="1" t="s">
        <v>323</v>
      </c>
      <c r="H234" s="1" t="s">
        <v>916</v>
      </c>
      <c r="I234" s="1">
        <v>705567.96</v>
      </c>
      <c r="K234" s="1">
        <v>180099</v>
      </c>
      <c r="L234" s="1">
        <v>5476672.5</v>
      </c>
      <c r="M234" s="1">
        <v>-1.0898999869823456E-2</v>
      </c>
      <c r="N234" s="1">
        <v>-0.19861245155334473</v>
      </c>
      <c r="O234" s="1">
        <v>3.0938910320401192E-2</v>
      </c>
      <c r="P234" s="1">
        <v>4.5860624313354492</v>
      </c>
      <c r="Q234" s="1">
        <v>0</v>
      </c>
      <c r="S234" s="1">
        <v>32</v>
      </c>
      <c r="T234" s="1">
        <v>1</v>
      </c>
      <c r="U234" s="1">
        <v>6362339.5</v>
      </c>
      <c r="V234" s="1">
        <v>2.0039910450577736E-2</v>
      </c>
      <c r="W234" s="1">
        <v>0.31597372889518738</v>
      </c>
      <c r="X234" s="1">
        <v>0.31597372889518738</v>
      </c>
    </row>
    <row r="235" spans="1:24" x14ac:dyDescent="0.35">
      <c r="A235" s="1">
        <v>330202</v>
      </c>
      <c r="B235" s="1" t="s">
        <v>2346</v>
      </c>
      <c r="C235" s="1">
        <v>101303503</v>
      </c>
      <c r="D235" s="1">
        <v>202</v>
      </c>
      <c r="E235" s="1" t="s">
        <v>2377</v>
      </c>
      <c r="F235" s="1" t="s">
        <v>304</v>
      </c>
      <c r="G235" s="1" t="s">
        <v>323</v>
      </c>
      <c r="H235" s="1" t="s">
        <v>916</v>
      </c>
      <c r="I235" s="1">
        <v>732716.62</v>
      </c>
      <c r="K235" s="1">
        <v>180099</v>
      </c>
      <c r="L235" s="1">
        <v>5571311.5</v>
      </c>
      <c r="M235" s="1">
        <v>9.4639003276824951E-2</v>
      </c>
      <c r="N235" s="1">
        <v>1.7280383110046387</v>
      </c>
      <c r="O235" s="1">
        <v>2.7148660272359848E-2</v>
      </c>
      <c r="P235" s="1">
        <v>3.8477740287780762</v>
      </c>
      <c r="Q235" s="1">
        <v>0</v>
      </c>
      <c r="S235" s="1">
        <v>33</v>
      </c>
      <c r="T235" s="1">
        <v>1</v>
      </c>
      <c r="U235" s="1">
        <v>6484127</v>
      </c>
      <c r="V235" s="1">
        <v>0.1217876672744751</v>
      </c>
      <c r="W235" s="1">
        <v>1.9141936302185059</v>
      </c>
      <c r="X235" s="1">
        <v>1.9141936302185059</v>
      </c>
    </row>
    <row r="236" spans="1:24" x14ac:dyDescent="0.35">
      <c r="A236" s="1">
        <v>340202</v>
      </c>
      <c r="B236" s="1" t="s">
        <v>2347</v>
      </c>
      <c r="C236" s="1">
        <v>101303503</v>
      </c>
      <c r="D236" s="1">
        <v>202</v>
      </c>
      <c r="E236" s="1" t="s">
        <v>2377</v>
      </c>
      <c r="F236" s="1" t="s">
        <v>304</v>
      </c>
      <c r="G236" s="1" t="s">
        <v>323</v>
      </c>
      <c r="H236" s="1" t="s">
        <v>916</v>
      </c>
      <c r="I236" s="1">
        <v>732679.27</v>
      </c>
      <c r="K236" s="1">
        <v>180099</v>
      </c>
      <c r="L236" s="1">
        <v>5571308.5</v>
      </c>
      <c r="M236" s="1">
        <v>-3.0000001061125658E-6</v>
      </c>
      <c r="N236" s="1">
        <v>-5.3847285016672686E-5</v>
      </c>
      <c r="O236" s="1">
        <v>-3.7350000638980418E-5</v>
      </c>
      <c r="P236" s="1">
        <v>-5.0974688492715359E-3</v>
      </c>
      <c r="Q236" s="1">
        <v>0</v>
      </c>
      <c r="S236" s="1">
        <v>34</v>
      </c>
      <c r="T236" s="1">
        <v>1</v>
      </c>
      <c r="U236" s="1">
        <v>6484087</v>
      </c>
      <c r="V236" s="1">
        <v>-4.0350001654587686E-5</v>
      </c>
      <c r="W236" s="1">
        <v>-6.1689107678830624E-4</v>
      </c>
      <c r="X236" s="1">
        <v>-6.1689107678830624E-4</v>
      </c>
    </row>
    <row r="237" spans="1:24" x14ac:dyDescent="0.35">
      <c r="A237" s="1">
        <v>350202</v>
      </c>
      <c r="B237" s="1" t="s">
        <v>2348</v>
      </c>
      <c r="C237" s="1">
        <v>101303503</v>
      </c>
      <c r="D237" s="1">
        <v>202</v>
      </c>
      <c r="E237" s="1" t="s">
        <v>2377</v>
      </c>
      <c r="F237" s="1" t="s">
        <v>304</v>
      </c>
      <c r="G237" s="1" t="s">
        <v>323</v>
      </c>
      <c r="H237" s="1" t="s">
        <v>916</v>
      </c>
      <c r="I237" s="1">
        <v>683933.64</v>
      </c>
      <c r="K237" s="1">
        <v>194792</v>
      </c>
      <c r="L237" s="1">
        <v>5556609</v>
      </c>
      <c r="M237" s="1">
        <v>-1.4699500054121017E-2</v>
      </c>
      <c r="N237" s="1">
        <v>-0.26384285092353821</v>
      </c>
      <c r="O237" s="1">
        <v>-4.8745628446340561E-2</v>
      </c>
      <c r="P237" s="1">
        <v>-6.6530652046203613</v>
      </c>
      <c r="Q237" s="1">
        <v>1.4693000353872776E-2</v>
      </c>
      <c r="S237" s="1">
        <v>35</v>
      </c>
      <c r="T237" s="1">
        <v>1</v>
      </c>
      <c r="U237" s="1">
        <v>6435334.5</v>
      </c>
      <c r="V237" s="1">
        <v>-4.8752129077911377E-2</v>
      </c>
      <c r="W237" s="1">
        <v>-0.75187915563583374</v>
      </c>
      <c r="X237" s="1">
        <v>-0.75187915563583374</v>
      </c>
    </row>
    <row r="238" spans="1:24" x14ac:dyDescent="0.35">
      <c r="A238" s="1">
        <v>360202</v>
      </c>
      <c r="B238" s="1" t="s">
        <v>2349</v>
      </c>
      <c r="C238" s="1">
        <v>101303503</v>
      </c>
      <c r="D238" s="1">
        <v>202</v>
      </c>
      <c r="E238" s="1" t="s">
        <v>2377</v>
      </c>
      <c r="F238" s="1" t="s">
        <v>304</v>
      </c>
      <c r="G238" s="1" t="s">
        <v>323</v>
      </c>
      <c r="H238" s="1" t="s">
        <v>916</v>
      </c>
      <c r="I238" s="1">
        <v>803406.45</v>
      </c>
      <c r="K238" s="1">
        <v>194792</v>
      </c>
      <c r="L238" s="1">
        <v>5755698</v>
      </c>
      <c r="M238" s="1">
        <v>0.19908900558948517</v>
      </c>
      <c r="N238" s="1">
        <v>3.5829226970672607</v>
      </c>
      <c r="O238" s="1">
        <v>0.11947280913591385</v>
      </c>
      <c r="P238" s="1">
        <v>17.468479156494141</v>
      </c>
      <c r="Q238" s="1">
        <v>0</v>
      </c>
      <c r="S238" s="1">
        <v>36</v>
      </c>
      <c r="T238" s="1">
        <v>1</v>
      </c>
      <c r="U238" s="1">
        <v>6753896.5</v>
      </c>
      <c r="V238" s="1">
        <v>0.31856182217597961</v>
      </c>
      <c r="W238" s="1">
        <v>4.9502010345458984</v>
      </c>
      <c r="X238" s="1">
        <v>4.9502010345458984</v>
      </c>
    </row>
    <row r="239" spans="1:24" x14ac:dyDescent="0.35">
      <c r="A239" s="1">
        <v>370202</v>
      </c>
      <c r="B239" s="1" t="s">
        <v>2350</v>
      </c>
      <c r="C239" s="1">
        <v>101303503</v>
      </c>
      <c r="D239" s="1">
        <v>202</v>
      </c>
      <c r="E239" s="1" t="s">
        <v>2377</v>
      </c>
      <c r="F239" s="1" t="s">
        <v>304</v>
      </c>
      <c r="G239" s="1" t="s">
        <v>323</v>
      </c>
      <c r="H239" s="1" t="s">
        <v>916</v>
      </c>
      <c r="I239" s="1">
        <v>846203.56</v>
      </c>
      <c r="K239" s="1">
        <v>194792</v>
      </c>
      <c r="L239" s="1">
        <v>6078105</v>
      </c>
      <c r="M239" s="1">
        <v>0.32240700721740723</v>
      </c>
      <c r="N239" s="1">
        <v>5.601527214050293</v>
      </c>
      <c r="O239" s="1">
        <v>4.2797110974788666E-2</v>
      </c>
      <c r="P239" s="1">
        <v>5.3269562721252441</v>
      </c>
      <c r="Q239" s="1">
        <v>0</v>
      </c>
      <c r="S239" s="1">
        <v>37</v>
      </c>
      <c r="T239" s="1">
        <v>1</v>
      </c>
      <c r="U239" s="1">
        <v>7119100.5</v>
      </c>
      <c r="V239" s="1">
        <v>0.36520412564277649</v>
      </c>
      <c r="W239" s="1">
        <v>5.4073081016540527</v>
      </c>
      <c r="X239" s="1">
        <v>5.4073081016540527</v>
      </c>
    </row>
    <row r="240" spans="1:24" x14ac:dyDescent="0.35">
      <c r="A240" s="1">
        <v>380202</v>
      </c>
      <c r="B240" s="1" t="s">
        <v>2351</v>
      </c>
      <c r="C240" s="1">
        <v>101303503</v>
      </c>
      <c r="D240" s="1">
        <v>202</v>
      </c>
      <c r="E240" s="1" t="s">
        <v>2377</v>
      </c>
      <c r="F240" s="1" t="s">
        <v>304</v>
      </c>
      <c r="G240" s="1" t="s">
        <v>323</v>
      </c>
      <c r="H240" s="1" t="s">
        <v>916</v>
      </c>
      <c r="I240" s="1">
        <v>922756</v>
      </c>
      <c r="K240" s="1">
        <v>194792</v>
      </c>
      <c r="L240" s="1">
        <v>6165646</v>
      </c>
      <c r="M240" s="1">
        <v>8.7540999054908752E-2</v>
      </c>
      <c r="N240" s="1">
        <v>1.4402679204940796</v>
      </c>
      <c r="O240" s="1">
        <v>7.6552443206310272E-2</v>
      </c>
      <c r="P240" s="1">
        <v>9.046574592590332</v>
      </c>
      <c r="Q240" s="1">
        <v>0</v>
      </c>
      <c r="S240" s="1">
        <v>38</v>
      </c>
      <c r="T240" s="1">
        <v>1</v>
      </c>
      <c r="U240" s="1">
        <v>7283194</v>
      </c>
      <c r="V240" s="1">
        <v>0.16409343481063843</v>
      </c>
      <c r="W240" s="1">
        <v>2.3049752712249756</v>
      </c>
      <c r="X240" s="1">
        <v>2.3049752712249756</v>
      </c>
    </row>
    <row r="241" spans="1:24" x14ac:dyDescent="0.35">
      <c r="A241" s="1">
        <v>390202</v>
      </c>
      <c r="B241" s="1" t="s">
        <v>2352</v>
      </c>
      <c r="C241" s="1">
        <v>101303503</v>
      </c>
      <c r="D241" s="1">
        <v>202</v>
      </c>
      <c r="E241" s="1" t="s">
        <v>2377</v>
      </c>
      <c r="F241" s="1" t="s">
        <v>304</v>
      </c>
      <c r="G241" s="1" t="s">
        <v>323</v>
      </c>
      <c r="H241" s="1" t="s">
        <v>916</v>
      </c>
      <c r="I241" s="1">
        <v>1020639</v>
      </c>
      <c r="K241" s="1">
        <v>244792</v>
      </c>
      <c r="L241" s="1">
        <v>6195972</v>
      </c>
      <c r="M241" s="1">
        <v>3.0325999483466148E-2</v>
      </c>
      <c r="N241" s="1">
        <v>0.49185436964035034</v>
      </c>
      <c r="O241" s="1">
        <v>9.788300096988678E-2</v>
      </c>
      <c r="P241" s="1">
        <v>10.60767936706543</v>
      </c>
      <c r="Q241" s="1">
        <v>5.000000074505806E-2</v>
      </c>
      <c r="S241" s="1">
        <v>39</v>
      </c>
      <c r="T241" s="1">
        <v>1</v>
      </c>
      <c r="U241" s="1">
        <v>7461403</v>
      </c>
      <c r="V241" s="1">
        <v>0.17820899188518524</v>
      </c>
      <c r="W241" s="1">
        <v>2.4468522071838379</v>
      </c>
      <c r="X241" s="1">
        <v>2.4468522071838379</v>
      </c>
    </row>
    <row r="242" spans="1:24" x14ac:dyDescent="0.35">
      <c r="A242" s="1">
        <v>400202</v>
      </c>
      <c r="B242" s="1" t="s">
        <v>2353</v>
      </c>
      <c r="C242" s="1">
        <v>101303503</v>
      </c>
      <c r="D242" s="1">
        <v>202</v>
      </c>
      <c r="E242" s="1" t="s">
        <v>2377</v>
      </c>
      <c r="F242" s="1" t="s">
        <v>304</v>
      </c>
      <c r="G242" s="1" t="s">
        <v>323</v>
      </c>
      <c r="H242" s="1" t="s">
        <v>916</v>
      </c>
      <c r="S242" s="1">
        <v>40</v>
      </c>
      <c r="T242" s="1">
        <v>1</v>
      </c>
      <c r="U242" s="1">
        <v>0</v>
      </c>
      <c r="V242" s="1">
        <v>0</v>
      </c>
      <c r="W242" s="1">
        <v>-100</v>
      </c>
      <c r="X242" s="1">
        <v>-100</v>
      </c>
    </row>
    <row r="243" spans="1:24" x14ac:dyDescent="0.35">
      <c r="A243" s="1">
        <v>410202</v>
      </c>
      <c r="B243" s="1" t="s">
        <v>2354</v>
      </c>
      <c r="C243" s="1">
        <v>101303503</v>
      </c>
      <c r="D243" s="1">
        <v>202</v>
      </c>
      <c r="E243" s="1" t="s">
        <v>2377</v>
      </c>
      <c r="F243" s="1" t="s">
        <v>304</v>
      </c>
      <c r="G243" s="1" t="s">
        <v>323</v>
      </c>
      <c r="H243" s="1" t="s">
        <v>916</v>
      </c>
      <c r="S243" s="1">
        <v>41</v>
      </c>
      <c r="T243" s="1">
        <v>1</v>
      </c>
      <c r="U243" s="1">
        <v>0</v>
      </c>
      <c r="V243" s="1">
        <v>0</v>
      </c>
    </row>
    <row r="244" spans="1:24" x14ac:dyDescent="0.35">
      <c r="A244" s="1">
        <v>420202</v>
      </c>
      <c r="B244" s="1" t="s">
        <v>2355</v>
      </c>
      <c r="C244" s="1">
        <v>101303503</v>
      </c>
      <c r="D244" s="1">
        <v>202</v>
      </c>
      <c r="E244" s="1" t="s">
        <v>2377</v>
      </c>
      <c r="F244" s="1" t="s">
        <v>304</v>
      </c>
      <c r="G244" s="1" t="s">
        <v>323</v>
      </c>
      <c r="H244" s="1" t="s">
        <v>916</v>
      </c>
      <c r="S244" s="1">
        <v>42</v>
      </c>
      <c r="T244" s="1">
        <v>1</v>
      </c>
      <c r="U244" s="1">
        <v>0</v>
      </c>
      <c r="V244" s="1">
        <v>0</v>
      </c>
    </row>
    <row r="245" spans="1:24" x14ac:dyDescent="0.35">
      <c r="A245" s="1">
        <v>430202</v>
      </c>
      <c r="B245" s="1" t="s">
        <v>2356</v>
      </c>
      <c r="C245" s="1">
        <v>101303503</v>
      </c>
      <c r="D245" s="1">
        <v>202</v>
      </c>
      <c r="E245" s="1" t="s">
        <v>2377</v>
      </c>
      <c r="F245" s="1" t="s">
        <v>304</v>
      </c>
      <c r="G245" s="1" t="s">
        <v>323</v>
      </c>
      <c r="H245" s="1" t="s">
        <v>916</v>
      </c>
      <c r="S245" s="1">
        <v>43</v>
      </c>
      <c r="T245" s="1">
        <v>1</v>
      </c>
      <c r="U245" s="1">
        <v>0</v>
      </c>
      <c r="V245" s="1">
        <v>0</v>
      </c>
    </row>
    <row r="246" spans="1:24" x14ac:dyDescent="0.35">
      <c r="A246" s="1">
        <v>440202</v>
      </c>
      <c r="B246" s="1" t="s">
        <v>2357</v>
      </c>
      <c r="C246" s="1">
        <v>101303503</v>
      </c>
      <c r="D246" s="1">
        <v>202</v>
      </c>
      <c r="E246" s="1" t="s">
        <v>2377</v>
      </c>
      <c r="F246" s="1" t="s">
        <v>304</v>
      </c>
      <c r="G246" s="1" t="s">
        <v>323</v>
      </c>
      <c r="H246" s="1" t="s">
        <v>916</v>
      </c>
      <c r="S246" s="1">
        <v>44</v>
      </c>
      <c r="T246" s="1">
        <v>1</v>
      </c>
      <c r="U246" s="1">
        <v>0</v>
      </c>
      <c r="V246" s="1">
        <v>0</v>
      </c>
    </row>
    <row r="247" spans="1:24" x14ac:dyDescent="0.35">
      <c r="A247" s="1">
        <v>450202</v>
      </c>
      <c r="B247" s="1" t="s">
        <v>2358</v>
      </c>
      <c r="C247" s="1">
        <v>101303503</v>
      </c>
      <c r="D247" s="1">
        <v>202</v>
      </c>
      <c r="E247" s="1" t="s">
        <v>2377</v>
      </c>
      <c r="F247" s="1" t="s">
        <v>304</v>
      </c>
      <c r="G247" s="1" t="s">
        <v>323</v>
      </c>
      <c r="H247" s="1" t="s">
        <v>916</v>
      </c>
      <c r="S247" s="1">
        <v>45</v>
      </c>
      <c r="T247" s="1">
        <v>1</v>
      </c>
      <c r="U247" s="1">
        <v>0</v>
      </c>
      <c r="V247" s="1">
        <v>0</v>
      </c>
    </row>
    <row r="248" spans="1:24" x14ac:dyDescent="0.35">
      <c r="A248" s="1">
        <v>460202</v>
      </c>
      <c r="B248" s="1" t="s">
        <v>2359</v>
      </c>
      <c r="C248" s="1">
        <v>101303503</v>
      </c>
      <c r="D248" s="1">
        <v>202</v>
      </c>
      <c r="E248" s="1" t="s">
        <v>2377</v>
      </c>
      <c r="F248" s="1" t="s">
        <v>304</v>
      </c>
      <c r="G248" s="1" t="s">
        <v>323</v>
      </c>
      <c r="H248" s="1" t="s">
        <v>916</v>
      </c>
      <c r="S248" s="1">
        <v>46</v>
      </c>
      <c r="T248" s="1">
        <v>1</v>
      </c>
      <c r="U248" s="1">
        <v>0</v>
      </c>
      <c r="V248" s="1">
        <v>0</v>
      </c>
    </row>
    <row r="249" spans="1:24" x14ac:dyDescent="0.35">
      <c r="A249" s="1">
        <v>470202</v>
      </c>
      <c r="B249" s="1" t="s">
        <v>2360</v>
      </c>
      <c r="C249" s="1">
        <v>101303503</v>
      </c>
      <c r="D249" s="1">
        <v>202</v>
      </c>
      <c r="E249" s="1" t="s">
        <v>2377</v>
      </c>
      <c r="F249" s="1" t="s">
        <v>304</v>
      </c>
      <c r="G249" s="1" t="s">
        <v>323</v>
      </c>
      <c r="H249" s="1" t="s">
        <v>916</v>
      </c>
      <c r="S249" s="1">
        <v>47</v>
      </c>
      <c r="T249" s="1">
        <v>1</v>
      </c>
      <c r="U249" s="1">
        <v>0</v>
      </c>
      <c r="V249" s="1">
        <v>0</v>
      </c>
    </row>
    <row r="250" spans="1:24" x14ac:dyDescent="0.35">
      <c r="A250" s="1">
        <v>480202</v>
      </c>
      <c r="B250" s="1" t="s">
        <v>2361</v>
      </c>
      <c r="C250" s="1">
        <v>101303503</v>
      </c>
      <c r="D250" s="1">
        <v>202</v>
      </c>
      <c r="E250" s="1" t="s">
        <v>2377</v>
      </c>
      <c r="F250" s="1" t="s">
        <v>304</v>
      </c>
      <c r="G250" s="1" t="s">
        <v>323</v>
      </c>
      <c r="H250" s="1" t="s">
        <v>916</v>
      </c>
      <c r="S250" s="1">
        <v>48</v>
      </c>
      <c r="T250" s="1">
        <v>1</v>
      </c>
      <c r="U250" s="1">
        <v>0</v>
      </c>
      <c r="V250" s="1">
        <v>0</v>
      </c>
    </row>
    <row r="251" spans="1:24" x14ac:dyDescent="0.35">
      <c r="A251" s="1">
        <v>290404</v>
      </c>
      <c r="B251" s="1" t="s">
        <v>2341</v>
      </c>
      <c r="C251" s="1">
        <v>101306503</v>
      </c>
      <c r="D251" s="1">
        <v>404</v>
      </c>
      <c r="E251" s="1" t="s">
        <v>2378</v>
      </c>
      <c r="F251" s="1" t="s">
        <v>304</v>
      </c>
      <c r="G251" s="1" t="s">
        <v>323</v>
      </c>
      <c r="H251" s="1" t="s">
        <v>916</v>
      </c>
      <c r="I251" s="1">
        <v>540987.21</v>
      </c>
      <c r="K251" s="1">
        <v>124219</v>
      </c>
      <c r="L251" s="1">
        <v>4890366</v>
      </c>
      <c r="S251" s="1">
        <v>29</v>
      </c>
      <c r="T251" s="1">
        <v>1</v>
      </c>
      <c r="U251" s="1">
        <v>5555572</v>
      </c>
      <c r="V251" s="1">
        <v>0</v>
      </c>
    </row>
    <row r="252" spans="1:24" x14ac:dyDescent="0.35">
      <c r="A252" s="1">
        <v>300404</v>
      </c>
      <c r="B252" s="1" t="s">
        <v>2343</v>
      </c>
      <c r="C252" s="1">
        <v>101306503</v>
      </c>
      <c r="D252" s="1">
        <v>404</v>
      </c>
      <c r="E252" s="1" t="s">
        <v>2378</v>
      </c>
      <c r="F252" s="1" t="s">
        <v>304</v>
      </c>
      <c r="G252" s="1" t="s">
        <v>323</v>
      </c>
      <c r="H252" s="1" t="s">
        <v>916</v>
      </c>
      <c r="I252" s="1">
        <v>549248.52</v>
      </c>
      <c r="K252" s="1">
        <v>143461</v>
      </c>
      <c r="L252" s="1">
        <v>4963188.5</v>
      </c>
      <c r="M252" s="1">
        <v>7.2822496294975281E-2</v>
      </c>
      <c r="N252" s="1">
        <v>1.4891011714935303</v>
      </c>
      <c r="O252" s="1">
        <v>8.2613099366426468E-3</v>
      </c>
      <c r="P252" s="1">
        <v>1.5270804166793823</v>
      </c>
      <c r="Q252" s="1">
        <v>1.9241999834775925E-2</v>
      </c>
      <c r="S252" s="1">
        <v>30</v>
      </c>
      <c r="T252" s="1">
        <v>1</v>
      </c>
      <c r="U252" s="1">
        <v>5655898</v>
      </c>
      <c r="V252" s="1">
        <v>0.100325807929039</v>
      </c>
      <c r="W252" s="1">
        <v>1.8058626651763916</v>
      </c>
      <c r="X252" s="1">
        <v>1.8058626651763916</v>
      </c>
    </row>
    <row r="253" spans="1:24" x14ac:dyDescent="0.35">
      <c r="A253" s="1">
        <v>310404</v>
      </c>
      <c r="B253" s="1" t="s">
        <v>2344</v>
      </c>
      <c r="C253" s="1">
        <v>101306503</v>
      </c>
      <c r="D253" s="1">
        <v>404</v>
      </c>
      <c r="E253" s="1" t="s">
        <v>2378</v>
      </c>
      <c r="F253" s="1" t="s">
        <v>304</v>
      </c>
      <c r="G253" s="1" t="s">
        <v>323</v>
      </c>
      <c r="H253" s="1" t="s">
        <v>916</v>
      </c>
      <c r="I253" s="1">
        <v>561156.74</v>
      </c>
      <c r="K253" s="1">
        <v>133840</v>
      </c>
      <c r="L253" s="1">
        <v>4995226.5</v>
      </c>
      <c r="M253" s="1">
        <v>3.2037999480962753E-2</v>
      </c>
      <c r="N253" s="1">
        <v>0.64551246166229248</v>
      </c>
      <c r="O253" s="1">
        <v>1.1908220127224922E-2</v>
      </c>
      <c r="P253" s="1">
        <v>2.168093204498291</v>
      </c>
      <c r="Q253" s="1">
        <v>-9.6209999173879623E-3</v>
      </c>
      <c r="S253" s="1">
        <v>31</v>
      </c>
      <c r="T253" s="1">
        <v>1</v>
      </c>
      <c r="U253" s="1">
        <v>5690223</v>
      </c>
      <c r="V253" s="1">
        <v>3.4325219690799713E-2</v>
      </c>
      <c r="W253" s="1">
        <v>0.60688859224319458</v>
      </c>
      <c r="X253" s="1">
        <v>0.60688859224319458</v>
      </c>
    </row>
    <row r="254" spans="1:24" x14ac:dyDescent="0.35">
      <c r="A254" s="1">
        <v>320404</v>
      </c>
      <c r="B254" s="1" t="s">
        <v>2345</v>
      </c>
      <c r="C254" s="1">
        <v>101306503</v>
      </c>
      <c r="D254" s="1">
        <v>404</v>
      </c>
      <c r="E254" s="1" t="s">
        <v>2378</v>
      </c>
      <c r="F254" s="1" t="s">
        <v>304</v>
      </c>
      <c r="G254" s="1" t="s">
        <v>323</v>
      </c>
      <c r="H254" s="1" t="s">
        <v>916</v>
      </c>
      <c r="I254" s="1">
        <v>560381.23</v>
      </c>
      <c r="K254" s="1">
        <v>133840</v>
      </c>
      <c r="L254" s="1">
        <v>5065739.5</v>
      </c>
      <c r="M254" s="1">
        <v>7.0513002574443817E-2</v>
      </c>
      <c r="N254" s="1">
        <v>1.4116076231002808</v>
      </c>
      <c r="O254" s="1">
        <v>-7.7550997957587242E-4</v>
      </c>
      <c r="P254" s="1">
        <v>-0.13819846510887146</v>
      </c>
      <c r="Q254" s="1">
        <v>0</v>
      </c>
      <c r="S254" s="1">
        <v>32</v>
      </c>
      <c r="T254" s="1">
        <v>1</v>
      </c>
      <c r="U254" s="1">
        <v>5759961</v>
      </c>
      <c r="V254" s="1">
        <v>6.9737493991851807E-2</v>
      </c>
      <c r="W254" s="1">
        <v>1.2255759239196777</v>
      </c>
      <c r="X254" s="1">
        <v>1.2255759239196777</v>
      </c>
    </row>
    <row r="255" spans="1:24" x14ac:dyDescent="0.35">
      <c r="A255" s="1">
        <v>330404</v>
      </c>
      <c r="B255" s="1" t="s">
        <v>2346</v>
      </c>
      <c r="C255" s="1">
        <v>101306503</v>
      </c>
      <c r="D255" s="1">
        <v>404</v>
      </c>
      <c r="E255" s="1" t="s">
        <v>2378</v>
      </c>
      <c r="F255" s="1" t="s">
        <v>304</v>
      </c>
      <c r="G255" s="1" t="s">
        <v>323</v>
      </c>
      <c r="H255" s="1" t="s">
        <v>916</v>
      </c>
      <c r="I255" s="1">
        <v>588062.41</v>
      </c>
      <c r="K255" s="1">
        <v>133840</v>
      </c>
      <c r="L255" s="1">
        <v>5116675</v>
      </c>
      <c r="M255" s="1">
        <v>5.0935499370098114E-2</v>
      </c>
      <c r="N255" s="1">
        <v>1.0054899454116821</v>
      </c>
      <c r="O255" s="1">
        <v>2.7681179344654083E-2</v>
      </c>
      <c r="P255" s="1">
        <v>4.9397048950195313</v>
      </c>
      <c r="Q255" s="1">
        <v>0</v>
      </c>
      <c r="S255" s="1">
        <v>33</v>
      </c>
      <c r="T255" s="1">
        <v>1</v>
      </c>
      <c r="U255" s="1">
        <v>5838577.5</v>
      </c>
      <c r="V255" s="1">
        <v>7.8616678714752197E-2</v>
      </c>
      <c r="W255" s="1">
        <v>1.3648790121078491</v>
      </c>
      <c r="X255" s="1">
        <v>1.3648790121078491</v>
      </c>
    </row>
    <row r="256" spans="1:24" x14ac:dyDescent="0.35">
      <c r="A256" s="1">
        <v>340404</v>
      </c>
      <c r="B256" s="1" t="s">
        <v>2347</v>
      </c>
      <c r="C256" s="1">
        <v>101306503</v>
      </c>
      <c r="D256" s="1">
        <v>404</v>
      </c>
      <c r="E256" s="1" t="s">
        <v>2378</v>
      </c>
      <c r="F256" s="1" t="s">
        <v>304</v>
      </c>
      <c r="G256" s="1" t="s">
        <v>323</v>
      </c>
      <c r="H256" s="1" t="s">
        <v>916</v>
      </c>
      <c r="I256" s="1">
        <v>588038.52</v>
      </c>
      <c r="K256" s="1">
        <v>133840</v>
      </c>
      <c r="L256" s="1">
        <v>5116672</v>
      </c>
      <c r="M256" s="1">
        <v>-3.0000001061125658E-6</v>
      </c>
      <c r="N256" s="1">
        <v>-5.8631827414501458E-5</v>
      </c>
      <c r="O256" s="1">
        <v>-2.3889999283710495E-5</v>
      </c>
      <c r="P256" s="1">
        <v>-4.0624937973916531E-3</v>
      </c>
      <c r="Q256" s="1">
        <v>0</v>
      </c>
      <c r="S256" s="1">
        <v>34</v>
      </c>
      <c r="T256" s="1">
        <v>1</v>
      </c>
      <c r="U256" s="1">
        <v>5838550.5</v>
      </c>
      <c r="V256" s="1">
        <v>-2.6890000299317762E-5</v>
      </c>
      <c r="W256" s="1">
        <v>-4.6244141412898898E-4</v>
      </c>
      <c r="X256" s="1">
        <v>-4.6244141412898898E-4</v>
      </c>
    </row>
    <row r="257" spans="1:24" x14ac:dyDescent="0.35">
      <c r="A257" s="1">
        <v>350404</v>
      </c>
      <c r="B257" s="1" t="s">
        <v>2348</v>
      </c>
      <c r="C257" s="1">
        <v>101306503</v>
      </c>
      <c r="D257" s="1">
        <v>404</v>
      </c>
      <c r="E257" s="1" t="s">
        <v>2378</v>
      </c>
      <c r="F257" s="1" t="s">
        <v>304</v>
      </c>
      <c r="G257" s="1" t="s">
        <v>323</v>
      </c>
      <c r="H257" s="1" t="s">
        <v>916</v>
      </c>
      <c r="I257" s="1">
        <v>596663.25</v>
      </c>
      <c r="K257" s="1">
        <v>133840</v>
      </c>
      <c r="L257" s="1">
        <v>5211782</v>
      </c>
      <c r="M257" s="1">
        <v>9.5109999179840088E-2</v>
      </c>
      <c r="N257" s="1">
        <v>1.8588254451751709</v>
      </c>
      <c r="O257" s="1">
        <v>8.6247297003865242E-3</v>
      </c>
      <c r="P257" s="1">
        <v>1.466694712638855</v>
      </c>
      <c r="Q257" s="1">
        <v>0</v>
      </c>
      <c r="S257" s="1">
        <v>35</v>
      </c>
      <c r="T257" s="1">
        <v>1</v>
      </c>
      <c r="U257" s="1">
        <v>5942285</v>
      </c>
      <c r="V257" s="1">
        <v>0.10373473167419434</v>
      </c>
      <c r="W257" s="1">
        <v>1.7767167091369629</v>
      </c>
      <c r="X257" s="1">
        <v>1.7767167091369629</v>
      </c>
    </row>
    <row r="258" spans="1:24" x14ac:dyDescent="0.35">
      <c r="A258" s="1">
        <v>360404</v>
      </c>
      <c r="B258" s="1" t="s">
        <v>2349</v>
      </c>
      <c r="C258" s="1">
        <v>101306503</v>
      </c>
      <c r="D258" s="1">
        <v>404</v>
      </c>
      <c r="E258" s="1" t="s">
        <v>2378</v>
      </c>
      <c r="F258" s="1" t="s">
        <v>304</v>
      </c>
      <c r="G258" s="1" t="s">
        <v>323</v>
      </c>
      <c r="H258" s="1" t="s">
        <v>916</v>
      </c>
      <c r="I258" s="1">
        <v>656941.46</v>
      </c>
      <c r="K258" s="1">
        <v>133840</v>
      </c>
      <c r="L258" s="1">
        <v>5424744.5</v>
      </c>
      <c r="M258" s="1">
        <v>0.21296249330043793</v>
      </c>
      <c r="N258" s="1">
        <v>4.086174488067627</v>
      </c>
      <c r="O258" s="1">
        <v>6.0278210788965225E-2</v>
      </c>
      <c r="P258" s="1">
        <v>10.102551460266113</v>
      </c>
      <c r="Q258" s="1">
        <v>0</v>
      </c>
      <c r="S258" s="1">
        <v>36</v>
      </c>
      <c r="T258" s="1">
        <v>1</v>
      </c>
      <c r="U258" s="1">
        <v>6215526</v>
      </c>
      <c r="V258" s="1">
        <v>0.27324071526527405</v>
      </c>
      <c r="W258" s="1">
        <v>4.5982480049133301</v>
      </c>
      <c r="X258" s="1">
        <v>4.5982480049133301</v>
      </c>
    </row>
    <row r="259" spans="1:24" x14ac:dyDescent="0.35">
      <c r="A259" s="1">
        <v>370404</v>
      </c>
      <c r="B259" s="1" t="s">
        <v>2350</v>
      </c>
      <c r="C259" s="1">
        <v>101306503</v>
      </c>
      <c r="D259" s="1">
        <v>404</v>
      </c>
      <c r="E259" s="1" t="s">
        <v>2378</v>
      </c>
      <c r="F259" s="1" t="s">
        <v>304</v>
      </c>
      <c r="G259" s="1" t="s">
        <v>323</v>
      </c>
      <c r="H259" s="1" t="s">
        <v>916</v>
      </c>
      <c r="I259" s="1">
        <v>679370.2</v>
      </c>
      <c r="K259" s="1">
        <v>135660.12</v>
      </c>
      <c r="L259" s="1">
        <v>5750584.5</v>
      </c>
      <c r="M259" s="1">
        <v>0.32583999633789063</v>
      </c>
      <c r="N259" s="1">
        <v>6.0065503120422363</v>
      </c>
      <c r="O259" s="1">
        <v>2.2428739815950394E-2</v>
      </c>
      <c r="P259" s="1">
        <v>3.4141154289245605</v>
      </c>
      <c r="Q259" s="1">
        <v>1.8201200291514397E-3</v>
      </c>
      <c r="S259" s="1">
        <v>37</v>
      </c>
      <c r="T259" s="1">
        <v>1</v>
      </c>
      <c r="U259" s="1">
        <v>6565615</v>
      </c>
      <c r="V259" s="1">
        <v>0.35008886456489563</v>
      </c>
      <c r="W259" s="1">
        <v>5.6324920654296875</v>
      </c>
      <c r="X259" s="1">
        <v>5.6324920654296875</v>
      </c>
    </row>
    <row r="260" spans="1:24" x14ac:dyDescent="0.35">
      <c r="A260" s="1">
        <v>380404</v>
      </c>
      <c r="B260" s="1" t="s">
        <v>2351</v>
      </c>
      <c r="C260" s="1">
        <v>101306503</v>
      </c>
      <c r="D260" s="1">
        <v>404</v>
      </c>
      <c r="E260" s="1" t="s">
        <v>2378</v>
      </c>
      <c r="F260" s="1" t="s">
        <v>304</v>
      </c>
      <c r="G260" s="1" t="s">
        <v>323</v>
      </c>
      <c r="H260" s="1" t="s">
        <v>916</v>
      </c>
      <c r="I260" s="1">
        <v>737700</v>
      </c>
      <c r="K260" s="1">
        <v>237813.765625</v>
      </c>
      <c r="L260" s="1">
        <v>5819185</v>
      </c>
      <c r="M260" s="1">
        <v>6.8600498139858246E-2</v>
      </c>
      <c r="N260" s="1">
        <v>1.1929309368133545</v>
      </c>
      <c r="O260" s="1">
        <v>5.832979828119278E-2</v>
      </c>
      <c r="P260" s="1">
        <v>8.5858640670776367</v>
      </c>
      <c r="Q260" s="1">
        <v>0.10215364396572113</v>
      </c>
      <c r="S260" s="1">
        <v>38</v>
      </c>
      <c r="T260" s="1">
        <v>1</v>
      </c>
      <c r="U260" s="1">
        <v>6794699</v>
      </c>
      <c r="V260" s="1">
        <v>0.22908395528793335</v>
      </c>
      <c r="W260" s="1">
        <v>3.4891476631164551</v>
      </c>
      <c r="X260" s="1">
        <v>3.4891476631164551</v>
      </c>
    </row>
    <row r="261" spans="1:24" x14ac:dyDescent="0.35">
      <c r="A261" s="1">
        <v>390404</v>
      </c>
      <c r="B261" s="1" t="s">
        <v>2352</v>
      </c>
      <c r="C261" s="1">
        <v>101306503</v>
      </c>
      <c r="D261" s="1">
        <v>404</v>
      </c>
      <c r="E261" s="1" t="s">
        <v>2378</v>
      </c>
      <c r="F261" s="1" t="s">
        <v>304</v>
      </c>
      <c r="G261" s="1" t="s">
        <v>323</v>
      </c>
      <c r="H261" s="1" t="s">
        <v>916</v>
      </c>
      <c r="I261" s="1">
        <v>754977</v>
      </c>
      <c r="K261" s="1">
        <v>375576.375</v>
      </c>
      <c r="L261" s="1">
        <v>5854318</v>
      </c>
      <c r="M261" s="1">
        <v>3.5133000463247299E-2</v>
      </c>
      <c r="N261" s="1">
        <v>0.60374432802200317</v>
      </c>
      <c r="O261" s="1">
        <v>1.7277000471949577E-2</v>
      </c>
      <c r="P261" s="1">
        <v>2.3420088291168213</v>
      </c>
      <c r="Q261" s="1">
        <v>0.13776260614395142</v>
      </c>
      <c r="S261" s="1">
        <v>39</v>
      </c>
      <c r="T261" s="1">
        <v>1</v>
      </c>
      <c r="U261" s="1">
        <v>6984871.5</v>
      </c>
      <c r="V261" s="1">
        <v>0.19017261266708374</v>
      </c>
      <c r="W261" s="1">
        <v>2.7988362312316895</v>
      </c>
      <c r="X261" s="1">
        <v>2.7988362312316895</v>
      </c>
    </row>
    <row r="262" spans="1:24" x14ac:dyDescent="0.35">
      <c r="A262" s="1">
        <v>400404</v>
      </c>
      <c r="B262" s="1" t="s">
        <v>2353</v>
      </c>
      <c r="C262" s="1">
        <v>101306503</v>
      </c>
      <c r="D262" s="1">
        <v>404</v>
      </c>
      <c r="E262" s="1" t="s">
        <v>2378</v>
      </c>
      <c r="F262" s="1" t="s">
        <v>304</v>
      </c>
      <c r="G262" s="1" t="s">
        <v>323</v>
      </c>
      <c r="H262" s="1" t="s">
        <v>916</v>
      </c>
      <c r="S262" s="1">
        <v>40</v>
      </c>
      <c r="T262" s="1">
        <v>1</v>
      </c>
      <c r="U262" s="1">
        <v>0</v>
      </c>
      <c r="V262" s="1">
        <v>0</v>
      </c>
      <c r="W262" s="1">
        <v>-100</v>
      </c>
      <c r="X262" s="1">
        <v>-100</v>
      </c>
    </row>
    <row r="263" spans="1:24" x14ac:dyDescent="0.35">
      <c r="A263" s="1">
        <v>410404</v>
      </c>
      <c r="B263" s="1" t="s">
        <v>2354</v>
      </c>
      <c r="C263" s="1">
        <v>101306503</v>
      </c>
      <c r="D263" s="1">
        <v>404</v>
      </c>
      <c r="E263" s="1" t="s">
        <v>2378</v>
      </c>
      <c r="F263" s="1" t="s">
        <v>304</v>
      </c>
      <c r="G263" s="1" t="s">
        <v>323</v>
      </c>
      <c r="H263" s="1" t="s">
        <v>916</v>
      </c>
      <c r="S263" s="1">
        <v>41</v>
      </c>
      <c r="T263" s="1">
        <v>1</v>
      </c>
      <c r="U263" s="1">
        <v>0</v>
      </c>
      <c r="V263" s="1">
        <v>0</v>
      </c>
    </row>
    <row r="264" spans="1:24" x14ac:dyDescent="0.35">
      <c r="A264" s="1">
        <v>420404</v>
      </c>
      <c r="B264" s="1" t="s">
        <v>2355</v>
      </c>
      <c r="C264" s="1">
        <v>101306503</v>
      </c>
      <c r="D264" s="1">
        <v>404</v>
      </c>
      <c r="E264" s="1" t="s">
        <v>2378</v>
      </c>
      <c r="F264" s="1" t="s">
        <v>304</v>
      </c>
      <c r="G264" s="1" t="s">
        <v>323</v>
      </c>
      <c r="H264" s="1" t="s">
        <v>916</v>
      </c>
      <c r="S264" s="1">
        <v>42</v>
      </c>
      <c r="T264" s="1">
        <v>1</v>
      </c>
      <c r="U264" s="1">
        <v>0</v>
      </c>
      <c r="V264" s="1">
        <v>0</v>
      </c>
    </row>
    <row r="265" spans="1:24" x14ac:dyDescent="0.35">
      <c r="A265" s="1">
        <v>430404</v>
      </c>
      <c r="B265" s="1" t="s">
        <v>2356</v>
      </c>
      <c r="C265" s="1">
        <v>101306503</v>
      </c>
      <c r="D265" s="1">
        <v>404</v>
      </c>
      <c r="E265" s="1" t="s">
        <v>2378</v>
      </c>
      <c r="F265" s="1" t="s">
        <v>304</v>
      </c>
      <c r="G265" s="1" t="s">
        <v>323</v>
      </c>
      <c r="H265" s="1" t="s">
        <v>916</v>
      </c>
      <c r="S265" s="1">
        <v>43</v>
      </c>
      <c r="T265" s="1">
        <v>1</v>
      </c>
      <c r="U265" s="1">
        <v>0</v>
      </c>
      <c r="V265" s="1">
        <v>0</v>
      </c>
    </row>
    <row r="266" spans="1:24" x14ac:dyDescent="0.35">
      <c r="A266" s="1">
        <v>440404</v>
      </c>
      <c r="B266" s="1" t="s">
        <v>2357</v>
      </c>
      <c r="C266" s="1">
        <v>101306503</v>
      </c>
      <c r="D266" s="1">
        <v>404</v>
      </c>
      <c r="E266" s="1" t="s">
        <v>2378</v>
      </c>
      <c r="F266" s="1" t="s">
        <v>304</v>
      </c>
      <c r="G266" s="1" t="s">
        <v>323</v>
      </c>
      <c r="H266" s="1" t="s">
        <v>916</v>
      </c>
      <c r="S266" s="1">
        <v>44</v>
      </c>
      <c r="T266" s="1">
        <v>1</v>
      </c>
      <c r="U266" s="1">
        <v>0</v>
      </c>
      <c r="V266" s="1">
        <v>0</v>
      </c>
    </row>
    <row r="267" spans="1:24" x14ac:dyDescent="0.35">
      <c r="A267" s="1">
        <v>450404</v>
      </c>
      <c r="B267" s="1" t="s">
        <v>2358</v>
      </c>
      <c r="C267" s="1">
        <v>101306503</v>
      </c>
      <c r="D267" s="1">
        <v>404</v>
      </c>
      <c r="E267" s="1" t="s">
        <v>2378</v>
      </c>
      <c r="F267" s="1" t="s">
        <v>304</v>
      </c>
      <c r="G267" s="1" t="s">
        <v>323</v>
      </c>
      <c r="H267" s="1" t="s">
        <v>916</v>
      </c>
      <c r="S267" s="1">
        <v>45</v>
      </c>
      <c r="T267" s="1">
        <v>1</v>
      </c>
      <c r="U267" s="1">
        <v>0</v>
      </c>
      <c r="V267" s="1">
        <v>0</v>
      </c>
    </row>
    <row r="268" spans="1:24" x14ac:dyDescent="0.35">
      <c r="A268" s="1">
        <v>460404</v>
      </c>
      <c r="B268" s="1" t="s">
        <v>2359</v>
      </c>
      <c r="C268" s="1">
        <v>101306503</v>
      </c>
      <c r="D268" s="1">
        <v>404</v>
      </c>
      <c r="E268" s="1" t="s">
        <v>2378</v>
      </c>
      <c r="F268" s="1" t="s">
        <v>304</v>
      </c>
      <c r="G268" s="1" t="s">
        <v>323</v>
      </c>
      <c r="H268" s="1" t="s">
        <v>916</v>
      </c>
      <c r="S268" s="1">
        <v>46</v>
      </c>
      <c r="T268" s="1">
        <v>1</v>
      </c>
      <c r="U268" s="1">
        <v>0</v>
      </c>
      <c r="V268" s="1">
        <v>0</v>
      </c>
    </row>
    <row r="269" spans="1:24" x14ac:dyDescent="0.35">
      <c r="A269" s="1">
        <v>470404</v>
      </c>
      <c r="B269" s="1" t="s">
        <v>2360</v>
      </c>
      <c r="C269" s="1">
        <v>101306503</v>
      </c>
      <c r="D269" s="1">
        <v>404</v>
      </c>
      <c r="E269" s="1" t="s">
        <v>2378</v>
      </c>
      <c r="F269" s="1" t="s">
        <v>304</v>
      </c>
      <c r="G269" s="1" t="s">
        <v>323</v>
      </c>
      <c r="H269" s="1" t="s">
        <v>916</v>
      </c>
      <c r="S269" s="1">
        <v>47</v>
      </c>
      <c r="T269" s="1">
        <v>1</v>
      </c>
      <c r="U269" s="1">
        <v>0</v>
      </c>
      <c r="V269" s="1">
        <v>0</v>
      </c>
    </row>
    <row r="270" spans="1:24" x14ac:dyDescent="0.35">
      <c r="A270" s="1">
        <v>480404</v>
      </c>
      <c r="B270" s="1" t="s">
        <v>2361</v>
      </c>
      <c r="C270" s="1">
        <v>101306503</v>
      </c>
      <c r="D270" s="1">
        <v>404</v>
      </c>
      <c r="E270" s="1" t="s">
        <v>2378</v>
      </c>
      <c r="F270" s="1" t="s">
        <v>304</v>
      </c>
      <c r="G270" s="1" t="s">
        <v>323</v>
      </c>
      <c r="H270" s="1" t="s">
        <v>916</v>
      </c>
      <c r="S270" s="1">
        <v>48</v>
      </c>
      <c r="T270" s="1">
        <v>1</v>
      </c>
      <c r="U270" s="1">
        <v>0</v>
      </c>
      <c r="V270" s="1">
        <v>0</v>
      </c>
    </row>
    <row r="271" spans="1:24" x14ac:dyDescent="0.35">
      <c r="A271" s="1">
        <v>290471</v>
      </c>
      <c r="B271" s="1" t="s">
        <v>2341</v>
      </c>
      <c r="C271" s="1">
        <v>101308503</v>
      </c>
      <c r="D271" s="1">
        <v>471</v>
      </c>
      <c r="E271" s="1" t="s">
        <v>2379</v>
      </c>
      <c r="F271" s="1" t="s">
        <v>304</v>
      </c>
      <c r="G271" s="1" t="s">
        <v>323</v>
      </c>
      <c r="H271" s="1" t="s">
        <v>916</v>
      </c>
      <c r="I271" s="1">
        <v>670401.24</v>
      </c>
      <c r="J271" s="1">
        <v>20300.419999999998</v>
      </c>
      <c r="K271" s="1">
        <v>97413</v>
      </c>
      <c r="L271" s="1">
        <v>3254386.75</v>
      </c>
      <c r="S271" s="1">
        <v>29</v>
      </c>
      <c r="T271" s="1">
        <v>1</v>
      </c>
      <c r="U271" s="1">
        <v>4042501.5</v>
      </c>
      <c r="V271" s="1">
        <v>0</v>
      </c>
    </row>
    <row r="272" spans="1:24" x14ac:dyDescent="0.35">
      <c r="A272" s="1">
        <v>300471</v>
      </c>
      <c r="B272" s="1" t="s">
        <v>2343</v>
      </c>
      <c r="C272" s="1">
        <v>101308503</v>
      </c>
      <c r="D272" s="1">
        <v>471</v>
      </c>
      <c r="E272" s="1" t="s">
        <v>2379</v>
      </c>
      <c r="F272" s="1" t="s">
        <v>304</v>
      </c>
      <c r="G272" s="1" t="s">
        <v>323</v>
      </c>
      <c r="H272" s="1" t="s">
        <v>916</v>
      </c>
      <c r="I272" s="1">
        <v>671727.72</v>
      </c>
      <c r="J272" s="1">
        <v>17036.490000000002</v>
      </c>
      <c r="K272" s="1">
        <v>97413</v>
      </c>
      <c r="L272" s="1">
        <v>3377713.25</v>
      </c>
      <c r="M272" s="1">
        <v>0.12332650274038315</v>
      </c>
      <c r="N272" s="1">
        <v>3.7895464897155762</v>
      </c>
      <c r="O272" s="1">
        <v>1.3264799490571022E-3</v>
      </c>
      <c r="P272" s="1">
        <v>0.19786359369754791</v>
      </c>
      <c r="Q272" s="1">
        <v>0</v>
      </c>
      <c r="R272" s="1">
        <v>-3.2639300916343927E-3</v>
      </c>
      <c r="S272" s="1">
        <v>30</v>
      </c>
      <c r="T272" s="1">
        <v>1</v>
      </c>
      <c r="U272" s="1">
        <v>4163890.5</v>
      </c>
      <c r="V272" s="1">
        <v>0.12138905376195908</v>
      </c>
      <c r="W272" s="1">
        <v>3.0028188228607178</v>
      </c>
      <c r="X272" s="1">
        <v>3.0028188228607178</v>
      </c>
    </row>
    <row r="273" spans="1:24" x14ac:dyDescent="0.35">
      <c r="A273" s="1">
        <v>310471</v>
      </c>
      <c r="B273" s="1" t="s">
        <v>2344</v>
      </c>
      <c r="C273" s="1">
        <v>101308503</v>
      </c>
      <c r="D273" s="1">
        <v>471</v>
      </c>
      <c r="E273" s="1" t="s">
        <v>2379</v>
      </c>
      <c r="F273" s="1" t="s">
        <v>304</v>
      </c>
      <c r="G273" s="1" t="s">
        <v>323</v>
      </c>
      <c r="H273" s="1" t="s">
        <v>916</v>
      </c>
      <c r="I273" s="1">
        <v>679434.74</v>
      </c>
      <c r="J273" s="1">
        <v>20778.14</v>
      </c>
      <c r="K273" s="1">
        <v>97413</v>
      </c>
      <c r="L273" s="1">
        <v>3407842.75</v>
      </c>
      <c r="M273" s="1">
        <v>3.0129499733448029E-2</v>
      </c>
      <c r="N273" s="1">
        <v>0.89200884103775024</v>
      </c>
      <c r="O273" s="1">
        <v>7.7070198021829128E-3</v>
      </c>
      <c r="P273" s="1">
        <v>1.1473428010940552</v>
      </c>
      <c r="Q273" s="1">
        <v>0</v>
      </c>
      <c r="R273" s="1">
        <v>3.7416499108076096E-3</v>
      </c>
      <c r="S273" s="1">
        <v>31</v>
      </c>
      <c r="T273" s="1">
        <v>1</v>
      </c>
      <c r="U273" s="1">
        <v>4205468.5</v>
      </c>
      <c r="V273" s="1">
        <v>4.1578169912099838E-2</v>
      </c>
      <c r="W273" s="1">
        <v>0.99853730201721191</v>
      </c>
      <c r="X273" s="1">
        <v>0.99853730201721191</v>
      </c>
    </row>
    <row r="274" spans="1:24" x14ac:dyDescent="0.35">
      <c r="A274" s="1">
        <v>320471</v>
      </c>
      <c r="B274" s="1" t="s">
        <v>2345</v>
      </c>
      <c r="C274" s="1">
        <v>101308503</v>
      </c>
      <c r="D274" s="1">
        <v>471</v>
      </c>
      <c r="E274" s="1" t="s">
        <v>2379</v>
      </c>
      <c r="F274" s="1" t="s">
        <v>304</v>
      </c>
      <c r="G274" s="1" t="s">
        <v>323</v>
      </c>
      <c r="H274" s="1" t="s">
        <v>916</v>
      </c>
      <c r="I274" s="1">
        <v>682922.26</v>
      </c>
      <c r="J274" s="1">
        <v>16289.89</v>
      </c>
      <c r="K274" s="1">
        <v>97413</v>
      </c>
      <c r="L274" s="1">
        <v>3505464.25</v>
      </c>
      <c r="M274" s="1">
        <v>9.7621500492095947E-2</v>
      </c>
      <c r="N274" s="1">
        <v>2.8646128177642822</v>
      </c>
      <c r="O274" s="1">
        <v>3.4875199198722839E-3</v>
      </c>
      <c r="P274" s="1">
        <v>0.51329725980758667</v>
      </c>
      <c r="Q274" s="1">
        <v>0</v>
      </c>
      <c r="R274" s="1">
        <v>-4.4882497750222683E-3</v>
      </c>
      <c r="S274" s="1">
        <v>32</v>
      </c>
      <c r="T274" s="1">
        <v>1</v>
      </c>
      <c r="U274" s="1">
        <v>4302089.5</v>
      </c>
      <c r="V274" s="1">
        <v>9.6620768308639526E-2</v>
      </c>
      <c r="W274" s="1">
        <v>2.2975084781646729</v>
      </c>
      <c r="X274" s="1">
        <v>2.2975084781646729</v>
      </c>
    </row>
    <row r="275" spans="1:24" x14ac:dyDescent="0.35">
      <c r="A275" s="1">
        <v>330471</v>
      </c>
      <c r="B275" s="1" t="s">
        <v>2346</v>
      </c>
      <c r="C275" s="1">
        <v>101308503</v>
      </c>
      <c r="D275" s="1">
        <v>471</v>
      </c>
      <c r="E275" s="1" t="s">
        <v>2379</v>
      </c>
      <c r="F275" s="1" t="s">
        <v>304</v>
      </c>
      <c r="G275" s="1" t="s">
        <v>323</v>
      </c>
      <c r="H275" s="1" t="s">
        <v>916</v>
      </c>
      <c r="I275" s="1">
        <v>686700.08</v>
      </c>
      <c r="J275" s="1">
        <v>22685.93</v>
      </c>
      <c r="K275" s="1">
        <v>97413</v>
      </c>
      <c r="L275" s="1">
        <v>3656084</v>
      </c>
      <c r="M275" s="1">
        <v>0.1506197452545166</v>
      </c>
      <c r="N275" s="1">
        <v>4.2967133522033691</v>
      </c>
      <c r="O275" s="1">
        <v>3.7778199184685946E-3</v>
      </c>
      <c r="P275" s="1">
        <v>0.55318450927734375</v>
      </c>
      <c r="Q275" s="1">
        <v>0</v>
      </c>
      <c r="R275" s="1">
        <v>6.396039854735136E-3</v>
      </c>
      <c r="S275" s="1">
        <v>33</v>
      </c>
      <c r="T275" s="1">
        <v>1</v>
      </c>
      <c r="U275" s="1">
        <v>4462883</v>
      </c>
      <c r="V275" s="1">
        <v>0.16079360246658325</v>
      </c>
      <c r="W275" s="1">
        <v>3.7375674247741699</v>
      </c>
      <c r="X275" s="1">
        <v>3.7375674247741699</v>
      </c>
    </row>
    <row r="276" spans="1:24" x14ac:dyDescent="0.35">
      <c r="A276" s="1">
        <v>340471</v>
      </c>
      <c r="B276" s="1" t="s">
        <v>2347</v>
      </c>
      <c r="C276" s="1">
        <v>101308503</v>
      </c>
      <c r="D276" s="1">
        <v>471</v>
      </c>
      <c r="E276" s="1" t="s">
        <v>2379</v>
      </c>
      <c r="F276" s="1" t="s">
        <v>304</v>
      </c>
      <c r="G276" s="1" t="s">
        <v>323</v>
      </c>
      <c r="H276" s="1" t="s">
        <v>916</v>
      </c>
      <c r="I276" s="1">
        <v>686692.22</v>
      </c>
      <c r="J276" s="1">
        <v>35003</v>
      </c>
      <c r="K276" s="1">
        <v>97413</v>
      </c>
      <c r="L276" s="1">
        <v>3656079</v>
      </c>
      <c r="M276" s="1">
        <v>-4.9999998736893758E-6</v>
      </c>
      <c r="N276" s="1">
        <v>-1.36758346343413E-4</v>
      </c>
      <c r="O276" s="1">
        <v>-7.8599996413686313E-6</v>
      </c>
      <c r="P276" s="1">
        <v>-1.1446045245975256E-3</v>
      </c>
      <c r="Q276" s="1">
        <v>0</v>
      </c>
      <c r="R276" s="1">
        <v>1.2317069806158543E-2</v>
      </c>
      <c r="S276" s="1">
        <v>34</v>
      </c>
      <c r="T276" s="1">
        <v>1</v>
      </c>
      <c r="U276" s="1">
        <v>4475187</v>
      </c>
      <c r="V276" s="1">
        <v>1.2304209172725677E-2</v>
      </c>
      <c r="W276" s="1">
        <v>0.27569621801376343</v>
      </c>
      <c r="X276" s="1">
        <v>0.27569621801376343</v>
      </c>
    </row>
    <row r="277" spans="1:24" x14ac:dyDescent="0.35">
      <c r="A277" s="1">
        <v>350471</v>
      </c>
      <c r="B277" s="1" t="s">
        <v>2348</v>
      </c>
      <c r="C277" s="1">
        <v>101308503</v>
      </c>
      <c r="D277" s="1">
        <v>471</v>
      </c>
      <c r="E277" s="1" t="s">
        <v>2379</v>
      </c>
      <c r="F277" s="1" t="s">
        <v>304</v>
      </c>
      <c r="G277" s="1" t="s">
        <v>323</v>
      </c>
      <c r="H277" s="1" t="s">
        <v>916</v>
      </c>
      <c r="I277" s="1">
        <v>690544.13</v>
      </c>
      <c r="J277" s="1">
        <v>36401.67</v>
      </c>
      <c r="K277" s="1">
        <v>98630</v>
      </c>
      <c r="L277" s="1">
        <v>3654826.5</v>
      </c>
      <c r="M277" s="1">
        <v>-1.2524999910965562E-3</v>
      </c>
      <c r="N277" s="1">
        <v>-3.4258011728525162E-2</v>
      </c>
      <c r="O277" s="1">
        <v>3.851909888908267E-3</v>
      </c>
      <c r="P277" s="1">
        <v>0.56093686819076538</v>
      </c>
      <c r="Q277" s="1">
        <v>1.2169999536126852E-3</v>
      </c>
      <c r="R277" s="1">
        <v>1.3986700214445591E-3</v>
      </c>
      <c r="S277" s="1">
        <v>35</v>
      </c>
      <c r="T277" s="1">
        <v>1</v>
      </c>
      <c r="U277" s="1">
        <v>4480402.5</v>
      </c>
      <c r="V277" s="1">
        <v>5.215079989284277E-3</v>
      </c>
      <c r="W277" s="1">
        <v>0.11654261499643326</v>
      </c>
      <c r="X277" s="1">
        <v>0.11654261499643326</v>
      </c>
    </row>
    <row r="278" spans="1:24" x14ac:dyDescent="0.35">
      <c r="A278" s="1">
        <v>360471</v>
      </c>
      <c r="B278" s="1" t="s">
        <v>2349</v>
      </c>
      <c r="C278" s="1">
        <v>101308503</v>
      </c>
      <c r="D278" s="1">
        <v>471</v>
      </c>
      <c r="E278" s="1" t="s">
        <v>2379</v>
      </c>
      <c r="F278" s="1" t="s">
        <v>304</v>
      </c>
      <c r="G278" s="1" t="s">
        <v>323</v>
      </c>
      <c r="H278" s="1" t="s">
        <v>916</v>
      </c>
      <c r="I278" s="1">
        <v>704091.86</v>
      </c>
      <c r="J278" s="1">
        <v>49812.35</v>
      </c>
      <c r="K278" s="1">
        <v>98630</v>
      </c>
      <c r="L278" s="1">
        <v>3994456.75</v>
      </c>
      <c r="M278" s="1">
        <v>0.33963024616241455</v>
      </c>
      <c r="N278" s="1">
        <v>9.2926502227783203</v>
      </c>
      <c r="O278" s="1">
        <v>1.3547729700803757E-2</v>
      </c>
      <c r="P278" s="1">
        <v>1.9618920087814331</v>
      </c>
      <c r="Q278" s="1">
        <v>0</v>
      </c>
      <c r="R278" s="1">
        <v>1.3410679996013641E-2</v>
      </c>
      <c r="S278" s="1">
        <v>36</v>
      </c>
      <c r="T278" s="1">
        <v>1</v>
      </c>
      <c r="U278" s="1">
        <v>4846991</v>
      </c>
      <c r="V278" s="1">
        <v>0.36658865213394165</v>
      </c>
      <c r="W278" s="1">
        <v>8.1820440292358398</v>
      </c>
      <c r="X278" s="1">
        <v>8.1820440292358398</v>
      </c>
    </row>
    <row r="279" spans="1:24" x14ac:dyDescent="0.35">
      <c r="A279" s="1">
        <v>370471</v>
      </c>
      <c r="B279" s="1" t="s">
        <v>2350</v>
      </c>
      <c r="C279" s="1">
        <v>101308503</v>
      </c>
      <c r="D279" s="1">
        <v>471</v>
      </c>
      <c r="E279" s="1" t="s">
        <v>2379</v>
      </c>
      <c r="F279" s="1" t="s">
        <v>304</v>
      </c>
      <c r="G279" s="1" t="s">
        <v>323</v>
      </c>
      <c r="H279" s="1" t="s">
        <v>916</v>
      </c>
      <c r="I279" s="1">
        <v>723360.83</v>
      </c>
      <c r="J279" s="1">
        <v>72378.05</v>
      </c>
      <c r="K279" s="1">
        <v>98630</v>
      </c>
      <c r="L279" s="1">
        <v>4194766.5</v>
      </c>
      <c r="M279" s="1">
        <v>0.20030975341796875</v>
      </c>
      <c r="N279" s="1">
        <v>5.0146932601928711</v>
      </c>
      <c r="O279" s="1">
        <v>1.926896907389164E-2</v>
      </c>
      <c r="P279" s="1">
        <v>2.7367124557495117</v>
      </c>
      <c r="Q279" s="1">
        <v>0</v>
      </c>
      <c r="R279" s="1">
        <v>2.2565700113773346E-2</v>
      </c>
      <c r="S279" s="1">
        <v>37</v>
      </c>
      <c r="T279" s="1">
        <v>1</v>
      </c>
      <c r="U279" s="1">
        <v>5089135.5</v>
      </c>
      <c r="V279" s="1">
        <v>0.24214442074298859</v>
      </c>
      <c r="W279" s="1">
        <v>4.9957695007324219</v>
      </c>
      <c r="X279" s="1">
        <v>4.9957695007324219</v>
      </c>
    </row>
    <row r="280" spans="1:24" x14ac:dyDescent="0.35">
      <c r="A280" s="1">
        <v>380471</v>
      </c>
      <c r="B280" s="1" t="s">
        <v>2351</v>
      </c>
      <c r="C280" s="1">
        <v>101308503</v>
      </c>
      <c r="D280" s="1">
        <v>471</v>
      </c>
      <c r="E280" s="1" t="s">
        <v>2379</v>
      </c>
      <c r="F280" s="1" t="s">
        <v>304</v>
      </c>
      <c r="G280" s="1" t="s">
        <v>323</v>
      </c>
      <c r="H280" s="1" t="s">
        <v>916</v>
      </c>
      <c r="I280" s="1">
        <v>700627</v>
      </c>
      <c r="J280" s="1">
        <v>81088</v>
      </c>
      <c r="K280" s="1">
        <v>98630</v>
      </c>
      <c r="L280" s="1">
        <v>4311256</v>
      </c>
      <c r="M280" s="1">
        <v>0.11648949980735779</v>
      </c>
      <c r="N280" s="1">
        <v>2.7770199775695801</v>
      </c>
      <c r="O280" s="1">
        <v>-2.2733829915523529E-2</v>
      </c>
      <c r="P280" s="1">
        <v>-3.1428062915802002</v>
      </c>
      <c r="Q280" s="1">
        <v>0</v>
      </c>
      <c r="R280" s="1">
        <v>8.7099503725767136E-3</v>
      </c>
      <c r="S280" s="1">
        <v>38</v>
      </c>
      <c r="T280" s="1">
        <v>1</v>
      </c>
      <c r="U280" s="1">
        <v>5191601</v>
      </c>
      <c r="V280" s="1">
        <v>0.10246562212705612</v>
      </c>
      <c r="W280" s="1">
        <v>2.0134165287017822</v>
      </c>
      <c r="X280" s="1">
        <v>2.0134165287017822</v>
      </c>
    </row>
    <row r="281" spans="1:24" x14ac:dyDescent="0.35">
      <c r="A281" s="1">
        <v>390471</v>
      </c>
      <c r="B281" s="1" t="s">
        <v>2352</v>
      </c>
      <c r="C281" s="1">
        <v>101308503</v>
      </c>
      <c r="D281" s="1">
        <v>471</v>
      </c>
      <c r="E281" s="1" t="s">
        <v>2379</v>
      </c>
      <c r="F281" s="1" t="s">
        <v>304</v>
      </c>
      <c r="G281" s="1" t="s">
        <v>323</v>
      </c>
      <c r="H281" s="1" t="s">
        <v>916</v>
      </c>
      <c r="I281" s="1">
        <v>719251</v>
      </c>
      <c r="J281" s="1">
        <v>102170</v>
      </c>
      <c r="K281" s="1">
        <v>148630</v>
      </c>
      <c r="L281" s="1">
        <v>4365565</v>
      </c>
      <c r="M281" s="1">
        <v>5.4308999329805374E-2</v>
      </c>
      <c r="N281" s="1">
        <v>1.2597025632858276</v>
      </c>
      <c r="O281" s="1">
        <v>1.8624000251293182E-2</v>
      </c>
      <c r="P281" s="1">
        <v>2.6581904888153076</v>
      </c>
      <c r="Q281" s="1">
        <v>5.000000074505806E-2</v>
      </c>
      <c r="R281" s="1">
        <v>2.1082000806927681E-2</v>
      </c>
      <c r="S281" s="1">
        <v>39</v>
      </c>
      <c r="T281" s="1">
        <v>1</v>
      </c>
      <c r="U281" s="1">
        <v>5335616</v>
      </c>
      <c r="V281" s="1">
        <v>0.14401499927043915</v>
      </c>
      <c r="W281" s="1">
        <v>2.7739996910095215</v>
      </c>
      <c r="X281" s="1">
        <v>2.7739996910095215</v>
      </c>
    </row>
    <row r="282" spans="1:24" x14ac:dyDescent="0.35">
      <c r="A282" s="1">
        <v>400471</v>
      </c>
      <c r="B282" s="1" t="s">
        <v>2353</v>
      </c>
      <c r="C282" s="1">
        <v>101308503</v>
      </c>
      <c r="D282" s="1">
        <v>471</v>
      </c>
      <c r="E282" s="1" t="s">
        <v>2379</v>
      </c>
      <c r="F282" s="1" t="s">
        <v>304</v>
      </c>
      <c r="G282" s="1" t="s">
        <v>323</v>
      </c>
      <c r="H282" s="1" t="s">
        <v>916</v>
      </c>
      <c r="S282" s="1">
        <v>40</v>
      </c>
      <c r="T282" s="1">
        <v>1</v>
      </c>
      <c r="U282" s="1">
        <v>0</v>
      </c>
      <c r="V282" s="1">
        <v>0</v>
      </c>
      <c r="W282" s="1">
        <v>-100</v>
      </c>
      <c r="X282" s="1">
        <v>-100</v>
      </c>
    </row>
    <row r="283" spans="1:24" x14ac:dyDescent="0.35">
      <c r="A283" s="1">
        <v>410471</v>
      </c>
      <c r="B283" s="1" t="s">
        <v>2354</v>
      </c>
      <c r="C283" s="1">
        <v>101308503</v>
      </c>
      <c r="D283" s="1">
        <v>471</v>
      </c>
      <c r="E283" s="1" t="s">
        <v>2379</v>
      </c>
      <c r="F283" s="1" t="s">
        <v>304</v>
      </c>
      <c r="G283" s="1" t="s">
        <v>323</v>
      </c>
      <c r="H283" s="1" t="s">
        <v>916</v>
      </c>
      <c r="S283" s="1">
        <v>41</v>
      </c>
      <c r="T283" s="1">
        <v>1</v>
      </c>
      <c r="U283" s="1">
        <v>0</v>
      </c>
      <c r="V283" s="1">
        <v>0</v>
      </c>
    </row>
    <row r="284" spans="1:24" x14ac:dyDescent="0.35">
      <c r="A284" s="1">
        <v>420471</v>
      </c>
      <c r="B284" s="1" t="s">
        <v>2355</v>
      </c>
      <c r="C284" s="1">
        <v>101308503</v>
      </c>
      <c r="D284" s="1">
        <v>471</v>
      </c>
      <c r="E284" s="1" t="s">
        <v>2379</v>
      </c>
      <c r="F284" s="1" t="s">
        <v>304</v>
      </c>
      <c r="G284" s="1" t="s">
        <v>323</v>
      </c>
      <c r="H284" s="1" t="s">
        <v>916</v>
      </c>
      <c r="S284" s="1">
        <v>42</v>
      </c>
      <c r="T284" s="1">
        <v>1</v>
      </c>
      <c r="U284" s="1">
        <v>0</v>
      </c>
      <c r="V284" s="1">
        <v>0</v>
      </c>
    </row>
    <row r="285" spans="1:24" x14ac:dyDescent="0.35">
      <c r="A285" s="1">
        <v>430471</v>
      </c>
      <c r="B285" s="1" t="s">
        <v>2356</v>
      </c>
      <c r="C285" s="1">
        <v>101308503</v>
      </c>
      <c r="D285" s="1">
        <v>471</v>
      </c>
      <c r="E285" s="1" t="s">
        <v>2379</v>
      </c>
      <c r="F285" s="1" t="s">
        <v>304</v>
      </c>
      <c r="G285" s="1" t="s">
        <v>323</v>
      </c>
      <c r="H285" s="1" t="s">
        <v>916</v>
      </c>
      <c r="S285" s="1">
        <v>43</v>
      </c>
      <c r="T285" s="1">
        <v>1</v>
      </c>
      <c r="U285" s="1">
        <v>0</v>
      </c>
      <c r="V285" s="1">
        <v>0</v>
      </c>
    </row>
    <row r="286" spans="1:24" x14ac:dyDescent="0.35">
      <c r="A286" s="1">
        <v>440471</v>
      </c>
      <c r="B286" s="1" t="s">
        <v>2357</v>
      </c>
      <c r="C286" s="1">
        <v>101308503</v>
      </c>
      <c r="D286" s="1">
        <v>471</v>
      </c>
      <c r="E286" s="1" t="s">
        <v>2379</v>
      </c>
      <c r="F286" s="1" t="s">
        <v>304</v>
      </c>
      <c r="G286" s="1" t="s">
        <v>323</v>
      </c>
      <c r="H286" s="1" t="s">
        <v>916</v>
      </c>
      <c r="S286" s="1">
        <v>44</v>
      </c>
      <c r="T286" s="1">
        <v>1</v>
      </c>
      <c r="U286" s="1">
        <v>0</v>
      </c>
      <c r="V286" s="1">
        <v>0</v>
      </c>
    </row>
    <row r="287" spans="1:24" x14ac:dyDescent="0.35">
      <c r="A287" s="1">
        <v>450471</v>
      </c>
      <c r="B287" s="1" t="s">
        <v>2358</v>
      </c>
      <c r="C287" s="1">
        <v>101308503</v>
      </c>
      <c r="D287" s="1">
        <v>471</v>
      </c>
      <c r="E287" s="1" t="s">
        <v>2379</v>
      </c>
      <c r="F287" s="1" t="s">
        <v>304</v>
      </c>
      <c r="G287" s="1" t="s">
        <v>323</v>
      </c>
      <c r="H287" s="1" t="s">
        <v>916</v>
      </c>
      <c r="S287" s="1">
        <v>45</v>
      </c>
      <c r="T287" s="1">
        <v>1</v>
      </c>
      <c r="U287" s="1">
        <v>0</v>
      </c>
      <c r="V287" s="1">
        <v>0</v>
      </c>
    </row>
    <row r="288" spans="1:24" x14ac:dyDescent="0.35">
      <c r="A288" s="1">
        <v>460471</v>
      </c>
      <c r="B288" s="1" t="s">
        <v>2359</v>
      </c>
      <c r="C288" s="1">
        <v>101308503</v>
      </c>
      <c r="D288" s="1">
        <v>471</v>
      </c>
      <c r="E288" s="1" t="s">
        <v>2379</v>
      </c>
      <c r="F288" s="1" t="s">
        <v>304</v>
      </c>
      <c r="G288" s="1" t="s">
        <v>323</v>
      </c>
      <c r="H288" s="1" t="s">
        <v>916</v>
      </c>
      <c r="S288" s="1">
        <v>46</v>
      </c>
      <c r="T288" s="1">
        <v>1</v>
      </c>
      <c r="U288" s="1">
        <v>0</v>
      </c>
      <c r="V288" s="1">
        <v>0</v>
      </c>
    </row>
    <row r="289" spans="1:24" x14ac:dyDescent="0.35">
      <c r="A289" s="1">
        <v>470471</v>
      </c>
      <c r="B289" s="1" t="s">
        <v>2360</v>
      </c>
      <c r="C289" s="1">
        <v>101308503</v>
      </c>
      <c r="D289" s="1">
        <v>471</v>
      </c>
      <c r="E289" s="1" t="s">
        <v>2379</v>
      </c>
      <c r="F289" s="1" t="s">
        <v>304</v>
      </c>
      <c r="G289" s="1" t="s">
        <v>323</v>
      </c>
      <c r="H289" s="1" t="s">
        <v>916</v>
      </c>
      <c r="S289" s="1">
        <v>47</v>
      </c>
      <c r="T289" s="1">
        <v>1</v>
      </c>
      <c r="U289" s="1">
        <v>0</v>
      </c>
      <c r="V289" s="1">
        <v>0</v>
      </c>
    </row>
    <row r="290" spans="1:24" x14ac:dyDescent="0.35">
      <c r="A290" s="1">
        <v>480471</v>
      </c>
      <c r="B290" s="1" t="s">
        <v>2361</v>
      </c>
      <c r="C290" s="1">
        <v>101308503</v>
      </c>
      <c r="D290" s="1">
        <v>471</v>
      </c>
      <c r="E290" s="1" t="s">
        <v>2379</v>
      </c>
      <c r="F290" s="1" t="s">
        <v>304</v>
      </c>
      <c r="G290" s="1" t="s">
        <v>323</v>
      </c>
      <c r="H290" s="1" t="s">
        <v>916</v>
      </c>
      <c r="S290" s="1">
        <v>48</v>
      </c>
      <c r="T290" s="1">
        <v>1</v>
      </c>
      <c r="U290" s="1">
        <v>0</v>
      </c>
      <c r="V290" s="1">
        <v>0</v>
      </c>
    </row>
    <row r="291" spans="1:24" x14ac:dyDescent="0.35">
      <c r="A291" s="1">
        <v>290016</v>
      </c>
      <c r="B291" s="1" t="s">
        <v>2341</v>
      </c>
      <c r="C291" s="1">
        <v>101630504</v>
      </c>
      <c r="D291" s="1">
        <v>16</v>
      </c>
      <c r="E291" s="1" t="s">
        <v>2380</v>
      </c>
      <c r="F291" s="1" t="s">
        <v>304</v>
      </c>
      <c r="G291" s="1" t="s">
        <v>558</v>
      </c>
      <c r="H291" s="1" t="s">
        <v>916</v>
      </c>
      <c r="I291" s="1">
        <v>555433.94999999995</v>
      </c>
      <c r="K291" s="1">
        <v>105057</v>
      </c>
      <c r="L291" s="1">
        <v>4243833.5</v>
      </c>
      <c r="S291" s="1">
        <v>29</v>
      </c>
      <c r="T291" s="1">
        <v>1</v>
      </c>
      <c r="U291" s="1">
        <v>4904324.5</v>
      </c>
      <c r="V291" s="1">
        <v>0</v>
      </c>
    </row>
    <row r="292" spans="1:24" x14ac:dyDescent="0.35">
      <c r="A292" s="1">
        <v>300016</v>
      </c>
      <c r="B292" s="1" t="s">
        <v>2343</v>
      </c>
      <c r="C292" s="1">
        <v>101630504</v>
      </c>
      <c r="D292" s="1">
        <v>16</v>
      </c>
      <c r="E292" s="1" t="s">
        <v>2380</v>
      </c>
      <c r="F292" s="1" t="s">
        <v>304</v>
      </c>
      <c r="G292" s="1" t="s">
        <v>558</v>
      </c>
      <c r="H292" s="1" t="s">
        <v>916</v>
      </c>
      <c r="I292" s="1">
        <v>556992.59</v>
      </c>
      <c r="K292" s="1">
        <v>105057</v>
      </c>
      <c r="L292" s="1">
        <v>4271557</v>
      </c>
      <c r="M292" s="1">
        <v>2.772350050508976E-2</v>
      </c>
      <c r="N292" s="1">
        <v>0.65326547622680664</v>
      </c>
      <c r="O292" s="1">
        <v>1.5586400404572487E-3</v>
      </c>
      <c r="P292" s="1">
        <v>0.28061661124229431</v>
      </c>
      <c r="Q292" s="1">
        <v>0</v>
      </c>
      <c r="S292" s="1">
        <v>30</v>
      </c>
      <c r="T292" s="1">
        <v>1</v>
      </c>
      <c r="U292" s="1">
        <v>4933606.5</v>
      </c>
      <c r="V292" s="1">
        <v>2.9282141476869583E-2</v>
      </c>
      <c r="W292" s="1">
        <v>0.59706491231918335</v>
      </c>
      <c r="X292" s="1">
        <v>0.59706491231918335</v>
      </c>
    </row>
    <row r="293" spans="1:24" x14ac:dyDescent="0.35">
      <c r="A293" s="1">
        <v>310016</v>
      </c>
      <c r="B293" s="1" t="s">
        <v>2344</v>
      </c>
      <c r="C293" s="1">
        <v>101630504</v>
      </c>
      <c r="D293" s="1">
        <v>16</v>
      </c>
      <c r="E293" s="1" t="s">
        <v>2380</v>
      </c>
      <c r="F293" s="1" t="s">
        <v>304</v>
      </c>
      <c r="G293" s="1" t="s">
        <v>558</v>
      </c>
      <c r="H293" s="1" t="s">
        <v>916</v>
      </c>
      <c r="I293" s="1">
        <v>560815.51</v>
      </c>
      <c r="K293" s="1">
        <v>105057</v>
      </c>
      <c r="L293" s="1">
        <v>4279563</v>
      </c>
      <c r="M293" s="1">
        <v>8.0059999600052834E-3</v>
      </c>
      <c r="N293" s="1">
        <v>0.18742580711841583</v>
      </c>
      <c r="O293" s="1">
        <v>3.8229199126362801E-3</v>
      </c>
      <c r="P293" s="1">
        <v>0.68635022640228271</v>
      </c>
      <c r="Q293" s="1">
        <v>0</v>
      </c>
      <c r="S293" s="1">
        <v>31</v>
      </c>
      <c r="T293" s="1">
        <v>1</v>
      </c>
      <c r="U293" s="1">
        <v>4945435.5</v>
      </c>
      <c r="V293" s="1">
        <v>1.1828919872641563E-2</v>
      </c>
      <c r="W293" s="1">
        <v>0.23976375162601471</v>
      </c>
      <c r="X293" s="1">
        <v>0.23976375162601471</v>
      </c>
    </row>
    <row r="294" spans="1:24" x14ac:dyDescent="0.35">
      <c r="A294" s="1">
        <v>320016</v>
      </c>
      <c r="B294" s="1" t="s">
        <v>2345</v>
      </c>
      <c r="C294" s="1">
        <v>101630504</v>
      </c>
      <c r="D294" s="1">
        <v>16</v>
      </c>
      <c r="E294" s="1" t="s">
        <v>2380</v>
      </c>
      <c r="F294" s="1" t="s">
        <v>304</v>
      </c>
      <c r="G294" s="1" t="s">
        <v>558</v>
      </c>
      <c r="H294" s="1" t="s">
        <v>916</v>
      </c>
      <c r="I294" s="1">
        <v>566550.88</v>
      </c>
      <c r="J294" s="1">
        <v>5734.23</v>
      </c>
      <c r="K294" s="1">
        <v>105057</v>
      </c>
      <c r="L294" s="1">
        <v>4296896</v>
      </c>
      <c r="M294" s="1">
        <v>1.7333000898361206E-2</v>
      </c>
      <c r="N294" s="1">
        <v>0.40501800179481506</v>
      </c>
      <c r="O294" s="1">
        <v>5.7353698648512363E-3</v>
      </c>
      <c r="P294" s="1">
        <v>1.02268385887146</v>
      </c>
      <c r="Q294" s="1">
        <v>0</v>
      </c>
      <c r="S294" s="1">
        <v>32</v>
      </c>
      <c r="T294" s="1">
        <v>1</v>
      </c>
      <c r="U294" s="1">
        <v>4974238</v>
      </c>
      <c r="V294" s="1">
        <v>2.3068370297551155E-2</v>
      </c>
      <c r="W294" s="1">
        <v>0.58240574598312378</v>
      </c>
      <c r="X294" s="1">
        <v>0.58240574598312378</v>
      </c>
    </row>
    <row r="295" spans="1:24" x14ac:dyDescent="0.35">
      <c r="A295" s="1">
        <v>330016</v>
      </c>
      <c r="B295" s="1" t="s">
        <v>2346</v>
      </c>
      <c r="C295" s="1">
        <v>101630504</v>
      </c>
      <c r="D295" s="1">
        <v>16</v>
      </c>
      <c r="E295" s="1" t="s">
        <v>2380</v>
      </c>
      <c r="F295" s="1" t="s">
        <v>304</v>
      </c>
      <c r="G295" s="1" t="s">
        <v>558</v>
      </c>
      <c r="H295" s="1" t="s">
        <v>916</v>
      </c>
      <c r="I295" s="1">
        <v>575222.82999999996</v>
      </c>
      <c r="J295" s="1">
        <v>4541.32</v>
      </c>
      <c r="K295" s="1">
        <v>105057</v>
      </c>
      <c r="L295" s="1">
        <v>4309262.5</v>
      </c>
      <c r="M295" s="1">
        <v>1.2366499751806259E-2</v>
      </c>
      <c r="N295" s="1">
        <v>0.28780078887939453</v>
      </c>
      <c r="O295" s="1">
        <v>8.6719496175646782E-3</v>
      </c>
      <c r="P295" s="1">
        <v>1.5306569337844849</v>
      </c>
      <c r="Q295" s="1">
        <v>0</v>
      </c>
      <c r="R295" s="1">
        <v>-1.1929100146517158E-3</v>
      </c>
      <c r="S295" s="1">
        <v>33</v>
      </c>
      <c r="T295" s="1">
        <v>1</v>
      </c>
      <c r="U295" s="1">
        <v>4994083.5</v>
      </c>
      <c r="V295" s="1">
        <v>1.9845539703965187E-2</v>
      </c>
      <c r="W295" s="1">
        <v>0.39896562695503235</v>
      </c>
      <c r="X295" s="1">
        <v>0.39896562695503235</v>
      </c>
    </row>
    <row r="296" spans="1:24" x14ac:dyDescent="0.35">
      <c r="A296" s="1">
        <v>340016</v>
      </c>
      <c r="B296" s="1" t="s">
        <v>2347</v>
      </c>
      <c r="C296" s="1">
        <v>101630504</v>
      </c>
      <c r="D296" s="1">
        <v>16</v>
      </c>
      <c r="E296" s="1" t="s">
        <v>2380</v>
      </c>
      <c r="F296" s="1" t="s">
        <v>304</v>
      </c>
      <c r="G296" s="1" t="s">
        <v>558</v>
      </c>
      <c r="H296" s="1" t="s">
        <v>916</v>
      </c>
      <c r="I296" s="1">
        <v>575210.76</v>
      </c>
      <c r="J296" s="1">
        <v>5509</v>
      </c>
      <c r="K296" s="1">
        <v>105057</v>
      </c>
      <c r="L296" s="1">
        <v>4309261.5</v>
      </c>
      <c r="M296" s="1">
        <v>-9.9999999747524271E-7</v>
      </c>
      <c r="N296" s="1">
        <v>-2.3205826437333599E-5</v>
      </c>
      <c r="O296" s="1">
        <v>-1.2069999684172217E-5</v>
      </c>
      <c r="P296" s="1">
        <v>-2.0983172580599785E-3</v>
      </c>
      <c r="Q296" s="1">
        <v>0</v>
      </c>
      <c r="R296" s="1">
        <v>9.6768001094460487E-4</v>
      </c>
      <c r="S296" s="1">
        <v>34</v>
      </c>
      <c r="T296" s="1">
        <v>1</v>
      </c>
      <c r="U296" s="1">
        <v>4995038</v>
      </c>
      <c r="V296" s="1">
        <v>9.5461000455543399E-4</v>
      </c>
      <c r="W296" s="1">
        <v>1.9112616777420044E-2</v>
      </c>
      <c r="X296" s="1">
        <v>1.9112616777420044E-2</v>
      </c>
    </row>
    <row r="297" spans="1:24" x14ac:dyDescent="0.35">
      <c r="A297" s="1">
        <v>350016</v>
      </c>
      <c r="B297" s="1" t="s">
        <v>2348</v>
      </c>
      <c r="C297" s="1">
        <v>101630504</v>
      </c>
      <c r="D297" s="1">
        <v>16</v>
      </c>
      <c r="E297" s="1" t="s">
        <v>2380</v>
      </c>
      <c r="F297" s="1" t="s">
        <v>304</v>
      </c>
      <c r="G297" s="1" t="s">
        <v>558</v>
      </c>
      <c r="H297" s="1" t="s">
        <v>916</v>
      </c>
      <c r="I297" s="1">
        <v>580763.67000000004</v>
      </c>
      <c r="J297" s="1">
        <v>7201</v>
      </c>
      <c r="K297" s="1">
        <v>105057</v>
      </c>
      <c r="L297" s="1">
        <v>4322385</v>
      </c>
      <c r="M297" s="1">
        <v>1.3123500160872936E-2</v>
      </c>
      <c r="N297" s="1">
        <v>0.30454173684120178</v>
      </c>
      <c r="O297" s="1">
        <v>5.5529098026454449E-3</v>
      </c>
      <c r="P297" s="1">
        <v>0.96536964178085327</v>
      </c>
      <c r="Q297" s="1">
        <v>0</v>
      </c>
      <c r="R297" s="1">
        <v>1.6919999616220593E-3</v>
      </c>
      <c r="S297" s="1">
        <v>35</v>
      </c>
      <c r="T297" s="1">
        <v>1</v>
      </c>
      <c r="U297" s="1">
        <v>5015406.5</v>
      </c>
      <c r="V297" s="1">
        <v>2.0368410274386406E-2</v>
      </c>
      <c r="W297" s="1">
        <v>0.40777468681335449</v>
      </c>
      <c r="X297" s="1">
        <v>0.40777468681335449</v>
      </c>
    </row>
    <row r="298" spans="1:24" x14ac:dyDescent="0.35">
      <c r="A298" s="1">
        <v>360016</v>
      </c>
      <c r="B298" s="1" t="s">
        <v>2349</v>
      </c>
      <c r="C298" s="1">
        <v>101630504</v>
      </c>
      <c r="D298" s="1">
        <v>16</v>
      </c>
      <c r="E298" s="1" t="s">
        <v>2380</v>
      </c>
      <c r="F298" s="1" t="s">
        <v>304</v>
      </c>
      <c r="G298" s="1" t="s">
        <v>558</v>
      </c>
      <c r="H298" s="1" t="s">
        <v>916</v>
      </c>
      <c r="I298" s="1">
        <v>608403.56999999995</v>
      </c>
      <c r="J298" s="1">
        <v>7568.55</v>
      </c>
      <c r="K298" s="1">
        <v>105057</v>
      </c>
      <c r="L298" s="1">
        <v>4466131.5</v>
      </c>
      <c r="M298" s="1">
        <v>0.14374649524688721</v>
      </c>
      <c r="N298" s="1">
        <v>3.3256292343139648</v>
      </c>
      <c r="O298" s="1">
        <v>2.7639899402856827E-2</v>
      </c>
      <c r="P298" s="1">
        <v>4.7592334747314453</v>
      </c>
      <c r="Q298" s="1">
        <v>0</v>
      </c>
      <c r="R298" s="1">
        <v>3.6755000473931432E-4</v>
      </c>
      <c r="S298" s="1">
        <v>36</v>
      </c>
      <c r="T298" s="1">
        <v>1</v>
      </c>
      <c r="U298" s="1">
        <v>5187160.5</v>
      </c>
      <c r="V298" s="1">
        <v>0.17175394296646118</v>
      </c>
      <c r="W298" s="1">
        <v>3.4245278835296631</v>
      </c>
      <c r="X298" s="1">
        <v>3.4245278835296631</v>
      </c>
    </row>
    <row r="299" spans="1:24" x14ac:dyDescent="0.35">
      <c r="A299" s="1">
        <v>370016</v>
      </c>
      <c r="B299" s="1" t="s">
        <v>2350</v>
      </c>
      <c r="C299" s="1">
        <v>101630504</v>
      </c>
      <c r="D299" s="1">
        <v>16</v>
      </c>
      <c r="E299" s="1" t="s">
        <v>2380</v>
      </c>
      <c r="F299" s="1" t="s">
        <v>304</v>
      </c>
      <c r="G299" s="1" t="s">
        <v>558</v>
      </c>
      <c r="H299" s="1" t="s">
        <v>916</v>
      </c>
      <c r="I299" s="1">
        <v>626678.85</v>
      </c>
      <c r="K299" s="1">
        <v>105057</v>
      </c>
      <c r="L299" s="1">
        <v>4637909.5</v>
      </c>
      <c r="M299" s="1">
        <v>0.17177799344062805</v>
      </c>
      <c r="N299" s="1">
        <v>3.8462369441986084</v>
      </c>
      <c r="O299" s="1">
        <v>1.8275279551744461E-2</v>
      </c>
      <c r="P299" s="1">
        <v>3.0038087368011475</v>
      </c>
      <c r="Q299" s="1">
        <v>0</v>
      </c>
      <c r="S299" s="1">
        <v>37</v>
      </c>
      <c r="T299" s="1">
        <v>1</v>
      </c>
      <c r="U299" s="1">
        <v>5369645.5</v>
      </c>
      <c r="V299" s="1">
        <v>0.19005326926708221</v>
      </c>
      <c r="W299" s="1">
        <v>3.5180134773254395</v>
      </c>
      <c r="X299" s="1">
        <v>3.5180134773254395</v>
      </c>
    </row>
    <row r="300" spans="1:24" x14ac:dyDescent="0.35">
      <c r="A300" s="1">
        <v>380016</v>
      </c>
      <c r="B300" s="1" t="s">
        <v>2351</v>
      </c>
      <c r="C300" s="1">
        <v>101630504</v>
      </c>
      <c r="D300" s="1">
        <v>16</v>
      </c>
      <c r="E300" s="1" t="s">
        <v>2380</v>
      </c>
      <c r="F300" s="1" t="s">
        <v>304</v>
      </c>
      <c r="G300" s="1" t="s">
        <v>558</v>
      </c>
      <c r="H300" s="1" t="s">
        <v>916</v>
      </c>
      <c r="I300" s="1">
        <v>646331</v>
      </c>
      <c r="J300" s="1">
        <v>11266</v>
      </c>
      <c r="K300" s="1">
        <v>105057</v>
      </c>
      <c r="L300" s="1">
        <v>4680044</v>
      </c>
      <c r="M300" s="1">
        <v>4.2134501039981842E-2</v>
      </c>
      <c r="N300" s="1">
        <v>0.90848040580749512</v>
      </c>
      <c r="O300" s="1">
        <v>1.9652150571346283E-2</v>
      </c>
      <c r="P300" s="1">
        <v>3.135920524597168</v>
      </c>
      <c r="Q300" s="1">
        <v>0</v>
      </c>
      <c r="S300" s="1">
        <v>38</v>
      </c>
      <c r="T300" s="1">
        <v>1</v>
      </c>
      <c r="U300" s="1">
        <v>5442698</v>
      </c>
      <c r="V300" s="1">
        <v>6.1786651611328125E-2</v>
      </c>
      <c r="W300" s="1">
        <v>1.3604716062545776</v>
      </c>
      <c r="X300" s="1">
        <v>1.3604716062545776</v>
      </c>
    </row>
    <row r="301" spans="1:24" x14ac:dyDescent="0.35">
      <c r="A301" s="1">
        <v>390016</v>
      </c>
      <c r="B301" s="1" t="s">
        <v>2352</v>
      </c>
      <c r="C301" s="1">
        <v>101630504</v>
      </c>
      <c r="D301" s="1">
        <v>16</v>
      </c>
      <c r="E301" s="1" t="s">
        <v>2380</v>
      </c>
      <c r="F301" s="1" t="s">
        <v>304</v>
      </c>
      <c r="G301" s="1" t="s">
        <v>558</v>
      </c>
      <c r="H301" s="1" t="s">
        <v>916</v>
      </c>
      <c r="I301" s="1">
        <v>663204</v>
      </c>
      <c r="J301" s="1">
        <v>22590</v>
      </c>
      <c r="K301" s="1">
        <v>155057</v>
      </c>
      <c r="L301" s="1">
        <v>4701053</v>
      </c>
      <c r="M301" s="1">
        <v>2.1009000018239021E-2</v>
      </c>
      <c r="N301" s="1">
        <v>0.44890603423118591</v>
      </c>
      <c r="O301" s="1">
        <v>1.687300018966198E-2</v>
      </c>
      <c r="P301" s="1">
        <v>2.6105818748474121</v>
      </c>
      <c r="Q301" s="1">
        <v>5.000000074505806E-2</v>
      </c>
      <c r="R301" s="1">
        <v>1.1323999613523483E-2</v>
      </c>
      <c r="S301" s="1">
        <v>39</v>
      </c>
      <c r="T301" s="1">
        <v>1</v>
      </c>
      <c r="U301" s="1">
        <v>5541904</v>
      </c>
      <c r="V301" s="1">
        <v>9.9206000566482544E-2</v>
      </c>
      <c r="W301" s="1">
        <v>1.8227356672286987</v>
      </c>
      <c r="X301" s="1">
        <v>1.8227356672286987</v>
      </c>
    </row>
    <row r="302" spans="1:24" x14ac:dyDescent="0.35">
      <c r="A302" s="1">
        <v>400016</v>
      </c>
      <c r="B302" s="1" t="s">
        <v>2353</v>
      </c>
      <c r="C302" s="1">
        <v>101630504</v>
      </c>
      <c r="D302" s="1">
        <v>16</v>
      </c>
      <c r="E302" s="1" t="s">
        <v>2380</v>
      </c>
      <c r="F302" s="1" t="s">
        <v>304</v>
      </c>
      <c r="G302" s="1" t="s">
        <v>558</v>
      </c>
      <c r="H302" s="1" t="s">
        <v>916</v>
      </c>
      <c r="S302" s="1">
        <v>40</v>
      </c>
      <c r="T302" s="1">
        <v>1</v>
      </c>
      <c r="U302" s="1">
        <v>0</v>
      </c>
      <c r="V302" s="1">
        <v>0</v>
      </c>
      <c r="W302" s="1">
        <v>-100</v>
      </c>
      <c r="X302" s="1">
        <v>-100</v>
      </c>
    </row>
    <row r="303" spans="1:24" x14ac:dyDescent="0.35">
      <c r="A303" s="1">
        <v>410016</v>
      </c>
      <c r="B303" s="1" t="s">
        <v>2354</v>
      </c>
      <c r="C303" s="1">
        <v>101630504</v>
      </c>
      <c r="D303" s="1">
        <v>16</v>
      </c>
      <c r="E303" s="1" t="s">
        <v>2380</v>
      </c>
      <c r="F303" s="1" t="s">
        <v>304</v>
      </c>
      <c r="G303" s="1" t="s">
        <v>558</v>
      </c>
      <c r="H303" s="1" t="s">
        <v>916</v>
      </c>
      <c r="S303" s="1">
        <v>41</v>
      </c>
      <c r="T303" s="1">
        <v>1</v>
      </c>
      <c r="U303" s="1">
        <v>0</v>
      </c>
      <c r="V303" s="1">
        <v>0</v>
      </c>
    </row>
    <row r="304" spans="1:24" x14ac:dyDescent="0.35">
      <c r="A304" s="1">
        <v>420016</v>
      </c>
      <c r="B304" s="1" t="s">
        <v>2355</v>
      </c>
      <c r="C304" s="1">
        <v>101630504</v>
      </c>
      <c r="D304" s="1">
        <v>16</v>
      </c>
      <c r="E304" s="1" t="s">
        <v>2380</v>
      </c>
      <c r="F304" s="1" t="s">
        <v>304</v>
      </c>
      <c r="G304" s="1" t="s">
        <v>558</v>
      </c>
      <c r="H304" s="1" t="s">
        <v>916</v>
      </c>
      <c r="S304" s="1">
        <v>42</v>
      </c>
      <c r="T304" s="1">
        <v>1</v>
      </c>
      <c r="U304" s="1">
        <v>0</v>
      </c>
      <c r="V304" s="1">
        <v>0</v>
      </c>
    </row>
    <row r="305" spans="1:24" x14ac:dyDescent="0.35">
      <c r="A305" s="1">
        <v>430016</v>
      </c>
      <c r="B305" s="1" t="s">
        <v>2356</v>
      </c>
      <c r="C305" s="1">
        <v>101630504</v>
      </c>
      <c r="D305" s="1">
        <v>16</v>
      </c>
      <c r="E305" s="1" t="s">
        <v>2380</v>
      </c>
      <c r="F305" s="1" t="s">
        <v>304</v>
      </c>
      <c r="G305" s="1" t="s">
        <v>558</v>
      </c>
      <c r="H305" s="1" t="s">
        <v>916</v>
      </c>
      <c r="S305" s="1">
        <v>43</v>
      </c>
      <c r="T305" s="1">
        <v>1</v>
      </c>
      <c r="U305" s="1">
        <v>0</v>
      </c>
      <c r="V305" s="1">
        <v>0</v>
      </c>
    </row>
    <row r="306" spans="1:24" x14ac:dyDescent="0.35">
      <c r="A306" s="1">
        <v>440016</v>
      </c>
      <c r="B306" s="1" t="s">
        <v>2357</v>
      </c>
      <c r="C306" s="1">
        <v>101630504</v>
      </c>
      <c r="D306" s="1">
        <v>16</v>
      </c>
      <c r="E306" s="1" t="s">
        <v>2380</v>
      </c>
      <c r="F306" s="1" t="s">
        <v>304</v>
      </c>
      <c r="G306" s="1" t="s">
        <v>558</v>
      </c>
      <c r="H306" s="1" t="s">
        <v>916</v>
      </c>
      <c r="S306" s="1">
        <v>44</v>
      </c>
      <c r="T306" s="1">
        <v>1</v>
      </c>
      <c r="U306" s="1">
        <v>0</v>
      </c>
      <c r="V306" s="1">
        <v>0</v>
      </c>
    </row>
    <row r="307" spans="1:24" x14ac:dyDescent="0.35">
      <c r="A307" s="1">
        <v>450016</v>
      </c>
      <c r="B307" s="1" t="s">
        <v>2358</v>
      </c>
      <c r="C307" s="1">
        <v>101630504</v>
      </c>
      <c r="D307" s="1">
        <v>16</v>
      </c>
      <c r="E307" s="1" t="s">
        <v>2380</v>
      </c>
      <c r="F307" s="1" t="s">
        <v>304</v>
      </c>
      <c r="G307" s="1" t="s">
        <v>558</v>
      </c>
      <c r="H307" s="1" t="s">
        <v>916</v>
      </c>
      <c r="S307" s="1">
        <v>45</v>
      </c>
      <c r="T307" s="1">
        <v>1</v>
      </c>
      <c r="U307" s="1">
        <v>0</v>
      </c>
      <c r="V307" s="1">
        <v>0</v>
      </c>
    </row>
    <row r="308" spans="1:24" x14ac:dyDescent="0.35">
      <c r="A308" s="1">
        <v>460016</v>
      </c>
      <c r="B308" s="1" t="s">
        <v>2359</v>
      </c>
      <c r="C308" s="1">
        <v>101630504</v>
      </c>
      <c r="D308" s="1">
        <v>16</v>
      </c>
      <c r="E308" s="1" t="s">
        <v>2380</v>
      </c>
      <c r="F308" s="1" t="s">
        <v>304</v>
      </c>
      <c r="G308" s="1" t="s">
        <v>558</v>
      </c>
      <c r="H308" s="1" t="s">
        <v>916</v>
      </c>
      <c r="S308" s="1">
        <v>46</v>
      </c>
      <c r="T308" s="1">
        <v>1</v>
      </c>
      <c r="U308" s="1">
        <v>0</v>
      </c>
      <c r="V308" s="1">
        <v>0</v>
      </c>
    </row>
    <row r="309" spans="1:24" x14ac:dyDescent="0.35">
      <c r="A309" s="1">
        <v>470016</v>
      </c>
      <c r="B309" s="1" t="s">
        <v>2360</v>
      </c>
      <c r="C309" s="1">
        <v>101630504</v>
      </c>
      <c r="D309" s="1">
        <v>16</v>
      </c>
      <c r="E309" s="1" t="s">
        <v>2380</v>
      </c>
      <c r="F309" s="1" t="s">
        <v>304</v>
      </c>
      <c r="G309" s="1" t="s">
        <v>558</v>
      </c>
      <c r="H309" s="1" t="s">
        <v>916</v>
      </c>
      <c r="S309" s="1">
        <v>47</v>
      </c>
      <c r="T309" s="1">
        <v>1</v>
      </c>
      <c r="U309" s="1">
        <v>0</v>
      </c>
      <c r="V309" s="1">
        <v>0</v>
      </c>
    </row>
    <row r="310" spans="1:24" x14ac:dyDescent="0.35">
      <c r="A310" s="1">
        <v>480016</v>
      </c>
      <c r="B310" s="1" t="s">
        <v>2361</v>
      </c>
      <c r="C310" s="1">
        <v>101630504</v>
      </c>
      <c r="D310" s="1">
        <v>16</v>
      </c>
      <c r="E310" s="1" t="s">
        <v>2380</v>
      </c>
      <c r="F310" s="1" t="s">
        <v>304</v>
      </c>
      <c r="G310" s="1" t="s">
        <v>558</v>
      </c>
      <c r="H310" s="1" t="s">
        <v>916</v>
      </c>
      <c r="S310" s="1">
        <v>48</v>
      </c>
      <c r="T310" s="1">
        <v>1</v>
      </c>
      <c r="U310" s="1">
        <v>0</v>
      </c>
      <c r="V310" s="1">
        <v>0</v>
      </c>
    </row>
    <row r="311" spans="1:24" x14ac:dyDescent="0.35">
      <c r="A311" s="1">
        <v>290029</v>
      </c>
      <c r="B311" s="1" t="s">
        <v>2341</v>
      </c>
      <c r="C311" s="1">
        <v>101630903</v>
      </c>
      <c r="D311" s="1">
        <v>29</v>
      </c>
      <c r="E311" s="1" t="s">
        <v>2381</v>
      </c>
      <c r="F311" s="1" t="s">
        <v>304</v>
      </c>
      <c r="G311" s="1" t="s">
        <v>558</v>
      </c>
      <c r="H311" s="1" t="s">
        <v>916</v>
      </c>
      <c r="I311" s="1">
        <v>771193.58</v>
      </c>
      <c r="K311" s="1">
        <v>210735</v>
      </c>
      <c r="L311" s="1">
        <v>6178153</v>
      </c>
      <c r="S311" s="1">
        <v>29</v>
      </c>
      <c r="T311" s="1">
        <v>1</v>
      </c>
      <c r="U311" s="1">
        <v>7160081.5</v>
      </c>
      <c r="V311" s="1">
        <v>0</v>
      </c>
    </row>
    <row r="312" spans="1:24" x14ac:dyDescent="0.35">
      <c r="A312" s="1">
        <v>300029</v>
      </c>
      <c r="B312" s="1" t="s">
        <v>2343</v>
      </c>
      <c r="C312" s="1">
        <v>101630903</v>
      </c>
      <c r="D312" s="1">
        <v>29</v>
      </c>
      <c r="E312" s="1" t="s">
        <v>2381</v>
      </c>
      <c r="F312" s="1" t="s">
        <v>304</v>
      </c>
      <c r="G312" s="1" t="s">
        <v>558</v>
      </c>
      <c r="H312" s="1" t="s">
        <v>916</v>
      </c>
      <c r="I312" s="1">
        <v>781603.2</v>
      </c>
      <c r="K312" s="1">
        <v>210735</v>
      </c>
      <c r="L312" s="1">
        <v>6287795.5</v>
      </c>
      <c r="M312" s="1">
        <v>0.10964249819517136</v>
      </c>
      <c r="N312" s="1">
        <v>1.7746808528900146</v>
      </c>
      <c r="O312" s="1">
        <v>1.040961965918541E-2</v>
      </c>
      <c r="P312" s="1">
        <v>1.3498063087463379</v>
      </c>
      <c r="Q312" s="1">
        <v>0</v>
      </c>
      <c r="S312" s="1">
        <v>30</v>
      </c>
      <c r="T312" s="1">
        <v>1</v>
      </c>
      <c r="U312" s="1">
        <v>7280133.5</v>
      </c>
      <c r="V312" s="1">
        <v>0.12005211412906647</v>
      </c>
      <c r="W312" s="1">
        <v>1.6766848564147949</v>
      </c>
      <c r="X312" s="1">
        <v>1.6766848564147949</v>
      </c>
    </row>
    <row r="313" spans="1:24" x14ac:dyDescent="0.35">
      <c r="A313" s="1">
        <v>310029</v>
      </c>
      <c r="B313" s="1" t="s">
        <v>2344</v>
      </c>
      <c r="C313" s="1">
        <v>101630903</v>
      </c>
      <c r="D313" s="1">
        <v>29</v>
      </c>
      <c r="E313" s="1" t="s">
        <v>2381</v>
      </c>
      <c r="F313" s="1" t="s">
        <v>304</v>
      </c>
      <c r="G313" s="1" t="s">
        <v>558</v>
      </c>
      <c r="H313" s="1" t="s">
        <v>916</v>
      </c>
      <c r="I313" s="1">
        <v>792051.39</v>
      </c>
      <c r="K313" s="1">
        <v>210735</v>
      </c>
      <c r="L313" s="1">
        <v>6296585.5</v>
      </c>
      <c r="M313" s="1">
        <v>8.7900003418326378E-3</v>
      </c>
      <c r="N313" s="1">
        <v>0.13979461789131165</v>
      </c>
      <c r="O313" s="1">
        <v>1.044819038361311E-2</v>
      </c>
      <c r="P313" s="1">
        <v>1.3367639780044556</v>
      </c>
      <c r="Q313" s="1">
        <v>0</v>
      </c>
      <c r="S313" s="1">
        <v>31</v>
      </c>
      <c r="T313" s="1">
        <v>1</v>
      </c>
      <c r="U313" s="1">
        <v>7299372</v>
      </c>
      <c r="V313" s="1">
        <v>1.9238190725445747E-2</v>
      </c>
      <c r="W313" s="1">
        <v>0.26426026225090027</v>
      </c>
      <c r="X313" s="1">
        <v>0.26426026225090027</v>
      </c>
    </row>
    <row r="314" spans="1:24" x14ac:dyDescent="0.35">
      <c r="A314" s="1">
        <v>320029</v>
      </c>
      <c r="B314" s="1" t="s">
        <v>2345</v>
      </c>
      <c r="C314" s="1">
        <v>101630903</v>
      </c>
      <c r="D314" s="1">
        <v>29</v>
      </c>
      <c r="E314" s="1" t="s">
        <v>2381</v>
      </c>
      <c r="F314" s="1" t="s">
        <v>304</v>
      </c>
      <c r="G314" s="1" t="s">
        <v>558</v>
      </c>
      <c r="H314" s="1" t="s">
        <v>916</v>
      </c>
      <c r="I314" s="1">
        <v>790756.12</v>
      </c>
      <c r="K314" s="1">
        <v>210735</v>
      </c>
      <c r="L314" s="1">
        <v>6329029.5</v>
      </c>
      <c r="M314" s="1">
        <v>3.2444000244140625E-2</v>
      </c>
      <c r="N314" s="1">
        <v>0.51526337862014771</v>
      </c>
      <c r="O314" s="1">
        <v>-1.2952700490131974E-3</v>
      </c>
      <c r="P314" s="1">
        <v>-0.16353358328342438</v>
      </c>
      <c r="Q314" s="1">
        <v>0</v>
      </c>
      <c r="S314" s="1">
        <v>32</v>
      </c>
      <c r="T314" s="1">
        <v>1</v>
      </c>
      <c r="U314" s="1">
        <v>7330520.5</v>
      </c>
      <c r="V314" s="1">
        <v>3.1148729845881462E-2</v>
      </c>
      <c r="W314" s="1">
        <v>0.42672848701477051</v>
      </c>
      <c r="X314" s="1">
        <v>0.42672848701477051</v>
      </c>
    </row>
    <row r="315" spans="1:24" x14ac:dyDescent="0.35">
      <c r="A315" s="1">
        <v>330029</v>
      </c>
      <c r="B315" s="1" t="s">
        <v>2346</v>
      </c>
      <c r="C315" s="1">
        <v>101630903</v>
      </c>
      <c r="D315" s="1">
        <v>29</v>
      </c>
      <c r="E315" s="1" t="s">
        <v>2381</v>
      </c>
      <c r="F315" s="1" t="s">
        <v>304</v>
      </c>
      <c r="G315" s="1" t="s">
        <v>558</v>
      </c>
      <c r="H315" s="1" t="s">
        <v>916</v>
      </c>
      <c r="I315" s="1">
        <v>823728.79</v>
      </c>
      <c r="K315" s="1">
        <v>210735</v>
      </c>
      <c r="L315" s="1">
        <v>6444376</v>
      </c>
      <c r="M315" s="1">
        <v>0.11534649878740311</v>
      </c>
      <c r="N315" s="1">
        <v>1.8224990367889404</v>
      </c>
      <c r="O315" s="1">
        <v>3.2972671091556549E-2</v>
      </c>
      <c r="P315" s="1">
        <v>4.169764518737793</v>
      </c>
      <c r="Q315" s="1">
        <v>0</v>
      </c>
      <c r="S315" s="1">
        <v>33</v>
      </c>
      <c r="T315" s="1">
        <v>1</v>
      </c>
      <c r="U315" s="1">
        <v>7478840</v>
      </c>
      <c r="V315" s="1">
        <v>0.14831916987895966</v>
      </c>
      <c r="W315" s="1">
        <v>2.0233147144317627</v>
      </c>
      <c r="X315" s="1">
        <v>2.0233147144317627</v>
      </c>
    </row>
    <row r="316" spans="1:24" x14ac:dyDescent="0.35">
      <c r="A316" s="1">
        <v>340029</v>
      </c>
      <c r="B316" s="1" t="s">
        <v>2347</v>
      </c>
      <c r="C316" s="1">
        <v>101630903</v>
      </c>
      <c r="D316" s="1">
        <v>29</v>
      </c>
      <c r="E316" s="1" t="s">
        <v>2381</v>
      </c>
      <c r="F316" s="1" t="s">
        <v>304</v>
      </c>
      <c r="G316" s="1" t="s">
        <v>558</v>
      </c>
      <c r="H316" s="1" t="s">
        <v>916</v>
      </c>
      <c r="I316" s="1">
        <v>823703.63</v>
      </c>
      <c r="K316" s="1">
        <v>210735</v>
      </c>
      <c r="L316" s="1">
        <v>6444372</v>
      </c>
      <c r="M316" s="1">
        <v>-3.9999999899009708E-6</v>
      </c>
      <c r="N316" s="1">
        <v>-6.2069622799754143E-5</v>
      </c>
      <c r="O316" s="1">
        <v>-2.5159999495372176E-5</v>
      </c>
      <c r="P316" s="1">
        <v>-3.0544034671038389E-3</v>
      </c>
      <c r="Q316" s="1">
        <v>0</v>
      </c>
      <c r="S316" s="1">
        <v>34</v>
      </c>
      <c r="T316" s="1">
        <v>1</v>
      </c>
      <c r="U316" s="1">
        <v>7478810.5</v>
      </c>
      <c r="V316" s="1">
        <v>-2.9159999030525796E-5</v>
      </c>
      <c r="W316" s="1">
        <v>-3.9444619324058294E-4</v>
      </c>
      <c r="X316" s="1">
        <v>-3.9444619324058294E-4</v>
      </c>
    </row>
    <row r="317" spans="1:24" x14ac:dyDescent="0.35">
      <c r="A317" s="1">
        <v>350029</v>
      </c>
      <c r="B317" s="1" t="s">
        <v>2348</v>
      </c>
      <c r="C317" s="1">
        <v>101630903</v>
      </c>
      <c r="D317" s="1">
        <v>29</v>
      </c>
      <c r="E317" s="1" t="s">
        <v>2381</v>
      </c>
      <c r="F317" s="1" t="s">
        <v>304</v>
      </c>
      <c r="G317" s="1" t="s">
        <v>558</v>
      </c>
      <c r="H317" s="1" t="s">
        <v>916</v>
      </c>
      <c r="I317" s="1">
        <v>857596.81</v>
      </c>
      <c r="K317" s="1">
        <v>210735</v>
      </c>
      <c r="L317" s="1">
        <v>6481196</v>
      </c>
      <c r="M317" s="1">
        <v>3.6823999136686325E-2</v>
      </c>
      <c r="N317" s="1">
        <v>0.57141333818435669</v>
      </c>
      <c r="O317" s="1">
        <v>3.3893179148435593E-2</v>
      </c>
      <c r="P317" s="1">
        <v>4.1147298812866211</v>
      </c>
      <c r="Q317" s="1">
        <v>0</v>
      </c>
      <c r="S317" s="1">
        <v>35</v>
      </c>
      <c r="T317" s="1">
        <v>1</v>
      </c>
      <c r="U317" s="1">
        <v>7549528</v>
      </c>
      <c r="V317" s="1">
        <v>7.0717178285121918E-2</v>
      </c>
      <c r="W317" s="1">
        <v>0.94557148218154907</v>
      </c>
      <c r="X317" s="1">
        <v>0.94557148218154907</v>
      </c>
    </row>
    <row r="318" spans="1:24" x14ac:dyDescent="0.35">
      <c r="A318" s="1">
        <v>360029</v>
      </c>
      <c r="B318" s="1" t="s">
        <v>2349</v>
      </c>
      <c r="C318" s="1">
        <v>101630903</v>
      </c>
      <c r="D318" s="1">
        <v>29</v>
      </c>
      <c r="E318" s="1" t="s">
        <v>2381</v>
      </c>
      <c r="F318" s="1" t="s">
        <v>304</v>
      </c>
      <c r="G318" s="1" t="s">
        <v>558</v>
      </c>
      <c r="H318" s="1" t="s">
        <v>916</v>
      </c>
      <c r="I318" s="1">
        <v>920734.19</v>
      </c>
      <c r="K318" s="1">
        <v>210735</v>
      </c>
      <c r="L318" s="1">
        <v>6864608</v>
      </c>
      <c r="M318" s="1">
        <v>0.38341200351715088</v>
      </c>
      <c r="N318" s="1">
        <v>5.9157600402832031</v>
      </c>
      <c r="O318" s="1">
        <v>6.313738226890564E-2</v>
      </c>
      <c r="P318" s="1">
        <v>7.362128734588623</v>
      </c>
      <c r="Q318" s="1">
        <v>0</v>
      </c>
      <c r="S318" s="1">
        <v>36</v>
      </c>
      <c r="T318" s="1">
        <v>1</v>
      </c>
      <c r="U318" s="1">
        <v>7996077</v>
      </c>
      <c r="V318" s="1">
        <v>0.44654938578605652</v>
      </c>
      <c r="W318" s="1">
        <v>5.9149260520935059</v>
      </c>
      <c r="X318" s="1">
        <v>5.9149260520935059</v>
      </c>
    </row>
    <row r="319" spans="1:24" x14ac:dyDescent="0.35">
      <c r="A319" s="1">
        <v>370029</v>
      </c>
      <c r="B319" s="1" t="s">
        <v>2350</v>
      </c>
      <c r="C319" s="1">
        <v>101630903</v>
      </c>
      <c r="D319" s="1">
        <v>29</v>
      </c>
      <c r="E319" s="1" t="s">
        <v>2381</v>
      </c>
      <c r="F319" s="1" t="s">
        <v>304</v>
      </c>
      <c r="G319" s="1" t="s">
        <v>558</v>
      </c>
      <c r="H319" s="1" t="s">
        <v>916</v>
      </c>
      <c r="I319" s="1">
        <v>970740.52</v>
      </c>
      <c r="K319" s="1">
        <v>210735</v>
      </c>
      <c r="L319" s="1">
        <v>7460108</v>
      </c>
      <c r="M319" s="1">
        <v>0.59549999237060547</v>
      </c>
      <c r="N319" s="1">
        <v>8.6749305725097656</v>
      </c>
      <c r="O319" s="1">
        <v>5.0006330013275146E-2</v>
      </c>
      <c r="P319" s="1">
        <v>5.4311366081237793</v>
      </c>
      <c r="Q319" s="1">
        <v>0</v>
      </c>
      <c r="S319" s="1">
        <v>37</v>
      </c>
      <c r="T319" s="1">
        <v>1</v>
      </c>
      <c r="U319" s="1">
        <v>8641584</v>
      </c>
      <c r="V319" s="1">
        <v>0.64550632238388062</v>
      </c>
      <c r="W319" s="1">
        <v>8.0727958679199219</v>
      </c>
      <c r="X319" s="1">
        <v>8.0727958679199219</v>
      </c>
    </row>
    <row r="320" spans="1:24" x14ac:dyDescent="0.35">
      <c r="A320" s="1">
        <v>380029</v>
      </c>
      <c r="B320" s="1" t="s">
        <v>2351</v>
      </c>
      <c r="C320" s="1">
        <v>101630903</v>
      </c>
      <c r="D320" s="1">
        <v>29</v>
      </c>
      <c r="E320" s="1" t="s">
        <v>2381</v>
      </c>
      <c r="F320" s="1" t="s">
        <v>304</v>
      </c>
      <c r="G320" s="1" t="s">
        <v>558</v>
      </c>
      <c r="H320" s="1" t="s">
        <v>916</v>
      </c>
      <c r="I320" s="1">
        <v>1058936</v>
      </c>
      <c r="K320" s="1">
        <v>694067.5625</v>
      </c>
      <c r="L320" s="1">
        <v>7594811</v>
      </c>
      <c r="M320" s="1">
        <v>0.13470299541950226</v>
      </c>
      <c r="N320" s="1">
        <v>1.805644154548645</v>
      </c>
      <c r="O320" s="1">
        <v>8.8195480406284332E-2</v>
      </c>
      <c r="P320" s="1">
        <v>9.0853815078735352</v>
      </c>
      <c r="Q320" s="1">
        <v>0.48333257436752319</v>
      </c>
      <c r="S320" s="1">
        <v>38</v>
      </c>
      <c r="T320" s="1">
        <v>1</v>
      </c>
      <c r="U320" s="1">
        <v>9347814</v>
      </c>
      <c r="V320" s="1">
        <v>0.70623105764389038</v>
      </c>
      <c r="W320" s="1">
        <v>8.172459602355957</v>
      </c>
      <c r="X320" s="1">
        <v>8.172459602355957</v>
      </c>
    </row>
    <row r="321" spans="1:24" x14ac:dyDescent="0.35">
      <c r="A321" s="1">
        <v>390029</v>
      </c>
      <c r="B321" s="1" t="s">
        <v>2352</v>
      </c>
      <c r="C321" s="1">
        <v>101630903</v>
      </c>
      <c r="D321" s="1">
        <v>29</v>
      </c>
      <c r="E321" s="1" t="s">
        <v>2381</v>
      </c>
      <c r="F321" s="1" t="s">
        <v>304</v>
      </c>
      <c r="G321" s="1" t="s">
        <v>558</v>
      </c>
      <c r="H321" s="1" t="s">
        <v>916</v>
      </c>
      <c r="I321" s="1">
        <v>1090696</v>
      </c>
      <c r="K321" s="1">
        <v>1185255.875</v>
      </c>
      <c r="L321" s="1">
        <v>7650675</v>
      </c>
      <c r="M321" s="1">
        <v>5.5863998830318451E-2</v>
      </c>
      <c r="N321" s="1">
        <v>0.73555481433868408</v>
      </c>
      <c r="O321" s="1">
        <v>3.1759999692440033E-2</v>
      </c>
      <c r="P321" s="1">
        <v>2.999237060546875</v>
      </c>
      <c r="Q321" s="1">
        <v>0.49118831753730774</v>
      </c>
      <c r="S321" s="1">
        <v>39</v>
      </c>
      <c r="T321" s="1">
        <v>1</v>
      </c>
      <c r="U321" s="1">
        <v>9926627</v>
      </c>
      <c r="V321" s="1">
        <v>0.57881230115890503</v>
      </c>
      <c r="W321" s="1">
        <v>6.1919608116149902</v>
      </c>
      <c r="X321" s="1">
        <v>6.1919608116149902</v>
      </c>
    </row>
    <row r="322" spans="1:24" x14ac:dyDescent="0.35">
      <c r="A322" s="1">
        <v>400029</v>
      </c>
      <c r="B322" s="1" t="s">
        <v>2353</v>
      </c>
      <c r="C322" s="1">
        <v>101630903</v>
      </c>
      <c r="D322" s="1">
        <v>29</v>
      </c>
      <c r="E322" s="1" t="s">
        <v>2381</v>
      </c>
      <c r="F322" s="1" t="s">
        <v>304</v>
      </c>
      <c r="G322" s="1" t="s">
        <v>558</v>
      </c>
      <c r="H322" s="1" t="s">
        <v>916</v>
      </c>
      <c r="S322" s="1">
        <v>40</v>
      </c>
      <c r="T322" s="1">
        <v>1</v>
      </c>
      <c r="U322" s="1">
        <v>0</v>
      </c>
      <c r="V322" s="1">
        <v>0</v>
      </c>
      <c r="W322" s="1">
        <v>-100</v>
      </c>
      <c r="X322" s="1">
        <v>-100</v>
      </c>
    </row>
    <row r="323" spans="1:24" x14ac:dyDescent="0.35">
      <c r="A323" s="1">
        <v>410029</v>
      </c>
      <c r="B323" s="1" t="s">
        <v>2354</v>
      </c>
      <c r="C323" s="1">
        <v>101630903</v>
      </c>
      <c r="D323" s="1">
        <v>29</v>
      </c>
      <c r="E323" s="1" t="s">
        <v>2381</v>
      </c>
      <c r="F323" s="1" t="s">
        <v>304</v>
      </c>
      <c r="G323" s="1" t="s">
        <v>558</v>
      </c>
      <c r="H323" s="1" t="s">
        <v>916</v>
      </c>
      <c r="S323" s="1">
        <v>41</v>
      </c>
      <c r="T323" s="1">
        <v>1</v>
      </c>
      <c r="U323" s="1">
        <v>0</v>
      </c>
      <c r="V323" s="1">
        <v>0</v>
      </c>
    </row>
    <row r="324" spans="1:24" x14ac:dyDescent="0.35">
      <c r="A324" s="1">
        <v>420029</v>
      </c>
      <c r="B324" s="1" t="s">
        <v>2355</v>
      </c>
      <c r="C324" s="1">
        <v>101630903</v>
      </c>
      <c r="D324" s="1">
        <v>29</v>
      </c>
      <c r="E324" s="1" t="s">
        <v>2381</v>
      </c>
      <c r="F324" s="1" t="s">
        <v>304</v>
      </c>
      <c r="G324" s="1" t="s">
        <v>558</v>
      </c>
      <c r="H324" s="1" t="s">
        <v>916</v>
      </c>
      <c r="S324" s="1">
        <v>42</v>
      </c>
      <c r="T324" s="1">
        <v>1</v>
      </c>
      <c r="U324" s="1">
        <v>0</v>
      </c>
      <c r="V324" s="1">
        <v>0</v>
      </c>
    </row>
    <row r="325" spans="1:24" x14ac:dyDescent="0.35">
      <c r="A325" s="1">
        <v>430029</v>
      </c>
      <c r="B325" s="1" t="s">
        <v>2356</v>
      </c>
      <c r="C325" s="1">
        <v>101630903</v>
      </c>
      <c r="D325" s="1">
        <v>29</v>
      </c>
      <c r="E325" s="1" t="s">
        <v>2381</v>
      </c>
      <c r="F325" s="1" t="s">
        <v>304</v>
      </c>
      <c r="G325" s="1" t="s">
        <v>558</v>
      </c>
      <c r="H325" s="1" t="s">
        <v>916</v>
      </c>
      <c r="S325" s="1">
        <v>43</v>
      </c>
      <c r="T325" s="1">
        <v>1</v>
      </c>
      <c r="U325" s="1">
        <v>0</v>
      </c>
      <c r="V325" s="1">
        <v>0</v>
      </c>
    </row>
    <row r="326" spans="1:24" x14ac:dyDescent="0.35">
      <c r="A326" s="1">
        <v>440029</v>
      </c>
      <c r="B326" s="1" t="s">
        <v>2357</v>
      </c>
      <c r="C326" s="1">
        <v>101630903</v>
      </c>
      <c r="D326" s="1">
        <v>29</v>
      </c>
      <c r="E326" s="1" t="s">
        <v>2381</v>
      </c>
      <c r="F326" s="1" t="s">
        <v>304</v>
      </c>
      <c r="G326" s="1" t="s">
        <v>558</v>
      </c>
      <c r="H326" s="1" t="s">
        <v>916</v>
      </c>
      <c r="S326" s="1">
        <v>44</v>
      </c>
      <c r="T326" s="1">
        <v>1</v>
      </c>
      <c r="U326" s="1">
        <v>0</v>
      </c>
      <c r="V326" s="1">
        <v>0</v>
      </c>
    </row>
    <row r="327" spans="1:24" x14ac:dyDescent="0.35">
      <c r="A327" s="1">
        <v>450029</v>
      </c>
      <c r="B327" s="1" t="s">
        <v>2358</v>
      </c>
      <c r="C327" s="1">
        <v>101630903</v>
      </c>
      <c r="D327" s="1">
        <v>29</v>
      </c>
      <c r="E327" s="1" t="s">
        <v>2381</v>
      </c>
      <c r="F327" s="1" t="s">
        <v>304</v>
      </c>
      <c r="G327" s="1" t="s">
        <v>558</v>
      </c>
      <c r="H327" s="1" t="s">
        <v>916</v>
      </c>
      <c r="S327" s="1">
        <v>45</v>
      </c>
      <c r="T327" s="1">
        <v>1</v>
      </c>
      <c r="U327" s="1">
        <v>0</v>
      </c>
      <c r="V327" s="1">
        <v>0</v>
      </c>
    </row>
    <row r="328" spans="1:24" x14ac:dyDescent="0.35">
      <c r="A328" s="1">
        <v>460029</v>
      </c>
      <c r="B328" s="1" t="s">
        <v>2359</v>
      </c>
      <c r="C328" s="1">
        <v>101630903</v>
      </c>
      <c r="D328" s="1">
        <v>29</v>
      </c>
      <c r="E328" s="1" t="s">
        <v>2381</v>
      </c>
      <c r="F328" s="1" t="s">
        <v>304</v>
      </c>
      <c r="G328" s="1" t="s">
        <v>558</v>
      </c>
      <c r="H328" s="1" t="s">
        <v>916</v>
      </c>
      <c r="S328" s="1">
        <v>46</v>
      </c>
      <c r="T328" s="1">
        <v>1</v>
      </c>
      <c r="U328" s="1">
        <v>0</v>
      </c>
      <c r="V328" s="1">
        <v>0</v>
      </c>
    </row>
    <row r="329" spans="1:24" x14ac:dyDescent="0.35">
      <c r="A329" s="1">
        <v>470029</v>
      </c>
      <c r="B329" s="1" t="s">
        <v>2360</v>
      </c>
      <c r="C329" s="1">
        <v>101630903</v>
      </c>
      <c r="D329" s="1">
        <v>29</v>
      </c>
      <c r="E329" s="1" t="s">
        <v>2381</v>
      </c>
      <c r="F329" s="1" t="s">
        <v>304</v>
      </c>
      <c r="G329" s="1" t="s">
        <v>558</v>
      </c>
      <c r="H329" s="1" t="s">
        <v>916</v>
      </c>
      <c r="S329" s="1">
        <v>47</v>
      </c>
      <c r="T329" s="1">
        <v>1</v>
      </c>
      <c r="U329" s="1">
        <v>0</v>
      </c>
      <c r="V329" s="1">
        <v>0</v>
      </c>
    </row>
    <row r="330" spans="1:24" x14ac:dyDescent="0.35">
      <c r="A330" s="1">
        <v>480029</v>
      </c>
      <c r="B330" s="1" t="s">
        <v>2361</v>
      </c>
      <c r="C330" s="1">
        <v>101630903</v>
      </c>
      <c r="D330" s="1">
        <v>29</v>
      </c>
      <c r="E330" s="1" t="s">
        <v>2381</v>
      </c>
      <c r="F330" s="1" t="s">
        <v>304</v>
      </c>
      <c r="G330" s="1" t="s">
        <v>558</v>
      </c>
      <c r="H330" s="1" t="s">
        <v>916</v>
      </c>
      <c r="S330" s="1">
        <v>48</v>
      </c>
      <c r="T330" s="1">
        <v>1</v>
      </c>
      <c r="U330" s="1">
        <v>0</v>
      </c>
      <c r="V330" s="1">
        <v>0</v>
      </c>
    </row>
    <row r="331" spans="1:24" x14ac:dyDescent="0.35">
      <c r="A331" s="1">
        <v>290035</v>
      </c>
      <c r="B331" s="1" t="s">
        <v>2341</v>
      </c>
      <c r="C331" s="1">
        <v>101631003</v>
      </c>
      <c r="D331" s="1">
        <v>35</v>
      </c>
      <c r="E331" s="1" t="s">
        <v>2382</v>
      </c>
      <c r="F331" s="1" t="s">
        <v>304</v>
      </c>
      <c r="G331" s="1" t="s">
        <v>558</v>
      </c>
      <c r="H331" s="1" t="s">
        <v>916</v>
      </c>
      <c r="I331" s="1">
        <v>981625.06</v>
      </c>
      <c r="K331" s="1">
        <v>252070</v>
      </c>
      <c r="L331" s="1">
        <v>8593607</v>
      </c>
      <c r="S331" s="1">
        <v>29</v>
      </c>
      <c r="T331" s="1">
        <v>1</v>
      </c>
      <c r="U331" s="1">
        <v>9827302</v>
      </c>
      <c r="V331" s="1">
        <v>0</v>
      </c>
    </row>
    <row r="332" spans="1:24" x14ac:dyDescent="0.35">
      <c r="A332" s="1">
        <v>300035</v>
      </c>
      <c r="B332" s="1" t="s">
        <v>2343</v>
      </c>
      <c r="C332" s="1">
        <v>101631003</v>
      </c>
      <c r="D332" s="1">
        <v>35</v>
      </c>
      <c r="E332" s="1" t="s">
        <v>2382</v>
      </c>
      <c r="F332" s="1" t="s">
        <v>304</v>
      </c>
      <c r="G332" s="1" t="s">
        <v>558</v>
      </c>
      <c r="H332" s="1" t="s">
        <v>916</v>
      </c>
      <c r="I332" s="1">
        <v>997015.16</v>
      </c>
      <c r="K332" s="1">
        <v>252070</v>
      </c>
      <c r="L332" s="1">
        <v>8715208</v>
      </c>
      <c r="M332" s="1">
        <v>0.12160100042819977</v>
      </c>
      <c r="N332" s="1">
        <v>1.4150170087814331</v>
      </c>
      <c r="O332" s="1">
        <v>1.5390099957585335E-2</v>
      </c>
      <c r="P332" s="1">
        <v>1.5678185224533081</v>
      </c>
      <c r="Q332" s="1">
        <v>0</v>
      </c>
      <c r="S332" s="1">
        <v>30</v>
      </c>
      <c r="T332" s="1">
        <v>1</v>
      </c>
      <c r="U332" s="1">
        <v>9964293</v>
      </c>
      <c r="V332" s="1">
        <v>0.13699109852313995</v>
      </c>
      <c r="W332" s="1">
        <v>1.3939838409423828</v>
      </c>
      <c r="X332" s="1">
        <v>1.3939838409423828</v>
      </c>
    </row>
    <row r="333" spans="1:24" x14ac:dyDescent="0.35">
      <c r="A333" s="1">
        <v>310035</v>
      </c>
      <c r="B333" s="1" t="s">
        <v>2344</v>
      </c>
      <c r="C333" s="1">
        <v>101631003</v>
      </c>
      <c r="D333" s="1">
        <v>35</v>
      </c>
      <c r="E333" s="1" t="s">
        <v>2382</v>
      </c>
      <c r="F333" s="1" t="s">
        <v>304</v>
      </c>
      <c r="G333" s="1" t="s">
        <v>558</v>
      </c>
      <c r="H333" s="1" t="s">
        <v>916</v>
      </c>
      <c r="I333" s="1">
        <v>1015277.56</v>
      </c>
      <c r="L333" s="1">
        <v>8752998</v>
      </c>
      <c r="M333" s="1">
        <v>3.7790000438690186E-2</v>
      </c>
      <c r="N333" s="1">
        <v>0.43360984325408936</v>
      </c>
      <c r="O333" s="1">
        <v>1.8262399360537529E-2</v>
      </c>
      <c r="P333" s="1">
        <v>1.8317073583602905</v>
      </c>
      <c r="S333" s="1">
        <v>31</v>
      </c>
      <c r="T333" s="1">
        <v>1</v>
      </c>
      <c r="U333" s="1">
        <v>9768276</v>
      </c>
      <c r="V333" s="1">
        <v>5.6052401661872864E-2</v>
      </c>
      <c r="W333" s="1">
        <v>-1.9671943187713623</v>
      </c>
      <c r="X333" s="1">
        <v>-1.9671943187713623</v>
      </c>
    </row>
    <row r="334" spans="1:24" x14ac:dyDescent="0.35">
      <c r="A334" s="1">
        <v>320035</v>
      </c>
      <c r="B334" s="1" t="s">
        <v>2345</v>
      </c>
      <c r="C334" s="1">
        <v>101631003</v>
      </c>
      <c r="D334" s="1">
        <v>35</v>
      </c>
      <c r="E334" s="1" t="s">
        <v>2382</v>
      </c>
      <c r="F334" s="1" t="s">
        <v>304</v>
      </c>
      <c r="G334" s="1" t="s">
        <v>558</v>
      </c>
      <c r="H334" s="1" t="s">
        <v>916</v>
      </c>
      <c r="I334" s="1">
        <v>1026534.32</v>
      </c>
      <c r="K334" s="1">
        <v>252070</v>
      </c>
      <c r="L334" s="1">
        <v>8771869</v>
      </c>
      <c r="M334" s="1">
        <v>1.8871000036597252E-2</v>
      </c>
      <c r="N334" s="1">
        <v>0.21559470891952515</v>
      </c>
      <c r="O334" s="1">
        <v>1.1256759986281395E-2</v>
      </c>
      <c r="P334" s="1">
        <v>1.1087372303009033</v>
      </c>
      <c r="S334" s="1">
        <v>32</v>
      </c>
      <c r="T334" s="1">
        <v>1</v>
      </c>
      <c r="U334" s="1">
        <v>10050473</v>
      </c>
      <c r="V334" s="1">
        <v>3.0127760022878647E-2</v>
      </c>
      <c r="W334" s="1">
        <v>2.8889131546020508</v>
      </c>
      <c r="X334" s="1">
        <v>2.8889131546020508</v>
      </c>
    </row>
    <row r="335" spans="1:24" x14ac:dyDescent="0.35">
      <c r="A335" s="1">
        <v>330035</v>
      </c>
      <c r="B335" s="1" t="s">
        <v>2346</v>
      </c>
      <c r="C335" s="1">
        <v>101631003</v>
      </c>
      <c r="D335" s="1">
        <v>35</v>
      </c>
      <c r="E335" s="1" t="s">
        <v>2382</v>
      </c>
      <c r="F335" s="1" t="s">
        <v>304</v>
      </c>
      <c r="G335" s="1" t="s">
        <v>558</v>
      </c>
      <c r="H335" s="1" t="s">
        <v>916</v>
      </c>
      <c r="I335" s="1">
        <v>1031547.37</v>
      </c>
      <c r="K335" s="1">
        <v>252070</v>
      </c>
      <c r="L335" s="1">
        <v>8850632</v>
      </c>
      <c r="M335" s="1">
        <v>7.8763000667095184E-2</v>
      </c>
      <c r="N335" s="1">
        <v>0.89790445566177368</v>
      </c>
      <c r="O335" s="1">
        <v>5.0130500458180904E-3</v>
      </c>
      <c r="P335" s="1">
        <v>0.48834705352783203</v>
      </c>
      <c r="Q335" s="1">
        <v>0</v>
      </c>
      <c r="S335" s="1">
        <v>33</v>
      </c>
      <c r="T335" s="1">
        <v>1</v>
      </c>
      <c r="U335" s="1">
        <v>10134249</v>
      </c>
      <c r="V335" s="1">
        <v>8.3776049315929413E-2</v>
      </c>
      <c r="W335" s="1">
        <v>0.83355283737182617</v>
      </c>
      <c r="X335" s="1">
        <v>0.83355283737182617</v>
      </c>
    </row>
    <row r="336" spans="1:24" x14ac:dyDescent="0.35">
      <c r="A336" s="1">
        <v>340035</v>
      </c>
      <c r="B336" s="1" t="s">
        <v>2347</v>
      </c>
      <c r="C336" s="1">
        <v>101631003</v>
      </c>
      <c r="D336" s="1">
        <v>35</v>
      </c>
      <c r="E336" s="1" t="s">
        <v>2382</v>
      </c>
      <c r="F336" s="1" t="s">
        <v>304</v>
      </c>
      <c r="G336" s="1" t="s">
        <v>558</v>
      </c>
      <c r="H336" s="1" t="s">
        <v>916</v>
      </c>
      <c r="S336" s="1">
        <v>34</v>
      </c>
      <c r="T336" s="1">
        <v>1</v>
      </c>
      <c r="U336" s="1">
        <v>0</v>
      </c>
      <c r="V336" s="1">
        <v>0</v>
      </c>
      <c r="W336" s="1">
        <v>-100</v>
      </c>
      <c r="X336" s="1">
        <v>-100</v>
      </c>
    </row>
    <row r="337" spans="1:24" x14ac:dyDescent="0.35">
      <c r="A337" s="1">
        <v>350035</v>
      </c>
      <c r="B337" s="1" t="s">
        <v>2348</v>
      </c>
      <c r="C337" s="1">
        <v>101631003</v>
      </c>
      <c r="D337" s="1">
        <v>35</v>
      </c>
      <c r="E337" s="1" t="s">
        <v>2382</v>
      </c>
      <c r="F337" s="1" t="s">
        <v>304</v>
      </c>
      <c r="G337" s="1" t="s">
        <v>558</v>
      </c>
      <c r="H337" s="1" t="s">
        <v>916</v>
      </c>
      <c r="S337" s="1">
        <v>35</v>
      </c>
      <c r="T337" s="1">
        <v>1</v>
      </c>
      <c r="U337" s="1">
        <v>0</v>
      </c>
      <c r="V337" s="1">
        <v>0</v>
      </c>
    </row>
    <row r="338" spans="1:24" x14ac:dyDescent="0.35">
      <c r="A338" s="1">
        <v>360035</v>
      </c>
      <c r="B338" s="1" t="s">
        <v>2349</v>
      </c>
      <c r="C338" s="1">
        <v>101631003</v>
      </c>
      <c r="D338" s="1">
        <v>35</v>
      </c>
      <c r="E338" s="1" t="s">
        <v>2382</v>
      </c>
      <c r="F338" s="1" t="s">
        <v>304</v>
      </c>
      <c r="G338" s="1" t="s">
        <v>558</v>
      </c>
      <c r="H338" s="1" t="s">
        <v>916</v>
      </c>
      <c r="I338" s="1">
        <v>1177020.94</v>
      </c>
      <c r="K338" s="1">
        <v>252070</v>
      </c>
      <c r="L338" s="1">
        <v>9130165</v>
      </c>
      <c r="S338" s="1">
        <v>36</v>
      </c>
      <c r="T338" s="1">
        <v>1</v>
      </c>
      <c r="U338" s="1">
        <v>10559256</v>
      </c>
      <c r="V338" s="1">
        <v>0</v>
      </c>
    </row>
    <row r="339" spans="1:24" x14ac:dyDescent="0.35">
      <c r="A339" s="1">
        <v>370035</v>
      </c>
      <c r="B339" s="1" t="s">
        <v>2350</v>
      </c>
      <c r="C339" s="1">
        <v>101631003</v>
      </c>
      <c r="D339" s="1">
        <v>35</v>
      </c>
      <c r="E339" s="1" t="s">
        <v>2382</v>
      </c>
      <c r="F339" s="1" t="s">
        <v>304</v>
      </c>
      <c r="G339" s="1" t="s">
        <v>558</v>
      </c>
      <c r="H339" s="1" t="s">
        <v>916</v>
      </c>
      <c r="I339" s="1">
        <v>1258268.6299999999</v>
      </c>
      <c r="K339" s="1">
        <v>252070</v>
      </c>
      <c r="L339" s="1">
        <v>9479325</v>
      </c>
      <c r="M339" s="1">
        <v>0.34915998578071594</v>
      </c>
      <c r="N339" s="1">
        <v>3.8242464065551758</v>
      </c>
      <c r="O339" s="1">
        <v>8.1247687339782715E-2</v>
      </c>
      <c r="P339" s="1">
        <v>6.9028244018554688</v>
      </c>
      <c r="Q339" s="1">
        <v>0</v>
      </c>
      <c r="S339" s="1">
        <v>37</v>
      </c>
      <c r="T339" s="1">
        <v>1</v>
      </c>
      <c r="U339" s="1">
        <v>10989664</v>
      </c>
      <c r="V339" s="1">
        <v>0.43040767312049866</v>
      </c>
      <c r="W339" s="1">
        <v>4.0761203765869141</v>
      </c>
      <c r="X339" s="1">
        <v>4.0761203765869141</v>
      </c>
    </row>
    <row r="340" spans="1:24" x14ac:dyDescent="0.35">
      <c r="A340" s="1">
        <v>380035</v>
      </c>
      <c r="B340" s="1" t="s">
        <v>2351</v>
      </c>
      <c r="C340" s="1">
        <v>101631003</v>
      </c>
      <c r="D340" s="1">
        <v>35</v>
      </c>
      <c r="E340" s="1" t="s">
        <v>2382</v>
      </c>
      <c r="F340" s="1" t="s">
        <v>304</v>
      </c>
      <c r="G340" s="1" t="s">
        <v>558</v>
      </c>
      <c r="H340" s="1" t="s">
        <v>916</v>
      </c>
      <c r="I340" s="1">
        <v>1330300</v>
      </c>
      <c r="K340" s="1">
        <v>547095.5</v>
      </c>
      <c r="L340" s="1">
        <v>9576368</v>
      </c>
      <c r="M340" s="1">
        <v>9.7043000161647797E-2</v>
      </c>
      <c r="N340" s="1">
        <v>1.0237332582473755</v>
      </c>
      <c r="O340" s="1">
        <v>7.2031371295452118E-2</v>
      </c>
      <c r="P340" s="1">
        <v>5.7246417999267578</v>
      </c>
      <c r="Q340" s="1">
        <v>0.29502549767494202</v>
      </c>
      <c r="S340" s="1">
        <v>38</v>
      </c>
      <c r="T340" s="1">
        <v>1</v>
      </c>
      <c r="U340" s="1">
        <v>11453764</v>
      </c>
      <c r="V340" s="1">
        <v>0.46409988403320313</v>
      </c>
      <c r="W340" s="1">
        <v>4.2230591773986816</v>
      </c>
      <c r="X340" s="1">
        <v>4.2230591773986816</v>
      </c>
    </row>
    <row r="341" spans="1:24" x14ac:dyDescent="0.35">
      <c r="A341" s="1">
        <v>390035</v>
      </c>
      <c r="B341" s="1" t="s">
        <v>2352</v>
      </c>
      <c r="C341" s="1">
        <v>101631003</v>
      </c>
      <c r="D341" s="1">
        <v>35</v>
      </c>
      <c r="E341" s="1" t="s">
        <v>2382</v>
      </c>
      <c r="F341" s="1" t="s">
        <v>304</v>
      </c>
      <c r="G341" s="1" t="s">
        <v>558</v>
      </c>
      <c r="H341" s="1" t="s">
        <v>916</v>
      </c>
      <c r="I341" s="1">
        <v>1354457</v>
      </c>
      <c r="K341" s="1">
        <v>910481.125</v>
      </c>
      <c r="L341" s="1">
        <v>9623707</v>
      </c>
      <c r="M341" s="1">
        <v>4.7338999807834625E-2</v>
      </c>
      <c r="N341" s="1">
        <v>0.49433144927024841</v>
      </c>
      <c r="O341" s="1">
        <v>2.4157000705599785E-2</v>
      </c>
      <c r="P341" s="1">
        <v>1.8159061670303345</v>
      </c>
      <c r="Q341" s="1">
        <v>0.36338561773300171</v>
      </c>
      <c r="S341" s="1">
        <v>39</v>
      </c>
      <c r="T341" s="1">
        <v>1</v>
      </c>
      <c r="U341" s="1">
        <v>11888645</v>
      </c>
      <c r="V341" s="1">
        <v>0.43488159775733948</v>
      </c>
      <c r="W341" s="1">
        <v>3.7968392372131348</v>
      </c>
      <c r="X341" s="1">
        <v>3.7968392372131348</v>
      </c>
    </row>
    <row r="342" spans="1:24" x14ac:dyDescent="0.35">
      <c r="A342" s="1">
        <v>400035</v>
      </c>
      <c r="B342" s="1" t="s">
        <v>2353</v>
      </c>
      <c r="C342" s="1">
        <v>101631003</v>
      </c>
      <c r="D342" s="1">
        <v>35</v>
      </c>
      <c r="E342" s="1" t="s">
        <v>2382</v>
      </c>
      <c r="F342" s="1" t="s">
        <v>304</v>
      </c>
      <c r="G342" s="1" t="s">
        <v>558</v>
      </c>
      <c r="H342" s="1" t="s">
        <v>916</v>
      </c>
      <c r="S342" s="1">
        <v>40</v>
      </c>
      <c r="T342" s="1">
        <v>1</v>
      </c>
      <c r="U342" s="1">
        <v>0</v>
      </c>
      <c r="V342" s="1">
        <v>0</v>
      </c>
      <c r="W342" s="1">
        <v>-100</v>
      </c>
      <c r="X342" s="1">
        <v>-100</v>
      </c>
    </row>
    <row r="343" spans="1:24" x14ac:dyDescent="0.35">
      <c r="A343" s="1">
        <v>410035</v>
      </c>
      <c r="B343" s="1" t="s">
        <v>2354</v>
      </c>
      <c r="C343" s="1">
        <v>101631003</v>
      </c>
      <c r="D343" s="1">
        <v>35</v>
      </c>
      <c r="E343" s="1" t="s">
        <v>2382</v>
      </c>
      <c r="F343" s="1" t="s">
        <v>304</v>
      </c>
      <c r="G343" s="1" t="s">
        <v>558</v>
      </c>
      <c r="H343" s="1" t="s">
        <v>916</v>
      </c>
      <c r="S343" s="1">
        <v>41</v>
      </c>
      <c r="T343" s="1">
        <v>1</v>
      </c>
      <c r="U343" s="1">
        <v>0</v>
      </c>
      <c r="V343" s="1">
        <v>0</v>
      </c>
    </row>
    <row r="344" spans="1:24" x14ac:dyDescent="0.35">
      <c r="A344" s="1">
        <v>420035</v>
      </c>
      <c r="B344" s="1" t="s">
        <v>2355</v>
      </c>
      <c r="C344" s="1">
        <v>101631003</v>
      </c>
      <c r="D344" s="1">
        <v>35</v>
      </c>
      <c r="E344" s="1" t="s">
        <v>2382</v>
      </c>
      <c r="F344" s="1" t="s">
        <v>304</v>
      </c>
      <c r="G344" s="1" t="s">
        <v>558</v>
      </c>
      <c r="H344" s="1" t="s">
        <v>916</v>
      </c>
      <c r="S344" s="1">
        <v>42</v>
      </c>
      <c r="T344" s="1">
        <v>1</v>
      </c>
      <c r="U344" s="1">
        <v>0</v>
      </c>
      <c r="V344" s="1">
        <v>0</v>
      </c>
    </row>
    <row r="345" spans="1:24" x14ac:dyDescent="0.35">
      <c r="A345" s="1">
        <v>430035</v>
      </c>
      <c r="B345" s="1" t="s">
        <v>2356</v>
      </c>
      <c r="C345" s="1">
        <v>101631003</v>
      </c>
      <c r="D345" s="1">
        <v>35</v>
      </c>
      <c r="E345" s="1" t="s">
        <v>2382</v>
      </c>
      <c r="F345" s="1" t="s">
        <v>304</v>
      </c>
      <c r="G345" s="1" t="s">
        <v>558</v>
      </c>
      <c r="H345" s="1" t="s">
        <v>916</v>
      </c>
      <c r="S345" s="1">
        <v>43</v>
      </c>
      <c r="T345" s="1">
        <v>1</v>
      </c>
      <c r="U345" s="1">
        <v>0</v>
      </c>
      <c r="V345" s="1">
        <v>0</v>
      </c>
    </row>
    <row r="346" spans="1:24" x14ac:dyDescent="0.35">
      <c r="A346" s="1">
        <v>440035</v>
      </c>
      <c r="B346" s="1" t="s">
        <v>2357</v>
      </c>
      <c r="C346" s="1">
        <v>101631003</v>
      </c>
      <c r="D346" s="1">
        <v>35</v>
      </c>
      <c r="E346" s="1" t="s">
        <v>2382</v>
      </c>
      <c r="F346" s="1" t="s">
        <v>304</v>
      </c>
      <c r="G346" s="1" t="s">
        <v>558</v>
      </c>
      <c r="H346" s="1" t="s">
        <v>916</v>
      </c>
      <c r="S346" s="1">
        <v>44</v>
      </c>
      <c r="T346" s="1">
        <v>1</v>
      </c>
      <c r="U346" s="1">
        <v>0</v>
      </c>
      <c r="V346" s="1">
        <v>0</v>
      </c>
    </row>
    <row r="347" spans="1:24" x14ac:dyDescent="0.35">
      <c r="A347" s="1">
        <v>450035</v>
      </c>
      <c r="B347" s="1" t="s">
        <v>2358</v>
      </c>
      <c r="C347" s="1">
        <v>101631003</v>
      </c>
      <c r="D347" s="1">
        <v>35</v>
      </c>
      <c r="E347" s="1" t="s">
        <v>2382</v>
      </c>
      <c r="F347" s="1" t="s">
        <v>304</v>
      </c>
      <c r="G347" s="1" t="s">
        <v>558</v>
      </c>
      <c r="H347" s="1" t="s">
        <v>916</v>
      </c>
      <c r="S347" s="1">
        <v>45</v>
      </c>
      <c r="T347" s="1">
        <v>1</v>
      </c>
      <c r="U347" s="1">
        <v>0</v>
      </c>
      <c r="V347" s="1">
        <v>0</v>
      </c>
    </row>
    <row r="348" spans="1:24" x14ac:dyDescent="0.35">
      <c r="A348" s="1">
        <v>460035</v>
      </c>
      <c r="B348" s="1" t="s">
        <v>2359</v>
      </c>
      <c r="C348" s="1">
        <v>101631003</v>
      </c>
      <c r="D348" s="1">
        <v>35</v>
      </c>
      <c r="E348" s="1" t="s">
        <v>2382</v>
      </c>
      <c r="F348" s="1" t="s">
        <v>304</v>
      </c>
      <c r="G348" s="1" t="s">
        <v>558</v>
      </c>
      <c r="H348" s="1" t="s">
        <v>916</v>
      </c>
      <c r="S348" s="1">
        <v>46</v>
      </c>
      <c r="T348" s="1">
        <v>1</v>
      </c>
      <c r="U348" s="1">
        <v>0</v>
      </c>
      <c r="V348" s="1">
        <v>0</v>
      </c>
    </row>
    <row r="349" spans="1:24" x14ac:dyDescent="0.35">
      <c r="A349" s="1">
        <v>470035</v>
      </c>
      <c r="B349" s="1" t="s">
        <v>2360</v>
      </c>
      <c r="C349" s="1">
        <v>101631003</v>
      </c>
      <c r="D349" s="1">
        <v>35</v>
      </c>
      <c r="E349" s="1" t="s">
        <v>2382</v>
      </c>
      <c r="F349" s="1" t="s">
        <v>304</v>
      </c>
      <c r="G349" s="1" t="s">
        <v>558</v>
      </c>
      <c r="H349" s="1" t="s">
        <v>916</v>
      </c>
      <c r="S349" s="1">
        <v>47</v>
      </c>
      <c r="T349" s="1">
        <v>1</v>
      </c>
      <c r="U349" s="1">
        <v>0</v>
      </c>
      <c r="V349" s="1">
        <v>0</v>
      </c>
    </row>
    <row r="350" spans="1:24" x14ac:dyDescent="0.35">
      <c r="A350" s="1">
        <v>480035</v>
      </c>
      <c r="B350" s="1" t="s">
        <v>2361</v>
      </c>
      <c r="C350" s="1">
        <v>101631003</v>
      </c>
      <c r="D350" s="1">
        <v>35</v>
      </c>
      <c r="E350" s="1" t="s">
        <v>2382</v>
      </c>
      <c r="F350" s="1" t="s">
        <v>304</v>
      </c>
      <c r="G350" s="1" t="s">
        <v>558</v>
      </c>
      <c r="H350" s="1" t="s">
        <v>916</v>
      </c>
      <c r="S350" s="1">
        <v>48</v>
      </c>
      <c r="T350" s="1">
        <v>1</v>
      </c>
      <c r="U350" s="1">
        <v>0</v>
      </c>
      <c r="V350" s="1">
        <v>0</v>
      </c>
    </row>
    <row r="351" spans="1:24" x14ac:dyDescent="0.35">
      <c r="A351" s="1">
        <v>290054</v>
      </c>
      <c r="B351" s="1" t="s">
        <v>2341</v>
      </c>
      <c r="C351" s="1">
        <v>101631203</v>
      </c>
      <c r="D351" s="1">
        <v>54</v>
      </c>
      <c r="E351" s="1" t="s">
        <v>2383</v>
      </c>
      <c r="F351" s="1" t="s">
        <v>304</v>
      </c>
      <c r="G351" s="1" t="s">
        <v>558</v>
      </c>
      <c r="H351" s="1" t="s">
        <v>916</v>
      </c>
      <c r="I351" s="1">
        <v>863865.44</v>
      </c>
      <c r="K351" s="1">
        <v>239888</v>
      </c>
      <c r="L351" s="1">
        <v>6191671.5</v>
      </c>
      <c r="S351" s="1">
        <v>29</v>
      </c>
      <c r="T351" s="1">
        <v>1</v>
      </c>
      <c r="U351" s="1">
        <v>7295425</v>
      </c>
      <c r="V351" s="1">
        <v>0</v>
      </c>
    </row>
    <row r="352" spans="1:24" x14ac:dyDescent="0.35">
      <c r="A352" s="1">
        <v>300054</v>
      </c>
      <c r="B352" s="1" t="s">
        <v>2343</v>
      </c>
      <c r="C352" s="1">
        <v>101631203</v>
      </c>
      <c r="D352" s="1">
        <v>54</v>
      </c>
      <c r="E352" s="1" t="s">
        <v>2383</v>
      </c>
      <c r="F352" s="1" t="s">
        <v>304</v>
      </c>
      <c r="G352" s="1" t="s">
        <v>558</v>
      </c>
      <c r="H352" s="1" t="s">
        <v>916</v>
      </c>
      <c r="I352" s="1">
        <v>870828.53</v>
      </c>
      <c r="K352" s="1">
        <v>239888</v>
      </c>
      <c r="L352" s="1">
        <v>6283067.5</v>
      </c>
      <c r="M352" s="1">
        <v>9.1395996510982513E-2</v>
      </c>
      <c r="N352" s="1">
        <v>1.476111888885498</v>
      </c>
      <c r="O352" s="1">
        <v>6.9630900397896767E-3</v>
      </c>
      <c r="P352" s="1">
        <v>0.80603873729705811</v>
      </c>
      <c r="Q352" s="1">
        <v>0</v>
      </c>
      <c r="S352" s="1">
        <v>30</v>
      </c>
      <c r="T352" s="1">
        <v>1</v>
      </c>
      <c r="U352" s="1">
        <v>7393784</v>
      </c>
      <c r="V352" s="1">
        <v>9.8359085619449615E-2</v>
      </c>
      <c r="W352" s="1">
        <v>1.3482284545898438</v>
      </c>
      <c r="X352" s="1">
        <v>1.3482284545898438</v>
      </c>
    </row>
    <row r="353" spans="1:24" x14ac:dyDescent="0.35">
      <c r="A353" s="1">
        <v>310054</v>
      </c>
      <c r="B353" s="1" t="s">
        <v>2344</v>
      </c>
      <c r="C353" s="1">
        <v>101631203</v>
      </c>
      <c r="D353" s="1">
        <v>54</v>
      </c>
      <c r="E353" s="1" t="s">
        <v>2383</v>
      </c>
      <c r="F353" s="1" t="s">
        <v>304</v>
      </c>
      <c r="G353" s="1" t="s">
        <v>558</v>
      </c>
      <c r="H353" s="1" t="s">
        <v>916</v>
      </c>
      <c r="I353" s="1">
        <v>893433.13</v>
      </c>
      <c r="K353" s="1">
        <v>239888</v>
      </c>
      <c r="L353" s="1">
        <v>6327381</v>
      </c>
      <c r="M353" s="1">
        <v>4.4313501566648483E-2</v>
      </c>
      <c r="N353" s="1">
        <v>0.7052844762802124</v>
      </c>
      <c r="O353" s="1">
        <v>2.2604599595069885E-2</v>
      </c>
      <c r="P353" s="1">
        <v>2.5957579612731934</v>
      </c>
      <c r="Q353" s="1">
        <v>0</v>
      </c>
      <c r="S353" s="1">
        <v>31</v>
      </c>
      <c r="T353" s="1">
        <v>1</v>
      </c>
      <c r="U353" s="1">
        <v>7460702</v>
      </c>
      <c r="V353" s="1">
        <v>6.6918104887008667E-2</v>
      </c>
      <c r="W353" s="1">
        <v>0.90505754947662354</v>
      </c>
      <c r="X353" s="1">
        <v>0.90505754947662354</v>
      </c>
    </row>
    <row r="354" spans="1:24" x14ac:dyDescent="0.35">
      <c r="A354" s="1">
        <v>320054</v>
      </c>
      <c r="B354" s="1" t="s">
        <v>2345</v>
      </c>
      <c r="C354" s="1">
        <v>101631203</v>
      </c>
      <c r="D354" s="1">
        <v>54</v>
      </c>
      <c r="E354" s="1" t="s">
        <v>2383</v>
      </c>
      <c r="F354" s="1" t="s">
        <v>304</v>
      </c>
      <c r="G354" s="1" t="s">
        <v>558</v>
      </c>
      <c r="H354" s="1" t="s">
        <v>916</v>
      </c>
      <c r="I354" s="1">
        <v>911665.22</v>
      </c>
      <c r="J354" s="1">
        <v>8235.2800000000007</v>
      </c>
      <c r="K354" s="1">
        <v>239888</v>
      </c>
      <c r="L354" s="1">
        <v>6363939</v>
      </c>
      <c r="M354" s="1">
        <v>3.6557998508214951E-2</v>
      </c>
      <c r="N354" s="1">
        <v>0.57777458429336548</v>
      </c>
      <c r="O354" s="1">
        <v>1.8232090398669243E-2</v>
      </c>
      <c r="P354" s="1">
        <v>2.040677547454834</v>
      </c>
      <c r="Q354" s="1">
        <v>0</v>
      </c>
      <c r="S354" s="1">
        <v>32</v>
      </c>
      <c r="T354" s="1">
        <v>1</v>
      </c>
      <c r="U354" s="1">
        <v>7523727.5</v>
      </c>
      <c r="V354" s="1">
        <v>5.4790087044239044E-2</v>
      </c>
      <c r="W354" s="1">
        <v>0.84476637840270996</v>
      </c>
      <c r="X354" s="1">
        <v>0.84476637840270996</v>
      </c>
    </row>
    <row r="355" spans="1:24" x14ac:dyDescent="0.35">
      <c r="A355" s="1">
        <v>330054</v>
      </c>
      <c r="B355" s="1" t="s">
        <v>2346</v>
      </c>
      <c r="C355" s="1">
        <v>101631203</v>
      </c>
      <c r="D355" s="1">
        <v>54</v>
      </c>
      <c r="E355" s="1" t="s">
        <v>2383</v>
      </c>
      <c r="F355" s="1" t="s">
        <v>304</v>
      </c>
      <c r="G355" s="1" t="s">
        <v>558</v>
      </c>
      <c r="H355" s="1" t="s">
        <v>916</v>
      </c>
      <c r="I355" s="1">
        <v>929326.66</v>
      </c>
      <c r="K355" s="1">
        <v>239888</v>
      </c>
      <c r="L355" s="1">
        <v>6454361.5</v>
      </c>
      <c r="M355" s="1">
        <v>9.0422503650188446E-2</v>
      </c>
      <c r="N355" s="1">
        <v>1.4208574295043945</v>
      </c>
      <c r="O355" s="1">
        <v>1.7661439254879951E-2</v>
      </c>
      <c r="P355" s="1">
        <v>1.9372725486755371</v>
      </c>
      <c r="Q355" s="1">
        <v>0</v>
      </c>
      <c r="S355" s="1">
        <v>33</v>
      </c>
      <c r="T355" s="1">
        <v>1</v>
      </c>
      <c r="U355" s="1">
        <v>7623576</v>
      </c>
      <c r="V355" s="1">
        <v>0.10808394104242325</v>
      </c>
      <c r="W355" s="1">
        <v>1.3271148204803467</v>
      </c>
      <c r="X355" s="1">
        <v>1.3271148204803467</v>
      </c>
    </row>
    <row r="356" spans="1:24" x14ac:dyDescent="0.35">
      <c r="A356" s="1">
        <v>340054</v>
      </c>
      <c r="B356" s="1" t="s">
        <v>2347</v>
      </c>
      <c r="C356" s="1">
        <v>101631203</v>
      </c>
      <c r="D356" s="1">
        <v>54</v>
      </c>
      <c r="E356" s="1" t="s">
        <v>2383</v>
      </c>
      <c r="F356" s="1" t="s">
        <v>304</v>
      </c>
      <c r="G356" s="1" t="s">
        <v>558</v>
      </c>
      <c r="H356" s="1" t="s">
        <v>916</v>
      </c>
      <c r="I356" s="1">
        <v>929290.35</v>
      </c>
      <c r="J356" s="1">
        <v>1351</v>
      </c>
      <c r="K356" s="1">
        <v>239888</v>
      </c>
      <c r="L356" s="1">
        <v>6454358</v>
      </c>
      <c r="M356" s="1">
        <v>-3.5000000480067683E-6</v>
      </c>
      <c r="N356" s="1">
        <v>-5.4226897191256285E-5</v>
      </c>
      <c r="O356" s="1">
        <v>-3.6310000723460689E-5</v>
      </c>
      <c r="P356" s="1">
        <v>-3.9071300998330116E-3</v>
      </c>
      <c r="Q356" s="1">
        <v>0</v>
      </c>
      <c r="S356" s="1">
        <v>34</v>
      </c>
      <c r="T356" s="1">
        <v>1</v>
      </c>
      <c r="U356" s="1">
        <v>7624887.5</v>
      </c>
      <c r="V356" s="1">
        <v>-3.9810001908335835E-5</v>
      </c>
      <c r="W356" s="1">
        <v>1.7203213647007942E-2</v>
      </c>
      <c r="X356" s="1">
        <v>1.7203213647007942E-2</v>
      </c>
    </row>
    <row r="357" spans="1:24" x14ac:dyDescent="0.35">
      <c r="A357" s="1">
        <v>350054</v>
      </c>
      <c r="B357" s="1" t="s">
        <v>2348</v>
      </c>
      <c r="C357" s="1">
        <v>101631203</v>
      </c>
      <c r="D357" s="1">
        <v>54</v>
      </c>
      <c r="E357" s="1" t="s">
        <v>2383</v>
      </c>
      <c r="F357" s="1" t="s">
        <v>304</v>
      </c>
      <c r="G357" s="1" t="s">
        <v>558</v>
      </c>
      <c r="H357" s="1" t="s">
        <v>916</v>
      </c>
      <c r="I357" s="1">
        <v>920631.37</v>
      </c>
      <c r="J357" s="1">
        <v>2875</v>
      </c>
      <c r="K357" s="1">
        <v>239888</v>
      </c>
      <c r="L357" s="1">
        <v>6521069.5</v>
      </c>
      <c r="M357" s="1">
        <v>6.6711500287055969E-2</v>
      </c>
      <c r="N357" s="1">
        <v>1.0335884094238281</v>
      </c>
      <c r="O357" s="1">
        <v>-8.658980019390583E-3</v>
      </c>
      <c r="P357" s="1">
        <v>-0.93178415298461914</v>
      </c>
      <c r="Q357" s="1">
        <v>0</v>
      </c>
      <c r="R357" s="1">
        <v>1.5239999629557133E-3</v>
      </c>
      <c r="S357" s="1">
        <v>35</v>
      </c>
      <c r="T357" s="1">
        <v>1</v>
      </c>
      <c r="U357" s="1">
        <v>7684464</v>
      </c>
      <c r="V357" s="1">
        <v>5.9576518833637238E-2</v>
      </c>
      <c r="W357" s="1">
        <v>0.78134268522262573</v>
      </c>
      <c r="X357" s="1">
        <v>0.78134268522262573</v>
      </c>
    </row>
    <row r="358" spans="1:24" x14ac:dyDescent="0.35">
      <c r="A358" s="1">
        <v>360054</v>
      </c>
      <c r="B358" s="1" t="s">
        <v>2349</v>
      </c>
      <c r="C358" s="1">
        <v>101631203</v>
      </c>
      <c r="D358" s="1">
        <v>54</v>
      </c>
      <c r="E358" s="1" t="s">
        <v>2383</v>
      </c>
      <c r="F358" s="1" t="s">
        <v>304</v>
      </c>
      <c r="G358" s="1" t="s">
        <v>558</v>
      </c>
      <c r="H358" s="1" t="s">
        <v>916</v>
      </c>
      <c r="I358" s="1">
        <v>996231.19</v>
      </c>
      <c r="J358" s="1">
        <v>486.27</v>
      </c>
      <c r="K358" s="1">
        <v>239888</v>
      </c>
      <c r="L358" s="1">
        <v>6704429.5</v>
      </c>
      <c r="M358" s="1">
        <v>0.18335999548435211</v>
      </c>
      <c r="N358" s="1">
        <v>2.8118088245391846</v>
      </c>
      <c r="O358" s="1">
        <v>7.5599819421768188E-2</v>
      </c>
      <c r="P358" s="1">
        <v>8.2117366790771484</v>
      </c>
      <c r="Q358" s="1">
        <v>0</v>
      </c>
      <c r="R358" s="1">
        <v>-2.3887299466878176E-3</v>
      </c>
      <c r="S358" s="1">
        <v>36</v>
      </c>
      <c r="T358" s="1">
        <v>1</v>
      </c>
      <c r="U358" s="1">
        <v>7941035</v>
      </c>
      <c r="V358" s="1">
        <v>0.25657108426094055</v>
      </c>
      <c r="W358" s="1">
        <v>3.3388276100158691</v>
      </c>
      <c r="X358" s="1">
        <v>3.3388276100158691</v>
      </c>
    </row>
    <row r="359" spans="1:24" x14ac:dyDescent="0.35">
      <c r="A359" s="1">
        <v>370054</v>
      </c>
      <c r="B359" s="1" t="s">
        <v>2350</v>
      </c>
      <c r="C359" s="1">
        <v>101631203</v>
      </c>
      <c r="D359" s="1">
        <v>54</v>
      </c>
      <c r="E359" s="1" t="s">
        <v>2383</v>
      </c>
      <c r="F359" s="1" t="s">
        <v>304</v>
      </c>
      <c r="G359" s="1" t="s">
        <v>558</v>
      </c>
      <c r="H359" s="1" t="s">
        <v>916</v>
      </c>
      <c r="I359" s="1">
        <v>1013362.93</v>
      </c>
      <c r="K359" s="1">
        <v>239888</v>
      </c>
      <c r="L359" s="1">
        <v>6972097</v>
      </c>
      <c r="M359" s="1">
        <v>0.2676675021648407</v>
      </c>
      <c r="N359" s="1">
        <v>3.9923977851867676</v>
      </c>
      <c r="O359" s="1">
        <v>1.7131740227341652E-2</v>
      </c>
      <c r="P359" s="1">
        <v>1.7196550369262695</v>
      </c>
      <c r="Q359" s="1">
        <v>0</v>
      </c>
      <c r="S359" s="1">
        <v>37</v>
      </c>
      <c r="T359" s="1">
        <v>1</v>
      </c>
      <c r="U359" s="1">
        <v>8225348</v>
      </c>
      <c r="V359" s="1">
        <v>0.2847992479801178</v>
      </c>
      <c r="W359" s="1">
        <v>3.5803015232086182</v>
      </c>
      <c r="X359" s="1">
        <v>3.5803015232086182</v>
      </c>
    </row>
    <row r="360" spans="1:24" x14ac:dyDescent="0.35">
      <c r="A360" s="1">
        <v>380054</v>
      </c>
      <c r="B360" s="1" t="s">
        <v>2351</v>
      </c>
      <c r="C360" s="1">
        <v>101631203</v>
      </c>
      <c r="D360" s="1">
        <v>54</v>
      </c>
      <c r="E360" s="1" t="s">
        <v>2383</v>
      </c>
      <c r="F360" s="1" t="s">
        <v>304</v>
      </c>
      <c r="G360" s="1" t="s">
        <v>558</v>
      </c>
      <c r="H360" s="1" t="s">
        <v>916</v>
      </c>
      <c r="I360" s="1">
        <v>1078575</v>
      </c>
      <c r="K360" s="1">
        <v>242959.15625</v>
      </c>
      <c r="L360" s="1">
        <v>7063648</v>
      </c>
      <c r="M360" s="1">
        <v>9.1550998389720917E-2</v>
      </c>
      <c r="N360" s="1">
        <v>1.3131057024002075</v>
      </c>
      <c r="O360" s="1">
        <v>6.5212070941925049E-2</v>
      </c>
      <c r="P360" s="1">
        <v>6.435213565826416</v>
      </c>
      <c r="Q360" s="1">
        <v>3.0711563304066658E-3</v>
      </c>
      <c r="S360" s="1">
        <v>38</v>
      </c>
      <c r="T360" s="1">
        <v>1</v>
      </c>
      <c r="U360" s="1">
        <v>8385182</v>
      </c>
      <c r="V360" s="1">
        <v>0.15983423590660095</v>
      </c>
      <c r="W360" s="1">
        <v>1.9431883096694946</v>
      </c>
      <c r="X360" s="1">
        <v>1.9431883096694946</v>
      </c>
    </row>
    <row r="361" spans="1:24" x14ac:dyDescent="0.35">
      <c r="A361" s="1">
        <v>390054</v>
      </c>
      <c r="B361" s="1" t="s">
        <v>2352</v>
      </c>
      <c r="C361" s="1">
        <v>101631203</v>
      </c>
      <c r="D361" s="1">
        <v>54</v>
      </c>
      <c r="E361" s="1" t="s">
        <v>2383</v>
      </c>
      <c r="F361" s="1" t="s">
        <v>304</v>
      </c>
      <c r="G361" s="1" t="s">
        <v>558</v>
      </c>
      <c r="H361" s="1" t="s">
        <v>916</v>
      </c>
      <c r="I361" s="1">
        <v>1126055</v>
      </c>
      <c r="K361" s="1">
        <v>292958.4375</v>
      </c>
      <c r="L361" s="1">
        <v>7118413</v>
      </c>
      <c r="M361" s="1">
        <v>5.4765000939369202E-2</v>
      </c>
      <c r="N361" s="1">
        <v>0.77530759572982788</v>
      </c>
      <c r="O361" s="1">
        <v>4.747999832034111E-2</v>
      </c>
      <c r="P361" s="1">
        <v>4.4021048545837402</v>
      </c>
      <c r="Q361" s="1">
        <v>4.9999281764030457E-2</v>
      </c>
      <c r="S361" s="1">
        <v>39</v>
      </c>
      <c r="T361" s="1">
        <v>1</v>
      </c>
      <c r="U361" s="1">
        <v>8537426</v>
      </c>
      <c r="V361" s="1">
        <v>0.15224428474903107</v>
      </c>
      <c r="W361" s="1">
        <v>1.8156313896179199</v>
      </c>
      <c r="X361" s="1">
        <v>1.8156313896179199</v>
      </c>
    </row>
    <row r="362" spans="1:24" x14ac:dyDescent="0.35">
      <c r="A362" s="1">
        <v>400054</v>
      </c>
      <c r="B362" s="1" t="s">
        <v>2353</v>
      </c>
      <c r="C362" s="1">
        <v>101631203</v>
      </c>
      <c r="D362" s="1">
        <v>54</v>
      </c>
      <c r="E362" s="1" t="s">
        <v>2383</v>
      </c>
      <c r="F362" s="1" t="s">
        <v>304</v>
      </c>
      <c r="G362" s="1" t="s">
        <v>558</v>
      </c>
      <c r="H362" s="1" t="s">
        <v>916</v>
      </c>
      <c r="S362" s="1">
        <v>40</v>
      </c>
      <c r="T362" s="1">
        <v>1</v>
      </c>
      <c r="U362" s="1">
        <v>0</v>
      </c>
      <c r="V362" s="1">
        <v>0</v>
      </c>
      <c r="W362" s="1">
        <v>-100</v>
      </c>
      <c r="X362" s="1">
        <v>-100</v>
      </c>
    </row>
    <row r="363" spans="1:24" x14ac:dyDescent="0.35">
      <c r="A363" s="1">
        <v>410054</v>
      </c>
      <c r="B363" s="1" t="s">
        <v>2354</v>
      </c>
      <c r="C363" s="1">
        <v>101631203</v>
      </c>
      <c r="D363" s="1">
        <v>54</v>
      </c>
      <c r="E363" s="1" t="s">
        <v>2383</v>
      </c>
      <c r="F363" s="1" t="s">
        <v>304</v>
      </c>
      <c r="G363" s="1" t="s">
        <v>558</v>
      </c>
      <c r="H363" s="1" t="s">
        <v>916</v>
      </c>
      <c r="S363" s="1">
        <v>41</v>
      </c>
      <c r="T363" s="1">
        <v>1</v>
      </c>
      <c r="U363" s="1">
        <v>0</v>
      </c>
      <c r="V363" s="1">
        <v>0</v>
      </c>
    </row>
    <row r="364" spans="1:24" x14ac:dyDescent="0.35">
      <c r="A364" s="1">
        <v>420054</v>
      </c>
      <c r="B364" s="1" t="s">
        <v>2355</v>
      </c>
      <c r="C364" s="1">
        <v>101631203</v>
      </c>
      <c r="D364" s="1">
        <v>54</v>
      </c>
      <c r="E364" s="1" t="s">
        <v>2383</v>
      </c>
      <c r="F364" s="1" t="s">
        <v>304</v>
      </c>
      <c r="G364" s="1" t="s">
        <v>558</v>
      </c>
      <c r="H364" s="1" t="s">
        <v>916</v>
      </c>
      <c r="S364" s="1">
        <v>42</v>
      </c>
      <c r="T364" s="1">
        <v>1</v>
      </c>
      <c r="U364" s="1">
        <v>0</v>
      </c>
      <c r="V364" s="1">
        <v>0</v>
      </c>
    </row>
    <row r="365" spans="1:24" x14ac:dyDescent="0.35">
      <c r="A365" s="1">
        <v>430054</v>
      </c>
      <c r="B365" s="1" t="s">
        <v>2356</v>
      </c>
      <c r="C365" s="1">
        <v>101631203</v>
      </c>
      <c r="D365" s="1">
        <v>54</v>
      </c>
      <c r="E365" s="1" t="s">
        <v>2383</v>
      </c>
      <c r="F365" s="1" t="s">
        <v>304</v>
      </c>
      <c r="G365" s="1" t="s">
        <v>558</v>
      </c>
      <c r="H365" s="1" t="s">
        <v>916</v>
      </c>
      <c r="S365" s="1">
        <v>43</v>
      </c>
      <c r="T365" s="1">
        <v>1</v>
      </c>
      <c r="U365" s="1">
        <v>0</v>
      </c>
      <c r="V365" s="1">
        <v>0</v>
      </c>
    </row>
    <row r="366" spans="1:24" x14ac:dyDescent="0.35">
      <c r="A366" s="1">
        <v>440054</v>
      </c>
      <c r="B366" s="1" t="s">
        <v>2357</v>
      </c>
      <c r="C366" s="1">
        <v>101631203</v>
      </c>
      <c r="D366" s="1">
        <v>54</v>
      </c>
      <c r="E366" s="1" t="s">
        <v>2383</v>
      </c>
      <c r="F366" s="1" t="s">
        <v>304</v>
      </c>
      <c r="G366" s="1" t="s">
        <v>558</v>
      </c>
      <c r="H366" s="1" t="s">
        <v>916</v>
      </c>
      <c r="S366" s="1">
        <v>44</v>
      </c>
      <c r="T366" s="1">
        <v>1</v>
      </c>
      <c r="U366" s="1">
        <v>0</v>
      </c>
      <c r="V366" s="1">
        <v>0</v>
      </c>
    </row>
    <row r="367" spans="1:24" x14ac:dyDescent="0.35">
      <c r="A367" s="1">
        <v>450054</v>
      </c>
      <c r="B367" s="1" t="s">
        <v>2358</v>
      </c>
      <c r="C367" s="1">
        <v>101631203</v>
      </c>
      <c r="D367" s="1">
        <v>54</v>
      </c>
      <c r="E367" s="1" t="s">
        <v>2383</v>
      </c>
      <c r="F367" s="1" t="s">
        <v>304</v>
      </c>
      <c r="G367" s="1" t="s">
        <v>558</v>
      </c>
      <c r="H367" s="1" t="s">
        <v>916</v>
      </c>
      <c r="S367" s="1">
        <v>45</v>
      </c>
      <c r="T367" s="1">
        <v>1</v>
      </c>
      <c r="U367" s="1">
        <v>0</v>
      </c>
      <c r="V367" s="1">
        <v>0</v>
      </c>
    </row>
    <row r="368" spans="1:24" x14ac:dyDescent="0.35">
      <c r="A368" s="1">
        <v>460054</v>
      </c>
      <c r="B368" s="1" t="s">
        <v>2359</v>
      </c>
      <c r="C368" s="1">
        <v>101631203</v>
      </c>
      <c r="D368" s="1">
        <v>54</v>
      </c>
      <c r="E368" s="1" t="s">
        <v>2383</v>
      </c>
      <c r="F368" s="1" t="s">
        <v>304</v>
      </c>
      <c r="G368" s="1" t="s">
        <v>558</v>
      </c>
      <c r="H368" s="1" t="s">
        <v>916</v>
      </c>
      <c r="S368" s="1">
        <v>46</v>
      </c>
      <c r="T368" s="1">
        <v>1</v>
      </c>
      <c r="U368" s="1">
        <v>0</v>
      </c>
      <c r="V368" s="1">
        <v>0</v>
      </c>
    </row>
    <row r="369" spans="1:24" x14ac:dyDescent="0.35">
      <c r="A369" s="1">
        <v>470054</v>
      </c>
      <c r="B369" s="1" t="s">
        <v>2360</v>
      </c>
      <c r="C369" s="1">
        <v>101631203</v>
      </c>
      <c r="D369" s="1">
        <v>54</v>
      </c>
      <c r="E369" s="1" t="s">
        <v>2383</v>
      </c>
      <c r="F369" s="1" t="s">
        <v>304</v>
      </c>
      <c r="G369" s="1" t="s">
        <v>558</v>
      </c>
      <c r="H369" s="1" t="s">
        <v>916</v>
      </c>
      <c r="S369" s="1">
        <v>47</v>
      </c>
      <c r="T369" s="1">
        <v>1</v>
      </c>
      <c r="U369" s="1">
        <v>0</v>
      </c>
      <c r="V369" s="1">
        <v>0</v>
      </c>
    </row>
    <row r="370" spans="1:24" x14ac:dyDescent="0.35">
      <c r="A370" s="1">
        <v>480054</v>
      </c>
      <c r="B370" s="1" t="s">
        <v>2361</v>
      </c>
      <c r="C370" s="1">
        <v>101631203</v>
      </c>
      <c r="D370" s="1">
        <v>54</v>
      </c>
      <c r="E370" s="1" t="s">
        <v>2383</v>
      </c>
      <c r="F370" s="1" t="s">
        <v>304</v>
      </c>
      <c r="G370" s="1" t="s">
        <v>558</v>
      </c>
      <c r="H370" s="1" t="s">
        <v>916</v>
      </c>
      <c r="S370" s="1">
        <v>48</v>
      </c>
      <c r="T370" s="1">
        <v>1</v>
      </c>
      <c r="U370" s="1">
        <v>0</v>
      </c>
      <c r="V370" s="1">
        <v>0</v>
      </c>
    </row>
    <row r="371" spans="1:24" x14ac:dyDescent="0.35">
      <c r="A371" s="1">
        <v>290057</v>
      </c>
      <c r="B371" s="1" t="s">
        <v>2341</v>
      </c>
      <c r="C371" s="1">
        <v>101631503</v>
      </c>
      <c r="D371" s="1">
        <v>57</v>
      </c>
      <c r="E371" s="1" t="s">
        <v>2384</v>
      </c>
      <c r="F371" s="1" t="s">
        <v>304</v>
      </c>
      <c r="G371" s="1" t="s">
        <v>558</v>
      </c>
      <c r="H371" s="1" t="s">
        <v>916</v>
      </c>
      <c r="I371" s="1">
        <v>633039.91</v>
      </c>
      <c r="K371" s="1">
        <v>173671</v>
      </c>
      <c r="L371" s="1">
        <v>5738086.5</v>
      </c>
      <c r="S371" s="1">
        <v>29</v>
      </c>
      <c r="T371" s="1">
        <v>1</v>
      </c>
      <c r="U371" s="1">
        <v>6544797.5</v>
      </c>
      <c r="V371" s="1">
        <v>0</v>
      </c>
    </row>
    <row r="372" spans="1:24" x14ac:dyDescent="0.35">
      <c r="A372" s="1">
        <v>300057</v>
      </c>
      <c r="B372" s="1" t="s">
        <v>2343</v>
      </c>
      <c r="C372" s="1">
        <v>101631503</v>
      </c>
      <c r="D372" s="1">
        <v>57</v>
      </c>
      <c r="E372" s="1" t="s">
        <v>2384</v>
      </c>
      <c r="F372" s="1" t="s">
        <v>304</v>
      </c>
      <c r="G372" s="1" t="s">
        <v>558</v>
      </c>
      <c r="H372" s="1" t="s">
        <v>916</v>
      </c>
      <c r="I372" s="1">
        <v>640428.05000000005</v>
      </c>
      <c r="K372" s="1">
        <v>173671</v>
      </c>
      <c r="L372" s="1">
        <v>5813339.5</v>
      </c>
      <c r="M372" s="1">
        <v>7.5253002345561981E-2</v>
      </c>
      <c r="N372" s="1">
        <v>1.3114650249481201</v>
      </c>
      <c r="O372" s="1">
        <v>7.3881400749087334E-3</v>
      </c>
      <c r="P372" s="1">
        <v>1.1670891046524048</v>
      </c>
      <c r="Q372" s="1">
        <v>0</v>
      </c>
      <c r="S372" s="1">
        <v>30</v>
      </c>
      <c r="T372" s="1">
        <v>1</v>
      </c>
      <c r="U372" s="1">
        <v>6627438.5</v>
      </c>
      <c r="V372" s="1">
        <v>8.2641139626502991E-2</v>
      </c>
      <c r="W372" s="1">
        <v>1.2626975774765015</v>
      </c>
      <c r="X372" s="1">
        <v>1.2626975774765015</v>
      </c>
    </row>
    <row r="373" spans="1:24" x14ac:dyDescent="0.35">
      <c r="A373" s="1">
        <v>310057</v>
      </c>
      <c r="B373" s="1" t="s">
        <v>2344</v>
      </c>
      <c r="C373" s="1">
        <v>101631503</v>
      </c>
      <c r="D373" s="1">
        <v>57</v>
      </c>
      <c r="E373" s="1" t="s">
        <v>2384</v>
      </c>
      <c r="F373" s="1" t="s">
        <v>304</v>
      </c>
      <c r="G373" s="1" t="s">
        <v>558</v>
      </c>
      <c r="H373" s="1" t="s">
        <v>916</v>
      </c>
      <c r="I373" s="1">
        <v>657489.39</v>
      </c>
      <c r="L373" s="1">
        <v>5828933</v>
      </c>
      <c r="M373" s="1">
        <v>1.5593499876558781E-2</v>
      </c>
      <c r="N373" s="1">
        <v>0.26823651790618896</v>
      </c>
      <c r="O373" s="1">
        <v>1.7061339691281319E-2</v>
      </c>
      <c r="P373" s="1">
        <v>2.6640524864196777</v>
      </c>
      <c r="S373" s="1">
        <v>31</v>
      </c>
      <c r="T373" s="1">
        <v>1</v>
      </c>
      <c r="U373" s="1">
        <v>6486422.5</v>
      </c>
      <c r="V373" s="1">
        <v>3.2654840499162674E-2</v>
      </c>
      <c r="W373" s="1">
        <v>-2.1277601718902588</v>
      </c>
      <c r="X373" s="1">
        <v>-2.1277601718902588</v>
      </c>
    </row>
    <row r="374" spans="1:24" x14ac:dyDescent="0.35">
      <c r="A374" s="1">
        <v>320057</v>
      </c>
      <c r="B374" s="1" t="s">
        <v>2345</v>
      </c>
      <c r="C374" s="1">
        <v>101631503</v>
      </c>
      <c r="D374" s="1">
        <v>57</v>
      </c>
      <c r="E374" s="1" t="s">
        <v>2384</v>
      </c>
      <c r="F374" s="1" t="s">
        <v>304</v>
      </c>
      <c r="G374" s="1" t="s">
        <v>558</v>
      </c>
      <c r="H374" s="1" t="s">
        <v>916</v>
      </c>
      <c r="I374" s="1">
        <v>660905.09</v>
      </c>
      <c r="K374" s="1">
        <v>173671</v>
      </c>
      <c r="L374" s="1">
        <v>5852420.5</v>
      </c>
      <c r="M374" s="1">
        <v>2.3487500846385956E-2</v>
      </c>
      <c r="N374" s="1">
        <v>0.4029468297958374</v>
      </c>
      <c r="O374" s="1">
        <v>3.4157000482082367E-3</v>
      </c>
      <c r="P374" s="1">
        <v>0.51950645446777344</v>
      </c>
      <c r="S374" s="1">
        <v>32</v>
      </c>
      <c r="T374" s="1">
        <v>1</v>
      </c>
      <c r="U374" s="1">
        <v>6686996.5</v>
      </c>
      <c r="V374" s="1">
        <v>2.6903200894594193E-2</v>
      </c>
      <c r="W374" s="1">
        <v>3.0922129154205322</v>
      </c>
      <c r="X374" s="1">
        <v>3.0922129154205322</v>
      </c>
    </row>
    <row r="375" spans="1:24" x14ac:dyDescent="0.35">
      <c r="A375" s="1">
        <v>330057</v>
      </c>
      <c r="B375" s="1" t="s">
        <v>2346</v>
      </c>
      <c r="C375" s="1">
        <v>101631503</v>
      </c>
      <c r="D375" s="1">
        <v>57</v>
      </c>
      <c r="E375" s="1" t="s">
        <v>2384</v>
      </c>
      <c r="F375" s="1" t="s">
        <v>304</v>
      </c>
      <c r="G375" s="1" t="s">
        <v>558</v>
      </c>
      <c r="H375" s="1" t="s">
        <v>916</v>
      </c>
      <c r="I375" s="1">
        <v>674474.07</v>
      </c>
      <c r="K375" s="1">
        <v>173671</v>
      </c>
      <c r="L375" s="1">
        <v>5949852.5</v>
      </c>
      <c r="M375" s="1">
        <v>9.7432002425193787E-2</v>
      </c>
      <c r="N375" s="1">
        <v>1.6648154258728027</v>
      </c>
      <c r="O375" s="1">
        <v>1.3568979687988758E-2</v>
      </c>
      <c r="P375" s="1">
        <v>2.0530905723571777</v>
      </c>
      <c r="Q375" s="1">
        <v>0</v>
      </c>
      <c r="S375" s="1">
        <v>33</v>
      </c>
      <c r="T375" s="1">
        <v>1</v>
      </c>
      <c r="U375" s="1">
        <v>6797997.5</v>
      </c>
      <c r="V375" s="1">
        <v>0.11100098490715027</v>
      </c>
      <c r="W375" s="1">
        <v>1.6599529981613159</v>
      </c>
      <c r="X375" s="1">
        <v>1.6599529981613159</v>
      </c>
    </row>
    <row r="376" spans="1:24" x14ac:dyDescent="0.35">
      <c r="A376" s="1">
        <v>340057</v>
      </c>
      <c r="B376" s="1" t="s">
        <v>2347</v>
      </c>
      <c r="C376" s="1">
        <v>101631503</v>
      </c>
      <c r="D376" s="1">
        <v>57</v>
      </c>
      <c r="E376" s="1" t="s">
        <v>2384</v>
      </c>
      <c r="F376" s="1" t="s">
        <v>304</v>
      </c>
      <c r="G376" s="1" t="s">
        <v>558</v>
      </c>
      <c r="H376" s="1" t="s">
        <v>916</v>
      </c>
      <c r="I376" s="1">
        <v>674451.92</v>
      </c>
      <c r="K376" s="1">
        <v>173671</v>
      </c>
      <c r="L376" s="1">
        <v>5949850</v>
      </c>
      <c r="M376" s="1">
        <v>-2.4999999368446879E-6</v>
      </c>
      <c r="N376" s="1">
        <v>-4.201784759061411E-5</v>
      </c>
      <c r="O376" s="1">
        <v>-2.2149999495013617E-5</v>
      </c>
      <c r="P376" s="1">
        <v>-3.2840403728187084E-3</v>
      </c>
      <c r="Q376" s="1">
        <v>0</v>
      </c>
      <c r="S376" s="1">
        <v>34</v>
      </c>
      <c r="T376" s="1">
        <v>1</v>
      </c>
      <c r="U376" s="1">
        <v>6797973</v>
      </c>
      <c r="V376" s="1">
        <v>-2.4649998522363603E-5</v>
      </c>
      <c r="W376" s="1">
        <v>-3.6040024133399129E-4</v>
      </c>
      <c r="X376" s="1">
        <v>-3.6040024133399129E-4</v>
      </c>
    </row>
    <row r="377" spans="1:24" x14ac:dyDescent="0.35">
      <c r="A377" s="1">
        <v>350057</v>
      </c>
      <c r="B377" s="1" t="s">
        <v>2348</v>
      </c>
      <c r="C377" s="1">
        <v>101631503</v>
      </c>
      <c r="D377" s="1">
        <v>57</v>
      </c>
      <c r="E377" s="1" t="s">
        <v>2384</v>
      </c>
      <c r="F377" s="1" t="s">
        <v>304</v>
      </c>
      <c r="G377" s="1" t="s">
        <v>558</v>
      </c>
      <c r="H377" s="1" t="s">
        <v>916</v>
      </c>
      <c r="I377" s="1">
        <v>702532.52</v>
      </c>
      <c r="K377" s="1">
        <v>173671</v>
      </c>
      <c r="L377" s="1">
        <v>6073710</v>
      </c>
      <c r="M377" s="1">
        <v>0.12386000156402588</v>
      </c>
      <c r="N377" s="1">
        <v>2.081733226776123</v>
      </c>
      <c r="O377" s="1">
        <v>2.8080599382519722E-2</v>
      </c>
      <c r="P377" s="1">
        <v>4.1634693145751953</v>
      </c>
      <c r="Q377" s="1">
        <v>0</v>
      </c>
      <c r="S377" s="1">
        <v>35</v>
      </c>
      <c r="T377" s="1">
        <v>1</v>
      </c>
      <c r="U377" s="1">
        <v>6949913.5</v>
      </c>
      <c r="V377" s="1">
        <v>0.15194059908390045</v>
      </c>
      <c r="W377" s="1">
        <v>2.2350854873657227</v>
      </c>
      <c r="X377" s="1">
        <v>2.2350854873657227</v>
      </c>
    </row>
    <row r="378" spans="1:24" x14ac:dyDescent="0.35">
      <c r="A378" s="1">
        <v>360057</v>
      </c>
      <c r="B378" s="1" t="s">
        <v>2349</v>
      </c>
      <c r="C378" s="1">
        <v>101631503</v>
      </c>
      <c r="D378" s="1">
        <v>57</v>
      </c>
      <c r="E378" s="1" t="s">
        <v>2384</v>
      </c>
      <c r="F378" s="1" t="s">
        <v>304</v>
      </c>
      <c r="G378" s="1" t="s">
        <v>558</v>
      </c>
      <c r="H378" s="1" t="s">
        <v>916</v>
      </c>
      <c r="I378" s="1">
        <v>742450.58</v>
      </c>
      <c r="K378" s="1">
        <v>173671</v>
      </c>
      <c r="L378" s="1">
        <v>6441064.5</v>
      </c>
      <c r="M378" s="1">
        <v>0.36735451221466064</v>
      </c>
      <c r="N378" s="1">
        <v>6.0482721328735352</v>
      </c>
      <c r="O378" s="1">
        <v>3.9918061345815659E-2</v>
      </c>
      <c r="P378" s="1">
        <v>5.6820230484008789</v>
      </c>
      <c r="Q378" s="1">
        <v>0</v>
      </c>
      <c r="S378" s="1">
        <v>36</v>
      </c>
      <c r="T378" s="1">
        <v>1</v>
      </c>
      <c r="U378" s="1">
        <v>7357186</v>
      </c>
      <c r="V378" s="1">
        <v>0.4072725772857666</v>
      </c>
      <c r="W378" s="1">
        <v>5.8601088523864746</v>
      </c>
      <c r="X378" s="1">
        <v>5.8601088523864746</v>
      </c>
    </row>
    <row r="379" spans="1:24" x14ac:dyDescent="0.35">
      <c r="A379" s="1">
        <v>370057</v>
      </c>
      <c r="B379" s="1" t="s">
        <v>2350</v>
      </c>
      <c r="C379" s="1">
        <v>101631503</v>
      </c>
      <c r="D379" s="1">
        <v>57</v>
      </c>
      <c r="E379" s="1" t="s">
        <v>2384</v>
      </c>
      <c r="F379" s="1" t="s">
        <v>304</v>
      </c>
      <c r="G379" s="1" t="s">
        <v>558</v>
      </c>
      <c r="H379" s="1" t="s">
        <v>916</v>
      </c>
      <c r="I379" s="1">
        <v>777887.92</v>
      </c>
      <c r="K379" s="1">
        <v>173671</v>
      </c>
      <c r="L379" s="1">
        <v>6931948.5</v>
      </c>
      <c r="M379" s="1">
        <v>0.49088400602340698</v>
      </c>
      <c r="N379" s="1">
        <v>7.6211624145507813</v>
      </c>
      <c r="O379" s="1">
        <v>3.5437341779470444E-2</v>
      </c>
      <c r="P379" s="1">
        <v>4.7730236053466797</v>
      </c>
      <c r="Q379" s="1">
        <v>0</v>
      </c>
      <c r="S379" s="1">
        <v>37</v>
      </c>
      <c r="T379" s="1">
        <v>1</v>
      </c>
      <c r="U379" s="1">
        <v>7883507.5</v>
      </c>
      <c r="V379" s="1">
        <v>0.52632135152816772</v>
      </c>
      <c r="W379" s="1">
        <v>7.1538424491882324</v>
      </c>
      <c r="X379" s="1">
        <v>7.1538424491882324</v>
      </c>
    </row>
    <row r="380" spans="1:24" x14ac:dyDescent="0.35">
      <c r="A380" s="1">
        <v>380057</v>
      </c>
      <c r="B380" s="1" t="s">
        <v>2351</v>
      </c>
      <c r="C380" s="1">
        <v>101631503</v>
      </c>
      <c r="D380" s="1">
        <v>57</v>
      </c>
      <c r="E380" s="1" t="s">
        <v>2384</v>
      </c>
      <c r="F380" s="1" t="s">
        <v>304</v>
      </c>
      <c r="G380" s="1" t="s">
        <v>558</v>
      </c>
      <c r="H380" s="1" t="s">
        <v>916</v>
      </c>
      <c r="I380" s="1">
        <v>864981</v>
      </c>
      <c r="K380" s="1">
        <v>533775.75</v>
      </c>
      <c r="L380" s="1">
        <v>7076028</v>
      </c>
      <c r="M380" s="1">
        <v>0.14407950639724731</v>
      </c>
      <c r="N380" s="1">
        <v>2.0784847736358643</v>
      </c>
      <c r="O380" s="1">
        <v>8.7093077600002289E-2</v>
      </c>
      <c r="P380" s="1">
        <v>11.196096420288086</v>
      </c>
      <c r="Q380" s="1">
        <v>0.36010473966598511</v>
      </c>
      <c r="S380" s="1">
        <v>38</v>
      </c>
      <c r="T380" s="1">
        <v>1</v>
      </c>
      <c r="U380" s="1">
        <v>8474785</v>
      </c>
      <c r="V380" s="1">
        <v>0.5912773609161377</v>
      </c>
      <c r="W380" s="1">
        <v>7.50018310546875</v>
      </c>
      <c r="X380" s="1">
        <v>7.50018310546875</v>
      </c>
    </row>
    <row r="381" spans="1:24" x14ac:dyDescent="0.35">
      <c r="A381" s="1">
        <v>390057</v>
      </c>
      <c r="B381" s="1" t="s">
        <v>2352</v>
      </c>
      <c r="C381" s="1">
        <v>101631503</v>
      </c>
      <c r="D381" s="1">
        <v>57</v>
      </c>
      <c r="E381" s="1" t="s">
        <v>2384</v>
      </c>
      <c r="F381" s="1" t="s">
        <v>304</v>
      </c>
      <c r="G381" s="1" t="s">
        <v>558</v>
      </c>
      <c r="H381" s="1" t="s">
        <v>916</v>
      </c>
      <c r="I381" s="1">
        <v>926775</v>
      </c>
      <c r="K381" s="1">
        <v>893692.6875</v>
      </c>
      <c r="L381" s="1">
        <v>7130256</v>
      </c>
      <c r="M381" s="1">
        <v>5.4228000342845917E-2</v>
      </c>
      <c r="N381" s="1">
        <v>0.76636213064193726</v>
      </c>
      <c r="O381" s="1">
        <v>6.179400160908699E-2</v>
      </c>
      <c r="P381" s="1">
        <v>7.1439719200134277</v>
      </c>
      <c r="Q381" s="1">
        <v>0.35991692543029785</v>
      </c>
      <c r="S381" s="1">
        <v>39</v>
      </c>
      <c r="T381" s="1">
        <v>1</v>
      </c>
      <c r="U381" s="1">
        <v>8950724</v>
      </c>
      <c r="V381" s="1">
        <v>0.47593894600868225</v>
      </c>
      <c r="W381" s="1">
        <v>5.6159420013427734</v>
      </c>
      <c r="X381" s="1">
        <v>5.6159420013427734</v>
      </c>
    </row>
    <row r="382" spans="1:24" x14ac:dyDescent="0.35">
      <c r="A382" s="1">
        <v>400057</v>
      </c>
      <c r="B382" s="1" t="s">
        <v>2353</v>
      </c>
      <c r="C382" s="1">
        <v>101631503</v>
      </c>
      <c r="D382" s="1">
        <v>57</v>
      </c>
      <c r="E382" s="1" t="s">
        <v>2384</v>
      </c>
      <c r="F382" s="1" t="s">
        <v>304</v>
      </c>
      <c r="G382" s="1" t="s">
        <v>558</v>
      </c>
      <c r="H382" s="1" t="s">
        <v>916</v>
      </c>
      <c r="S382" s="1">
        <v>40</v>
      </c>
      <c r="T382" s="1">
        <v>1</v>
      </c>
      <c r="U382" s="1">
        <v>0</v>
      </c>
      <c r="V382" s="1">
        <v>0</v>
      </c>
      <c r="W382" s="1">
        <v>-100</v>
      </c>
      <c r="X382" s="1">
        <v>-100</v>
      </c>
    </row>
    <row r="383" spans="1:24" x14ac:dyDescent="0.35">
      <c r="A383" s="1">
        <v>410057</v>
      </c>
      <c r="B383" s="1" t="s">
        <v>2354</v>
      </c>
      <c r="C383" s="1">
        <v>101631503</v>
      </c>
      <c r="D383" s="1">
        <v>57</v>
      </c>
      <c r="E383" s="1" t="s">
        <v>2384</v>
      </c>
      <c r="F383" s="1" t="s">
        <v>304</v>
      </c>
      <c r="G383" s="1" t="s">
        <v>558</v>
      </c>
      <c r="H383" s="1" t="s">
        <v>916</v>
      </c>
      <c r="S383" s="1">
        <v>41</v>
      </c>
      <c r="T383" s="1">
        <v>1</v>
      </c>
      <c r="U383" s="1">
        <v>0</v>
      </c>
      <c r="V383" s="1">
        <v>0</v>
      </c>
    </row>
    <row r="384" spans="1:24" x14ac:dyDescent="0.35">
      <c r="A384" s="1">
        <v>420057</v>
      </c>
      <c r="B384" s="1" t="s">
        <v>2355</v>
      </c>
      <c r="C384" s="1">
        <v>101631503</v>
      </c>
      <c r="D384" s="1">
        <v>57</v>
      </c>
      <c r="E384" s="1" t="s">
        <v>2384</v>
      </c>
      <c r="F384" s="1" t="s">
        <v>304</v>
      </c>
      <c r="G384" s="1" t="s">
        <v>558</v>
      </c>
      <c r="H384" s="1" t="s">
        <v>916</v>
      </c>
      <c r="S384" s="1">
        <v>42</v>
      </c>
      <c r="T384" s="1">
        <v>1</v>
      </c>
      <c r="U384" s="1">
        <v>0</v>
      </c>
      <c r="V384" s="1">
        <v>0</v>
      </c>
    </row>
    <row r="385" spans="1:24" x14ac:dyDescent="0.35">
      <c r="A385" s="1">
        <v>430057</v>
      </c>
      <c r="B385" s="1" t="s">
        <v>2356</v>
      </c>
      <c r="C385" s="1">
        <v>101631503</v>
      </c>
      <c r="D385" s="1">
        <v>57</v>
      </c>
      <c r="E385" s="1" t="s">
        <v>2384</v>
      </c>
      <c r="F385" s="1" t="s">
        <v>304</v>
      </c>
      <c r="G385" s="1" t="s">
        <v>558</v>
      </c>
      <c r="H385" s="1" t="s">
        <v>916</v>
      </c>
      <c r="S385" s="1">
        <v>43</v>
      </c>
      <c r="T385" s="1">
        <v>1</v>
      </c>
      <c r="U385" s="1">
        <v>0</v>
      </c>
      <c r="V385" s="1">
        <v>0</v>
      </c>
    </row>
    <row r="386" spans="1:24" x14ac:dyDescent="0.35">
      <c r="A386" s="1">
        <v>440057</v>
      </c>
      <c r="B386" s="1" t="s">
        <v>2357</v>
      </c>
      <c r="C386" s="1">
        <v>101631503</v>
      </c>
      <c r="D386" s="1">
        <v>57</v>
      </c>
      <c r="E386" s="1" t="s">
        <v>2384</v>
      </c>
      <c r="F386" s="1" t="s">
        <v>304</v>
      </c>
      <c r="G386" s="1" t="s">
        <v>558</v>
      </c>
      <c r="H386" s="1" t="s">
        <v>916</v>
      </c>
      <c r="S386" s="1">
        <v>44</v>
      </c>
      <c r="T386" s="1">
        <v>1</v>
      </c>
      <c r="U386" s="1">
        <v>0</v>
      </c>
      <c r="V386" s="1">
        <v>0</v>
      </c>
    </row>
    <row r="387" spans="1:24" x14ac:dyDescent="0.35">
      <c r="A387" s="1">
        <v>450057</v>
      </c>
      <c r="B387" s="1" t="s">
        <v>2358</v>
      </c>
      <c r="C387" s="1">
        <v>101631503</v>
      </c>
      <c r="D387" s="1">
        <v>57</v>
      </c>
      <c r="E387" s="1" t="s">
        <v>2384</v>
      </c>
      <c r="F387" s="1" t="s">
        <v>304</v>
      </c>
      <c r="G387" s="1" t="s">
        <v>558</v>
      </c>
      <c r="H387" s="1" t="s">
        <v>916</v>
      </c>
      <c r="S387" s="1">
        <v>45</v>
      </c>
      <c r="T387" s="1">
        <v>1</v>
      </c>
      <c r="U387" s="1">
        <v>0</v>
      </c>
      <c r="V387" s="1">
        <v>0</v>
      </c>
    </row>
    <row r="388" spans="1:24" x14ac:dyDescent="0.35">
      <c r="A388" s="1">
        <v>460057</v>
      </c>
      <c r="B388" s="1" t="s">
        <v>2359</v>
      </c>
      <c r="C388" s="1">
        <v>101631503</v>
      </c>
      <c r="D388" s="1">
        <v>57</v>
      </c>
      <c r="E388" s="1" t="s">
        <v>2384</v>
      </c>
      <c r="F388" s="1" t="s">
        <v>304</v>
      </c>
      <c r="G388" s="1" t="s">
        <v>558</v>
      </c>
      <c r="H388" s="1" t="s">
        <v>916</v>
      </c>
      <c r="S388" s="1">
        <v>46</v>
      </c>
      <c r="T388" s="1">
        <v>1</v>
      </c>
      <c r="U388" s="1">
        <v>0</v>
      </c>
      <c r="V388" s="1">
        <v>0</v>
      </c>
    </row>
    <row r="389" spans="1:24" x14ac:dyDescent="0.35">
      <c r="A389" s="1">
        <v>470057</v>
      </c>
      <c r="B389" s="1" t="s">
        <v>2360</v>
      </c>
      <c r="C389" s="1">
        <v>101631503</v>
      </c>
      <c r="D389" s="1">
        <v>57</v>
      </c>
      <c r="E389" s="1" t="s">
        <v>2384</v>
      </c>
      <c r="F389" s="1" t="s">
        <v>304</v>
      </c>
      <c r="G389" s="1" t="s">
        <v>558</v>
      </c>
      <c r="H389" s="1" t="s">
        <v>916</v>
      </c>
      <c r="S389" s="1">
        <v>47</v>
      </c>
      <c r="T389" s="1">
        <v>1</v>
      </c>
      <c r="U389" s="1">
        <v>0</v>
      </c>
      <c r="V389" s="1">
        <v>0</v>
      </c>
    </row>
    <row r="390" spans="1:24" x14ac:dyDescent="0.35">
      <c r="A390" s="1">
        <v>480057</v>
      </c>
      <c r="B390" s="1" t="s">
        <v>2361</v>
      </c>
      <c r="C390" s="1">
        <v>101631503</v>
      </c>
      <c r="D390" s="1">
        <v>57</v>
      </c>
      <c r="E390" s="1" t="s">
        <v>2384</v>
      </c>
      <c r="F390" s="1" t="s">
        <v>304</v>
      </c>
      <c r="G390" s="1" t="s">
        <v>558</v>
      </c>
      <c r="H390" s="1" t="s">
        <v>916</v>
      </c>
      <c r="S390" s="1">
        <v>48</v>
      </c>
      <c r="T390" s="1">
        <v>1</v>
      </c>
      <c r="U390" s="1">
        <v>0</v>
      </c>
      <c r="V390" s="1">
        <v>0</v>
      </c>
    </row>
    <row r="391" spans="1:24" x14ac:dyDescent="0.35">
      <c r="A391" s="1">
        <v>290061</v>
      </c>
      <c r="B391" s="1" t="s">
        <v>2341</v>
      </c>
      <c r="C391" s="1">
        <v>101631703</v>
      </c>
      <c r="D391" s="1">
        <v>61</v>
      </c>
      <c r="E391" s="1" t="s">
        <v>2385</v>
      </c>
      <c r="F391" s="1" t="s">
        <v>304</v>
      </c>
      <c r="G391" s="1" t="s">
        <v>558</v>
      </c>
      <c r="H391" s="1" t="s">
        <v>916</v>
      </c>
      <c r="I391" s="1">
        <v>2021759.59</v>
      </c>
      <c r="K391" s="1">
        <v>537616</v>
      </c>
      <c r="L391" s="1">
        <v>11078294</v>
      </c>
      <c r="S391" s="1">
        <v>29</v>
      </c>
      <c r="T391" s="1">
        <v>1</v>
      </c>
      <c r="U391" s="1">
        <v>13637670</v>
      </c>
      <c r="V391" s="1">
        <v>0</v>
      </c>
    </row>
    <row r="392" spans="1:24" x14ac:dyDescent="0.35">
      <c r="A392" s="1">
        <v>300061</v>
      </c>
      <c r="B392" s="1" t="s">
        <v>2343</v>
      </c>
      <c r="C392" s="1">
        <v>101631703</v>
      </c>
      <c r="D392" s="1">
        <v>61</v>
      </c>
      <c r="E392" s="1" t="s">
        <v>2385</v>
      </c>
      <c r="F392" s="1" t="s">
        <v>304</v>
      </c>
      <c r="G392" s="1" t="s">
        <v>558</v>
      </c>
      <c r="H392" s="1" t="s">
        <v>916</v>
      </c>
      <c r="I392" s="1">
        <v>2057026.15</v>
      </c>
      <c r="K392" s="1">
        <v>537616</v>
      </c>
      <c r="L392" s="1">
        <v>11434163</v>
      </c>
      <c r="M392" s="1">
        <v>0.35586899518966675</v>
      </c>
      <c r="N392" s="1">
        <v>3.2123086452484131</v>
      </c>
      <c r="O392" s="1">
        <v>3.5266559571027756E-2</v>
      </c>
      <c r="P392" s="1">
        <v>1.7443498373031616</v>
      </c>
      <c r="Q392" s="1">
        <v>0</v>
      </c>
      <c r="S392" s="1">
        <v>30</v>
      </c>
      <c r="T392" s="1">
        <v>1</v>
      </c>
      <c r="U392" s="1">
        <v>14028805</v>
      </c>
      <c r="V392" s="1">
        <v>0.39113554358482361</v>
      </c>
      <c r="W392" s="1">
        <v>2.8680486679077148</v>
      </c>
      <c r="X392" s="1">
        <v>2.8680486679077148</v>
      </c>
    </row>
    <row r="393" spans="1:24" x14ac:dyDescent="0.35">
      <c r="A393" s="1">
        <v>310061</v>
      </c>
      <c r="B393" s="1" t="s">
        <v>2344</v>
      </c>
      <c r="C393" s="1">
        <v>101631703</v>
      </c>
      <c r="D393" s="1">
        <v>61</v>
      </c>
      <c r="E393" s="1" t="s">
        <v>2385</v>
      </c>
      <c r="F393" s="1" t="s">
        <v>304</v>
      </c>
      <c r="G393" s="1" t="s">
        <v>558</v>
      </c>
      <c r="H393" s="1" t="s">
        <v>916</v>
      </c>
      <c r="I393" s="1">
        <v>2241650.5</v>
      </c>
      <c r="K393" s="1">
        <v>537616</v>
      </c>
      <c r="L393" s="1">
        <v>11588155</v>
      </c>
      <c r="M393" s="1">
        <v>0.15399199724197388</v>
      </c>
      <c r="N393" s="1">
        <v>1.3467711210250854</v>
      </c>
      <c r="O393" s="1">
        <v>0.18462434411048889</v>
      </c>
      <c r="P393" s="1">
        <v>8.9753036499023438</v>
      </c>
      <c r="Q393" s="1">
        <v>0</v>
      </c>
      <c r="S393" s="1">
        <v>31</v>
      </c>
      <c r="T393" s="1">
        <v>1</v>
      </c>
      <c r="U393" s="1">
        <v>14367422</v>
      </c>
      <c r="V393" s="1">
        <v>0.33861634135246277</v>
      </c>
      <c r="W393" s="1">
        <v>2.4137265682220459</v>
      </c>
      <c r="X393" s="1">
        <v>2.4137265682220459</v>
      </c>
    </row>
    <row r="394" spans="1:24" x14ac:dyDescent="0.35">
      <c r="A394" s="1">
        <v>320061</v>
      </c>
      <c r="B394" s="1" t="s">
        <v>2345</v>
      </c>
      <c r="C394" s="1">
        <v>101631703</v>
      </c>
      <c r="D394" s="1">
        <v>61</v>
      </c>
      <c r="E394" s="1" t="s">
        <v>2385</v>
      </c>
      <c r="F394" s="1" t="s">
        <v>304</v>
      </c>
      <c r="G394" s="1" t="s">
        <v>558</v>
      </c>
      <c r="H394" s="1" t="s">
        <v>916</v>
      </c>
      <c r="I394" s="1">
        <v>2236356.7799999998</v>
      </c>
      <c r="K394" s="1">
        <v>537616</v>
      </c>
      <c r="L394" s="1">
        <v>11682606</v>
      </c>
      <c r="M394" s="1">
        <v>9.4451002776622772E-2</v>
      </c>
      <c r="N394" s="1">
        <v>0.81506502628326416</v>
      </c>
      <c r="O394" s="1">
        <v>-5.2937199361622334E-3</v>
      </c>
      <c r="P394" s="1">
        <v>-0.23615278303623199</v>
      </c>
      <c r="Q394" s="1">
        <v>0</v>
      </c>
      <c r="S394" s="1">
        <v>32</v>
      </c>
      <c r="T394" s="1">
        <v>1</v>
      </c>
      <c r="U394" s="1">
        <v>14456579</v>
      </c>
      <c r="V394" s="1">
        <v>8.9157283306121826E-2</v>
      </c>
      <c r="W394" s="1">
        <v>0.62054973840713501</v>
      </c>
      <c r="X394" s="1">
        <v>0.62054973840713501</v>
      </c>
    </row>
    <row r="395" spans="1:24" x14ac:dyDescent="0.35">
      <c r="A395" s="1">
        <v>330061</v>
      </c>
      <c r="B395" s="1" t="s">
        <v>2346</v>
      </c>
      <c r="C395" s="1">
        <v>101631703</v>
      </c>
      <c r="D395" s="1">
        <v>61</v>
      </c>
      <c r="E395" s="1" t="s">
        <v>2385</v>
      </c>
      <c r="F395" s="1" t="s">
        <v>304</v>
      </c>
      <c r="G395" s="1" t="s">
        <v>558</v>
      </c>
      <c r="H395" s="1" t="s">
        <v>916</v>
      </c>
      <c r="I395" s="1">
        <v>2319639.83</v>
      </c>
      <c r="K395" s="1">
        <v>537616</v>
      </c>
      <c r="L395" s="1">
        <v>11828900</v>
      </c>
      <c r="M395" s="1">
        <v>0.1462939977645874</v>
      </c>
      <c r="N395" s="1">
        <v>1.2522376775741577</v>
      </c>
      <c r="O395" s="1">
        <v>8.328305184841156E-2</v>
      </c>
      <c r="P395" s="1">
        <v>3.7240502834320068</v>
      </c>
      <c r="Q395" s="1">
        <v>0</v>
      </c>
      <c r="S395" s="1">
        <v>33</v>
      </c>
      <c r="T395" s="1">
        <v>1</v>
      </c>
      <c r="U395" s="1">
        <v>14686156</v>
      </c>
      <c r="V395" s="1">
        <v>0.22957704961299896</v>
      </c>
      <c r="W395" s="1">
        <v>1.5880451202392578</v>
      </c>
      <c r="X395" s="1">
        <v>1.5880451202392578</v>
      </c>
    </row>
    <row r="396" spans="1:24" x14ac:dyDescent="0.35">
      <c r="A396" s="1">
        <v>340061</v>
      </c>
      <c r="B396" s="1" t="s">
        <v>2347</v>
      </c>
      <c r="C396" s="1">
        <v>101631703</v>
      </c>
      <c r="D396" s="1">
        <v>61</v>
      </c>
      <c r="E396" s="1" t="s">
        <v>2385</v>
      </c>
      <c r="F396" s="1" t="s">
        <v>304</v>
      </c>
      <c r="G396" s="1" t="s">
        <v>558</v>
      </c>
      <c r="H396" s="1" t="s">
        <v>916</v>
      </c>
      <c r="I396" s="1">
        <v>2407689.1800000002</v>
      </c>
      <c r="K396" s="1">
        <v>537616</v>
      </c>
      <c r="L396" s="1">
        <v>11828889</v>
      </c>
      <c r="M396" s="1">
        <v>-1.1000000085914508E-5</v>
      </c>
      <c r="N396" s="1">
        <v>-9.2992588179185987E-5</v>
      </c>
      <c r="O396" s="1">
        <v>8.8049352169036865E-2</v>
      </c>
      <c r="P396" s="1">
        <v>3.7958199977874756</v>
      </c>
      <c r="Q396" s="1">
        <v>0</v>
      </c>
      <c r="S396" s="1">
        <v>34</v>
      </c>
      <c r="T396" s="1">
        <v>1</v>
      </c>
      <c r="U396" s="1">
        <v>14774194</v>
      </c>
      <c r="V396" s="1">
        <v>8.8038355112075806E-2</v>
      </c>
      <c r="W396" s="1">
        <v>0.59946250915527344</v>
      </c>
      <c r="X396" s="1">
        <v>0.59946250915527344</v>
      </c>
    </row>
    <row r="397" spans="1:24" x14ac:dyDescent="0.35">
      <c r="A397" s="1">
        <v>350061</v>
      </c>
      <c r="B397" s="1" t="s">
        <v>2348</v>
      </c>
      <c r="C397" s="1">
        <v>101631703</v>
      </c>
      <c r="D397" s="1">
        <v>61</v>
      </c>
      <c r="E397" s="1" t="s">
        <v>2385</v>
      </c>
      <c r="F397" s="1" t="s">
        <v>304</v>
      </c>
      <c r="G397" s="1" t="s">
        <v>558</v>
      </c>
      <c r="H397" s="1" t="s">
        <v>916</v>
      </c>
      <c r="I397" s="1">
        <v>2461248.7799999998</v>
      </c>
      <c r="K397" s="1">
        <v>537616</v>
      </c>
      <c r="L397" s="1">
        <v>12486923</v>
      </c>
      <c r="M397" s="1">
        <v>0.65803402662277222</v>
      </c>
      <c r="N397" s="1">
        <v>5.5629401206970215</v>
      </c>
      <c r="O397" s="1">
        <v>5.3559601306915283E-2</v>
      </c>
      <c r="P397" s="1">
        <v>2.2245230674743652</v>
      </c>
      <c r="Q397" s="1">
        <v>0</v>
      </c>
      <c r="S397" s="1">
        <v>35</v>
      </c>
      <c r="T397" s="1">
        <v>1</v>
      </c>
      <c r="U397" s="1">
        <v>15485788</v>
      </c>
      <c r="V397" s="1">
        <v>0.7115936279296875</v>
      </c>
      <c r="W397" s="1">
        <v>4.8164658546447754</v>
      </c>
      <c r="X397" s="1">
        <v>4.8164658546447754</v>
      </c>
    </row>
    <row r="398" spans="1:24" x14ac:dyDescent="0.35">
      <c r="A398" s="1">
        <v>360061</v>
      </c>
      <c r="B398" s="1" t="s">
        <v>2349</v>
      </c>
      <c r="C398" s="1">
        <v>101631703</v>
      </c>
      <c r="D398" s="1">
        <v>61</v>
      </c>
      <c r="E398" s="1" t="s">
        <v>2385</v>
      </c>
      <c r="F398" s="1" t="s">
        <v>304</v>
      </c>
      <c r="G398" s="1" t="s">
        <v>558</v>
      </c>
      <c r="H398" s="1" t="s">
        <v>916</v>
      </c>
      <c r="I398" s="1">
        <v>2482465.0499999998</v>
      </c>
      <c r="K398" s="1">
        <v>537616</v>
      </c>
      <c r="L398" s="1">
        <v>13687154</v>
      </c>
      <c r="M398" s="1">
        <v>1.2002309560775757</v>
      </c>
      <c r="N398" s="1">
        <v>9.611903190612793</v>
      </c>
      <c r="O398" s="1">
        <v>2.1216269582509995E-2</v>
      </c>
      <c r="P398" s="1">
        <v>0.86201238632202148</v>
      </c>
      <c r="Q398" s="1">
        <v>0</v>
      </c>
      <c r="S398" s="1">
        <v>36</v>
      </c>
      <c r="T398" s="1">
        <v>1</v>
      </c>
      <c r="U398" s="1">
        <v>16707235</v>
      </c>
      <c r="V398" s="1">
        <v>1.221447229385376</v>
      </c>
      <c r="W398" s="1">
        <v>7.8875350952148438</v>
      </c>
      <c r="X398" s="1">
        <v>7.8875350952148438</v>
      </c>
    </row>
    <row r="399" spans="1:24" x14ac:dyDescent="0.35">
      <c r="A399" s="1">
        <v>370061</v>
      </c>
      <c r="B399" s="1" t="s">
        <v>2350</v>
      </c>
      <c r="C399" s="1">
        <v>101631703</v>
      </c>
      <c r="D399" s="1">
        <v>61</v>
      </c>
      <c r="E399" s="1" t="s">
        <v>2385</v>
      </c>
      <c r="F399" s="1" t="s">
        <v>304</v>
      </c>
      <c r="G399" s="1" t="s">
        <v>558</v>
      </c>
      <c r="H399" s="1" t="s">
        <v>916</v>
      </c>
      <c r="I399" s="1">
        <v>2713224.04</v>
      </c>
      <c r="K399" s="1">
        <v>537616</v>
      </c>
      <c r="L399" s="1">
        <v>14438369</v>
      </c>
      <c r="M399" s="1">
        <v>0.75121498107910156</v>
      </c>
      <c r="N399" s="1">
        <v>5.4884676933288574</v>
      </c>
      <c r="O399" s="1">
        <v>0.23075899481773376</v>
      </c>
      <c r="P399" s="1">
        <v>9.2955589294433594</v>
      </c>
      <c r="Q399" s="1">
        <v>0</v>
      </c>
      <c r="S399" s="1">
        <v>37</v>
      </c>
      <c r="T399" s="1">
        <v>1</v>
      </c>
      <c r="U399" s="1">
        <v>17689208</v>
      </c>
      <c r="V399" s="1">
        <v>0.98197400569915771</v>
      </c>
      <c r="W399" s="1">
        <v>5.8775315284729004</v>
      </c>
      <c r="X399" s="1">
        <v>5.8775315284729004</v>
      </c>
    </row>
    <row r="400" spans="1:24" x14ac:dyDescent="0.35">
      <c r="A400" s="1">
        <v>380061</v>
      </c>
      <c r="B400" s="1" t="s">
        <v>2351</v>
      </c>
      <c r="C400" s="1">
        <v>101631703</v>
      </c>
      <c r="D400" s="1">
        <v>61</v>
      </c>
      <c r="E400" s="1" t="s">
        <v>2385</v>
      </c>
      <c r="F400" s="1" t="s">
        <v>304</v>
      </c>
      <c r="G400" s="1" t="s">
        <v>558</v>
      </c>
      <c r="H400" s="1" t="s">
        <v>916</v>
      </c>
      <c r="I400" s="1">
        <v>2690288</v>
      </c>
      <c r="K400" s="1">
        <v>719939.625</v>
      </c>
      <c r="L400" s="1">
        <v>14912911</v>
      </c>
      <c r="M400" s="1">
        <v>0.47454199194908142</v>
      </c>
      <c r="N400" s="1">
        <v>3.2866730690002441</v>
      </c>
      <c r="O400" s="1">
        <v>-2.2936040535569191E-2</v>
      </c>
      <c r="P400" s="1">
        <v>-0.84534263610839844</v>
      </c>
      <c r="Q400" s="1">
        <v>0.18232361972332001</v>
      </c>
      <c r="S400" s="1">
        <v>38</v>
      </c>
      <c r="T400" s="1">
        <v>1</v>
      </c>
      <c r="U400" s="1">
        <v>18323138</v>
      </c>
      <c r="V400" s="1">
        <v>0.6339295506477356</v>
      </c>
      <c r="W400" s="1">
        <v>3.5837104320526123</v>
      </c>
      <c r="X400" s="1">
        <v>3.5837104320526123</v>
      </c>
    </row>
    <row r="401" spans="1:24" x14ac:dyDescent="0.35">
      <c r="A401" s="1">
        <v>390061</v>
      </c>
      <c r="B401" s="1" t="s">
        <v>2352</v>
      </c>
      <c r="C401" s="1">
        <v>101631703</v>
      </c>
      <c r="D401" s="1">
        <v>61</v>
      </c>
      <c r="E401" s="1" t="s">
        <v>2385</v>
      </c>
      <c r="F401" s="1" t="s">
        <v>304</v>
      </c>
      <c r="G401" s="1" t="s">
        <v>558</v>
      </c>
      <c r="H401" s="1" t="s">
        <v>916</v>
      </c>
      <c r="I401" s="1">
        <v>2700708</v>
      </c>
      <c r="K401" s="1">
        <v>2932252</v>
      </c>
      <c r="L401" s="1">
        <v>15080131</v>
      </c>
      <c r="M401" s="1">
        <v>0.16721999645233154</v>
      </c>
      <c r="N401" s="1">
        <v>1.1213102340698242</v>
      </c>
      <c r="O401" s="1">
        <v>1.0420000180602074E-2</v>
      </c>
      <c r="P401" s="1">
        <v>0.38731911778450012</v>
      </c>
      <c r="Q401" s="1">
        <v>2.2123124599456787</v>
      </c>
      <c r="S401" s="1">
        <v>39</v>
      </c>
      <c r="T401" s="1">
        <v>1</v>
      </c>
      <c r="U401" s="1">
        <v>20713092</v>
      </c>
      <c r="V401" s="1">
        <v>2.3899526596069336</v>
      </c>
      <c r="W401" s="1">
        <v>13.043366432189941</v>
      </c>
      <c r="X401" s="1">
        <v>13.043366432189941</v>
      </c>
    </row>
    <row r="402" spans="1:24" x14ac:dyDescent="0.35">
      <c r="A402" s="1">
        <v>400061</v>
      </c>
      <c r="B402" s="1" t="s">
        <v>2353</v>
      </c>
      <c r="C402" s="1">
        <v>101631703</v>
      </c>
      <c r="D402" s="1">
        <v>61</v>
      </c>
      <c r="E402" s="1" t="s">
        <v>2385</v>
      </c>
      <c r="F402" s="1" t="s">
        <v>304</v>
      </c>
      <c r="G402" s="1" t="s">
        <v>558</v>
      </c>
      <c r="H402" s="1" t="s">
        <v>916</v>
      </c>
      <c r="S402" s="1">
        <v>40</v>
      </c>
      <c r="T402" s="1">
        <v>1</v>
      </c>
      <c r="U402" s="1">
        <v>0</v>
      </c>
      <c r="V402" s="1">
        <v>0</v>
      </c>
      <c r="W402" s="1">
        <v>-100</v>
      </c>
      <c r="X402" s="1">
        <v>-100</v>
      </c>
    </row>
    <row r="403" spans="1:24" x14ac:dyDescent="0.35">
      <c r="A403" s="1">
        <v>410061</v>
      </c>
      <c r="B403" s="1" t="s">
        <v>2354</v>
      </c>
      <c r="C403" s="1">
        <v>101631703</v>
      </c>
      <c r="D403" s="1">
        <v>61</v>
      </c>
      <c r="E403" s="1" t="s">
        <v>2385</v>
      </c>
      <c r="F403" s="1" t="s">
        <v>304</v>
      </c>
      <c r="G403" s="1" t="s">
        <v>558</v>
      </c>
      <c r="H403" s="1" t="s">
        <v>916</v>
      </c>
      <c r="S403" s="1">
        <v>41</v>
      </c>
      <c r="T403" s="1">
        <v>1</v>
      </c>
      <c r="U403" s="1">
        <v>0</v>
      </c>
      <c r="V403" s="1">
        <v>0</v>
      </c>
    </row>
    <row r="404" spans="1:24" x14ac:dyDescent="0.35">
      <c r="A404" s="1">
        <v>420061</v>
      </c>
      <c r="B404" s="1" t="s">
        <v>2355</v>
      </c>
      <c r="C404" s="1">
        <v>101631703</v>
      </c>
      <c r="D404" s="1">
        <v>61</v>
      </c>
      <c r="E404" s="1" t="s">
        <v>2385</v>
      </c>
      <c r="F404" s="1" t="s">
        <v>304</v>
      </c>
      <c r="G404" s="1" t="s">
        <v>558</v>
      </c>
      <c r="H404" s="1" t="s">
        <v>916</v>
      </c>
      <c r="S404" s="1">
        <v>42</v>
      </c>
      <c r="T404" s="1">
        <v>1</v>
      </c>
      <c r="U404" s="1">
        <v>0</v>
      </c>
      <c r="V404" s="1">
        <v>0</v>
      </c>
    </row>
    <row r="405" spans="1:24" x14ac:dyDescent="0.35">
      <c r="A405" s="1">
        <v>430061</v>
      </c>
      <c r="B405" s="1" t="s">
        <v>2356</v>
      </c>
      <c r="C405" s="1">
        <v>101631703</v>
      </c>
      <c r="D405" s="1">
        <v>61</v>
      </c>
      <c r="E405" s="1" t="s">
        <v>2385</v>
      </c>
      <c r="F405" s="1" t="s">
        <v>304</v>
      </c>
      <c r="G405" s="1" t="s">
        <v>558</v>
      </c>
      <c r="H405" s="1" t="s">
        <v>916</v>
      </c>
      <c r="S405" s="1">
        <v>43</v>
      </c>
      <c r="T405" s="1">
        <v>1</v>
      </c>
      <c r="U405" s="1">
        <v>0</v>
      </c>
      <c r="V405" s="1">
        <v>0</v>
      </c>
    </row>
    <row r="406" spans="1:24" x14ac:dyDescent="0.35">
      <c r="A406" s="1">
        <v>440061</v>
      </c>
      <c r="B406" s="1" t="s">
        <v>2357</v>
      </c>
      <c r="C406" s="1">
        <v>101631703</v>
      </c>
      <c r="D406" s="1">
        <v>61</v>
      </c>
      <c r="E406" s="1" t="s">
        <v>2385</v>
      </c>
      <c r="F406" s="1" t="s">
        <v>304</v>
      </c>
      <c r="G406" s="1" t="s">
        <v>558</v>
      </c>
      <c r="H406" s="1" t="s">
        <v>916</v>
      </c>
      <c r="S406" s="1">
        <v>44</v>
      </c>
      <c r="T406" s="1">
        <v>1</v>
      </c>
      <c r="U406" s="1">
        <v>0</v>
      </c>
      <c r="V406" s="1">
        <v>0</v>
      </c>
    </row>
    <row r="407" spans="1:24" x14ac:dyDescent="0.35">
      <c r="A407" s="1">
        <v>450061</v>
      </c>
      <c r="B407" s="1" t="s">
        <v>2358</v>
      </c>
      <c r="C407" s="1">
        <v>101631703</v>
      </c>
      <c r="D407" s="1">
        <v>61</v>
      </c>
      <c r="E407" s="1" t="s">
        <v>2385</v>
      </c>
      <c r="F407" s="1" t="s">
        <v>304</v>
      </c>
      <c r="G407" s="1" t="s">
        <v>558</v>
      </c>
      <c r="H407" s="1" t="s">
        <v>916</v>
      </c>
      <c r="S407" s="1">
        <v>45</v>
      </c>
      <c r="T407" s="1">
        <v>1</v>
      </c>
      <c r="U407" s="1">
        <v>0</v>
      </c>
      <c r="V407" s="1">
        <v>0</v>
      </c>
    </row>
    <row r="408" spans="1:24" x14ac:dyDescent="0.35">
      <c r="A408" s="1">
        <v>460061</v>
      </c>
      <c r="B408" s="1" t="s">
        <v>2359</v>
      </c>
      <c r="C408" s="1">
        <v>101631703</v>
      </c>
      <c r="D408" s="1">
        <v>61</v>
      </c>
      <c r="E408" s="1" t="s">
        <v>2385</v>
      </c>
      <c r="F408" s="1" t="s">
        <v>304</v>
      </c>
      <c r="G408" s="1" t="s">
        <v>558</v>
      </c>
      <c r="H408" s="1" t="s">
        <v>916</v>
      </c>
      <c r="S408" s="1">
        <v>46</v>
      </c>
      <c r="T408" s="1">
        <v>1</v>
      </c>
      <c r="U408" s="1">
        <v>0</v>
      </c>
      <c r="V408" s="1">
        <v>0</v>
      </c>
    </row>
    <row r="409" spans="1:24" x14ac:dyDescent="0.35">
      <c r="A409" s="1">
        <v>470061</v>
      </c>
      <c r="B409" s="1" t="s">
        <v>2360</v>
      </c>
      <c r="C409" s="1">
        <v>101631703</v>
      </c>
      <c r="D409" s="1">
        <v>61</v>
      </c>
      <c r="E409" s="1" t="s">
        <v>2385</v>
      </c>
      <c r="F409" s="1" t="s">
        <v>304</v>
      </c>
      <c r="G409" s="1" t="s">
        <v>558</v>
      </c>
      <c r="H409" s="1" t="s">
        <v>916</v>
      </c>
      <c r="S409" s="1">
        <v>47</v>
      </c>
      <c r="T409" s="1">
        <v>1</v>
      </c>
      <c r="U409" s="1">
        <v>0</v>
      </c>
      <c r="V409" s="1">
        <v>0</v>
      </c>
    </row>
    <row r="410" spans="1:24" x14ac:dyDescent="0.35">
      <c r="A410" s="1">
        <v>480061</v>
      </c>
      <c r="B410" s="1" t="s">
        <v>2361</v>
      </c>
      <c r="C410" s="1">
        <v>101631703</v>
      </c>
      <c r="D410" s="1">
        <v>61</v>
      </c>
      <c r="E410" s="1" t="s">
        <v>2385</v>
      </c>
      <c r="F410" s="1" t="s">
        <v>304</v>
      </c>
      <c r="G410" s="1" t="s">
        <v>558</v>
      </c>
      <c r="H410" s="1" t="s">
        <v>916</v>
      </c>
      <c r="S410" s="1">
        <v>48</v>
      </c>
      <c r="T410" s="1">
        <v>1</v>
      </c>
      <c r="U410" s="1">
        <v>0</v>
      </c>
      <c r="V410" s="1">
        <v>0</v>
      </c>
    </row>
    <row r="411" spans="1:24" x14ac:dyDescent="0.35">
      <c r="A411" s="1">
        <v>290078</v>
      </c>
      <c r="B411" s="1" t="s">
        <v>2341</v>
      </c>
      <c r="C411" s="1">
        <v>101631803</v>
      </c>
      <c r="D411" s="1">
        <v>78</v>
      </c>
      <c r="E411" s="1" t="s">
        <v>2386</v>
      </c>
      <c r="F411" s="1" t="s">
        <v>304</v>
      </c>
      <c r="G411" s="1" t="s">
        <v>558</v>
      </c>
      <c r="H411" s="1" t="s">
        <v>916</v>
      </c>
      <c r="I411" s="1">
        <v>1101790.7</v>
      </c>
      <c r="K411" s="1">
        <v>269593</v>
      </c>
      <c r="L411" s="1">
        <v>7582278</v>
      </c>
      <c r="S411" s="1">
        <v>29</v>
      </c>
      <c r="T411" s="1">
        <v>1</v>
      </c>
      <c r="U411" s="1">
        <v>8953662</v>
      </c>
      <c r="V411" s="1">
        <v>0</v>
      </c>
    </row>
    <row r="412" spans="1:24" x14ac:dyDescent="0.35">
      <c r="A412" s="1">
        <v>300078</v>
      </c>
      <c r="B412" s="1" t="s">
        <v>2343</v>
      </c>
      <c r="C412" s="1">
        <v>101631803</v>
      </c>
      <c r="D412" s="1">
        <v>78</v>
      </c>
      <c r="E412" s="1" t="s">
        <v>2386</v>
      </c>
      <c r="F412" s="1" t="s">
        <v>304</v>
      </c>
      <c r="G412" s="1" t="s">
        <v>558</v>
      </c>
      <c r="H412" s="1" t="s">
        <v>916</v>
      </c>
      <c r="I412" s="1">
        <v>1140026</v>
      </c>
      <c r="K412" s="1">
        <v>373079</v>
      </c>
      <c r="L412" s="1">
        <v>7814941</v>
      </c>
      <c r="M412" s="1">
        <v>0.23266300559043884</v>
      </c>
      <c r="N412" s="1">
        <v>3.0685105323791504</v>
      </c>
      <c r="O412" s="1">
        <v>3.8235299289226532E-2</v>
      </c>
      <c r="P412" s="1">
        <v>3.4702870845794678</v>
      </c>
      <c r="Q412" s="1">
        <v>0.10348600149154663</v>
      </c>
      <c r="S412" s="1">
        <v>30</v>
      </c>
      <c r="T412" s="1">
        <v>1</v>
      </c>
      <c r="U412" s="1">
        <v>9328046</v>
      </c>
      <c r="V412" s="1">
        <v>0.3743843138217926</v>
      </c>
      <c r="W412" s="1">
        <v>4.1813507080078125</v>
      </c>
      <c r="X412" s="1">
        <v>4.1813507080078125</v>
      </c>
    </row>
    <row r="413" spans="1:24" x14ac:dyDescent="0.35">
      <c r="A413" s="1">
        <v>310078</v>
      </c>
      <c r="B413" s="1" t="s">
        <v>2344</v>
      </c>
      <c r="C413" s="1">
        <v>101631803</v>
      </c>
      <c r="D413" s="1">
        <v>78</v>
      </c>
      <c r="E413" s="1" t="s">
        <v>2386</v>
      </c>
      <c r="F413" s="1" t="s">
        <v>304</v>
      </c>
      <c r="G413" s="1" t="s">
        <v>558</v>
      </c>
      <c r="H413" s="1" t="s">
        <v>916</v>
      </c>
      <c r="I413" s="1">
        <v>1169979</v>
      </c>
      <c r="K413" s="1">
        <v>321336</v>
      </c>
      <c r="L413" s="1">
        <v>7890636</v>
      </c>
      <c r="M413" s="1">
        <v>7.569500058889389E-2</v>
      </c>
      <c r="N413" s="1">
        <v>0.96859335899353027</v>
      </c>
      <c r="O413" s="1">
        <v>2.9952999204397202E-2</v>
      </c>
      <c r="P413" s="1">
        <v>2.6273961067199707</v>
      </c>
      <c r="Q413" s="1">
        <v>-5.1743000745773315E-2</v>
      </c>
      <c r="S413" s="1">
        <v>31</v>
      </c>
      <c r="T413" s="1">
        <v>1</v>
      </c>
      <c r="U413" s="1">
        <v>9381951</v>
      </c>
      <c r="V413" s="1">
        <v>5.3904999047517776E-2</v>
      </c>
      <c r="W413" s="1">
        <v>0.57788091897964478</v>
      </c>
      <c r="X413" s="1">
        <v>0.57788091897964478</v>
      </c>
    </row>
    <row r="414" spans="1:24" x14ac:dyDescent="0.35">
      <c r="A414" s="1">
        <v>320078</v>
      </c>
      <c r="B414" s="1" t="s">
        <v>2345</v>
      </c>
      <c r="C414" s="1">
        <v>101631803</v>
      </c>
      <c r="D414" s="1">
        <v>78</v>
      </c>
      <c r="E414" s="1" t="s">
        <v>2386</v>
      </c>
      <c r="F414" s="1" t="s">
        <v>304</v>
      </c>
      <c r="G414" s="1" t="s">
        <v>558</v>
      </c>
      <c r="H414" s="1" t="s">
        <v>916</v>
      </c>
      <c r="I414" s="1">
        <v>1188004.82</v>
      </c>
      <c r="K414" s="1">
        <v>321336</v>
      </c>
      <c r="L414" s="1">
        <v>7960417</v>
      </c>
      <c r="M414" s="1">
        <v>6.9780997931957245E-2</v>
      </c>
      <c r="N414" s="1">
        <v>0.88435202836990356</v>
      </c>
      <c r="O414" s="1">
        <v>1.8025819212198257E-2</v>
      </c>
      <c r="P414" s="1">
        <v>1.5406960248947144</v>
      </c>
      <c r="Q414" s="1">
        <v>0</v>
      </c>
      <c r="S414" s="1">
        <v>32</v>
      </c>
      <c r="T414" s="1">
        <v>1</v>
      </c>
      <c r="U414" s="1">
        <v>9469758</v>
      </c>
      <c r="V414" s="1">
        <v>8.7806820869445801E-2</v>
      </c>
      <c r="W414" s="1">
        <v>0.93591409921646118</v>
      </c>
      <c r="X414" s="1">
        <v>0.93591409921646118</v>
      </c>
    </row>
    <row r="415" spans="1:24" x14ac:dyDescent="0.35">
      <c r="A415" s="1">
        <v>330078</v>
      </c>
      <c r="B415" s="1" t="s">
        <v>2346</v>
      </c>
      <c r="C415" s="1">
        <v>101631803</v>
      </c>
      <c r="D415" s="1">
        <v>78</v>
      </c>
      <c r="E415" s="1" t="s">
        <v>2386</v>
      </c>
      <c r="F415" s="1" t="s">
        <v>304</v>
      </c>
      <c r="G415" s="1" t="s">
        <v>558</v>
      </c>
      <c r="H415" s="1" t="s">
        <v>916</v>
      </c>
      <c r="I415" s="1">
        <v>1245318.6299999999</v>
      </c>
      <c r="K415" s="1">
        <v>321336</v>
      </c>
      <c r="L415" s="1">
        <v>8205420.5</v>
      </c>
      <c r="M415" s="1">
        <v>0.24500350654125214</v>
      </c>
      <c r="N415" s="1">
        <v>3.0777721405029297</v>
      </c>
      <c r="O415" s="1">
        <v>5.7313811033964157E-2</v>
      </c>
      <c r="P415" s="1">
        <v>4.8243751525878906</v>
      </c>
      <c r="Q415" s="1">
        <v>0</v>
      </c>
      <c r="S415" s="1">
        <v>33</v>
      </c>
      <c r="T415" s="1">
        <v>1</v>
      </c>
      <c r="U415" s="1">
        <v>9772075</v>
      </c>
      <c r="V415" s="1">
        <v>0.30231732130050659</v>
      </c>
      <c r="W415" s="1">
        <v>3.1924469470977783</v>
      </c>
      <c r="X415" s="1">
        <v>3.1924469470977783</v>
      </c>
    </row>
    <row r="416" spans="1:24" x14ac:dyDescent="0.35">
      <c r="A416" s="1">
        <v>340078</v>
      </c>
      <c r="B416" s="1" t="s">
        <v>2347</v>
      </c>
      <c r="C416" s="1">
        <v>101631803</v>
      </c>
      <c r="D416" s="1">
        <v>78</v>
      </c>
      <c r="E416" s="1" t="s">
        <v>2386</v>
      </c>
      <c r="F416" s="1" t="s">
        <v>304</v>
      </c>
      <c r="G416" s="1" t="s">
        <v>558</v>
      </c>
      <c r="H416" s="1" t="s">
        <v>916</v>
      </c>
      <c r="I416" s="1">
        <v>1245247.8700000001</v>
      </c>
      <c r="K416" s="1">
        <v>321336</v>
      </c>
      <c r="L416" s="1">
        <v>8205412.5</v>
      </c>
      <c r="M416" s="1">
        <v>-7.9999999798019417E-6</v>
      </c>
      <c r="N416" s="1">
        <v>-9.7496529633644968E-5</v>
      </c>
      <c r="O416" s="1">
        <v>-7.075999747030437E-5</v>
      </c>
      <c r="P416" s="1">
        <v>-5.682080052793026E-3</v>
      </c>
      <c r="Q416" s="1">
        <v>0</v>
      </c>
      <c r="S416" s="1">
        <v>34</v>
      </c>
      <c r="T416" s="1">
        <v>1</v>
      </c>
      <c r="U416" s="1">
        <v>9771996</v>
      </c>
      <c r="V416" s="1">
        <v>-7.8760000178590417E-5</v>
      </c>
      <c r="W416" s="1">
        <v>-8.0842606257647276E-4</v>
      </c>
      <c r="X416" s="1">
        <v>-8.0842606257647276E-4</v>
      </c>
    </row>
    <row r="417" spans="1:24" x14ac:dyDescent="0.35">
      <c r="A417" s="1">
        <v>350078</v>
      </c>
      <c r="B417" s="1" t="s">
        <v>2348</v>
      </c>
      <c r="C417" s="1">
        <v>101631803</v>
      </c>
      <c r="D417" s="1">
        <v>78</v>
      </c>
      <c r="E417" s="1" t="s">
        <v>2386</v>
      </c>
      <c r="F417" s="1" t="s">
        <v>304</v>
      </c>
      <c r="G417" s="1" t="s">
        <v>558</v>
      </c>
      <c r="H417" s="1" t="s">
        <v>916</v>
      </c>
      <c r="I417" s="1">
        <v>1305212.6599999999</v>
      </c>
      <c r="K417" s="1">
        <v>321336</v>
      </c>
      <c r="L417" s="1">
        <v>8645993</v>
      </c>
      <c r="M417" s="1">
        <v>0.44058048725128174</v>
      </c>
      <c r="N417" s="1">
        <v>5.3693885803222656</v>
      </c>
      <c r="O417" s="1">
        <v>5.9964790940284729E-2</v>
      </c>
      <c r="P417" s="1">
        <v>4.8154902458190918</v>
      </c>
      <c r="Q417" s="1">
        <v>0</v>
      </c>
      <c r="S417" s="1">
        <v>35</v>
      </c>
      <c r="T417" s="1">
        <v>1</v>
      </c>
      <c r="U417" s="1">
        <v>10272542</v>
      </c>
      <c r="V417" s="1">
        <v>0.50054526329040527</v>
      </c>
      <c r="W417" s="1">
        <v>5.1222491264343262</v>
      </c>
      <c r="X417" s="1">
        <v>5.1222491264343262</v>
      </c>
    </row>
    <row r="418" spans="1:24" x14ac:dyDescent="0.35">
      <c r="A418" s="1">
        <v>360078</v>
      </c>
      <c r="B418" s="1" t="s">
        <v>2349</v>
      </c>
      <c r="C418" s="1">
        <v>101631803</v>
      </c>
      <c r="D418" s="1">
        <v>78</v>
      </c>
      <c r="E418" s="1" t="s">
        <v>2386</v>
      </c>
      <c r="F418" s="1" t="s">
        <v>304</v>
      </c>
      <c r="G418" s="1" t="s">
        <v>558</v>
      </c>
      <c r="H418" s="1" t="s">
        <v>916</v>
      </c>
      <c r="I418" s="1">
        <v>1438610.63</v>
      </c>
      <c r="K418" s="1">
        <v>321336</v>
      </c>
      <c r="L418" s="1">
        <v>9208715</v>
      </c>
      <c r="M418" s="1">
        <v>0.56272202730178833</v>
      </c>
      <c r="N418" s="1">
        <v>6.5084714889526367</v>
      </c>
      <c r="O418" s="1">
        <v>0.13339796662330627</v>
      </c>
      <c r="P418" s="1">
        <v>10.220400810241699</v>
      </c>
      <c r="Q418" s="1">
        <v>0</v>
      </c>
      <c r="S418" s="1">
        <v>36</v>
      </c>
      <c r="T418" s="1">
        <v>1</v>
      </c>
      <c r="U418" s="1">
        <v>10968662</v>
      </c>
      <c r="V418" s="1">
        <v>0.69612002372741699</v>
      </c>
      <c r="W418" s="1">
        <v>6.7765116691589355</v>
      </c>
      <c r="X418" s="1">
        <v>6.7765116691589355</v>
      </c>
    </row>
    <row r="419" spans="1:24" x14ac:dyDescent="0.35">
      <c r="A419" s="1">
        <v>370078</v>
      </c>
      <c r="B419" s="1" t="s">
        <v>2350</v>
      </c>
      <c r="C419" s="1">
        <v>101631803</v>
      </c>
      <c r="D419" s="1">
        <v>78</v>
      </c>
      <c r="E419" s="1" t="s">
        <v>2386</v>
      </c>
      <c r="F419" s="1" t="s">
        <v>304</v>
      </c>
      <c r="G419" s="1" t="s">
        <v>558</v>
      </c>
      <c r="H419" s="1" t="s">
        <v>916</v>
      </c>
      <c r="I419" s="1">
        <v>1501832.79</v>
      </c>
      <c r="K419" s="1">
        <v>321336</v>
      </c>
      <c r="L419" s="1">
        <v>10766112</v>
      </c>
      <c r="M419" s="1">
        <v>1.5573970079421997</v>
      </c>
      <c r="N419" s="1">
        <v>16.912208557128906</v>
      </c>
      <c r="O419" s="1">
        <v>6.3222162425518036E-2</v>
      </c>
      <c r="P419" s="1">
        <v>4.3946681022644043</v>
      </c>
      <c r="Q419" s="1">
        <v>0</v>
      </c>
      <c r="S419" s="1">
        <v>37</v>
      </c>
      <c r="T419" s="1">
        <v>1</v>
      </c>
      <c r="U419" s="1">
        <v>12589281</v>
      </c>
      <c r="V419" s="1">
        <v>1.6206191778182983</v>
      </c>
      <c r="W419" s="1">
        <v>14.774992942810059</v>
      </c>
      <c r="X419" s="1">
        <v>14.774992942810059</v>
      </c>
    </row>
    <row r="420" spans="1:24" x14ac:dyDescent="0.35">
      <c r="A420" s="1">
        <v>380078</v>
      </c>
      <c r="B420" s="1" t="s">
        <v>2351</v>
      </c>
      <c r="C420" s="1">
        <v>101631803</v>
      </c>
      <c r="D420" s="1">
        <v>78</v>
      </c>
      <c r="E420" s="1" t="s">
        <v>2386</v>
      </c>
      <c r="F420" s="1" t="s">
        <v>304</v>
      </c>
      <c r="G420" s="1" t="s">
        <v>558</v>
      </c>
      <c r="H420" s="1" t="s">
        <v>916</v>
      </c>
      <c r="I420" s="1">
        <v>1619120</v>
      </c>
      <c r="K420" s="1">
        <v>1181543.125</v>
      </c>
      <c r="L420" s="1">
        <v>11068194</v>
      </c>
      <c r="M420" s="1">
        <v>0.30208200216293335</v>
      </c>
      <c r="N420" s="1">
        <v>2.8058598041534424</v>
      </c>
      <c r="O420" s="1">
        <v>0.11728721112012863</v>
      </c>
      <c r="P420" s="1">
        <v>7.8096051216125488</v>
      </c>
      <c r="Q420" s="1">
        <v>0.86020714044570923</v>
      </c>
      <c r="S420" s="1">
        <v>38</v>
      </c>
      <c r="T420" s="1">
        <v>1</v>
      </c>
      <c r="U420" s="1">
        <v>13868857</v>
      </c>
      <c r="V420" s="1">
        <v>1.279576301574707</v>
      </c>
      <c r="W420" s="1">
        <v>10.16401195526123</v>
      </c>
      <c r="X420" s="1">
        <v>10.16401195526123</v>
      </c>
    </row>
    <row r="421" spans="1:24" x14ac:dyDescent="0.35">
      <c r="A421" s="1">
        <v>390078</v>
      </c>
      <c r="B421" s="1" t="s">
        <v>2352</v>
      </c>
      <c r="C421" s="1">
        <v>101631803</v>
      </c>
      <c r="D421" s="1">
        <v>78</v>
      </c>
      <c r="E421" s="1" t="s">
        <v>2386</v>
      </c>
      <c r="F421" s="1" t="s">
        <v>304</v>
      </c>
      <c r="G421" s="1" t="s">
        <v>558</v>
      </c>
      <c r="H421" s="1" t="s">
        <v>916</v>
      </c>
      <c r="I421" s="1">
        <v>1624360</v>
      </c>
      <c r="K421" s="1">
        <v>2041301.5</v>
      </c>
      <c r="L421" s="1">
        <v>11243970</v>
      </c>
      <c r="M421" s="1">
        <v>0.17577600479125977</v>
      </c>
      <c r="N421" s="1">
        <v>1.5881181955337524</v>
      </c>
      <c r="O421" s="1">
        <v>5.2399998530745506E-3</v>
      </c>
      <c r="P421" s="1">
        <v>0.32363259792327881</v>
      </c>
      <c r="Q421" s="1">
        <v>0.85975837707519531</v>
      </c>
      <c r="S421" s="1">
        <v>39</v>
      </c>
      <c r="T421" s="1">
        <v>1</v>
      </c>
      <c r="U421" s="1">
        <v>14909632</v>
      </c>
      <c r="V421" s="1">
        <v>1.0407743453979492</v>
      </c>
      <c r="W421" s="1">
        <v>7.5044035911560059</v>
      </c>
      <c r="X421" s="1">
        <v>7.5044035911560059</v>
      </c>
    </row>
    <row r="422" spans="1:24" x14ac:dyDescent="0.35">
      <c r="A422" s="1">
        <v>400078</v>
      </c>
      <c r="B422" s="1" t="s">
        <v>2353</v>
      </c>
      <c r="C422" s="1">
        <v>101631803</v>
      </c>
      <c r="D422" s="1">
        <v>78</v>
      </c>
      <c r="E422" s="1" t="s">
        <v>2386</v>
      </c>
      <c r="F422" s="1" t="s">
        <v>304</v>
      </c>
      <c r="G422" s="1" t="s">
        <v>558</v>
      </c>
      <c r="H422" s="1" t="s">
        <v>916</v>
      </c>
      <c r="S422" s="1">
        <v>40</v>
      </c>
      <c r="T422" s="1">
        <v>1</v>
      </c>
      <c r="U422" s="1">
        <v>0</v>
      </c>
      <c r="V422" s="1">
        <v>0</v>
      </c>
      <c r="W422" s="1">
        <v>-100</v>
      </c>
      <c r="X422" s="1">
        <v>-100</v>
      </c>
    </row>
    <row r="423" spans="1:24" x14ac:dyDescent="0.35">
      <c r="A423" s="1">
        <v>410078</v>
      </c>
      <c r="B423" s="1" t="s">
        <v>2354</v>
      </c>
      <c r="C423" s="1">
        <v>101631803</v>
      </c>
      <c r="D423" s="1">
        <v>78</v>
      </c>
      <c r="E423" s="1" t="s">
        <v>2386</v>
      </c>
      <c r="F423" s="1" t="s">
        <v>304</v>
      </c>
      <c r="G423" s="1" t="s">
        <v>558</v>
      </c>
      <c r="H423" s="1" t="s">
        <v>916</v>
      </c>
      <c r="S423" s="1">
        <v>41</v>
      </c>
      <c r="T423" s="1">
        <v>1</v>
      </c>
      <c r="U423" s="1">
        <v>0</v>
      </c>
      <c r="V423" s="1">
        <v>0</v>
      </c>
    </row>
    <row r="424" spans="1:24" x14ac:dyDescent="0.35">
      <c r="A424" s="1">
        <v>420078</v>
      </c>
      <c r="B424" s="1" t="s">
        <v>2355</v>
      </c>
      <c r="C424" s="1">
        <v>101631803</v>
      </c>
      <c r="D424" s="1">
        <v>78</v>
      </c>
      <c r="E424" s="1" t="s">
        <v>2386</v>
      </c>
      <c r="F424" s="1" t="s">
        <v>304</v>
      </c>
      <c r="G424" s="1" t="s">
        <v>558</v>
      </c>
      <c r="H424" s="1" t="s">
        <v>916</v>
      </c>
      <c r="S424" s="1">
        <v>42</v>
      </c>
      <c r="T424" s="1">
        <v>1</v>
      </c>
      <c r="U424" s="1">
        <v>0</v>
      </c>
      <c r="V424" s="1">
        <v>0</v>
      </c>
    </row>
    <row r="425" spans="1:24" x14ac:dyDescent="0.35">
      <c r="A425" s="1">
        <v>430078</v>
      </c>
      <c r="B425" s="1" t="s">
        <v>2356</v>
      </c>
      <c r="C425" s="1">
        <v>101631803</v>
      </c>
      <c r="D425" s="1">
        <v>78</v>
      </c>
      <c r="E425" s="1" t="s">
        <v>2386</v>
      </c>
      <c r="F425" s="1" t="s">
        <v>304</v>
      </c>
      <c r="G425" s="1" t="s">
        <v>558</v>
      </c>
      <c r="H425" s="1" t="s">
        <v>916</v>
      </c>
      <c r="S425" s="1">
        <v>43</v>
      </c>
      <c r="T425" s="1">
        <v>1</v>
      </c>
      <c r="U425" s="1">
        <v>0</v>
      </c>
      <c r="V425" s="1">
        <v>0</v>
      </c>
    </row>
    <row r="426" spans="1:24" x14ac:dyDescent="0.35">
      <c r="A426" s="1">
        <v>440078</v>
      </c>
      <c r="B426" s="1" t="s">
        <v>2357</v>
      </c>
      <c r="C426" s="1">
        <v>101631803</v>
      </c>
      <c r="D426" s="1">
        <v>78</v>
      </c>
      <c r="E426" s="1" t="s">
        <v>2386</v>
      </c>
      <c r="F426" s="1" t="s">
        <v>304</v>
      </c>
      <c r="G426" s="1" t="s">
        <v>558</v>
      </c>
      <c r="H426" s="1" t="s">
        <v>916</v>
      </c>
      <c r="S426" s="1">
        <v>44</v>
      </c>
      <c r="T426" s="1">
        <v>1</v>
      </c>
      <c r="U426" s="1">
        <v>0</v>
      </c>
      <c r="V426" s="1">
        <v>0</v>
      </c>
    </row>
    <row r="427" spans="1:24" x14ac:dyDescent="0.35">
      <c r="A427" s="1">
        <v>450078</v>
      </c>
      <c r="B427" s="1" t="s">
        <v>2358</v>
      </c>
      <c r="C427" s="1">
        <v>101631803</v>
      </c>
      <c r="D427" s="1">
        <v>78</v>
      </c>
      <c r="E427" s="1" t="s">
        <v>2386</v>
      </c>
      <c r="F427" s="1" t="s">
        <v>304</v>
      </c>
      <c r="G427" s="1" t="s">
        <v>558</v>
      </c>
      <c r="H427" s="1" t="s">
        <v>916</v>
      </c>
      <c r="S427" s="1">
        <v>45</v>
      </c>
      <c r="T427" s="1">
        <v>1</v>
      </c>
      <c r="U427" s="1">
        <v>0</v>
      </c>
      <c r="V427" s="1">
        <v>0</v>
      </c>
    </row>
    <row r="428" spans="1:24" x14ac:dyDescent="0.35">
      <c r="A428" s="1">
        <v>460078</v>
      </c>
      <c r="B428" s="1" t="s">
        <v>2359</v>
      </c>
      <c r="C428" s="1">
        <v>101631803</v>
      </c>
      <c r="D428" s="1">
        <v>78</v>
      </c>
      <c r="E428" s="1" t="s">
        <v>2386</v>
      </c>
      <c r="F428" s="1" t="s">
        <v>304</v>
      </c>
      <c r="G428" s="1" t="s">
        <v>558</v>
      </c>
      <c r="H428" s="1" t="s">
        <v>916</v>
      </c>
      <c r="S428" s="1">
        <v>46</v>
      </c>
      <c r="T428" s="1">
        <v>1</v>
      </c>
      <c r="U428" s="1">
        <v>0</v>
      </c>
      <c r="V428" s="1">
        <v>0</v>
      </c>
    </row>
    <row r="429" spans="1:24" x14ac:dyDescent="0.35">
      <c r="A429" s="1">
        <v>470078</v>
      </c>
      <c r="B429" s="1" t="s">
        <v>2360</v>
      </c>
      <c r="C429" s="1">
        <v>101631803</v>
      </c>
      <c r="D429" s="1">
        <v>78</v>
      </c>
      <c r="E429" s="1" t="s">
        <v>2386</v>
      </c>
      <c r="F429" s="1" t="s">
        <v>304</v>
      </c>
      <c r="G429" s="1" t="s">
        <v>558</v>
      </c>
      <c r="H429" s="1" t="s">
        <v>916</v>
      </c>
      <c r="S429" s="1">
        <v>47</v>
      </c>
      <c r="T429" s="1">
        <v>1</v>
      </c>
      <c r="U429" s="1">
        <v>0</v>
      </c>
      <c r="V429" s="1">
        <v>0</v>
      </c>
    </row>
    <row r="430" spans="1:24" x14ac:dyDescent="0.35">
      <c r="A430" s="1">
        <v>480078</v>
      </c>
      <c r="B430" s="1" t="s">
        <v>2361</v>
      </c>
      <c r="C430" s="1">
        <v>101631803</v>
      </c>
      <c r="D430" s="1">
        <v>78</v>
      </c>
      <c r="E430" s="1" t="s">
        <v>2386</v>
      </c>
      <c r="F430" s="1" t="s">
        <v>304</v>
      </c>
      <c r="G430" s="1" t="s">
        <v>558</v>
      </c>
      <c r="H430" s="1" t="s">
        <v>916</v>
      </c>
      <c r="S430" s="1">
        <v>48</v>
      </c>
      <c r="T430" s="1">
        <v>1</v>
      </c>
      <c r="U430" s="1">
        <v>0</v>
      </c>
      <c r="V430" s="1">
        <v>0</v>
      </c>
    </row>
    <row r="431" spans="1:24" x14ac:dyDescent="0.35">
      <c r="A431" s="1">
        <v>290080</v>
      </c>
      <c r="B431" s="1" t="s">
        <v>2341</v>
      </c>
      <c r="C431" s="1">
        <v>101631903</v>
      </c>
      <c r="D431" s="1">
        <v>80</v>
      </c>
      <c r="E431" s="1" t="s">
        <v>2387</v>
      </c>
      <c r="F431" s="1" t="s">
        <v>304</v>
      </c>
      <c r="G431" s="1" t="s">
        <v>558</v>
      </c>
      <c r="H431" s="1" t="s">
        <v>916</v>
      </c>
      <c r="I431" s="1">
        <v>637315.54</v>
      </c>
      <c r="K431" s="1">
        <v>154039</v>
      </c>
      <c r="L431" s="1">
        <v>4670658</v>
      </c>
      <c r="S431" s="1">
        <v>29</v>
      </c>
      <c r="T431" s="1">
        <v>1</v>
      </c>
      <c r="U431" s="1">
        <v>5462012.5</v>
      </c>
      <c r="V431" s="1">
        <v>0</v>
      </c>
    </row>
    <row r="432" spans="1:24" x14ac:dyDescent="0.35">
      <c r="A432" s="1">
        <v>300080</v>
      </c>
      <c r="B432" s="1" t="s">
        <v>2343</v>
      </c>
      <c r="C432" s="1">
        <v>101631903</v>
      </c>
      <c r="D432" s="1">
        <v>80</v>
      </c>
      <c r="E432" s="1" t="s">
        <v>2387</v>
      </c>
      <c r="F432" s="1" t="s">
        <v>304</v>
      </c>
      <c r="G432" s="1" t="s">
        <v>558</v>
      </c>
      <c r="H432" s="1" t="s">
        <v>916</v>
      </c>
      <c r="I432" s="1">
        <v>644114.66</v>
      </c>
      <c r="K432" s="1">
        <v>203265</v>
      </c>
      <c r="L432" s="1">
        <v>4746831.5</v>
      </c>
      <c r="M432" s="1">
        <v>7.6173499226570129E-2</v>
      </c>
      <c r="N432" s="1">
        <v>1.6308944225311279</v>
      </c>
      <c r="O432" s="1">
        <v>6.7991199903190136E-3</v>
      </c>
      <c r="P432" s="1">
        <v>1.0668373107910156</v>
      </c>
      <c r="Q432" s="1">
        <v>4.9226000905036926E-2</v>
      </c>
      <c r="S432" s="1">
        <v>30</v>
      </c>
      <c r="T432" s="1">
        <v>1</v>
      </c>
      <c r="U432" s="1">
        <v>5594211</v>
      </c>
      <c r="V432" s="1">
        <v>0.13219861686229706</v>
      </c>
      <c r="W432" s="1">
        <v>2.420325756072998</v>
      </c>
      <c r="X432" s="1">
        <v>2.420325756072998</v>
      </c>
    </row>
    <row r="433" spans="1:24" x14ac:dyDescent="0.35">
      <c r="A433" s="1">
        <v>310080</v>
      </c>
      <c r="B433" s="1" t="s">
        <v>2344</v>
      </c>
      <c r="C433" s="1">
        <v>101631903</v>
      </c>
      <c r="D433" s="1">
        <v>80</v>
      </c>
      <c r="E433" s="1" t="s">
        <v>2387</v>
      </c>
      <c r="F433" s="1" t="s">
        <v>304</v>
      </c>
      <c r="G433" s="1" t="s">
        <v>558</v>
      </c>
      <c r="H433" s="1" t="s">
        <v>916</v>
      </c>
      <c r="I433" s="1">
        <v>658034.91</v>
      </c>
      <c r="K433" s="1">
        <v>178652</v>
      </c>
      <c r="L433" s="1">
        <v>4761617</v>
      </c>
      <c r="M433" s="1">
        <v>1.478550024330616E-2</v>
      </c>
      <c r="N433" s="1">
        <v>0.31148144602775574</v>
      </c>
      <c r="O433" s="1">
        <v>1.3920250348746777E-2</v>
      </c>
      <c r="P433" s="1">
        <v>2.1611447334289551</v>
      </c>
      <c r="Q433" s="1">
        <v>-2.4613000452518463E-2</v>
      </c>
      <c r="S433" s="1">
        <v>31</v>
      </c>
      <c r="T433" s="1">
        <v>1</v>
      </c>
      <c r="U433" s="1">
        <v>5598304</v>
      </c>
      <c r="V433" s="1">
        <v>4.0927501395344734E-3</v>
      </c>
      <c r="W433" s="1">
        <v>7.3164917528629303E-2</v>
      </c>
      <c r="X433" s="1">
        <v>7.3164917528629303E-2</v>
      </c>
    </row>
    <row r="434" spans="1:24" x14ac:dyDescent="0.35">
      <c r="A434" s="1">
        <v>320080</v>
      </c>
      <c r="B434" s="1" t="s">
        <v>2345</v>
      </c>
      <c r="C434" s="1">
        <v>101631903</v>
      </c>
      <c r="D434" s="1">
        <v>80</v>
      </c>
      <c r="E434" s="1" t="s">
        <v>2387</v>
      </c>
      <c r="F434" s="1" t="s">
        <v>304</v>
      </c>
      <c r="G434" s="1" t="s">
        <v>558</v>
      </c>
      <c r="H434" s="1" t="s">
        <v>916</v>
      </c>
      <c r="I434" s="1">
        <v>660572.07999999996</v>
      </c>
      <c r="K434" s="1">
        <v>178652</v>
      </c>
      <c r="L434" s="1">
        <v>4837302.5</v>
      </c>
      <c r="M434" s="1">
        <v>7.5685501098632813E-2</v>
      </c>
      <c r="N434" s="1">
        <v>1.589491605758667</v>
      </c>
      <c r="O434" s="1">
        <v>2.5371699593961239E-3</v>
      </c>
      <c r="P434" s="1">
        <v>0.38556769490242004</v>
      </c>
      <c r="Q434" s="1">
        <v>0</v>
      </c>
      <c r="S434" s="1">
        <v>32</v>
      </c>
      <c r="T434" s="1">
        <v>1</v>
      </c>
      <c r="U434" s="1">
        <v>5676526.5</v>
      </c>
      <c r="V434" s="1">
        <v>7.8222669661045074E-2</v>
      </c>
      <c r="W434" s="1">
        <v>1.3972535133361816</v>
      </c>
      <c r="X434" s="1">
        <v>1.3972535133361816</v>
      </c>
    </row>
    <row r="435" spans="1:24" x14ac:dyDescent="0.35">
      <c r="A435" s="1">
        <v>330080</v>
      </c>
      <c r="B435" s="1" t="s">
        <v>2346</v>
      </c>
      <c r="C435" s="1">
        <v>101631903</v>
      </c>
      <c r="D435" s="1">
        <v>80</v>
      </c>
      <c r="E435" s="1" t="s">
        <v>2387</v>
      </c>
      <c r="F435" s="1" t="s">
        <v>304</v>
      </c>
      <c r="G435" s="1" t="s">
        <v>558</v>
      </c>
      <c r="H435" s="1" t="s">
        <v>916</v>
      </c>
      <c r="S435" s="1">
        <v>33</v>
      </c>
      <c r="T435" s="1">
        <v>1</v>
      </c>
      <c r="U435" s="1">
        <v>0</v>
      </c>
      <c r="V435" s="1">
        <v>0</v>
      </c>
      <c r="W435" s="1">
        <v>-100</v>
      </c>
      <c r="X435" s="1">
        <v>-100</v>
      </c>
    </row>
    <row r="436" spans="1:24" x14ac:dyDescent="0.35">
      <c r="A436" s="1">
        <v>340080</v>
      </c>
      <c r="B436" s="1" t="s">
        <v>2347</v>
      </c>
      <c r="C436" s="1">
        <v>101631903</v>
      </c>
      <c r="D436" s="1">
        <v>80</v>
      </c>
      <c r="E436" s="1" t="s">
        <v>2387</v>
      </c>
      <c r="F436" s="1" t="s">
        <v>304</v>
      </c>
      <c r="G436" s="1" t="s">
        <v>558</v>
      </c>
      <c r="H436" s="1" t="s">
        <v>916</v>
      </c>
      <c r="I436" s="1">
        <v>701646.29</v>
      </c>
      <c r="K436" s="1">
        <v>178652</v>
      </c>
      <c r="L436" s="1">
        <v>4890944</v>
      </c>
      <c r="S436" s="1">
        <v>34</v>
      </c>
      <c r="T436" s="1">
        <v>1</v>
      </c>
      <c r="U436" s="1">
        <v>5771242.5</v>
      </c>
      <c r="V436" s="1">
        <v>0</v>
      </c>
    </row>
    <row r="437" spans="1:24" x14ac:dyDescent="0.35">
      <c r="A437" s="1">
        <v>350080</v>
      </c>
      <c r="B437" s="1" t="s">
        <v>2348</v>
      </c>
      <c r="C437" s="1">
        <v>101631903</v>
      </c>
      <c r="D437" s="1">
        <v>80</v>
      </c>
      <c r="E437" s="1" t="s">
        <v>2387</v>
      </c>
      <c r="F437" s="1" t="s">
        <v>304</v>
      </c>
      <c r="G437" s="1" t="s">
        <v>558</v>
      </c>
      <c r="H437" s="1" t="s">
        <v>916</v>
      </c>
      <c r="I437" s="1">
        <v>705321.62</v>
      </c>
      <c r="K437" s="1">
        <v>178652</v>
      </c>
      <c r="L437" s="1">
        <v>4928660</v>
      </c>
      <c r="M437" s="1">
        <v>3.7716001272201538E-2</v>
      </c>
      <c r="N437" s="1">
        <v>0.77113950252532959</v>
      </c>
      <c r="O437" s="1">
        <v>3.675329964607954E-3</v>
      </c>
      <c r="P437" s="1">
        <v>0.52381521463394165</v>
      </c>
      <c r="Q437" s="1">
        <v>0</v>
      </c>
      <c r="S437" s="1">
        <v>35</v>
      </c>
      <c r="T437" s="1">
        <v>1</v>
      </c>
      <c r="U437" s="1">
        <v>5812633.5</v>
      </c>
      <c r="V437" s="1">
        <v>4.1391331702470779E-2</v>
      </c>
      <c r="W437" s="1">
        <v>0.71719390153884888</v>
      </c>
      <c r="X437" s="1">
        <v>0.71719390153884888</v>
      </c>
    </row>
    <row r="438" spans="1:24" x14ac:dyDescent="0.35">
      <c r="A438" s="1">
        <v>360080</v>
      </c>
      <c r="B438" s="1" t="s">
        <v>2349</v>
      </c>
      <c r="C438" s="1">
        <v>101631903</v>
      </c>
      <c r="D438" s="1">
        <v>80</v>
      </c>
      <c r="E438" s="1" t="s">
        <v>2387</v>
      </c>
      <c r="F438" s="1" t="s">
        <v>304</v>
      </c>
      <c r="G438" s="1" t="s">
        <v>558</v>
      </c>
      <c r="H438" s="1" t="s">
        <v>916</v>
      </c>
      <c r="I438" s="1">
        <v>767053.84</v>
      </c>
      <c r="K438" s="1">
        <v>178652</v>
      </c>
      <c r="L438" s="1">
        <v>5174861</v>
      </c>
      <c r="M438" s="1">
        <v>0.24620099365711212</v>
      </c>
      <c r="N438" s="1">
        <v>4.9952926635742188</v>
      </c>
      <c r="O438" s="1">
        <v>6.1732221394777298E-2</v>
      </c>
      <c r="P438" s="1">
        <v>8.7523508071899414</v>
      </c>
      <c r="Q438" s="1">
        <v>0</v>
      </c>
      <c r="S438" s="1">
        <v>36</v>
      </c>
      <c r="T438" s="1">
        <v>1</v>
      </c>
      <c r="U438" s="1">
        <v>6120567</v>
      </c>
      <c r="V438" s="1">
        <v>0.30793321132659912</v>
      </c>
      <c r="W438" s="1">
        <v>5.2976589202880859</v>
      </c>
      <c r="X438" s="1">
        <v>5.2976589202880859</v>
      </c>
    </row>
    <row r="439" spans="1:24" x14ac:dyDescent="0.35">
      <c r="A439" s="1">
        <v>370080</v>
      </c>
      <c r="B439" s="1" t="s">
        <v>2350</v>
      </c>
      <c r="C439" s="1">
        <v>101631903</v>
      </c>
      <c r="D439" s="1">
        <v>80</v>
      </c>
      <c r="E439" s="1" t="s">
        <v>2387</v>
      </c>
      <c r="F439" s="1" t="s">
        <v>304</v>
      </c>
      <c r="G439" s="1" t="s">
        <v>558</v>
      </c>
      <c r="H439" s="1" t="s">
        <v>916</v>
      </c>
      <c r="I439" s="1">
        <v>786422.52</v>
      </c>
      <c r="K439" s="1">
        <v>178652</v>
      </c>
      <c r="L439" s="1">
        <v>5236486.5</v>
      </c>
      <c r="M439" s="1">
        <v>6.1625499278306961E-2</v>
      </c>
      <c r="N439" s="1">
        <v>1.1908628940582275</v>
      </c>
      <c r="O439" s="1">
        <v>1.9368680194020271E-2</v>
      </c>
      <c r="P439" s="1">
        <v>2.5250744819641113</v>
      </c>
      <c r="Q439" s="1">
        <v>0</v>
      </c>
      <c r="S439" s="1">
        <v>37</v>
      </c>
      <c r="T439" s="1">
        <v>1</v>
      </c>
      <c r="U439" s="1">
        <v>6201561</v>
      </c>
      <c r="V439" s="1">
        <v>8.0994181334972382E-2</v>
      </c>
      <c r="W439" s="1">
        <v>1.3233088254928589</v>
      </c>
      <c r="X439" s="1">
        <v>1.3233088254928589</v>
      </c>
    </row>
    <row r="440" spans="1:24" x14ac:dyDescent="0.35">
      <c r="A440" s="1">
        <v>380080</v>
      </c>
      <c r="B440" s="1" t="s">
        <v>2351</v>
      </c>
      <c r="C440" s="1">
        <v>101631903</v>
      </c>
      <c r="D440" s="1">
        <v>80</v>
      </c>
      <c r="E440" s="1" t="s">
        <v>2387</v>
      </c>
      <c r="F440" s="1" t="s">
        <v>304</v>
      </c>
      <c r="G440" s="1" t="s">
        <v>558</v>
      </c>
      <c r="H440" s="1" t="s">
        <v>916</v>
      </c>
      <c r="I440" s="1">
        <v>839265</v>
      </c>
      <c r="K440" s="1">
        <v>230525.59375</v>
      </c>
      <c r="L440" s="1">
        <v>5315814</v>
      </c>
      <c r="M440" s="1">
        <v>7.9327501356601715E-2</v>
      </c>
      <c r="N440" s="1">
        <v>1.5148993730545044</v>
      </c>
      <c r="O440" s="1">
        <v>5.2842479199171066E-2</v>
      </c>
      <c r="P440" s="1">
        <v>6.7193498611450195</v>
      </c>
      <c r="Q440" s="1">
        <v>5.1873594522476196E-2</v>
      </c>
      <c r="S440" s="1">
        <v>38</v>
      </c>
      <c r="T440" s="1">
        <v>1</v>
      </c>
      <c r="U440" s="1">
        <v>6385604.5</v>
      </c>
      <c r="V440" s="1">
        <v>0.18404358625411987</v>
      </c>
      <c r="W440" s="1">
        <v>2.9676964282989502</v>
      </c>
      <c r="X440" s="1">
        <v>2.9676964282989502</v>
      </c>
    </row>
    <row r="441" spans="1:24" x14ac:dyDescent="0.35">
      <c r="A441" s="1">
        <v>390080</v>
      </c>
      <c r="B441" s="1" t="s">
        <v>2352</v>
      </c>
      <c r="C441" s="1">
        <v>101631903</v>
      </c>
      <c r="D441" s="1">
        <v>80</v>
      </c>
      <c r="E441" s="1" t="s">
        <v>2387</v>
      </c>
      <c r="F441" s="1" t="s">
        <v>304</v>
      </c>
      <c r="G441" s="1" t="s">
        <v>558</v>
      </c>
      <c r="H441" s="1" t="s">
        <v>916</v>
      </c>
      <c r="I441" s="1">
        <v>876401</v>
      </c>
      <c r="K441" s="1">
        <v>282372.125</v>
      </c>
      <c r="L441" s="1">
        <v>5342785</v>
      </c>
      <c r="M441" s="1">
        <v>2.697099931538105E-2</v>
      </c>
      <c r="N441" s="1">
        <v>0.50737291574478149</v>
      </c>
      <c r="O441" s="1">
        <v>3.7135999649763107E-2</v>
      </c>
      <c r="P441" s="1">
        <v>4.4248242378234863</v>
      </c>
      <c r="Q441" s="1">
        <v>5.184653028845787E-2</v>
      </c>
      <c r="S441" s="1">
        <v>39</v>
      </c>
      <c r="T441" s="1">
        <v>1</v>
      </c>
      <c r="U441" s="1">
        <v>6501558</v>
      </c>
      <c r="V441" s="1">
        <v>0.11595352739095688</v>
      </c>
      <c r="W441" s="1">
        <v>1.8158578872680664</v>
      </c>
      <c r="X441" s="1">
        <v>1.8158578872680664</v>
      </c>
    </row>
    <row r="442" spans="1:24" x14ac:dyDescent="0.35">
      <c r="A442" s="1">
        <v>400080</v>
      </c>
      <c r="B442" s="1" t="s">
        <v>2353</v>
      </c>
      <c r="C442" s="1">
        <v>101631903</v>
      </c>
      <c r="D442" s="1">
        <v>80</v>
      </c>
      <c r="E442" s="1" t="s">
        <v>2387</v>
      </c>
      <c r="F442" s="1" t="s">
        <v>304</v>
      </c>
      <c r="G442" s="1" t="s">
        <v>558</v>
      </c>
      <c r="H442" s="1" t="s">
        <v>916</v>
      </c>
      <c r="S442" s="1">
        <v>40</v>
      </c>
      <c r="T442" s="1">
        <v>1</v>
      </c>
      <c r="U442" s="1">
        <v>0</v>
      </c>
      <c r="V442" s="1">
        <v>0</v>
      </c>
      <c r="W442" s="1">
        <v>-100</v>
      </c>
      <c r="X442" s="1">
        <v>-100</v>
      </c>
    </row>
    <row r="443" spans="1:24" x14ac:dyDescent="0.35">
      <c r="A443" s="1">
        <v>410080</v>
      </c>
      <c r="B443" s="1" t="s">
        <v>2354</v>
      </c>
      <c r="C443" s="1">
        <v>101631903</v>
      </c>
      <c r="D443" s="1">
        <v>80</v>
      </c>
      <c r="E443" s="1" t="s">
        <v>2387</v>
      </c>
      <c r="F443" s="1" t="s">
        <v>304</v>
      </c>
      <c r="G443" s="1" t="s">
        <v>558</v>
      </c>
      <c r="H443" s="1" t="s">
        <v>916</v>
      </c>
      <c r="S443" s="1">
        <v>41</v>
      </c>
      <c r="T443" s="1">
        <v>1</v>
      </c>
      <c r="U443" s="1">
        <v>0</v>
      </c>
      <c r="V443" s="1">
        <v>0</v>
      </c>
    </row>
    <row r="444" spans="1:24" x14ac:dyDescent="0.35">
      <c r="A444" s="1">
        <v>420080</v>
      </c>
      <c r="B444" s="1" t="s">
        <v>2355</v>
      </c>
      <c r="C444" s="1">
        <v>101631903</v>
      </c>
      <c r="D444" s="1">
        <v>80</v>
      </c>
      <c r="E444" s="1" t="s">
        <v>2387</v>
      </c>
      <c r="F444" s="1" t="s">
        <v>304</v>
      </c>
      <c r="G444" s="1" t="s">
        <v>558</v>
      </c>
      <c r="H444" s="1" t="s">
        <v>916</v>
      </c>
      <c r="S444" s="1">
        <v>42</v>
      </c>
      <c r="T444" s="1">
        <v>1</v>
      </c>
      <c r="U444" s="1">
        <v>0</v>
      </c>
      <c r="V444" s="1">
        <v>0</v>
      </c>
    </row>
    <row r="445" spans="1:24" x14ac:dyDescent="0.35">
      <c r="A445" s="1">
        <v>430080</v>
      </c>
      <c r="B445" s="1" t="s">
        <v>2356</v>
      </c>
      <c r="C445" s="1">
        <v>101631903</v>
      </c>
      <c r="D445" s="1">
        <v>80</v>
      </c>
      <c r="E445" s="1" t="s">
        <v>2387</v>
      </c>
      <c r="F445" s="1" t="s">
        <v>304</v>
      </c>
      <c r="G445" s="1" t="s">
        <v>558</v>
      </c>
      <c r="H445" s="1" t="s">
        <v>916</v>
      </c>
      <c r="S445" s="1">
        <v>43</v>
      </c>
      <c r="T445" s="1">
        <v>1</v>
      </c>
      <c r="U445" s="1">
        <v>0</v>
      </c>
      <c r="V445" s="1">
        <v>0</v>
      </c>
    </row>
    <row r="446" spans="1:24" x14ac:dyDescent="0.35">
      <c r="A446" s="1">
        <v>440080</v>
      </c>
      <c r="B446" s="1" t="s">
        <v>2357</v>
      </c>
      <c r="C446" s="1">
        <v>101631903</v>
      </c>
      <c r="D446" s="1">
        <v>80</v>
      </c>
      <c r="E446" s="1" t="s">
        <v>2387</v>
      </c>
      <c r="F446" s="1" t="s">
        <v>304</v>
      </c>
      <c r="G446" s="1" t="s">
        <v>558</v>
      </c>
      <c r="H446" s="1" t="s">
        <v>916</v>
      </c>
      <c r="S446" s="1">
        <v>44</v>
      </c>
      <c r="T446" s="1">
        <v>1</v>
      </c>
      <c r="U446" s="1">
        <v>0</v>
      </c>
      <c r="V446" s="1">
        <v>0</v>
      </c>
    </row>
    <row r="447" spans="1:24" x14ac:dyDescent="0.35">
      <c r="A447" s="1">
        <v>450080</v>
      </c>
      <c r="B447" s="1" t="s">
        <v>2358</v>
      </c>
      <c r="C447" s="1">
        <v>101631903</v>
      </c>
      <c r="D447" s="1">
        <v>80</v>
      </c>
      <c r="E447" s="1" t="s">
        <v>2387</v>
      </c>
      <c r="F447" s="1" t="s">
        <v>304</v>
      </c>
      <c r="G447" s="1" t="s">
        <v>558</v>
      </c>
      <c r="H447" s="1" t="s">
        <v>916</v>
      </c>
      <c r="S447" s="1">
        <v>45</v>
      </c>
      <c r="T447" s="1">
        <v>1</v>
      </c>
      <c r="U447" s="1">
        <v>0</v>
      </c>
      <c r="V447" s="1">
        <v>0</v>
      </c>
    </row>
    <row r="448" spans="1:24" x14ac:dyDescent="0.35">
      <c r="A448" s="1">
        <v>460080</v>
      </c>
      <c r="B448" s="1" t="s">
        <v>2359</v>
      </c>
      <c r="C448" s="1">
        <v>101631903</v>
      </c>
      <c r="D448" s="1">
        <v>80</v>
      </c>
      <c r="E448" s="1" t="s">
        <v>2387</v>
      </c>
      <c r="F448" s="1" t="s">
        <v>304</v>
      </c>
      <c r="G448" s="1" t="s">
        <v>558</v>
      </c>
      <c r="H448" s="1" t="s">
        <v>916</v>
      </c>
      <c r="S448" s="1">
        <v>46</v>
      </c>
      <c r="T448" s="1">
        <v>1</v>
      </c>
      <c r="U448" s="1">
        <v>0</v>
      </c>
      <c r="V448" s="1">
        <v>0</v>
      </c>
    </row>
    <row r="449" spans="1:24" x14ac:dyDescent="0.35">
      <c r="A449" s="1">
        <v>470080</v>
      </c>
      <c r="B449" s="1" t="s">
        <v>2360</v>
      </c>
      <c r="C449" s="1">
        <v>101631903</v>
      </c>
      <c r="D449" s="1">
        <v>80</v>
      </c>
      <c r="E449" s="1" t="s">
        <v>2387</v>
      </c>
      <c r="F449" s="1" t="s">
        <v>304</v>
      </c>
      <c r="G449" s="1" t="s">
        <v>558</v>
      </c>
      <c r="H449" s="1" t="s">
        <v>916</v>
      </c>
      <c r="S449" s="1">
        <v>47</v>
      </c>
      <c r="T449" s="1">
        <v>1</v>
      </c>
      <c r="U449" s="1">
        <v>0</v>
      </c>
      <c r="V449" s="1">
        <v>0</v>
      </c>
    </row>
    <row r="450" spans="1:24" x14ac:dyDescent="0.35">
      <c r="A450" s="1">
        <v>480080</v>
      </c>
      <c r="B450" s="1" t="s">
        <v>2361</v>
      </c>
      <c r="C450" s="1">
        <v>101631903</v>
      </c>
      <c r="D450" s="1">
        <v>80</v>
      </c>
      <c r="E450" s="1" t="s">
        <v>2387</v>
      </c>
      <c r="F450" s="1" t="s">
        <v>304</v>
      </c>
      <c r="G450" s="1" t="s">
        <v>558</v>
      </c>
      <c r="H450" s="1" t="s">
        <v>916</v>
      </c>
      <c r="S450" s="1">
        <v>48</v>
      </c>
      <c r="T450" s="1">
        <v>1</v>
      </c>
      <c r="U450" s="1">
        <v>0</v>
      </c>
      <c r="V450" s="1">
        <v>0</v>
      </c>
    </row>
    <row r="451" spans="1:24" x14ac:dyDescent="0.35">
      <c r="A451" s="1">
        <v>290153</v>
      </c>
      <c r="B451" s="1" t="s">
        <v>2341</v>
      </c>
      <c r="C451" s="1">
        <v>101632403</v>
      </c>
      <c r="D451" s="1">
        <v>153</v>
      </c>
      <c r="E451" s="1" t="s">
        <v>2388</v>
      </c>
      <c r="F451" s="1" t="s">
        <v>304</v>
      </c>
      <c r="G451" s="1" t="s">
        <v>558</v>
      </c>
      <c r="H451" s="1" t="s">
        <v>916</v>
      </c>
      <c r="I451" s="1">
        <v>778116.15</v>
      </c>
      <c r="J451" s="1">
        <v>49036.53</v>
      </c>
      <c r="K451" s="1">
        <v>158377</v>
      </c>
      <c r="L451" s="1">
        <v>6384096</v>
      </c>
      <c r="S451" s="1">
        <v>29</v>
      </c>
      <c r="T451" s="1">
        <v>1</v>
      </c>
      <c r="U451" s="1">
        <v>7369625.5</v>
      </c>
      <c r="V451" s="1">
        <v>0</v>
      </c>
    </row>
    <row r="452" spans="1:24" x14ac:dyDescent="0.35">
      <c r="A452" s="1">
        <v>300153</v>
      </c>
      <c r="B452" s="1" t="s">
        <v>2343</v>
      </c>
      <c r="C452" s="1">
        <v>101632403</v>
      </c>
      <c r="D452" s="1">
        <v>153</v>
      </c>
      <c r="E452" s="1" t="s">
        <v>2388</v>
      </c>
      <c r="F452" s="1" t="s">
        <v>304</v>
      </c>
      <c r="G452" s="1" t="s">
        <v>558</v>
      </c>
      <c r="H452" s="1" t="s">
        <v>916</v>
      </c>
      <c r="I452" s="1">
        <v>788971.78</v>
      </c>
      <c r="J452" s="1">
        <v>70673.48</v>
      </c>
      <c r="K452" s="1">
        <v>214635</v>
      </c>
      <c r="L452" s="1">
        <v>6447371.5</v>
      </c>
      <c r="M452" s="1">
        <v>6.3275501132011414E-2</v>
      </c>
      <c r="N452" s="1">
        <v>0.99114269018173218</v>
      </c>
      <c r="O452" s="1">
        <v>1.0855630040168762E-2</v>
      </c>
      <c r="P452" s="1">
        <v>1.395116925239563</v>
      </c>
      <c r="Q452" s="1">
        <v>5.6258000433444977E-2</v>
      </c>
      <c r="R452" s="1">
        <v>2.1636949852108955E-2</v>
      </c>
      <c r="S452" s="1">
        <v>30</v>
      </c>
      <c r="T452" s="1">
        <v>1</v>
      </c>
      <c r="U452" s="1">
        <v>7521652</v>
      </c>
      <c r="V452" s="1">
        <v>0.15202608704566956</v>
      </c>
      <c r="W452" s="1">
        <v>2.0628795623779297</v>
      </c>
      <c r="X452" s="1">
        <v>2.0628795623779297</v>
      </c>
    </row>
    <row r="453" spans="1:24" x14ac:dyDescent="0.35">
      <c r="A453" s="1">
        <v>310153</v>
      </c>
      <c r="B453" s="1" t="s">
        <v>2344</v>
      </c>
      <c r="C453" s="1">
        <v>101632403</v>
      </c>
      <c r="D453" s="1">
        <v>153</v>
      </c>
      <c r="E453" s="1" t="s">
        <v>2388</v>
      </c>
      <c r="F453" s="1" t="s">
        <v>304</v>
      </c>
      <c r="G453" s="1" t="s">
        <v>558</v>
      </c>
      <c r="H453" s="1" t="s">
        <v>916</v>
      </c>
      <c r="I453" s="1">
        <v>804475.11</v>
      </c>
      <c r="J453" s="1">
        <v>60200.6</v>
      </c>
      <c r="K453" s="1">
        <v>186506</v>
      </c>
      <c r="L453" s="1">
        <v>6466463</v>
      </c>
      <c r="M453" s="1">
        <v>1.9091499969363213E-2</v>
      </c>
      <c r="N453" s="1">
        <v>0.29611292481422424</v>
      </c>
      <c r="O453" s="1">
        <v>1.5503330156207085E-2</v>
      </c>
      <c r="P453" s="1">
        <v>1.9650043249130249</v>
      </c>
      <c r="Q453" s="1">
        <v>-2.8129000216722488E-2</v>
      </c>
      <c r="R453" s="1">
        <v>-1.0472879745066166E-2</v>
      </c>
      <c r="S453" s="1">
        <v>31</v>
      </c>
      <c r="T453" s="1">
        <v>1</v>
      </c>
      <c r="U453" s="1">
        <v>7517645</v>
      </c>
      <c r="V453" s="1">
        <v>-4.0070507675409317E-3</v>
      </c>
      <c r="W453" s="1">
        <v>-5.3272873163223267E-2</v>
      </c>
      <c r="X453" s="1">
        <v>-5.3272873163223267E-2</v>
      </c>
    </row>
    <row r="454" spans="1:24" x14ac:dyDescent="0.35">
      <c r="A454" s="1">
        <v>320153</v>
      </c>
      <c r="B454" s="1" t="s">
        <v>2345</v>
      </c>
      <c r="C454" s="1">
        <v>101632403</v>
      </c>
      <c r="D454" s="1">
        <v>153</v>
      </c>
      <c r="E454" s="1" t="s">
        <v>2388</v>
      </c>
      <c r="F454" s="1" t="s">
        <v>304</v>
      </c>
      <c r="G454" s="1" t="s">
        <v>558</v>
      </c>
      <c r="H454" s="1" t="s">
        <v>916</v>
      </c>
      <c r="I454" s="1">
        <v>808553.18</v>
      </c>
      <c r="J454" s="1">
        <v>70756.02</v>
      </c>
      <c r="K454" s="1">
        <v>186506</v>
      </c>
      <c r="L454" s="1">
        <v>6508962.5</v>
      </c>
      <c r="M454" s="1">
        <v>4.2499501258134842E-2</v>
      </c>
      <c r="N454" s="1">
        <v>0.65722948312759399</v>
      </c>
      <c r="O454" s="1">
        <v>4.0780701674520969E-3</v>
      </c>
      <c r="P454" s="1">
        <v>0.50692307949066162</v>
      </c>
      <c r="Q454" s="1">
        <v>0</v>
      </c>
      <c r="R454" s="1">
        <v>1.0555420070886612E-2</v>
      </c>
      <c r="S454" s="1">
        <v>32</v>
      </c>
      <c r="T454" s="1">
        <v>1</v>
      </c>
      <c r="U454" s="1">
        <v>7574778</v>
      </c>
      <c r="V454" s="1">
        <v>5.7132989168167114E-2</v>
      </c>
      <c r="W454" s="1">
        <v>0.75998532772064209</v>
      </c>
      <c r="X454" s="1">
        <v>0.75998532772064209</v>
      </c>
    </row>
    <row r="455" spans="1:24" x14ac:dyDescent="0.35">
      <c r="A455" s="1">
        <v>330153</v>
      </c>
      <c r="B455" s="1" t="s">
        <v>2346</v>
      </c>
      <c r="C455" s="1">
        <v>101632403</v>
      </c>
      <c r="D455" s="1">
        <v>153</v>
      </c>
      <c r="E455" s="1" t="s">
        <v>2388</v>
      </c>
      <c r="F455" s="1" t="s">
        <v>304</v>
      </c>
      <c r="G455" s="1" t="s">
        <v>558</v>
      </c>
      <c r="H455" s="1" t="s">
        <v>916</v>
      </c>
      <c r="I455" s="1">
        <v>835536.9</v>
      </c>
      <c r="J455" s="1">
        <v>82426.929999999993</v>
      </c>
      <c r="K455" s="1">
        <v>186506</v>
      </c>
      <c r="L455" s="1">
        <v>6596800</v>
      </c>
      <c r="M455" s="1">
        <v>8.7837502360343933E-2</v>
      </c>
      <c r="N455" s="1">
        <v>1.3494853973388672</v>
      </c>
      <c r="O455" s="1">
        <v>2.6983719319105148E-2</v>
      </c>
      <c r="P455" s="1">
        <v>3.3372845649719238</v>
      </c>
      <c r="Q455" s="1">
        <v>0</v>
      </c>
      <c r="R455" s="1">
        <v>1.1670909821987152E-2</v>
      </c>
      <c r="S455" s="1">
        <v>33</v>
      </c>
      <c r="T455" s="1">
        <v>1</v>
      </c>
      <c r="U455" s="1">
        <v>7701270</v>
      </c>
      <c r="V455" s="1">
        <v>0.12649212777614594</v>
      </c>
      <c r="W455" s="1">
        <v>1.6699103116989136</v>
      </c>
      <c r="X455" s="1">
        <v>1.6699103116989136</v>
      </c>
    </row>
    <row r="456" spans="1:24" x14ac:dyDescent="0.35">
      <c r="A456" s="1">
        <v>340153</v>
      </c>
      <c r="B456" s="1" t="s">
        <v>2347</v>
      </c>
      <c r="C456" s="1">
        <v>101632403</v>
      </c>
      <c r="D456" s="1">
        <v>153</v>
      </c>
      <c r="E456" s="1" t="s">
        <v>2388</v>
      </c>
      <c r="F456" s="1" t="s">
        <v>304</v>
      </c>
      <c r="G456" s="1" t="s">
        <v>558</v>
      </c>
      <c r="H456" s="1" t="s">
        <v>916</v>
      </c>
      <c r="I456" s="1">
        <v>835506.8</v>
      </c>
      <c r="J456" s="1">
        <v>67047.839999999997</v>
      </c>
      <c r="K456" s="1">
        <v>186506</v>
      </c>
      <c r="L456" s="1">
        <v>6596797.5</v>
      </c>
      <c r="M456" s="1">
        <v>-2.4999999368446879E-6</v>
      </c>
      <c r="N456" s="1">
        <v>-3.7897163565503433E-5</v>
      </c>
      <c r="O456" s="1">
        <v>-3.0100000003585592E-5</v>
      </c>
      <c r="P456" s="1">
        <v>-3.6024739965796471E-3</v>
      </c>
      <c r="Q456" s="1">
        <v>0</v>
      </c>
      <c r="R456" s="1">
        <v>-1.5379089862108231E-2</v>
      </c>
      <c r="S456" s="1">
        <v>34</v>
      </c>
      <c r="T456" s="1">
        <v>1</v>
      </c>
      <c r="U456" s="1">
        <v>7685858</v>
      </c>
      <c r="V456" s="1">
        <v>-1.5411689877510071E-2</v>
      </c>
      <c r="W456" s="1">
        <v>-0.20012283325195313</v>
      </c>
      <c r="X456" s="1">
        <v>-0.20012283325195313</v>
      </c>
    </row>
    <row r="457" spans="1:24" x14ac:dyDescent="0.35">
      <c r="A457" s="1">
        <v>350153</v>
      </c>
      <c r="B457" s="1" t="s">
        <v>2348</v>
      </c>
      <c r="C457" s="1">
        <v>101632403</v>
      </c>
      <c r="D457" s="1">
        <v>153</v>
      </c>
      <c r="E457" s="1" t="s">
        <v>2388</v>
      </c>
      <c r="F457" s="1" t="s">
        <v>304</v>
      </c>
      <c r="G457" s="1" t="s">
        <v>558</v>
      </c>
      <c r="H457" s="1" t="s">
        <v>916</v>
      </c>
      <c r="I457" s="1">
        <v>856385.14</v>
      </c>
      <c r="J457" s="1">
        <v>64167</v>
      </c>
      <c r="K457" s="1">
        <v>186506</v>
      </c>
      <c r="L457" s="1">
        <v>6719540</v>
      </c>
      <c r="M457" s="1">
        <v>0.12274249643087387</v>
      </c>
      <c r="N457" s="1">
        <v>1.8606376647949219</v>
      </c>
      <c r="O457" s="1">
        <v>2.0878339186310768E-2</v>
      </c>
      <c r="P457" s="1">
        <v>2.4988832473754883</v>
      </c>
      <c r="Q457" s="1">
        <v>0</v>
      </c>
      <c r="R457" s="1">
        <v>-2.8808400966227055E-3</v>
      </c>
      <c r="S457" s="1">
        <v>35</v>
      </c>
      <c r="T457" s="1">
        <v>1</v>
      </c>
      <c r="U457" s="1">
        <v>7826598</v>
      </c>
      <c r="V457" s="1">
        <v>0.14073999226093292</v>
      </c>
      <c r="W457" s="1">
        <v>1.8311553001403809</v>
      </c>
      <c r="X457" s="1">
        <v>1.8311553001403809</v>
      </c>
    </row>
    <row r="458" spans="1:24" x14ac:dyDescent="0.35">
      <c r="A458" s="1">
        <v>360153</v>
      </c>
      <c r="B458" s="1" t="s">
        <v>2349</v>
      </c>
      <c r="C458" s="1">
        <v>101632403</v>
      </c>
      <c r="D458" s="1">
        <v>153</v>
      </c>
      <c r="E458" s="1" t="s">
        <v>2388</v>
      </c>
      <c r="F458" s="1" t="s">
        <v>304</v>
      </c>
      <c r="G458" s="1" t="s">
        <v>558</v>
      </c>
      <c r="H458" s="1" t="s">
        <v>916</v>
      </c>
      <c r="I458" s="1">
        <v>925596.26</v>
      </c>
      <c r="J458" s="1">
        <v>92118.68</v>
      </c>
      <c r="K458" s="1">
        <v>186506</v>
      </c>
      <c r="L458" s="1">
        <v>6836642.5</v>
      </c>
      <c r="M458" s="1">
        <v>0.1171024963259697</v>
      </c>
      <c r="N458" s="1">
        <v>1.7427160739898682</v>
      </c>
      <c r="O458" s="1">
        <v>6.9211117923259735E-2</v>
      </c>
      <c r="P458" s="1">
        <v>8.0817747116088867</v>
      </c>
      <c r="Q458" s="1">
        <v>0</v>
      </c>
      <c r="R458" s="1">
        <v>2.7951680123806E-2</v>
      </c>
      <c r="S458" s="1">
        <v>36</v>
      </c>
      <c r="T458" s="1">
        <v>1</v>
      </c>
      <c r="U458" s="1">
        <v>8040863.5</v>
      </c>
      <c r="V458" s="1">
        <v>0.21426528692245483</v>
      </c>
      <c r="W458" s="1">
        <v>2.7376582622528076</v>
      </c>
      <c r="X458" s="1">
        <v>2.7376582622528076</v>
      </c>
    </row>
    <row r="459" spans="1:24" x14ac:dyDescent="0.35">
      <c r="A459" s="1">
        <v>370153</v>
      </c>
      <c r="B459" s="1" t="s">
        <v>2350</v>
      </c>
      <c r="C459" s="1">
        <v>101632403</v>
      </c>
      <c r="D459" s="1">
        <v>153</v>
      </c>
      <c r="E459" s="1" t="s">
        <v>2388</v>
      </c>
      <c r="F459" s="1" t="s">
        <v>304</v>
      </c>
      <c r="G459" s="1" t="s">
        <v>558</v>
      </c>
      <c r="H459" s="1" t="s">
        <v>916</v>
      </c>
      <c r="I459" s="1">
        <v>941092.11</v>
      </c>
      <c r="J459" s="1">
        <v>76627.56</v>
      </c>
      <c r="K459" s="1">
        <v>186506</v>
      </c>
      <c r="L459" s="1">
        <v>7076676</v>
      </c>
      <c r="M459" s="1">
        <v>0.24003350734710693</v>
      </c>
      <c r="N459" s="1">
        <v>3.5109851360321045</v>
      </c>
      <c r="O459" s="1">
        <v>1.5495849773287773E-2</v>
      </c>
      <c r="P459" s="1">
        <v>1.6741478443145752</v>
      </c>
      <c r="Q459" s="1">
        <v>0</v>
      </c>
      <c r="R459" s="1">
        <v>-1.5491119585931301E-2</v>
      </c>
      <c r="S459" s="1">
        <v>37</v>
      </c>
      <c r="T459" s="1">
        <v>1</v>
      </c>
      <c r="U459" s="1">
        <v>8280901.5</v>
      </c>
      <c r="V459" s="1">
        <v>0.24003823101520538</v>
      </c>
      <c r="W459" s="1">
        <v>2.9852266311645508</v>
      </c>
      <c r="X459" s="1">
        <v>2.9852266311645508</v>
      </c>
    </row>
    <row r="460" spans="1:24" x14ac:dyDescent="0.35">
      <c r="A460" s="1">
        <v>380153</v>
      </c>
      <c r="B460" s="1" t="s">
        <v>2351</v>
      </c>
      <c r="C460" s="1">
        <v>101632403</v>
      </c>
      <c r="D460" s="1">
        <v>153</v>
      </c>
      <c r="E460" s="1" t="s">
        <v>2388</v>
      </c>
      <c r="F460" s="1" t="s">
        <v>304</v>
      </c>
      <c r="G460" s="1" t="s">
        <v>558</v>
      </c>
      <c r="H460" s="1" t="s">
        <v>916</v>
      </c>
      <c r="I460" s="1">
        <v>977575</v>
      </c>
      <c r="J460" s="1">
        <v>85878</v>
      </c>
      <c r="K460" s="1">
        <v>212497.109375</v>
      </c>
      <c r="L460" s="1">
        <v>7158799</v>
      </c>
      <c r="M460" s="1">
        <v>8.212299644947052E-2</v>
      </c>
      <c r="N460" s="1">
        <v>1.1604741811752319</v>
      </c>
      <c r="O460" s="1">
        <v>3.6482889205217361E-2</v>
      </c>
      <c r="P460" s="1">
        <v>3.8766546249389648</v>
      </c>
      <c r="Q460" s="1">
        <v>2.5991110131144524E-2</v>
      </c>
      <c r="R460" s="1">
        <v>9.2504397034645081E-3</v>
      </c>
      <c r="S460" s="1">
        <v>38</v>
      </c>
      <c r="T460" s="1">
        <v>1</v>
      </c>
      <c r="U460" s="1">
        <v>8434749</v>
      </c>
      <c r="V460" s="1">
        <v>0.15384742617607117</v>
      </c>
      <c r="W460" s="1">
        <v>1.8578593730926514</v>
      </c>
      <c r="X460" s="1">
        <v>1.8578593730926514</v>
      </c>
    </row>
    <row r="461" spans="1:24" x14ac:dyDescent="0.35">
      <c r="A461" s="1">
        <v>390153</v>
      </c>
      <c r="B461" s="1" t="s">
        <v>2352</v>
      </c>
      <c r="C461" s="1">
        <v>101632403</v>
      </c>
      <c r="D461" s="1">
        <v>153</v>
      </c>
      <c r="E461" s="1" t="s">
        <v>2388</v>
      </c>
      <c r="F461" s="1" t="s">
        <v>304</v>
      </c>
      <c r="G461" s="1" t="s">
        <v>558</v>
      </c>
      <c r="H461" s="1" t="s">
        <v>916</v>
      </c>
      <c r="I461" s="1">
        <v>991919</v>
      </c>
      <c r="J461" s="1">
        <v>100501</v>
      </c>
      <c r="K461" s="1">
        <v>262491.0625</v>
      </c>
      <c r="L461" s="1">
        <v>7197190</v>
      </c>
      <c r="M461" s="1">
        <v>3.8391001522541046E-2</v>
      </c>
      <c r="N461" s="1">
        <v>0.53627711534500122</v>
      </c>
      <c r="O461" s="1">
        <v>1.434400025755167E-2</v>
      </c>
      <c r="P461" s="1">
        <v>1.4673043489456177</v>
      </c>
      <c r="Q461" s="1">
        <v>4.9993954598903656E-2</v>
      </c>
      <c r="R461" s="1">
        <v>1.4623000286519527E-2</v>
      </c>
      <c r="S461" s="1">
        <v>39</v>
      </c>
      <c r="T461" s="1">
        <v>1</v>
      </c>
      <c r="U461" s="1">
        <v>8552101</v>
      </c>
      <c r="V461" s="1">
        <v>0.1173519566655159</v>
      </c>
      <c r="W461" s="1">
        <v>1.3912920951843262</v>
      </c>
      <c r="X461" s="1">
        <v>1.3912920951843262</v>
      </c>
    </row>
    <row r="462" spans="1:24" x14ac:dyDescent="0.35">
      <c r="A462" s="1">
        <v>400153</v>
      </c>
      <c r="B462" s="1" t="s">
        <v>2353</v>
      </c>
      <c r="C462" s="1">
        <v>101632403</v>
      </c>
      <c r="D462" s="1">
        <v>153</v>
      </c>
      <c r="E462" s="1" t="s">
        <v>2388</v>
      </c>
      <c r="F462" s="1" t="s">
        <v>304</v>
      </c>
      <c r="G462" s="1" t="s">
        <v>558</v>
      </c>
      <c r="H462" s="1" t="s">
        <v>916</v>
      </c>
      <c r="S462" s="1">
        <v>40</v>
      </c>
      <c r="T462" s="1">
        <v>1</v>
      </c>
      <c r="U462" s="1">
        <v>0</v>
      </c>
      <c r="V462" s="1">
        <v>0</v>
      </c>
      <c r="W462" s="1">
        <v>-100</v>
      </c>
      <c r="X462" s="1">
        <v>-100</v>
      </c>
    </row>
    <row r="463" spans="1:24" x14ac:dyDescent="0.35">
      <c r="A463" s="1">
        <v>410153</v>
      </c>
      <c r="B463" s="1" t="s">
        <v>2354</v>
      </c>
      <c r="C463" s="1">
        <v>101632403</v>
      </c>
      <c r="D463" s="1">
        <v>153</v>
      </c>
      <c r="E463" s="1" t="s">
        <v>2388</v>
      </c>
      <c r="F463" s="1" t="s">
        <v>304</v>
      </c>
      <c r="G463" s="1" t="s">
        <v>558</v>
      </c>
      <c r="H463" s="1" t="s">
        <v>916</v>
      </c>
      <c r="S463" s="1">
        <v>41</v>
      </c>
      <c r="T463" s="1">
        <v>1</v>
      </c>
      <c r="U463" s="1">
        <v>0</v>
      </c>
      <c r="V463" s="1">
        <v>0</v>
      </c>
    </row>
    <row r="464" spans="1:24" x14ac:dyDescent="0.35">
      <c r="A464" s="1">
        <v>420153</v>
      </c>
      <c r="B464" s="1" t="s">
        <v>2355</v>
      </c>
      <c r="C464" s="1">
        <v>101632403</v>
      </c>
      <c r="D464" s="1">
        <v>153</v>
      </c>
      <c r="E464" s="1" t="s">
        <v>2388</v>
      </c>
      <c r="F464" s="1" t="s">
        <v>304</v>
      </c>
      <c r="G464" s="1" t="s">
        <v>558</v>
      </c>
      <c r="H464" s="1" t="s">
        <v>916</v>
      </c>
      <c r="S464" s="1">
        <v>42</v>
      </c>
      <c r="T464" s="1">
        <v>1</v>
      </c>
      <c r="U464" s="1">
        <v>0</v>
      </c>
      <c r="V464" s="1">
        <v>0</v>
      </c>
    </row>
    <row r="465" spans="1:24" x14ac:dyDescent="0.35">
      <c r="A465" s="1">
        <v>430153</v>
      </c>
      <c r="B465" s="1" t="s">
        <v>2356</v>
      </c>
      <c r="C465" s="1">
        <v>101632403</v>
      </c>
      <c r="D465" s="1">
        <v>153</v>
      </c>
      <c r="E465" s="1" t="s">
        <v>2388</v>
      </c>
      <c r="F465" s="1" t="s">
        <v>304</v>
      </c>
      <c r="G465" s="1" t="s">
        <v>558</v>
      </c>
      <c r="H465" s="1" t="s">
        <v>916</v>
      </c>
      <c r="S465" s="1">
        <v>43</v>
      </c>
      <c r="T465" s="1">
        <v>1</v>
      </c>
      <c r="U465" s="1">
        <v>0</v>
      </c>
      <c r="V465" s="1">
        <v>0</v>
      </c>
    </row>
    <row r="466" spans="1:24" x14ac:dyDescent="0.35">
      <c r="A466" s="1">
        <v>440153</v>
      </c>
      <c r="B466" s="1" t="s">
        <v>2357</v>
      </c>
      <c r="C466" s="1">
        <v>101632403</v>
      </c>
      <c r="D466" s="1">
        <v>153</v>
      </c>
      <c r="E466" s="1" t="s">
        <v>2388</v>
      </c>
      <c r="F466" s="1" t="s">
        <v>304</v>
      </c>
      <c r="G466" s="1" t="s">
        <v>558</v>
      </c>
      <c r="H466" s="1" t="s">
        <v>916</v>
      </c>
      <c r="S466" s="1">
        <v>44</v>
      </c>
      <c r="T466" s="1">
        <v>1</v>
      </c>
      <c r="U466" s="1">
        <v>0</v>
      </c>
      <c r="V466" s="1">
        <v>0</v>
      </c>
    </row>
    <row r="467" spans="1:24" x14ac:dyDescent="0.35">
      <c r="A467" s="1">
        <v>450153</v>
      </c>
      <c r="B467" s="1" t="s">
        <v>2358</v>
      </c>
      <c r="C467" s="1">
        <v>101632403</v>
      </c>
      <c r="D467" s="1">
        <v>153</v>
      </c>
      <c r="E467" s="1" t="s">
        <v>2388</v>
      </c>
      <c r="F467" s="1" t="s">
        <v>304</v>
      </c>
      <c r="G467" s="1" t="s">
        <v>558</v>
      </c>
      <c r="H467" s="1" t="s">
        <v>916</v>
      </c>
      <c r="S467" s="1">
        <v>45</v>
      </c>
      <c r="T467" s="1">
        <v>1</v>
      </c>
      <c r="U467" s="1">
        <v>0</v>
      </c>
      <c r="V467" s="1">
        <v>0</v>
      </c>
    </row>
    <row r="468" spans="1:24" x14ac:dyDescent="0.35">
      <c r="A468" s="1">
        <v>460153</v>
      </c>
      <c r="B468" s="1" t="s">
        <v>2359</v>
      </c>
      <c r="C468" s="1">
        <v>101632403</v>
      </c>
      <c r="D468" s="1">
        <v>153</v>
      </c>
      <c r="E468" s="1" t="s">
        <v>2388</v>
      </c>
      <c r="F468" s="1" t="s">
        <v>304</v>
      </c>
      <c r="G468" s="1" t="s">
        <v>558</v>
      </c>
      <c r="H468" s="1" t="s">
        <v>916</v>
      </c>
      <c r="S468" s="1">
        <v>46</v>
      </c>
      <c r="T468" s="1">
        <v>1</v>
      </c>
      <c r="U468" s="1">
        <v>0</v>
      </c>
      <c r="V468" s="1">
        <v>0</v>
      </c>
    </row>
    <row r="469" spans="1:24" x14ac:dyDescent="0.35">
      <c r="A469" s="1">
        <v>470153</v>
      </c>
      <c r="B469" s="1" t="s">
        <v>2360</v>
      </c>
      <c r="C469" s="1">
        <v>101632403</v>
      </c>
      <c r="D469" s="1">
        <v>153</v>
      </c>
      <c r="E469" s="1" t="s">
        <v>2388</v>
      </c>
      <c r="F469" s="1" t="s">
        <v>304</v>
      </c>
      <c r="G469" s="1" t="s">
        <v>558</v>
      </c>
      <c r="H469" s="1" t="s">
        <v>916</v>
      </c>
      <c r="S469" s="1">
        <v>47</v>
      </c>
      <c r="T469" s="1">
        <v>1</v>
      </c>
      <c r="U469" s="1">
        <v>0</v>
      </c>
      <c r="V469" s="1">
        <v>0</v>
      </c>
    </row>
    <row r="470" spans="1:24" x14ac:dyDescent="0.35">
      <c r="A470" s="1">
        <v>480153</v>
      </c>
      <c r="B470" s="1" t="s">
        <v>2361</v>
      </c>
      <c r="C470" s="1">
        <v>101632403</v>
      </c>
      <c r="D470" s="1">
        <v>153</v>
      </c>
      <c r="E470" s="1" t="s">
        <v>2388</v>
      </c>
      <c r="F470" s="1" t="s">
        <v>304</v>
      </c>
      <c r="G470" s="1" t="s">
        <v>558</v>
      </c>
      <c r="H470" s="1" t="s">
        <v>916</v>
      </c>
      <c r="S470" s="1">
        <v>48</v>
      </c>
      <c r="T470" s="1">
        <v>1</v>
      </c>
      <c r="U470" s="1">
        <v>0</v>
      </c>
      <c r="V470" s="1">
        <v>0</v>
      </c>
    </row>
    <row r="471" spans="1:24" x14ac:dyDescent="0.35">
      <c r="A471" s="1">
        <v>290242</v>
      </c>
      <c r="B471" s="1" t="s">
        <v>2341</v>
      </c>
      <c r="C471" s="1">
        <v>101633903</v>
      </c>
      <c r="D471" s="1">
        <v>242</v>
      </c>
      <c r="E471" s="1" t="s">
        <v>2389</v>
      </c>
      <c r="F471" s="1" t="s">
        <v>304</v>
      </c>
      <c r="G471" s="1" t="s">
        <v>558</v>
      </c>
      <c r="H471" s="1" t="s">
        <v>916</v>
      </c>
      <c r="I471" s="1">
        <v>1384649.51</v>
      </c>
      <c r="J471" s="1">
        <v>69355.649999999994</v>
      </c>
      <c r="K471" s="1">
        <v>339263</v>
      </c>
      <c r="L471" s="1">
        <v>10075109</v>
      </c>
      <c r="S471" s="1">
        <v>29</v>
      </c>
      <c r="T471" s="1">
        <v>1</v>
      </c>
      <c r="U471" s="1">
        <v>11868377</v>
      </c>
      <c r="V471" s="1">
        <v>0</v>
      </c>
    </row>
    <row r="472" spans="1:24" x14ac:dyDescent="0.35">
      <c r="A472" s="1">
        <v>300242</v>
      </c>
      <c r="B472" s="1" t="s">
        <v>2343</v>
      </c>
      <c r="C472" s="1">
        <v>101633903</v>
      </c>
      <c r="D472" s="1">
        <v>242</v>
      </c>
      <c r="E472" s="1" t="s">
        <v>2389</v>
      </c>
      <c r="F472" s="1" t="s">
        <v>304</v>
      </c>
      <c r="G472" s="1" t="s">
        <v>558</v>
      </c>
      <c r="H472" s="1" t="s">
        <v>916</v>
      </c>
      <c r="I472" s="1">
        <v>1537333.34</v>
      </c>
      <c r="J472" s="1">
        <v>48480.56</v>
      </c>
      <c r="K472" s="1">
        <v>339263</v>
      </c>
      <c r="L472" s="1">
        <v>10193262</v>
      </c>
      <c r="M472" s="1">
        <v>0.11815299838781357</v>
      </c>
      <c r="N472" s="1">
        <v>1.1727218627929688</v>
      </c>
      <c r="O472" s="1">
        <v>0.15268382430076599</v>
      </c>
      <c r="P472" s="1">
        <v>11.026893615722656</v>
      </c>
      <c r="Q472" s="1">
        <v>0</v>
      </c>
      <c r="R472" s="1">
        <v>-2.0875090733170509E-2</v>
      </c>
      <c r="S472" s="1">
        <v>30</v>
      </c>
      <c r="T472" s="1">
        <v>1</v>
      </c>
      <c r="U472" s="1">
        <v>12118339</v>
      </c>
      <c r="V472" s="1">
        <v>0.2499617338180542</v>
      </c>
      <c r="W472" s="1">
        <v>2.1061177253723145</v>
      </c>
      <c r="X472" s="1">
        <v>2.1061177253723145</v>
      </c>
    </row>
    <row r="473" spans="1:24" x14ac:dyDescent="0.35">
      <c r="A473" s="1">
        <v>310242</v>
      </c>
      <c r="B473" s="1" t="s">
        <v>2344</v>
      </c>
      <c r="C473" s="1">
        <v>101633903</v>
      </c>
      <c r="D473" s="1">
        <v>242</v>
      </c>
      <c r="E473" s="1" t="s">
        <v>2389</v>
      </c>
      <c r="F473" s="1" t="s">
        <v>304</v>
      </c>
      <c r="G473" s="1" t="s">
        <v>558</v>
      </c>
      <c r="H473" s="1" t="s">
        <v>916</v>
      </c>
      <c r="I473" s="1">
        <v>1551579.9</v>
      </c>
      <c r="J473" s="1">
        <v>57148.22</v>
      </c>
      <c r="K473" s="1">
        <v>339263</v>
      </c>
      <c r="L473" s="1">
        <v>10219201</v>
      </c>
      <c r="M473" s="1">
        <v>2.5939000770449638E-2</v>
      </c>
      <c r="N473" s="1">
        <v>0.25447201728820801</v>
      </c>
      <c r="O473" s="1">
        <v>1.4246559701859951E-2</v>
      </c>
      <c r="P473" s="1">
        <v>0.92670595645904541</v>
      </c>
      <c r="Q473" s="1">
        <v>0</v>
      </c>
      <c r="R473" s="1">
        <v>8.6676599457859993E-3</v>
      </c>
      <c r="S473" s="1">
        <v>31</v>
      </c>
      <c r="T473" s="1">
        <v>1</v>
      </c>
      <c r="U473" s="1">
        <v>12167192</v>
      </c>
      <c r="V473" s="1">
        <v>4.8853218555450439E-2</v>
      </c>
      <c r="W473" s="1">
        <v>0.40313279628753662</v>
      </c>
      <c r="X473" s="1">
        <v>0.40313279628753662</v>
      </c>
    </row>
    <row r="474" spans="1:24" x14ac:dyDescent="0.35">
      <c r="A474" s="1">
        <v>320242</v>
      </c>
      <c r="B474" s="1" t="s">
        <v>2345</v>
      </c>
      <c r="C474" s="1">
        <v>101633903</v>
      </c>
      <c r="D474" s="1">
        <v>242</v>
      </c>
      <c r="E474" s="1" t="s">
        <v>2389</v>
      </c>
      <c r="F474" s="1" t="s">
        <v>304</v>
      </c>
      <c r="G474" s="1" t="s">
        <v>558</v>
      </c>
      <c r="H474" s="1" t="s">
        <v>916</v>
      </c>
      <c r="I474" s="1">
        <v>1550098.24</v>
      </c>
      <c r="J474" s="1">
        <v>60623.08</v>
      </c>
      <c r="K474" s="1">
        <v>339263</v>
      </c>
      <c r="L474" s="1">
        <v>10242119</v>
      </c>
      <c r="M474" s="1">
        <v>2.2918000817298889E-2</v>
      </c>
      <c r="N474" s="1">
        <v>0.22426411509513855</v>
      </c>
      <c r="O474" s="1">
        <v>-1.4816599432379007E-3</v>
      </c>
      <c r="P474" s="1">
        <v>-9.5493629574775696E-2</v>
      </c>
      <c r="Q474" s="1">
        <v>0</v>
      </c>
      <c r="R474" s="1">
        <v>3.4748599864542484E-3</v>
      </c>
      <c r="S474" s="1">
        <v>32</v>
      </c>
      <c r="T474" s="1">
        <v>1</v>
      </c>
      <c r="U474" s="1">
        <v>12192103</v>
      </c>
      <c r="V474" s="1">
        <v>2.4911200627684593E-2</v>
      </c>
      <c r="W474" s="1">
        <v>0.20473910868167877</v>
      </c>
      <c r="X474" s="1">
        <v>0.20473910868167877</v>
      </c>
    </row>
    <row r="475" spans="1:24" x14ac:dyDescent="0.35">
      <c r="A475" s="1">
        <v>330242</v>
      </c>
      <c r="B475" s="1" t="s">
        <v>2346</v>
      </c>
      <c r="C475" s="1">
        <v>101633903</v>
      </c>
      <c r="D475" s="1">
        <v>242</v>
      </c>
      <c r="E475" s="1" t="s">
        <v>2389</v>
      </c>
      <c r="F475" s="1" t="s">
        <v>304</v>
      </c>
      <c r="G475" s="1" t="s">
        <v>558</v>
      </c>
      <c r="H475" s="1" t="s">
        <v>916</v>
      </c>
      <c r="I475" s="1">
        <v>1417711.72</v>
      </c>
      <c r="J475" s="1">
        <v>63159.7</v>
      </c>
      <c r="K475" s="1">
        <v>339263</v>
      </c>
      <c r="L475" s="1">
        <v>10327500</v>
      </c>
      <c r="M475" s="1">
        <v>8.5381001234054565E-2</v>
      </c>
      <c r="N475" s="1">
        <v>0.83362632989883423</v>
      </c>
      <c r="O475" s="1">
        <v>-0.13238652050495148</v>
      </c>
      <c r="P475" s="1">
        <v>-8.5405244827270508</v>
      </c>
      <c r="Q475" s="1">
        <v>0</v>
      </c>
      <c r="R475" s="1">
        <v>2.5366200134158134E-3</v>
      </c>
      <c r="S475" s="1">
        <v>33</v>
      </c>
      <c r="T475" s="1">
        <v>1</v>
      </c>
      <c r="U475" s="1">
        <v>12147634</v>
      </c>
      <c r="V475" s="1">
        <v>-4.4468894600868225E-2</v>
      </c>
      <c r="W475" s="1">
        <v>-0.36473608016967773</v>
      </c>
      <c r="X475" s="1">
        <v>-0.36473608016967773</v>
      </c>
    </row>
    <row r="476" spans="1:24" x14ac:dyDescent="0.35">
      <c r="A476" s="1">
        <v>340242</v>
      </c>
      <c r="B476" s="1" t="s">
        <v>2347</v>
      </c>
      <c r="C476" s="1">
        <v>101633903</v>
      </c>
      <c r="D476" s="1">
        <v>242</v>
      </c>
      <c r="E476" s="1" t="s">
        <v>2389</v>
      </c>
      <c r="F476" s="1" t="s">
        <v>304</v>
      </c>
      <c r="G476" s="1" t="s">
        <v>558</v>
      </c>
      <c r="H476" s="1" t="s">
        <v>916</v>
      </c>
      <c r="I476" s="1">
        <v>1417672.59</v>
      </c>
      <c r="J476" s="1">
        <v>99612.71</v>
      </c>
      <c r="K476" s="1">
        <v>339263</v>
      </c>
      <c r="L476" s="1">
        <v>10327483</v>
      </c>
      <c r="M476" s="1">
        <v>-1.7000000298139639E-5</v>
      </c>
      <c r="N476" s="1">
        <v>-1.6460905317217112E-4</v>
      </c>
      <c r="O476" s="1">
        <v>-3.9129998185671866E-5</v>
      </c>
      <c r="P476" s="1">
        <v>-2.7600815519690514E-3</v>
      </c>
      <c r="Q476" s="1">
        <v>0</v>
      </c>
      <c r="R476" s="1">
        <v>3.6453008651733398E-2</v>
      </c>
      <c r="S476" s="1">
        <v>34</v>
      </c>
      <c r="T476" s="1">
        <v>1</v>
      </c>
      <c r="U476" s="1">
        <v>12184031</v>
      </c>
      <c r="V476" s="1">
        <v>3.6396879702806473E-2</v>
      </c>
      <c r="W476" s="1">
        <v>0.29962211847305298</v>
      </c>
      <c r="X476" s="1">
        <v>0.29962211847305298</v>
      </c>
    </row>
    <row r="477" spans="1:24" x14ac:dyDescent="0.35">
      <c r="A477" s="1">
        <v>350242</v>
      </c>
      <c r="B477" s="1" t="s">
        <v>2348</v>
      </c>
      <c r="C477" s="1">
        <v>101633903</v>
      </c>
      <c r="D477" s="1">
        <v>242</v>
      </c>
      <c r="E477" s="1" t="s">
        <v>2389</v>
      </c>
      <c r="F477" s="1" t="s">
        <v>304</v>
      </c>
      <c r="G477" s="1" t="s">
        <v>558</v>
      </c>
      <c r="H477" s="1" t="s">
        <v>916</v>
      </c>
      <c r="I477" s="1">
        <v>1484560.2</v>
      </c>
      <c r="J477" s="1">
        <v>94730</v>
      </c>
      <c r="K477" s="1">
        <v>339263</v>
      </c>
      <c r="L477" s="1">
        <v>10379367</v>
      </c>
      <c r="M477" s="1">
        <v>5.18839992582798E-2</v>
      </c>
      <c r="N477" s="1">
        <v>0.5023876428604126</v>
      </c>
      <c r="O477" s="1">
        <v>6.6887609660625458E-2</v>
      </c>
      <c r="P477" s="1">
        <v>4.7181282043457031</v>
      </c>
      <c r="Q477" s="1">
        <v>0</v>
      </c>
      <c r="R477" s="1">
        <v>-4.8827100545167923E-3</v>
      </c>
      <c r="S477" s="1">
        <v>35</v>
      </c>
      <c r="T477" s="1">
        <v>1</v>
      </c>
      <c r="U477" s="1">
        <v>12297920</v>
      </c>
      <c r="V477" s="1">
        <v>0.11388890445232391</v>
      </c>
      <c r="W477" s="1">
        <v>0.93473988771438599</v>
      </c>
      <c r="X477" s="1">
        <v>0.93473988771438599</v>
      </c>
    </row>
    <row r="478" spans="1:24" x14ac:dyDescent="0.35">
      <c r="A478" s="1">
        <v>360242</v>
      </c>
      <c r="B478" s="1" t="s">
        <v>2349</v>
      </c>
      <c r="C478" s="1">
        <v>101633903</v>
      </c>
      <c r="D478" s="1">
        <v>242</v>
      </c>
      <c r="E478" s="1" t="s">
        <v>2389</v>
      </c>
      <c r="F478" s="1" t="s">
        <v>304</v>
      </c>
      <c r="G478" s="1" t="s">
        <v>558</v>
      </c>
      <c r="H478" s="1" t="s">
        <v>916</v>
      </c>
      <c r="I478" s="1">
        <v>1537210.94</v>
      </c>
      <c r="J478" s="1">
        <v>129523.05</v>
      </c>
      <c r="K478" s="1">
        <v>339263</v>
      </c>
      <c r="L478" s="1">
        <v>10641773</v>
      </c>
      <c r="M478" s="1">
        <v>0.26240599155426025</v>
      </c>
      <c r="N478" s="1">
        <v>2.5281503200531006</v>
      </c>
      <c r="O478" s="1">
        <v>5.2650738507509232E-2</v>
      </c>
      <c r="P478" s="1">
        <v>3.5465548038482666</v>
      </c>
      <c r="Q478" s="1">
        <v>0</v>
      </c>
      <c r="R478" s="1">
        <v>3.4793049097061157E-2</v>
      </c>
      <c r="S478" s="1">
        <v>36</v>
      </c>
      <c r="T478" s="1">
        <v>1</v>
      </c>
      <c r="U478" s="1">
        <v>12647770</v>
      </c>
      <c r="V478" s="1">
        <v>0.34984976053237915</v>
      </c>
      <c r="W478" s="1">
        <v>2.844789981842041</v>
      </c>
      <c r="X478" s="1">
        <v>2.844789981842041</v>
      </c>
    </row>
    <row r="479" spans="1:24" x14ac:dyDescent="0.35">
      <c r="A479" s="1">
        <v>370242</v>
      </c>
      <c r="B479" s="1" t="s">
        <v>2350</v>
      </c>
      <c r="C479" s="1">
        <v>101633903</v>
      </c>
      <c r="D479" s="1">
        <v>242</v>
      </c>
      <c r="E479" s="1" t="s">
        <v>2389</v>
      </c>
      <c r="F479" s="1" t="s">
        <v>304</v>
      </c>
      <c r="G479" s="1" t="s">
        <v>558</v>
      </c>
      <c r="H479" s="1" t="s">
        <v>916</v>
      </c>
      <c r="I479" s="1">
        <v>1622488.23</v>
      </c>
      <c r="J479" s="1">
        <v>169349.91</v>
      </c>
      <c r="K479" s="1">
        <v>339263</v>
      </c>
      <c r="L479" s="1">
        <v>11137867</v>
      </c>
      <c r="M479" s="1">
        <v>0.4960939884185791</v>
      </c>
      <c r="N479" s="1">
        <v>4.6617608070373535</v>
      </c>
      <c r="O479" s="1">
        <v>8.5277289152145386E-2</v>
      </c>
      <c r="P479" s="1">
        <v>5.5475335121154785</v>
      </c>
      <c r="Q479" s="1">
        <v>0</v>
      </c>
      <c r="R479" s="1">
        <v>3.9826858788728714E-2</v>
      </c>
      <c r="S479" s="1">
        <v>37</v>
      </c>
      <c r="T479" s="1">
        <v>1</v>
      </c>
      <c r="U479" s="1">
        <v>13268968</v>
      </c>
      <c r="V479" s="1">
        <v>0.62119811773300171</v>
      </c>
      <c r="W479" s="1">
        <v>4.9115219116210938</v>
      </c>
      <c r="X479" s="1">
        <v>4.9115219116210938</v>
      </c>
    </row>
    <row r="480" spans="1:24" x14ac:dyDescent="0.35">
      <c r="A480" s="1">
        <v>380242</v>
      </c>
      <c r="B480" s="1" t="s">
        <v>2351</v>
      </c>
      <c r="C480" s="1">
        <v>101633903</v>
      </c>
      <c r="D480" s="1">
        <v>242</v>
      </c>
      <c r="E480" s="1" t="s">
        <v>2389</v>
      </c>
      <c r="F480" s="1" t="s">
        <v>304</v>
      </c>
      <c r="G480" s="1" t="s">
        <v>558</v>
      </c>
      <c r="H480" s="1" t="s">
        <v>916</v>
      </c>
      <c r="I480" s="1">
        <v>1708352</v>
      </c>
      <c r="J480" s="1">
        <v>189800</v>
      </c>
      <c r="K480" s="1">
        <v>339263</v>
      </c>
      <c r="L480" s="1">
        <v>11254279</v>
      </c>
      <c r="M480" s="1">
        <v>0.11641199886798859</v>
      </c>
      <c r="N480" s="1">
        <v>1.0451911687850952</v>
      </c>
      <c r="O480" s="1">
        <v>8.5863769054412842E-2</v>
      </c>
      <c r="P480" s="1">
        <v>5.2921042442321777</v>
      </c>
      <c r="Q480" s="1">
        <v>0</v>
      </c>
      <c r="R480" s="1">
        <v>2.0450089126825333E-2</v>
      </c>
      <c r="S480" s="1">
        <v>38</v>
      </c>
      <c r="T480" s="1">
        <v>1</v>
      </c>
      <c r="U480" s="1">
        <v>13491694</v>
      </c>
      <c r="V480" s="1">
        <v>0.22272585332393646</v>
      </c>
      <c r="W480" s="1">
        <v>1.6785479784011841</v>
      </c>
      <c r="X480" s="1">
        <v>1.6785479784011841</v>
      </c>
    </row>
    <row r="481" spans="1:24" x14ac:dyDescent="0.35">
      <c r="A481" s="1">
        <v>390242</v>
      </c>
      <c r="B481" s="1" t="s">
        <v>2352</v>
      </c>
      <c r="C481" s="1">
        <v>101633903</v>
      </c>
      <c r="D481" s="1">
        <v>242</v>
      </c>
      <c r="E481" s="1" t="s">
        <v>2389</v>
      </c>
      <c r="F481" s="1" t="s">
        <v>304</v>
      </c>
      <c r="G481" s="1" t="s">
        <v>558</v>
      </c>
      <c r="H481" s="1" t="s">
        <v>916</v>
      </c>
      <c r="I481" s="1">
        <v>1720619</v>
      </c>
      <c r="J481" s="1">
        <v>209102</v>
      </c>
      <c r="K481" s="1">
        <v>389263</v>
      </c>
      <c r="L481" s="1">
        <v>11327143</v>
      </c>
      <c r="M481" s="1">
        <v>7.2864003479480743E-2</v>
      </c>
      <c r="N481" s="1">
        <v>0.64743375778198242</v>
      </c>
      <c r="O481" s="1">
        <v>1.2267000041902065E-2</v>
      </c>
      <c r="P481" s="1">
        <v>0.71806043386459351</v>
      </c>
      <c r="Q481" s="1">
        <v>5.000000074505806E-2</v>
      </c>
      <c r="R481" s="1">
        <v>1.9301999360322952E-2</v>
      </c>
      <c r="S481" s="1">
        <v>39</v>
      </c>
      <c r="T481" s="1">
        <v>1</v>
      </c>
      <c r="U481" s="1">
        <v>13646127</v>
      </c>
      <c r="V481" s="1">
        <v>0.15443301200866699</v>
      </c>
      <c r="W481" s="1">
        <v>1.1446523666381836</v>
      </c>
      <c r="X481" s="1">
        <v>1.1446523666381836</v>
      </c>
    </row>
    <row r="482" spans="1:24" x14ac:dyDescent="0.35">
      <c r="A482" s="1">
        <v>400242</v>
      </c>
      <c r="B482" s="1" t="s">
        <v>2353</v>
      </c>
      <c r="C482" s="1">
        <v>101633903</v>
      </c>
      <c r="D482" s="1">
        <v>242</v>
      </c>
      <c r="E482" s="1" t="s">
        <v>2389</v>
      </c>
      <c r="F482" s="1" t="s">
        <v>304</v>
      </c>
      <c r="G482" s="1" t="s">
        <v>558</v>
      </c>
      <c r="H482" s="1" t="s">
        <v>916</v>
      </c>
      <c r="S482" s="1">
        <v>40</v>
      </c>
      <c r="T482" s="1">
        <v>1</v>
      </c>
      <c r="U482" s="1">
        <v>0</v>
      </c>
      <c r="V482" s="1">
        <v>0</v>
      </c>
      <c r="W482" s="1">
        <v>-100</v>
      </c>
      <c r="X482" s="1">
        <v>-100</v>
      </c>
    </row>
    <row r="483" spans="1:24" x14ac:dyDescent="0.35">
      <c r="A483" s="1">
        <v>410242</v>
      </c>
      <c r="B483" s="1" t="s">
        <v>2354</v>
      </c>
      <c r="C483" s="1">
        <v>101633903</v>
      </c>
      <c r="D483" s="1">
        <v>242</v>
      </c>
      <c r="E483" s="1" t="s">
        <v>2389</v>
      </c>
      <c r="F483" s="1" t="s">
        <v>304</v>
      </c>
      <c r="G483" s="1" t="s">
        <v>558</v>
      </c>
      <c r="H483" s="1" t="s">
        <v>916</v>
      </c>
      <c r="S483" s="1">
        <v>41</v>
      </c>
      <c r="T483" s="1">
        <v>1</v>
      </c>
      <c r="U483" s="1">
        <v>0</v>
      </c>
      <c r="V483" s="1">
        <v>0</v>
      </c>
    </row>
    <row r="484" spans="1:24" x14ac:dyDescent="0.35">
      <c r="A484" s="1">
        <v>420242</v>
      </c>
      <c r="B484" s="1" t="s">
        <v>2355</v>
      </c>
      <c r="C484" s="1">
        <v>101633903</v>
      </c>
      <c r="D484" s="1">
        <v>242</v>
      </c>
      <c r="E484" s="1" t="s">
        <v>2389</v>
      </c>
      <c r="F484" s="1" t="s">
        <v>304</v>
      </c>
      <c r="G484" s="1" t="s">
        <v>558</v>
      </c>
      <c r="H484" s="1" t="s">
        <v>916</v>
      </c>
      <c r="S484" s="1">
        <v>42</v>
      </c>
      <c r="T484" s="1">
        <v>1</v>
      </c>
      <c r="U484" s="1">
        <v>0</v>
      </c>
      <c r="V484" s="1">
        <v>0</v>
      </c>
    </row>
    <row r="485" spans="1:24" x14ac:dyDescent="0.35">
      <c r="A485" s="1">
        <v>430242</v>
      </c>
      <c r="B485" s="1" t="s">
        <v>2356</v>
      </c>
      <c r="C485" s="1">
        <v>101633903</v>
      </c>
      <c r="D485" s="1">
        <v>242</v>
      </c>
      <c r="E485" s="1" t="s">
        <v>2389</v>
      </c>
      <c r="F485" s="1" t="s">
        <v>304</v>
      </c>
      <c r="G485" s="1" t="s">
        <v>558</v>
      </c>
      <c r="H485" s="1" t="s">
        <v>916</v>
      </c>
      <c r="S485" s="1">
        <v>43</v>
      </c>
      <c r="T485" s="1">
        <v>1</v>
      </c>
      <c r="U485" s="1">
        <v>0</v>
      </c>
      <c r="V485" s="1">
        <v>0</v>
      </c>
    </row>
    <row r="486" spans="1:24" x14ac:dyDescent="0.35">
      <c r="A486" s="1">
        <v>440242</v>
      </c>
      <c r="B486" s="1" t="s">
        <v>2357</v>
      </c>
      <c r="C486" s="1">
        <v>101633903</v>
      </c>
      <c r="D486" s="1">
        <v>242</v>
      </c>
      <c r="E486" s="1" t="s">
        <v>2389</v>
      </c>
      <c r="F486" s="1" t="s">
        <v>304</v>
      </c>
      <c r="G486" s="1" t="s">
        <v>558</v>
      </c>
      <c r="H486" s="1" t="s">
        <v>916</v>
      </c>
      <c r="S486" s="1">
        <v>44</v>
      </c>
      <c r="T486" s="1">
        <v>1</v>
      </c>
      <c r="U486" s="1">
        <v>0</v>
      </c>
      <c r="V486" s="1">
        <v>0</v>
      </c>
    </row>
    <row r="487" spans="1:24" x14ac:dyDescent="0.35">
      <c r="A487" s="1">
        <v>450242</v>
      </c>
      <c r="B487" s="1" t="s">
        <v>2358</v>
      </c>
      <c r="C487" s="1">
        <v>101633903</v>
      </c>
      <c r="D487" s="1">
        <v>242</v>
      </c>
      <c r="E487" s="1" t="s">
        <v>2389</v>
      </c>
      <c r="F487" s="1" t="s">
        <v>304</v>
      </c>
      <c r="G487" s="1" t="s">
        <v>558</v>
      </c>
      <c r="H487" s="1" t="s">
        <v>916</v>
      </c>
      <c r="S487" s="1">
        <v>45</v>
      </c>
      <c r="T487" s="1">
        <v>1</v>
      </c>
      <c r="U487" s="1">
        <v>0</v>
      </c>
      <c r="V487" s="1">
        <v>0</v>
      </c>
    </row>
    <row r="488" spans="1:24" x14ac:dyDescent="0.35">
      <c r="A488" s="1">
        <v>460242</v>
      </c>
      <c r="B488" s="1" t="s">
        <v>2359</v>
      </c>
      <c r="C488" s="1">
        <v>101633903</v>
      </c>
      <c r="D488" s="1">
        <v>242</v>
      </c>
      <c r="E488" s="1" t="s">
        <v>2389</v>
      </c>
      <c r="F488" s="1" t="s">
        <v>304</v>
      </c>
      <c r="G488" s="1" t="s">
        <v>558</v>
      </c>
      <c r="H488" s="1" t="s">
        <v>916</v>
      </c>
      <c r="S488" s="1">
        <v>46</v>
      </c>
      <c r="T488" s="1">
        <v>1</v>
      </c>
      <c r="U488" s="1">
        <v>0</v>
      </c>
      <c r="V488" s="1">
        <v>0</v>
      </c>
    </row>
    <row r="489" spans="1:24" x14ac:dyDescent="0.35">
      <c r="A489" s="1">
        <v>470242</v>
      </c>
      <c r="B489" s="1" t="s">
        <v>2360</v>
      </c>
      <c r="C489" s="1">
        <v>101633903</v>
      </c>
      <c r="D489" s="1">
        <v>242</v>
      </c>
      <c r="E489" s="1" t="s">
        <v>2389</v>
      </c>
      <c r="F489" s="1" t="s">
        <v>304</v>
      </c>
      <c r="G489" s="1" t="s">
        <v>558</v>
      </c>
      <c r="H489" s="1" t="s">
        <v>916</v>
      </c>
      <c r="S489" s="1">
        <v>47</v>
      </c>
      <c r="T489" s="1">
        <v>1</v>
      </c>
      <c r="U489" s="1">
        <v>0</v>
      </c>
      <c r="V489" s="1">
        <v>0</v>
      </c>
    </row>
    <row r="490" spans="1:24" x14ac:dyDescent="0.35">
      <c r="A490" s="1">
        <v>480242</v>
      </c>
      <c r="B490" s="1" t="s">
        <v>2361</v>
      </c>
      <c r="C490" s="1">
        <v>101633903</v>
      </c>
      <c r="D490" s="1">
        <v>242</v>
      </c>
      <c r="E490" s="1" t="s">
        <v>2389</v>
      </c>
      <c r="F490" s="1" t="s">
        <v>304</v>
      </c>
      <c r="G490" s="1" t="s">
        <v>558</v>
      </c>
      <c r="H490" s="1" t="s">
        <v>916</v>
      </c>
      <c r="S490" s="1">
        <v>48</v>
      </c>
      <c r="T490" s="1">
        <v>1</v>
      </c>
      <c r="U490" s="1">
        <v>0</v>
      </c>
      <c r="V490" s="1">
        <v>0</v>
      </c>
    </row>
    <row r="491" spans="1:24" x14ac:dyDescent="0.35">
      <c r="A491" s="1">
        <v>250554</v>
      </c>
      <c r="B491" s="1" t="s">
        <v>2364</v>
      </c>
      <c r="C491" s="1">
        <v>101634207</v>
      </c>
      <c r="D491" s="1">
        <v>554</v>
      </c>
      <c r="E491" s="1" t="s">
        <v>48</v>
      </c>
      <c r="F491" s="1" t="s">
        <v>48</v>
      </c>
      <c r="G491" s="1" t="s">
        <v>48</v>
      </c>
      <c r="H491" s="1" t="s">
        <v>48</v>
      </c>
      <c r="S491" s="1">
        <v>25</v>
      </c>
      <c r="T491" s="1">
        <v>2</v>
      </c>
      <c r="U491" s="1">
        <v>0</v>
      </c>
      <c r="V491" s="1">
        <v>0</v>
      </c>
    </row>
    <row r="492" spans="1:24" x14ac:dyDescent="0.35">
      <c r="A492" s="1">
        <v>260554</v>
      </c>
      <c r="B492" s="1" t="s">
        <v>2365</v>
      </c>
      <c r="C492" s="1">
        <v>101634207</v>
      </c>
      <c r="D492" s="1">
        <v>554</v>
      </c>
      <c r="E492" s="1" t="s">
        <v>48</v>
      </c>
      <c r="F492" s="1" t="s">
        <v>48</v>
      </c>
      <c r="G492" s="1" t="s">
        <v>48</v>
      </c>
      <c r="H492" s="1" t="s">
        <v>48</v>
      </c>
      <c r="S492" s="1">
        <v>26</v>
      </c>
      <c r="T492" s="1">
        <v>2</v>
      </c>
      <c r="U492" s="1">
        <v>0</v>
      </c>
      <c r="V492" s="1">
        <v>0</v>
      </c>
    </row>
    <row r="493" spans="1:24" x14ac:dyDescent="0.35">
      <c r="A493" s="1">
        <v>270554</v>
      </c>
      <c r="B493" s="1" t="s">
        <v>2366</v>
      </c>
      <c r="C493" s="1">
        <v>101634207</v>
      </c>
      <c r="D493" s="1">
        <v>554</v>
      </c>
      <c r="E493" s="1" t="s">
        <v>48</v>
      </c>
      <c r="F493" s="1" t="s">
        <v>48</v>
      </c>
      <c r="G493" s="1" t="s">
        <v>48</v>
      </c>
      <c r="H493" s="1" t="s">
        <v>48</v>
      </c>
      <c r="S493" s="1">
        <v>27</v>
      </c>
      <c r="T493" s="1">
        <v>2</v>
      </c>
      <c r="U493" s="1">
        <v>0</v>
      </c>
      <c r="V493" s="1">
        <v>0</v>
      </c>
    </row>
    <row r="494" spans="1:24" x14ac:dyDescent="0.35">
      <c r="A494" s="1">
        <v>280554</v>
      </c>
      <c r="B494" s="1" t="s">
        <v>2367</v>
      </c>
      <c r="C494" s="1">
        <v>101634207</v>
      </c>
      <c r="D494" s="1">
        <v>554</v>
      </c>
      <c r="E494" s="1" t="s">
        <v>48</v>
      </c>
      <c r="F494" s="1" t="s">
        <v>48</v>
      </c>
      <c r="G494" s="1" t="s">
        <v>48</v>
      </c>
      <c r="H494" s="1" t="s">
        <v>48</v>
      </c>
      <c r="S494" s="1">
        <v>28</v>
      </c>
      <c r="T494" s="1">
        <v>2</v>
      </c>
      <c r="U494" s="1">
        <v>0</v>
      </c>
      <c r="V494" s="1">
        <v>0</v>
      </c>
    </row>
    <row r="495" spans="1:24" x14ac:dyDescent="0.35">
      <c r="A495" s="1">
        <v>290554</v>
      </c>
      <c r="B495" s="1" t="s">
        <v>2341</v>
      </c>
      <c r="C495" s="1">
        <v>101634207</v>
      </c>
      <c r="D495" s="1">
        <v>554</v>
      </c>
      <c r="E495" s="1" t="s">
        <v>2390</v>
      </c>
      <c r="F495" s="1" t="s">
        <v>304</v>
      </c>
      <c r="G495" s="1" t="s">
        <v>558</v>
      </c>
      <c r="H495" s="1" t="s">
        <v>2369</v>
      </c>
      <c r="J495" s="1">
        <v>301942.09000000003</v>
      </c>
      <c r="S495" s="1">
        <v>29</v>
      </c>
      <c r="T495" s="1">
        <v>2</v>
      </c>
      <c r="U495" s="1">
        <v>301942.09375</v>
      </c>
      <c r="V495" s="1">
        <v>0</v>
      </c>
    </row>
    <row r="496" spans="1:24" x14ac:dyDescent="0.35">
      <c r="A496" s="1">
        <v>300554</v>
      </c>
      <c r="B496" s="1" t="s">
        <v>2343</v>
      </c>
      <c r="C496" s="1">
        <v>101634207</v>
      </c>
      <c r="D496" s="1">
        <v>554</v>
      </c>
      <c r="E496" s="1" t="s">
        <v>2390</v>
      </c>
      <c r="F496" s="1" t="s">
        <v>304</v>
      </c>
      <c r="G496" s="1" t="s">
        <v>558</v>
      </c>
      <c r="H496" s="1" t="s">
        <v>2369</v>
      </c>
      <c r="J496" s="1">
        <v>298580.18</v>
      </c>
      <c r="R496" s="1">
        <v>-3.3619101159274578E-3</v>
      </c>
      <c r="S496" s="1">
        <v>30</v>
      </c>
      <c r="T496" s="1">
        <v>2</v>
      </c>
      <c r="U496" s="1">
        <v>298580.1875</v>
      </c>
      <c r="V496" s="1">
        <v>-3.3619101159274578E-3</v>
      </c>
      <c r="W496" s="1">
        <v>-1.1134275197982788</v>
      </c>
      <c r="X496" s="1">
        <v>-1.1134275197982788</v>
      </c>
    </row>
    <row r="497" spans="1:24" x14ac:dyDescent="0.35">
      <c r="A497" s="1">
        <v>310554</v>
      </c>
      <c r="B497" s="1" t="s">
        <v>2344</v>
      </c>
      <c r="C497" s="1">
        <v>101634207</v>
      </c>
      <c r="D497" s="1">
        <v>554</v>
      </c>
      <c r="E497" s="1" t="s">
        <v>2390</v>
      </c>
      <c r="F497" s="1" t="s">
        <v>304</v>
      </c>
      <c r="G497" s="1" t="s">
        <v>558</v>
      </c>
      <c r="H497" s="1" t="s">
        <v>2369</v>
      </c>
      <c r="J497" s="1">
        <v>246798.36</v>
      </c>
      <c r="R497" s="1">
        <v>-5.1781818270683289E-2</v>
      </c>
      <c r="S497" s="1">
        <v>31</v>
      </c>
      <c r="T497" s="1">
        <v>2</v>
      </c>
      <c r="U497" s="1">
        <v>246798.359375</v>
      </c>
      <c r="V497" s="1">
        <v>-5.1781818270683289E-2</v>
      </c>
      <c r="W497" s="1">
        <v>-17.342687606811523</v>
      </c>
      <c r="X497" s="1">
        <v>-17.342687606811523</v>
      </c>
    </row>
    <row r="498" spans="1:24" x14ac:dyDescent="0.35">
      <c r="A498" s="1">
        <v>320554</v>
      </c>
      <c r="B498" s="1" t="s">
        <v>2345</v>
      </c>
      <c r="C498" s="1">
        <v>101634207</v>
      </c>
      <c r="D498" s="1">
        <v>554</v>
      </c>
      <c r="E498" s="1" t="s">
        <v>2390</v>
      </c>
      <c r="F498" s="1" t="s">
        <v>304</v>
      </c>
      <c r="G498" s="1" t="s">
        <v>558</v>
      </c>
      <c r="H498" s="1" t="s">
        <v>2369</v>
      </c>
      <c r="J498" s="1">
        <v>491812.69</v>
      </c>
      <c r="R498" s="1">
        <v>0.24501432478427887</v>
      </c>
      <c r="S498" s="1">
        <v>32</v>
      </c>
      <c r="T498" s="1">
        <v>2</v>
      </c>
      <c r="U498" s="1">
        <v>491812.6875</v>
      </c>
      <c r="V498" s="1">
        <v>0.24501432478427887</v>
      </c>
      <c r="W498" s="1">
        <v>99.277130126953125</v>
      </c>
      <c r="X498" s="1">
        <v>99.277130126953125</v>
      </c>
    </row>
    <row r="499" spans="1:24" x14ac:dyDescent="0.35">
      <c r="A499" s="1">
        <v>330554</v>
      </c>
      <c r="B499" s="1" t="s">
        <v>2346</v>
      </c>
      <c r="C499" s="1">
        <v>101634207</v>
      </c>
      <c r="D499" s="1">
        <v>554</v>
      </c>
      <c r="E499" s="1" t="s">
        <v>2390</v>
      </c>
      <c r="F499" s="1" t="s">
        <v>304</v>
      </c>
      <c r="G499" s="1" t="s">
        <v>558</v>
      </c>
      <c r="H499" s="1" t="s">
        <v>2369</v>
      </c>
      <c r="J499" s="1">
        <v>549547.30000000005</v>
      </c>
      <c r="R499" s="1">
        <v>5.773460865020752E-2</v>
      </c>
      <c r="S499" s="1">
        <v>33</v>
      </c>
      <c r="T499" s="1">
        <v>2</v>
      </c>
      <c r="U499" s="1">
        <v>549547.3125</v>
      </c>
      <c r="V499" s="1">
        <v>5.773460865020752E-2</v>
      </c>
      <c r="W499" s="1">
        <v>11.73914909362793</v>
      </c>
      <c r="X499" s="1">
        <v>11.73914909362793</v>
      </c>
    </row>
    <row r="500" spans="1:24" x14ac:dyDescent="0.35">
      <c r="A500" s="1">
        <v>340554</v>
      </c>
      <c r="B500" s="1" t="s">
        <v>2347</v>
      </c>
      <c r="C500" s="1">
        <v>101634207</v>
      </c>
      <c r="D500" s="1">
        <v>554</v>
      </c>
      <c r="E500" s="1" t="s">
        <v>2390</v>
      </c>
      <c r="F500" s="1" t="s">
        <v>304</v>
      </c>
      <c r="G500" s="1" t="s">
        <v>558</v>
      </c>
      <c r="H500" s="1" t="s">
        <v>2369</v>
      </c>
      <c r="J500" s="1">
        <v>594296</v>
      </c>
      <c r="R500" s="1">
        <v>4.4748701155185699E-2</v>
      </c>
      <c r="S500" s="1">
        <v>34</v>
      </c>
      <c r="T500" s="1">
        <v>2</v>
      </c>
      <c r="U500" s="1">
        <v>594296</v>
      </c>
      <c r="V500" s="1">
        <v>4.4748701155185699E-2</v>
      </c>
      <c r="W500" s="1">
        <v>8.142827033996582</v>
      </c>
      <c r="X500" s="1">
        <v>8.142827033996582</v>
      </c>
    </row>
    <row r="501" spans="1:24" x14ac:dyDescent="0.35">
      <c r="A501" s="1">
        <v>350554</v>
      </c>
      <c r="B501" s="1" t="s">
        <v>2348</v>
      </c>
      <c r="C501" s="1">
        <v>101634207</v>
      </c>
      <c r="D501" s="1">
        <v>554</v>
      </c>
      <c r="E501" s="1" t="s">
        <v>2390</v>
      </c>
      <c r="F501" s="1" t="s">
        <v>304</v>
      </c>
      <c r="G501" s="1" t="s">
        <v>558</v>
      </c>
      <c r="H501" s="1" t="s">
        <v>2369</v>
      </c>
      <c r="J501" s="1">
        <v>502471</v>
      </c>
      <c r="R501" s="1">
        <v>-9.1825000941753387E-2</v>
      </c>
      <c r="S501" s="1">
        <v>35</v>
      </c>
      <c r="T501" s="1">
        <v>2</v>
      </c>
      <c r="U501" s="1">
        <v>502471</v>
      </c>
      <c r="V501" s="1">
        <v>-9.1825000941753387E-2</v>
      </c>
      <c r="W501" s="1">
        <v>-15.451054573059082</v>
      </c>
      <c r="X501" s="1">
        <v>-15.451054573059082</v>
      </c>
    </row>
    <row r="502" spans="1:24" x14ac:dyDescent="0.35">
      <c r="A502" s="1">
        <v>360554</v>
      </c>
      <c r="B502" s="1" t="s">
        <v>2349</v>
      </c>
      <c r="C502" s="1">
        <v>101634207</v>
      </c>
      <c r="D502" s="1">
        <v>554</v>
      </c>
      <c r="E502" s="1" t="s">
        <v>2390</v>
      </c>
      <c r="F502" s="1" t="s">
        <v>304</v>
      </c>
      <c r="G502" s="1" t="s">
        <v>558</v>
      </c>
      <c r="H502" s="1" t="s">
        <v>2369</v>
      </c>
      <c r="J502" s="1">
        <v>799283.17</v>
      </c>
      <c r="R502" s="1">
        <v>0.29681217670440674</v>
      </c>
      <c r="S502" s="1">
        <v>36</v>
      </c>
      <c r="T502" s="1">
        <v>2</v>
      </c>
      <c r="U502" s="1">
        <v>799283.1875</v>
      </c>
      <c r="V502" s="1">
        <v>0.29681217670440674</v>
      </c>
      <c r="W502" s="1">
        <v>59.070510864257813</v>
      </c>
      <c r="X502" s="1">
        <v>59.070510864257813</v>
      </c>
    </row>
    <row r="503" spans="1:24" x14ac:dyDescent="0.35">
      <c r="A503" s="1">
        <v>370554</v>
      </c>
      <c r="B503" s="1" t="s">
        <v>2350</v>
      </c>
      <c r="C503" s="1">
        <v>101634207</v>
      </c>
      <c r="D503" s="1">
        <v>554</v>
      </c>
      <c r="E503" s="1" t="s">
        <v>2390</v>
      </c>
      <c r="F503" s="1" t="s">
        <v>304</v>
      </c>
      <c r="G503" s="1" t="s">
        <v>558</v>
      </c>
      <c r="H503" s="1" t="s">
        <v>2369</v>
      </c>
      <c r="J503" s="1">
        <v>856393.01</v>
      </c>
      <c r="R503" s="1">
        <v>5.7109840214252472E-2</v>
      </c>
      <c r="S503" s="1">
        <v>37</v>
      </c>
      <c r="T503" s="1">
        <v>2</v>
      </c>
      <c r="U503" s="1">
        <v>856393</v>
      </c>
      <c r="V503" s="1">
        <v>5.7109840214252472E-2</v>
      </c>
      <c r="W503" s="1">
        <v>7.1451287269592285</v>
      </c>
      <c r="X503" s="1">
        <v>7.1451287269592285</v>
      </c>
    </row>
    <row r="504" spans="1:24" x14ac:dyDescent="0.35">
      <c r="A504" s="1">
        <v>380554</v>
      </c>
      <c r="B504" s="1" t="s">
        <v>2351</v>
      </c>
      <c r="C504" s="1">
        <v>101634207</v>
      </c>
      <c r="D504" s="1">
        <v>554</v>
      </c>
      <c r="E504" s="1" t="s">
        <v>2390</v>
      </c>
      <c r="F504" s="1" t="s">
        <v>304</v>
      </c>
      <c r="G504" s="1" t="s">
        <v>558</v>
      </c>
      <c r="H504" s="1" t="s">
        <v>2369</v>
      </c>
      <c r="J504" s="1">
        <v>959750</v>
      </c>
      <c r="R504" s="1">
        <v>0.1033569872379303</v>
      </c>
      <c r="S504" s="1">
        <v>38</v>
      </c>
      <c r="T504" s="1">
        <v>2</v>
      </c>
      <c r="U504" s="1">
        <v>959750</v>
      </c>
      <c r="V504" s="1">
        <v>0.1033569872379303</v>
      </c>
      <c r="W504" s="1">
        <v>12.068875312805176</v>
      </c>
      <c r="X504" s="1">
        <v>12.068875312805176</v>
      </c>
    </row>
    <row r="505" spans="1:24" x14ac:dyDescent="0.35">
      <c r="A505" s="1">
        <v>390554</v>
      </c>
      <c r="B505" s="1" t="s">
        <v>2352</v>
      </c>
      <c r="C505" s="1">
        <v>101634207</v>
      </c>
      <c r="D505" s="1">
        <v>554</v>
      </c>
      <c r="E505" s="1" t="s">
        <v>2390</v>
      </c>
      <c r="F505" s="1" t="s">
        <v>304</v>
      </c>
      <c r="G505" s="1" t="s">
        <v>558</v>
      </c>
      <c r="H505" s="1" t="s">
        <v>2369</v>
      </c>
      <c r="J505" s="1">
        <v>1067003</v>
      </c>
      <c r="R505" s="1">
        <v>0.10725300014019012</v>
      </c>
      <c r="S505" s="1">
        <v>39</v>
      </c>
      <c r="T505" s="1">
        <v>2</v>
      </c>
      <c r="U505" s="1">
        <v>1067003</v>
      </c>
      <c r="V505" s="1">
        <v>0.10725300014019012</v>
      </c>
      <c r="W505" s="1">
        <v>11.175097465515137</v>
      </c>
      <c r="X505" s="1">
        <v>11.175097465515137</v>
      </c>
    </row>
    <row r="506" spans="1:24" x14ac:dyDescent="0.35">
      <c r="A506" s="1">
        <v>400554</v>
      </c>
      <c r="B506" s="1" t="s">
        <v>2353</v>
      </c>
      <c r="C506" s="1">
        <v>101634207</v>
      </c>
      <c r="D506" s="1">
        <v>554</v>
      </c>
      <c r="E506" s="1" t="s">
        <v>48</v>
      </c>
      <c r="F506" s="1" t="s">
        <v>48</v>
      </c>
      <c r="G506" s="1" t="s">
        <v>48</v>
      </c>
      <c r="H506" s="1" t="s">
        <v>48</v>
      </c>
      <c r="S506" s="1">
        <v>40</v>
      </c>
      <c r="T506" s="1">
        <v>2</v>
      </c>
      <c r="U506" s="1">
        <v>0</v>
      </c>
      <c r="V506" s="1">
        <v>0</v>
      </c>
      <c r="W506" s="1">
        <v>-100</v>
      </c>
      <c r="X506" s="1">
        <v>-100</v>
      </c>
    </row>
    <row r="507" spans="1:24" x14ac:dyDescent="0.35">
      <c r="A507" s="1">
        <v>410554</v>
      </c>
      <c r="B507" s="1" t="s">
        <v>2354</v>
      </c>
      <c r="C507" s="1">
        <v>101634207</v>
      </c>
      <c r="D507" s="1">
        <v>554</v>
      </c>
      <c r="E507" s="1" t="s">
        <v>48</v>
      </c>
      <c r="F507" s="1" t="s">
        <v>48</v>
      </c>
      <c r="G507" s="1" t="s">
        <v>48</v>
      </c>
      <c r="H507" s="1" t="s">
        <v>48</v>
      </c>
      <c r="S507" s="1">
        <v>41</v>
      </c>
      <c r="T507" s="1">
        <v>2</v>
      </c>
      <c r="U507" s="1">
        <v>0</v>
      </c>
      <c r="V507" s="1">
        <v>0</v>
      </c>
    </row>
    <row r="508" spans="1:24" x14ac:dyDescent="0.35">
      <c r="A508" s="1">
        <v>420554</v>
      </c>
      <c r="B508" s="1" t="s">
        <v>2355</v>
      </c>
      <c r="C508" s="1">
        <v>101634207</v>
      </c>
      <c r="D508" s="1">
        <v>554</v>
      </c>
      <c r="E508" s="1" t="s">
        <v>48</v>
      </c>
      <c r="F508" s="1" t="s">
        <v>48</v>
      </c>
      <c r="G508" s="1" t="s">
        <v>48</v>
      </c>
      <c r="H508" s="1" t="s">
        <v>48</v>
      </c>
      <c r="S508" s="1">
        <v>42</v>
      </c>
      <c r="T508" s="1">
        <v>2</v>
      </c>
      <c r="U508" s="1">
        <v>0</v>
      </c>
      <c r="V508" s="1">
        <v>0</v>
      </c>
    </row>
    <row r="509" spans="1:24" x14ac:dyDescent="0.35">
      <c r="A509" s="1">
        <v>430554</v>
      </c>
      <c r="B509" s="1" t="s">
        <v>2356</v>
      </c>
      <c r="C509" s="1">
        <v>101634207</v>
      </c>
      <c r="D509" s="1">
        <v>554</v>
      </c>
      <c r="E509" s="1" t="s">
        <v>48</v>
      </c>
      <c r="F509" s="1" t="s">
        <v>48</v>
      </c>
      <c r="G509" s="1" t="s">
        <v>48</v>
      </c>
      <c r="H509" s="1" t="s">
        <v>48</v>
      </c>
      <c r="S509" s="1">
        <v>43</v>
      </c>
      <c r="T509" s="1">
        <v>2</v>
      </c>
      <c r="U509" s="1">
        <v>0</v>
      </c>
      <c r="V509" s="1">
        <v>0</v>
      </c>
    </row>
    <row r="510" spans="1:24" x14ac:dyDescent="0.35">
      <c r="A510" s="1">
        <v>440554</v>
      </c>
      <c r="B510" s="1" t="s">
        <v>2357</v>
      </c>
      <c r="C510" s="1">
        <v>101634207</v>
      </c>
      <c r="D510" s="1">
        <v>554</v>
      </c>
      <c r="E510" s="1" t="s">
        <v>48</v>
      </c>
      <c r="F510" s="1" t="s">
        <v>48</v>
      </c>
      <c r="G510" s="1" t="s">
        <v>48</v>
      </c>
      <c r="H510" s="1" t="s">
        <v>48</v>
      </c>
      <c r="S510" s="1">
        <v>44</v>
      </c>
      <c r="T510" s="1">
        <v>2</v>
      </c>
      <c r="U510" s="1">
        <v>0</v>
      </c>
      <c r="V510" s="1">
        <v>0</v>
      </c>
    </row>
    <row r="511" spans="1:24" x14ac:dyDescent="0.35">
      <c r="A511" s="1">
        <v>450554</v>
      </c>
      <c r="B511" s="1" t="s">
        <v>2358</v>
      </c>
      <c r="C511" s="1">
        <v>101634207</v>
      </c>
      <c r="D511" s="1">
        <v>554</v>
      </c>
      <c r="E511" s="1" t="s">
        <v>48</v>
      </c>
      <c r="F511" s="1" t="s">
        <v>48</v>
      </c>
      <c r="G511" s="1" t="s">
        <v>48</v>
      </c>
      <c r="H511" s="1" t="s">
        <v>48</v>
      </c>
      <c r="S511" s="1">
        <v>45</v>
      </c>
      <c r="T511" s="1">
        <v>2</v>
      </c>
      <c r="U511" s="1">
        <v>0</v>
      </c>
      <c r="V511" s="1">
        <v>0</v>
      </c>
    </row>
    <row r="512" spans="1:24" x14ac:dyDescent="0.35">
      <c r="A512" s="1">
        <v>460554</v>
      </c>
      <c r="B512" s="1" t="s">
        <v>2359</v>
      </c>
      <c r="C512" s="1">
        <v>101634207</v>
      </c>
      <c r="D512" s="1">
        <v>554</v>
      </c>
      <c r="E512" s="1" t="s">
        <v>48</v>
      </c>
      <c r="F512" s="1" t="s">
        <v>48</v>
      </c>
      <c r="G512" s="1" t="s">
        <v>48</v>
      </c>
      <c r="H512" s="1" t="s">
        <v>48</v>
      </c>
      <c r="S512" s="1">
        <v>46</v>
      </c>
      <c r="T512" s="1">
        <v>2</v>
      </c>
      <c r="U512" s="1">
        <v>0</v>
      </c>
      <c r="V512" s="1">
        <v>0</v>
      </c>
    </row>
    <row r="513" spans="1:24" x14ac:dyDescent="0.35">
      <c r="A513" s="1">
        <v>470554</v>
      </c>
      <c r="B513" s="1" t="s">
        <v>2360</v>
      </c>
      <c r="C513" s="1">
        <v>101634207</v>
      </c>
      <c r="D513" s="1">
        <v>554</v>
      </c>
      <c r="E513" s="1" t="s">
        <v>48</v>
      </c>
      <c r="F513" s="1" t="s">
        <v>48</v>
      </c>
      <c r="G513" s="1" t="s">
        <v>48</v>
      </c>
      <c r="H513" s="1" t="s">
        <v>48</v>
      </c>
      <c r="S513" s="1">
        <v>47</v>
      </c>
      <c r="T513" s="1">
        <v>2</v>
      </c>
      <c r="U513" s="1">
        <v>0</v>
      </c>
      <c r="V513" s="1">
        <v>0</v>
      </c>
    </row>
    <row r="514" spans="1:24" x14ac:dyDescent="0.35">
      <c r="A514" s="1">
        <v>290334</v>
      </c>
      <c r="B514" s="1" t="s">
        <v>2341</v>
      </c>
      <c r="C514" s="1">
        <v>101636503</v>
      </c>
      <c r="D514" s="1">
        <v>334</v>
      </c>
      <c r="E514" s="1" t="s">
        <v>2391</v>
      </c>
      <c r="F514" s="1" t="s">
        <v>304</v>
      </c>
      <c r="G514" s="1" t="s">
        <v>558</v>
      </c>
      <c r="H514" s="1" t="s">
        <v>916</v>
      </c>
      <c r="I514" s="1">
        <v>1574859.35</v>
      </c>
      <c r="K514" s="1">
        <v>335813</v>
      </c>
      <c r="L514" s="1">
        <v>5278827.5</v>
      </c>
      <c r="S514" s="1">
        <v>29</v>
      </c>
      <c r="T514" s="1">
        <v>1</v>
      </c>
      <c r="U514" s="1">
        <v>7189500</v>
      </c>
      <c r="V514" s="1">
        <v>0</v>
      </c>
    </row>
    <row r="515" spans="1:24" x14ac:dyDescent="0.35">
      <c r="A515" s="1">
        <v>300334</v>
      </c>
      <c r="B515" s="1" t="s">
        <v>2343</v>
      </c>
      <c r="C515" s="1">
        <v>101636503</v>
      </c>
      <c r="D515" s="1">
        <v>334</v>
      </c>
      <c r="E515" s="1" t="s">
        <v>2391</v>
      </c>
      <c r="F515" s="1" t="s">
        <v>304</v>
      </c>
      <c r="G515" s="1" t="s">
        <v>558</v>
      </c>
      <c r="H515" s="1" t="s">
        <v>916</v>
      </c>
      <c r="I515" s="1">
        <v>1589122.85</v>
      </c>
      <c r="K515" s="1">
        <v>335813</v>
      </c>
      <c r="L515" s="1">
        <v>5413906.5</v>
      </c>
      <c r="M515" s="1">
        <v>0.13507899641990662</v>
      </c>
      <c r="N515" s="1">
        <v>2.5588827133178711</v>
      </c>
      <c r="O515" s="1">
        <v>1.4263500459492207E-2</v>
      </c>
      <c r="P515" s="1">
        <v>0.90569990873336792</v>
      </c>
      <c r="Q515" s="1">
        <v>0</v>
      </c>
      <c r="S515" s="1">
        <v>30</v>
      </c>
      <c r="T515" s="1">
        <v>1</v>
      </c>
      <c r="U515" s="1">
        <v>7338842.5</v>
      </c>
      <c r="V515" s="1">
        <v>0.14934249222278595</v>
      </c>
      <c r="W515" s="1">
        <v>2.07723069190979</v>
      </c>
      <c r="X515" s="1">
        <v>2.07723069190979</v>
      </c>
    </row>
    <row r="516" spans="1:24" x14ac:dyDescent="0.35">
      <c r="A516" s="1">
        <v>310334</v>
      </c>
      <c r="B516" s="1" t="s">
        <v>2344</v>
      </c>
      <c r="C516" s="1">
        <v>101636503</v>
      </c>
      <c r="D516" s="1">
        <v>334</v>
      </c>
      <c r="E516" s="1" t="s">
        <v>2391</v>
      </c>
      <c r="F516" s="1" t="s">
        <v>304</v>
      </c>
      <c r="G516" s="1" t="s">
        <v>558</v>
      </c>
      <c r="H516" s="1" t="s">
        <v>916</v>
      </c>
      <c r="I516" s="1">
        <v>1607116.41</v>
      </c>
      <c r="K516" s="1">
        <v>335813</v>
      </c>
      <c r="L516" s="1">
        <v>5489147</v>
      </c>
      <c r="M516" s="1">
        <v>7.5240500271320343E-2</v>
      </c>
      <c r="N516" s="1">
        <v>1.3897635936737061</v>
      </c>
      <c r="O516" s="1">
        <v>1.7993560060858727E-2</v>
      </c>
      <c r="P516" s="1">
        <v>1.1322951316833496</v>
      </c>
      <c r="Q516" s="1">
        <v>0</v>
      </c>
      <c r="S516" s="1">
        <v>31</v>
      </c>
      <c r="T516" s="1">
        <v>1</v>
      </c>
      <c r="U516" s="1">
        <v>7432076.5</v>
      </c>
      <c r="V516" s="1">
        <v>9.3234062194824219E-2</v>
      </c>
      <c r="W516" s="1">
        <v>1.2704182863235474</v>
      </c>
      <c r="X516" s="1">
        <v>1.2704182863235474</v>
      </c>
    </row>
    <row r="517" spans="1:24" x14ac:dyDescent="0.35">
      <c r="A517" s="1">
        <v>320334</v>
      </c>
      <c r="B517" s="1" t="s">
        <v>2345</v>
      </c>
      <c r="C517" s="1">
        <v>101636503</v>
      </c>
      <c r="D517" s="1">
        <v>334</v>
      </c>
      <c r="E517" s="1" t="s">
        <v>2391</v>
      </c>
      <c r="F517" s="1" t="s">
        <v>304</v>
      </c>
      <c r="G517" s="1" t="s">
        <v>558</v>
      </c>
      <c r="H517" s="1" t="s">
        <v>916</v>
      </c>
      <c r="I517" s="1">
        <v>1613601.38</v>
      </c>
      <c r="K517" s="1">
        <v>335813</v>
      </c>
      <c r="L517" s="1">
        <v>5553247</v>
      </c>
      <c r="M517" s="1">
        <v>6.4099997282028198E-2</v>
      </c>
      <c r="N517" s="1">
        <v>1.1677588224411011</v>
      </c>
      <c r="O517" s="1">
        <v>6.4849699847400188E-3</v>
      </c>
      <c r="P517" s="1">
        <v>0.40351587533950806</v>
      </c>
      <c r="Q517" s="1">
        <v>0</v>
      </c>
      <c r="S517" s="1">
        <v>32</v>
      </c>
      <c r="T517" s="1">
        <v>1</v>
      </c>
      <c r="U517" s="1">
        <v>7502661.5</v>
      </c>
      <c r="V517" s="1">
        <v>7.0584967732429504E-2</v>
      </c>
      <c r="W517" s="1">
        <v>0.94973456859588623</v>
      </c>
      <c r="X517" s="1">
        <v>0.94973456859588623</v>
      </c>
    </row>
    <row r="518" spans="1:24" x14ac:dyDescent="0.35">
      <c r="A518" s="1">
        <v>330334</v>
      </c>
      <c r="B518" s="1" t="s">
        <v>2346</v>
      </c>
      <c r="C518" s="1">
        <v>101636503</v>
      </c>
      <c r="D518" s="1">
        <v>334</v>
      </c>
      <c r="E518" s="1" t="s">
        <v>2391</v>
      </c>
      <c r="F518" s="1" t="s">
        <v>304</v>
      </c>
      <c r="G518" s="1" t="s">
        <v>558</v>
      </c>
      <c r="H518" s="1" t="s">
        <v>916</v>
      </c>
      <c r="I518" s="1">
        <v>1657860.42</v>
      </c>
      <c r="K518" s="1">
        <v>335813</v>
      </c>
      <c r="L518" s="1">
        <v>5630083.5</v>
      </c>
      <c r="M518" s="1">
        <v>7.6836496591567993E-2</v>
      </c>
      <c r="N518" s="1">
        <v>1.3836319446563721</v>
      </c>
      <c r="O518" s="1">
        <v>4.4259041547775269E-2</v>
      </c>
      <c r="P518" s="1">
        <v>2.7428731918334961</v>
      </c>
      <c r="Q518" s="1">
        <v>0</v>
      </c>
      <c r="S518" s="1">
        <v>33</v>
      </c>
      <c r="T518" s="1">
        <v>1</v>
      </c>
      <c r="U518" s="1">
        <v>7623757</v>
      </c>
      <c r="V518" s="1">
        <v>0.12109553813934326</v>
      </c>
      <c r="W518" s="1">
        <v>1.6140339374542236</v>
      </c>
      <c r="X518" s="1">
        <v>1.6140339374542236</v>
      </c>
    </row>
    <row r="519" spans="1:24" x14ac:dyDescent="0.35">
      <c r="A519" s="1">
        <v>340334</v>
      </c>
      <c r="B519" s="1" t="s">
        <v>2347</v>
      </c>
      <c r="C519" s="1">
        <v>101636503</v>
      </c>
      <c r="D519" s="1">
        <v>334</v>
      </c>
      <c r="E519" s="1" t="s">
        <v>2391</v>
      </c>
      <c r="F519" s="1" t="s">
        <v>304</v>
      </c>
      <c r="G519" s="1" t="s">
        <v>558</v>
      </c>
      <c r="H519" s="1" t="s">
        <v>916</v>
      </c>
      <c r="I519" s="1">
        <v>1657823</v>
      </c>
      <c r="K519" s="1">
        <v>335813</v>
      </c>
      <c r="L519" s="1">
        <v>5630079</v>
      </c>
      <c r="M519" s="1">
        <v>-4.5000001591688488E-6</v>
      </c>
      <c r="N519" s="1">
        <v>-7.9927769547794014E-5</v>
      </c>
      <c r="O519" s="1">
        <v>-3.741999898920767E-5</v>
      </c>
      <c r="P519" s="1">
        <v>-2.2571261506527662E-3</v>
      </c>
      <c r="Q519" s="1">
        <v>0</v>
      </c>
      <c r="S519" s="1">
        <v>34</v>
      </c>
      <c r="T519" s="1">
        <v>1</v>
      </c>
      <c r="U519" s="1">
        <v>7623715</v>
      </c>
      <c r="V519" s="1">
        <v>-4.1920000512618572E-5</v>
      </c>
      <c r="W519" s="1">
        <v>-5.5090949172154069E-4</v>
      </c>
      <c r="X519" s="1">
        <v>-5.5090949172154069E-4</v>
      </c>
    </row>
    <row r="520" spans="1:24" x14ac:dyDescent="0.35">
      <c r="A520" s="1">
        <v>350334</v>
      </c>
      <c r="B520" s="1" t="s">
        <v>2348</v>
      </c>
      <c r="C520" s="1">
        <v>101636503</v>
      </c>
      <c r="D520" s="1">
        <v>334</v>
      </c>
      <c r="E520" s="1" t="s">
        <v>2391</v>
      </c>
      <c r="F520" s="1" t="s">
        <v>304</v>
      </c>
      <c r="G520" s="1" t="s">
        <v>558</v>
      </c>
      <c r="H520" s="1" t="s">
        <v>916</v>
      </c>
      <c r="I520" s="1">
        <v>1673325.02</v>
      </c>
      <c r="K520" s="1">
        <v>335813</v>
      </c>
      <c r="L520" s="1">
        <v>5739478.5</v>
      </c>
      <c r="M520" s="1">
        <v>0.10939949750900269</v>
      </c>
      <c r="N520" s="1">
        <v>1.9431254863739014</v>
      </c>
      <c r="O520" s="1">
        <v>1.5502019785344601E-2</v>
      </c>
      <c r="P520" s="1">
        <v>0.93508291244506836</v>
      </c>
      <c r="Q520" s="1">
        <v>0</v>
      </c>
      <c r="S520" s="1">
        <v>35</v>
      </c>
      <c r="T520" s="1">
        <v>1</v>
      </c>
      <c r="U520" s="1">
        <v>7748616.5</v>
      </c>
      <c r="V520" s="1">
        <v>0.12490151822566986</v>
      </c>
      <c r="W520" s="1">
        <v>1.6383285522460938</v>
      </c>
      <c r="X520" s="1">
        <v>1.6383285522460938</v>
      </c>
    </row>
    <row r="521" spans="1:24" x14ac:dyDescent="0.35">
      <c r="A521" s="1">
        <v>360334</v>
      </c>
      <c r="B521" s="1" t="s">
        <v>2349</v>
      </c>
      <c r="C521" s="1">
        <v>101636503</v>
      </c>
      <c r="D521" s="1">
        <v>334</v>
      </c>
      <c r="E521" s="1" t="s">
        <v>2391</v>
      </c>
      <c r="F521" s="1" t="s">
        <v>304</v>
      </c>
      <c r="G521" s="1" t="s">
        <v>558</v>
      </c>
      <c r="H521" s="1" t="s">
        <v>916</v>
      </c>
      <c r="I521" s="1">
        <v>1749892.42</v>
      </c>
      <c r="K521" s="1">
        <v>335813</v>
      </c>
      <c r="L521" s="1">
        <v>6089306.5</v>
      </c>
      <c r="M521" s="1">
        <v>0.34982800483703613</v>
      </c>
      <c r="N521" s="1">
        <v>6.0951180458068848</v>
      </c>
      <c r="O521" s="1">
        <v>7.6567396521568298E-2</v>
      </c>
      <c r="P521" s="1">
        <v>4.5757637023925781</v>
      </c>
      <c r="Q521" s="1">
        <v>0</v>
      </c>
      <c r="S521" s="1">
        <v>36</v>
      </c>
      <c r="T521" s="1">
        <v>1</v>
      </c>
      <c r="U521" s="1">
        <v>8175012</v>
      </c>
      <c r="V521" s="1">
        <v>0.42639541625976563</v>
      </c>
      <c r="W521" s="1">
        <v>5.5028595924377441</v>
      </c>
      <c r="X521" s="1">
        <v>5.5028595924377441</v>
      </c>
    </row>
    <row r="522" spans="1:24" x14ac:dyDescent="0.35">
      <c r="A522" s="1">
        <v>370334</v>
      </c>
      <c r="B522" s="1" t="s">
        <v>2350</v>
      </c>
      <c r="C522" s="1">
        <v>101636503</v>
      </c>
      <c r="D522" s="1">
        <v>334</v>
      </c>
      <c r="E522" s="1" t="s">
        <v>2391</v>
      </c>
      <c r="F522" s="1" t="s">
        <v>304</v>
      </c>
      <c r="G522" s="1" t="s">
        <v>558</v>
      </c>
      <c r="H522" s="1" t="s">
        <v>916</v>
      </c>
      <c r="I522" s="1">
        <v>1759352.08</v>
      </c>
      <c r="K522" s="1">
        <v>335813</v>
      </c>
      <c r="L522" s="1">
        <v>6638882.5</v>
      </c>
      <c r="M522" s="1">
        <v>0.54957598447799683</v>
      </c>
      <c r="N522" s="1">
        <v>9.025263786315918</v>
      </c>
      <c r="O522" s="1">
        <v>9.4596603885293007E-3</v>
      </c>
      <c r="P522" s="1">
        <v>0.5405852198600769</v>
      </c>
      <c r="Q522" s="1">
        <v>0</v>
      </c>
      <c r="S522" s="1">
        <v>37</v>
      </c>
      <c r="T522" s="1">
        <v>1</v>
      </c>
      <c r="U522" s="1">
        <v>8734048</v>
      </c>
      <c r="V522" s="1">
        <v>0.55903565883636475</v>
      </c>
      <c r="W522" s="1">
        <v>6.838350772857666</v>
      </c>
      <c r="X522" s="1">
        <v>6.838350772857666</v>
      </c>
    </row>
    <row r="523" spans="1:24" x14ac:dyDescent="0.35">
      <c r="A523" s="1">
        <v>380334</v>
      </c>
      <c r="B523" s="1" t="s">
        <v>2351</v>
      </c>
      <c r="C523" s="1">
        <v>101636503</v>
      </c>
      <c r="D523" s="1">
        <v>334</v>
      </c>
      <c r="E523" s="1" t="s">
        <v>2391</v>
      </c>
      <c r="F523" s="1" t="s">
        <v>304</v>
      </c>
      <c r="G523" s="1" t="s">
        <v>558</v>
      </c>
      <c r="H523" s="1" t="s">
        <v>916</v>
      </c>
      <c r="I523" s="1">
        <v>1829314</v>
      </c>
      <c r="K523" s="1">
        <v>335813</v>
      </c>
      <c r="L523" s="1">
        <v>6803453</v>
      </c>
      <c r="M523" s="1">
        <v>0.16457049548625946</v>
      </c>
      <c r="N523" s="1">
        <v>2.4788885116577148</v>
      </c>
      <c r="O523" s="1">
        <v>6.9961920380592346E-2</v>
      </c>
      <c r="P523" s="1">
        <v>3.9765729904174805</v>
      </c>
      <c r="Q523" s="1">
        <v>0</v>
      </c>
      <c r="S523" s="1">
        <v>38</v>
      </c>
      <c r="T523" s="1">
        <v>1</v>
      </c>
      <c r="U523" s="1">
        <v>8968580</v>
      </c>
      <c r="V523" s="1">
        <v>0.23453241586685181</v>
      </c>
      <c r="W523" s="1">
        <v>2.6852612495422363</v>
      </c>
      <c r="X523" s="1">
        <v>2.6852612495422363</v>
      </c>
    </row>
    <row r="524" spans="1:24" x14ac:dyDescent="0.35">
      <c r="A524" s="1">
        <v>390334</v>
      </c>
      <c r="B524" s="1" t="s">
        <v>2352</v>
      </c>
      <c r="C524" s="1">
        <v>101636503</v>
      </c>
      <c r="D524" s="1">
        <v>334</v>
      </c>
      <c r="E524" s="1" t="s">
        <v>2391</v>
      </c>
      <c r="F524" s="1" t="s">
        <v>304</v>
      </c>
      <c r="G524" s="1" t="s">
        <v>558</v>
      </c>
      <c r="H524" s="1" t="s">
        <v>916</v>
      </c>
      <c r="I524" s="1">
        <v>1882036</v>
      </c>
      <c r="K524" s="1">
        <v>385813</v>
      </c>
      <c r="L524" s="1">
        <v>6902361</v>
      </c>
      <c r="M524" s="1">
        <v>9.8907999694347382E-2</v>
      </c>
      <c r="N524" s="1">
        <v>1.4537911415100098</v>
      </c>
      <c r="O524" s="1">
        <v>5.272199958562851E-2</v>
      </c>
      <c r="P524" s="1">
        <v>2.8820641040802002</v>
      </c>
      <c r="Q524" s="1">
        <v>5.000000074505806E-2</v>
      </c>
      <c r="S524" s="1">
        <v>39</v>
      </c>
      <c r="T524" s="1">
        <v>1</v>
      </c>
      <c r="U524" s="1">
        <v>9170210</v>
      </c>
      <c r="V524" s="1">
        <v>0.20162999629974365</v>
      </c>
      <c r="W524" s="1">
        <v>2.2481820583343506</v>
      </c>
      <c r="X524" s="1">
        <v>2.2481820583343506</v>
      </c>
    </row>
    <row r="525" spans="1:24" x14ac:dyDescent="0.35">
      <c r="A525" s="1">
        <v>400334</v>
      </c>
      <c r="B525" s="1" t="s">
        <v>2353</v>
      </c>
      <c r="C525" s="1">
        <v>101636503</v>
      </c>
      <c r="D525" s="1">
        <v>334</v>
      </c>
      <c r="E525" s="1" t="s">
        <v>2391</v>
      </c>
      <c r="F525" s="1" t="s">
        <v>304</v>
      </c>
      <c r="G525" s="1" t="s">
        <v>558</v>
      </c>
      <c r="H525" s="1" t="s">
        <v>916</v>
      </c>
      <c r="S525" s="1">
        <v>40</v>
      </c>
      <c r="T525" s="1">
        <v>1</v>
      </c>
      <c r="U525" s="1">
        <v>0</v>
      </c>
      <c r="V525" s="1">
        <v>0</v>
      </c>
      <c r="W525" s="1">
        <v>-100</v>
      </c>
      <c r="X525" s="1">
        <v>-100</v>
      </c>
    </row>
    <row r="526" spans="1:24" x14ac:dyDescent="0.35">
      <c r="A526" s="1">
        <v>410334</v>
      </c>
      <c r="B526" s="1" t="s">
        <v>2354</v>
      </c>
      <c r="C526" s="1">
        <v>101636503</v>
      </c>
      <c r="D526" s="1">
        <v>334</v>
      </c>
      <c r="E526" s="1" t="s">
        <v>2391</v>
      </c>
      <c r="F526" s="1" t="s">
        <v>304</v>
      </c>
      <c r="G526" s="1" t="s">
        <v>558</v>
      </c>
      <c r="H526" s="1" t="s">
        <v>916</v>
      </c>
      <c r="S526" s="1">
        <v>41</v>
      </c>
      <c r="T526" s="1">
        <v>1</v>
      </c>
      <c r="U526" s="1">
        <v>0</v>
      </c>
      <c r="V526" s="1">
        <v>0</v>
      </c>
    </row>
    <row r="527" spans="1:24" x14ac:dyDescent="0.35">
      <c r="A527" s="1">
        <v>420334</v>
      </c>
      <c r="B527" s="1" t="s">
        <v>2355</v>
      </c>
      <c r="C527" s="1">
        <v>101636503</v>
      </c>
      <c r="D527" s="1">
        <v>334</v>
      </c>
      <c r="E527" s="1" t="s">
        <v>2391</v>
      </c>
      <c r="F527" s="1" t="s">
        <v>304</v>
      </c>
      <c r="G527" s="1" t="s">
        <v>558</v>
      </c>
      <c r="H527" s="1" t="s">
        <v>916</v>
      </c>
      <c r="S527" s="1">
        <v>42</v>
      </c>
      <c r="T527" s="1">
        <v>1</v>
      </c>
      <c r="U527" s="1">
        <v>0</v>
      </c>
      <c r="V527" s="1">
        <v>0</v>
      </c>
    </row>
    <row r="528" spans="1:24" x14ac:dyDescent="0.35">
      <c r="A528" s="1">
        <v>430334</v>
      </c>
      <c r="B528" s="1" t="s">
        <v>2356</v>
      </c>
      <c r="C528" s="1">
        <v>101636503</v>
      </c>
      <c r="D528" s="1">
        <v>334</v>
      </c>
      <c r="E528" s="1" t="s">
        <v>2391</v>
      </c>
      <c r="F528" s="1" t="s">
        <v>304</v>
      </c>
      <c r="G528" s="1" t="s">
        <v>558</v>
      </c>
      <c r="H528" s="1" t="s">
        <v>916</v>
      </c>
      <c r="S528" s="1">
        <v>43</v>
      </c>
      <c r="T528" s="1">
        <v>1</v>
      </c>
      <c r="U528" s="1">
        <v>0</v>
      </c>
      <c r="V528" s="1">
        <v>0</v>
      </c>
    </row>
    <row r="529" spans="1:24" x14ac:dyDescent="0.35">
      <c r="A529" s="1">
        <v>440334</v>
      </c>
      <c r="B529" s="1" t="s">
        <v>2357</v>
      </c>
      <c r="C529" s="1">
        <v>101636503</v>
      </c>
      <c r="D529" s="1">
        <v>334</v>
      </c>
      <c r="E529" s="1" t="s">
        <v>2391</v>
      </c>
      <c r="F529" s="1" t="s">
        <v>304</v>
      </c>
      <c r="G529" s="1" t="s">
        <v>558</v>
      </c>
      <c r="H529" s="1" t="s">
        <v>916</v>
      </c>
      <c r="S529" s="1">
        <v>44</v>
      </c>
      <c r="T529" s="1">
        <v>1</v>
      </c>
      <c r="U529" s="1">
        <v>0</v>
      </c>
      <c r="V529" s="1">
        <v>0</v>
      </c>
    </row>
    <row r="530" spans="1:24" x14ac:dyDescent="0.35">
      <c r="A530" s="1">
        <v>450334</v>
      </c>
      <c r="B530" s="1" t="s">
        <v>2358</v>
      </c>
      <c r="C530" s="1">
        <v>101636503</v>
      </c>
      <c r="D530" s="1">
        <v>334</v>
      </c>
      <c r="E530" s="1" t="s">
        <v>2391</v>
      </c>
      <c r="F530" s="1" t="s">
        <v>304</v>
      </c>
      <c r="G530" s="1" t="s">
        <v>558</v>
      </c>
      <c r="H530" s="1" t="s">
        <v>916</v>
      </c>
      <c r="S530" s="1">
        <v>45</v>
      </c>
      <c r="T530" s="1">
        <v>1</v>
      </c>
      <c r="U530" s="1">
        <v>0</v>
      </c>
      <c r="V530" s="1">
        <v>0</v>
      </c>
    </row>
    <row r="531" spans="1:24" x14ac:dyDescent="0.35">
      <c r="A531" s="1">
        <v>460334</v>
      </c>
      <c r="B531" s="1" t="s">
        <v>2359</v>
      </c>
      <c r="C531" s="1">
        <v>101636503</v>
      </c>
      <c r="D531" s="1">
        <v>334</v>
      </c>
      <c r="E531" s="1" t="s">
        <v>2391</v>
      </c>
      <c r="F531" s="1" t="s">
        <v>304</v>
      </c>
      <c r="G531" s="1" t="s">
        <v>558</v>
      </c>
      <c r="H531" s="1" t="s">
        <v>916</v>
      </c>
      <c r="S531" s="1">
        <v>46</v>
      </c>
      <c r="T531" s="1">
        <v>1</v>
      </c>
      <c r="U531" s="1">
        <v>0</v>
      </c>
      <c r="V531" s="1">
        <v>0</v>
      </c>
    </row>
    <row r="532" spans="1:24" x14ac:dyDescent="0.35">
      <c r="A532" s="1">
        <v>470334</v>
      </c>
      <c r="B532" s="1" t="s">
        <v>2360</v>
      </c>
      <c r="C532" s="1">
        <v>101636503</v>
      </c>
      <c r="D532" s="1">
        <v>334</v>
      </c>
      <c r="E532" s="1" t="s">
        <v>2391</v>
      </c>
      <c r="F532" s="1" t="s">
        <v>304</v>
      </c>
      <c r="G532" s="1" t="s">
        <v>558</v>
      </c>
      <c r="H532" s="1" t="s">
        <v>916</v>
      </c>
      <c r="S532" s="1">
        <v>47</v>
      </c>
      <c r="T532" s="1">
        <v>1</v>
      </c>
      <c r="U532" s="1">
        <v>0</v>
      </c>
      <c r="V532" s="1">
        <v>0</v>
      </c>
    </row>
    <row r="533" spans="1:24" x14ac:dyDescent="0.35">
      <c r="A533" s="1">
        <v>480334</v>
      </c>
      <c r="B533" s="1" t="s">
        <v>2361</v>
      </c>
      <c r="C533" s="1">
        <v>101636503</v>
      </c>
      <c r="D533" s="1">
        <v>334</v>
      </c>
      <c r="E533" s="1" t="s">
        <v>2391</v>
      </c>
      <c r="F533" s="1" t="s">
        <v>304</v>
      </c>
      <c r="G533" s="1" t="s">
        <v>558</v>
      </c>
      <c r="H533" s="1" t="s">
        <v>916</v>
      </c>
      <c r="S533" s="1">
        <v>48</v>
      </c>
      <c r="T533" s="1">
        <v>1</v>
      </c>
      <c r="U533" s="1">
        <v>0</v>
      </c>
      <c r="V533" s="1">
        <v>0</v>
      </c>
    </row>
    <row r="534" spans="1:24" x14ac:dyDescent="0.35">
      <c r="A534" s="1">
        <v>290362</v>
      </c>
      <c r="B534" s="1" t="s">
        <v>2341</v>
      </c>
      <c r="C534" s="1">
        <v>101637002</v>
      </c>
      <c r="D534" s="1">
        <v>362</v>
      </c>
      <c r="E534" s="1" t="s">
        <v>2392</v>
      </c>
      <c r="F534" s="1" t="s">
        <v>304</v>
      </c>
      <c r="G534" s="1" t="s">
        <v>558</v>
      </c>
      <c r="H534" s="1" t="s">
        <v>916</v>
      </c>
      <c r="I534" s="1">
        <v>2127638.8199999998</v>
      </c>
      <c r="K534" s="1">
        <v>540337</v>
      </c>
      <c r="L534" s="1">
        <v>12491162</v>
      </c>
      <c r="S534" s="1">
        <v>29</v>
      </c>
      <c r="T534" s="1">
        <v>1</v>
      </c>
      <c r="U534" s="1">
        <v>15159138</v>
      </c>
      <c r="V534" s="1">
        <v>0</v>
      </c>
    </row>
    <row r="535" spans="1:24" x14ac:dyDescent="0.35">
      <c r="A535" s="1">
        <v>300362</v>
      </c>
      <c r="B535" s="1" t="s">
        <v>2343</v>
      </c>
      <c r="C535" s="1">
        <v>101637002</v>
      </c>
      <c r="D535" s="1">
        <v>362</v>
      </c>
      <c r="E535" s="1" t="s">
        <v>2392</v>
      </c>
      <c r="F535" s="1" t="s">
        <v>304</v>
      </c>
      <c r="G535" s="1" t="s">
        <v>558</v>
      </c>
      <c r="H535" s="1" t="s">
        <v>916</v>
      </c>
      <c r="I535" s="1">
        <v>2049312.1</v>
      </c>
      <c r="K535" s="1">
        <v>540337</v>
      </c>
      <c r="L535" s="1">
        <v>12739247</v>
      </c>
      <c r="M535" s="1">
        <v>0.24808500707149506</v>
      </c>
      <c r="N535" s="1">
        <v>1.9860842227935791</v>
      </c>
      <c r="O535" s="1">
        <v>-7.8326717019081116E-2</v>
      </c>
      <c r="P535" s="1">
        <v>-3.681391716003418</v>
      </c>
      <c r="Q535" s="1">
        <v>0</v>
      </c>
      <c r="S535" s="1">
        <v>30</v>
      </c>
      <c r="T535" s="1">
        <v>1</v>
      </c>
      <c r="U535" s="1">
        <v>15328896</v>
      </c>
      <c r="V535" s="1">
        <v>0.16975829005241394</v>
      </c>
      <c r="W535" s="1">
        <v>1.1198394298553467</v>
      </c>
      <c r="X535" s="1">
        <v>1.1198394298553467</v>
      </c>
    </row>
    <row r="536" spans="1:24" x14ac:dyDescent="0.35">
      <c r="A536" s="1">
        <v>310362</v>
      </c>
      <c r="B536" s="1" t="s">
        <v>2344</v>
      </c>
      <c r="C536" s="1">
        <v>101637002</v>
      </c>
      <c r="D536" s="1">
        <v>362</v>
      </c>
      <c r="E536" s="1" t="s">
        <v>2392</v>
      </c>
      <c r="F536" s="1" t="s">
        <v>304</v>
      </c>
      <c r="G536" s="1" t="s">
        <v>558</v>
      </c>
      <c r="H536" s="1" t="s">
        <v>916</v>
      </c>
      <c r="I536" s="1">
        <v>2075857.56</v>
      </c>
      <c r="K536" s="1">
        <v>540337</v>
      </c>
      <c r="L536" s="1">
        <v>12793404</v>
      </c>
      <c r="M536" s="1">
        <v>5.4157000035047531E-2</v>
      </c>
      <c r="N536" s="1">
        <v>0.4251193106174469</v>
      </c>
      <c r="O536" s="1">
        <v>2.6545459404587746E-2</v>
      </c>
      <c r="P536" s="1">
        <v>1.2953351736068726</v>
      </c>
      <c r="Q536" s="1">
        <v>0</v>
      </c>
      <c r="S536" s="1">
        <v>31</v>
      </c>
      <c r="T536" s="1">
        <v>1</v>
      </c>
      <c r="U536" s="1">
        <v>15409598</v>
      </c>
      <c r="V536" s="1">
        <v>8.0702461302280426E-2</v>
      </c>
      <c r="W536" s="1">
        <v>0.52646976709365845</v>
      </c>
      <c r="X536" s="1">
        <v>0.52646976709365845</v>
      </c>
    </row>
    <row r="537" spans="1:24" x14ac:dyDescent="0.35">
      <c r="A537" s="1">
        <v>320362</v>
      </c>
      <c r="B537" s="1" t="s">
        <v>2345</v>
      </c>
      <c r="C537" s="1">
        <v>101637002</v>
      </c>
      <c r="D537" s="1">
        <v>362</v>
      </c>
      <c r="E537" s="1" t="s">
        <v>2392</v>
      </c>
      <c r="F537" s="1" t="s">
        <v>304</v>
      </c>
      <c r="G537" s="1" t="s">
        <v>558</v>
      </c>
      <c r="H537" s="1" t="s">
        <v>916</v>
      </c>
      <c r="I537" s="1">
        <v>2096778.63</v>
      </c>
      <c r="K537" s="1">
        <v>540337</v>
      </c>
      <c r="L537" s="1">
        <v>12864326</v>
      </c>
      <c r="M537" s="1">
        <v>7.0922002196311951E-2</v>
      </c>
      <c r="N537" s="1">
        <v>0.55436378717422485</v>
      </c>
      <c r="O537" s="1">
        <v>2.0921070128679276E-2</v>
      </c>
      <c r="P537" s="1">
        <v>1.0078278779983521</v>
      </c>
      <c r="Q537" s="1">
        <v>0</v>
      </c>
      <c r="S537" s="1">
        <v>32</v>
      </c>
      <c r="T537" s="1">
        <v>1</v>
      </c>
      <c r="U537" s="1">
        <v>15501442</v>
      </c>
      <c r="V537" s="1">
        <v>9.1843068599700928E-2</v>
      </c>
      <c r="W537" s="1">
        <v>0.59601813554763794</v>
      </c>
      <c r="X537" s="1">
        <v>0.59601813554763794</v>
      </c>
    </row>
    <row r="538" spans="1:24" x14ac:dyDescent="0.35">
      <c r="A538" s="1">
        <v>330362</v>
      </c>
      <c r="B538" s="1" t="s">
        <v>2346</v>
      </c>
      <c r="C538" s="1">
        <v>101637002</v>
      </c>
      <c r="D538" s="1">
        <v>362</v>
      </c>
      <c r="E538" s="1" t="s">
        <v>2392</v>
      </c>
      <c r="F538" s="1" t="s">
        <v>304</v>
      </c>
      <c r="G538" s="1" t="s">
        <v>558</v>
      </c>
      <c r="H538" s="1" t="s">
        <v>916</v>
      </c>
      <c r="I538" s="1">
        <v>2160071.5699999998</v>
      </c>
      <c r="K538" s="1">
        <v>540337</v>
      </c>
      <c r="L538" s="1">
        <v>13063335</v>
      </c>
      <c r="M538" s="1">
        <v>0.1990090012550354</v>
      </c>
      <c r="N538" s="1">
        <v>1.5469834804534912</v>
      </c>
      <c r="O538" s="1">
        <v>6.3292942941188812E-2</v>
      </c>
      <c r="P538" s="1">
        <v>3.0185799598693848</v>
      </c>
      <c r="Q538" s="1">
        <v>0</v>
      </c>
      <c r="S538" s="1">
        <v>33</v>
      </c>
      <c r="T538" s="1">
        <v>1</v>
      </c>
      <c r="U538" s="1">
        <v>15763744</v>
      </c>
      <c r="V538" s="1">
        <v>0.26230195164680481</v>
      </c>
      <c r="W538" s="1">
        <v>1.6921135187149048</v>
      </c>
      <c r="X538" s="1">
        <v>1.6921135187149048</v>
      </c>
    </row>
    <row r="539" spans="1:24" x14ac:dyDescent="0.35">
      <c r="A539" s="1">
        <v>340362</v>
      </c>
      <c r="B539" s="1" t="s">
        <v>2347</v>
      </c>
      <c r="C539" s="1">
        <v>101637002</v>
      </c>
      <c r="D539" s="1">
        <v>362</v>
      </c>
      <c r="E539" s="1" t="s">
        <v>2392</v>
      </c>
      <c r="F539" s="1" t="s">
        <v>304</v>
      </c>
      <c r="G539" s="1" t="s">
        <v>558</v>
      </c>
      <c r="H539" s="1" t="s">
        <v>916</v>
      </c>
      <c r="I539" s="1">
        <v>2160004.7999999998</v>
      </c>
      <c r="K539" s="1">
        <v>540337</v>
      </c>
      <c r="L539" s="1">
        <v>13063327</v>
      </c>
      <c r="M539" s="1">
        <v>-7.9999999798019417E-6</v>
      </c>
      <c r="N539" s="1">
        <v>-6.1240105424076319E-5</v>
      </c>
      <c r="O539" s="1">
        <v>-6.6770000557880849E-5</v>
      </c>
      <c r="P539" s="1">
        <v>-3.0911013018339872E-3</v>
      </c>
      <c r="Q539" s="1">
        <v>0</v>
      </c>
      <c r="S539" s="1">
        <v>34</v>
      </c>
      <c r="T539" s="1">
        <v>1</v>
      </c>
      <c r="U539" s="1">
        <v>15763669</v>
      </c>
      <c r="V539" s="1">
        <v>-7.4770003266166896E-5</v>
      </c>
      <c r="W539" s="1">
        <v>-4.7577530494891107E-4</v>
      </c>
      <c r="X539" s="1">
        <v>-4.7577530494891107E-4</v>
      </c>
    </row>
    <row r="540" spans="1:24" x14ac:dyDescent="0.35">
      <c r="A540" s="1">
        <v>350362</v>
      </c>
      <c r="B540" s="1" t="s">
        <v>2348</v>
      </c>
      <c r="C540" s="1">
        <v>101637002</v>
      </c>
      <c r="D540" s="1">
        <v>362</v>
      </c>
      <c r="E540" s="1" t="s">
        <v>2392</v>
      </c>
      <c r="F540" s="1" t="s">
        <v>304</v>
      </c>
      <c r="G540" s="1" t="s">
        <v>558</v>
      </c>
      <c r="H540" s="1" t="s">
        <v>916</v>
      </c>
      <c r="I540" s="1">
        <v>2250017.7200000002</v>
      </c>
      <c r="K540" s="1">
        <v>540337</v>
      </c>
      <c r="L540" s="1">
        <v>13453589</v>
      </c>
      <c r="M540" s="1">
        <v>0.39026200771331787</v>
      </c>
      <c r="N540" s="1">
        <v>2.9874625205993652</v>
      </c>
      <c r="O540" s="1">
        <v>9.0012922883033752E-2</v>
      </c>
      <c r="P540" s="1">
        <v>4.1672554016113281</v>
      </c>
      <c r="Q540" s="1">
        <v>0</v>
      </c>
      <c r="S540" s="1">
        <v>35</v>
      </c>
      <c r="T540" s="1">
        <v>1</v>
      </c>
      <c r="U540" s="1">
        <v>16243944</v>
      </c>
      <c r="V540" s="1">
        <v>0.48027491569519043</v>
      </c>
      <c r="W540" s="1">
        <v>3.0467209815979004</v>
      </c>
      <c r="X540" s="1">
        <v>3.0467209815979004</v>
      </c>
    </row>
    <row r="541" spans="1:24" x14ac:dyDescent="0.35">
      <c r="A541" s="1">
        <v>360362</v>
      </c>
      <c r="B541" s="1" t="s">
        <v>2349</v>
      </c>
      <c r="C541" s="1">
        <v>101637002</v>
      </c>
      <c r="D541" s="1">
        <v>362</v>
      </c>
      <c r="E541" s="1" t="s">
        <v>2392</v>
      </c>
      <c r="F541" s="1" t="s">
        <v>304</v>
      </c>
      <c r="G541" s="1" t="s">
        <v>558</v>
      </c>
      <c r="H541" s="1" t="s">
        <v>916</v>
      </c>
      <c r="I541" s="1">
        <v>2398196.87</v>
      </c>
      <c r="K541" s="1">
        <v>540337</v>
      </c>
      <c r="L541" s="1">
        <v>14066085</v>
      </c>
      <c r="M541" s="1">
        <v>0.612496018409729</v>
      </c>
      <c r="N541" s="1">
        <v>4.5526585578918457</v>
      </c>
      <c r="O541" s="1">
        <v>0.14817914366722107</v>
      </c>
      <c r="P541" s="1">
        <v>6.5856881141662598</v>
      </c>
      <c r="Q541" s="1">
        <v>0</v>
      </c>
      <c r="S541" s="1">
        <v>36</v>
      </c>
      <c r="T541" s="1">
        <v>1</v>
      </c>
      <c r="U541" s="1">
        <v>17004618</v>
      </c>
      <c r="V541" s="1">
        <v>0.76067519187927246</v>
      </c>
      <c r="W541" s="1">
        <v>4.6828160285949707</v>
      </c>
      <c r="X541" s="1">
        <v>4.6828160285949707</v>
      </c>
    </row>
    <row r="542" spans="1:24" x14ac:dyDescent="0.35">
      <c r="A542" s="1">
        <v>370362</v>
      </c>
      <c r="B542" s="1" t="s">
        <v>2350</v>
      </c>
      <c r="C542" s="1">
        <v>101637002</v>
      </c>
      <c r="D542" s="1">
        <v>362</v>
      </c>
      <c r="E542" s="1" t="s">
        <v>2392</v>
      </c>
      <c r="F542" s="1" t="s">
        <v>304</v>
      </c>
      <c r="G542" s="1" t="s">
        <v>558</v>
      </c>
      <c r="H542" s="1" t="s">
        <v>916</v>
      </c>
      <c r="I542" s="1">
        <v>2643164.66</v>
      </c>
      <c r="K542" s="1">
        <v>540337</v>
      </c>
      <c r="L542" s="1">
        <v>14738428</v>
      </c>
      <c r="M542" s="1">
        <v>0.67234301567077637</v>
      </c>
      <c r="N542" s="1">
        <v>4.7798871994018555</v>
      </c>
      <c r="O542" s="1">
        <v>0.24496778845787048</v>
      </c>
      <c r="P542" s="1">
        <v>10.214665412902832</v>
      </c>
      <c r="Q542" s="1">
        <v>0</v>
      </c>
      <c r="S542" s="1">
        <v>37</v>
      </c>
      <c r="T542" s="1">
        <v>1</v>
      </c>
      <c r="U542" s="1">
        <v>17921930</v>
      </c>
      <c r="V542" s="1">
        <v>0.91731083393096924</v>
      </c>
      <c r="W542" s="1">
        <v>5.3944873809814453</v>
      </c>
      <c r="X542" s="1">
        <v>5.3944873809814453</v>
      </c>
    </row>
    <row r="543" spans="1:24" x14ac:dyDescent="0.35">
      <c r="A543" s="1">
        <v>380362</v>
      </c>
      <c r="B543" s="1" t="s">
        <v>2351</v>
      </c>
      <c r="C543" s="1">
        <v>101637002</v>
      </c>
      <c r="D543" s="1">
        <v>362</v>
      </c>
      <c r="E543" s="1" t="s">
        <v>2392</v>
      </c>
      <c r="F543" s="1" t="s">
        <v>304</v>
      </c>
      <c r="G543" s="1" t="s">
        <v>558</v>
      </c>
      <c r="H543" s="1" t="s">
        <v>916</v>
      </c>
      <c r="I543" s="1">
        <v>2686402</v>
      </c>
      <c r="K543" s="1">
        <v>1939297</v>
      </c>
      <c r="L543" s="1">
        <v>14991451</v>
      </c>
      <c r="M543" s="1">
        <v>0.25302299857139587</v>
      </c>
      <c r="N543" s="1">
        <v>1.71675705909729</v>
      </c>
      <c r="O543" s="1">
        <v>4.3237339705228806E-2</v>
      </c>
      <c r="P543" s="1">
        <v>1.6358171701431274</v>
      </c>
      <c r="Q543" s="1">
        <v>1.3989599943161011</v>
      </c>
      <c r="S543" s="1">
        <v>38</v>
      </c>
      <c r="T543" s="1">
        <v>1</v>
      </c>
      <c r="U543" s="1">
        <v>19617150</v>
      </c>
      <c r="V543" s="1">
        <v>1.6952203512191772</v>
      </c>
      <c r="W543" s="1">
        <v>9.4589147567749023</v>
      </c>
      <c r="X543" s="1">
        <v>9.4589147567749023</v>
      </c>
    </row>
    <row r="544" spans="1:24" x14ac:dyDescent="0.35">
      <c r="A544" s="1">
        <v>390362</v>
      </c>
      <c r="B544" s="1" t="s">
        <v>2352</v>
      </c>
      <c r="C544" s="1">
        <v>101637002</v>
      </c>
      <c r="D544" s="1">
        <v>362</v>
      </c>
      <c r="E544" s="1" t="s">
        <v>2392</v>
      </c>
      <c r="F544" s="1" t="s">
        <v>304</v>
      </c>
      <c r="G544" s="1" t="s">
        <v>558</v>
      </c>
      <c r="H544" s="1" t="s">
        <v>916</v>
      </c>
      <c r="I544" s="1">
        <v>2777823</v>
      </c>
      <c r="K544" s="1">
        <v>3337527.5</v>
      </c>
      <c r="L544" s="1">
        <v>15142184</v>
      </c>
      <c r="M544" s="1">
        <v>0.15073299407958984</v>
      </c>
      <c r="N544" s="1">
        <v>1.0054596662521362</v>
      </c>
      <c r="O544" s="1">
        <v>9.142100065946579E-2</v>
      </c>
      <c r="P544" s="1">
        <v>3.403101921081543</v>
      </c>
      <c r="Q544" s="1">
        <v>1.3982305526733398</v>
      </c>
      <c r="S544" s="1">
        <v>39</v>
      </c>
      <c r="T544" s="1">
        <v>1</v>
      </c>
      <c r="U544" s="1">
        <v>21257534</v>
      </c>
      <c r="V544" s="1">
        <v>1.6403845548629761</v>
      </c>
      <c r="W544" s="1">
        <v>8.3619890213012695</v>
      </c>
      <c r="X544" s="1">
        <v>8.3619890213012695</v>
      </c>
    </row>
    <row r="545" spans="1:24" x14ac:dyDescent="0.35">
      <c r="A545" s="1">
        <v>400362</v>
      </c>
      <c r="B545" s="1" t="s">
        <v>2353</v>
      </c>
      <c r="C545" s="1">
        <v>101637002</v>
      </c>
      <c r="D545" s="1">
        <v>362</v>
      </c>
      <c r="E545" s="1" t="s">
        <v>2392</v>
      </c>
      <c r="F545" s="1" t="s">
        <v>304</v>
      </c>
      <c r="G545" s="1" t="s">
        <v>558</v>
      </c>
      <c r="H545" s="1" t="s">
        <v>916</v>
      </c>
      <c r="S545" s="1">
        <v>40</v>
      </c>
      <c r="T545" s="1">
        <v>1</v>
      </c>
      <c r="U545" s="1">
        <v>0</v>
      </c>
      <c r="V545" s="1">
        <v>0</v>
      </c>
      <c r="W545" s="1">
        <v>-100</v>
      </c>
      <c r="X545" s="1">
        <v>-100</v>
      </c>
    </row>
    <row r="546" spans="1:24" x14ac:dyDescent="0.35">
      <c r="A546" s="1">
        <v>410362</v>
      </c>
      <c r="B546" s="1" t="s">
        <v>2354</v>
      </c>
      <c r="C546" s="1">
        <v>101637002</v>
      </c>
      <c r="D546" s="1">
        <v>362</v>
      </c>
      <c r="E546" s="1" t="s">
        <v>2392</v>
      </c>
      <c r="F546" s="1" t="s">
        <v>304</v>
      </c>
      <c r="G546" s="1" t="s">
        <v>558</v>
      </c>
      <c r="H546" s="1" t="s">
        <v>916</v>
      </c>
      <c r="S546" s="1">
        <v>41</v>
      </c>
      <c r="T546" s="1">
        <v>1</v>
      </c>
      <c r="U546" s="1">
        <v>0</v>
      </c>
      <c r="V546" s="1">
        <v>0</v>
      </c>
    </row>
    <row r="547" spans="1:24" x14ac:dyDescent="0.35">
      <c r="A547" s="1">
        <v>420362</v>
      </c>
      <c r="B547" s="1" t="s">
        <v>2355</v>
      </c>
      <c r="C547" s="1">
        <v>101637002</v>
      </c>
      <c r="D547" s="1">
        <v>362</v>
      </c>
      <c r="E547" s="1" t="s">
        <v>2392</v>
      </c>
      <c r="F547" s="1" t="s">
        <v>304</v>
      </c>
      <c r="G547" s="1" t="s">
        <v>558</v>
      </c>
      <c r="H547" s="1" t="s">
        <v>916</v>
      </c>
      <c r="S547" s="1">
        <v>42</v>
      </c>
      <c r="T547" s="1">
        <v>1</v>
      </c>
      <c r="U547" s="1">
        <v>0</v>
      </c>
      <c r="V547" s="1">
        <v>0</v>
      </c>
    </row>
    <row r="548" spans="1:24" x14ac:dyDescent="0.35">
      <c r="A548" s="1">
        <v>430362</v>
      </c>
      <c r="B548" s="1" t="s">
        <v>2356</v>
      </c>
      <c r="C548" s="1">
        <v>101637002</v>
      </c>
      <c r="D548" s="1">
        <v>362</v>
      </c>
      <c r="E548" s="1" t="s">
        <v>2392</v>
      </c>
      <c r="F548" s="1" t="s">
        <v>304</v>
      </c>
      <c r="G548" s="1" t="s">
        <v>558</v>
      </c>
      <c r="H548" s="1" t="s">
        <v>916</v>
      </c>
      <c r="S548" s="1">
        <v>43</v>
      </c>
      <c r="T548" s="1">
        <v>1</v>
      </c>
      <c r="U548" s="1">
        <v>0</v>
      </c>
      <c r="V548" s="1">
        <v>0</v>
      </c>
    </row>
    <row r="549" spans="1:24" x14ac:dyDescent="0.35">
      <c r="A549" s="1">
        <v>440362</v>
      </c>
      <c r="B549" s="1" t="s">
        <v>2357</v>
      </c>
      <c r="C549" s="1">
        <v>101637002</v>
      </c>
      <c r="D549" s="1">
        <v>362</v>
      </c>
      <c r="E549" s="1" t="s">
        <v>2392</v>
      </c>
      <c r="F549" s="1" t="s">
        <v>304</v>
      </c>
      <c r="G549" s="1" t="s">
        <v>558</v>
      </c>
      <c r="H549" s="1" t="s">
        <v>916</v>
      </c>
      <c r="S549" s="1">
        <v>44</v>
      </c>
      <c r="T549" s="1">
        <v>1</v>
      </c>
      <c r="U549" s="1">
        <v>0</v>
      </c>
      <c r="V549" s="1">
        <v>0</v>
      </c>
    </row>
    <row r="550" spans="1:24" x14ac:dyDescent="0.35">
      <c r="A550" s="1">
        <v>450362</v>
      </c>
      <c r="B550" s="1" t="s">
        <v>2358</v>
      </c>
      <c r="C550" s="1">
        <v>101637002</v>
      </c>
      <c r="D550" s="1">
        <v>362</v>
      </c>
      <c r="E550" s="1" t="s">
        <v>2392</v>
      </c>
      <c r="F550" s="1" t="s">
        <v>304</v>
      </c>
      <c r="G550" s="1" t="s">
        <v>558</v>
      </c>
      <c r="H550" s="1" t="s">
        <v>916</v>
      </c>
      <c r="S550" s="1">
        <v>45</v>
      </c>
      <c r="T550" s="1">
        <v>1</v>
      </c>
      <c r="U550" s="1">
        <v>0</v>
      </c>
      <c r="V550" s="1">
        <v>0</v>
      </c>
    </row>
    <row r="551" spans="1:24" x14ac:dyDescent="0.35">
      <c r="A551" s="1">
        <v>460362</v>
      </c>
      <c r="B551" s="1" t="s">
        <v>2359</v>
      </c>
      <c r="C551" s="1">
        <v>101637002</v>
      </c>
      <c r="D551" s="1">
        <v>362</v>
      </c>
      <c r="E551" s="1" t="s">
        <v>2392</v>
      </c>
      <c r="F551" s="1" t="s">
        <v>304</v>
      </c>
      <c r="G551" s="1" t="s">
        <v>558</v>
      </c>
      <c r="H551" s="1" t="s">
        <v>916</v>
      </c>
      <c r="S551" s="1">
        <v>46</v>
      </c>
      <c r="T551" s="1">
        <v>1</v>
      </c>
      <c r="U551" s="1">
        <v>0</v>
      </c>
      <c r="V551" s="1">
        <v>0</v>
      </c>
    </row>
    <row r="552" spans="1:24" x14ac:dyDescent="0.35">
      <c r="A552" s="1">
        <v>470362</v>
      </c>
      <c r="B552" s="1" t="s">
        <v>2360</v>
      </c>
      <c r="C552" s="1">
        <v>101637002</v>
      </c>
      <c r="D552" s="1">
        <v>362</v>
      </c>
      <c r="E552" s="1" t="s">
        <v>2392</v>
      </c>
      <c r="F552" s="1" t="s">
        <v>304</v>
      </c>
      <c r="G552" s="1" t="s">
        <v>558</v>
      </c>
      <c r="H552" s="1" t="s">
        <v>916</v>
      </c>
      <c r="S552" s="1">
        <v>47</v>
      </c>
      <c r="T552" s="1">
        <v>1</v>
      </c>
      <c r="U552" s="1">
        <v>0</v>
      </c>
      <c r="V552" s="1">
        <v>0</v>
      </c>
    </row>
    <row r="553" spans="1:24" x14ac:dyDescent="0.35">
      <c r="A553" s="1">
        <v>480362</v>
      </c>
      <c r="B553" s="1" t="s">
        <v>2361</v>
      </c>
      <c r="C553" s="1">
        <v>101637002</v>
      </c>
      <c r="D553" s="1">
        <v>362</v>
      </c>
      <c r="E553" s="1" t="s">
        <v>2392</v>
      </c>
      <c r="F553" s="1" t="s">
        <v>304</v>
      </c>
      <c r="G553" s="1" t="s">
        <v>558</v>
      </c>
      <c r="H553" s="1" t="s">
        <v>916</v>
      </c>
      <c r="S553" s="1">
        <v>48</v>
      </c>
      <c r="T553" s="1">
        <v>1</v>
      </c>
      <c r="U553" s="1">
        <v>0</v>
      </c>
      <c r="V553" s="1">
        <v>0</v>
      </c>
    </row>
    <row r="554" spans="1:24" x14ac:dyDescent="0.35">
      <c r="A554" s="1">
        <v>290432</v>
      </c>
      <c r="B554" s="1" t="s">
        <v>2341</v>
      </c>
      <c r="C554" s="1">
        <v>101638003</v>
      </c>
      <c r="D554" s="1">
        <v>432</v>
      </c>
      <c r="E554" s="1" t="s">
        <v>2393</v>
      </c>
      <c r="F554" s="1" t="s">
        <v>304</v>
      </c>
      <c r="G554" s="1" t="s">
        <v>558</v>
      </c>
      <c r="H554" s="1" t="s">
        <v>916</v>
      </c>
      <c r="I554" s="1">
        <v>1969152.61</v>
      </c>
      <c r="K554" s="1">
        <v>418251</v>
      </c>
      <c r="L554" s="1">
        <v>11483959</v>
      </c>
      <c r="S554" s="1">
        <v>29</v>
      </c>
      <c r="T554" s="1">
        <v>1</v>
      </c>
      <c r="U554" s="1">
        <v>13871362</v>
      </c>
      <c r="V554" s="1">
        <v>0</v>
      </c>
    </row>
    <row r="555" spans="1:24" x14ac:dyDescent="0.35">
      <c r="A555" s="1">
        <v>300432</v>
      </c>
      <c r="B555" s="1" t="s">
        <v>2343</v>
      </c>
      <c r="C555" s="1">
        <v>101638003</v>
      </c>
      <c r="D555" s="1">
        <v>432</v>
      </c>
      <c r="E555" s="1" t="s">
        <v>2393</v>
      </c>
      <c r="F555" s="1" t="s">
        <v>304</v>
      </c>
      <c r="G555" s="1" t="s">
        <v>558</v>
      </c>
      <c r="H555" s="1" t="s">
        <v>916</v>
      </c>
      <c r="I555" s="1">
        <v>2146115.48</v>
      </c>
      <c r="J555" s="1">
        <v>29195.94</v>
      </c>
      <c r="K555" s="1">
        <v>522843</v>
      </c>
      <c r="L555" s="1">
        <v>11673162</v>
      </c>
      <c r="M555" s="1">
        <v>0.18920299410820007</v>
      </c>
      <c r="N555" s="1">
        <v>1.6475416421890259</v>
      </c>
      <c r="O555" s="1">
        <v>0.17696286737918854</v>
      </c>
      <c r="P555" s="1">
        <v>8.9867525100708008</v>
      </c>
      <c r="Q555" s="1">
        <v>0.10459200292825699</v>
      </c>
      <c r="S555" s="1">
        <v>30</v>
      </c>
      <c r="T555" s="1">
        <v>1</v>
      </c>
      <c r="U555" s="1">
        <v>14371316</v>
      </c>
      <c r="V555" s="1">
        <v>0.4707578718662262</v>
      </c>
      <c r="W555" s="1">
        <v>3.6042170524597168</v>
      </c>
      <c r="X555" s="1">
        <v>3.6042170524597168</v>
      </c>
    </row>
    <row r="556" spans="1:24" x14ac:dyDescent="0.35">
      <c r="A556" s="1">
        <v>310432</v>
      </c>
      <c r="B556" s="1" t="s">
        <v>2344</v>
      </c>
      <c r="C556" s="1">
        <v>101638003</v>
      </c>
      <c r="D556" s="1">
        <v>432</v>
      </c>
      <c r="E556" s="1" t="s">
        <v>2393</v>
      </c>
      <c r="F556" s="1" t="s">
        <v>304</v>
      </c>
      <c r="G556" s="1" t="s">
        <v>558</v>
      </c>
      <c r="H556" s="1" t="s">
        <v>916</v>
      </c>
      <c r="I556" s="1">
        <v>2044018.34</v>
      </c>
      <c r="J556" s="1">
        <v>41579.61</v>
      </c>
      <c r="K556" s="1">
        <v>470547</v>
      </c>
      <c r="L556" s="1">
        <v>11801499</v>
      </c>
      <c r="M556" s="1">
        <v>0.12833699584007263</v>
      </c>
      <c r="N556" s="1">
        <v>1.0994193553924561</v>
      </c>
      <c r="O556" s="1">
        <v>-0.10209713876247406</v>
      </c>
      <c r="P556" s="1">
        <v>-4.7572994232177734</v>
      </c>
      <c r="Q556" s="1">
        <v>-5.2296001464128494E-2</v>
      </c>
      <c r="R556" s="1">
        <v>1.238366961479187E-2</v>
      </c>
      <c r="S556" s="1">
        <v>31</v>
      </c>
      <c r="T556" s="1">
        <v>1</v>
      </c>
      <c r="U556" s="1">
        <v>14357644</v>
      </c>
      <c r="V556" s="1">
        <v>-1.3672471046447754E-2</v>
      </c>
      <c r="W556" s="1">
        <v>-9.5133945345878601E-2</v>
      </c>
      <c r="X556" s="1">
        <v>-9.5133945345878601E-2</v>
      </c>
    </row>
    <row r="557" spans="1:24" x14ac:dyDescent="0.35">
      <c r="A557" s="1">
        <v>320432</v>
      </c>
      <c r="B557" s="1" t="s">
        <v>2345</v>
      </c>
      <c r="C557" s="1">
        <v>101638003</v>
      </c>
      <c r="D557" s="1">
        <v>432</v>
      </c>
      <c r="E557" s="1" t="s">
        <v>2393</v>
      </c>
      <c r="F557" s="1" t="s">
        <v>304</v>
      </c>
      <c r="G557" s="1" t="s">
        <v>558</v>
      </c>
      <c r="H557" s="1" t="s">
        <v>916</v>
      </c>
      <c r="I557" s="1">
        <v>2050972.2</v>
      </c>
      <c r="J557" s="1">
        <v>78385.62</v>
      </c>
      <c r="K557" s="1">
        <v>470547</v>
      </c>
      <c r="L557" s="1">
        <v>11933010</v>
      </c>
      <c r="M557" s="1">
        <v>0.13151100277900696</v>
      </c>
      <c r="N557" s="1">
        <v>1.1143584251403809</v>
      </c>
      <c r="O557" s="1">
        <v>6.95386016741395E-3</v>
      </c>
      <c r="P557" s="1">
        <v>0.34020537137985229</v>
      </c>
      <c r="Q557" s="1">
        <v>0</v>
      </c>
      <c r="R557" s="1">
        <v>3.6806009709835052E-2</v>
      </c>
      <c r="S557" s="1">
        <v>32</v>
      </c>
      <c r="T557" s="1">
        <v>1</v>
      </c>
      <c r="U557" s="1">
        <v>14532915</v>
      </c>
      <c r="V557" s="1">
        <v>0.17527087032794952</v>
      </c>
      <c r="W557" s="1">
        <v>1.2207504510879517</v>
      </c>
      <c r="X557" s="1">
        <v>1.2207504510879517</v>
      </c>
    </row>
    <row r="558" spans="1:24" x14ac:dyDescent="0.35">
      <c r="A558" s="1">
        <v>330432</v>
      </c>
      <c r="B558" s="1" t="s">
        <v>2346</v>
      </c>
      <c r="C558" s="1">
        <v>101638003</v>
      </c>
      <c r="D558" s="1">
        <v>432</v>
      </c>
      <c r="E558" s="1" t="s">
        <v>2393</v>
      </c>
      <c r="F558" s="1" t="s">
        <v>304</v>
      </c>
      <c r="G558" s="1" t="s">
        <v>558</v>
      </c>
      <c r="H558" s="1" t="s">
        <v>916</v>
      </c>
      <c r="I558" s="1">
        <v>2126840.89</v>
      </c>
      <c r="J558" s="1">
        <v>124432.25</v>
      </c>
      <c r="K558" s="1">
        <v>470547</v>
      </c>
      <c r="L558" s="1">
        <v>12333689</v>
      </c>
      <c r="M558" s="1">
        <v>0.40067899227142334</v>
      </c>
      <c r="N558" s="1">
        <v>3.3577361106872559</v>
      </c>
      <c r="O558" s="1">
        <v>7.5868688523769379E-2</v>
      </c>
      <c r="P558" s="1">
        <v>3.6991574764251709</v>
      </c>
      <c r="Q558" s="1">
        <v>0</v>
      </c>
      <c r="R558" s="1">
        <v>4.6046629548072815E-2</v>
      </c>
      <c r="S558" s="1">
        <v>33</v>
      </c>
      <c r="T558" s="1">
        <v>1</v>
      </c>
      <c r="U558" s="1">
        <v>15055509</v>
      </c>
      <c r="V558" s="1">
        <v>0.52259433269500732</v>
      </c>
      <c r="W558" s="1">
        <v>3.5959336757659912</v>
      </c>
      <c r="X558" s="1">
        <v>3.5959336757659912</v>
      </c>
    </row>
    <row r="559" spans="1:24" x14ac:dyDescent="0.35">
      <c r="A559" s="1">
        <v>340432</v>
      </c>
      <c r="B559" s="1" t="s">
        <v>2347</v>
      </c>
      <c r="C559" s="1">
        <v>101638003</v>
      </c>
      <c r="D559" s="1">
        <v>432</v>
      </c>
      <c r="E559" s="1" t="s">
        <v>2393</v>
      </c>
      <c r="F559" s="1" t="s">
        <v>304</v>
      </c>
      <c r="G559" s="1" t="s">
        <v>558</v>
      </c>
      <c r="H559" s="1" t="s">
        <v>916</v>
      </c>
      <c r="I559" s="1">
        <v>2126780.44</v>
      </c>
      <c r="J559" s="1">
        <v>154810.92000000001</v>
      </c>
      <c r="K559" s="1">
        <v>470547</v>
      </c>
      <c r="L559" s="1">
        <v>12333679</v>
      </c>
      <c r="M559" s="1">
        <v>-9.9999997473787516E-6</v>
      </c>
      <c r="N559" s="1">
        <v>-8.1078746006824076E-5</v>
      </c>
      <c r="O559" s="1">
        <v>-6.0449998272815719E-5</v>
      </c>
      <c r="P559" s="1">
        <v>-2.8422435279935598E-3</v>
      </c>
      <c r="Q559" s="1">
        <v>0</v>
      </c>
      <c r="R559" s="1">
        <v>3.0378669500350952E-2</v>
      </c>
      <c r="S559" s="1">
        <v>34</v>
      </c>
      <c r="T559" s="1">
        <v>1</v>
      </c>
      <c r="U559" s="1">
        <v>15085818</v>
      </c>
      <c r="V559" s="1">
        <v>3.030821867287159E-2</v>
      </c>
      <c r="W559" s="1">
        <v>0.2013150155544281</v>
      </c>
      <c r="X559" s="1">
        <v>0.2013150155544281</v>
      </c>
    </row>
    <row r="560" spans="1:24" x14ac:dyDescent="0.35">
      <c r="A560" s="1">
        <v>350432</v>
      </c>
      <c r="B560" s="1" t="s">
        <v>2348</v>
      </c>
      <c r="C560" s="1">
        <v>101638003</v>
      </c>
      <c r="D560" s="1">
        <v>432</v>
      </c>
      <c r="E560" s="1" t="s">
        <v>2393</v>
      </c>
      <c r="F560" s="1" t="s">
        <v>304</v>
      </c>
      <c r="G560" s="1" t="s">
        <v>558</v>
      </c>
      <c r="H560" s="1" t="s">
        <v>916</v>
      </c>
      <c r="I560" s="1">
        <v>2241645.9500000002</v>
      </c>
      <c r="J560" s="1">
        <v>188174</v>
      </c>
      <c r="K560" s="1">
        <v>470547</v>
      </c>
      <c r="L560" s="1">
        <v>12481268</v>
      </c>
      <c r="M560" s="1">
        <v>0.14758899807929993</v>
      </c>
      <c r="N560" s="1">
        <v>1.19663405418396</v>
      </c>
      <c r="O560" s="1">
        <v>0.1148655116558075</v>
      </c>
      <c r="P560" s="1">
        <v>5.4009103775024414</v>
      </c>
      <c r="Q560" s="1">
        <v>0</v>
      </c>
      <c r="R560" s="1">
        <v>3.3363081514835358E-2</v>
      </c>
      <c r="S560" s="1">
        <v>35</v>
      </c>
      <c r="T560" s="1">
        <v>1</v>
      </c>
      <c r="U560" s="1">
        <v>15381635</v>
      </c>
      <c r="V560" s="1">
        <v>0.29581758379936218</v>
      </c>
      <c r="W560" s="1">
        <v>1.9608947038650513</v>
      </c>
      <c r="X560" s="1">
        <v>1.9608947038650513</v>
      </c>
    </row>
    <row r="561" spans="1:24" x14ac:dyDescent="0.35">
      <c r="A561" s="1">
        <v>360432</v>
      </c>
      <c r="B561" s="1" t="s">
        <v>2349</v>
      </c>
      <c r="C561" s="1">
        <v>101638003</v>
      </c>
      <c r="D561" s="1">
        <v>432</v>
      </c>
      <c r="E561" s="1" t="s">
        <v>2393</v>
      </c>
      <c r="F561" s="1" t="s">
        <v>304</v>
      </c>
      <c r="G561" s="1" t="s">
        <v>558</v>
      </c>
      <c r="H561" s="1" t="s">
        <v>916</v>
      </c>
      <c r="I561" s="1">
        <v>2414284.36</v>
      </c>
      <c r="J561" s="1">
        <v>219304.72</v>
      </c>
      <c r="K561" s="1">
        <v>470547</v>
      </c>
      <c r="L561" s="1">
        <v>13121787</v>
      </c>
      <c r="M561" s="1">
        <v>0.64051902294158936</v>
      </c>
      <c r="N561" s="1">
        <v>5.1318421363830566</v>
      </c>
      <c r="O561" s="1">
        <v>0.1726384162902832</v>
      </c>
      <c r="P561" s="1">
        <v>7.7014126777648926</v>
      </c>
      <c r="Q561" s="1">
        <v>0</v>
      </c>
      <c r="R561" s="1">
        <v>3.1130719929933548E-2</v>
      </c>
      <c r="S561" s="1">
        <v>36</v>
      </c>
      <c r="T561" s="1">
        <v>1</v>
      </c>
      <c r="U561" s="1">
        <v>16225923</v>
      </c>
      <c r="V561" s="1">
        <v>0.844288170337677</v>
      </c>
      <c r="W561" s="1">
        <v>5.4889354705810547</v>
      </c>
      <c r="X561" s="1">
        <v>5.4889354705810547</v>
      </c>
    </row>
    <row r="562" spans="1:24" x14ac:dyDescent="0.35">
      <c r="A562" s="1">
        <v>370432</v>
      </c>
      <c r="B562" s="1" t="s">
        <v>2350</v>
      </c>
      <c r="C562" s="1">
        <v>101638003</v>
      </c>
      <c r="D562" s="1">
        <v>432</v>
      </c>
      <c r="E562" s="1" t="s">
        <v>2393</v>
      </c>
      <c r="F562" s="1" t="s">
        <v>304</v>
      </c>
      <c r="G562" s="1" t="s">
        <v>558</v>
      </c>
      <c r="H562" s="1" t="s">
        <v>916</v>
      </c>
      <c r="I562" s="1">
        <v>2533695.7799999998</v>
      </c>
      <c r="J562" s="1">
        <v>346590.67</v>
      </c>
      <c r="K562" s="1">
        <v>470547</v>
      </c>
      <c r="L562" s="1">
        <v>13937673</v>
      </c>
      <c r="M562" s="1">
        <v>0.81588602066040039</v>
      </c>
      <c r="N562" s="1">
        <v>6.2177963256835938</v>
      </c>
      <c r="O562" s="1">
        <v>0.1194114163517952</v>
      </c>
      <c r="P562" s="1">
        <v>4.946037769317627</v>
      </c>
      <c r="Q562" s="1">
        <v>0</v>
      </c>
      <c r="R562" s="1">
        <v>0.12728595733642578</v>
      </c>
      <c r="S562" s="1">
        <v>37</v>
      </c>
      <c r="T562" s="1">
        <v>1</v>
      </c>
      <c r="U562" s="1">
        <v>17288506</v>
      </c>
      <c r="V562" s="1">
        <v>1.0625834465026855</v>
      </c>
      <c r="W562" s="1">
        <v>6.5486750602722168</v>
      </c>
      <c r="X562" s="1">
        <v>6.5486750602722168</v>
      </c>
    </row>
    <row r="563" spans="1:24" x14ac:dyDescent="0.35">
      <c r="A563" s="1">
        <v>380432</v>
      </c>
      <c r="B563" s="1" t="s">
        <v>2351</v>
      </c>
      <c r="C563" s="1">
        <v>101638003</v>
      </c>
      <c r="D563" s="1">
        <v>432</v>
      </c>
      <c r="E563" s="1" t="s">
        <v>2393</v>
      </c>
      <c r="F563" s="1" t="s">
        <v>304</v>
      </c>
      <c r="G563" s="1" t="s">
        <v>558</v>
      </c>
      <c r="H563" s="1" t="s">
        <v>916</v>
      </c>
      <c r="I563" s="1">
        <v>2703940</v>
      </c>
      <c r="J563" s="1">
        <v>293588</v>
      </c>
      <c r="K563" s="1">
        <v>876823.4375</v>
      </c>
      <c r="L563" s="1">
        <v>14219804</v>
      </c>
      <c r="M563" s="1">
        <v>0.28213098645210266</v>
      </c>
      <c r="N563" s="1">
        <v>2.0242331027984619</v>
      </c>
      <c r="O563" s="1">
        <v>0.17024421691894531</v>
      </c>
      <c r="P563" s="1">
        <v>6.719205379486084</v>
      </c>
      <c r="Q563" s="1">
        <v>0.40627643465995789</v>
      </c>
      <c r="R563" s="1">
        <v>-5.3002670407295227E-2</v>
      </c>
      <c r="S563" s="1">
        <v>38</v>
      </c>
      <c r="T563" s="1">
        <v>1</v>
      </c>
      <c r="U563" s="1">
        <v>18094156</v>
      </c>
      <c r="V563" s="1">
        <v>0.8056490421295166</v>
      </c>
      <c r="W563" s="1">
        <v>4.6600322723388672</v>
      </c>
      <c r="X563" s="1">
        <v>4.6600322723388672</v>
      </c>
    </row>
    <row r="564" spans="1:24" x14ac:dyDescent="0.35">
      <c r="A564" s="1">
        <v>390432</v>
      </c>
      <c r="B564" s="1" t="s">
        <v>2352</v>
      </c>
      <c r="C564" s="1">
        <v>101638003</v>
      </c>
      <c r="D564" s="1">
        <v>432</v>
      </c>
      <c r="E564" s="1" t="s">
        <v>2393</v>
      </c>
      <c r="F564" s="1" t="s">
        <v>304</v>
      </c>
      <c r="G564" s="1" t="s">
        <v>558</v>
      </c>
      <c r="H564" s="1" t="s">
        <v>916</v>
      </c>
      <c r="I564" s="1">
        <v>2796719</v>
      </c>
      <c r="J564" s="1">
        <v>341017</v>
      </c>
      <c r="K564" s="1">
        <v>1282888</v>
      </c>
      <c r="L564" s="1">
        <v>14372723</v>
      </c>
      <c r="M564" s="1">
        <v>0.15291899442672729</v>
      </c>
      <c r="N564" s="1">
        <v>1.0753945112228394</v>
      </c>
      <c r="O564" s="1">
        <v>9.2779003083705902E-2</v>
      </c>
      <c r="P564" s="1">
        <v>3.4312522411346436</v>
      </c>
      <c r="Q564" s="1">
        <v>0.40606456995010376</v>
      </c>
      <c r="R564" s="1">
        <v>4.7428999096155167E-2</v>
      </c>
      <c r="S564" s="1">
        <v>39</v>
      </c>
      <c r="T564" s="1">
        <v>1</v>
      </c>
      <c r="U564" s="1">
        <v>18793348</v>
      </c>
      <c r="V564" s="1">
        <v>0.69919157028198242</v>
      </c>
      <c r="W564" s="1">
        <v>3.8641867637634277</v>
      </c>
      <c r="X564" s="1">
        <v>3.8641867637634277</v>
      </c>
    </row>
    <row r="565" spans="1:24" x14ac:dyDescent="0.35">
      <c r="A565" s="1">
        <v>400432</v>
      </c>
      <c r="B565" s="1" t="s">
        <v>2353</v>
      </c>
      <c r="C565" s="1">
        <v>101638003</v>
      </c>
      <c r="D565" s="1">
        <v>432</v>
      </c>
      <c r="E565" s="1" t="s">
        <v>2393</v>
      </c>
      <c r="F565" s="1" t="s">
        <v>304</v>
      </c>
      <c r="G565" s="1" t="s">
        <v>558</v>
      </c>
      <c r="H565" s="1" t="s">
        <v>916</v>
      </c>
      <c r="S565" s="1">
        <v>40</v>
      </c>
      <c r="T565" s="1">
        <v>1</v>
      </c>
      <c r="U565" s="1">
        <v>0</v>
      </c>
      <c r="V565" s="1">
        <v>0</v>
      </c>
      <c r="W565" s="1">
        <v>-100</v>
      </c>
      <c r="X565" s="1">
        <v>-100</v>
      </c>
    </row>
    <row r="566" spans="1:24" x14ac:dyDescent="0.35">
      <c r="A566" s="1">
        <v>410432</v>
      </c>
      <c r="B566" s="1" t="s">
        <v>2354</v>
      </c>
      <c r="C566" s="1">
        <v>101638003</v>
      </c>
      <c r="D566" s="1">
        <v>432</v>
      </c>
      <c r="E566" s="1" t="s">
        <v>2393</v>
      </c>
      <c r="F566" s="1" t="s">
        <v>304</v>
      </c>
      <c r="G566" s="1" t="s">
        <v>558</v>
      </c>
      <c r="H566" s="1" t="s">
        <v>916</v>
      </c>
      <c r="S566" s="1">
        <v>41</v>
      </c>
      <c r="T566" s="1">
        <v>1</v>
      </c>
      <c r="U566" s="1">
        <v>0</v>
      </c>
      <c r="V566" s="1">
        <v>0</v>
      </c>
    </row>
    <row r="567" spans="1:24" x14ac:dyDescent="0.35">
      <c r="A567" s="1">
        <v>420432</v>
      </c>
      <c r="B567" s="1" t="s">
        <v>2355</v>
      </c>
      <c r="C567" s="1">
        <v>101638003</v>
      </c>
      <c r="D567" s="1">
        <v>432</v>
      </c>
      <c r="E567" s="1" t="s">
        <v>2393</v>
      </c>
      <c r="F567" s="1" t="s">
        <v>304</v>
      </c>
      <c r="G567" s="1" t="s">
        <v>558</v>
      </c>
      <c r="H567" s="1" t="s">
        <v>916</v>
      </c>
      <c r="S567" s="1">
        <v>42</v>
      </c>
      <c r="T567" s="1">
        <v>1</v>
      </c>
      <c r="U567" s="1">
        <v>0</v>
      </c>
      <c r="V567" s="1">
        <v>0</v>
      </c>
    </row>
    <row r="568" spans="1:24" x14ac:dyDescent="0.35">
      <c r="A568" s="1">
        <v>430432</v>
      </c>
      <c r="B568" s="1" t="s">
        <v>2356</v>
      </c>
      <c r="C568" s="1">
        <v>101638003</v>
      </c>
      <c r="D568" s="1">
        <v>432</v>
      </c>
      <c r="E568" s="1" t="s">
        <v>2393</v>
      </c>
      <c r="F568" s="1" t="s">
        <v>304</v>
      </c>
      <c r="G568" s="1" t="s">
        <v>558</v>
      </c>
      <c r="H568" s="1" t="s">
        <v>916</v>
      </c>
      <c r="S568" s="1">
        <v>43</v>
      </c>
      <c r="T568" s="1">
        <v>1</v>
      </c>
      <c r="U568" s="1">
        <v>0</v>
      </c>
      <c r="V568" s="1">
        <v>0</v>
      </c>
    </row>
    <row r="569" spans="1:24" x14ac:dyDescent="0.35">
      <c r="A569" s="1">
        <v>440432</v>
      </c>
      <c r="B569" s="1" t="s">
        <v>2357</v>
      </c>
      <c r="C569" s="1">
        <v>101638003</v>
      </c>
      <c r="D569" s="1">
        <v>432</v>
      </c>
      <c r="E569" s="1" t="s">
        <v>2393</v>
      </c>
      <c r="F569" s="1" t="s">
        <v>304</v>
      </c>
      <c r="G569" s="1" t="s">
        <v>558</v>
      </c>
      <c r="H569" s="1" t="s">
        <v>916</v>
      </c>
      <c r="S569" s="1">
        <v>44</v>
      </c>
      <c r="T569" s="1">
        <v>1</v>
      </c>
      <c r="U569" s="1">
        <v>0</v>
      </c>
      <c r="V569" s="1">
        <v>0</v>
      </c>
    </row>
    <row r="570" spans="1:24" x14ac:dyDescent="0.35">
      <c r="A570" s="1">
        <v>450432</v>
      </c>
      <c r="B570" s="1" t="s">
        <v>2358</v>
      </c>
      <c r="C570" s="1">
        <v>101638003</v>
      </c>
      <c r="D570" s="1">
        <v>432</v>
      </c>
      <c r="E570" s="1" t="s">
        <v>2393</v>
      </c>
      <c r="F570" s="1" t="s">
        <v>304</v>
      </c>
      <c r="G570" s="1" t="s">
        <v>558</v>
      </c>
      <c r="H570" s="1" t="s">
        <v>916</v>
      </c>
      <c r="S570" s="1">
        <v>45</v>
      </c>
      <c r="T570" s="1">
        <v>1</v>
      </c>
      <c r="U570" s="1">
        <v>0</v>
      </c>
      <c r="V570" s="1">
        <v>0</v>
      </c>
    </row>
    <row r="571" spans="1:24" x14ac:dyDescent="0.35">
      <c r="A571" s="1">
        <v>460432</v>
      </c>
      <c r="B571" s="1" t="s">
        <v>2359</v>
      </c>
      <c r="C571" s="1">
        <v>101638003</v>
      </c>
      <c r="D571" s="1">
        <v>432</v>
      </c>
      <c r="E571" s="1" t="s">
        <v>2393</v>
      </c>
      <c r="F571" s="1" t="s">
        <v>304</v>
      </c>
      <c r="G571" s="1" t="s">
        <v>558</v>
      </c>
      <c r="H571" s="1" t="s">
        <v>916</v>
      </c>
      <c r="S571" s="1">
        <v>46</v>
      </c>
      <c r="T571" s="1">
        <v>1</v>
      </c>
      <c r="U571" s="1">
        <v>0</v>
      </c>
      <c r="V571" s="1">
        <v>0</v>
      </c>
    </row>
    <row r="572" spans="1:24" x14ac:dyDescent="0.35">
      <c r="A572" s="1">
        <v>470432</v>
      </c>
      <c r="B572" s="1" t="s">
        <v>2360</v>
      </c>
      <c r="C572" s="1">
        <v>101638003</v>
      </c>
      <c r="D572" s="1">
        <v>432</v>
      </c>
      <c r="E572" s="1" t="s">
        <v>2393</v>
      </c>
      <c r="F572" s="1" t="s">
        <v>304</v>
      </c>
      <c r="G572" s="1" t="s">
        <v>558</v>
      </c>
      <c r="H572" s="1" t="s">
        <v>916</v>
      </c>
      <c r="S572" s="1">
        <v>47</v>
      </c>
      <c r="T572" s="1">
        <v>1</v>
      </c>
      <c r="U572" s="1">
        <v>0</v>
      </c>
      <c r="V572" s="1">
        <v>0</v>
      </c>
    </row>
    <row r="573" spans="1:24" x14ac:dyDescent="0.35">
      <c r="A573" s="1">
        <v>480432</v>
      </c>
      <c r="B573" s="1" t="s">
        <v>2361</v>
      </c>
      <c r="C573" s="1">
        <v>101638003</v>
      </c>
      <c r="D573" s="1">
        <v>432</v>
      </c>
      <c r="E573" s="1" t="s">
        <v>2393</v>
      </c>
      <c r="F573" s="1" t="s">
        <v>304</v>
      </c>
      <c r="G573" s="1" t="s">
        <v>558</v>
      </c>
      <c r="H573" s="1" t="s">
        <v>916</v>
      </c>
      <c r="S573" s="1">
        <v>48</v>
      </c>
      <c r="T573" s="1">
        <v>1</v>
      </c>
      <c r="U573" s="1">
        <v>0</v>
      </c>
      <c r="V573" s="1">
        <v>0</v>
      </c>
    </row>
    <row r="574" spans="1:24" x14ac:dyDescent="0.35">
      <c r="A574" s="1">
        <v>290462</v>
      </c>
      <c r="B574" s="1" t="s">
        <v>2341</v>
      </c>
      <c r="C574" s="1">
        <v>101638803</v>
      </c>
      <c r="D574" s="1">
        <v>462</v>
      </c>
      <c r="E574" s="1" t="s">
        <v>2394</v>
      </c>
      <c r="F574" s="1" t="s">
        <v>304</v>
      </c>
      <c r="G574" s="1" t="s">
        <v>558</v>
      </c>
      <c r="H574" s="1" t="s">
        <v>916</v>
      </c>
      <c r="I574" s="1">
        <v>1417419.69</v>
      </c>
      <c r="K574" s="1">
        <v>293822</v>
      </c>
      <c r="L574" s="1">
        <v>8516904</v>
      </c>
      <c r="S574" s="1">
        <v>29</v>
      </c>
      <c r="T574" s="1">
        <v>1</v>
      </c>
      <c r="U574" s="1">
        <v>10228146</v>
      </c>
      <c r="V574" s="1">
        <v>0</v>
      </c>
    </row>
    <row r="575" spans="1:24" x14ac:dyDescent="0.35">
      <c r="A575" s="1">
        <v>300462</v>
      </c>
      <c r="B575" s="1" t="s">
        <v>2343</v>
      </c>
      <c r="C575" s="1">
        <v>101638803</v>
      </c>
      <c r="D575" s="1">
        <v>462</v>
      </c>
      <c r="E575" s="1" t="s">
        <v>2394</v>
      </c>
      <c r="F575" s="1" t="s">
        <v>304</v>
      </c>
      <c r="G575" s="1" t="s">
        <v>558</v>
      </c>
      <c r="H575" s="1" t="s">
        <v>916</v>
      </c>
      <c r="I575" s="1">
        <v>1450235</v>
      </c>
      <c r="K575" s="1">
        <v>377046</v>
      </c>
      <c r="L575" s="1">
        <v>8745969</v>
      </c>
      <c r="M575" s="1">
        <v>0.22906500101089478</v>
      </c>
      <c r="N575" s="1">
        <v>2.6895337104797363</v>
      </c>
      <c r="O575" s="1">
        <v>3.2815311104059219E-2</v>
      </c>
      <c r="P575" s="1">
        <v>2.3151443004608154</v>
      </c>
      <c r="Q575" s="1">
        <v>8.3223998546600342E-2</v>
      </c>
      <c r="S575" s="1">
        <v>30</v>
      </c>
      <c r="T575" s="1">
        <v>1</v>
      </c>
      <c r="U575" s="1">
        <v>10573250</v>
      </c>
      <c r="V575" s="1">
        <v>0.34510430693626404</v>
      </c>
      <c r="W575" s="1">
        <v>3.3740620613098145</v>
      </c>
      <c r="X575" s="1">
        <v>3.3740620613098145</v>
      </c>
    </row>
    <row r="576" spans="1:24" x14ac:dyDescent="0.35">
      <c r="A576" s="1">
        <v>310462</v>
      </c>
      <c r="B576" s="1" t="s">
        <v>2344</v>
      </c>
      <c r="C576" s="1">
        <v>101638803</v>
      </c>
      <c r="D576" s="1">
        <v>462</v>
      </c>
      <c r="E576" s="1" t="s">
        <v>2394</v>
      </c>
      <c r="F576" s="1" t="s">
        <v>304</v>
      </c>
      <c r="G576" s="1" t="s">
        <v>558</v>
      </c>
      <c r="H576" s="1" t="s">
        <v>916</v>
      </c>
      <c r="I576" s="1">
        <v>1484524.94</v>
      </c>
      <c r="K576" s="1">
        <v>335434</v>
      </c>
      <c r="L576" s="1">
        <v>8795978</v>
      </c>
      <c r="M576" s="1">
        <v>5.0009001046419144E-2</v>
      </c>
      <c r="N576" s="1">
        <v>0.57179486751556396</v>
      </c>
      <c r="O576" s="1">
        <v>3.4289941191673279E-2</v>
      </c>
      <c r="P576" s="1">
        <v>2.3644402027130127</v>
      </c>
      <c r="Q576" s="1">
        <v>-4.1611999273300171E-2</v>
      </c>
      <c r="S576" s="1">
        <v>31</v>
      </c>
      <c r="T576" s="1">
        <v>1</v>
      </c>
      <c r="U576" s="1">
        <v>10615937</v>
      </c>
      <c r="V576" s="1">
        <v>4.2686942964792252E-2</v>
      </c>
      <c r="W576" s="1">
        <v>0.40372639894485474</v>
      </c>
      <c r="X576" s="1">
        <v>0.40372639894485474</v>
      </c>
    </row>
    <row r="577" spans="1:24" x14ac:dyDescent="0.35">
      <c r="A577" s="1">
        <v>320462</v>
      </c>
      <c r="B577" s="1" t="s">
        <v>2345</v>
      </c>
      <c r="C577" s="1">
        <v>101638803</v>
      </c>
      <c r="D577" s="1">
        <v>462</v>
      </c>
      <c r="E577" s="1" t="s">
        <v>2394</v>
      </c>
      <c r="F577" s="1" t="s">
        <v>304</v>
      </c>
      <c r="G577" s="1" t="s">
        <v>558</v>
      </c>
      <c r="H577" s="1" t="s">
        <v>916</v>
      </c>
      <c r="I577" s="1">
        <v>1509571.55</v>
      </c>
      <c r="K577" s="1">
        <v>335434</v>
      </c>
      <c r="L577" s="1">
        <v>8961950</v>
      </c>
      <c r="M577" s="1">
        <v>0.16597199440002441</v>
      </c>
      <c r="N577" s="1">
        <v>1.8869078159332275</v>
      </c>
      <c r="O577" s="1">
        <v>2.5046609342098236E-2</v>
      </c>
      <c r="P577" s="1">
        <v>1.6871801614761353</v>
      </c>
      <c r="Q577" s="1">
        <v>0</v>
      </c>
      <c r="S577" s="1">
        <v>32</v>
      </c>
      <c r="T577" s="1">
        <v>1</v>
      </c>
      <c r="U577" s="1">
        <v>10806956</v>
      </c>
      <c r="V577" s="1">
        <v>0.19101861119270325</v>
      </c>
      <c r="W577" s="1">
        <v>1.7993607521057129</v>
      </c>
      <c r="X577" s="1">
        <v>1.7993607521057129</v>
      </c>
    </row>
    <row r="578" spans="1:24" x14ac:dyDescent="0.35">
      <c r="A578" s="1">
        <v>330462</v>
      </c>
      <c r="B578" s="1" t="s">
        <v>2346</v>
      </c>
      <c r="C578" s="1">
        <v>101638803</v>
      </c>
      <c r="D578" s="1">
        <v>462</v>
      </c>
      <c r="E578" s="1" t="s">
        <v>2394</v>
      </c>
      <c r="F578" s="1" t="s">
        <v>304</v>
      </c>
      <c r="G578" s="1" t="s">
        <v>558</v>
      </c>
      <c r="H578" s="1" t="s">
        <v>916</v>
      </c>
      <c r="I578" s="1">
        <v>1674112.46</v>
      </c>
      <c r="K578" s="1">
        <v>335434</v>
      </c>
      <c r="L578" s="1">
        <v>9107531</v>
      </c>
      <c r="M578" s="1">
        <v>0.14558100700378418</v>
      </c>
      <c r="N578" s="1">
        <v>1.6244344711303711</v>
      </c>
      <c r="O578" s="1">
        <v>0.16454091668128967</v>
      </c>
      <c r="P578" s="1">
        <v>10.89984130859375</v>
      </c>
      <c r="Q578" s="1">
        <v>0</v>
      </c>
      <c r="S578" s="1">
        <v>33</v>
      </c>
      <c r="T578" s="1">
        <v>1</v>
      </c>
      <c r="U578" s="1">
        <v>11117078</v>
      </c>
      <c r="V578" s="1">
        <v>0.31012192368507385</v>
      </c>
      <c r="W578" s="1">
        <v>2.8696517944335938</v>
      </c>
      <c r="X578" s="1">
        <v>2.8696517944335938</v>
      </c>
    </row>
    <row r="579" spans="1:24" x14ac:dyDescent="0.35">
      <c r="A579" s="1">
        <v>340462</v>
      </c>
      <c r="B579" s="1" t="s">
        <v>2347</v>
      </c>
      <c r="C579" s="1">
        <v>101638803</v>
      </c>
      <c r="D579" s="1">
        <v>462</v>
      </c>
      <c r="E579" s="1" t="s">
        <v>2394</v>
      </c>
      <c r="F579" s="1" t="s">
        <v>304</v>
      </c>
      <c r="G579" s="1" t="s">
        <v>558</v>
      </c>
      <c r="H579" s="1" t="s">
        <v>916</v>
      </c>
      <c r="I579" s="1">
        <v>1693220.68</v>
      </c>
      <c r="K579" s="1">
        <v>335434</v>
      </c>
      <c r="L579" s="1">
        <v>9107478</v>
      </c>
      <c r="M579" s="1">
        <v>-5.2999999752501026E-5</v>
      </c>
      <c r="N579" s="1">
        <v>-5.8193597942590714E-4</v>
      </c>
      <c r="O579" s="1">
        <v>1.910821907222271E-2</v>
      </c>
      <c r="P579" s="1">
        <v>1.1413940191268921</v>
      </c>
      <c r="Q579" s="1">
        <v>0</v>
      </c>
      <c r="S579" s="1">
        <v>34</v>
      </c>
      <c r="T579" s="1">
        <v>1</v>
      </c>
      <c r="U579" s="1">
        <v>11136133</v>
      </c>
      <c r="V579" s="1">
        <v>1.9055219367146492E-2</v>
      </c>
      <c r="W579" s="1">
        <v>0.1714029461145401</v>
      </c>
      <c r="X579" s="1">
        <v>0.1714029461145401</v>
      </c>
    </row>
    <row r="580" spans="1:24" x14ac:dyDescent="0.35">
      <c r="A580" s="1">
        <v>350462</v>
      </c>
      <c r="B580" s="1" t="s">
        <v>2348</v>
      </c>
      <c r="C580" s="1">
        <v>101638803</v>
      </c>
      <c r="D580" s="1">
        <v>462</v>
      </c>
      <c r="E580" s="1" t="s">
        <v>2394</v>
      </c>
      <c r="F580" s="1" t="s">
        <v>304</v>
      </c>
      <c r="G580" s="1" t="s">
        <v>558</v>
      </c>
      <c r="H580" s="1" t="s">
        <v>916</v>
      </c>
      <c r="I580" s="1">
        <v>1769223.91</v>
      </c>
      <c r="K580" s="1">
        <v>335434</v>
      </c>
      <c r="L580" s="1">
        <v>9316852</v>
      </c>
      <c r="M580" s="1">
        <v>0.20937399566173553</v>
      </c>
      <c r="N580" s="1">
        <v>2.2989239692687988</v>
      </c>
      <c r="O580" s="1">
        <v>7.6003231108188629E-2</v>
      </c>
      <c r="P580" s="1">
        <v>4.4886784553527832</v>
      </c>
      <c r="Q580" s="1">
        <v>0</v>
      </c>
      <c r="S580" s="1">
        <v>35</v>
      </c>
      <c r="T580" s="1">
        <v>1</v>
      </c>
      <c r="U580" s="1">
        <v>11421510</v>
      </c>
      <c r="V580" s="1">
        <v>0.28537723422050476</v>
      </c>
      <c r="W580" s="1">
        <v>2.5626220703125</v>
      </c>
      <c r="X580" s="1">
        <v>2.5626220703125</v>
      </c>
    </row>
    <row r="581" spans="1:24" x14ac:dyDescent="0.35">
      <c r="A581" s="1">
        <v>360462</v>
      </c>
      <c r="B581" s="1" t="s">
        <v>2349</v>
      </c>
      <c r="C581" s="1">
        <v>101638803</v>
      </c>
      <c r="D581" s="1">
        <v>462</v>
      </c>
      <c r="E581" s="1" t="s">
        <v>2394</v>
      </c>
      <c r="F581" s="1" t="s">
        <v>304</v>
      </c>
      <c r="G581" s="1" t="s">
        <v>558</v>
      </c>
      <c r="H581" s="1" t="s">
        <v>916</v>
      </c>
      <c r="I581" s="1">
        <v>1895281.59</v>
      </c>
      <c r="K581" s="1">
        <v>335434</v>
      </c>
      <c r="L581" s="1">
        <v>9810333</v>
      </c>
      <c r="M581" s="1">
        <v>0.49348101019859314</v>
      </c>
      <c r="N581" s="1">
        <v>5.2966494560241699</v>
      </c>
      <c r="O581" s="1">
        <v>0.12605768442153931</v>
      </c>
      <c r="P581" s="1">
        <v>7.1250267028808594</v>
      </c>
      <c r="Q581" s="1">
        <v>0</v>
      </c>
      <c r="S581" s="1">
        <v>36</v>
      </c>
      <c r="T581" s="1">
        <v>1</v>
      </c>
      <c r="U581" s="1">
        <v>12041048</v>
      </c>
      <c r="V581" s="1">
        <v>0.61953866481781006</v>
      </c>
      <c r="W581" s="1">
        <v>5.424309253692627</v>
      </c>
      <c r="X581" s="1">
        <v>5.424309253692627</v>
      </c>
    </row>
    <row r="582" spans="1:24" x14ac:dyDescent="0.35">
      <c r="A582" s="1">
        <v>370462</v>
      </c>
      <c r="B582" s="1" t="s">
        <v>2350</v>
      </c>
      <c r="C582" s="1">
        <v>101638803</v>
      </c>
      <c r="D582" s="1">
        <v>462</v>
      </c>
      <c r="E582" s="1" t="s">
        <v>2394</v>
      </c>
      <c r="F582" s="1" t="s">
        <v>304</v>
      </c>
      <c r="G582" s="1" t="s">
        <v>558</v>
      </c>
      <c r="H582" s="1" t="s">
        <v>916</v>
      </c>
      <c r="I582" s="1">
        <v>2020092.25</v>
      </c>
      <c r="K582" s="1">
        <v>335434</v>
      </c>
      <c r="L582" s="1">
        <v>11046788</v>
      </c>
      <c r="M582" s="1">
        <v>1.236454963684082</v>
      </c>
      <c r="N582" s="1">
        <v>12.603598594665527</v>
      </c>
      <c r="O582" s="1">
        <v>0.12481065839529037</v>
      </c>
      <c r="P582" s="1">
        <v>6.5853357315063477</v>
      </c>
      <c r="Q582" s="1">
        <v>0</v>
      </c>
      <c r="S582" s="1">
        <v>37</v>
      </c>
      <c r="T582" s="1">
        <v>1</v>
      </c>
      <c r="U582" s="1">
        <v>13402314</v>
      </c>
      <c r="V582" s="1">
        <v>1.3612656593322754</v>
      </c>
      <c r="W582" s="1">
        <v>11.305212020874023</v>
      </c>
      <c r="X582" s="1">
        <v>11.305212020874023</v>
      </c>
    </row>
    <row r="583" spans="1:24" x14ac:dyDescent="0.35">
      <c r="A583" s="1">
        <v>380462</v>
      </c>
      <c r="B583" s="1" t="s">
        <v>2351</v>
      </c>
      <c r="C583" s="1">
        <v>101638803</v>
      </c>
      <c r="D583" s="1">
        <v>462</v>
      </c>
      <c r="E583" s="1" t="s">
        <v>2394</v>
      </c>
      <c r="F583" s="1" t="s">
        <v>304</v>
      </c>
      <c r="G583" s="1" t="s">
        <v>558</v>
      </c>
      <c r="H583" s="1" t="s">
        <v>916</v>
      </c>
      <c r="I583" s="1">
        <v>2027014</v>
      </c>
      <c r="K583" s="1">
        <v>990870.5</v>
      </c>
      <c r="L583" s="1">
        <v>11290015</v>
      </c>
      <c r="M583" s="1">
        <v>0.24322700500488281</v>
      </c>
      <c r="N583" s="1">
        <v>2.201789379119873</v>
      </c>
      <c r="O583" s="1">
        <v>6.9217500276863575E-3</v>
      </c>
      <c r="P583" s="1">
        <v>0.34264525771141052</v>
      </c>
      <c r="Q583" s="1">
        <v>0.65543651580810547</v>
      </c>
      <c r="S583" s="1">
        <v>38</v>
      </c>
      <c r="T583" s="1">
        <v>1</v>
      </c>
      <c r="U583" s="1">
        <v>14307900</v>
      </c>
      <c r="V583" s="1">
        <v>0.90558528900146484</v>
      </c>
      <c r="W583" s="1">
        <v>6.7569375038146973</v>
      </c>
      <c r="X583" s="1">
        <v>6.7569375038146973</v>
      </c>
    </row>
    <row r="584" spans="1:24" x14ac:dyDescent="0.35">
      <c r="A584" s="1">
        <v>390462</v>
      </c>
      <c r="B584" s="1" t="s">
        <v>2352</v>
      </c>
      <c r="C584" s="1">
        <v>101638803</v>
      </c>
      <c r="D584" s="1">
        <v>462</v>
      </c>
      <c r="E584" s="1" t="s">
        <v>2394</v>
      </c>
      <c r="F584" s="1" t="s">
        <v>304</v>
      </c>
      <c r="G584" s="1" t="s">
        <v>558</v>
      </c>
      <c r="H584" s="1" t="s">
        <v>916</v>
      </c>
      <c r="I584" s="1">
        <v>2114217</v>
      </c>
      <c r="K584" s="1">
        <v>1645965.25</v>
      </c>
      <c r="L584" s="1">
        <v>11414984</v>
      </c>
      <c r="M584" s="1">
        <v>0.1249689981341362</v>
      </c>
      <c r="N584" s="1">
        <v>1.1068984270095825</v>
      </c>
      <c r="O584" s="1">
        <v>8.7203003466129303E-2</v>
      </c>
      <c r="P584" s="1">
        <v>4.3020424842834473</v>
      </c>
      <c r="Q584" s="1">
        <v>0.65509474277496338</v>
      </c>
      <c r="S584" s="1">
        <v>39</v>
      </c>
      <c r="T584" s="1">
        <v>1</v>
      </c>
      <c r="U584" s="1">
        <v>15175166</v>
      </c>
      <c r="V584" s="1">
        <v>0.86726677417755127</v>
      </c>
      <c r="W584" s="1">
        <v>6.0614485740661621</v>
      </c>
      <c r="X584" s="1">
        <v>6.0614485740661621</v>
      </c>
    </row>
    <row r="585" spans="1:24" x14ac:dyDescent="0.35">
      <c r="A585" s="1">
        <v>400462</v>
      </c>
      <c r="B585" s="1" t="s">
        <v>2353</v>
      </c>
      <c r="C585" s="1">
        <v>101638803</v>
      </c>
      <c r="D585" s="1">
        <v>462</v>
      </c>
      <c r="E585" s="1" t="s">
        <v>2394</v>
      </c>
      <c r="F585" s="1" t="s">
        <v>304</v>
      </c>
      <c r="G585" s="1" t="s">
        <v>558</v>
      </c>
      <c r="H585" s="1" t="s">
        <v>916</v>
      </c>
      <c r="S585" s="1">
        <v>40</v>
      </c>
      <c r="T585" s="1">
        <v>1</v>
      </c>
      <c r="U585" s="1">
        <v>0</v>
      </c>
      <c r="V585" s="1">
        <v>0</v>
      </c>
      <c r="W585" s="1">
        <v>-100</v>
      </c>
      <c r="X585" s="1">
        <v>-100</v>
      </c>
    </row>
    <row r="586" spans="1:24" x14ac:dyDescent="0.35">
      <c r="A586" s="1">
        <v>410462</v>
      </c>
      <c r="B586" s="1" t="s">
        <v>2354</v>
      </c>
      <c r="C586" s="1">
        <v>101638803</v>
      </c>
      <c r="D586" s="1">
        <v>462</v>
      </c>
      <c r="E586" s="1" t="s">
        <v>2394</v>
      </c>
      <c r="F586" s="1" t="s">
        <v>304</v>
      </c>
      <c r="G586" s="1" t="s">
        <v>558</v>
      </c>
      <c r="H586" s="1" t="s">
        <v>916</v>
      </c>
      <c r="S586" s="1">
        <v>41</v>
      </c>
      <c r="T586" s="1">
        <v>1</v>
      </c>
      <c r="U586" s="1">
        <v>0</v>
      </c>
      <c r="V586" s="1">
        <v>0</v>
      </c>
    </row>
    <row r="587" spans="1:24" x14ac:dyDescent="0.35">
      <c r="A587" s="1">
        <v>420462</v>
      </c>
      <c r="B587" s="1" t="s">
        <v>2355</v>
      </c>
      <c r="C587" s="1">
        <v>101638803</v>
      </c>
      <c r="D587" s="1">
        <v>462</v>
      </c>
      <c r="E587" s="1" t="s">
        <v>2394</v>
      </c>
      <c r="F587" s="1" t="s">
        <v>304</v>
      </c>
      <c r="G587" s="1" t="s">
        <v>558</v>
      </c>
      <c r="H587" s="1" t="s">
        <v>916</v>
      </c>
      <c r="S587" s="1">
        <v>42</v>
      </c>
      <c r="T587" s="1">
        <v>1</v>
      </c>
      <c r="U587" s="1">
        <v>0</v>
      </c>
      <c r="V587" s="1">
        <v>0</v>
      </c>
    </row>
    <row r="588" spans="1:24" x14ac:dyDescent="0.35">
      <c r="A588" s="1">
        <v>430462</v>
      </c>
      <c r="B588" s="1" t="s">
        <v>2356</v>
      </c>
      <c r="C588" s="1">
        <v>101638803</v>
      </c>
      <c r="D588" s="1">
        <v>462</v>
      </c>
      <c r="E588" s="1" t="s">
        <v>2394</v>
      </c>
      <c r="F588" s="1" t="s">
        <v>304</v>
      </c>
      <c r="G588" s="1" t="s">
        <v>558</v>
      </c>
      <c r="H588" s="1" t="s">
        <v>916</v>
      </c>
      <c r="S588" s="1">
        <v>43</v>
      </c>
      <c r="T588" s="1">
        <v>1</v>
      </c>
      <c r="U588" s="1">
        <v>0</v>
      </c>
      <c r="V588" s="1">
        <v>0</v>
      </c>
    </row>
    <row r="589" spans="1:24" x14ac:dyDescent="0.35">
      <c r="A589" s="1">
        <v>440462</v>
      </c>
      <c r="B589" s="1" t="s">
        <v>2357</v>
      </c>
      <c r="C589" s="1">
        <v>101638803</v>
      </c>
      <c r="D589" s="1">
        <v>462</v>
      </c>
      <c r="E589" s="1" t="s">
        <v>2394</v>
      </c>
      <c r="F589" s="1" t="s">
        <v>304</v>
      </c>
      <c r="G589" s="1" t="s">
        <v>558</v>
      </c>
      <c r="H589" s="1" t="s">
        <v>916</v>
      </c>
      <c r="S589" s="1">
        <v>44</v>
      </c>
      <c r="T589" s="1">
        <v>1</v>
      </c>
      <c r="U589" s="1">
        <v>0</v>
      </c>
      <c r="V589" s="1">
        <v>0</v>
      </c>
    </row>
    <row r="590" spans="1:24" x14ac:dyDescent="0.35">
      <c r="A590" s="1">
        <v>450462</v>
      </c>
      <c r="B590" s="1" t="s">
        <v>2358</v>
      </c>
      <c r="C590" s="1">
        <v>101638803</v>
      </c>
      <c r="D590" s="1">
        <v>462</v>
      </c>
      <c r="E590" s="1" t="s">
        <v>2394</v>
      </c>
      <c r="F590" s="1" t="s">
        <v>304</v>
      </c>
      <c r="G590" s="1" t="s">
        <v>558</v>
      </c>
      <c r="H590" s="1" t="s">
        <v>916</v>
      </c>
      <c r="S590" s="1">
        <v>45</v>
      </c>
      <c r="T590" s="1">
        <v>1</v>
      </c>
      <c r="U590" s="1">
        <v>0</v>
      </c>
      <c r="V590" s="1">
        <v>0</v>
      </c>
    </row>
    <row r="591" spans="1:24" x14ac:dyDescent="0.35">
      <c r="A591" s="1">
        <v>460462</v>
      </c>
      <c r="B591" s="1" t="s">
        <v>2359</v>
      </c>
      <c r="C591" s="1">
        <v>101638803</v>
      </c>
      <c r="D591" s="1">
        <v>462</v>
      </c>
      <c r="E591" s="1" t="s">
        <v>2394</v>
      </c>
      <c r="F591" s="1" t="s">
        <v>304</v>
      </c>
      <c r="G591" s="1" t="s">
        <v>558</v>
      </c>
      <c r="H591" s="1" t="s">
        <v>916</v>
      </c>
      <c r="S591" s="1">
        <v>46</v>
      </c>
      <c r="T591" s="1">
        <v>1</v>
      </c>
      <c r="U591" s="1">
        <v>0</v>
      </c>
      <c r="V591" s="1">
        <v>0</v>
      </c>
    </row>
    <row r="592" spans="1:24" x14ac:dyDescent="0.35">
      <c r="A592" s="1">
        <v>470462</v>
      </c>
      <c r="B592" s="1" t="s">
        <v>2360</v>
      </c>
      <c r="C592" s="1">
        <v>101638803</v>
      </c>
      <c r="D592" s="1">
        <v>462</v>
      </c>
      <c r="E592" s="1" t="s">
        <v>2394</v>
      </c>
      <c r="F592" s="1" t="s">
        <v>304</v>
      </c>
      <c r="G592" s="1" t="s">
        <v>558</v>
      </c>
      <c r="H592" s="1" t="s">
        <v>916</v>
      </c>
      <c r="S592" s="1">
        <v>47</v>
      </c>
      <c r="T592" s="1">
        <v>1</v>
      </c>
      <c r="U592" s="1">
        <v>0</v>
      </c>
      <c r="V592" s="1">
        <v>0</v>
      </c>
    </row>
    <row r="593" spans="1:24" x14ac:dyDescent="0.35">
      <c r="A593" s="1">
        <v>480462</v>
      </c>
      <c r="B593" s="1" t="s">
        <v>2361</v>
      </c>
      <c r="C593" s="1">
        <v>101638803</v>
      </c>
      <c r="D593" s="1">
        <v>462</v>
      </c>
      <c r="E593" s="1" t="s">
        <v>2394</v>
      </c>
      <c r="F593" s="1" t="s">
        <v>304</v>
      </c>
      <c r="G593" s="1" t="s">
        <v>558</v>
      </c>
      <c r="H593" s="1" t="s">
        <v>916</v>
      </c>
      <c r="S593" s="1">
        <v>48</v>
      </c>
      <c r="T593" s="1">
        <v>1</v>
      </c>
      <c r="U593" s="1">
        <v>0</v>
      </c>
      <c r="V593" s="1">
        <v>0</v>
      </c>
    </row>
    <row r="594" spans="1:24" x14ac:dyDescent="0.35">
      <c r="A594" s="1">
        <v>250575</v>
      </c>
      <c r="B594" s="1" t="s">
        <v>2364</v>
      </c>
      <c r="C594" s="1">
        <v>101638907</v>
      </c>
      <c r="D594" s="1">
        <v>575</v>
      </c>
      <c r="E594" s="1" t="s">
        <v>48</v>
      </c>
      <c r="F594" s="1" t="s">
        <v>48</v>
      </c>
      <c r="G594" s="1" t="s">
        <v>48</v>
      </c>
      <c r="H594" s="1" t="s">
        <v>48</v>
      </c>
      <c r="S594" s="1">
        <v>25</v>
      </c>
      <c r="T594" s="1">
        <v>2</v>
      </c>
      <c r="U594" s="1">
        <v>0</v>
      </c>
      <c r="V594" s="1">
        <v>0</v>
      </c>
    </row>
    <row r="595" spans="1:24" x14ac:dyDescent="0.35">
      <c r="A595" s="1">
        <v>260575</v>
      </c>
      <c r="B595" s="1" t="s">
        <v>2365</v>
      </c>
      <c r="C595" s="1">
        <v>101638907</v>
      </c>
      <c r="D595" s="1">
        <v>575</v>
      </c>
      <c r="E595" s="1" t="s">
        <v>48</v>
      </c>
      <c r="F595" s="1" t="s">
        <v>48</v>
      </c>
      <c r="G595" s="1" t="s">
        <v>48</v>
      </c>
      <c r="H595" s="1" t="s">
        <v>48</v>
      </c>
      <c r="S595" s="1">
        <v>26</v>
      </c>
      <c r="T595" s="1">
        <v>2</v>
      </c>
      <c r="U595" s="1">
        <v>0</v>
      </c>
      <c r="V595" s="1">
        <v>0</v>
      </c>
    </row>
    <row r="596" spans="1:24" x14ac:dyDescent="0.35">
      <c r="A596" s="1">
        <v>270575</v>
      </c>
      <c r="B596" s="1" t="s">
        <v>2366</v>
      </c>
      <c r="C596" s="1">
        <v>101638907</v>
      </c>
      <c r="D596" s="1">
        <v>575</v>
      </c>
      <c r="E596" s="1" t="s">
        <v>48</v>
      </c>
      <c r="F596" s="1" t="s">
        <v>48</v>
      </c>
      <c r="G596" s="1" t="s">
        <v>48</v>
      </c>
      <c r="H596" s="1" t="s">
        <v>48</v>
      </c>
      <c r="S596" s="1">
        <v>27</v>
      </c>
      <c r="T596" s="1">
        <v>2</v>
      </c>
      <c r="U596" s="1">
        <v>0</v>
      </c>
      <c r="V596" s="1">
        <v>0</v>
      </c>
    </row>
    <row r="597" spans="1:24" x14ac:dyDescent="0.35">
      <c r="A597" s="1">
        <v>280575</v>
      </c>
      <c r="B597" s="1" t="s">
        <v>2367</v>
      </c>
      <c r="C597" s="1">
        <v>101638907</v>
      </c>
      <c r="D597" s="1">
        <v>575</v>
      </c>
      <c r="E597" s="1" t="s">
        <v>48</v>
      </c>
      <c r="F597" s="1" t="s">
        <v>48</v>
      </c>
      <c r="G597" s="1" t="s">
        <v>48</v>
      </c>
      <c r="H597" s="1" t="s">
        <v>48</v>
      </c>
      <c r="S597" s="1">
        <v>28</v>
      </c>
      <c r="T597" s="1">
        <v>2</v>
      </c>
      <c r="U597" s="1">
        <v>0</v>
      </c>
      <c r="V597" s="1">
        <v>0</v>
      </c>
    </row>
    <row r="598" spans="1:24" x14ac:dyDescent="0.35">
      <c r="A598" s="1">
        <v>290575</v>
      </c>
      <c r="B598" s="1" t="s">
        <v>2341</v>
      </c>
      <c r="C598" s="1">
        <v>101638907</v>
      </c>
      <c r="D598" s="1">
        <v>575</v>
      </c>
      <c r="E598" s="1" t="s">
        <v>2395</v>
      </c>
      <c r="F598" s="1" t="s">
        <v>304</v>
      </c>
      <c r="G598" s="1" t="s">
        <v>558</v>
      </c>
      <c r="H598" s="1" t="s">
        <v>2369</v>
      </c>
      <c r="J598" s="1">
        <v>516071.2</v>
      </c>
      <c r="S598" s="1">
        <v>29</v>
      </c>
      <c r="T598" s="1">
        <v>2</v>
      </c>
      <c r="U598" s="1">
        <v>516071.1875</v>
      </c>
      <c r="V598" s="1">
        <v>0</v>
      </c>
    </row>
    <row r="599" spans="1:24" x14ac:dyDescent="0.35">
      <c r="A599" s="1">
        <v>300575</v>
      </c>
      <c r="B599" s="1" t="s">
        <v>2343</v>
      </c>
      <c r="C599" s="1">
        <v>101638907</v>
      </c>
      <c r="D599" s="1">
        <v>575</v>
      </c>
      <c r="E599" s="1" t="s">
        <v>2395</v>
      </c>
      <c r="F599" s="1" t="s">
        <v>304</v>
      </c>
      <c r="G599" s="1" t="s">
        <v>558</v>
      </c>
      <c r="H599" s="1" t="s">
        <v>2369</v>
      </c>
      <c r="J599" s="1">
        <v>467743.93</v>
      </c>
      <c r="R599" s="1">
        <v>-4.8327270895242691E-2</v>
      </c>
      <c r="S599" s="1">
        <v>30</v>
      </c>
      <c r="T599" s="1">
        <v>2</v>
      </c>
      <c r="U599" s="1">
        <v>467743.9375</v>
      </c>
      <c r="V599" s="1">
        <v>-4.8327270895242691E-2</v>
      </c>
      <c r="W599" s="1">
        <v>-9.3644542694091797</v>
      </c>
      <c r="X599" s="1">
        <v>-9.3644542694091797</v>
      </c>
    </row>
    <row r="600" spans="1:24" x14ac:dyDescent="0.35">
      <c r="A600" s="1">
        <v>310575</v>
      </c>
      <c r="B600" s="1" t="s">
        <v>2344</v>
      </c>
      <c r="C600" s="1">
        <v>101638907</v>
      </c>
      <c r="D600" s="1">
        <v>575</v>
      </c>
      <c r="E600" s="1" t="s">
        <v>2395</v>
      </c>
      <c r="F600" s="1" t="s">
        <v>304</v>
      </c>
      <c r="G600" s="1" t="s">
        <v>558</v>
      </c>
      <c r="H600" s="1" t="s">
        <v>2369</v>
      </c>
      <c r="J600" s="1">
        <v>454560.24</v>
      </c>
      <c r="R600" s="1">
        <v>-1.3183689676225185E-2</v>
      </c>
      <c r="S600" s="1">
        <v>31</v>
      </c>
      <c r="T600" s="1">
        <v>2</v>
      </c>
      <c r="U600" s="1">
        <v>454560.25</v>
      </c>
      <c r="V600" s="1">
        <v>-1.3183689676225185E-2</v>
      </c>
      <c r="W600" s="1">
        <v>-2.8185694217681885</v>
      </c>
      <c r="X600" s="1">
        <v>-2.8185694217681885</v>
      </c>
    </row>
    <row r="601" spans="1:24" x14ac:dyDescent="0.35">
      <c r="A601" s="1">
        <v>320575</v>
      </c>
      <c r="B601" s="1" t="s">
        <v>2345</v>
      </c>
      <c r="C601" s="1">
        <v>101638907</v>
      </c>
      <c r="D601" s="1">
        <v>575</v>
      </c>
      <c r="E601" s="1" t="s">
        <v>2395</v>
      </c>
      <c r="F601" s="1" t="s">
        <v>304</v>
      </c>
      <c r="G601" s="1" t="s">
        <v>558</v>
      </c>
      <c r="H601" s="1" t="s">
        <v>2369</v>
      </c>
      <c r="J601" s="1">
        <v>519361.47</v>
      </c>
      <c r="R601" s="1">
        <v>6.4801231026649475E-2</v>
      </c>
      <c r="S601" s="1">
        <v>32</v>
      </c>
      <c r="T601" s="1">
        <v>2</v>
      </c>
      <c r="U601" s="1">
        <v>519361.46875</v>
      </c>
      <c r="V601" s="1">
        <v>6.4801231026649475E-2</v>
      </c>
      <c r="W601" s="1">
        <v>14.255804061889648</v>
      </c>
      <c r="X601" s="1">
        <v>14.255804061889648</v>
      </c>
    </row>
    <row r="602" spans="1:24" x14ac:dyDescent="0.35">
      <c r="A602" s="1">
        <v>330575</v>
      </c>
      <c r="B602" s="1" t="s">
        <v>2346</v>
      </c>
      <c r="C602" s="1">
        <v>101638907</v>
      </c>
      <c r="D602" s="1">
        <v>575</v>
      </c>
      <c r="E602" s="1" t="s">
        <v>2395</v>
      </c>
      <c r="F602" s="1" t="s">
        <v>304</v>
      </c>
      <c r="G602" s="1" t="s">
        <v>558</v>
      </c>
      <c r="H602" s="1" t="s">
        <v>2369</v>
      </c>
      <c r="J602" s="1">
        <v>508082.95</v>
      </c>
      <c r="R602" s="1">
        <v>-1.1278520338237286E-2</v>
      </c>
      <c r="S602" s="1">
        <v>33</v>
      </c>
      <c r="T602" s="1">
        <v>2</v>
      </c>
      <c r="U602" s="1">
        <v>508082.9375</v>
      </c>
      <c r="V602" s="1">
        <v>-1.1278520338237286E-2</v>
      </c>
      <c r="W602" s="1">
        <v>-2.1716148853302002</v>
      </c>
      <c r="X602" s="1">
        <v>-2.1716148853302002</v>
      </c>
    </row>
    <row r="603" spans="1:24" x14ac:dyDescent="0.35">
      <c r="A603" s="1">
        <v>340575</v>
      </c>
      <c r="B603" s="1" t="s">
        <v>2347</v>
      </c>
      <c r="C603" s="1">
        <v>101638907</v>
      </c>
      <c r="D603" s="1">
        <v>575</v>
      </c>
      <c r="E603" s="1" t="s">
        <v>2395</v>
      </c>
      <c r="F603" s="1" t="s">
        <v>304</v>
      </c>
      <c r="G603" s="1" t="s">
        <v>558</v>
      </c>
      <c r="H603" s="1" t="s">
        <v>2369</v>
      </c>
      <c r="J603" s="1">
        <v>446800.73</v>
      </c>
      <c r="R603" s="1">
        <v>-6.1282221227884293E-2</v>
      </c>
      <c r="S603" s="1">
        <v>34</v>
      </c>
      <c r="T603" s="1">
        <v>2</v>
      </c>
      <c r="U603" s="1">
        <v>446800.71875</v>
      </c>
      <c r="V603" s="1">
        <v>-6.1282221227884293E-2</v>
      </c>
      <c r="W603" s="1">
        <v>-12.061459541320801</v>
      </c>
      <c r="X603" s="1">
        <v>-12.061459541320801</v>
      </c>
    </row>
    <row r="604" spans="1:24" x14ac:dyDescent="0.35">
      <c r="A604" s="1">
        <v>350575</v>
      </c>
      <c r="B604" s="1" t="s">
        <v>2348</v>
      </c>
      <c r="C604" s="1">
        <v>101638907</v>
      </c>
      <c r="D604" s="1">
        <v>575</v>
      </c>
      <c r="E604" s="1" t="s">
        <v>2395</v>
      </c>
      <c r="F604" s="1" t="s">
        <v>304</v>
      </c>
      <c r="G604" s="1" t="s">
        <v>558</v>
      </c>
      <c r="H604" s="1" t="s">
        <v>2369</v>
      </c>
      <c r="J604" s="1">
        <v>476266.56</v>
      </c>
      <c r="R604" s="1">
        <v>2.9465829953551292E-2</v>
      </c>
      <c r="S604" s="1">
        <v>35</v>
      </c>
      <c r="T604" s="1">
        <v>2</v>
      </c>
      <c r="U604" s="1">
        <v>476266.5625</v>
      </c>
      <c r="V604" s="1">
        <v>2.9465829953551292E-2</v>
      </c>
      <c r="W604" s="1">
        <v>6.5948514938354492</v>
      </c>
      <c r="X604" s="1">
        <v>6.5948514938354492</v>
      </c>
    </row>
    <row r="605" spans="1:24" x14ac:dyDescent="0.35">
      <c r="A605" s="1">
        <v>360575</v>
      </c>
      <c r="B605" s="1" t="s">
        <v>2349</v>
      </c>
      <c r="C605" s="1">
        <v>101638907</v>
      </c>
      <c r="D605" s="1">
        <v>575</v>
      </c>
      <c r="E605" s="1" t="s">
        <v>2395</v>
      </c>
      <c r="F605" s="1" t="s">
        <v>304</v>
      </c>
      <c r="G605" s="1" t="s">
        <v>558</v>
      </c>
      <c r="H605" s="1" t="s">
        <v>2369</v>
      </c>
      <c r="J605" s="1">
        <v>538363.21</v>
      </c>
      <c r="R605" s="1">
        <v>6.2096651643514633E-2</v>
      </c>
      <c r="S605" s="1">
        <v>36</v>
      </c>
      <c r="T605" s="1">
        <v>2</v>
      </c>
      <c r="U605" s="1">
        <v>538363.1875</v>
      </c>
      <c r="V605" s="1">
        <v>6.2096651643514633E-2</v>
      </c>
      <c r="W605" s="1">
        <v>13.0382080078125</v>
      </c>
      <c r="X605" s="1">
        <v>13.0382080078125</v>
      </c>
    </row>
    <row r="606" spans="1:24" x14ac:dyDescent="0.35">
      <c r="A606" s="1">
        <v>370575</v>
      </c>
      <c r="B606" s="1" t="s">
        <v>2350</v>
      </c>
      <c r="C606" s="1">
        <v>101638907</v>
      </c>
      <c r="D606" s="1">
        <v>575</v>
      </c>
      <c r="E606" s="1" t="s">
        <v>2395</v>
      </c>
      <c r="F606" s="1" t="s">
        <v>304</v>
      </c>
      <c r="G606" s="1" t="s">
        <v>558</v>
      </c>
      <c r="H606" s="1" t="s">
        <v>2369</v>
      </c>
      <c r="J606" s="1">
        <v>654180.74</v>
      </c>
      <c r="R606" s="1">
        <v>0.11581753194332123</v>
      </c>
      <c r="S606" s="1">
        <v>37</v>
      </c>
      <c r="T606" s="1">
        <v>2</v>
      </c>
      <c r="U606" s="1">
        <v>654180.75</v>
      </c>
      <c r="V606" s="1">
        <v>0.11581753194332123</v>
      </c>
      <c r="W606" s="1">
        <v>21.512905120849609</v>
      </c>
      <c r="X606" s="1">
        <v>21.512905120849609</v>
      </c>
    </row>
    <row r="607" spans="1:24" x14ac:dyDescent="0.35">
      <c r="A607" s="1">
        <v>380575</v>
      </c>
      <c r="B607" s="1" t="s">
        <v>2351</v>
      </c>
      <c r="C607" s="1">
        <v>101638907</v>
      </c>
      <c r="D607" s="1">
        <v>575</v>
      </c>
      <c r="E607" s="1" t="s">
        <v>2395</v>
      </c>
      <c r="F607" s="1" t="s">
        <v>304</v>
      </c>
      <c r="G607" s="1" t="s">
        <v>558</v>
      </c>
      <c r="H607" s="1" t="s">
        <v>2369</v>
      </c>
      <c r="J607" s="1">
        <v>726021</v>
      </c>
      <c r="R607" s="1">
        <v>7.1840256452560425E-2</v>
      </c>
      <c r="S607" s="1">
        <v>38</v>
      </c>
      <c r="T607" s="1">
        <v>2</v>
      </c>
      <c r="U607" s="1">
        <v>726021</v>
      </c>
      <c r="V607" s="1">
        <v>7.1840256452560425E-2</v>
      </c>
      <c r="W607" s="1">
        <v>10.981712341308594</v>
      </c>
      <c r="X607" s="1">
        <v>10.981712341308594</v>
      </c>
    </row>
    <row r="608" spans="1:24" x14ac:dyDescent="0.35">
      <c r="A608" s="1">
        <v>390575</v>
      </c>
      <c r="B608" s="1" t="s">
        <v>2352</v>
      </c>
      <c r="C608" s="1">
        <v>101638907</v>
      </c>
      <c r="D608" s="1">
        <v>575</v>
      </c>
      <c r="E608" s="1" t="s">
        <v>2395</v>
      </c>
      <c r="F608" s="1" t="s">
        <v>304</v>
      </c>
      <c r="G608" s="1" t="s">
        <v>558</v>
      </c>
      <c r="H608" s="1" t="s">
        <v>2369</v>
      </c>
      <c r="J608" s="1">
        <v>914589</v>
      </c>
      <c r="R608" s="1">
        <v>0.18856799602508545</v>
      </c>
      <c r="S608" s="1">
        <v>39</v>
      </c>
      <c r="T608" s="1">
        <v>2</v>
      </c>
      <c r="U608" s="1">
        <v>914589</v>
      </c>
      <c r="V608" s="1">
        <v>0.18856799602508545</v>
      </c>
      <c r="W608" s="1">
        <v>25.972803115844727</v>
      </c>
      <c r="X608" s="1">
        <v>25.972803115844727</v>
      </c>
    </row>
    <row r="609" spans="1:24" x14ac:dyDescent="0.35">
      <c r="A609" s="1">
        <v>400575</v>
      </c>
      <c r="B609" s="1" t="s">
        <v>2353</v>
      </c>
      <c r="C609" s="1">
        <v>101638907</v>
      </c>
      <c r="D609" s="1">
        <v>575</v>
      </c>
      <c r="E609" s="1" t="s">
        <v>48</v>
      </c>
      <c r="F609" s="1" t="s">
        <v>48</v>
      </c>
      <c r="G609" s="1" t="s">
        <v>48</v>
      </c>
      <c r="H609" s="1" t="s">
        <v>48</v>
      </c>
      <c r="S609" s="1">
        <v>40</v>
      </c>
      <c r="T609" s="1">
        <v>2</v>
      </c>
      <c r="U609" s="1">
        <v>0</v>
      </c>
      <c r="V609" s="1">
        <v>0</v>
      </c>
      <c r="W609" s="1">
        <v>-100</v>
      </c>
      <c r="X609" s="1">
        <v>-100</v>
      </c>
    </row>
    <row r="610" spans="1:24" x14ac:dyDescent="0.35">
      <c r="A610" s="1">
        <v>410575</v>
      </c>
      <c r="B610" s="1" t="s">
        <v>2354</v>
      </c>
      <c r="C610" s="1">
        <v>101638907</v>
      </c>
      <c r="D610" s="1">
        <v>575</v>
      </c>
      <c r="E610" s="1" t="s">
        <v>48</v>
      </c>
      <c r="F610" s="1" t="s">
        <v>48</v>
      </c>
      <c r="G610" s="1" t="s">
        <v>48</v>
      </c>
      <c r="H610" s="1" t="s">
        <v>48</v>
      </c>
      <c r="S610" s="1">
        <v>41</v>
      </c>
      <c r="T610" s="1">
        <v>2</v>
      </c>
      <c r="U610" s="1">
        <v>0</v>
      </c>
      <c r="V610" s="1">
        <v>0</v>
      </c>
    </row>
    <row r="611" spans="1:24" x14ac:dyDescent="0.35">
      <c r="A611" s="1">
        <v>420575</v>
      </c>
      <c r="B611" s="1" t="s">
        <v>2355</v>
      </c>
      <c r="C611" s="1">
        <v>101638907</v>
      </c>
      <c r="D611" s="1">
        <v>575</v>
      </c>
      <c r="E611" s="1" t="s">
        <v>48</v>
      </c>
      <c r="F611" s="1" t="s">
        <v>48</v>
      </c>
      <c r="G611" s="1" t="s">
        <v>48</v>
      </c>
      <c r="H611" s="1" t="s">
        <v>48</v>
      </c>
      <c r="S611" s="1">
        <v>42</v>
      </c>
      <c r="T611" s="1">
        <v>2</v>
      </c>
      <c r="U611" s="1">
        <v>0</v>
      </c>
      <c r="V611" s="1">
        <v>0</v>
      </c>
    </row>
    <row r="612" spans="1:24" x14ac:dyDescent="0.35">
      <c r="A612" s="1">
        <v>430575</v>
      </c>
      <c r="B612" s="1" t="s">
        <v>2356</v>
      </c>
      <c r="C612" s="1">
        <v>101638907</v>
      </c>
      <c r="D612" s="1">
        <v>575</v>
      </c>
      <c r="E612" s="1" t="s">
        <v>48</v>
      </c>
      <c r="F612" s="1" t="s">
        <v>48</v>
      </c>
      <c r="G612" s="1" t="s">
        <v>48</v>
      </c>
      <c r="H612" s="1" t="s">
        <v>48</v>
      </c>
      <c r="S612" s="1">
        <v>43</v>
      </c>
      <c r="T612" s="1">
        <v>2</v>
      </c>
      <c r="U612" s="1">
        <v>0</v>
      </c>
      <c r="V612" s="1">
        <v>0</v>
      </c>
    </row>
    <row r="613" spans="1:24" x14ac:dyDescent="0.35">
      <c r="A613" s="1">
        <v>440575</v>
      </c>
      <c r="B613" s="1" t="s">
        <v>2357</v>
      </c>
      <c r="C613" s="1">
        <v>101638907</v>
      </c>
      <c r="D613" s="1">
        <v>575</v>
      </c>
      <c r="E613" s="1" t="s">
        <v>48</v>
      </c>
      <c r="F613" s="1" t="s">
        <v>48</v>
      </c>
      <c r="G613" s="1" t="s">
        <v>48</v>
      </c>
      <c r="H613" s="1" t="s">
        <v>48</v>
      </c>
      <c r="S613" s="1">
        <v>44</v>
      </c>
      <c r="T613" s="1">
        <v>2</v>
      </c>
      <c r="U613" s="1">
        <v>0</v>
      </c>
      <c r="V613" s="1">
        <v>0</v>
      </c>
    </row>
    <row r="614" spans="1:24" x14ac:dyDescent="0.35">
      <c r="A614" s="1">
        <v>450575</v>
      </c>
      <c r="B614" s="1" t="s">
        <v>2358</v>
      </c>
      <c r="C614" s="1">
        <v>101638907</v>
      </c>
      <c r="D614" s="1">
        <v>575</v>
      </c>
      <c r="E614" s="1" t="s">
        <v>48</v>
      </c>
      <c r="F614" s="1" t="s">
        <v>48</v>
      </c>
      <c r="G614" s="1" t="s">
        <v>48</v>
      </c>
      <c r="H614" s="1" t="s">
        <v>48</v>
      </c>
      <c r="S614" s="1">
        <v>45</v>
      </c>
      <c r="T614" s="1">
        <v>2</v>
      </c>
      <c r="U614" s="1">
        <v>0</v>
      </c>
      <c r="V614" s="1">
        <v>0</v>
      </c>
    </row>
    <row r="615" spans="1:24" x14ac:dyDescent="0.35">
      <c r="A615" s="1">
        <v>460575</v>
      </c>
      <c r="B615" s="1" t="s">
        <v>2359</v>
      </c>
      <c r="C615" s="1">
        <v>101638907</v>
      </c>
      <c r="D615" s="1">
        <v>575</v>
      </c>
      <c r="E615" s="1" t="s">
        <v>48</v>
      </c>
      <c r="F615" s="1" t="s">
        <v>48</v>
      </c>
      <c r="G615" s="1" t="s">
        <v>48</v>
      </c>
      <c r="H615" s="1" t="s">
        <v>48</v>
      </c>
      <c r="S615" s="1">
        <v>46</v>
      </c>
      <c r="T615" s="1">
        <v>2</v>
      </c>
      <c r="U615" s="1">
        <v>0</v>
      </c>
      <c r="V615" s="1">
        <v>0</v>
      </c>
    </row>
    <row r="616" spans="1:24" x14ac:dyDescent="0.35">
      <c r="A616" s="1">
        <v>470575</v>
      </c>
      <c r="B616" s="1" t="s">
        <v>2360</v>
      </c>
      <c r="C616" s="1">
        <v>101638907</v>
      </c>
      <c r="D616" s="1">
        <v>575</v>
      </c>
      <c r="E616" s="1" t="s">
        <v>48</v>
      </c>
      <c r="F616" s="1" t="s">
        <v>48</v>
      </c>
      <c r="G616" s="1" t="s">
        <v>48</v>
      </c>
      <c r="H616" s="1" t="s">
        <v>48</v>
      </c>
      <c r="S616" s="1">
        <v>47</v>
      </c>
      <c r="T616" s="1">
        <v>2</v>
      </c>
      <c r="U616" s="1">
        <v>0</v>
      </c>
      <c r="V616" s="1">
        <v>0</v>
      </c>
    </row>
    <row r="617" spans="1:24" x14ac:dyDescent="0.35">
      <c r="A617" s="1">
        <v>250563</v>
      </c>
      <c r="B617" s="1" t="s">
        <v>2364</v>
      </c>
      <c r="C617" s="1">
        <v>102025007</v>
      </c>
      <c r="D617" s="1">
        <v>563</v>
      </c>
      <c r="E617" s="1" t="s">
        <v>48</v>
      </c>
      <c r="F617" s="1" t="s">
        <v>48</v>
      </c>
      <c r="G617" s="1" t="s">
        <v>48</v>
      </c>
      <c r="H617" s="1" t="s">
        <v>48</v>
      </c>
      <c r="S617" s="1">
        <v>25</v>
      </c>
      <c r="T617" s="1">
        <v>2</v>
      </c>
      <c r="U617" s="1">
        <v>0</v>
      </c>
      <c r="V617" s="1">
        <v>0</v>
      </c>
    </row>
    <row r="618" spans="1:24" x14ac:dyDescent="0.35">
      <c r="A618" s="1">
        <v>260563</v>
      </c>
      <c r="B618" s="1" t="s">
        <v>2365</v>
      </c>
      <c r="C618" s="1">
        <v>102025007</v>
      </c>
      <c r="D618" s="1">
        <v>563</v>
      </c>
      <c r="E618" s="1" t="s">
        <v>48</v>
      </c>
      <c r="F618" s="1" t="s">
        <v>48</v>
      </c>
      <c r="G618" s="1" t="s">
        <v>48</v>
      </c>
      <c r="H618" s="1" t="s">
        <v>48</v>
      </c>
      <c r="S618" s="1">
        <v>26</v>
      </c>
      <c r="T618" s="1">
        <v>2</v>
      </c>
      <c r="U618" s="1">
        <v>0</v>
      </c>
      <c r="V618" s="1">
        <v>0</v>
      </c>
    </row>
    <row r="619" spans="1:24" x14ac:dyDescent="0.35">
      <c r="A619" s="1">
        <v>270563</v>
      </c>
      <c r="B619" s="1" t="s">
        <v>2366</v>
      </c>
      <c r="C619" s="1">
        <v>102025007</v>
      </c>
      <c r="D619" s="1">
        <v>563</v>
      </c>
      <c r="E619" s="1" t="s">
        <v>48</v>
      </c>
      <c r="F619" s="1" t="s">
        <v>48</v>
      </c>
      <c r="G619" s="1" t="s">
        <v>48</v>
      </c>
      <c r="H619" s="1" t="s">
        <v>48</v>
      </c>
      <c r="S619" s="1">
        <v>27</v>
      </c>
      <c r="T619" s="1">
        <v>2</v>
      </c>
      <c r="U619" s="1">
        <v>0</v>
      </c>
      <c r="V619" s="1">
        <v>0</v>
      </c>
    </row>
    <row r="620" spans="1:24" x14ac:dyDescent="0.35">
      <c r="A620" s="1">
        <v>280563</v>
      </c>
      <c r="B620" s="1" t="s">
        <v>2367</v>
      </c>
      <c r="C620" s="1">
        <v>102025007</v>
      </c>
      <c r="D620" s="1">
        <v>563</v>
      </c>
      <c r="E620" s="1" t="s">
        <v>48</v>
      </c>
      <c r="F620" s="1" t="s">
        <v>48</v>
      </c>
      <c r="G620" s="1" t="s">
        <v>48</v>
      </c>
      <c r="H620" s="1" t="s">
        <v>48</v>
      </c>
      <c r="S620" s="1">
        <v>28</v>
      </c>
      <c r="T620" s="1">
        <v>2</v>
      </c>
      <c r="U620" s="1">
        <v>0</v>
      </c>
      <c r="V620" s="1">
        <v>0</v>
      </c>
    </row>
    <row r="621" spans="1:24" x14ac:dyDescent="0.35">
      <c r="A621" s="1">
        <v>290563</v>
      </c>
      <c r="B621" s="1" t="s">
        <v>2341</v>
      </c>
      <c r="C621" s="1">
        <v>102025007</v>
      </c>
      <c r="D621" s="1">
        <v>563</v>
      </c>
      <c r="E621" s="1" t="s">
        <v>2396</v>
      </c>
      <c r="F621" s="1" t="s">
        <v>44</v>
      </c>
      <c r="G621" s="1" t="s">
        <v>43</v>
      </c>
      <c r="H621" s="1" t="s">
        <v>2369</v>
      </c>
      <c r="S621" s="1">
        <v>29</v>
      </c>
      <c r="T621" s="1">
        <v>2</v>
      </c>
      <c r="U621" s="1">
        <v>0</v>
      </c>
      <c r="V621" s="1">
        <v>0</v>
      </c>
    </row>
    <row r="622" spans="1:24" x14ac:dyDescent="0.35">
      <c r="A622" s="1">
        <v>300563</v>
      </c>
      <c r="B622" s="1" t="s">
        <v>2343</v>
      </c>
      <c r="C622" s="1">
        <v>102025007</v>
      </c>
      <c r="D622" s="1">
        <v>563</v>
      </c>
      <c r="E622" s="1" t="s">
        <v>2396</v>
      </c>
      <c r="F622" s="1" t="s">
        <v>44</v>
      </c>
      <c r="G622" s="1" t="s">
        <v>43</v>
      </c>
      <c r="H622" s="1" t="s">
        <v>2369</v>
      </c>
      <c r="S622" s="1">
        <v>30</v>
      </c>
      <c r="T622" s="1">
        <v>2</v>
      </c>
      <c r="U622" s="1">
        <v>0</v>
      </c>
      <c r="V622" s="1">
        <v>0</v>
      </c>
    </row>
    <row r="623" spans="1:24" x14ac:dyDescent="0.35">
      <c r="A623" s="1">
        <v>310563</v>
      </c>
      <c r="B623" s="1" t="s">
        <v>2344</v>
      </c>
      <c r="C623" s="1">
        <v>102025007</v>
      </c>
      <c r="D623" s="1">
        <v>563</v>
      </c>
      <c r="E623" s="1" t="s">
        <v>2396</v>
      </c>
      <c r="F623" s="1" t="s">
        <v>44</v>
      </c>
      <c r="G623" s="1" t="s">
        <v>43</v>
      </c>
      <c r="H623" s="1" t="s">
        <v>2369</v>
      </c>
      <c r="S623" s="1">
        <v>31</v>
      </c>
      <c r="T623" s="1">
        <v>2</v>
      </c>
      <c r="U623" s="1">
        <v>0</v>
      </c>
      <c r="V623" s="1">
        <v>0</v>
      </c>
    </row>
    <row r="624" spans="1:24" x14ac:dyDescent="0.35">
      <c r="A624" s="1">
        <v>320563</v>
      </c>
      <c r="B624" s="1" t="s">
        <v>2345</v>
      </c>
      <c r="C624" s="1">
        <v>102025007</v>
      </c>
      <c r="D624" s="1">
        <v>563</v>
      </c>
      <c r="E624" s="1" t="s">
        <v>2396</v>
      </c>
      <c r="F624" s="1" t="s">
        <v>44</v>
      </c>
      <c r="G624" s="1" t="s">
        <v>43</v>
      </c>
      <c r="H624" s="1" t="s">
        <v>2369</v>
      </c>
      <c r="S624" s="1">
        <v>32</v>
      </c>
      <c r="T624" s="1">
        <v>2</v>
      </c>
      <c r="U624" s="1">
        <v>0</v>
      </c>
      <c r="V624" s="1">
        <v>0</v>
      </c>
    </row>
    <row r="625" spans="1:24" x14ac:dyDescent="0.35">
      <c r="A625" s="1">
        <v>330563</v>
      </c>
      <c r="B625" s="1" t="s">
        <v>2346</v>
      </c>
      <c r="C625" s="1">
        <v>102025007</v>
      </c>
      <c r="D625" s="1">
        <v>563</v>
      </c>
      <c r="E625" s="1" t="s">
        <v>2396</v>
      </c>
      <c r="F625" s="1" t="s">
        <v>44</v>
      </c>
      <c r="G625" s="1" t="s">
        <v>43</v>
      </c>
      <c r="H625" s="1" t="s">
        <v>2369</v>
      </c>
      <c r="S625" s="1">
        <v>33</v>
      </c>
      <c r="T625" s="1">
        <v>2</v>
      </c>
      <c r="U625" s="1">
        <v>0</v>
      </c>
      <c r="V625" s="1">
        <v>0</v>
      </c>
    </row>
    <row r="626" spans="1:24" x14ac:dyDescent="0.35">
      <c r="A626" s="1">
        <v>340563</v>
      </c>
      <c r="B626" s="1" t="s">
        <v>2347</v>
      </c>
      <c r="C626" s="1">
        <v>102025007</v>
      </c>
      <c r="D626" s="1">
        <v>563</v>
      </c>
      <c r="E626" s="1" t="s">
        <v>2396</v>
      </c>
      <c r="F626" s="1" t="s">
        <v>44</v>
      </c>
      <c r="G626" s="1" t="s">
        <v>43</v>
      </c>
      <c r="H626" s="1" t="s">
        <v>2369</v>
      </c>
      <c r="S626" s="1">
        <v>34</v>
      </c>
      <c r="T626" s="1">
        <v>2</v>
      </c>
      <c r="U626" s="1">
        <v>0</v>
      </c>
      <c r="V626" s="1">
        <v>0</v>
      </c>
    </row>
    <row r="627" spans="1:24" x14ac:dyDescent="0.35">
      <c r="A627" s="1">
        <v>350563</v>
      </c>
      <c r="B627" s="1" t="s">
        <v>2348</v>
      </c>
      <c r="C627" s="1">
        <v>102025007</v>
      </c>
      <c r="D627" s="1">
        <v>563</v>
      </c>
      <c r="E627" s="1" t="s">
        <v>2396</v>
      </c>
      <c r="F627" s="1" t="s">
        <v>44</v>
      </c>
      <c r="G627" s="1" t="s">
        <v>43</v>
      </c>
      <c r="H627" s="1" t="s">
        <v>2369</v>
      </c>
      <c r="S627" s="1">
        <v>35</v>
      </c>
      <c r="T627" s="1">
        <v>2</v>
      </c>
      <c r="U627" s="1">
        <v>0</v>
      </c>
      <c r="V627" s="1">
        <v>0</v>
      </c>
    </row>
    <row r="628" spans="1:24" x14ac:dyDescent="0.35">
      <c r="A628" s="1">
        <v>360563</v>
      </c>
      <c r="B628" s="1" t="s">
        <v>2349</v>
      </c>
      <c r="C628" s="1">
        <v>102025007</v>
      </c>
      <c r="D628" s="1">
        <v>563</v>
      </c>
      <c r="E628" s="1" t="s">
        <v>2396</v>
      </c>
      <c r="F628" s="1" t="s">
        <v>44</v>
      </c>
      <c r="G628" s="1" t="s">
        <v>43</v>
      </c>
      <c r="H628" s="1" t="s">
        <v>2369</v>
      </c>
      <c r="S628" s="1">
        <v>36</v>
      </c>
      <c r="T628" s="1">
        <v>2</v>
      </c>
      <c r="U628" s="1">
        <v>0</v>
      </c>
      <c r="V628" s="1">
        <v>0</v>
      </c>
    </row>
    <row r="629" spans="1:24" x14ac:dyDescent="0.35">
      <c r="A629" s="1">
        <v>370563</v>
      </c>
      <c r="B629" s="1" t="s">
        <v>2350</v>
      </c>
      <c r="C629" s="1">
        <v>102025007</v>
      </c>
      <c r="D629" s="1">
        <v>563</v>
      </c>
      <c r="E629" s="1" t="s">
        <v>2396</v>
      </c>
      <c r="F629" s="1" t="s">
        <v>44</v>
      </c>
      <c r="G629" s="1" t="s">
        <v>43</v>
      </c>
      <c r="H629" s="1" t="s">
        <v>2369</v>
      </c>
      <c r="S629" s="1">
        <v>37</v>
      </c>
      <c r="T629" s="1">
        <v>2</v>
      </c>
      <c r="U629" s="1">
        <v>0</v>
      </c>
      <c r="V629" s="1">
        <v>0</v>
      </c>
    </row>
    <row r="630" spans="1:24" x14ac:dyDescent="0.35">
      <c r="A630" s="1">
        <v>380563</v>
      </c>
      <c r="B630" s="1" t="s">
        <v>2351</v>
      </c>
      <c r="C630" s="1">
        <v>102025007</v>
      </c>
      <c r="D630" s="1">
        <v>563</v>
      </c>
      <c r="E630" s="1" t="s">
        <v>2396</v>
      </c>
      <c r="F630" s="1" t="s">
        <v>44</v>
      </c>
      <c r="G630" s="1" t="s">
        <v>43</v>
      </c>
      <c r="H630" s="1" t="s">
        <v>2369</v>
      </c>
      <c r="J630" s="1">
        <v>557163</v>
      </c>
      <c r="S630" s="1">
        <v>38</v>
      </c>
      <c r="T630" s="1">
        <v>2</v>
      </c>
      <c r="U630" s="1">
        <v>557163</v>
      </c>
      <c r="V630" s="1">
        <v>0</v>
      </c>
    </row>
    <row r="631" spans="1:24" x14ac:dyDescent="0.35">
      <c r="A631" s="1">
        <v>390563</v>
      </c>
      <c r="B631" s="1" t="s">
        <v>2352</v>
      </c>
      <c r="C631" s="1">
        <v>102025007</v>
      </c>
      <c r="D631" s="1">
        <v>563</v>
      </c>
      <c r="E631" s="1" t="s">
        <v>2396</v>
      </c>
      <c r="F631" s="1" t="s">
        <v>44</v>
      </c>
      <c r="G631" s="1" t="s">
        <v>43</v>
      </c>
      <c r="H631" s="1" t="s">
        <v>2369</v>
      </c>
      <c r="J631" s="1">
        <v>710090</v>
      </c>
      <c r="R631" s="1">
        <v>0.15292699635028839</v>
      </c>
      <c r="S631" s="1">
        <v>39</v>
      </c>
      <c r="T631" s="1">
        <v>2</v>
      </c>
      <c r="U631" s="1">
        <v>710090</v>
      </c>
      <c r="V631" s="1">
        <v>0.15292699635028839</v>
      </c>
      <c r="W631" s="1">
        <v>27.447443008422852</v>
      </c>
      <c r="X631" s="1">
        <v>27.447443008422852</v>
      </c>
    </row>
    <row r="632" spans="1:24" x14ac:dyDescent="0.35">
      <c r="A632" s="1">
        <v>400563</v>
      </c>
      <c r="B632" s="1" t="s">
        <v>2353</v>
      </c>
      <c r="C632" s="1">
        <v>102025007</v>
      </c>
      <c r="D632" s="1">
        <v>563</v>
      </c>
      <c r="E632" s="1" t="s">
        <v>48</v>
      </c>
      <c r="F632" s="1" t="s">
        <v>48</v>
      </c>
      <c r="G632" s="1" t="s">
        <v>48</v>
      </c>
      <c r="H632" s="1" t="s">
        <v>48</v>
      </c>
      <c r="S632" s="1">
        <v>40</v>
      </c>
      <c r="T632" s="1">
        <v>2</v>
      </c>
      <c r="U632" s="1">
        <v>0</v>
      </c>
      <c r="V632" s="1">
        <v>0</v>
      </c>
      <c r="W632" s="1">
        <v>-100</v>
      </c>
      <c r="X632" s="1">
        <v>-100</v>
      </c>
    </row>
    <row r="633" spans="1:24" x14ac:dyDescent="0.35">
      <c r="A633" s="1">
        <v>410563</v>
      </c>
      <c r="B633" s="1" t="s">
        <v>2354</v>
      </c>
      <c r="C633" s="1">
        <v>102025007</v>
      </c>
      <c r="D633" s="1">
        <v>563</v>
      </c>
      <c r="E633" s="1" t="s">
        <v>48</v>
      </c>
      <c r="F633" s="1" t="s">
        <v>48</v>
      </c>
      <c r="G633" s="1" t="s">
        <v>48</v>
      </c>
      <c r="H633" s="1" t="s">
        <v>48</v>
      </c>
      <c r="S633" s="1">
        <v>41</v>
      </c>
      <c r="T633" s="1">
        <v>2</v>
      </c>
      <c r="U633" s="1">
        <v>0</v>
      </c>
      <c r="V633" s="1">
        <v>0</v>
      </c>
    </row>
    <row r="634" spans="1:24" x14ac:dyDescent="0.35">
      <c r="A634" s="1">
        <v>420563</v>
      </c>
      <c r="B634" s="1" t="s">
        <v>2355</v>
      </c>
      <c r="C634" s="1">
        <v>102025007</v>
      </c>
      <c r="D634" s="1">
        <v>563</v>
      </c>
      <c r="E634" s="1" t="s">
        <v>48</v>
      </c>
      <c r="F634" s="1" t="s">
        <v>48</v>
      </c>
      <c r="G634" s="1" t="s">
        <v>48</v>
      </c>
      <c r="H634" s="1" t="s">
        <v>48</v>
      </c>
      <c r="S634" s="1">
        <v>42</v>
      </c>
      <c r="T634" s="1">
        <v>2</v>
      </c>
      <c r="U634" s="1">
        <v>0</v>
      </c>
      <c r="V634" s="1">
        <v>0</v>
      </c>
    </row>
    <row r="635" spans="1:24" x14ac:dyDescent="0.35">
      <c r="A635" s="1">
        <v>430563</v>
      </c>
      <c r="B635" s="1" t="s">
        <v>2356</v>
      </c>
      <c r="C635" s="1">
        <v>102025007</v>
      </c>
      <c r="D635" s="1">
        <v>563</v>
      </c>
      <c r="E635" s="1" t="s">
        <v>48</v>
      </c>
      <c r="F635" s="1" t="s">
        <v>48</v>
      </c>
      <c r="G635" s="1" t="s">
        <v>48</v>
      </c>
      <c r="H635" s="1" t="s">
        <v>48</v>
      </c>
      <c r="S635" s="1">
        <v>43</v>
      </c>
      <c r="T635" s="1">
        <v>2</v>
      </c>
      <c r="U635" s="1">
        <v>0</v>
      </c>
      <c r="V635" s="1">
        <v>0</v>
      </c>
    </row>
    <row r="636" spans="1:24" x14ac:dyDescent="0.35">
      <c r="A636" s="1">
        <v>440563</v>
      </c>
      <c r="B636" s="1" t="s">
        <v>2357</v>
      </c>
      <c r="C636" s="1">
        <v>102025007</v>
      </c>
      <c r="D636" s="1">
        <v>563</v>
      </c>
      <c r="E636" s="1" t="s">
        <v>48</v>
      </c>
      <c r="F636" s="1" t="s">
        <v>48</v>
      </c>
      <c r="G636" s="1" t="s">
        <v>48</v>
      </c>
      <c r="H636" s="1" t="s">
        <v>48</v>
      </c>
      <c r="S636" s="1">
        <v>44</v>
      </c>
      <c r="T636" s="1">
        <v>2</v>
      </c>
      <c r="U636" s="1">
        <v>0</v>
      </c>
      <c r="V636" s="1">
        <v>0</v>
      </c>
    </row>
    <row r="637" spans="1:24" x14ac:dyDescent="0.35">
      <c r="A637" s="1">
        <v>450563</v>
      </c>
      <c r="B637" s="1" t="s">
        <v>2358</v>
      </c>
      <c r="C637" s="1">
        <v>102025007</v>
      </c>
      <c r="D637" s="1">
        <v>563</v>
      </c>
      <c r="E637" s="1" t="s">
        <v>48</v>
      </c>
      <c r="F637" s="1" t="s">
        <v>48</v>
      </c>
      <c r="G637" s="1" t="s">
        <v>48</v>
      </c>
      <c r="H637" s="1" t="s">
        <v>48</v>
      </c>
      <c r="S637" s="1">
        <v>45</v>
      </c>
      <c r="T637" s="1">
        <v>2</v>
      </c>
      <c r="U637" s="1">
        <v>0</v>
      </c>
      <c r="V637" s="1">
        <v>0</v>
      </c>
    </row>
    <row r="638" spans="1:24" x14ac:dyDescent="0.35">
      <c r="A638" s="1">
        <v>460563</v>
      </c>
      <c r="B638" s="1" t="s">
        <v>2359</v>
      </c>
      <c r="C638" s="1">
        <v>102025007</v>
      </c>
      <c r="D638" s="1">
        <v>563</v>
      </c>
      <c r="E638" s="1" t="s">
        <v>48</v>
      </c>
      <c r="F638" s="1" t="s">
        <v>48</v>
      </c>
      <c r="G638" s="1" t="s">
        <v>48</v>
      </c>
      <c r="H638" s="1" t="s">
        <v>48</v>
      </c>
      <c r="S638" s="1">
        <v>46</v>
      </c>
      <c r="T638" s="1">
        <v>2</v>
      </c>
      <c r="U638" s="1">
        <v>0</v>
      </c>
      <c r="V638" s="1">
        <v>0</v>
      </c>
    </row>
    <row r="639" spans="1:24" x14ac:dyDescent="0.35">
      <c r="A639" s="1">
        <v>470563</v>
      </c>
      <c r="B639" s="1" t="s">
        <v>2360</v>
      </c>
      <c r="C639" s="1">
        <v>102025007</v>
      </c>
      <c r="D639" s="1">
        <v>563</v>
      </c>
      <c r="E639" s="1" t="s">
        <v>48</v>
      </c>
      <c r="F639" s="1" t="s">
        <v>48</v>
      </c>
      <c r="G639" s="1" t="s">
        <v>48</v>
      </c>
      <c r="H639" s="1" t="s">
        <v>48</v>
      </c>
      <c r="S639" s="1">
        <v>47</v>
      </c>
      <c r="T639" s="1">
        <v>2</v>
      </c>
      <c r="U639" s="1">
        <v>0</v>
      </c>
      <c r="V639" s="1">
        <v>0</v>
      </c>
    </row>
    <row r="640" spans="1:24" x14ac:dyDescent="0.35">
      <c r="A640" s="1">
        <v>290340</v>
      </c>
      <c r="B640" s="1" t="s">
        <v>2341</v>
      </c>
      <c r="C640" s="1">
        <v>102027451</v>
      </c>
      <c r="D640" s="1">
        <v>340</v>
      </c>
      <c r="E640" s="1" t="s">
        <v>2397</v>
      </c>
      <c r="F640" s="1" t="s">
        <v>44</v>
      </c>
      <c r="G640" s="1" t="s">
        <v>43</v>
      </c>
      <c r="H640" s="1" t="s">
        <v>916</v>
      </c>
      <c r="I640" s="1">
        <v>28179701.52</v>
      </c>
      <c r="J640" s="1">
        <v>315206.40000000002</v>
      </c>
      <c r="L640" s="1">
        <v>156134688</v>
      </c>
      <c r="S640" s="1">
        <v>29</v>
      </c>
      <c r="T640" s="1">
        <v>1</v>
      </c>
      <c r="U640" s="1">
        <v>184629600</v>
      </c>
      <c r="V640" s="1">
        <v>0</v>
      </c>
    </row>
    <row r="641" spans="1:24" x14ac:dyDescent="0.35">
      <c r="A641" s="1">
        <v>300340</v>
      </c>
      <c r="B641" s="1" t="s">
        <v>2343</v>
      </c>
      <c r="C641" s="1">
        <v>102027451</v>
      </c>
      <c r="D641" s="1">
        <v>340</v>
      </c>
      <c r="E641" s="1" t="s">
        <v>2397</v>
      </c>
      <c r="F641" s="1" t="s">
        <v>44</v>
      </c>
      <c r="G641" s="1" t="s">
        <v>43</v>
      </c>
      <c r="H641" s="1" t="s">
        <v>916</v>
      </c>
      <c r="I641" s="1">
        <v>28338651.359999999</v>
      </c>
      <c r="J641" s="1">
        <v>251832.24</v>
      </c>
      <c r="K641" s="1">
        <v>3955423</v>
      </c>
      <c r="L641" s="1">
        <v>159190000</v>
      </c>
      <c r="M641" s="1">
        <v>3.055311918258667</v>
      </c>
      <c r="N641" s="1">
        <v>1.9568438529968262</v>
      </c>
      <c r="O641" s="1">
        <v>0.1589498370885849</v>
      </c>
      <c r="P641" s="1">
        <v>0.56405794620513916</v>
      </c>
      <c r="R641" s="1">
        <v>-6.3374161720275879E-2</v>
      </c>
      <c r="S641" s="1">
        <v>30</v>
      </c>
      <c r="T641" s="1">
        <v>1</v>
      </c>
      <c r="U641" s="1">
        <v>191735904</v>
      </c>
      <c r="V641" s="1">
        <v>3.1508874893188477</v>
      </c>
      <c r="W641" s="1">
        <v>3.8489515781402588</v>
      </c>
      <c r="X641" s="1">
        <v>3.8489515781402588</v>
      </c>
    </row>
    <row r="642" spans="1:24" x14ac:dyDescent="0.35">
      <c r="A642" s="1">
        <v>310340</v>
      </c>
      <c r="B642" s="1" t="s">
        <v>2344</v>
      </c>
      <c r="C642" s="1">
        <v>102027451</v>
      </c>
      <c r="D642" s="1">
        <v>340</v>
      </c>
      <c r="E642" s="1" t="s">
        <v>2397</v>
      </c>
      <c r="F642" s="1" t="s">
        <v>44</v>
      </c>
      <c r="G642" s="1" t="s">
        <v>43</v>
      </c>
      <c r="H642" s="1" t="s">
        <v>916</v>
      </c>
      <c r="I642" s="1">
        <v>28431928.359999999</v>
      </c>
      <c r="J642" s="1">
        <v>285235.76</v>
      </c>
      <c r="K642" s="1">
        <v>3955423</v>
      </c>
      <c r="L642" s="1">
        <v>160812512</v>
      </c>
      <c r="M642" s="1">
        <v>1.6225119829177856</v>
      </c>
      <c r="N642" s="1">
        <v>1.0192298889160156</v>
      </c>
      <c r="O642" s="1">
        <v>9.3276999890804291E-2</v>
      </c>
      <c r="P642" s="1">
        <v>0.32915115356445313</v>
      </c>
      <c r="Q642" s="1">
        <v>0</v>
      </c>
      <c r="R642" s="1">
        <v>3.3403519541025162E-2</v>
      </c>
      <c r="S642" s="1">
        <v>31</v>
      </c>
      <c r="T642" s="1">
        <v>1</v>
      </c>
      <c r="U642" s="1">
        <v>193485104</v>
      </c>
      <c r="V642" s="1">
        <v>1.749192476272583</v>
      </c>
      <c r="W642" s="1">
        <v>0.91229653358459473</v>
      </c>
      <c r="X642" s="1">
        <v>0.91229653358459473</v>
      </c>
    </row>
    <row r="643" spans="1:24" x14ac:dyDescent="0.35">
      <c r="A643" s="1">
        <v>320340</v>
      </c>
      <c r="B643" s="1" t="s">
        <v>2345</v>
      </c>
      <c r="C643" s="1">
        <v>102027451</v>
      </c>
      <c r="D643" s="1">
        <v>340</v>
      </c>
      <c r="E643" s="1" t="s">
        <v>2397</v>
      </c>
      <c r="F643" s="1" t="s">
        <v>44</v>
      </c>
      <c r="G643" s="1" t="s">
        <v>43</v>
      </c>
      <c r="H643" s="1" t="s">
        <v>916</v>
      </c>
      <c r="I643" s="1">
        <v>28582332.449999999</v>
      </c>
      <c r="J643" s="1">
        <v>333707.53000000003</v>
      </c>
      <c r="K643" s="1">
        <v>3955423</v>
      </c>
      <c r="L643" s="1">
        <v>161372880</v>
      </c>
      <c r="M643" s="1">
        <v>0.56036800146102905</v>
      </c>
      <c r="N643" s="1">
        <v>0.34846043586730957</v>
      </c>
      <c r="O643" s="1">
        <v>0.15040409564971924</v>
      </c>
      <c r="P643" s="1">
        <v>0.52899712324142456</v>
      </c>
      <c r="Q643" s="1">
        <v>0</v>
      </c>
      <c r="R643" s="1">
        <v>4.847177118062973E-2</v>
      </c>
      <c r="S643" s="1">
        <v>32</v>
      </c>
      <c r="T643" s="1">
        <v>1</v>
      </c>
      <c r="U643" s="1">
        <v>194244352</v>
      </c>
      <c r="V643" s="1">
        <v>0.75924384593963623</v>
      </c>
      <c r="W643" s="1">
        <v>0.39240643382072449</v>
      </c>
      <c r="X643" s="1">
        <v>0.39240643382072449</v>
      </c>
    </row>
    <row r="644" spans="1:24" x14ac:dyDescent="0.35">
      <c r="A644" s="1">
        <v>330340</v>
      </c>
      <c r="B644" s="1" t="s">
        <v>2346</v>
      </c>
      <c r="C644" s="1">
        <v>102027451</v>
      </c>
      <c r="D644" s="1">
        <v>340</v>
      </c>
      <c r="E644" s="1" t="s">
        <v>2397</v>
      </c>
      <c r="F644" s="1" t="s">
        <v>44</v>
      </c>
      <c r="G644" s="1" t="s">
        <v>43</v>
      </c>
      <c r="H644" s="1" t="s">
        <v>916</v>
      </c>
      <c r="I644" s="1">
        <v>29039497.18</v>
      </c>
      <c r="J644" s="1">
        <v>464388.43</v>
      </c>
      <c r="K644" s="1">
        <v>3955423</v>
      </c>
      <c r="L644" s="1">
        <v>163259824</v>
      </c>
      <c r="M644" s="1">
        <v>1.886944055557251</v>
      </c>
      <c r="N644" s="1">
        <v>1.169306755065918</v>
      </c>
      <c r="O644" s="1">
        <v>0.45716473460197449</v>
      </c>
      <c r="P644" s="1">
        <v>1.59946608543396</v>
      </c>
      <c r="Q644" s="1">
        <v>0</v>
      </c>
      <c r="R644" s="1">
        <v>0.13068090379238129</v>
      </c>
      <c r="S644" s="1">
        <v>33</v>
      </c>
      <c r="T644" s="1">
        <v>1</v>
      </c>
      <c r="U644" s="1">
        <v>196719136</v>
      </c>
      <c r="V644" s="1">
        <v>2.4747896194458008</v>
      </c>
      <c r="W644" s="1">
        <v>1.274057149887085</v>
      </c>
      <c r="X644" s="1">
        <v>1.274057149887085</v>
      </c>
    </row>
    <row r="645" spans="1:24" x14ac:dyDescent="0.35">
      <c r="A645" s="1">
        <v>340340</v>
      </c>
      <c r="B645" s="1" t="s">
        <v>2347</v>
      </c>
      <c r="C645" s="1">
        <v>102027451</v>
      </c>
      <c r="D645" s="1">
        <v>340</v>
      </c>
      <c r="E645" s="1" t="s">
        <v>2397</v>
      </c>
      <c r="F645" s="1" t="s">
        <v>44</v>
      </c>
      <c r="G645" s="1" t="s">
        <v>43</v>
      </c>
      <c r="H645" s="1" t="s">
        <v>916</v>
      </c>
      <c r="I645" s="1">
        <v>29039059.899999999</v>
      </c>
      <c r="J645" s="1">
        <v>398865.47</v>
      </c>
      <c r="K645" s="1">
        <v>3955423</v>
      </c>
      <c r="L645" s="1">
        <v>163259728</v>
      </c>
      <c r="M645" s="1">
        <v>-9.6000003395602107E-5</v>
      </c>
      <c r="N645" s="1">
        <v>-5.8801975683309138E-5</v>
      </c>
      <c r="O645" s="1">
        <v>-4.3727998854592443E-4</v>
      </c>
      <c r="P645" s="1">
        <v>-1.505811233073473E-3</v>
      </c>
      <c r="Q645" s="1">
        <v>0</v>
      </c>
      <c r="R645" s="1">
        <v>-6.5522961318492889E-2</v>
      </c>
      <c r="S645" s="1">
        <v>34</v>
      </c>
      <c r="T645" s="1">
        <v>1</v>
      </c>
      <c r="U645" s="1">
        <v>196653072</v>
      </c>
      <c r="V645" s="1">
        <v>-6.6056244075298309E-2</v>
      </c>
      <c r="W645" s="1">
        <v>-3.3582903444766998E-2</v>
      </c>
      <c r="X645" s="1">
        <v>-3.3582903444766998E-2</v>
      </c>
    </row>
    <row r="646" spans="1:24" x14ac:dyDescent="0.35">
      <c r="A646" s="1">
        <v>350340</v>
      </c>
      <c r="B646" s="1" t="s">
        <v>2348</v>
      </c>
      <c r="C646" s="1">
        <v>102027451</v>
      </c>
      <c r="D646" s="1">
        <v>340</v>
      </c>
      <c r="E646" s="1" t="s">
        <v>2397</v>
      </c>
      <c r="F646" s="1" t="s">
        <v>44</v>
      </c>
      <c r="G646" s="1" t="s">
        <v>43</v>
      </c>
      <c r="H646" s="1" t="s">
        <v>916</v>
      </c>
      <c r="I646" s="1">
        <v>28876390.420000002</v>
      </c>
      <c r="J646" s="1">
        <v>845815.49</v>
      </c>
      <c r="K646" s="1">
        <v>4955423</v>
      </c>
      <c r="L646" s="1">
        <v>163710576</v>
      </c>
      <c r="M646" s="1">
        <v>0.45084801316261292</v>
      </c>
      <c r="N646" s="1">
        <v>0.27615383267402649</v>
      </c>
      <c r="O646" s="1">
        <v>-0.16266947984695435</v>
      </c>
      <c r="P646" s="1">
        <v>-0.56017476320266724</v>
      </c>
      <c r="Q646" s="1">
        <v>1</v>
      </c>
      <c r="R646" s="1">
        <v>0.44695001840591431</v>
      </c>
      <c r="S646" s="1">
        <v>35</v>
      </c>
      <c r="T646" s="1">
        <v>1</v>
      </c>
      <c r="U646" s="1">
        <v>198388208</v>
      </c>
      <c r="V646" s="1">
        <v>1.7351285219192505</v>
      </c>
      <c r="W646" s="1">
        <v>0.88233351707458496</v>
      </c>
      <c r="X646" s="1">
        <v>0.88233351707458496</v>
      </c>
    </row>
    <row r="647" spans="1:24" x14ac:dyDescent="0.35">
      <c r="A647" s="1">
        <v>360340</v>
      </c>
      <c r="B647" s="1" t="s">
        <v>2349</v>
      </c>
      <c r="C647" s="1">
        <v>102027451</v>
      </c>
      <c r="D647" s="1">
        <v>340</v>
      </c>
      <c r="E647" s="1" t="s">
        <v>2397</v>
      </c>
      <c r="F647" s="1" t="s">
        <v>44</v>
      </c>
      <c r="G647" s="1" t="s">
        <v>43</v>
      </c>
      <c r="H647" s="1" t="s">
        <v>916</v>
      </c>
      <c r="I647" s="1">
        <v>29730590.640000001</v>
      </c>
      <c r="J647" s="1">
        <v>466167.87</v>
      </c>
      <c r="K647" s="1">
        <v>8955423</v>
      </c>
      <c r="L647" s="1">
        <v>168667440</v>
      </c>
      <c r="M647" s="1">
        <v>4.9568638801574707</v>
      </c>
      <c r="N647" s="1">
        <v>3.0278215408325195</v>
      </c>
      <c r="O647" s="1">
        <v>0.85420024394989014</v>
      </c>
      <c r="P647" s="1">
        <v>2.9581267833709717</v>
      </c>
      <c r="Q647" s="1">
        <v>4</v>
      </c>
      <c r="R647" s="1">
        <v>-0.37964761257171631</v>
      </c>
      <c r="S647" s="1">
        <v>36</v>
      </c>
      <c r="T647" s="1">
        <v>1</v>
      </c>
      <c r="U647" s="1">
        <v>207819616</v>
      </c>
      <c r="V647" s="1">
        <v>9.4314165115356445</v>
      </c>
      <c r="W647" s="1">
        <v>4.7540163993835449</v>
      </c>
      <c r="X647" s="1">
        <v>4.7540163993835449</v>
      </c>
    </row>
    <row r="648" spans="1:24" x14ac:dyDescent="0.35">
      <c r="A648" s="1">
        <v>370340</v>
      </c>
      <c r="B648" s="1" t="s">
        <v>2350</v>
      </c>
      <c r="C648" s="1">
        <v>102027451</v>
      </c>
      <c r="D648" s="1">
        <v>340</v>
      </c>
      <c r="E648" s="1" t="s">
        <v>2397</v>
      </c>
      <c r="F648" s="1" t="s">
        <v>44</v>
      </c>
      <c r="G648" s="1" t="s">
        <v>43</v>
      </c>
      <c r="H648" s="1" t="s">
        <v>916</v>
      </c>
      <c r="I648" s="1">
        <v>30277456.079999998</v>
      </c>
      <c r="J648" s="1">
        <v>497163.07</v>
      </c>
      <c r="K648" s="1">
        <v>4955423</v>
      </c>
      <c r="L648" s="1">
        <v>177714592</v>
      </c>
      <c r="M648" s="1">
        <v>9.0471515655517578</v>
      </c>
      <c r="N648" s="1">
        <v>5.3638997077941895</v>
      </c>
      <c r="O648" s="1">
        <v>0.54686546325683594</v>
      </c>
      <c r="P648" s="1">
        <v>1.8394032716751099</v>
      </c>
      <c r="Q648" s="1">
        <v>-4</v>
      </c>
      <c r="R648" s="1">
        <v>3.0995199456810951E-2</v>
      </c>
      <c r="S648" s="1">
        <v>37</v>
      </c>
      <c r="T648" s="1">
        <v>1</v>
      </c>
      <c r="U648" s="1">
        <v>213444640</v>
      </c>
      <c r="V648" s="1">
        <v>5.6250123977661133</v>
      </c>
      <c r="W648" s="1">
        <v>2.7066857814788818</v>
      </c>
      <c r="X648" s="1">
        <v>2.7066857814788818</v>
      </c>
    </row>
    <row r="649" spans="1:24" x14ac:dyDescent="0.35">
      <c r="A649" s="1">
        <v>380340</v>
      </c>
      <c r="B649" s="1" t="s">
        <v>2351</v>
      </c>
      <c r="C649" s="1">
        <v>102027451</v>
      </c>
      <c r="D649" s="1">
        <v>340</v>
      </c>
      <c r="E649" s="1" t="s">
        <v>2397</v>
      </c>
      <c r="F649" s="1" t="s">
        <v>44</v>
      </c>
      <c r="G649" s="1" t="s">
        <v>43</v>
      </c>
      <c r="H649" s="1" t="s">
        <v>916</v>
      </c>
      <c r="I649" s="1">
        <v>30521536</v>
      </c>
      <c r="K649" s="1">
        <v>9955423</v>
      </c>
      <c r="L649" s="1">
        <v>180161472</v>
      </c>
      <c r="M649" s="1">
        <v>2.4468801021575928</v>
      </c>
      <c r="N649" s="1">
        <v>1.3768593072891235</v>
      </c>
      <c r="O649" s="1">
        <v>0.24407991766929626</v>
      </c>
      <c r="P649" s="1">
        <v>0.80614405870437622</v>
      </c>
      <c r="Q649" s="1">
        <v>5</v>
      </c>
      <c r="S649" s="1">
        <v>38</v>
      </c>
      <c r="T649" s="1">
        <v>1</v>
      </c>
      <c r="U649" s="1">
        <v>220638432</v>
      </c>
      <c r="V649" s="1">
        <v>7.6909599304199219</v>
      </c>
      <c r="W649" s="1">
        <v>3.3703315258026123</v>
      </c>
      <c r="X649" s="1">
        <v>3.3703315258026123</v>
      </c>
    </row>
    <row r="650" spans="1:24" x14ac:dyDescent="0.35">
      <c r="A650" s="1">
        <v>390340</v>
      </c>
      <c r="B650" s="1" t="s">
        <v>2352</v>
      </c>
      <c r="C650" s="1">
        <v>102027451</v>
      </c>
      <c r="D650" s="1">
        <v>340</v>
      </c>
      <c r="E650" s="1" t="s">
        <v>2397</v>
      </c>
      <c r="F650" s="1" t="s">
        <v>44</v>
      </c>
      <c r="G650" s="1" t="s">
        <v>43</v>
      </c>
      <c r="H650" s="1" t="s">
        <v>916</v>
      </c>
      <c r="I650" s="1">
        <v>30627530</v>
      </c>
      <c r="K650" s="1">
        <v>10005423</v>
      </c>
      <c r="L650" s="1">
        <v>181131248</v>
      </c>
      <c r="M650" s="1">
        <v>0.9697759747505188</v>
      </c>
      <c r="N650" s="1">
        <v>0.53828155994415283</v>
      </c>
      <c r="O650" s="1">
        <v>0.10599400103092194</v>
      </c>
      <c r="P650" s="1">
        <v>0.34727609157562256</v>
      </c>
      <c r="Q650" s="1">
        <v>5.000000074505806E-2</v>
      </c>
      <c r="S650" s="1">
        <v>39</v>
      </c>
      <c r="T650" s="1">
        <v>1</v>
      </c>
      <c r="U650" s="1">
        <v>221764192</v>
      </c>
      <c r="V650" s="1">
        <v>1.1257699728012085</v>
      </c>
      <c r="W650" s="1">
        <v>0.51022845506668091</v>
      </c>
      <c r="X650" s="1">
        <v>0.51022845506668091</v>
      </c>
    </row>
    <row r="651" spans="1:24" x14ac:dyDescent="0.35">
      <c r="A651" s="1">
        <v>400340</v>
      </c>
      <c r="B651" s="1" t="s">
        <v>2353</v>
      </c>
      <c r="C651" s="1">
        <v>102027451</v>
      </c>
      <c r="D651" s="1">
        <v>340</v>
      </c>
      <c r="E651" s="1" t="s">
        <v>2397</v>
      </c>
      <c r="F651" s="1" t="s">
        <v>44</v>
      </c>
      <c r="G651" s="1" t="s">
        <v>43</v>
      </c>
      <c r="H651" s="1" t="s">
        <v>916</v>
      </c>
      <c r="S651" s="1">
        <v>40</v>
      </c>
      <c r="T651" s="1">
        <v>1</v>
      </c>
      <c r="U651" s="1">
        <v>0</v>
      </c>
      <c r="V651" s="1">
        <v>0</v>
      </c>
      <c r="W651" s="1">
        <v>-100</v>
      </c>
      <c r="X651" s="1">
        <v>-100</v>
      </c>
    </row>
    <row r="652" spans="1:24" x14ac:dyDescent="0.35">
      <c r="A652" s="1">
        <v>410340</v>
      </c>
      <c r="B652" s="1" t="s">
        <v>2354</v>
      </c>
      <c r="C652" s="1">
        <v>102027451</v>
      </c>
      <c r="D652" s="1">
        <v>340</v>
      </c>
      <c r="E652" s="1" t="s">
        <v>2397</v>
      </c>
      <c r="F652" s="1" t="s">
        <v>44</v>
      </c>
      <c r="G652" s="1" t="s">
        <v>43</v>
      </c>
      <c r="H652" s="1" t="s">
        <v>916</v>
      </c>
      <c r="S652" s="1">
        <v>41</v>
      </c>
      <c r="T652" s="1">
        <v>1</v>
      </c>
      <c r="U652" s="1">
        <v>0</v>
      </c>
      <c r="V652" s="1">
        <v>0</v>
      </c>
    </row>
    <row r="653" spans="1:24" x14ac:dyDescent="0.35">
      <c r="A653" s="1">
        <v>420340</v>
      </c>
      <c r="B653" s="1" t="s">
        <v>2355</v>
      </c>
      <c r="C653" s="1">
        <v>102027451</v>
      </c>
      <c r="D653" s="1">
        <v>340</v>
      </c>
      <c r="E653" s="1" t="s">
        <v>2397</v>
      </c>
      <c r="F653" s="1" t="s">
        <v>44</v>
      </c>
      <c r="G653" s="1" t="s">
        <v>43</v>
      </c>
      <c r="H653" s="1" t="s">
        <v>916</v>
      </c>
      <c r="S653" s="1">
        <v>42</v>
      </c>
      <c r="T653" s="1">
        <v>1</v>
      </c>
      <c r="U653" s="1">
        <v>0</v>
      </c>
      <c r="V653" s="1">
        <v>0</v>
      </c>
    </row>
    <row r="654" spans="1:24" x14ac:dyDescent="0.35">
      <c r="A654" s="1">
        <v>430340</v>
      </c>
      <c r="B654" s="1" t="s">
        <v>2356</v>
      </c>
      <c r="C654" s="1">
        <v>102027451</v>
      </c>
      <c r="D654" s="1">
        <v>340</v>
      </c>
      <c r="E654" s="1" t="s">
        <v>2397</v>
      </c>
      <c r="F654" s="1" t="s">
        <v>44</v>
      </c>
      <c r="G654" s="1" t="s">
        <v>43</v>
      </c>
      <c r="H654" s="1" t="s">
        <v>916</v>
      </c>
      <c r="S654" s="1">
        <v>43</v>
      </c>
      <c r="T654" s="1">
        <v>1</v>
      </c>
      <c r="U654" s="1">
        <v>0</v>
      </c>
      <c r="V654" s="1">
        <v>0</v>
      </c>
    </row>
    <row r="655" spans="1:24" x14ac:dyDescent="0.35">
      <c r="A655" s="1">
        <v>440340</v>
      </c>
      <c r="B655" s="1" t="s">
        <v>2357</v>
      </c>
      <c r="C655" s="1">
        <v>102027451</v>
      </c>
      <c r="D655" s="1">
        <v>340</v>
      </c>
      <c r="E655" s="1" t="s">
        <v>2397</v>
      </c>
      <c r="F655" s="1" t="s">
        <v>44</v>
      </c>
      <c r="G655" s="1" t="s">
        <v>43</v>
      </c>
      <c r="H655" s="1" t="s">
        <v>916</v>
      </c>
      <c r="S655" s="1">
        <v>44</v>
      </c>
      <c r="T655" s="1">
        <v>1</v>
      </c>
      <c r="U655" s="1">
        <v>0</v>
      </c>
      <c r="V655" s="1">
        <v>0</v>
      </c>
    </row>
    <row r="656" spans="1:24" x14ac:dyDescent="0.35">
      <c r="A656" s="1">
        <v>450340</v>
      </c>
      <c r="B656" s="1" t="s">
        <v>2358</v>
      </c>
      <c r="C656" s="1">
        <v>102027451</v>
      </c>
      <c r="D656" s="1">
        <v>340</v>
      </c>
      <c r="E656" s="1" t="s">
        <v>2397</v>
      </c>
      <c r="F656" s="1" t="s">
        <v>44</v>
      </c>
      <c r="G656" s="1" t="s">
        <v>43</v>
      </c>
      <c r="H656" s="1" t="s">
        <v>916</v>
      </c>
      <c r="S656" s="1">
        <v>45</v>
      </c>
      <c r="T656" s="1">
        <v>1</v>
      </c>
      <c r="U656" s="1">
        <v>0</v>
      </c>
      <c r="V656" s="1">
        <v>0</v>
      </c>
    </row>
    <row r="657" spans="1:24" x14ac:dyDescent="0.35">
      <c r="A657" s="1">
        <v>460340</v>
      </c>
      <c r="B657" s="1" t="s">
        <v>2359</v>
      </c>
      <c r="C657" s="1">
        <v>102027451</v>
      </c>
      <c r="D657" s="1">
        <v>340</v>
      </c>
      <c r="E657" s="1" t="s">
        <v>2397</v>
      </c>
      <c r="F657" s="1" t="s">
        <v>44</v>
      </c>
      <c r="G657" s="1" t="s">
        <v>43</v>
      </c>
      <c r="H657" s="1" t="s">
        <v>916</v>
      </c>
      <c r="S657" s="1">
        <v>46</v>
      </c>
      <c r="T657" s="1">
        <v>1</v>
      </c>
      <c r="U657" s="1">
        <v>0</v>
      </c>
      <c r="V657" s="1">
        <v>0</v>
      </c>
    </row>
    <row r="658" spans="1:24" x14ac:dyDescent="0.35">
      <c r="A658" s="1">
        <v>470340</v>
      </c>
      <c r="B658" s="1" t="s">
        <v>2360</v>
      </c>
      <c r="C658" s="1">
        <v>102027451</v>
      </c>
      <c r="D658" s="1">
        <v>340</v>
      </c>
      <c r="E658" s="1" t="s">
        <v>2397</v>
      </c>
      <c r="F658" s="1" t="s">
        <v>44</v>
      </c>
      <c r="G658" s="1" t="s">
        <v>43</v>
      </c>
      <c r="H658" s="1" t="s">
        <v>916</v>
      </c>
      <c r="S658" s="1">
        <v>47</v>
      </c>
      <c r="T658" s="1">
        <v>1</v>
      </c>
      <c r="U658" s="1">
        <v>0</v>
      </c>
      <c r="V658" s="1">
        <v>0</v>
      </c>
    </row>
    <row r="659" spans="1:24" x14ac:dyDescent="0.35">
      <c r="A659" s="1">
        <v>480340</v>
      </c>
      <c r="B659" s="1" t="s">
        <v>2361</v>
      </c>
      <c r="C659" s="1">
        <v>102027451</v>
      </c>
      <c r="D659" s="1">
        <v>340</v>
      </c>
      <c r="E659" s="1" t="s">
        <v>2397</v>
      </c>
      <c r="F659" s="1" t="s">
        <v>44</v>
      </c>
      <c r="G659" s="1" t="s">
        <v>43</v>
      </c>
      <c r="H659" s="1" t="s">
        <v>916</v>
      </c>
      <c r="S659" s="1">
        <v>48</v>
      </c>
      <c r="T659" s="1">
        <v>1</v>
      </c>
      <c r="U659" s="1">
        <v>0</v>
      </c>
      <c r="V659" s="1">
        <v>0</v>
      </c>
    </row>
    <row r="660" spans="1:24" x14ac:dyDescent="0.35">
      <c r="A660" s="1">
        <v>250501</v>
      </c>
      <c r="B660" s="1" t="s">
        <v>2364</v>
      </c>
      <c r="C660" s="1">
        <v>103020407</v>
      </c>
      <c r="D660" s="1">
        <v>501</v>
      </c>
      <c r="E660" s="1" t="s">
        <v>48</v>
      </c>
      <c r="F660" s="1" t="s">
        <v>48</v>
      </c>
      <c r="G660" s="1" t="s">
        <v>48</v>
      </c>
      <c r="H660" s="1" t="s">
        <v>48</v>
      </c>
      <c r="S660" s="1">
        <v>25</v>
      </c>
      <c r="T660" s="1">
        <v>2</v>
      </c>
      <c r="U660" s="1">
        <v>0</v>
      </c>
      <c r="V660" s="1">
        <v>0</v>
      </c>
    </row>
    <row r="661" spans="1:24" x14ac:dyDescent="0.35">
      <c r="A661" s="1">
        <v>260501</v>
      </c>
      <c r="B661" s="1" t="s">
        <v>2365</v>
      </c>
      <c r="C661" s="1">
        <v>103020407</v>
      </c>
      <c r="D661" s="1">
        <v>501</v>
      </c>
      <c r="E661" s="1" t="s">
        <v>48</v>
      </c>
      <c r="F661" s="1" t="s">
        <v>48</v>
      </c>
      <c r="G661" s="1" t="s">
        <v>48</v>
      </c>
      <c r="H661" s="1" t="s">
        <v>48</v>
      </c>
      <c r="S661" s="1">
        <v>26</v>
      </c>
      <c r="T661" s="1">
        <v>2</v>
      </c>
      <c r="U661" s="1">
        <v>0</v>
      </c>
      <c r="V661" s="1">
        <v>0</v>
      </c>
    </row>
    <row r="662" spans="1:24" x14ac:dyDescent="0.35">
      <c r="A662" s="1">
        <v>270501</v>
      </c>
      <c r="B662" s="1" t="s">
        <v>2366</v>
      </c>
      <c r="C662" s="1">
        <v>103020407</v>
      </c>
      <c r="D662" s="1">
        <v>501</v>
      </c>
      <c r="E662" s="1" t="s">
        <v>48</v>
      </c>
      <c r="F662" s="1" t="s">
        <v>48</v>
      </c>
      <c r="G662" s="1" t="s">
        <v>48</v>
      </c>
      <c r="H662" s="1" t="s">
        <v>48</v>
      </c>
      <c r="S662" s="1">
        <v>27</v>
      </c>
      <c r="T662" s="1">
        <v>2</v>
      </c>
      <c r="U662" s="1">
        <v>0</v>
      </c>
      <c r="V662" s="1">
        <v>0</v>
      </c>
    </row>
    <row r="663" spans="1:24" x14ac:dyDescent="0.35">
      <c r="A663" s="1">
        <v>280501</v>
      </c>
      <c r="B663" s="1" t="s">
        <v>2367</v>
      </c>
      <c r="C663" s="1">
        <v>103020407</v>
      </c>
      <c r="D663" s="1">
        <v>501</v>
      </c>
      <c r="E663" s="1" t="s">
        <v>48</v>
      </c>
      <c r="F663" s="1" t="s">
        <v>48</v>
      </c>
      <c r="G663" s="1" t="s">
        <v>48</v>
      </c>
      <c r="H663" s="1" t="s">
        <v>48</v>
      </c>
      <c r="S663" s="1">
        <v>28</v>
      </c>
      <c r="T663" s="1">
        <v>2</v>
      </c>
      <c r="U663" s="1">
        <v>0</v>
      </c>
      <c r="V663" s="1">
        <v>0</v>
      </c>
    </row>
    <row r="664" spans="1:24" x14ac:dyDescent="0.35">
      <c r="A664" s="1">
        <v>290501</v>
      </c>
      <c r="B664" s="1" t="s">
        <v>2341</v>
      </c>
      <c r="C664" s="1">
        <v>103020407</v>
      </c>
      <c r="D664" s="1">
        <v>501</v>
      </c>
      <c r="E664" s="1" t="s">
        <v>2398</v>
      </c>
      <c r="F664" s="1" t="s">
        <v>44</v>
      </c>
      <c r="G664" s="1" t="s">
        <v>43</v>
      </c>
      <c r="H664" s="1" t="s">
        <v>2369</v>
      </c>
      <c r="J664" s="1">
        <v>482594</v>
      </c>
      <c r="S664" s="1">
        <v>29</v>
      </c>
      <c r="T664" s="1">
        <v>2</v>
      </c>
      <c r="U664" s="1">
        <v>482594</v>
      </c>
      <c r="V664" s="1">
        <v>0</v>
      </c>
    </row>
    <row r="665" spans="1:24" x14ac:dyDescent="0.35">
      <c r="A665" s="1">
        <v>300501</v>
      </c>
      <c r="B665" s="1" t="s">
        <v>2343</v>
      </c>
      <c r="C665" s="1">
        <v>103020407</v>
      </c>
      <c r="D665" s="1">
        <v>501</v>
      </c>
      <c r="E665" s="1" t="s">
        <v>2398</v>
      </c>
      <c r="F665" s="1" t="s">
        <v>44</v>
      </c>
      <c r="G665" s="1" t="s">
        <v>43</v>
      </c>
      <c r="H665" s="1" t="s">
        <v>2369</v>
      </c>
      <c r="J665" s="1">
        <v>432011</v>
      </c>
      <c r="R665" s="1">
        <v>-5.0583001226186752E-2</v>
      </c>
      <c r="S665" s="1">
        <v>30</v>
      </c>
      <c r="T665" s="1">
        <v>2</v>
      </c>
      <c r="U665" s="1">
        <v>432011</v>
      </c>
      <c r="V665" s="1">
        <v>-5.0583001226186752E-2</v>
      </c>
      <c r="W665" s="1">
        <v>-10.481481552124023</v>
      </c>
      <c r="X665" s="1">
        <v>-10.481481552124023</v>
      </c>
    </row>
    <row r="666" spans="1:24" x14ac:dyDescent="0.35">
      <c r="A666" s="1">
        <v>310501</v>
      </c>
      <c r="B666" s="1" t="s">
        <v>2344</v>
      </c>
      <c r="C666" s="1">
        <v>103020407</v>
      </c>
      <c r="D666" s="1">
        <v>501</v>
      </c>
      <c r="E666" s="1" t="s">
        <v>2398</v>
      </c>
      <c r="F666" s="1" t="s">
        <v>44</v>
      </c>
      <c r="G666" s="1" t="s">
        <v>43</v>
      </c>
      <c r="H666" s="1" t="s">
        <v>2369</v>
      </c>
      <c r="J666" s="1">
        <v>459782.19</v>
      </c>
      <c r="R666" s="1">
        <v>2.777118980884552E-2</v>
      </c>
      <c r="S666" s="1">
        <v>31</v>
      </c>
      <c r="T666" s="1">
        <v>2</v>
      </c>
      <c r="U666" s="1">
        <v>459782.1875</v>
      </c>
      <c r="V666" s="1">
        <v>2.777118980884552E-2</v>
      </c>
      <c r="W666" s="1">
        <v>6.428351879119873</v>
      </c>
      <c r="X666" s="1">
        <v>6.428351879119873</v>
      </c>
    </row>
    <row r="667" spans="1:24" x14ac:dyDescent="0.35">
      <c r="A667" s="1">
        <v>320501</v>
      </c>
      <c r="B667" s="1" t="s">
        <v>2345</v>
      </c>
      <c r="C667" s="1">
        <v>103020407</v>
      </c>
      <c r="D667" s="1">
        <v>501</v>
      </c>
      <c r="E667" s="1" t="s">
        <v>2398</v>
      </c>
      <c r="F667" s="1" t="s">
        <v>44</v>
      </c>
      <c r="G667" s="1" t="s">
        <v>43</v>
      </c>
      <c r="H667" s="1" t="s">
        <v>2369</v>
      </c>
      <c r="J667" s="1">
        <v>597186</v>
      </c>
      <c r="R667" s="1">
        <v>0.13740381598472595</v>
      </c>
      <c r="S667" s="1">
        <v>32</v>
      </c>
      <c r="T667" s="1">
        <v>2</v>
      </c>
      <c r="U667" s="1">
        <v>597186</v>
      </c>
      <c r="V667" s="1">
        <v>0.13740381598472595</v>
      </c>
      <c r="W667" s="1">
        <v>29.884544372558594</v>
      </c>
      <c r="X667" s="1">
        <v>29.884544372558594</v>
      </c>
    </row>
    <row r="668" spans="1:24" x14ac:dyDescent="0.35">
      <c r="A668" s="1">
        <v>330501</v>
      </c>
      <c r="B668" s="1" t="s">
        <v>2346</v>
      </c>
      <c r="C668" s="1">
        <v>103020407</v>
      </c>
      <c r="D668" s="1">
        <v>501</v>
      </c>
      <c r="E668" s="1" t="s">
        <v>2398</v>
      </c>
      <c r="F668" s="1" t="s">
        <v>44</v>
      </c>
      <c r="G668" s="1" t="s">
        <v>43</v>
      </c>
      <c r="H668" s="1" t="s">
        <v>2369</v>
      </c>
      <c r="J668" s="1">
        <v>698352.23</v>
      </c>
      <c r="R668" s="1">
        <v>0.10116623342037201</v>
      </c>
      <c r="S668" s="1">
        <v>33</v>
      </c>
      <c r="T668" s="1">
        <v>2</v>
      </c>
      <c r="U668" s="1">
        <v>698352.25</v>
      </c>
      <c r="V668" s="1">
        <v>0.10116623342037201</v>
      </c>
      <c r="W668" s="1">
        <v>16.940492630004883</v>
      </c>
      <c r="X668" s="1">
        <v>16.940492630004883</v>
      </c>
    </row>
    <row r="669" spans="1:24" x14ac:dyDescent="0.35">
      <c r="A669" s="1">
        <v>340501</v>
      </c>
      <c r="B669" s="1" t="s">
        <v>2347</v>
      </c>
      <c r="C669" s="1">
        <v>103020407</v>
      </c>
      <c r="D669" s="1">
        <v>501</v>
      </c>
      <c r="E669" s="1" t="s">
        <v>2398</v>
      </c>
      <c r="F669" s="1" t="s">
        <v>44</v>
      </c>
      <c r="G669" s="1" t="s">
        <v>43</v>
      </c>
      <c r="H669" s="1" t="s">
        <v>2369</v>
      </c>
      <c r="J669" s="1">
        <v>700206.6</v>
      </c>
      <c r="R669" s="1">
        <v>1.854369998909533E-3</v>
      </c>
      <c r="S669" s="1">
        <v>34</v>
      </c>
      <c r="T669" s="1">
        <v>2</v>
      </c>
      <c r="U669" s="1">
        <v>700206.625</v>
      </c>
      <c r="V669" s="1">
        <v>1.854369998909533E-3</v>
      </c>
      <c r="W669" s="1">
        <v>0.26553577184677124</v>
      </c>
      <c r="X669" s="1">
        <v>0.26553577184677124</v>
      </c>
    </row>
    <row r="670" spans="1:24" x14ac:dyDescent="0.35">
      <c r="A670" s="1">
        <v>350501</v>
      </c>
      <c r="B670" s="1" t="s">
        <v>2348</v>
      </c>
      <c r="C670" s="1">
        <v>103020407</v>
      </c>
      <c r="D670" s="1">
        <v>501</v>
      </c>
      <c r="E670" s="1" t="s">
        <v>2398</v>
      </c>
      <c r="F670" s="1" t="s">
        <v>44</v>
      </c>
      <c r="G670" s="1" t="s">
        <v>43</v>
      </c>
      <c r="H670" s="1" t="s">
        <v>2369</v>
      </c>
      <c r="J670" s="1">
        <v>779145</v>
      </c>
      <c r="R670" s="1">
        <v>7.8938402235507965E-2</v>
      </c>
      <c r="S670" s="1">
        <v>35</v>
      </c>
      <c r="T670" s="1">
        <v>2</v>
      </c>
      <c r="U670" s="1">
        <v>779145</v>
      </c>
      <c r="V670" s="1">
        <v>7.8938402235507965E-2</v>
      </c>
      <c r="W670" s="1">
        <v>11.27358341217041</v>
      </c>
      <c r="X670" s="1">
        <v>11.27358341217041</v>
      </c>
    </row>
    <row r="671" spans="1:24" x14ac:dyDescent="0.35">
      <c r="A671" s="1">
        <v>360501</v>
      </c>
      <c r="B671" s="1" t="s">
        <v>2349</v>
      </c>
      <c r="C671" s="1">
        <v>103020407</v>
      </c>
      <c r="D671" s="1">
        <v>501</v>
      </c>
      <c r="E671" s="1" t="s">
        <v>2398</v>
      </c>
      <c r="F671" s="1" t="s">
        <v>44</v>
      </c>
      <c r="G671" s="1" t="s">
        <v>43</v>
      </c>
      <c r="H671" s="1" t="s">
        <v>2369</v>
      </c>
      <c r="J671" s="1">
        <v>873606.18</v>
      </c>
      <c r="R671" s="1">
        <v>9.446118026971817E-2</v>
      </c>
      <c r="S671" s="1">
        <v>36</v>
      </c>
      <c r="T671" s="1">
        <v>2</v>
      </c>
      <c r="U671" s="1">
        <v>873606.1875</v>
      </c>
      <c r="V671" s="1">
        <v>9.446118026971817E-2</v>
      </c>
      <c r="W671" s="1">
        <v>12.123698234558105</v>
      </c>
      <c r="X671" s="1">
        <v>12.123698234558105</v>
      </c>
    </row>
    <row r="672" spans="1:24" x14ac:dyDescent="0.35">
      <c r="A672" s="1">
        <v>370501</v>
      </c>
      <c r="B672" s="1" t="s">
        <v>2350</v>
      </c>
      <c r="C672" s="1">
        <v>103020407</v>
      </c>
      <c r="D672" s="1">
        <v>501</v>
      </c>
      <c r="E672" s="1" t="s">
        <v>2398</v>
      </c>
      <c r="F672" s="1" t="s">
        <v>44</v>
      </c>
      <c r="G672" s="1" t="s">
        <v>43</v>
      </c>
      <c r="H672" s="1" t="s">
        <v>2369</v>
      </c>
      <c r="J672" s="1">
        <v>1198758.6299999999</v>
      </c>
      <c r="R672" s="1">
        <v>0.32515245676040649</v>
      </c>
      <c r="S672" s="1">
        <v>37</v>
      </c>
      <c r="T672" s="1">
        <v>2</v>
      </c>
      <c r="U672" s="1">
        <v>1198758.625</v>
      </c>
      <c r="V672" s="1">
        <v>0.32515245676040649</v>
      </c>
      <c r="W672" s="1">
        <v>37.219566345214844</v>
      </c>
      <c r="X672" s="1">
        <v>37.219566345214844</v>
      </c>
    </row>
    <row r="673" spans="1:24" x14ac:dyDescent="0.35">
      <c r="A673" s="1">
        <v>380501</v>
      </c>
      <c r="B673" s="1" t="s">
        <v>2351</v>
      </c>
      <c r="C673" s="1">
        <v>103020407</v>
      </c>
      <c r="D673" s="1">
        <v>501</v>
      </c>
      <c r="E673" s="1" t="s">
        <v>2398</v>
      </c>
      <c r="F673" s="1" t="s">
        <v>44</v>
      </c>
      <c r="G673" s="1" t="s">
        <v>43</v>
      </c>
      <c r="H673" s="1" t="s">
        <v>2369</v>
      </c>
      <c r="J673" s="1">
        <v>1247724</v>
      </c>
      <c r="R673" s="1">
        <v>4.8965368419885635E-2</v>
      </c>
      <c r="S673" s="1">
        <v>38</v>
      </c>
      <c r="T673" s="1">
        <v>2</v>
      </c>
      <c r="U673" s="1">
        <v>1247724</v>
      </c>
      <c r="V673" s="1">
        <v>4.8965368419885635E-2</v>
      </c>
      <c r="W673" s="1">
        <v>4.0846734046936035</v>
      </c>
      <c r="X673" s="1">
        <v>4.0846734046936035</v>
      </c>
    </row>
    <row r="674" spans="1:24" x14ac:dyDescent="0.35">
      <c r="A674" s="1">
        <v>390501</v>
      </c>
      <c r="B674" s="1" t="s">
        <v>2352</v>
      </c>
      <c r="C674" s="1">
        <v>103020407</v>
      </c>
      <c r="D674" s="1">
        <v>501</v>
      </c>
      <c r="E674" s="1" t="s">
        <v>2398</v>
      </c>
      <c r="F674" s="1" t="s">
        <v>44</v>
      </c>
      <c r="G674" s="1" t="s">
        <v>43</v>
      </c>
      <c r="H674" s="1" t="s">
        <v>2369</v>
      </c>
      <c r="J674" s="1">
        <v>1383598</v>
      </c>
      <c r="R674" s="1">
        <v>0.13587400317192078</v>
      </c>
      <c r="S674" s="1">
        <v>39</v>
      </c>
      <c r="T674" s="1">
        <v>2</v>
      </c>
      <c r="U674" s="1">
        <v>1383598</v>
      </c>
      <c r="V674" s="1">
        <v>0.13587400317192078</v>
      </c>
      <c r="W674" s="1">
        <v>10.889747619628906</v>
      </c>
      <c r="X674" s="1">
        <v>10.889747619628906</v>
      </c>
    </row>
    <row r="675" spans="1:24" x14ac:dyDescent="0.35">
      <c r="A675" s="1">
        <v>400501</v>
      </c>
      <c r="B675" s="1" t="s">
        <v>2353</v>
      </c>
      <c r="C675" s="1">
        <v>103020407</v>
      </c>
      <c r="D675" s="1">
        <v>501</v>
      </c>
      <c r="E675" s="1" t="s">
        <v>48</v>
      </c>
      <c r="F675" s="1" t="s">
        <v>48</v>
      </c>
      <c r="G675" s="1" t="s">
        <v>48</v>
      </c>
      <c r="H675" s="1" t="s">
        <v>48</v>
      </c>
      <c r="S675" s="1">
        <v>40</v>
      </c>
      <c r="T675" s="1">
        <v>2</v>
      </c>
      <c r="U675" s="1">
        <v>0</v>
      </c>
      <c r="V675" s="1">
        <v>0</v>
      </c>
      <c r="W675" s="1">
        <v>-100</v>
      </c>
      <c r="X675" s="1">
        <v>-100</v>
      </c>
    </row>
    <row r="676" spans="1:24" x14ac:dyDescent="0.35">
      <c r="A676" s="1">
        <v>410501</v>
      </c>
      <c r="B676" s="1" t="s">
        <v>2354</v>
      </c>
      <c r="C676" s="1">
        <v>103020407</v>
      </c>
      <c r="D676" s="1">
        <v>501</v>
      </c>
      <c r="E676" s="1" t="s">
        <v>48</v>
      </c>
      <c r="F676" s="1" t="s">
        <v>48</v>
      </c>
      <c r="G676" s="1" t="s">
        <v>48</v>
      </c>
      <c r="H676" s="1" t="s">
        <v>48</v>
      </c>
      <c r="S676" s="1">
        <v>41</v>
      </c>
      <c r="T676" s="1">
        <v>2</v>
      </c>
      <c r="U676" s="1">
        <v>0</v>
      </c>
      <c r="V676" s="1">
        <v>0</v>
      </c>
    </row>
    <row r="677" spans="1:24" x14ac:dyDescent="0.35">
      <c r="A677" s="1">
        <v>420501</v>
      </c>
      <c r="B677" s="1" t="s">
        <v>2355</v>
      </c>
      <c r="C677" s="1">
        <v>103020407</v>
      </c>
      <c r="D677" s="1">
        <v>501</v>
      </c>
      <c r="E677" s="1" t="s">
        <v>48</v>
      </c>
      <c r="F677" s="1" t="s">
        <v>48</v>
      </c>
      <c r="G677" s="1" t="s">
        <v>48</v>
      </c>
      <c r="H677" s="1" t="s">
        <v>48</v>
      </c>
      <c r="S677" s="1">
        <v>42</v>
      </c>
      <c r="T677" s="1">
        <v>2</v>
      </c>
      <c r="U677" s="1">
        <v>0</v>
      </c>
      <c r="V677" s="1">
        <v>0</v>
      </c>
    </row>
    <row r="678" spans="1:24" x14ac:dyDescent="0.35">
      <c r="A678" s="1">
        <v>430501</v>
      </c>
      <c r="B678" s="1" t="s">
        <v>2356</v>
      </c>
      <c r="C678" s="1">
        <v>103020407</v>
      </c>
      <c r="D678" s="1">
        <v>501</v>
      </c>
      <c r="E678" s="1" t="s">
        <v>48</v>
      </c>
      <c r="F678" s="1" t="s">
        <v>48</v>
      </c>
      <c r="G678" s="1" t="s">
        <v>48</v>
      </c>
      <c r="H678" s="1" t="s">
        <v>48</v>
      </c>
      <c r="S678" s="1">
        <v>43</v>
      </c>
      <c r="T678" s="1">
        <v>2</v>
      </c>
      <c r="U678" s="1">
        <v>0</v>
      </c>
      <c r="V678" s="1">
        <v>0</v>
      </c>
    </row>
    <row r="679" spans="1:24" x14ac:dyDescent="0.35">
      <c r="A679" s="1">
        <v>440501</v>
      </c>
      <c r="B679" s="1" t="s">
        <v>2357</v>
      </c>
      <c r="C679" s="1">
        <v>103020407</v>
      </c>
      <c r="D679" s="1">
        <v>501</v>
      </c>
      <c r="E679" s="1" t="s">
        <v>48</v>
      </c>
      <c r="F679" s="1" t="s">
        <v>48</v>
      </c>
      <c r="G679" s="1" t="s">
        <v>48</v>
      </c>
      <c r="H679" s="1" t="s">
        <v>48</v>
      </c>
      <c r="S679" s="1">
        <v>44</v>
      </c>
      <c r="T679" s="1">
        <v>2</v>
      </c>
      <c r="U679" s="1">
        <v>0</v>
      </c>
      <c r="V679" s="1">
        <v>0</v>
      </c>
    </row>
    <row r="680" spans="1:24" x14ac:dyDescent="0.35">
      <c r="A680" s="1">
        <v>450501</v>
      </c>
      <c r="B680" s="1" t="s">
        <v>2358</v>
      </c>
      <c r="C680" s="1">
        <v>103020407</v>
      </c>
      <c r="D680" s="1">
        <v>501</v>
      </c>
      <c r="E680" s="1" t="s">
        <v>48</v>
      </c>
      <c r="F680" s="1" t="s">
        <v>48</v>
      </c>
      <c r="G680" s="1" t="s">
        <v>48</v>
      </c>
      <c r="H680" s="1" t="s">
        <v>48</v>
      </c>
      <c r="S680" s="1">
        <v>45</v>
      </c>
      <c r="T680" s="1">
        <v>2</v>
      </c>
      <c r="U680" s="1">
        <v>0</v>
      </c>
      <c r="V680" s="1">
        <v>0</v>
      </c>
    </row>
    <row r="681" spans="1:24" x14ac:dyDescent="0.35">
      <c r="A681" s="1">
        <v>460501</v>
      </c>
      <c r="B681" s="1" t="s">
        <v>2359</v>
      </c>
      <c r="C681" s="1">
        <v>103020407</v>
      </c>
      <c r="D681" s="1">
        <v>501</v>
      </c>
      <c r="E681" s="1" t="s">
        <v>48</v>
      </c>
      <c r="F681" s="1" t="s">
        <v>48</v>
      </c>
      <c r="G681" s="1" t="s">
        <v>48</v>
      </c>
      <c r="H681" s="1" t="s">
        <v>48</v>
      </c>
      <c r="S681" s="1">
        <v>46</v>
      </c>
      <c r="T681" s="1">
        <v>2</v>
      </c>
      <c r="U681" s="1">
        <v>0</v>
      </c>
      <c r="V681" s="1">
        <v>0</v>
      </c>
    </row>
    <row r="682" spans="1:24" x14ac:dyDescent="0.35">
      <c r="A682" s="1">
        <v>470501</v>
      </c>
      <c r="B682" s="1" t="s">
        <v>2360</v>
      </c>
      <c r="C682" s="1">
        <v>103020407</v>
      </c>
      <c r="D682" s="1">
        <v>501</v>
      </c>
      <c r="E682" s="1" t="s">
        <v>48</v>
      </c>
      <c r="F682" s="1" t="s">
        <v>48</v>
      </c>
      <c r="G682" s="1" t="s">
        <v>48</v>
      </c>
      <c r="H682" s="1" t="s">
        <v>48</v>
      </c>
      <c r="S682" s="1">
        <v>47</v>
      </c>
      <c r="T682" s="1">
        <v>2</v>
      </c>
      <c r="U682" s="1">
        <v>0</v>
      </c>
      <c r="V682" s="1">
        <v>0</v>
      </c>
    </row>
    <row r="683" spans="1:24" x14ac:dyDescent="0.35">
      <c r="A683" s="1">
        <v>290005</v>
      </c>
      <c r="B683" s="1" t="s">
        <v>2341</v>
      </c>
      <c r="C683" s="1">
        <v>103020603</v>
      </c>
      <c r="D683" s="1">
        <v>5</v>
      </c>
      <c r="E683" s="1" t="s">
        <v>2399</v>
      </c>
      <c r="F683" s="1" t="s">
        <v>44</v>
      </c>
      <c r="G683" s="1" t="s">
        <v>43</v>
      </c>
      <c r="H683" s="1" t="s">
        <v>916</v>
      </c>
      <c r="I683" s="1">
        <v>682544.19</v>
      </c>
      <c r="K683" s="1">
        <v>104493</v>
      </c>
      <c r="L683" s="1">
        <v>2386250</v>
      </c>
      <c r="S683" s="1">
        <v>29</v>
      </c>
      <c r="T683" s="1">
        <v>1</v>
      </c>
      <c r="U683" s="1">
        <v>3173287.25</v>
      </c>
      <c r="V683" s="1">
        <v>0</v>
      </c>
    </row>
    <row r="684" spans="1:24" x14ac:dyDescent="0.35">
      <c r="A684" s="1">
        <v>300005</v>
      </c>
      <c r="B684" s="1" t="s">
        <v>2343</v>
      </c>
      <c r="C684" s="1">
        <v>103020603</v>
      </c>
      <c r="D684" s="1">
        <v>5</v>
      </c>
      <c r="E684" s="1" t="s">
        <v>2399</v>
      </c>
      <c r="F684" s="1" t="s">
        <v>44</v>
      </c>
      <c r="G684" s="1" t="s">
        <v>43</v>
      </c>
      <c r="H684" s="1" t="s">
        <v>916</v>
      </c>
      <c r="I684" s="1">
        <v>690745.1</v>
      </c>
      <c r="K684" s="1">
        <v>104493</v>
      </c>
      <c r="L684" s="1">
        <v>2476219.75</v>
      </c>
      <c r="M684" s="1">
        <v>8.9969746768474579E-2</v>
      </c>
      <c r="N684" s="1">
        <v>3.7703404426574707</v>
      </c>
      <c r="O684" s="1">
        <v>8.2009099423885345E-3</v>
      </c>
      <c r="P684" s="1">
        <v>1.2015206813812256</v>
      </c>
      <c r="Q684" s="1">
        <v>0</v>
      </c>
      <c r="S684" s="1">
        <v>30</v>
      </c>
      <c r="T684" s="1">
        <v>1</v>
      </c>
      <c r="U684" s="1">
        <v>3271458</v>
      </c>
      <c r="V684" s="1">
        <v>9.8170652985572815E-2</v>
      </c>
      <c r="W684" s="1">
        <v>3.0936610698699951</v>
      </c>
      <c r="X684" s="1">
        <v>3.0936610698699951</v>
      </c>
    </row>
    <row r="685" spans="1:24" x14ac:dyDescent="0.35">
      <c r="A685" s="1">
        <v>310005</v>
      </c>
      <c r="B685" s="1" t="s">
        <v>2344</v>
      </c>
      <c r="C685" s="1">
        <v>103020603</v>
      </c>
      <c r="D685" s="1">
        <v>5</v>
      </c>
      <c r="E685" s="1" t="s">
        <v>2399</v>
      </c>
      <c r="F685" s="1" t="s">
        <v>44</v>
      </c>
      <c r="G685" s="1" t="s">
        <v>43</v>
      </c>
      <c r="H685" s="1" t="s">
        <v>916</v>
      </c>
      <c r="I685" s="1">
        <v>696378.1</v>
      </c>
      <c r="K685" s="1">
        <v>104493</v>
      </c>
      <c r="L685" s="1">
        <v>2520781.5</v>
      </c>
      <c r="M685" s="1">
        <v>4.4561751186847687E-2</v>
      </c>
      <c r="N685" s="1">
        <v>1.7995878458023071</v>
      </c>
      <c r="O685" s="1">
        <v>5.6329998187720776E-3</v>
      </c>
      <c r="P685" s="1">
        <v>0.81549620628356934</v>
      </c>
      <c r="Q685" s="1">
        <v>0</v>
      </c>
      <c r="S685" s="1">
        <v>31</v>
      </c>
      <c r="T685" s="1">
        <v>1</v>
      </c>
      <c r="U685" s="1">
        <v>3321652.5</v>
      </c>
      <c r="V685" s="1">
        <v>5.0194751471281052E-2</v>
      </c>
      <c r="W685" s="1">
        <v>1.5343159437179565</v>
      </c>
      <c r="X685" s="1">
        <v>1.5343159437179565</v>
      </c>
    </row>
    <row r="686" spans="1:24" x14ac:dyDescent="0.35">
      <c r="A686" s="1">
        <v>320005</v>
      </c>
      <c r="B686" s="1" t="s">
        <v>2345</v>
      </c>
      <c r="C686" s="1">
        <v>103020603</v>
      </c>
      <c r="D686" s="1">
        <v>5</v>
      </c>
      <c r="E686" s="1" t="s">
        <v>2399</v>
      </c>
      <c r="F686" s="1" t="s">
        <v>44</v>
      </c>
      <c r="G686" s="1" t="s">
        <v>43</v>
      </c>
      <c r="H686" s="1" t="s">
        <v>916</v>
      </c>
      <c r="I686" s="1">
        <v>701880.09</v>
      </c>
      <c r="K686" s="1">
        <v>104493</v>
      </c>
      <c r="L686" s="1">
        <v>2532611.25</v>
      </c>
      <c r="M686" s="1">
        <v>1.1829749681055546E-2</v>
      </c>
      <c r="N686" s="1">
        <v>0.46928897500038147</v>
      </c>
      <c r="O686" s="1">
        <v>5.5019902065396309E-3</v>
      </c>
      <c r="P686" s="1">
        <v>0.79008656740188599</v>
      </c>
      <c r="Q686" s="1">
        <v>0</v>
      </c>
      <c r="S686" s="1">
        <v>32</v>
      </c>
      <c r="T686" s="1">
        <v>1</v>
      </c>
      <c r="U686" s="1">
        <v>3338984.25</v>
      </c>
      <c r="V686" s="1">
        <v>1.7331739887595177E-2</v>
      </c>
      <c r="W686" s="1">
        <v>0.52178096771240234</v>
      </c>
      <c r="X686" s="1">
        <v>0.52178096771240234</v>
      </c>
    </row>
    <row r="687" spans="1:24" x14ac:dyDescent="0.35">
      <c r="A687" s="1">
        <v>330005</v>
      </c>
      <c r="B687" s="1" t="s">
        <v>2346</v>
      </c>
      <c r="C687" s="1">
        <v>103020603</v>
      </c>
      <c r="D687" s="1">
        <v>5</v>
      </c>
      <c r="E687" s="1" t="s">
        <v>2399</v>
      </c>
      <c r="F687" s="1" t="s">
        <v>44</v>
      </c>
      <c r="G687" s="1" t="s">
        <v>43</v>
      </c>
      <c r="H687" s="1" t="s">
        <v>916</v>
      </c>
      <c r="I687" s="1">
        <v>722114</v>
      </c>
      <c r="K687" s="1">
        <v>104493</v>
      </c>
      <c r="L687" s="1">
        <v>2575047.75</v>
      </c>
      <c r="M687" s="1">
        <v>4.2436499148607254E-2</v>
      </c>
      <c r="N687" s="1">
        <v>1.6756025552749634</v>
      </c>
      <c r="O687" s="1">
        <v>2.0233910530805588E-2</v>
      </c>
      <c r="P687" s="1">
        <v>2.8828158378601074</v>
      </c>
      <c r="Q687" s="1">
        <v>0</v>
      </c>
      <c r="S687" s="1">
        <v>33</v>
      </c>
      <c r="T687" s="1">
        <v>1</v>
      </c>
      <c r="U687" s="1">
        <v>3401654.75</v>
      </c>
      <c r="V687" s="1">
        <v>6.2670409679412842E-2</v>
      </c>
      <c r="W687" s="1">
        <v>1.8769330978393555</v>
      </c>
      <c r="X687" s="1">
        <v>1.8769330978393555</v>
      </c>
    </row>
    <row r="688" spans="1:24" x14ac:dyDescent="0.35">
      <c r="A688" s="1">
        <v>340005</v>
      </c>
      <c r="B688" s="1" t="s">
        <v>2347</v>
      </c>
      <c r="C688" s="1">
        <v>103020603</v>
      </c>
      <c r="D688" s="1">
        <v>5</v>
      </c>
      <c r="E688" s="1" t="s">
        <v>2399</v>
      </c>
      <c r="F688" s="1" t="s">
        <v>44</v>
      </c>
      <c r="G688" s="1" t="s">
        <v>43</v>
      </c>
      <c r="H688" s="1" t="s">
        <v>916</v>
      </c>
      <c r="I688" s="1">
        <v>722098.96</v>
      </c>
      <c r="K688" s="1">
        <v>104493</v>
      </c>
      <c r="L688" s="1">
        <v>2575045</v>
      </c>
      <c r="M688" s="1">
        <v>-2.7500000214786269E-6</v>
      </c>
      <c r="N688" s="1">
        <v>-1.067941338988021E-4</v>
      </c>
      <c r="O688" s="1">
        <v>-1.5040000107546803E-5</v>
      </c>
      <c r="P688" s="1">
        <v>-2.0827737171202898E-3</v>
      </c>
      <c r="Q688" s="1">
        <v>0</v>
      </c>
      <c r="S688" s="1">
        <v>34</v>
      </c>
      <c r="T688" s="1">
        <v>1</v>
      </c>
      <c r="U688" s="1">
        <v>3401637</v>
      </c>
      <c r="V688" s="1">
        <v>-1.7790000129025429E-5</v>
      </c>
      <c r="W688" s="1">
        <v>-5.218048463575542E-4</v>
      </c>
      <c r="X688" s="1">
        <v>-5.218048463575542E-4</v>
      </c>
    </row>
    <row r="689" spans="1:24" x14ac:dyDescent="0.35">
      <c r="A689" s="1">
        <v>350005</v>
      </c>
      <c r="B689" s="1" t="s">
        <v>2348</v>
      </c>
      <c r="C689" s="1">
        <v>103020603</v>
      </c>
      <c r="D689" s="1">
        <v>5</v>
      </c>
      <c r="E689" s="1" t="s">
        <v>2399</v>
      </c>
      <c r="F689" s="1" t="s">
        <v>44</v>
      </c>
      <c r="G689" s="1" t="s">
        <v>43</v>
      </c>
      <c r="H689" s="1" t="s">
        <v>916</v>
      </c>
      <c r="I689" s="1">
        <v>733162.25</v>
      </c>
      <c r="K689" s="1">
        <v>104493</v>
      </c>
      <c r="L689" s="1">
        <v>2654834</v>
      </c>
      <c r="M689" s="1">
        <v>7.9788997769355774E-2</v>
      </c>
      <c r="N689" s="1">
        <v>3.0985476970672607</v>
      </c>
      <c r="O689" s="1">
        <v>1.1063289828598499E-2</v>
      </c>
      <c r="P689" s="1">
        <v>1.5321016311645508</v>
      </c>
      <c r="Q689" s="1">
        <v>0</v>
      </c>
      <c r="S689" s="1">
        <v>35</v>
      </c>
      <c r="T689" s="1">
        <v>1</v>
      </c>
      <c r="U689" s="1">
        <v>3492489.25</v>
      </c>
      <c r="V689" s="1">
        <v>9.0852290391921997E-2</v>
      </c>
      <c r="W689" s="1">
        <v>2.6708390712738037</v>
      </c>
      <c r="X689" s="1">
        <v>2.6708390712738037</v>
      </c>
    </row>
    <row r="690" spans="1:24" x14ac:dyDescent="0.35">
      <c r="A690" s="1">
        <v>360005</v>
      </c>
      <c r="B690" s="1" t="s">
        <v>2349</v>
      </c>
      <c r="C690" s="1">
        <v>103020603</v>
      </c>
      <c r="D690" s="1">
        <v>5</v>
      </c>
      <c r="E690" s="1" t="s">
        <v>2399</v>
      </c>
      <c r="F690" s="1" t="s">
        <v>44</v>
      </c>
      <c r="G690" s="1" t="s">
        <v>43</v>
      </c>
      <c r="H690" s="1" t="s">
        <v>916</v>
      </c>
      <c r="I690" s="1">
        <v>764320</v>
      </c>
      <c r="K690" s="1">
        <v>104493</v>
      </c>
      <c r="L690" s="1">
        <v>2897595</v>
      </c>
      <c r="M690" s="1">
        <v>0.24276100099086761</v>
      </c>
      <c r="N690" s="1">
        <v>9.1441125869750977</v>
      </c>
      <c r="O690" s="1">
        <v>3.1157750636339188E-2</v>
      </c>
      <c r="P690" s="1">
        <v>4.2497754096984863</v>
      </c>
      <c r="Q690" s="1">
        <v>0</v>
      </c>
      <c r="S690" s="1">
        <v>36</v>
      </c>
      <c r="T690" s="1">
        <v>1</v>
      </c>
      <c r="U690" s="1">
        <v>3766408</v>
      </c>
      <c r="V690" s="1">
        <v>0.2739187479019165</v>
      </c>
      <c r="W690" s="1">
        <v>7.8430805206298828</v>
      </c>
      <c r="X690" s="1">
        <v>7.8430805206298828</v>
      </c>
    </row>
    <row r="691" spans="1:24" x14ac:dyDescent="0.35">
      <c r="A691" s="1">
        <v>370005</v>
      </c>
      <c r="B691" s="1" t="s">
        <v>2350</v>
      </c>
      <c r="C691" s="1">
        <v>103020603</v>
      </c>
      <c r="D691" s="1">
        <v>5</v>
      </c>
      <c r="E691" s="1" t="s">
        <v>2399</v>
      </c>
      <c r="F691" s="1" t="s">
        <v>44</v>
      </c>
      <c r="G691" s="1" t="s">
        <v>43</v>
      </c>
      <c r="H691" s="1" t="s">
        <v>916</v>
      </c>
      <c r="I691" s="1">
        <v>814646</v>
      </c>
      <c r="K691" s="1">
        <v>104493</v>
      </c>
      <c r="L691" s="1">
        <v>3194142</v>
      </c>
      <c r="M691" s="1">
        <v>0.29654699563980103</v>
      </c>
      <c r="N691" s="1">
        <v>10.234246253967285</v>
      </c>
      <c r="O691" s="1">
        <v>5.0326000899076462E-2</v>
      </c>
      <c r="P691" s="1">
        <v>6.5844149589538574</v>
      </c>
      <c r="Q691" s="1">
        <v>0</v>
      </c>
      <c r="S691" s="1">
        <v>37</v>
      </c>
      <c r="T691" s="1">
        <v>1</v>
      </c>
      <c r="U691" s="1">
        <v>4113281</v>
      </c>
      <c r="V691" s="1">
        <v>0.34687298536300659</v>
      </c>
      <c r="W691" s="1">
        <v>9.2096500396728516</v>
      </c>
      <c r="X691" s="1">
        <v>9.2096500396728516</v>
      </c>
    </row>
    <row r="692" spans="1:24" x14ac:dyDescent="0.35">
      <c r="A692" s="1">
        <v>380005</v>
      </c>
      <c r="B692" s="1" t="s">
        <v>2351</v>
      </c>
      <c r="C692" s="1">
        <v>103020603</v>
      </c>
      <c r="D692" s="1">
        <v>5</v>
      </c>
      <c r="E692" s="1" t="s">
        <v>2399</v>
      </c>
      <c r="F692" s="1" t="s">
        <v>44</v>
      </c>
      <c r="G692" s="1" t="s">
        <v>43</v>
      </c>
      <c r="H692" s="1" t="s">
        <v>916</v>
      </c>
      <c r="I692" s="1">
        <v>797992</v>
      </c>
      <c r="K692" s="1">
        <v>104493</v>
      </c>
      <c r="L692" s="1">
        <v>3293446</v>
      </c>
      <c r="M692" s="1">
        <v>9.9303998053073883E-2</v>
      </c>
      <c r="N692" s="1">
        <v>3.1089413166046143</v>
      </c>
      <c r="O692" s="1">
        <v>-1.665399968624115E-2</v>
      </c>
      <c r="P692" s="1">
        <v>-2.0443234443664551</v>
      </c>
      <c r="Q692" s="1">
        <v>0</v>
      </c>
      <c r="S692" s="1">
        <v>38</v>
      </c>
      <c r="T692" s="1">
        <v>1</v>
      </c>
      <c r="U692" s="1">
        <v>4195931</v>
      </c>
      <c r="V692" s="1">
        <v>8.2649998366832733E-2</v>
      </c>
      <c r="W692" s="1">
        <v>2.0093448162078857</v>
      </c>
      <c r="X692" s="1">
        <v>2.0093448162078857</v>
      </c>
    </row>
    <row r="693" spans="1:24" x14ac:dyDescent="0.35">
      <c r="A693" s="1">
        <v>390005</v>
      </c>
      <c r="B693" s="1" t="s">
        <v>2352</v>
      </c>
      <c r="C693" s="1">
        <v>103020603</v>
      </c>
      <c r="D693" s="1">
        <v>5</v>
      </c>
      <c r="E693" s="1" t="s">
        <v>2399</v>
      </c>
      <c r="F693" s="1" t="s">
        <v>44</v>
      </c>
      <c r="G693" s="1" t="s">
        <v>43</v>
      </c>
      <c r="H693" s="1" t="s">
        <v>916</v>
      </c>
      <c r="I693" s="1">
        <v>821420</v>
      </c>
      <c r="K693" s="1">
        <v>154493</v>
      </c>
      <c r="L693" s="1">
        <v>3340868</v>
      </c>
      <c r="M693" s="1">
        <v>4.7421999275684357E-2</v>
      </c>
      <c r="N693" s="1">
        <v>1.4398900270462036</v>
      </c>
      <c r="O693" s="1">
        <v>2.3428000509738922E-2</v>
      </c>
      <c r="P693" s="1">
        <v>2.9358689785003662</v>
      </c>
      <c r="Q693" s="1">
        <v>5.000000074505806E-2</v>
      </c>
      <c r="S693" s="1">
        <v>39</v>
      </c>
      <c r="T693" s="1">
        <v>1</v>
      </c>
      <c r="U693" s="1">
        <v>4316781</v>
      </c>
      <c r="V693" s="1">
        <v>0.12085000425577164</v>
      </c>
      <c r="W693" s="1">
        <v>2.8801712989807129</v>
      </c>
      <c r="X693" s="1">
        <v>2.8801712989807129</v>
      </c>
    </row>
    <row r="694" spans="1:24" x14ac:dyDescent="0.35">
      <c r="A694" s="1">
        <v>400005</v>
      </c>
      <c r="B694" s="1" t="s">
        <v>2353</v>
      </c>
      <c r="C694" s="1">
        <v>103020603</v>
      </c>
      <c r="D694" s="1">
        <v>5</v>
      </c>
      <c r="E694" s="1" t="s">
        <v>2399</v>
      </c>
      <c r="F694" s="1" t="s">
        <v>44</v>
      </c>
      <c r="G694" s="1" t="s">
        <v>43</v>
      </c>
      <c r="H694" s="1" t="s">
        <v>916</v>
      </c>
      <c r="S694" s="1">
        <v>40</v>
      </c>
      <c r="T694" s="1">
        <v>1</v>
      </c>
      <c r="U694" s="1">
        <v>0</v>
      </c>
      <c r="V694" s="1">
        <v>0</v>
      </c>
      <c r="W694" s="1">
        <v>-100</v>
      </c>
      <c r="X694" s="1">
        <v>-100</v>
      </c>
    </row>
    <row r="695" spans="1:24" x14ac:dyDescent="0.35">
      <c r="A695" s="1">
        <v>410005</v>
      </c>
      <c r="B695" s="1" t="s">
        <v>2354</v>
      </c>
      <c r="C695" s="1">
        <v>103020603</v>
      </c>
      <c r="D695" s="1">
        <v>5</v>
      </c>
      <c r="E695" s="1" t="s">
        <v>2399</v>
      </c>
      <c r="F695" s="1" t="s">
        <v>44</v>
      </c>
      <c r="G695" s="1" t="s">
        <v>43</v>
      </c>
      <c r="H695" s="1" t="s">
        <v>916</v>
      </c>
      <c r="S695" s="1">
        <v>41</v>
      </c>
      <c r="T695" s="1">
        <v>1</v>
      </c>
      <c r="U695" s="1">
        <v>0</v>
      </c>
      <c r="V695" s="1">
        <v>0</v>
      </c>
    </row>
    <row r="696" spans="1:24" x14ac:dyDescent="0.35">
      <c r="A696" s="1">
        <v>420005</v>
      </c>
      <c r="B696" s="1" t="s">
        <v>2355</v>
      </c>
      <c r="C696" s="1">
        <v>103020603</v>
      </c>
      <c r="D696" s="1">
        <v>5</v>
      </c>
      <c r="E696" s="1" t="s">
        <v>2399</v>
      </c>
      <c r="F696" s="1" t="s">
        <v>44</v>
      </c>
      <c r="G696" s="1" t="s">
        <v>43</v>
      </c>
      <c r="H696" s="1" t="s">
        <v>916</v>
      </c>
      <c r="S696" s="1">
        <v>42</v>
      </c>
      <c r="T696" s="1">
        <v>1</v>
      </c>
      <c r="U696" s="1">
        <v>0</v>
      </c>
      <c r="V696" s="1">
        <v>0</v>
      </c>
    </row>
    <row r="697" spans="1:24" x14ac:dyDescent="0.35">
      <c r="A697" s="1">
        <v>430005</v>
      </c>
      <c r="B697" s="1" t="s">
        <v>2356</v>
      </c>
      <c r="C697" s="1">
        <v>103020603</v>
      </c>
      <c r="D697" s="1">
        <v>5</v>
      </c>
      <c r="E697" s="1" t="s">
        <v>2399</v>
      </c>
      <c r="F697" s="1" t="s">
        <v>44</v>
      </c>
      <c r="G697" s="1" t="s">
        <v>43</v>
      </c>
      <c r="H697" s="1" t="s">
        <v>916</v>
      </c>
      <c r="S697" s="1">
        <v>43</v>
      </c>
      <c r="T697" s="1">
        <v>1</v>
      </c>
      <c r="U697" s="1">
        <v>0</v>
      </c>
      <c r="V697" s="1">
        <v>0</v>
      </c>
    </row>
    <row r="698" spans="1:24" x14ac:dyDescent="0.35">
      <c r="A698" s="1">
        <v>440005</v>
      </c>
      <c r="B698" s="1" t="s">
        <v>2357</v>
      </c>
      <c r="C698" s="1">
        <v>103020603</v>
      </c>
      <c r="D698" s="1">
        <v>5</v>
      </c>
      <c r="E698" s="1" t="s">
        <v>2399</v>
      </c>
      <c r="F698" s="1" t="s">
        <v>44</v>
      </c>
      <c r="G698" s="1" t="s">
        <v>43</v>
      </c>
      <c r="H698" s="1" t="s">
        <v>916</v>
      </c>
      <c r="S698" s="1">
        <v>44</v>
      </c>
      <c r="T698" s="1">
        <v>1</v>
      </c>
      <c r="U698" s="1">
        <v>0</v>
      </c>
      <c r="V698" s="1">
        <v>0</v>
      </c>
    </row>
    <row r="699" spans="1:24" x14ac:dyDescent="0.35">
      <c r="A699" s="1">
        <v>450005</v>
      </c>
      <c r="B699" s="1" t="s">
        <v>2358</v>
      </c>
      <c r="C699" s="1">
        <v>103020603</v>
      </c>
      <c r="D699" s="1">
        <v>5</v>
      </c>
      <c r="E699" s="1" t="s">
        <v>2399</v>
      </c>
      <c r="F699" s="1" t="s">
        <v>44</v>
      </c>
      <c r="G699" s="1" t="s">
        <v>43</v>
      </c>
      <c r="H699" s="1" t="s">
        <v>916</v>
      </c>
      <c r="S699" s="1">
        <v>45</v>
      </c>
      <c r="T699" s="1">
        <v>1</v>
      </c>
      <c r="U699" s="1">
        <v>0</v>
      </c>
      <c r="V699" s="1">
        <v>0</v>
      </c>
    </row>
    <row r="700" spans="1:24" x14ac:dyDescent="0.35">
      <c r="A700" s="1">
        <v>460005</v>
      </c>
      <c r="B700" s="1" t="s">
        <v>2359</v>
      </c>
      <c r="C700" s="1">
        <v>103020603</v>
      </c>
      <c r="D700" s="1">
        <v>5</v>
      </c>
      <c r="E700" s="1" t="s">
        <v>2399</v>
      </c>
      <c r="F700" s="1" t="s">
        <v>44</v>
      </c>
      <c r="G700" s="1" t="s">
        <v>43</v>
      </c>
      <c r="H700" s="1" t="s">
        <v>916</v>
      </c>
      <c r="S700" s="1">
        <v>46</v>
      </c>
      <c r="T700" s="1">
        <v>1</v>
      </c>
      <c r="U700" s="1">
        <v>0</v>
      </c>
      <c r="V700" s="1">
        <v>0</v>
      </c>
    </row>
    <row r="701" spans="1:24" x14ac:dyDescent="0.35">
      <c r="A701" s="1">
        <v>470005</v>
      </c>
      <c r="B701" s="1" t="s">
        <v>2360</v>
      </c>
      <c r="C701" s="1">
        <v>103020603</v>
      </c>
      <c r="D701" s="1">
        <v>5</v>
      </c>
      <c r="E701" s="1" t="s">
        <v>2399</v>
      </c>
      <c r="F701" s="1" t="s">
        <v>44</v>
      </c>
      <c r="G701" s="1" t="s">
        <v>43</v>
      </c>
      <c r="H701" s="1" t="s">
        <v>916</v>
      </c>
      <c r="S701" s="1">
        <v>47</v>
      </c>
      <c r="T701" s="1">
        <v>1</v>
      </c>
      <c r="U701" s="1">
        <v>0</v>
      </c>
      <c r="V701" s="1">
        <v>0</v>
      </c>
    </row>
    <row r="702" spans="1:24" x14ac:dyDescent="0.35">
      <c r="A702" s="1">
        <v>480005</v>
      </c>
      <c r="B702" s="1" t="s">
        <v>2361</v>
      </c>
      <c r="C702" s="1">
        <v>103020603</v>
      </c>
      <c r="D702" s="1">
        <v>5</v>
      </c>
      <c r="E702" s="1" t="s">
        <v>2399</v>
      </c>
      <c r="F702" s="1" t="s">
        <v>44</v>
      </c>
      <c r="G702" s="1" t="s">
        <v>43</v>
      </c>
      <c r="H702" s="1" t="s">
        <v>916</v>
      </c>
      <c r="S702" s="1">
        <v>48</v>
      </c>
      <c r="T702" s="1">
        <v>1</v>
      </c>
      <c r="U702" s="1">
        <v>0</v>
      </c>
      <c r="V702" s="1">
        <v>0</v>
      </c>
    </row>
    <row r="703" spans="1:24" x14ac:dyDescent="0.35">
      <c r="A703" s="1">
        <v>290018</v>
      </c>
      <c r="B703" s="1" t="s">
        <v>2341</v>
      </c>
      <c r="C703" s="1">
        <v>103020753</v>
      </c>
      <c r="D703" s="1">
        <v>18</v>
      </c>
      <c r="E703" s="1" t="s">
        <v>2400</v>
      </c>
      <c r="F703" s="1" t="s">
        <v>44</v>
      </c>
      <c r="G703" s="1" t="s">
        <v>43</v>
      </c>
      <c r="H703" s="1" t="s">
        <v>916</v>
      </c>
      <c r="I703" s="1">
        <v>695434.3</v>
      </c>
      <c r="K703" s="1">
        <v>95393</v>
      </c>
      <c r="L703" s="1">
        <v>2450162.75</v>
      </c>
      <c r="S703" s="1">
        <v>29</v>
      </c>
      <c r="T703" s="1">
        <v>1</v>
      </c>
      <c r="U703" s="1">
        <v>3240990</v>
      </c>
      <c r="V703" s="1">
        <v>0</v>
      </c>
    </row>
    <row r="704" spans="1:24" x14ac:dyDescent="0.35">
      <c r="A704" s="1">
        <v>300018</v>
      </c>
      <c r="B704" s="1" t="s">
        <v>2343</v>
      </c>
      <c r="C704" s="1">
        <v>103020753</v>
      </c>
      <c r="D704" s="1">
        <v>18</v>
      </c>
      <c r="E704" s="1" t="s">
        <v>2400</v>
      </c>
      <c r="F704" s="1" t="s">
        <v>44</v>
      </c>
      <c r="G704" s="1" t="s">
        <v>43</v>
      </c>
      <c r="H704" s="1" t="s">
        <v>916</v>
      </c>
      <c r="I704" s="1">
        <v>702401.5</v>
      </c>
      <c r="K704" s="1">
        <v>121183</v>
      </c>
      <c r="L704" s="1">
        <v>2513506</v>
      </c>
      <c r="M704" s="1">
        <v>6.3343249261379242E-2</v>
      </c>
      <c r="N704" s="1">
        <v>2.5852670669555664</v>
      </c>
      <c r="O704" s="1">
        <v>6.9671999663114548E-3</v>
      </c>
      <c r="P704" s="1">
        <v>1.0018488168716431</v>
      </c>
      <c r="Q704" s="1">
        <v>2.5790000334382057E-2</v>
      </c>
      <c r="S704" s="1">
        <v>30</v>
      </c>
      <c r="T704" s="1">
        <v>1</v>
      </c>
      <c r="U704" s="1">
        <v>3337090.5</v>
      </c>
      <c r="V704" s="1">
        <v>9.6100449562072754E-2</v>
      </c>
      <c r="W704" s="1">
        <v>2.9651587009429932</v>
      </c>
      <c r="X704" s="1">
        <v>2.9651587009429932</v>
      </c>
    </row>
    <row r="705" spans="1:24" x14ac:dyDescent="0.35">
      <c r="A705" s="1">
        <v>310018</v>
      </c>
      <c r="B705" s="1" t="s">
        <v>2344</v>
      </c>
      <c r="C705" s="1">
        <v>103020753</v>
      </c>
      <c r="D705" s="1">
        <v>18</v>
      </c>
      <c r="E705" s="1" t="s">
        <v>2400</v>
      </c>
      <c r="F705" s="1" t="s">
        <v>44</v>
      </c>
      <c r="G705" s="1" t="s">
        <v>43</v>
      </c>
      <c r="H705" s="1" t="s">
        <v>916</v>
      </c>
      <c r="I705" s="1">
        <v>786818.98</v>
      </c>
      <c r="K705" s="1">
        <v>108288</v>
      </c>
      <c r="L705" s="1">
        <v>2549918.5</v>
      </c>
      <c r="M705" s="1">
        <v>3.6412499845027924E-2</v>
      </c>
      <c r="N705" s="1">
        <v>1.4486737251281738</v>
      </c>
      <c r="O705" s="1">
        <v>8.4417477250099182E-2</v>
      </c>
      <c r="P705" s="1">
        <v>12.018407821655273</v>
      </c>
      <c r="Q705" s="1">
        <v>-1.2895000167191029E-2</v>
      </c>
      <c r="S705" s="1">
        <v>31</v>
      </c>
      <c r="T705" s="1">
        <v>1</v>
      </c>
      <c r="U705" s="1">
        <v>3445025.5</v>
      </c>
      <c r="V705" s="1">
        <v>0.10793497413396835</v>
      </c>
      <c r="W705" s="1">
        <v>3.2344043254852295</v>
      </c>
      <c r="X705" s="1">
        <v>3.2344043254852295</v>
      </c>
    </row>
    <row r="706" spans="1:24" x14ac:dyDescent="0.35">
      <c r="A706" s="1">
        <v>320018</v>
      </c>
      <c r="B706" s="1" t="s">
        <v>2345</v>
      </c>
      <c r="C706" s="1">
        <v>103020753</v>
      </c>
      <c r="D706" s="1">
        <v>18</v>
      </c>
      <c r="E706" s="1" t="s">
        <v>2400</v>
      </c>
      <c r="F706" s="1" t="s">
        <v>44</v>
      </c>
      <c r="G706" s="1" t="s">
        <v>43</v>
      </c>
      <c r="H706" s="1" t="s">
        <v>916</v>
      </c>
      <c r="I706" s="1">
        <v>725183.92</v>
      </c>
      <c r="K706" s="1">
        <v>108288</v>
      </c>
      <c r="L706" s="1">
        <v>2584648</v>
      </c>
      <c r="M706" s="1">
        <v>3.4729499369859695E-2</v>
      </c>
      <c r="N706" s="1">
        <v>1.3619847297668457</v>
      </c>
      <c r="O706" s="1">
        <v>-6.1635058373212814E-2</v>
      </c>
      <c r="P706" s="1">
        <v>-7.8334484100341797</v>
      </c>
      <c r="Q706" s="1">
        <v>0</v>
      </c>
      <c r="S706" s="1">
        <v>32</v>
      </c>
      <c r="T706" s="1">
        <v>1</v>
      </c>
      <c r="U706" s="1">
        <v>3418120</v>
      </c>
      <c r="V706" s="1">
        <v>-2.6905559003353119E-2</v>
      </c>
      <c r="W706" s="1">
        <v>-0.78099566698074341</v>
      </c>
      <c r="X706" s="1">
        <v>-0.78099566698074341</v>
      </c>
    </row>
    <row r="707" spans="1:24" x14ac:dyDescent="0.35">
      <c r="A707" s="1">
        <v>330018</v>
      </c>
      <c r="B707" s="1" t="s">
        <v>2346</v>
      </c>
      <c r="C707" s="1">
        <v>103020753</v>
      </c>
      <c r="D707" s="1">
        <v>18</v>
      </c>
      <c r="E707" s="1" t="s">
        <v>2400</v>
      </c>
      <c r="F707" s="1" t="s">
        <v>44</v>
      </c>
      <c r="G707" s="1" t="s">
        <v>43</v>
      </c>
      <c r="H707" s="1" t="s">
        <v>916</v>
      </c>
      <c r="I707" s="1">
        <v>724368.18</v>
      </c>
      <c r="K707" s="1">
        <v>102226.24000000001</v>
      </c>
      <c r="L707" s="1">
        <v>2649629.75</v>
      </c>
      <c r="M707" s="1">
        <v>6.4981751143932343E-2</v>
      </c>
      <c r="N707" s="1">
        <v>2.5141432285308838</v>
      </c>
      <c r="O707" s="1">
        <v>-8.1573997158557177E-4</v>
      </c>
      <c r="P707" s="1">
        <v>-0.11248732358217239</v>
      </c>
      <c r="Q707" s="1">
        <v>-6.061759777367115E-3</v>
      </c>
      <c r="S707" s="1">
        <v>33</v>
      </c>
      <c r="T707" s="1">
        <v>1</v>
      </c>
      <c r="U707" s="1">
        <v>3476224.25</v>
      </c>
      <c r="V707" s="1">
        <v>5.8104250580072403E-2</v>
      </c>
      <c r="W707" s="1">
        <v>1.699889063835144</v>
      </c>
      <c r="X707" s="1">
        <v>1.699889063835144</v>
      </c>
    </row>
    <row r="708" spans="1:24" x14ac:dyDescent="0.35">
      <c r="A708" s="1">
        <v>340018</v>
      </c>
      <c r="B708" s="1" t="s">
        <v>2347</v>
      </c>
      <c r="C708" s="1">
        <v>103020753</v>
      </c>
      <c r="D708" s="1">
        <v>18</v>
      </c>
      <c r="E708" s="1" t="s">
        <v>2400</v>
      </c>
      <c r="F708" s="1" t="s">
        <v>44</v>
      </c>
      <c r="G708" s="1" t="s">
        <v>43</v>
      </c>
      <c r="H708" s="1" t="s">
        <v>916</v>
      </c>
      <c r="I708" s="1">
        <v>724355.93</v>
      </c>
      <c r="K708" s="1">
        <v>108288</v>
      </c>
      <c r="L708" s="1">
        <v>2649627</v>
      </c>
      <c r="M708" s="1">
        <v>-2.7500000214786269E-6</v>
      </c>
      <c r="N708" s="1">
        <v>-1.0378808656241745E-4</v>
      </c>
      <c r="O708" s="1">
        <v>-1.2249999599589501E-5</v>
      </c>
      <c r="P708" s="1">
        <v>-1.6911289421841502E-3</v>
      </c>
      <c r="Q708" s="1">
        <v>6.061759777367115E-3</v>
      </c>
      <c r="S708" s="1">
        <v>34</v>
      </c>
      <c r="T708" s="1">
        <v>1</v>
      </c>
      <c r="U708" s="1">
        <v>3482271</v>
      </c>
      <c r="V708" s="1">
        <v>6.0467594303190708E-3</v>
      </c>
      <c r="W708" s="1">
        <v>0.17394591867923737</v>
      </c>
      <c r="X708" s="1">
        <v>0.17394591867923737</v>
      </c>
    </row>
    <row r="709" spans="1:24" x14ac:dyDescent="0.35">
      <c r="A709" s="1">
        <v>350018</v>
      </c>
      <c r="B709" s="1" t="s">
        <v>2348</v>
      </c>
      <c r="C709" s="1">
        <v>103020753</v>
      </c>
      <c r="D709" s="1">
        <v>18</v>
      </c>
      <c r="E709" s="1" t="s">
        <v>2400</v>
      </c>
      <c r="F709" s="1" t="s">
        <v>44</v>
      </c>
      <c r="G709" s="1" t="s">
        <v>43</v>
      </c>
      <c r="H709" s="1" t="s">
        <v>916</v>
      </c>
      <c r="I709" s="1">
        <v>738587</v>
      </c>
      <c r="K709" s="1">
        <v>108288</v>
      </c>
      <c r="L709" s="1">
        <v>2826775</v>
      </c>
      <c r="M709" s="1">
        <v>0.1771479994058609</v>
      </c>
      <c r="N709" s="1">
        <v>6.6857714653015137</v>
      </c>
      <c r="O709" s="1">
        <v>1.4231069944798946E-2</v>
      </c>
      <c r="P709" s="1">
        <v>1.9646515846252441</v>
      </c>
      <c r="Q709" s="1">
        <v>0</v>
      </c>
      <c r="S709" s="1">
        <v>35</v>
      </c>
      <c r="T709" s="1">
        <v>1</v>
      </c>
      <c r="U709" s="1">
        <v>3673650</v>
      </c>
      <c r="V709" s="1">
        <v>0.19137907028198242</v>
      </c>
      <c r="W709" s="1">
        <v>5.4958100318908691</v>
      </c>
      <c r="X709" s="1">
        <v>5.4958100318908691</v>
      </c>
    </row>
    <row r="710" spans="1:24" x14ac:dyDescent="0.35">
      <c r="A710" s="1">
        <v>360018</v>
      </c>
      <c r="B710" s="1" t="s">
        <v>2349</v>
      </c>
      <c r="C710" s="1">
        <v>103020753</v>
      </c>
      <c r="D710" s="1">
        <v>18</v>
      </c>
      <c r="E710" s="1" t="s">
        <v>2400</v>
      </c>
      <c r="F710" s="1" t="s">
        <v>44</v>
      </c>
      <c r="G710" s="1" t="s">
        <v>43</v>
      </c>
      <c r="H710" s="1" t="s">
        <v>916</v>
      </c>
      <c r="I710" s="1">
        <v>768939.62</v>
      </c>
      <c r="K710" s="1">
        <v>108288</v>
      </c>
      <c r="L710" s="1">
        <v>3160666.25</v>
      </c>
      <c r="M710" s="1">
        <v>0.33389124274253845</v>
      </c>
      <c r="N710" s="1">
        <v>11.811738014221191</v>
      </c>
      <c r="O710" s="1">
        <v>3.0352620407938957E-2</v>
      </c>
      <c r="P710" s="1">
        <v>4.1095523834228516</v>
      </c>
      <c r="Q710" s="1">
        <v>0</v>
      </c>
      <c r="S710" s="1">
        <v>36</v>
      </c>
      <c r="T710" s="1">
        <v>1</v>
      </c>
      <c r="U710" s="1">
        <v>4037894</v>
      </c>
      <c r="V710" s="1">
        <v>0.36424386501312256</v>
      </c>
      <c r="W710" s="1">
        <v>9.915043830871582</v>
      </c>
      <c r="X710" s="1">
        <v>9.915043830871582</v>
      </c>
    </row>
    <row r="711" spans="1:24" x14ac:dyDescent="0.35">
      <c r="A711" s="1">
        <v>370018</v>
      </c>
      <c r="B711" s="1" t="s">
        <v>2350</v>
      </c>
      <c r="C711" s="1">
        <v>103020753</v>
      </c>
      <c r="D711" s="1">
        <v>18</v>
      </c>
      <c r="E711" s="1" t="s">
        <v>2400</v>
      </c>
      <c r="F711" s="1" t="s">
        <v>44</v>
      </c>
      <c r="G711" s="1" t="s">
        <v>43</v>
      </c>
      <c r="H711" s="1" t="s">
        <v>916</v>
      </c>
      <c r="I711" s="1">
        <v>784526.52</v>
      </c>
      <c r="K711" s="1">
        <v>108288</v>
      </c>
      <c r="L711" s="1">
        <v>3565051</v>
      </c>
      <c r="M711" s="1">
        <v>0.40438476204872131</v>
      </c>
      <c r="N711" s="1">
        <v>12.794288635253906</v>
      </c>
      <c r="O711" s="1">
        <v>1.5586899593472481E-2</v>
      </c>
      <c r="P711" s="1">
        <v>2.027064323425293</v>
      </c>
      <c r="Q711" s="1">
        <v>0</v>
      </c>
      <c r="S711" s="1">
        <v>37</v>
      </c>
      <c r="T711" s="1">
        <v>1</v>
      </c>
      <c r="U711" s="1">
        <v>4457865.5</v>
      </c>
      <c r="V711" s="1">
        <v>0.41997167468070984</v>
      </c>
      <c r="W711" s="1">
        <v>10.400755882263184</v>
      </c>
      <c r="X711" s="1">
        <v>10.400755882263184</v>
      </c>
    </row>
    <row r="712" spans="1:24" x14ac:dyDescent="0.35">
      <c r="A712" s="1">
        <v>380018</v>
      </c>
      <c r="B712" s="1" t="s">
        <v>2351</v>
      </c>
      <c r="C712" s="1">
        <v>103020753</v>
      </c>
      <c r="D712" s="1">
        <v>18</v>
      </c>
      <c r="E712" s="1" t="s">
        <v>2400</v>
      </c>
      <c r="F712" s="1" t="s">
        <v>44</v>
      </c>
      <c r="G712" s="1" t="s">
        <v>43</v>
      </c>
      <c r="H712" s="1" t="s">
        <v>916</v>
      </c>
      <c r="I712" s="1">
        <v>851546</v>
      </c>
      <c r="K712" s="1">
        <v>108288</v>
      </c>
      <c r="L712" s="1">
        <v>3757535</v>
      </c>
      <c r="M712" s="1">
        <v>0.19248400628566742</v>
      </c>
      <c r="N712" s="1">
        <v>5.399193286895752</v>
      </c>
      <c r="O712" s="1">
        <v>6.7019477486610413E-2</v>
      </c>
      <c r="P712" s="1">
        <v>8.5426664352416992</v>
      </c>
      <c r="Q712" s="1">
        <v>0</v>
      </c>
      <c r="S712" s="1">
        <v>38</v>
      </c>
      <c r="T712" s="1">
        <v>1</v>
      </c>
      <c r="U712" s="1">
        <v>4717369</v>
      </c>
      <c r="V712" s="1">
        <v>0.25950348377227783</v>
      </c>
      <c r="W712" s="1">
        <v>5.8212499618530273</v>
      </c>
      <c r="X712" s="1">
        <v>5.8212499618530273</v>
      </c>
    </row>
    <row r="713" spans="1:24" x14ac:dyDescent="0.35">
      <c r="A713" s="1">
        <v>390018</v>
      </c>
      <c r="B713" s="1" t="s">
        <v>2352</v>
      </c>
      <c r="C713" s="1">
        <v>103020753</v>
      </c>
      <c r="D713" s="1">
        <v>18</v>
      </c>
      <c r="E713" s="1" t="s">
        <v>2400</v>
      </c>
      <c r="F713" s="1" t="s">
        <v>44</v>
      </c>
      <c r="G713" s="1" t="s">
        <v>43</v>
      </c>
      <c r="H713" s="1" t="s">
        <v>916</v>
      </c>
      <c r="I713" s="1">
        <v>939221</v>
      </c>
      <c r="K713" s="1">
        <v>158288</v>
      </c>
      <c r="L713" s="1">
        <v>3825569</v>
      </c>
      <c r="M713" s="1">
        <v>6.803400069475174E-2</v>
      </c>
      <c r="N713" s="1">
        <v>1.8106019496917725</v>
      </c>
      <c r="O713" s="1">
        <v>8.7674997746944427E-2</v>
      </c>
      <c r="P713" s="1">
        <v>10.295979499816895</v>
      </c>
      <c r="Q713" s="1">
        <v>5.000000074505806E-2</v>
      </c>
      <c r="S713" s="1">
        <v>39</v>
      </c>
      <c r="T713" s="1">
        <v>1</v>
      </c>
      <c r="U713" s="1">
        <v>4923078</v>
      </c>
      <c r="V713" s="1">
        <v>0.20570901036262512</v>
      </c>
      <c r="W713" s="1">
        <v>4.3606719970703125</v>
      </c>
      <c r="X713" s="1">
        <v>4.3606719970703125</v>
      </c>
    </row>
    <row r="714" spans="1:24" x14ac:dyDescent="0.35">
      <c r="A714" s="1">
        <v>400018</v>
      </c>
      <c r="B714" s="1" t="s">
        <v>2353</v>
      </c>
      <c r="C714" s="1">
        <v>103020753</v>
      </c>
      <c r="D714" s="1">
        <v>18</v>
      </c>
      <c r="E714" s="1" t="s">
        <v>2400</v>
      </c>
      <c r="F714" s="1" t="s">
        <v>44</v>
      </c>
      <c r="G714" s="1" t="s">
        <v>43</v>
      </c>
      <c r="H714" s="1" t="s">
        <v>916</v>
      </c>
      <c r="S714" s="1">
        <v>40</v>
      </c>
      <c r="T714" s="1">
        <v>1</v>
      </c>
      <c r="U714" s="1">
        <v>0</v>
      </c>
      <c r="V714" s="1">
        <v>0</v>
      </c>
      <c r="W714" s="1">
        <v>-100</v>
      </c>
      <c r="X714" s="1">
        <v>-100</v>
      </c>
    </row>
    <row r="715" spans="1:24" x14ac:dyDescent="0.35">
      <c r="A715" s="1">
        <v>410018</v>
      </c>
      <c r="B715" s="1" t="s">
        <v>2354</v>
      </c>
      <c r="C715" s="1">
        <v>103020753</v>
      </c>
      <c r="D715" s="1">
        <v>18</v>
      </c>
      <c r="E715" s="1" t="s">
        <v>2400</v>
      </c>
      <c r="F715" s="1" t="s">
        <v>44</v>
      </c>
      <c r="G715" s="1" t="s">
        <v>43</v>
      </c>
      <c r="H715" s="1" t="s">
        <v>916</v>
      </c>
      <c r="S715" s="1">
        <v>41</v>
      </c>
      <c r="T715" s="1">
        <v>1</v>
      </c>
      <c r="U715" s="1">
        <v>0</v>
      </c>
      <c r="V715" s="1">
        <v>0</v>
      </c>
    </row>
    <row r="716" spans="1:24" x14ac:dyDescent="0.35">
      <c r="A716" s="1">
        <v>420018</v>
      </c>
      <c r="B716" s="1" t="s">
        <v>2355</v>
      </c>
      <c r="C716" s="1">
        <v>103020753</v>
      </c>
      <c r="D716" s="1">
        <v>18</v>
      </c>
      <c r="E716" s="1" t="s">
        <v>2400</v>
      </c>
      <c r="F716" s="1" t="s">
        <v>44</v>
      </c>
      <c r="G716" s="1" t="s">
        <v>43</v>
      </c>
      <c r="H716" s="1" t="s">
        <v>916</v>
      </c>
      <c r="S716" s="1">
        <v>42</v>
      </c>
      <c r="T716" s="1">
        <v>1</v>
      </c>
      <c r="U716" s="1">
        <v>0</v>
      </c>
      <c r="V716" s="1">
        <v>0</v>
      </c>
    </row>
    <row r="717" spans="1:24" x14ac:dyDescent="0.35">
      <c r="A717" s="1">
        <v>430018</v>
      </c>
      <c r="B717" s="1" t="s">
        <v>2356</v>
      </c>
      <c r="C717" s="1">
        <v>103020753</v>
      </c>
      <c r="D717" s="1">
        <v>18</v>
      </c>
      <c r="E717" s="1" t="s">
        <v>2400</v>
      </c>
      <c r="F717" s="1" t="s">
        <v>44</v>
      </c>
      <c r="G717" s="1" t="s">
        <v>43</v>
      </c>
      <c r="H717" s="1" t="s">
        <v>916</v>
      </c>
      <c r="S717" s="1">
        <v>43</v>
      </c>
      <c r="T717" s="1">
        <v>1</v>
      </c>
      <c r="U717" s="1">
        <v>0</v>
      </c>
      <c r="V717" s="1">
        <v>0</v>
      </c>
    </row>
    <row r="718" spans="1:24" x14ac:dyDescent="0.35">
      <c r="A718" s="1">
        <v>440018</v>
      </c>
      <c r="B718" s="1" t="s">
        <v>2357</v>
      </c>
      <c r="C718" s="1">
        <v>103020753</v>
      </c>
      <c r="D718" s="1">
        <v>18</v>
      </c>
      <c r="E718" s="1" t="s">
        <v>2400</v>
      </c>
      <c r="F718" s="1" t="s">
        <v>44</v>
      </c>
      <c r="G718" s="1" t="s">
        <v>43</v>
      </c>
      <c r="H718" s="1" t="s">
        <v>916</v>
      </c>
      <c r="S718" s="1">
        <v>44</v>
      </c>
      <c r="T718" s="1">
        <v>1</v>
      </c>
      <c r="U718" s="1">
        <v>0</v>
      </c>
      <c r="V718" s="1">
        <v>0</v>
      </c>
    </row>
    <row r="719" spans="1:24" x14ac:dyDescent="0.35">
      <c r="A719" s="1">
        <v>450018</v>
      </c>
      <c r="B719" s="1" t="s">
        <v>2358</v>
      </c>
      <c r="C719" s="1">
        <v>103020753</v>
      </c>
      <c r="D719" s="1">
        <v>18</v>
      </c>
      <c r="E719" s="1" t="s">
        <v>2400</v>
      </c>
      <c r="F719" s="1" t="s">
        <v>44</v>
      </c>
      <c r="G719" s="1" t="s">
        <v>43</v>
      </c>
      <c r="H719" s="1" t="s">
        <v>916</v>
      </c>
      <c r="S719" s="1">
        <v>45</v>
      </c>
      <c r="T719" s="1">
        <v>1</v>
      </c>
      <c r="U719" s="1">
        <v>0</v>
      </c>
      <c r="V719" s="1">
        <v>0</v>
      </c>
    </row>
    <row r="720" spans="1:24" x14ac:dyDescent="0.35">
      <c r="A720" s="1">
        <v>460018</v>
      </c>
      <c r="B720" s="1" t="s">
        <v>2359</v>
      </c>
      <c r="C720" s="1">
        <v>103020753</v>
      </c>
      <c r="D720" s="1">
        <v>18</v>
      </c>
      <c r="E720" s="1" t="s">
        <v>2400</v>
      </c>
      <c r="F720" s="1" t="s">
        <v>44</v>
      </c>
      <c r="G720" s="1" t="s">
        <v>43</v>
      </c>
      <c r="H720" s="1" t="s">
        <v>916</v>
      </c>
      <c r="S720" s="1">
        <v>46</v>
      </c>
      <c r="T720" s="1">
        <v>1</v>
      </c>
      <c r="U720" s="1">
        <v>0</v>
      </c>
      <c r="V720" s="1">
        <v>0</v>
      </c>
    </row>
    <row r="721" spans="1:24" x14ac:dyDescent="0.35">
      <c r="A721" s="1">
        <v>470018</v>
      </c>
      <c r="B721" s="1" t="s">
        <v>2360</v>
      </c>
      <c r="C721" s="1">
        <v>103020753</v>
      </c>
      <c r="D721" s="1">
        <v>18</v>
      </c>
      <c r="E721" s="1" t="s">
        <v>2400</v>
      </c>
      <c r="F721" s="1" t="s">
        <v>44</v>
      </c>
      <c r="G721" s="1" t="s">
        <v>43</v>
      </c>
      <c r="H721" s="1" t="s">
        <v>916</v>
      </c>
      <c r="S721" s="1">
        <v>47</v>
      </c>
      <c r="T721" s="1">
        <v>1</v>
      </c>
      <c r="U721" s="1">
        <v>0</v>
      </c>
      <c r="V721" s="1">
        <v>0</v>
      </c>
    </row>
    <row r="722" spans="1:24" x14ac:dyDescent="0.35">
      <c r="A722" s="1">
        <v>480018</v>
      </c>
      <c r="B722" s="1" t="s">
        <v>2361</v>
      </c>
      <c r="C722" s="1">
        <v>103020753</v>
      </c>
      <c r="D722" s="1">
        <v>18</v>
      </c>
      <c r="E722" s="1" t="s">
        <v>2400</v>
      </c>
      <c r="F722" s="1" t="s">
        <v>44</v>
      </c>
      <c r="G722" s="1" t="s">
        <v>43</v>
      </c>
      <c r="H722" s="1" t="s">
        <v>916</v>
      </c>
      <c r="S722" s="1">
        <v>48</v>
      </c>
      <c r="T722" s="1">
        <v>1</v>
      </c>
      <c r="U722" s="1">
        <v>0</v>
      </c>
      <c r="V722" s="1">
        <v>0</v>
      </c>
    </row>
    <row r="723" spans="1:24" x14ac:dyDescent="0.35">
      <c r="A723" s="1">
        <v>290339</v>
      </c>
      <c r="B723" s="1" t="s">
        <v>2341</v>
      </c>
      <c r="C723" s="1">
        <v>103021003</v>
      </c>
      <c r="D723" s="1">
        <v>339</v>
      </c>
      <c r="E723" s="1" t="s">
        <v>2401</v>
      </c>
      <c r="F723" s="1" t="s">
        <v>44</v>
      </c>
      <c r="G723" s="1" t="s">
        <v>43</v>
      </c>
      <c r="H723" s="1" t="s">
        <v>916</v>
      </c>
      <c r="I723" s="1">
        <v>1606118.6</v>
      </c>
      <c r="K723" s="1">
        <v>418675</v>
      </c>
      <c r="L723" s="1">
        <v>4880594</v>
      </c>
      <c r="S723" s="1">
        <v>29</v>
      </c>
      <c r="T723" s="1">
        <v>1</v>
      </c>
      <c r="U723" s="1">
        <v>6905387.5</v>
      </c>
      <c r="V723" s="1">
        <v>0</v>
      </c>
    </row>
    <row r="724" spans="1:24" x14ac:dyDescent="0.35">
      <c r="A724" s="1">
        <v>300339</v>
      </c>
      <c r="B724" s="1" t="s">
        <v>2343</v>
      </c>
      <c r="C724" s="1">
        <v>103021003</v>
      </c>
      <c r="D724" s="1">
        <v>339</v>
      </c>
      <c r="E724" s="1" t="s">
        <v>2401</v>
      </c>
      <c r="F724" s="1" t="s">
        <v>44</v>
      </c>
      <c r="G724" s="1" t="s">
        <v>43</v>
      </c>
      <c r="H724" s="1" t="s">
        <v>916</v>
      </c>
      <c r="I724" s="1">
        <v>1621729</v>
      </c>
      <c r="K724" s="1">
        <v>418675</v>
      </c>
      <c r="L724" s="1">
        <v>5036127</v>
      </c>
      <c r="M724" s="1">
        <v>0.15553300082683563</v>
      </c>
      <c r="N724" s="1">
        <v>3.1867637634277344</v>
      </c>
      <c r="O724" s="1">
        <v>1.5610399655997753E-2</v>
      </c>
      <c r="P724" s="1">
        <v>0.97193318605422974</v>
      </c>
      <c r="Q724" s="1">
        <v>0</v>
      </c>
      <c r="S724" s="1">
        <v>30</v>
      </c>
      <c r="T724" s="1">
        <v>1</v>
      </c>
      <c r="U724" s="1">
        <v>7076531</v>
      </c>
      <c r="V724" s="1">
        <v>0.17114339768886566</v>
      </c>
      <c r="W724" s="1">
        <v>2.4784054756164551</v>
      </c>
      <c r="X724" s="1">
        <v>2.4784054756164551</v>
      </c>
    </row>
    <row r="725" spans="1:24" x14ac:dyDescent="0.35">
      <c r="A725" s="1">
        <v>310339</v>
      </c>
      <c r="B725" s="1" t="s">
        <v>2344</v>
      </c>
      <c r="C725" s="1">
        <v>103021003</v>
      </c>
      <c r="D725" s="1">
        <v>339</v>
      </c>
      <c r="E725" s="1" t="s">
        <v>2401</v>
      </c>
      <c r="F725" s="1" t="s">
        <v>44</v>
      </c>
      <c r="G725" s="1" t="s">
        <v>43</v>
      </c>
      <c r="H725" s="1" t="s">
        <v>916</v>
      </c>
      <c r="I725" s="1">
        <v>1776546</v>
      </c>
      <c r="K725" s="1">
        <v>418675</v>
      </c>
      <c r="L725" s="1">
        <v>5137591</v>
      </c>
      <c r="M725" s="1">
        <v>0.10146400332450867</v>
      </c>
      <c r="N725" s="1">
        <v>2.0147228240966797</v>
      </c>
      <c r="O725" s="1">
        <v>0.15481700003147125</v>
      </c>
      <c r="P725" s="1">
        <v>9.5464162826538086</v>
      </c>
      <c r="Q725" s="1">
        <v>0</v>
      </c>
      <c r="S725" s="1">
        <v>31</v>
      </c>
      <c r="T725" s="1">
        <v>1</v>
      </c>
      <c r="U725" s="1">
        <v>7332812</v>
      </c>
      <c r="V725" s="1">
        <v>0.25628101825714111</v>
      </c>
      <c r="W725" s="1">
        <v>3.6215624809265137</v>
      </c>
      <c r="X725" s="1">
        <v>3.6215624809265137</v>
      </c>
    </row>
    <row r="726" spans="1:24" x14ac:dyDescent="0.35">
      <c r="A726" s="1">
        <v>320339</v>
      </c>
      <c r="B726" s="1" t="s">
        <v>2345</v>
      </c>
      <c r="C726" s="1">
        <v>103021003</v>
      </c>
      <c r="D726" s="1">
        <v>339</v>
      </c>
      <c r="E726" s="1" t="s">
        <v>2401</v>
      </c>
      <c r="F726" s="1" t="s">
        <v>44</v>
      </c>
      <c r="G726" s="1" t="s">
        <v>43</v>
      </c>
      <c r="H726" s="1" t="s">
        <v>916</v>
      </c>
      <c r="I726" s="1">
        <v>1672780.38</v>
      </c>
      <c r="K726" s="1">
        <v>418675</v>
      </c>
      <c r="L726" s="1">
        <v>5270522</v>
      </c>
      <c r="M726" s="1">
        <v>0.13293099403381348</v>
      </c>
      <c r="N726" s="1">
        <v>2.587418794631958</v>
      </c>
      <c r="O726" s="1">
        <v>-0.10376562178134918</v>
      </c>
      <c r="P726" s="1">
        <v>-5.8408632278442383</v>
      </c>
      <c r="Q726" s="1">
        <v>0</v>
      </c>
      <c r="S726" s="1">
        <v>32</v>
      </c>
      <c r="T726" s="1">
        <v>1</v>
      </c>
      <c r="U726" s="1">
        <v>7361977.5</v>
      </c>
      <c r="V726" s="1">
        <v>2.9165372252464294E-2</v>
      </c>
      <c r="W726" s="1">
        <v>0.39773964881896973</v>
      </c>
      <c r="X726" s="1">
        <v>0.39773964881896973</v>
      </c>
    </row>
    <row r="727" spans="1:24" x14ac:dyDescent="0.35">
      <c r="A727" s="1">
        <v>330339</v>
      </c>
      <c r="B727" s="1" t="s">
        <v>2346</v>
      </c>
      <c r="C727" s="1">
        <v>103021003</v>
      </c>
      <c r="D727" s="1">
        <v>339</v>
      </c>
      <c r="E727" s="1" t="s">
        <v>2401</v>
      </c>
      <c r="F727" s="1" t="s">
        <v>44</v>
      </c>
      <c r="G727" s="1" t="s">
        <v>43</v>
      </c>
      <c r="H727" s="1" t="s">
        <v>916</v>
      </c>
      <c r="I727" s="1">
        <v>1733955</v>
      </c>
      <c r="K727" s="1">
        <v>418675</v>
      </c>
      <c r="L727" s="1">
        <v>5455204</v>
      </c>
      <c r="M727" s="1">
        <v>0.18468199670314789</v>
      </c>
      <c r="N727" s="1">
        <v>3.5040552616119385</v>
      </c>
      <c r="O727" s="1">
        <v>6.1174619942903519E-2</v>
      </c>
      <c r="P727" s="1">
        <v>3.657062292098999</v>
      </c>
      <c r="Q727" s="1">
        <v>0</v>
      </c>
      <c r="S727" s="1">
        <v>33</v>
      </c>
      <c r="T727" s="1">
        <v>1</v>
      </c>
      <c r="U727" s="1">
        <v>7607834</v>
      </c>
      <c r="V727" s="1">
        <v>0.24585661292076111</v>
      </c>
      <c r="W727" s="1">
        <v>3.3395442962646484</v>
      </c>
      <c r="X727" s="1">
        <v>3.3395442962646484</v>
      </c>
    </row>
    <row r="728" spans="1:24" x14ac:dyDescent="0.35">
      <c r="A728" s="1">
        <v>340339</v>
      </c>
      <c r="B728" s="1" t="s">
        <v>2347</v>
      </c>
      <c r="C728" s="1">
        <v>103021003</v>
      </c>
      <c r="D728" s="1">
        <v>339</v>
      </c>
      <c r="E728" s="1" t="s">
        <v>2401</v>
      </c>
      <c r="F728" s="1" t="s">
        <v>44</v>
      </c>
      <c r="G728" s="1" t="s">
        <v>43</v>
      </c>
      <c r="H728" s="1" t="s">
        <v>916</v>
      </c>
      <c r="I728" s="1">
        <v>1733891</v>
      </c>
      <c r="K728" s="1">
        <v>418675</v>
      </c>
      <c r="L728" s="1">
        <v>5455196</v>
      </c>
      <c r="M728" s="1">
        <v>-7.9999999798019417E-6</v>
      </c>
      <c r="N728" s="1">
        <v>-1.4664896298199892E-4</v>
      </c>
      <c r="O728" s="1">
        <v>-6.3999999838415533E-5</v>
      </c>
      <c r="P728" s="1">
        <v>-3.6909838672727346E-3</v>
      </c>
      <c r="Q728" s="1">
        <v>0</v>
      </c>
      <c r="S728" s="1">
        <v>34</v>
      </c>
      <c r="T728" s="1">
        <v>1</v>
      </c>
      <c r="U728" s="1">
        <v>7607762</v>
      </c>
      <c r="V728" s="1">
        <v>-7.200000254670158E-5</v>
      </c>
      <c r="W728" s="1">
        <v>-9.4639288727194071E-4</v>
      </c>
      <c r="X728" s="1">
        <v>-9.4639288727194071E-4</v>
      </c>
    </row>
    <row r="729" spans="1:24" x14ac:dyDescent="0.35">
      <c r="A729" s="1">
        <v>350339</v>
      </c>
      <c r="B729" s="1" t="s">
        <v>2348</v>
      </c>
      <c r="C729" s="1">
        <v>103021003</v>
      </c>
      <c r="D729" s="1">
        <v>339</v>
      </c>
      <c r="E729" s="1" t="s">
        <v>2401</v>
      </c>
      <c r="F729" s="1" t="s">
        <v>44</v>
      </c>
      <c r="G729" s="1" t="s">
        <v>43</v>
      </c>
      <c r="H729" s="1" t="s">
        <v>916</v>
      </c>
      <c r="I729" s="1">
        <v>1747236</v>
      </c>
      <c r="K729" s="1">
        <v>418675</v>
      </c>
      <c r="L729" s="1">
        <v>5600959</v>
      </c>
      <c r="M729" s="1">
        <v>0.14576299488544464</v>
      </c>
      <c r="N729" s="1">
        <v>2.6720030307769775</v>
      </c>
      <c r="O729" s="1">
        <v>1.3345000334084034E-2</v>
      </c>
      <c r="P729" s="1">
        <v>0.76965624094009399</v>
      </c>
      <c r="Q729" s="1">
        <v>0</v>
      </c>
      <c r="S729" s="1">
        <v>35</v>
      </c>
      <c r="T729" s="1">
        <v>1</v>
      </c>
      <c r="U729" s="1">
        <v>7766870</v>
      </c>
      <c r="V729" s="1">
        <v>0.1591079980134964</v>
      </c>
      <c r="W729" s="1">
        <v>2.0913903713226318</v>
      </c>
      <c r="X729" s="1">
        <v>2.0913903713226318</v>
      </c>
    </row>
    <row r="730" spans="1:24" x14ac:dyDescent="0.35">
      <c r="A730" s="1">
        <v>360339</v>
      </c>
      <c r="B730" s="1" t="s">
        <v>2349</v>
      </c>
      <c r="C730" s="1">
        <v>103021003</v>
      </c>
      <c r="D730" s="1">
        <v>339</v>
      </c>
      <c r="E730" s="1" t="s">
        <v>2401</v>
      </c>
      <c r="F730" s="1" t="s">
        <v>44</v>
      </c>
      <c r="G730" s="1" t="s">
        <v>43</v>
      </c>
      <c r="H730" s="1" t="s">
        <v>916</v>
      </c>
      <c r="I730" s="1">
        <v>1872833</v>
      </c>
      <c r="K730" s="1">
        <v>418675</v>
      </c>
      <c r="L730" s="1">
        <v>5995710</v>
      </c>
      <c r="M730" s="1">
        <v>0.39475101232528687</v>
      </c>
      <c r="N730" s="1">
        <v>7.0479178428649902</v>
      </c>
      <c r="O730" s="1">
        <v>0.12559700012207031</v>
      </c>
      <c r="P730" s="1">
        <v>7.1883249282836914</v>
      </c>
      <c r="Q730" s="1">
        <v>0</v>
      </c>
      <c r="S730" s="1">
        <v>36</v>
      </c>
      <c r="T730" s="1">
        <v>1</v>
      </c>
      <c r="U730" s="1">
        <v>8287218</v>
      </c>
      <c r="V730" s="1">
        <v>0.52034801244735718</v>
      </c>
      <c r="W730" s="1">
        <v>6.6995844841003418</v>
      </c>
      <c r="X730" s="1">
        <v>6.6995844841003418</v>
      </c>
    </row>
    <row r="731" spans="1:24" x14ac:dyDescent="0.35">
      <c r="A731" s="1">
        <v>370339</v>
      </c>
      <c r="B731" s="1" t="s">
        <v>2350</v>
      </c>
      <c r="C731" s="1">
        <v>103021003</v>
      </c>
      <c r="D731" s="1">
        <v>339</v>
      </c>
      <c r="E731" s="1" t="s">
        <v>2401</v>
      </c>
      <c r="F731" s="1" t="s">
        <v>44</v>
      </c>
      <c r="G731" s="1" t="s">
        <v>43</v>
      </c>
      <c r="H731" s="1" t="s">
        <v>916</v>
      </c>
      <c r="I731" s="1">
        <v>1956489.85</v>
      </c>
      <c r="K731" s="1">
        <v>418675</v>
      </c>
      <c r="L731" s="1">
        <v>6364463</v>
      </c>
      <c r="M731" s="1">
        <v>0.36875298619270325</v>
      </c>
      <c r="N731" s="1">
        <v>6.1502809524536133</v>
      </c>
      <c r="O731" s="1">
        <v>8.3656847476959229E-2</v>
      </c>
      <c r="P731" s="1">
        <v>4.4668612480163574</v>
      </c>
      <c r="Q731" s="1">
        <v>0</v>
      </c>
      <c r="S731" s="1">
        <v>37</v>
      </c>
      <c r="T731" s="1">
        <v>1</v>
      </c>
      <c r="U731" s="1">
        <v>8739628</v>
      </c>
      <c r="V731" s="1">
        <v>0.45240983366966248</v>
      </c>
      <c r="W731" s="1">
        <v>5.459129810333252</v>
      </c>
      <c r="X731" s="1">
        <v>5.459129810333252</v>
      </c>
    </row>
    <row r="732" spans="1:24" x14ac:dyDescent="0.35">
      <c r="A732" s="1">
        <v>380339</v>
      </c>
      <c r="B732" s="1" t="s">
        <v>2351</v>
      </c>
      <c r="C732" s="1">
        <v>103021003</v>
      </c>
      <c r="D732" s="1">
        <v>339</v>
      </c>
      <c r="E732" s="1" t="s">
        <v>2401</v>
      </c>
      <c r="F732" s="1" t="s">
        <v>44</v>
      </c>
      <c r="G732" s="1" t="s">
        <v>43</v>
      </c>
      <c r="H732" s="1" t="s">
        <v>916</v>
      </c>
      <c r="I732" s="1">
        <v>2041929</v>
      </c>
      <c r="K732" s="1">
        <v>418675</v>
      </c>
      <c r="L732" s="1">
        <v>6578512</v>
      </c>
      <c r="M732" s="1">
        <v>0.21404899656772614</v>
      </c>
      <c r="N732" s="1">
        <v>3.3631901741027832</v>
      </c>
      <c r="O732" s="1">
        <v>8.5439153015613556E-2</v>
      </c>
      <c r="P732" s="1">
        <v>4.3669610023498535</v>
      </c>
      <c r="Q732" s="1">
        <v>0</v>
      </c>
      <c r="S732" s="1">
        <v>38</v>
      </c>
      <c r="T732" s="1">
        <v>1</v>
      </c>
      <c r="U732" s="1">
        <v>9039116</v>
      </c>
      <c r="V732" s="1">
        <v>0.29948815703392029</v>
      </c>
      <c r="W732" s="1">
        <v>3.4267818927764893</v>
      </c>
      <c r="X732" s="1">
        <v>3.4267818927764893</v>
      </c>
    </row>
    <row r="733" spans="1:24" x14ac:dyDescent="0.35">
      <c r="A733" s="1">
        <v>390339</v>
      </c>
      <c r="B733" s="1" t="s">
        <v>2352</v>
      </c>
      <c r="C733" s="1">
        <v>103021003</v>
      </c>
      <c r="D733" s="1">
        <v>339</v>
      </c>
      <c r="E733" s="1" t="s">
        <v>2401</v>
      </c>
      <c r="F733" s="1" t="s">
        <v>44</v>
      </c>
      <c r="G733" s="1" t="s">
        <v>43</v>
      </c>
      <c r="H733" s="1" t="s">
        <v>916</v>
      </c>
      <c r="I733" s="1">
        <v>2109940</v>
      </c>
      <c r="K733" s="1">
        <v>468675</v>
      </c>
      <c r="L733" s="1">
        <v>6645323</v>
      </c>
      <c r="M733" s="1">
        <v>6.6811002790927887E-2</v>
      </c>
      <c r="N733" s="1">
        <v>1.0155943632125854</v>
      </c>
      <c r="O733" s="1">
        <v>6.8011000752449036E-2</v>
      </c>
      <c r="P733" s="1">
        <v>3.3307230472564697</v>
      </c>
      <c r="Q733" s="1">
        <v>5.000000074505806E-2</v>
      </c>
      <c r="S733" s="1">
        <v>39</v>
      </c>
      <c r="T733" s="1">
        <v>1</v>
      </c>
      <c r="U733" s="1">
        <v>9223938</v>
      </c>
      <c r="V733" s="1">
        <v>0.18482199311256409</v>
      </c>
      <c r="W733" s="1">
        <v>2.0446910858154297</v>
      </c>
      <c r="X733" s="1">
        <v>2.0446910858154297</v>
      </c>
    </row>
    <row r="734" spans="1:24" x14ac:dyDescent="0.35">
      <c r="A734" s="1">
        <v>400339</v>
      </c>
      <c r="B734" s="1" t="s">
        <v>2353</v>
      </c>
      <c r="C734" s="1">
        <v>103021003</v>
      </c>
      <c r="D734" s="1">
        <v>339</v>
      </c>
      <c r="E734" s="1" t="s">
        <v>2401</v>
      </c>
      <c r="F734" s="1" t="s">
        <v>44</v>
      </c>
      <c r="G734" s="1" t="s">
        <v>43</v>
      </c>
      <c r="H734" s="1" t="s">
        <v>916</v>
      </c>
      <c r="S734" s="1">
        <v>40</v>
      </c>
      <c r="T734" s="1">
        <v>1</v>
      </c>
      <c r="U734" s="1">
        <v>0</v>
      </c>
      <c r="V734" s="1">
        <v>0</v>
      </c>
      <c r="W734" s="1">
        <v>-100</v>
      </c>
      <c r="X734" s="1">
        <v>-100</v>
      </c>
    </row>
    <row r="735" spans="1:24" x14ac:dyDescent="0.35">
      <c r="A735" s="1">
        <v>410339</v>
      </c>
      <c r="B735" s="1" t="s">
        <v>2354</v>
      </c>
      <c r="C735" s="1">
        <v>103021003</v>
      </c>
      <c r="D735" s="1">
        <v>339</v>
      </c>
      <c r="E735" s="1" t="s">
        <v>2401</v>
      </c>
      <c r="F735" s="1" t="s">
        <v>44</v>
      </c>
      <c r="G735" s="1" t="s">
        <v>43</v>
      </c>
      <c r="H735" s="1" t="s">
        <v>916</v>
      </c>
      <c r="S735" s="1">
        <v>41</v>
      </c>
      <c r="T735" s="1">
        <v>1</v>
      </c>
      <c r="U735" s="1">
        <v>0</v>
      </c>
      <c r="V735" s="1">
        <v>0</v>
      </c>
    </row>
    <row r="736" spans="1:24" x14ac:dyDescent="0.35">
      <c r="A736" s="1">
        <v>420339</v>
      </c>
      <c r="B736" s="1" t="s">
        <v>2355</v>
      </c>
      <c r="C736" s="1">
        <v>103021003</v>
      </c>
      <c r="D736" s="1">
        <v>339</v>
      </c>
      <c r="E736" s="1" t="s">
        <v>2401</v>
      </c>
      <c r="F736" s="1" t="s">
        <v>44</v>
      </c>
      <c r="G736" s="1" t="s">
        <v>43</v>
      </c>
      <c r="H736" s="1" t="s">
        <v>916</v>
      </c>
      <c r="S736" s="1">
        <v>42</v>
      </c>
      <c r="T736" s="1">
        <v>1</v>
      </c>
      <c r="U736" s="1">
        <v>0</v>
      </c>
      <c r="V736" s="1">
        <v>0</v>
      </c>
    </row>
    <row r="737" spans="1:24" x14ac:dyDescent="0.35">
      <c r="A737" s="1">
        <v>430339</v>
      </c>
      <c r="B737" s="1" t="s">
        <v>2356</v>
      </c>
      <c r="C737" s="1">
        <v>103021003</v>
      </c>
      <c r="D737" s="1">
        <v>339</v>
      </c>
      <c r="E737" s="1" t="s">
        <v>2401</v>
      </c>
      <c r="F737" s="1" t="s">
        <v>44</v>
      </c>
      <c r="G737" s="1" t="s">
        <v>43</v>
      </c>
      <c r="H737" s="1" t="s">
        <v>916</v>
      </c>
      <c r="S737" s="1">
        <v>43</v>
      </c>
      <c r="T737" s="1">
        <v>1</v>
      </c>
      <c r="U737" s="1">
        <v>0</v>
      </c>
      <c r="V737" s="1">
        <v>0</v>
      </c>
    </row>
    <row r="738" spans="1:24" x14ac:dyDescent="0.35">
      <c r="A738" s="1">
        <v>440339</v>
      </c>
      <c r="B738" s="1" t="s">
        <v>2357</v>
      </c>
      <c r="C738" s="1">
        <v>103021003</v>
      </c>
      <c r="D738" s="1">
        <v>339</v>
      </c>
      <c r="E738" s="1" t="s">
        <v>2401</v>
      </c>
      <c r="F738" s="1" t="s">
        <v>44</v>
      </c>
      <c r="G738" s="1" t="s">
        <v>43</v>
      </c>
      <c r="H738" s="1" t="s">
        <v>916</v>
      </c>
      <c r="S738" s="1">
        <v>44</v>
      </c>
      <c r="T738" s="1">
        <v>1</v>
      </c>
      <c r="U738" s="1">
        <v>0</v>
      </c>
      <c r="V738" s="1">
        <v>0</v>
      </c>
    </row>
    <row r="739" spans="1:24" x14ac:dyDescent="0.35">
      <c r="A739" s="1">
        <v>450339</v>
      </c>
      <c r="B739" s="1" t="s">
        <v>2358</v>
      </c>
      <c r="C739" s="1">
        <v>103021003</v>
      </c>
      <c r="D739" s="1">
        <v>339</v>
      </c>
      <c r="E739" s="1" t="s">
        <v>2401</v>
      </c>
      <c r="F739" s="1" t="s">
        <v>44</v>
      </c>
      <c r="G739" s="1" t="s">
        <v>43</v>
      </c>
      <c r="H739" s="1" t="s">
        <v>916</v>
      </c>
      <c r="S739" s="1">
        <v>45</v>
      </c>
      <c r="T739" s="1">
        <v>1</v>
      </c>
      <c r="U739" s="1">
        <v>0</v>
      </c>
      <c r="V739" s="1">
        <v>0</v>
      </c>
    </row>
    <row r="740" spans="1:24" x14ac:dyDescent="0.35">
      <c r="A740" s="1">
        <v>460339</v>
      </c>
      <c r="B740" s="1" t="s">
        <v>2359</v>
      </c>
      <c r="C740" s="1">
        <v>103021003</v>
      </c>
      <c r="D740" s="1">
        <v>339</v>
      </c>
      <c r="E740" s="1" t="s">
        <v>2401</v>
      </c>
      <c r="F740" s="1" t="s">
        <v>44</v>
      </c>
      <c r="G740" s="1" t="s">
        <v>43</v>
      </c>
      <c r="H740" s="1" t="s">
        <v>916</v>
      </c>
      <c r="S740" s="1">
        <v>46</v>
      </c>
      <c r="T740" s="1">
        <v>1</v>
      </c>
      <c r="U740" s="1">
        <v>0</v>
      </c>
      <c r="V740" s="1">
        <v>0</v>
      </c>
    </row>
    <row r="741" spans="1:24" x14ac:dyDescent="0.35">
      <c r="A741" s="1">
        <v>470339</v>
      </c>
      <c r="B741" s="1" t="s">
        <v>2360</v>
      </c>
      <c r="C741" s="1">
        <v>103021003</v>
      </c>
      <c r="D741" s="1">
        <v>339</v>
      </c>
      <c r="E741" s="1" t="s">
        <v>2401</v>
      </c>
      <c r="F741" s="1" t="s">
        <v>44</v>
      </c>
      <c r="G741" s="1" t="s">
        <v>43</v>
      </c>
      <c r="H741" s="1" t="s">
        <v>916</v>
      </c>
      <c r="S741" s="1">
        <v>47</v>
      </c>
      <c r="T741" s="1">
        <v>1</v>
      </c>
      <c r="U741" s="1">
        <v>0</v>
      </c>
      <c r="V741" s="1">
        <v>0</v>
      </c>
    </row>
    <row r="742" spans="1:24" x14ac:dyDescent="0.35">
      <c r="A742" s="1">
        <v>480339</v>
      </c>
      <c r="B742" s="1" t="s">
        <v>2361</v>
      </c>
      <c r="C742" s="1">
        <v>103021003</v>
      </c>
      <c r="D742" s="1">
        <v>339</v>
      </c>
      <c r="E742" s="1" t="s">
        <v>2401</v>
      </c>
      <c r="F742" s="1" t="s">
        <v>44</v>
      </c>
      <c r="G742" s="1" t="s">
        <v>43</v>
      </c>
      <c r="H742" s="1" t="s">
        <v>916</v>
      </c>
      <c r="S742" s="1">
        <v>48</v>
      </c>
      <c r="T742" s="1">
        <v>1</v>
      </c>
      <c r="U742" s="1">
        <v>0</v>
      </c>
      <c r="V742" s="1">
        <v>0</v>
      </c>
    </row>
    <row r="743" spans="1:24" x14ac:dyDescent="0.35">
      <c r="A743" s="1">
        <v>290020</v>
      </c>
      <c r="B743" s="1" t="s">
        <v>2341</v>
      </c>
      <c r="C743" s="1">
        <v>103021102</v>
      </c>
      <c r="D743" s="1">
        <v>20</v>
      </c>
      <c r="E743" s="1" t="s">
        <v>2402</v>
      </c>
      <c r="F743" s="1" t="s">
        <v>44</v>
      </c>
      <c r="G743" s="1" t="s">
        <v>43</v>
      </c>
      <c r="H743" s="1" t="s">
        <v>916</v>
      </c>
      <c r="I743" s="1">
        <v>2691625.75</v>
      </c>
      <c r="L743" s="1">
        <v>9280213</v>
      </c>
      <c r="S743" s="1">
        <v>29</v>
      </c>
      <c r="T743" s="1">
        <v>1</v>
      </c>
      <c r="U743" s="1">
        <v>11971839</v>
      </c>
      <c r="V743" s="1">
        <v>0</v>
      </c>
    </row>
    <row r="744" spans="1:24" x14ac:dyDescent="0.35">
      <c r="A744" s="1">
        <v>300020</v>
      </c>
      <c r="B744" s="1" t="s">
        <v>2343</v>
      </c>
      <c r="C744" s="1">
        <v>103021102</v>
      </c>
      <c r="D744" s="1">
        <v>20</v>
      </c>
      <c r="E744" s="1" t="s">
        <v>2402</v>
      </c>
      <c r="F744" s="1" t="s">
        <v>44</v>
      </c>
      <c r="G744" s="1" t="s">
        <v>43</v>
      </c>
      <c r="H744" s="1" t="s">
        <v>916</v>
      </c>
      <c r="I744" s="1">
        <v>2604730.36</v>
      </c>
      <c r="L744" s="1">
        <v>9570850</v>
      </c>
      <c r="M744" s="1">
        <v>0.29063698649406433</v>
      </c>
      <c r="N744" s="1">
        <v>3.1317923069000244</v>
      </c>
      <c r="O744" s="1">
        <v>-8.6895391345024109E-2</v>
      </c>
      <c r="P744" s="1">
        <v>-3.2283608913421631</v>
      </c>
      <c r="S744" s="1">
        <v>30</v>
      </c>
      <c r="T744" s="1">
        <v>1</v>
      </c>
      <c r="U744" s="1">
        <v>12175580</v>
      </c>
      <c r="V744" s="1">
        <v>0.20374159514904022</v>
      </c>
      <c r="W744" s="1">
        <v>1.7018353939056396</v>
      </c>
      <c r="X744" s="1">
        <v>1.7018353939056396</v>
      </c>
    </row>
    <row r="745" spans="1:24" x14ac:dyDescent="0.35">
      <c r="A745" s="1">
        <v>310020</v>
      </c>
      <c r="B745" s="1" t="s">
        <v>2344</v>
      </c>
      <c r="C745" s="1">
        <v>103021102</v>
      </c>
      <c r="D745" s="1">
        <v>20</v>
      </c>
      <c r="E745" s="1" t="s">
        <v>2402</v>
      </c>
      <c r="F745" s="1" t="s">
        <v>44</v>
      </c>
      <c r="G745" s="1" t="s">
        <v>43</v>
      </c>
      <c r="H745" s="1" t="s">
        <v>916</v>
      </c>
      <c r="I745" s="1">
        <v>2658250.2999999998</v>
      </c>
      <c r="L745" s="1">
        <v>9712327</v>
      </c>
      <c r="M745" s="1">
        <v>0.14147700369358063</v>
      </c>
      <c r="N745" s="1">
        <v>1.4782072305679321</v>
      </c>
      <c r="O745" s="1">
        <v>5.3519938141107559E-2</v>
      </c>
      <c r="P745" s="1">
        <v>2.0547208786010742</v>
      </c>
      <c r="S745" s="1">
        <v>31</v>
      </c>
      <c r="T745" s="1">
        <v>1</v>
      </c>
      <c r="U745" s="1">
        <v>12370577</v>
      </c>
      <c r="V745" s="1">
        <v>0.19499693810939789</v>
      </c>
      <c r="W745" s="1">
        <v>1.6015417575836182</v>
      </c>
      <c r="X745" s="1">
        <v>1.6015417575836182</v>
      </c>
    </row>
    <row r="746" spans="1:24" x14ac:dyDescent="0.35">
      <c r="A746" s="1">
        <v>320020</v>
      </c>
      <c r="B746" s="1" t="s">
        <v>2345</v>
      </c>
      <c r="C746" s="1">
        <v>103021102</v>
      </c>
      <c r="D746" s="1">
        <v>20</v>
      </c>
      <c r="E746" s="1" t="s">
        <v>2402</v>
      </c>
      <c r="F746" s="1" t="s">
        <v>44</v>
      </c>
      <c r="G746" s="1" t="s">
        <v>43</v>
      </c>
      <c r="H746" s="1" t="s">
        <v>916</v>
      </c>
      <c r="I746" s="1">
        <v>2844378.23</v>
      </c>
      <c r="K746" s="1">
        <v>615849</v>
      </c>
      <c r="L746" s="1">
        <v>9889193</v>
      </c>
      <c r="M746" s="1">
        <v>0.17686599493026733</v>
      </c>
      <c r="N746" s="1">
        <v>1.8210465908050537</v>
      </c>
      <c r="O746" s="1">
        <v>0.1861279308795929</v>
      </c>
      <c r="P746" s="1">
        <v>7.0018963813781738</v>
      </c>
      <c r="S746" s="1">
        <v>32</v>
      </c>
      <c r="T746" s="1">
        <v>1</v>
      </c>
      <c r="U746" s="1">
        <v>13349420</v>
      </c>
      <c r="V746" s="1">
        <v>0.36299392580986023</v>
      </c>
      <c r="W746" s="1">
        <v>7.9126706123352051</v>
      </c>
      <c r="X746" s="1">
        <v>7.9126706123352051</v>
      </c>
    </row>
    <row r="747" spans="1:24" x14ac:dyDescent="0.35">
      <c r="A747" s="1">
        <v>330020</v>
      </c>
      <c r="B747" s="1" t="s">
        <v>2346</v>
      </c>
      <c r="C747" s="1">
        <v>103021102</v>
      </c>
      <c r="D747" s="1">
        <v>20</v>
      </c>
      <c r="E747" s="1" t="s">
        <v>2402</v>
      </c>
      <c r="F747" s="1" t="s">
        <v>44</v>
      </c>
      <c r="G747" s="1" t="s">
        <v>43</v>
      </c>
      <c r="H747" s="1" t="s">
        <v>916</v>
      </c>
      <c r="I747" s="1">
        <v>2805298.43</v>
      </c>
      <c r="K747" s="1">
        <v>615849</v>
      </c>
      <c r="L747" s="1">
        <v>10212705</v>
      </c>
      <c r="M747" s="1">
        <v>0.32351198792457581</v>
      </c>
      <c r="N747" s="1">
        <v>3.2713689804077148</v>
      </c>
      <c r="O747" s="1">
        <v>-3.9079800248146057E-2</v>
      </c>
      <c r="P747" s="1">
        <v>-1.3739311695098877</v>
      </c>
      <c r="Q747" s="1">
        <v>0</v>
      </c>
      <c r="S747" s="1">
        <v>33</v>
      </c>
      <c r="T747" s="1">
        <v>1</v>
      </c>
      <c r="U747" s="1">
        <v>13633852</v>
      </c>
      <c r="V747" s="1">
        <v>0.28443217277526855</v>
      </c>
      <c r="W747" s="1">
        <v>2.1306693553924561</v>
      </c>
      <c r="X747" s="1">
        <v>2.1306693553924561</v>
      </c>
    </row>
    <row r="748" spans="1:24" x14ac:dyDescent="0.35">
      <c r="A748" s="1">
        <v>340020</v>
      </c>
      <c r="B748" s="1" t="s">
        <v>2347</v>
      </c>
      <c r="C748" s="1">
        <v>103021102</v>
      </c>
      <c r="D748" s="1">
        <v>20</v>
      </c>
      <c r="E748" s="1" t="s">
        <v>2402</v>
      </c>
      <c r="F748" s="1" t="s">
        <v>44</v>
      </c>
      <c r="G748" s="1" t="s">
        <v>43</v>
      </c>
      <c r="H748" s="1" t="s">
        <v>916</v>
      </c>
      <c r="I748" s="1">
        <v>2805204.46</v>
      </c>
      <c r="K748" s="1">
        <v>615849</v>
      </c>
      <c r="L748" s="1">
        <v>10212693</v>
      </c>
      <c r="M748" s="1">
        <v>-1.2000000424450263E-5</v>
      </c>
      <c r="N748" s="1">
        <v>-1.175006982521154E-4</v>
      </c>
      <c r="O748" s="1">
        <v>-9.3969996669329703E-5</v>
      </c>
      <c r="P748" s="1">
        <v>-3.3497328404337168E-3</v>
      </c>
      <c r="Q748" s="1">
        <v>0</v>
      </c>
      <c r="S748" s="1">
        <v>34</v>
      </c>
      <c r="T748" s="1">
        <v>1</v>
      </c>
      <c r="U748" s="1">
        <v>13633746</v>
      </c>
      <c r="V748" s="1">
        <v>-1.0597000073175877E-4</v>
      </c>
      <c r="W748" s="1">
        <v>-7.7747652539983392E-4</v>
      </c>
      <c r="X748" s="1">
        <v>-7.7747652539983392E-4</v>
      </c>
    </row>
    <row r="749" spans="1:24" x14ac:dyDescent="0.35">
      <c r="A749" s="1">
        <v>350020</v>
      </c>
      <c r="B749" s="1" t="s">
        <v>2348</v>
      </c>
      <c r="C749" s="1">
        <v>103021102</v>
      </c>
      <c r="D749" s="1">
        <v>20</v>
      </c>
      <c r="E749" s="1" t="s">
        <v>2402</v>
      </c>
      <c r="F749" s="1" t="s">
        <v>44</v>
      </c>
      <c r="G749" s="1" t="s">
        <v>43</v>
      </c>
      <c r="H749" s="1" t="s">
        <v>916</v>
      </c>
      <c r="I749" s="1">
        <v>2958998.72</v>
      </c>
      <c r="K749" s="1">
        <v>615849</v>
      </c>
      <c r="L749" s="1">
        <v>10760593</v>
      </c>
      <c r="M749" s="1">
        <v>0.54790002107620239</v>
      </c>
      <c r="N749" s="1">
        <v>5.3648924827575684</v>
      </c>
      <c r="O749" s="1">
        <v>0.15379425883293152</v>
      </c>
      <c r="P749" s="1">
        <v>5.4824619293212891</v>
      </c>
      <c r="Q749" s="1">
        <v>0</v>
      </c>
      <c r="S749" s="1">
        <v>35</v>
      </c>
      <c r="T749" s="1">
        <v>1</v>
      </c>
      <c r="U749" s="1">
        <v>14335441</v>
      </c>
      <c r="V749" s="1">
        <v>0.70169425010681152</v>
      </c>
      <c r="W749" s="1">
        <v>5.1467514038085938</v>
      </c>
      <c r="X749" s="1">
        <v>5.1467514038085938</v>
      </c>
    </row>
    <row r="750" spans="1:24" x14ac:dyDescent="0.35">
      <c r="A750" s="1">
        <v>360020</v>
      </c>
      <c r="B750" s="1" t="s">
        <v>2349</v>
      </c>
      <c r="C750" s="1">
        <v>103021102</v>
      </c>
      <c r="D750" s="1">
        <v>20</v>
      </c>
      <c r="E750" s="1" t="s">
        <v>2402</v>
      </c>
      <c r="F750" s="1" t="s">
        <v>44</v>
      </c>
      <c r="G750" s="1" t="s">
        <v>43</v>
      </c>
      <c r="H750" s="1" t="s">
        <v>916</v>
      </c>
      <c r="I750" s="1">
        <v>3144623.22</v>
      </c>
      <c r="K750" s="1">
        <v>1615849</v>
      </c>
      <c r="L750" s="1">
        <v>11596282</v>
      </c>
      <c r="M750" s="1">
        <v>0.8356890082359314</v>
      </c>
      <c r="N750" s="1">
        <v>7.7661981582641602</v>
      </c>
      <c r="O750" s="1">
        <v>0.18562449514865875</v>
      </c>
      <c r="P750" s="1">
        <v>6.2732200622558594</v>
      </c>
      <c r="Q750" s="1">
        <v>1</v>
      </c>
      <c r="S750" s="1">
        <v>36</v>
      </c>
      <c r="T750" s="1">
        <v>1</v>
      </c>
      <c r="U750" s="1">
        <v>16356754</v>
      </c>
      <c r="V750" s="1">
        <v>2.0213134288787842</v>
      </c>
      <c r="W750" s="1">
        <v>14.100110054016113</v>
      </c>
      <c r="X750" s="1">
        <v>14.100110054016113</v>
      </c>
    </row>
    <row r="751" spans="1:24" x14ac:dyDescent="0.35">
      <c r="A751" s="1">
        <v>370020</v>
      </c>
      <c r="B751" s="1" t="s">
        <v>2350</v>
      </c>
      <c r="C751" s="1">
        <v>103021102</v>
      </c>
      <c r="D751" s="1">
        <v>20</v>
      </c>
      <c r="E751" s="1" t="s">
        <v>2402</v>
      </c>
      <c r="F751" s="1" t="s">
        <v>44</v>
      </c>
      <c r="G751" s="1" t="s">
        <v>43</v>
      </c>
      <c r="H751" s="1" t="s">
        <v>916</v>
      </c>
      <c r="I751" s="1">
        <v>3264611.63</v>
      </c>
      <c r="K751" s="1">
        <v>1115849</v>
      </c>
      <c r="L751" s="1">
        <v>13181349</v>
      </c>
      <c r="M751" s="1">
        <v>1.5850670337677002</v>
      </c>
      <c r="N751" s="1">
        <v>13.66875171661377</v>
      </c>
      <c r="O751" s="1">
        <v>0.11998841166496277</v>
      </c>
      <c r="P751" s="1">
        <v>3.8156688213348389</v>
      </c>
      <c r="Q751" s="1">
        <v>-0.5</v>
      </c>
      <c r="S751" s="1">
        <v>37</v>
      </c>
      <c r="T751" s="1">
        <v>1</v>
      </c>
      <c r="U751" s="1">
        <v>17561810</v>
      </c>
      <c r="V751" s="1">
        <v>1.2050554752349854</v>
      </c>
      <c r="W751" s="1">
        <v>7.3673295974731445</v>
      </c>
      <c r="X751" s="1">
        <v>7.3673295974731445</v>
      </c>
    </row>
    <row r="752" spans="1:24" x14ac:dyDescent="0.35">
      <c r="A752" s="1">
        <v>380020</v>
      </c>
      <c r="B752" s="1" t="s">
        <v>2351</v>
      </c>
      <c r="C752" s="1">
        <v>103021102</v>
      </c>
      <c r="D752" s="1">
        <v>20</v>
      </c>
      <c r="E752" s="1" t="s">
        <v>2402</v>
      </c>
      <c r="F752" s="1" t="s">
        <v>44</v>
      </c>
      <c r="G752" s="1" t="s">
        <v>43</v>
      </c>
      <c r="H752" s="1" t="s">
        <v>916</v>
      </c>
      <c r="I752" s="1">
        <v>3579021</v>
      </c>
      <c r="K752" s="1">
        <v>3747922.5</v>
      </c>
      <c r="L752" s="1">
        <v>13733152</v>
      </c>
      <c r="M752" s="1">
        <v>0.55180299282073975</v>
      </c>
      <c r="N752" s="1">
        <v>4.1862406730651855</v>
      </c>
      <c r="O752" s="1">
        <v>0.31440937519073486</v>
      </c>
      <c r="P752" s="1">
        <v>9.6308355331420898</v>
      </c>
      <c r="Q752" s="1">
        <v>2.6320734024047852</v>
      </c>
      <c r="S752" s="1">
        <v>38</v>
      </c>
      <c r="T752" s="1">
        <v>1</v>
      </c>
      <c r="U752" s="1">
        <v>21060096</v>
      </c>
      <c r="V752" s="1">
        <v>3.4982857704162598</v>
      </c>
      <c r="W752" s="1">
        <v>19.919849395751953</v>
      </c>
      <c r="X752" s="1">
        <v>19.919849395751953</v>
      </c>
    </row>
    <row r="753" spans="1:24" x14ac:dyDescent="0.35">
      <c r="A753" s="1">
        <v>390020</v>
      </c>
      <c r="B753" s="1" t="s">
        <v>2352</v>
      </c>
      <c r="C753" s="1">
        <v>103021102</v>
      </c>
      <c r="D753" s="1">
        <v>20</v>
      </c>
      <c r="E753" s="1" t="s">
        <v>2402</v>
      </c>
      <c r="F753" s="1" t="s">
        <v>44</v>
      </c>
      <c r="G753" s="1" t="s">
        <v>43</v>
      </c>
      <c r="H753" s="1" t="s">
        <v>916</v>
      </c>
      <c r="I753" s="1">
        <v>3657558</v>
      </c>
      <c r="K753" s="1">
        <v>6378623.5</v>
      </c>
      <c r="L753" s="1">
        <v>13930200</v>
      </c>
      <c r="M753" s="1">
        <v>0.19704799354076385</v>
      </c>
      <c r="N753" s="1">
        <v>1.4348344802856445</v>
      </c>
      <c r="O753" s="1">
        <v>7.8537002205848694E-2</v>
      </c>
      <c r="P753" s="1">
        <v>2.1943709850311279</v>
      </c>
      <c r="Q753" s="1">
        <v>2.6307010650634766</v>
      </c>
      <c r="S753" s="1">
        <v>39</v>
      </c>
      <c r="T753" s="1">
        <v>1</v>
      </c>
      <c r="U753" s="1">
        <v>23966382</v>
      </c>
      <c r="V753" s="1">
        <v>2.9062860012054443</v>
      </c>
      <c r="W753" s="1">
        <v>13.799965858459473</v>
      </c>
      <c r="X753" s="1">
        <v>13.799965858459473</v>
      </c>
    </row>
    <row r="754" spans="1:24" x14ac:dyDescent="0.35">
      <c r="A754" s="1">
        <v>400020</v>
      </c>
      <c r="B754" s="1" t="s">
        <v>2353</v>
      </c>
      <c r="C754" s="1">
        <v>103021102</v>
      </c>
      <c r="D754" s="1">
        <v>20</v>
      </c>
      <c r="E754" s="1" t="s">
        <v>2402</v>
      </c>
      <c r="F754" s="1" t="s">
        <v>44</v>
      </c>
      <c r="G754" s="1" t="s">
        <v>43</v>
      </c>
      <c r="H754" s="1" t="s">
        <v>916</v>
      </c>
      <c r="S754" s="1">
        <v>40</v>
      </c>
      <c r="T754" s="1">
        <v>1</v>
      </c>
      <c r="U754" s="1">
        <v>0</v>
      </c>
      <c r="V754" s="1">
        <v>0</v>
      </c>
      <c r="W754" s="1">
        <v>-100</v>
      </c>
      <c r="X754" s="1">
        <v>-100</v>
      </c>
    </row>
    <row r="755" spans="1:24" x14ac:dyDescent="0.35">
      <c r="A755" s="1">
        <v>410020</v>
      </c>
      <c r="B755" s="1" t="s">
        <v>2354</v>
      </c>
      <c r="C755" s="1">
        <v>103021102</v>
      </c>
      <c r="D755" s="1">
        <v>20</v>
      </c>
      <c r="E755" s="1" t="s">
        <v>2402</v>
      </c>
      <c r="F755" s="1" t="s">
        <v>44</v>
      </c>
      <c r="G755" s="1" t="s">
        <v>43</v>
      </c>
      <c r="H755" s="1" t="s">
        <v>916</v>
      </c>
      <c r="S755" s="1">
        <v>41</v>
      </c>
      <c r="T755" s="1">
        <v>1</v>
      </c>
      <c r="U755" s="1">
        <v>0</v>
      </c>
      <c r="V755" s="1">
        <v>0</v>
      </c>
    </row>
    <row r="756" spans="1:24" x14ac:dyDescent="0.35">
      <c r="A756" s="1">
        <v>420020</v>
      </c>
      <c r="B756" s="1" t="s">
        <v>2355</v>
      </c>
      <c r="C756" s="1">
        <v>103021102</v>
      </c>
      <c r="D756" s="1">
        <v>20</v>
      </c>
      <c r="E756" s="1" t="s">
        <v>2402</v>
      </c>
      <c r="F756" s="1" t="s">
        <v>44</v>
      </c>
      <c r="G756" s="1" t="s">
        <v>43</v>
      </c>
      <c r="H756" s="1" t="s">
        <v>916</v>
      </c>
      <c r="S756" s="1">
        <v>42</v>
      </c>
      <c r="T756" s="1">
        <v>1</v>
      </c>
      <c r="U756" s="1">
        <v>0</v>
      </c>
      <c r="V756" s="1">
        <v>0</v>
      </c>
    </row>
    <row r="757" spans="1:24" x14ac:dyDescent="0.35">
      <c r="A757" s="1">
        <v>430020</v>
      </c>
      <c r="B757" s="1" t="s">
        <v>2356</v>
      </c>
      <c r="C757" s="1">
        <v>103021102</v>
      </c>
      <c r="D757" s="1">
        <v>20</v>
      </c>
      <c r="E757" s="1" t="s">
        <v>2402</v>
      </c>
      <c r="F757" s="1" t="s">
        <v>44</v>
      </c>
      <c r="G757" s="1" t="s">
        <v>43</v>
      </c>
      <c r="H757" s="1" t="s">
        <v>916</v>
      </c>
      <c r="S757" s="1">
        <v>43</v>
      </c>
      <c r="T757" s="1">
        <v>1</v>
      </c>
      <c r="U757" s="1">
        <v>0</v>
      </c>
      <c r="V757" s="1">
        <v>0</v>
      </c>
    </row>
    <row r="758" spans="1:24" x14ac:dyDescent="0.35">
      <c r="A758" s="1">
        <v>440020</v>
      </c>
      <c r="B758" s="1" t="s">
        <v>2357</v>
      </c>
      <c r="C758" s="1">
        <v>103021102</v>
      </c>
      <c r="D758" s="1">
        <v>20</v>
      </c>
      <c r="E758" s="1" t="s">
        <v>2402</v>
      </c>
      <c r="F758" s="1" t="s">
        <v>44</v>
      </c>
      <c r="G758" s="1" t="s">
        <v>43</v>
      </c>
      <c r="H758" s="1" t="s">
        <v>916</v>
      </c>
      <c r="S758" s="1">
        <v>44</v>
      </c>
      <c r="T758" s="1">
        <v>1</v>
      </c>
      <c r="U758" s="1">
        <v>0</v>
      </c>
      <c r="V758" s="1">
        <v>0</v>
      </c>
    </row>
    <row r="759" spans="1:24" x14ac:dyDescent="0.35">
      <c r="A759" s="1">
        <v>450020</v>
      </c>
      <c r="B759" s="1" t="s">
        <v>2358</v>
      </c>
      <c r="C759" s="1">
        <v>103021102</v>
      </c>
      <c r="D759" s="1">
        <v>20</v>
      </c>
      <c r="E759" s="1" t="s">
        <v>2402</v>
      </c>
      <c r="F759" s="1" t="s">
        <v>44</v>
      </c>
      <c r="G759" s="1" t="s">
        <v>43</v>
      </c>
      <c r="H759" s="1" t="s">
        <v>916</v>
      </c>
      <c r="S759" s="1">
        <v>45</v>
      </c>
      <c r="T759" s="1">
        <v>1</v>
      </c>
      <c r="U759" s="1">
        <v>0</v>
      </c>
      <c r="V759" s="1">
        <v>0</v>
      </c>
    </row>
    <row r="760" spans="1:24" x14ac:dyDescent="0.35">
      <c r="A760" s="1">
        <v>460020</v>
      </c>
      <c r="B760" s="1" t="s">
        <v>2359</v>
      </c>
      <c r="C760" s="1">
        <v>103021102</v>
      </c>
      <c r="D760" s="1">
        <v>20</v>
      </c>
      <c r="E760" s="1" t="s">
        <v>2402</v>
      </c>
      <c r="F760" s="1" t="s">
        <v>44</v>
      </c>
      <c r="G760" s="1" t="s">
        <v>43</v>
      </c>
      <c r="H760" s="1" t="s">
        <v>916</v>
      </c>
      <c r="S760" s="1">
        <v>46</v>
      </c>
      <c r="T760" s="1">
        <v>1</v>
      </c>
      <c r="U760" s="1">
        <v>0</v>
      </c>
      <c r="V760" s="1">
        <v>0</v>
      </c>
    </row>
    <row r="761" spans="1:24" x14ac:dyDescent="0.35">
      <c r="A761" s="1">
        <v>470020</v>
      </c>
      <c r="B761" s="1" t="s">
        <v>2360</v>
      </c>
      <c r="C761" s="1">
        <v>103021102</v>
      </c>
      <c r="D761" s="1">
        <v>20</v>
      </c>
      <c r="E761" s="1" t="s">
        <v>2402</v>
      </c>
      <c r="F761" s="1" t="s">
        <v>44</v>
      </c>
      <c r="G761" s="1" t="s">
        <v>43</v>
      </c>
      <c r="H761" s="1" t="s">
        <v>916</v>
      </c>
      <c r="S761" s="1">
        <v>47</v>
      </c>
      <c r="T761" s="1">
        <v>1</v>
      </c>
      <c r="U761" s="1">
        <v>0</v>
      </c>
      <c r="V761" s="1">
        <v>0</v>
      </c>
    </row>
    <row r="762" spans="1:24" x14ac:dyDescent="0.35">
      <c r="A762" s="1">
        <v>480020</v>
      </c>
      <c r="B762" s="1" t="s">
        <v>2361</v>
      </c>
      <c r="C762" s="1">
        <v>103021102</v>
      </c>
      <c r="D762" s="1">
        <v>20</v>
      </c>
      <c r="E762" s="1" t="s">
        <v>2402</v>
      </c>
      <c r="F762" s="1" t="s">
        <v>44</v>
      </c>
      <c r="G762" s="1" t="s">
        <v>43</v>
      </c>
      <c r="H762" s="1" t="s">
        <v>916</v>
      </c>
      <c r="S762" s="1">
        <v>48</v>
      </c>
      <c r="T762" s="1">
        <v>1</v>
      </c>
      <c r="U762" s="1">
        <v>0</v>
      </c>
      <c r="V762" s="1">
        <v>0</v>
      </c>
    </row>
    <row r="763" spans="1:24" x14ac:dyDescent="0.35">
      <c r="A763" s="1">
        <v>290033</v>
      </c>
      <c r="B763" s="1" t="s">
        <v>2341</v>
      </c>
      <c r="C763" s="1">
        <v>103021252</v>
      </c>
      <c r="D763" s="1">
        <v>33</v>
      </c>
      <c r="E763" s="1" t="s">
        <v>2403</v>
      </c>
      <c r="F763" s="1" t="s">
        <v>44</v>
      </c>
      <c r="G763" s="1" t="s">
        <v>43</v>
      </c>
      <c r="H763" s="1" t="s">
        <v>916</v>
      </c>
      <c r="I763" s="1">
        <v>2522440.11</v>
      </c>
      <c r="K763" s="1">
        <v>505751</v>
      </c>
      <c r="L763" s="1">
        <v>8731508</v>
      </c>
      <c r="S763" s="1">
        <v>29</v>
      </c>
      <c r="T763" s="1">
        <v>1</v>
      </c>
      <c r="U763" s="1">
        <v>11759699</v>
      </c>
      <c r="V763" s="1">
        <v>0</v>
      </c>
    </row>
    <row r="764" spans="1:24" x14ac:dyDescent="0.35">
      <c r="A764" s="1">
        <v>300033</v>
      </c>
      <c r="B764" s="1" t="s">
        <v>2343</v>
      </c>
      <c r="C764" s="1">
        <v>103021252</v>
      </c>
      <c r="D764" s="1">
        <v>33</v>
      </c>
      <c r="E764" s="1" t="s">
        <v>2403</v>
      </c>
      <c r="F764" s="1" t="s">
        <v>44</v>
      </c>
      <c r="G764" s="1" t="s">
        <v>43</v>
      </c>
      <c r="H764" s="1" t="s">
        <v>916</v>
      </c>
      <c r="I764" s="1">
        <v>2557376.25</v>
      </c>
      <c r="K764" s="1">
        <v>505751</v>
      </c>
      <c r="L764" s="1">
        <v>8962532</v>
      </c>
      <c r="M764" s="1">
        <v>0.23102399706840515</v>
      </c>
      <c r="N764" s="1">
        <v>2.6458659172058105</v>
      </c>
      <c r="O764" s="1">
        <v>3.4936141222715378E-2</v>
      </c>
      <c r="P764" s="1">
        <v>1.3850136995315552</v>
      </c>
      <c r="Q764" s="1">
        <v>0</v>
      </c>
      <c r="S764" s="1">
        <v>30</v>
      </c>
      <c r="T764" s="1">
        <v>1</v>
      </c>
      <c r="U764" s="1">
        <v>12025659</v>
      </c>
      <c r="V764" s="1">
        <v>0.26596012711524963</v>
      </c>
      <c r="W764" s="1">
        <v>2.261622428894043</v>
      </c>
      <c r="X764" s="1">
        <v>2.261622428894043</v>
      </c>
    </row>
    <row r="765" spans="1:24" x14ac:dyDescent="0.35">
      <c r="A765" s="1">
        <v>310033</v>
      </c>
      <c r="B765" s="1" t="s">
        <v>2344</v>
      </c>
      <c r="C765" s="1">
        <v>103021252</v>
      </c>
      <c r="D765" s="1">
        <v>33</v>
      </c>
      <c r="E765" s="1" t="s">
        <v>2403</v>
      </c>
      <c r="F765" s="1" t="s">
        <v>44</v>
      </c>
      <c r="G765" s="1" t="s">
        <v>43</v>
      </c>
      <c r="H765" s="1" t="s">
        <v>916</v>
      </c>
      <c r="I765" s="1">
        <v>2589761.0299999998</v>
      </c>
      <c r="K765" s="1">
        <v>505751</v>
      </c>
      <c r="L765" s="1">
        <v>9047616</v>
      </c>
      <c r="M765" s="1">
        <v>8.5083998739719391E-2</v>
      </c>
      <c r="N765" s="1">
        <v>0.94932997226715088</v>
      </c>
      <c r="O765" s="1">
        <v>3.2384779304265976E-2</v>
      </c>
      <c r="P765" s="1">
        <v>1.2663283348083496</v>
      </c>
      <c r="Q765" s="1">
        <v>0</v>
      </c>
      <c r="S765" s="1">
        <v>31</v>
      </c>
      <c r="T765" s="1">
        <v>1</v>
      </c>
      <c r="U765" s="1">
        <v>12143128</v>
      </c>
      <c r="V765" s="1">
        <v>0.11746877431869507</v>
      </c>
      <c r="W765" s="1">
        <v>0.97681963443756104</v>
      </c>
      <c r="X765" s="1">
        <v>0.97681963443756104</v>
      </c>
    </row>
    <row r="766" spans="1:24" x14ac:dyDescent="0.35">
      <c r="A766" s="1">
        <v>320033</v>
      </c>
      <c r="B766" s="1" t="s">
        <v>2345</v>
      </c>
      <c r="C766" s="1">
        <v>103021252</v>
      </c>
      <c r="D766" s="1">
        <v>33</v>
      </c>
      <c r="E766" s="1" t="s">
        <v>2403</v>
      </c>
      <c r="F766" s="1" t="s">
        <v>44</v>
      </c>
      <c r="G766" s="1" t="s">
        <v>43</v>
      </c>
      <c r="H766" s="1" t="s">
        <v>916</v>
      </c>
      <c r="I766" s="1">
        <v>2624475.84</v>
      </c>
      <c r="K766" s="1">
        <v>505751</v>
      </c>
      <c r="L766" s="1">
        <v>9134302</v>
      </c>
      <c r="M766" s="1">
        <v>8.6686000227928162E-2</v>
      </c>
      <c r="N766" s="1">
        <v>0.95810872316360474</v>
      </c>
      <c r="O766" s="1">
        <v>3.471481055021286E-2</v>
      </c>
      <c r="P766" s="1">
        <v>1.3404638767242432</v>
      </c>
      <c r="Q766" s="1">
        <v>0</v>
      </c>
      <c r="S766" s="1">
        <v>32</v>
      </c>
      <c r="T766" s="1">
        <v>1</v>
      </c>
      <c r="U766" s="1">
        <v>12264529</v>
      </c>
      <c r="V766" s="1">
        <v>0.12140081077814102</v>
      </c>
      <c r="W766" s="1">
        <v>0.99975061416625977</v>
      </c>
      <c r="X766" s="1">
        <v>0.99975061416625977</v>
      </c>
    </row>
    <row r="767" spans="1:24" x14ac:dyDescent="0.35">
      <c r="A767" s="1">
        <v>330033</v>
      </c>
      <c r="B767" s="1" t="s">
        <v>2346</v>
      </c>
      <c r="C767" s="1">
        <v>103021252</v>
      </c>
      <c r="D767" s="1">
        <v>33</v>
      </c>
      <c r="E767" s="1" t="s">
        <v>2403</v>
      </c>
      <c r="F767" s="1" t="s">
        <v>44</v>
      </c>
      <c r="G767" s="1" t="s">
        <v>43</v>
      </c>
      <c r="H767" s="1" t="s">
        <v>916</v>
      </c>
      <c r="I767" s="1">
        <v>2715229.17</v>
      </c>
      <c r="K767" s="1">
        <v>505751</v>
      </c>
      <c r="L767" s="1">
        <v>9270478</v>
      </c>
      <c r="M767" s="1">
        <v>0.13617600500583649</v>
      </c>
      <c r="N767" s="1">
        <v>1.4908199310302734</v>
      </c>
      <c r="O767" s="1">
        <v>9.0753331780433655E-2</v>
      </c>
      <c r="P767" s="1">
        <v>3.4579601287841797</v>
      </c>
      <c r="Q767" s="1">
        <v>0</v>
      </c>
      <c r="S767" s="1">
        <v>33</v>
      </c>
      <c r="T767" s="1">
        <v>1</v>
      </c>
      <c r="U767" s="1">
        <v>12491458</v>
      </c>
      <c r="V767" s="1">
        <v>0.22692933678627014</v>
      </c>
      <c r="W767" s="1">
        <v>1.8502870798110962</v>
      </c>
      <c r="X767" s="1">
        <v>1.8502870798110962</v>
      </c>
    </row>
    <row r="768" spans="1:24" x14ac:dyDescent="0.35">
      <c r="A768" s="1">
        <v>340033</v>
      </c>
      <c r="B768" s="1" t="s">
        <v>2347</v>
      </c>
      <c r="C768" s="1">
        <v>103021252</v>
      </c>
      <c r="D768" s="1">
        <v>33</v>
      </c>
      <c r="E768" s="1" t="s">
        <v>2403</v>
      </c>
      <c r="F768" s="1" t="s">
        <v>44</v>
      </c>
      <c r="G768" s="1" t="s">
        <v>43</v>
      </c>
      <c r="H768" s="1" t="s">
        <v>916</v>
      </c>
      <c r="I768" s="1">
        <v>2715148.63</v>
      </c>
      <c r="K768" s="1">
        <v>505751</v>
      </c>
      <c r="L768" s="1">
        <v>9270471</v>
      </c>
      <c r="M768" s="1">
        <v>-7.0000000960135367E-6</v>
      </c>
      <c r="N768" s="1">
        <v>-7.5508512964006513E-5</v>
      </c>
      <c r="O768" s="1">
        <v>-8.0539997725281864E-5</v>
      </c>
      <c r="P768" s="1">
        <v>-2.9662321321666241E-3</v>
      </c>
      <c r="Q768" s="1">
        <v>0</v>
      </c>
      <c r="S768" s="1">
        <v>34</v>
      </c>
      <c r="T768" s="1">
        <v>1</v>
      </c>
      <c r="U768" s="1">
        <v>12491371</v>
      </c>
      <c r="V768" s="1">
        <v>-8.7540000095032156E-5</v>
      </c>
      <c r="W768" s="1">
        <v>-6.9647596683353186E-4</v>
      </c>
      <c r="X768" s="1">
        <v>-6.9647596683353186E-4</v>
      </c>
    </row>
    <row r="769" spans="1:24" x14ac:dyDescent="0.35">
      <c r="A769" s="1">
        <v>350033</v>
      </c>
      <c r="B769" s="1" t="s">
        <v>2348</v>
      </c>
      <c r="C769" s="1">
        <v>103021252</v>
      </c>
      <c r="D769" s="1">
        <v>33</v>
      </c>
      <c r="E769" s="1" t="s">
        <v>2403</v>
      </c>
      <c r="F769" s="1" t="s">
        <v>44</v>
      </c>
      <c r="G769" s="1" t="s">
        <v>43</v>
      </c>
      <c r="H769" s="1" t="s">
        <v>916</v>
      </c>
      <c r="I769" s="1">
        <v>2793821.28</v>
      </c>
      <c r="K769" s="1">
        <v>505751</v>
      </c>
      <c r="L769" s="1">
        <v>9411249</v>
      </c>
      <c r="M769" s="1">
        <v>0.14077800512313843</v>
      </c>
      <c r="N769" s="1">
        <v>1.5185636281967163</v>
      </c>
      <c r="O769" s="1">
        <v>7.8672647476196289E-2</v>
      </c>
      <c r="P769" s="1">
        <v>2.8975448608398438</v>
      </c>
      <c r="Q769" s="1">
        <v>0</v>
      </c>
      <c r="S769" s="1">
        <v>35</v>
      </c>
      <c r="T769" s="1">
        <v>1</v>
      </c>
      <c r="U769" s="1">
        <v>12710821</v>
      </c>
      <c r="V769" s="1">
        <v>0.21945065259933472</v>
      </c>
      <c r="W769" s="1">
        <v>1.7568128108978271</v>
      </c>
      <c r="X769" s="1">
        <v>1.7568128108978271</v>
      </c>
    </row>
    <row r="770" spans="1:24" x14ac:dyDescent="0.35">
      <c r="A770" s="1">
        <v>360033</v>
      </c>
      <c r="B770" s="1" t="s">
        <v>2349</v>
      </c>
      <c r="C770" s="1">
        <v>103021252</v>
      </c>
      <c r="D770" s="1">
        <v>33</v>
      </c>
      <c r="E770" s="1" t="s">
        <v>2403</v>
      </c>
      <c r="F770" s="1" t="s">
        <v>44</v>
      </c>
      <c r="G770" s="1" t="s">
        <v>43</v>
      </c>
      <c r="H770" s="1" t="s">
        <v>916</v>
      </c>
      <c r="I770" s="1">
        <v>2991882.97</v>
      </c>
      <c r="K770" s="1">
        <v>505751</v>
      </c>
      <c r="L770" s="1">
        <v>9833864</v>
      </c>
      <c r="M770" s="1">
        <v>0.42261499166488647</v>
      </c>
      <c r="N770" s="1">
        <v>4.4905304908752441</v>
      </c>
      <c r="O770" s="1">
        <v>0.19806168973445892</v>
      </c>
      <c r="P770" s="1">
        <v>7.0892753601074219</v>
      </c>
      <c r="Q770" s="1">
        <v>0</v>
      </c>
      <c r="S770" s="1">
        <v>36</v>
      </c>
      <c r="T770" s="1">
        <v>1</v>
      </c>
      <c r="U770" s="1">
        <v>13331498</v>
      </c>
      <c r="V770" s="1">
        <v>0.62067669630050659</v>
      </c>
      <c r="W770" s="1">
        <v>4.8830599784851074</v>
      </c>
      <c r="X770" s="1">
        <v>4.8830599784851074</v>
      </c>
    </row>
    <row r="771" spans="1:24" x14ac:dyDescent="0.35">
      <c r="A771" s="1">
        <v>370033</v>
      </c>
      <c r="B771" s="1" t="s">
        <v>2350</v>
      </c>
      <c r="C771" s="1">
        <v>103021252</v>
      </c>
      <c r="D771" s="1">
        <v>33</v>
      </c>
      <c r="E771" s="1" t="s">
        <v>2403</v>
      </c>
      <c r="F771" s="1" t="s">
        <v>44</v>
      </c>
      <c r="G771" s="1" t="s">
        <v>43</v>
      </c>
      <c r="H771" s="1" t="s">
        <v>916</v>
      </c>
      <c r="I771" s="1">
        <v>3124510.63</v>
      </c>
      <c r="K771" s="1">
        <v>505751</v>
      </c>
      <c r="L771" s="1">
        <v>10137516</v>
      </c>
      <c r="M771" s="1">
        <v>0.30365198850631714</v>
      </c>
      <c r="N771" s="1">
        <v>3.0878198146820068</v>
      </c>
      <c r="O771" s="1">
        <v>0.13262766599655151</v>
      </c>
      <c r="P771" s="1">
        <v>4.4329161643981934</v>
      </c>
      <c r="Q771" s="1">
        <v>0</v>
      </c>
      <c r="S771" s="1">
        <v>37</v>
      </c>
      <c r="T771" s="1">
        <v>1</v>
      </c>
      <c r="U771" s="1">
        <v>13767778</v>
      </c>
      <c r="V771" s="1">
        <v>0.43627965450286865</v>
      </c>
      <c r="W771" s="1">
        <v>3.2725505828857422</v>
      </c>
      <c r="X771" s="1">
        <v>3.2725505828857422</v>
      </c>
    </row>
    <row r="772" spans="1:24" x14ac:dyDescent="0.35">
      <c r="A772" s="1">
        <v>380033</v>
      </c>
      <c r="B772" s="1" t="s">
        <v>2351</v>
      </c>
      <c r="C772" s="1">
        <v>103021252</v>
      </c>
      <c r="D772" s="1">
        <v>33</v>
      </c>
      <c r="E772" s="1" t="s">
        <v>2403</v>
      </c>
      <c r="F772" s="1" t="s">
        <v>44</v>
      </c>
      <c r="G772" s="1" t="s">
        <v>43</v>
      </c>
      <c r="H772" s="1" t="s">
        <v>916</v>
      </c>
      <c r="I772" s="1">
        <v>3368520</v>
      </c>
      <c r="K772" s="1">
        <v>505751</v>
      </c>
      <c r="L772" s="1">
        <v>10324779</v>
      </c>
      <c r="M772" s="1">
        <v>0.18726299703121185</v>
      </c>
      <c r="N772" s="1">
        <v>1.8472276926040649</v>
      </c>
      <c r="O772" s="1">
        <v>0.24400937557220459</v>
      </c>
      <c r="P772" s="1">
        <v>7.8095226287841797</v>
      </c>
      <c r="Q772" s="1">
        <v>0</v>
      </c>
      <c r="S772" s="1">
        <v>38</v>
      </c>
      <c r="T772" s="1">
        <v>1</v>
      </c>
      <c r="U772" s="1">
        <v>14199050</v>
      </c>
      <c r="V772" s="1">
        <v>0.43127238750457764</v>
      </c>
      <c r="W772" s="1">
        <v>3.1324734687805176</v>
      </c>
      <c r="X772" s="1">
        <v>3.1324734687805176</v>
      </c>
    </row>
    <row r="773" spans="1:24" x14ac:dyDescent="0.35">
      <c r="A773" s="1">
        <v>390033</v>
      </c>
      <c r="B773" s="1" t="s">
        <v>2352</v>
      </c>
      <c r="C773" s="1">
        <v>103021252</v>
      </c>
      <c r="D773" s="1">
        <v>33</v>
      </c>
      <c r="E773" s="1" t="s">
        <v>2403</v>
      </c>
      <c r="F773" s="1" t="s">
        <v>44</v>
      </c>
      <c r="G773" s="1" t="s">
        <v>43</v>
      </c>
      <c r="H773" s="1" t="s">
        <v>916</v>
      </c>
      <c r="I773" s="1">
        <v>3523071</v>
      </c>
      <c r="K773" s="1">
        <v>555751</v>
      </c>
      <c r="L773" s="1">
        <v>10422302</v>
      </c>
      <c r="M773" s="1">
        <v>9.7522996366024017E-2</v>
      </c>
      <c r="N773" s="1">
        <v>0.94455289840698242</v>
      </c>
      <c r="O773" s="1">
        <v>0.15455099940299988</v>
      </c>
      <c r="P773" s="1">
        <v>4.5880980491638184</v>
      </c>
      <c r="Q773" s="1">
        <v>5.000000074505806E-2</v>
      </c>
      <c r="S773" s="1">
        <v>39</v>
      </c>
      <c r="T773" s="1">
        <v>1</v>
      </c>
      <c r="U773" s="1">
        <v>14501124</v>
      </c>
      <c r="V773" s="1">
        <v>0.30207398533821106</v>
      </c>
      <c r="W773" s="1">
        <v>2.1274240016937256</v>
      </c>
      <c r="X773" s="1">
        <v>2.1274240016937256</v>
      </c>
    </row>
    <row r="774" spans="1:24" x14ac:dyDescent="0.35">
      <c r="A774" s="1">
        <v>400033</v>
      </c>
      <c r="B774" s="1" t="s">
        <v>2353</v>
      </c>
      <c r="C774" s="1">
        <v>103021252</v>
      </c>
      <c r="D774" s="1">
        <v>33</v>
      </c>
      <c r="E774" s="1" t="s">
        <v>2403</v>
      </c>
      <c r="F774" s="1" t="s">
        <v>44</v>
      </c>
      <c r="G774" s="1" t="s">
        <v>43</v>
      </c>
      <c r="H774" s="1" t="s">
        <v>916</v>
      </c>
      <c r="S774" s="1">
        <v>40</v>
      </c>
      <c r="T774" s="1">
        <v>1</v>
      </c>
      <c r="U774" s="1">
        <v>0</v>
      </c>
      <c r="V774" s="1">
        <v>0</v>
      </c>
      <c r="W774" s="1">
        <v>-100</v>
      </c>
      <c r="X774" s="1">
        <v>-100</v>
      </c>
    </row>
    <row r="775" spans="1:24" x14ac:dyDescent="0.35">
      <c r="A775" s="1">
        <v>410033</v>
      </c>
      <c r="B775" s="1" t="s">
        <v>2354</v>
      </c>
      <c r="C775" s="1">
        <v>103021252</v>
      </c>
      <c r="D775" s="1">
        <v>33</v>
      </c>
      <c r="E775" s="1" t="s">
        <v>2403</v>
      </c>
      <c r="F775" s="1" t="s">
        <v>44</v>
      </c>
      <c r="G775" s="1" t="s">
        <v>43</v>
      </c>
      <c r="H775" s="1" t="s">
        <v>916</v>
      </c>
      <c r="S775" s="1">
        <v>41</v>
      </c>
      <c r="T775" s="1">
        <v>1</v>
      </c>
      <c r="U775" s="1">
        <v>0</v>
      </c>
      <c r="V775" s="1">
        <v>0</v>
      </c>
    </row>
    <row r="776" spans="1:24" x14ac:dyDescent="0.35">
      <c r="A776" s="1">
        <v>420033</v>
      </c>
      <c r="B776" s="1" t="s">
        <v>2355</v>
      </c>
      <c r="C776" s="1">
        <v>103021252</v>
      </c>
      <c r="D776" s="1">
        <v>33</v>
      </c>
      <c r="E776" s="1" t="s">
        <v>2403</v>
      </c>
      <c r="F776" s="1" t="s">
        <v>44</v>
      </c>
      <c r="G776" s="1" t="s">
        <v>43</v>
      </c>
      <c r="H776" s="1" t="s">
        <v>916</v>
      </c>
      <c r="S776" s="1">
        <v>42</v>
      </c>
      <c r="T776" s="1">
        <v>1</v>
      </c>
      <c r="U776" s="1">
        <v>0</v>
      </c>
      <c r="V776" s="1">
        <v>0</v>
      </c>
    </row>
    <row r="777" spans="1:24" x14ac:dyDescent="0.35">
      <c r="A777" s="1">
        <v>430033</v>
      </c>
      <c r="B777" s="1" t="s">
        <v>2356</v>
      </c>
      <c r="C777" s="1">
        <v>103021252</v>
      </c>
      <c r="D777" s="1">
        <v>33</v>
      </c>
      <c r="E777" s="1" t="s">
        <v>2403</v>
      </c>
      <c r="F777" s="1" t="s">
        <v>44</v>
      </c>
      <c r="G777" s="1" t="s">
        <v>43</v>
      </c>
      <c r="H777" s="1" t="s">
        <v>916</v>
      </c>
      <c r="S777" s="1">
        <v>43</v>
      </c>
      <c r="T777" s="1">
        <v>1</v>
      </c>
      <c r="U777" s="1">
        <v>0</v>
      </c>
      <c r="V777" s="1">
        <v>0</v>
      </c>
    </row>
    <row r="778" spans="1:24" x14ac:dyDescent="0.35">
      <c r="A778" s="1">
        <v>440033</v>
      </c>
      <c r="B778" s="1" t="s">
        <v>2357</v>
      </c>
      <c r="C778" s="1">
        <v>103021252</v>
      </c>
      <c r="D778" s="1">
        <v>33</v>
      </c>
      <c r="E778" s="1" t="s">
        <v>2403</v>
      </c>
      <c r="F778" s="1" t="s">
        <v>44</v>
      </c>
      <c r="G778" s="1" t="s">
        <v>43</v>
      </c>
      <c r="H778" s="1" t="s">
        <v>916</v>
      </c>
      <c r="S778" s="1">
        <v>44</v>
      </c>
      <c r="T778" s="1">
        <v>1</v>
      </c>
      <c r="U778" s="1">
        <v>0</v>
      </c>
      <c r="V778" s="1">
        <v>0</v>
      </c>
    </row>
    <row r="779" spans="1:24" x14ac:dyDescent="0.35">
      <c r="A779" s="1">
        <v>450033</v>
      </c>
      <c r="B779" s="1" t="s">
        <v>2358</v>
      </c>
      <c r="C779" s="1">
        <v>103021252</v>
      </c>
      <c r="D779" s="1">
        <v>33</v>
      </c>
      <c r="E779" s="1" t="s">
        <v>2403</v>
      </c>
      <c r="F779" s="1" t="s">
        <v>44</v>
      </c>
      <c r="G779" s="1" t="s">
        <v>43</v>
      </c>
      <c r="H779" s="1" t="s">
        <v>916</v>
      </c>
      <c r="S779" s="1">
        <v>45</v>
      </c>
      <c r="T779" s="1">
        <v>1</v>
      </c>
      <c r="U779" s="1">
        <v>0</v>
      </c>
      <c r="V779" s="1">
        <v>0</v>
      </c>
    </row>
    <row r="780" spans="1:24" x14ac:dyDescent="0.35">
      <c r="A780" s="1">
        <v>460033</v>
      </c>
      <c r="B780" s="1" t="s">
        <v>2359</v>
      </c>
      <c r="C780" s="1">
        <v>103021252</v>
      </c>
      <c r="D780" s="1">
        <v>33</v>
      </c>
      <c r="E780" s="1" t="s">
        <v>2403</v>
      </c>
      <c r="F780" s="1" t="s">
        <v>44</v>
      </c>
      <c r="G780" s="1" t="s">
        <v>43</v>
      </c>
      <c r="H780" s="1" t="s">
        <v>916</v>
      </c>
      <c r="S780" s="1">
        <v>46</v>
      </c>
      <c r="T780" s="1">
        <v>1</v>
      </c>
      <c r="U780" s="1">
        <v>0</v>
      </c>
      <c r="V780" s="1">
        <v>0</v>
      </c>
    </row>
    <row r="781" spans="1:24" x14ac:dyDescent="0.35">
      <c r="A781" s="1">
        <v>470033</v>
      </c>
      <c r="B781" s="1" t="s">
        <v>2360</v>
      </c>
      <c r="C781" s="1">
        <v>103021252</v>
      </c>
      <c r="D781" s="1">
        <v>33</v>
      </c>
      <c r="E781" s="1" t="s">
        <v>2403</v>
      </c>
      <c r="F781" s="1" t="s">
        <v>44</v>
      </c>
      <c r="G781" s="1" t="s">
        <v>43</v>
      </c>
      <c r="H781" s="1" t="s">
        <v>916</v>
      </c>
      <c r="S781" s="1">
        <v>47</v>
      </c>
      <c r="T781" s="1">
        <v>1</v>
      </c>
      <c r="U781" s="1">
        <v>0</v>
      </c>
      <c r="V781" s="1">
        <v>0</v>
      </c>
    </row>
    <row r="782" spans="1:24" x14ac:dyDescent="0.35">
      <c r="A782" s="1">
        <v>480033</v>
      </c>
      <c r="B782" s="1" t="s">
        <v>2361</v>
      </c>
      <c r="C782" s="1">
        <v>103021252</v>
      </c>
      <c r="D782" s="1">
        <v>33</v>
      </c>
      <c r="E782" s="1" t="s">
        <v>2403</v>
      </c>
      <c r="F782" s="1" t="s">
        <v>44</v>
      </c>
      <c r="G782" s="1" t="s">
        <v>43</v>
      </c>
      <c r="H782" s="1" t="s">
        <v>916</v>
      </c>
      <c r="S782" s="1">
        <v>48</v>
      </c>
      <c r="T782" s="1">
        <v>1</v>
      </c>
      <c r="U782" s="1">
        <v>0</v>
      </c>
      <c r="V782" s="1">
        <v>0</v>
      </c>
    </row>
    <row r="783" spans="1:24" x14ac:dyDescent="0.35">
      <c r="A783" s="1">
        <v>290047</v>
      </c>
      <c r="B783" s="1" t="s">
        <v>2341</v>
      </c>
      <c r="C783" s="1">
        <v>103021453</v>
      </c>
      <c r="D783" s="1">
        <v>47</v>
      </c>
      <c r="E783" s="1" t="s">
        <v>2404</v>
      </c>
      <c r="F783" s="1" t="s">
        <v>44</v>
      </c>
      <c r="G783" s="1" t="s">
        <v>43</v>
      </c>
      <c r="H783" s="1" t="s">
        <v>916</v>
      </c>
      <c r="I783" s="1">
        <v>810196.08</v>
      </c>
      <c r="K783" s="1">
        <v>218768</v>
      </c>
      <c r="L783" s="1">
        <v>4671590</v>
      </c>
      <c r="S783" s="1">
        <v>29</v>
      </c>
      <c r="T783" s="1">
        <v>1</v>
      </c>
      <c r="U783" s="1">
        <v>5700554</v>
      </c>
      <c r="V783" s="1">
        <v>0</v>
      </c>
    </row>
    <row r="784" spans="1:24" x14ac:dyDescent="0.35">
      <c r="A784" s="1">
        <v>300047</v>
      </c>
      <c r="B784" s="1" t="s">
        <v>2343</v>
      </c>
      <c r="C784" s="1">
        <v>103021453</v>
      </c>
      <c r="D784" s="1">
        <v>47</v>
      </c>
      <c r="E784" s="1" t="s">
        <v>2404</v>
      </c>
      <c r="F784" s="1" t="s">
        <v>44</v>
      </c>
      <c r="G784" s="1" t="s">
        <v>43</v>
      </c>
      <c r="H784" s="1" t="s">
        <v>916</v>
      </c>
      <c r="I784" s="1">
        <v>831967.16</v>
      </c>
      <c r="K784" s="1">
        <v>218768</v>
      </c>
      <c r="L784" s="1">
        <v>4801129</v>
      </c>
      <c r="M784" s="1">
        <v>0.12953899800777435</v>
      </c>
      <c r="N784" s="1">
        <v>2.7729103565216064</v>
      </c>
      <c r="O784" s="1">
        <v>2.1771080791950226E-2</v>
      </c>
      <c r="P784" s="1">
        <v>2.6871371269226074</v>
      </c>
      <c r="Q784" s="1">
        <v>0</v>
      </c>
      <c r="S784" s="1">
        <v>30</v>
      </c>
      <c r="T784" s="1">
        <v>1</v>
      </c>
      <c r="U784" s="1">
        <v>5851864</v>
      </c>
      <c r="V784" s="1">
        <v>0.15131008625030518</v>
      </c>
      <c r="W784" s="1">
        <v>2.6543033123016357</v>
      </c>
      <c r="X784" s="1">
        <v>2.6543033123016357</v>
      </c>
    </row>
    <row r="785" spans="1:24" x14ac:dyDescent="0.35">
      <c r="A785" s="1">
        <v>310047</v>
      </c>
      <c r="B785" s="1" t="s">
        <v>2344</v>
      </c>
      <c r="C785" s="1">
        <v>103021453</v>
      </c>
      <c r="D785" s="1">
        <v>47</v>
      </c>
      <c r="E785" s="1" t="s">
        <v>2404</v>
      </c>
      <c r="F785" s="1" t="s">
        <v>44</v>
      </c>
      <c r="G785" s="1" t="s">
        <v>43</v>
      </c>
      <c r="H785" s="1" t="s">
        <v>916</v>
      </c>
      <c r="I785" s="1">
        <v>835024.42</v>
      </c>
      <c r="K785" s="1">
        <v>218768</v>
      </c>
      <c r="L785" s="1">
        <v>4862680</v>
      </c>
      <c r="M785" s="1">
        <v>6.155100092291832E-2</v>
      </c>
      <c r="N785" s="1">
        <v>1.2820109128952026</v>
      </c>
      <c r="O785" s="1">
        <v>3.0572600662708282E-3</v>
      </c>
      <c r="P785" s="1">
        <v>0.36747363209724426</v>
      </c>
      <c r="Q785" s="1">
        <v>0</v>
      </c>
      <c r="S785" s="1">
        <v>31</v>
      </c>
      <c r="T785" s="1">
        <v>1</v>
      </c>
      <c r="U785" s="1">
        <v>5916472.5</v>
      </c>
      <c r="V785" s="1">
        <v>6.4608260989189148E-2</v>
      </c>
      <c r="W785" s="1">
        <v>1.1040669679641724</v>
      </c>
      <c r="X785" s="1">
        <v>1.1040669679641724</v>
      </c>
    </row>
    <row r="786" spans="1:24" x14ac:dyDescent="0.35">
      <c r="A786" s="1">
        <v>320047</v>
      </c>
      <c r="B786" s="1" t="s">
        <v>2345</v>
      </c>
      <c r="C786" s="1">
        <v>103021453</v>
      </c>
      <c r="D786" s="1">
        <v>47</v>
      </c>
      <c r="E786" s="1" t="s">
        <v>2404</v>
      </c>
      <c r="F786" s="1" t="s">
        <v>44</v>
      </c>
      <c r="G786" s="1" t="s">
        <v>43</v>
      </c>
      <c r="H786" s="1" t="s">
        <v>916</v>
      </c>
      <c r="I786" s="1">
        <v>885799.87</v>
      </c>
      <c r="K786" s="1">
        <v>218768</v>
      </c>
      <c r="L786" s="1">
        <v>4974687.5</v>
      </c>
      <c r="M786" s="1">
        <v>0.1120074987411499</v>
      </c>
      <c r="N786" s="1">
        <v>2.3034107685089111</v>
      </c>
      <c r="O786" s="1">
        <v>5.0775449723005295E-2</v>
      </c>
      <c r="P786" s="1">
        <v>6.080714225769043</v>
      </c>
      <c r="Q786" s="1">
        <v>0</v>
      </c>
      <c r="S786" s="1">
        <v>32</v>
      </c>
      <c r="T786" s="1">
        <v>1</v>
      </c>
      <c r="U786" s="1">
        <v>6079255.5</v>
      </c>
      <c r="V786" s="1">
        <v>0.1627829521894455</v>
      </c>
      <c r="W786" s="1">
        <v>2.7513523101806641</v>
      </c>
      <c r="X786" s="1">
        <v>2.7513523101806641</v>
      </c>
    </row>
    <row r="787" spans="1:24" x14ac:dyDescent="0.35">
      <c r="A787" s="1">
        <v>330047</v>
      </c>
      <c r="B787" s="1" t="s">
        <v>2346</v>
      </c>
      <c r="C787" s="1">
        <v>103021453</v>
      </c>
      <c r="D787" s="1">
        <v>47</v>
      </c>
      <c r="E787" s="1" t="s">
        <v>2404</v>
      </c>
      <c r="F787" s="1" t="s">
        <v>44</v>
      </c>
      <c r="G787" s="1" t="s">
        <v>43</v>
      </c>
      <c r="H787" s="1" t="s">
        <v>916</v>
      </c>
      <c r="I787" s="1">
        <v>936388.18</v>
      </c>
      <c r="K787" s="1">
        <v>218768</v>
      </c>
      <c r="L787" s="1">
        <v>5024769.5</v>
      </c>
      <c r="M787" s="1">
        <v>5.0082001835107803E-2</v>
      </c>
      <c r="N787" s="1">
        <v>1.0067366361618042</v>
      </c>
      <c r="O787" s="1">
        <v>5.0588309764862061E-2</v>
      </c>
      <c r="P787" s="1">
        <v>5.711031436920166</v>
      </c>
      <c r="Q787" s="1">
        <v>0</v>
      </c>
      <c r="S787" s="1">
        <v>33</v>
      </c>
      <c r="T787" s="1">
        <v>1</v>
      </c>
      <c r="U787" s="1">
        <v>6179926</v>
      </c>
      <c r="V787" s="1">
        <v>0.10067030787467957</v>
      </c>
      <c r="W787" s="1">
        <v>1.6559675931930542</v>
      </c>
      <c r="X787" s="1">
        <v>1.6559675931930542</v>
      </c>
    </row>
    <row r="788" spans="1:24" x14ac:dyDescent="0.35">
      <c r="A788" s="1">
        <v>340047</v>
      </c>
      <c r="B788" s="1" t="s">
        <v>2347</v>
      </c>
      <c r="C788" s="1">
        <v>103021453</v>
      </c>
      <c r="D788" s="1">
        <v>47</v>
      </c>
      <c r="E788" s="1" t="s">
        <v>2404</v>
      </c>
      <c r="F788" s="1" t="s">
        <v>44</v>
      </c>
      <c r="G788" s="1" t="s">
        <v>43</v>
      </c>
      <c r="H788" s="1" t="s">
        <v>916</v>
      </c>
      <c r="I788" s="1">
        <v>936343.67</v>
      </c>
      <c r="K788" s="1">
        <v>218768</v>
      </c>
      <c r="L788" s="1">
        <v>5024765</v>
      </c>
      <c r="M788" s="1">
        <v>-4.5000001591688488E-6</v>
      </c>
      <c r="N788" s="1">
        <v>-8.9556349848862737E-5</v>
      </c>
      <c r="O788" s="1">
        <v>-4.4510001316666603E-5</v>
      </c>
      <c r="P788" s="1">
        <v>-4.7533707693219185E-3</v>
      </c>
      <c r="Q788" s="1">
        <v>0</v>
      </c>
      <c r="S788" s="1">
        <v>34</v>
      </c>
      <c r="T788" s="1">
        <v>1</v>
      </c>
      <c r="U788" s="1">
        <v>6179877</v>
      </c>
      <c r="V788" s="1">
        <v>-4.9010002840077505E-5</v>
      </c>
      <c r="W788" s="1">
        <v>-7.9288973938673735E-4</v>
      </c>
      <c r="X788" s="1">
        <v>-7.9288973938673735E-4</v>
      </c>
    </row>
    <row r="789" spans="1:24" x14ac:dyDescent="0.35">
      <c r="A789" s="1">
        <v>350047</v>
      </c>
      <c r="B789" s="1" t="s">
        <v>2348</v>
      </c>
      <c r="C789" s="1">
        <v>103021453</v>
      </c>
      <c r="D789" s="1">
        <v>47</v>
      </c>
      <c r="E789" s="1" t="s">
        <v>2404</v>
      </c>
      <c r="F789" s="1" t="s">
        <v>44</v>
      </c>
      <c r="G789" s="1" t="s">
        <v>43</v>
      </c>
      <c r="H789" s="1" t="s">
        <v>916</v>
      </c>
      <c r="I789" s="1">
        <v>969284.78</v>
      </c>
      <c r="K789" s="1">
        <v>218768</v>
      </c>
      <c r="L789" s="1">
        <v>5226102.5</v>
      </c>
      <c r="M789" s="1">
        <v>0.20133750140666962</v>
      </c>
      <c r="N789" s="1">
        <v>4.0069036483764648</v>
      </c>
      <c r="O789" s="1">
        <v>3.294111043214798E-2</v>
      </c>
      <c r="P789" s="1">
        <v>3.5180575847625732</v>
      </c>
      <c r="Q789" s="1">
        <v>0</v>
      </c>
      <c r="S789" s="1">
        <v>35</v>
      </c>
      <c r="T789" s="1">
        <v>1</v>
      </c>
      <c r="U789" s="1">
        <v>6414155</v>
      </c>
      <c r="V789" s="1">
        <v>0.23427861928939819</v>
      </c>
      <c r="W789" s="1">
        <v>3.7909815311431885</v>
      </c>
      <c r="X789" s="1">
        <v>3.7909815311431885</v>
      </c>
    </row>
    <row r="790" spans="1:24" x14ac:dyDescent="0.35">
      <c r="A790" s="1">
        <v>360047</v>
      </c>
      <c r="B790" s="1" t="s">
        <v>2349</v>
      </c>
      <c r="C790" s="1">
        <v>103021453</v>
      </c>
      <c r="D790" s="1">
        <v>47</v>
      </c>
      <c r="E790" s="1" t="s">
        <v>2404</v>
      </c>
      <c r="F790" s="1" t="s">
        <v>44</v>
      </c>
      <c r="G790" s="1" t="s">
        <v>43</v>
      </c>
      <c r="H790" s="1" t="s">
        <v>916</v>
      </c>
      <c r="I790" s="1">
        <v>1081057.98</v>
      </c>
      <c r="K790" s="1">
        <v>218768</v>
      </c>
      <c r="L790" s="1">
        <v>5809645.5</v>
      </c>
      <c r="M790" s="1">
        <v>0.58354300260543823</v>
      </c>
      <c r="N790" s="1">
        <v>11.16593074798584</v>
      </c>
      <c r="O790" s="1">
        <v>0.11177320033311844</v>
      </c>
      <c r="P790" s="1">
        <v>11.531513214111328</v>
      </c>
      <c r="Q790" s="1">
        <v>0</v>
      </c>
      <c r="S790" s="1">
        <v>36</v>
      </c>
      <c r="T790" s="1">
        <v>1</v>
      </c>
      <c r="U790" s="1">
        <v>7109471.5</v>
      </c>
      <c r="V790" s="1">
        <v>0.69531619548797607</v>
      </c>
      <c r="W790" s="1">
        <v>10.840344429016113</v>
      </c>
      <c r="X790" s="1">
        <v>10.840344429016113</v>
      </c>
    </row>
    <row r="791" spans="1:24" x14ac:dyDescent="0.35">
      <c r="A791" s="1">
        <v>370047</v>
      </c>
      <c r="B791" s="1" t="s">
        <v>2350</v>
      </c>
      <c r="C791" s="1">
        <v>103021453</v>
      </c>
      <c r="D791" s="1">
        <v>47</v>
      </c>
      <c r="E791" s="1" t="s">
        <v>2404</v>
      </c>
      <c r="F791" s="1" t="s">
        <v>44</v>
      </c>
      <c r="G791" s="1" t="s">
        <v>43</v>
      </c>
      <c r="H791" s="1" t="s">
        <v>916</v>
      </c>
      <c r="I791" s="1">
        <v>1089471.68</v>
      </c>
      <c r="K791" s="1">
        <v>218768</v>
      </c>
      <c r="L791" s="1">
        <v>6798372.5</v>
      </c>
      <c r="M791" s="1">
        <v>0.98872697353363037</v>
      </c>
      <c r="N791" s="1">
        <v>17.018714904785156</v>
      </c>
      <c r="O791" s="1">
        <v>8.4137003868818283E-3</v>
      </c>
      <c r="P791" s="1">
        <v>0.77828389406204224</v>
      </c>
      <c r="Q791" s="1">
        <v>0</v>
      </c>
      <c r="S791" s="1">
        <v>37</v>
      </c>
      <c r="T791" s="1">
        <v>1</v>
      </c>
      <c r="U791" s="1">
        <v>8106612</v>
      </c>
      <c r="V791" s="1">
        <v>0.99714064598083496</v>
      </c>
      <c r="W791" s="1">
        <v>14.025522232055664</v>
      </c>
      <c r="X791" s="1">
        <v>14.025522232055664</v>
      </c>
    </row>
    <row r="792" spans="1:24" x14ac:dyDescent="0.35">
      <c r="A792" s="1">
        <v>380047</v>
      </c>
      <c r="B792" s="1" t="s">
        <v>2351</v>
      </c>
      <c r="C792" s="1">
        <v>103021453</v>
      </c>
      <c r="D792" s="1">
        <v>47</v>
      </c>
      <c r="E792" s="1" t="s">
        <v>2404</v>
      </c>
      <c r="F792" s="1" t="s">
        <v>44</v>
      </c>
      <c r="G792" s="1" t="s">
        <v>43</v>
      </c>
      <c r="H792" s="1" t="s">
        <v>916</v>
      </c>
      <c r="I792" s="1">
        <v>1178741</v>
      </c>
      <c r="K792" s="1">
        <v>938637.4375</v>
      </c>
      <c r="L792" s="1">
        <v>7138246</v>
      </c>
      <c r="M792" s="1">
        <v>0.33987349271774292</v>
      </c>
      <c r="N792" s="1">
        <v>4.9993362426757813</v>
      </c>
      <c r="O792" s="1">
        <v>8.926931768655777E-2</v>
      </c>
      <c r="P792" s="1">
        <v>8.193817138671875</v>
      </c>
      <c r="Q792" s="1">
        <v>0.71986943483352661</v>
      </c>
      <c r="S792" s="1">
        <v>38</v>
      </c>
      <c r="T792" s="1">
        <v>1</v>
      </c>
      <c r="U792" s="1">
        <v>9255624</v>
      </c>
      <c r="V792" s="1">
        <v>1.1490123271942139</v>
      </c>
      <c r="W792" s="1">
        <v>14.173763275146484</v>
      </c>
      <c r="X792" s="1">
        <v>14.173763275146484</v>
      </c>
    </row>
    <row r="793" spans="1:24" x14ac:dyDescent="0.35">
      <c r="A793" s="1">
        <v>390047</v>
      </c>
      <c r="B793" s="1" t="s">
        <v>2352</v>
      </c>
      <c r="C793" s="1">
        <v>103021453</v>
      </c>
      <c r="D793" s="1">
        <v>47</v>
      </c>
      <c r="E793" s="1" t="s">
        <v>2404</v>
      </c>
      <c r="F793" s="1" t="s">
        <v>44</v>
      </c>
      <c r="G793" s="1" t="s">
        <v>43</v>
      </c>
      <c r="H793" s="1" t="s">
        <v>916</v>
      </c>
      <c r="I793" s="1">
        <v>1224020</v>
      </c>
      <c r="K793" s="1">
        <v>1620512</v>
      </c>
      <c r="L793" s="1">
        <v>7394941</v>
      </c>
      <c r="M793" s="1">
        <v>0.25669500231742859</v>
      </c>
      <c r="N793" s="1">
        <v>3.5960514545440674</v>
      </c>
      <c r="O793" s="1">
        <v>4.5278999954462051E-2</v>
      </c>
      <c r="P793" s="1">
        <v>3.8413019180297852</v>
      </c>
      <c r="Q793" s="1">
        <v>0.68187457323074341</v>
      </c>
      <c r="S793" s="1">
        <v>39</v>
      </c>
      <c r="T793" s="1">
        <v>1</v>
      </c>
      <c r="U793" s="1">
        <v>10239473</v>
      </c>
      <c r="V793" s="1">
        <v>0.98384857177734375</v>
      </c>
      <c r="W793" s="1">
        <v>10.629742622375488</v>
      </c>
      <c r="X793" s="1">
        <v>10.629742622375488</v>
      </c>
    </row>
    <row r="794" spans="1:24" x14ac:dyDescent="0.35">
      <c r="A794" s="1">
        <v>400047</v>
      </c>
      <c r="B794" s="1" t="s">
        <v>2353</v>
      </c>
      <c r="C794" s="1">
        <v>103021453</v>
      </c>
      <c r="D794" s="1">
        <v>47</v>
      </c>
      <c r="E794" s="1" t="s">
        <v>2404</v>
      </c>
      <c r="F794" s="1" t="s">
        <v>44</v>
      </c>
      <c r="G794" s="1" t="s">
        <v>43</v>
      </c>
      <c r="H794" s="1" t="s">
        <v>916</v>
      </c>
      <c r="S794" s="1">
        <v>40</v>
      </c>
      <c r="T794" s="1">
        <v>1</v>
      </c>
      <c r="U794" s="1">
        <v>0</v>
      </c>
      <c r="V794" s="1">
        <v>0</v>
      </c>
      <c r="W794" s="1">
        <v>-100</v>
      </c>
      <c r="X794" s="1">
        <v>-100</v>
      </c>
    </row>
    <row r="795" spans="1:24" x14ac:dyDescent="0.35">
      <c r="A795" s="1">
        <v>410047</v>
      </c>
      <c r="B795" s="1" t="s">
        <v>2354</v>
      </c>
      <c r="C795" s="1">
        <v>103021453</v>
      </c>
      <c r="D795" s="1">
        <v>47</v>
      </c>
      <c r="E795" s="1" t="s">
        <v>2404</v>
      </c>
      <c r="F795" s="1" t="s">
        <v>44</v>
      </c>
      <c r="G795" s="1" t="s">
        <v>43</v>
      </c>
      <c r="H795" s="1" t="s">
        <v>916</v>
      </c>
      <c r="S795" s="1">
        <v>41</v>
      </c>
      <c r="T795" s="1">
        <v>1</v>
      </c>
      <c r="U795" s="1">
        <v>0</v>
      </c>
      <c r="V795" s="1">
        <v>0</v>
      </c>
    </row>
    <row r="796" spans="1:24" x14ac:dyDescent="0.35">
      <c r="A796" s="1">
        <v>420047</v>
      </c>
      <c r="B796" s="1" t="s">
        <v>2355</v>
      </c>
      <c r="C796" s="1">
        <v>103021453</v>
      </c>
      <c r="D796" s="1">
        <v>47</v>
      </c>
      <c r="E796" s="1" t="s">
        <v>2404</v>
      </c>
      <c r="F796" s="1" t="s">
        <v>44</v>
      </c>
      <c r="G796" s="1" t="s">
        <v>43</v>
      </c>
      <c r="H796" s="1" t="s">
        <v>916</v>
      </c>
      <c r="S796" s="1">
        <v>42</v>
      </c>
      <c r="T796" s="1">
        <v>1</v>
      </c>
      <c r="U796" s="1">
        <v>0</v>
      </c>
      <c r="V796" s="1">
        <v>0</v>
      </c>
    </row>
    <row r="797" spans="1:24" x14ac:dyDescent="0.35">
      <c r="A797" s="1">
        <v>430047</v>
      </c>
      <c r="B797" s="1" t="s">
        <v>2356</v>
      </c>
      <c r="C797" s="1">
        <v>103021453</v>
      </c>
      <c r="D797" s="1">
        <v>47</v>
      </c>
      <c r="E797" s="1" t="s">
        <v>2404</v>
      </c>
      <c r="F797" s="1" t="s">
        <v>44</v>
      </c>
      <c r="G797" s="1" t="s">
        <v>43</v>
      </c>
      <c r="H797" s="1" t="s">
        <v>916</v>
      </c>
      <c r="S797" s="1">
        <v>43</v>
      </c>
      <c r="T797" s="1">
        <v>1</v>
      </c>
      <c r="U797" s="1">
        <v>0</v>
      </c>
      <c r="V797" s="1">
        <v>0</v>
      </c>
    </row>
    <row r="798" spans="1:24" x14ac:dyDescent="0.35">
      <c r="A798" s="1">
        <v>440047</v>
      </c>
      <c r="B798" s="1" t="s">
        <v>2357</v>
      </c>
      <c r="C798" s="1">
        <v>103021453</v>
      </c>
      <c r="D798" s="1">
        <v>47</v>
      </c>
      <c r="E798" s="1" t="s">
        <v>2404</v>
      </c>
      <c r="F798" s="1" t="s">
        <v>44</v>
      </c>
      <c r="G798" s="1" t="s">
        <v>43</v>
      </c>
      <c r="H798" s="1" t="s">
        <v>916</v>
      </c>
      <c r="S798" s="1">
        <v>44</v>
      </c>
      <c r="T798" s="1">
        <v>1</v>
      </c>
      <c r="U798" s="1">
        <v>0</v>
      </c>
      <c r="V798" s="1">
        <v>0</v>
      </c>
    </row>
    <row r="799" spans="1:24" x14ac:dyDescent="0.35">
      <c r="A799" s="1">
        <v>450047</v>
      </c>
      <c r="B799" s="1" t="s">
        <v>2358</v>
      </c>
      <c r="C799" s="1">
        <v>103021453</v>
      </c>
      <c r="D799" s="1">
        <v>47</v>
      </c>
      <c r="E799" s="1" t="s">
        <v>2404</v>
      </c>
      <c r="F799" s="1" t="s">
        <v>44</v>
      </c>
      <c r="G799" s="1" t="s">
        <v>43</v>
      </c>
      <c r="H799" s="1" t="s">
        <v>916</v>
      </c>
      <c r="S799" s="1">
        <v>45</v>
      </c>
      <c r="T799" s="1">
        <v>1</v>
      </c>
      <c r="U799" s="1">
        <v>0</v>
      </c>
      <c r="V799" s="1">
        <v>0</v>
      </c>
    </row>
    <row r="800" spans="1:24" x14ac:dyDescent="0.35">
      <c r="A800" s="1">
        <v>460047</v>
      </c>
      <c r="B800" s="1" t="s">
        <v>2359</v>
      </c>
      <c r="C800" s="1">
        <v>103021453</v>
      </c>
      <c r="D800" s="1">
        <v>47</v>
      </c>
      <c r="E800" s="1" t="s">
        <v>2404</v>
      </c>
      <c r="F800" s="1" t="s">
        <v>44</v>
      </c>
      <c r="G800" s="1" t="s">
        <v>43</v>
      </c>
      <c r="H800" s="1" t="s">
        <v>916</v>
      </c>
      <c r="S800" s="1">
        <v>46</v>
      </c>
      <c r="T800" s="1">
        <v>1</v>
      </c>
      <c r="U800" s="1">
        <v>0</v>
      </c>
      <c r="V800" s="1">
        <v>0</v>
      </c>
    </row>
    <row r="801" spans="1:24" x14ac:dyDescent="0.35">
      <c r="A801" s="1">
        <v>470047</v>
      </c>
      <c r="B801" s="1" t="s">
        <v>2360</v>
      </c>
      <c r="C801" s="1">
        <v>103021453</v>
      </c>
      <c r="D801" s="1">
        <v>47</v>
      </c>
      <c r="E801" s="1" t="s">
        <v>2404</v>
      </c>
      <c r="F801" s="1" t="s">
        <v>44</v>
      </c>
      <c r="G801" s="1" t="s">
        <v>43</v>
      </c>
      <c r="H801" s="1" t="s">
        <v>916</v>
      </c>
      <c r="S801" s="1">
        <v>47</v>
      </c>
      <c r="T801" s="1">
        <v>1</v>
      </c>
      <c r="U801" s="1">
        <v>0</v>
      </c>
      <c r="V801" s="1">
        <v>0</v>
      </c>
    </row>
    <row r="802" spans="1:24" x14ac:dyDescent="0.35">
      <c r="A802" s="1">
        <v>480047</v>
      </c>
      <c r="B802" s="1" t="s">
        <v>2361</v>
      </c>
      <c r="C802" s="1">
        <v>103021453</v>
      </c>
      <c r="D802" s="1">
        <v>47</v>
      </c>
      <c r="E802" s="1" t="s">
        <v>2404</v>
      </c>
      <c r="F802" s="1" t="s">
        <v>44</v>
      </c>
      <c r="G802" s="1" t="s">
        <v>43</v>
      </c>
      <c r="H802" s="1" t="s">
        <v>916</v>
      </c>
      <c r="S802" s="1">
        <v>48</v>
      </c>
      <c r="T802" s="1">
        <v>1</v>
      </c>
      <c r="U802" s="1">
        <v>0</v>
      </c>
      <c r="V802" s="1">
        <v>0</v>
      </c>
    </row>
    <row r="803" spans="1:24" x14ac:dyDescent="0.35">
      <c r="A803" s="1">
        <v>290065</v>
      </c>
      <c r="B803" s="1" t="s">
        <v>2341</v>
      </c>
      <c r="C803" s="1">
        <v>103021603</v>
      </c>
      <c r="D803" s="1">
        <v>65</v>
      </c>
      <c r="E803" s="1" t="s">
        <v>2405</v>
      </c>
      <c r="F803" s="1" t="s">
        <v>44</v>
      </c>
      <c r="G803" s="1" t="s">
        <v>43</v>
      </c>
      <c r="H803" s="1" t="s">
        <v>916</v>
      </c>
      <c r="I803" s="1">
        <v>875064.65</v>
      </c>
      <c r="K803" s="1">
        <v>189030</v>
      </c>
      <c r="L803" s="1">
        <v>4123066.5</v>
      </c>
      <c r="S803" s="1">
        <v>29</v>
      </c>
      <c r="T803" s="1">
        <v>1</v>
      </c>
      <c r="U803" s="1">
        <v>5187161</v>
      </c>
      <c r="V803" s="1">
        <v>0</v>
      </c>
    </row>
    <row r="804" spans="1:24" x14ac:dyDescent="0.35">
      <c r="A804" s="1">
        <v>300065</v>
      </c>
      <c r="B804" s="1" t="s">
        <v>2343</v>
      </c>
      <c r="C804" s="1">
        <v>103021603</v>
      </c>
      <c r="D804" s="1">
        <v>65</v>
      </c>
      <c r="E804" s="1" t="s">
        <v>2405</v>
      </c>
      <c r="F804" s="1" t="s">
        <v>44</v>
      </c>
      <c r="G804" s="1" t="s">
        <v>43</v>
      </c>
      <c r="H804" s="1" t="s">
        <v>916</v>
      </c>
      <c r="I804" s="1">
        <v>890961.82</v>
      </c>
      <c r="K804" s="1">
        <v>189030</v>
      </c>
      <c r="L804" s="1">
        <v>4282850.5</v>
      </c>
      <c r="M804" s="1">
        <v>0.15978400409221649</v>
      </c>
      <c r="N804" s="1">
        <v>3.8753681182861328</v>
      </c>
      <c r="O804" s="1">
        <v>1.5897169709205627E-2</v>
      </c>
      <c r="P804" s="1">
        <v>1.8166851997375488</v>
      </c>
      <c r="Q804" s="1">
        <v>0</v>
      </c>
      <c r="S804" s="1">
        <v>30</v>
      </c>
      <c r="T804" s="1">
        <v>1</v>
      </c>
      <c r="U804" s="1">
        <v>5362842</v>
      </c>
      <c r="V804" s="1">
        <v>0.17568117380142212</v>
      </c>
      <c r="W804" s="1">
        <v>3.3868429660797119</v>
      </c>
      <c r="X804" s="1">
        <v>3.3868429660797119</v>
      </c>
    </row>
    <row r="805" spans="1:24" x14ac:dyDescent="0.35">
      <c r="A805" s="1">
        <v>310065</v>
      </c>
      <c r="B805" s="1" t="s">
        <v>2344</v>
      </c>
      <c r="C805" s="1">
        <v>103021603</v>
      </c>
      <c r="D805" s="1">
        <v>65</v>
      </c>
      <c r="E805" s="1" t="s">
        <v>2405</v>
      </c>
      <c r="F805" s="1" t="s">
        <v>44</v>
      </c>
      <c r="G805" s="1" t="s">
        <v>43</v>
      </c>
      <c r="H805" s="1" t="s">
        <v>916</v>
      </c>
      <c r="I805" s="1">
        <v>919207</v>
      </c>
      <c r="K805" s="1">
        <v>189030</v>
      </c>
      <c r="L805" s="1">
        <v>4258681</v>
      </c>
      <c r="M805" s="1">
        <v>-2.4169500917196274E-2</v>
      </c>
      <c r="N805" s="1">
        <v>-0.56433206796646118</v>
      </c>
      <c r="O805" s="1">
        <v>2.824518084526062E-2</v>
      </c>
      <c r="P805" s="1">
        <v>3.1701896190643311</v>
      </c>
      <c r="Q805" s="1">
        <v>0</v>
      </c>
      <c r="S805" s="1">
        <v>31</v>
      </c>
      <c r="T805" s="1">
        <v>1</v>
      </c>
      <c r="U805" s="1">
        <v>5366918</v>
      </c>
      <c r="V805" s="1">
        <v>4.0756799280643463E-3</v>
      </c>
      <c r="W805" s="1">
        <v>7.6004475355148315E-2</v>
      </c>
      <c r="X805" s="1">
        <v>7.6004475355148315E-2</v>
      </c>
    </row>
    <row r="806" spans="1:24" x14ac:dyDescent="0.35">
      <c r="A806" s="1">
        <v>320065</v>
      </c>
      <c r="B806" s="1" t="s">
        <v>2345</v>
      </c>
      <c r="C806" s="1">
        <v>103021603</v>
      </c>
      <c r="D806" s="1">
        <v>65</v>
      </c>
      <c r="E806" s="1" t="s">
        <v>2405</v>
      </c>
      <c r="F806" s="1" t="s">
        <v>44</v>
      </c>
      <c r="G806" s="1" t="s">
        <v>43</v>
      </c>
      <c r="H806" s="1" t="s">
        <v>916</v>
      </c>
      <c r="I806" s="1">
        <v>935287.2</v>
      </c>
      <c r="J806" s="1">
        <v>8235.2800000000007</v>
      </c>
      <c r="K806" s="1">
        <v>189030</v>
      </c>
      <c r="L806" s="1">
        <v>4315122.5</v>
      </c>
      <c r="M806" s="1">
        <v>5.6441500782966614E-2</v>
      </c>
      <c r="N806" s="1">
        <v>1.3253282308578491</v>
      </c>
      <c r="O806" s="1">
        <v>1.6080200672149658E-2</v>
      </c>
      <c r="P806" s="1">
        <v>1.749355673789978</v>
      </c>
      <c r="Q806" s="1">
        <v>0</v>
      </c>
      <c r="S806" s="1">
        <v>32</v>
      </c>
      <c r="T806" s="1">
        <v>1</v>
      </c>
      <c r="U806" s="1">
        <v>5447675</v>
      </c>
      <c r="V806" s="1">
        <v>7.2521701455116272E-2</v>
      </c>
      <c r="W806" s="1">
        <v>1.5047183036804199</v>
      </c>
      <c r="X806" s="1">
        <v>1.5047183036804199</v>
      </c>
    </row>
    <row r="807" spans="1:24" x14ac:dyDescent="0.35">
      <c r="A807" s="1">
        <v>330065</v>
      </c>
      <c r="B807" s="1" t="s">
        <v>2346</v>
      </c>
      <c r="C807" s="1">
        <v>103021603</v>
      </c>
      <c r="D807" s="1">
        <v>65</v>
      </c>
      <c r="E807" s="1" t="s">
        <v>2405</v>
      </c>
      <c r="F807" s="1" t="s">
        <v>44</v>
      </c>
      <c r="G807" s="1" t="s">
        <v>43</v>
      </c>
      <c r="H807" s="1" t="s">
        <v>916</v>
      </c>
      <c r="I807" s="1">
        <v>971560.7</v>
      </c>
      <c r="K807" s="1">
        <v>189030</v>
      </c>
      <c r="L807" s="1">
        <v>4402537.5</v>
      </c>
      <c r="M807" s="1">
        <v>8.7415002286434174E-2</v>
      </c>
      <c r="N807" s="1">
        <v>2.025782585144043</v>
      </c>
      <c r="O807" s="1">
        <v>3.6273501813411713E-2</v>
      </c>
      <c r="P807" s="1">
        <v>3.8783273696899414</v>
      </c>
      <c r="Q807" s="1">
        <v>0</v>
      </c>
      <c r="S807" s="1">
        <v>33</v>
      </c>
      <c r="T807" s="1">
        <v>1</v>
      </c>
      <c r="U807" s="1">
        <v>5563128</v>
      </c>
      <c r="V807" s="1">
        <v>0.12368850409984589</v>
      </c>
      <c r="W807" s="1">
        <v>2.1193077564239502</v>
      </c>
      <c r="X807" s="1">
        <v>2.1193077564239502</v>
      </c>
    </row>
    <row r="808" spans="1:24" x14ac:dyDescent="0.35">
      <c r="A808" s="1">
        <v>340065</v>
      </c>
      <c r="B808" s="1" t="s">
        <v>2347</v>
      </c>
      <c r="C808" s="1">
        <v>103021603</v>
      </c>
      <c r="D808" s="1">
        <v>65</v>
      </c>
      <c r="E808" s="1" t="s">
        <v>2405</v>
      </c>
      <c r="F808" s="1" t="s">
        <v>44</v>
      </c>
      <c r="G808" s="1" t="s">
        <v>43</v>
      </c>
      <c r="H808" s="1" t="s">
        <v>916</v>
      </c>
      <c r="I808" s="1">
        <v>971522.45</v>
      </c>
      <c r="K808" s="1">
        <v>189030</v>
      </c>
      <c r="L808" s="1">
        <v>4402533</v>
      </c>
      <c r="M808" s="1">
        <v>-4.5000001591688488E-6</v>
      </c>
      <c r="N808" s="1">
        <v>-1.0221378033747897E-4</v>
      </c>
      <c r="O808" s="1">
        <v>-3.8250000216066837E-5</v>
      </c>
      <c r="P808" s="1">
        <v>-3.9369645528495312E-3</v>
      </c>
      <c r="Q808" s="1">
        <v>0</v>
      </c>
      <c r="S808" s="1">
        <v>34</v>
      </c>
      <c r="T808" s="1">
        <v>1</v>
      </c>
      <c r="U808" s="1">
        <v>5563085.5</v>
      </c>
      <c r="V808" s="1">
        <v>-4.2750001739477739E-5</v>
      </c>
      <c r="W808" s="1">
        <v>-7.6395866926759481E-4</v>
      </c>
      <c r="X808" s="1">
        <v>-7.6395866926759481E-4</v>
      </c>
    </row>
    <row r="809" spans="1:24" x14ac:dyDescent="0.35">
      <c r="A809" s="1">
        <v>350065</v>
      </c>
      <c r="B809" s="1" t="s">
        <v>2348</v>
      </c>
      <c r="C809" s="1">
        <v>103021603</v>
      </c>
      <c r="D809" s="1">
        <v>65</v>
      </c>
      <c r="E809" s="1" t="s">
        <v>2405</v>
      </c>
      <c r="F809" s="1" t="s">
        <v>44</v>
      </c>
      <c r="G809" s="1" t="s">
        <v>43</v>
      </c>
      <c r="H809" s="1" t="s">
        <v>916</v>
      </c>
      <c r="I809" s="1">
        <v>1030057.2</v>
      </c>
      <c r="K809" s="1">
        <v>189030</v>
      </c>
      <c r="L809" s="1">
        <v>4575626.5</v>
      </c>
      <c r="M809" s="1">
        <v>0.17309349775314331</v>
      </c>
      <c r="N809" s="1">
        <v>3.9316797256469727</v>
      </c>
      <c r="O809" s="1">
        <v>5.853474885225296E-2</v>
      </c>
      <c r="P809" s="1">
        <v>6.0250539779663086</v>
      </c>
      <c r="Q809" s="1">
        <v>0</v>
      </c>
      <c r="S809" s="1">
        <v>35</v>
      </c>
      <c r="T809" s="1">
        <v>1</v>
      </c>
      <c r="U809" s="1">
        <v>5794714</v>
      </c>
      <c r="V809" s="1">
        <v>0.23162823915481567</v>
      </c>
      <c r="W809" s="1">
        <v>4.1636695861816406</v>
      </c>
      <c r="X809" s="1">
        <v>4.1636695861816406</v>
      </c>
    </row>
    <row r="810" spans="1:24" x14ac:dyDescent="0.35">
      <c r="A810" s="1">
        <v>360065</v>
      </c>
      <c r="B810" s="1" t="s">
        <v>2349</v>
      </c>
      <c r="C810" s="1">
        <v>103021603</v>
      </c>
      <c r="D810" s="1">
        <v>65</v>
      </c>
      <c r="E810" s="1" t="s">
        <v>2405</v>
      </c>
      <c r="F810" s="1" t="s">
        <v>44</v>
      </c>
      <c r="G810" s="1" t="s">
        <v>43</v>
      </c>
      <c r="H810" s="1" t="s">
        <v>916</v>
      </c>
      <c r="I810" s="1">
        <v>1115755.6499999999</v>
      </c>
      <c r="K810" s="1">
        <v>189030</v>
      </c>
      <c r="L810" s="1">
        <v>4930448</v>
      </c>
      <c r="M810" s="1">
        <v>0.35482150316238403</v>
      </c>
      <c r="N810" s="1">
        <v>7.7545990943908691</v>
      </c>
      <c r="O810" s="1">
        <v>8.5698448121547699E-2</v>
      </c>
      <c r="P810" s="1">
        <v>8.3197755813598633</v>
      </c>
      <c r="Q810" s="1">
        <v>0</v>
      </c>
      <c r="S810" s="1">
        <v>36</v>
      </c>
      <c r="T810" s="1">
        <v>1</v>
      </c>
      <c r="U810" s="1">
        <v>6235233.5</v>
      </c>
      <c r="V810" s="1">
        <v>0.44051995873451233</v>
      </c>
      <c r="W810" s="1">
        <v>7.6020922660827637</v>
      </c>
      <c r="X810" s="1">
        <v>7.6020922660827637</v>
      </c>
    </row>
    <row r="811" spans="1:24" x14ac:dyDescent="0.35">
      <c r="A811" s="1">
        <v>370065</v>
      </c>
      <c r="B811" s="1" t="s">
        <v>2350</v>
      </c>
      <c r="C811" s="1">
        <v>103021603</v>
      </c>
      <c r="D811" s="1">
        <v>65</v>
      </c>
      <c r="E811" s="1" t="s">
        <v>2405</v>
      </c>
      <c r="F811" s="1" t="s">
        <v>44</v>
      </c>
      <c r="G811" s="1" t="s">
        <v>43</v>
      </c>
      <c r="H811" s="1" t="s">
        <v>916</v>
      </c>
      <c r="I811" s="1">
        <v>1188973.6200000001</v>
      </c>
      <c r="K811" s="1">
        <v>189030</v>
      </c>
      <c r="L811" s="1">
        <v>5227494.5</v>
      </c>
      <c r="M811" s="1">
        <v>0.29704651236534119</v>
      </c>
      <c r="N811" s="1">
        <v>6.0247364044189453</v>
      </c>
      <c r="O811" s="1">
        <v>7.3217973113059998E-2</v>
      </c>
      <c r="P811" s="1">
        <v>6.5621867179870605</v>
      </c>
      <c r="Q811" s="1">
        <v>0</v>
      </c>
      <c r="S811" s="1">
        <v>37</v>
      </c>
      <c r="T811" s="1">
        <v>1</v>
      </c>
      <c r="U811" s="1">
        <v>6605498</v>
      </c>
      <c r="V811" s="1">
        <v>0.37026447057723999</v>
      </c>
      <c r="W811" s="1">
        <v>5.9382619857788086</v>
      </c>
      <c r="X811" s="1">
        <v>5.9382619857788086</v>
      </c>
    </row>
    <row r="812" spans="1:24" x14ac:dyDescent="0.35">
      <c r="A812" s="1">
        <v>380065</v>
      </c>
      <c r="B812" s="1" t="s">
        <v>2351</v>
      </c>
      <c r="C812" s="1">
        <v>103021603</v>
      </c>
      <c r="D812" s="1">
        <v>65</v>
      </c>
      <c r="E812" s="1" t="s">
        <v>2405</v>
      </c>
      <c r="F812" s="1" t="s">
        <v>44</v>
      </c>
      <c r="G812" s="1" t="s">
        <v>43</v>
      </c>
      <c r="H812" s="1" t="s">
        <v>916</v>
      </c>
      <c r="I812" s="1">
        <v>1271631</v>
      </c>
      <c r="K812" s="1">
        <v>300033.96875</v>
      </c>
      <c r="L812" s="1">
        <v>5351146</v>
      </c>
      <c r="M812" s="1">
        <v>0.12365149706602097</v>
      </c>
      <c r="N812" s="1">
        <v>2.3654065132141113</v>
      </c>
      <c r="O812" s="1">
        <v>8.2657381892204285E-2</v>
      </c>
      <c r="P812" s="1">
        <v>6.9519944190979004</v>
      </c>
      <c r="Q812" s="1">
        <v>0.11100396513938904</v>
      </c>
      <c r="S812" s="1">
        <v>38</v>
      </c>
      <c r="T812" s="1">
        <v>1</v>
      </c>
      <c r="U812" s="1">
        <v>6922811</v>
      </c>
      <c r="V812" s="1">
        <v>0.31731283664703369</v>
      </c>
      <c r="W812" s="1">
        <v>4.8037710189819336</v>
      </c>
      <c r="X812" s="1">
        <v>4.8037710189819336</v>
      </c>
    </row>
    <row r="813" spans="1:24" x14ac:dyDescent="0.35">
      <c r="A813" s="1">
        <v>390065</v>
      </c>
      <c r="B813" s="1" t="s">
        <v>2352</v>
      </c>
      <c r="C813" s="1">
        <v>103021603</v>
      </c>
      <c r="D813" s="1">
        <v>65</v>
      </c>
      <c r="E813" s="1" t="s">
        <v>2405</v>
      </c>
      <c r="F813" s="1" t="s">
        <v>44</v>
      </c>
      <c r="G813" s="1" t="s">
        <v>43</v>
      </c>
      <c r="H813" s="1" t="s">
        <v>916</v>
      </c>
      <c r="I813" s="1">
        <v>1294500</v>
      </c>
      <c r="K813" s="1">
        <v>417504</v>
      </c>
      <c r="L813" s="1">
        <v>5416190</v>
      </c>
      <c r="M813" s="1">
        <v>6.5044000744819641E-2</v>
      </c>
      <c r="N813" s="1">
        <v>1.2155153751373291</v>
      </c>
      <c r="O813" s="1">
        <v>2.286900021135807E-2</v>
      </c>
      <c r="P813" s="1">
        <v>1.7983990907669067</v>
      </c>
      <c r="Q813" s="1">
        <v>0.11747003346681595</v>
      </c>
      <c r="S813" s="1">
        <v>39</v>
      </c>
      <c r="T813" s="1">
        <v>1</v>
      </c>
      <c r="U813" s="1">
        <v>7128194</v>
      </c>
      <c r="V813" s="1">
        <v>0.20538303256034851</v>
      </c>
      <c r="W813" s="1">
        <v>2.9667572975158691</v>
      </c>
      <c r="X813" s="1">
        <v>2.9667572975158691</v>
      </c>
    </row>
    <row r="814" spans="1:24" x14ac:dyDescent="0.35">
      <c r="A814" s="1">
        <v>400065</v>
      </c>
      <c r="B814" s="1" t="s">
        <v>2353</v>
      </c>
      <c r="C814" s="1">
        <v>103021603</v>
      </c>
      <c r="D814" s="1">
        <v>65</v>
      </c>
      <c r="E814" s="1" t="s">
        <v>2405</v>
      </c>
      <c r="F814" s="1" t="s">
        <v>44</v>
      </c>
      <c r="G814" s="1" t="s">
        <v>43</v>
      </c>
      <c r="H814" s="1" t="s">
        <v>916</v>
      </c>
      <c r="S814" s="1">
        <v>40</v>
      </c>
      <c r="T814" s="1">
        <v>1</v>
      </c>
      <c r="U814" s="1">
        <v>0</v>
      </c>
      <c r="V814" s="1">
        <v>0</v>
      </c>
      <c r="W814" s="1">
        <v>-100</v>
      </c>
      <c r="X814" s="1">
        <v>-100</v>
      </c>
    </row>
    <row r="815" spans="1:24" x14ac:dyDescent="0.35">
      <c r="A815" s="1">
        <v>410065</v>
      </c>
      <c r="B815" s="1" t="s">
        <v>2354</v>
      </c>
      <c r="C815" s="1">
        <v>103021603</v>
      </c>
      <c r="D815" s="1">
        <v>65</v>
      </c>
      <c r="E815" s="1" t="s">
        <v>2405</v>
      </c>
      <c r="F815" s="1" t="s">
        <v>44</v>
      </c>
      <c r="G815" s="1" t="s">
        <v>43</v>
      </c>
      <c r="H815" s="1" t="s">
        <v>916</v>
      </c>
      <c r="S815" s="1">
        <v>41</v>
      </c>
      <c r="T815" s="1">
        <v>1</v>
      </c>
      <c r="U815" s="1">
        <v>0</v>
      </c>
      <c r="V815" s="1">
        <v>0</v>
      </c>
    </row>
    <row r="816" spans="1:24" x14ac:dyDescent="0.35">
      <c r="A816" s="1">
        <v>420065</v>
      </c>
      <c r="B816" s="1" t="s">
        <v>2355</v>
      </c>
      <c r="C816" s="1">
        <v>103021603</v>
      </c>
      <c r="D816" s="1">
        <v>65</v>
      </c>
      <c r="E816" s="1" t="s">
        <v>2405</v>
      </c>
      <c r="F816" s="1" t="s">
        <v>44</v>
      </c>
      <c r="G816" s="1" t="s">
        <v>43</v>
      </c>
      <c r="H816" s="1" t="s">
        <v>916</v>
      </c>
      <c r="S816" s="1">
        <v>42</v>
      </c>
      <c r="T816" s="1">
        <v>1</v>
      </c>
      <c r="U816" s="1">
        <v>0</v>
      </c>
      <c r="V816" s="1">
        <v>0</v>
      </c>
    </row>
    <row r="817" spans="1:24" x14ac:dyDescent="0.35">
      <c r="A817" s="1">
        <v>430065</v>
      </c>
      <c r="B817" s="1" t="s">
        <v>2356</v>
      </c>
      <c r="C817" s="1">
        <v>103021603</v>
      </c>
      <c r="D817" s="1">
        <v>65</v>
      </c>
      <c r="E817" s="1" t="s">
        <v>2405</v>
      </c>
      <c r="F817" s="1" t="s">
        <v>44</v>
      </c>
      <c r="G817" s="1" t="s">
        <v>43</v>
      </c>
      <c r="H817" s="1" t="s">
        <v>916</v>
      </c>
      <c r="S817" s="1">
        <v>43</v>
      </c>
      <c r="T817" s="1">
        <v>1</v>
      </c>
      <c r="U817" s="1">
        <v>0</v>
      </c>
      <c r="V817" s="1">
        <v>0</v>
      </c>
    </row>
    <row r="818" spans="1:24" x14ac:dyDescent="0.35">
      <c r="A818" s="1">
        <v>440065</v>
      </c>
      <c r="B818" s="1" t="s">
        <v>2357</v>
      </c>
      <c r="C818" s="1">
        <v>103021603</v>
      </c>
      <c r="D818" s="1">
        <v>65</v>
      </c>
      <c r="E818" s="1" t="s">
        <v>2405</v>
      </c>
      <c r="F818" s="1" t="s">
        <v>44</v>
      </c>
      <c r="G818" s="1" t="s">
        <v>43</v>
      </c>
      <c r="H818" s="1" t="s">
        <v>916</v>
      </c>
      <c r="S818" s="1">
        <v>44</v>
      </c>
      <c r="T818" s="1">
        <v>1</v>
      </c>
      <c r="U818" s="1">
        <v>0</v>
      </c>
      <c r="V818" s="1">
        <v>0</v>
      </c>
    </row>
    <row r="819" spans="1:24" x14ac:dyDescent="0.35">
      <c r="A819" s="1">
        <v>450065</v>
      </c>
      <c r="B819" s="1" t="s">
        <v>2358</v>
      </c>
      <c r="C819" s="1">
        <v>103021603</v>
      </c>
      <c r="D819" s="1">
        <v>65</v>
      </c>
      <c r="E819" s="1" t="s">
        <v>2405</v>
      </c>
      <c r="F819" s="1" t="s">
        <v>44</v>
      </c>
      <c r="G819" s="1" t="s">
        <v>43</v>
      </c>
      <c r="H819" s="1" t="s">
        <v>916</v>
      </c>
      <c r="S819" s="1">
        <v>45</v>
      </c>
      <c r="T819" s="1">
        <v>1</v>
      </c>
      <c r="U819" s="1">
        <v>0</v>
      </c>
      <c r="V819" s="1">
        <v>0</v>
      </c>
    </row>
    <row r="820" spans="1:24" x14ac:dyDescent="0.35">
      <c r="A820" s="1">
        <v>460065</v>
      </c>
      <c r="B820" s="1" t="s">
        <v>2359</v>
      </c>
      <c r="C820" s="1">
        <v>103021603</v>
      </c>
      <c r="D820" s="1">
        <v>65</v>
      </c>
      <c r="E820" s="1" t="s">
        <v>2405</v>
      </c>
      <c r="F820" s="1" t="s">
        <v>44</v>
      </c>
      <c r="G820" s="1" t="s">
        <v>43</v>
      </c>
      <c r="H820" s="1" t="s">
        <v>916</v>
      </c>
      <c r="S820" s="1">
        <v>46</v>
      </c>
      <c r="T820" s="1">
        <v>1</v>
      </c>
      <c r="U820" s="1">
        <v>0</v>
      </c>
      <c r="V820" s="1">
        <v>0</v>
      </c>
    </row>
    <row r="821" spans="1:24" x14ac:dyDescent="0.35">
      <c r="A821" s="1">
        <v>470065</v>
      </c>
      <c r="B821" s="1" t="s">
        <v>2360</v>
      </c>
      <c r="C821" s="1">
        <v>103021603</v>
      </c>
      <c r="D821" s="1">
        <v>65</v>
      </c>
      <c r="E821" s="1" t="s">
        <v>2405</v>
      </c>
      <c r="F821" s="1" t="s">
        <v>44</v>
      </c>
      <c r="G821" s="1" t="s">
        <v>43</v>
      </c>
      <c r="H821" s="1" t="s">
        <v>916</v>
      </c>
      <c r="S821" s="1">
        <v>47</v>
      </c>
      <c r="T821" s="1">
        <v>1</v>
      </c>
      <c r="U821" s="1">
        <v>0</v>
      </c>
      <c r="V821" s="1">
        <v>0</v>
      </c>
    </row>
    <row r="822" spans="1:24" x14ac:dyDescent="0.35">
      <c r="A822" s="1">
        <v>480065</v>
      </c>
      <c r="B822" s="1" t="s">
        <v>2361</v>
      </c>
      <c r="C822" s="1">
        <v>103021603</v>
      </c>
      <c r="D822" s="1">
        <v>65</v>
      </c>
      <c r="E822" s="1" t="s">
        <v>2405</v>
      </c>
      <c r="F822" s="1" t="s">
        <v>44</v>
      </c>
      <c r="G822" s="1" t="s">
        <v>43</v>
      </c>
      <c r="H822" s="1" t="s">
        <v>916</v>
      </c>
      <c r="S822" s="1">
        <v>48</v>
      </c>
      <c r="T822" s="1">
        <v>1</v>
      </c>
      <c r="U822" s="1">
        <v>0</v>
      </c>
      <c r="V822" s="1">
        <v>0</v>
      </c>
    </row>
    <row r="823" spans="1:24" x14ac:dyDescent="0.35">
      <c r="A823" s="1">
        <v>290079</v>
      </c>
      <c r="B823" s="1" t="s">
        <v>2341</v>
      </c>
      <c r="C823" s="1">
        <v>103021752</v>
      </c>
      <c r="D823" s="1">
        <v>79</v>
      </c>
      <c r="E823" s="1" t="s">
        <v>2406</v>
      </c>
      <c r="F823" s="1" t="s">
        <v>44</v>
      </c>
      <c r="G823" s="1" t="s">
        <v>43</v>
      </c>
      <c r="H823" s="1" t="s">
        <v>916</v>
      </c>
      <c r="I823" s="1">
        <v>1632841.18</v>
      </c>
      <c r="J823" s="1">
        <v>1871.77</v>
      </c>
      <c r="K823" s="1">
        <v>303975</v>
      </c>
      <c r="L823" s="1">
        <v>4744541.5</v>
      </c>
      <c r="S823" s="1">
        <v>29</v>
      </c>
      <c r="T823" s="1">
        <v>1</v>
      </c>
      <c r="U823" s="1">
        <v>6683229.5</v>
      </c>
      <c r="V823" s="1">
        <v>0</v>
      </c>
    </row>
    <row r="824" spans="1:24" x14ac:dyDescent="0.35">
      <c r="A824" s="1">
        <v>300079</v>
      </c>
      <c r="B824" s="1" t="s">
        <v>2343</v>
      </c>
      <c r="C824" s="1">
        <v>103021752</v>
      </c>
      <c r="D824" s="1">
        <v>79</v>
      </c>
      <c r="E824" s="1" t="s">
        <v>2406</v>
      </c>
      <c r="F824" s="1" t="s">
        <v>44</v>
      </c>
      <c r="G824" s="1" t="s">
        <v>43</v>
      </c>
      <c r="H824" s="1" t="s">
        <v>916</v>
      </c>
      <c r="I824" s="1">
        <v>1538028.16</v>
      </c>
      <c r="J824" s="1">
        <v>2955.81</v>
      </c>
      <c r="K824" s="1">
        <v>303975</v>
      </c>
      <c r="L824" s="1">
        <v>4951560</v>
      </c>
      <c r="M824" s="1">
        <v>0.20701849460601807</v>
      </c>
      <c r="N824" s="1">
        <v>4.3632984161376953</v>
      </c>
      <c r="O824" s="1">
        <v>-9.4813019037246704E-2</v>
      </c>
      <c r="P824" s="1">
        <v>-5.8066282272338867</v>
      </c>
      <c r="Q824" s="1">
        <v>0</v>
      </c>
      <c r="R824" s="1">
        <v>1.0840400354936719E-3</v>
      </c>
      <c r="S824" s="1">
        <v>30</v>
      </c>
      <c r="T824" s="1">
        <v>1</v>
      </c>
      <c r="U824" s="1">
        <v>6796519</v>
      </c>
      <c r="V824" s="1">
        <v>0.11328951269388199</v>
      </c>
      <c r="W824" s="1">
        <v>1.6951310634613037</v>
      </c>
      <c r="X824" s="1">
        <v>1.6951310634613037</v>
      </c>
    </row>
    <row r="825" spans="1:24" x14ac:dyDescent="0.35">
      <c r="A825" s="1">
        <v>310079</v>
      </c>
      <c r="B825" s="1" t="s">
        <v>2344</v>
      </c>
      <c r="C825" s="1">
        <v>103021752</v>
      </c>
      <c r="D825" s="1">
        <v>79</v>
      </c>
      <c r="E825" s="1" t="s">
        <v>2406</v>
      </c>
      <c r="F825" s="1" t="s">
        <v>44</v>
      </c>
      <c r="G825" s="1" t="s">
        <v>43</v>
      </c>
      <c r="H825" s="1" t="s">
        <v>916</v>
      </c>
      <c r="I825" s="1">
        <v>1565792.54</v>
      </c>
      <c r="K825" s="1">
        <v>303975</v>
      </c>
      <c r="L825" s="1">
        <v>5008317.5</v>
      </c>
      <c r="M825" s="1">
        <v>5.6757498532533646E-2</v>
      </c>
      <c r="N825" s="1">
        <v>1.1462548971176147</v>
      </c>
      <c r="O825" s="1">
        <v>2.7764379978179932E-2</v>
      </c>
      <c r="P825" s="1">
        <v>1.8051931858062744</v>
      </c>
      <c r="Q825" s="1">
        <v>0</v>
      </c>
      <c r="S825" s="1">
        <v>31</v>
      </c>
      <c r="T825" s="1">
        <v>1</v>
      </c>
      <c r="U825" s="1">
        <v>6878085</v>
      </c>
      <c r="V825" s="1">
        <v>8.4521874785423279E-2</v>
      </c>
      <c r="W825" s="1">
        <v>1.200114369392395</v>
      </c>
      <c r="X825" s="1">
        <v>1.200114369392395</v>
      </c>
    </row>
    <row r="826" spans="1:24" x14ac:dyDescent="0.35">
      <c r="A826" s="1">
        <v>320079</v>
      </c>
      <c r="B826" s="1" t="s">
        <v>2345</v>
      </c>
      <c r="C826" s="1">
        <v>103021752</v>
      </c>
      <c r="D826" s="1">
        <v>79</v>
      </c>
      <c r="E826" s="1" t="s">
        <v>2406</v>
      </c>
      <c r="F826" s="1" t="s">
        <v>44</v>
      </c>
      <c r="G826" s="1" t="s">
        <v>43</v>
      </c>
      <c r="H826" s="1" t="s">
        <v>916</v>
      </c>
      <c r="I826" s="1">
        <v>1603537.7</v>
      </c>
      <c r="K826" s="1">
        <v>303975</v>
      </c>
      <c r="L826" s="1">
        <v>5103119.5</v>
      </c>
      <c r="M826" s="1">
        <v>9.4801999628543854E-2</v>
      </c>
      <c r="N826" s="1">
        <v>1.8928911685943604</v>
      </c>
      <c r="O826" s="1">
        <v>3.7745159119367599E-2</v>
      </c>
      <c r="P826" s="1">
        <v>2.4106104373931885</v>
      </c>
      <c r="Q826" s="1">
        <v>0</v>
      </c>
      <c r="S826" s="1">
        <v>32</v>
      </c>
      <c r="T826" s="1">
        <v>1</v>
      </c>
      <c r="U826" s="1">
        <v>7010632</v>
      </c>
      <c r="V826" s="1">
        <v>0.13254715502262115</v>
      </c>
      <c r="W826" s="1">
        <v>1.9270915985107422</v>
      </c>
      <c r="X826" s="1">
        <v>1.9270915985107422</v>
      </c>
    </row>
    <row r="827" spans="1:24" x14ac:dyDescent="0.35">
      <c r="A827" s="1">
        <v>330079</v>
      </c>
      <c r="B827" s="1" t="s">
        <v>2346</v>
      </c>
      <c r="C827" s="1">
        <v>103021752</v>
      </c>
      <c r="D827" s="1">
        <v>79</v>
      </c>
      <c r="E827" s="1" t="s">
        <v>2406</v>
      </c>
      <c r="F827" s="1" t="s">
        <v>44</v>
      </c>
      <c r="G827" s="1" t="s">
        <v>43</v>
      </c>
      <c r="H827" s="1" t="s">
        <v>916</v>
      </c>
      <c r="I827" s="1">
        <v>1616953.53</v>
      </c>
      <c r="K827" s="1">
        <v>303975</v>
      </c>
      <c r="L827" s="1">
        <v>5231461</v>
      </c>
      <c r="M827" s="1">
        <v>0.12834149599075317</v>
      </c>
      <c r="N827" s="1">
        <v>2.5149617195129395</v>
      </c>
      <c r="O827" s="1">
        <v>1.3415830209851265E-2</v>
      </c>
      <c r="P827" s="1">
        <v>0.83663952350616455</v>
      </c>
      <c r="Q827" s="1">
        <v>0</v>
      </c>
      <c r="S827" s="1">
        <v>33</v>
      </c>
      <c r="T827" s="1">
        <v>1</v>
      </c>
      <c r="U827" s="1">
        <v>7152389.5</v>
      </c>
      <c r="V827" s="1">
        <v>0.14175732433795929</v>
      </c>
      <c r="W827" s="1">
        <v>2.022036075592041</v>
      </c>
      <c r="X827" s="1">
        <v>2.022036075592041</v>
      </c>
    </row>
    <row r="828" spans="1:24" x14ac:dyDescent="0.35">
      <c r="A828" s="1">
        <v>340079</v>
      </c>
      <c r="B828" s="1" t="s">
        <v>2347</v>
      </c>
      <c r="C828" s="1">
        <v>103021752</v>
      </c>
      <c r="D828" s="1">
        <v>79</v>
      </c>
      <c r="E828" s="1" t="s">
        <v>2406</v>
      </c>
      <c r="F828" s="1" t="s">
        <v>44</v>
      </c>
      <c r="G828" s="1" t="s">
        <v>43</v>
      </c>
      <c r="H828" s="1" t="s">
        <v>916</v>
      </c>
      <c r="I828" s="1">
        <v>1819725.48</v>
      </c>
      <c r="K828" s="1">
        <v>303975</v>
      </c>
      <c r="L828" s="1">
        <v>5231454.5</v>
      </c>
      <c r="M828" s="1">
        <v>-6.4999999267456587E-6</v>
      </c>
      <c r="N828" s="1">
        <v>-1.2424826854839921E-4</v>
      </c>
      <c r="O828" s="1">
        <v>0.20277194678783417</v>
      </c>
      <c r="P828" s="1">
        <v>12.540369987487793</v>
      </c>
      <c r="Q828" s="1">
        <v>0</v>
      </c>
      <c r="S828" s="1">
        <v>34</v>
      </c>
      <c r="T828" s="1">
        <v>1</v>
      </c>
      <c r="U828" s="1">
        <v>7355155</v>
      </c>
      <c r="V828" s="1">
        <v>0.20276544988155365</v>
      </c>
      <c r="W828" s="1">
        <v>2.8349337577819824</v>
      </c>
      <c r="X828" s="1">
        <v>2.8349337577819824</v>
      </c>
    </row>
    <row r="829" spans="1:24" x14ac:dyDescent="0.35">
      <c r="A829" s="1">
        <v>350079</v>
      </c>
      <c r="B829" s="1" t="s">
        <v>2348</v>
      </c>
      <c r="C829" s="1">
        <v>103021752</v>
      </c>
      <c r="D829" s="1">
        <v>79</v>
      </c>
      <c r="E829" s="1" t="s">
        <v>2406</v>
      </c>
      <c r="F829" s="1" t="s">
        <v>44</v>
      </c>
      <c r="G829" s="1" t="s">
        <v>43</v>
      </c>
      <c r="H829" s="1" t="s">
        <v>916</v>
      </c>
      <c r="I829" s="1">
        <v>1852524.2</v>
      </c>
      <c r="K829" s="1">
        <v>303975</v>
      </c>
      <c r="L829" s="1">
        <v>5435316</v>
      </c>
      <c r="M829" s="1">
        <v>0.20386150479316711</v>
      </c>
      <c r="N829" s="1">
        <v>3.8968417644500732</v>
      </c>
      <c r="O829" s="1">
        <v>3.279871866106987E-2</v>
      </c>
      <c r="P829" s="1">
        <v>1.8023993968963623</v>
      </c>
      <c r="Q829" s="1">
        <v>0</v>
      </c>
      <c r="S829" s="1">
        <v>35</v>
      </c>
      <c r="T829" s="1">
        <v>1</v>
      </c>
      <c r="U829" s="1">
        <v>7591815</v>
      </c>
      <c r="V829" s="1">
        <v>0.23666022717952728</v>
      </c>
      <c r="W829" s="1">
        <v>3.2176072597503662</v>
      </c>
      <c r="X829" s="1">
        <v>3.2176072597503662</v>
      </c>
    </row>
    <row r="830" spans="1:24" x14ac:dyDescent="0.35">
      <c r="A830" s="1">
        <v>360079</v>
      </c>
      <c r="B830" s="1" t="s">
        <v>2349</v>
      </c>
      <c r="C830" s="1">
        <v>103021752</v>
      </c>
      <c r="D830" s="1">
        <v>79</v>
      </c>
      <c r="E830" s="1" t="s">
        <v>2406</v>
      </c>
      <c r="F830" s="1" t="s">
        <v>44</v>
      </c>
      <c r="G830" s="1" t="s">
        <v>43</v>
      </c>
      <c r="H830" s="1" t="s">
        <v>916</v>
      </c>
      <c r="I830" s="1">
        <v>1902753.91</v>
      </c>
      <c r="K830" s="1">
        <v>303975</v>
      </c>
      <c r="L830" s="1">
        <v>5979152</v>
      </c>
      <c r="M830" s="1">
        <v>0.54383599758148193</v>
      </c>
      <c r="N830" s="1">
        <v>10.005599975585938</v>
      </c>
      <c r="O830" s="1">
        <v>5.0229709595441818E-2</v>
      </c>
      <c r="P830" s="1">
        <v>2.7114198207855225</v>
      </c>
      <c r="Q830" s="1">
        <v>0</v>
      </c>
      <c r="S830" s="1">
        <v>36</v>
      </c>
      <c r="T830" s="1">
        <v>1</v>
      </c>
      <c r="U830" s="1">
        <v>8185881</v>
      </c>
      <c r="V830" s="1">
        <v>0.59406572580337524</v>
      </c>
      <c r="W830" s="1">
        <v>7.8250851631164551</v>
      </c>
      <c r="X830" s="1">
        <v>7.8250851631164551</v>
      </c>
    </row>
    <row r="831" spans="1:24" x14ac:dyDescent="0.35">
      <c r="A831" s="1">
        <v>370079</v>
      </c>
      <c r="B831" s="1" t="s">
        <v>2350</v>
      </c>
      <c r="C831" s="1">
        <v>103021752</v>
      </c>
      <c r="D831" s="1">
        <v>79</v>
      </c>
      <c r="E831" s="1" t="s">
        <v>2406</v>
      </c>
      <c r="F831" s="1" t="s">
        <v>44</v>
      </c>
      <c r="G831" s="1" t="s">
        <v>43</v>
      </c>
      <c r="H831" s="1" t="s">
        <v>916</v>
      </c>
      <c r="I831" s="1">
        <v>1839813</v>
      </c>
      <c r="K831" s="1">
        <v>303975</v>
      </c>
      <c r="L831" s="1">
        <v>6584035</v>
      </c>
      <c r="M831" s="1">
        <v>0.60488301515579224</v>
      </c>
      <c r="N831" s="1">
        <v>10.116535186767578</v>
      </c>
      <c r="O831" s="1">
        <v>-6.2940910458564758E-2</v>
      </c>
      <c r="P831" s="1">
        <v>-3.3078849315643311</v>
      </c>
      <c r="Q831" s="1">
        <v>0</v>
      </c>
      <c r="S831" s="1">
        <v>37</v>
      </c>
      <c r="T831" s="1">
        <v>1</v>
      </c>
      <c r="U831" s="1">
        <v>8727823</v>
      </c>
      <c r="V831" s="1">
        <v>0.54194211959838867</v>
      </c>
      <c r="W831" s="1">
        <v>6.620448112487793</v>
      </c>
      <c r="X831" s="1">
        <v>6.620448112487793</v>
      </c>
    </row>
    <row r="832" spans="1:24" x14ac:dyDescent="0.35">
      <c r="A832" s="1">
        <v>380079</v>
      </c>
      <c r="B832" s="1" t="s">
        <v>2351</v>
      </c>
      <c r="C832" s="1">
        <v>103021752</v>
      </c>
      <c r="D832" s="1">
        <v>79</v>
      </c>
      <c r="E832" s="1" t="s">
        <v>2406</v>
      </c>
      <c r="F832" s="1" t="s">
        <v>44</v>
      </c>
      <c r="G832" s="1" t="s">
        <v>43</v>
      </c>
      <c r="H832" s="1" t="s">
        <v>916</v>
      </c>
      <c r="I832" s="1">
        <v>1935875</v>
      </c>
      <c r="K832" s="1">
        <v>303975</v>
      </c>
      <c r="L832" s="1">
        <v>6937895</v>
      </c>
      <c r="M832" s="1">
        <v>0.35385999083518982</v>
      </c>
      <c r="N832" s="1">
        <v>5.3745160102844238</v>
      </c>
      <c r="O832" s="1">
        <v>9.606199711561203E-2</v>
      </c>
      <c r="P832" s="1">
        <v>5.2212915420532227</v>
      </c>
      <c r="Q832" s="1">
        <v>0</v>
      </c>
      <c r="S832" s="1">
        <v>38</v>
      </c>
      <c r="T832" s="1">
        <v>1</v>
      </c>
      <c r="U832" s="1">
        <v>9177745</v>
      </c>
      <c r="V832" s="1">
        <v>0.44992199540138245</v>
      </c>
      <c r="W832" s="1">
        <v>5.1550312042236328</v>
      </c>
      <c r="X832" s="1">
        <v>5.1550312042236328</v>
      </c>
    </row>
    <row r="833" spans="1:24" x14ac:dyDescent="0.35">
      <c r="A833" s="1">
        <v>390079</v>
      </c>
      <c r="B833" s="1" t="s">
        <v>2352</v>
      </c>
      <c r="C833" s="1">
        <v>103021752</v>
      </c>
      <c r="D833" s="1">
        <v>79</v>
      </c>
      <c r="E833" s="1" t="s">
        <v>2406</v>
      </c>
      <c r="F833" s="1" t="s">
        <v>44</v>
      </c>
      <c r="G833" s="1" t="s">
        <v>43</v>
      </c>
      <c r="H833" s="1" t="s">
        <v>916</v>
      </c>
      <c r="I833" s="1">
        <v>2033399</v>
      </c>
      <c r="K833" s="1">
        <v>353975</v>
      </c>
      <c r="L833" s="1">
        <v>7090586</v>
      </c>
      <c r="M833" s="1">
        <v>0.15269100666046143</v>
      </c>
      <c r="N833" s="1">
        <v>2.2008259296417236</v>
      </c>
      <c r="O833" s="1">
        <v>9.7524002194404602E-2</v>
      </c>
      <c r="P833" s="1">
        <v>5.037722110748291</v>
      </c>
      <c r="Q833" s="1">
        <v>5.000000074505806E-2</v>
      </c>
      <c r="S833" s="1">
        <v>39</v>
      </c>
      <c r="T833" s="1">
        <v>1</v>
      </c>
      <c r="U833" s="1">
        <v>9477960</v>
      </c>
      <c r="V833" s="1">
        <v>0.30021500587463379</v>
      </c>
      <c r="W833" s="1">
        <v>3.2711193561553955</v>
      </c>
      <c r="X833" s="1">
        <v>3.2711193561553955</v>
      </c>
    </row>
    <row r="834" spans="1:24" x14ac:dyDescent="0.35">
      <c r="A834" s="1">
        <v>400079</v>
      </c>
      <c r="B834" s="1" t="s">
        <v>2353</v>
      </c>
      <c r="C834" s="1">
        <v>103021752</v>
      </c>
      <c r="D834" s="1">
        <v>79</v>
      </c>
      <c r="E834" s="1" t="s">
        <v>2406</v>
      </c>
      <c r="F834" s="1" t="s">
        <v>44</v>
      </c>
      <c r="G834" s="1" t="s">
        <v>43</v>
      </c>
      <c r="H834" s="1" t="s">
        <v>916</v>
      </c>
      <c r="S834" s="1">
        <v>40</v>
      </c>
      <c r="T834" s="1">
        <v>1</v>
      </c>
      <c r="U834" s="1">
        <v>0</v>
      </c>
      <c r="V834" s="1">
        <v>0</v>
      </c>
      <c r="W834" s="1">
        <v>-100</v>
      </c>
      <c r="X834" s="1">
        <v>-100</v>
      </c>
    </row>
    <row r="835" spans="1:24" x14ac:dyDescent="0.35">
      <c r="A835" s="1">
        <v>410079</v>
      </c>
      <c r="B835" s="1" t="s">
        <v>2354</v>
      </c>
      <c r="C835" s="1">
        <v>103021752</v>
      </c>
      <c r="D835" s="1">
        <v>79</v>
      </c>
      <c r="E835" s="1" t="s">
        <v>2406</v>
      </c>
      <c r="F835" s="1" t="s">
        <v>44</v>
      </c>
      <c r="G835" s="1" t="s">
        <v>43</v>
      </c>
      <c r="H835" s="1" t="s">
        <v>916</v>
      </c>
      <c r="S835" s="1">
        <v>41</v>
      </c>
      <c r="T835" s="1">
        <v>1</v>
      </c>
      <c r="U835" s="1">
        <v>0</v>
      </c>
      <c r="V835" s="1">
        <v>0</v>
      </c>
    </row>
    <row r="836" spans="1:24" x14ac:dyDescent="0.35">
      <c r="A836" s="1">
        <v>420079</v>
      </c>
      <c r="B836" s="1" t="s">
        <v>2355</v>
      </c>
      <c r="C836" s="1">
        <v>103021752</v>
      </c>
      <c r="D836" s="1">
        <v>79</v>
      </c>
      <c r="E836" s="1" t="s">
        <v>2406</v>
      </c>
      <c r="F836" s="1" t="s">
        <v>44</v>
      </c>
      <c r="G836" s="1" t="s">
        <v>43</v>
      </c>
      <c r="H836" s="1" t="s">
        <v>916</v>
      </c>
      <c r="S836" s="1">
        <v>42</v>
      </c>
      <c r="T836" s="1">
        <v>1</v>
      </c>
      <c r="U836" s="1">
        <v>0</v>
      </c>
      <c r="V836" s="1">
        <v>0</v>
      </c>
    </row>
    <row r="837" spans="1:24" x14ac:dyDescent="0.35">
      <c r="A837" s="1">
        <v>430079</v>
      </c>
      <c r="B837" s="1" t="s">
        <v>2356</v>
      </c>
      <c r="C837" s="1">
        <v>103021752</v>
      </c>
      <c r="D837" s="1">
        <v>79</v>
      </c>
      <c r="E837" s="1" t="s">
        <v>2406</v>
      </c>
      <c r="F837" s="1" t="s">
        <v>44</v>
      </c>
      <c r="G837" s="1" t="s">
        <v>43</v>
      </c>
      <c r="H837" s="1" t="s">
        <v>916</v>
      </c>
      <c r="S837" s="1">
        <v>43</v>
      </c>
      <c r="T837" s="1">
        <v>1</v>
      </c>
      <c r="U837" s="1">
        <v>0</v>
      </c>
      <c r="V837" s="1">
        <v>0</v>
      </c>
    </row>
    <row r="838" spans="1:24" x14ac:dyDescent="0.35">
      <c r="A838" s="1">
        <v>440079</v>
      </c>
      <c r="B838" s="1" t="s">
        <v>2357</v>
      </c>
      <c r="C838" s="1">
        <v>103021752</v>
      </c>
      <c r="D838" s="1">
        <v>79</v>
      </c>
      <c r="E838" s="1" t="s">
        <v>2406</v>
      </c>
      <c r="F838" s="1" t="s">
        <v>44</v>
      </c>
      <c r="G838" s="1" t="s">
        <v>43</v>
      </c>
      <c r="H838" s="1" t="s">
        <v>916</v>
      </c>
      <c r="S838" s="1">
        <v>44</v>
      </c>
      <c r="T838" s="1">
        <v>1</v>
      </c>
      <c r="U838" s="1">
        <v>0</v>
      </c>
      <c r="V838" s="1">
        <v>0</v>
      </c>
    </row>
    <row r="839" spans="1:24" x14ac:dyDescent="0.35">
      <c r="A839" s="1">
        <v>450079</v>
      </c>
      <c r="B839" s="1" t="s">
        <v>2358</v>
      </c>
      <c r="C839" s="1">
        <v>103021752</v>
      </c>
      <c r="D839" s="1">
        <v>79</v>
      </c>
      <c r="E839" s="1" t="s">
        <v>2406</v>
      </c>
      <c r="F839" s="1" t="s">
        <v>44</v>
      </c>
      <c r="G839" s="1" t="s">
        <v>43</v>
      </c>
      <c r="H839" s="1" t="s">
        <v>916</v>
      </c>
      <c r="S839" s="1">
        <v>45</v>
      </c>
      <c r="T839" s="1">
        <v>1</v>
      </c>
      <c r="U839" s="1">
        <v>0</v>
      </c>
      <c r="V839" s="1">
        <v>0</v>
      </c>
    </row>
    <row r="840" spans="1:24" x14ac:dyDescent="0.35">
      <c r="A840" s="1">
        <v>460079</v>
      </c>
      <c r="B840" s="1" t="s">
        <v>2359</v>
      </c>
      <c r="C840" s="1">
        <v>103021752</v>
      </c>
      <c r="D840" s="1">
        <v>79</v>
      </c>
      <c r="E840" s="1" t="s">
        <v>2406</v>
      </c>
      <c r="F840" s="1" t="s">
        <v>44</v>
      </c>
      <c r="G840" s="1" t="s">
        <v>43</v>
      </c>
      <c r="H840" s="1" t="s">
        <v>916</v>
      </c>
      <c r="S840" s="1">
        <v>46</v>
      </c>
      <c r="T840" s="1">
        <v>1</v>
      </c>
      <c r="U840" s="1">
        <v>0</v>
      </c>
      <c r="V840" s="1">
        <v>0</v>
      </c>
    </row>
    <row r="841" spans="1:24" x14ac:dyDescent="0.35">
      <c r="A841" s="1">
        <v>470079</v>
      </c>
      <c r="B841" s="1" t="s">
        <v>2360</v>
      </c>
      <c r="C841" s="1">
        <v>103021752</v>
      </c>
      <c r="D841" s="1">
        <v>79</v>
      </c>
      <c r="E841" s="1" t="s">
        <v>2406</v>
      </c>
      <c r="F841" s="1" t="s">
        <v>44</v>
      </c>
      <c r="G841" s="1" t="s">
        <v>43</v>
      </c>
      <c r="H841" s="1" t="s">
        <v>916</v>
      </c>
      <c r="S841" s="1">
        <v>47</v>
      </c>
      <c r="T841" s="1">
        <v>1</v>
      </c>
      <c r="U841" s="1">
        <v>0</v>
      </c>
      <c r="V841" s="1">
        <v>0</v>
      </c>
    </row>
    <row r="842" spans="1:24" x14ac:dyDescent="0.35">
      <c r="A842" s="1">
        <v>480079</v>
      </c>
      <c r="B842" s="1" t="s">
        <v>2361</v>
      </c>
      <c r="C842" s="1">
        <v>103021752</v>
      </c>
      <c r="D842" s="1">
        <v>79</v>
      </c>
      <c r="E842" s="1" t="s">
        <v>2406</v>
      </c>
      <c r="F842" s="1" t="s">
        <v>44</v>
      </c>
      <c r="G842" s="1" t="s">
        <v>43</v>
      </c>
      <c r="H842" s="1" t="s">
        <v>916</v>
      </c>
      <c r="S842" s="1">
        <v>48</v>
      </c>
      <c r="T842" s="1">
        <v>1</v>
      </c>
      <c r="U842" s="1">
        <v>0</v>
      </c>
      <c r="V842" s="1">
        <v>0</v>
      </c>
    </row>
    <row r="843" spans="1:24" x14ac:dyDescent="0.35">
      <c r="A843" s="1">
        <v>290085</v>
      </c>
      <c r="B843" s="1" t="s">
        <v>2341</v>
      </c>
      <c r="C843" s="1">
        <v>103021903</v>
      </c>
      <c r="D843" s="1">
        <v>85</v>
      </c>
      <c r="E843" s="1" t="s">
        <v>2407</v>
      </c>
      <c r="F843" s="1" t="s">
        <v>44</v>
      </c>
      <c r="G843" s="1" t="s">
        <v>43</v>
      </c>
      <c r="H843" s="1" t="s">
        <v>916</v>
      </c>
      <c r="I843" s="1">
        <v>1054827</v>
      </c>
      <c r="K843" s="1">
        <v>220599</v>
      </c>
      <c r="L843" s="1">
        <v>7008263</v>
      </c>
      <c r="S843" s="1">
        <v>29</v>
      </c>
      <c r="T843" s="1">
        <v>1</v>
      </c>
      <c r="U843" s="1">
        <v>8283689</v>
      </c>
      <c r="V843" s="1">
        <v>0</v>
      </c>
    </row>
    <row r="844" spans="1:24" x14ac:dyDescent="0.35">
      <c r="A844" s="1">
        <v>300085</v>
      </c>
      <c r="B844" s="1" t="s">
        <v>2343</v>
      </c>
      <c r="C844" s="1">
        <v>103021903</v>
      </c>
      <c r="D844" s="1">
        <v>85</v>
      </c>
      <c r="E844" s="1" t="s">
        <v>2407</v>
      </c>
      <c r="F844" s="1" t="s">
        <v>44</v>
      </c>
      <c r="G844" s="1" t="s">
        <v>43</v>
      </c>
      <c r="H844" s="1" t="s">
        <v>916</v>
      </c>
      <c r="I844" s="1">
        <v>1086055</v>
      </c>
      <c r="K844" s="1">
        <v>220599</v>
      </c>
      <c r="L844" s="1">
        <v>7235090</v>
      </c>
      <c r="M844" s="1">
        <v>0.2268269956111908</v>
      </c>
      <c r="N844" s="1">
        <v>3.236565113067627</v>
      </c>
      <c r="O844" s="1">
        <v>3.1228000298142433E-2</v>
      </c>
      <c r="P844" s="1">
        <v>2.9604854583740234</v>
      </c>
      <c r="Q844" s="1">
        <v>0</v>
      </c>
      <c r="S844" s="1">
        <v>30</v>
      </c>
      <c r="T844" s="1">
        <v>1</v>
      </c>
      <c r="U844" s="1">
        <v>8541744</v>
      </c>
      <c r="V844" s="1">
        <v>0.25805500149726868</v>
      </c>
      <c r="W844" s="1">
        <v>3.1152184009552002</v>
      </c>
      <c r="X844" s="1">
        <v>3.1152184009552002</v>
      </c>
    </row>
    <row r="845" spans="1:24" x14ac:dyDescent="0.35">
      <c r="A845" s="1">
        <v>310085</v>
      </c>
      <c r="B845" s="1" t="s">
        <v>2344</v>
      </c>
      <c r="C845" s="1">
        <v>103021903</v>
      </c>
      <c r="D845" s="1">
        <v>85</v>
      </c>
      <c r="E845" s="1" t="s">
        <v>2407</v>
      </c>
      <c r="F845" s="1" t="s">
        <v>44</v>
      </c>
      <c r="G845" s="1" t="s">
        <v>43</v>
      </c>
      <c r="H845" s="1" t="s">
        <v>916</v>
      </c>
      <c r="I845" s="1">
        <v>1118418</v>
      </c>
      <c r="K845" s="1">
        <v>220599</v>
      </c>
      <c r="L845" s="1">
        <v>7338617</v>
      </c>
      <c r="M845" s="1">
        <v>0.1035270020365715</v>
      </c>
      <c r="N845" s="1">
        <v>1.4309012889862061</v>
      </c>
      <c r="O845" s="1">
        <v>3.2363001257181168E-2</v>
      </c>
      <c r="P845" s="1">
        <v>2.9798674583435059</v>
      </c>
      <c r="Q845" s="1">
        <v>0</v>
      </c>
      <c r="S845" s="1">
        <v>31</v>
      </c>
      <c r="T845" s="1">
        <v>1</v>
      </c>
      <c r="U845" s="1">
        <v>8677634</v>
      </c>
      <c r="V845" s="1">
        <v>0.13589000701904297</v>
      </c>
      <c r="W845" s="1">
        <v>1.5908929109573364</v>
      </c>
      <c r="X845" s="1">
        <v>1.5908929109573364</v>
      </c>
    </row>
    <row r="846" spans="1:24" x14ac:dyDescent="0.35">
      <c r="A846" s="1">
        <v>320085</v>
      </c>
      <c r="B846" s="1" t="s">
        <v>2345</v>
      </c>
      <c r="C846" s="1">
        <v>103021903</v>
      </c>
      <c r="D846" s="1">
        <v>85</v>
      </c>
      <c r="E846" s="1" t="s">
        <v>2407</v>
      </c>
      <c r="F846" s="1" t="s">
        <v>44</v>
      </c>
      <c r="G846" s="1" t="s">
        <v>43</v>
      </c>
      <c r="H846" s="1" t="s">
        <v>916</v>
      </c>
      <c r="I846" s="1">
        <v>1146287.07</v>
      </c>
      <c r="K846" s="1">
        <v>220599</v>
      </c>
      <c r="L846" s="1">
        <v>7531081.5</v>
      </c>
      <c r="M846" s="1">
        <v>0.19246450066566467</v>
      </c>
      <c r="N846" s="1">
        <v>2.6226263046264648</v>
      </c>
      <c r="O846" s="1">
        <v>2.7869069948792458E-2</v>
      </c>
      <c r="P846" s="1">
        <v>2.4918296337127686</v>
      </c>
      <c r="Q846" s="1">
        <v>0</v>
      </c>
      <c r="S846" s="1">
        <v>32</v>
      </c>
      <c r="T846" s="1">
        <v>1</v>
      </c>
      <c r="U846" s="1">
        <v>8897968</v>
      </c>
      <c r="V846" s="1">
        <v>0.22033357620239258</v>
      </c>
      <c r="W846" s="1">
        <v>2.53910231590271</v>
      </c>
      <c r="X846" s="1">
        <v>2.53910231590271</v>
      </c>
    </row>
    <row r="847" spans="1:24" x14ac:dyDescent="0.35">
      <c r="A847" s="1">
        <v>330085</v>
      </c>
      <c r="B847" s="1" t="s">
        <v>2346</v>
      </c>
      <c r="C847" s="1">
        <v>103021903</v>
      </c>
      <c r="D847" s="1">
        <v>85</v>
      </c>
      <c r="E847" s="1" t="s">
        <v>2407</v>
      </c>
      <c r="F847" s="1" t="s">
        <v>44</v>
      </c>
      <c r="G847" s="1" t="s">
        <v>43</v>
      </c>
      <c r="H847" s="1" t="s">
        <v>916</v>
      </c>
      <c r="I847" s="1">
        <v>1215288</v>
      </c>
      <c r="K847" s="1">
        <v>220599</v>
      </c>
      <c r="L847" s="1">
        <v>7803671.5</v>
      </c>
      <c r="M847" s="1">
        <v>0.27259001135826111</v>
      </c>
      <c r="N847" s="1">
        <v>3.6195333003997803</v>
      </c>
      <c r="O847" s="1">
        <v>6.9000929594039917E-2</v>
      </c>
      <c r="P847" s="1">
        <v>6.0195155143737793</v>
      </c>
      <c r="Q847" s="1">
        <v>0</v>
      </c>
      <c r="S847" s="1">
        <v>33</v>
      </c>
      <c r="T847" s="1">
        <v>1</v>
      </c>
      <c r="U847" s="1">
        <v>9239558</v>
      </c>
      <c r="V847" s="1">
        <v>0.34159094095230103</v>
      </c>
      <c r="W847" s="1">
        <v>3.8389663696289063</v>
      </c>
      <c r="X847" s="1">
        <v>3.8389663696289063</v>
      </c>
    </row>
    <row r="848" spans="1:24" x14ac:dyDescent="0.35">
      <c r="A848" s="1">
        <v>340085</v>
      </c>
      <c r="B848" s="1" t="s">
        <v>2347</v>
      </c>
      <c r="C848" s="1">
        <v>103021903</v>
      </c>
      <c r="D848" s="1">
        <v>85</v>
      </c>
      <c r="E848" s="1" t="s">
        <v>2407</v>
      </c>
      <c r="F848" s="1" t="s">
        <v>44</v>
      </c>
      <c r="G848" s="1" t="s">
        <v>43</v>
      </c>
      <c r="H848" s="1" t="s">
        <v>916</v>
      </c>
      <c r="I848" s="1">
        <v>1215229.8700000001</v>
      </c>
      <c r="K848" s="1">
        <v>220599</v>
      </c>
      <c r="L848" s="1">
        <v>7803661.5</v>
      </c>
      <c r="M848" s="1">
        <v>-9.9999997473787516E-6</v>
      </c>
      <c r="N848" s="1">
        <v>-1.2814480578526855E-4</v>
      </c>
      <c r="O848" s="1">
        <v>-5.813000097987242E-5</v>
      </c>
      <c r="P848" s="1">
        <v>-4.7832285054028034E-3</v>
      </c>
      <c r="Q848" s="1">
        <v>0</v>
      </c>
      <c r="S848" s="1">
        <v>34</v>
      </c>
      <c r="T848" s="1">
        <v>1</v>
      </c>
      <c r="U848" s="1">
        <v>9239490</v>
      </c>
      <c r="V848" s="1">
        <v>-6.8130000727251172E-5</v>
      </c>
      <c r="W848" s="1">
        <v>-7.3596596485003829E-4</v>
      </c>
      <c r="X848" s="1">
        <v>-7.3596596485003829E-4</v>
      </c>
    </row>
    <row r="849" spans="1:24" x14ac:dyDescent="0.35">
      <c r="A849" s="1">
        <v>350085</v>
      </c>
      <c r="B849" s="1" t="s">
        <v>2348</v>
      </c>
      <c r="C849" s="1">
        <v>103021903</v>
      </c>
      <c r="D849" s="1">
        <v>85</v>
      </c>
      <c r="E849" s="1" t="s">
        <v>2407</v>
      </c>
      <c r="F849" s="1" t="s">
        <v>44</v>
      </c>
      <c r="G849" s="1" t="s">
        <v>43</v>
      </c>
      <c r="H849" s="1" t="s">
        <v>916</v>
      </c>
      <c r="I849" s="1">
        <v>1202157.52</v>
      </c>
      <c r="K849" s="1">
        <v>220599</v>
      </c>
      <c r="L849" s="1">
        <v>8038559</v>
      </c>
      <c r="M849" s="1">
        <v>0.23489749431610107</v>
      </c>
      <c r="N849" s="1">
        <v>3.0100934505462646</v>
      </c>
      <c r="O849" s="1">
        <v>-1.3072350062429905E-2</v>
      </c>
      <c r="P849" s="1">
        <v>-1.0757100582122803</v>
      </c>
      <c r="Q849" s="1">
        <v>0</v>
      </c>
      <c r="S849" s="1">
        <v>35</v>
      </c>
      <c r="T849" s="1">
        <v>1</v>
      </c>
      <c r="U849" s="1">
        <v>9461316</v>
      </c>
      <c r="V849" s="1">
        <v>0.22182513773441315</v>
      </c>
      <c r="W849" s="1">
        <v>2.4008467197418213</v>
      </c>
      <c r="X849" s="1">
        <v>2.4008467197418213</v>
      </c>
    </row>
    <row r="850" spans="1:24" x14ac:dyDescent="0.35">
      <c r="A850" s="1">
        <v>360085</v>
      </c>
      <c r="B850" s="1" t="s">
        <v>2349</v>
      </c>
      <c r="C850" s="1">
        <v>103021903</v>
      </c>
      <c r="D850" s="1">
        <v>85</v>
      </c>
      <c r="E850" s="1" t="s">
        <v>2407</v>
      </c>
      <c r="F850" s="1" t="s">
        <v>44</v>
      </c>
      <c r="G850" s="1" t="s">
        <v>43</v>
      </c>
      <c r="H850" s="1" t="s">
        <v>916</v>
      </c>
      <c r="I850" s="1">
        <v>1391167.84</v>
      </c>
      <c r="K850" s="1">
        <v>220599</v>
      </c>
      <c r="L850" s="1">
        <v>8708033</v>
      </c>
      <c r="M850" s="1">
        <v>0.66947400569915771</v>
      </c>
      <c r="N850" s="1">
        <v>8.3282833099365234</v>
      </c>
      <c r="O850" s="1">
        <v>0.18901032209396362</v>
      </c>
      <c r="P850" s="1">
        <v>15.722591400146484</v>
      </c>
      <c r="Q850" s="1">
        <v>0</v>
      </c>
      <c r="S850" s="1">
        <v>36</v>
      </c>
      <c r="T850" s="1">
        <v>1</v>
      </c>
      <c r="U850" s="1">
        <v>10319800</v>
      </c>
      <c r="V850" s="1">
        <v>0.85848432779312134</v>
      </c>
      <c r="W850" s="1">
        <v>9.0736217498779297</v>
      </c>
      <c r="X850" s="1">
        <v>9.0736217498779297</v>
      </c>
    </row>
    <row r="851" spans="1:24" x14ac:dyDescent="0.35">
      <c r="A851" s="1">
        <v>370085</v>
      </c>
      <c r="B851" s="1" t="s">
        <v>2350</v>
      </c>
      <c r="C851" s="1">
        <v>103021903</v>
      </c>
      <c r="D851" s="1">
        <v>85</v>
      </c>
      <c r="E851" s="1" t="s">
        <v>2407</v>
      </c>
      <c r="F851" s="1" t="s">
        <v>44</v>
      </c>
      <c r="G851" s="1" t="s">
        <v>43</v>
      </c>
      <c r="H851" s="1" t="s">
        <v>916</v>
      </c>
      <c r="I851" s="1">
        <v>1435461.76</v>
      </c>
      <c r="K851" s="1">
        <v>420599</v>
      </c>
      <c r="L851" s="1">
        <v>9870420</v>
      </c>
      <c r="M851" s="1">
        <v>1.1623870134353638</v>
      </c>
      <c r="N851" s="1">
        <v>13.348444938659668</v>
      </c>
      <c r="O851" s="1">
        <v>4.4293921440839767E-2</v>
      </c>
      <c r="P851" s="1">
        <v>3.1839377880096436</v>
      </c>
      <c r="Q851" s="1">
        <v>0.20000000298023224</v>
      </c>
      <c r="S851" s="1">
        <v>37</v>
      </c>
      <c r="T851" s="1">
        <v>1</v>
      </c>
      <c r="U851" s="1">
        <v>11726481</v>
      </c>
      <c r="V851" s="1">
        <v>1.4066809415817261</v>
      </c>
      <c r="W851" s="1">
        <v>13.630893707275391</v>
      </c>
      <c r="X851" s="1">
        <v>13.630893707275391</v>
      </c>
    </row>
    <row r="852" spans="1:24" x14ac:dyDescent="0.35">
      <c r="A852" s="1">
        <v>380085</v>
      </c>
      <c r="B852" s="1" t="s">
        <v>2351</v>
      </c>
      <c r="C852" s="1">
        <v>103021903</v>
      </c>
      <c r="D852" s="1">
        <v>85</v>
      </c>
      <c r="E852" s="1" t="s">
        <v>2407</v>
      </c>
      <c r="F852" s="1" t="s">
        <v>44</v>
      </c>
      <c r="G852" s="1" t="s">
        <v>43</v>
      </c>
      <c r="H852" s="1" t="s">
        <v>916</v>
      </c>
      <c r="I852" s="1">
        <v>1518632</v>
      </c>
      <c r="K852" s="1">
        <v>326758.5</v>
      </c>
      <c r="L852" s="1">
        <v>10139343</v>
      </c>
      <c r="M852" s="1">
        <v>0.26892301440238953</v>
      </c>
      <c r="N852" s="1">
        <v>2.7245345115661621</v>
      </c>
      <c r="O852" s="1">
        <v>8.3170242607593536E-2</v>
      </c>
      <c r="P852" s="1">
        <v>5.793971061706543</v>
      </c>
      <c r="Q852" s="1">
        <v>-9.3840502202510834E-2</v>
      </c>
      <c r="S852" s="1">
        <v>38</v>
      </c>
      <c r="T852" s="1">
        <v>1</v>
      </c>
      <c r="U852" s="1">
        <v>11984734</v>
      </c>
      <c r="V852" s="1">
        <v>0.25825273990631104</v>
      </c>
      <c r="W852" s="1">
        <v>2.2023060321807861</v>
      </c>
      <c r="X852" s="1">
        <v>2.2023060321807861</v>
      </c>
    </row>
    <row r="853" spans="1:24" x14ac:dyDescent="0.35">
      <c r="A853" s="1">
        <v>390085</v>
      </c>
      <c r="B853" s="1" t="s">
        <v>2352</v>
      </c>
      <c r="C853" s="1">
        <v>103021903</v>
      </c>
      <c r="D853" s="1">
        <v>85</v>
      </c>
      <c r="E853" s="1" t="s">
        <v>2407</v>
      </c>
      <c r="F853" s="1" t="s">
        <v>44</v>
      </c>
      <c r="G853" s="1" t="s">
        <v>43</v>
      </c>
      <c r="H853" s="1" t="s">
        <v>916</v>
      </c>
      <c r="I853" s="1">
        <v>1636107</v>
      </c>
      <c r="K853" s="1">
        <v>432862.625</v>
      </c>
      <c r="L853" s="1">
        <v>10353360</v>
      </c>
      <c r="M853" s="1">
        <v>0.21401700377464294</v>
      </c>
      <c r="N853" s="1">
        <v>2.1107580661773682</v>
      </c>
      <c r="O853" s="1">
        <v>0.1174750030040741</v>
      </c>
      <c r="P853" s="1">
        <v>7.7355804443359375</v>
      </c>
      <c r="Q853" s="1">
        <v>0.10610412806272507</v>
      </c>
      <c r="S853" s="1">
        <v>39</v>
      </c>
      <c r="T853" s="1">
        <v>1</v>
      </c>
      <c r="U853" s="1">
        <v>12422330</v>
      </c>
      <c r="V853" s="1">
        <v>0.43759614229202271</v>
      </c>
      <c r="W853" s="1">
        <v>3.6512782573699951</v>
      </c>
      <c r="X853" s="1">
        <v>3.6512782573699951</v>
      </c>
    </row>
    <row r="854" spans="1:24" x14ac:dyDescent="0.35">
      <c r="A854" s="1">
        <v>400085</v>
      </c>
      <c r="B854" s="1" t="s">
        <v>2353</v>
      </c>
      <c r="C854" s="1">
        <v>103021903</v>
      </c>
      <c r="D854" s="1">
        <v>85</v>
      </c>
      <c r="E854" s="1" t="s">
        <v>2407</v>
      </c>
      <c r="F854" s="1" t="s">
        <v>44</v>
      </c>
      <c r="G854" s="1" t="s">
        <v>43</v>
      </c>
      <c r="H854" s="1" t="s">
        <v>916</v>
      </c>
      <c r="S854" s="1">
        <v>40</v>
      </c>
      <c r="T854" s="1">
        <v>1</v>
      </c>
      <c r="U854" s="1">
        <v>0</v>
      </c>
      <c r="V854" s="1">
        <v>0</v>
      </c>
      <c r="W854" s="1">
        <v>-100</v>
      </c>
      <c r="X854" s="1">
        <v>-100</v>
      </c>
    </row>
    <row r="855" spans="1:24" x14ac:dyDescent="0.35">
      <c r="A855" s="1">
        <v>410085</v>
      </c>
      <c r="B855" s="1" t="s">
        <v>2354</v>
      </c>
      <c r="C855" s="1">
        <v>103021903</v>
      </c>
      <c r="D855" s="1">
        <v>85</v>
      </c>
      <c r="E855" s="1" t="s">
        <v>2407</v>
      </c>
      <c r="F855" s="1" t="s">
        <v>44</v>
      </c>
      <c r="G855" s="1" t="s">
        <v>43</v>
      </c>
      <c r="H855" s="1" t="s">
        <v>916</v>
      </c>
      <c r="S855" s="1">
        <v>41</v>
      </c>
      <c r="T855" s="1">
        <v>1</v>
      </c>
      <c r="U855" s="1">
        <v>0</v>
      </c>
      <c r="V855" s="1">
        <v>0</v>
      </c>
    </row>
    <row r="856" spans="1:24" x14ac:dyDescent="0.35">
      <c r="A856" s="1">
        <v>420085</v>
      </c>
      <c r="B856" s="1" t="s">
        <v>2355</v>
      </c>
      <c r="C856" s="1">
        <v>103021903</v>
      </c>
      <c r="D856" s="1">
        <v>85</v>
      </c>
      <c r="E856" s="1" t="s">
        <v>2407</v>
      </c>
      <c r="F856" s="1" t="s">
        <v>44</v>
      </c>
      <c r="G856" s="1" t="s">
        <v>43</v>
      </c>
      <c r="H856" s="1" t="s">
        <v>916</v>
      </c>
      <c r="S856" s="1">
        <v>42</v>
      </c>
      <c r="T856" s="1">
        <v>1</v>
      </c>
      <c r="U856" s="1">
        <v>0</v>
      </c>
      <c r="V856" s="1">
        <v>0</v>
      </c>
    </row>
    <row r="857" spans="1:24" x14ac:dyDescent="0.35">
      <c r="A857" s="1">
        <v>430085</v>
      </c>
      <c r="B857" s="1" t="s">
        <v>2356</v>
      </c>
      <c r="C857" s="1">
        <v>103021903</v>
      </c>
      <c r="D857" s="1">
        <v>85</v>
      </c>
      <c r="E857" s="1" t="s">
        <v>2407</v>
      </c>
      <c r="F857" s="1" t="s">
        <v>44</v>
      </c>
      <c r="G857" s="1" t="s">
        <v>43</v>
      </c>
      <c r="H857" s="1" t="s">
        <v>916</v>
      </c>
      <c r="S857" s="1">
        <v>43</v>
      </c>
      <c r="T857" s="1">
        <v>1</v>
      </c>
      <c r="U857" s="1">
        <v>0</v>
      </c>
      <c r="V857" s="1">
        <v>0</v>
      </c>
    </row>
    <row r="858" spans="1:24" x14ac:dyDescent="0.35">
      <c r="A858" s="1">
        <v>440085</v>
      </c>
      <c r="B858" s="1" t="s">
        <v>2357</v>
      </c>
      <c r="C858" s="1">
        <v>103021903</v>
      </c>
      <c r="D858" s="1">
        <v>85</v>
      </c>
      <c r="E858" s="1" t="s">
        <v>2407</v>
      </c>
      <c r="F858" s="1" t="s">
        <v>44</v>
      </c>
      <c r="G858" s="1" t="s">
        <v>43</v>
      </c>
      <c r="H858" s="1" t="s">
        <v>916</v>
      </c>
      <c r="S858" s="1">
        <v>44</v>
      </c>
      <c r="T858" s="1">
        <v>1</v>
      </c>
      <c r="U858" s="1">
        <v>0</v>
      </c>
      <c r="V858" s="1">
        <v>0</v>
      </c>
    </row>
    <row r="859" spans="1:24" x14ac:dyDescent="0.35">
      <c r="A859" s="1">
        <v>450085</v>
      </c>
      <c r="B859" s="1" t="s">
        <v>2358</v>
      </c>
      <c r="C859" s="1">
        <v>103021903</v>
      </c>
      <c r="D859" s="1">
        <v>85</v>
      </c>
      <c r="E859" s="1" t="s">
        <v>2407</v>
      </c>
      <c r="F859" s="1" t="s">
        <v>44</v>
      </c>
      <c r="G859" s="1" t="s">
        <v>43</v>
      </c>
      <c r="H859" s="1" t="s">
        <v>916</v>
      </c>
      <c r="S859" s="1">
        <v>45</v>
      </c>
      <c r="T859" s="1">
        <v>1</v>
      </c>
      <c r="U859" s="1">
        <v>0</v>
      </c>
      <c r="V859" s="1">
        <v>0</v>
      </c>
    </row>
    <row r="860" spans="1:24" x14ac:dyDescent="0.35">
      <c r="A860" s="1">
        <v>460085</v>
      </c>
      <c r="B860" s="1" t="s">
        <v>2359</v>
      </c>
      <c r="C860" s="1">
        <v>103021903</v>
      </c>
      <c r="D860" s="1">
        <v>85</v>
      </c>
      <c r="E860" s="1" t="s">
        <v>2407</v>
      </c>
      <c r="F860" s="1" t="s">
        <v>44</v>
      </c>
      <c r="G860" s="1" t="s">
        <v>43</v>
      </c>
      <c r="H860" s="1" t="s">
        <v>916</v>
      </c>
      <c r="S860" s="1">
        <v>46</v>
      </c>
      <c r="T860" s="1">
        <v>1</v>
      </c>
      <c r="U860" s="1">
        <v>0</v>
      </c>
      <c r="V860" s="1">
        <v>0</v>
      </c>
    </row>
    <row r="861" spans="1:24" x14ac:dyDescent="0.35">
      <c r="A861" s="1">
        <v>470085</v>
      </c>
      <c r="B861" s="1" t="s">
        <v>2360</v>
      </c>
      <c r="C861" s="1">
        <v>103021903</v>
      </c>
      <c r="D861" s="1">
        <v>85</v>
      </c>
      <c r="E861" s="1" t="s">
        <v>2407</v>
      </c>
      <c r="F861" s="1" t="s">
        <v>44</v>
      </c>
      <c r="G861" s="1" t="s">
        <v>43</v>
      </c>
      <c r="H861" s="1" t="s">
        <v>916</v>
      </c>
      <c r="S861" s="1">
        <v>47</v>
      </c>
      <c r="T861" s="1">
        <v>1</v>
      </c>
      <c r="U861" s="1">
        <v>0</v>
      </c>
      <c r="V861" s="1">
        <v>0</v>
      </c>
    </row>
    <row r="862" spans="1:24" x14ac:dyDescent="0.35">
      <c r="A862" s="1">
        <v>480085</v>
      </c>
      <c r="B862" s="1" t="s">
        <v>2361</v>
      </c>
      <c r="C862" s="1">
        <v>103021903</v>
      </c>
      <c r="D862" s="1">
        <v>85</v>
      </c>
      <c r="E862" s="1" t="s">
        <v>2407</v>
      </c>
      <c r="F862" s="1" t="s">
        <v>44</v>
      </c>
      <c r="G862" s="1" t="s">
        <v>43</v>
      </c>
      <c r="H862" s="1" t="s">
        <v>916</v>
      </c>
      <c r="S862" s="1">
        <v>48</v>
      </c>
      <c r="T862" s="1">
        <v>1</v>
      </c>
      <c r="U862" s="1">
        <v>0</v>
      </c>
      <c r="V862" s="1">
        <v>0</v>
      </c>
    </row>
    <row r="863" spans="1:24" x14ac:dyDescent="0.35">
      <c r="A863" s="1">
        <v>290102</v>
      </c>
      <c r="B863" s="1" t="s">
        <v>2341</v>
      </c>
      <c r="C863" s="1">
        <v>103022103</v>
      </c>
      <c r="D863" s="1">
        <v>102</v>
      </c>
      <c r="E863" s="1" t="s">
        <v>2408</v>
      </c>
      <c r="F863" s="1" t="s">
        <v>44</v>
      </c>
      <c r="G863" s="1" t="s">
        <v>43</v>
      </c>
      <c r="H863" s="1" t="s">
        <v>916</v>
      </c>
      <c r="I863" s="1">
        <v>441273</v>
      </c>
      <c r="K863" s="1">
        <v>96726</v>
      </c>
      <c r="L863" s="1">
        <v>1719168</v>
      </c>
      <c r="S863" s="1">
        <v>29</v>
      </c>
      <c r="T863" s="1">
        <v>1</v>
      </c>
      <c r="U863" s="1">
        <v>2257167</v>
      </c>
      <c r="V863" s="1">
        <v>0</v>
      </c>
    </row>
    <row r="864" spans="1:24" x14ac:dyDescent="0.35">
      <c r="A864" s="1">
        <v>300102</v>
      </c>
      <c r="B864" s="1" t="s">
        <v>2343</v>
      </c>
      <c r="C864" s="1">
        <v>103022103</v>
      </c>
      <c r="D864" s="1">
        <v>102</v>
      </c>
      <c r="E864" s="1" t="s">
        <v>2408</v>
      </c>
      <c r="F864" s="1" t="s">
        <v>44</v>
      </c>
      <c r="G864" s="1" t="s">
        <v>43</v>
      </c>
      <c r="H864" s="1" t="s">
        <v>916</v>
      </c>
      <c r="I864" s="1">
        <v>448357</v>
      </c>
      <c r="K864" s="1">
        <v>96726</v>
      </c>
      <c r="L864" s="1">
        <v>1830860</v>
      </c>
      <c r="M864" s="1">
        <v>0.11169199645519257</v>
      </c>
      <c r="N864" s="1">
        <v>6.4968633651733398</v>
      </c>
      <c r="O864" s="1">
        <v>7.0839999243617058E-3</v>
      </c>
      <c r="P864" s="1">
        <v>1.6053553819656372</v>
      </c>
      <c r="Q864" s="1">
        <v>0</v>
      </c>
      <c r="S864" s="1">
        <v>30</v>
      </c>
      <c r="T864" s="1">
        <v>1</v>
      </c>
      <c r="U864" s="1">
        <v>2375943</v>
      </c>
      <c r="V864" s="1">
        <v>0.11877599358558655</v>
      </c>
      <c r="W864" s="1">
        <v>5.262171745300293</v>
      </c>
      <c r="X864" s="1">
        <v>5.262171745300293</v>
      </c>
    </row>
    <row r="865" spans="1:24" x14ac:dyDescent="0.35">
      <c r="A865" s="1">
        <v>310102</v>
      </c>
      <c r="B865" s="1" t="s">
        <v>2344</v>
      </c>
      <c r="C865" s="1">
        <v>103022103</v>
      </c>
      <c r="D865" s="1">
        <v>102</v>
      </c>
      <c r="E865" s="1" t="s">
        <v>2408</v>
      </c>
      <c r="F865" s="1" t="s">
        <v>44</v>
      </c>
      <c r="G865" s="1" t="s">
        <v>43</v>
      </c>
      <c r="H865" s="1" t="s">
        <v>916</v>
      </c>
      <c r="I865" s="1">
        <v>461225</v>
      </c>
      <c r="K865" s="1">
        <v>96726</v>
      </c>
      <c r="L865" s="1">
        <v>1900164</v>
      </c>
      <c r="M865" s="1">
        <v>6.9303996860980988E-2</v>
      </c>
      <c r="N865" s="1">
        <v>3.7853248119354248</v>
      </c>
      <c r="O865" s="1">
        <v>1.2868000194430351E-2</v>
      </c>
      <c r="P865" s="1">
        <v>2.8700344562530518</v>
      </c>
      <c r="Q865" s="1">
        <v>0</v>
      </c>
      <c r="S865" s="1">
        <v>31</v>
      </c>
      <c r="T865" s="1">
        <v>1</v>
      </c>
      <c r="U865" s="1">
        <v>2458115</v>
      </c>
      <c r="V865" s="1">
        <v>8.2171998918056488E-2</v>
      </c>
      <c r="W865" s="1">
        <v>3.4585003852844238</v>
      </c>
      <c r="X865" s="1">
        <v>3.4585003852844238</v>
      </c>
    </row>
    <row r="866" spans="1:24" x14ac:dyDescent="0.35">
      <c r="A866" s="1">
        <v>320102</v>
      </c>
      <c r="B866" s="1" t="s">
        <v>2345</v>
      </c>
      <c r="C866" s="1">
        <v>103022103</v>
      </c>
      <c r="D866" s="1">
        <v>102</v>
      </c>
      <c r="E866" s="1" t="s">
        <v>2408</v>
      </c>
      <c r="F866" s="1" t="s">
        <v>44</v>
      </c>
      <c r="G866" s="1" t="s">
        <v>43</v>
      </c>
      <c r="H866" s="1" t="s">
        <v>916</v>
      </c>
      <c r="I866" s="1">
        <v>468364</v>
      </c>
      <c r="K866" s="1">
        <v>96726</v>
      </c>
      <c r="L866" s="1">
        <v>1841253</v>
      </c>
      <c r="M866" s="1">
        <v>-5.8910999447107315E-2</v>
      </c>
      <c r="N866" s="1">
        <v>-3.100311279296875</v>
      </c>
      <c r="O866" s="1">
        <v>7.1390001103281975E-3</v>
      </c>
      <c r="P866" s="1">
        <v>1.5478345155715942</v>
      </c>
      <c r="Q866" s="1">
        <v>0</v>
      </c>
      <c r="S866" s="1">
        <v>32</v>
      </c>
      <c r="T866" s="1">
        <v>1</v>
      </c>
      <c r="U866" s="1">
        <v>2406343</v>
      </c>
      <c r="V866" s="1">
        <v>-5.1771998405456543E-2</v>
      </c>
      <c r="W866" s="1">
        <v>-2.1061666011810303</v>
      </c>
      <c r="X866" s="1">
        <v>-2.1061666011810303</v>
      </c>
    </row>
    <row r="867" spans="1:24" x14ac:dyDescent="0.35">
      <c r="A867" s="1">
        <v>330102</v>
      </c>
      <c r="B867" s="1" t="s">
        <v>2346</v>
      </c>
      <c r="C867" s="1">
        <v>103022103</v>
      </c>
      <c r="D867" s="1">
        <v>102</v>
      </c>
      <c r="E867" s="1" t="s">
        <v>2408</v>
      </c>
      <c r="F867" s="1" t="s">
        <v>44</v>
      </c>
      <c r="G867" s="1" t="s">
        <v>43</v>
      </c>
      <c r="H867" s="1" t="s">
        <v>916</v>
      </c>
      <c r="I867" s="1">
        <v>484474</v>
      </c>
      <c r="K867" s="1">
        <v>96726</v>
      </c>
      <c r="L867" s="1">
        <v>1852704</v>
      </c>
      <c r="M867" s="1">
        <v>1.1451000347733498E-2</v>
      </c>
      <c r="N867" s="1">
        <v>0.62191343307495117</v>
      </c>
      <c r="O867" s="1">
        <v>1.6109999269247055E-2</v>
      </c>
      <c r="P867" s="1">
        <v>3.4396324157714844</v>
      </c>
      <c r="Q867" s="1">
        <v>0</v>
      </c>
      <c r="S867" s="1">
        <v>33</v>
      </c>
      <c r="T867" s="1">
        <v>1</v>
      </c>
      <c r="U867" s="1">
        <v>2433904</v>
      </c>
      <c r="V867" s="1">
        <v>2.7560999616980553E-2</v>
      </c>
      <c r="W867" s="1">
        <v>1.1453479528427124</v>
      </c>
      <c r="X867" s="1">
        <v>1.1453479528427124</v>
      </c>
    </row>
    <row r="868" spans="1:24" x14ac:dyDescent="0.35">
      <c r="A868" s="1">
        <v>340102</v>
      </c>
      <c r="B868" s="1" t="s">
        <v>2347</v>
      </c>
      <c r="C868" s="1">
        <v>103022103</v>
      </c>
      <c r="D868" s="1">
        <v>102</v>
      </c>
      <c r="E868" s="1" t="s">
        <v>2408</v>
      </c>
      <c r="F868" s="1" t="s">
        <v>44</v>
      </c>
      <c r="G868" s="1" t="s">
        <v>43</v>
      </c>
      <c r="H868" s="1" t="s">
        <v>916</v>
      </c>
      <c r="I868" s="1">
        <v>484458</v>
      </c>
      <c r="K868" s="1">
        <v>96726</v>
      </c>
      <c r="L868" s="1">
        <v>1852701</v>
      </c>
      <c r="M868" s="1">
        <v>-3.0000001061125658E-6</v>
      </c>
      <c r="N868" s="1">
        <v>-1.619254908291623E-4</v>
      </c>
      <c r="O868" s="1">
        <v>-1.5999999959603883E-5</v>
      </c>
      <c r="P868" s="1">
        <v>-3.3025508746504784E-3</v>
      </c>
      <c r="Q868" s="1">
        <v>0</v>
      </c>
      <c r="S868" s="1">
        <v>34</v>
      </c>
      <c r="T868" s="1">
        <v>1</v>
      </c>
      <c r="U868" s="1">
        <v>2433885</v>
      </c>
      <c r="V868" s="1">
        <v>-1.8999999156221747E-5</v>
      </c>
      <c r="W868" s="1">
        <v>-7.8063883120194077E-4</v>
      </c>
      <c r="X868" s="1">
        <v>-7.8063883120194077E-4</v>
      </c>
    </row>
    <row r="869" spans="1:24" x14ac:dyDescent="0.35">
      <c r="A869" s="1">
        <v>350102</v>
      </c>
      <c r="B869" s="1" t="s">
        <v>2348</v>
      </c>
      <c r="C869" s="1">
        <v>103022103</v>
      </c>
      <c r="D869" s="1">
        <v>102</v>
      </c>
      <c r="E869" s="1" t="s">
        <v>2408</v>
      </c>
      <c r="F869" s="1" t="s">
        <v>44</v>
      </c>
      <c r="G869" s="1" t="s">
        <v>43</v>
      </c>
      <c r="H869" s="1" t="s">
        <v>916</v>
      </c>
      <c r="I869" s="1">
        <v>524936</v>
      </c>
      <c r="K869" s="1">
        <v>96726</v>
      </c>
      <c r="L869" s="1">
        <v>1958603</v>
      </c>
      <c r="M869" s="1">
        <v>0.10590200126171112</v>
      </c>
      <c r="N869" s="1">
        <v>5.7160868644714355</v>
      </c>
      <c r="O869" s="1">
        <v>4.0477998554706573E-2</v>
      </c>
      <c r="P869" s="1">
        <v>8.3553171157836914</v>
      </c>
      <c r="Q869" s="1">
        <v>0</v>
      </c>
      <c r="S869" s="1">
        <v>35</v>
      </c>
      <c r="T869" s="1">
        <v>1</v>
      </c>
      <c r="U869" s="1">
        <v>2580265</v>
      </c>
      <c r="V869" s="1">
        <v>0.14638000726699829</v>
      </c>
      <c r="W869" s="1">
        <v>6.0142531394958496</v>
      </c>
      <c r="X869" s="1">
        <v>6.0142531394958496</v>
      </c>
    </row>
    <row r="870" spans="1:24" x14ac:dyDescent="0.35">
      <c r="A870" s="1">
        <v>360102</v>
      </c>
      <c r="B870" s="1" t="s">
        <v>2349</v>
      </c>
      <c r="C870" s="1">
        <v>103022103</v>
      </c>
      <c r="D870" s="1">
        <v>102</v>
      </c>
      <c r="E870" s="1" t="s">
        <v>2408</v>
      </c>
      <c r="F870" s="1" t="s">
        <v>44</v>
      </c>
      <c r="G870" s="1" t="s">
        <v>43</v>
      </c>
      <c r="H870" s="1" t="s">
        <v>916</v>
      </c>
      <c r="I870" s="1">
        <v>565783</v>
      </c>
      <c r="K870" s="1">
        <v>596726</v>
      </c>
      <c r="L870" s="1">
        <v>2056095</v>
      </c>
      <c r="M870" s="1">
        <v>9.7492001950740814E-2</v>
      </c>
      <c r="N870" s="1">
        <v>4.9776296615600586</v>
      </c>
      <c r="O870" s="1">
        <v>4.0846999734640121E-2</v>
      </c>
      <c r="P870" s="1">
        <v>7.7813296318054199</v>
      </c>
      <c r="Q870" s="1">
        <v>0.5</v>
      </c>
      <c r="S870" s="1">
        <v>36</v>
      </c>
      <c r="T870" s="1">
        <v>1</v>
      </c>
      <c r="U870" s="1">
        <v>3218604</v>
      </c>
      <c r="V870" s="1">
        <v>0.63833898305892944</v>
      </c>
      <c r="W870" s="1">
        <v>24.739280700683594</v>
      </c>
      <c r="X870" s="1">
        <v>24.739280700683594</v>
      </c>
    </row>
    <row r="871" spans="1:24" x14ac:dyDescent="0.35">
      <c r="A871" s="1">
        <v>370102</v>
      </c>
      <c r="B871" s="1" t="s">
        <v>2350</v>
      </c>
      <c r="C871" s="1">
        <v>103022103</v>
      </c>
      <c r="D871" s="1">
        <v>102</v>
      </c>
      <c r="E871" s="1" t="s">
        <v>2408</v>
      </c>
      <c r="F871" s="1" t="s">
        <v>44</v>
      </c>
      <c r="G871" s="1" t="s">
        <v>43</v>
      </c>
      <c r="H871" s="1" t="s">
        <v>916</v>
      </c>
      <c r="I871" s="1">
        <v>581544</v>
      </c>
      <c r="K871" s="1">
        <v>596726</v>
      </c>
      <c r="L871" s="1">
        <v>2279525</v>
      </c>
      <c r="M871" s="1">
        <v>0.22342999279499054</v>
      </c>
      <c r="N871" s="1">
        <v>10.866715431213379</v>
      </c>
      <c r="O871" s="1">
        <v>1.5760999172925949E-2</v>
      </c>
      <c r="P871" s="1">
        <v>2.7856969833374023</v>
      </c>
      <c r="Q871" s="1">
        <v>0</v>
      </c>
      <c r="S871" s="1">
        <v>37</v>
      </c>
      <c r="T871" s="1">
        <v>1</v>
      </c>
      <c r="U871" s="1">
        <v>3457795</v>
      </c>
      <c r="V871" s="1">
        <v>0.23919099569320679</v>
      </c>
      <c r="W871" s="1">
        <v>7.431513786315918</v>
      </c>
      <c r="X871" s="1">
        <v>7.431513786315918</v>
      </c>
    </row>
    <row r="872" spans="1:24" x14ac:dyDescent="0.35">
      <c r="A872" s="1">
        <v>380102</v>
      </c>
      <c r="B872" s="1" t="s">
        <v>2351</v>
      </c>
      <c r="C872" s="1">
        <v>103022103</v>
      </c>
      <c r="D872" s="1">
        <v>102</v>
      </c>
      <c r="E872" s="1" t="s">
        <v>2408</v>
      </c>
      <c r="F872" s="1" t="s">
        <v>44</v>
      </c>
      <c r="G872" s="1" t="s">
        <v>43</v>
      </c>
      <c r="H872" s="1" t="s">
        <v>916</v>
      </c>
      <c r="I872" s="1">
        <v>609912</v>
      </c>
      <c r="K872" s="1">
        <v>653204.1875</v>
      </c>
      <c r="L872" s="1">
        <v>2370838</v>
      </c>
      <c r="M872" s="1">
        <v>9.1312997043132782E-2</v>
      </c>
      <c r="N872" s="1">
        <v>4.0057907104492188</v>
      </c>
      <c r="O872" s="1">
        <v>2.8367999941110611E-2</v>
      </c>
      <c r="P872" s="1">
        <v>4.8780488967895508</v>
      </c>
      <c r="Q872" s="1">
        <v>5.6478187441825867E-2</v>
      </c>
      <c r="S872" s="1">
        <v>38</v>
      </c>
      <c r="T872" s="1">
        <v>1</v>
      </c>
      <c r="U872" s="1">
        <v>3633954.25</v>
      </c>
      <c r="V872" s="1">
        <v>0.17615917325019836</v>
      </c>
      <c r="W872" s="1">
        <v>5.0945544242858887</v>
      </c>
      <c r="X872" s="1">
        <v>5.0945544242858887</v>
      </c>
    </row>
    <row r="873" spans="1:24" x14ac:dyDescent="0.35">
      <c r="A873" s="1">
        <v>390102</v>
      </c>
      <c r="B873" s="1" t="s">
        <v>2352</v>
      </c>
      <c r="C873" s="1">
        <v>103022103</v>
      </c>
      <c r="D873" s="1">
        <v>102</v>
      </c>
      <c r="E873" s="1" t="s">
        <v>2408</v>
      </c>
      <c r="F873" s="1" t="s">
        <v>44</v>
      </c>
      <c r="G873" s="1" t="s">
        <v>43</v>
      </c>
      <c r="H873" s="1" t="s">
        <v>916</v>
      </c>
      <c r="I873" s="1">
        <v>617402</v>
      </c>
      <c r="K873" s="1">
        <v>726035.25</v>
      </c>
      <c r="L873" s="1">
        <v>2413224</v>
      </c>
      <c r="M873" s="1">
        <v>4.2385999113321304E-2</v>
      </c>
      <c r="N873" s="1">
        <v>1.7878066301345825</v>
      </c>
      <c r="O873" s="1">
        <v>7.4900002218782902E-3</v>
      </c>
      <c r="P873" s="1">
        <v>1.2280460596084595</v>
      </c>
      <c r="Q873" s="1">
        <v>7.2831064462661743E-2</v>
      </c>
      <c r="S873" s="1">
        <v>39</v>
      </c>
      <c r="T873" s="1">
        <v>1</v>
      </c>
      <c r="U873" s="1">
        <v>3756661.25</v>
      </c>
      <c r="V873" s="1">
        <v>0.1227070689201355</v>
      </c>
      <c r="W873" s="1">
        <v>3.3766798973083496</v>
      </c>
      <c r="X873" s="1">
        <v>3.3766798973083496</v>
      </c>
    </row>
    <row r="874" spans="1:24" x14ac:dyDescent="0.35">
      <c r="A874" s="1">
        <v>400102</v>
      </c>
      <c r="B874" s="1" t="s">
        <v>2353</v>
      </c>
      <c r="C874" s="1">
        <v>103022103</v>
      </c>
      <c r="D874" s="1">
        <v>102</v>
      </c>
      <c r="E874" s="1" t="s">
        <v>2408</v>
      </c>
      <c r="F874" s="1" t="s">
        <v>44</v>
      </c>
      <c r="G874" s="1" t="s">
        <v>43</v>
      </c>
      <c r="H874" s="1" t="s">
        <v>916</v>
      </c>
      <c r="S874" s="1">
        <v>40</v>
      </c>
      <c r="T874" s="1">
        <v>1</v>
      </c>
      <c r="U874" s="1">
        <v>0</v>
      </c>
      <c r="V874" s="1">
        <v>0</v>
      </c>
      <c r="W874" s="1">
        <v>-100</v>
      </c>
      <c r="X874" s="1">
        <v>-100</v>
      </c>
    </row>
    <row r="875" spans="1:24" x14ac:dyDescent="0.35">
      <c r="A875" s="1">
        <v>410102</v>
      </c>
      <c r="B875" s="1" t="s">
        <v>2354</v>
      </c>
      <c r="C875" s="1">
        <v>103022103</v>
      </c>
      <c r="D875" s="1">
        <v>102</v>
      </c>
      <c r="E875" s="1" t="s">
        <v>2408</v>
      </c>
      <c r="F875" s="1" t="s">
        <v>44</v>
      </c>
      <c r="G875" s="1" t="s">
        <v>43</v>
      </c>
      <c r="H875" s="1" t="s">
        <v>916</v>
      </c>
      <c r="S875" s="1">
        <v>41</v>
      </c>
      <c r="T875" s="1">
        <v>1</v>
      </c>
      <c r="U875" s="1">
        <v>0</v>
      </c>
      <c r="V875" s="1">
        <v>0</v>
      </c>
    </row>
    <row r="876" spans="1:24" x14ac:dyDescent="0.35">
      <c r="A876" s="1">
        <v>420102</v>
      </c>
      <c r="B876" s="1" t="s">
        <v>2355</v>
      </c>
      <c r="C876" s="1">
        <v>103022103</v>
      </c>
      <c r="D876" s="1">
        <v>102</v>
      </c>
      <c r="E876" s="1" t="s">
        <v>2408</v>
      </c>
      <c r="F876" s="1" t="s">
        <v>44</v>
      </c>
      <c r="G876" s="1" t="s">
        <v>43</v>
      </c>
      <c r="H876" s="1" t="s">
        <v>916</v>
      </c>
      <c r="S876" s="1">
        <v>42</v>
      </c>
      <c r="T876" s="1">
        <v>1</v>
      </c>
      <c r="U876" s="1">
        <v>0</v>
      </c>
      <c r="V876" s="1">
        <v>0</v>
      </c>
    </row>
    <row r="877" spans="1:24" x14ac:dyDescent="0.35">
      <c r="A877" s="1">
        <v>430102</v>
      </c>
      <c r="B877" s="1" t="s">
        <v>2356</v>
      </c>
      <c r="C877" s="1">
        <v>103022103</v>
      </c>
      <c r="D877" s="1">
        <v>102</v>
      </c>
      <c r="E877" s="1" t="s">
        <v>2408</v>
      </c>
      <c r="F877" s="1" t="s">
        <v>44</v>
      </c>
      <c r="G877" s="1" t="s">
        <v>43</v>
      </c>
      <c r="H877" s="1" t="s">
        <v>916</v>
      </c>
      <c r="S877" s="1">
        <v>43</v>
      </c>
      <c r="T877" s="1">
        <v>1</v>
      </c>
      <c r="U877" s="1">
        <v>0</v>
      </c>
      <c r="V877" s="1">
        <v>0</v>
      </c>
    </row>
    <row r="878" spans="1:24" x14ac:dyDescent="0.35">
      <c r="A878" s="1">
        <v>440102</v>
      </c>
      <c r="B878" s="1" t="s">
        <v>2357</v>
      </c>
      <c r="C878" s="1">
        <v>103022103</v>
      </c>
      <c r="D878" s="1">
        <v>102</v>
      </c>
      <c r="E878" s="1" t="s">
        <v>2408</v>
      </c>
      <c r="F878" s="1" t="s">
        <v>44</v>
      </c>
      <c r="G878" s="1" t="s">
        <v>43</v>
      </c>
      <c r="H878" s="1" t="s">
        <v>916</v>
      </c>
      <c r="S878" s="1">
        <v>44</v>
      </c>
      <c r="T878" s="1">
        <v>1</v>
      </c>
      <c r="U878" s="1">
        <v>0</v>
      </c>
      <c r="V878" s="1">
        <v>0</v>
      </c>
    </row>
    <row r="879" spans="1:24" x14ac:dyDescent="0.35">
      <c r="A879" s="1">
        <v>450102</v>
      </c>
      <c r="B879" s="1" t="s">
        <v>2358</v>
      </c>
      <c r="C879" s="1">
        <v>103022103</v>
      </c>
      <c r="D879" s="1">
        <v>102</v>
      </c>
      <c r="E879" s="1" t="s">
        <v>2408</v>
      </c>
      <c r="F879" s="1" t="s">
        <v>44</v>
      </c>
      <c r="G879" s="1" t="s">
        <v>43</v>
      </c>
      <c r="H879" s="1" t="s">
        <v>916</v>
      </c>
      <c r="S879" s="1">
        <v>45</v>
      </c>
      <c r="T879" s="1">
        <v>1</v>
      </c>
      <c r="U879" s="1">
        <v>0</v>
      </c>
      <c r="V879" s="1">
        <v>0</v>
      </c>
    </row>
    <row r="880" spans="1:24" x14ac:dyDescent="0.35">
      <c r="A880" s="1">
        <v>460102</v>
      </c>
      <c r="B880" s="1" t="s">
        <v>2359</v>
      </c>
      <c r="C880" s="1">
        <v>103022103</v>
      </c>
      <c r="D880" s="1">
        <v>102</v>
      </c>
      <c r="E880" s="1" t="s">
        <v>2408</v>
      </c>
      <c r="F880" s="1" t="s">
        <v>44</v>
      </c>
      <c r="G880" s="1" t="s">
        <v>43</v>
      </c>
      <c r="H880" s="1" t="s">
        <v>916</v>
      </c>
      <c r="S880" s="1">
        <v>46</v>
      </c>
      <c r="T880" s="1">
        <v>1</v>
      </c>
      <c r="U880" s="1">
        <v>0</v>
      </c>
      <c r="V880" s="1">
        <v>0</v>
      </c>
    </row>
    <row r="881" spans="1:24" x14ac:dyDescent="0.35">
      <c r="A881" s="1">
        <v>470102</v>
      </c>
      <c r="B881" s="1" t="s">
        <v>2360</v>
      </c>
      <c r="C881" s="1">
        <v>103022103</v>
      </c>
      <c r="D881" s="1">
        <v>102</v>
      </c>
      <c r="E881" s="1" t="s">
        <v>2408</v>
      </c>
      <c r="F881" s="1" t="s">
        <v>44</v>
      </c>
      <c r="G881" s="1" t="s">
        <v>43</v>
      </c>
      <c r="H881" s="1" t="s">
        <v>916</v>
      </c>
      <c r="S881" s="1">
        <v>47</v>
      </c>
      <c r="T881" s="1">
        <v>1</v>
      </c>
      <c r="U881" s="1">
        <v>0</v>
      </c>
      <c r="V881" s="1">
        <v>0</v>
      </c>
    </row>
    <row r="882" spans="1:24" x14ac:dyDescent="0.35">
      <c r="A882" s="1">
        <v>480102</v>
      </c>
      <c r="B882" s="1" t="s">
        <v>2361</v>
      </c>
      <c r="C882" s="1">
        <v>103022103</v>
      </c>
      <c r="D882" s="1">
        <v>102</v>
      </c>
      <c r="E882" s="1" t="s">
        <v>2408</v>
      </c>
      <c r="F882" s="1" t="s">
        <v>44</v>
      </c>
      <c r="G882" s="1" t="s">
        <v>43</v>
      </c>
      <c r="H882" s="1" t="s">
        <v>916</v>
      </c>
      <c r="S882" s="1">
        <v>48</v>
      </c>
      <c r="T882" s="1">
        <v>1</v>
      </c>
      <c r="U882" s="1">
        <v>0</v>
      </c>
      <c r="V882" s="1">
        <v>0</v>
      </c>
    </row>
    <row r="883" spans="1:24" x14ac:dyDescent="0.35">
      <c r="A883" s="1">
        <v>290116</v>
      </c>
      <c r="B883" s="1" t="s">
        <v>2341</v>
      </c>
      <c r="C883" s="1">
        <v>103022253</v>
      </c>
      <c r="D883" s="1">
        <v>116</v>
      </c>
      <c r="E883" s="1" t="s">
        <v>2409</v>
      </c>
      <c r="F883" s="1" t="s">
        <v>44</v>
      </c>
      <c r="G883" s="1" t="s">
        <v>43</v>
      </c>
      <c r="H883" s="1" t="s">
        <v>916</v>
      </c>
      <c r="I883" s="1">
        <v>1223919.0900000001</v>
      </c>
      <c r="K883" s="1">
        <v>264465</v>
      </c>
      <c r="L883" s="1">
        <v>5884786</v>
      </c>
      <c r="S883" s="1">
        <v>29</v>
      </c>
      <c r="T883" s="1">
        <v>1</v>
      </c>
      <c r="U883" s="1">
        <v>7373170</v>
      </c>
      <c r="V883" s="1">
        <v>0</v>
      </c>
    </row>
    <row r="884" spans="1:24" x14ac:dyDescent="0.35">
      <c r="A884" s="1">
        <v>300116</v>
      </c>
      <c r="B884" s="1" t="s">
        <v>2343</v>
      </c>
      <c r="C884" s="1">
        <v>103022253</v>
      </c>
      <c r="D884" s="1">
        <v>116</v>
      </c>
      <c r="E884" s="1" t="s">
        <v>2409</v>
      </c>
      <c r="F884" s="1" t="s">
        <v>44</v>
      </c>
      <c r="G884" s="1" t="s">
        <v>43</v>
      </c>
      <c r="H884" s="1" t="s">
        <v>916</v>
      </c>
      <c r="I884" s="1">
        <v>1233421.72</v>
      </c>
      <c r="K884" s="1">
        <v>264465</v>
      </c>
      <c r="L884" s="1">
        <v>6045648</v>
      </c>
      <c r="M884" s="1">
        <v>0.16086199879646301</v>
      </c>
      <c r="N884" s="1">
        <v>2.7335233688354492</v>
      </c>
      <c r="O884" s="1">
        <v>9.5026297494769096E-3</v>
      </c>
      <c r="P884" s="1">
        <v>0.77640998363494873</v>
      </c>
      <c r="Q884" s="1">
        <v>0</v>
      </c>
      <c r="S884" s="1">
        <v>30</v>
      </c>
      <c r="T884" s="1">
        <v>1</v>
      </c>
      <c r="U884" s="1">
        <v>7543535</v>
      </c>
      <c r="V884" s="1">
        <v>0.1703646332025528</v>
      </c>
      <c r="W884" s="1">
        <v>2.3106071949005127</v>
      </c>
      <c r="X884" s="1">
        <v>2.3106071949005127</v>
      </c>
    </row>
    <row r="885" spans="1:24" x14ac:dyDescent="0.35">
      <c r="A885" s="1">
        <v>310116</v>
      </c>
      <c r="B885" s="1" t="s">
        <v>2344</v>
      </c>
      <c r="C885" s="1">
        <v>103022253</v>
      </c>
      <c r="D885" s="1">
        <v>116</v>
      </c>
      <c r="E885" s="1" t="s">
        <v>2409</v>
      </c>
      <c r="F885" s="1" t="s">
        <v>44</v>
      </c>
      <c r="G885" s="1" t="s">
        <v>43</v>
      </c>
      <c r="H885" s="1" t="s">
        <v>916</v>
      </c>
      <c r="I885" s="1">
        <v>1269791.54</v>
      </c>
      <c r="K885" s="1">
        <v>264465</v>
      </c>
      <c r="L885" s="1">
        <v>6093337</v>
      </c>
      <c r="M885" s="1">
        <v>4.7688998281955719E-2</v>
      </c>
      <c r="N885" s="1">
        <v>0.78881537914276123</v>
      </c>
      <c r="O885" s="1">
        <v>3.6369819194078445E-2</v>
      </c>
      <c r="P885" s="1">
        <v>2.9486930370330811</v>
      </c>
      <c r="Q885" s="1">
        <v>0</v>
      </c>
      <c r="S885" s="1">
        <v>31</v>
      </c>
      <c r="T885" s="1">
        <v>1</v>
      </c>
      <c r="U885" s="1">
        <v>7627593.5</v>
      </c>
      <c r="V885" s="1">
        <v>8.4058821201324463E-2</v>
      </c>
      <c r="W885" s="1">
        <v>1.1143118143081665</v>
      </c>
      <c r="X885" s="1">
        <v>1.1143118143081665</v>
      </c>
    </row>
    <row r="886" spans="1:24" x14ac:dyDescent="0.35">
      <c r="A886" s="1">
        <v>320116</v>
      </c>
      <c r="B886" s="1" t="s">
        <v>2345</v>
      </c>
      <c r="C886" s="1">
        <v>103022253</v>
      </c>
      <c r="D886" s="1">
        <v>116</v>
      </c>
      <c r="E886" s="1" t="s">
        <v>2409</v>
      </c>
      <c r="F886" s="1" t="s">
        <v>44</v>
      </c>
      <c r="G886" s="1" t="s">
        <v>43</v>
      </c>
      <c r="H886" s="1" t="s">
        <v>916</v>
      </c>
      <c r="I886" s="1">
        <v>1284344.8400000001</v>
      </c>
      <c r="K886" s="1">
        <v>264465</v>
      </c>
      <c r="L886" s="1">
        <v>6111973</v>
      </c>
      <c r="M886" s="1">
        <v>1.8635999411344528E-2</v>
      </c>
      <c r="N886" s="1">
        <v>0.30584228038787842</v>
      </c>
      <c r="O886" s="1">
        <v>1.4553300105035305E-2</v>
      </c>
      <c r="P886" s="1">
        <v>1.1461172103881836</v>
      </c>
      <c r="Q886" s="1">
        <v>0</v>
      </c>
      <c r="S886" s="1">
        <v>32</v>
      </c>
      <c r="T886" s="1">
        <v>1</v>
      </c>
      <c r="U886" s="1">
        <v>7660783</v>
      </c>
      <c r="V886" s="1">
        <v>3.3189300447702408E-2</v>
      </c>
      <c r="W886" s="1">
        <v>0.43512412905693054</v>
      </c>
      <c r="X886" s="1">
        <v>0.43512412905693054</v>
      </c>
    </row>
    <row r="887" spans="1:24" x14ac:dyDescent="0.35">
      <c r="A887" s="1">
        <v>330116</v>
      </c>
      <c r="B887" s="1" t="s">
        <v>2346</v>
      </c>
      <c r="C887" s="1">
        <v>103022253</v>
      </c>
      <c r="D887" s="1">
        <v>116</v>
      </c>
      <c r="E887" s="1" t="s">
        <v>2409</v>
      </c>
      <c r="F887" s="1" t="s">
        <v>44</v>
      </c>
      <c r="G887" s="1" t="s">
        <v>43</v>
      </c>
      <c r="H887" s="1" t="s">
        <v>916</v>
      </c>
      <c r="I887" s="1">
        <v>1316029.01</v>
      </c>
      <c r="K887" s="1">
        <v>264465</v>
      </c>
      <c r="L887" s="1">
        <v>6215163</v>
      </c>
      <c r="M887" s="1">
        <v>0.10318999737501144</v>
      </c>
      <c r="N887" s="1">
        <v>1.6883255243301392</v>
      </c>
      <c r="O887" s="1">
        <v>3.1684171408414841E-2</v>
      </c>
      <c r="P887" s="1">
        <v>2.466951847076416</v>
      </c>
      <c r="Q887" s="1">
        <v>0</v>
      </c>
      <c r="S887" s="1">
        <v>33</v>
      </c>
      <c r="T887" s="1">
        <v>1</v>
      </c>
      <c r="U887" s="1">
        <v>7795657</v>
      </c>
      <c r="V887" s="1">
        <v>0.13487416505813599</v>
      </c>
      <c r="W887" s="1">
        <v>1.7605772018432617</v>
      </c>
      <c r="X887" s="1">
        <v>1.7605772018432617</v>
      </c>
    </row>
    <row r="888" spans="1:24" x14ac:dyDescent="0.35">
      <c r="A888" s="1">
        <v>340116</v>
      </c>
      <c r="B888" s="1" t="s">
        <v>2347</v>
      </c>
      <c r="C888" s="1">
        <v>103022253</v>
      </c>
      <c r="D888" s="1">
        <v>116</v>
      </c>
      <c r="E888" s="1" t="s">
        <v>2409</v>
      </c>
      <c r="F888" s="1" t="s">
        <v>44</v>
      </c>
      <c r="G888" s="1" t="s">
        <v>43</v>
      </c>
      <c r="H888" s="1" t="s">
        <v>916</v>
      </c>
      <c r="I888" s="1">
        <v>1315985.79</v>
      </c>
      <c r="K888" s="1">
        <v>264465</v>
      </c>
      <c r="L888" s="1">
        <v>6215158</v>
      </c>
      <c r="M888" s="1">
        <v>-4.9999998736893758E-6</v>
      </c>
      <c r="N888" s="1">
        <v>-8.0448415246792138E-5</v>
      </c>
      <c r="O888" s="1">
        <v>-4.3219999497523531E-5</v>
      </c>
      <c r="P888" s="1">
        <v>-3.2841220963746309E-3</v>
      </c>
      <c r="Q888" s="1">
        <v>0</v>
      </c>
      <c r="S888" s="1">
        <v>34</v>
      </c>
      <c r="T888" s="1">
        <v>1</v>
      </c>
      <c r="U888" s="1">
        <v>7795609</v>
      </c>
      <c r="V888" s="1">
        <v>-4.8219997552223504E-5</v>
      </c>
      <c r="W888" s="1">
        <v>-6.1572744743898511E-4</v>
      </c>
      <c r="X888" s="1">
        <v>-6.1572744743898511E-4</v>
      </c>
    </row>
    <row r="889" spans="1:24" x14ac:dyDescent="0.35">
      <c r="A889" s="1">
        <v>350116</v>
      </c>
      <c r="B889" s="1" t="s">
        <v>2348</v>
      </c>
      <c r="C889" s="1">
        <v>103022253</v>
      </c>
      <c r="D889" s="1">
        <v>116</v>
      </c>
      <c r="E889" s="1" t="s">
        <v>2409</v>
      </c>
      <c r="F889" s="1" t="s">
        <v>44</v>
      </c>
      <c r="G889" s="1" t="s">
        <v>43</v>
      </c>
      <c r="H889" s="1" t="s">
        <v>916</v>
      </c>
      <c r="I889" s="1">
        <v>1427155.78</v>
      </c>
      <c r="K889" s="1">
        <v>264465</v>
      </c>
      <c r="L889" s="1">
        <v>6346485</v>
      </c>
      <c r="M889" s="1">
        <v>0.13132700324058533</v>
      </c>
      <c r="N889" s="1">
        <v>2.113011360168457</v>
      </c>
      <c r="O889" s="1">
        <v>0.11116998642683029</v>
      </c>
      <c r="P889" s="1">
        <v>8.4476585388183594</v>
      </c>
      <c r="Q889" s="1">
        <v>0</v>
      </c>
      <c r="S889" s="1">
        <v>35</v>
      </c>
      <c r="T889" s="1">
        <v>1</v>
      </c>
      <c r="U889" s="1">
        <v>8038106</v>
      </c>
      <c r="V889" s="1">
        <v>0.24249699711799622</v>
      </c>
      <c r="W889" s="1">
        <v>3.1106870174407959</v>
      </c>
      <c r="X889" s="1">
        <v>3.1106870174407959</v>
      </c>
    </row>
    <row r="890" spans="1:24" x14ac:dyDescent="0.35">
      <c r="A890" s="1">
        <v>360116</v>
      </c>
      <c r="B890" s="1" t="s">
        <v>2349</v>
      </c>
      <c r="C890" s="1">
        <v>103022253</v>
      </c>
      <c r="D890" s="1">
        <v>116</v>
      </c>
      <c r="E890" s="1" t="s">
        <v>2409</v>
      </c>
      <c r="F890" s="1" t="s">
        <v>44</v>
      </c>
      <c r="G890" s="1" t="s">
        <v>43</v>
      </c>
      <c r="H890" s="1" t="s">
        <v>916</v>
      </c>
      <c r="I890" s="1">
        <v>1543514.66</v>
      </c>
      <c r="K890" s="1">
        <v>264465</v>
      </c>
      <c r="L890" s="1">
        <v>6621778</v>
      </c>
      <c r="M890" s="1">
        <v>0.27529299259185791</v>
      </c>
      <c r="N890" s="1">
        <v>4.3377237319946289</v>
      </c>
      <c r="O890" s="1">
        <v>0.11635888367891312</v>
      </c>
      <c r="P890" s="1">
        <v>8.1532011032104492</v>
      </c>
      <c r="Q890" s="1">
        <v>0</v>
      </c>
      <c r="S890" s="1">
        <v>36</v>
      </c>
      <c r="T890" s="1">
        <v>1</v>
      </c>
      <c r="U890" s="1">
        <v>8429758</v>
      </c>
      <c r="V890" s="1">
        <v>0.39165186882019043</v>
      </c>
      <c r="W890" s="1">
        <v>4.872441291809082</v>
      </c>
      <c r="X890" s="1">
        <v>4.872441291809082</v>
      </c>
    </row>
    <row r="891" spans="1:24" x14ac:dyDescent="0.35">
      <c r="A891" s="1">
        <v>370116</v>
      </c>
      <c r="B891" s="1" t="s">
        <v>2350</v>
      </c>
      <c r="C891" s="1">
        <v>103022253</v>
      </c>
      <c r="D891" s="1">
        <v>116</v>
      </c>
      <c r="E891" s="1" t="s">
        <v>2409</v>
      </c>
      <c r="F891" s="1" t="s">
        <v>44</v>
      </c>
      <c r="G891" s="1" t="s">
        <v>43</v>
      </c>
      <c r="H891" s="1" t="s">
        <v>916</v>
      </c>
      <c r="I891" s="1">
        <v>1804329.72</v>
      </c>
      <c r="K891" s="1">
        <v>264465</v>
      </c>
      <c r="L891" s="1">
        <v>7024128.5</v>
      </c>
      <c r="M891" s="1">
        <v>0.40235048532485962</v>
      </c>
      <c r="N891" s="1">
        <v>6.0761699676513672</v>
      </c>
      <c r="O891" s="1">
        <v>0.26081505417823792</v>
      </c>
      <c r="P891" s="1">
        <v>16.897478103637695</v>
      </c>
      <c r="Q891" s="1">
        <v>0</v>
      </c>
      <c r="S891" s="1">
        <v>37</v>
      </c>
      <c r="T891" s="1">
        <v>1</v>
      </c>
      <c r="U891" s="1">
        <v>9092923</v>
      </c>
      <c r="V891" s="1">
        <v>0.66316556930541992</v>
      </c>
      <c r="W891" s="1">
        <v>7.8669519424438477</v>
      </c>
      <c r="X891" s="1">
        <v>7.8669519424438477</v>
      </c>
    </row>
    <row r="892" spans="1:24" x14ac:dyDescent="0.35">
      <c r="A892" s="1">
        <v>380116</v>
      </c>
      <c r="B892" s="1" t="s">
        <v>2351</v>
      </c>
      <c r="C892" s="1">
        <v>103022253</v>
      </c>
      <c r="D892" s="1">
        <v>116</v>
      </c>
      <c r="E892" s="1" t="s">
        <v>2409</v>
      </c>
      <c r="F892" s="1" t="s">
        <v>44</v>
      </c>
      <c r="G892" s="1" t="s">
        <v>43</v>
      </c>
      <c r="H892" s="1" t="s">
        <v>916</v>
      </c>
      <c r="I892" s="1">
        <v>1753158</v>
      </c>
      <c r="K892" s="1">
        <v>383661.90625</v>
      </c>
      <c r="L892" s="1">
        <v>7153989</v>
      </c>
      <c r="M892" s="1">
        <v>0.12986050546169281</v>
      </c>
      <c r="N892" s="1">
        <v>1.8487774133682251</v>
      </c>
      <c r="O892" s="1">
        <v>-5.1171720027923584E-2</v>
      </c>
      <c r="P892" s="1">
        <v>-2.8360514640808105</v>
      </c>
      <c r="Q892" s="1">
        <v>0.11919690668582916</v>
      </c>
      <c r="S892" s="1">
        <v>38</v>
      </c>
      <c r="T892" s="1">
        <v>1</v>
      </c>
      <c r="U892" s="1">
        <v>9290809</v>
      </c>
      <c r="V892" s="1">
        <v>0.19788569211959839</v>
      </c>
      <c r="W892" s="1">
        <v>2.1762638092041016</v>
      </c>
      <c r="X892" s="1">
        <v>2.1762638092041016</v>
      </c>
    </row>
    <row r="893" spans="1:24" x14ac:dyDescent="0.35">
      <c r="A893" s="1">
        <v>390116</v>
      </c>
      <c r="B893" s="1" t="s">
        <v>2352</v>
      </c>
      <c r="C893" s="1">
        <v>103022253</v>
      </c>
      <c r="D893" s="1">
        <v>116</v>
      </c>
      <c r="E893" s="1" t="s">
        <v>2409</v>
      </c>
      <c r="F893" s="1" t="s">
        <v>44</v>
      </c>
      <c r="G893" s="1" t="s">
        <v>43</v>
      </c>
      <c r="H893" s="1" t="s">
        <v>916</v>
      </c>
      <c r="I893" s="1">
        <v>1760919</v>
      </c>
      <c r="K893" s="1">
        <v>502796.65625</v>
      </c>
      <c r="L893" s="1">
        <v>7220898</v>
      </c>
      <c r="M893" s="1">
        <v>6.6909000277519226E-2</v>
      </c>
      <c r="N893" s="1">
        <v>0.93526840209960938</v>
      </c>
      <c r="O893" s="1">
        <v>7.7610001899302006E-3</v>
      </c>
      <c r="P893" s="1">
        <v>0.44268685579299927</v>
      </c>
      <c r="Q893" s="1">
        <v>0.11913474649190903</v>
      </c>
      <c r="S893" s="1">
        <v>39</v>
      </c>
      <c r="T893" s="1">
        <v>1</v>
      </c>
      <c r="U893" s="1">
        <v>9484614</v>
      </c>
      <c r="V893" s="1">
        <v>0.19380474090576172</v>
      </c>
      <c r="W893" s="1">
        <v>2.0859863758087158</v>
      </c>
      <c r="X893" s="1">
        <v>2.0859863758087158</v>
      </c>
    </row>
    <row r="894" spans="1:24" x14ac:dyDescent="0.35">
      <c r="A894" s="1">
        <v>400116</v>
      </c>
      <c r="B894" s="1" t="s">
        <v>2353</v>
      </c>
      <c r="C894" s="1">
        <v>103022253</v>
      </c>
      <c r="D894" s="1">
        <v>116</v>
      </c>
      <c r="E894" s="1" t="s">
        <v>2409</v>
      </c>
      <c r="F894" s="1" t="s">
        <v>44</v>
      </c>
      <c r="G894" s="1" t="s">
        <v>43</v>
      </c>
      <c r="H894" s="1" t="s">
        <v>916</v>
      </c>
      <c r="S894" s="1">
        <v>40</v>
      </c>
      <c r="T894" s="1">
        <v>1</v>
      </c>
      <c r="U894" s="1">
        <v>0</v>
      </c>
      <c r="V894" s="1">
        <v>0</v>
      </c>
      <c r="W894" s="1">
        <v>-100</v>
      </c>
      <c r="X894" s="1">
        <v>-100</v>
      </c>
    </row>
    <row r="895" spans="1:24" x14ac:dyDescent="0.35">
      <c r="A895" s="1">
        <v>410116</v>
      </c>
      <c r="B895" s="1" t="s">
        <v>2354</v>
      </c>
      <c r="C895" s="1">
        <v>103022253</v>
      </c>
      <c r="D895" s="1">
        <v>116</v>
      </c>
      <c r="E895" s="1" t="s">
        <v>2409</v>
      </c>
      <c r="F895" s="1" t="s">
        <v>44</v>
      </c>
      <c r="G895" s="1" t="s">
        <v>43</v>
      </c>
      <c r="H895" s="1" t="s">
        <v>916</v>
      </c>
      <c r="S895" s="1">
        <v>41</v>
      </c>
      <c r="T895" s="1">
        <v>1</v>
      </c>
      <c r="U895" s="1">
        <v>0</v>
      </c>
      <c r="V895" s="1">
        <v>0</v>
      </c>
    </row>
    <row r="896" spans="1:24" x14ac:dyDescent="0.35">
      <c r="A896" s="1">
        <v>420116</v>
      </c>
      <c r="B896" s="1" t="s">
        <v>2355</v>
      </c>
      <c r="C896" s="1">
        <v>103022253</v>
      </c>
      <c r="D896" s="1">
        <v>116</v>
      </c>
      <c r="E896" s="1" t="s">
        <v>2409</v>
      </c>
      <c r="F896" s="1" t="s">
        <v>44</v>
      </c>
      <c r="G896" s="1" t="s">
        <v>43</v>
      </c>
      <c r="H896" s="1" t="s">
        <v>916</v>
      </c>
      <c r="S896" s="1">
        <v>42</v>
      </c>
      <c r="T896" s="1">
        <v>1</v>
      </c>
      <c r="U896" s="1">
        <v>0</v>
      </c>
      <c r="V896" s="1">
        <v>0</v>
      </c>
    </row>
    <row r="897" spans="1:24" x14ac:dyDescent="0.35">
      <c r="A897" s="1">
        <v>430116</v>
      </c>
      <c r="B897" s="1" t="s">
        <v>2356</v>
      </c>
      <c r="C897" s="1">
        <v>103022253</v>
      </c>
      <c r="D897" s="1">
        <v>116</v>
      </c>
      <c r="E897" s="1" t="s">
        <v>2409</v>
      </c>
      <c r="F897" s="1" t="s">
        <v>44</v>
      </c>
      <c r="G897" s="1" t="s">
        <v>43</v>
      </c>
      <c r="H897" s="1" t="s">
        <v>916</v>
      </c>
      <c r="S897" s="1">
        <v>43</v>
      </c>
      <c r="T897" s="1">
        <v>1</v>
      </c>
      <c r="U897" s="1">
        <v>0</v>
      </c>
      <c r="V897" s="1">
        <v>0</v>
      </c>
    </row>
    <row r="898" spans="1:24" x14ac:dyDescent="0.35">
      <c r="A898" s="1">
        <v>440116</v>
      </c>
      <c r="B898" s="1" t="s">
        <v>2357</v>
      </c>
      <c r="C898" s="1">
        <v>103022253</v>
      </c>
      <c r="D898" s="1">
        <v>116</v>
      </c>
      <c r="E898" s="1" t="s">
        <v>2409</v>
      </c>
      <c r="F898" s="1" t="s">
        <v>44</v>
      </c>
      <c r="G898" s="1" t="s">
        <v>43</v>
      </c>
      <c r="H898" s="1" t="s">
        <v>916</v>
      </c>
      <c r="S898" s="1">
        <v>44</v>
      </c>
      <c r="T898" s="1">
        <v>1</v>
      </c>
      <c r="U898" s="1">
        <v>0</v>
      </c>
      <c r="V898" s="1">
        <v>0</v>
      </c>
    </row>
    <row r="899" spans="1:24" x14ac:dyDescent="0.35">
      <c r="A899" s="1">
        <v>450116</v>
      </c>
      <c r="B899" s="1" t="s">
        <v>2358</v>
      </c>
      <c r="C899" s="1">
        <v>103022253</v>
      </c>
      <c r="D899" s="1">
        <v>116</v>
      </c>
      <c r="E899" s="1" t="s">
        <v>2409</v>
      </c>
      <c r="F899" s="1" t="s">
        <v>44</v>
      </c>
      <c r="G899" s="1" t="s">
        <v>43</v>
      </c>
      <c r="H899" s="1" t="s">
        <v>916</v>
      </c>
      <c r="S899" s="1">
        <v>45</v>
      </c>
      <c r="T899" s="1">
        <v>1</v>
      </c>
      <c r="U899" s="1">
        <v>0</v>
      </c>
      <c r="V899" s="1">
        <v>0</v>
      </c>
    </row>
    <row r="900" spans="1:24" x14ac:dyDescent="0.35">
      <c r="A900" s="1">
        <v>460116</v>
      </c>
      <c r="B900" s="1" t="s">
        <v>2359</v>
      </c>
      <c r="C900" s="1">
        <v>103022253</v>
      </c>
      <c r="D900" s="1">
        <v>116</v>
      </c>
      <c r="E900" s="1" t="s">
        <v>2409</v>
      </c>
      <c r="F900" s="1" t="s">
        <v>44</v>
      </c>
      <c r="G900" s="1" t="s">
        <v>43</v>
      </c>
      <c r="H900" s="1" t="s">
        <v>916</v>
      </c>
      <c r="S900" s="1">
        <v>46</v>
      </c>
      <c r="T900" s="1">
        <v>1</v>
      </c>
      <c r="U900" s="1">
        <v>0</v>
      </c>
      <c r="V900" s="1">
        <v>0</v>
      </c>
    </row>
    <row r="901" spans="1:24" x14ac:dyDescent="0.35">
      <c r="A901" s="1">
        <v>470116</v>
      </c>
      <c r="B901" s="1" t="s">
        <v>2360</v>
      </c>
      <c r="C901" s="1">
        <v>103022253</v>
      </c>
      <c r="D901" s="1">
        <v>116</v>
      </c>
      <c r="E901" s="1" t="s">
        <v>2409</v>
      </c>
      <c r="F901" s="1" t="s">
        <v>44</v>
      </c>
      <c r="G901" s="1" t="s">
        <v>43</v>
      </c>
      <c r="H901" s="1" t="s">
        <v>916</v>
      </c>
      <c r="S901" s="1">
        <v>47</v>
      </c>
      <c r="T901" s="1">
        <v>1</v>
      </c>
      <c r="U901" s="1">
        <v>0</v>
      </c>
      <c r="V901" s="1">
        <v>0</v>
      </c>
    </row>
    <row r="902" spans="1:24" x14ac:dyDescent="0.35">
      <c r="A902" s="1">
        <v>480116</v>
      </c>
      <c r="B902" s="1" t="s">
        <v>2361</v>
      </c>
      <c r="C902" s="1">
        <v>103022253</v>
      </c>
      <c r="D902" s="1">
        <v>116</v>
      </c>
      <c r="E902" s="1" t="s">
        <v>2409</v>
      </c>
      <c r="F902" s="1" t="s">
        <v>44</v>
      </c>
      <c r="G902" s="1" t="s">
        <v>43</v>
      </c>
      <c r="H902" s="1" t="s">
        <v>916</v>
      </c>
      <c r="S902" s="1">
        <v>48</v>
      </c>
      <c r="T902" s="1">
        <v>1</v>
      </c>
      <c r="U902" s="1">
        <v>0</v>
      </c>
      <c r="V902" s="1">
        <v>0</v>
      </c>
    </row>
    <row r="903" spans="1:24" x14ac:dyDescent="0.35">
      <c r="A903" s="1">
        <v>290125</v>
      </c>
      <c r="B903" s="1" t="s">
        <v>2341</v>
      </c>
      <c r="C903" s="1">
        <v>103022503</v>
      </c>
      <c r="D903" s="1">
        <v>125</v>
      </c>
      <c r="E903" s="1" t="s">
        <v>2410</v>
      </c>
      <c r="F903" s="1" t="s">
        <v>44</v>
      </c>
      <c r="G903" s="1" t="s">
        <v>43</v>
      </c>
      <c r="H903" s="1" t="s">
        <v>916</v>
      </c>
      <c r="I903" s="1">
        <v>647826.92000000004</v>
      </c>
      <c r="K903" s="1">
        <v>202807</v>
      </c>
      <c r="L903" s="1">
        <v>11367142</v>
      </c>
      <c r="S903" s="1">
        <v>29</v>
      </c>
      <c r="T903" s="1">
        <v>1</v>
      </c>
      <c r="U903" s="1">
        <v>12217776</v>
      </c>
      <c r="V903" s="1">
        <v>0</v>
      </c>
    </row>
    <row r="904" spans="1:24" x14ac:dyDescent="0.35">
      <c r="A904" s="1">
        <v>300125</v>
      </c>
      <c r="B904" s="1" t="s">
        <v>2343</v>
      </c>
      <c r="C904" s="1">
        <v>103022503</v>
      </c>
      <c r="D904" s="1">
        <v>125</v>
      </c>
      <c r="E904" s="1" t="s">
        <v>2410</v>
      </c>
      <c r="F904" s="1" t="s">
        <v>44</v>
      </c>
      <c r="G904" s="1" t="s">
        <v>43</v>
      </c>
      <c r="H904" s="1" t="s">
        <v>916</v>
      </c>
      <c r="I904" s="1">
        <v>642883.53</v>
      </c>
      <c r="K904" s="1">
        <v>202807</v>
      </c>
      <c r="L904" s="1">
        <v>11767238</v>
      </c>
      <c r="M904" s="1">
        <v>0.40009599924087524</v>
      </c>
      <c r="N904" s="1">
        <v>3.519758939743042</v>
      </c>
      <c r="O904" s="1">
        <v>-4.9433899112045765E-3</v>
      </c>
      <c r="P904" s="1">
        <v>-0.763072669506073</v>
      </c>
      <c r="Q904" s="1">
        <v>0</v>
      </c>
      <c r="S904" s="1">
        <v>30</v>
      </c>
      <c r="T904" s="1">
        <v>1</v>
      </c>
      <c r="U904" s="1">
        <v>12612928</v>
      </c>
      <c r="V904" s="1">
        <v>0.39515259861946106</v>
      </c>
      <c r="W904" s="1">
        <v>3.2342383861541748</v>
      </c>
      <c r="X904" s="1">
        <v>3.2342383861541748</v>
      </c>
    </row>
    <row r="905" spans="1:24" x14ac:dyDescent="0.35">
      <c r="A905" s="1">
        <v>310125</v>
      </c>
      <c r="B905" s="1" t="s">
        <v>2344</v>
      </c>
      <c r="C905" s="1">
        <v>103022503</v>
      </c>
      <c r="D905" s="1">
        <v>125</v>
      </c>
      <c r="E905" s="1" t="s">
        <v>2410</v>
      </c>
      <c r="F905" s="1" t="s">
        <v>44</v>
      </c>
      <c r="G905" s="1" t="s">
        <v>43</v>
      </c>
      <c r="H905" s="1" t="s">
        <v>916</v>
      </c>
      <c r="I905" s="1">
        <v>672525.25</v>
      </c>
      <c r="K905" s="1">
        <v>202807</v>
      </c>
      <c r="L905" s="1">
        <v>11894192</v>
      </c>
      <c r="M905" s="1">
        <v>0.12695400416851044</v>
      </c>
      <c r="N905" s="1">
        <v>1.0788767337799072</v>
      </c>
      <c r="O905" s="1">
        <v>2.9641719534993172E-2</v>
      </c>
      <c r="P905" s="1">
        <v>4.6107449531555176</v>
      </c>
      <c r="Q905" s="1">
        <v>0</v>
      </c>
      <c r="S905" s="1">
        <v>31</v>
      </c>
      <c r="T905" s="1">
        <v>1</v>
      </c>
      <c r="U905" s="1">
        <v>12769524</v>
      </c>
      <c r="V905" s="1">
        <v>0.15659572184085846</v>
      </c>
      <c r="W905" s="1">
        <v>1.2415515184402466</v>
      </c>
      <c r="X905" s="1">
        <v>1.2415515184402466</v>
      </c>
    </row>
    <row r="906" spans="1:24" x14ac:dyDescent="0.35">
      <c r="A906" s="1">
        <v>320125</v>
      </c>
      <c r="B906" s="1" t="s">
        <v>2345</v>
      </c>
      <c r="C906" s="1">
        <v>103022503</v>
      </c>
      <c r="D906" s="1">
        <v>125</v>
      </c>
      <c r="E906" s="1" t="s">
        <v>2410</v>
      </c>
      <c r="F906" s="1" t="s">
        <v>44</v>
      </c>
      <c r="G906" s="1" t="s">
        <v>43</v>
      </c>
      <c r="H906" s="1" t="s">
        <v>916</v>
      </c>
      <c r="I906" s="1">
        <v>675452.01</v>
      </c>
      <c r="K906" s="1">
        <v>202807</v>
      </c>
      <c r="L906" s="1">
        <v>11997527</v>
      </c>
      <c r="M906" s="1">
        <v>0.10333500057458878</v>
      </c>
      <c r="N906" s="1">
        <v>0.86878538131713867</v>
      </c>
      <c r="O906" s="1">
        <v>2.9267598874866962E-3</v>
      </c>
      <c r="P906" s="1">
        <v>0.43518960475921631</v>
      </c>
      <c r="Q906" s="1">
        <v>0</v>
      </c>
      <c r="S906" s="1">
        <v>32</v>
      </c>
      <c r="T906" s="1">
        <v>1</v>
      </c>
      <c r="U906" s="1">
        <v>12875786</v>
      </c>
      <c r="V906" s="1">
        <v>0.10626175999641418</v>
      </c>
      <c r="W906" s="1">
        <v>0.83215320110321045</v>
      </c>
      <c r="X906" s="1">
        <v>0.83215320110321045</v>
      </c>
    </row>
    <row r="907" spans="1:24" x14ac:dyDescent="0.35">
      <c r="A907" s="1">
        <v>330125</v>
      </c>
      <c r="B907" s="1" t="s">
        <v>2346</v>
      </c>
      <c r="C907" s="1">
        <v>103022503</v>
      </c>
      <c r="D907" s="1">
        <v>125</v>
      </c>
      <c r="E907" s="1" t="s">
        <v>2410</v>
      </c>
      <c r="F907" s="1" t="s">
        <v>44</v>
      </c>
      <c r="G907" s="1" t="s">
        <v>43</v>
      </c>
      <c r="H907" s="1" t="s">
        <v>916</v>
      </c>
      <c r="I907" s="1">
        <v>746853.97</v>
      </c>
      <c r="K907" s="1">
        <v>202807</v>
      </c>
      <c r="L907" s="1">
        <v>12126262</v>
      </c>
      <c r="M907" s="1">
        <v>0.1287350058555603</v>
      </c>
      <c r="N907" s="1">
        <v>1.0730128288269043</v>
      </c>
      <c r="O907" s="1">
        <v>7.1401961147785187E-2</v>
      </c>
      <c r="P907" s="1">
        <v>10.570989608764648</v>
      </c>
      <c r="Q907" s="1">
        <v>0</v>
      </c>
      <c r="S907" s="1">
        <v>33</v>
      </c>
      <c r="T907" s="1">
        <v>1</v>
      </c>
      <c r="U907" s="1">
        <v>13075923</v>
      </c>
      <c r="V907" s="1">
        <v>0.20013695955276489</v>
      </c>
      <c r="W907" s="1">
        <v>1.5543671846389771</v>
      </c>
      <c r="X907" s="1">
        <v>1.5543671846389771</v>
      </c>
    </row>
    <row r="908" spans="1:24" x14ac:dyDescent="0.35">
      <c r="A908" s="1">
        <v>340125</v>
      </c>
      <c r="B908" s="1" t="s">
        <v>2347</v>
      </c>
      <c r="C908" s="1">
        <v>103022503</v>
      </c>
      <c r="D908" s="1">
        <v>125</v>
      </c>
      <c r="E908" s="1" t="s">
        <v>2410</v>
      </c>
      <c r="F908" s="1" t="s">
        <v>44</v>
      </c>
      <c r="G908" s="1" t="s">
        <v>43</v>
      </c>
      <c r="H908" s="1" t="s">
        <v>916</v>
      </c>
      <c r="I908" s="1">
        <v>746818.78</v>
      </c>
      <c r="K908" s="1">
        <v>202807</v>
      </c>
      <c r="L908" s="1">
        <v>12126251</v>
      </c>
      <c r="M908" s="1">
        <v>-1.1000000085914508E-5</v>
      </c>
      <c r="N908" s="1">
        <v>-9.0712208475451916E-5</v>
      </c>
      <c r="O908" s="1">
        <v>-3.5190001653973013E-5</v>
      </c>
      <c r="P908" s="1">
        <v>-4.7117643989622593E-3</v>
      </c>
      <c r="Q908" s="1">
        <v>0</v>
      </c>
      <c r="S908" s="1">
        <v>34</v>
      </c>
      <c r="T908" s="1">
        <v>1</v>
      </c>
      <c r="U908" s="1">
        <v>13075877</v>
      </c>
      <c r="V908" s="1">
        <v>-4.6190001739887521E-5</v>
      </c>
      <c r="W908" s="1">
        <v>-3.5179161932319403E-4</v>
      </c>
      <c r="X908" s="1">
        <v>-3.5179161932319403E-4</v>
      </c>
    </row>
    <row r="909" spans="1:24" x14ac:dyDescent="0.35">
      <c r="A909" s="1">
        <v>350125</v>
      </c>
      <c r="B909" s="1" t="s">
        <v>2348</v>
      </c>
      <c r="C909" s="1">
        <v>103022503</v>
      </c>
      <c r="D909" s="1">
        <v>125</v>
      </c>
      <c r="E909" s="1" t="s">
        <v>2410</v>
      </c>
      <c r="F909" s="1" t="s">
        <v>44</v>
      </c>
      <c r="G909" s="1" t="s">
        <v>43</v>
      </c>
      <c r="H909" s="1" t="s">
        <v>916</v>
      </c>
      <c r="I909" s="1">
        <v>822414</v>
      </c>
      <c r="K909" s="1">
        <v>202807</v>
      </c>
      <c r="L909" s="1">
        <v>12689263</v>
      </c>
      <c r="M909" s="1">
        <v>0.56301200389862061</v>
      </c>
      <c r="N909" s="1">
        <v>4.6429190635681152</v>
      </c>
      <c r="O909" s="1">
        <v>7.5595222413539886E-2</v>
      </c>
      <c r="P909" s="1">
        <v>10.122297286987305</v>
      </c>
      <c r="Q909" s="1">
        <v>0</v>
      </c>
      <c r="S909" s="1">
        <v>35</v>
      </c>
      <c r="T909" s="1">
        <v>1</v>
      </c>
      <c r="U909" s="1">
        <v>13714484</v>
      </c>
      <c r="V909" s="1">
        <v>0.6386072039604187</v>
      </c>
      <c r="W909" s="1">
        <v>4.8838558197021484</v>
      </c>
      <c r="X909" s="1">
        <v>4.8838558197021484</v>
      </c>
    </row>
    <row r="910" spans="1:24" x14ac:dyDescent="0.35">
      <c r="A910" s="1">
        <v>360125</v>
      </c>
      <c r="B910" s="1" t="s">
        <v>2349</v>
      </c>
      <c r="C910" s="1">
        <v>103022503</v>
      </c>
      <c r="D910" s="1">
        <v>125</v>
      </c>
      <c r="E910" s="1" t="s">
        <v>2410</v>
      </c>
      <c r="F910" s="1" t="s">
        <v>44</v>
      </c>
      <c r="G910" s="1" t="s">
        <v>43</v>
      </c>
      <c r="H910" s="1" t="s">
        <v>916</v>
      </c>
      <c r="I910" s="1">
        <v>893146</v>
      </c>
      <c r="K910" s="1">
        <v>202807</v>
      </c>
      <c r="L910" s="1">
        <v>13156241</v>
      </c>
      <c r="M910" s="1">
        <v>0.46697801351547241</v>
      </c>
      <c r="N910" s="1">
        <v>3.6801033020019531</v>
      </c>
      <c r="O910" s="1">
        <v>7.0731997489929199E-2</v>
      </c>
      <c r="P910" s="1">
        <v>8.6005344390869141</v>
      </c>
      <c r="Q910" s="1">
        <v>0</v>
      </c>
      <c r="S910" s="1">
        <v>36</v>
      </c>
      <c r="T910" s="1">
        <v>1</v>
      </c>
      <c r="U910" s="1">
        <v>14252194</v>
      </c>
      <c r="V910" s="1">
        <v>0.53771001100540161</v>
      </c>
      <c r="W910" s="1">
        <v>3.9207453727722168</v>
      </c>
      <c r="X910" s="1">
        <v>3.9207453727722168</v>
      </c>
    </row>
    <row r="911" spans="1:24" x14ac:dyDescent="0.35">
      <c r="A911" s="1">
        <v>370125</v>
      </c>
      <c r="B911" s="1" t="s">
        <v>2350</v>
      </c>
      <c r="C911" s="1">
        <v>103022503</v>
      </c>
      <c r="D911" s="1">
        <v>125</v>
      </c>
      <c r="E911" s="1" t="s">
        <v>2410</v>
      </c>
      <c r="F911" s="1" t="s">
        <v>44</v>
      </c>
      <c r="G911" s="1" t="s">
        <v>43</v>
      </c>
      <c r="H911" s="1" t="s">
        <v>916</v>
      </c>
      <c r="I911" s="1">
        <v>945308</v>
      </c>
      <c r="K911" s="1">
        <v>402807</v>
      </c>
      <c r="L911" s="1">
        <v>14534802</v>
      </c>
      <c r="M911" s="1">
        <v>1.3785610198974609</v>
      </c>
      <c r="N911" s="1">
        <v>10.47838020324707</v>
      </c>
      <c r="O911" s="1">
        <v>5.2161999046802521E-2</v>
      </c>
      <c r="P911" s="1">
        <v>5.8402547836303711</v>
      </c>
      <c r="Q911" s="1">
        <v>0.20000000298023224</v>
      </c>
      <c r="S911" s="1">
        <v>37</v>
      </c>
      <c r="T911" s="1">
        <v>1</v>
      </c>
      <c r="U911" s="1">
        <v>15882917</v>
      </c>
      <c r="V911" s="1">
        <v>1.6307229995727539</v>
      </c>
      <c r="W911" s="1">
        <v>11.441908836364746</v>
      </c>
      <c r="X911" s="1">
        <v>11.441908836364746</v>
      </c>
    </row>
    <row r="912" spans="1:24" x14ac:dyDescent="0.35">
      <c r="A912" s="1">
        <v>380125</v>
      </c>
      <c r="B912" s="1" t="s">
        <v>2351</v>
      </c>
      <c r="C912" s="1">
        <v>103022503</v>
      </c>
      <c r="D912" s="1">
        <v>125</v>
      </c>
      <c r="E912" s="1" t="s">
        <v>2410</v>
      </c>
      <c r="F912" s="1" t="s">
        <v>44</v>
      </c>
      <c r="G912" s="1" t="s">
        <v>43</v>
      </c>
      <c r="H912" s="1" t="s">
        <v>916</v>
      </c>
      <c r="I912" s="1">
        <v>1047791</v>
      </c>
      <c r="K912" s="1">
        <v>449892.84375</v>
      </c>
      <c r="L912" s="1">
        <v>14828074</v>
      </c>
      <c r="M912" s="1">
        <v>0.2932719886302948</v>
      </c>
      <c r="N912" s="1">
        <v>2.0177226066589355</v>
      </c>
      <c r="O912" s="1">
        <v>0.10248299688100815</v>
      </c>
      <c r="P912" s="1">
        <v>10.841228485107422</v>
      </c>
      <c r="Q912" s="1">
        <v>4.7085843980312347E-2</v>
      </c>
      <c r="S912" s="1">
        <v>38</v>
      </c>
      <c r="T912" s="1">
        <v>1</v>
      </c>
      <c r="U912" s="1">
        <v>16325758</v>
      </c>
      <c r="V912" s="1">
        <v>0.4428408145904541</v>
      </c>
      <c r="W912" s="1">
        <v>2.7881591320037842</v>
      </c>
      <c r="X912" s="1">
        <v>2.7881591320037842</v>
      </c>
    </row>
    <row r="913" spans="1:24" x14ac:dyDescent="0.35">
      <c r="A913" s="1">
        <v>390125</v>
      </c>
      <c r="B913" s="1" t="s">
        <v>2352</v>
      </c>
      <c r="C913" s="1">
        <v>103022503</v>
      </c>
      <c r="D913" s="1">
        <v>125</v>
      </c>
      <c r="E913" s="1" t="s">
        <v>2410</v>
      </c>
      <c r="F913" s="1" t="s">
        <v>44</v>
      </c>
      <c r="G913" s="1" t="s">
        <v>43</v>
      </c>
      <c r="H913" s="1" t="s">
        <v>916</v>
      </c>
      <c r="I913" s="1">
        <v>1073258</v>
      </c>
      <c r="K913" s="1">
        <v>696849.8125</v>
      </c>
      <c r="L913" s="1">
        <v>15004510</v>
      </c>
      <c r="M913" s="1">
        <v>0.17643600702285767</v>
      </c>
      <c r="N913" s="1">
        <v>1.1898781061172485</v>
      </c>
      <c r="O913" s="1">
        <v>2.5467000901699066E-2</v>
      </c>
      <c r="P913" s="1">
        <v>2.4305419921875</v>
      </c>
      <c r="Q913" s="1">
        <v>0.24695697426795959</v>
      </c>
      <c r="S913" s="1">
        <v>39</v>
      </c>
      <c r="T913" s="1">
        <v>1</v>
      </c>
      <c r="U913" s="1">
        <v>16774618</v>
      </c>
      <c r="V913" s="1">
        <v>0.44885998964309692</v>
      </c>
      <c r="W913" s="1">
        <v>2.7493975162506104</v>
      </c>
      <c r="X913" s="1">
        <v>2.7493975162506104</v>
      </c>
    </row>
    <row r="914" spans="1:24" x14ac:dyDescent="0.35">
      <c r="A914" s="1">
        <v>400125</v>
      </c>
      <c r="B914" s="1" t="s">
        <v>2353</v>
      </c>
      <c r="C914" s="1">
        <v>103022503</v>
      </c>
      <c r="D914" s="1">
        <v>125</v>
      </c>
      <c r="E914" s="1" t="s">
        <v>2410</v>
      </c>
      <c r="F914" s="1" t="s">
        <v>44</v>
      </c>
      <c r="G914" s="1" t="s">
        <v>43</v>
      </c>
      <c r="H914" s="1" t="s">
        <v>916</v>
      </c>
      <c r="S914" s="1">
        <v>40</v>
      </c>
      <c r="T914" s="1">
        <v>1</v>
      </c>
      <c r="U914" s="1">
        <v>0</v>
      </c>
      <c r="V914" s="1">
        <v>0</v>
      </c>
      <c r="W914" s="1">
        <v>-100</v>
      </c>
      <c r="X914" s="1">
        <v>-100</v>
      </c>
    </row>
    <row r="915" spans="1:24" x14ac:dyDescent="0.35">
      <c r="A915" s="1">
        <v>410125</v>
      </c>
      <c r="B915" s="1" t="s">
        <v>2354</v>
      </c>
      <c r="C915" s="1">
        <v>103022503</v>
      </c>
      <c r="D915" s="1">
        <v>125</v>
      </c>
      <c r="E915" s="1" t="s">
        <v>2410</v>
      </c>
      <c r="F915" s="1" t="s">
        <v>44</v>
      </c>
      <c r="G915" s="1" t="s">
        <v>43</v>
      </c>
      <c r="H915" s="1" t="s">
        <v>916</v>
      </c>
      <c r="S915" s="1">
        <v>41</v>
      </c>
      <c r="T915" s="1">
        <v>1</v>
      </c>
      <c r="U915" s="1">
        <v>0</v>
      </c>
      <c r="V915" s="1">
        <v>0</v>
      </c>
    </row>
    <row r="916" spans="1:24" x14ac:dyDescent="0.35">
      <c r="A916" s="1">
        <v>420125</v>
      </c>
      <c r="B916" s="1" t="s">
        <v>2355</v>
      </c>
      <c r="C916" s="1">
        <v>103022503</v>
      </c>
      <c r="D916" s="1">
        <v>125</v>
      </c>
      <c r="E916" s="1" t="s">
        <v>2410</v>
      </c>
      <c r="F916" s="1" t="s">
        <v>44</v>
      </c>
      <c r="G916" s="1" t="s">
        <v>43</v>
      </c>
      <c r="H916" s="1" t="s">
        <v>916</v>
      </c>
      <c r="S916" s="1">
        <v>42</v>
      </c>
      <c r="T916" s="1">
        <v>1</v>
      </c>
      <c r="U916" s="1">
        <v>0</v>
      </c>
      <c r="V916" s="1">
        <v>0</v>
      </c>
    </row>
    <row r="917" spans="1:24" x14ac:dyDescent="0.35">
      <c r="A917" s="1">
        <v>430125</v>
      </c>
      <c r="B917" s="1" t="s">
        <v>2356</v>
      </c>
      <c r="C917" s="1">
        <v>103022503</v>
      </c>
      <c r="D917" s="1">
        <v>125</v>
      </c>
      <c r="E917" s="1" t="s">
        <v>2410</v>
      </c>
      <c r="F917" s="1" t="s">
        <v>44</v>
      </c>
      <c r="G917" s="1" t="s">
        <v>43</v>
      </c>
      <c r="H917" s="1" t="s">
        <v>916</v>
      </c>
      <c r="S917" s="1">
        <v>43</v>
      </c>
      <c r="T917" s="1">
        <v>1</v>
      </c>
      <c r="U917" s="1">
        <v>0</v>
      </c>
      <c r="V917" s="1">
        <v>0</v>
      </c>
    </row>
    <row r="918" spans="1:24" x14ac:dyDescent="0.35">
      <c r="A918" s="1">
        <v>440125</v>
      </c>
      <c r="B918" s="1" t="s">
        <v>2357</v>
      </c>
      <c r="C918" s="1">
        <v>103022503</v>
      </c>
      <c r="D918" s="1">
        <v>125</v>
      </c>
      <c r="E918" s="1" t="s">
        <v>2410</v>
      </c>
      <c r="F918" s="1" t="s">
        <v>44</v>
      </c>
      <c r="G918" s="1" t="s">
        <v>43</v>
      </c>
      <c r="H918" s="1" t="s">
        <v>916</v>
      </c>
      <c r="S918" s="1">
        <v>44</v>
      </c>
      <c r="T918" s="1">
        <v>1</v>
      </c>
      <c r="U918" s="1">
        <v>0</v>
      </c>
      <c r="V918" s="1">
        <v>0</v>
      </c>
    </row>
    <row r="919" spans="1:24" x14ac:dyDescent="0.35">
      <c r="A919" s="1">
        <v>450125</v>
      </c>
      <c r="B919" s="1" t="s">
        <v>2358</v>
      </c>
      <c r="C919" s="1">
        <v>103022503</v>
      </c>
      <c r="D919" s="1">
        <v>125</v>
      </c>
      <c r="E919" s="1" t="s">
        <v>2410</v>
      </c>
      <c r="F919" s="1" t="s">
        <v>44</v>
      </c>
      <c r="G919" s="1" t="s">
        <v>43</v>
      </c>
      <c r="H919" s="1" t="s">
        <v>916</v>
      </c>
      <c r="S919" s="1">
        <v>45</v>
      </c>
      <c r="T919" s="1">
        <v>1</v>
      </c>
      <c r="U919" s="1">
        <v>0</v>
      </c>
      <c r="V919" s="1">
        <v>0</v>
      </c>
    </row>
    <row r="920" spans="1:24" x14ac:dyDescent="0.35">
      <c r="A920" s="1">
        <v>460125</v>
      </c>
      <c r="B920" s="1" t="s">
        <v>2359</v>
      </c>
      <c r="C920" s="1">
        <v>103022503</v>
      </c>
      <c r="D920" s="1">
        <v>125</v>
      </c>
      <c r="E920" s="1" t="s">
        <v>2410</v>
      </c>
      <c r="F920" s="1" t="s">
        <v>44</v>
      </c>
      <c r="G920" s="1" t="s">
        <v>43</v>
      </c>
      <c r="H920" s="1" t="s">
        <v>916</v>
      </c>
      <c r="S920" s="1">
        <v>46</v>
      </c>
      <c r="T920" s="1">
        <v>1</v>
      </c>
      <c r="U920" s="1">
        <v>0</v>
      </c>
      <c r="V920" s="1">
        <v>0</v>
      </c>
    </row>
    <row r="921" spans="1:24" x14ac:dyDescent="0.35">
      <c r="A921" s="1">
        <v>470125</v>
      </c>
      <c r="B921" s="1" t="s">
        <v>2360</v>
      </c>
      <c r="C921" s="1">
        <v>103022503</v>
      </c>
      <c r="D921" s="1">
        <v>125</v>
      </c>
      <c r="E921" s="1" t="s">
        <v>2410</v>
      </c>
      <c r="F921" s="1" t="s">
        <v>44</v>
      </c>
      <c r="G921" s="1" t="s">
        <v>43</v>
      </c>
      <c r="H921" s="1" t="s">
        <v>916</v>
      </c>
      <c r="S921" s="1">
        <v>47</v>
      </c>
      <c r="T921" s="1">
        <v>1</v>
      </c>
      <c r="U921" s="1">
        <v>0</v>
      </c>
      <c r="V921" s="1">
        <v>0</v>
      </c>
    </row>
    <row r="922" spans="1:24" x14ac:dyDescent="0.35">
      <c r="A922" s="1">
        <v>480125</v>
      </c>
      <c r="B922" s="1" t="s">
        <v>2361</v>
      </c>
      <c r="C922" s="1">
        <v>103022503</v>
      </c>
      <c r="D922" s="1">
        <v>125</v>
      </c>
      <c r="E922" s="1" t="s">
        <v>2410</v>
      </c>
      <c r="F922" s="1" t="s">
        <v>44</v>
      </c>
      <c r="G922" s="1" t="s">
        <v>43</v>
      </c>
      <c r="H922" s="1" t="s">
        <v>916</v>
      </c>
      <c r="S922" s="1">
        <v>48</v>
      </c>
      <c r="T922" s="1">
        <v>1</v>
      </c>
      <c r="U922" s="1">
        <v>0</v>
      </c>
      <c r="V922" s="1">
        <v>0</v>
      </c>
    </row>
    <row r="923" spans="1:24" x14ac:dyDescent="0.35">
      <c r="A923" s="1">
        <v>290126</v>
      </c>
      <c r="B923" s="1" t="s">
        <v>2341</v>
      </c>
      <c r="C923" s="1">
        <v>103022803</v>
      </c>
      <c r="D923" s="1">
        <v>126</v>
      </c>
      <c r="E923" s="1" t="s">
        <v>2411</v>
      </c>
      <c r="F923" s="1" t="s">
        <v>44</v>
      </c>
      <c r="G923" s="1" t="s">
        <v>43</v>
      </c>
      <c r="H923" s="1" t="s">
        <v>916</v>
      </c>
      <c r="I923" s="1">
        <v>1349694.61</v>
      </c>
      <c r="K923" s="1">
        <v>376130</v>
      </c>
      <c r="L923" s="1">
        <v>6356646</v>
      </c>
      <c r="S923" s="1">
        <v>29</v>
      </c>
      <c r="T923" s="1">
        <v>1</v>
      </c>
      <c r="U923" s="1">
        <v>8082470.5</v>
      </c>
      <c r="V923" s="1">
        <v>0</v>
      </c>
    </row>
    <row r="924" spans="1:24" x14ac:dyDescent="0.35">
      <c r="A924" s="1">
        <v>300126</v>
      </c>
      <c r="B924" s="1" t="s">
        <v>2343</v>
      </c>
      <c r="C924" s="1">
        <v>103022803</v>
      </c>
      <c r="D924" s="1">
        <v>126</v>
      </c>
      <c r="E924" s="1" t="s">
        <v>2411</v>
      </c>
      <c r="F924" s="1" t="s">
        <v>44</v>
      </c>
      <c r="G924" s="1" t="s">
        <v>43</v>
      </c>
      <c r="H924" s="1" t="s">
        <v>916</v>
      </c>
      <c r="I924" s="1">
        <v>1377490.17</v>
      </c>
      <c r="K924" s="1">
        <v>376130</v>
      </c>
      <c r="L924" s="1">
        <v>6671919.5</v>
      </c>
      <c r="M924" s="1">
        <v>0.31527349352836609</v>
      </c>
      <c r="N924" s="1">
        <v>4.9597458839416504</v>
      </c>
      <c r="O924" s="1">
        <v>2.7795560657978058E-2</v>
      </c>
      <c r="P924" s="1">
        <v>2.0593962669372559</v>
      </c>
      <c r="Q924" s="1">
        <v>0</v>
      </c>
      <c r="S924" s="1">
        <v>30</v>
      </c>
      <c r="T924" s="1">
        <v>1</v>
      </c>
      <c r="U924" s="1">
        <v>8425540</v>
      </c>
      <c r="V924" s="1">
        <v>0.34306904673576355</v>
      </c>
      <c r="W924" s="1">
        <v>4.2446117401123047</v>
      </c>
      <c r="X924" s="1">
        <v>4.2446117401123047</v>
      </c>
    </row>
    <row r="925" spans="1:24" x14ac:dyDescent="0.35">
      <c r="A925" s="1">
        <v>310126</v>
      </c>
      <c r="B925" s="1" t="s">
        <v>2344</v>
      </c>
      <c r="C925" s="1">
        <v>103022803</v>
      </c>
      <c r="D925" s="1">
        <v>126</v>
      </c>
      <c r="E925" s="1" t="s">
        <v>2411</v>
      </c>
      <c r="F925" s="1" t="s">
        <v>44</v>
      </c>
      <c r="G925" s="1" t="s">
        <v>43</v>
      </c>
      <c r="H925" s="1" t="s">
        <v>916</v>
      </c>
      <c r="I925" s="1">
        <v>1434785.13</v>
      </c>
      <c r="K925" s="1">
        <v>376130</v>
      </c>
      <c r="L925" s="1">
        <v>6859322</v>
      </c>
      <c r="M925" s="1">
        <v>0.18740250170230865</v>
      </c>
      <c r="N925" s="1">
        <v>2.8088243007659912</v>
      </c>
      <c r="O925" s="1">
        <v>5.729496106505394E-2</v>
      </c>
      <c r="P925" s="1">
        <v>4.1593732833862305</v>
      </c>
      <c r="Q925" s="1">
        <v>0</v>
      </c>
      <c r="S925" s="1">
        <v>31</v>
      </c>
      <c r="T925" s="1">
        <v>1</v>
      </c>
      <c r="U925" s="1">
        <v>8670237</v>
      </c>
      <c r="V925" s="1">
        <v>0.24469746649265289</v>
      </c>
      <c r="W925" s="1">
        <v>2.9042294025421143</v>
      </c>
      <c r="X925" s="1">
        <v>2.9042294025421143</v>
      </c>
    </row>
    <row r="926" spans="1:24" x14ac:dyDescent="0.35">
      <c r="A926" s="1">
        <v>320126</v>
      </c>
      <c r="B926" s="1" t="s">
        <v>2345</v>
      </c>
      <c r="C926" s="1">
        <v>103022803</v>
      </c>
      <c r="D926" s="1">
        <v>126</v>
      </c>
      <c r="E926" s="1" t="s">
        <v>2411</v>
      </c>
      <c r="F926" s="1" t="s">
        <v>44</v>
      </c>
      <c r="G926" s="1" t="s">
        <v>43</v>
      </c>
      <c r="H926" s="1" t="s">
        <v>916</v>
      </c>
      <c r="I926" s="1">
        <v>1430710.35</v>
      </c>
      <c r="K926" s="1">
        <v>2376130</v>
      </c>
      <c r="L926" s="1">
        <v>7007927.5</v>
      </c>
      <c r="M926" s="1">
        <v>0.14860549569129944</v>
      </c>
      <c r="N926" s="1">
        <v>2.1664750576019287</v>
      </c>
      <c r="O926" s="1">
        <v>-4.0747798047959805E-3</v>
      </c>
      <c r="P926" s="1">
        <v>-0.28399932384490967</v>
      </c>
      <c r="Q926" s="1">
        <v>2</v>
      </c>
      <c r="S926" s="1">
        <v>32</v>
      </c>
      <c r="T926" s="1">
        <v>1</v>
      </c>
      <c r="U926" s="1">
        <v>10814768</v>
      </c>
      <c r="V926" s="1">
        <v>2.1445307731628418</v>
      </c>
      <c r="W926" s="1">
        <v>24.734397888183594</v>
      </c>
      <c r="X926" s="1">
        <v>24.734397888183594</v>
      </c>
    </row>
    <row r="927" spans="1:24" x14ac:dyDescent="0.35">
      <c r="A927" s="1">
        <v>330126</v>
      </c>
      <c r="B927" s="1" t="s">
        <v>2346</v>
      </c>
      <c r="C927" s="1">
        <v>103022803</v>
      </c>
      <c r="D927" s="1">
        <v>126</v>
      </c>
      <c r="E927" s="1" t="s">
        <v>2411</v>
      </c>
      <c r="F927" s="1" t="s">
        <v>44</v>
      </c>
      <c r="G927" s="1" t="s">
        <v>43</v>
      </c>
      <c r="H927" s="1" t="s">
        <v>916</v>
      </c>
      <c r="I927" s="1">
        <v>1502860.21</v>
      </c>
      <c r="K927" s="1">
        <v>2376130</v>
      </c>
      <c r="L927" s="1">
        <v>7269780.5</v>
      </c>
      <c r="M927" s="1">
        <v>0.26185300946235657</v>
      </c>
      <c r="N927" s="1">
        <v>3.7365255355834961</v>
      </c>
      <c r="O927" s="1">
        <v>7.2149857878684998E-2</v>
      </c>
      <c r="P927" s="1">
        <v>5.0429396629333496</v>
      </c>
      <c r="Q927" s="1">
        <v>0</v>
      </c>
      <c r="S927" s="1">
        <v>33</v>
      </c>
      <c r="T927" s="1">
        <v>1</v>
      </c>
      <c r="U927" s="1">
        <v>11148771</v>
      </c>
      <c r="V927" s="1">
        <v>0.33400285243988037</v>
      </c>
      <c r="W927" s="1">
        <v>3.0883972644805908</v>
      </c>
      <c r="X927" s="1">
        <v>3.0883972644805908</v>
      </c>
    </row>
    <row r="928" spans="1:24" x14ac:dyDescent="0.35">
      <c r="A928" s="1">
        <v>340126</v>
      </c>
      <c r="B928" s="1" t="s">
        <v>2347</v>
      </c>
      <c r="C928" s="1">
        <v>103022803</v>
      </c>
      <c r="D928" s="1">
        <v>126</v>
      </c>
      <c r="E928" s="1" t="s">
        <v>2411</v>
      </c>
      <c r="F928" s="1" t="s">
        <v>44</v>
      </c>
      <c r="G928" s="1" t="s">
        <v>43</v>
      </c>
      <c r="H928" s="1" t="s">
        <v>916</v>
      </c>
      <c r="I928" s="1">
        <v>1363610</v>
      </c>
      <c r="K928" s="1">
        <v>2376130</v>
      </c>
      <c r="L928" s="1">
        <v>7269768</v>
      </c>
      <c r="M928" s="1">
        <v>-1.249999968422344E-5</v>
      </c>
      <c r="N928" s="1">
        <v>-1.7194467363879085E-4</v>
      </c>
      <c r="O928" s="1">
        <v>-0.13925020396709442</v>
      </c>
      <c r="P928" s="1">
        <v>-9.2656793594360352</v>
      </c>
      <c r="Q928" s="1">
        <v>0</v>
      </c>
      <c r="S928" s="1">
        <v>34</v>
      </c>
      <c r="T928" s="1">
        <v>1</v>
      </c>
      <c r="U928" s="1">
        <v>11009508</v>
      </c>
      <c r="V928" s="1">
        <v>-0.13926270604133606</v>
      </c>
      <c r="W928" s="1">
        <v>-1.2491332292556763</v>
      </c>
      <c r="X928" s="1">
        <v>-1.2491332292556763</v>
      </c>
    </row>
    <row r="929" spans="1:24" x14ac:dyDescent="0.35">
      <c r="A929" s="1">
        <v>350126</v>
      </c>
      <c r="B929" s="1" t="s">
        <v>2348</v>
      </c>
      <c r="C929" s="1">
        <v>103022803</v>
      </c>
      <c r="D929" s="1">
        <v>126</v>
      </c>
      <c r="E929" s="1" t="s">
        <v>2411</v>
      </c>
      <c r="F929" s="1" t="s">
        <v>44</v>
      </c>
      <c r="G929" s="1" t="s">
        <v>43</v>
      </c>
      <c r="H929" s="1" t="s">
        <v>916</v>
      </c>
      <c r="I929" s="1">
        <v>1442375.16</v>
      </c>
      <c r="K929" s="1">
        <v>2376130</v>
      </c>
      <c r="L929" s="1">
        <v>7974937</v>
      </c>
      <c r="M929" s="1">
        <v>0.70516902208328247</v>
      </c>
      <c r="N929" s="1">
        <v>9.7000207901000977</v>
      </c>
      <c r="O929" s="1">
        <v>7.8765161335468292E-2</v>
      </c>
      <c r="P929" s="1">
        <v>5.7762231826782227</v>
      </c>
      <c r="Q929" s="1">
        <v>0</v>
      </c>
      <c r="S929" s="1">
        <v>35</v>
      </c>
      <c r="T929" s="1">
        <v>1</v>
      </c>
      <c r="U929" s="1">
        <v>11793442</v>
      </c>
      <c r="V929" s="1">
        <v>0.78393417596817017</v>
      </c>
      <c r="W929" s="1">
        <v>7.1205182075500488</v>
      </c>
      <c r="X929" s="1">
        <v>7.1205182075500488</v>
      </c>
    </row>
    <row r="930" spans="1:24" x14ac:dyDescent="0.35">
      <c r="A930" s="1">
        <v>360126</v>
      </c>
      <c r="B930" s="1" t="s">
        <v>2349</v>
      </c>
      <c r="C930" s="1">
        <v>103022803</v>
      </c>
      <c r="D930" s="1">
        <v>126</v>
      </c>
      <c r="E930" s="1" t="s">
        <v>2411</v>
      </c>
      <c r="F930" s="1" t="s">
        <v>44</v>
      </c>
      <c r="G930" s="1" t="s">
        <v>43</v>
      </c>
      <c r="H930" s="1" t="s">
        <v>916</v>
      </c>
      <c r="I930" s="1">
        <v>1639997.91</v>
      </c>
      <c r="K930" s="1">
        <v>2726130</v>
      </c>
      <c r="L930" s="1">
        <v>9445914</v>
      </c>
      <c r="M930" s="1">
        <v>1.4709769487380981</v>
      </c>
      <c r="N930" s="1">
        <v>18.444997787475586</v>
      </c>
      <c r="O930" s="1">
        <v>0.19762274622917175</v>
      </c>
      <c r="P930" s="1">
        <v>13.701203346252441</v>
      </c>
      <c r="Q930" s="1">
        <v>0.34999999403953552</v>
      </c>
      <c r="S930" s="1">
        <v>36</v>
      </c>
      <c r="T930" s="1">
        <v>1</v>
      </c>
      <c r="U930" s="1">
        <v>13812042</v>
      </c>
      <c r="V930" s="1">
        <v>2.0185997486114502</v>
      </c>
      <c r="W930" s="1">
        <v>17.116292953491211</v>
      </c>
      <c r="X930" s="1">
        <v>17.116292953491211</v>
      </c>
    </row>
    <row r="931" spans="1:24" x14ac:dyDescent="0.35">
      <c r="A931" s="1">
        <v>370126</v>
      </c>
      <c r="B931" s="1" t="s">
        <v>2350</v>
      </c>
      <c r="C931" s="1">
        <v>103022803</v>
      </c>
      <c r="D931" s="1">
        <v>126</v>
      </c>
      <c r="E931" s="1" t="s">
        <v>2411</v>
      </c>
      <c r="F931" s="1" t="s">
        <v>44</v>
      </c>
      <c r="G931" s="1" t="s">
        <v>43</v>
      </c>
      <c r="H931" s="1" t="s">
        <v>916</v>
      </c>
      <c r="I931" s="1">
        <v>1741351.04</v>
      </c>
      <c r="K931" s="1">
        <v>2376130.2599999998</v>
      </c>
      <c r="L931" s="1">
        <v>10569939</v>
      </c>
      <c r="M931" s="1">
        <v>1.1240249872207642</v>
      </c>
      <c r="N931" s="1">
        <v>11.899589538574219</v>
      </c>
      <c r="O931" s="1">
        <v>0.10135313123464584</v>
      </c>
      <c r="P931" s="1">
        <v>6.1800765991210938</v>
      </c>
      <c r="Q931" s="1">
        <v>-0.34999972581863403</v>
      </c>
      <c r="S931" s="1">
        <v>37</v>
      </c>
      <c r="T931" s="1">
        <v>1</v>
      </c>
      <c r="U931" s="1">
        <v>14687420</v>
      </c>
      <c r="V931" s="1">
        <v>0.87537837028503418</v>
      </c>
      <c r="W931" s="1">
        <v>6.3377885818481445</v>
      </c>
      <c r="X931" s="1">
        <v>6.3377885818481445</v>
      </c>
    </row>
    <row r="932" spans="1:24" x14ac:dyDescent="0.35">
      <c r="A932" s="1">
        <v>380126</v>
      </c>
      <c r="B932" s="1" t="s">
        <v>2351</v>
      </c>
      <c r="C932" s="1">
        <v>103022803</v>
      </c>
      <c r="D932" s="1">
        <v>126</v>
      </c>
      <c r="E932" s="1" t="s">
        <v>2411</v>
      </c>
      <c r="F932" s="1" t="s">
        <v>44</v>
      </c>
      <c r="G932" s="1" t="s">
        <v>43</v>
      </c>
      <c r="H932" s="1" t="s">
        <v>916</v>
      </c>
      <c r="I932" s="1">
        <v>2056084</v>
      </c>
      <c r="K932" s="1">
        <v>3241754.75</v>
      </c>
      <c r="L932" s="1">
        <v>12671378</v>
      </c>
      <c r="M932" s="1">
        <v>2.1014389991760254</v>
      </c>
      <c r="N932" s="1">
        <v>19.881278991699219</v>
      </c>
      <c r="O932" s="1">
        <v>0.31473296880722046</v>
      </c>
      <c r="P932" s="1">
        <v>18.074068069458008</v>
      </c>
      <c r="Q932" s="1">
        <v>0.86562448740005493</v>
      </c>
      <c r="S932" s="1">
        <v>38</v>
      </c>
      <c r="T932" s="1">
        <v>1</v>
      </c>
      <c r="U932" s="1">
        <v>17969216</v>
      </c>
      <c r="V932" s="1">
        <v>3.2817964553833008</v>
      </c>
      <c r="W932" s="1">
        <v>22.344264984130859</v>
      </c>
      <c r="X932" s="1">
        <v>22.344264984130859</v>
      </c>
    </row>
    <row r="933" spans="1:24" x14ac:dyDescent="0.35">
      <c r="A933" s="1">
        <v>390126</v>
      </c>
      <c r="B933" s="1" t="s">
        <v>2352</v>
      </c>
      <c r="C933" s="1">
        <v>103022803</v>
      </c>
      <c r="D933" s="1">
        <v>126</v>
      </c>
      <c r="E933" s="1" t="s">
        <v>2411</v>
      </c>
      <c r="F933" s="1" t="s">
        <v>44</v>
      </c>
      <c r="G933" s="1" t="s">
        <v>43</v>
      </c>
      <c r="H933" s="1" t="s">
        <v>916</v>
      </c>
      <c r="I933" s="1">
        <v>2369850</v>
      </c>
      <c r="K933" s="1">
        <v>4079931.5</v>
      </c>
      <c r="L933" s="1">
        <v>12855994</v>
      </c>
      <c r="M933" s="1">
        <v>0.18461599946022034</v>
      </c>
      <c r="N933" s="1">
        <v>1.4569528102874756</v>
      </c>
      <c r="O933" s="1">
        <v>0.3137660026550293</v>
      </c>
      <c r="P933" s="1">
        <v>15.260368347167969</v>
      </c>
      <c r="Q933" s="1">
        <v>0.83817672729492188</v>
      </c>
      <c r="S933" s="1">
        <v>39</v>
      </c>
      <c r="T933" s="1">
        <v>1</v>
      </c>
      <c r="U933" s="1">
        <v>19305776</v>
      </c>
      <c r="V933" s="1">
        <v>1.3365586996078491</v>
      </c>
      <c r="W933" s="1">
        <v>7.438054084777832</v>
      </c>
      <c r="X933" s="1">
        <v>7.438054084777832</v>
      </c>
    </row>
    <row r="934" spans="1:24" x14ac:dyDescent="0.35">
      <c r="A934" s="1">
        <v>400126</v>
      </c>
      <c r="B934" s="1" t="s">
        <v>2353</v>
      </c>
      <c r="C934" s="1">
        <v>103022803</v>
      </c>
      <c r="D934" s="1">
        <v>126</v>
      </c>
      <c r="E934" s="1" t="s">
        <v>2411</v>
      </c>
      <c r="F934" s="1" t="s">
        <v>44</v>
      </c>
      <c r="G934" s="1" t="s">
        <v>43</v>
      </c>
      <c r="H934" s="1" t="s">
        <v>916</v>
      </c>
      <c r="S934" s="1">
        <v>40</v>
      </c>
      <c r="T934" s="1">
        <v>1</v>
      </c>
      <c r="U934" s="1">
        <v>0</v>
      </c>
      <c r="V934" s="1">
        <v>0</v>
      </c>
      <c r="W934" s="1">
        <v>-100</v>
      </c>
      <c r="X934" s="1">
        <v>-100</v>
      </c>
    </row>
    <row r="935" spans="1:24" x14ac:dyDescent="0.35">
      <c r="A935" s="1">
        <v>410126</v>
      </c>
      <c r="B935" s="1" t="s">
        <v>2354</v>
      </c>
      <c r="C935" s="1">
        <v>103022803</v>
      </c>
      <c r="D935" s="1">
        <v>126</v>
      </c>
      <c r="E935" s="1" t="s">
        <v>2411</v>
      </c>
      <c r="F935" s="1" t="s">
        <v>44</v>
      </c>
      <c r="G935" s="1" t="s">
        <v>43</v>
      </c>
      <c r="H935" s="1" t="s">
        <v>916</v>
      </c>
      <c r="S935" s="1">
        <v>41</v>
      </c>
      <c r="T935" s="1">
        <v>1</v>
      </c>
      <c r="U935" s="1">
        <v>0</v>
      </c>
      <c r="V935" s="1">
        <v>0</v>
      </c>
    </row>
    <row r="936" spans="1:24" x14ac:dyDescent="0.35">
      <c r="A936" s="1">
        <v>420126</v>
      </c>
      <c r="B936" s="1" t="s">
        <v>2355</v>
      </c>
      <c r="C936" s="1">
        <v>103022803</v>
      </c>
      <c r="D936" s="1">
        <v>126</v>
      </c>
      <c r="E936" s="1" t="s">
        <v>2411</v>
      </c>
      <c r="F936" s="1" t="s">
        <v>44</v>
      </c>
      <c r="G936" s="1" t="s">
        <v>43</v>
      </c>
      <c r="H936" s="1" t="s">
        <v>916</v>
      </c>
      <c r="S936" s="1">
        <v>42</v>
      </c>
      <c r="T936" s="1">
        <v>1</v>
      </c>
      <c r="U936" s="1">
        <v>0</v>
      </c>
      <c r="V936" s="1">
        <v>0</v>
      </c>
    </row>
    <row r="937" spans="1:24" x14ac:dyDescent="0.35">
      <c r="A937" s="1">
        <v>430126</v>
      </c>
      <c r="B937" s="1" t="s">
        <v>2356</v>
      </c>
      <c r="C937" s="1">
        <v>103022803</v>
      </c>
      <c r="D937" s="1">
        <v>126</v>
      </c>
      <c r="E937" s="1" t="s">
        <v>2411</v>
      </c>
      <c r="F937" s="1" t="s">
        <v>44</v>
      </c>
      <c r="G937" s="1" t="s">
        <v>43</v>
      </c>
      <c r="H937" s="1" t="s">
        <v>916</v>
      </c>
      <c r="S937" s="1">
        <v>43</v>
      </c>
      <c r="T937" s="1">
        <v>1</v>
      </c>
      <c r="U937" s="1">
        <v>0</v>
      </c>
      <c r="V937" s="1">
        <v>0</v>
      </c>
    </row>
    <row r="938" spans="1:24" x14ac:dyDescent="0.35">
      <c r="A938" s="1">
        <v>440126</v>
      </c>
      <c r="B938" s="1" t="s">
        <v>2357</v>
      </c>
      <c r="C938" s="1">
        <v>103022803</v>
      </c>
      <c r="D938" s="1">
        <v>126</v>
      </c>
      <c r="E938" s="1" t="s">
        <v>2411</v>
      </c>
      <c r="F938" s="1" t="s">
        <v>44</v>
      </c>
      <c r="G938" s="1" t="s">
        <v>43</v>
      </c>
      <c r="H938" s="1" t="s">
        <v>916</v>
      </c>
      <c r="S938" s="1">
        <v>44</v>
      </c>
      <c r="T938" s="1">
        <v>1</v>
      </c>
      <c r="U938" s="1">
        <v>0</v>
      </c>
      <c r="V938" s="1">
        <v>0</v>
      </c>
    </row>
    <row r="939" spans="1:24" x14ac:dyDescent="0.35">
      <c r="A939" s="1">
        <v>450126</v>
      </c>
      <c r="B939" s="1" t="s">
        <v>2358</v>
      </c>
      <c r="C939" s="1">
        <v>103022803</v>
      </c>
      <c r="D939" s="1">
        <v>126</v>
      </c>
      <c r="E939" s="1" t="s">
        <v>2411</v>
      </c>
      <c r="F939" s="1" t="s">
        <v>44</v>
      </c>
      <c r="G939" s="1" t="s">
        <v>43</v>
      </c>
      <c r="H939" s="1" t="s">
        <v>916</v>
      </c>
      <c r="S939" s="1">
        <v>45</v>
      </c>
      <c r="T939" s="1">
        <v>1</v>
      </c>
      <c r="U939" s="1">
        <v>0</v>
      </c>
      <c r="V939" s="1">
        <v>0</v>
      </c>
    </row>
    <row r="940" spans="1:24" x14ac:dyDescent="0.35">
      <c r="A940" s="1">
        <v>460126</v>
      </c>
      <c r="B940" s="1" t="s">
        <v>2359</v>
      </c>
      <c r="C940" s="1">
        <v>103022803</v>
      </c>
      <c r="D940" s="1">
        <v>126</v>
      </c>
      <c r="E940" s="1" t="s">
        <v>2411</v>
      </c>
      <c r="F940" s="1" t="s">
        <v>44</v>
      </c>
      <c r="G940" s="1" t="s">
        <v>43</v>
      </c>
      <c r="H940" s="1" t="s">
        <v>916</v>
      </c>
      <c r="S940" s="1">
        <v>46</v>
      </c>
      <c r="T940" s="1">
        <v>1</v>
      </c>
      <c r="U940" s="1">
        <v>0</v>
      </c>
      <c r="V940" s="1">
        <v>0</v>
      </c>
    </row>
    <row r="941" spans="1:24" x14ac:dyDescent="0.35">
      <c r="A941" s="1">
        <v>470126</v>
      </c>
      <c r="B941" s="1" t="s">
        <v>2360</v>
      </c>
      <c r="C941" s="1">
        <v>103022803</v>
      </c>
      <c r="D941" s="1">
        <v>126</v>
      </c>
      <c r="E941" s="1" t="s">
        <v>2411</v>
      </c>
      <c r="F941" s="1" t="s">
        <v>44</v>
      </c>
      <c r="G941" s="1" t="s">
        <v>43</v>
      </c>
      <c r="H941" s="1" t="s">
        <v>916</v>
      </c>
      <c r="S941" s="1">
        <v>47</v>
      </c>
      <c r="T941" s="1">
        <v>1</v>
      </c>
      <c r="U941" s="1">
        <v>0</v>
      </c>
      <c r="V941" s="1">
        <v>0</v>
      </c>
    </row>
    <row r="942" spans="1:24" x14ac:dyDescent="0.35">
      <c r="A942" s="1">
        <v>480126</v>
      </c>
      <c r="B942" s="1" t="s">
        <v>2361</v>
      </c>
      <c r="C942" s="1">
        <v>103022803</v>
      </c>
      <c r="D942" s="1">
        <v>126</v>
      </c>
      <c r="E942" s="1" t="s">
        <v>2411</v>
      </c>
      <c r="F942" s="1" t="s">
        <v>44</v>
      </c>
      <c r="G942" s="1" t="s">
        <v>43</v>
      </c>
      <c r="H942" s="1" t="s">
        <v>916</v>
      </c>
      <c r="S942" s="1">
        <v>48</v>
      </c>
      <c r="T942" s="1">
        <v>1</v>
      </c>
      <c r="U942" s="1">
        <v>0</v>
      </c>
      <c r="V942" s="1">
        <v>0</v>
      </c>
    </row>
    <row r="943" spans="1:24" x14ac:dyDescent="0.35">
      <c r="A943" s="1">
        <v>290135</v>
      </c>
      <c r="B943" s="1" t="s">
        <v>2341</v>
      </c>
      <c r="C943" s="1">
        <v>103023153</v>
      </c>
      <c r="D943" s="1">
        <v>135</v>
      </c>
      <c r="E943" s="1" t="s">
        <v>2412</v>
      </c>
      <c r="F943" s="1" t="s">
        <v>44</v>
      </c>
      <c r="G943" s="1" t="s">
        <v>43</v>
      </c>
      <c r="H943" s="1" t="s">
        <v>916</v>
      </c>
      <c r="I943" s="1">
        <v>1737118.79</v>
      </c>
      <c r="L943" s="1">
        <v>9077223</v>
      </c>
      <c r="S943" s="1">
        <v>29</v>
      </c>
      <c r="T943" s="1">
        <v>1</v>
      </c>
      <c r="U943" s="1">
        <v>10814342</v>
      </c>
      <c r="V943" s="1">
        <v>0</v>
      </c>
    </row>
    <row r="944" spans="1:24" x14ac:dyDescent="0.35">
      <c r="A944" s="1">
        <v>300135</v>
      </c>
      <c r="B944" s="1" t="s">
        <v>2343</v>
      </c>
      <c r="C944" s="1">
        <v>103023153</v>
      </c>
      <c r="D944" s="1">
        <v>135</v>
      </c>
      <c r="E944" s="1" t="s">
        <v>2412</v>
      </c>
      <c r="F944" s="1" t="s">
        <v>44</v>
      </c>
      <c r="G944" s="1" t="s">
        <v>43</v>
      </c>
      <c r="H944" s="1" t="s">
        <v>916</v>
      </c>
      <c r="I944" s="1">
        <v>1755895.42</v>
      </c>
      <c r="L944" s="1">
        <v>9234038</v>
      </c>
      <c r="M944" s="1">
        <v>0.15681500732898712</v>
      </c>
      <c r="N944" s="1">
        <v>1.7275657653808594</v>
      </c>
      <c r="O944" s="1">
        <v>1.8776629120111465E-2</v>
      </c>
      <c r="P944" s="1">
        <v>1.0809065103530884</v>
      </c>
      <c r="S944" s="1">
        <v>30</v>
      </c>
      <c r="T944" s="1">
        <v>1</v>
      </c>
      <c r="U944" s="1">
        <v>10989933</v>
      </c>
      <c r="V944" s="1">
        <v>0.17559163272380829</v>
      </c>
      <c r="W944" s="1">
        <v>1.6236864328384399</v>
      </c>
      <c r="X944" s="1">
        <v>1.6236864328384399</v>
      </c>
    </row>
    <row r="945" spans="1:24" x14ac:dyDescent="0.35">
      <c r="A945" s="1">
        <v>310135</v>
      </c>
      <c r="B945" s="1" t="s">
        <v>2344</v>
      </c>
      <c r="C945" s="1">
        <v>103023153</v>
      </c>
      <c r="D945" s="1">
        <v>135</v>
      </c>
      <c r="E945" s="1" t="s">
        <v>2412</v>
      </c>
      <c r="F945" s="1" t="s">
        <v>44</v>
      </c>
      <c r="G945" s="1" t="s">
        <v>43</v>
      </c>
      <c r="H945" s="1" t="s">
        <v>916</v>
      </c>
      <c r="I945" s="1">
        <v>1811237.4</v>
      </c>
      <c r="K945" s="1">
        <v>907258</v>
      </c>
      <c r="L945" s="1">
        <v>9330541</v>
      </c>
      <c r="M945" s="1">
        <v>9.6502996981143951E-2</v>
      </c>
      <c r="N945" s="1">
        <v>1.0450791120529175</v>
      </c>
      <c r="O945" s="1">
        <v>5.534198135137558E-2</v>
      </c>
      <c r="P945" s="1">
        <v>3.1517810821533203</v>
      </c>
      <c r="S945" s="1">
        <v>31</v>
      </c>
      <c r="T945" s="1">
        <v>1</v>
      </c>
      <c r="U945" s="1">
        <v>12049036</v>
      </c>
      <c r="V945" s="1">
        <v>0.15184497833251953</v>
      </c>
      <c r="W945" s="1">
        <v>9.637028694152832</v>
      </c>
      <c r="X945" s="1">
        <v>9.637028694152832</v>
      </c>
    </row>
    <row r="946" spans="1:24" x14ac:dyDescent="0.35">
      <c r="A946" s="1">
        <v>320135</v>
      </c>
      <c r="B946" s="1" t="s">
        <v>2345</v>
      </c>
      <c r="C946" s="1">
        <v>103023153</v>
      </c>
      <c r="D946" s="1">
        <v>135</v>
      </c>
      <c r="E946" s="1" t="s">
        <v>2412</v>
      </c>
      <c r="F946" s="1" t="s">
        <v>44</v>
      </c>
      <c r="G946" s="1" t="s">
        <v>43</v>
      </c>
      <c r="H946" s="1" t="s">
        <v>916</v>
      </c>
      <c r="I946" s="1">
        <v>1838991.01</v>
      </c>
      <c r="K946" s="1">
        <v>453629</v>
      </c>
      <c r="L946" s="1">
        <v>9390689</v>
      </c>
      <c r="M946" s="1">
        <v>6.0148000717163086E-2</v>
      </c>
      <c r="N946" s="1">
        <v>0.64463573694229126</v>
      </c>
      <c r="O946" s="1">
        <v>2.7753610163927078E-2</v>
      </c>
      <c r="P946" s="1">
        <v>1.5323010683059692</v>
      </c>
      <c r="Q946" s="1">
        <v>-0.45362898707389832</v>
      </c>
      <c r="S946" s="1">
        <v>32</v>
      </c>
      <c r="T946" s="1">
        <v>1</v>
      </c>
      <c r="U946" s="1">
        <v>11683309</v>
      </c>
      <c r="V946" s="1">
        <v>-0.36572736501693726</v>
      </c>
      <c r="W946" s="1">
        <v>-3.0353217124938965</v>
      </c>
      <c r="X946" s="1">
        <v>-3.0353217124938965</v>
      </c>
    </row>
    <row r="947" spans="1:24" x14ac:dyDescent="0.35">
      <c r="A947" s="1">
        <v>330135</v>
      </c>
      <c r="B947" s="1" t="s">
        <v>2346</v>
      </c>
      <c r="C947" s="1">
        <v>103023153</v>
      </c>
      <c r="D947" s="1">
        <v>135</v>
      </c>
      <c r="E947" s="1" t="s">
        <v>2412</v>
      </c>
      <c r="F947" s="1" t="s">
        <v>44</v>
      </c>
      <c r="G947" s="1" t="s">
        <v>43</v>
      </c>
      <c r="H947" s="1" t="s">
        <v>916</v>
      </c>
      <c r="I947" s="1">
        <v>1918700.05</v>
      </c>
      <c r="K947" s="1">
        <v>453629</v>
      </c>
      <c r="L947" s="1">
        <v>9620637</v>
      </c>
      <c r="M947" s="1">
        <v>0.22994799911975861</v>
      </c>
      <c r="N947" s="1">
        <v>2.4486808776855469</v>
      </c>
      <c r="O947" s="1">
        <v>7.9709038138389587E-2</v>
      </c>
      <c r="P947" s="1">
        <v>4.3343896865844727</v>
      </c>
      <c r="Q947" s="1">
        <v>0</v>
      </c>
      <c r="S947" s="1">
        <v>33</v>
      </c>
      <c r="T947" s="1">
        <v>1</v>
      </c>
      <c r="U947" s="1">
        <v>11992966</v>
      </c>
      <c r="V947" s="1">
        <v>0.30965703725814819</v>
      </c>
      <c r="W947" s="1">
        <v>2.6504220962524414</v>
      </c>
      <c r="X947" s="1">
        <v>2.6504220962524414</v>
      </c>
    </row>
    <row r="948" spans="1:24" x14ac:dyDescent="0.35">
      <c r="A948" s="1">
        <v>340135</v>
      </c>
      <c r="B948" s="1" t="s">
        <v>2347</v>
      </c>
      <c r="C948" s="1">
        <v>103023153</v>
      </c>
      <c r="D948" s="1">
        <v>135</v>
      </c>
      <c r="E948" s="1" t="s">
        <v>2412</v>
      </c>
      <c r="F948" s="1" t="s">
        <v>44</v>
      </c>
      <c r="G948" s="1" t="s">
        <v>43</v>
      </c>
      <c r="H948" s="1" t="s">
        <v>916</v>
      </c>
      <c r="I948" s="1">
        <v>1918627.7</v>
      </c>
      <c r="K948" s="1">
        <v>453629</v>
      </c>
      <c r="L948" s="1">
        <v>9620630</v>
      </c>
      <c r="M948" s="1">
        <v>-7.0000000960135367E-6</v>
      </c>
      <c r="N948" s="1">
        <v>-7.2760252805892378E-5</v>
      </c>
      <c r="O948" s="1">
        <v>-7.2349997935816646E-5</v>
      </c>
      <c r="P948" s="1">
        <v>-3.770782146602869E-3</v>
      </c>
      <c r="Q948" s="1">
        <v>0</v>
      </c>
      <c r="S948" s="1">
        <v>34</v>
      </c>
      <c r="T948" s="1">
        <v>1</v>
      </c>
      <c r="U948" s="1">
        <v>11992887</v>
      </c>
      <c r="V948" s="1">
        <v>-7.9350000305566937E-5</v>
      </c>
      <c r="W948" s="1">
        <v>-6.587194511666894E-4</v>
      </c>
      <c r="X948" s="1">
        <v>-6.587194511666894E-4</v>
      </c>
    </row>
    <row r="949" spans="1:24" x14ac:dyDescent="0.35">
      <c r="A949" s="1">
        <v>350135</v>
      </c>
      <c r="B949" s="1" t="s">
        <v>2348</v>
      </c>
      <c r="C949" s="1">
        <v>103023153</v>
      </c>
      <c r="D949" s="1">
        <v>135</v>
      </c>
      <c r="E949" s="1" t="s">
        <v>2412</v>
      </c>
      <c r="F949" s="1" t="s">
        <v>44</v>
      </c>
      <c r="G949" s="1" t="s">
        <v>43</v>
      </c>
      <c r="H949" s="1" t="s">
        <v>916</v>
      </c>
      <c r="I949" s="1">
        <v>1975448.31</v>
      </c>
      <c r="K949" s="1">
        <v>453629</v>
      </c>
      <c r="L949" s="1">
        <v>9827174</v>
      </c>
      <c r="M949" s="1">
        <v>0.20654399693012238</v>
      </c>
      <c r="N949" s="1">
        <v>2.1468863487243652</v>
      </c>
      <c r="O949" s="1">
        <v>5.6820608675479889E-2</v>
      </c>
      <c r="P949" s="1">
        <v>2.9615235328674316</v>
      </c>
      <c r="Q949" s="1">
        <v>0</v>
      </c>
      <c r="S949" s="1">
        <v>35</v>
      </c>
      <c r="T949" s="1">
        <v>1</v>
      </c>
      <c r="U949" s="1">
        <v>12256251</v>
      </c>
      <c r="V949" s="1">
        <v>0.26336461305618286</v>
      </c>
      <c r="W949" s="1">
        <v>2.1960017681121826</v>
      </c>
      <c r="X949" s="1">
        <v>2.1960017681121826</v>
      </c>
    </row>
    <row r="950" spans="1:24" x14ac:dyDescent="0.35">
      <c r="A950" s="1">
        <v>360135</v>
      </c>
      <c r="B950" s="1" t="s">
        <v>2349</v>
      </c>
      <c r="C950" s="1">
        <v>103023153</v>
      </c>
      <c r="D950" s="1">
        <v>135</v>
      </c>
      <c r="E950" s="1" t="s">
        <v>2412</v>
      </c>
      <c r="F950" s="1" t="s">
        <v>44</v>
      </c>
      <c r="G950" s="1" t="s">
        <v>43</v>
      </c>
      <c r="H950" s="1" t="s">
        <v>916</v>
      </c>
      <c r="I950" s="1">
        <v>2175298.17</v>
      </c>
      <c r="K950" s="1">
        <v>453629</v>
      </c>
      <c r="L950" s="1">
        <v>10490950</v>
      </c>
      <c r="M950" s="1">
        <v>0.6637759804725647</v>
      </c>
      <c r="N950" s="1">
        <v>6.7544951438903809</v>
      </c>
      <c r="O950" s="1">
        <v>0.19984985888004303</v>
      </c>
      <c r="P950" s="1">
        <v>10.116683959960938</v>
      </c>
      <c r="Q950" s="1">
        <v>0</v>
      </c>
      <c r="S950" s="1">
        <v>36</v>
      </c>
      <c r="T950" s="1">
        <v>1</v>
      </c>
      <c r="U950" s="1">
        <v>13119877</v>
      </c>
      <c r="V950" s="1">
        <v>0.86362582445144653</v>
      </c>
      <c r="W950" s="1">
        <v>7.046412467956543</v>
      </c>
      <c r="X950" s="1">
        <v>7.046412467956543</v>
      </c>
    </row>
    <row r="951" spans="1:24" x14ac:dyDescent="0.35">
      <c r="A951" s="1">
        <v>370135</v>
      </c>
      <c r="B951" s="1" t="s">
        <v>2350</v>
      </c>
      <c r="C951" s="1">
        <v>103023153</v>
      </c>
      <c r="D951" s="1">
        <v>135</v>
      </c>
      <c r="E951" s="1" t="s">
        <v>2412</v>
      </c>
      <c r="F951" s="1" t="s">
        <v>44</v>
      </c>
      <c r="G951" s="1" t="s">
        <v>43</v>
      </c>
      <c r="H951" s="1" t="s">
        <v>916</v>
      </c>
      <c r="I951" s="1">
        <v>2276575.2400000002</v>
      </c>
      <c r="K951" s="1">
        <v>453629</v>
      </c>
      <c r="L951" s="1">
        <v>11373298</v>
      </c>
      <c r="M951" s="1">
        <v>0.88234800100326538</v>
      </c>
      <c r="N951" s="1">
        <v>8.4105634689331055</v>
      </c>
      <c r="O951" s="1">
        <v>0.10127706825733185</v>
      </c>
      <c r="P951" s="1">
        <v>4.6557788848876953</v>
      </c>
      <c r="Q951" s="1">
        <v>0</v>
      </c>
      <c r="S951" s="1">
        <v>37</v>
      </c>
      <c r="T951" s="1">
        <v>1</v>
      </c>
      <c r="U951" s="1">
        <v>14103502</v>
      </c>
      <c r="V951" s="1">
        <v>0.98362505435943604</v>
      </c>
      <c r="W951" s="1">
        <v>7.4972119331359863</v>
      </c>
      <c r="X951" s="1">
        <v>7.4972119331359863</v>
      </c>
    </row>
    <row r="952" spans="1:24" x14ac:dyDescent="0.35">
      <c r="A952" s="1">
        <v>380135</v>
      </c>
      <c r="B952" s="1" t="s">
        <v>2351</v>
      </c>
      <c r="C952" s="1">
        <v>103023153</v>
      </c>
      <c r="D952" s="1">
        <v>135</v>
      </c>
      <c r="E952" s="1" t="s">
        <v>2412</v>
      </c>
      <c r="F952" s="1" t="s">
        <v>44</v>
      </c>
      <c r="G952" s="1" t="s">
        <v>43</v>
      </c>
      <c r="H952" s="1" t="s">
        <v>916</v>
      </c>
      <c r="I952" s="1">
        <v>2428170</v>
      </c>
      <c r="K952" s="1">
        <v>620914.625</v>
      </c>
      <c r="L952" s="1">
        <v>11621409</v>
      </c>
      <c r="M952" s="1">
        <v>0.24811099469661713</v>
      </c>
      <c r="N952" s="1">
        <v>2.1815221309661865</v>
      </c>
      <c r="O952" s="1">
        <v>0.15159475803375244</v>
      </c>
      <c r="P952" s="1">
        <v>6.6588950157165527</v>
      </c>
      <c r="Q952" s="1">
        <v>0.16728562116622925</v>
      </c>
      <c r="S952" s="1">
        <v>38</v>
      </c>
      <c r="T952" s="1">
        <v>1</v>
      </c>
      <c r="U952" s="1">
        <v>14670494</v>
      </c>
      <c r="V952" s="1">
        <v>0.56699138879776001</v>
      </c>
      <c r="W952" s="1">
        <v>4.0202212333679199</v>
      </c>
      <c r="X952" s="1">
        <v>4.0202212333679199</v>
      </c>
    </row>
    <row r="953" spans="1:24" x14ac:dyDescent="0.35">
      <c r="A953" s="1">
        <v>390135</v>
      </c>
      <c r="B953" s="1" t="s">
        <v>2352</v>
      </c>
      <c r="C953" s="1">
        <v>103023153</v>
      </c>
      <c r="D953" s="1">
        <v>135</v>
      </c>
      <c r="E953" s="1" t="s">
        <v>2412</v>
      </c>
      <c r="F953" s="1" t="s">
        <v>44</v>
      </c>
      <c r="G953" s="1" t="s">
        <v>43</v>
      </c>
      <c r="H953" s="1" t="s">
        <v>916</v>
      </c>
      <c r="I953" s="1">
        <v>2497944</v>
      </c>
      <c r="K953" s="1">
        <v>778361.5</v>
      </c>
      <c r="L953" s="1">
        <v>11755030</v>
      </c>
      <c r="M953" s="1">
        <v>0.13362100720405579</v>
      </c>
      <c r="N953" s="1">
        <v>1.1497831344604492</v>
      </c>
      <c r="O953" s="1">
        <v>6.9774001836776733E-2</v>
      </c>
      <c r="P953" s="1">
        <v>2.8735220432281494</v>
      </c>
      <c r="Q953" s="1">
        <v>0.15744687616825104</v>
      </c>
      <c r="S953" s="1">
        <v>39</v>
      </c>
      <c r="T953" s="1">
        <v>1</v>
      </c>
      <c r="U953" s="1">
        <v>15031336</v>
      </c>
      <c r="V953" s="1">
        <v>0.36084187030792236</v>
      </c>
      <c r="W953" s="1">
        <v>2.4596445560455322</v>
      </c>
      <c r="X953" s="1">
        <v>2.4596445560455322</v>
      </c>
    </row>
    <row r="954" spans="1:24" x14ac:dyDescent="0.35">
      <c r="A954" s="1">
        <v>400135</v>
      </c>
      <c r="B954" s="1" t="s">
        <v>2353</v>
      </c>
      <c r="C954" s="1">
        <v>103023153</v>
      </c>
      <c r="D954" s="1">
        <v>135</v>
      </c>
      <c r="E954" s="1" t="s">
        <v>2412</v>
      </c>
      <c r="F954" s="1" t="s">
        <v>44</v>
      </c>
      <c r="G954" s="1" t="s">
        <v>43</v>
      </c>
      <c r="H954" s="1" t="s">
        <v>916</v>
      </c>
      <c r="S954" s="1">
        <v>40</v>
      </c>
      <c r="T954" s="1">
        <v>1</v>
      </c>
      <c r="U954" s="1">
        <v>0</v>
      </c>
      <c r="V954" s="1">
        <v>0</v>
      </c>
      <c r="W954" s="1">
        <v>-100</v>
      </c>
      <c r="X954" s="1">
        <v>-100</v>
      </c>
    </row>
    <row r="955" spans="1:24" x14ac:dyDescent="0.35">
      <c r="A955" s="1">
        <v>410135</v>
      </c>
      <c r="B955" s="1" t="s">
        <v>2354</v>
      </c>
      <c r="C955" s="1">
        <v>103023153</v>
      </c>
      <c r="D955" s="1">
        <v>135</v>
      </c>
      <c r="E955" s="1" t="s">
        <v>2412</v>
      </c>
      <c r="F955" s="1" t="s">
        <v>44</v>
      </c>
      <c r="G955" s="1" t="s">
        <v>43</v>
      </c>
      <c r="H955" s="1" t="s">
        <v>916</v>
      </c>
      <c r="S955" s="1">
        <v>41</v>
      </c>
      <c r="T955" s="1">
        <v>1</v>
      </c>
      <c r="U955" s="1">
        <v>0</v>
      </c>
      <c r="V955" s="1">
        <v>0</v>
      </c>
    </row>
    <row r="956" spans="1:24" x14ac:dyDescent="0.35">
      <c r="A956" s="1">
        <v>420135</v>
      </c>
      <c r="B956" s="1" t="s">
        <v>2355</v>
      </c>
      <c r="C956" s="1">
        <v>103023153</v>
      </c>
      <c r="D956" s="1">
        <v>135</v>
      </c>
      <c r="E956" s="1" t="s">
        <v>2412</v>
      </c>
      <c r="F956" s="1" t="s">
        <v>44</v>
      </c>
      <c r="G956" s="1" t="s">
        <v>43</v>
      </c>
      <c r="H956" s="1" t="s">
        <v>916</v>
      </c>
      <c r="S956" s="1">
        <v>42</v>
      </c>
      <c r="T956" s="1">
        <v>1</v>
      </c>
      <c r="U956" s="1">
        <v>0</v>
      </c>
      <c r="V956" s="1">
        <v>0</v>
      </c>
    </row>
    <row r="957" spans="1:24" x14ac:dyDescent="0.35">
      <c r="A957" s="1">
        <v>430135</v>
      </c>
      <c r="B957" s="1" t="s">
        <v>2356</v>
      </c>
      <c r="C957" s="1">
        <v>103023153</v>
      </c>
      <c r="D957" s="1">
        <v>135</v>
      </c>
      <c r="E957" s="1" t="s">
        <v>2412</v>
      </c>
      <c r="F957" s="1" t="s">
        <v>44</v>
      </c>
      <c r="G957" s="1" t="s">
        <v>43</v>
      </c>
      <c r="H957" s="1" t="s">
        <v>916</v>
      </c>
      <c r="S957" s="1">
        <v>43</v>
      </c>
      <c r="T957" s="1">
        <v>1</v>
      </c>
      <c r="U957" s="1">
        <v>0</v>
      </c>
      <c r="V957" s="1">
        <v>0</v>
      </c>
    </row>
    <row r="958" spans="1:24" x14ac:dyDescent="0.35">
      <c r="A958" s="1">
        <v>440135</v>
      </c>
      <c r="B958" s="1" t="s">
        <v>2357</v>
      </c>
      <c r="C958" s="1">
        <v>103023153</v>
      </c>
      <c r="D958" s="1">
        <v>135</v>
      </c>
      <c r="E958" s="1" t="s">
        <v>2412</v>
      </c>
      <c r="F958" s="1" t="s">
        <v>44</v>
      </c>
      <c r="G958" s="1" t="s">
        <v>43</v>
      </c>
      <c r="H958" s="1" t="s">
        <v>916</v>
      </c>
      <c r="S958" s="1">
        <v>44</v>
      </c>
      <c r="T958" s="1">
        <v>1</v>
      </c>
      <c r="U958" s="1">
        <v>0</v>
      </c>
      <c r="V958" s="1">
        <v>0</v>
      </c>
    </row>
    <row r="959" spans="1:24" x14ac:dyDescent="0.35">
      <c r="A959" s="1">
        <v>450135</v>
      </c>
      <c r="B959" s="1" t="s">
        <v>2358</v>
      </c>
      <c r="C959" s="1">
        <v>103023153</v>
      </c>
      <c r="D959" s="1">
        <v>135</v>
      </c>
      <c r="E959" s="1" t="s">
        <v>2412</v>
      </c>
      <c r="F959" s="1" t="s">
        <v>44</v>
      </c>
      <c r="G959" s="1" t="s">
        <v>43</v>
      </c>
      <c r="H959" s="1" t="s">
        <v>916</v>
      </c>
      <c r="S959" s="1">
        <v>45</v>
      </c>
      <c r="T959" s="1">
        <v>1</v>
      </c>
      <c r="U959" s="1">
        <v>0</v>
      </c>
      <c r="V959" s="1">
        <v>0</v>
      </c>
    </row>
    <row r="960" spans="1:24" x14ac:dyDescent="0.35">
      <c r="A960" s="1">
        <v>460135</v>
      </c>
      <c r="B960" s="1" t="s">
        <v>2359</v>
      </c>
      <c r="C960" s="1">
        <v>103023153</v>
      </c>
      <c r="D960" s="1">
        <v>135</v>
      </c>
      <c r="E960" s="1" t="s">
        <v>2412</v>
      </c>
      <c r="F960" s="1" t="s">
        <v>44</v>
      </c>
      <c r="G960" s="1" t="s">
        <v>43</v>
      </c>
      <c r="H960" s="1" t="s">
        <v>916</v>
      </c>
      <c r="S960" s="1">
        <v>46</v>
      </c>
      <c r="T960" s="1">
        <v>1</v>
      </c>
      <c r="U960" s="1">
        <v>0</v>
      </c>
      <c r="V960" s="1">
        <v>0</v>
      </c>
    </row>
    <row r="961" spans="1:24" x14ac:dyDescent="0.35">
      <c r="A961" s="1">
        <v>470135</v>
      </c>
      <c r="B961" s="1" t="s">
        <v>2360</v>
      </c>
      <c r="C961" s="1">
        <v>103023153</v>
      </c>
      <c r="D961" s="1">
        <v>135</v>
      </c>
      <c r="E961" s="1" t="s">
        <v>2412</v>
      </c>
      <c r="F961" s="1" t="s">
        <v>44</v>
      </c>
      <c r="G961" s="1" t="s">
        <v>43</v>
      </c>
      <c r="H961" s="1" t="s">
        <v>916</v>
      </c>
      <c r="S961" s="1">
        <v>47</v>
      </c>
      <c r="T961" s="1">
        <v>1</v>
      </c>
      <c r="U961" s="1">
        <v>0</v>
      </c>
      <c r="V961" s="1">
        <v>0</v>
      </c>
    </row>
    <row r="962" spans="1:24" x14ac:dyDescent="0.35">
      <c r="A962" s="1">
        <v>480135</v>
      </c>
      <c r="B962" s="1" t="s">
        <v>2361</v>
      </c>
      <c r="C962" s="1">
        <v>103023153</v>
      </c>
      <c r="D962" s="1">
        <v>135</v>
      </c>
      <c r="E962" s="1" t="s">
        <v>2412</v>
      </c>
      <c r="F962" s="1" t="s">
        <v>44</v>
      </c>
      <c r="G962" s="1" t="s">
        <v>43</v>
      </c>
      <c r="H962" s="1" t="s">
        <v>916</v>
      </c>
      <c r="S962" s="1">
        <v>48</v>
      </c>
      <c r="T962" s="1">
        <v>1</v>
      </c>
      <c r="U962" s="1">
        <v>0</v>
      </c>
      <c r="V962" s="1">
        <v>0</v>
      </c>
    </row>
    <row r="963" spans="1:24" x14ac:dyDescent="0.35">
      <c r="A963" s="1">
        <v>250531</v>
      </c>
      <c r="B963" s="1" t="s">
        <v>2364</v>
      </c>
      <c r="C963" s="1">
        <v>103023807</v>
      </c>
      <c r="D963" s="1">
        <v>531</v>
      </c>
      <c r="E963" s="1" t="s">
        <v>48</v>
      </c>
      <c r="F963" s="1" t="s">
        <v>48</v>
      </c>
      <c r="G963" s="1" t="s">
        <v>48</v>
      </c>
      <c r="H963" s="1" t="s">
        <v>48</v>
      </c>
      <c r="S963" s="1">
        <v>25</v>
      </c>
      <c r="T963" s="1">
        <v>2</v>
      </c>
      <c r="U963" s="1">
        <v>0</v>
      </c>
      <c r="V963" s="1">
        <v>0</v>
      </c>
    </row>
    <row r="964" spans="1:24" x14ac:dyDescent="0.35">
      <c r="A964" s="1">
        <v>260531</v>
      </c>
      <c r="B964" s="1" t="s">
        <v>2365</v>
      </c>
      <c r="C964" s="1">
        <v>103023807</v>
      </c>
      <c r="D964" s="1">
        <v>531</v>
      </c>
      <c r="E964" s="1" t="s">
        <v>48</v>
      </c>
      <c r="F964" s="1" t="s">
        <v>48</v>
      </c>
      <c r="G964" s="1" t="s">
        <v>48</v>
      </c>
      <c r="H964" s="1" t="s">
        <v>48</v>
      </c>
      <c r="S964" s="1">
        <v>26</v>
      </c>
      <c r="T964" s="1">
        <v>2</v>
      </c>
      <c r="U964" s="1">
        <v>0</v>
      </c>
      <c r="V964" s="1">
        <v>0</v>
      </c>
    </row>
    <row r="965" spans="1:24" x14ac:dyDescent="0.35">
      <c r="A965" s="1">
        <v>270531</v>
      </c>
      <c r="B965" s="1" t="s">
        <v>2366</v>
      </c>
      <c r="C965" s="1">
        <v>103023807</v>
      </c>
      <c r="D965" s="1">
        <v>531</v>
      </c>
      <c r="E965" s="1" t="s">
        <v>48</v>
      </c>
      <c r="F965" s="1" t="s">
        <v>48</v>
      </c>
      <c r="G965" s="1" t="s">
        <v>48</v>
      </c>
      <c r="H965" s="1" t="s">
        <v>48</v>
      </c>
      <c r="S965" s="1">
        <v>27</v>
      </c>
      <c r="T965" s="1">
        <v>2</v>
      </c>
      <c r="U965" s="1">
        <v>0</v>
      </c>
      <c r="V965" s="1">
        <v>0</v>
      </c>
    </row>
    <row r="966" spans="1:24" x14ac:dyDescent="0.35">
      <c r="A966" s="1">
        <v>280531</v>
      </c>
      <c r="B966" s="1" t="s">
        <v>2367</v>
      </c>
      <c r="C966" s="1">
        <v>103023807</v>
      </c>
      <c r="D966" s="1">
        <v>531</v>
      </c>
      <c r="E966" s="1" t="s">
        <v>48</v>
      </c>
      <c r="F966" s="1" t="s">
        <v>48</v>
      </c>
      <c r="G966" s="1" t="s">
        <v>48</v>
      </c>
      <c r="H966" s="1" t="s">
        <v>48</v>
      </c>
      <c r="S966" s="1">
        <v>28</v>
      </c>
      <c r="T966" s="1">
        <v>2</v>
      </c>
      <c r="U966" s="1">
        <v>0</v>
      </c>
      <c r="V966" s="1">
        <v>0</v>
      </c>
    </row>
    <row r="967" spans="1:24" x14ac:dyDescent="0.35">
      <c r="A967" s="1">
        <v>290531</v>
      </c>
      <c r="B967" s="1" t="s">
        <v>2341</v>
      </c>
      <c r="C967" s="1">
        <v>103023807</v>
      </c>
      <c r="D967" s="1">
        <v>531</v>
      </c>
      <c r="E967" s="1" t="s">
        <v>2413</v>
      </c>
      <c r="F967" s="1" t="s">
        <v>44</v>
      </c>
      <c r="G967" s="1" t="s">
        <v>43</v>
      </c>
      <c r="H967" s="1" t="s">
        <v>2369</v>
      </c>
      <c r="J967" s="1">
        <v>564626.06999999995</v>
      </c>
      <c r="S967" s="1">
        <v>29</v>
      </c>
      <c r="T967" s="1">
        <v>2</v>
      </c>
      <c r="U967" s="1">
        <v>564626.0625</v>
      </c>
      <c r="V967" s="1">
        <v>0</v>
      </c>
    </row>
    <row r="968" spans="1:24" x14ac:dyDescent="0.35">
      <c r="A968" s="1">
        <v>300531</v>
      </c>
      <c r="B968" s="1" t="s">
        <v>2343</v>
      </c>
      <c r="C968" s="1">
        <v>103023807</v>
      </c>
      <c r="D968" s="1">
        <v>531</v>
      </c>
      <c r="E968" s="1" t="s">
        <v>2413</v>
      </c>
      <c r="F968" s="1" t="s">
        <v>44</v>
      </c>
      <c r="G968" s="1" t="s">
        <v>43</v>
      </c>
      <c r="H968" s="1" t="s">
        <v>2369</v>
      </c>
      <c r="J968" s="1">
        <v>527741.64</v>
      </c>
      <c r="R968" s="1">
        <v>-3.6884430795907974E-2</v>
      </c>
      <c r="S968" s="1">
        <v>30</v>
      </c>
      <c r="T968" s="1">
        <v>2</v>
      </c>
      <c r="U968" s="1">
        <v>527741.625</v>
      </c>
      <c r="V968" s="1">
        <v>-3.6884430795907974E-2</v>
      </c>
      <c r="W968" s="1">
        <v>-6.5325427055358887</v>
      </c>
      <c r="X968" s="1">
        <v>-6.5325427055358887</v>
      </c>
    </row>
    <row r="969" spans="1:24" x14ac:dyDescent="0.35">
      <c r="A969" s="1">
        <v>310531</v>
      </c>
      <c r="B969" s="1" t="s">
        <v>2344</v>
      </c>
      <c r="C969" s="1">
        <v>103023807</v>
      </c>
      <c r="D969" s="1">
        <v>531</v>
      </c>
      <c r="E969" s="1" t="s">
        <v>2413</v>
      </c>
      <c r="F969" s="1" t="s">
        <v>44</v>
      </c>
      <c r="G969" s="1" t="s">
        <v>43</v>
      </c>
      <c r="H969" s="1" t="s">
        <v>2369</v>
      </c>
      <c r="J969" s="1">
        <v>557719.26</v>
      </c>
      <c r="R969" s="1">
        <v>2.9977619647979736E-2</v>
      </c>
      <c r="S969" s="1">
        <v>31</v>
      </c>
      <c r="T969" s="1">
        <v>2</v>
      </c>
      <c r="U969" s="1">
        <v>557719.25</v>
      </c>
      <c r="V969" s="1">
        <v>2.9977619647979736E-2</v>
      </c>
      <c r="W969" s="1">
        <v>5.6803603172302246</v>
      </c>
      <c r="X969" s="1">
        <v>5.6803603172302246</v>
      </c>
    </row>
    <row r="970" spans="1:24" x14ac:dyDescent="0.35">
      <c r="A970" s="1">
        <v>320531</v>
      </c>
      <c r="B970" s="1" t="s">
        <v>2345</v>
      </c>
      <c r="C970" s="1">
        <v>103023807</v>
      </c>
      <c r="D970" s="1">
        <v>531</v>
      </c>
      <c r="E970" s="1" t="s">
        <v>2413</v>
      </c>
      <c r="F970" s="1" t="s">
        <v>44</v>
      </c>
      <c r="G970" s="1" t="s">
        <v>43</v>
      </c>
      <c r="H970" s="1" t="s">
        <v>2369</v>
      </c>
      <c r="J970" s="1">
        <v>684673.21</v>
      </c>
      <c r="R970" s="1">
        <v>0.12695394456386566</v>
      </c>
      <c r="S970" s="1">
        <v>32</v>
      </c>
      <c r="T970" s="1">
        <v>2</v>
      </c>
      <c r="U970" s="1">
        <v>684673.1875</v>
      </c>
      <c r="V970" s="1">
        <v>0.12695394456386566</v>
      </c>
      <c r="W970" s="1">
        <v>22.763053894042969</v>
      </c>
      <c r="X970" s="1">
        <v>22.763053894042969</v>
      </c>
    </row>
    <row r="971" spans="1:24" x14ac:dyDescent="0.35">
      <c r="A971" s="1">
        <v>330531</v>
      </c>
      <c r="B971" s="1" t="s">
        <v>2346</v>
      </c>
      <c r="C971" s="1">
        <v>103023807</v>
      </c>
      <c r="D971" s="1">
        <v>531</v>
      </c>
      <c r="E971" s="1" t="s">
        <v>2413</v>
      </c>
      <c r="F971" s="1" t="s">
        <v>44</v>
      </c>
      <c r="G971" s="1" t="s">
        <v>43</v>
      </c>
      <c r="H971" s="1" t="s">
        <v>2369</v>
      </c>
      <c r="J971" s="1">
        <v>740194.6</v>
      </c>
      <c r="R971" s="1">
        <v>5.5521391332149506E-2</v>
      </c>
      <c r="S971" s="1">
        <v>33</v>
      </c>
      <c r="T971" s="1">
        <v>2</v>
      </c>
      <c r="U971" s="1">
        <v>740194.625</v>
      </c>
      <c r="V971" s="1">
        <v>5.5521391332149506E-2</v>
      </c>
      <c r="W971" s="1">
        <v>8.1091880798339844</v>
      </c>
      <c r="X971" s="1">
        <v>8.1091880798339844</v>
      </c>
    </row>
    <row r="972" spans="1:24" x14ac:dyDescent="0.35">
      <c r="A972" s="1">
        <v>340531</v>
      </c>
      <c r="B972" s="1" t="s">
        <v>2347</v>
      </c>
      <c r="C972" s="1">
        <v>103023807</v>
      </c>
      <c r="D972" s="1">
        <v>531</v>
      </c>
      <c r="E972" s="1" t="s">
        <v>2413</v>
      </c>
      <c r="F972" s="1" t="s">
        <v>44</v>
      </c>
      <c r="G972" s="1" t="s">
        <v>43</v>
      </c>
      <c r="H972" s="1" t="s">
        <v>2369</v>
      </c>
      <c r="J972" s="1">
        <v>770935</v>
      </c>
      <c r="R972" s="1">
        <v>3.0740400776267052E-2</v>
      </c>
      <c r="S972" s="1">
        <v>34</v>
      </c>
      <c r="T972" s="1">
        <v>2</v>
      </c>
      <c r="U972" s="1">
        <v>770935</v>
      </c>
      <c r="V972" s="1">
        <v>3.0740400776267052E-2</v>
      </c>
      <c r="W972" s="1">
        <v>4.1530122756958008</v>
      </c>
      <c r="X972" s="1">
        <v>4.1530122756958008</v>
      </c>
    </row>
    <row r="973" spans="1:24" x14ac:dyDescent="0.35">
      <c r="A973" s="1">
        <v>350531</v>
      </c>
      <c r="B973" s="1" t="s">
        <v>2348</v>
      </c>
      <c r="C973" s="1">
        <v>103023807</v>
      </c>
      <c r="D973" s="1">
        <v>531</v>
      </c>
      <c r="E973" s="1" t="s">
        <v>2413</v>
      </c>
      <c r="F973" s="1" t="s">
        <v>44</v>
      </c>
      <c r="G973" s="1" t="s">
        <v>43</v>
      </c>
      <c r="H973" s="1" t="s">
        <v>2369</v>
      </c>
      <c r="J973" s="1">
        <v>771955.4</v>
      </c>
      <c r="R973" s="1">
        <v>1.0203999700024724E-3</v>
      </c>
      <c r="S973" s="1">
        <v>35</v>
      </c>
      <c r="T973" s="1">
        <v>2</v>
      </c>
      <c r="U973" s="1">
        <v>771955.375</v>
      </c>
      <c r="V973" s="1">
        <v>1.0203999700024724E-3</v>
      </c>
      <c r="W973" s="1">
        <v>0.13235551118850708</v>
      </c>
      <c r="X973" s="1">
        <v>0.13235551118850708</v>
      </c>
    </row>
    <row r="974" spans="1:24" x14ac:dyDescent="0.35">
      <c r="A974" s="1">
        <v>360531</v>
      </c>
      <c r="B974" s="1" t="s">
        <v>2349</v>
      </c>
      <c r="C974" s="1">
        <v>103023807</v>
      </c>
      <c r="D974" s="1">
        <v>531</v>
      </c>
      <c r="E974" s="1" t="s">
        <v>2413</v>
      </c>
      <c r="F974" s="1" t="s">
        <v>44</v>
      </c>
      <c r="G974" s="1" t="s">
        <v>43</v>
      </c>
      <c r="H974" s="1" t="s">
        <v>2369</v>
      </c>
      <c r="J974" s="1">
        <v>934186.12</v>
      </c>
      <c r="R974" s="1">
        <v>0.1622307151556015</v>
      </c>
      <c r="S974" s="1">
        <v>36</v>
      </c>
      <c r="T974" s="1">
        <v>2</v>
      </c>
      <c r="U974" s="1">
        <v>934186.125</v>
      </c>
      <c r="V974" s="1">
        <v>0.1622307151556015</v>
      </c>
      <c r="W974" s="1">
        <v>21.015560150146484</v>
      </c>
      <c r="X974" s="1">
        <v>21.015560150146484</v>
      </c>
    </row>
    <row r="975" spans="1:24" x14ac:dyDescent="0.35">
      <c r="A975" s="1">
        <v>370531</v>
      </c>
      <c r="B975" s="1" t="s">
        <v>2350</v>
      </c>
      <c r="C975" s="1">
        <v>103023807</v>
      </c>
      <c r="D975" s="1">
        <v>531</v>
      </c>
      <c r="E975" s="1" t="s">
        <v>2413</v>
      </c>
      <c r="F975" s="1" t="s">
        <v>44</v>
      </c>
      <c r="G975" s="1" t="s">
        <v>43</v>
      </c>
      <c r="H975" s="1" t="s">
        <v>2369</v>
      </c>
      <c r="J975" s="1">
        <v>1385542.18</v>
      </c>
      <c r="R975" s="1">
        <v>0.45135605335235596</v>
      </c>
      <c r="S975" s="1">
        <v>37</v>
      </c>
      <c r="T975" s="1">
        <v>2</v>
      </c>
      <c r="U975" s="1">
        <v>1385542.125</v>
      </c>
      <c r="V975" s="1">
        <v>0.45135605335235596</v>
      </c>
      <c r="W975" s="1">
        <v>48.315425872802734</v>
      </c>
      <c r="X975" s="1">
        <v>48.315425872802734</v>
      </c>
    </row>
    <row r="976" spans="1:24" x14ac:dyDescent="0.35">
      <c r="A976" s="1">
        <v>380531</v>
      </c>
      <c r="B976" s="1" t="s">
        <v>2351</v>
      </c>
      <c r="C976" s="1">
        <v>103023807</v>
      </c>
      <c r="D976" s="1">
        <v>531</v>
      </c>
      <c r="E976" s="1" t="s">
        <v>2413</v>
      </c>
      <c r="F976" s="1" t="s">
        <v>44</v>
      </c>
      <c r="G976" s="1" t="s">
        <v>43</v>
      </c>
      <c r="H976" s="1" t="s">
        <v>2369</v>
      </c>
      <c r="J976" s="1">
        <v>1552129</v>
      </c>
      <c r="R976" s="1">
        <v>0.16658681631088257</v>
      </c>
      <c r="S976" s="1">
        <v>38</v>
      </c>
      <c r="T976" s="1">
        <v>2</v>
      </c>
      <c r="U976" s="1">
        <v>1552129</v>
      </c>
      <c r="V976" s="1">
        <v>0.16658681631088257</v>
      </c>
      <c r="W976" s="1">
        <v>12.023226737976074</v>
      </c>
      <c r="X976" s="1">
        <v>12.023226737976074</v>
      </c>
    </row>
    <row r="977" spans="1:24" x14ac:dyDescent="0.35">
      <c r="A977" s="1">
        <v>390531</v>
      </c>
      <c r="B977" s="1" t="s">
        <v>2352</v>
      </c>
      <c r="C977" s="1">
        <v>103023807</v>
      </c>
      <c r="D977" s="1">
        <v>531</v>
      </c>
      <c r="E977" s="1" t="s">
        <v>2413</v>
      </c>
      <c r="F977" s="1" t="s">
        <v>44</v>
      </c>
      <c r="G977" s="1" t="s">
        <v>43</v>
      </c>
      <c r="H977" s="1" t="s">
        <v>2369</v>
      </c>
      <c r="J977" s="1">
        <v>1784954</v>
      </c>
      <c r="R977" s="1">
        <v>0.23282499611377716</v>
      </c>
      <c r="S977" s="1">
        <v>39</v>
      </c>
      <c r="T977" s="1">
        <v>2</v>
      </c>
      <c r="U977" s="1">
        <v>1784954</v>
      </c>
      <c r="V977" s="1">
        <v>0.23282499611377716</v>
      </c>
      <c r="W977" s="1">
        <v>15.000364303588867</v>
      </c>
      <c r="X977" s="1">
        <v>15.000364303588867</v>
      </c>
    </row>
    <row r="978" spans="1:24" x14ac:dyDescent="0.35">
      <c r="A978" s="1">
        <v>400531</v>
      </c>
      <c r="B978" s="1" t="s">
        <v>2353</v>
      </c>
      <c r="C978" s="1">
        <v>103023807</v>
      </c>
      <c r="D978" s="1">
        <v>531</v>
      </c>
      <c r="E978" s="1" t="s">
        <v>48</v>
      </c>
      <c r="F978" s="1" t="s">
        <v>48</v>
      </c>
      <c r="G978" s="1" t="s">
        <v>48</v>
      </c>
      <c r="H978" s="1" t="s">
        <v>48</v>
      </c>
      <c r="S978" s="1">
        <v>40</v>
      </c>
      <c r="T978" s="1">
        <v>2</v>
      </c>
      <c r="U978" s="1">
        <v>0</v>
      </c>
      <c r="V978" s="1">
        <v>0</v>
      </c>
      <c r="W978" s="1">
        <v>-100</v>
      </c>
      <c r="X978" s="1">
        <v>-100</v>
      </c>
    </row>
    <row r="979" spans="1:24" x14ac:dyDescent="0.35">
      <c r="A979" s="1">
        <v>410531</v>
      </c>
      <c r="B979" s="1" t="s">
        <v>2354</v>
      </c>
      <c r="C979" s="1">
        <v>103023807</v>
      </c>
      <c r="D979" s="1">
        <v>531</v>
      </c>
      <c r="E979" s="1" t="s">
        <v>48</v>
      </c>
      <c r="F979" s="1" t="s">
        <v>48</v>
      </c>
      <c r="G979" s="1" t="s">
        <v>48</v>
      </c>
      <c r="H979" s="1" t="s">
        <v>48</v>
      </c>
      <c r="S979" s="1">
        <v>41</v>
      </c>
      <c r="T979" s="1">
        <v>2</v>
      </c>
      <c r="U979" s="1">
        <v>0</v>
      </c>
      <c r="V979" s="1">
        <v>0</v>
      </c>
    </row>
    <row r="980" spans="1:24" x14ac:dyDescent="0.35">
      <c r="A980" s="1">
        <v>420531</v>
      </c>
      <c r="B980" s="1" t="s">
        <v>2355</v>
      </c>
      <c r="C980" s="1">
        <v>103023807</v>
      </c>
      <c r="D980" s="1">
        <v>531</v>
      </c>
      <c r="E980" s="1" t="s">
        <v>48</v>
      </c>
      <c r="F980" s="1" t="s">
        <v>48</v>
      </c>
      <c r="G980" s="1" t="s">
        <v>48</v>
      </c>
      <c r="H980" s="1" t="s">
        <v>48</v>
      </c>
      <c r="S980" s="1">
        <v>42</v>
      </c>
      <c r="T980" s="1">
        <v>2</v>
      </c>
      <c r="U980" s="1">
        <v>0</v>
      </c>
      <c r="V980" s="1">
        <v>0</v>
      </c>
    </row>
    <row r="981" spans="1:24" x14ac:dyDescent="0.35">
      <c r="A981" s="1">
        <v>430531</v>
      </c>
      <c r="B981" s="1" t="s">
        <v>2356</v>
      </c>
      <c r="C981" s="1">
        <v>103023807</v>
      </c>
      <c r="D981" s="1">
        <v>531</v>
      </c>
      <c r="E981" s="1" t="s">
        <v>48</v>
      </c>
      <c r="F981" s="1" t="s">
        <v>48</v>
      </c>
      <c r="G981" s="1" t="s">
        <v>48</v>
      </c>
      <c r="H981" s="1" t="s">
        <v>48</v>
      </c>
      <c r="S981" s="1">
        <v>43</v>
      </c>
      <c r="T981" s="1">
        <v>2</v>
      </c>
      <c r="U981" s="1">
        <v>0</v>
      </c>
      <c r="V981" s="1">
        <v>0</v>
      </c>
    </row>
    <row r="982" spans="1:24" x14ac:dyDescent="0.35">
      <c r="A982" s="1">
        <v>440531</v>
      </c>
      <c r="B982" s="1" t="s">
        <v>2357</v>
      </c>
      <c r="C982" s="1">
        <v>103023807</v>
      </c>
      <c r="D982" s="1">
        <v>531</v>
      </c>
      <c r="E982" s="1" t="s">
        <v>48</v>
      </c>
      <c r="F982" s="1" t="s">
        <v>48</v>
      </c>
      <c r="G982" s="1" t="s">
        <v>48</v>
      </c>
      <c r="H982" s="1" t="s">
        <v>48</v>
      </c>
      <c r="S982" s="1">
        <v>44</v>
      </c>
      <c r="T982" s="1">
        <v>2</v>
      </c>
      <c r="U982" s="1">
        <v>0</v>
      </c>
      <c r="V982" s="1">
        <v>0</v>
      </c>
    </row>
    <row r="983" spans="1:24" x14ac:dyDescent="0.35">
      <c r="A983" s="1">
        <v>450531</v>
      </c>
      <c r="B983" s="1" t="s">
        <v>2358</v>
      </c>
      <c r="C983" s="1">
        <v>103023807</v>
      </c>
      <c r="D983" s="1">
        <v>531</v>
      </c>
      <c r="E983" s="1" t="s">
        <v>48</v>
      </c>
      <c r="F983" s="1" t="s">
        <v>48</v>
      </c>
      <c r="G983" s="1" t="s">
        <v>48</v>
      </c>
      <c r="H983" s="1" t="s">
        <v>48</v>
      </c>
      <c r="S983" s="1">
        <v>45</v>
      </c>
      <c r="T983" s="1">
        <v>2</v>
      </c>
      <c r="U983" s="1">
        <v>0</v>
      </c>
      <c r="V983" s="1">
        <v>0</v>
      </c>
    </row>
    <row r="984" spans="1:24" x14ac:dyDescent="0.35">
      <c r="A984" s="1">
        <v>460531</v>
      </c>
      <c r="B984" s="1" t="s">
        <v>2359</v>
      </c>
      <c r="C984" s="1">
        <v>103023807</v>
      </c>
      <c r="D984" s="1">
        <v>531</v>
      </c>
      <c r="E984" s="1" t="s">
        <v>48</v>
      </c>
      <c r="F984" s="1" t="s">
        <v>48</v>
      </c>
      <c r="G984" s="1" t="s">
        <v>48</v>
      </c>
      <c r="H984" s="1" t="s">
        <v>48</v>
      </c>
      <c r="S984" s="1">
        <v>46</v>
      </c>
      <c r="T984" s="1">
        <v>2</v>
      </c>
      <c r="U984" s="1">
        <v>0</v>
      </c>
      <c r="V984" s="1">
        <v>0</v>
      </c>
    </row>
    <row r="985" spans="1:24" x14ac:dyDescent="0.35">
      <c r="A985" s="1">
        <v>470531</v>
      </c>
      <c r="B985" s="1" t="s">
        <v>2360</v>
      </c>
      <c r="C985" s="1">
        <v>103023807</v>
      </c>
      <c r="D985" s="1">
        <v>531</v>
      </c>
      <c r="E985" s="1" t="s">
        <v>48</v>
      </c>
      <c r="F985" s="1" t="s">
        <v>48</v>
      </c>
      <c r="G985" s="1" t="s">
        <v>48</v>
      </c>
      <c r="H985" s="1" t="s">
        <v>48</v>
      </c>
      <c r="S985" s="1">
        <v>47</v>
      </c>
      <c r="T985" s="1">
        <v>2</v>
      </c>
      <c r="U985" s="1">
        <v>0</v>
      </c>
      <c r="V985" s="1">
        <v>0</v>
      </c>
    </row>
    <row r="986" spans="1:24" x14ac:dyDescent="0.35">
      <c r="A986" s="1">
        <v>290155</v>
      </c>
      <c r="B986" s="1" t="s">
        <v>2341</v>
      </c>
      <c r="C986" s="1">
        <v>103023912</v>
      </c>
      <c r="D986" s="1">
        <v>155</v>
      </c>
      <c r="E986" s="1" t="s">
        <v>2414</v>
      </c>
      <c r="F986" s="1" t="s">
        <v>44</v>
      </c>
      <c r="G986" s="1" t="s">
        <v>43</v>
      </c>
      <c r="H986" s="1" t="s">
        <v>916</v>
      </c>
      <c r="I986" s="1">
        <v>2480236.4300000002</v>
      </c>
      <c r="K986" s="1">
        <v>205030</v>
      </c>
      <c r="L986" s="1">
        <v>3315434.5</v>
      </c>
      <c r="S986" s="1">
        <v>29</v>
      </c>
      <c r="T986" s="1">
        <v>1</v>
      </c>
      <c r="U986" s="1">
        <v>6000701</v>
      </c>
      <c r="V986" s="1">
        <v>0</v>
      </c>
    </row>
    <row r="987" spans="1:24" x14ac:dyDescent="0.35">
      <c r="A987" s="1">
        <v>300155</v>
      </c>
      <c r="B987" s="1" t="s">
        <v>2343</v>
      </c>
      <c r="C987" s="1">
        <v>103023912</v>
      </c>
      <c r="D987" s="1">
        <v>155</v>
      </c>
      <c r="E987" s="1" t="s">
        <v>2414</v>
      </c>
      <c r="F987" s="1" t="s">
        <v>44</v>
      </c>
      <c r="G987" s="1" t="s">
        <v>43</v>
      </c>
      <c r="H987" s="1" t="s">
        <v>916</v>
      </c>
      <c r="I987" s="1">
        <v>2374496.69</v>
      </c>
      <c r="K987" s="1">
        <v>205030</v>
      </c>
      <c r="L987" s="1">
        <v>3542125.25</v>
      </c>
      <c r="M987" s="1">
        <v>0.22669075429439545</v>
      </c>
      <c r="N987" s="1">
        <v>6.8374371528625488</v>
      </c>
      <c r="O987" s="1">
        <v>-0.10573974251747131</v>
      </c>
      <c r="P987" s="1">
        <v>-4.2632927894592285</v>
      </c>
      <c r="Q987" s="1">
        <v>0</v>
      </c>
      <c r="S987" s="1">
        <v>30</v>
      </c>
      <c r="T987" s="1">
        <v>1</v>
      </c>
      <c r="U987" s="1">
        <v>6121652</v>
      </c>
      <c r="V987" s="1">
        <v>0.12095101177692413</v>
      </c>
      <c r="W987" s="1">
        <v>2.0156145095825195</v>
      </c>
      <c r="X987" s="1">
        <v>2.0156145095825195</v>
      </c>
    </row>
    <row r="988" spans="1:24" x14ac:dyDescent="0.35">
      <c r="A988" s="1">
        <v>310155</v>
      </c>
      <c r="B988" s="1" t="s">
        <v>2344</v>
      </c>
      <c r="C988" s="1">
        <v>103023912</v>
      </c>
      <c r="D988" s="1">
        <v>155</v>
      </c>
      <c r="E988" s="1" t="s">
        <v>2414</v>
      </c>
      <c r="F988" s="1" t="s">
        <v>44</v>
      </c>
      <c r="G988" s="1" t="s">
        <v>43</v>
      </c>
      <c r="H988" s="1" t="s">
        <v>916</v>
      </c>
      <c r="I988" s="1">
        <v>2518397.15</v>
      </c>
      <c r="K988" s="1">
        <v>205030</v>
      </c>
      <c r="L988" s="1">
        <v>3626930.5</v>
      </c>
      <c r="M988" s="1">
        <v>8.480525016784668E-2</v>
      </c>
      <c r="N988" s="1">
        <v>2.3941912651062012</v>
      </c>
      <c r="O988" s="1">
        <v>0.14390045404434204</v>
      </c>
      <c r="P988" s="1">
        <v>6.0602512359619141</v>
      </c>
      <c r="Q988" s="1">
        <v>0</v>
      </c>
      <c r="S988" s="1">
        <v>31</v>
      </c>
      <c r="T988" s="1">
        <v>1</v>
      </c>
      <c r="U988" s="1">
        <v>6350358</v>
      </c>
      <c r="V988" s="1">
        <v>0.22870570421218872</v>
      </c>
      <c r="W988" s="1">
        <v>3.7360177040100098</v>
      </c>
      <c r="X988" s="1">
        <v>3.7360177040100098</v>
      </c>
    </row>
    <row r="989" spans="1:24" x14ac:dyDescent="0.35">
      <c r="A989" s="1">
        <v>320155</v>
      </c>
      <c r="B989" s="1" t="s">
        <v>2345</v>
      </c>
      <c r="C989" s="1">
        <v>103023912</v>
      </c>
      <c r="D989" s="1">
        <v>155</v>
      </c>
      <c r="E989" s="1" t="s">
        <v>2414</v>
      </c>
      <c r="F989" s="1" t="s">
        <v>44</v>
      </c>
      <c r="G989" s="1" t="s">
        <v>43</v>
      </c>
      <c r="H989" s="1" t="s">
        <v>916</v>
      </c>
      <c r="I989" s="1">
        <v>2392145.33</v>
      </c>
      <c r="K989" s="1">
        <v>205030</v>
      </c>
      <c r="L989" s="1">
        <v>3704366.25</v>
      </c>
      <c r="M989" s="1">
        <v>7.7435746788978577E-2</v>
      </c>
      <c r="N989" s="1">
        <v>2.1350216865539551</v>
      </c>
      <c r="O989" s="1">
        <v>-0.12625181674957275</v>
      </c>
      <c r="P989" s="1">
        <v>-5.0131816864013672</v>
      </c>
      <c r="Q989" s="1">
        <v>0</v>
      </c>
      <c r="S989" s="1">
        <v>32</v>
      </c>
      <c r="T989" s="1">
        <v>1</v>
      </c>
      <c r="U989" s="1">
        <v>6301541.5</v>
      </c>
      <c r="V989" s="1">
        <v>-4.8816069960594177E-2</v>
      </c>
      <c r="W989" s="1">
        <v>-0.76872044801712036</v>
      </c>
      <c r="X989" s="1">
        <v>-0.76872044801712036</v>
      </c>
    </row>
    <row r="990" spans="1:24" x14ac:dyDescent="0.35">
      <c r="A990" s="1">
        <v>330155</v>
      </c>
      <c r="B990" s="1" t="s">
        <v>2346</v>
      </c>
      <c r="C990" s="1">
        <v>103023912</v>
      </c>
      <c r="D990" s="1">
        <v>155</v>
      </c>
      <c r="E990" s="1" t="s">
        <v>2414</v>
      </c>
      <c r="F990" s="1" t="s">
        <v>44</v>
      </c>
      <c r="G990" s="1" t="s">
        <v>43</v>
      </c>
      <c r="H990" s="1" t="s">
        <v>916</v>
      </c>
      <c r="I990" s="1">
        <v>2567776.92</v>
      </c>
      <c r="K990" s="1">
        <v>205030</v>
      </c>
      <c r="L990" s="1">
        <v>3785155</v>
      </c>
      <c r="M990" s="1">
        <v>8.0788746476173401E-2</v>
      </c>
      <c r="N990" s="1">
        <v>2.1809060573577881</v>
      </c>
      <c r="O990" s="1">
        <v>0.17563158273696899</v>
      </c>
      <c r="P990" s="1">
        <v>7.3420119285583496</v>
      </c>
      <c r="Q990" s="1">
        <v>0</v>
      </c>
      <c r="S990" s="1">
        <v>33</v>
      </c>
      <c r="T990" s="1">
        <v>1</v>
      </c>
      <c r="U990" s="1">
        <v>6557962</v>
      </c>
      <c r="V990" s="1">
        <v>0.2564203143119812</v>
      </c>
      <c r="W990" s="1">
        <v>4.0691709518432617</v>
      </c>
      <c r="X990" s="1">
        <v>4.0691709518432617</v>
      </c>
    </row>
    <row r="991" spans="1:24" x14ac:dyDescent="0.35">
      <c r="A991" s="1">
        <v>340155</v>
      </c>
      <c r="B991" s="1" t="s">
        <v>2347</v>
      </c>
      <c r="C991" s="1">
        <v>103023912</v>
      </c>
      <c r="D991" s="1">
        <v>155</v>
      </c>
      <c r="E991" s="1" t="s">
        <v>2414</v>
      </c>
      <c r="F991" s="1" t="s">
        <v>44</v>
      </c>
      <c r="G991" s="1" t="s">
        <v>43</v>
      </c>
      <c r="H991" s="1" t="s">
        <v>916</v>
      </c>
      <c r="I991" s="1">
        <v>2417751.7599999998</v>
      </c>
      <c r="K991" s="1">
        <v>205030</v>
      </c>
      <c r="L991" s="1">
        <v>3785148.25</v>
      </c>
      <c r="M991" s="1">
        <v>-6.7500000113795977E-6</v>
      </c>
      <c r="N991" s="1">
        <v>-1.7832823505159467E-4</v>
      </c>
      <c r="O991" s="1">
        <v>-0.15002515912055969</v>
      </c>
      <c r="P991" s="1">
        <v>-5.8426089286804199</v>
      </c>
      <c r="Q991" s="1">
        <v>0</v>
      </c>
      <c r="S991" s="1">
        <v>34</v>
      </c>
      <c r="T991" s="1">
        <v>1</v>
      </c>
      <c r="U991" s="1">
        <v>6407930</v>
      </c>
      <c r="V991" s="1">
        <v>-0.15003190934658051</v>
      </c>
      <c r="W991" s="1">
        <v>-2.2877838611602783</v>
      </c>
      <c r="X991" s="1">
        <v>-2.2877838611602783</v>
      </c>
    </row>
    <row r="992" spans="1:24" x14ac:dyDescent="0.35">
      <c r="A992" s="1">
        <v>350155</v>
      </c>
      <c r="B992" s="1" t="s">
        <v>2348</v>
      </c>
      <c r="C992" s="1">
        <v>103023912</v>
      </c>
      <c r="D992" s="1">
        <v>155</v>
      </c>
      <c r="E992" s="1" t="s">
        <v>2414</v>
      </c>
      <c r="F992" s="1" t="s">
        <v>44</v>
      </c>
      <c r="G992" s="1" t="s">
        <v>43</v>
      </c>
      <c r="H992" s="1" t="s">
        <v>916</v>
      </c>
      <c r="I992" s="1">
        <v>2452856.66</v>
      </c>
      <c r="K992" s="1">
        <v>205030</v>
      </c>
      <c r="L992" s="1">
        <v>4091310.5</v>
      </c>
      <c r="M992" s="1">
        <v>0.30616223812103271</v>
      </c>
      <c r="N992" s="1">
        <v>8.0885143280029297</v>
      </c>
      <c r="O992" s="1">
        <v>3.5104900598526001E-2</v>
      </c>
      <c r="P992" s="1">
        <v>1.4519646167755127</v>
      </c>
      <c r="Q992" s="1">
        <v>0</v>
      </c>
      <c r="S992" s="1">
        <v>35</v>
      </c>
      <c r="T992" s="1">
        <v>1</v>
      </c>
      <c r="U992" s="1">
        <v>6749197</v>
      </c>
      <c r="V992" s="1">
        <v>0.34126713871955872</v>
      </c>
      <c r="W992" s="1">
        <v>5.3256978988647461</v>
      </c>
      <c r="X992" s="1">
        <v>5.3256978988647461</v>
      </c>
    </row>
    <row r="993" spans="1:24" x14ac:dyDescent="0.35">
      <c r="A993" s="1">
        <v>360155</v>
      </c>
      <c r="B993" s="1" t="s">
        <v>2349</v>
      </c>
      <c r="C993" s="1">
        <v>103023912</v>
      </c>
      <c r="D993" s="1">
        <v>155</v>
      </c>
      <c r="E993" s="1" t="s">
        <v>2414</v>
      </c>
      <c r="F993" s="1" t="s">
        <v>44</v>
      </c>
      <c r="G993" s="1" t="s">
        <v>43</v>
      </c>
      <c r="H993" s="1" t="s">
        <v>916</v>
      </c>
      <c r="I993" s="1">
        <v>2662793.56</v>
      </c>
      <c r="K993" s="1">
        <v>205030</v>
      </c>
      <c r="L993" s="1">
        <v>4958888.5</v>
      </c>
      <c r="M993" s="1">
        <v>0.86757802963256836</v>
      </c>
      <c r="N993" s="1">
        <v>21.205381393432617</v>
      </c>
      <c r="O993" s="1">
        <v>0.20993690192699432</v>
      </c>
      <c r="P993" s="1">
        <v>8.558873176574707</v>
      </c>
      <c r="Q993" s="1">
        <v>0</v>
      </c>
      <c r="S993" s="1">
        <v>36</v>
      </c>
      <c r="T993" s="1">
        <v>1</v>
      </c>
      <c r="U993" s="1">
        <v>7826712</v>
      </c>
      <c r="V993" s="1">
        <v>1.0775148868560791</v>
      </c>
      <c r="W993" s="1">
        <v>15.965084075927734</v>
      </c>
      <c r="X993" s="1">
        <v>15.965084075927734</v>
      </c>
    </row>
    <row r="994" spans="1:24" x14ac:dyDescent="0.35">
      <c r="A994" s="1">
        <v>370155</v>
      </c>
      <c r="B994" s="1" t="s">
        <v>2350</v>
      </c>
      <c r="C994" s="1">
        <v>103023912</v>
      </c>
      <c r="D994" s="1">
        <v>155</v>
      </c>
      <c r="E994" s="1" t="s">
        <v>2414</v>
      </c>
      <c r="F994" s="1" t="s">
        <v>44</v>
      </c>
      <c r="G994" s="1" t="s">
        <v>43</v>
      </c>
      <c r="H994" s="1" t="s">
        <v>916</v>
      </c>
      <c r="I994" s="1">
        <v>2572189.29</v>
      </c>
      <c r="K994" s="1">
        <v>205030</v>
      </c>
      <c r="L994" s="1">
        <v>5548713</v>
      </c>
      <c r="M994" s="1">
        <v>0.58982449769973755</v>
      </c>
      <c r="N994" s="1">
        <v>11.894288063049316</v>
      </c>
      <c r="O994" s="1">
        <v>-9.0604268014431E-2</v>
      </c>
      <c r="P994" s="1">
        <v>-3.4026021957397461</v>
      </c>
      <c r="Q994" s="1">
        <v>0</v>
      </c>
      <c r="S994" s="1">
        <v>37</v>
      </c>
      <c r="T994" s="1">
        <v>1</v>
      </c>
      <c r="U994" s="1">
        <v>8325932</v>
      </c>
      <c r="V994" s="1">
        <v>0.49922022223472595</v>
      </c>
      <c r="W994" s="1">
        <v>6.3784127235412598</v>
      </c>
      <c r="X994" s="1">
        <v>6.3784127235412598</v>
      </c>
    </row>
    <row r="995" spans="1:24" x14ac:dyDescent="0.35">
      <c r="A995" s="1">
        <v>380155</v>
      </c>
      <c r="B995" s="1" t="s">
        <v>2351</v>
      </c>
      <c r="C995" s="1">
        <v>103023912</v>
      </c>
      <c r="D995" s="1">
        <v>155</v>
      </c>
      <c r="E995" s="1" t="s">
        <v>2414</v>
      </c>
      <c r="F995" s="1" t="s">
        <v>44</v>
      </c>
      <c r="G995" s="1" t="s">
        <v>43</v>
      </c>
      <c r="H995" s="1" t="s">
        <v>916</v>
      </c>
      <c r="I995" s="1">
        <v>2654497</v>
      </c>
      <c r="K995" s="1">
        <v>205030</v>
      </c>
      <c r="L995" s="1">
        <v>6069188</v>
      </c>
      <c r="M995" s="1">
        <v>0.52047497034072876</v>
      </c>
      <c r="N995" s="1">
        <v>9.3801031112670898</v>
      </c>
      <c r="O995" s="1">
        <v>8.2307711243629456E-2</v>
      </c>
      <c r="P995" s="1">
        <v>3.1999087333679199</v>
      </c>
      <c r="Q995" s="1">
        <v>0</v>
      </c>
      <c r="S995" s="1">
        <v>38</v>
      </c>
      <c r="T995" s="1">
        <v>1</v>
      </c>
      <c r="U995" s="1">
        <v>8928715</v>
      </c>
      <c r="V995" s="1">
        <v>0.60278266668319702</v>
      </c>
      <c r="W995" s="1">
        <v>7.2398262023925781</v>
      </c>
      <c r="X995" s="1">
        <v>7.2398262023925781</v>
      </c>
    </row>
    <row r="996" spans="1:24" x14ac:dyDescent="0.35">
      <c r="A996" s="1">
        <v>390155</v>
      </c>
      <c r="B996" s="1" t="s">
        <v>2352</v>
      </c>
      <c r="C996" s="1">
        <v>103023912</v>
      </c>
      <c r="D996" s="1">
        <v>155</v>
      </c>
      <c r="E996" s="1" t="s">
        <v>2414</v>
      </c>
      <c r="F996" s="1" t="s">
        <v>44</v>
      </c>
      <c r="G996" s="1" t="s">
        <v>43</v>
      </c>
      <c r="H996" s="1" t="s">
        <v>916</v>
      </c>
      <c r="I996" s="1">
        <v>2679962</v>
      </c>
      <c r="K996" s="1">
        <v>255030</v>
      </c>
      <c r="L996" s="1">
        <v>6183165</v>
      </c>
      <c r="M996" s="1">
        <v>0.11397700011730194</v>
      </c>
      <c r="N996" s="1">
        <v>1.877961277961731</v>
      </c>
      <c r="O996" s="1">
        <v>2.5465000420808792E-2</v>
      </c>
      <c r="P996" s="1">
        <v>0.95931547880172729</v>
      </c>
      <c r="Q996" s="1">
        <v>5.000000074505806E-2</v>
      </c>
      <c r="S996" s="1">
        <v>39</v>
      </c>
      <c r="T996" s="1">
        <v>1</v>
      </c>
      <c r="U996" s="1">
        <v>9118157</v>
      </c>
      <c r="V996" s="1">
        <v>0.18944200873374939</v>
      </c>
      <c r="W996" s="1">
        <v>2.1217162609100342</v>
      </c>
      <c r="X996" s="1">
        <v>2.1217162609100342</v>
      </c>
    </row>
    <row r="997" spans="1:24" x14ac:dyDescent="0.35">
      <c r="A997" s="1">
        <v>400155</v>
      </c>
      <c r="B997" s="1" t="s">
        <v>2353</v>
      </c>
      <c r="C997" s="1">
        <v>103023912</v>
      </c>
      <c r="D997" s="1">
        <v>155</v>
      </c>
      <c r="E997" s="1" t="s">
        <v>2414</v>
      </c>
      <c r="F997" s="1" t="s">
        <v>44</v>
      </c>
      <c r="G997" s="1" t="s">
        <v>43</v>
      </c>
      <c r="H997" s="1" t="s">
        <v>916</v>
      </c>
      <c r="S997" s="1">
        <v>40</v>
      </c>
      <c r="T997" s="1">
        <v>1</v>
      </c>
      <c r="U997" s="1">
        <v>0</v>
      </c>
      <c r="V997" s="1">
        <v>0</v>
      </c>
      <c r="W997" s="1">
        <v>-100</v>
      </c>
      <c r="X997" s="1">
        <v>-100</v>
      </c>
    </row>
    <row r="998" spans="1:24" x14ac:dyDescent="0.35">
      <c r="A998" s="1">
        <v>410155</v>
      </c>
      <c r="B998" s="1" t="s">
        <v>2354</v>
      </c>
      <c r="C998" s="1">
        <v>103023912</v>
      </c>
      <c r="D998" s="1">
        <v>155</v>
      </c>
      <c r="E998" s="1" t="s">
        <v>2414</v>
      </c>
      <c r="F998" s="1" t="s">
        <v>44</v>
      </c>
      <c r="G998" s="1" t="s">
        <v>43</v>
      </c>
      <c r="H998" s="1" t="s">
        <v>916</v>
      </c>
      <c r="S998" s="1">
        <v>41</v>
      </c>
      <c r="T998" s="1">
        <v>1</v>
      </c>
      <c r="U998" s="1">
        <v>0</v>
      </c>
      <c r="V998" s="1">
        <v>0</v>
      </c>
    </row>
    <row r="999" spans="1:24" x14ac:dyDescent="0.35">
      <c r="A999" s="1">
        <v>420155</v>
      </c>
      <c r="B999" s="1" t="s">
        <v>2355</v>
      </c>
      <c r="C999" s="1">
        <v>103023912</v>
      </c>
      <c r="D999" s="1">
        <v>155</v>
      </c>
      <c r="E999" s="1" t="s">
        <v>2414</v>
      </c>
      <c r="F999" s="1" t="s">
        <v>44</v>
      </c>
      <c r="G999" s="1" t="s">
        <v>43</v>
      </c>
      <c r="H999" s="1" t="s">
        <v>916</v>
      </c>
      <c r="S999" s="1">
        <v>42</v>
      </c>
      <c r="T999" s="1">
        <v>1</v>
      </c>
      <c r="U999" s="1">
        <v>0</v>
      </c>
      <c r="V999" s="1">
        <v>0</v>
      </c>
    </row>
    <row r="1000" spans="1:24" x14ac:dyDescent="0.35">
      <c r="A1000" s="1">
        <v>430155</v>
      </c>
      <c r="B1000" s="1" t="s">
        <v>2356</v>
      </c>
      <c r="C1000" s="1">
        <v>103023912</v>
      </c>
      <c r="D1000" s="1">
        <v>155</v>
      </c>
      <c r="E1000" s="1" t="s">
        <v>2414</v>
      </c>
      <c r="F1000" s="1" t="s">
        <v>44</v>
      </c>
      <c r="G1000" s="1" t="s">
        <v>43</v>
      </c>
      <c r="H1000" s="1" t="s">
        <v>916</v>
      </c>
      <c r="S1000" s="1">
        <v>43</v>
      </c>
      <c r="T1000" s="1">
        <v>1</v>
      </c>
      <c r="U1000" s="1">
        <v>0</v>
      </c>
      <c r="V1000" s="1">
        <v>0</v>
      </c>
    </row>
    <row r="1001" spans="1:24" x14ac:dyDescent="0.35">
      <c r="A1001" s="1">
        <v>440155</v>
      </c>
      <c r="B1001" s="1" t="s">
        <v>2357</v>
      </c>
      <c r="C1001" s="1">
        <v>103023912</v>
      </c>
      <c r="D1001" s="1">
        <v>155</v>
      </c>
      <c r="E1001" s="1" t="s">
        <v>2414</v>
      </c>
      <c r="F1001" s="1" t="s">
        <v>44</v>
      </c>
      <c r="G1001" s="1" t="s">
        <v>43</v>
      </c>
      <c r="H1001" s="1" t="s">
        <v>916</v>
      </c>
      <c r="S1001" s="1">
        <v>44</v>
      </c>
      <c r="T1001" s="1">
        <v>1</v>
      </c>
      <c r="U1001" s="1">
        <v>0</v>
      </c>
      <c r="V1001" s="1">
        <v>0</v>
      </c>
    </row>
    <row r="1002" spans="1:24" x14ac:dyDescent="0.35">
      <c r="A1002" s="1">
        <v>450155</v>
      </c>
      <c r="B1002" s="1" t="s">
        <v>2358</v>
      </c>
      <c r="C1002" s="1">
        <v>103023912</v>
      </c>
      <c r="D1002" s="1">
        <v>155</v>
      </c>
      <c r="E1002" s="1" t="s">
        <v>2414</v>
      </c>
      <c r="F1002" s="1" t="s">
        <v>44</v>
      </c>
      <c r="G1002" s="1" t="s">
        <v>43</v>
      </c>
      <c r="H1002" s="1" t="s">
        <v>916</v>
      </c>
      <c r="S1002" s="1">
        <v>45</v>
      </c>
      <c r="T1002" s="1">
        <v>1</v>
      </c>
      <c r="U1002" s="1">
        <v>0</v>
      </c>
      <c r="V1002" s="1">
        <v>0</v>
      </c>
    </row>
    <row r="1003" spans="1:24" x14ac:dyDescent="0.35">
      <c r="A1003" s="1">
        <v>460155</v>
      </c>
      <c r="B1003" s="1" t="s">
        <v>2359</v>
      </c>
      <c r="C1003" s="1">
        <v>103023912</v>
      </c>
      <c r="D1003" s="1">
        <v>155</v>
      </c>
      <c r="E1003" s="1" t="s">
        <v>2414</v>
      </c>
      <c r="F1003" s="1" t="s">
        <v>44</v>
      </c>
      <c r="G1003" s="1" t="s">
        <v>43</v>
      </c>
      <c r="H1003" s="1" t="s">
        <v>916</v>
      </c>
      <c r="S1003" s="1">
        <v>46</v>
      </c>
      <c r="T1003" s="1">
        <v>1</v>
      </c>
      <c r="U1003" s="1">
        <v>0</v>
      </c>
      <c r="V1003" s="1">
        <v>0</v>
      </c>
    </row>
    <row r="1004" spans="1:24" x14ac:dyDescent="0.35">
      <c r="A1004" s="1">
        <v>470155</v>
      </c>
      <c r="B1004" s="1" t="s">
        <v>2360</v>
      </c>
      <c r="C1004" s="1">
        <v>103023912</v>
      </c>
      <c r="D1004" s="1">
        <v>155</v>
      </c>
      <c r="E1004" s="1" t="s">
        <v>2414</v>
      </c>
      <c r="F1004" s="1" t="s">
        <v>44</v>
      </c>
      <c r="G1004" s="1" t="s">
        <v>43</v>
      </c>
      <c r="H1004" s="1" t="s">
        <v>916</v>
      </c>
      <c r="S1004" s="1">
        <v>47</v>
      </c>
      <c r="T1004" s="1">
        <v>1</v>
      </c>
      <c r="U1004" s="1">
        <v>0</v>
      </c>
      <c r="V1004" s="1">
        <v>0</v>
      </c>
    </row>
    <row r="1005" spans="1:24" x14ac:dyDescent="0.35">
      <c r="A1005" s="1">
        <v>480155</v>
      </c>
      <c r="B1005" s="1" t="s">
        <v>2361</v>
      </c>
      <c r="C1005" s="1">
        <v>103023912</v>
      </c>
      <c r="D1005" s="1">
        <v>155</v>
      </c>
      <c r="E1005" s="1" t="s">
        <v>2414</v>
      </c>
      <c r="F1005" s="1" t="s">
        <v>44</v>
      </c>
      <c r="G1005" s="1" t="s">
        <v>43</v>
      </c>
      <c r="H1005" s="1" t="s">
        <v>916</v>
      </c>
      <c r="S1005" s="1">
        <v>48</v>
      </c>
      <c r="T1005" s="1">
        <v>1</v>
      </c>
      <c r="U1005" s="1">
        <v>0</v>
      </c>
      <c r="V1005" s="1">
        <v>0</v>
      </c>
    </row>
    <row r="1006" spans="1:24" x14ac:dyDescent="0.35">
      <c r="A1006" s="1">
        <v>290163</v>
      </c>
      <c r="B1006" s="1" t="s">
        <v>2341</v>
      </c>
      <c r="C1006" s="1">
        <v>103024102</v>
      </c>
      <c r="D1006" s="1">
        <v>163</v>
      </c>
      <c r="E1006" s="1" t="s">
        <v>2415</v>
      </c>
      <c r="F1006" s="1" t="s">
        <v>44</v>
      </c>
      <c r="G1006" s="1" t="s">
        <v>43</v>
      </c>
      <c r="H1006" s="1" t="s">
        <v>916</v>
      </c>
      <c r="I1006" s="1">
        <v>2169168.2200000002</v>
      </c>
      <c r="K1006" s="1">
        <v>385880</v>
      </c>
      <c r="L1006" s="1">
        <v>7258620.5</v>
      </c>
      <c r="S1006" s="1">
        <v>29</v>
      </c>
      <c r="T1006" s="1">
        <v>1</v>
      </c>
      <c r="U1006" s="1">
        <v>9813669</v>
      </c>
      <c r="V1006" s="1">
        <v>0</v>
      </c>
    </row>
    <row r="1007" spans="1:24" x14ac:dyDescent="0.35">
      <c r="A1007" s="1">
        <v>300163</v>
      </c>
      <c r="B1007" s="1" t="s">
        <v>2343</v>
      </c>
      <c r="C1007" s="1">
        <v>103024102</v>
      </c>
      <c r="D1007" s="1">
        <v>163</v>
      </c>
      <c r="E1007" s="1" t="s">
        <v>2415</v>
      </c>
      <c r="F1007" s="1" t="s">
        <v>44</v>
      </c>
      <c r="G1007" s="1" t="s">
        <v>43</v>
      </c>
      <c r="H1007" s="1" t="s">
        <v>916</v>
      </c>
      <c r="I1007" s="1">
        <v>2056087.6</v>
      </c>
      <c r="K1007" s="1">
        <v>385880</v>
      </c>
      <c r="L1007" s="1">
        <v>7580223</v>
      </c>
      <c r="M1007" s="1">
        <v>0.32160249352455139</v>
      </c>
      <c r="N1007" s="1">
        <v>4.4306282997131348</v>
      </c>
      <c r="O1007" s="1">
        <v>-0.11308062076568604</v>
      </c>
      <c r="P1007" s="1">
        <v>-5.2130866050720215</v>
      </c>
      <c r="Q1007" s="1">
        <v>0</v>
      </c>
      <c r="S1007" s="1">
        <v>30</v>
      </c>
      <c r="T1007" s="1">
        <v>1</v>
      </c>
      <c r="U1007" s="1">
        <v>10022190</v>
      </c>
      <c r="V1007" s="1">
        <v>0.20852187275886536</v>
      </c>
      <c r="W1007" s="1">
        <v>2.1248016357421875</v>
      </c>
      <c r="X1007" s="1">
        <v>2.1248016357421875</v>
      </c>
    </row>
    <row r="1008" spans="1:24" x14ac:dyDescent="0.35">
      <c r="A1008" s="1">
        <v>310163</v>
      </c>
      <c r="B1008" s="1" t="s">
        <v>2344</v>
      </c>
      <c r="C1008" s="1">
        <v>103024102</v>
      </c>
      <c r="D1008" s="1">
        <v>163</v>
      </c>
      <c r="E1008" s="1" t="s">
        <v>2415</v>
      </c>
      <c r="F1008" s="1" t="s">
        <v>44</v>
      </c>
      <c r="G1008" s="1" t="s">
        <v>43</v>
      </c>
      <c r="H1008" s="1" t="s">
        <v>916</v>
      </c>
      <c r="I1008" s="1">
        <v>2100683.81</v>
      </c>
      <c r="K1008" s="1">
        <v>385880</v>
      </c>
      <c r="L1008" s="1">
        <v>7708540.5</v>
      </c>
      <c r="M1008" s="1">
        <v>0.12831750512123108</v>
      </c>
      <c r="N1008" s="1">
        <v>1.6927932500839233</v>
      </c>
      <c r="O1008" s="1">
        <v>4.4596210122108459E-2</v>
      </c>
      <c r="P1008" s="1">
        <v>2.1689839363098145</v>
      </c>
      <c r="Q1008" s="1">
        <v>0</v>
      </c>
      <c r="S1008" s="1">
        <v>31</v>
      </c>
      <c r="T1008" s="1">
        <v>1</v>
      </c>
      <c r="U1008" s="1">
        <v>10195104</v>
      </c>
      <c r="V1008" s="1">
        <v>0.17291371524333954</v>
      </c>
      <c r="W1008" s="1">
        <v>1.7253115177154541</v>
      </c>
      <c r="X1008" s="1">
        <v>1.7253115177154541</v>
      </c>
    </row>
    <row r="1009" spans="1:24" x14ac:dyDescent="0.35">
      <c r="A1009" s="1">
        <v>320163</v>
      </c>
      <c r="B1009" s="1" t="s">
        <v>2345</v>
      </c>
      <c r="C1009" s="1">
        <v>103024102</v>
      </c>
      <c r="D1009" s="1">
        <v>163</v>
      </c>
      <c r="E1009" s="1" t="s">
        <v>2415</v>
      </c>
      <c r="F1009" s="1" t="s">
        <v>44</v>
      </c>
      <c r="G1009" s="1" t="s">
        <v>43</v>
      </c>
      <c r="H1009" s="1" t="s">
        <v>916</v>
      </c>
      <c r="I1009" s="1">
        <v>2139272.63</v>
      </c>
      <c r="K1009" s="1">
        <v>385880</v>
      </c>
      <c r="L1009" s="1">
        <v>7809745.5</v>
      </c>
      <c r="M1009" s="1">
        <v>0.1012049987912178</v>
      </c>
      <c r="N1009" s="1">
        <v>1.3128944635391235</v>
      </c>
      <c r="O1009" s="1">
        <v>3.8588818162679672E-2</v>
      </c>
      <c r="P1009" s="1">
        <v>1.8369647264480591</v>
      </c>
      <c r="Q1009" s="1">
        <v>0</v>
      </c>
      <c r="S1009" s="1">
        <v>32</v>
      </c>
      <c r="T1009" s="1">
        <v>1</v>
      </c>
      <c r="U1009" s="1">
        <v>10334898</v>
      </c>
      <c r="V1009" s="1">
        <v>0.13979381322860718</v>
      </c>
      <c r="W1009" s="1">
        <v>1.3711875677108765</v>
      </c>
      <c r="X1009" s="1">
        <v>1.3711875677108765</v>
      </c>
    </row>
    <row r="1010" spans="1:24" x14ac:dyDescent="0.35">
      <c r="A1010" s="1">
        <v>330163</v>
      </c>
      <c r="B1010" s="1" t="s">
        <v>2346</v>
      </c>
      <c r="C1010" s="1">
        <v>103024102</v>
      </c>
      <c r="D1010" s="1">
        <v>163</v>
      </c>
      <c r="E1010" s="1" t="s">
        <v>2415</v>
      </c>
      <c r="F1010" s="1" t="s">
        <v>44</v>
      </c>
      <c r="G1010" s="1" t="s">
        <v>43</v>
      </c>
      <c r="H1010" s="1" t="s">
        <v>916</v>
      </c>
      <c r="I1010" s="1">
        <v>2258509.4700000002</v>
      </c>
      <c r="K1010" s="1">
        <v>385880</v>
      </c>
      <c r="L1010" s="1">
        <v>7945609</v>
      </c>
      <c r="M1010" s="1">
        <v>0.13586349785327911</v>
      </c>
      <c r="N1010" s="1">
        <v>1.739666223526001</v>
      </c>
      <c r="O1010" s="1">
        <v>0.11923684179782867</v>
      </c>
      <c r="P1010" s="1">
        <v>5.5737094879150391</v>
      </c>
      <c r="Q1010" s="1">
        <v>0</v>
      </c>
      <c r="S1010" s="1">
        <v>33</v>
      </c>
      <c r="T1010" s="1">
        <v>1</v>
      </c>
      <c r="U1010" s="1">
        <v>10589998</v>
      </c>
      <c r="V1010" s="1">
        <v>0.25510033965110779</v>
      </c>
      <c r="W1010" s="1">
        <v>2.4683358669281006</v>
      </c>
      <c r="X1010" s="1">
        <v>2.4683358669281006</v>
      </c>
    </row>
    <row r="1011" spans="1:24" x14ac:dyDescent="0.35">
      <c r="A1011" s="1">
        <v>340163</v>
      </c>
      <c r="B1011" s="1" t="s">
        <v>2347</v>
      </c>
      <c r="C1011" s="1">
        <v>103024102</v>
      </c>
      <c r="D1011" s="1">
        <v>163</v>
      </c>
      <c r="E1011" s="1" t="s">
        <v>2415</v>
      </c>
      <c r="F1011" s="1" t="s">
        <v>44</v>
      </c>
      <c r="G1011" s="1" t="s">
        <v>43</v>
      </c>
      <c r="H1011" s="1" t="s">
        <v>916</v>
      </c>
      <c r="I1011" s="1">
        <v>2258426.23</v>
      </c>
      <c r="K1011" s="1">
        <v>385880</v>
      </c>
      <c r="L1011" s="1">
        <v>7945599.5</v>
      </c>
      <c r="M1011" s="1">
        <v>-9.4999995781108737E-6</v>
      </c>
      <c r="N1011" s="1">
        <v>-1.1956289381487295E-4</v>
      </c>
      <c r="O1011" s="1">
        <v>-8.3239996456541121E-5</v>
      </c>
      <c r="P1011" s="1">
        <v>-3.6856166552752256E-3</v>
      </c>
      <c r="Q1011" s="1">
        <v>0</v>
      </c>
      <c r="S1011" s="1">
        <v>34</v>
      </c>
      <c r="T1011" s="1">
        <v>1</v>
      </c>
      <c r="U1011" s="1">
        <v>10589906</v>
      </c>
      <c r="V1011" s="1">
        <v>-9.2739996034651995E-5</v>
      </c>
      <c r="W1011" s="1">
        <v>-8.6874427506700158E-4</v>
      </c>
      <c r="X1011" s="1">
        <v>-8.6874427506700158E-4</v>
      </c>
    </row>
    <row r="1012" spans="1:24" x14ac:dyDescent="0.35">
      <c r="A1012" s="1">
        <v>350163</v>
      </c>
      <c r="B1012" s="1" t="s">
        <v>2348</v>
      </c>
      <c r="C1012" s="1">
        <v>103024102</v>
      </c>
      <c r="D1012" s="1">
        <v>163</v>
      </c>
      <c r="E1012" s="1" t="s">
        <v>2415</v>
      </c>
      <c r="F1012" s="1" t="s">
        <v>44</v>
      </c>
      <c r="G1012" s="1" t="s">
        <v>43</v>
      </c>
      <c r="H1012" s="1" t="s">
        <v>916</v>
      </c>
      <c r="I1012" s="1">
        <v>2427539.02</v>
      </c>
      <c r="K1012" s="1">
        <v>385880</v>
      </c>
      <c r="L1012" s="1">
        <v>8216101</v>
      </c>
      <c r="M1012" s="1">
        <v>0.27050149440765381</v>
      </c>
      <c r="N1012" s="1">
        <v>3.4044189453125</v>
      </c>
      <c r="O1012" s="1">
        <v>0.16911278665065765</v>
      </c>
      <c r="P1012" s="1">
        <v>7.4880809783935547</v>
      </c>
      <c r="Q1012" s="1">
        <v>0</v>
      </c>
      <c r="S1012" s="1">
        <v>35</v>
      </c>
      <c r="T1012" s="1">
        <v>1</v>
      </c>
      <c r="U1012" s="1">
        <v>11029520</v>
      </c>
      <c r="V1012" s="1">
        <v>0.43961429595947266</v>
      </c>
      <c r="W1012" s="1">
        <v>4.1512551307678223</v>
      </c>
      <c r="X1012" s="1">
        <v>4.1512551307678223</v>
      </c>
    </row>
    <row r="1013" spans="1:24" x14ac:dyDescent="0.35">
      <c r="A1013" s="1">
        <v>360163</v>
      </c>
      <c r="B1013" s="1" t="s">
        <v>2349</v>
      </c>
      <c r="C1013" s="1">
        <v>103024102</v>
      </c>
      <c r="D1013" s="1">
        <v>163</v>
      </c>
      <c r="E1013" s="1" t="s">
        <v>2415</v>
      </c>
      <c r="F1013" s="1" t="s">
        <v>44</v>
      </c>
      <c r="G1013" s="1" t="s">
        <v>43</v>
      </c>
      <c r="H1013" s="1" t="s">
        <v>916</v>
      </c>
      <c r="I1013" s="1">
        <v>2643685.09</v>
      </c>
      <c r="K1013" s="1">
        <v>385880</v>
      </c>
      <c r="L1013" s="1">
        <v>8625179</v>
      </c>
      <c r="M1013" s="1">
        <v>0.40907800197601318</v>
      </c>
      <c r="N1013" s="1">
        <v>4.9789795875549316</v>
      </c>
      <c r="O1013" s="1">
        <v>0.2161460667848587</v>
      </c>
      <c r="P1013" s="1">
        <v>8.9039173126220703</v>
      </c>
      <c r="Q1013" s="1">
        <v>0</v>
      </c>
      <c r="S1013" s="1">
        <v>36</v>
      </c>
      <c r="T1013" s="1">
        <v>1</v>
      </c>
      <c r="U1013" s="1">
        <v>11654744</v>
      </c>
      <c r="V1013" s="1">
        <v>0.62522405385971069</v>
      </c>
      <c r="W1013" s="1">
        <v>5.6686420440673828</v>
      </c>
      <c r="X1013" s="1">
        <v>5.6686420440673828</v>
      </c>
    </row>
    <row r="1014" spans="1:24" x14ac:dyDescent="0.35">
      <c r="A1014" s="1">
        <v>370163</v>
      </c>
      <c r="B1014" s="1" t="s">
        <v>2350</v>
      </c>
      <c r="C1014" s="1">
        <v>103024102</v>
      </c>
      <c r="D1014" s="1">
        <v>163</v>
      </c>
      <c r="E1014" s="1" t="s">
        <v>2415</v>
      </c>
      <c r="F1014" s="1" t="s">
        <v>44</v>
      </c>
      <c r="G1014" s="1" t="s">
        <v>43</v>
      </c>
      <c r="H1014" s="1" t="s">
        <v>916</v>
      </c>
      <c r="I1014" s="1">
        <v>2856788</v>
      </c>
      <c r="K1014" s="1">
        <v>385880</v>
      </c>
      <c r="L1014" s="1">
        <v>10373947</v>
      </c>
      <c r="M1014" s="1">
        <v>1.7487679719924927</v>
      </c>
      <c r="N1014" s="1">
        <v>20.275150299072266</v>
      </c>
      <c r="O1014" s="1">
        <v>0.21310290694236755</v>
      </c>
      <c r="P1014" s="1">
        <v>8.0608282089233398</v>
      </c>
      <c r="Q1014" s="1">
        <v>0</v>
      </c>
      <c r="S1014" s="1">
        <v>37</v>
      </c>
      <c r="T1014" s="1">
        <v>1</v>
      </c>
      <c r="U1014" s="1">
        <v>13616615</v>
      </c>
      <c r="V1014" s="1">
        <v>1.9618709087371826</v>
      </c>
      <c r="W1014" s="1">
        <v>16.833240509033203</v>
      </c>
      <c r="X1014" s="1">
        <v>16.833240509033203</v>
      </c>
    </row>
    <row r="1015" spans="1:24" x14ac:dyDescent="0.35">
      <c r="A1015" s="1">
        <v>380163</v>
      </c>
      <c r="B1015" s="1" t="s">
        <v>2351</v>
      </c>
      <c r="C1015" s="1">
        <v>103024102</v>
      </c>
      <c r="D1015" s="1">
        <v>163</v>
      </c>
      <c r="E1015" s="1" t="s">
        <v>2415</v>
      </c>
      <c r="F1015" s="1" t="s">
        <v>44</v>
      </c>
      <c r="G1015" s="1" t="s">
        <v>43</v>
      </c>
      <c r="H1015" s="1" t="s">
        <v>916</v>
      </c>
      <c r="I1015" s="1">
        <v>3131484</v>
      </c>
      <c r="K1015" s="1">
        <v>385880</v>
      </c>
      <c r="L1015" s="1">
        <v>10899040</v>
      </c>
      <c r="M1015" s="1">
        <v>0.52509301900863647</v>
      </c>
      <c r="N1015" s="1">
        <v>5.0616512298583984</v>
      </c>
      <c r="O1015" s="1">
        <v>0.2746959924697876</v>
      </c>
      <c r="P1015" s="1">
        <v>9.6155538558959961</v>
      </c>
      <c r="Q1015" s="1">
        <v>0</v>
      </c>
      <c r="S1015" s="1">
        <v>38</v>
      </c>
      <c r="T1015" s="1">
        <v>1</v>
      </c>
      <c r="U1015" s="1">
        <v>14416404</v>
      </c>
      <c r="V1015" s="1">
        <v>0.79978901147842407</v>
      </c>
      <c r="W1015" s="1">
        <v>5.8736257553100586</v>
      </c>
      <c r="X1015" s="1">
        <v>5.8736257553100586</v>
      </c>
    </row>
    <row r="1016" spans="1:24" x14ac:dyDescent="0.35">
      <c r="A1016" s="1">
        <v>390163</v>
      </c>
      <c r="B1016" s="1" t="s">
        <v>2352</v>
      </c>
      <c r="C1016" s="1">
        <v>103024102</v>
      </c>
      <c r="D1016" s="1">
        <v>163</v>
      </c>
      <c r="E1016" s="1" t="s">
        <v>2415</v>
      </c>
      <c r="F1016" s="1" t="s">
        <v>44</v>
      </c>
      <c r="G1016" s="1" t="s">
        <v>43</v>
      </c>
      <c r="H1016" s="1" t="s">
        <v>916</v>
      </c>
      <c r="I1016" s="1">
        <v>3229626</v>
      </c>
      <c r="K1016" s="1">
        <v>435880</v>
      </c>
      <c r="L1016" s="1">
        <v>11070086</v>
      </c>
      <c r="M1016" s="1">
        <v>0.17104600369930267</v>
      </c>
      <c r="N1016" s="1">
        <v>1.569367527961731</v>
      </c>
      <c r="O1016" s="1">
        <v>9.8141998052597046E-2</v>
      </c>
      <c r="P1016" s="1">
        <v>3.1340413093566895</v>
      </c>
      <c r="Q1016" s="1">
        <v>5.000000074505806E-2</v>
      </c>
      <c r="S1016" s="1">
        <v>39</v>
      </c>
      <c r="T1016" s="1">
        <v>1</v>
      </c>
      <c r="U1016" s="1">
        <v>14735592</v>
      </c>
      <c r="V1016" s="1">
        <v>0.31918799877166748</v>
      </c>
      <c r="W1016" s="1">
        <v>2.2140612602233887</v>
      </c>
      <c r="X1016" s="1">
        <v>2.2140612602233887</v>
      </c>
    </row>
    <row r="1017" spans="1:24" x14ac:dyDescent="0.35">
      <c r="A1017" s="1">
        <v>400163</v>
      </c>
      <c r="B1017" s="1" t="s">
        <v>2353</v>
      </c>
      <c r="C1017" s="1">
        <v>103024102</v>
      </c>
      <c r="D1017" s="1">
        <v>163</v>
      </c>
      <c r="E1017" s="1" t="s">
        <v>2415</v>
      </c>
      <c r="F1017" s="1" t="s">
        <v>44</v>
      </c>
      <c r="G1017" s="1" t="s">
        <v>43</v>
      </c>
      <c r="H1017" s="1" t="s">
        <v>916</v>
      </c>
      <c r="S1017" s="1">
        <v>40</v>
      </c>
      <c r="T1017" s="1">
        <v>1</v>
      </c>
      <c r="U1017" s="1">
        <v>0</v>
      </c>
      <c r="V1017" s="1">
        <v>0</v>
      </c>
      <c r="W1017" s="1">
        <v>-100</v>
      </c>
      <c r="X1017" s="1">
        <v>-100</v>
      </c>
    </row>
    <row r="1018" spans="1:24" x14ac:dyDescent="0.35">
      <c r="A1018" s="1">
        <v>410163</v>
      </c>
      <c r="B1018" s="1" t="s">
        <v>2354</v>
      </c>
      <c r="C1018" s="1">
        <v>103024102</v>
      </c>
      <c r="D1018" s="1">
        <v>163</v>
      </c>
      <c r="E1018" s="1" t="s">
        <v>2415</v>
      </c>
      <c r="F1018" s="1" t="s">
        <v>44</v>
      </c>
      <c r="G1018" s="1" t="s">
        <v>43</v>
      </c>
      <c r="H1018" s="1" t="s">
        <v>916</v>
      </c>
      <c r="S1018" s="1">
        <v>41</v>
      </c>
      <c r="T1018" s="1">
        <v>1</v>
      </c>
      <c r="U1018" s="1">
        <v>0</v>
      </c>
      <c r="V1018" s="1">
        <v>0</v>
      </c>
    </row>
    <row r="1019" spans="1:24" x14ac:dyDescent="0.35">
      <c r="A1019" s="1">
        <v>420163</v>
      </c>
      <c r="B1019" s="1" t="s">
        <v>2355</v>
      </c>
      <c r="C1019" s="1">
        <v>103024102</v>
      </c>
      <c r="D1019" s="1">
        <v>163</v>
      </c>
      <c r="E1019" s="1" t="s">
        <v>2415</v>
      </c>
      <c r="F1019" s="1" t="s">
        <v>44</v>
      </c>
      <c r="G1019" s="1" t="s">
        <v>43</v>
      </c>
      <c r="H1019" s="1" t="s">
        <v>916</v>
      </c>
      <c r="S1019" s="1">
        <v>42</v>
      </c>
      <c r="T1019" s="1">
        <v>1</v>
      </c>
      <c r="U1019" s="1">
        <v>0</v>
      </c>
      <c r="V1019" s="1">
        <v>0</v>
      </c>
    </row>
    <row r="1020" spans="1:24" x14ac:dyDescent="0.35">
      <c r="A1020" s="1">
        <v>430163</v>
      </c>
      <c r="B1020" s="1" t="s">
        <v>2356</v>
      </c>
      <c r="C1020" s="1">
        <v>103024102</v>
      </c>
      <c r="D1020" s="1">
        <v>163</v>
      </c>
      <c r="E1020" s="1" t="s">
        <v>2415</v>
      </c>
      <c r="F1020" s="1" t="s">
        <v>44</v>
      </c>
      <c r="G1020" s="1" t="s">
        <v>43</v>
      </c>
      <c r="H1020" s="1" t="s">
        <v>916</v>
      </c>
      <c r="S1020" s="1">
        <v>43</v>
      </c>
      <c r="T1020" s="1">
        <v>1</v>
      </c>
      <c r="U1020" s="1">
        <v>0</v>
      </c>
      <c r="V1020" s="1">
        <v>0</v>
      </c>
    </row>
    <row r="1021" spans="1:24" x14ac:dyDescent="0.35">
      <c r="A1021" s="1">
        <v>440163</v>
      </c>
      <c r="B1021" s="1" t="s">
        <v>2357</v>
      </c>
      <c r="C1021" s="1">
        <v>103024102</v>
      </c>
      <c r="D1021" s="1">
        <v>163</v>
      </c>
      <c r="E1021" s="1" t="s">
        <v>2415</v>
      </c>
      <c r="F1021" s="1" t="s">
        <v>44</v>
      </c>
      <c r="G1021" s="1" t="s">
        <v>43</v>
      </c>
      <c r="H1021" s="1" t="s">
        <v>916</v>
      </c>
      <c r="S1021" s="1">
        <v>44</v>
      </c>
      <c r="T1021" s="1">
        <v>1</v>
      </c>
      <c r="U1021" s="1">
        <v>0</v>
      </c>
      <c r="V1021" s="1">
        <v>0</v>
      </c>
    </row>
    <row r="1022" spans="1:24" x14ac:dyDescent="0.35">
      <c r="A1022" s="1">
        <v>450163</v>
      </c>
      <c r="B1022" s="1" t="s">
        <v>2358</v>
      </c>
      <c r="C1022" s="1">
        <v>103024102</v>
      </c>
      <c r="D1022" s="1">
        <v>163</v>
      </c>
      <c r="E1022" s="1" t="s">
        <v>2415</v>
      </c>
      <c r="F1022" s="1" t="s">
        <v>44</v>
      </c>
      <c r="G1022" s="1" t="s">
        <v>43</v>
      </c>
      <c r="H1022" s="1" t="s">
        <v>916</v>
      </c>
      <c r="S1022" s="1">
        <v>45</v>
      </c>
      <c r="T1022" s="1">
        <v>1</v>
      </c>
      <c r="U1022" s="1">
        <v>0</v>
      </c>
      <c r="V1022" s="1">
        <v>0</v>
      </c>
    </row>
    <row r="1023" spans="1:24" x14ac:dyDescent="0.35">
      <c r="A1023" s="1">
        <v>460163</v>
      </c>
      <c r="B1023" s="1" t="s">
        <v>2359</v>
      </c>
      <c r="C1023" s="1">
        <v>103024102</v>
      </c>
      <c r="D1023" s="1">
        <v>163</v>
      </c>
      <c r="E1023" s="1" t="s">
        <v>2415</v>
      </c>
      <c r="F1023" s="1" t="s">
        <v>44</v>
      </c>
      <c r="G1023" s="1" t="s">
        <v>43</v>
      </c>
      <c r="H1023" s="1" t="s">
        <v>916</v>
      </c>
      <c r="S1023" s="1">
        <v>46</v>
      </c>
      <c r="T1023" s="1">
        <v>1</v>
      </c>
      <c r="U1023" s="1">
        <v>0</v>
      </c>
      <c r="V1023" s="1">
        <v>0</v>
      </c>
    </row>
    <row r="1024" spans="1:24" x14ac:dyDescent="0.35">
      <c r="A1024" s="1">
        <v>470163</v>
      </c>
      <c r="B1024" s="1" t="s">
        <v>2360</v>
      </c>
      <c r="C1024" s="1">
        <v>103024102</v>
      </c>
      <c r="D1024" s="1">
        <v>163</v>
      </c>
      <c r="E1024" s="1" t="s">
        <v>2415</v>
      </c>
      <c r="F1024" s="1" t="s">
        <v>44</v>
      </c>
      <c r="G1024" s="1" t="s">
        <v>43</v>
      </c>
      <c r="H1024" s="1" t="s">
        <v>916</v>
      </c>
      <c r="S1024" s="1">
        <v>47</v>
      </c>
      <c r="T1024" s="1">
        <v>1</v>
      </c>
      <c r="U1024" s="1">
        <v>0</v>
      </c>
      <c r="V1024" s="1">
        <v>0</v>
      </c>
    </row>
    <row r="1025" spans="1:24" x14ac:dyDescent="0.35">
      <c r="A1025" s="1">
        <v>480163</v>
      </c>
      <c r="B1025" s="1" t="s">
        <v>2361</v>
      </c>
      <c r="C1025" s="1">
        <v>103024102</v>
      </c>
      <c r="D1025" s="1">
        <v>163</v>
      </c>
      <c r="E1025" s="1" t="s">
        <v>2415</v>
      </c>
      <c r="F1025" s="1" t="s">
        <v>44</v>
      </c>
      <c r="G1025" s="1" t="s">
        <v>43</v>
      </c>
      <c r="H1025" s="1" t="s">
        <v>916</v>
      </c>
      <c r="S1025" s="1">
        <v>48</v>
      </c>
      <c r="T1025" s="1">
        <v>1</v>
      </c>
      <c r="U1025" s="1">
        <v>0</v>
      </c>
      <c r="V1025" s="1">
        <v>0</v>
      </c>
    </row>
    <row r="1026" spans="1:24" x14ac:dyDescent="0.35">
      <c r="A1026" s="1">
        <v>290180</v>
      </c>
      <c r="B1026" s="1" t="s">
        <v>2341</v>
      </c>
      <c r="C1026" s="1">
        <v>103024603</v>
      </c>
      <c r="D1026" s="1">
        <v>180</v>
      </c>
      <c r="E1026" s="1" t="s">
        <v>2416</v>
      </c>
      <c r="F1026" s="1" t="s">
        <v>44</v>
      </c>
      <c r="G1026" s="1" t="s">
        <v>43</v>
      </c>
      <c r="H1026" s="1" t="s">
        <v>916</v>
      </c>
      <c r="I1026" s="1">
        <v>1485845.74</v>
      </c>
      <c r="K1026" s="1">
        <v>294130</v>
      </c>
      <c r="L1026" s="1">
        <v>4854171.5</v>
      </c>
      <c r="S1026" s="1">
        <v>29</v>
      </c>
      <c r="T1026" s="1">
        <v>1</v>
      </c>
      <c r="U1026" s="1">
        <v>6634147</v>
      </c>
      <c r="V1026" s="1">
        <v>0</v>
      </c>
    </row>
    <row r="1027" spans="1:24" x14ac:dyDescent="0.35">
      <c r="A1027" s="1">
        <v>300180</v>
      </c>
      <c r="B1027" s="1" t="s">
        <v>2343</v>
      </c>
      <c r="C1027" s="1">
        <v>103024603</v>
      </c>
      <c r="D1027" s="1">
        <v>180</v>
      </c>
      <c r="E1027" s="1" t="s">
        <v>2416</v>
      </c>
      <c r="F1027" s="1" t="s">
        <v>44</v>
      </c>
      <c r="G1027" s="1" t="s">
        <v>43</v>
      </c>
      <c r="H1027" s="1" t="s">
        <v>916</v>
      </c>
      <c r="I1027" s="1">
        <v>1498472.16</v>
      </c>
      <c r="K1027" s="1">
        <v>294130</v>
      </c>
      <c r="L1027" s="1">
        <v>4987827.5</v>
      </c>
      <c r="M1027" s="1">
        <v>0.13365599513053894</v>
      </c>
      <c r="N1027" s="1">
        <v>2.7534255981445313</v>
      </c>
      <c r="O1027" s="1">
        <v>1.2626419775187969E-2</v>
      </c>
      <c r="P1027" s="1">
        <v>0.84978002309799194</v>
      </c>
      <c r="Q1027" s="1">
        <v>0</v>
      </c>
      <c r="S1027" s="1">
        <v>30</v>
      </c>
      <c r="T1027" s="1">
        <v>1</v>
      </c>
      <c r="U1027" s="1">
        <v>6780429.5</v>
      </c>
      <c r="V1027" s="1">
        <v>0.14628241956233978</v>
      </c>
      <c r="W1027" s="1">
        <v>2.2049932479858398</v>
      </c>
      <c r="X1027" s="1">
        <v>2.2049932479858398</v>
      </c>
    </row>
    <row r="1028" spans="1:24" x14ac:dyDescent="0.35">
      <c r="A1028" s="1">
        <v>310180</v>
      </c>
      <c r="B1028" s="1" t="s">
        <v>2344</v>
      </c>
      <c r="C1028" s="1">
        <v>103024603</v>
      </c>
      <c r="D1028" s="1">
        <v>180</v>
      </c>
      <c r="E1028" s="1" t="s">
        <v>2416</v>
      </c>
      <c r="F1028" s="1" t="s">
        <v>44</v>
      </c>
      <c r="G1028" s="1" t="s">
        <v>43</v>
      </c>
      <c r="H1028" s="1" t="s">
        <v>916</v>
      </c>
      <c r="I1028" s="1">
        <v>1505546.66</v>
      </c>
      <c r="K1028" s="1">
        <v>294130</v>
      </c>
      <c r="L1028" s="1">
        <v>5048170.5</v>
      </c>
      <c r="M1028" s="1">
        <v>6.0343001037836075E-2</v>
      </c>
      <c r="N1028" s="1">
        <v>1.2098052501678467</v>
      </c>
      <c r="O1028" s="1">
        <v>7.0744999684393406E-3</v>
      </c>
      <c r="P1028" s="1">
        <v>0.4721142053604126</v>
      </c>
      <c r="Q1028" s="1">
        <v>0</v>
      </c>
      <c r="S1028" s="1">
        <v>31</v>
      </c>
      <c r="T1028" s="1">
        <v>1</v>
      </c>
      <c r="U1028" s="1">
        <v>6847847</v>
      </c>
      <c r="V1028" s="1">
        <v>6.7417502403259277E-2</v>
      </c>
      <c r="W1028" s="1">
        <v>0.99429541826248169</v>
      </c>
      <c r="X1028" s="1">
        <v>0.99429541826248169</v>
      </c>
    </row>
    <row r="1029" spans="1:24" x14ac:dyDescent="0.35">
      <c r="A1029" s="1">
        <v>320180</v>
      </c>
      <c r="B1029" s="1" t="s">
        <v>2345</v>
      </c>
      <c r="C1029" s="1">
        <v>103024603</v>
      </c>
      <c r="D1029" s="1">
        <v>180</v>
      </c>
      <c r="E1029" s="1" t="s">
        <v>2416</v>
      </c>
      <c r="F1029" s="1" t="s">
        <v>44</v>
      </c>
      <c r="G1029" s="1" t="s">
        <v>43</v>
      </c>
      <c r="H1029" s="1" t="s">
        <v>916</v>
      </c>
      <c r="I1029" s="1">
        <v>1523498.72</v>
      </c>
      <c r="K1029" s="1">
        <v>294130</v>
      </c>
      <c r="L1029" s="1">
        <v>5113574.5</v>
      </c>
      <c r="M1029" s="1">
        <v>6.5403997898101807E-2</v>
      </c>
      <c r="N1029" s="1">
        <v>1.295598030090332</v>
      </c>
      <c r="O1029" s="1">
        <v>1.7952060326933861E-2</v>
      </c>
      <c r="P1029" s="1">
        <v>1.1923948526382446</v>
      </c>
      <c r="Q1029" s="1">
        <v>0</v>
      </c>
      <c r="S1029" s="1">
        <v>32</v>
      </c>
      <c r="T1029" s="1">
        <v>1</v>
      </c>
      <c r="U1029" s="1">
        <v>6931203</v>
      </c>
      <c r="V1029" s="1">
        <v>8.3356060087680817E-2</v>
      </c>
      <c r="W1029" s="1">
        <v>1.2172584533691406</v>
      </c>
      <c r="X1029" s="1">
        <v>1.2172584533691406</v>
      </c>
    </row>
    <row r="1030" spans="1:24" x14ac:dyDescent="0.35">
      <c r="A1030" s="1">
        <v>330180</v>
      </c>
      <c r="B1030" s="1" t="s">
        <v>2346</v>
      </c>
      <c r="C1030" s="1">
        <v>103024603</v>
      </c>
      <c r="D1030" s="1">
        <v>180</v>
      </c>
      <c r="E1030" s="1" t="s">
        <v>2416</v>
      </c>
      <c r="F1030" s="1" t="s">
        <v>44</v>
      </c>
      <c r="G1030" s="1" t="s">
        <v>43</v>
      </c>
      <c r="H1030" s="1" t="s">
        <v>916</v>
      </c>
      <c r="I1030" s="1">
        <v>1546169.27</v>
      </c>
      <c r="K1030" s="1">
        <v>294130</v>
      </c>
      <c r="L1030" s="1">
        <v>5188125</v>
      </c>
      <c r="M1030" s="1">
        <v>7.4550502002239227E-2</v>
      </c>
      <c r="N1030" s="1">
        <v>1.4578940868377686</v>
      </c>
      <c r="O1030" s="1">
        <v>2.2670550271868706E-2</v>
      </c>
      <c r="P1030" s="1">
        <v>1.48805832862854</v>
      </c>
      <c r="Q1030" s="1">
        <v>0</v>
      </c>
      <c r="S1030" s="1">
        <v>33</v>
      </c>
      <c r="T1030" s="1">
        <v>1</v>
      </c>
      <c r="U1030" s="1">
        <v>7028424</v>
      </c>
      <c r="V1030" s="1">
        <v>9.7221054136753082E-2</v>
      </c>
      <c r="W1030" s="1">
        <v>1.4026569128036499</v>
      </c>
      <c r="X1030" s="1">
        <v>1.4026569128036499</v>
      </c>
    </row>
    <row r="1031" spans="1:24" x14ac:dyDescent="0.35">
      <c r="A1031" s="1">
        <v>340180</v>
      </c>
      <c r="B1031" s="1" t="s">
        <v>2347</v>
      </c>
      <c r="C1031" s="1">
        <v>103024603</v>
      </c>
      <c r="D1031" s="1">
        <v>180</v>
      </c>
      <c r="E1031" s="1" t="s">
        <v>2416</v>
      </c>
      <c r="F1031" s="1" t="s">
        <v>44</v>
      </c>
      <c r="G1031" s="1" t="s">
        <v>43</v>
      </c>
      <c r="H1031" s="1" t="s">
        <v>916</v>
      </c>
      <c r="I1031" s="1">
        <v>1546142.71</v>
      </c>
      <c r="K1031" s="1">
        <v>294130</v>
      </c>
      <c r="L1031" s="1">
        <v>5188120.5</v>
      </c>
      <c r="M1031" s="1">
        <v>-4.5000001591688488E-6</v>
      </c>
      <c r="N1031" s="1">
        <v>-8.6736537923570722E-5</v>
      </c>
      <c r="O1031" s="1">
        <v>-2.6559999241726473E-5</v>
      </c>
      <c r="P1031" s="1">
        <v>-1.7177937552332878E-3</v>
      </c>
      <c r="Q1031" s="1">
        <v>0</v>
      </c>
      <c r="S1031" s="1">
        <v>34</v>
      </c>
      <c r="T1031" s="1">
        <v>1</v>
      </c>
      <c r="U1031" s="1">
        <v>7028393</v>
      </c>
      <c r="V1031" s="1">
        <v>-3.1060000765137374E-5</v>
      </c>
      <c r="W1031" s="1">
        <v>-4.4106616405770183E-4</v>
      </c>
      <c r="X1031" s="1">
        <v>-4.4106616405770183E-4</v>
      </c>
    </row>
    <row r="1032" spans="1:24" x14ac:dyDescent="0.35">
      <c r="A1032" s="1">
        <v>350180</v>
      </c>
      <c r="B1032" s="1" t="s">
        <v>2348</v>
      </c>
      <c r="C1032" s="1">
        <v>103024603</v>
      </c>
      <c r="D1032" s="1">
        <v>180</v>
      </c>
      <c r="E1032" s="1" t="s">
        <v>2416</v>
      </c>
      <c r="F1032" s="1" t="s">
        <v>44</v>
      </c>
      <c r="G1032" s="1" t="s">
        <v>43</v>
      </c>
      <c r="H1032" s="1" t="s">
        <v>916</v>
      </c>
      <c r="I1032" s="1">
        <v>1615793.1</v>
      </c>
      <c r="K1032" s="1">
        <v>294130</v>
      </c>
      <c r="L1032" s="1">
        <v>5336214.5</v>
      </c>
      <c r="M1032" s="1">
        <v>0.14809399843215942</v>
      </c>
      <c r="N1032" s="1">
        <v>2.8544826507568359</v>
      </c>
      <c r="O1032" s="1">
        <v>6.965038925409317E-2</v>
      </c>
      <c r="P1032" s="1">
        <v>4.504784107208252</v>
      </c>
      <c r="Q1032" s="1">
        <v>0</v>
      </c>
      <c r="S1032" s="1">
        <v>35</v>
      </c>
      <c r="T1032" s="1">
        <v>1</v>
      </c>
      <c r="U1032" s="1">
        <v>7246137.5</v>
      </c>
      <c r="V1032" s="1">
        <v>0.217744380235672</v>
      </c>
      <c r="W1032" s="1">
        <v>3.098069429397583</v>
      </c>
      <c r="X1032" s="1">
        <v>3.098069429397583</v>
      </c>
    </row>
    <row r="1033" spans="1:24" x14ac:dyDescent="0.35">
      <c r="A1033" s="1">
        <v>360180</v>
      </c>
      <c r="B1033" s="1" t="s">
        <v>2349</v>
      </c>
      <c r="C1033" s="1">
        <v>103024603</v>
      </c>
      <c r="D1033" s="1">
        <v>180</v>
      </c>
      <c r="E1033" s="1" t="s">
        <v>2416</v>
      </c>
      <c r="F1033" s="1" t="s">
        <v>44</v>
      </c>
      <c r="G1033" s="1" t="s">
        <v>43</v>
      </c>
      <c r="H1033" s="1" t="s">
        <v>916</v>
      </c>
      <c r="I1033" s="1">
        <v>1669386.81</v>
      </c>
      <c r="K1033" s="1">
        <v>294130</v>
      </c>
      <c r="L1033" s="1">
        <v>5622440.5</v>
      </c>
      <c r="M1033" s="1">
        <v>0.28622600436210632</v>
      </c>
      <c r="N1033" s="1">
        <v>5.3638396263122559</v>
      </c>
      <c r="O1033" s="1">
        <v>5.3593710064888E-2</v>
      </c>
      <c r="P1033" s="1">
        <v>3.3168671131134033</v>
      </c>
      <c r="Q1033" s="1">
        <v>0</v>
      </c>
      <c r="S1033" s="1">
        <v>36</v>
      </c>
      <c r="T1033" s="1">
        <v>1</v>
      </c>
      <c r="U1033" s="1">
        <v>7585957</v>
      </c>
      <c r="V1033" s="1">
        <v>0.33981972932815552</v>
      </c>
      <c r="W1033" s="1">
        <v>4.6896638870239258</v>
      </c>
      <c r="X1033" s="1">
        <v>4.6896638870239258</v>
      </c>
    </row>
    <row r="1034" spans="1:24" x14ac:dyDescent="0.35">
      <c r="A1034" s="1">
        <v>370180</v>
      </c>
      <c r="B1034" s="1" t="s">
        <v>2350</v>
      </c>
      <c r="C1034" s="1">
        <v>103024603</v>
      </c>
      <c r="D1034" s="1">
        <v>180</v>
      </c>
      <c r="E1034" s="1" t="s">
        <v>2416</v>
      </c>
      <c r="F1034" s="1" t="s">
        <v>44</v>
      </c>
      <c r="G1034" s="1" t="s">
        <v>43</v>
      </c>
      <c r="H1034" s="1" t="s">
        <v>916</v>
      </c>
      <c r="I1034" s="1">
        <v>1712375.86</v>
      </c>
      <c r="K1034" s="1">
        <v>294130</v>
      </c>
      <c r="L1034" s="1">
        <v>5981319</v>
      </c>
      <c r="M1034" s="1">
        <v>0.358878493309021</v>
      </c>
      <c r="N1034" s="1">
        <v>6.3829665184020996</v>
      </c>
      <c r="O1034" s="1">
        <v>4.2989049106836319E-2</v>
      </c>
      <c r="P1034" s="1">
        <v>2.5751402378082275</v>
      </c>
      <c r="Q1034" s="1">
        <v>0</v>
      </c>
      <c r="S1034" s="1">
        <v>37</v>
      </c>
      <c r="T1034" s="1">
        <v>1</v>
      </c>
      <c r="U1034" s="1">
        <v>7987825</v>
      </c>
      <c r="V1034" s="1">
        <v>0.40186753869056702</v>
      </c>
      <c r="W1034" s="1">
        <v>5.2975254058837891</v>
      </c>
      <c r="X1034" s="1">
        <v>5.2975254058837891</v>
      </c>
    </row>
    <row r="1035" spans="1:24" x14ac:dyDescent="0.35">
      <c r="A1035" s="1">
        <v>380180</v>
      </c>
      <c r="B1035" s="1" t="s">
        <v>2351</v>
      </c>
      <c r="C1035" s="1">
        <v>103024603</v>
      </c>
      <c r="D1035" s="1">
        <v>180</v>
      </c>
      <c r="E1035" s="1" t="s">
        <v>2416</v>
      </c>
      <c r="F1035" s="1" t="s">
        <v>44</v>
      </c>
      <c r="G1035" s="1" t="s">
        <v>43</v>
      </c>
      <c r="H1035" s="1" t="s">
        <v>916</v>
      </c>
      <c r="I1035" s="1">
        <v>1774872</v>
      </c>
      <c r="K1035" s="1">
        <v>294130</v>
      </c>
      <c r="L1035" s="1">
        <v>6111367</v>
      </c>
      <c r="M1035" s="1">
        <v>0.130048006772995</v>
      </c>
      <c r="N1035" s="1">
        <v>2.1742360591888428</v>
      </c>
      <c r="O1035" s="1">
        <v>6.2496140599250793E-2</v>
      </c>
      <c r="P1035" s="1">
        <v>3.6496741771697998</v>
      </c>
      <c r="Q1035" s="1">
        <v>0</v>
      </c>
      <c r="S1035" s="1">
        <v>38</v>
      </c>
      <c r="T1035" s="1">
        <v>1</v>
      </c>
      <c r="U1035" s="1">
        <v>8180369</v>
      </c>
      <c r="V1035" s="1">
        <v>0.19254414737224579</v>
      </c>
      <c r="W1035" s="1">
        <v>2.4104683399200439</v>
      </c>
      <c r="X1035" s="1">
        <v>2.4104683399200439</v>
      </c>
    </row>
    <row r="1036" spans="1:24" x14ac:dyDescent="0.35">
      <c r="A1036" s="1">
        <v>390180</v>
      </c>
      <c r="B1036" s="1" t="s">
        <v>2352</v>
      </c>
      <c r="C1036" s="1">
        <v>103024603</v>
      </c>
      <c r="D1036" s="1">
        <v>180</v>
      </c>
      <c r="E1036" s="1" t="s">
        <v>2416</v>
      </c>
      <c r="F1036" s="1" t="s">
        <v>44</v>
      </c>
      <c r="G1036" s="1" t="s">
        <v>43</v>
      </c>
      <c r="H1036" s="1" t="s">
        <v>916</v>
      </c>
      <c r="I1036" s="1">
        <v>1827969</v>
      </c>
      <c r="K1036" s="1">
        <v>344130</v>
      </c>
      <c r="L1036" s="1">
        <v>6156243</v>
      </c>
      <c r="M1036" s="1">
        <v>4.487600177526474E-2</v>
      </c>
      <c r="N1036" s="1">
        <v>0.73430377244949341</v>
      </c>
      <c r="O1036" s="1">
        <v>5.3096998482942581E-2</v>
      </c>
      <c r="P1036" s="1">
        <v>2.991595983505249</v>
      </c>
      <c r="Q1036" s="1">
        <v>5.000000074505806E-2</v>
      </c>
      <c r="S1036" s="1">
        <v>39</v>
      </c>
      <c r="T1036" s="1">
        <v>1</v>
      </c>
      <c r="U1036" s="1">
        <v>8328342</v>
      </c>
      <c r="V1036" s="1">
        <v>0.14797300100326538</v>
      </c>
      <c r="W1036" s="1">
        <v>1.8088792562484741</v>
      </c>
      <c r="X1036" s="1">
        <v>1.8088792562484741</v>
      </c>
    </row>
    <row r="1037" spans="1:24" x14ac:dyDescent="0.35">
      <c r="A1037" s="1">
        <v>400180</v>
      </c>
      <c r="B1037" s="1" t="s">
        <v>2353</v>
      </c>
      <c r="C1037" s="1">
        <v>103024603</v>
      </c>
      <c r="D1037" s="1">
        <v>180</v>
      </c>
      <c r="E1037" s="1" t="s">
        <v>2416</v>
      </c>
      <c r="F1037" s="1" t="s">
        <v>44</v>
      </c>
      <c r="G1037" s="1" t="s">
        <v>43</v>
      </c>
      <c r="H1037" s="1" t="s">
        <v>916</v>
      </c>
      <c r="S1037" s="1">
        <v>40</v>
      </c>
      <c r="T1037" s="1">
        <v>1</v>
      </c>
      <c r="U1037" s="1">
        <v>0</v>
      </c>
      <c r="V1037" s="1">
        <v>0</v>
      </c>
      <c r="W1037" s="1">
        <v>-100</v>
      </c>
      <c r="X1037" s="1">
        <v>-100</v>
      </c>
    </row>
    <row r="1038" spans="1:24" x14ac:dyDescent="0.35">
      <c r="A1038" s="1">
        <v>410180</v>
      </c>
      <c r="B1038" s="1" t="s">
        <v>2354</v>
      </c>
      <c r="C1038" s="1">
        <v>103024603</v>
      </c>
      <c r="D1038" s="1">
        <v>180</v>
      </c>
      <c r="E1038" s="1" t="s">
        <v>2416</v>
      </c>
      <c r="F1038" s="1" t="s">
        <v>44</v>
      </c>
      <c r="G1038" s="1" t="s">
        <v>43</v>
      </c>
      <c r="H1038" s="1" t="s">
        <v>916</v>
      </c>
      <c r="S1038" s="1">
        <v>41</v>
      </c>
      <c r="T1038" s="1">
        <v>1</v>
      </c>
      <c r="U1038" s="1">
        <v>0</v>
      </c>
      <c r="V1038" s="1">
        <v>0</v>
      </c>
    </row>
    <row r="1039" spans="1:24" x14ac:dyDescent="0.35">
      <c r="A1039" s="1">
        <v>420180</v>
      </c>
      <c r="B1039" s="1" t="s">
        <v>2355</v>
      </c>
      <c r="C1039" s="1">
        <v>103024603</v>
      </c>
      <c r="D1039" s="1">
        <v>180</v>
      </c>
      <c r="E1039" s="1" t="s">
        <v>2416</v>
      </c>
      <c r="F1039" s="1" t="s">
        <v>44</v>
      </c>
      <c r="G1039" s="1" t="s">
        <v>43</v>
      </c>
      <c r="H1039" s="1" t="s">
        <v>916</v>
      </c>
      <c r="S1039" s="1">
        <v>42</v>
      </c>
      <c r="T1039" s="1">
        <v>1</v>
      </c>
      <c r="U1039" s="1">
        <v>0</v>
      </c>
      <c r="V1039" s="1">
        <v>0</v>
      </c>
    </row>
    <row r="1040" spans="1:24" x14ac:dyDescent="0.35">
      <c r="A1040" s="1">
        <v>430180</v>
      </c>
      <c r="B1040" s="1" t="s">
        <v>2356</v>
      </c>
      <c r="C1040" s="1">
        <v>103024603</v>
      </c>
      <c r="D1040" s="1">
        <v>180</v>
      </c>
      <c r="E1040" s="1" t="s">
        <v>2416</v>
      </c>
      <c r="F1040" s="1" t="s">
        <v>44</v>
      </c>
      <c r="G1040" s="1" t="s">
        <v>43</v>
      </c>
      <c r="H1040" s="1" t="s">
        <v>916</v>
      </c>
      <c r="S1040" s="1">
        <v>43</v>
      </c>
      <c r="T1040" s="1">
        <v>1</v>
      </c>
      <c r="U1040" s="1">
        <v>0</v>
      </c>
      <c r="V1040" s="1">
        <v>0</v>
      </c>
    </row>
    <row r="1041" spans="1:24" x14ac:dyDescent="0.35">
      <c r="A1041" s="1">
        <v>440180</v>
      </c>
      <c r="B1041" s="1" t="s">
        <v>2357</v>
      </c>
      <c r="C1041" s="1">
        <v>103024603</v>
      </c>
      <c r="D1041" s="1">
        <v>180</v>
      </c>
      <c r="E1041" s="1" t="s">
        <v>2416</v>
      </c>
      <c r="F1041" s="1" t="s">
        <v>44</v>
      </c>
      <c r="G1041" s="1" t="s">
        <v>43</v>
      </c>
      <c r="H1041" s="1" t="s">
        <v>916</v>
      </c>
      <c r="S1041" s="1">
        <v>44</v>
      </c>
      <c r="T1041" s="1">
        <v>1</v>
      </c>
      <c r="U1041" s="1">
        <v>0</v>
      </c>
      <c r="V1041" s="1">
        <v>0</v>
      </c>
    </row>
    <row r="1042" spans="1:24" x14ac:dyDescent="0.35">
      <c r="A1042" s="1">
        <v>450180</v>
      </c>
      <c r="B1042" s="1" t="s">
        <v>2358</v>
      </c>
      <c r="C1042" s="1">
        <v>103024603</v>
      </c>
      <c r="D1042" s="1">
        <v>180</v>
      </c>
      <c r="E1042" s="1" t="s">
        <v>2416</v>
      </c>
      <c r="F1042" s="1" t="s">
        <v>44</v>
      </c>
      <c r="G1042" s="1" t="s">
        <v>43</v>
      </c>
      <c r="H1042" s="1" t="s">
        <v>916</v>
      </c>
      <c r="S1042" s="1">
        <v>45</v>
      </c>
      <c r="T1042" s="1">
        <v>1</v>
      </c>
      <c r="U1042" s="1">
        <v>0</v>
      </c>
      <c r="V1042" s="1">
        <v>0</v>
      </c>
    </row>
    <row r="1043" spans="1:24" x14ac:dyDescent="0.35">
      <c r="A1043" s="1">
        <v>460180</v>
      </c>
      <c r="B1043" s="1" t="s">
        <v>2359</v>
      </c>
      <c r="C1043" s="1">
        <v>103024603</v>
      </c>
      <c r="D1043" s="1">
        <v>180</v>
      </c>
      <c r="E1043" s="1" t="s">
        <v>2416</v>
      </c>
      <c r="F1043" s="1" t="s">
        <v>44</v>
      </c>
      <c r="G1043" s="1" t="s">
        <v>43</v>
      </c>
      <c r="H1043" s="1" t="s">
        <v>916</v>
      </c>
      <c r="S1043" s="1">
        <v>46</v>
      </c>
      <c r="T1043" s="1">
        <v>1</v>
      </c>
      <c r="U1043" s="1">
        <v>0</v>
      </c>
      <c r="V1043" s="1">
        <v>0</v>
      </c>
    </row>
    <row r="1044" spans="1:24" x14ac:dyDescent="0.35">
      <c r="A1044" s="1">
        <v>470180</v>
      </c>
      <c r="B1044" s="1" t="s">
        <v>2360</v>
      </c>
      <c r="C1044" s="1">
        <v>103024603</v>
      </c>
      <c r="D1044" s="1">
        <v>180</v>
      </c>
      <c r="E1044" s="1" t="s">
        <v>2416</v>
      </c>
      <c r="F1044" s="1" t="s">
        <v>44</v>
      </c>
      <c r="G1044" s="1" t="s">
        <v>43</v>
      </c>
      <c r="H1044" s="1" t="s">
        <v>916</v>
      </c>
      <c r="S1044" s="1">
        <v>47</v>
      </c>
      <c r="T1044" s="1">
        <v>1</v>
      </c>
      <c r="U1044" s="1">
        <v>0</v>
      </c>
      <c r="V1044" s="1">
        <v>0</v>
      </c>
    </row>
    <row r="1045" spans="1:24" x14ac:dyDescent="0.35">
      <c r="A1045" s="1">
        <v>480180</v>
      </c>
      <c r="B1045" s="1" t="s">
        <v>2361</v>
      </c>
      <c r="C1045" s="1">
        <v>103024603</v>
      </c>
      <c r="D1045" s="1">
        <v>180</v>
      </c>
      <c r="E1045" s="1" t="s">
        <v>2416</v>
      </c>
      <c r="F1045" s="1" t="s">
        <v>44</v>
      </c>
      <c r="G1045" s="1" t="s">
        <v>43</v>
      </c>
      <c r="H1045" s="1" t="s">
        <v>916</v>
      </c>
      <c r="S1045" s="1">
        <v>48</v>
      </c>
      <c r="T1045" s="1">
        <v>1</v>
      </c>
      <c r="U1045" s="1">
        <v>0</v>
      </c>
      <c r="V1045" s="1">
        <v>0</v>
      </c>
    </row>
    <row r="1046" spans="1:24" x14ac:dyDescent="0.35">
      <c r="A1046" s="1">
        <v>290192</v>
      </c>
      <c r="B1046" s="1" t="s">
        <v>2341</v>
      </c>
      <c r="C1046" s="1">
        <v>103024753</v>
      </c>
      <c r="D1046" s="1">
        <v>192</v>
      </c>
      <c r="E1046" s="1" t="s">
        <v>2417</v>
      </c>
      <c r="F1046" s="1" t="s">
        <v>44</v>
      </c>
      <c r="G1046" s="1" t="s">
        <v>43</v>
      </c>
      <c r="H1046" s="1" t="s">
        <v>916</v>
      </c>
      <c r="I1046" s="1">
        <v>1873765.64</v>
      </c>
      <c r="K1046" s="1">
        <v>391629</v>
      </c>
      <c r="L1046" s="1">
        <v>11124567</v>
      </c>
      <c r="S1046" s="1">
        <v>29</v>
      </c>
      <c r="T1046" s="1">
        <v>1</v>
      </c>
      <c r="U1046" s="1">
        <v>13389962</v>
      </c>
      <c r="V1046" s="1">
        <v>0</v>
      </c>
    </row>
    <row r="1047" spans="1:24" x14ac:dyDescent="0.35">
      <c r="A1047" s="1">
        <v>300192</v>
      </c>
      <c r="B1047" s="1" t="s">
        <v>2343</v>
      </c>
      <c r="C1047" s="1">
        <v>103024753</v>
      </c>
      <c r="D1047" s="1">
        <v>192</v>
      </c>
      <c r="E1047" s="1" t="s">
        <v>2417</v>
      </c>
      <c r="F1047" s="1" t="s">
        <v>44</v>
      </c>
      <c r="G1047" s="1" t="s">
        <v>43</v>
      </c>
      <c r="H1047" s="1" t="s">
        <v>916</v>
      </c>
      <c r="I1047" s="1">
        <v>1864860.57</v>
      </c>
      <c r="K1047" s="1">
        <v>529885</v>
      </c>
      <c r="L1047" s="1">
        <v>11213577</v>
      </c>
      <c r="M1047" s="1">
        <v>8.9010000228881836E-2</v>
      </c>
      <c r="N1047" s="1">
        <v>0.800121009349823</v>
      </c>
      <c r="O1047" s="1">
        <v>-8.9050699025392532E-3</v>
      </c>
      <c r="P1047" s="1">
        <v>-0.47524994611740112</v>
      </c>
      <c r="Q1047" s="1">
        <v>0.13825599849224091</v>
      </c>
      <c r="S1047" s="1">
        <v>30</v>
      </c>
      <c r="T1047" s="1">
        <v>1</v>
      </c>
      <c r="U1047" s="1">
        <v>13608322</v>
      </c>
      <c r="V1047" s="1">
        <v>0.21836093068122864</v>
      </c>
      <c r="W1047" s="1">
        <v>1.6307739019393921</v>
      </c>
      <c r="X1047" s="1">
        <v>1.6307739019393921</v>
      </c>
    </row>
    <row r="1048" spans="1:24" x14ac:dyDescent="0.35">
      <c r="A1048" s="1">
        <v>310192</v>
      </c>
      <c r="B1048" s="1" t="s">
        <v>2344</v>
      </c>
      <c r="C1048" s="1">
        <v>103024753</v>
      </c>
      <c r="D1048" s="1">
        <v>192</v>
      </c>
      <c r="E1048" s="1" t="s">
        <v>2417</v>
      </c>
      <c r="F1048" s="1" t="s">
        <v>44</v>
      </c>
      <c r="G1048" s="1" t="s">
        <v>43</v>
      </c>
      <c r="H1048" s="1" t="s">
        <v>916</v>
      </c>
      <c r="I1048" s="1">
        <v>1906244.96</v>
      </c>
      <c r="K1048" s="1">
        <v>460757</v>
      </c>
      <c r="L1048" s="1">
        <v>11566966</v>
      </c>
      <c r="M1048" s="1">
        <v>0.35338899493217468</v>
      </c>
      <c r="N1048" s="1">
        <v>3.1514387130737305</v>
      </c>
      <c r="O1048" s="1">
        <v>4.1384391486644745E-2</v>
      </c>
      <c r="P1048" s="1">
        <v>2.219167947769165</v>
      </c>
      <c r="Q1048" s="1">
        <v>-6.9127999246120453E-2</v>
      </c>
      <c r="S1048" s="1">
        <v>31</v>
      </c>
      <c r="T1048" s="1">
        <v>1</v>
      </c>
      <c r="U1048" s="1">
        <v>13933968</v>
      </c>
      <c r="V1048" s="1">
        <v>0.32564538717269897</v>
      </c>
      <c r="W1048" s="1">
        <v>2.3929915428161621</v>
      </c>
      <c r="X1048" s="1">
        <v>2.3929915428161621</v>
      </c>
    </row>
    <row r="1049" spans="1:24" x14ac:dyDescent="0.35">
      <c r="A1049" s="1">
        <v>320192</v>
      </c>
      <c r="B1049" s="1" t="s">
        <v>2345</v>
      </c>
      <c r="C1049" s="1">
        <v>103024753</v>
      </c>
      <c r="D1049" s="1">
        <v>192</v>
      </c>
      <c r="E1049" s="1" t="s">
        <v>2417</v>
      </c>
      <c r="F1049" s="1" t="s">
        <v>44</v>
      </c>
      <c r="G1049" s="1" t="s">
        <v>43</v>
      </c>
      <c r="H1049" s="1" t="s">
        <v>916</v>
      </c>
      <c r="I1049" s="1">
        <v>1992037.81</v>
      </c>
      <c r="K1049" s="1">
        <v>460757</v>
      </c>
      <c r="L1049" s="1">
        <v>11702200</v>
      </c>
      <c r="M1049" s="1">
        <v>0.13523399829864502</v>
      </c>
      <c r="N1049" s="1">
        <v>1.1691397428512573</v>
      </c>
      <c r="O1049" s="1">
        <v>8.5792846977710724E-2</v>
      </c>
      <c r="P1049" s="1">
        <v>4.5006203651428223</v>
      </c>
      <c r="Q1049" s="1">
        <v>0</v>
      </c>
      <c r="S1049" s="1">
        <v>32</v>
      </c>
      <c r="T1049" s="1">
        <v>1</v>
      </c>
      <c r="U1049" s="1">
        <v>14154995</v>
      </c>
      <c r="V1049" s="1">
        <v>0.22102683782577515</v>
      </c>
      <c r="W1049" s="1">
        <v>1.5862458944320679</v>
      </c>
      <c r="X1049" s="1">
        <v>1.5862458944320679</v>
      </c>
    </row>
    <row r="1050" spans="1:24" x14ac:dyDescent="0.35">
      <c r="A1050" s="1">
        <v>330192</v>
      </c>
      <c r="B1050" s="1" t="s">
        <v>2346</v>
      </c>
      <c r="C1050" s="1">
        <v>103024753</v>
      </c>
      <c r="D1050" s="1">
        <v>192</v>
      </c>
      <c r="E1050" s="1" t="s">
        <v>2417</v>
      </c>
      <c r="F1050" s="1" t="s">
        <v>44</v>
      </c>
      <c r="G1050" s="1" t="s">
        <v>43</v>
      </c>
      <c r="H1050" s="1" t="s">
        <v>916</v>
      </c>
      <c r="I1050" s="1">
        <v>2138248.54</v>
      </c>
      <c r="K1050" s="1">
        <v>460757</v>
      </c>
      <c r="L1050" s="1">
        <v>11881114</v>
      </c>
      <c r="M1050" s="1">
        <v>0.17891399562358856</v>
      </c>
      <c r="N1050" s="1">
        <v>1.5288920402526855</v>
      </c>
      <c r="O1050" s="1">
        <v>0.14621073007583618</v>
      </c>
      <c r="P1050" s="1">
        <v>7.339756965637207</v>
      </c>
      <c r="Q1050" s="1">
        <v>0</v>
      </c>
      <c r="S1050" s="1">
        <v>33</v>
      </c>
      <c r="T1050" s="1">
        <v>1</v>
      </c>
      <c r="U1050" s="1">
        <v>14480120</v>
      </c>
      <c r="V1050" s="1">
        <v>0.32512474060058594</v>
      </c>
      <c r="W1050" s="1">
        <v>2.2968924045562744</v>
      </c>
      <c r="X1050" s="1">
        <v>2.2968924045562744</v>
      </c>
    </row>
    <row r="1051" spans="1:24" x14ac:dyDescent="0.35">
      <c r="A1051" s="1">
        <v>340192</v>
      </c>
      <c r="B1051" s="1" t="s">
        <v>2347</v>
      </c>
      <c r="C1051" s="1">
        <v>103024753</v>
      </c>
      <c r="D1051" s="1">
        <v>192</v>
      </c>
      <c r="E1051" s="1" t="s">
        <v>2417</v>
      </c>
      <c r="F1051" s="1" t="s">
        <v>44</v>
      </c>
      <c r="G1051" s="1" t="s">
        <v>43</v>
      </c>
      <c r="H1051" s="1" t="s">
        <v>916</v>
      </c>
      <c r="I1051" s="1">
        <v>2138147</v>
      </c>
      <c r="K1051" s="1">
        <v>460757</v>
      </c>
      <c r="L1051" s="1">
        <v>11881104</v>
      </c>
      <c r="M1051" s="1">
        <v>-9.9999997473787516E-6</v>
      </c>
      <c r="N1051" s="1">
        <v>-8.4167193563189358E-5</v>
      </c>
      <c r="O1051" s="1">
        <v>-1.0153999755857512E-4</v>
      </c>
      <c r="P1051" s="1">
        <v>-4.7487462870776653E-3</v>
      </c>
      <c r="Q1051" s="1">
        <v>0</v>
      </c>
      <c r="S1051" s="1">
        <v>34</v>
      </c>
      <c r="T1051" s="1">
        <v>1</v>
      </c>
      <c r="U1051" s="1">
        <v>14480008</v>
      </c>
      <c r="V1051" s="1">
        <v>-1.1153999366797507E-4</v>
      </c>
      <c r="W1051" s="1">
        <v>-7.7347422484308481E-4</v>
      </c>
      <c r="X1051" s="1">
        <v>-7.7347422484308481E-4</v>
      </c>
    </row>
    <row r="1052" spans="1:24" x14ac:dyDescent="0.35">
      <c r="A1052" s="1">
        <v>350192</v>
      </c>
      <c r="B1052" s="1" t="s">
        <v>2348</v>
      </c>
      <c r="C1052" s="1">
        <v>103024753</v>
      </c>
      <c r="D1052" s="1">
        <v>192</v>
      </c>
      <c r="E1052" s="1" t="s">
        <v>2417</v>
      </c>
      <c r="F1052" s="1" t="s">
        <v>44</v>
      </c>
      <c r="G1052" s="1" t="s">
        <v>43</v>
      </c>
      <c r="H1052" s="1" t="s">
        <v>916</v>
      </c>
      <c r="I1052" s="1">
        <v>2249518</v>
      </c>
      <c r="K1052" s="1">
        <v>460757</v>
      </c>
      <c r="L1052" s="1">
        <v>12332044</v>
      </c>
      <c r="M1052" s="1">
        <v>0.45094001293182373</v>
      </c>
      <c r="N1052" s="1">
        <v>3.7954385280609131</v>
      </c>
      <c r="O1052" s="1">
        <v>0.1113710030913353</v>
      </c>
      <c r="P1052" s="1">
        <v>5.2087626457214355</v>
      </c>
      <c r="Q1052" s="1">
        <v>0</v>
      </c>
      <c r="S1052" s="1">
        <v>35</v>
      </c>
      <c r="T1052" s="1">
        <v>1</v>
      </c>
      <c r="U1052" s="1">
        <v>15042319</v>
      </c>
      <c r="V1052" s="1">
        <v>0.56231099367141724</v>
      </c>
      <c r="W1052" s="1">
        <v>3.8833611011505127</v>
      </c>
      <c r="X1052" s="1">
        <v>3.8833611011505127</v>
      </c>
    </row>
    <row r="1053" spans="1:24" x14ac:dyDescent="0.35">
      <c r="A1053" s="1">
        <v>360192</v>
      </c>
      <c r="B1053" s="1" t="s">
        <v>2349</v>
      </c>
      <c r="C1053" s="1">
        <v>103024753</v>
      </c>
      <c r="D1053" s="1">
        <v>192</v>
      </c>
      <c r="E1053" s="1" t="s">
        <v>2417</v>
      </c>
      <c r="F1053" s="1" t="s">
        <v>44</v>
      </c>
      <c r="G1053" s="1" t="s">
        <v>43</v>
      </c>
      <c r="H1053" s="1" t="s">
        <v>916</v>
      </c>
      <c r="I1053" s="1">
        <v>2500380</v>
      </c>
      <c r="K1053" s="1">
        <v>460757</v>
      </c>
      <c r="L1053" s="1">
        <v>13445682</v>
      </c>
      <c r="M1053" s="1">
        <v>1.1136380434036255</v>
      </c>
      <c r="N1053" s="1">
        <v>9.0304412841796875</v>
      </c>
      <c r="O1053" s="1">
        <v>0.2508620023727417</v>
      </c>
      <c r="P1053" s="1">
        <v>11.151811599731445</v>
      </c>
      <c r="Q1053" s="1">
        <v>0</v>
      </c>
      <c r="S1053" s="1">
        <v>36</v>
      </c>
      <c r="T1053" s="1">
        <v>1</v>
      </c>
      <c r="U1053" s="1">
        <v>16406819</v>
      </c>
      <c r="V1053" s="1">
        <v>1.3645000457763672</v>
      </c>
      <c r="W1053" s="1">
        <v>9.0710744857788086</v>
      </c>
      <c r="X1053" s="1">
        <v>9.0710744857788086</v>
      </c>
    </row>
    <row r="1054" spans="1:24" x14ac:dyDescent="0.35">
      <c r="A1054" s="1">
        <v>370192</v>
      </c>
      <c r="B1054" s="1" t="s">
        <v>2350</v>
      </c>
      <c r="C1054" s="1">
        <v>103024753</v>
      </c>
      <c r="D1054" s="1">
        <v>192</v>
      </c>
      <c r="E1054" s="1" t="s">
        <v>2417</v>
      </c>
      <c r="F1054" s="1" t="s">
        <v>44</v>
      </c>
      <c r="G1054" s="1" t="s">
        <v>43</v>
      </c>
      <c r="H1054" s="1" t="s">
        <v>916</v>
      </c>
      <c r="I1054" s="1">
        <v>2644228</v>
      </c>
      <c r="K1054" s="1">
        <v>460757</v>
      </c>
      <c r="L1054" s="1">
        <v>14593625</v>
      </c>
      <c r="M1054" s="1">
        <v>1.1479430198669434</v>
      </c>
      <c r="N1054" s="1">
        <v>8.537632942199707</v>
      </c>
      <c r="O1054" s="1">
        <v>0.1438480019569397</v>
      </c>
      <c r="P1054" s="1">
        <v>5.7530455589294434</v>
      </c>
      <c r="Q1054" s="1">
        <v>0</v>
      </c>
      <c r="S1054" s="1">
        <v>37</v>
      </c>
      <c r="T1054" s="1">
        <v>1</v>
      </c>
      <c r="U1054" s="1">
        <v>17698610</v>
      </c>
      <c r="V1054" s="1">
        <v>1.2917909622192383</v>
      </c>
      <c r="W1054" s="1">
        <v>7.8735008239746094</v>
      </c>
      <c r="X1054" s="1">
        <v>7.8735008239746094</v>
      </c>
    </row>
    <row r="1055" spans="1:24" x14ac:dyDescent="0.35">
      <c r="A1055" s="1">
        <v>380192</v>
      </c>
      <c r="B1055" s="1" t="s">
        <v>2351</v>
      </c>
      <c r="C1055" s="1">
        <v>103024753</v>
      </c>
      <c r="D1055" s="1">
        <v>192</v>
      </c>
      <c r="E1055" s="1" t="s">
        <v>2417</v>
      </c>
      <c r="F1055" s="1" t="s">
        <v>44</v>
      </c>
      <c r="G1055" s="1" t="s">
        <v>43</v>
      </c>
      <c r="H1055" s="1" t="s">
        <v>916</v>
      </c>
      <c r="I1055" s="1">
        <v>2919747</v>
      </c>
      <c r="K1055" s="1">
        <v>1200464.375</v>
      </c>
      <c r="L1055" s="1">
        <v>14985168</v>
      </c>
      <c r="M1055" s="1">
        <v>0.39154300093650818</v>
      </c>
      <c r="N1055" s="1">
        <v>2.6829729080200195</v>
      </c>
      <c r="O1055" s="1">
        <v>0.27551901340484619</v>
      </c>
      <c r="P1055" s="1">
        <v>10.419638633728027</v>
      </c>
      <c r="Q1055" s="1">
        <v>0.739707350730896</v>
      </c>
      <c r="S1055" s="1">
        <v>38</v>
      </c>
      <c r="T1055" s="1">
        <v>1</v>
      </c>
      <c r="U1055" s="1">
        <v>19105380</v>
      </c>
      <c r="V1055" s="1">
        <v>1.4067693948745728</v>
      </c>
      <c r="W1055" s="1">
        <v>7.9484772682189941</v>
      </c>
      <c r="X1055" s="1">
        <v>7.9484772682189941</v>
      </c>
    </row>
    <row r="1056" spans="1:24" x14ac:dyDescent="0.35">
      <c r="A1056" s="1">
        <v>390192</v>
      </c>
      <c r="B1056" s="1" t="s">
        <v>2352</v>
      </c>
      <c r="C1056" s="1">
        <v>103024753</v>
      </c>
      <c r="D1056" s="1">
        <v>192</v>
      </c>
      <c r="E1056" s="1" t="s">
        <v>2417</v>
      </c>
      <c r="F1056" s="1" t="s">
        <v>44</v>
      </c>
      <c r="G1056" s="1" t="s">
        <v>43</v>
      </c>
      <c r="H1056" s="1" t="s">
        <v>916</v>
      </c>
      <c r="I1056" s="1">
        <v>2958017</v>
      </c>
      <c r="K1056" s="1">
        <v>1937846.25</v>
      </c>
      <c r="L1056" s="1">
        <v>15074269</v>
      </c>
      <c r="M1056" s="1">
        <v>8.9101001620292664E-2</v>
      </c>
      <c r="N1056" s="1">
        <v>0.59459459781646729</v>
      </c>
      <c r="O1056" s="1">
        <v>3.8270000368356705E-2</v>
      </c>
      <c r="P1056" s="1">
        <v>1.31072998046875</v>
      </c>
      <c r="Q1056" s="1">
        <v>0.73738187551498413</v>
      </c>
      <c r="S1056" s="1">
        <v>39</v>
      </c>
      <c r="T1056" s="1">
        <v>1</v>
      </c>
      <c r="U1056" s="1">
        <v>19970132</v>
      </c>
      <c r="V1056" s="1">
        <v>0.86475288867950439</v>
      </c>
      <c r="W1056" s="1">
        <v>4.5262222290039063</v>
      </c>
      <c r="X1056" s="1">
        <v>4.5262222290039063</v>
      </c>
    </row>
    <row r="1057" spans="1:24" x14ac:dyDescent="0.35">
      <c r="A1057" s="1">
        <v>400192</v>
      </c>
      <c r="B1057" s="1" t="s">
        <v>2353</v>
      </c>
      <c r="C1057" s="1">
        <v>103024753</v>
      </c>
      <c r="D1057" s="1">
        <v>192</v>
      </c>
      <c r="E1057" s="1" t="s">
        <v>2417</v>
      </c>
      <c r="F1057" s="1" t="s">
        <v>44</v>
      </c>
      <c r="G1057" s="1" t="s">
        <v>43</v>
      </c>
      <c r="H1057" s="1" t="s">
        <v>916</v>
      </c>
      <c r="S1057" s="1">
        <v>40</v>
      </c>
      <c r="T1057" s="1">
        <v>1</v>
      </c>
      <c r="U1057" s="1">
        <v>0</v>
      </c>
      <c r="V1057" s="1">
        <v>0</v>
      </c>
      <c r="W1057" s="1">
        <v>-100</v>
      </c>
      <c r="X1057" s="1">
        <v>-100</v>
      </c>
    </row>
    <row r="1058" spans="1:24" x14ac:dyDescent="0.35">
      <c r="A1058" s="1">
        <v>410192</v>
      </c>
      <c r="B1058" s="1" t="s">
        <v>2354</v>
      </c>
      <c r="C1058" s="1">
        <v>103024753</v>
      </c>
      <c r="D1058" s="1">
        <v>192</v>
      </c>
      <c r="E1058" s="1" t="s">
        <v>2417</v>
      </c>
      <c r="F1058" s="1" t="s">
        <v>44</v>
      </c>
      <c r="G1058" s="1" t="s">
        <v>43</v>
      </c>
      <c r="H1058" s="1" t="s">
        <v>916</v>
      </c>
      <c r="S1058" s="1">
        <v>41</v>
      </c>
      <c r="T1058" s="1">
        <v>1</v>
      </c>
      <c r="U1058" s="1">
        <v>0</v>
      </c>
      <c r="V1058" s="1">
        <v>0</v>
      </c>
    </row>
    <row r="1059" spans="1:24" x14ac:dyDescent="0.35">
      <c r="A1059" s="1">
        <v>420192</v>
      </c>
      <c r="B1059" s="1" t="s">
        <v>2355</v>
      </c>
      <c r="C1059" s="1">
        <v>103024753</v>
      </c>
      <c r="D1059" s="1">
        <v>192</v>
      </c>
      <c r="E1059" s="1" t="s">
        <v>2417</v>
      </c>
      <c r="F1059" s="1" t="s">
        <v>44</v>
      </c>
      <c r="G1059" s="1" t="s">
        <v>43</v>
      </c>
      <c r="H1059" s="1" t="s">
        <v>916</v>
      </c>
      <c r="S1059" s="1">
        <v>42</v>
      </c>
      <c r="T1059" s="1">
        <v>1</v>
      </c>
      <c r="U1059" s="1">
        <v>0</v>
      </c>
      <c r="V1059" s="1">
        <v>0</v>
      </c>
    </row>
    <row r="1060" spans="1:24" x14ac:dyDescent="0.35">
      <c r="A1060" s="1">
        <v>430192</v>
      </c>
      <c r="B1060" s="1" t="s">
        <v>2356</v>
      </c>
      <c r="C1060" s="1">
        <v>103024753</v>
      </c>
      <c r="D1060" s="1">
        <v>192</v>
      </c>
      <c r="E1060" s="1" t="s">
        <v>2417</v>
      </c>
      <c r="F1060" s="1" t="s">
        <v>44</v>
      </c>
      <c r="G1060" s="1" t="s">
        <v>43</v>
      </c>
      <c r="H1060" s="1" t="s">
        <v>916</v>
      </c>
      <c r="S1060" s="1">
        <v>43</v>
      </c>
      <c r="T1060" s="1">
        <v>1</v>
      </c>
      <c r="U1060" s="1">
        <v>0</v>
      </c>
      <c r="V1060" s="1">
        <v>0</v>
      </c>
    </row>
    <row r="1061" spans="1:24" x14ac:dyDescent="0.35">
      <c r="A1061" s="1">
        <v>440192</v>
      </c>
      <c r="B1061" s="1" t="s">
        <v>2357</v>
      </c>
      <c r="C1061" s="1">
        <v>103024753</v>
      </c>
      <c r="D1061" s="1">
        <v>192</v>
      </c>
      <c r="E1061" s="1" t="s">
        <v>2417</v>
      </c>
      <c r="F1061" s="1" t="s">
        <v>44</v>
      </c>
      <c r="G1061" s="1" t="s">
        <v>43</v>
      </c>
      <c r="H1061" s="1" t="s">
        <v>916</v>
      </c>
      <c r="S1061" s="1">
        <v>44</v>
      </c>
      <c r="T1061" s="1">
        <v>1</v>
      </c>
      <c r="U1061" s="1">
        <v>0</v>
      </c>
      <c r="V1061" s="1">
        <v>0</v>
      </c>
    </row>
    <row r="1062" spans="1:24" x14ac:dyDescent="0.35">
      <c r="A1062" s="1">
        <v>450192</v>
      </c>
      <c r="B1062" s="1" t="s">
        <v>2358</v>
      </c>
      <c r="C1062" s="1">
        <v>103024753</v>
      </c>
      <c r="D1062" s="1">
        <v>192</v>
      </c>
      <c r="E1062" s="1" t="s">
        <v>2417</v>
      </c>
      <c r="F1062" s="1" t="s">
        <v>44</v>
      </c>
      <c r="G1062" s="1" t="s">
        <v>43</v>
      </c>
      <c r="H1062" s="1" t="s">
        <v>916</v>
      </c>
      <c r="S1062" s="1">
        <v>45</v>
      </c>
      <c r="T1062" s="1">
        <v>1</v>
      </c>
      <c r="U1062" s="1">
        <v>0</v>
      </c>
      <c r="V1062" s="1">
        <v>0</v>
      </c>
    </row>
    <row r="1063" spans="1:24" x14ac:dyDescent="0.35">
      <c r="A1063" s="1">
        <v>460192</v>
      </c>
      <c r="B1063" s="1" t="s">
        <v>2359</v>
      </c>
      <c r="C1063" s="1">
        <v>103024753</v>
      </c>
      <c r="D1063" s="1">
        <v>192</v>
      </c>
      <c r="E1063" s="1" t="s">
        <v>2417</v>
      </c>
      <c r="F1063" s="1" t="s">
        <v>44</v>
      </c>
      <c r="G1063" s="1" t="s">
        <v>43</v>
      </c>
      <c r="H1063" s="1" t="s">
        <v>916</v>
      </c>
      <c r="S1063" s="1">
        <v>46</v>
      </c>
      <c r="T1063" s="1">
        <v>1</v>
      </c>
      <c r="U1063" s="1">
        <v>0</v>
      </c>
      <c r="V1063" s="1">
        <v>0</v>
      </c>
    </row>
    <row r="1064" spans="1:24" x14ac:dyDescent="0.35">
      <c r="A1064" s="1">
        <v>470192</v>
      </c>
      <c r="B1064" s="1" t="s">
        <v>2360</v>
      </c>
      <c r="C1064" s="1">
        <v>103024753</v>
      </c>
      <c r="D1064" s="1">
        <v>192</v>
      </c>
      <c r="E1064" s="1" t="s">
        <v>2417</v>
      </c>
      <c r="F1064" s="1" t="s">
        <v>44</v>
      </c>
      <c r="G1064" s="1" t="s">
        <v>43</v>
      </c>
      <c r="H1064" s="1" t="s">
        <v>916</v>
      </c>
      <c r="S1064" s="1">
        <v>47</v>
      </c>
      <c r="T1064" s="1">
        <v>1</v>
      </c>
      <c r="U1064" s="1">
        <v>0</v>
      </c>
      <c r="V1064" s="1">
        <v>0</v>
      </c>
    </row>
    <row r="1065" spans="1:24" x14ac:dyDescent="0.35">
      <c r="A1065" s="1">
        <v>480192</v>
      </c>
      <c r="B1065" s="1" t="s">
        <v>2361</v>
      </c>
      <c r="C1065" s="1">
        <v>103024753</v>
      </c>
      <c r="D1065" s="1">
        <v>192</v>
      </c>
      <c r="E1065" s="1" t="s">
        <v>2417</v>
      </c>
      <c r="F1065" s="1" t="s">
        <v>44</v>
      </c>
      <c r="G1065" s="1" t="s">
        <v>43</v>
      </c>
      <c r="H1065" s="1" t="s">
        <v>916</v>
      </c>
      <c r="S1065" s="1">
        <v>48</v>
      </c>
      <c r="T1065" s="1">
        <v>1</v>
      </c>
      <c r="U1065" s="1">
        <v>0</v>
      </c>
      <c r="V1065" s="1">
        <v>0</v>
      </c>
    </row>
    <row r="1066" spans="1:24" x14ac:dyDescent="0.35">
      <c r="A1066" s="1">
        <v>290214</v>
      </c>
      <c r="B1066" s="1" t="s">
        <v>2341</v>
      </c>
      <c r="C1066" s="1">
        <v>103025002</v>
      </c>
      <c r="D1066" s="1">
        <v>214</v>
      </c>
      <c r="E1066" s="1" t="s">
        <v>2418</v>
      </c>
      <c r="F1066" s="1" t="s">
        <v>44</v>
      </c>
      <c r="G1066" s="1" t="s">
        <v>43</v>
      </c>
      <c r="H1066" s="1" t="s">
        <v>916</v>
      </c>
      <c r="I1066" s="1">
        <v>1442905.77</v>
      </c>
      <c r="K1066" s="1">
        <v>216326</v>
      </c>
      <c r="L1066" s="1">
        <v>4738235</v>
      </c>
      <c r="S1066" s="1">
        <v>29</v>
      </c>
      <c r="T1066" s="1">
        <v>1</v>
      </c>
      <c r="U1066" s="1">
        <v>6397467</v>
      </c>
      <c r="V1066" s="1">
        <v>0</v>
      </c>
    </row>
    <row r="1067" spans="1:24" x14ac:dyDescent="0.35">
      <c r="A1067" s="1">
        <v>300214</v>
      </c>
      <c r="B1067" s="1" t="s">
        <v>2343</v>
      </c>
      <c r="C1067" s="1">
        <v>103025002</v>
      </c>
      <c r="D1067" s="1">
        <v>214</v>
      </c>
      <c r="E1067" s="1" t="s">
        <v>2418</v>
      </c>
      <c r="F1067" s="1" t="s">
        <v>44</v>
      </c>
      <c r="G1067" s="1" t="s">
        <v>43</v>
      </c>
      <c r="H1067" s="1" t="s">
        <v>916</v>
      </c>
      <c r="I1067" s="1">
        <v>1461997.55</v>
      </c>
      <c r="K1067" s="1">
        <v>245928</v>
      </c>
      <c r="L1067" s="1">
        <v>4879196.5</v>
      </c>
      <c r="M1067" s="1">
        <v>0.14096149802207947</v>
      </c>
      <c r="N1067" s="1">
        <v>2.9749791622161865</v>
      </c>
      <c r="O1067" s="1">
        <v>1.9091779366135597E-2</v>
      </c>
      <c r="P1067" s="1">
        <v>1.3231481313705444</v>
      </c>
      <c r="Q1067" s="1">
        <v>2.9602000489830971E-2</v>
      </c>
      <c r="S1067" s="1">
        <v>30</v>
      </c>
      <c r="T1067" s="1">
        <v>1</v>
      </c>
      <c r="U1067" s="1">
        <v>6587122</v>
      </c>
      <c r="V1067" s="1">
        <v>0.18965527415275574</v>
      </c>
      <c r="W1067" s="1">
        <v>2.9645326137542725</v>
      </c>
      <c r="X1067" s="1">
        <v>2.9645326137542725</v>
      </c>
    </row>
    <row r="1068" spans="1:24" x14ac:dyDescent="0.35">
      <c r="A1068" s="1">
        <v>310214</v>
      </c>
      <c r="B1068" s="1" t="s">
        <v>2344</v>
      </c>
      <c r="C1068" s="1">
        <v>103025002</v>
      </c>
      <c r="D1068" s="1">
        <v>214</v>
      </c>
      <c r="E1068" s="1" t="s">
        <v>2418</v>
      </c>
      <c r="F1068" s="1" t="s">
        <v>44</v>
      </c>
      <c r="G1068" s="1" t="s">
        <v>43</v>
      </c>
      <c r="H1068" s="1" t="s">
        <v>916</v>
      </c>
      <c r="I1068" s="1">
        <v>1471921.46</v>
      </c>
      <c r="K1068" s="1">
        <v>231127</v>
      </c>
      <c r="L1068" s="1">
        <v>4936987</v>
      </c>
      <c r="M1068" s="1">
        <v>5.7790499180555344E-2</v>
      </c>
      <c r="N1068" s="1">
        <v>1.1844265460968018</v>
      </c>
      <c r="O1068" s="1">
        <v>9.9239097908139229E-3</v>
      </c>
      <c r="P1068" s="1">
        <v>0.67879116535186768</v>
      </c>
      <c r="Q1068" s="1">
        <v>-1.4801000244915485E-2</v>
      </c>
      <c r="S1068" s="1">
        <v>31</v>
      </c>
      <c r="T1068" s="1">
        <v>1</v>
      </c>
      <c r="U1068" s="1">
        <v>6640035.5</v>
      </c>
      <c r="V1068" s="1">
        <v>5.2913408726453781E-2</v>
      </c>
      <c r="W1068" s="1">
        <v>0.8032870888710022</v>
      </c>
      <c r="X1068" s="1">
        <v>0.8032870888710022</v>
      </c>
    </row>
    <row r="1069" spans="1:24" x14ac:dyDescent="0.35">
      <c r="A1069" s="1">
        <v>320214</v>
      </c>
      <c r="B1069" s="1" t="s">
        <v>2345</v>
      </c>
      <c r="C1069" s="1">
        <v>103025002</v>
      </c>
      <c r="D1069" s="1">
        <v>214</v>
      </c>
      <c r="E1069" s="1" t="s">
        <v>2418</v>
      </c>
      <c r="F1069" s="1" t="s">
        <v>44</v>
      </c>
      <c r="G1069" s="1" t="s">
        <v>43</v>
      </c>
      <c r="H1069" s="1" t="s">
        <v>916</v>
      </c>
      <c r="I1069" s="1">
        <v>1478661.63</v>
      </c>
      <c r="K1069" s="1">
        <v>231127</v>
      </c>
      <c r="L1069" s="1">
        <v>4989567</v>
      </c>
      <c r="M1069" s="1">
        <v>5.2579998970031738E-2</v>
      </c>
      <c r="N1069" s="1">
        <v>1.0650219917297363</v>
      </c>
      <c r="O1069" s="1">
        <v>6.7401700653135777E-3</v>
      </c>
      <c r="P1069" s="1">
        <v>0.45791640877723694</v>
      </c>
      <c r="Q1069" s="1">
        <v>0</v>
      </c>
      <c r="S1069" s="1">
        <v>32</v>
      </c>
      <c r="T1069" s="1">
        <v>1</v>
      </c>
      <c r="U1069" s="1">
        <v>6699355.5</v>
      </c>
      <c r="V1069" s="1">
        <v>5.9320170432329178E-2</v>
      </c>
      <c r="W1069" s="1">
        <v>0.89336872100830078</v>
      </c>
      <c r="X1069" s="1">
        <v>0.89336872100830078</v>
      </c>
    </row>
    <row r="1070" spans="1:24" x14ac:dyDescent="0.35">
      <c r="A1070" s="1">
        <v>330214</v>
      </c>
      <c r="B1070" s="1" t="s">
        <v>2346</v>
      </c>
      <c r="C1070" s="1">
        <v>103025002</v>
      </c>
      <c r="D1070" s="1">
        <v>214</v>
      </c>
      <c r="E1070" s="1" t="s">
        <v>2418</v>
      </c>
      <c r="F1070" s="1" t="s">
        <v>44</v>
      </c>
      <c r="G1070" s="1" t="s">
        <v>43</v>
      </c>
      <c r="H1070" s="1" t="s">
        <v>916</v>
      </c>
      <c r="I1070" s="1">
        <v>1510933.03</v>
      </c>
      <c r="K1070" s="1">
        <v>231127</v>
      </c>
      <c r="L1070" s="1">
        <v>5045554</v>
      </c>
      <c r="M1070" s="1">
        <v>5.5987000465393066E-2</v>
      </c>
      <c r="N1070" s="1">
        <v>1.1220812797546387</v>
      </c>
      <c r="O1070" s="1">
        <v>3.2271400094032288E-2</v>
      </c>
      <c r="P1070" s="1">
        <v>2.1824736595153809</v>
      </c>
      <c r="Q1070" s="1">
        <v>0</v>
      </c>
      <c r="S1070" s="1">
        <v>33</v>
      </c>
      <c r="T1070" s="1">
        <v>1</v>
      </c>
      <c r="U1070" s="1">
        <v>6787614</v>
      </c>
      <c r="V1070" s="1">
        <v>8.8258400559425354E-2</v>
      </c>
      <c r="W1070" s="1">
        <v>1.3174177408218384</v>
      </c>
      <c r="X1070" s="1">
        <v>1.3174177408218384</v>
      </c>
    </row>
    <row r="1071" spans="1:24" x14ac:dyDescent="0.35">
      <c r="A1071" s="1">
        <v>340214</v>
      </c>
      <c r="B1071" s="1" t="s">
        <v>2347</v>
      </c>
      <c r="C1071" s="1">
        <v>103025002</v>
      </c>
      <c r="D1071" s="1">
        <v>214</v>
      </c>
      <c r="E1071" s="1" t="s">
        <v>2418</v>
      </c>
      <c r="F1071" s="1" t="s">
        <v>44</v>
      </c>
      <c r="G1071" s="1" t="s">
        <v>43</v>
      </c>
      <c r="H1071" s="1" t="s">
        <v>916</v>
      </c>
      <c r="I1071" s="1">
        <v>1510905.57</v>
      </c>
      <c r="K1071" s="1">
        <v>231127</v>
      </c>
      <c r="L1071" s="1">
        <v>5045550</v>
      </c>
      <c r="M1071" s="1">
        <v>-3.9999999899009708E-6</v>
      </c>
      <c r="N1071" s="1">
        <v>-7.9277713666670024E-5</v>
      </c>
      <c r="O1071" s="1">
        <v>-2.7460000637802295E-5</v>
      </c>
      <c r="P1071" s="1">
        <v>-1.8174200085923076E-3</v>
      </c>
      <c r="Q1071" s="1">
        <v>0</v>
      </c>
      <c r="S1071" s="1">
        <v>34</v>
      </c>
      <c r="T1071" s="1">
        <v>1</v>
      </c>
      <c r="U1071" s="1">
        <v>6787582.5</v>
      </c>
      <c r="V1071" s="1">
        <v>-3.1460000172955915E-5</v>
      </c>
      <c r="W1071" s="1">
        <v>-4.6408060006797314E-4</v>
      </c>
      <c r="X1071" s="1">
        <v>-4.6408060006797314E-4</v>
      </c>
    </row>
    <row r="1072" spans="1:24" x14ac:dyDescent="0.35">
      <c r="A1072" s="1">
        <v>350214</v>
      </c>
      <c r="B1072" s="1" t="s">
        <v>2348</v>
      </c>
      <c r="C1072" s="1">
        <v>103025002</v>
      </c>
      <c r="D1072" s="1">
        <v>214</v>
      </c>
      <c r="E1072" s="1" t="s">
        <v>2418</v>
      </c>
      <c r="F1072" s="1" t="s">
        <v>44</v>
      </c>
      <c r="G1072" s="1" t="s">
        <v>43</v>
      </c>
      <c r="H1072" s="1" t="s">
        <v>916</v>
      </c>
      <c r="I1072" s="1">
        <v>1573839</v>
      </c>
      <c r="K1072" s="1">
        <v>231127</v>
      </c>
      <c r="L1072" s="1">
        <v>5143758</v>
      </c>
      <c r="M1072" s="1">
        <v>9.8208002746105194E-2</v>
      </c>
      <c r="N1072" s="1">
        <v>1.9464280605316162</v>
      </c>
      <c r="O1072" s="1">
        <v>6.2933430075645447E-2</v>
      </c>
      <c r="P1072" s="1">
        <v>4.1652789115905762</v>
      </c>
      <c r="Q1072" s="1">
        <v>0</v>
      </c>
      <c r="S1072" s="1">
        <v>35</v>
      </c>
      <c r="T1072" s="1">
        <v>1</v>
      </c>
      <c r="U1072" s="1">
        <v>6948724</v>
      </c>
      <c r="V1072" s="1">
        <v>0.16114142537117004</v>
      </c>
      <c r="W1072" s="1">
        <v>2.37406325340271</v>
      </c>
      <c r="X1072" s="1">
        <v>2.37406325340271</v>
      </c>
    </row>
    <row r="1073" spans="1:24" x14ac:dyDescent="0.35">
      <c r="A1073" s="1">
        <v>360214</v>
      </c>
      <c r="B1073" s="1" t="s">
        <v>2349</v>
      </c>
      <c r="C1073" s="1">
        <v>103025002</v>
      </c>
      <c r="D1073" s="1">
        <v>214</v>
      </c>
      <c r="E1073" s="1" t="s">
        <v>2418</v>
      </c>
      <c r="F1073" s="1" t="s">
        <v>44</v>
      </c>
      <c r="G1073" s="1" t="s">
        <v>43</v>
      </c>
      <c r="H1073" s="1" t="s">
        <v>916</v>
      </c>
      <c r="I1073" s="1">
        <v>1656046</v>
      </c>
      <c r="K1073" s="1">
        <v>231127</v>
      </c>
      <c r="L1073" s="1">
        <v>5596184</v>
      </c>
      <c r="M1073" s="1">
        <v>0.45242598652839661</v>
      </c>
      <c r="N1073" s="1">
        <v>8.7956314086914063</v>
      </c>
      <c r="O1073" s="1">
        <v>8.2207001745700836E-2</v>
      </c>
      <c r="P1073" s="1">
        <v>5.2233424186706543</v>
      </c>
      <c r="Q1073" s="1">
        <v>0</v>
      </c>
      <c r="S1073" s="1">
        <v>36</v>
      </c>
      <c r="T1073" s="1">
        <v>1</v>
      </c>
      <c r="U1073" s="1">
        <v>7483357</v>
      </c>
      <c r="V1073" s="1">
        <v>0.53463298082351685</v>
      </c>
      <c r="W1073" s="1">
        <v>7.6939735412597656</v>
      </c>
      <c r="X1073" s="1">
        <v>7.6939735412597656</v>
      </c>
    </row>
    <row r="1074" spans="1:24" x14ac:dyDescent="0.35">
      <c r="A1074" s="1">
        <v>370214</v>
      </c>
      <c r="B1074" s="1" t="s">
        <v>2350</v>
      </c>
      <c r="C1074" s="1">
        <v>103025002</v>
      </c>
      <c r="D1074" s="1">
        <v>214</v>
      </c>
      <c r="E1074" s="1" t="s">
        <v>2418</v>
      </c>
      <c r="F1074" s="1" t="s">
        <v>44</v>
      </c>
      <c r="G1074" s="1" t="s">
        <v>43</v>
      </c>
      <c r="H1074" s="1" t="s">
        <v>916</v>
      </c>
      <c r="I1074" s="1">
        <v>1706634.15</v>
      </c>
      <c r="K1074" s="1">
        <v>231127</v>
      </c>
      <c r="L1074" s="1">
        <v>6120739.5</v>
      </c>
      <c r="M1074" s="1">
        <v>0.524555504322052</v>
      </c>
      <c r="N1074" s="1">
        <v>9.3734502792358398</v>
      </c>
      <c r="O1074" s="1">
        <v>5.0588149577379227E-2</v>
      </c>
      <c r="P1074" s="1">
        <v>3.0547552108764648</v>
      </c>
      <c r="Q1074" s="1">
        <v>0</v>
      </c>
      <c r="S1074" s="1">
        <v>37</v>
      </c>
      <c r="T1074" s="1">
        <v>1</v>
      </c>
      <c r="U1074" s="1">
        <v>8058500.5</v>
      </c>
      <c r="V1074" s="1">
        <v>0.57514363527297974</v>
      </c>
      <c r="W1074" s="1">
        <v>7.6856350898742676</v>
      </c>
      <c r="X1074" s="1">
        <v>7.6856350898742676</v>
      </c>
    </row>
    <row r="1075" spans="1:24" x14ac:dyDescent="0.35">
      <c r="A1075" s="1">
        <v>380214</v>
      </c>
      <c r="B1075" s="1" t="s">
        <v>2351</v>
      </c>
      <c r="C1075" s="1">
        <v>103025002</v>
      </c>
      <c r="D1075" s="1">
        <v>214</v>
      </c>
      <c r="E1075" s="1" t="s">
        <v>2418</v>
      </c>
      <c r="F1075" s="1" t="s">
        <v>44</v>
      </c>
      <c r="G1075" s="1" t="s">
        <v>43</v>
      </c>
      <c r="H1075" s="1" t="s">
        <v>916</v>
      </c>
      <c r="I1075" s="1">
        <v>1782921</v>
      </c>
      <c r="K1075" s="1">
        <v>231127</v>
      </c>
      <c r="L1075" s="1">
        <v>6282317</v>
      </c>
      <c r="M1075" s="1">
        <v>0.1615774929523468</v>
      </c>
      <c r="N1075" s="1">
        <v>2.639836311340332</v>
      </c>
      <c r="O1075" s="1">
        <v>7.6286852359771729E-2</v>
      </c>
      <c r="P1075" s="1">
        <v>4.4700179100036621</v>
      </c>
      <c r="Q1075" s="1">
        <v>0</v>
      </c>
      <c r="S1075" s="1">
        <v>38</v>
      </c>
      <c r="T1075" s="1">
        <v>1</v>
      </c>
      <c r="U1075" s="1">
        <v>8296365</v>
      </c>
      <c r="V1075" s="1">
        <v>0.23786434531211853</v>
      </c>
      <c r="W1075" s="1">
        <v>2.9517216682434082</v>
      </c>
      <c r="X1075" s="1">
        <v>2.9517216682434082</v>
      </c>
    </row>
    <row r="1076" spans="1:24" x14ac:dyDescent="0.35">
      <c r="A1076" s="1">
        <v>390214</v>
      </c>
      <c r="B1076" s="1" t="s">
        <v>2352</v>
      </c>
      <c r="C1076" s="1">
        <v>103025002</v>
      </c>
      <c r="D1076" s="1">
        <v>214</v>
      </c>
      <c r="E1076" s="1" t="s">
        <v>2418</v>
      </c>
      <c r="F1076" s="1" t="s">
        <v>44</v>
      </c>
      <c r="G1076" s="1" t="s">
        <v>43</v>
      </c>
      <c r="H1076" s="1" t="s">
        <v>916</v>
      </c>
      <c r="I1076" s="1">
        <v>1798507</v>
      </c>
      <c r="K1076" s="1">
        <v>281127</v>
      </c>
      <c r="L1076" s="1">
        <v>6339521</v>
      </c>
      <c r="M1076" s="1">
        <v>5.7204000651836395E-2</v>
      </c>
      <c r="N1076" s="1">
        <v>0.91055577993392944</v>
      </c>
      <c r="O1076" s="1">
        <v>1.5585999935865402E-2</v>
      </c>
      <c r="P1076" s="1">
        <v>0.87418341636657715</v>
      </c>
      <c r="Q1076" s="1">
        <v>5.000000074505806E-2</v>
      </c>
      <c r="S1076" s="1">
        <v>39</v>
      </c>
      <c r="T1076" s="1">
        <v>1</v>
      </c>
      <c r="U1076" s="1">
        <v>8419155</v>
      </c>
      <c r="V1076" s="1">
        <v>0.12279000133275986</v>
      </c>
      <c r="W1076" s="1">
        <v>1.4800457954406738</v>
      </c>
      <c r="X1076" s="1">
        <v>1.4800457954406738</v>
      </c>
    </row>
    <row r="1077" spans="1:24" x14ac:dyDescent="0.35">
      <c r="A1077" s="1">
        <v>400214</v>
      </c>
      <c r="B1077" s="1" t="s">
        <v>2353</v>
      </c>
      <c r="C1077" s="1">
        <v>103025002</v>
      </c>
      <c r="D1077" s="1">
        <v>214</v>
      </c>
      <c r="E1077" s="1" t="s">
        <v>2418</v>
      </c>
      <c r="F1077" s="1" t="s">
        <v>44</v>
      </c>
      <c r="G1077" s="1" t="s">
        <v>43</v>
      </c>
      <c r="H1077" s="1" t="s">
        <v>916</v>
      </c>
      <c r="S1077" s="1">
        <v>40</v>
      </c>
      <c r="T1077" s="1">
        <v>1</v>
      </c>
      <c r="U1077" s="1">
        <v>0</v>
      </c>
      <c r="V1077" s="1">
        <v>0</v>
      </c>
      <c r="W1077" s="1">
        <v>-100</v>
      </c>
      <c r="X1077" s="1">
        <v>-100</v>
      </c>
    </row>
    <row r="1078" spans="1:24" x14ac:dyDescent="0.35">
      <c r="A1078" s="1">
        <v>410214</v>
      </c>
      <c r="B1078" s="1" t="s">
        <v>2354</v>
      </c>
      <c r="C1078" s="1">
        <v>103025002</v>
      </c>
      <c r="D1078" s="1">
        <v>214</v>
      </c>
      <c r="E1078" s="1" t="s">
        <v>2418</v>
      </c>
      <c r="F1078" s="1" t="s">
        <v>44</v>
      </c>
      <c r="G1078" s="1" t="s">
        <v>43</v>
      </c>
      <c r="H1078" s="1" t="s">
        <v>916</v>
      </c>
      <c r="S1078" s="1">
        <v>41</v>
      </c>
      <c r="T1078" s="1">
        <v>1</v>
      </c>
      <c r="U1078" s="1">
        <v>0</v>
      </c>
      <c r="V1078" s="1">
        <v>0</v>
      </c>
    </row>
    <row r="1079" spans="1:24" x14ac:dyDescent="0.35">
      <c r="A1079" s="1">
        <v>420214</v>
      </c>
      <c r="B1079" s="1" t="s">
        <v>2355</v>
      </c>
      <c r="C1079" s="1">
        <v>103025002</v>
      </c>
      <c r="D1079" s="1">
        <v>214</v>
      </c>
      <c r="E1079" s="1" t="s">
        <v>2418</v>
      </c>
      <c r="F1079" s="1" t="s">
        <v>44</v>
      </c>
      <c r="G1079" s="1" t="s">
        <v>43</v>
      </c>
      <c r="H1079" s="1" t="s">
        <v>916</v>
      </c>
      <c r="S1079" s="1">
        <v>42</v>
      </c>
      <c r="T1079" s="1">
        <v>1</v>
      </c>
      <c r="U1079" s="1">
        <v>0</v>
      </c>
      <c r="V1079" s="1">
        <v>0</v>
      </c>
    </row>
    <row r="1080" spans="1:24" x14ac:dyDescent="0.35">
      <c r="A1080" s="1">
        <v>430214</v>
      </c>
      <c r="B1080" s="1" t="s">
        <v>2356</v>
      </c>
      <c r="C1080" s="1">
        <v>103025002</v>
      </c>
      <c r="D1080" s="1">
        <v>214</v>
      </c>
      <c r="E1080" s="1" t="s">
        <v>2418</v>
      </c>
      <c r="F1080" s="1" t="s">
        <v>44</v>
      </c>
      <c r="G1080" s="1" t="s">
        <v>43</v>
      </c>
      <c r="H1080" s="1" t="s">
        <v>916</v>
      </c>
      <c r="S1080" s="1">
        <v>43</v>
      </c>
      <c r="T1080" s="1">
        <v>1</v>
      </c>
      <c r="U1080" s="1">
        <v>0</v>
      </c>
      <c r="V1080" s="1">
        <v>0</v>
      </c>
    </row>
    <row r="1081" spans="1:24" x14ac:dyDescent="0.35">
      <c r="A1081" s="1">
        <v>440214</v>
      </c>
      <c r="B1081" s="1" t="s">
        <v>2357</v>
      </c>
      <c r="C1081" s="1">
        <v>103025002</v>
      </c>
      <c r="D1081" s="1">
        <v>214</v>
      </c>
      <c r="E1081" s="1" t="s">
        <v>2418</v>
      </c>
      <c r="F1081" s="1" t="s">
        <v>44</v>
      </c>
      <c r="G1081" s="1" t="s">
        <v>43</v>
      </c>
      <c r="H1081" s="1" t="s">
        <v>916</v>
      </c>
      <c r="S1081" s="1">
        <v>44</v>
      </c>
      <c r="T1081" s="1">
        <v>1</v>
      </c>
      <c r="U1081" s="1">
        <v>0</v>
      </c>
      <c r="V1081" s="1">
        <v>0</v>
      </c>
    </row>
    <row r="1082" spans="1:24" x14ac:dyDescent="0.35">
      <c r="A1082" s="1">
        <v>450214</v>
      </c>
      <c r="B1082" s="1" t="s">
        <v>2358</v>
      </c>
      <c r="C1082" s="1">
        <v>103025002</v>
      </c>
      <c r="D1082" s="1">
        <v>214</v>
      </c>
      <c r="E1082" s="1" t="s">
        <v>2418</v>
      </c>
      <c r="F1082" s="1" t="s">
        <v>44</v>
      </c>
      <c r="G1082" s="1" t="s">
        <v>43</v>
      </c>
      <c r="H1082" s="1" t="s">
        <v>916</v>
      </c>
      <c r="S1082" s="1">
        <v>45</v>
      </c>
      <c r="T1082" s="1">
        <v>1</v>
      </c>
      <c r="U1082" s="1">
        <v>0</v>
      </c>
      <c r="V1082" s="1">
        <v>0</v>
      </c>
    </row>
    <row r="1083" spans="1:24" x14ac:dyDescent="0.35">
      <c r="A1083" s="1">
        <v>460214</v>
      </c>
      <c r="B1083" s="1" t="s">
        <v>2359</v>
      </c>
      <c r="C1083" s="1">
        <v>103025002</v>
      </c>
      <c r="D1083" s="1">
        <v>214</v>
      </c>
      <c r="E1083" s="1" t="s">
        <v>2418</v>
      </c>
      <c r="F1083" s="1" t="s">
        <v>44</v>
      </c>
      <c r="G1083" s="1" t="s">
        <v>43</v>
      </c>
      <c r="H1083" s="1" t="s">
        <v>916</v>
      </c>
      <c r="S1083" s="1">
        <v>46</v>
      </c>
      <c r="T1083" s="1">
        <v>1</v>
      </c>
      <c r="U1083" s="1">
        <v>0</v>
      </c>
      <c r="V1083" s="1">
        <v>0</v>
      </c>
    </row>
    <row r="1084" spans="1:24" x14ac:dyDescent="0.35">
      <c r="A1084" s="1">
        <v>470214</v>
      </c>
      <c r="B1084" s="1" t="s">
        <v>2360</v>
      </c>
      <c r="C1084" s="1">
        <v>103025002</v>
      </c>
      <c r="D1084" s="1">
        <v>214</v>
      </c>
      <c r="E1084" s="1" t="s">
        <v>2418</v>
      </c>
      <c r="F1084" s="1" t="s">
        <v>44</v>
      </c>
      <c r="G1084" s="1" t="s">
        <v>43</v>
      </c>
      <c r="H1084" s="1" t="s">
        <v>916</v>
      </c>
      <c r="S1084" s="1">
        <v>47</v>
      </c>
      <c r="T1084" s="1">
        <v>1</v>
      </c>
      <c r="U1084" s="1">
        <v>0</v>
      </c>
      <c r="V1084" s="1">
        <v>0</v>
      </c>
    </row>
    <row r="1085" spans="1:24" x14ac:dyDescent="0.35">
      <c r="A1085" s="1">
        <v>480214</v>
      </c>
      <c r="B1085" s="1" t="s">
        <v>2361</v>
      </c>
      <c r="C1085" s="1">
        <v>103025002</v>
      </c>
      <c r="D1085" s="1">
        <v>214</v>
      </c>
      <c r="E1085" s="1" t="s">
        <v>2418</v>
      </c>
      <c r="F1085" s="1" t="s">
        <v>44</v>
      </c>
      <c r="G1085" s="1" t="s">
        <v>43</v>
      </c>
      <c r="H1085" s="1" t="s">
        <v>916</v>
      </c>
      <c r="S1085" s="1">
        <v>48</v>
      </c>
      <c r="T1085" s="1">
        <v>1</v>
      </c>
      <c r="U1085" s="1">
        <v>0</v>
      </c>
      <c r="V1085" s="1">
        <v>0</v>
      </c>
    </row>
    <row r="1086" spans="1:24" x14ac:dyDescent="0.35">
      <c r="A1086" s="1">
        <v>290243</v>
      </c>
      <c r="B1086" s="1" t="s">
        <v>2341</v>
      </c>
      <c r="C1086" s="1">
        <v>103026002</v>
      </c>
      <c r="D1086" s="1">
        <v>243</v>
      </c>
      <c r="E1086" s="1" t="s">
        <v>2419</v>
      </c>
      <c r="F1086" s="1" t="s">
        <v>44</v>
      </c>
      <c r="G1086" s="1" t="s">
        <v>43</v>
      </c>
      <c r="H1086" s="1" t="s">
        <v>916</v>
      </c>
      <c r="I1086" s="1">
        <v>3095707</v>
      </c>
      <c r="J1086" s="1">
        <v>272191</v>
      </c>
      <c r="K1086" s="1">
        <v>888223</v>
      </c>
      <c r="L1086" s="1">
        <v>23894416</v>
      </c>
      <c r="S1086" s="1">
        <v>29</v>
      </c>
      <c r="T1086" s="1">
        <v>1</v>
      </c>
      <c r="U1086" s="1">
        <v>28150536</v>
      </c>
      <c r="V1086" s="1">
        <v>0</v>
      </c>
    </row>
    <row r="1087" spans="1:24" x14ac:dyDescent="0.35">
      <c r="A1087" s="1">
        <v>300243</v>
      </c>
      <c r="B1087" s="1" t="s">
        <v>2343</v>
      </c>
      <c r="C1087" s="1">
        <v>103026002</v>
      </c>
      <c r="D1087" s="1">
        <v>243</v>
      </c>
      <c r="E1087" s="1" t="s">
        <v>2419</v>
      </c>
      <c r="F1087" s="1" t="s">
        <v>44</v>
      </c>
      <c r="G1087" s="1" t="s">
        <v>43</v>
      </c>
      <c r="H1087" s="1" t="s">
        <v>916</v>
      </c>
      <c r="I1087" s="1">
        <v>3183521</v>
      </c>
      <c r="J1087" s="1">
        <v>248313</v>
      </c>
      <c r="K1087" s="1">
        <v>888223</v>
      </c>
      <c r="L1087" s="1">
        <v>24651096</v>
      </c>
      <c r="M1087" s="1">
        <v>0.75668001174926758</v>
      </c>
      <c r="N1087" s="1">
        <v>3.1667649745941162</v>
      </c>
      <c r="O1087" s="1">
        <v>8.7814003229141235E-2</v>
      </c>
      <c r="P1087" s="1">
        <v>2.8366379737854004</v>
      </c>
      <c r="Q1087" s="1">
        <v>0</v>
      </c>
      <c r="R1087" s="1">
        <v>-2.3878000676631927E-2</v>
      </c>
      <c r="S1087" s="1">
        <v>30</v>
      </c>
      <c r="T1087" s="1">
        <v>1</v>
      </c>
      <c r="U1087" s="1">
        <v>28971152</v>
      </c>
      <c r="V1087" s="1">
        <v>0.82061600685119629</v>
      </c>
      <c r="W1087" s="1">
        <v>2.9150989055633545</v>
      </c>
      <c r="X1087" s="1">
        <v>2.9150989055633545</v>
      </c>
    </row>
    <row r="1088" spans="1:24" x14ac:dyDescent="0.35">
      <c r="A1088" s="1">
        <v>310243</v>
      </c>
      <c r="B1088" s="1" t="s">
        <v>2344</v>
      </c>
      <c r="C1088" s="1">
        <v>103026002</v>
      </c>
      <c r="D1088" s="1">
        <v>243</v>
      </c>
      <c r="E1088" s="1" t="s">
        <v>2419</v>
      </c>
      <c r="F1088" s="1" t="s">
        <v>44</v>
      </c>
      <c r="G1088" s="1" t="s">
        <v>43</v>
      </c>
      <c r="H1088" s="1" t="s">
        <v>916</v>
      </c>
      <c r="I1088" s="1">
        <v>3293768</v>
      </c>
      <c r="J1088" s="1">
        <v>230509</v>
      </c>
      <c r="K1088" s="1">
        <v>888223</v>
      </c>
      <c r="L1088" s="1">
        <v>24979128</v>
      </c>
      <c r="M1088" s="1">
        <v>0.328031986951828</v>
      </c>
      <c r="N1088" s="1">
        <v>1.3306994438171387</v>
      </c>
      <c r="O1088" s="1">
        <v>0.11024700105190277</v>
      </c>
      <c r="P1088" s="1">
        <v>3.4630522727966309</v>
      </c>
      <c r="Q1088" s="1">
        <v>0</v>
      </c>
      <c r="R1088" s="1">
        <v>-1.7804000526666641E-2</v>
      </c>
      <c r="S1088" s="1">
        <v>31</v>
      </c>
      <c r="T1088" s="1">
        <v>1</v>
      </c>
      <c r="U1088" s="1">
        <v>29391628</v>
      </c>
      <c r="V1088" s="1">
        <v>0.42047500610351563</v>
      </c>
      <c r="W1088" s="1">
        <v>1.4513609409332275</v>
      </c>
      <c r="X1088" s="1">
        <v>1.4513609409332275</v>
      </c>
    </row>
    <row r="1089" spans="1:24" x14ac:dyDescent="0.35">
      <c r="A1089" s="1">
        <v>320243</v>
      </c>
      <c r="B1089" s="1" t="s">
        <v>2345</v>
      </c>
      <c r="C1089" s="1">
        <v>103026002</v>
      </c>
      <c r="D1089" s="1">
        <v>243</v>
      </c>
      <c r="E1089" s="1" t="s">
        <v>2419</v>
      </c>
      <c r="F1089" s="1" t="s">
        <v>44</v>
      </c>
      <c r="G1089" s="1" t="s">
        <v>43</v>
      </c>
      <c r="H1089" s="1" t="s">
        <v>916</v>
      </c>
      <c r="I1089" s="1">
        <v>3266316</v>
      </c>
      <c r="J1089" s="1">
        <v>285638</v>
      </c>
      <c r="K1089" s="1">
        <v>888223</v>
      </c>
      <c r="L1089" s="1">
        <v>25370184</v>
      </c>
      <c r="M1089" s="1">
        <v>0.39105600118637085</v>
      </c>
      <c r="N1089" s="1">
        <v>1.5655310153961182</v>
      </c>
      <c r="O1089" s="1">
        <v>-2.7451999485492706E-2</v>
      </c>
      <c r="P1089" s="1">
        <v>-0.83345276117324829</v>
      </c>
      <c r="Q1089" s="1">
        <v>0</v>
      </c>
      <c r="R1089" s="1">
        <v>5.5128999054431915E-2</v>
      </c>
      <c r="S1089" s="1">
        <v>32</v>
      </c>
      <c r="T1089" s="1">
        <v>1</v>
      </c>
      <c r="U1089" s="1">
        <v>29810360</v>
      </c>
      <c r="V1089" s="1">
        <v>0.41873300075531006</v>
      </c>
      <c r="W1089" s="1">
        <v>1.4246641397476196</v>
      </c>
      <c r="X1089" s="1">
        <v>1.4246641397476196</v>
      </c>
    </row>
    <row r="1090" spans="1:24" x14ac:dyDescent="0.35">
      <c r="A1090" s="1">
        <v>330243</v>
      </c>
      <c r="B1090" s="1" t="s">
        <v>2346</v>
      </c>
      <c r="C1090" s="1">
        <v>103026002</v>
      </c>
      <c r="D1090" s="1">
        <v>243</v>
      </c>
      <c r="E1090" s="1" t="s">
        <v>2419</v>
      </c>
      <c r="F1090" s="1" t="s">
        <v>44</v>
      </c>
      <c r="G1090" s="1" t="s">
        <v>43</v>
      </c>
      <c r="H1090" s="1" t="s">
        <v>916</v>
      </c>
      <c r="I1090" s="1">
        <v>3518645</v>
      </c>
      <c r="J1090" s="1">
        <v>307402</v>
      </c>
      <c r="K1090" s="1">
        <v>888223</v>
      </c>
      <c r="L1090" s="1">
        <v>25922864</v>
      </c>
      <c r="M1090" s="1">
        <v>0.55268001556396484</v>
      </c>
      <c r="N1090" s="1">
        <v>2.1784627437591553</v>
      </c>
      <c r="O1090" s="1">
        <v>0.25232899188995361</v>
      </c>
      <c r="P1090" s="1">
        <v>7.7251863479614258</v>
      </c>
      <c r="Q1090" s="1">
        <v>0</v>
      </c>
      <c r="R1090" s="1">
        <v>2.1764000877737999E-2</v>
      </c>
      <c r="S1090" s="1">
        <v>33</v>
      </c>
      <c r="T1090" s="1">
        <v>1</v>
      </c>
      <c r="U1090" s="1">
        <v>30637134</v>
      </c>
      <c r="V1090" s="1">
        <v>0.82677304744720459</v>
      </c>
      <c r="W1090" s="1">
        <v>2.7734451293945313</v>
      </c>
      <c r="X1090" s="1">
        <v>2.7734451293945313</v>
      </c>
    </row>
    <row r="1091" spans="1:24" x14ac:dyDescent="0.35">
      <c r="A1091" s="1">
        <v>340243</v>
      </c>
      <c r="B1091" s="1" t="s">
        <v>2347</v>
      </c>
      <c r="C1091" s="1">
        <v>103026002</v>
      </c>
      <c r="D1091" s="1">
        <v>243</v>
      </c>
      <c r="E1091" s="1" t="s">
        <v>2419</v>
      </c>
      <c r="F1091" s="1" t="s">
        <v>44</v>
      </c>
      <c r="G1091" s="1" t="s">
        <v>43</v>
      </c>
      <c r="H1091" s="1" t="s">
        <v>916</v>
      </c>
      <c r="I1091" s="1">
        <v>3518483</v>
      </c>
      <c r="J1091" s="1">
        <v>348280</v>
      </c>
      <c r="K1091" s="1">
        <v>888223</v>
      </c>
      <c r="L1091" s="1">
        <v>25922836</v>
      </c>
      <c r="M1091" s="1">
        <v>-2.8000000384054147E-5</v>
      </c>
      <c r="N1091" s="1">
        <v>-1.0801275493577123E-4</v>
      </c>
      <c r="O1091" s="1">
        <v>-1.6199999663513154E-4</v>
      </c>
      <c r="P1091" s="1">
        <v>-4.6040448360145092E-3</v>
      </c>
      <c r="Q1091" s="1">
        <v>0</v>
      </c>
      <c r="R1091" s="1">
        <v>4.0878001600503922E-2</v>
      </c>
      <c r="S1091" s="1">
        <v>34</v>
      </c>
      <c r="T1091" s="1">
        <v>1</v>
      </c>
      <c r="U1091" s="1">
        <v>30677822</v>
      </c>
      <c r="V1091" s="1">
        <v>4.0688000619411469E-2</v>
      </c>
      <c r="W1091" s="1">
        <v>0.13280615210533142</v>
      </c>
      <c r="X1091" s="1">
        <v>0.13280615210533142</v>
      </c>
    </row>
    <row r="1092" spans="1:24" x14ac:dyDescent="0.35">
      <c r="A1092" s="1">
        <v>350243</v>
      </c>
      <c r="B1092" s="1" t="s">
        <v>2348</v>
      </c>
      <c r="C1092" s="1">
        <v>103026002</v>
      </c>
      <c r="D1092" s="1">
        <v>243</v>
      </c>
      <c r="E1092" s="1" t="s">
        <v>2419</v>
      </c>
      <c r="F1092" s="1" t="s">
        <v>44</v>
      </c>
      <c r="G1092" s="1" t="s">
        <v>43</v>
      </c>
      <c r="H1092" s="1" t="s">
        <v>916</v>
      </c>
      <c r="I1092" s="1">
        <v>3805260</v>
      </c>
      <c r="J1092" s="1">
        <v>283662</v>
      </c>
      <c r="K1092" s="1">
        <v>888223</v>
      </c>
      <c r="L1092" s="1">
        <v>27927824</v>
      </c>
      <c r="M1092" s="1">
        <v>2.0049879550933838</v>
      </c>
      <c r="N1092" s="1">
        <v>7.7344470024108887</v>
      </c>
      <c r="O1092" s="1">
        <v>0.28677698969841003</v>
      </c>
      <c r="P1092" s="1">
        <v>8.1505861282348633</v>
      </c>
      <c r="Q1092" s="1">
        <v>0</v>
      </c>
      <c r="R1092" s="1">
        <v>-6.4617998898029327E-2</v>
      </c>
      <c r="S1092" s="1">
        <v>35</v>
      </c>
      <c r="T1092" s="1">
        <v>1</v>
      </c>
      <c r="U1092" s="1">
        <v>32904968</v>
      </c>
      <c r="V1092" s="1">
        <v>2.2271468639373779</v>
      </c>
      <c r="W1092" s="1">
        <v>7.2597918510437012</v>
      </c>
      <c r="X1092" s="1">
        <v>7.2597918510437012</v>
      </c>
    </row>
    <row r="1093" spans="1:24" x14ac:dyDescent="0.35">
      <c r="A1093" s="1">
        <v>360243</v>
      </c>
      <c r="B1093" s="1" t="s">
        <v>2349</v>
      </c>
      <c r="C1093" s="1">
        <v>103026002</v>
      </c>
      <c r="D1093" s="1">
        <v>243</v>
      </c>
      <c r="E1093" s="1" t="s">
        <v>2419</v>
      </c>
      <c r="F1093" s="1" t="s">
        <v>44</v>
      </c>
      <c r="G1093" s="1" t="s">
        <v>43</v>
      </c>
      <c r="H1093" s="1" t="s">
        <v>916</v>
      </c>
      <c r="I1093" s="1">
        <v>4267216</v>
      </c>
      <c r="J1093" s="1">
        <v>312820</v>
      </c>
      <c r="K1093" s="1">
        <v>888223</v>
      </c>
      <c r="L1093" s="1">
        <v>31778324</v>
      </c>
      <c r="M1093" s="1">
        <v>3.8505001068115234</v>
      </c>
      <c r="N1093" s="1">
        <v>13.787325859069824</v>
      </c>
      <c r="O1093" s="1">
        <v>0.46195599436759949</v>
      </c>
      <c r="P1093" s="1">
        <v>12.139932632446289</v>
      </c>
      <c r="Q1093" s="1">
        <v>0</v>
      </c>
      <c r="R1093" s="1">
        <v>2.9157999902963638E-2</v>
      </c>
      <c r="S1093" s="1">
        <v>36</v>
      </c>
      <c r="T1093" s="1">
        <v>1</v>
      </c>
      <c r="U1093" s="1">
        <v>37246584</v>
      </c>
      <c r="V1093" s="1">
        <v>4.3416142463684082</v>
      </c>
      <c r="W1093" s="1">
        <v>13.194408416748047</v>
      </c>
      <c r="X1093" s="1">
        <v>13.194408416748047</v>
      </c>
    </row>
    <row r="1094" spans="1:24" x14ac:dyDescent="0.35">
      <c r="A1094" s="1">
        <v>370243</v>
      </c>
      <c r="B1094" s="1" t="s">
        <v>2350</v>
      </c>
      <c r="C1094" s="1">
        <v>103026002</v>
      </c>
      <c r="D1094" s="1">
        <v>243</v>
      </c>
      <c r="E1094" s="1" t="s">
        <v>2419</v>
      </c>
      <c r="F1094" s="1" t="s">
        <v>44</v>
      </c>
      <c r="G1094" s="1" t="s">
        <v>43</v>
      </c>
      <c r="H1094" s="1" t="s">
        <v>916</v>
      </c>
      <c r="I1094" s="1">
        <v>4571001</v>
      </c>
      <c r="J1094" s="1">
        <v>385959</v>
      </c>
      <c r="K1094" s="1">
        <v>1488223</v>
      </c>
      <c r="L1094" s="1">
        <v>36312600</v>
      </c>
      <c r="M1094" s="1">
        <v>4.534276008605957</v>
      </c>
      <c r="N1094" s="1">
        <v>14.268455505371094</v>
      </c>
      <c r="O1094" s="1">
        <v>0.30378499627113342</v>
      </c>
      <c r="P1094" s="1">
        <v>7.119044303894043</v>
      </c>
      <c r="Q1094" s="1">
        <v>0.60000002384185791</v>
      </c>
      <c r="R1094" s="1">
        <v>7.3138996958732605E-2</v>
      </c>
      <c r="S1094" s="1">
        <v>37</v>
      </c>
      <c r="T1094" s="1">
        <v>1</v>
      </c>
      <c r="U1094" s="1">
        <v>42757784</v>
      </c>
      <c r="V1094" s="1">
        <v>5.511199951171875</v>
      </c>
      <c r="W1094" s="1">
        <v>14.796525001525879</v>
      </c>
      <c r="X1094" s="1">
        <v>14.796525001525879</v>
      </c>
    </row>
    <row r="1095" spans="1:24" x14ac:dyDescent="0.35">
      <c r="A1095" s="1">
        <v>380243</v>
      </c>
      <c r="B1095" s="1" t="s">
        <v>2351</v>
      </c>
      <c r="C1095" s="1">
        <v>103026002</v>
      </c>
      <c r="D1095" s="1">
        <v>243</v>
      </c>
      <c r="E1095" s="1" t="s">
        <v>2419</v>
      </c>
      <c r="F1095" s="1" t="s">
        <v>44</v>
      </c>
      <c r="G1095" s="1" t="s">
        <v>43</v>
      </c>
      <c r="H1095" s="1" t="s">
        <v>916</v>
      </c>
      <c r="I1095" s="1">
        <v>4993232</v>
      </c>
      <c r="K1095" s="1">
        <v>3418664.5</v>
      </c>
      <c r="L1095" s="1">
        <v>37790544</v>
      </c>
      <c r="M1095" s="1">
        <v>1.477944016456604</v>
      </c>
      <c r="N1095" s="1">
        <v>4.0700583457946777</v>
      </c>
      <c r="O1095" s="1">
        <v>0.42223098874092102</v>
      </c>
      <c r="P1095" s="1">
        <v>9.2371673583984375</v>
      </c>
      <c r="Q1095" s="1">
        <v>1.9304414987564087</v>
      </c>
      <c r="S1095" s="1">
        <v>38</v>
      </c>
      <c r="T1095" s="1">
        <v>1</v>
      </c>
      <c r="U1095" s="1">
        <v>46202440</v>
      </c>
      <c r="V1095" s="1">
        <v>3.8306164741516113</v>
      </c>
      <c r="W1095" s="1">
        <v>8.0562076568603516</v>
      </c>
      <c r="X1095" s="1">
        <v>8.0562076568603516</v>
      </c>
    </row>
    <row r="1096" spans="1:24" x14ac:dyDescent="0.35">
      <c r="A1096" s="1">
        <v>390243</v>
      </c>
      <c r="B1096" s="1" t="s">
        <v>2352</v>
      </c>
      <c r="C1096" s="1">
        <v>103026002</v>
      </c>
      <c r="D1096" s="1">
        <v>243</v>
      </c>
      <c r="E1096" s="1" t="s">
        <v>2419</v>
      </c>
      <c r="F1096" s="1" t="s">
        <v>44</v>
      </c>
      <c r="G1096" s="1" t="s">
        <v>43</v>
      </c>
      <c r="H1096" s="1" t="s">
        <v>916</v>
      </c>
      <c r="I1096" s="1">
        <v>5225243</v>
      </c>
      <c r="K1096" s="1">
        <v>5947786.5</v>
      </c>
      <c r="L1096" s="1">
        <v>38363824</v>
      </c>
      <c r="M1096" s="1">
        <v>0.5732799768447876</v>
      </c>
      <c r="N1096" s="1">
        <v>1.5169932842254639</v>
      </c>
      <c r="O1096" s="1">
        <v>0.23201100528240204</v>
      </c>
      <c r="P1096" s="1">
        <v>4.6465096473693848</v>
      </c>
      <c r="Q1096" s="1">
        <v>2.5291221141815186</v>
      </c>
      <c r="S1096" s="1">
        <v>39</v>
      </c>
      <c r="T1096" s="1">
        <v>1</v>
      </c>
      <c r="U1096" s="1">
        <v>49536856</v>
      </c>
      <c r="V1096" s="1">
        <v>3.3344130516052246</v>
      </c>
      <c r="W1096" s="1">
        <v>7.2169694900512695</v>
      </c>
      <c r="X1096" s="1">
        <v>7.2169694900512695</v>
      </c>
    </row>
    <row r="1097" spans="1:24" x14ac:dyDescent="0.35">
      <c r="A1097" s="1">
        <v>400243</v>
      </c>
      <c r="B1097" s="1" t="s">
        <v>2353</v>
      </c>
      <c r="C1097" s="1">
        <v>103026002</v>
      </c>
      <c r="D1097" s="1">
        <v>243</v>
      </c>
      <c r="E1097" s="1" t="s">
        <v>2419</v>
      </c>
      <c r="F1097" s="1" t="s">
        <v>44</v>
      </c>
      <c r="G1097" s="1" t="s">
        <v>43</v>
      </c>
      <c r="H1097" s="1" t="s">
        <v>916</v>
      </c>
      <c r="S1097" s="1">
        <v>40</v>
      </c>
      <c r="T1097" s="1">
        <v>1</v>
      </c>
      <c r="U1097" s="1">
        <v>0</v>
      </c>
      <c r="V1097" s="1">
        <v>0</v>
      </c>
      <c r="W1097" s="1">
        <v>-100</v>
      </c>
      <c r="X1097" s="1">
        <v>-100</v>
      </c>
    </row>
    <row r="1098" spans="1:24" x14ac:dyDescent="0.35">
      <c r="A1098" s="1">
        <v>410243</v>
      </c>
      <c r="B1098" s="1" t="s">
        <v>2354</v>
      </c>
      <c r="C1098" s="1">
        <v>103026002</v>
      </c>
      <c r="D1098" s="1">
        <v>243</v>
      </c>
      <c r="E1098" s="1" t="s">
        <v>2419</v>
      </c>
      <c r="F1098" s="1" t="s">
        <v>44</v>
      </c>
      <c r="G1098" s="1" t="s">
        <v>43</v>
      </c>
      <c r="H1098" s="1" t="s">
        <v>916</v>
      </c>
      <c r="S1098" s="1">
        <v>41</v>
      </c>
      <c r="T1098" s="1">
        <v>1</v>
      </c>
      <c r="U1098" s="1">
        <v>0</v>
      </c>
      <c r="V1098" s="1">
        <v>0</v>
      </c>
    </row>
    <row r="1099" spans="1:24" x14ac:dyDescent="0.35">
      <c r="A1099" s="1">
        <v>420243</v>
      </c>
      <c r="B1099" s="1" t="s">
        <v>2355</v>
      </c>
      <c r="C1099" s="1">
        <v>103026002</v>
      </c>
      <c r="D1099" s="1">
        <v>243</v>
      </c>
      <c r="E1099" s="1" t="s">
        <v>2419</v>
      </c>
      <c r="F1099" s="1" t="s">
        <v>44</v>
      </c>
      <c r="G1099" s="1" t="s">
        <v>43</v>
      </c>
      <c r="H1099" s="1" t="s">
        <v>916</v>
      </c>
      <c r="S1099" s="1">
        <v>42</v>
      </c>
      <c r="T1099" s="1">
        <v>1</v>
      </c>
      <c r="U1099" s="1">
        <v>0</v>
      </c>
      <c r="V1099" s="1">
        <v>0</v>
      </c>
    </row>
    <row r="1100" spans="1:24" x14ac:dyDescent="0.35">
      <c r="A1100" s="1">
        <v>430243</v>
      </c>
      <c r="B1100" s="1" t="s">
        <v>2356</v>
      </c>
      <c r="C1100" s="1">
        <v>103026002</v>
      </c>
      <c r="D1100" s="1">
        <v>243</v>
      </c>
      <c r="E1100" s="1" t="s">
        <v>2419</v>
      </c>
      <c r="F1100" s="1" t="s">
        <v>44</v>
      </c>
      <c r="G1100" s="1" t="s">
        <v>43</v>
      </c>
      <c r="H1100" s="1" t="s">
        <v>916</v>
      </c>
      <c r="S1100" s="1">
        <v>43</v>
      </c>
      <c r="T1100" s="1">
        <v>1</v>
      </c>
      <c r="U1100" s="1">
        <v>0</v>
      </c>
      <c r="V1100" s="1">
        <v>0</v>
      </c>
    </row>
    <row r="1101" spans="1:24" x14ac:dyDescent="0.35">
      <c r="A1101" s="1">
        <v>440243</v>
      </c>
      <c r="B1101" s="1" t="s">
        <v>2357</v>
      </c>
      <c r="C1101" s="1">
        <v>103026002</v>
      </c>
      <c r="D1101" s="1">
        <v>243</v>
      </c>
      <c r="E1101" s="1" t="s">
        <v>2419</v>
      </c>
      <c r="F1101" s="1" t="s">
        <v>44</v>
      </c>
      <c r="G1101" s="1" t="s">
        <v>43</v>
      </c>
      <c r="H1101" s="1" t="s">
        <v>916</v>
      </c>
      <c r="S1101" s="1">
        <v>44</v>
      </c>
      <c r="T1101" s="1">
        <v>1</v>
      </c>
      <c r="U1101" s="1">
        <v>0</v>
      </c>
      <c r="V1101" s="1">
        <v>0</v>
      </c>
    </row>
    <row r="1102" spans="1:24" x14ac:dyDescent="0.35">
      <c r="A1102" s="1">
        <v>450243</v>
      </c>
      <c r="B1102" s="1" t="s">
        <v>2358</v>
      </c>
      <c r="C1102" s="1">
        <v>103026002</v>
      </c>
      <c r="D1102" s="1">
        <v>243</v>
      </c>
      <c r="E1102" s="1" t="s">
        <v>2419</v>
      </c>
      <c r="F1102" s="1" t="s">
        <v>44</v>
      </c>
      <c r="G1102" s="1" t="s">
        <v>43</v>
      </c>
      <c r="H1102" s="1" t="s">
        <v>916</v>
      </c>
      <c r="S1102" s="1">
        <v>45</v>
      </c>
      <c r="T1102" s="1">
        <v>1</v>
      </c>
      <c r="U1102" s="1">
        <v>0</v>
      </c>
      <c r="V1102" s="1">
        <v>0</v>
      </c>
    </row>
    <row r="1103" spans="1:24" x14ac:dyDescent="0.35">
      <c r="A1103" s="1">
        <v>460243</v>
      </c>
      <c r="B1103" s="1" t="s">
        <v>2359</v>
      </c>
      <c r="C1103" s="1">
        <v>103026002</v>
      </c>
      <c r="D1103" s="1">
        <v>243</v>
      </c>
      <c r="E1103" s="1" t="s">
        <v>2419</v>
      </c>
      <c r="F1103" s="1" t="s">
        <v>44</v>
      </c>
      <c r="G1103" s="1" t="s">
        <v>43</v>
      </c>
      <c r="H1103" s="1" t="s">
        <v>916</v>
      </c>
      <c r="S1103" s="1">
        <v>46</v>
      </c>
      <c r="T1103" s="1">
        <v>1</v>
      </c>
      <c r="U1103" s="1">
        <v>0</v>
      </c>
      <c r="V1103" s="1">
        <v>0</v>
      </c>
    </row>
    <row r="1104" spans="1:24" x14ac:dyDescent="0.35">
      <c r="A1104" s="1">
        <v>470243</v>
      </c>
      <c r="B1104" s="1" t="s">
        <v>2360</v>
      </c>
      <c r="C1104" s="1">
        <v>103026002</v>
      </c>
      <c r="D1104" s="1">
        <v>243</v>
      </c>
      <c r="E1104" s="1" t="s">
        <v>2419</v>
      </c>
      <c r="F1104" s="1" t="s">
        <v>44</v>
      </c>
      <c r="G1104" s="1" t="s">
        <v>43</v>
      </c>
      <c r="H1104" s="1" t="s">
        <v>916</v>
      </c>
      <c r="S1104" s="1">
        <v>47</v>
      </c>
      <c r="T1104" s="1">
        <v>1</v>
      </c>
      <c r="U1104" s="1">
        <v>0</v>
      </c>
      <c r="V1104" s="1">
        <v>0</v>
      </c>
    </row>
    <row r="1105" spans="1:24" x14ac:dyDescent="0.35">
      <c r="A1105" s="1">
        <v>480243</v>
      </c>
      <c r="B1105" s="1" t="s">
        <v>2361</v>
      </c>
      <c r="C1105" s="1">
        <v>103026002</v>
      </c>
      <c r="D1105" s="1">
        <v>243</v>
      </c>
      <c r="E1105" s="1" t="s">
        <v>2419</v>
      </c>
      <c r="F1105" s="1" t="s">
        <v>44</v>
      </c>
      <c r="G1105" s="1" t="s">
        <v>43</v>
      </c>
      <c r="H1105" s="1" t="s">
        <v>916</v>
      </c>
      <c r="S1105" s="1">
        <v>48</v>
      </c>
      <c r="T1105" s="1">
        <v>1</v>
      </c>
      <c r="U1105" s="1">
        <v>0</v>
      </c>
      <c r="V1105" s="1">
        <v>0</v>
      </c>
    </row>
    <row r="1106" spans="1:24" x14ac:dyDescent="0.35">
      <c r="A1106" s="1">
        <v>250549</v>
      </c>
      <c r="B1106" s="1" t="s">
        <v>2364</v>
      </c>
      <c r="C1106" s="1">
        <v>103026037</v>
      </c>
      <c r="D1106" s="1">
        <v>549</v>
      </c>
      <c r="E1106" s="1" t="s">
        <v>48</v>
      </c>
      <c r="F1106" s="1" t="s">
        <v>48</v>
      </c>
      <c r="G1106" s="1" t="s">
        <v>48</v>
      </c>
      <c r="H1106" s="1" t="s">
        <v>48</v>
      </c>
      <c r="S1106" s="1">
        <v>25</v>
      </c>
      <c r="T1106" s="1">
        <v>2</v>
      </c>
      <c r="U1106" s="1">
        <v>0</v>
      </c>
      <c r="V1106" s="1">
        <v>0</v>
      </c>
    </row>
    <row r="1107" spans="1:24" x14ac:dyDescent="0.35">
      <c r="A1107" s="1">
        <v>260549</v>
      </c>
      <c r="B1107" s="1" t="s">
        <v>2365</v>
      </c>
      <c r="C1107" s="1">
        <v>103026037</v>
      </c>
      <c r="D1107" s="1">
        <v>549</v>
      </c>
      <c r="E1107" s="1" t="s">
        <v>48</v>
      </c>
      <c r="F1107" s="1" t="s">
        <v>48</v>
      </c>
      <c r="G1107" s="1" t="s">
        <v>48</v>
      </c>
      <c r="H1107" s="1" t="s">
        <v>48</v>
      </c>
      <c r="S1107" s="1">
        <v>26</v>
      </c>
      <c r="T1107" s="1">
        <v>2</v>
      </c>
      <c r="U1107" s="1">
        <v>0</v>
      </c>
      <c r="V1107" s="1">
        <v>0</v>
      </c>
    </row>
    <row r="1108" spans="1:24" x14ac:dyDescent="0.35">
      <c r="A1108" s="1">
        <v>270549</v>
      </c>
      <c r="B1108" s="1" t="s">
        <v>2366</v>
      </c>
      <c r="C1108" s="1">
        <v>103026037</v>
      </c>
      <c r="D1108" s="1">
        <v>549</v>
      </c>
      <c r="E1108" s="1" t="s">
        <v>48</v>
      </c>
      <c r="F1108" s="1" t="s">
        <v>48</v>
      </c>
      <c r="G1108" s="1" t="s">
        <v>48</v>
      </c>
      <c r="H1108" s="1" t="s">
        <v>48</v>
      </c>
      <c r="S1108" s="1">
        <v>27</v>
      </c>
      <c r="T1108" s="1">
        <v>2</v>
      </c>
      <c r="U1108" s="1">
        <v>0</v>
      </c>
      <c r="V1108" s="1">
        <v>0</v>
      </c>
    </row>
    <row r="1109" spans="1:24" x14ac:dyDescent="0.35">
      <c r="A1109" s="1">
        <v>280549</v>
      </c>
      <c r="B1109" s="1" t="s">
        <v>2367</v>
      </c>
      <c r="C1109" s="1">
        <v>103026037</v>
      </c>
      <c r="D1109" s="1">
        <v>549</v>
      </c>
      <c r="E1109" s="1" t="s">
        <v>48</v>
      </c>
      <c r="F1109" s="1" t="s">
        <v>48</v>
      </c>
      <c r="G1109" s="1" t="s">
        <v>48</v>
      </c>
      <c r="H1109" s="1" t="s">
        <v>48</v>
      </c>
      <c r="S1109" s="1">
        <v>28</v>
      </c>
      <c r="T1109" s="1">
        <v>2</v>
      </c>
      <c r="U1109" s="1">
        <v>0</v>
      </c>
      <c r="V1109" s="1">
        <v>0</v>
      </c>
    </row>
    <row r="1110" spans="1:24" x14ac:dyDescent="0.35">
      <c r="A1110" s="1">
        <v>290549</v>
      </c>
      <c r="B1110" s="1" t="s">
        <v>2341</v>
      </c>
      <c r="C1110" s="1">
        <v>103026037</v>
      </c>
      <c r="D1110" s="1">
        <v>549</v>
      </c>
      <c r="E1110" s="1" t="s">
        <v>2420</v>
      </c>
      <c r="F1110" s="1" t="s">
        <v>44</v>
      </c>
      <c r="G1110" s="1" t="s">
        <v>43</v>
      </c>
      <c r="H1110" s="1" t="s">
        <v>2369</v>
      </c>
      <c r="S1110" s="1">
        <v>29</v>
      </c>
      <c r="T1110" s="1">
        <v>2</v>
      </c>
      <c r="U1110" s="1">
        <v>0</v>
      </c>
      <c r="V1110" s="1">
        <v>0</v>
      </c>
    </row>
    <row r="1111" spans="1:24" x14ac:dyDescent="0.35">
      <c r="A1111" s="1">
        <v>300549</v>
      </c>
      <c r="B1111" s="1" t="s">
        <v>2343</v>
      </c>
      <c r="C1111" s="1">
        <v>103026037</v>
      </c>
      <c r="D1111" s="1">
        <v>549</v>
      </c>
      <c r="E1111" s="1" t="s">
        <v>2420</v>
      </c>
      <c r="F1111" s="1" t="s">
        <v>44</v>
      </c>
      <c r="G1111" s="1" t="s">
        <v>43</v>
      </c>
      <c r="H1111" s="1" t="s">
        <v>2369</v>
      </c>
      <c r="S1111" s="1">
        <v>30</v>
      </c>
      <c r="T1111" s="1">
        <v>2</v>
      </c>
      <c r="U1111" s="1">
        <v>0</v>
      </c>
      <c r="V1111" s="1">
        <v>0</v>
      </c>
    </row>
    <row r="1112" spans="1:24" x14ac:dyDescent="0.35">
      <c r="A1112" s="1">
        <v>310549</v>
      </c>
      <c r="B1112" s="1" t="s">
        <v>2344</v>
      </c>
      <c r="C1112" s="1">
        <v>103026037</v>
      </c>
      <c r="D1112" s="1">
        <v>549</v>
      </c>
      <c r="E1112" s="1" t="s">
        <v>2420</v>
      </c>
      <c r="F1112" s="1" t="s">
        <v>44</v>
      </c>
      <c r="G1112" s="1" t="s">
        <v>43</v>
      </c>
      <c r="H1112" s="1" t="s">
        <v>2369</v>
      </c>
      <c r="S1112" s="1">
        <v>31</v>
      </c>
      <c r="T1112" s="1">
        <v>2</v>
      </c>
      <c r="U1112" s="1">
        <v>0</v>
      </c>
      <c r="V1112" s="1">
        <v>0</v>
      </c>
    </row>
    <row r="1113" spans="1:24" x14ac:dyDescent="0.35">
      <c r="A1113" s="1">
        <v>320549</v>
      </c>
      <c r="B1113" s="1" t="s">
        <v>2345</v>
      </c>
      <c r="C1113" s="1">
        <v>103026037</v>
      </c>
      <c r="D1113" s="1">
        <v>549</v>
      </c>
      <c r="E1113" s="1" t="s">
        <v>2420</v>
      </c>
      <c r="F1113" s="1" t="s">
        <v>44</v>
      </c>
      <c r="G1113" s="1" t="s">
        <v>43</v>
      </c>
      <c r="H1113" s="1" t="s">
        <v>2369</v>
      </c>
      <c r="S1113" s="1">
        <v>32</v>
      </c>
      <c r="T1113" s="1">
        <v>2</v>
      </c>
      <c r="U1113" s="1">
        <v>0</v>
      </c>
      <c r="V1113" s="1">
        <v>0</v>
      </c>
    </row>
    <row r="1114" spans="1:24" x14ac:dyDescent="0.35">
      <c r="A1114" s="1">
        <v>330549</v>
      </c>
      <c r="B1114" s="1" t="s">
        <v>2346</v>
      </c>
      <c r="C1114" s="1">
        <v>103026037</v>
      </c>
      <c r="D1114" s="1">
        <v>549</v>
      </c>
      <c r="E1114" s="1" t="s">
        <v>2420</v>
      </c>
      <c r="F1114" s="1" t="s">
        <v>44</v>
      </c>
      <c r="G1114" s="1" t="s">
        <v>43</v>
      </c>
      <c r="H1114" s="1" t="s">
        <v>2369</v>
      </c>
      <c r="S1114" s="1">
        <v>33</v>
      </c>
      <c r="T1114" s="1">
        <v>2</v>
      </c>
      <c r="U1114" s="1">
        <v>0</v>
      </c>
      <c r="V1114" s="1">
        <v>0</v>
      </c>
    </row>
    <row r="1115" spans="1:24" x14ac:dyDescent="0.35">
      <c r="A1115" s="1">
        <v>340549</v>
      </c>
      <c r="B1115" s="1" t="s">
        <v>2347</v>
      </c>
      <c r="C1115" s="1">
        <v>103026037</v>
      </c>
      <c r="D1115" s="1">
        <v>549</v>
      </c>
      <c r="E1115" s="1" t="s">
        <v>2420</v>
      </c>
      <c r="F1115" s="1" t="s">
        <v>44</v>
      </c>
      <c r="G1115" s="1" t="s">
        <v>43</v>
      </c>
      <c r="H1115" s="1" t="s">
        <v>2369</v>
      </c>
      <c r="S1115" s="1">
        <v>34</v>
      </c>
      <c r="T1115" s="1">
        <v>2</v>
      </c>
      <c r="U1115" s="1">
        <v>0</v>
      </c>
      <c r="V1115" s="1">
        <v>0</v>
      </c>
    </row>
    <row r="1116" spans="1:24" x14ac:dyDescent="0.35">
      <c r="A1116" s="1">
        <v>350549</v>
      </c>
      <c r="B1116" s="1" t="s">
        <v>2348</v>
      </c>
      <c r="C1116" s="1">
        <v>103026037</v>
      </c>
      <c r="D1116" s="1">
        <v>549</v>
      </c>
      <c r="E1116" s="1" t="s">
        <v>2420</v>
      </c>
      <c r="F1116" s="1" t="s">
        <v>44</v>
      </c>
      <c r="G1116" s="1" t="s">
        <v>43</v>
      </c>
      <c r="H1116" s="1" t="s">
        <v>2369</v>
      </c>
      <c r="S1116" s="1">
        <v>35</v>
      </c>
      <c r="T1116" s="1">
        <v>2</v>
      </c>
      <c r="U1116" s="1">
        <v>0</v>
      </c>
      <c r="V1116" s="1">
        <v>0</v>
      </c>
    </row>
    <row r="1117" spans="1:24" x14ac:dyDescent="0.35">
      <c r="A1117" s="1">
        <v>360549</v>
      </c>
      <c r="B1117" s="1" t="s">
        <v>2349</v>
      </c>
      <c r="C1117" s="1">
        <v>103026037</v>
      </c>
      <c r="D1117" s="1">
        <v>549</v>
      </c>
      <c r="E1117" s="1" t="s">
        <v>2420</v>
      </c>
      <c r="F1117" s="1" t="s">
        <v>44</v>
      </c>
      <c r="G1117" s="1" t="s">
        <v>43</v>
      </c>
      <c r="H1117" s="1" t="s">
        <v>2369</v>
      </c>
      <c r="S1117" s="1">
        <v>36</v>
      </c>
      <c r="T1117" s="1">
        <v>2</v>
      </c>
      <c r="U1117" s="1">
        <v>0</v>
      </c>
      <c r="V1117" s="1">
        <v>0</v>
      </c>
    </row>
    <row r="1118" spans="1:24" x14ac:dyDescent="0.35">
      <c r="A1118" s="1">
        <v>370549</v>
      </c>
      <c r="B1118" s="1" t="s">
        <v>2350</v>
      </c>
      <c r="C1118" s="1">
        <v>103026037</v>
      </c>
      <c r="D1118" s="1">
        <v>549</v>
      </c>
      <c r="E1118" s="1" t="s">
        <v>2420</v>
      </c>
      <c r="F1118" s="1" t="s">
        <v>44</v>
      </c>
      <c r="G1118" s="1" t="s">
        <v>43</v>
      </c>
      <c r="H1118" s="1" t="s">
        <v>2369</v>
      </c>
      <c r="S1118" s="1">
        <v>37</v>
      </c>
      <c r="T1118" s="1">
        <v>2</v>
      </c>
      <c r="U1118" s="1">
        <v>0</v>
      </c>
      <c r="V1118" s="1">
        <v>0</v>
      </c>
    </row>
    <row r="1119" spans="1:24" x14ac:dyDescent="0.35">
      <c r="A1119" s="1">
        <v>380549</v>
      </c>
      <c r="B1119" s="1" t="s">
        <v>2351</v>
      </c>
      <c r="C1119" s="1">
        <v>103026037</v>
      </c>
      <c r="D1119" s="1">
        <v>549</v>
      </c>
      <c r="E1119" s="1" t="s">
        <v>2420</v>
      </c>
      <c r="F1119" s="1" t="s">
        <v>44</v>
      </c>
      <c r="G1119" s="1" t="s">
        <v>43</v>
      </c>
      <c r="H1119" s="1" t="s">
        <v>2369</v>
      </c>
      <c r="J1119" s="1">
        <v>432543</v>
      </c>
      <c r="S1119" s="1">
        <v>38</v>
      </c>
      <c r="T1119" s="1">
        <v>2</v>
      </c>
      <c r="U1119" s="1">
        <v>432543</v>
      </c>
      <c r="V1119" s="1">
        <v>0</v>
      </c>
    </row>
    <row r="1120" spans="1:24" x14ac:dyDescent="0.35">
      <c r="A1120" s="1">
        <v>390549</v>
      </c>
      <c r="B1120" s="1" t="s">
        <v>2352</v>
      </c>
      <c r="C1120" s="1">
        <v>103026037</v>
      </c>
      <c r="D1120" s="1">
        <v>549</v>
      </c>
      <c r="E1120" s="1" t="s">
        <v>2420</v>
      </c>
      <c r="F1120" s="1" t="s">
        <v>44</v>
      </c>
      <c r="G1120" s="1" t="s">
        <v>43</v>
      </c>
      <c r="H1120" s="1" t="s">
        <v>2369</v>
      </c>
      <c r="J1120" s="1">
        <v>456495</v>
      </c>
      <c r="R1120" s="1">
        <v>2.3951999843120575E-2</v>
      </c>
      <c r="S1120" s="1">
        <v>39</v>
      </c>
      <c r="T1120" s="1">
        <v>2</v>
      </c>
      <c r="U1120" s="1">
        <v>456495</v>
      </c>
      <c r="V1120" s="1">
        <v>2.3951999843120575E-2</v>
      </c>
      <c r="W1120" s="1">
        <v>5.5374841690063477</v>
      </c>
      <c r="X1120" s="1">
        <v>5.5374841690063477</v>
      </c>
    </row>
    <row r="1121" spans="1:24" x14ac:dyDescent="0.35">
      <c r="A1121" s="1">
        <v>400549</v>
      </c>
      <c r="B1121" s="1" t="s">
        <v>2353</v>
      </c>
      <c r="C1121" s="1">
        <v>103026037</v>
      </c>
      <c r="D1121" s="1">
        <v>549</v>
      </c>
      <c r="E1121" s="1" t="s">
        <v>48</v>
      </c>
      <c r="F1121" s="1" t="s">
        <v>48</v>
      </c>
      <c r="G1121" s="1" t="s">
        <v>48</v>
      </c>
      <c r="H1121" s="1" t="s">
        <v>48</v>
      </c>
      <c r="S1121" s="1">
        <v>40</v>
      </c>
      <c r="T1121" s="1">
        <v>2</v>
      </c>
      <c r="U1121" s="1">
        <v>0</v>
      </c>
      <c r="V1121" s="1">
        <v>0</v>
      </c>
      <c r="W1121" s="1">
        <v>-100</v>
      </c>
      <c r="X1121" s="1">
        <v>-100</v>
      </c>
    </row>
    <row r="1122" spans="1:24" x14ac:dyDescent="0.35">
      <c r="A1122" s="1">
        <v>410549</v>
      </c>
      <c r="B1122" s="1" t="s">
        <v>2354</v>
      </c>
      <c r="C1122" s="1">
        <v>103026037</v>
      </c>
      <c r="D1122" s="1">
        <v>549</v>
      </c>
      <c r="E1122" s="1" t="s">
        <v>48</v>
      </c>
      <c r="F1122" s="1" t="s">
        <v>48</v>
      </c>
      <c r="G1122" s="1" t="s">
        <v>48</v>
      </c>
      <c r="H1122" s="1" t="s">
        <v>48</v>
      </c>
      <c r="S1122" s="1">
        <v>41</v>
      </c>
      <c r="T1122" s="1">
        <v>2</v>
      </c>
      <c r="U1122" s="1">
        <v>0</v>
      </c>
      <c r="V1122" s="1">
        <v>0</v>
      </c>
    </row>
    <row r="1123" spans="1:24" x14ac:dyDescent="0.35">
      <c r="A1123" s="1">
        <v>420549</v>
      </c>
      <c r="B1123" s="1" t="s">
        <v>2355</v>
      </c>
      <c r="C1123" s="1">
        <v>103026037</v>
      </c>
      <c r="D1123" s="1">
        <v>549</v>
      </c>
      <c r="E1123" s="1" t="s">
        <v>48</v>
      </c>
      <c r="F1123" s="1" t="s">
        <v>48</v>
      </c>
      <c r="G1123" s="1" t="s">
        <v>48</v>
      </c>
      <c r="H1123" s="1" t="s">
        <v>48</v>
      </c>
      <c r="S1123" s="1">
        <v>42</v>
      </c>
      <c r="T1123" s="1">
        <v>2</v>
      </c>
      <c r="U1123" s="1">
        <v>0</v>
      </c>
      <c r="V1123" s="1">
        <v>0</v>
      </c>
    </row>
    <row r="1124" spans="1:24" x14ac:dyDescent="0.35">
      <c r="A1124" s="1">
        <v>430549</v>
      </c>
      <c r="B1124" s="1" t="s">
        <v>2356</v>
      </c>
      <c r="C1124" s="1">
        <v>103026037</v>
      </c>
      <c r="D1124" s="1">
        <v>549</v>
      </c>
      <c r="E1124" s="1" t="s">
        <v>48</v>
      </c>
      <c r="F1124" s="1" t="s">
        <v>48</v>
      </c>
      <c r="G1124" s="1" t="s">
        <v>48</v>
      </c>
      <c r="H1124" s="1" t="s">
        <v>48</v>
      </c>
      <c r="S1124" s="1">
        <v>43</v>
      </c>
      <c r="T1124" s="1">
        <v>2</v>
      </c>
      <c r="U1124" s="1">
        <v>0</v>
      </c>
      <c r="V1124" s="1">
        <v>0</v>
      </c>
    </row>
    <row r="1125" spans="1:24" x14ac:dyDescent="0.35">
      <c r="A1125" s="1">
        <v>440549</v>
      </c>
      <c r="B1125" s="1" t="s">
        <v>2357</v>
      </c>
      <c r="C1125" s="1">
        <v>103026037</v>
      </c>
      <c r="D1125" s="1">
        <v>549</v>
      </c>
      <c r="E1125" s="1" t="s">
        <v>48</v>
      </c>
      <c r="F1125" s="1" t="s">
        <v>48</v>
      </c>
      <c r="G1125" s="1" t="s">
        <v>48</v>
      </c>
      <c r="H1125" s="1" t="s">
        <v>48</v>
      </c>
      <c r="S1125" s="1">
        <v>44</v>
      </c>
      <c r="T1125" s="1">
        <v>2</v>
      </c>
      <c r="U1125" s="1">
        <v>0</v>
      </c>
      <c r="V1125" s="1">
        <v>0</v>
      </c>
    </row>
    <row r="1126" spans="1:24" x14ac:dyDescent="0.35">
      <c r="A1126" s="1">
        <v>450549</v>
      </c>
      <c r="B1126" s="1" t="s">
        <v>2358</v>
      </c>
      <c r="C1126" s="1">
        <v>103026037</v>
      </c>
      <c r="D1126" s="1">
        <v>549</v>
      </c>
      <c r="E1126" s="1" t="s">
        <v>48</v>
      </c>
      <c r="F1126" s="1" t="s">
        <v>48</v>
      </c>
      <c r="G1126" s="1" t="s">
        <v>48</v>
      </c>
      <c r="H1126" s="1" t="s">
        <v>48</v>
      </c>
      <c r="S1126" s="1">
        <v>45</v>
      </c>
      <c r="T1126" s="1">
        <v>2</v>
      </c>
      <c r="U1126" s="1">
        <v>0</v>
      </c>
      <c r="V1126" s="1">
        <v>0</v>
      </c>
    </row>
    <row r="1127" spans="1:24" x14ac:dyDescent="0.35">
      <c r="A1127" s="1">
        <v>460549</v>
      </c>
      <c r="B1127" s="1" t="s">
        <v>2359</v>
      </c>
      <c r="C1127" s="1">
        <v>103026037</v>
      </c>
      <c r="D1127" s="1">
        <v>549</v>
      </c>
      <c r="E1127" s="1" t="s">
        <v>48</v>
      </c>
      <c r="F1127" s="1" t="s">
        <v>48</v>
      </c>
      <c r="G1127" s="1" t="s">
        <v>48</v>
      </c>
      <c r="H1127" s="1" t="s">
        <v>48</v>
      </c>
      <c r="S1127" s="1">
        <v>46</v>
      </c>
      <c r="T1127" s="1">
        <v>2</v>
      </c>
      <c r="U1127" s="1">
        <v>0</v>
      </c>
      <c r="V1127" s="1">
        <v>0</v>
      </c>
    </row>
    <row r="1128" spans="1:24" x14ac:dyDescent="0.35">
      <c r="A1128" s="1">
        <v>470549</v>
      </c>
      <c r="B1128" s="1" t="s">
        <v>2360</v>
      </c>
      <c r="C1128" s="1">
        <v>103026037</v>
      </c>
      <c r="D1128" s="1">
        <v>549</v>
      </c>
      <c r="E1128" s="1" t="s">
        <v>48</v>
      </c>
      <c r="F1128" s="1" t="s">
        <v>48</v>
      </c>
      <c r="G1128" s="1" t="s">
        <v>48</v>
      </c>
      <c r="H1128" s="1" t="s">
        <v>48</v>
      </c>
      <c r="S1128" s="1">
        <v>47</v>
      </c>
      <c r="T1128" s="1">
        <v>2</v>
      </c>
      <c r="U1128" s="1">
        <v>0</v>
      </c>
      <c r="V1128" s="1">
        <v>0</v>
      </c>
    </row>
    <row r="1129" spans="1:24" x14ac:dyDescent="0.35">
      <c r="A1129" s="1">
        <v>290263</v>
      </c>
      <c r="B1129" s="1" t="s">
        <v>2341</v>
      </c>
      <c r="C1129" s="1">
        <v>103026303</v>
      </c>
      <c r="D1129" s="1">
        <v>263</v>
      </c>
      <c r="E1129" s="1" t="s">
        <v>2421</v>
      </c>
      <c r="F1129" s="1" t="s">
        <v>44</v>
      </c>
      <c r="G1129" s="1" t="s">
        <v>43</v>
      </c>
      <c r="H1129" s="1" t="s">
        <v>916</v>
      </c>
      <c r="I1129" s="1">
        <v>1621647.41</v>
      </c>
      <c r="K1129" s="1">
        <v>196733</v>
      </c>
      <c r="L1129" s="1">
        <v>3882605.25</v>
      </c>
      <c r="S1129" s="1">
        <v>29</v>
      </c>
      <c r="T1129" s="1">
        <v>1</v>
      </c>
      <c r="U1129" s="1">
        <v>5700985.5</v>
      </c>
      <c r="V1129" s="1">
        <v>0</v>
      </c>
    </row>
    <row r="1130" spans="1:24" x14ac:dyDescent="0.35">
      <c r="A1130" s="1">
        <v>300263</v>
      </c>
      <c r="B1130" s="1" t="s">
        <v>2343</v>
      </c>
      <c r="C1130" s="1">
        <v>103026303</v>
      </c>
      <c r="D1130" s="1">
        <v>263</v>
      </c>
      <c r="E1130" s="1" t="s">
        <v>2421</v>
      </c>
      <c r="F1130" s="1" t="s">
        <v>44</v>
      </c>
      <c r="G1130" s="1" t="s">
        <v>43</v>
      </c>
      <c r="H1130" s="1" t="s">
        <v>916</v>
      </c>
      <c r="I1130" s="1">
        <v>1628505.33</v>
      </c>
      <c r="K1130" s="1">
        <v>196733</v>
      </c>
      <c r="L1130" s="1">
        <v>4027524.75</v>
      </c>
      <c r="M1130" s="1">
        <v>0.1449194997549057</v>
      </c>
      <c r="N1130" s="1">
        <v>3.7325325012207031</v>
      </c>
      <c r="O1130" s="1">
        <v>6.8579199723899364E-3</v>
      </c>
      <c r="P1130" s="1">
        <v>0.42289835214614868</v>
      </c>
      <c r="Q1130" s="1">
        <v>0</v>
      </c>
      <c r="S1130" s="1">
        <v>30</v>
      </c>
      <c r="T1130" s="1">
        <v>1</v>
      </c>
      <c r="U1130" s="1">
        <v>5852763</v>
      </c>
      <c r="V1130" s="1">
        <v>0.15177741646766663</v>
      </c>
      <c r="W1130" s="1">
        <v>2.6623029708862305</v>
      </c>
      <c r="X1130" s="1">
        <v>2.6623029708862305</v>
      </c>
    </row>
    <row r="1131" spans="1:24" x14ac:dyDescent="0.35">
      <c r="A1131" s="1">
        <v>310263</v>
      </c>
      <c r="B1131" s="1" t="s">
        <v>2344</v>
      </c>
      <c r="C1131" s="1">
        <v>103026303</v>
      </c>
      <c r="D1131" s="1">
        <v>263</v>
      </c>
      <c r="E1131" s="1" t="s">
        <v>2421</v>
      </c>
      <c r="F1131" s="1" t="s">
        <v>44</v>
      </c>
      <c r="G1131" s="1" t="s">
        <v>43</v>
      </c>
      <c r="H1131" s="1" t="s">
        <v>916</v>
      </c>
      <c r="I1131" s="1">
        <v>1674728.96</v>
      </c>
      <c r="K1131" s="1">
        <v>196733</v>
      </c>
      <c r="L1131" s="1">
        <v>4096452</v>
      </c>
      <c r="M1131" s="1">
        <v>6.8927250802516937E-2</v>
      </c>
      <c r="N1131" s="1">
        <v>1.7114048004150391</v>
      </c>
      <c r="O1131" s="1">
        <v>4.6223629266023636E-2</v>
      </c>
      <c r="P1131" s="1">
        <v>2.8384082317352295</v>
      </c>
      <c r="Q1131" s="1">
        <v>0</v>
      </c>
      <c r="S1131" s="1">
        <v>31</v>
      </c>
      <c r="T1131" s="1">
        <v>1</v>
      </c>
      <c r="U1131" s="1">
        <v>5967914</v>
      </c>
      <c r="V1131" s="1">
        <v>0.11515088379383087</v>
      </c>
      <c r="W1131" s="1">
        <v>1.9674639701843262</v>
      </c>
      <c r="X1131" s="1">
        <v>1.9674639701843262</v>
      </c>
    </row>
    <row r="1132" spans="1:24" x14ac:dyDescent="0.35">
      <c r="A1132" s="1">
        <v>320263</v>
      </c>
      <c r="B1132" s="1" t="s">
        <v>2345</v>
      </c>
      <c r="C1132" s="1">
        <v>103026303</v>
      </c>
      <c r="D1132" s="1">
        <v>263</v>
      </c>
      <c r="E1132" s="1" t="s">
        <v>2421</v>
      </c>
      <c r="F1132" s="1" t="s">
        <v>44</v>
      </c>
      <c r="G1132" s="1" t="s">
        <v>43</v>
      </c>
      <c r="H1132" s="1" t="s">
        <v>916</v>
      </c>
      <c r="I1132" s="1">
        <v>1835276.12</v>
      </c>
      <c r="K1132" s="1">
        <v>196733</v>
      </c>
      <c r="L1132" s="1">
        <v>4173949.25</v>
      </c>
      <c r="M1132" s="1">
        <v>7.7497251331806183E-2</v>
      </c>
      <c r="N1132" s="1">
        <v>1.8918139934539795</v>
      </c>
      <c r="O1132" s="1">
        <v>0.1605471670627594</v>
      </c>
      <c r="P1132" s="1">
        <v>9.586456298828125</v>
      </c>
      <c r="Q1132" s="1">
        <v>0</v>
      </c>
      <c r="S1132" s="1">
        <v>32</v>
      </c>
      <c r="T1132" s="1">
        <v>1</v>
      </c>
      <c r="U1132" s="1">
        <v>6205958.5</v>
      </c>
      <c r="V1132" s="1">
        <v>0.23804441094398499</v>
      </c>
      <c r="W1132" s="1">
        <v>3.9887387752532959</v>
      </c>
      <c r="X1132" s="1">
        <v>3.9887387752532959</v>
      </c>
    </row>
    <row r="1133" spans="1:24" x14ac:dyDescent="0.35">
      <c r="A1133" s="1">
        <v>330263</v>
      </c>
      <c r="B1133" s="1" t="s">
        <v>2346</v>
      </c>
      <c r="C1133" s="1">
        <v>103026303</v>
      </c>
      <c r="D1133" s="1">
        <v>263</v>
      </c>
      <c r="E1133" s="1" t="s">
        <v>2421</v>
      </c>
      <c r="F1133" s="1" t="s">
        <v>44</v>
      </c>
      <c r="G1133" s="1" t="s">
        <v>43</v>
      </c>
      <c r="H1133" s="1" t="s">
        <v>916</v>
      </c>
      <c r="I1133" s="1">
        <v>1674500.85</v>
      </c>
      <c r="K1133" s="1">
        <v>196733</v>
      </c>
      <c r="L1133" s="1">
        <v>4259545</v>
      </c>
      <c r="M1133" s="1">
        <v>8.5595749318599701E-2</v>
      </c>
      <c r="N1133" s="1">
        <v>2.0507137775421143</v>
      </c>
      <c r="O1133" s="1">
        <v>-0.16077527403831482</v>
      </c>
      <c r="P1133" s="1">
        <v>-8.7602767944335938</v>
      </c>
      <c r="Q1133" s="1">
        <v>0</v>
      </c>
      <c r="S1133" s="1">
        <v>33</v>
      </c>
      <c r="T1133" s="1">
        <v>1</v>
      </c>
      <c r="U1133" s="1">
        <v>6130779</v>
      </c>
      <c r="V1133" s="1">
        <v>-7.5179524719715118E-2</v>
      </c>
      <c r="W1133" s="1">
        <v>-1.2114083766937256</v>
      </c>
      <c r="X1133" s="1">
        <v>-1.2114083766937256</v>
      </c>
    </row>
    <row r="1134" spans="1:24" x14ac:dyDescent="0.35">
      <c r="A1134" s="1">
        <v>340263</v>
      </c>
      <c r="B1134" s="1" t="s">
        <v>2347</v>
      </c>
      <c r="C1134" s="1">
        <v>103026303</v>
      </c>
      <c r="D1134" s="1">
        <v>263</v>
      </c>
      <c r="E1134" s="1" t="s">
        <v>2421</v>
      </c>
      <c r="F1134" s="1" t="s">
        <v>44</v>
      </c>
      <c r="G1134" s="1" t="s">
        <v>43</v>
      </c>
      <c r="H1134" s="1" t="s">
        <v>916</v>
      </c>
      <c r="I1134" s="1">
        <v>1690374.18</v>
      </c>
      <c r="K1134" s="1">
        <v>196733</v>
      </c>
      <c r="L1134" s="1">
        <v>4259540</v>
      </c>
      <c r="M1134" s="1">
        <v>-4.9999998736893758E-6</v>
      </c>
      <c r="N1134" s="1">
        <v>-1.173834316432476E-4</v>
      </c>
      <c r="O1134" s="1">
        <v>1.587332971394062E-2</v>
      </c>
      <c r="P1134" s="1">
        <v>0.94794398546218872</v>
      </c>
      <c r="Q1134" s="1">
        <v>0</v>
      </c>
      <c r="S1134" s="1">
        <v>34</v>
      </c>
      <c r="T1134" s="1">
        <v>1</v>
      </c>
      <c r="U1134" s="1">
        <v>6146647</v>
      </c>
      <c r="V1134" s="1">
        <v>1.5868330374360085E-2</v>
      </c>
      <c r="W1134" s="1">
        <v>0.25882518291473389</v>
      </c>
      <c r="X1134" s="1">
        <v>0.25882518291473389</v>
      </c>
    </row>
    <row r="1135" spans="1:24" x14ac:dyDescent="0.35">
      <c r="A1135" s="1">
        <v>350263</v>
      </c>
      <c r="B1135" s="1" t="s">
        <v>2348</v>
      </c>
      <c r="C1135" s="1">
        <v>103026303</v>
      </c>
      <c r="D1135" s="1">
        <v>263</v>
      </c>
      <c r="E1135" s="1" t="s">
        <v>2421</v>
      </c>
      <c r="F1135" s="1" t="s">
        <v>44</v>
      </c>
      <c r="G1135" s="1" t="s">
        <v>43</v>
      </c>
      <c r="H1135" s="1" t="s">
        <v>916</v>
      </c>
      <c r="I1135" s="1">
        <v>1784924.93</v>
      </c>
      <c r="K1135" s="1">
        <v>196733</v>
      </c>
      <c r="L1135" s="1">
        <v>4496839.5</v>
      </c>
      <c r="M1135" s="1">
        <v>0.23729950189590454</v>
      </c>
      <c r="N1135" s="1">
        <v>5.5710124969482422</v>
      </c>
      <c r="O1135" s="1">
        <v>9.4550751149654388E-2</v>
      </c>
      <c r="P1135" s="1">
        <v>5.5934805870056152</v>
      </c>
      <c r="Q1135" s="1">
        <v>0</v>
      </c>
      <c r="S1135" s="1">
        <v>35</v>
      </c>
      <c r="T1135" s="1">
        <v>1</v>
      </c>
      <c r="U1135" s="1">
        <v>6478497.5</v>
      </c>
      <c r="V1135" s="1">
        <v>0.33185026049613953</v>
      </c>
      <c r="W1135" s="1">
        <v>5.3988866806030273</v>
      </c>
      <c r="X1135" s="1">
        <v>5.3988866806030273</v>
      </c>
    </row>
    <row r="1136" spans="1:24" x14ac:dyDescent="0.35">
      <c r="A1136" s="1">
        <v>360263</v>
      </c>
      <c r="B1136" s="1" t="s">
        <v>2349</v>
      </c>
      <c r="C1136" s="1">
        <v>103026303</v>
      </c>
      <c r="D1136" s="1">
        <v>263</v>
      </c>
      <c r="E1136" s="1" t="s">
        <v>2421</v>
      </c>
      <c r="F1136" s="1" t="s">
        <v>44</v>
      </c>
      <c r="G1136" s="1" t="s">
        <v>43</v>
      </c>
      <c r="H1136" s="1" t="s">
        <v>916</v>
      </c>
      <c r="I1136" s="1">
        <v>1775226.04</v>
      </c>
      <c r="K1136" s="1">
        <v>196733</v>
      </c>
      <c r="L1136" s="1">
        <v>5198038</v>
      </c>
      <c r="M1136" s="1">
        <v>0.7011985182762146</v>
      </c>
      <c r="N1136" s="1">
        <v>15.593140602111816</v>
      </c>
      <c r="O1136" s="1">
        <v>-9.6988901495933533E-3</v>
      </c>
      <c r="P1136" s="1">
        <v>-0.54337805509567261</v>
      </c>
      <c r="Q1136" s="1">
        <v>0</v>
      </c>
      <c r="S1136" s="1">
        <v>36</v>
      </c>
      <c r="T1136" s="1">
        <v>1</v>
      </c>
      <c r="U1136" s="1">
        <v>7169997</v>
      </c>
      <c r="V1136" s="1">
        <v>0.69149965047836304</v>
      </c>
      <c r="W1136" s="1">
        <v>10.673763275146484</v>
      </c>
      <c r="X1136" s="1">
        <v>10.673763275146484</v>
      </c>
    </row>
    <row r="1137" spans="1:24" x14ac:dyDescent="0.35">
      <c r="A1137" s="1">
        <v>370263</v>
      </c>
      <c r="B1137" s="1" t="s">
        <v>2350</v>
      </c>
      <c r="C1137" s="1">
        <v>103026303</v>
      </c>
      <c r="D1137" s="1">
        <v>263</v>
      </c>
      <c r="E1137" s="1" t="s">
        <v>2421</v>
      </c>
      <c r="F1137" s="1" t="s">
        <v>44</v>
      </c>
      <c r="G1137" s="1" t="s">
        <v>43</v>
      </c>
      <c r="H1137" s="1" t="s">
        <v>916</v>
      </c>
      <c r="I1137" s="1">
        <v>1940077.77</v>
      </c>
      <c r="K1137" s="1">
        <v>196733</v>
      </c>
      <c r="L1137" s="1">
        <v>5761399</v>
      </c>
      <c r="M1137" s="1">
        <v>0.56336098909378052</v>
      </c>
      <c r="N1137" s="1">
        <v>10.837954521179199</v>
      </c>
      <c r="O1137" s="1">
        <v>0.16485172510147095</v>
      </c>
      <c r="P1137" s="1">
        <v>9.2862386703491211</v>
      </c>
      <c r="Q1137" s="1">
        <v>0</v>
      </c>
      <c r="S1137" s="1">
        <v>37</v>
      </c>
      <c r="T1137" s="1">
        <v>1</v>
      </c>
      <c r="U1137" s="1">
        <v>7898210</v>
      </c>
      <c r="V1137" s="1">
        <v>0.72821271419525146</v>
      </c>
      <c r="W1137" s="1">
        <v>10.156392097473145</v>
      </c>
      <c r="X1137" s="1">
        <v>10.156392097473145</v>
      </c>
    </row>
    <row r="1138" spans="1:24" x14ac:dyDescent="0.35">
      <c r="A1138" s="1">
        <v>380263</v>
      </c>
      <c r="B1138" s="1" t="s">
        <v>2351</v>
      </c>
      <c r="C1138" s="1">
        <v>103026303</v>
      </c>
      <c r="D1138" s="1">
        <v>263</v>
      </c>
      <c r="E1138" s="1" t="s">
        <v>2421</v>
      </c>
      <c r="F1138" s="1" t="s">
        <v>44</v>
      </c>
      <c r="G1138" s="1" t="s">
        <v>43</v>
      </c>
      <c r="H1138" s="1" t="s">
        <v>916</v>
      </c>
      <c r="I1138" s="1">
        <v>1961004</v>
      </c>
      <c r="K1138" s="1">
        <v>196733</v>
      </c>
      <c r="L1138" s="1">
        <v>6124066</v>
      </c>
      <c r="M1138" s="1">
        <v>0.36266699433326721</v>
      </c>
      <c r="N1138" s="1">
        <v>6.2947731018066406</v>
      </c>
      <c r="O1138" s="1">
        <v>2.0926229655742645E-2</v>
      </c>
      <c r="P1138" s="1">
        <v>1.0786284208297729</v>
      </c>
      <c r="Q1138" s="1">
        <v>0</v>
      </c>
      <c r="S1138" s="1">
        <v>38</v>
      </c>
      <c r="T1138" s="1">
        <v>1</v>
      </c>
      <c r="U1138" s="1">
        <v>8281803</v>
      </c>
      <c r="V1138" s="1">
        <v>0.38359323143959045</v>
      </c>
      <c r="W1138" s="1">
        <v>4.8567080497741699</v>
      </c>
      <c r="X1138" s="1">
        <v>4.8567080497741699</v>
      </c>
    </row>
    <row r="1139" spans="1:24" x14ac:dyDescent="0.35">
      <c r="A1139" s="1">
        <v>390263</v>
      </c>
      <c r="B1139" s="1" t="s">
        <v>2352</v>
      </c>
      <c r="C1139" s="1">
        <v>103026303</v>
      </c>
      <c r="D1139" s="1">
        <v>263</v>
      </c>
      <c r="E1139" s="1" t="s">
        <v>2421</v>
      </c>
      <c r="F1139" s="1" t="s">
        <v>44</v>
      </c>
      <c r="G1139" s="1" t="s">
        <v>43</v>
      </c>
      <c r="H1139" s="1" t="s">
        <v>916</v>
      </c>
      <c r="I1139" s="1">
        <v>2008061</v>
      </c>
      <c r="K1139" s="1">
        <v>246733</v>
      </c>
      <c r="L1139" s="1">
        <v>6229720</v>
      </c>
      <c r="M1139" s="1">
        <v>0.10565400123596191</v>
      </c>
      <c r="N1139" s="1">
        <v>1.7252264022827148</v>
      </c>
      <c r="O1139" s="1">
        <v>4.7056999057531357E-2</v>
      </c>
      <c r="P1139" s="1">
        <v>2.3996381759643555</v>
      </c>
      <c r="Q1139" s="1">
        <v>5.000000074505806E-2</v>
      </c>
      <c r="S1139" s="1">
        <v>39</v>
      </c>
      <c r="T1139" s="1">
        <v>1</v>
      </c>
      <c r="U1139" s="1">
        <v>8484514</v>
      </c>
      <c r="V1139" s="1">
        <v>0.20271100103855133</v>
      </c>
      <c r="W1139" s="1">
        <v>2.4476675987243652</v>
      </c>
      <c r="X1139" s="1">
        <v>2.4476675987243652</v>
      </c>
    </row>
    <row r="1140" spans="1:24" x14ac:dyDescent="0.35">
      <c r="A1140" s="1">
        <v>400263</v>
      </c>
      <c r="B1140" s="1" t="s">
        <v>2353</v>
      </c>
      <c r="C1140" s="1">
        <v>103026303</v>
      </c>
      <c r="D1140" s="1">
        <v>263</v>
      </c>
      <c r="E1140" s="1" t="s">
        <v>2421</v>
      </c>
      <c r="F1140" s="1" t="s">
        <v>44</v>
      </c>
      <c r="G1140" s="1" t="s">
        <v>43</v>
      </c>
      <c r="H1140" s="1" t="s">
        <v>916</v>
      </c>
      <c r="S1140" s="1">
        <v>40</v>
      </c>
      <c r="T1140" s="1">
        <v>1</v>
      </c>
      <c r="U1140" s="1">
        <v>0</v>
      </c>
      <c r="V1140" s="1">
        <v>0</v>
      </c>
      <c r="W1140" s="1">
        <v>-100</v>
      </c>
      <c r="X1140" s="1">
        <v>-100</v>
      </c>
    </row>
    <row r="1141" spans="1:24" x14ac:dyDescent="0.35">
      <c r="A1141" s="1">
        <v>410263</v>
      </c>
      <c r="B1141" s="1" t="s">
        <v>2354</v>
      </c>
      <c r="C1141" s="1">
        <v>103026303</v>
      </c>
      <c r="D1141" s="1">
        <v>263</v>
      </c>
      <c r="E1141" s="1" t="s">
        <v>2421</v>
      </c>
      <c r="F1141" s="1" t="s">
        <v>44</v>
      </c>
      <c r="G1141" s="1" t="s">
        <v>43</v>
      </c>
      <c r="H1141" s="1" t="s">
        <v>916</v>
      </c>
      <c r="S1141" s="1">
        <v>41</v>
      </c>
      <c r="T1141" s="1">
        <v>1</v>
      </c>
      <c r="U1141" s="1">
        <v>0</v>
      </c>
      <c r="V1141" s="1">
        <v>0</v>
      </c>
    </row>
    <row r="1142" spans="1:24" x14ac:dyDescent="0.35">
      <c r="A1142" s="1">
        <v>420263</v>
      </c>
      <c r="B1142" s="1" t="s">
        <v>2355</v>
      </c>
      <c r="C1142" s="1">
        <v>103026303</v>
      </c>
      <c r="D1142" s="1">
        <v>263</v>
      </c>
      <c r="E1142" s="1" t="s">
        <v>2421</v>
      </c>
      <c r="F1142" s="1" t="s">
        <v>44</v>
      </c>
      <c r="G1142" s="1" t="s">
        <v>43</v>
      </c>
      <c r="H1142" s="1" t="s">
        <v>916</v>
      </c>
      <c r="S1142" s="1">
        <v>42</v>
      </c>
      <c r="T1142" s="1">
        <v>1</v>
      </c>
      <c r="U1142" s="1">
        <v>0</v>
      </c>
      <c r="V1142" s="1">
        <v>0</v>
      </c>
    </row>
    <row r="1143" spans="1:24" x14ac:dyDescent="0.35">
      <c r="A1143" s="1">
        <v>430263</v>
      </c>
      <c r="B1143" s="1" t="s">
        <v>2356</v>
      </c>
      <c r="C1143" s="1">
        <v>103026303</v>
      </c>
      <c r="D1143" s="1">
        <v>263</v>
      </c>
      <c r="E1143" s="1" t="s">
        <v>2421</v>
      </c>
      <c r="F1143" s="1" t="s">
        <v>44</v>
      </c>
      <c r="G1143" s="1" t="s">
        <v>43</v>
      </c>
      <c r="H1143" s="1" t="s">
        <v>916</v>
      </c>
      <c r="S1143" s="1">
        <v>43</v>
      </c>
      <c r="T1143" s="1">
        <v>1</v>
      </c>
      <c r="U1143" s="1">
        <v>0</v>
      </c>
      <c r="V1143" s="1">
        <v>0</v>
      </c>
    </row>
    <row r="1144" spans="1:24" x14ac:dyDescent="0.35">
      <c r="A1144" s="1">
        <v>440263</v>
      </c>
      <c r="B1144" s="1" t="s">
        <v>2357</v>
      </c>
      <c r="C1144" s="1">
        <v>103026303</v>
      </c>
      <c r="D1144" s="1">
        <v>263</v>
      </c>
      <c r="E1144" s="1" t="s">
        <v>2421</v>
      </c>
      <c r="F1144" s="1" t="s">
        <v>44</v>
      </c>
      <c r="G1144" s="1" t="s">
        <v>43</v>
      </c>
      <c r="H1144" s="1" t="s">
        <v>916</v>
      </c>
      <c r="S1144" s="1">
        <v>44</v>
      </c>
      <c r="T1144" s="1">
        <v>1</v>
      </c>
      <c r="U1144" s="1">
        <v>0</v>
      </c>
      <c r="V1144" s="1">
        <v>0</v>
      </c>
    </row>
    <row r="1145" spans="1:24" x14ac:dyDescent="0.35">
      <c r="A1145" s="1">
        <v>450263</v>
      </c>
      <c r="B1145" s="1" t="s">
        <v>2358</v>
      </c>
      <c r="C1145" s="1">
        <v>103026303</v>
      </c>
      <c r="D1145" s="1">
        <v>263</v>
      </c>
      <c r="E1145" s="1" t="s">
        <v>2421</v>
      </c>
      <c r="F1145" s="1" t="s">
        <v>44</v>
      </c>
      <c r="G1145" s="1" t="s">
        <v>43</v>
      </c>
      <c r="H1145" s="1" t="s">
        <v>916</v>
      </c>
      <c r="S1145" s="1">
        <v>45</v>
      </c>
      <c r="T1145" s="1">
        <v>1</v>
      </c>
      <c r="U1145" s="1">
        <v>0</v>
      </c>
      <c r="V1145" s="1">
        <v>0</v>
      </c>
    </row>
    <row r="1146" spans="1:24" x14ac:dyDescent="0.35">
      <c r="A1146" s="1">
        <v>460263</v>
      </c>
      <c r="B1146" s="1" t="s">
        <v>2359</v>
      </c>
      <c r="C1146" s="1">
        <v>103026303</v>
      </c>
      <c r="D1146" s="1">
        <v>263</v>
      </c>
      <c r="E1146" s="1" t="s">
        <v>2421</v>
      </c>
      <c r="F1146" s="1" t="s">
        <v>44</v>
      </c>
      <c r="G1146" s="1" t="s">
        <v>43</v>
      </c>
      <c r="H1146" s="1" t="s">
        <v>916</v>
      </c>
      <c r="S1146" s="1">
        <v>46</v>
      </c>
      <c r="T1146" s="1">
        <v>1</v>
      </c>
      <c r="U1146" s="1">
        <v>0</v>
      </c>
      <c r="V1146" s="1">
        <v>0</v>
      </c>
    </row>
    <row r="1147" spans="1:24" x14ac:dyDescent="0.35">
      <c r="A1147" s="1">
        <v>470263</v>
      </c>
      <c r="B1147" s="1" t="s">
        <v>2360</v>
      </c>
      <c r="C1147" s="1">
        <v>103026303</v>
      </c>
      <c r="D1147" s="1">
        <v>263</v>
      </c>
      <c r="E1147" s="1" t="s">
        <v>2421</v>
      </c>
      <c r="F1147" s="1" t="s">
        <v>44</v>
      </c>
      <c r="G1147" s="1" t="s">
        <v>43</v>
      </c>
      <c r="H1147" s="1" t="s">
        <v>916</v>
      </c>
      <c r="S1147" s="1">
        <v>47</v>
      </c>
      <c r="T1147" s="1">
        <v>1</v>
      </c>
      <c r="U1147" s="1">
        <v>0</v>
      </c>
      <c r="V1147" s="1">
        <v>0</v>
      </c>
    </row>
    <row r="1148" spans="1:24" x14ac:dyDescent="0.35">
      <c r="A1148" s="1">
        <v>480263</v>
      </c>
      <c r="B1148" s="1" t="s">
        <v>2361</v>
      </c>
      <c r="C1148" s="1">
        <v>103026303</v>
      </c>
      <c r="D1148" s="1">
        <v>263</v>
      </c>
      <c r="E1148" s="1" t="s">
        <v>2421</v>
      </c>
      <c r="F1148" s="1" t="s">
        <v>44</v>
      </c>
      <c r="G1148" s="1" t="s">
        <v>43</v>
      </c>
      <c r="H1148" s="1" t="s">
        <v>916</v>
      </c>
      <c r="S1148" s="1">
        <v>48</v>
      </c>
      <c r="T1148" s="1">
        <v>1</v>
      </c>
      <c r="U1148" s="1">
        <v>0</v>
      </c>
      <c r="V1148" s="1">
        <v>0</v>
      </c>
    </row>
    <row r="1149" spans="1:24" x14ac:dyDescent="0.35">
      <c r="A1149" s="1">
        <v>290266</v>
      </c>
      <c r="B1149" s="1" t="s">
        <v>2341</v>
      </c>
      <c r="C1149" s="1">
        <v>103026343</v>
      </c>
      <c r="D1149" s="1">
        <v>266</v>
      </c>
      <c r="E1149" s="1" t="s">
        <v>2422</v>
      </c>
      <c r="F1149" s="1" t="s">
        <v>44</v>
      </c>
      <c r="G1149" s="1" t="s">
        <v>43</v>
      </c>
      <c r="H1149" s="1" t="s">
        <v>916</v>
      </c>
      <c r="I1149" s="1">
        <v>1659858.73</v>
      </c>
      <c r="K1149" s="1">
        <v>300942</v>
      </c>
      <c r="L1149" s="1">
        <v>6263889</v>
      </c>
      <c r="S1149" s="1">
        <v>29</v>
      </c>
      <c r="T1149" s="1">
        <v>1</v>
      </c>
      <c r="U1149" s="1">
        <v>8224690</v>
      </c>
      <c r="V1149" s="1">
        <v>0</v>
      </c>
    </row>
    <row r="1150" spans="1:24" x14ac:dyDescent="0.35">
      <c r="A1150" s="1">
        <v>300266</v>
      </c>
      <c r="B1150" s="1" t="s">
        <v>2343</v>
      </c>
      <c r="C1150" s="1">
        <v>103026343</v>
      </c>
      <c r="D1150" s="1">
        <v>266</v>
      </c>
      <c r="E1150" s="1" t="s">
        <v>2422</v>
      </c>
      <c r="F1150" s="1" t="s">
        <v>44</v>
      </c>
      <c r="G1150" s="1" t="s">
        <v>43</v>
      </c>
      <c r="H1150" s="1" t="s">
        <v>916</v>
      </c>
      <c r="I1150" s="1">
        <v>1700297</v>
      </c>
      <c r="K1150" s="1">
        <v>369076</v>
      </c>
      <c r="L1150" s="1">
        <v>6513992</v>
      </c>
      <c r="M1150" s="1">
        <v>0.25010299682617188</v>
      </c>
      <c r="N1150" s="1">
        <v>3.9927752017974854</v>
      </c>
      <c r="O1150" s="1">
        <v>4.0438268333673477E-2</v>
      </c>
      <c r="P1150" s="1">
        <v>2.4362475872039795</v>
      </c>
      <c r="Q1150" s="1">
        <v>6.8134002387523651E-2</v>
      </c>
      <c r="S1150" s="1">
        <v>30</v>
      </c>
      <c r="T1150" s="1">
        <v>1</v>
      </c>
      <c r="U1150" s="1">
        <v>8583365</v>
      </c>
      <c r="V1150" s="1">
        <v>0.3586752712726593</v>
      </c>
      <c r="W1150" s="1">
        <v>4.360954761505127</v>
      </c>
      <c r="X1150" s="1">
        <v>4.360954761505127</v>
      </c>
    </row>
    <row r="1151" spans="1:24" x14ac:dyDescent="0.35">
      <c r="A1151" s="1">
        <v>310266</v>
      </c>
      <c r="B1151" s="1" t="s">
        <v>2344</v>
      </c>
      <c r="C1151" s="1">
        <v>103026343</v>
      </c>
      <c r="D1151" s="1">
        <v>266</v>
      </c>
      <c r="E1151" s="1" t="s">
        <v>2422</v>
      </c>
      <c r="F1151" s="1" t="s">
        <v>44</v>
      </c>
      <c r="G1151" s="1" t="s">
        <v>43</v>
      </c>
      <c r="H1151" s="1" t="s">
        <v>916</v>
      </c>
      <c r="I1151" s="1">
        <v>1734766.47</v>
      </c>
      <c r="K1151" s="1">
        <v>334957.40000000002</v>
      </c>
      <c r="L1151" s="1">
        <v>6557059</v>
      </c>
      <c r="M1151" s="1">
        <v>4.3067000806331635E-2</v>
      </c>
      <c r="N1151" s="1">
        <v>0.66114604473114014</v>
      </c>
      <c r="O1151" s="1">
        <v>3.4469470381736755E-2</v>
      </c>
      <c r="P1151" s="1">
        <v>2.0272617340087891</v>
      </c>
      <c r="Q1151" s="1">
        <v>-3.4118600189685822E-2</v>
      </c>
      <c r="S1151" s="1">
        <v>31</v>
      </c>
      <c r="T1151" s="1">
        <v>1</v>
      </c>
      <c r="U1151" s="1">
        <v>8626783</v>
      </c>
      <c r="V1151" s="1">
        <v>4.3417870998382568E-2</v>
      </c>
      <c r="W1151" s="1">
        <v>0.50583893060684204</v>
      </c>
      <c r="X1151" s="1">
        <v>0.50583893060684204</v>
      </c>
    </row>
    <row r="1152" spans="1:24" x14ac:dyDescent="0.35">
      <c r="A1152" s="1">
        <v>320266</v>
      </c>
      <c r="B1152" s="1" t="s">
        <v>2345</v>
      </c>
      <c r="C1152" s="1">
        <v>103026343</v>
      </c>
      <c r="D1152" s="1">
        <v>266</v>
      </c>
      <c r="E1152" s="1" t="s">
        <v>2422</v>
      </c>
      <c r="F1152" s="1" t="s">
        <v>44</v>
      </c>
      <c r="G1152" s="1" t="s">
        <v>43</v>
      </c>
      <c r="H1152" s="1" t="s">
        <v>916</v>
      </c>
      <c r="I1152" s="1">
        <v>1767616.54</v>
      </c>
      <c r="K1152" s="1">
        <v>335009</v>
      </c>
      <c r="L1152" s="1">
        <v>6632398</v>
      </c>
      <c r="M1152" s="1">
        <v>7.5338996946811676E-2</v>
      </c>
      <c r="N1152" s="1">
        <v>1.1489754915237427</v>
      </c>
      <c r="O1152" s="1">
        <v>3.2850071787834167E-2</v>
      </c>
      <c r="P1152" s="1">
        <v>1.8936306238174438</v>
      </c>
      <c r="Q1152" s="1">
        <v>5.1600000006146729E-5</v>
      </c>
      <c r="S1152" s="1">
        <v>32</v>
      </c>
      <c r="T1152" s="1">
        <v>1</v>
      </c>
      <c r="U1152" s="1">
        <v>8735024</v>
      </c>
      <c r="V1152" s="1">
        <v>0.10824066400527954</v>
      </c>
      <c r="W1152" s="1">
        <v>1.2547087669372559</v>
      </c>
      <c r="X1152" s="1">
        <v>1.2547087669372559</v>
      </c>
    </row>
    <row r="1153" spans="1:24" x14ac:dyDescent="0.35">
      <c r="A1153" s="1">
        <v>330266</v>
      </c>
      <c r="B1153" s="1" t="s">
        <v>2346</v>
      </c>
      <c r="C1153" s="1">
        <v>103026343</v>
      </c>
      <c r="D1153" s="1">
        <v>266</v>
      </c>
      <c r="E1153" s="1" t="s">
        <v>2422</v>
      </c>
      <c r="F1153" s="1" t="s">
        <v>44</v>
      </c>
      <c r="G1153" s="1" t="s">
        <v>43</v>
      </c>
      <c r="H1153" s="1" t="s">
        <v>916</v>
      </c>
      <c r="I1153" s="1">
        <v>1836330.64</v>
      </c>
      <c r="K1153" s="1">
        <v>335009</v>
      </c>
      <c r="L1153" s="1">
        <v>6869376.5</v>
      </c>
      <c r="M1153" s="1">
        <v>0.23697850108146667</v>
      </c>
      <c r="N1153" s="1">
        <v>3.5730440616607666</v>
      </c>
      <c r="O1153" s="1">
        <v>6.8714097142219543E-2</v>
      </c>
      <c r="P1153" s="1">
        <v>3.8873872756958008</v>
      </c>
      <c r="Q1153" s="1">
        <v>0</v>
      </c>
      <c r="S1153" s="1">
        <v>33</v>
      </c>
      <c r="T1153" s="1">
        <v>1</v>
      </c>
      <c r="U1153" s="1">
        <v>9040716</v>
      </c>
      <c r="V1153" s="1">
        <v>0.30569261312484741</v>
      </c>
      <c r="W1153" s="1">
        <v>3.49961256980896</v>
      </c>
      <c r="X1153" s="1">
        <v>3.49961256980896</v>
      </c>
    </row>
    <row r="1154" spans="1:24" x14ac:dyDescent="0.35">
      <c r="A1154" s="1">
        <v>340266</v>
      </c>
      <c r="B1154" s="1" t="s">
        <v>2347</v>
      </c>
      <c r="C1154" s="1">
        <v>103026343</v>
      </c>
      <c r="D1154" s="1">
        <v>266</v>
      </c>
      <c r="E1154" s="1" t="s">
        <v>2422</v>
      </c>
      <c r="F1154" s="1" t="s">
        <v>44</v>
      </c>
      <c r="G1154" s="1" t="s">
        <v>43</v>
      </c>
      <c r="H1154" s="1" t="s">
        <v>916</v>
      </c>
      <c r="I1154" s="1">
        <v>1836262.85</v>
      </c>
      <c r="K1154" s="1">
        <v>335009</v>
      </c>
      <c r="L1154" s="1">
        <v>6869368</v>
      </c>
      <c r="M1154" s="1">
        <v>-8.5000001490698196E-6</v>
      </c>
      <c r="N1154" s="1">
        <v>-1.237375836353749E-4</v>
      </c>
      <c r="O1154" s="1">
        <v>-6.7790002503897995E-5</v>
      </c>
      <c r="P1154" s="1">
        <v>-3.6916011013090611E-3</v>
      </c>
      <c r="Q1154" s="1">
        <v>0</v>
      </c>
      <c r="S1154" s="1">
        <v>34</v>
      </c>
      <c r="T1154" s="1">
        <v>1</v>
      </c>
      <c r="U1154" s="1">
        <v>9040640</v>
      </c>
      <c r="V1154" s="1">
        <v>-7.6290001743473113E-5</v>
      </c>
      <c r="W1154" s="1">
        <v>-8.4064138354733586E-4</v>
      </c>
      <c r="X1154" s="1">
        <v>-8.4064138354733586E-4</v>
      </c>
    </row>
    <row r="1155" spans="1:24" x14ac:dyDescent="0.35">
      <c r="A1155" s="1">
        <v>350266</v>
      </c>
      <c r="B1155" s="1" t="s">
        <v>2348</v>
      </c>
      <c r="C1155" s="1">
        <v>103026343</v>
      </c>
      <c r="D1155" s="1">
        <v>266</v>
      </c>
      <c r="E1155" s="1" t="s">
        <v>2422</v>
      </c>
      <c r="F1155" s="1" t="s">
        <v>44</v>
      </c>
      <c r="G1155" s="1" t="s">
        <v>43</v>
      </c>
      <c r="H1155" s="1" t="s">
        <v>916</v>
      </c>
      <c r="I1155" s="1">
        <v>1956017.33</v>
      </c>
      <c r="K1155" s="1">
        <v>335009</v>
      </c>
      <c r="L1155" s="1">
        <v>7185146.5</v>
      </c>
      <c r="M1155" s="1">
        <v>0.31577849388122559</v>
      </c>
      <c r="N1155" s="1">
        <v>4.5969076156616211</v>
      </c>
      <c r="O1155" s="1">
        <v>0.11975447833538055</v>
      </c>
      <c r="P1155" s="1">
        <v>6.521641731262207</v>
      </c>
      <c r="Q1155" s="1">
        <v>0</v>
      </c>
      <c r="S1155" s="1">
        <v>35</v>
      </c>
      <c r="T1155" s="1">
        <v>1</v>
      </c>
      <c r="U1155" s="1">
        <v>9476173</v>
      </c>
      <c r="V1155" s="1">
        <v>0.43553298711776733</v>
      </c>
      <c r="W1155" s="1">
        <v>4.8175020217895508</v>
      </c>
      <c r="X1155" s="1">
        <v>4.8175020217895508</v>
      </c>
    </row>
    <row r="1156" spans="1:24" x14ac:dyDescent="0.35">
      <c r="A1156" s="1">
        <v>360266</v>
      </c>
      <c r="B1156" s="1" t="s">
        <v>2349</v>
      </c>
      <c r="C1156" s="1">
        <v>103026343</v>
      </c>
      <c r="D1156" s="1">
        <v>266</v>
      </c>
      <c r="E1156" s="1" t="s">
        <v>2422</v>
      </c>
      <c r="F1156" s="1" t="s">
        <v>44</v>
      </c>
      <c r="G1156" s="1" t="s">
        <v>43</v>
      </c>
      <c r="H1156" s="1" t="s">
        <v>916</v>
      </c>
      <c r="I1156" s="1">
        <v>2136358.98</v>
      </c>
      <c r="K1156" s="1">
        <v>335009</v>
      </c>
      <c r="L1156" s="1">
        <v>8334147.5</v>
      </c>
      <c r="M1156" s="1">
        <v>1.1490010023117065</v>
      </c>
      <c r="N1156" s="1">
        <v>15.991336822509766</v>
      </c>
      <c r="O1156" s="1">
        <v>0.18034164607524872</v>
      </c>
      <c r="P1156" s="1">
        <v>9.2198390960693359</v>
      </c>
      <c r="Q1156" s="1">
        <v>0</v>
      </c>
      <c r="S1156" s="1">
        <v>36</v>
      </c>
      <c r="T1156" s="1">
        <v>1</v>
      </c>
      <c r="U1156" s="1">
        <v>10805516</v>
      </c>
      <c r="V1156" s="1">
        <v>1.3293426036834717</v>
      </c>
      <c r="W1156" s="1">
        <v>14.028268814086914</v>
      </c>
      <c r="X1156" s="1">
        <v>14.028268814086914</v>
      </c>
    </row>
    <row r="1157" spans="1:24" x14ac:dyDescent="0.35">
      <c r="A1157" s="1">
        <v>370266</v>
      </c>
      <c r="B1157" s="1" t="s">
        <v>2350</v>
      </c>
      <c r="C1157" s="1">
        <v>103026343</v>
      </c>
      <c r="D1157" s="1">
        <v>266</v>
      </c>
      <c r="E1157" s="1" t="s">
        <v>2422</v>
      </c>
      <c r="F1157" s="1" t="s">
        <v>44</v>
      </c>
      <c r="G1157" s="1" t="s">
        <v>43</v>
      </c>
      <c r="H1157" s="1" t="s">
        <v>916</v>
      </c>
      <c r="I1157" s="1">
        <v>2298555.73</v>
      </c>
      <c r="K1157" s="1">
        <v>335009</v>
      </c>
      <c r="L1157" s="1">
        <v>8958375</v>
      </c>
      <c r="M1157" s="1">
        <v>0.62422752380371094</v>
      </c>
      <c r="N1157" s="1">
        <v>7.4899983406066895</v>
      </c>
      <c r="O1157" s="1">
        <v>0.16219675540924072</v>
      </c>
      <c r="P1157" s="1">
        <v>7.5922050476074219</v>
      </c>
      <c r="Q1157" s="1">
        <v>0</v>
      </c>
      <c r="S1157" s="1">
        <v>37</v>
      </c>
      <c r="T1157" s="1">
        <v>1</v>
      </c>
      <c r="U1157" s="1">
        <v>11591940</v>
      </c>
      <c r="V1157" s="1">
        <v>0.78642427921295166</v>
      </c>
      <c r="W1157" s="1">
        <v>7.2779865264892578</v>
      </c>
      <c r="X1157" s="1">
        <v>7.2779865264892578</v>
      </c>
    </row>
    <row r="1158" spans="1:24" x14ac:dyDescent="0.35">
      <c r="A1158" s="1">
        <v>380266</v>
      </c>
      <c r="B1158" s="1" t="s">
        <v>2351</v>
      </c>
      <c r="C1158" s="1">
        <v>103026343</v>
      </c>
      <c r="D1158" s="1">
        <v>266</v>
      </c>
      <c r="E1158" s="1" t="s">
        <v>2422</v>
      </c>
      <c r="F1158" s="1" t="s">
        <v>44</v>
      </c>
      <c r="G1158" s="1" t="s">
        <v>43</v>
      </c>
      <c r="H1158" s="1" t="s">
        <v>916</v>
      </c>
      <c r="I1158" s="1">
        <v>2498449</v>
      </c>
      <c r="K1158" s="1">
        <v>335009</v>
      </c>
      <c r="L1158" s="1">
        <v>9499947</v>
      </c>
      <c r="M1158" s="1">
        <v>0.5415719747543335</v>
      </c>
      <c r="N1158" s="1">
        <v>6.0454268455505371</v>
      </c>
      <c r="O1158" s="1">
        <v>0.19989326596260071</v>
      </c>
      <c r="P1158" s="1">
        <v>8.69647216796875</v>
      </c>
      <c r="Q1158" s="1">
        <v>0</v>
      </c>
      <c r="S1158" s="1">
        <v>38</v>
      </c>
      <c r="T1158" s="1">
        <v>1</v>
      </c>
      <c r="U1158" s="1">
        <v>12333405</v>
      </c>
      <c r="V1158" s="1">
        <v>0.74146521091461182</v>
      </c>
      <c r="W1158" s="1">
        <v>6.3963842391967773</v>
      </c>
      <c r="X1158" s="1">
        <v>6.3963842391967773</v>
      </c>
    </row>
    <row r="1159" spans="1:24" x14ac:dyDescent="0.35">
      <c r="A1159" s="1">
        <v>390266</v>
      </c>
      <c r="B1159" s="1" t="s">
        <v>2352</v>
      </c>
      <c r="C1159" s="1">
        <v>103026343</v>
      </c>
      <c r="D1159" s="1">
        <v>266</v>
      </c>
      <c r="E1159" s="1" t="s">
        <v>2422</v>
      </c>
      <c r="F1159" s="1" t="s">
        <v>44</v>
      </c>
      <c r="G1159" s="1" t="s">
        <v>43</v>
      </c>
      <c r="H1159" s="1" t="s">
        <v>916</v>
      </c>
      <c r="I1159" s="1">
        <v>2618763</v>
      </c>
      <c r="K1159" s="1">
        <v>385009</v>
      </c>
      <c r="L1159" s="1">
        <v>9635510</v>
      </c>
      <c r="M1159" s="1">
        <v>0.13556300103664398</v>
      </c>
      <c r="N1159" s="1">
        <v>1.4269869327545166</v>
      </c>
      <c r="O1159" s="1">
        <v>0.12031400203704834</v>
      </c>
      <c r="P1159" s="1">
        <v>4.8155474662780762</v>
      </c>
      <c r="Q1159" s="1">
        <v>5.000000074505806E-2</v>
      </c>
      <c r="S1159" s="1">
        <v>39</v>
      </c>
      <c r="T1159" s="1">
        <v>1</v>
      </c>
      <c r="U1159" s="1">
        <v>12639282</v>
      </c>
      <c r="V1159" s="1">
        <v>0.30587700009346008</v>
      </c>
      <c r="W1159" s="1">
        <v>2.4800693988800049</v>
      </c>
      <c r="X1159" s="1">
        <v>2.4800693988800049</v>
      </c>
    </row>
    <row r="1160" spans="1:24" x14ac:dyDescent="0.35">
      <c r="A1160" s="1">
        <v>400266</v>
      </c>
      <c r="B1160" s="1" t="s">
        <v>2353</v>
      </c>
      <c r="C1160" s="1">
        <v>103026343</v>
      </c>
      <c r="D1160" s="1">
        <v>266</v>
      </c>
      <c r="E1160" s="1" t="s">
        <v>2422</v>
      </c>
      <c r="F1160" s="1" t="s">
        <v>44</v>
      </c>
      <c r="G1160" s="1" t="s">
        <v>43</v>
      </c>
      <c r="H1160" s="1" t="s">
        <v>916</v>
      </c>
      <c r="S1160" s="1">
        <v>40</v>
      </c>
      <c r="T1160" s="1">
        <v>1</v>
      </c>
      <c r="U1160" s="1">
        <v>0</v>
      </c>
      <c r="V1160" s="1">
        <v>0</v>
      </c>
      <c r="W1160" s="1">
        <v>-100</v>
      </c>
      <c r="X1160" s="1">
        <v>-100</v>
      </c>
    </row>
    <row r="1161" spans="1:24" x14ac:dyDescent="0.35">
      <c r="A1161" s="1">
        <v>410266</v>
      </c>
      <c r="B1161" s="1" t="s">
        <v>2354</v>
      </c>
      <c r="C1161" s="1">
        <v>103026343</v>
      </c>
      <c r="D1161" s="1">
        <v>266</v>
      </c>
      <c r="E1161" s="1" t="s">
        <v>2422</v>
      </c>
      <c r="F1161" s="1" t="s">
        <v>44</v>
      </c>
      <c r="G1161" s="1" t="s">
        <v>43</v>
      </c>
      <c r="H1161" s="1" t="s">
        <v>916</v>
      </c>
      <c r="S1161" s="1">
        <v>41</v>
      </c>
      <c r="T1161" s="1">
        <v>1</v>
      </c>
      <c r="U1161" s="1">
        <v>0</v>
      </c>
      <c r="V1161" s="1">
        <v>0</v>
      </c>
    </row>
    <row r="1162" spans="1:24" x14ac:dyDescent="0.35">
      <c r="A1162" s="1">
        <v>420266</v>
      </c>
      <c r="B1162" s="1" t="s">
        <v>2355</v>
      </c>
      <c r="C1162" s="1">
        <v>103026343</v>
      </c>
      <c r="D1162" s="1">
        <v>266</v>
      </c>
      <c r="E1162" s="1" t="s">
        <v>2422</v>
      </c>
      <c r="F1162" s="1" t="s">
        <v>44</v>
      </c>
      <c r="G1162" s="1" t="s">
        <v>43</v>
      </c>
      <c r="H1162" s="1" t="s">
        <v>916</v>
      </c>
      <c r="S1162" s="1">
        <v>42</v>
      </c>
      <c r="T1162" s="1">
        <v>1</v>
      </c>
      <c r="U1162" s="1">
        <v>0</v>
      </c>
      <c r="V1162" s="1">
        <v>0</v>
      </c>
    </row>
    <row r="1163" spans="1:24" x14ac:dyDescent="0.35">
      <c r="A1163" s="1">
        <v>430266</v>
      </c>
      <c r="B1163" s="1" t="s">
        <v>2356</v>
      </c>
      <c r="C1163" s="1">
        <v>103026343</v>
      </c>
      <c r="D1163" s="1">
        <v>266</v>
      </c>
      <c r="E1163" s="1" t="s">
        <v>2422</v>
      </c>
      <c r="F1163" s="1" t="s">
        <v>44</v>
      </c>
      <c r="G1163" s="1" t="s">
        <v>43</v>
      </c>
      <c r="H1163" s="1" t="s">
        <v>916</v>
      </c>
      <c r="S1163" s="1">
        <v>43</v>
      </c>
      <c r="T1163" s="1">
        <v>1</v>
      </c>
      <c r="U1163" s="1">
        <v>0</v>
      </c>
      <c r="V1163" s="1">
        <v>0</v>
      </c>
    </row>
    <row r="1164" spans="1:24" x14ac:dyDescent="0.35">
      <c r="A1164" s="1">
        <v>440266</v>
      </c>
      <c r="B1164" s="1" t="s">
        <v>2357</v>
      </c>
      <c r="C1164" s="1">
        <v>103026343</v>
      </c>
      <c r="D1164" s="1">
        <v>266</v>
      </c>
      <c r="E1164" s="1" t="s">
        <v>2422</v>
      </c>
      <c r="F1164" s="1" t="s">
        <v>44</v>
      </c>
      <c r="G1164" s="1" t="s">
        <v>43</v>
      </c>
      <c r="H1164" s="1" t="s">
        <v>916</v>
      </c>
      <c r="S1164" s="1">
        <v>44</v>
      </c>
      <c r="T1164" s="1">
        <v>1</v>
      </c>
      <c r="U1164" s="1">
        <v>0</v>
      </c>
      <c r="V1164" s="1">
        <v>0</v>
      </c>
    </row>
    <row r="1165" spans="1:24" x14ac:dyDescent="0.35">
      <c r="A1165" s="1">
        <v>450266</v>
      </c>
      <c r="B1165" s="1" t="s">
        <v>2358</v>
      </c>
      <c r="C1165" s="1">
        <v>103026343</v>
      </c>
      <c r="D1165" s="1">
        <v>266</v>
      </c>
      <c r="E1165" s="1" t="s">
        <v>2422</v>
      </c>
      <c r="F1165" s="1" t="s">
        <v>44</v>
      </c>
      <c r="G1165" s="1" t="s">
        <v>43</v>
      </c>
      <c r="H1165" s="1" t="s">
        <v>916</v>
      </c>
      <c r="S1165" s="1">
        <v>45</v>
      </c>
      <c r="T1165" s="1">
        <v>1</v>
      </c>
      <c r="U1165" s="1">
        <v>0</v>
      </c>
      <c r="V1165" s="1">
        <v>0</v>
      </c>
    </row>
    <row r="1166" spans="1:24" x14ac:dyDescent="0.35">
      <c r="A1166" s="1">
        <v>460266</v>
      </c>
      <c r="B1166" s="1" t="s">
        <v>2359</v>
      </c>
      <c r="C1166" s="1">
        <v>103026343</v>
      </c>
      <c r="D1166" s="1">
        <v>266</v>
      </c>
      <c r="E1166" s="1" t="s">
        <v>2422</v>
      </c>
      <c r="F1166" s="1" t="s">
        <v>44</v>
      </c>
      <c r="G1166" s="1" t="s">
        <v>43</v>
      </c>
      <c r="H1166" s="1" t="s">
        <v>916</v>
      </c>
      <c r="S1166" s="1">
        <v>46</v>
      </c>
      <c r="T1166" s="1">
        <v>1</v>
      </c>
      <c r="U1166" s="1">
        <v>0</v>
      </c>
      <c r="V1166" s="1">
        <v>0</v>
      </c>
    </row>
    <row r="1167" spans="1:24" x14ac:dyDescent="0.35">
      <c r="A1167" s="1">
        <v>470266</v>
      </c>
      <c r="B1167" s="1" t="s">
        <v>2360</v>
      </c>
      <c r="C1167" s="1">
        <v>103026343</v>
      </c>
      <c r="D1167" s="1">
        <v>266</v>
      </c>
      <c r="E1167" s="1" t="s">
        <v>2422</v>
      </c>
      <c r="F1167" s="1" t="s">
        <v>44</v>
      </c>
      <c r="G1167" s="1" t="s">
        <v>43</v>
      </c>
      <c r="H1167" s="1" t="s">
        <v>916</v>
      </c>
      <c r="S1167" s="1">
        <v>47</v>
      </c>
      <c r="T1167" s="1">
        <v>1</v>
      </c>
      <c r="U1167" s="1">
        <v>0</v>
      </c>
      <c r="V1167" s="1">
        <v>0</v>
      </c>
    </row>
    <row r="1168" spans="1:24" x14ac:dyDescent="0.35">
      <c r="A1168" s="1">
        <v>480266</v>
      </c>
      <c r="B1168" s="1" t="s">
        <v>2361</v>
      </c>
      <c r="C1168" s="1">
        <v>103026343</v>
      </c>
      <c r="D1168" s="1">
        <v>266</v>
      </c>
      <c r="E1168" s="1" t="s">
        <v>2422</v>
      </c>
      <c r="F1168" s="1" t="s">
        <v>44</v>
      </c>
      <c r="G1168" s="1" t="s">
        <v>43</v>
      </c>
      <c r="H1168" s="1" t="s">
        <v>916</v>
      </c>
      <c r="S1168" s="1">
        <v>48</v>
      </c>
      <c r="T1168" s="1">
        <v>1</v>
      </c>
      <c r="U1168" s="1">
        <v>0</v>
      </c>
      <c r="V1168" s="1">
        <v>0</v>
      </c>
    </row>
    <row r="1169" spans="1:24" x14ac:dyDescent="0.35">
      <c r="A1169" s="1">
        <v>290269</v>
      </c>
      <c r="B1169" s="1" t="s">
        <v>2341</v>
      </c>
      <c r="C1169" s="1">
        <v>103026402</v>
      </c>
      <c r="D1169" s="1">
        <v>269</v>
      </c>
      <c r="E1169" s="1" t="s">
        <v>2423</v>
      </c>
      <c r="F1169" s="1" t="s">
        <v>44</v>
      </c>
      <c r="G1169" s="1" t="s">
        <v>43</v>
      </c>
      <c r="H1169" s="1" t="s">
        <v>916</v>
      </c>
      <c r="I1169" s="1">
        <v>2571980.71</v>
      </c>
      <c r="L1169" s="1">
        <v>5987067.5</v>
      </c>
      <c r="S1169" s="1">
        <v>29</v>
      </c>
      <c r="T1169" s="1">
        <v>1</v>
      </c>
      <c r="U1169" s="1">
        <v>8559048</v>
      </c>
      <c r="V1169" s="1">
        <v>0</v>
      </c>
    </row>
    <row r="1170" spans="1:24" x14ac:dyDescent="0.35">
      <c r="A1170" s="1">
        <v>300269</v>
      </c>
      <c r="B1170" s="1" t="s">
        <v>2343</v>
      </c>
      <c r="C1170" s="1">
        <v>103026402</v>
      </c>
      <c r="D1170" s="1">
        <v>269</v>
      </c>
      <c r="E1170" s="1" t="s">
        <v>2423</v>
      </c>
      <c r="F1170" s="1" t="s">
        <v>44</v>
      </c>
      <c r="G1170" s="1" t="s">
        <v>43</v>
      </c>
      <c r="H1170" s="1" t="s">
        <v>916</v>
      </c>
      <c r="I1170" s="1">
        <v>2726261.91</v>
      </c>
      <c r="L1170" s="1">
        <v>6236735</v>
      </c>
      <c r="M1170" s="1">
        <v>0.24966749548912048</v>
      </c>
      <c r="N1170" s="1">
        <v>4.1701135635375977</v>
      </c>
      <c r="O1170" s="1">
        <v>0.15428119897842407</v>
      </c>
      <c r="P1170" s="1">
        <v>5.9985365867614746</v>
      </c>
      <c r="S1170" s="1">
        <v>30</v>
      </c>
      <c r="T1170" s="1">
        <v>1</v>
      </c>
      <c r="U1170" s="1">
        <v>8962997</v>
      </c>
      <c r="V1170" s="1">
        <v>0.40394869446754456</v>
      </c>
      <c r="W1170" s="1">
        <v>4.7195553779602051</v>
      </c>
      <c r="X1170" s="1">
        <v>4.7195553779602051</v>
      </c>
    </row>
    <row r="1171" spans="1:24" x14ac:dyDescent="0.35">
      <c r="A1171" s="1">
        <v>310269</v>
      </c>
      <c r="B1171" s="1" t="s">
        <v>2344</v>
      </c>
      <c r="C1171" s="1">
        <v>103026402</v>
      </c>
      <c r="D1171" s="1">
        <v>269</v>
      </c>
      <c r="E1171" s="1" t="s">
        <v>2423</v>
      </c>
      <c r="F1171" s="1" t="s">
        <v>44</v>
      </c>
      <c r="G1171" s="1" t="s">
        <v>43</v>
      </c>
      <c r="H1171" s="1" t="s">
        <v>916</v>
      </c>
      <c r="I1171" s="1">
        <v>2803678.57</v>
      </c>
      <c r="L1171" s="1">
        <v>6381213</v>
      </c>
      <c r="M1171" s="1">
        <v>0.14447799324989319</v>
      </c>
      <c r="N1171" s="1">
        <v>2.3165645599365234</v>
      </c>
      <c r="O1171" s="1">
        <v>7.7416658401489258E-2</v>
      </c>
      <c r="P1171" s="1">
        <v>2.8396632671356201</v>
      </c>
      <c r="S1171" s="1">
        <v>31</v>
      </c>
      <c r="T1171" s="1">
        <v>1</v>
      </c>
      <c r="U1171" s="1">
        <v>9184892</v>
      </c>
      <c r="V1171" s="1">
        <v>0.22189465165138245</v>
      </c>
      <c r="W1171" s="1">
        <v>2.4756786823272705</v>
      </c>
      <c r="X1171" s="1">
        <v>2.4756786823272705</v>
      </c>
    </row>
    <row r="1172" spans="1:24" x14ac:dyDescent="0.35">
      <c r="A1172" s="1">
        <v>320269</v>
      </c>
      <c r="B1172" s="1" t="s">
        <v>2345</v>
      </c>
      <c r="C1172" s="1">
        <v>103026402</v>
      </c>
      <c r="D1172" s="1">
        <v>269</v>
      </c>
      <c r="E1172" s="1" t="s">
        <v>2423</v>
      </c>
      <c r="F1172" s="1" t="s">
        <v>44</v>
      </c>
      <c r="G1172" s="1" t="s">
        <v>43</v>
      </c>
      <c r="H1172" s="1" t="s">
        <v>916</v>
      </c>
      <c r="I1172" s="1">
        <v>2808880.88</v>
      </c>
      <c r="L1172" s="1">
        <v>6459753.5</v>
      </c>
      <c r="M1172" s="1">
        <v>7.8540496528148651E-2</v>
      </c>
      <c r="N1172" s="1">
        <v>1.2308082580566406</v>
      </c>
      <c r="O1172" s="1">
        <v>5.2023101598024368E-3</v>
      </c>
      <c r="P1172" s="1">
        <v>0.18555301427841187</v>
      </c>
      <c r="S1172" s="1">
        <v>32</v>
      </c>
      <c r="T1172" s="1">
        <v>1</v>
      </c>
      <c r="U1172" s="1">
        <v>9268634</v>
      </c>
      <c r="V1172" s="1">
        <v>8.3742804825305939E-2</v>
      </c>
      <c r="W1172" s="1">
        <v>0.91173636913299561</v>
      </c>
      <c r="X1172" s="1">
        <v>0.91173636913299561</v>
      </c>
    </row>
    <row r="1173" spans="1:24" x14ac:dyDescent="0.35">
      <c r="A1173" s="1">
        <v>330269</v>
      </c>
      <c r="B1173" s="1" t="s">
        <v>2346</v>
      </c>
      <c r="C1173" s="1">
        <v>103026402</v>
      </c>
      <c r="D1173" s="1">
        <v>269</v>
      </c>
      <c r="E1173" s="1" t="s">
        <v>2423</v>
      </c>
      <c r="F1173" s="1" t="s">
        <v>44</v>
      </c>
      <c r="G1173" s="1" t="s">
        <v>43</v>
      </c>
      <c r="H1173" s="1" t="s">
        <v>916</v>
      </c>
      <c r="I1173" s="1">
        <v>2715782.67</v>
      </c>
      <c r="L1173" s="1">
        <v>6587531.5</v>
      </c>
      <c r="M1173" s="1">
        <v>0.12777799367904663</v>
      </c>
      <c r="N1173" s="1">
        <v>1.9780631065368652</v>
      </c>
      <c r="O1173" s="1">
        <v>-9.309820830821991E-2</v>
      </c>
      <c r="P1173" s="1">
        <v>-3.3144235610961914</v>
      </c>
      <c r="S1173" s="1">
        <v>33</v>
      </c>
      <c r="T1173" s="1">
        <v>1</v>
      </c>
      <c r="U1173" s="1">
        <v>9303314</v>
      </c>
      <c r="V1173" s="1">
        <v>3.4679785370826721E-2</v>
      </c>
      <c r="W1173" s="1">
        <v>0.37416517734527588</v>
      </c>
      <c r="X1173" s="1">
        <v>0.37416517734527588</v>
      </c>
    </row>
    <row r="1174" spans="1:24" x14ac:dyDescent="0.35">
      <c r="A1174" s="1">
        <v>340269</v>
      </c>
      <c r="B1174" s="1" t="s">
        <v>2347</v>
      </c>
      <c r="C1174" s="1">
        <v>103026402</v>
      </c>
      <c r="D1174" s="1">
        <v>269</v>
      </c>
      <c r="E1174" s="1" t="s">
        <v>2423</v>
      </c>
      <c r="F1174" s="1" t="s">
        <v>44</v>
      </c>
      <c r="G1174" s="1" t="s">
        <v>43</v>
      </c>
      <c r="H1174" s="1" t="s">
        <v>916</v>
      </c>
      <c r="I1174" s="1">
        <v>2715721.3</v>
      </c>
      <c r="L1174" s="1">
        <v>6587523</v>
      </c>
      <c r="M1174" s="1">
        <v>-8.5000001490698196E-6</v>
      </c>
      <c r="N1174" s="1">
        <v>-1.2903164315503091E-4</v>
      </c>
      <c r="O1174" s="1">
        <v>-6.1370003095362335E-5</v>
      </c>
      <c r="P1174" s="1">
        <v>-2.2597536444664001E-3</v>
      </c>
      <c r="S1174" s="1">
        <v>34</v>
      </c>
      <c r="T1174" s="1">
        <v>1</v>
      </c>
      <c r="U1174" s="1">
        <v>9303244</v>
      </c>
      <c r="V1174" s="1">
        <v>-6.9870002334937453E-5</v>
      </c>
      <c r="W1174" s="1">
        <v>-7.5242004822939634E-4</v>
      </c>
      <c r="X1174" s="1">
        <v>-7.5242004822939634E-4</v>
      </c>
    </row>
    <row r="1175" spans="1:24" x14ac:dyDescent="0.35">
      <c r="A1175" s="1">
        <v>350269</v>
      </c>
      <c r="B1175" s="1" t="s">
        <v>2348</v>
      </c>
      <c r="C1175" s="1">
        <v>103026402</v>
      </c>
      <c r="D1175" s="1">
        <v>269</v>
      </c>
      <c r="E1175" s="1" t="s">
        <v>2423</v>
      </c>
      <c r="F1175" s="1" t="s">
        <v>44</v>
      </c>
      <c r="G1175" s="1" t="s">
        <v>43</v>
      </c>
      <c r="H1175" s="1" t="s">
        <v>916</v>
      </c>
      <c r="I1175" s="1">
        <v>2946309.81</v>
      </c>
      <c r="K1175" s="1">
        <v>418618</v>
      </c>
      <c r="L1175" s="1">
        <v>6855925.5</v>
      </c>
      <c r="M1175" s="1">
        <v>0.26840248703956604</v>
      </c>
      <c r="N1175" s="1">
        <v>4.0744071006774902</v>
      </c>
      <c r="O1175" s="1">
        <v>0.23058851063251495</v>
      </c>
      <c r="P1175" s="1">
        <v>8.490875244140625</v>
      </c>
      <c r="S1175" s="1">
        <v>35</v>
      </c>
      <c r="T1175" s="1">
        <v>1</v>
      </c>
      <c r="U1175" s="1">
        <v>10220853</v>
      </c>
      <c r="V1175" s="1">
        <v>0.49899101257324219</v>
      </c>
      <c r="W1175" s="1">
        <v>9.8633232116699219</v>
      </c>
      <c r="X1175" s="1">
        <v>9.8633232116699219</v>
      </c>
    </row>
    <row r="1176" spans="1:24" x14ac:dyDescent="0.35">
      <c r="A1176" s="1">
        <v>360269</v>
      </c>
      <c r="B1176" s="1" t="s">
        <v>2349</v>
      </c>
      <c r="C1176" s="1">
        <v>103026402</v>
      </c>
      <c r="D1176" s="1">
        <v>269</v>
      </c>
      <c r="E1176" s="1" t="s">
        <v>2423</v>
      </c>
      <c r="F1176" s="1" t="s">
        <v>44</v>
      </c>
      <c r="G1176" s="1" t="s">
        <v>43</v>
      </c>
      <c r="H1176" s="1" t="s">
        <v>916</v>
      </c>
      <c r="I1176" s="1">
        <v>3125310.88</v>
      </c>
      <c r="K1176" s="1">
        <v>418618</v>
      </c>
      <c r="L1176" s="1">
        <v>7443715</v>
      </c>
      <c r="M1176" s="1">
        <v>0.58778947591781616</v>
      </c>
      <c r="N1176" s="1">
        <v>8.5734519958496094</v>
      </c>
      <c r="O1176" s="1">
        <v>0.17900106310844421</v>
      </c>
      <c r="P1176" s="1">
        <v>6.0754327774047852</v>
      </c>
      <c r="Q1176" s="1">
        <v>0</v>
      </c>
      <c r="S1176" s="1">
        <v>36</v>
      </c>
      <c r="T1176" s="1">
        <v>1</v>
      </c>
      <c r="U1176" s="1">
        <v>10987644</v>
      </c>
      <c r="V1176" s="1">
        <v>0.76679050922393799</v>
      </c>
      <c r="W1176" s="1">
        <v>7.5022211074829102</v>
      </c>
      <c r="X1176" s="1">
        <v>7.5022211074829102</v>
      </c>
    </row>
    <row r="1177" spans="1:24" x14ac:dyDescent="0.35">
      <c r="A1177" s="1">
        <v>370269</v>
      </c>
      <c r="B1177" s="1" t="s">
        <v>2350</v>
      </c>
      <c r="C1177" s="1">
        <v>103026402</v>
      </c>
      <c r="D1177" s="1">
        <v>269</v>
      </c>
      <c r="E1177" s="1" t="s">
        <v>2423</v>
      </c>
      <c r="F1177" s="1" t="s">
        <v>44</v>
      </c>
      <c r="G1177" s="1" t="s">
        <v>43</v>
      </c>
      <c r="H1177" s="1" t="s">
        <v>916</v>
      </c>
      <c r="I1177" s="1">
        <v>3287318.41</v>
      </c>
      <c r="K1177" s="1">
        <v>418618</v>
      </c>
      <c r="L1177" s="1">
        <v>8271408.5</v>
      </c>
      <c r="M1177" s="1">
        <v>0.82769352197647095</v>
      </c>
      <c r="N1177" s="1">
        <v>11.119359970092773</v>
      </c>
      <c r="O1177" s="1">
        <v>0.16200752556324005</v>
      </c>
      <c r="P1177" s="1">
        <v>5.1837253570556641</v>
      </c>
      <c r="Q1177" s="1">
        <v>0</v>
      </c>
      <c r="S1177" s="1">
        <v>37</v>
      </c>
      <c r="T1177" s="1">
        <v>1</v>
      </c>
      <c r="U1177" s="1">
        <v>11977345</v>
      </c>
      <c r="V1177" s="1">
        <v>0.9897010326385498</v>
      </c>
      <c r="W1177" s="1">
        <v>9.0073995590209961</v>
      </c>
      <c r="X1177" s="1">
        <v>9.0073995590209961</v>
      </c>
    </row>
    <row r="1178" spans="1:24" x14ac:dyDescent="0.35">
      <c r="A1178" s="1">
        <v>380269</v>
      </c>
      <c r="B1178" s="1" t="s">
        <v>2351</v>
      </c>
      <c r="C1178" s="1">
        <v>103026402</v>
      </c>
      <c r="D1178" s="1">
        <v>269</v>
      </c>
      <c r="E1178" s="1" t="s">
        <v>2423</v>
      </c>
      <c r="F1178" s="1" t="s">
        <v>44</v>
      </c>
      <c r="G1178" s="1" t="s">
        <v>43</v>
      </c>
      <c r="H1178" s="1" t="s">
        <v>916</v>
      </c>
      <c r="I1178" s="1">
        <v>3364473</v>
      </c>
      <c r="K1178" s="1">
        <v>418618</v>
      </c>
      <c r="L1178" s="1">
        <v>8651701</v>
      </c>
      <c r="M1178" s="1">
        <v>0.38029250502586365</v>
      </c>
      <c r="N1178" s="1">
        <v>4.5976753234863281</v>
      </c>
      <c r="O1178" s="1">
        <v>7.7154591679573059E-2</v>
      </c>
      <c r="P1178" s="1">
        <v>2.3470373153686523</v>
      </c>
      <c r="Q1178" s="1">
        <v>0</v>
      </c>
      <c r="S1178" s="1">
        <v>38</v>
      </c>
      <c r="T1178" s="1">
        <v>1</v>
      </c>
      <c r="U1178" s="1">
        <v>12434792</v>
      </c>
      <c r="V1178" s="1">
        <v>0.4574471116065979</v>
      </c>
      <c r="W1178" s="1">
        <v>3.8192687034606934</v>
      </c>
      <c r="X1178" s="1">
        <v>3.8192687034606934</v>
      </c>
    </row>
    <row r="1179" spans="1:24" x14ac:dyDescent="0.35">
      <c r="A1179" s="1">
        <v>390269</v>
      </c>
      <c r="B1179" s="1" t="s">
        <v>2352</v>
      </c>
      <c r="C1179" s="1">
        <v>103026402</v>
      </c>
      <c r="D1179" s="1">
        <v>269</v>
      </c>
      <c r="E1179" s="1" t="s">
        <v>2423</v>
      </c>
      <c r="F1179" s="1" t="s">
        <v>44</v>
      </c>
      <c r="G1179" s="1" t="s">
        <v>43</v>
      </c>
      <c r="H1179" s="1" t="s">
        <v>916</v>
      </c>
      <c r="I1179" s="1">
        <v>3534934</v>
      </c>
      <c r="K1179" s="1">
        <v>468618</v>
      </c>
      <c r="L1179" s="1">
        <v>8785603</v>
      </c>
      <c r="M1179" s="1">
        <v>0.13390199840068817</v>
      </c>
      <c r="N1179" s="1">
        <v>1.5476956367492676</v>
      </c>
      <c r="O1179" s="1">
        <v>0.17046099901199341</v>
      </c>
      <c r="P1179" s="1">
        <v>5.0664992332458496</v>
      </c>
      <c r="Q1179" s="1">
        <v>5.000000074505806E-2</v>
      </c>
      <c r="S1179" s="1">
        <v>39</v>
      </c>
      <c r="T1179" s="1">
        <v>1</v>
      </c>
      <c r="U1179" s="1">
        <v>12789155</v>
      </c>
      <c r="V1179" s="1">
        <v>0.35436299443244934</v>
      </c>
      <c r="W1179" s="1">
        <v>2.8497703075408936</v>
      </c>
      <c r="X1179" s="1">
        <v>2.8497703075408936</v>
      </c>
    </row>
    <row r="1180" spans="1:24" x14ac:dyDescent="0.35">
      <c r="A1180" s="1">
        <v>400269</v>
      </c>
      <c r="B1180" s="1" t="s">
        <v>2353</v>
      </c>
      <c r="C1180" s="1">
        <v>103026402</v>
      </c>
      <c r="D1180" s="1">
        <v>269</v>
      </c>
      <c r="E1180" s="1" t="s">
        <v>2423</v>
      </c>
      <c r="F1180" s="1" t="s">
        <v>44</v>
      </c>
      <c r="G1180" s="1" t="s">
        <v>43</v>
      </c>
      <c r="H1180" s="1" t="s">
        <v>916</v>
      </c>
      <c r="S1180" s="1">
        <v>40</v>
      </c>
      <c r="T1180" s="1">
        <v>1</v>
      </c>
      <c r="U1180" s="1">
        <v>0</v>
      </c>
      <c r="V1180" s="1">
        <v>0</v>
      </c>
      <c r="W1180" s="1">
        <v>-100</v>
      </c>
      <c r="X1180" s="1">
        <v>-100</v>
      </c>
    </row>
    <row r="1181" spans="1:24" x14ac:dyDescent="0.35">
      <c r="A1181" s="1">
        <v>410269</v>
      </c>
      <c r="B1181" s="1" t="s">
        <v>2354</v>
      </c>
      <c r="C1181" s="1">
        <v>103026402</v>
      </c>
      <c r="D1181" s="1">
        <v>269</v>
      </c>
      <c r="E1181" s="1" t="s">
        <v>2423</v>
      </c>
      <c r="F1181" s="1" t="s">
        <v>44</v>
      </c>
      <c r="G1181" s="1" t="s">
        <v>43</v>
      </c>
      <c r="H1181" s="1" t="s">
        <v>916</v>
      </c>
      <c r="S1181" s="1">
        <v>41</v>
      </c>
      <c r="T1181" s="1">
        <v>1</v>
      </c>
      <c r="U1181" s="1">
        <v>0</v>
      </c>
      <c r="V1181" s="1">
        <v>0</v>
      </c>
    </row>
    <row r="1182" spans="1:24" x14ac:dyDescent="0.35">
      <c r="A1182" s="1">
        <v>420269</v>
      </c>
      <c r="B1182" s="1" t="s">
        <v>2355</v>
      </c>
      <c r="C1182" s="1">
        <v>103026402</v>
      </c>
      <c r="D1182" s="1">
        <v>269</v>
      </c>
      <c r="E1182" s="1" t="s">
        <v>2423</v>
      </c>
      <c r="F1182" s="1" t="s">
        <v>44</v>
      </c>
      <c r="G1182" s="1" t="s">
        <v>43</v>
      </c>
      <c r="H1182" s="1" t="s">
        <v>916</v>
      </c>
      <c r="S1182" s="1">
        <v>42</v>
      </c>
      <c r="T1182" s="1">
        <v>1</v>
      </c>
      <c r="U1182" s="1">
        <v>0</v>
      </c>
      <c r="V1182" s="1">
        <v>0</v>
      </c>
    </row>
    <row r="1183" spans="1:24" x14ac:dyDescent="0.35">
      <c r="A1183" s="1">
        <v>430269</v>
      </c>
      <c r="B1183" s="1" t="s">
        <v>2356</v>
      </c>
      <c r="C1183" s="1">
        <v>103026402</v>
      </c>
      <c r="D1183" s="1">
        <v>269</v>
      </c>
      <c r="E1183" s="1" t="s">
        <v>2423</v>
      </c>
      <c r="F1183" s="1" t="s">
        <v>44</v>
      </c>
      <c r="G1183" s="1" t="s">
        <v>43</v>
      </c>
      <c r="H1183" s="1" t="s">
        <v>916</v>
      </c>
      <c r="S1183" s="1">
        <v>43</v>
      </c>
      <c r="T1183" s="1">
        <v>1</v>
      </c>
      <c r="U1183" s="1">
        <v>0</v>
      </c>
      <c r="V1183" s="1">
        <v>0</v>
      </c>
    </row>
    <row r="1184" spans="1:24" x14ac:dyDescent="0.35">
      <c r="A1184" s="1">
        <v>440269</v>
      </c>
      <c r="B1184" s="1" t="s">
        <v>2357</v>
      </c>
      <c r="C1184" s="1">
        <v>103026402</v>
      </c>
      <c r="D1184" s="1">
        <v>269</v>
      </c>
      <c r="E1184" s="1" t="s">
        <v>2423</v>
      </c>
      <c r="F1184" s="1" t="s">
        <v>44</v>
      </c>
      <c r="G1184" s="1" t="s">
        <v>43</v>
      </c>
      <c r="H1184" s="1" t="s">
        <v>916</v>
      </c>
      <c r="S1184" s="1">
        <v>44</v>
      </c>
      <c r="T1184" s="1">
        <v>1</v>
      </c>
      <c r="U1184" s="1">
        <v>0</v>
      </c>
      <c r="V1184" s="1">
        <v>0</v>
      </c>
    </row>
    <row r="1185" spans="1:24" x14ac:dyDescent="0.35">
      <c r="A1185" s="1">
        <v>450269</v>
      </c>
      <c r="B1185" s="1" t="s">
        <v>2358</v>
      </c>
      <c r="C1185" s="1">
        <v>103026402</v>
      </c>
      <c r="D1185" s="1">
        <v>269</v>
      </c>
      <c r="E1185" s="1" t="s">
        <v>2423</v>
      </c>
      <c r="F1185" s="1" t="s">
        <v>44</v>
      </c>
      <c r="G1185" s="1" t="s">
        <v>43</v>
      </c>
      <c r="H1185" s="1" t="s">
        <v>916</v>
      </c>
      <c r="S1185" s="1">
        <v>45</v>
      </c>
      <c r="T1185" s="1">
        <v>1</v>
      </c>
      <c r="U1185" s="1">
        <v>0</v>
      </c>
      <c r="V1185" s="1">
        <v>0</v>
      </c>
    </row>
    <row r="1186" spans="1:24" x14ac:dyDescent="0.35">
      <c r="A1186" s="1">
        <v>460269</v>
      </c>
      <c r="B1186" s="1" t="s">
        <v>2359</v>
      </c>
      <c r="C1186" s="1">
        <v>103026402</v>
      </c>
      <c r="D1186" s="1">
        <v>269</v>
      </c>
      <c r="E1186" s="1" t="s">
        <v>2423</v>
      </c>
      <c r="F1186" s="1" t="s">
        <v>44</v>
      </c>
      <c r="G1186" s="1" t="s">
        <v>43</v>
      </c>
      <c r="H1186" s="1" t="s">
        <v>916</v>
      </c>
      <c r="S1186" s="1">
        <v>46</v>
      </c>
      <c r="T1186" s="1">
        <v>1</v>
      </c>
      <c r="U1186" s="1">
        <v>0</v>
      </c>
      <c r="V1186" s="1">
        <v>0</v>
      </c>
    </row>
    <row r="1187" spans="1:24" x14ac:dyDescent="0.35">
      <c r="A1187" s="1">
        <v>470269</v>
      </c>
      <c r="B1187" s="1" t="s">
        <v>2360</v>
      </c>
      <c r="C1187" s="1">
        <v>103026402</v>
      </c>
      <c r="D1187" s="1">
        <v>269</v>
      </c>
      <c r="E1187" s="1" t="s">
        <v>2423</v>
      </c>
      <c r="F1187" s="1" t="s">
        <v>44</v>
      </c>
      <c r="G1187" s="1" t="s">
        <v>43</v>
      </c>
      <c r="H1187" s="1" t="s">
        <v>916</v>
      </c>
      <c r="S1187" s="1">
        <v>47</v>
      </c>
      <c r="T1187" s="1">
        <v>1</v>
      </c>
      <c r="U1187" s="1">
        <v>0</v>
      </c>
      <c r="V1187" s="1">
        <v>0</v>
      </c>
    </row>
    <row r="1188" spans="1:24" x14ac:dyDescent="0.35">
      <c r="A1188" s="1">
        <v>480269</v>
      </c>
      <c r="B1188" s="1" t="s">
        <v>2361</v>
      </c>
      <c r="C1188" s="1">
        <v>103026402</v>
      </c>
      <c r="D1188" s="1">
        <v>269</v>
      </c>
      <c r="E1188" s="1" t="s">
        <v>2423</v>
      </c>
      <c r="F1188" s="1" t="s">
        <v>44</v>
      </c>
      <c r="G1188" s="1" t="s">
        <v>43</v>
      </c>
      <c r="H1188" s="1" t="s">
        <v>916</v>
      </c>
      <c r="S1188" s="1">
        <v>48</v>
      </c>
      <c r="T1188" s="1">
        <v>1</v>
      </c>
      <c r="U1188" s="1">
        <v>0</v>
      </c>
      <c r="V1188" s="1">
        <v>0</v>
      </c>
    </row>
    <row r="1189" spans="1:24" x14ac:dyDescent="0.35">
      <c r="A1189" s="1">
        <v>290285</v>
      </c>
      <c r="B1189" s="1" t="s">
        <v>2341</v>
      </c>
      <c r="C1189" s="1">
        <v>103026852</v>
      </c>
      <c r="D1189" s="1">
        <v>285</v>
      </c>
      <c r="E1189" s="1" t="s">
        <v>2424</v>
      </c>
      <c r="F1189" s="1" t="s">
        <v>44</v>
      </c>
      <c r="G1189" s="1" t="s">
        <v>43</v>
      </c>
      <c r="H1189" s="1" t="s">
        <v>916</v>
      </c>
      <c r="I1189" s="1">
        <v>3721497.37</v>
      </c>
      <c r="K1189" s="1">
        <v>581758</v>
      </c>
      <c r="L1189" s="1">
        <v>8999872</v>
      </c>
      <c r="S1189" s="1">
        <v>29</v>
      </c>
      <c r="T1189" s="1">
        <v>1</v>
      </c>
      <c r="U1189" s="1">
        <v>13303127</v>
      </c>
      <c r="V1189" s="1">
        <v>0</v>
      </c>
    </row>
    <row r="1190" spans="1:24" x14ac:dyDescent="0.35">
      <c r="A1190" s="1">
        <v>300285</v>
      </c>
      <c r="B1190" s="1" t="s">
        <v>2343</v>
      </c>
      <c r="C1190" s="1">
        <v>103026852</v>
      </c>
      <c r="D1190" s="1">
        <v>285</v>
      </c>
      <c r="E1190" s="1" t="s">
        <v>2424</v>
      </c>
      <c r="F1190" s="1" t="s">
        <v>44</v>
      </c>
      <c r="G1190" s="1" t="s">
        <v>43</v>
      </c>
      <c r="H1190" s="1" t="s">
        <v>916</v>
      </c>
      <c r="I1190" s="1">
        <v>3767054</v>
      </c>
      <c r="K1190" s="1">
        <v>581758</v>
      </c>
      <c r="L1190" s="1">
        <v>9293380</v>
      </c>
      <c r="M1190" s="1">
        <v>0.29350799322128296</v>
      </c>
      <c r="N1190" s="1">
        <v>3.2612464427947998</v>
      </c>
      <c r="O1190" s="1">
        <v>4.5556630939245224E-2</v>
      </c>
      <c r="P1190" s="1">
        <v>1.2241477966308594</v>
      </c>
      <c r="Q1190" s="1">
        <v>0</v>
      </c>
      <c r="S1190" s="1">
        <v>30</v>
      </c>
      <c r="T1190" s="1">
        <v>1</v>
      </c>
      <c r="U1190" s="1">
        <v>13642192</v>
      </c>
      <c r="V1190" s="1">
        <v>0.33906462788581848</v>
      </c>
      <c r="W1190" s="1">
        <v>2.5487616062164307</v>
      </c>
      <c r="X1190" s="1">
        <v>2.5487616062164307</v>
      </c>
    </row>
    <row r="1191" spans="1:24" x14ac:dyDescent="0.35">
      <c r="A1191" s="1">
        <v>310285</v>
      </c>
      <c r="B1191" s="1" t="s">
        <v>2344</v>
      </c>
      <c r="C1191" s="1">
        <v>103026852</v>
      </c>
      <c r="D1191" s="1">
        <v>285</v>
      </c>
      <c r="E1191" s="1" t="s">
        <v>2424</v>
      </c>
      <c r="F1191" s="1" t="s">
        <v>44</v>
      </c>
      <c r="G1191" s="1" t="s">
        <v>43</v>
      </c>
      <c r="H1191" s="1" t="s">
        <v>916</v>
      </c>
      <c r="I1191" s="1">
        <v>3809086.84</v>
      </c>
      <c r="K1191" s="1">
        <v>581758</v>
      </c>
      <c r="L1191" s="1">
        <v>9427810</v>
      </c>
      <c r="M1191" s="1">
        <v>0.13443000614643097</v>
      </c>
      <c r="N1191" s="1">
        <v>1.4465135335922241</v>
      </c>
      <c r="O1191" s="1">
        <v>4.2032841593027115E-2</v>
      </c>
      <c r="P1191" s="1">
        <v>1.1158013343811035</v>
      </c>
      <c r="Q1191" s="1">
        <v>0</v>
      </c>
      <c r="S1191" s="1">
        <v>31</v>
      </c>
      <c r="T1191" s="1">
        <v>1</v>
      </c>
      <c r="U1191" s="1">
        <v>13818655</v>
      </c>
      <c r="V1191" s="1">
        <v>0.17646284401416779</v>
      </c>
      <c r="W1191" s="1">
        <v>1.2935091257095337</v>
      </c>
      <c r="X1191" s="1">
        <v>1.2935091257095337</v>
      </c>
    </row>
    <row r="1192" spans="1:24" x14ac:dyDescent="0.35">
      <c r="A1192" s="1">
        <v>320285</v>
      </c>
      <c r="B1192" s="1" t="s">
        <v>2345</v>
      </c>
      <c r="C1192" s="1">
        <v>103026852</v>
      </c>
      <c r="D1192" s="1">
        <v>285</v>
      </c>
      <c r="E1192" s="1" t="s">
        <v>2424</v>
      </c>
      <c r="F1192" s="1" t="s">
        <v>44</v>
      </c>
      <c r="G1192" s="1" t="s">
        <v>43</v>
      </c>
      <c r="H1192" s="1" t="s">
        <v>916</v>
      </c>
      <c r="I1192" s="1">
        <v>3817827.24</v>
      </c>
      <c r="K1192" s="1">
        <v>581758</v>
      </c>
      <c r="L1192" s="1">
        <v>9616874</v>
      </c>
      <c r="M1192" s="1">
        <v>0.18906399607658386</v>
      </c>
      <c r="N1192" s="1">
        <v>2.0053861141204834</v>
      </c>
      <c r="O1192" s="1">
        <v>8.7403999641537666E-3</v>
      </c>
      <c r="P1192" s="1">
        <v>0.22946181893348694</v>
      </c>
      <c r="Q1192" s="1">
        <v>0</v>
      </c>
      <c r="S1192" s="1">
        <v>32</v>
      </c>
      <c r="T1192" s="1">
        <v>1</v>
      </c>
      <c r="U1192" s="1">
        <v>14016459</v>
      </c>
      <c r="V1192" s="1">
        <v>0.19780439138412476</v>
      </c>
      <c r="W1192" s="1">
        <v>1.4314272403717041</v>
      </c>
      <c r="X1192" s="1">
        <v>1.4314272403717041</v>
      </c>
    </row>
    <row r="1193" spans="1:24" x14ac:dyDescent="0.35">
      <c r="A1193" s="1">
        <v>330285</v>
      </c>
      <c r="B1193" s="1" t="s">
        <v>2346</v>
      </c>
      <c r="C1193" s="1">
        <v>103026852</v>
      </c>
      <c r="D1193" s="1">
        <v>285</v>
      </c>
      <c r="E1193" s="1" t="s">
        <v>2424</v>
      </c>
      <c r="F1193" s="1" t="s">
        <v>44</v>
      </c>
      <c r="G1193" s="1" t="s">
        <v>43</v>
      </c>
      <c r="H1193" s="1" t="s">
        <v>916</v>
      </c>
      <c r="I1193" s="1">
        <v>3951055.15</v>
      </c>
      <c r="K1193" s="1">
        <v>581758</v>
      </c>
      <c r="L1193" s="1">
        <v>9865939</v>
      </c>
      <c r="M1193" s="1">
        <v>0.24906499683856964</v>
      </c>
      <c r="N1193" s="1">
        <v>2.5898747444152832</v>
      </c>
      <c r="O1193" s="1">
        <v>0.13322791457176208</v>
      </c>
      <c r="P1193" s="1">
        <v>3.489626407623291</v>
      </c>
      <c r="Q1193" s="1">
        <v>0</v>
      </c>
      <c r="S1193" s="1">
        <v>33</v>
      </c>
      <c r="T1193" s="1">
        <v>1</v>
      </c>
      <c r="U1193" s="1">
        <v>14398752</v>
      </c>
      <c r="V1193" s="1">
        <v>0.38229292631149292</v>
      </c>
      <c r="W1193" s="1">
        <v>2.7274577617645264</v>
      </c>
      <c r="X1193" s="1">
        <v>2.7274577617645264</v>
      </c>
    </row>
    <row r="1194" spans="1:24" x14ac:dyDescent="0.35">
      <c r="A1194" s="1">
        <v>340285</v>
      </c>
      <c r="B1194" s="1" t="s">
        <v>2347</v>
      </c>
      <c r="C1194" s="1">
        <v>103026852</v>
      </c>
      <c r="D1194" s="1">
        <v>285</v>
      </c>
      <c r="E1194" s="1" t="s">
        <v>2424</v>
      </c>
      <c r="F1194" s="1" t="s">
        <v>44</v>
      </c>
      <c r="G1194" s="1" t="s">
        <v>43</v>
      </c>
      <c r="H1194" s="1" t="s">
        <v>916</v>
      </c>
      <c r="I1194" s="1">
        <v>3950969.18</v>
      </c>
      <c r="K1194" s="1">
        <v>581758</v>
      </c>
      <c r="L1194" s="1">
        <v>9865928</v>
      </c>
      <c r="M1194" s="1">
        <v>-1.1000000085914508E-5</v>
      </c>
      <c r="N1194" s="1">
        <v>-1.1149470810778439E-4</v>
      </c>
      <c r="O1194" s="1">
        <v>-8.597000123700127E-5</v>
      </c>
      <c r="P1194" s="1">
        <v>-2.1758745424449444E-3</v>
      </c>
      <c r="Q1194" s="1">
        <v>0</v>
      </c>
      <c r="S1194" s="1">
        <v>34</v>
      </c>
      <c r="T1194" s="1">
        <v>1</v>
      </c>
      <c r="U1194" s="1">
        <v>14398655</v>
      </c>
      <c r="V1194" s="1">
        <v>-9.6970004960894585E-5</v>
      </c>
      <c r="W1194" s="1">
        <v>-6.7366950679570436E-4</v>
      </c>
      <c r="X1194" s="1">
        <v>-6.7366950679570436E-4</v>
      </c>
    </row>
    <row r="1195" spans="1:24" x14ac:dyDescent="0.35">
      <c r="A1195" s="1">
        <v>350285</v>
      </c>
      <c r="B1195" s="1" t="s">
        <v>2348</v>
      </c>
      <c r="C1195" s="1">
        <v>103026852</v>
      </c>
      <c r="D1195" s="1">
        <v>285</v>
      </c>
      <c r="E1195" s="1" t="s">
        <v>2424</v>
      </c>
      <c r="F1195" s="1" t="s">
        <v>44</v>
      </c>
      <c r="G1195" s="1" t="s">
        <v>43</v>
      </c>
      <c r="H1195" s="1" t="s">
        <v>916</v>
      </c>
      <c r="I1195" s="1">
        <v>4113959.43</v>
      </c>
      <c r="K1195" s="1">
        <v>581758</v>
      </c>
      <c r="L1195" s="1">
        <v>10385680</v>
      </c>
      <c r="M1195" s="1">
        <v>0.51975202560424805</v>
      </c>
      <c r="N1195" s="1">
        <v>5.2681512832641602</v>
      </c>
      <c r="O1195" s="1">
        <v>0.1629902571439743</v>
      </c>
      <c r="P1195" s="1">
        <v>4.1253232955932617</v>
      </c>
      <c r="Q1195" s="1">
        <v>0</v>
      </c>
      <c r="S1195" s="1">
        <v>35</v>
      </c>
      <c r="T1195" s="1">
        <v>1</v>
      </c>
      <c r="U1195" s="1">
        <v>15081398</v>
      </c>
      <c r="V1195" s="1">
        <v>0.68274229764938354</v>
      </c>
      <c r="W1195" s="1">
        <v>4.7417135238647461</v>
      </c>
      <c r="X1195" s="1">
        <v>4.7417135238647461</v>
      </c>
    </row>
    <row r="1196" spans="1:24" x14ac:dyDescent="0.35">
      <c r="A1196" s="1">
        <v>360285</v>
      </c>
      <c r="B1196" s="1" t="s">
        <v>2349</v>
      </c>
      <c r="C1196" s="1">
        <v>103026852</v>
      </c>
      <c r="D1196" s="1">
        <v>285</v>
      </c>
      <c r="E1196" s="1" t="s">
        <v>2424</v>
      </c>
      <c r="F1196" s="1" t="s">
        <v>44</v>
      </c>
      <c r="G1196" s="1" t="s">
        <v>43</v>
      </c>
      <c r="H1196" s="1" t="s">
        <v>916</v>
      </c>
      <c r="I1196" s="1">
        <v>4282402.53</v>
      </c>
      <c r="K1196" s="1">
        <v>581758</v>
      </c>
      <c r="L1196" s="1">
        <v>11664445</v>
      </c>
      <c r="M1196" s="1">
        <v>1.2787649631500244</v>
      </c>
      <c r="N1196" s="1">
        <v>12.312770843505859</v>
      </c>
      <c r="O1196" s="1">
        <v>0.16844309866428375</v>
      </c>
      <c r="P1196" s="1">
        <v>4.0944280624389648</v>
      </c>
      <c r="Q1196" s="1">
        <v>0</v>
      </c>
      <c r="S1196" s="1">
        <v>36</v>
      </c>
      <c r="T1196" s="1">
        <v>1</v>
      </c>
      <c r="U1196" s="1">
        <v>16528606</v>
      </c>
      <c r="V1196" s="1">
        <v>1.447208046913147</v>
      </c>
      <c r="W1196" s="1">
        <v>9.5959806442260742</v>
      </c>
      <c r="X1196" s="1">
        <v>9.5959806442260742</v>
      </c>
    </row>
    <row r="1197" spans="1:24" x14ac:dyDescent="0.35">
      <c r="A1197" s="1">
        <v>370285</v>
      </c>
      <c r="B1197" s="1" t="s">
        <v>2350</v>
      </c>
      <c r="C1197" s="1">
        <v>103026852</v>
      </c>
      <c r="D1197" s="1">
        <v>285</v>
      </c>
      <c r="E1197" s="1" t="s">
        <v>2424</v>
      </c>
      <c r="F1197" s="1" t="s">
        <v>44</v>
      </c>
      <c r="G1197" s="1" t="s">
        <v>43</v>
      </c>
      <c r="H1197" s="1" t="s">
        <v>916</v>
      </c>
      <c r="I1197" s="1">
        <v>4434588.79</v>
      </c>
      <c r="K1197" s="1">
        <v>581758</v>
      </c>
      <c r="L1197" s="1">
        <v>12830824</v>
      </c>
      <c r="M1197" s="1">
        <v>1.1663789749145508</v>
      </c>
      <c r="N1197" s="1">
        <v>9.9994382858276367</v>
      </c>
      <c r="O1197" s="1">
        <v>0.15218625962734222</v>
      </c>
      <c r="P1197" s="1">
        <v>3.5537588596343994</v>
      </c>
      <c r="Q1197" s="1">
        <v>0</v>
      </c>
      <c r="S1197" s="1">
        <v>37</v>
      </c>
      <c r="T1197" s="1">
        <v>1</v>
      </c>
      <c r="U1197" s="1">
        <v>17847172</v>
      </c>
      <c r="V1197" s="1">
        <v>1.3185652494430542</v>
      </c>
      <c r="W1197" s="1">
        <v>7.9774785041809082</v>
      </c>
      <c r="X1197" s="1">
        <v>7.9774785041809082</v>
      </c>
    </row>
    <row r="1198" spans="1:24" x14ac:dyDescent="0.35">
      <c r="A1198" s="1">
        <v>380285</v>
      </c>
      <c r="B1198" s="1" t="s">
        <v>2351</v>
      </c>
      <c r="C1198" s="1">
        <v>103026852</v>
      </c>
      <c r="D1198" s="1">
        <v>285</v>
      </c>
      <c r="E1198" s="1" t="s">
        <v>2424</v>
      </c>
      <c r="F1198" s="1" t="s">
        <v>44</v>
      </c>
      <c r="G1198" s="1" t="s">
        <v>43</v>
      </c>
      <c r="H1198" s="1" t="s">
        <v>916</v>
      </c>
      <c r="I1198" s="1">
        <v>4603182</v>
      </c>
      <c r="K1198" s="1">
        <v>581758</v>
      </c>
      <c r="L1198" s="1">
        <v>13494988</v>
      </c>
      <c r="M1198" s="1">
        <v>0.66416400671005249</v>
      </c>
      <c r="N1198" s="1">
        <v>5.1763162612915039</v>
      </c>
      <c r="O1198" s="1">
        <v>0.16859321296215057</v>
      </c>
      <c r="P1198" s="1">
        <v>3.8017778396606445</v>
      </c>
      <c r="Q1198" s="1">
        <v>0</v>
      </c>
      <c r="S1198" s="1">
        <v>38</v>
      </c>
      <c r="T1198" s="1">
        <v>1</v>
      </c>
      <c r="U1198" s="1">
        <v>18679928</v>
      </c>
      <c r="V1198" s="1">
        <v>0.83275723457336426</v>
      </c>
      <c r="W1198" s="1">
        <v>4.666038990020752</v>
      </c>
      <c r="X1198" s="1">
        <v>4.666038990020752</v>
      </c>
    </row>
    <row r="1199" spans="1:24" x14ac:dyDescent="0.35">
      <c r="A1199" s="1">
        <v>390285</v>
      </c>
      <c r="B1199" s="1" t="s">
        <v>2352</v>
      </c>
      <c r="C1199" s="1">
        <v>103026852</v>
      </c>
      <c r="D1199" s="1">
        <v>285</v>
      </c>
      <c r="E1199" s="1" t="s">
        <v>2424</v>
      </c>
      <c r="F1199" s="1" t="s">
        <v>44</v>
      </c>
      <c r="G1199" s="1" t="s">
        <v>43</v>
      </c>
      <c r="H1199" s="1" t="s">
        <v>916</v>
      </c>
      <c r="I1199" s="1">
        <v>4670457</v>
      </c>
      <c r="K1199" s="1">
        <v>631758</v>
      </c>
      <c r="L1199" s="1">
        <v>13657905</v>
      </c>
      <c r="M1199" s="1">
        <v>0.16291700303554535</v>
      </c>
      <c r="N1199" s="1">
        <v>1.2072408199310303</v>
      </c>
      <c r="O1199" s="1">
        <v>6.7275002598762512E-2</v>
      </c>
      <c r="P1199" s="1">
        <v>1.4614890813827515</v>
      </c>
      <c r="Q1199" s="1">
        <v>5.000000074505806E-2</v>
      </c>
      <c r="S1199" s="1">
        <v>39</v>
      </c>
      <c r="T1199" s="1">
        <v>1</v>
      </c>
      <c r="U1199" s="1">
        <v>18960120</v>
      </c>
      <c r="V1199" s="1">
        <v>0.28019201755523682</v>
      </c>
      <c r="W1199" s="1">
        <v>1.4999629259109497</v>
      </c>
      <c r="X1199" s="1">
        <v>1.4999629259109497</v>
      </c>
    </row>
    <row r="1200" spans="1:24" x14ac:dyDescent="0.35">
      <c r="A1200" s="1">
        <v>400285</v>
      </c>
      <c r="B1200" s="1" t="s">
        <v>2353</v>
      </c>
      <c r="C1200" s="1">
        <v>103026852</v>
      </c>
      <c r="D1200" s="1">
        <v>285</v>
      </c>
      <c r="E1200" s="1" t="s">
        <v>2424</v>
      </c>
      <c r="F1200" s="1" t="s">
        <v>44</v>
      </c>
      <c r="G1200" s="1" t="s">
        <v>43</v>
      </c>
      <c r="H1200" s="1" t="s">
        <v>916</v>
      </c>
      <c r="S1200" s="1">
        <v>40</v>
      </c>
      <c r="T1200" s="1">
        <v>1</v>
      </c>
      <c r="U1200" s="1">
        <v>0</v>
      </c>
      <c r="V1200" s="1">
        <v>0</v>
      </c>
      <c r="W1200" s="1">
        <v>-100</v>
      </c>
      <c r="X1200" s="1">
        <v>-100</v>
      </c>
    </row>
    <row r="1201" spans="1:24" x14ac:dyDescent="0.35">
      <c r="A1201" s="1">
        <v>410285</v>
      </c>
      <c r="B1201" s="1" t="s">
        <v>2354</v>
      </c>
      <c r="C1201" s="1">
        <v>103026852</v>
      </c>
      <c r="D1201" s="1">
        <v>285</v>
      </c>
      <c r="E1201" s="1" t="s">
        <v>2424</v>
      </c>
      <c r="F1201" s="1" t="s">
        <v>44</v>
      </c>
      <c r="G1201" s="1" t="s">
        <v>43</v>
      </c>
      <c r="H1201" s="1" t="s">
        <v>916</v>
      </c>
      <c r="S1201" s="1">
        <v>41</v>
      </c>
      <c r="T1201" s="1">
        <v>1</v>
      </c>
      <c r="U1201" s="1">
        <v>0</v>
      </c>
      <c r="V1201" s="1">
        <v>0</v>
      </c>
    </row>
    <row r="1202" spans="1:24" x14ac:dyDescent="0.35">
      <c r="A1202" s="1">
        <v>420285</v>
      </c>
      <c r="B1202" s="1" t="s">
        <v>2355</v>
      </c>
      <c r="C1202" s="1">
        <v>103026852</v>
      </c>
      <c r="D1202" s="1">
        <v>285</v>
      </c>
      <c r="E1202" s="1" t="s">
        <v>2424</v>
      </c>
      <c r="F1202" s="1" t="s">
        <v>44</v>
      </c>
      <c r="G1202" s="1" t="s">
        <v>43</v>
      </c>
      <c r="H1202" s="1" t="s">
        <v>916</v>
      </c>
      <c r="S1202" s="1">
        <v>42</v>
      </c>
      <c r="T1202" s="1">
        <v>1</v>
      </c>
      <c r="U1202" s="1">
        <v>0</v>
      </c>
      <c r="V1202" s="1">
        <v>0</v>
      </c>
    </row>
    <row r="1203" spans="1:24" x14ac:dyDescent="0.35">
      <c r="A1203" s="1">
        <v>430285</v>
      </c>
      <c r="B1203" s="1" t="s">
        <v>2356</v>
      </c>
      <c r="C1203" s="1">
        <v>103026852</v>
      </c>
      <c r="D1203" s="1">
        <v>285</v>
      </c>
      <c r="E1203" s="1" t="s">
        <v>2424</v>
      </c>
      <c r="F1203" s="1" t="s">
        <v>44</v>
      </c>
      <c r="G1203" s="1" t="s">
        <v>43</v>
      </c>
      <c r="H1203" s="1" t="s">
        <v>916</v>
      </c>
      <c r="S1203" s="1">
        <v>43</v>
      </c>
      <c r="T1203" s="1">
        <v>1</v>
      </c>
      <c r="U1203" s="1">
        <v>0</v>
      </c>
      <c r="V1203" s="1">
        <v>0</v>
      </c>
    </row>
    <row r="1204" spans="1:24" x14ac:dyDescent="0.35">
      <c r="A1204" s="1">
        <v>440285</v>
      </c>
      <c r="B1204" s="1" t="s">
        <v>2357</v>
      </c>
      <c r="C1204" s="1">
        <v>103026852</v>
      </c>
      <c r="D1204" s="1">
        <v>285</v>
      </c>
      <c r="E1204" s="1" t="s">
        <v>2424</v>
      </c>
      <c r="F1204" s="1" t="s">
        <v>44</v>
      </c>
      <c r="G1204" s="1" t="s">
        <v>43</v>
      </c>
      <c r="H1204" s="1" t="s">
        <v>916</v>
      </c>
      <c r="S1204" s="1">
        <v>44</v>
      </c>
      <c r="T1204" s="1">
        <v>1</v>
      </c>
      <c r="U1204" s="1">
        <v>0</v>
      </c>
      <c r="V1204" s="1">
        <v>0</v>
      </c>
    </row>
    <row r="1205" spans="1:24" x14ac:dyDescent="0.35">
      <c r="A1205" s="1">
        <v>450285</v>
      </c>
      <c r="B1205" s="1" t="s">
        <v>2358</v>
      </c>
      <c r="C1205" s="1">
        <v>103026852</v>
      </c>
      <c r="D1205" s="1">
        <v>285</v>
      </c>
      <c r="E1205" s="1" t="s">
        <v>2424</v>
      </c>
      <c r="F1205" s="1" t="s">
        <v>44</v>
      </c>
      <c r="G1205" s="1" t="s">
        <v>43</v>
      </c>
      <c r="H1205" s="1" t="s">
        <v>916</v>
      </c>
      <c r="S1205" s="1">
        <v>45</v>
      </c>
      <c r="T1205" s="1">
        <v>1</v>
      </c>
      <c r="U1205" s="1">
        <v>0</v>
      </c>
      <c r="V1205" s="1">
        <v>0</v>
      </c>
    </row>
    <row r="1206" spans="1:24" x14ac:dyDescent="0.35">
      <c r="A1206" s="1">
        <v>460285</v>
      </c>
      <c r="B1206" s="1" t="s">
        <v>2359</v>
      </c>
      <c r="C1206" s="1">
        <v>103026852</v>
      </c>
      <c r="D1206" s="1">
        <v>285</v>
      </c>
      <c r="E1206" s="1" t="s">
        <v>2424</v>
      </c>
      <c r="F1206" s="1" t="s">
        <v>44</v>
      </c>
      <c r="G1206" s="1" t="s">
        <v>43</v>
      </c>
      <c r="H1206" s="1" t="s">
        <v>916</v>
      </c>
      <c r="S1206" s="1">
        <v>46</v>
      </c>
      <c r="T1206" s="1">
        <v>1</v>
      </c>
      <c r="U1206" s="1">
        <v>0</v>
      </c>
      <c r="V1206" s="1">
        <v>0</v>
      </c>
    </row>
    <row r="1207" spans="1:24" x14ac:dyDescent="0.35">
      <c r="A1207" s="1">
        <v>470285</v>
      </c>
      <c r="B1207" s="1" t="s">
        <v>2360</v>
      </c>
      <c r="C1207" s="1">
        <v>103026852</v>
      </c>
      <c r="D1207" s="1">
        <v>285</v>
      </c>
      <c r="E1207" s="1" t="s">
        <v>2424</v>
      </c>
      <c r="F1207" s="1" t="s">
        <v>44</v>
      </c>
      <c r="G1207" s="1" t="s">
        <v>43</v>
      </c>
      <c r="H1207" s="1" t="s">
        <v>916</v>
      </c>
      <c r="S1207" s="1">
        <v>47</v>
      </c>
      <c r="T1207" s="1">
        <v>1</v>
      </c>
      <c r="U1207" s="1">
        <v>0</v>
      </c>
      <c r="V1207" s="1">
        <v>0</v>
      </c>
    </row>
    <row r="1208" spans="1:24" x14ac:dyDescent="0.35">
      <c r="A1208" s="1">
        <v>480285</v>
      </c>
      <c r="B1208" s="1" t="s">
        <v>2361</v>
      </c>
      <c r="C1208" s="1">
        <v>103026852</v>
      </c>
      <c r="D1208" s="1">
        <v>285</v>
      </c>
      <c r="E1208" s="1" t="s">
        <v>2424</v>
      </c>
      <c r="F1208" s="1" t="s">
        <v>44</v>
      </c>
      <c r="G1208" s="1" t="s">
        <v>43</v>
      </c>
      <c r="H1208" s="1" t="s">
        <v>916</v>
      </c>
      <c r="S1208" s="1">
        <v>48</v>
      </c>
      <c r="T1208" s="1">
        <v>1</v>
      </c>
      <c r="U1208" s="1">
        <v>0</v>
      </c>
      <c r="V1208" s="1">
        <v>0</v>
      </c>
    </row>
    <row r="1209" spans="1:24" x14ac:dyDescent="0.35">
      <c r="A1209" s="1">
        <v>290303</v>
      </c>
      <c r="B1209" s="1" t="s">
        <v>2341</v>
      </c>
      <c r="C1209" s="1">
        <v>103026873</v>
      </c>
      <c r="D1209" s="1">
        <v>303</v>
      </c>
      <c r="E1209" s="1" t="s">
        <v>2425</v>
      </c>
      <c r="F1209" s="1" t="s">
        <v>44</v>
      </c>
      <c r="G1209" s="1" t="s">
        <v>43</v>
      </c>
      <c r="H1209" s="1" t="s">
        <v>916</v>
      </c>
      <c r="I1209" s="1">
        <v>861701</v>
      </c>
      <c r="K1209" s="1">
        <v>201103</v>
      </c>
      <c r="L1209" s="1">
        <v>3954273</v>
      </c>
      <c r="S1209" s="1">
        <v>29</v>
      </c>
      <c r="T1209" s="1">
        <v>1</v>
      </c>
      <c r="U1209" s="1">
        <v>5017077</v>
      </c>
      <c r="V1209" s="1">
        <v>0</v>
      </c>
    </row>
    <row r="1210" spans="1:24" x14ac:dyDescent="0.35">
      <c r="A1210" s="1">
        <v>300303</v>
      </c>
      <c r="B1210" s="1" t="s">
        <v>2343</v>
      </c>
      <c r="C1210" s="1">
        <v>103026873</v>
      </c>
      <c r="D1210" s="1">
        <v>303</v>
      </c>
      <c r="E1210" s="1" t="s">
        <v>2425</v>
      </c>
      <c r="F1210" s="1" t="s">
        <v>44</v>
      </c>
      <c r="G1210" s="1" t="s">
        <v>43</v>
      </c>
      <c r="H1210" s="1" t="s">
        <v>916</v>
      </c>
      <c r="I1210" s="1">
        <v>871031</v>
      </c>
      <c r="K1210" s="1">
        <v>201103</v>
      </c>
      <c r="L1210" s="1">
        <v>4099163</v>
      </c>
      <c r="M1210" s="1">
        <v>0.14488999545574188</v>
      </c>
      <c r="N1210" s="1">
        <v>3.664137601852417</v>
      </c>
      <c r="O1210" s="1">
        <v>9.3299997970461845E-3</v>
      </c>
      <c r="P1210" s="1">
        <v>1.0827422142028809</v>
      </c>
      <c r="Q1210" s="1">
        <v>0</v>
      </c>
      <c r="S1210" s="1">
        <v>30</v>
      </c>
      <c r="T1210" s="1">
        <v>1</v>
      </c>
      <c r="U1210" s="1">
        <v>5171297</v>
      </c>
      <c r="V1210" s="1">
        <v>0.15421999990940094</v>
      </c>
      <c r="W1210" s="1">
        <v>3.0739014148712158</v>
      </c>
      <c r="X1210" s="1">
        <v>3.0739014148712158</v>
      </c>
    </row>
    <row r="1211" spans="1:24" x14ac:dyDescent="0.35">
      <c r="A1211" s="1">
        <v>310303</v>
      </c>
      <c r="B1211" s="1" t="s">
        <v>2344</v>
      </c>
      <c r="C1211" s="1">
        <v>103026873</v>
      </c>
      <c r="D1211" s="1">
        <v>303</v>
      </c>
      <c r="E1211" s="1" t="s">
        <v>2425</v>
      </c>
      <c r="F1211" s="1" t="s">
        <v>44</v>
      </c>
      <c r="G1211" s="1" t="s">
        <v>43</v>
      </c>
      <c r="H1211" s="1" t="s">
        <v>916</v>
      </c>
      <c r="I1211" s="1">
        <v>892706</v>
      </c>
      <c r="K1211" s="1">
        <v>201103</v>
      </c>
      <c r="L1211" s="1">
        <v>4118483</v>
      </c>
      <c r="M1211" s="1">
        <v>1.931999996304512E-2</v>
      </c>
      <c r="N1211" s="1">
        <v>0.47131574153900146</v>
      </c>
      <c r="O1211" s="1">
        <v>2.1674999967217445E-2</v>
      </c>
      <c r="P1211" s="1">
        <v>2.4884302616119385</v>
      </c>
      <c r="Q1211" s="1">
        <v>0</v>
      </c>
      <c r="S1211" s="1">
        <v>31</v>
      </c>
      <c r="T1211" s="1">
        <v>1</v>
      </c>
      <c r="U1211" s="1">
        <v>5212292</v>
      </c>
      <c r="V1211" s="1">
        <v>4.0995001792907715E-2</v>
      </c>
      <c r="W1211" s="1">
        <v>0.79274117946624756</v>
      </c>
      <c r="X1211" s="1">
        <v>0.79274117946624756</v>
      </c>
    </row>
    <row r="1212" spans="1:24" x14ac:dyDescent="0.35">
      <c r="A1212" s="1">
        <v>320303</v>
      </c>
      <c r="B1212" s="1" t="s">
        <v>2345</v>
      </c>
      <c r="C1212" s="1">
        <v>103026873</v>
      </c>
      <c r="D1212" s="1">
        <v>303</v>
      </c>
      <c r="E1212" s="1" t="s">
        <v>2425</v>
      </c>
      <c r="F1212" s="1" t="s">
        <v>44</v>
      </c>
      <c r="G1212" s="1" t="s">
        <v>43</v>
      </c>
      <c r="H1212" s="1" t="s">
        <v>916</v>
      </c>
      <c r="I1212" s="1">
        <v>900597.68</v>
      </c>
      <c r="K1212" s="1">
        <v>201103</v>
      </c>
      <c r="L1212" s="1">
        <v>4110621.5</v>
      </c>
      <c r="M1212" s="1">
        <v>-7.8614996746182442E-3</v>
      </c>
      <c r="N1212" s="1">
        <v>-0.19088339805603027</v>
      </c>
      <c r="O1212" s="1">
        <v>7.8916801139712334E-3</v>
      </c>
      <c r="P1212" s="1">
        <v>0.88401782512664795</v>
      </c>
      <c r="Q1212" s="1">
        <v>0</v>
      </c>
      <c r="S1212" s="1">
        <v>32</v>
      </c>
      <c r="T1212" s="1">
        <v>1</v>
      </c>
      <c r="U1212" s="1">
        <v>5212322</v>
      </c>
      <c r="V1212" s="1">
        <v>3.0180439352989197E-5</v>
      </c>
      <c r="W1212" s="1">
        <v>5.7556253159418702E-4</v>
      </c>
      <c r="X1212" s="1">
        <v>5.7556253159418702E-4</v>
      </c>
    </row>
    <row r="1213" spans="1:24" x14ac:dyDescent="0.35">
      <c r="A1213" s="1">
        <v>330303</v>
      </c>
      <c r="B1213" s="1" t="s">
        <v>2346</v>
      </c>
      <c r="C1213" s="1">
        <v>103026873</v>
      </c>
      <c r="D1213" s="1">
        <v>303</v>
      </c>
      <c r="E1213" s="1" t="s">
        <v>2425</v>
      </c>
      <c r="F1213" s="1" t="s">
        <v>44</v>
      </c>
      <c r="G1213" s="1" t="s">
        <v>43</v>
      </c>
      <c r="H1213" s="1" t="s">
        <v>916</v>
      </c>
      <c r="I1213" s="1">
        <v>953254</v>
      </c>
      <c r="K1213" s="1">
        <v>201103</v>
      </c>
      <c r="L1213" s="1">
        <v>4137115</v>
      </c>
      <c r="M1213" s="1">
        <v>2.6493500918149948E-2</v>
      </c>
      <c r="N1213" s="1">
        <v>0.64451324939727783</v>
      </c>
      <c r="O1213" s="1">
        <v>5.2656318992376328E-2</v>
      </c>
      <c r="P1213" s="1">
        <v>5.8468194007873535</v>
      </c>
      <c r="Q1213" s="1">
        <v>0</v>
      </c>
      <c r="S1213" s="1">
        <v>33</v>
      </c>
      <c r="T1213" s="1">
        <v>1</v>
      </c>
      <c r="U1213" s="1">
        <v>5291472</v>
      </c>
      <c r="V1213" s="1">
        <v>7.9149819910526276E-2</v>
      </c>
      <c r="W1213" s="1">
        <v>1.5185171365737915</v>
      </c>
      <c r="X1213" s="1">
        <v>1.5185171365737915</v>
      </c>
    </row>
    <row r="1214" spans="1:24" x14ac:dyDescent="0.35">
      <c r="A1214" s="1">
        <v>340303</v>
      </c>
      <c r="B1214" s="1" t="s">
        <v>2347</v>
      </c>
      <c r="C1214" s="1">
        <v>103026873</v>
      </c>
      <c r="D1214" s="1">
        <v>303</v>
      </c>
      <c r="E1214" s="1" t="s">
        <v>2425</v>
      </c>
      <c r="F1214" s="1" t="s">
        <v>44</v>
      </c>
      <c r="G1214" s="1" t="s">
        <v>43</v>
      </c>
      <c r="H1214" s="1" t="s">
        <v>916</v>
      </c>
      <c r="I1214" s="1">
        <v>953218</v>
      </c>
      <c r="K1214" s="1">
        <v>201103</v>
      </c>
      <c r="L1214" s="1">
        <v>4137112</v>
      </c>
      <c r="M1214" s="1">
        <v>-3.0000001061125658E-6</v>
      </c>
      <c r="N1214" s="1">
        <v>-7.2514303610660136E-5</v>
      </c>
      <c r="O1214" s="1">
        <v>-3.600000127335079E-5</v>
      </c>
      <c r="P1214" s="1">
        <v>-3.7765379529446363E-3</v>
      </c>
      <c r="Q1214" s="1">
        <v>0</v>
      </c>
      <c r="S1214" s="1">
        <v>34</v>
      </c>
      <c r="T1214" s="1">
        <v>1</v>
      </c>
      <c r="U1214" s="1">
        <v>5291433</v>
      </c>
      <c r="V1214" s="1">
        <v>-3.9000002288958058E-5</v>
      </c>
      <c r="W1214" s="1">
        <v>-7.3703500675037503E-4</v>
      </c>
      <c r="X1214" s="1">
        <v>-7.3703500675037503E-4</v>
      </c>
    </row>
    <row r="1215" spans="1:24" x14ac:dyDescent="0.35">
      <c r="A1215" s="1">
        <v>350303</v>
      </c>
      <c r="B1215" s="1" t="s">
        <v>2348</v>
      </c>
      <c r="C1215" s="1">
        <v>103026873</v>
      </c>
      <c r="D1215" s="1">
        <v>303</v>
      </c>
      <c r="E1215" s="1" t="s">
        <v>2425</v>
      </c>
      <c r="F1215" s="1" t="s">
        <v>44</v>
      </c>
      <c r="G1215" s="1" t="s">
        <v>43</v>
      </c>
      <c r="H1215" s="1" t="s">
        <v>916</v>
      </c>
      <c r="I1215" s="1">
        <v>995290</v>
      </c>
      <c r="K1215" s="1">
        <v>201103</v>
      </c>
      <c r="L1215" s="1">
        <v>4222897</v>
      </c>
      <c r="M1215" s="1">
        <v>8.5785001516342163E-2</v>
      </c>
      <c r="N1215" s="1">
        <v>2.0735478401184082</v>
      </c>
      <c r="O1215" s="1">
        <v>4.2072001844644547E-2</v>
      </c>
      <c r="P1215" s="1">
        <v>4.4136810302734375</v>
      </c>
      <c r="Q1215" s="1">
        <v>0</v>
      </c>
      <c r="S1215" s="1">
        <v>35</v>
      </c>
      <c r="T1215" s="1">
        <v>1</v>
      </c>
      <c r="U1215" s="1">
        <v>5419290</v>
      </c>
      <c r="V1215" s="1">
        <v>0.12785699963569641</v>
      </c>
      <c r="W1215" s="1">
        <v>2.416301965713501</v>
      </c>
      <c r="X1215" s="1">
        <v>2.416301965713501</v>
      </c>
    </row>
    <row r="1216" spans="1:24" x14ac:dyDescent="0.35">
      <c r="A1216" s="1">
        <v>360303</v>
      </c>
      <c r="B1216" s="1" t="s">
        <v>2349</v>
      </c>
      <c r="C1216" s="1">
        <v>103026873</v>
      </c>
      <c r="D1216" s="1">
        <v>303</v>
      </c>
      <c r="E1216" s="1" t="s">
        <v>2425</v>
      </c>
      <c r="F1216" s="1" t="s">
        <v>44</v>
      </c>
      <c r="G1216" s="1" t="s">
        <v>43</v>
      </c>
      <c r="H1216" s="1" t="s">
        <v>916</v>
      </c>
      <c r="I1216" s="1">
        <v>1087019.17</v>
      </c>
      <c r="K1216" s="1">
        <v>201103</v>
      </c>
      <c r="L1216" s="1">
        <v>4516630.5</v>
      </c>
      <c r="M1216" s="1">
        <v>0.29373350739479065</v>
      </c>
      <c r="N1216" s="1">
        <v>6.9557342529296875</v>
      </c>
      <c r="O1216" s="1">
        <v>9.1729171574115753E-2</v>
      </c>
      <c r="P1216" s="1">
        <v>9.2163257598876953</v>
      </c>
      <c r="Q1216" s="1">
        <v>0</v>
      </c>
      <c r="S1216" s="1">
        <v>36</v>
      </c>
      <c r="T1216" s="1">
        <v>1</v>
      </c>
      <c r="U1216" s="1">
        <v>5804752.5</v>
      </c>
      <c r="V1216" s="1">
        <v>0.38546267151832581</v>
      </c>
      <c r="W1216" s="1">
        <v>7.112785816192627</v>
      </c>
      <c r="X1216" s="1">
        <v>7.112785816192627</v>
      </c>
    </row>
    <row r="1217" spans="1:24" x14ac:dyDescent="0.35">
      <c r="A1217" s="1">
        <v>370303</v>
      </c>
      <c r="B1217" s="1" t="s">
        <v>2350</v>
      </c>
      <c r="C1217" s="1">
        <v>103026873</v>
      </c>
      <c r="D1217" s="1">
        <v>303</v>
      </c>
      <c r="E1217" s="1" t="s">
        <v>2425</v>
      </c>
      <c r="F1217" s="1" t="s">
        <v>44</v>
      </c>
      <c r="G1217" s="1" t="s">
        <v>43</v>
      </c>
      <c r="H1217" s="1" t="s">
        <v>916</v>
      </c>
      <c r="I1217" s="1">
        <v>1157301.17</v>
      </c>
      <c r="K1217" s="1">
        <v>201103</v>
      </c>
      <c r="L1217" s="1">
        <v>4744151</v>
      </c>
      <c r="M1217" s="1">
        <v>0.22752049565315247</v>
      </c>
      <c r="N1217" s="1">
        <v>5.0373945236206055</v>
      </c>
      <c r="O1217" s="1">
        <v>7.0281997323036194E-2</v>
      </c>
      <c r="P1217" s="1">
        <v>6.465571403503418</v>
      </c>
      <c r="Q1217" s="1">
        <v>0</v>
      </c>
      <c r="S1217" s="1">
        <v>37</v>
      </c>
      <c r="T1217" s="1">
        <v>1</v>
      </c>
      <c r="U1217" s="1">
        <v>6102555</v>
      </c>
      <c r="V1217" s="1">
        <v>0.29780250787734985</v>
      </c>
      <c r="W1217" s="1">
        <v>5.1303219795227051</v>
      </c>
      <c r="X1217" s="1">
        <v>5.1303219795227051</v>
      </c>
    </row>
    <row r="1218" spans="1:24" x14ac:dyDescent="0.35">
      <c r="A1218" s="1">
        <v>380303</v>
      </c>
      <c r="B1218" s="1" t="s">
        <v>2351</v>
      </c>
      <c r="C1218" s="1">
        <v>103026873</v>
      </c>
      <c r="D1218" s="1">
        <v>303</v>
      </c>
      <c r="E1218" s="1" t="s">
        <v>2425</v>
      </c>
      <c r="F1218" s="1" t="s">
        <v>44</v>
      </c>
      <c r="G1218" s="1" t="s">
        <v>43</v>
      </c>
      <c r="H1218" s="1" t="s">
        <v>916</v>
      </c>
      <c r="I1218" s="1">
        <v>1259269</v>
      </c>
      <c r="K1218" s="1">
        <v>256549.15625</v>
      </c>
      <c r="L1218" s="1">
        <v>4843341</v>
      </c>
      <c r="M1218" s="1">
        <v>9.9189996719360352E-2</v>
      </c>
      <c r="N1218" s="1">
        <v>2.090785026550293</v>
      </c>
      <c r="O1218" s="1">
        <v>0.10196782648563385</v>
      </c>
      <c r="P1218" s="1">
        <v>8.8108291625976563</v>
      </c>
      <c r="Q1218" s="1">
        <v>5.5446155369281769E-2</v>
      </c>
      <c r="S1218" s="1">
        <v>38</v>
      </c>
      <c r="T1218" s="1">
        <v>1</v>
      </c>
      <c r="U1218" s="1">
        <v>6359159</v>
      </c>
      <c r="V1218" s="1">
        <v>0.25660398602485657</v>
      </c>
      <c r="W1218" s="1">
        <v>4.2048616409301758</v>
      </c>
      <c r="X1218" s="1">
        <v>4.2048616409301758</v>
      </c>
    </row>
    <row r="1219" spans="1:24" x14ac:dyDescent="0.35">
      <c r="A1219" s="1">
        <v>390303</v>
      </c>
      <c r="B1219" s="1" t="s">
        <v>2352</v>
      </c>
      <c r="C1219" s="1">
        <v>103026873</v>
      </c>
      <c r="D1219" s="1">
        <v>303</v>
      </c>
      <c r="E1219" s="1" t="s">
        <v>2425</v>
      </c>
      <c r="F1219" s="1" t="s">
        <v>44</v>
      </c>
      <c r="G1219" s="1" t="s">
        <v>43</v>
      </c>
      <c r="H1219" s="1" t="s">
        <v>916</v>
      </c>
      <c r="I1219" s="1">
        <v>1293866</v>
      </c>
      <c r="K1219" s="1">
        <v>312030.09375</v>
      </c>
      <c r="L1219" s="1">
        <v>4888441</v>
      </c>
      <c r="M1219" s="1">
        <v>4.5099999755620956E-2</v>
      </c>
      <c r="N1219" s="1">
        <v>0.93117541074752808</v>
      </c>
      <c r="O1219" s="1">
        <v>3.4596998244524002E-2</v>
      </c>
      <c r="P1219" s="1">
        <v>2.7473876476287842</v>
      </c>
      <c r="Q1219" s="1">
        <v>5.5480938404798508E-2</v>
      </c>
      <c r="S1219" s="1">
        <v>39</v>
      </c>
      <c r="T1219" s="1">
        <v>1</v>
      </c>
      <c r="U1219" s="1">
        <v>6494337</v>
      </c>
      <c r="V1219" s="1">
        <v>0.13517794013023376</v>
      </c>
      <c r="W1219" s="1">
        <v>2.1257214546203613</v>
      </c>
      <c r="X1219" s="1">
        <v>2.1257214546203613</v>
      </c>
    </row>
    <row r="1220" spans="1:24" x14ac:dyDescent="0.35">
      <c r="A1220" s="1">
        <v>400303</v>
      </c>
      <c r="B1220" s="1" t="s">
        <v>2353</v>
      </c>
      <c r="C1220" s="1">
        <v>103026873</v>
      </c>
      <c r="D1220" s="1">
        <v>303</v>
      </c>
      <c r="E1220" s="1" t="s">
        <v>2425</v>
      </c>
      <c r="F1220" s="1" t="s">
        <v>44</v>
      </c>
      <c r="G1220" s="1" t="s">
        <v>43</v>
      </c>
      <c r="H1220" s="1" t="s">
        <v>916</v>
      </c>
      <c r="S1220" s="1">
        <v>40</v>
      </c>
      <c r="T1220" s="1">
        <v>1</v>
      </c>
      <c r="U1220" s="1">
        <v>0</v>
      </c>
      <c r="V1220" s="1">
        <v>0</v>
      </c>
      <c r="W1220" s="1">
        <v>-100</v>
      </c>
      <c r="X1220" s="1">
        <v>-100</v>
      </c>
    </row>
    <row r="1221" spans="1:24" x14ac:dyDescent="0.35">
      <c r="A1221" s="1">
        <v>410303</v>
      </c>
      <c r="B1221" s="1" t="s">
        <v>2354</v>
      </c>
      <c r="C1221" s="1">
        <v>103026873</v>
      </c>
      <c r="D1221" s="1">
        <v>303</v>
      </c>
      <c r="E1221" s="1" t="s">
        <v>2425</v>
      </c>
      <c r="F1221" s="1" t="s">
        <v>44</v>
      </c>
      <c r="G1221" s="1" t="s">
        <v>43</v>
      </c>
      <c r="H1221" s="1" t="s">
        <v>916</v>
      </c>
      <c r="S1221" s="1">
        <v>41</v>
      </c>
      <c r="T1221" s="1">
        <v>1</v>
      </c>
      <c r="U1221" s="1">
        <v>0</v>
      </c>
      <c r="V1221" s="1">
        <v>0</v>
      </c>
    </row>
    <row r="1222" spans="1:24" x14ac:dyDescent="0.35">
      <c r="A1222" s="1">
        <v>420303</v>
      </c>
      <c r="B1222" s="1" t="s">
        <v>2355</v>
      </c>
      <c r="C1222" s="1">
        <v>103026873</v>
      </c>
      <c r="D1222" s="1">
        <v>303</v>
      </c>
      <c r="E1222" s="1" t="s">
        <v>2425</v>
      </c>
      <c r="F1222" s="1" t="s">
        <v>44</v>
      </c>
      <c r="G1222" s="1" t="s">
        <v>43</v>
      </c>
      <c r="H1222" s="1" t="s">
        <v>916</v>
      </c>
      <c r="S1222" s="1">
        <v>42</v>
      </c>
      <c r="T1222" s="1">
        <v>1</v>
      </c>
      <c r="U1222" s="1">
        <v>0</v>
      </c>
      <c r="V1222" s="1">
        <v>0</v>
      </c>
    </row>
    <row r="1223" spans="1:24" x14ac:dyDescent="0.35">
      <c r="A1223" s="1">
        <v>430303</v>
      </c>
      <c r="B1223" s="1" t="s">
        <v>2356</v>
      </c>
      <c r="C1223" s="1">
        <v>103026873</v>
      </c>
      <c r="D1223" s="1">
        <v>303</v>
      </c>
      <c r="E1223" s="1" t="s">
        <v>2425</v>
      </c>
      <c r="F1223" s="1" t="s">
        <v>44</v>
      </c>
      <c r="G1223" s="1" t="s">
        <v>43</v>
      </c>
      <c r="H1223" s="1" t="s">
        <v>916</v>
      </c>
      <c r="S1223" s="1">
        <v>43</v>
      </c>
      <c r="T1223" s="1">
        <v>1</v>
      </c>
      <c r="U1223" s="1">
        <v>0</v>
      </c>
      <c r="V1223" s="1">
        <v>0</v>
      </c>
    </row>
    <row r="1224" spans="1:24" x14ac:dyDescent="0.35">
      <c r="A1224" s="1">
        <v>440303</v>
      </c>
      <c r="B1224" s="1" t="s">
        <v>2357</v>
      </c>
      <c r="C1224" s="1">
        <v>103026873</v>
      </c>
      <c r="D1224" s="1">
        <v>303</v>
      </c>
      <c r="E1224" s="1" t="s">
        <v>2425</v>
      </c>
      <c r="F1224" s="1" t="s">
        <v>44</v>
      </c>
      <c r="G1224" s="1" t="s">
        <v>43</v>
      </c>
      <c r="H1224" s="1" t="s">
        <v>916</v>
      </c>
      <c r="S1224" s="1">
        <v>44</v>
      </c>
      <c r="T1224" s="1">
        <v>1</v>
      </c>
      <c r="U1224" s="1">
        <v>0</v>
      </c>
      <c r="V1224" s="1">
        <v>0</v>
      </c>
    </row>
    <row r="1225" spans="1:24" x14ac:dyDescent="0.35">
      <c r="A1225" s="1">
        <v>450303</v>
      </c>
      <c r="B1225" s="1" t="s">
        <v>2358</v>
      </c>
      <c r="C1225" s="1">
        <v>103026873</v>
      </c>
      <c r="D1225" s="1">
        <v>303</v>
      </c>
      <c r="E1225" s="1" t="s">
        <v>2425</v>
      </c>
      <c r="F1225" s="1" t="s">
        <v>44</v>
      </c>
      <c r="G1225" s="1" t="s">
        <v>43</v>
      </c>
      <c r="H1225" s="1" t="s">
        <v>916</v>
      </c>
      <c r="S1225" s="1">
        <v>45</v>
      </c>
      <c r="T1225" s="1">
        <v>1</v>
      </c>
      <c r="U1225" s="1">
        <v>0</v>
      </c>
      <c r="V1225" s="1">
        <v>0</v>
      </c>
    </row>
    <row r="1226" spans="1:24" x14ac:dyDescent="0.35">
      <c r="A1226" s="1">
        <v>460303</v>
      </c>
      <c r="B1226" s="1" t="s">
        <v>2359</v>
      </c>
      <c r="C1226" s="1">
        <v>103026873</v>
      </c>
      <c r="D1226" s="1">
        <v>303</v>
      </c>
      <c r="E1226" s="1" t="s">
        <v>2425</v>
      </c>
      <c r="F1226" s="1" t="s">
        <v>44</v>
      </c>
      <c r="G1226" s="1" t="s">
        <v>43</v>
      </c>
      <c r="H1226" s="1" t="s">
        <v>916</v>
      </c>
      <c r="S1226" s="1">
        <v>46</v>
      </c>
      <c r="T1226" s="1">
        <v>1</v>
      </c>
      <c r="U1226" s="1">
        <v>0</v>
      </c>
      <c r="V1226" s="1">
        <v>0</v>
      </c>
    </row>
    <row r="1227" spans="1:24" x14ac:dyDescent="0.35">
      <c r="A1227" s="1">
        <v>470303</v>
      </c>
      <c r="B1227" s="1" t="s">
        <v>2360</v>
      </c>
      <c r="C1227" s="1">
        <v>103026873</v>
      </c>
      <c r="D1227" s="1">
        <v>303</v>
      </c>
      <c r="E1227" s="1" t="s">
        <v>2425</v>
      </c>
      <c r="F1227" s="1" t="s">
        <v>44</v>
      </c>
      <c r="G1227" s="1" t="s">
        <v>43</v>
      </c>
      <c r="H1227" s="1" t="s">
        <v>916</v>
      </c>
      <c r="S1227" s="1">
        <v>47</v>
      </c>
      <c r="T1227" s="1">
        <v>1</v>
      </c>
      <c r="U1227" s="1">
        <v>0</v>
      </c>
      <c r="V1227" s="1">
        <v>0</v>
      </c>
    </row>
    <row r="1228" spans="1:24" x14ac:dyDescent="0.35">
      <c r="A1228" s="1">
        <v>480303</v>
      </c>
      <c r="B1228" s="1" t="s">
        <v>2361</v>
      </c>
      <c r="C1228" s="1">
        <v>103026873</v>
      </c>
      <c r="D1228" s="1">
        <v>303</v>
      </c>
      <c r="E1228" s="1" t="s">
        <v>2425</v>
      </c>
      <c r="F1228" s="1" t="s">
        <v>44</v>
      </c>
      <c r="G1228" s="1" t="s">
        <v>43</v>
      </c>
      <c r="H1228" s="1" t="s">
        <v>916</v>
      </c>
      <c r="S1228" s="1">
        <v>48</v>
      </c>
      <c r="T1228" s="1">
        <v>1</v>
      </c>
      <c r="U1228" s="1">
        <v>0</v>
      </c>
      <c r="V1228" s="1">
        <v>0</v>
      </c>
    </row>
    <row r="1229" spans="1:24" x14ac:dyDescent="0.35">
      <c r="A1229" s="1">
        <v>290288</v>
      </c>
      <c r="B1229" s="1" t="s">
        <v>2341</v>
      </c>
      <c r="C1229" s="1">
        <v>103026902</v>
      </c>
      <c r="D1229" s="1">
        <v>288</v>
      </c>
      <c r="E1229" s="1" t="s">
        <v>2426</v>
      </c>
      <c r="F1229" s="1" t="s">
        <v>44</v>
      </c>
      <c r="G1229" s="1" t="s">
        <v>43</v>
      </c>
      <c r="H1229" s="1" t="s">
        <v>916</v>
      </c>
      <c r="I1229" s="1">
        <v>2323234.88</v>
      </c>
      <c r="K1229" s="1">
        <v>393030</v>
      </c>
      <c r="L1229" s="1">
        <v>5856780.5</v>
      </c>
      <c r="S1229" s="1">
        <v>29</v>
      </c>
      <c r="T1229" s="1">
        <v>1</v>
      </c>
      <c r="U1229" s="1">
        <v>8573046</v>
      </c>
      <c r="V1229" s="1">
        <v>0</v>
      </c>
    </row>
    <row r="1230" spans="1:24" x14ac:dyDescent="0.35">
      <c r="A1230" s="1">
        <v>300288</v>
      </c>
      <c r="B1230" s="1" t="s">
        <v>2343</v>
      </c>
      <c r="C1230" s="1">
        <v>103026902</v>
      </c>
      <c r="D1230" s="1">
        <v>288</v>
      </c>
      <c r="E1230" s="1" t="s">
        <v>2426</v>
      </c>
      <c r="F1230" s="1" t="s">
        <v>44</v>
      </c>
      <c r="G1230" s="1" t="s">
        <v>43</v>
      </c>
      <c r="H1230" s="1" t="s">
        <v>916</v>
      </c>
      <c r="I1230" s="1">
        <v>2333351</v>
      </c>
      <c r="K1230" s="1">
        <v>393030</v>
      </c>
      <c r="L1230" s="1">
        <v>6108962</v>
      </c>
      <c r="M1230" s="1">
        <v>0.25218150019645691</v>
      </c>
      <c r="N1230" s="1">
        <v>4.3058042526245117</v>
      </c>
      <c r="O1230" s="1">
        <v>1.0116119869053364E-2</v>
      </c>
      <c r="P1230" s="1">
        <v>0.43543252348899841</v>
      </c>
      <c r="Q1230" s="1">
        <v>0</v>
      </c>
      <c r="S1230" s="1">
        <v>30</v>
      </c>
      <c r="T1230" s="1">
        <v>1</v>
      </c>
      <c r="U1230" s="1">
        <v>8835343</v>
      </c>
      <c r="V1230" s="1">
        <v>0.26229763031005859</v>
      </c>
      <c r="W1230" s="1">
        <v>3.0595543384552002</v>
      </c>
      <c r="X1230" s="1">
        <v>3.0595543384552002</v>
      </c>
    </row>
    <row r="1231" spans="1:24" x14ac:dyDescent="0.35">
      <c r="A1231" s="1">
        <v>310288</v>
      </c>
      <c r="B1231" s="1" t="s">
        <v>2344</v>
      </c>
      <c r="C1231" s="1">
        <v>103026902</v>
      </c>
      <c r="D1231" s="1">
        <v>288</v>
      </c>
      <c r="E1231" s="1" t="s">
        <v>2426</v>
      </c>
      <c r="F1231" s="1" t="s">
        <v>44</v>
      </c>
      <c r="G1231" s="1" t="s">
        <v>43</v>
      </c>
      <c r="H1231" s="1" t="s">
        <v>916</v>
      </c>
      <c r="I1231" s="1">
        <v>2378287.13</v>
      </c>
      <c r="K1231" s="1">
        <v>393030</v>
      </c>
      <c r="L1231" s="1">
        <v>6198561.5</v>
      </c>
      <c r="M1231" s="1">
        <v>8.9599497616291046E-2</v>
      </c>
      <c r="N1231" s="1">
        <v>1.4666894674301147</v>
      </c>
      <c r="O1231" s="1">
        <v>4.4936131685972214E-2</v>
      </c>
      <c r="P1231" s="1">
        <v>1.9258195161819458</v>
      </c>
      <c r="Q1231" s="1">
        <v>0</v>
      </c>
      <c r="S1231" s="1">
        <v>31</v>
      </c>
      <c r="T1231" s="1">
        <v>1</v>
      </c>
      <c r="U1231" s="1">
        <v>8969879</v>
      </c>
      <c r="V1231" s="1">
        <v>0.13453562557697296</v>
      </c>
      <c r="W1231" s="1">
        <v>1.5227025747299194</v>
      </c>
      <c r="X1231" s="1">
        <v>1.5227025747299194</v>
      </c>
    </row>
    <row r="1232" spans="1:24" x14ac:dyDescent="0.35">
      <c r="A1232" s="1">
        <v>320288</v>
      </c>
      <c r="B1232" s="1" t="s">
        <v>2345</v>
      </c>
      <c r="C1232" s="1">
        <v>103026902</v>
      </c>
      <c r="D1232" s="1">
        <v>288</v>
      </c>
      <c r="E1232" s="1" t="s">
        <v>2426</v>
      </c>
      <c r="F1232" s="1" t="s">
        <v>44</v>
      </c>
      <c r="G1232" s="1" t="s">
        <v>43</v>
      </c>
      <c r="H1232" s="1" t="s">
        <v>916</v>
      </c>
      <c r="I1232" s="1">
        <v>2396616.64</v>
      </c>
      <c r="K1232" s="1">
        <v>393030</v>
      </c>
      <c r="L1232" s="1">
        <v>6329056</v>
      </c>
      <c r="M1232" s="1">
        <v>0.13049450516700745</v>
      </c>
      <c r="N1232" s="1">
        <v>2.1052384376525879</v>
      </c>
      <c r="O1232" s="1">
        <v>1.832951046526432E-2</v>
      </c>
      <c r="P1232" s="1">
        <v>0.77070212364196777</v>
      </c>
      <c r="Q1232" s="1">
        <v>0</v>
      </c>
      <c r="S1232" s="1">
        <v>32</v>
      </c>
      <c r="T1232" s="1">
        <v>1</v>
      </c>
      <c r="U1232" s="1">
        <v>9118703</v>
      </c>
      <c r="V1232" s="1">
        <v>0.14882402122020721</v>
      </c>
      <c r="W1232" s="1">
        <v>1.6591528654098511</v>
      </c>
      <c r="X1232" s="1">
        <v>1.6591528654098511</v>
      </c>
    </row>
    <row r="1233" spans="1:24" x14ac:dyDescent="0.35">
      <c r="A1233" s="1">
        <v>330288</v>
      </c>
      <c r="B1233" s="1" t="s">
        <v>2346</v>
      </c>
      <c r="C1233" s="1">
        <v>103026902</v>
      </c>
      <c r="D1233" s="1">
        <v>288</v>
      </c>
      <c r="E1233" s="1" t="s">
        <v>2426</v>
      </c>
      <c r="F1233" s="1" t="s">
        <v>44</v>
      </c>
      <c r="G1233" s="1" t="s">
        <v>43</v>
      </c>
      <c r="H1233" s="1" t="s">
        <v>916</v>
      </c>
      <c r="I1233" s="1">
        <v>2480792.25</v>
      </c>
      <c r="K1233" s="1">
        <v>393030</v>
      </c>
      <c r="L1233" s="1">
        <v>6490788.5</v>
      </c>
      <c r="M1233" s="1">
        <v>0.16173249483108521</v>
      </c>
      <c r="N1233" s="1">
        <v>2.5553967952728271</v>
      </c>
      <c r="O1233" s="1">
        <v>8.4175609052181244E-2</v>
      </c>
      <c r="P1233" s="1">
        <v>3.5122685432434082</v>
      </c>
      <c r="Q1233" s="1">
        <v>0</v>
      </c>
      <c r="S1233" s="1">
        <v>33</v>
      </c>
      <c r="T1233" s="1">
        <v>1</v>
      </c>
      <c r="U1233" s="1">
        <v>9364611</v>
      </c>
      <c r="V1233" s="1">
        <v>0.24590811133384705</v>
      </c>
      <c r="W1233" s="1">
        <v>2.6967432498931885</v>
      </c>
      <c r="X1233" s="1">
        <v>2.6967432498931885</v>
      </c>
    </row>
    <row r="1234" spans="1:24" x14ac:dyDescent="0.35">
      <c r="A1234" s="1">
        <v>340288</v>
      </c>
      <c r="B1234" s="1" t="s">
        <v>2347</v>
      </c>
      <c r="C1234" s="1">
        <v>103026902</v>
      </c>
      <c r="D1234" s="1">
        <v>288</v>
      </c>
      <c r="E1234" s="1" t="s">
        <v>2426</v>
      </c>
      <c r="F1234" s="1" t="s">
        <v>44</v>
      </c>
      <c r="G1234" s="1" t="s">
        <v>43</v>
      </c>
      <c r="H1234" s="1" t="s">
        <v>916</v>
      </c>
      <c r="I1234" s="1">
        <v>2485078.66</v>
      </c>
      <c r="K1234" s="1">
        <v>393030</v>
      </c>
      <c r="L1234" s="1">
        <v>6490780</v>
      </c>
      <c r="M1234" s="1">
        <v>-8.5000001490698196E-6</v>
      </c>
      <c r="N1234" s="1">
        <v>-1.3095480971969664E-4</v>
      </c>
      <c r="O1234" s="1">
        <v>4.2864098213613033E-3</v>
      </c>
      <c r="P1234" s="1">
        <v>0.17278391122817993</v>
      </c>
      <c r="Q1234" s="1">
        <v>0</v>
      </c>
      <c r="S1234" s="1">
        <v>34</v>
      </c>
      <c r="T1234" s="1">
        <v>1</v>
      </c>
      <c r="U1234" s="1">
        <v>9368889</v>
      </c>
      <c r="V1234" s="1">
        <v>4.2779096402227879E-3</v>
      </c>
      <c r="W1234" s="1">
        <v>4.5682623982429504E-2</v>
      </c>
      <c r="X1234" s="1">
        <v>4.5682623982429504E-2</v>
      </c>
    </row>
    <row r="1235" spans="1:24" x14ac:dyDescent="0.35">
      <c r="A1235" s="1">
        <v>350288</v>
      </c>
      <c r="B1235" s="1" t="s">
        <v>2348</v>
      </c>
      <c r="C1235" s="1">
        <v>103026902</v>
      </c>
      <c r="D1235" s="1">
        <v>288</v>
      </c>
      <c r="E1235" s="1" t="s">
        <v>2426</v>
      </c>
      <c r="F1235" s="1" t="s">
        <v>44</v>
      </c>
      <c r="G1235" s="1" t="s">
        <v>43</v>
      </c>
      <c r="H1235" s="1" t="s">
        <v>916</v>
      </c>
      <c r="I1235" s="1">
        <v>2615510.91</v>
      </c>
      <c r="K1235" s="1">
        <v>393030</v>
      </c>
      <c r="L1235" s="1">
        <v>6816520</v>
      </c>
      <c r="M1235" s="1">
        <v>0.32574000954627991</v>
      </c>
      <c r="N1235" s="1">
        <v>5.0185031890869141</v>
      </c>
      <c r="O1235" s="1">
        <v>0.13043224811553955</v>
      </c>
      <c r="P1235" s="1">
        <v>5.2486166954040527</v>
      </c>
      <c r="Q1235" s="1">
        <v>0</v>
      </c>
      <c r="S1235" s="1">
        <v>35</v>
      </c>
      <c r="T1235" s="1">
        <v>1</v>
      </c>
      <c r="U1235" s="1">
        <v>9825061</v>
      </c>
      <c r="V1235" s="1">
        <v>0.45617225766181946</v>
      </c>
      <c r="W1235" s="1">
        <v>4.8690085411071777</v>
      </c>
      <c r="X1235" s="1">
        <v>4.8690085411071777</v>
      </c>
    </row>
    <row r="1236" spans="1:24" x14ac:dyDescent="0.35">
      <c r="A1236" s="1">
        <v>360288</v>
      </c>
      <c r="B1236" s="1" t="s">
        <v>2349</v>
      </c>
      <c r="C1236" s="1">
        <v>103026902</v>
      </c>
      <c r="D1236" s="1">
        <v>288</v>
      </c>
      <c r="E1236" s="1" t="s">
        <v>2426</v>
      </c>
      <c r="F1236" s="1" t="s">
        <v>44</v>
      </c>
      <c r="G1236" s="1" t="s">
        <v>43</v>
      </c>
      <c r="H1236" s="1" t="s">
        <v>916</v>
      </c>
      <c r="I1236" s="1">
        <v>2784812.6</v>
      </c>
      <c r="K1236" s="1">
        <v>393030</v>
      </c>
      <c r="L1236" s="1">
        <v>7932685</v>
      </c>
      <c r="M1236" s="1">
        <v>1.1161650419235229</v>
      </c>
      <c r="N1236" s="1">
        <v>16.374410629272461</v>
      </c>
      <c r="O1236" s="1">
        <v>0.16930168867111206</v>
      </c>
      <c r="P1236" s="1">
        <v>6.472987174987793</v>
      </c>
      <c r="Q1236" s="1">
        <v>0</v>
      </c>
      <c r="S1236" s="1">
        <v>36</v>
      </c>
      <c r="T1236" s="1">
        <v>1</v>
      </c>
      <c r="U1236" s="1">
        <v>11110528</v>
      </c>
      <c r="V1236" s="1">
        <v>1.2854666709899902</v>
      </c>
      <c r="W1236" s="1">
        <v>13.083552360534668</v>
      </c>
      <c r="X1236" s="1">
        <v>13.083552360534668</v>
      </c>
    </row>
    <row r="1237" spans="1:24" x14ac:dyDescent="0.35">
      <c r="A1237" s="1">
        <v>370288</v>
      </c>
      <c r="B1237" s="1" t="s">
        <v>2350</v>
      </c>
      <c r="C1237" s="1">
        <v>103026902</v>
      </c>
      <c r="D1237" s="1">
        <v>288</v>
      </c>
      <c r="E1237" s="1" t="s">
        <v>2426</v>
      </c>
      <c r="F1237" s="1" t="s">
        <v>44</v>
      </c>
      <c r="G1237" s="1" t="s">
        <v>43</v>
      </c>
      <c r="H1237" s="1" t="s">
        <v>916</v>
      </c>
      <c r="I1237" s="1">
        <v>2885613.57</v>
      </c>
      <c r="K1237" s="1">
        <v>393030</v>
      </c>
      <c r="L1237" s="1">
        <v>8940329</v>
      </c>
      <c r="M1237" s="1">
        <v>1.0076440572738647</v>
      </c>
      <c r="N1237" s="1">
        <v>12.702432632446289</v>
      </c>
      <c r="O1237" s="1">
        <v>0.10080096870660782</v>
      </c>
      <c r="P1237" s="1">
        <v>3.6196680068969727</v>
      </c>
      <c r="Q1237" s="1">
        <v>0</v>
      </c>
      <c r="S1237" s="1">
        <v>37</v>
      </c>
      <c r="T1237" s="1">
        <v>1</v>
      </c>
      <c r="U1237" s="1">
        <v>12218972</v>
      </c>
      <c r="V1237" s="1">
        <v>1.1084450483322144</v>
      </c>
      <c r="W1237" s="1">
        <v>9.9765195846557617</v>
      </c>
      <c r="X1237" s="1">
        <v>9.9765195846557617</v>
      </c>
    </row>
    <row r="1238" spans="1:24" x14ac:dyDescent="0.35">
      <c r="A1238" s="1">
        <v>380288</v>
      </c>
      <c r="B1238" s="1" t="s">
        <v>2351</v>
      </c>
      <c r="C1238" s="1">
        <v>103026902</v>
      </c>
      <c r="D1238" s="1">
        <v>288</v>
      </c>
      <c r="E1238" s="1" t="s">
        <v>2426</v>
      </c>
      <c r="F1238" s="1" t="s">
        <v>44</v>
      </c>
      <c r="G1238" s="1" t="s">
        <v>43</v>
      </c>
      <c r="H1238" s="1" t="s">
        <v>916</v>
      </c>
      <c r="I1238" s="1">
        <v>3069689</v>
      </c>
      <c r="K1238" s="1">
        <v>637388.625</v>
      </c>
      <c r="L1238" s="1">
        <v>9531881</v>
      </c>
      <c r="M1238" s="1">
        <v>0.5915520191192627</v>
      </c>
      <c r="N1238" s="1">
        <v>6.6166691780090332</v>
      </c>
      <c r="O1238" s="1">
        <v>0.18407543003559113</v>
      </c>
      <c r="P1238" s="1">
        <v>6.3790740966796875</v>
      </c>
      <c r="Q1238" s="1">
        <v>0.24435862898826599</v>
      </c>
      <c r="S1238" s="1">
        <v>38</v>
      </c>
      <c r="T1238" s="1">
        <v>1</v>
      </c>
      <c r="U1238" s="1">
        <v>13238958</v>
      </c>
      <c r="V1238" s="1">
        <v>1.0199861526489258</v>
      </c>
      <c r="W1238" s="1">
        <v>8.347559928894043</v>
      </c>
      <c r="X1238" s="1">
        <v>8.347559928894043</v>
      </c>
    </row>
    <row r="1239" spans="1:24" x14ac:dyDescent="0.35">
      <c r="A1239" s="1">
        <v>390288</v>
      </c>
      <c r="B1239" s="1" t="s">
        <v>2352</v>
      </c>
      <c r="C1239" s="1">
        <v>103026902</v>
      </c>
      <c r="D1239" s="1">
        <v>288</v>
      </c>
      <c r="E1239" s="1" t="s">
        <v>2426</v>
      </c>
      <c r="F1239" s="1" t="s">
        <v>44</v>
      </c>
      <c r="G1239" s="1" t="s">
        <v>43</v>
      </c>
      <c r="H1239" s="1" t="s">
        <v>916</v>
      </c>
      <c r="I1239" s="1">
        <v>3086509</v>
      </c>
      <c r="K1239" s="1">
        <v>881619.875</v>
      </c>
      <c r="L1239" s="1">
        <v>9681976</v>
      </c>
      <c r="M1239" s="1">
        <v>0.15009500086307526</v>
      </c>
      <c r="N1239" s="1">
        <v>1.5746629238128662</v>
      </c>
      <c r="O1239" s="1">
        <v>1.6820000484585762E-2</v>
      </c>
      <c r="P1239" s="1">
        <v>0.54793822765350342</v>
      </c>
      <c r="Q1239" s="1">
        <v>0.24423125386238098</v>
      </c>
      <c r="S1239" s="1">
        <v>39</v>
      </c>
      <c r="T1239" s="1">
        <v>1</v>
      </c>
      <c r="U1239" s="1">
        <v>13650105</v>
      </c>
      <c r="V1239" s="1">
        <v>0.41114628314971924</v>
      </c>
      <c r="W1239" s="1">
        <v>3.1055843830108643</v>
      </c>
      <c r="X1239" s="1">
        <v>3.1055843830108643</v>
      </c>
    </row>
    <row r="1240" spans="1:24" x14ac:dyDescent="0.35">
      <c r="A1240" s="1">
        <v>400288</v>
      </c>
      <c r="B1240" s="1" t="s">
        <v>2353</v>
      </c>
      <c r="C1240" s="1">
        <v>103026902</v>
      </c>
      <c r="D1240" s="1">
        <v>288</v>
      </c>
      <c r="E1240" s="1" t="s">
        <v>2426</v>
      </c>
      <c r="F1240" s="1" t="s">
        <v>44</v>
      </c>
      <c r="G1240" s="1" t="s">
        <v>43</v>
      </c>
      <c r="H1240" s="1" t="s">
        <v>916</v>
      </c>
      <c r="S1240" s="1">
        <v>40</v>
      </c>
      <c r="T1240" s="1">
        <v>1</v>
      </c>
      <c r="U1240" s="1">
        <v>0</v>
      </c>
      <c r="V1240" s="1">
        <v>0</v>
      </c>
      <c r="W1240" s="1">
        <v>-100</v>
      </c>
      <c r="X1240" s="1">
        <v>-100</v>
      </c>
    </row>
    <row r="1241" spans="1:24" x14ac:dyDescent="0.35">
      <c r="A1241" s="1">
        <v>410288</v>
      </c>
      <c r="B1241" s="1" t="s">
        <v>2354</v>
      </c>
      <c r="C1241" s="1">
        <v>103026902</v>
      </c>
      <c r="D1241" s="1">
        <v>288</v>
      </c>
      <c r="E1241" s="1" t="s">
        <v>2426</v>
      </c>
      <c r="F1241" s="1" t="s">
        <v>44</v>
      </c>
      <c r="G1241" s="1" t="s">
        <v>43</v>
      </c>
      <c r="H1241" s="1" t="s">
        <v>916</v>
      </c>
      <c r="S1241" s="1">
        <v>41</v>
      </c>
      <c r="T1241" s="1">
        <v>1</v>
      </c>
      <c r="U1241" s="1">
        <v>0</v>
      </c>
      <c r="V1241" s="1">
        <v>0</v>
      </c>
    </row>
    <row r="1242" spans="1:24" x14ac:dyDescent="0.35">
      <c r="A1242" s="1">
        <v>420288</v>
      </c>
      <c r="B1242" s="1" t="s">
        <v>2355</v>
      </c>
      <c r="C1242" s="1">
        <v>103026902</v>
      </c>
      <c r="D1242" s="1">
        <v>288</v>
      </c>
      <c r="E1242" s="1" t="s">
        <v>2426</v>
      </c>
      <c r="F1242" s="1" t="s">
        <v>44</v>
      </c>
      <c r="G1242" s="1" t="s">
        <v>43</v>
      </c>
      <c r="H1242" s="1" t="s">
        <v>916</v>
      </c>
      <c r="S1242" s="1">
        <v>42</v>
      </c>
      <c r="T1242" s="1">
        <v>1</v>
      </c>
      <c r="U1242" s="1">
        <v>0</v>
      </c>
      <c r="V1242" s="1">
        <v>0</v>
      </c>
    </row>
    <row r="1243" spans="1:24" x14ac:dyDescent="0.35">
      <c r="A1243" s="1">
        <v>430288</v>
      </c>
      <c r="B1243" s="1" t="s">
        <v>2356</v>
      </c>
      <c r="C1243" s="1">
        <v>103026902</v>
      </c>
      <c r="D1243" s="1">
        <v>288</v>
      </c>
      <c r="E1243" s="1" t="s">
        <v>2426</v>
      </c>
      <c r="F1243" s="1" t="s">
        <v>44</v>
      </c>
      <c r="G1243" s="1" t="s">
        <v>43</v>
      </c>
      <c r="H1243" s="1" t="s">
        <v>916</v>
      </c>
      <c r="S1243" s="1">
        <v>43</v>
      </c>
      <c r="T1243" s="1">
        <v>1</v>
      </c>
      <c r="U1243" s="1">
        <v>0</v>
      </c>
      <c r="V1243" s="1">
        <v>0</v>
      </c>
    </row>
    <row r="1244" spans="1:24" x14ac:dyDescent="0.35">
      <c r="A1244" s="1">
        <v>440288</v>
      </c>
      <c r="B1244" s="1" t="s">
        <v>2357</v>
      </c>
      <c r="C1244" s="1">
        <v>103026902</v>
      </c>
      <c r="D1244" s="1">
        <v>288</v>
      </c>
      <c r="E1244" s="1" t="s">
        <v>2426</v>
      </c>
      <c r="F1244" s="1" t="s">
        <v>44</v>
      </c>
      <c r="G1244" s="1" t="s">
        <v>43</v>
      </c>
      <c r="H1244" s="1" t="s">
        <v>916</v>
      </c>
      <c r="S1244" s="1">
        <v>44</v>
      </c>
      <c r="T1244" s="1">
        <v>1</v>
      </c>
      <c r="U1244" s="1">
        <v>0</v>
      </c>
      <c r="V1244" s="1">
        <v>0</v>
      </c>
    </row>
    <row r="1245" spans="1:24" x14ac:dyDescent="0.35">
      <c r="A1245" s="1">
        <v>450288</v>
      </c>
      <c r="B1245" s="1" t="s">
        <v>2358</v>
      </c>
      <c r="C1245" s="1">
        <v>103026902</v>
      </c>
      <c r="D1245" s="1">
        <v>288</v>
      </c>
      <c r="E1245" s="1" t="s">
        <v>2426</v>
      </c>
      <c r="F1245" s="1" t="s">
        <v>44</v>
      </c>
      <c r="G1245" s="1" t="s">
        <v>43</v>
      </c>
      <c r="H1245" s="1" t="s">
        <v>916</v>
      </c>
      <c r="S1245" s="1">
        <v>45</v>
      </c>
      <c r="T1245" s="1">
        <v>1</v>
      </c>
      <c r="U1245" s="1">
        <v>0</v>
      </c>
      <c r="V1245" s="1">
        <v>0</v>
      </c>
    </row>
    <row r="1246" spans="1:24" x14ac:dyDescent="0.35">
      <c r="A1246" s="1">
        <v>460288</v>
      </c>
      <c r="B1246" s="1" t="s">
        <v>2359</v>
      </c>
      <c r="C1246" s="1">
        <v>103026902</v>
      </c>
      <c r="D1246" s="1">
        <v>288</v>
      </c>
      <c r="E1246" s="1" t="s">
        <v>2426</v>
      </c>
      <c r="F1246" s="1" t="s">
        <v>44</v>
      </c>
      <c r="G1246" s="1" t="s">
        <v>43</v>
      </c>
      <c r="H1246" s="1" t="s">
        <v>916</v>
      </c>
      <c r="S1246" s="1">
        <v>46</v>
      </c>
      <c r="T1246" s="1">
        <v>1</v>
      </c>
      <c r="U1246" s="1">
        <v>0</v>
      </c>
      <c r="V1246" s="1">
        <v>0</v>
      </c>
    </row>
    <row r="1247" spans="1:24" x14ac:dyDescent="0.35">
      <c r="A1247" s="1">
        <v>470288</v>
      </c>
      <c r="B1247" s="1" t="s">
        <v>2360</v>
      </c>
      <c r="C1247" s="1">
        <v>103026902</v>
      </c>
      <c r="D1247" s="1">
        <v>288</v>
      </c>
      <c r="E1247" s="1" t="s">
        <v>2426</v>
      </c>
      <c r="F1247" s="1" t="s">
        <v>44</v>
      </c>
      <c r="G1247" s="1" t="s">
        <v>43</v>
      </c>
      <c r="H1247" s="1" t="s">
        <v>916</v>
      </c>
      <c r="S1247" s="1">
        <v>47</v>
      </c>
      <c r="T1247" s="1">
        <v>1</v>
      </c>
      <c r="U1247" s="1">
        <v>0</v>
      </c>
      <c r="V1247" s="1">
        <v>0</v>
      </c>
    </row>
    <row r="1248" spans="1:24" x14ac:dyDescent="0.35">
      <c r="A1248" s="1">
        <v>480288</v>
      </c>
      <c r="B1248" s="1" t="s">
        <v>2361</v>
      </c>
      <c r="C1248" s="1">
        <v>103026902</v>
      </c>
      <c r="D1248" s="1">
        <v>288</v>
      </c>
      <c r="E1248" s="1" t="s">
        <v>2426</v>
      </c>
      <c r="F1248" s="1" t="s">
        <v>44</v>
      </c>
      <c r="G1248" s="1" t="s">
        <v>43</v>
      </c>
      <c r="H1248" s="1" t="s">
        <v>916</v>
      </c>
      <c r="S1248" s="1">
        <v>48</v>
      </c>
      <c r="T1248" s="1">
        <v>1</v>
      </c>
      <c r="U1248" s="1">
        <v>0</v>
      </c>
      <c r="V1248" s="1">
        <v>0</v>
      </c>
    </row>
    <row r="1249" spans="1:24" x14ac:dyDescent="0.35">
      <c r="A1249" s="1">
        <v>250561</v>
      </c>
      <c r="B1249" s="1" t="s">
        <v>2364</v>
      </c>
      <c r="C1249" s="1">
        <v>103027307</v>
      </c>
      <c r="D1249" s="1">
        <v>561</v>
      </c>
      <c r="E1249" s="1" t="s">
        <v>48</v>
      </c>
      <c r="F1249" s="1" t="s">
        <v>48</v>
      </c>
      <c r="G1249" s="1" t="s">
        <v>48</v>
      </c>
      <c r="H1249" s="1" t="s">
        <v>48</v>
      </c>
      <c r="S1249" s="1">
        <v>25</v>
      </c>
      <c r="T1249" s="1">
        <v>2</v>
      </c>
      <c r="U1249" s="1">
        <v>0</v>
      </c>
      <c r="V1249" s="1">
        <v>0</v>
      </c>
    </row>
    <row r="1250" spans="1:24" x14ac:dyDescent="0.35">
      <c r="A1250" s="1">
        <v>260561</v>
      </c>
      <c r="B1250" s="1" t="s">
        <v>2365</v>
      </c>
      <c r="C1250" s="1">
        <v>103027307</v>
      </c>
      <c r="D1250" s="1">
        <v>561</v>
      </c>
      <c r="E1250" s="1" t="s">
        <v>48</v>
      </c>
      <c r="F1250" s="1" t="s">
        <v>48</v>
      </c>
      <c r="G1250" s="1" t="s">
        <v>48</v>
      </c>
      <c r="H1250" s="1" t="s">
        <v>48</v>
      </c>
      <c r="S1250" s="1">
        <v>26</v>
      </c>
      <c r="T1250" s="1">
        <v>2</v>
      </c>
      <c r="U1250" s="1">
        <v>0</v>
      </c>
      <c r="V1250" s="1">
        <v>0</v>
      </c>
    </row>
    <row r="1251" spans="1:24" x14ac:dyDescent="0.35">
      <c r="A1251" s="1">
        <v>270561</v>
      </c>
      <c r="B1251" s="1" t="s">
        <v>2366</v>
      </c>
      <c r="C1251" s="1">
        <v>103027307</v>
      </c>
      <c r="D1251" s="1">
        <v>561</v>
      </c>
      <c r="E1251" s="1" t="s">
        <v>48</v>
      </c>
      <c r="F1251" s="1" t="s">
        <v>48</v>
      </c>
      <c r="G1251" s="1" t="s">
        <v>48</v>
      </c>
      <c r="H1251" s="1" t="s">
        <v>48</v>
      </c>
      <c r="S1251" s="1">
        <v>27</v>
      </c>
      <c r="T1251" s="1">
        <v>2</v>
      </c>
      <c r="U1251" s="1">
        <v>0</v>
      </c>
      <c r="V1251" s="1">
        <v>0</v>
      </c>
    </row>
    <row r="1252" spans="1:24" x14ac:dyDescent="0.35">
      <c r="A1252" s="1">
        <v>280561</v>
      </c>
      <c r="B1252" s="1" t="s">
        <v>2367</v>
      </c>
      <c r="C1252" s="1">
        <v>103027307</v>
      </c>
      <c r="D1252" s="1">
        <v>561</v>
      </c>
      <c r="E1252" s="1" t="s">
        <v>48</v>
      </c>
      <c r="F1252" s="1" t="s">
        <v>48</v>
      </c>
      <c r="G1252" s="1" t="s">
        <v>48</v>
      </c>
      <c r="H1252" s="1" t="s">
        <v>48</v>
      </c>
      <c r="S1252" s="1">
        <v>28</v>
      </c>
      <c r="T1252" s="1">
        <v>2</v>
      </c>
      <c r="U1252" s="1">
        <v>0</v>
      </c>
      <c r="V1252" s="1">
        <v>0</v>
      </c>
    </row>
    <row r="1253" spans="1:24" x14ac:dyDescent="0.35">
      <c r="A1253" s="1">
        <v>290561</v>
      </c>
      <c r="B1253" s="1" t="s">
        <v>2341</v>
      </c>
      <c r="C1253" s="1">
        <v>103027307</v>
      </c>
      <c r="D1253" s="1">
        <v>561</v>
      </c>
      <c r="E1253" s="1" t="s">
        <v>2427</v>
      </c>
      <c r="F1253" s="1" t="s">
        <v>44</v>
      </c>
      <c r="G1253" s="1" t="s">
        <v>43</v>
      </c>
      <c r="H1253" s="1" t="s">
        <v>2369</v>
      </c>
      <c r="J1253" s="1">
        <v>434607</v>
      </c>
      <c r="S1253" s="1">
        <v>29</v>
      </c>
      <c r="T1253" s="1">
        <v>2</v>
      </c>
      <c r="U1253" s="1">
        <v>434607</v>
      </c>
      <c r="V1253" s="1">
        <v>0</v>
      </c>
    </row>
    <row r="1254" spans="1:24" x14ac:dyDescent="0.35">
      <c r="A1254" s="1">
        <v>300561</v>
      </c>
      <c r="B1254" s="1" t="s">
        <v>2343</v>
      </c>
      <c r="C1254" s="1">
        <v>103027307</v>
      </c>
      <c r="D1254" s="1">
        <v>561</v>
      </c>
      <c r="E1254" s="1" t="s">
        <v>2427</v>
      </c>
      <c r="F1254" s="1" t="s">
        <v>44</v>
      </c>
      <c r="G1254" s="1" t="s">
        <v>43</v>
      </c>
      <c r="H1254" s="1" t="s">
        <v>2369</v>
      </c>
      <c r="J1254" s="1">
        <v>428959</v>
      </c>
      <c r="R1254" s="1">
        <v>-5.6480001658201218E-3</v>
      </c>
      <c r="S1254" s="1">
        <v>30</v>
      </c>
      <c r="T1254" s="1">
        <v>2</v>
      </c>
      <c r="U1254" s="1">
        <v>428959</v>
      </c>
      <c r="V1254" s="1">
        <v>-5.6480001658201218E-3</v>
      </c>
      <c r="W1254" s="1">
        <v>-1.2995648384094238</v>
      </c>
      <c r="X1254" s="1">
        <v>-1.2995648384094238</v>
      </c>
    </row>
    <row r="1255" spans="1:24" x14ac:dyDescent="0.35">
      <c r="A1255" s="1">
        <v>310561</v>
      </c>
      <c r="B1255" s="1" t="s">
        <v>2344</v>
      </c>
      <c r="C1255" s="1">
        <v>103027307</v>
      </c>
      <c r="D1255" s="1">
        <v>561</v>
      </c>
      <c r="E1255" s="1" t="s">
        <v>2427</v>
      </c>
      <c r="F1255" s="1" t="s">
        <v>44</v>
      </c>
      <c r="G1255" s="1" t="s">
        <v>43</v>
      </c>
      <c r="H1255" s="1" t="s">
        <v>2369</v>
      </c>
      <c r="J1255" s="1">
        <v>421234</v>
      </c>
      <c r="R1255" s="1">
        <v>-7.7249999158084393E-3</v>
      </c>
      <c r="S1255" s="1">
        <v>31</v>
      </c>
      <c r="T1255" s="1">
        <v>2</v>
      </c>
      <c r="U1255" s="1">
        <v>421234</v>
      </c>
      <c r="V1255" s="1">
        <v>-7.7249999158084393E-3</v>
      </c>
      <c r="W1255" s="1">
        <v>-1.8008713722229004</v>
      </c>
      <c r="X1255" s="1">
        <v>-1.8008713722229004</v>
      </c>
    </row>
    <row r="1256" spans="1:24" x14ac:dyDescent="0.35">
      <c r="A1256" s="1">
        <v>320561</v>
      </c>
      <c r="B1256" s="1" t="s">
        <v>2345</v>
      </c>
      <c r="C1256" s="1">
        <v>103027307</v>
      </c>
      <c r="D1256" s="1">
        <v>561</v>
      </c>
      <c r="E1256" s="1" t="s">
        <v>2427</v>
      </c>
      <c r="F1256" s="1" t="s">
        <v>44</v>
      </c>
      <c r="G1256" s="1" t="s">
        <v>43</v>
      </c>
      <c r="H1256" s="1" t="s">
        <v>2369</v>
      </c>
      <c r="J1256" s="1">
        <v>611408</v>
      </c>
      <c r="R1256" s="1">
        <v>0.19017399847507477</v>
      </c>
      <c r="S1256" s="1">
        <v>32</v>
      </c>
      <c r="T1256" s="1">
        <v>2</v>
      </c>
      <c r="U1256" s="1">
        <v>611408</v>
      </c>
      <c r="V1256" s="1">
        <v>0.19017399847507477</v>
      </c>
      <c r="W1256" s="1">
        <v>45.146877288818359</v>
      </c>
      <c r="X1256" s="1">
        <v>45.146877288818359</v>
      </c>
    </row>
    <row r="1257" spans="1:24" x14ac:dyDescent="0.35">
      <c r="A1257" s="1">
        <v>330561</v>
      </c>
      <c r="B1257" s="1" t="s">
        <v>2346</v>
      </c>
      <c r="C1257" s="1">
        <v>103027307</v>
      </c>
      <c r="D1257" s="1">
        <v>561</v>
      </c>
      <c r="E1257" s="1" t="s">
        <v>2427</v>
      </c>
      <c r="F1257" s="1" t="s">
        <v>44</v>
      </c>
      <c r="G1257" s="1" t="s">
        <v>43</v>
      </c>
      <c r="H1257" s="1" t="s">
        <v>2369</v>
      </c>
      <c r="J1257" s="1">
        <v>649110</v>
      </c>
      <c r="R1257" s="1">
        <v>3.7702001631259918E-2</v>
      </c>
      <c r="S1257" s="1">
        <v>33</v>
      </c>
      <c r="T1257" s="1">
        <v>2</v>
      </c>
      <c r="U1257" s="1">
        <v>649110</v>
      </c>
      <c r="V1257" s="1">
        <v>3.7702001631259918E-2</v>
      </c>
      <c r="W1257" s="1">
        <v>6.1664223670959473</v>
      </c>
      <c r="X1257" s="1">
        <v>6.1664223670959473</v>
      </c>
    </row>
    <row r="1258" spans="1:24" x14ac:dyDescent="0.35">
      <c r="A1258" s="1">
        <v>340561</v>
      </c>
      <c r="B1258" s="1" t="s">
        <v>2347</v>
      </c>
      <c r="C1258" s="1">
        <v>103027307</v>
      </c>
      <c r="D1258" s="1">
        <v>561</v>
      </c>
      <c r="E1258" s="1" t="s">
        <v>2427</v>
      </c>
      <c r="F1258" s="1" t="s">
        <v>44</v>
      </c>
      <c r="G1258" s="1" t="s">
        <v>43</v>
      </c>
      <c r="H1258" s="1" t="s">
        <v>2369</v>
      </c>
      <c r="J1258" s="1">
        <v>819528</v>
      </c>
      <c r="R1258" s="1">
        <v>0.17041799426078796</v>
      </c>
      <c r="S1258" s="1">
        <v>34</v>
      </c>
      <c r="T1258" s="1">
        <v>2</v>
      </c>
      <c r="U1258" s="1">
        <v>819528</v>
      </c>
      <c r="V1258" s="1">
        <v>0.17041799426078796</v>
      </c>
      <c r="W1258" s="1">
        <v>26.25410270690918</v>
      </c>
      <c r="X1258" s="1">
        <v>26.25410270690918</v>
      </c>
    </row>
    <row r="1259" spans="1:24" x14ac:dyDescent="0.35">
      <c r="A1259" s="1">
        <v>350561</v>
      </c>
      <c r="B1259" s="1" t="s">
        <v>2348</v>
      </c>
      <c r="C1259" s="1">
        <v>103027307</v>
      </c>
      <c r="D1259" s="1">
        <v>561</v>
      </c>
      <c r="E1259" s="1" t="s">
        <v>2427</v>
      </c>
      <c r="F1259" s="1" t="s">
        <v>44</v>
      </c>
      <c r="G1259" s="1" t="s">
        <v>43</v>
      </c>
      <c r="H1259" s="1" t="s">
        <v>2369</v>
      </c>
      <c r="J1259" s="1">
        <v>843422</v>
      </c>
      <c r="R1259" s="1">
        <v>2.3894000798463821E-2</v>
      </c>
      <c r="S1259" s="1">
        <v>35</v>
      </c>
      <c r="T1259" s="1">
        <v>2</v>
      </c>
      <c r="U1259" s="1">
        <v>843422</v>
      </c>
      <c r="V1259" s="1">
        <v>2.3894000798463821E-2</v>
      </c>
      <c r="W1259" s="1">
        <v>2.9155807495117188</v>
      </c>
      <c r="X1259" s="1">
        <v>2.9155807495117188</v>
      </c>
    </row>
    <row r="1260" spans="1:24" x14ac:dyDescent="0.35">
      <c r="A1260" s="1">
        <v>360561</v>
      </c>
      <c r="B1260" s="1" t="s">
        <v>2349</v>
      </c>
      <c r="C1260" s="1">
        <v>103027307</v>
      </c>
      <c r="D1260" s="1">
        <v>561</v>
      </c>
      <c r="E1260" s="1" t="s">
        <v>2427</v>
      </c>
      <c r="F1260" s="1" t="s">
        <v>44</v>
      </c>
      <c r="G1260" s="1" t="s">
        <v>43</v>
      </c>
      <c r="H1260" s="1" t="s">
        <v>2369</v>
      </c>
      <c r="J1260" s="1">
        <v>1094094</v>
      </c>
      <c r="R1260" s="1">
        <v>0.25067201256752014</v>
      </c>
      <c r="S1260" s="1">
        <v>36</v>
      </c>
      <c r="T1260" s="1">
        <v>2</v>
      </c>
      <c r="U1260" s="1">
        <v>1094094</v>
      </c>
      <c r="V1260" s="1">
        <v>0.25067201256752014</v>
      </c>
      <c r="W1260" s="1">
        <v>29.720827102661133</v>
      </c>
      <c r="X1260" s="1">
        <v>29.720827102661133</v>
      </c>
    </row>
    <row r="1261" spans="1:24" x14ac:dyDescent="0.35">
      <c r="A1261" s="1">
        <v>370561</v>
      </c>
      <c r="B1261" s="1" t="s">
        <v>2350</v>
      </c>
      <c r="C1261" s="1">
        <v>103027307</v>
      </c>
      <c r="D1261" s="1">
        <v>561</v>
      </c>
      <c r="E1261" s="1" t="s">
        <v>2427</v>
      </c>
      <c r="F1261" s="1" t="s">
        <v>44</v>
      </c>
      <c r="G1261" s="1" t="s">
        <v>43</v>
      </c>
      <c r="H1261" s="1" t="s">
        <v>2369</v>
      </c>
      <c r="J1261" s="1">
        <v>1398891</v>
      </c>
      <c r="R1261" s="1">
        <v>0.30479699373245239</v>
      </c>
      <c r="S1261" s="1">
        <v>37</v>
      </c>
      <c r="T1261" s="1">
        <v>2</v>
      </c>
      <c r="U1261" s="1">
        <v>1398891</v>
      </c>
      <c r="V1261" s="1">
        <v>0.30479699373245239</v>
      </c>
      <c r="W1261" s="1">
        <v>27.858392715454102</v>
      </c>
      <c r="X1261" s="1">
        <v>27.858392715454102</v>
      </c>
    </row>
    <row r="1262" spans="1:24" x14ac:dyDescent="0.35">
      <c r="A1262" s="1">
        <v>380561</v>
      </c>
      <c r="B1262" s="1" t="s">
        <v>2351</v>
      </c>
      <c r="C1262" s="1">
        <v>103027307</v>
      </c>
      <c r="D1262" s="1">
        <v>561</v>
      </c>
      <c r="E1262" s="1" t="s">
        <v>2427</v>
      </c>
      <c r="F1262" s="1" t="s">
        <v>44</v>
      </c>
      <c r="G1262" s="1" t="s">
        <v>43</v>
      </c>
      <c r="H1262" s="1" t="s">
        <v>2369</v>
      </c>
      <c r="J1262" s="1">
        <v>1567721</v>
      </c>
      <c r="R1262" s="1">
        <v>0.16883000731468201</v>
      </c>
      <c r="S1262" s="1">
        <v>38</v>
      </c>
      <c r="T1262" s="1">
        <v>2</v>
      </c>
      <c r="U1262" s="1">
        <v>1567721</v>
      </c>
      <c r="V1262" s="1">
        <v>0.16883000731468201</v>
      </c>
      <c r="W1262" s="1">
        <v>12.068845748901367</v>
      </c>
      <c r="X1262" s="1">
        <v>12.068845748901367</v>
      </c>
    </row>
    <row r="1263" spans="1:24" x14ac:dyDescent="0.35">
      <c r="A1263" s="1">
        <v>390561</v>
      </c>
      <c r="B1263" s="1" t="s">
        <v>2352</v>
      </c>
      <c r="C1263" s="1">
        <v>103027307</v>
      </c>
      <c r="D1263" s="1">
        <v>561</v>
      </c>
      <c r="E1263" s="1" t="s">
        <v>2427</v>
      </c>
      <c r="F1263" s="1" t="s">
        <v>44</v>
      </c>
      <c r="G1263" s="1" t="s">
        <v>43</v>
      </c>
      <c r="H1263" s="1" t="s">
        <v>2369</v>
      </c>
      <c r="J1263" s="1">
        <v>1848265</v>
      </c>
      <c r="R1263" s="1">
        <v>0.28054401278495789</v>
      </c>
      <c r="S1263" s="1">
        <v>39</v>
      </c>
      <c r="T1263" s="1">
        <v>2</v>
      </c>
      <c r="U1263" s="1">
        <v>1848265</v>
      </c>
      <c r="V1263" s="1">
        <v>0.28054401278495789</v>
      </c>
      <c r="W1263" s="1">
        <v>17.895021438598633</v>
      </c>
      <c r="X1263" s="1">
        <v>17.895021438598633</v>
      </c>
    </row>
    <row r="1264" spans="1:24" x14ac:dyDescent="0.35">
      <c r="A1264" s="1">
        <v>400561</v>
      </c>
      <c r="B1264" s="1" t="s">
        <v>2353</v>
      </c>
      <c r="C1264" s="1">
        <v>103027307</v>
      </c>
      <c r="D1264" s="1">
        <v>561</v>
      </c>
      <c r="E1264" s="1" t="s">
        <v>48</v>
      </c>
      <c r="F1264" s="1" t="s">
        <v>48</v>
      </c>
      <c r="G1264" s="1" t="s">
        <v>48</v>
      </c>
      <c r="H1264" s="1" t="s">
        <v>48</v>
      </c>
      <c r="S1264" s="1">
        <v>40</v>
      </c>
      <c r="T1264" s="1">
        <v>2</v>
      </c>
      <c r="U1264" s="1">
        <v>0</v>
      </c>
      <c r="V1264" s="1">
        <v>0</v>
      </c>
      <c r="W1264" s="1">
        <v>-100</v>
      </c>
      <c r="X1264" s="1">
        <v>-100</v>
      </c>
    </row>
    <row r="1265" spans="1:24" x14ac:dyDescent="0.35">
      <c r="A1265" s="1">
        <v>410561</v>
      </c>
      <c r="B1265" s="1" t="s">
        <v>2354</v>
      </c>
      <c r="C1265" s="1">
        <v>103027307</v>
      </c>
      <c r="D1265" s="1">
        <v>561</v>
      </c>
      <c r="E1265" s="1" t="s">
        <v>48</v>
      </c>
      <c r="F1265" s="1" t="s">
        <v>48</v>
      </c>
      <c r="G1265" s="1" t="s">
        <v>48</v>
      </c>
      <c r="H1265" s="1" t="s">
        <v>48</v>
      </c>
      <c r="S1265" s="1">
        <v>41</v>
      </c>
      <c r="T1265" s="1">
        <v>2</v>
      </c>
      <c r="U1265" s="1">
        <v>0</v>
      </c>
      <c r="V1265" s="1">
        <v>0</v>
      </c>
    </row>
    <row r="1266" spans="1:24" x14ac:dyDescent="0.35">
      <c r="A1266" s="1">
        <v>420561</v>
      </c>
      <c r="B1266" s="1" t="s">
        <v>2355</v>
      </c>
      <c r="C1266" s="1">
        <v>103027307</v>
      </c>
      <c r="D1266" s="1">
        <v>561</v>
      </c>
      <c r="E1266" s="1" t="s">
        <v>48</v>
      </c>
      <c r="F1266" s="1" t="s">
        <v>48</v>
      </c>
      <c r="G1266" s="1" t="s">
        <v>48</v>
      </c>
      <c r="H1266" s="1" t="s">
        <v>48</v>
      </c>
      <c r="S1266" s="1">
        <v>42</v>
      </c>
      <c r="T1266" s="1">
        <v>2</v>
      </c>
      <c r="U1266" s="1">
        <v>0</v>
      </c>
      <c r="V1266" s="1">
        <v>0</v>
      </c>
    </row>
    <row r="1267" spans="1:24" x14ac:dyDescent="0.35">
      <c r="A1267" s="1">
        <v>430561</v>
      </c>
      <c r="B1267" s="1" t="s">
        <v>2356</v>
      </c>
      <c r="C1267" s="1">
        <v>103027307</v>
      </c>
      <c r="D1267" s="1">
        <v>561</v>
      </c>
      <c r="E1267" s="1" t="s">
        <v>48</v>
      </c>
      <c r="F1267" s="1" t="s">
        <v>48</v>
      </c>
      <c r="G1267" s="1" t="s">
        <v>48</v>
      </c>
      <c r="H1267" s="1" t="s">
        <v>48</v>
      </c>
      <c r="S1267" s="1">
        <v>43</v>
      </c>
      <c r="T1267" s="1">
        <v>2</v>
      </c>
      <c r="U1267" s="1">
        <v>0</v>
      </c>
      <c r="V1267" s="1">
        <v>0</v>
      </c>
    </row>
    <row r="1268" spans="1:24" x14ac:dyDescent="0.35">
      <c r="A1268" s="1">
        <v>440561</v>
      </c>
      <c r="B1268" s="1" t="s">
        <v>2357</v>
      </c>
      <c r="C1268" s="1">
        <v>103027307</v>
      </c>
      <c r="D1268" s="1">
        <v>561</v>
      </c>
      <c r="E1268" s="1" t="s">
        <v>48</v>
      </c>
      <c r="F1268" s="1" t="s">
        <v>48</v>
      </c>
      <c r="G1268" s="1" t="s">
        <v>48</v>
      </c>
      <c r="H1268" s="1" t="s">
        <v>48</v>
      </c>
      <c r="S1268" s="1">
        <v>44</v>
      </c>
      <c r="T1268" s="1">
        <v>2</v>
      </c>
      <c r="U1268" s="1">
        <v>0</v>
      </c>
      <c r="V1268" s="1">
        <v>0</v>
      </c>
    </row>
    <row r="1269" spans="1:24" x14ac:dyDescent="0.35">
      <c r="A1269" s="1">
        <v>450561</v>
      </c>
      <c r="B1269" s="1" t="s">
        <v>2358</v>
      </c>
      <c r="C1269" s="1">
        <v>103027307</v>
      </c>
      <c r="D1269" s="1">
        <v>561</v>
      </c>
      <c r="E1269" s="1" t="s">
        <v>48</v>
      </c>
      <c r="F1269" s="1" t="s">
        <v>48</v>
      </c>
      <c r="G1269" s="1" t="s">
        <v>48</v>
      </c>
      <c r="H1269" s="1" t="s">
        <v>48</v>
      </c>
      <c r="S1269" s="1">
        <v>45</v>
      </c>
      <c r="T1269" s="1">
        <v>2</v>
      </c>
      <c r="U1269" s="1">
        <v>0</v>
      </c>
      <c r="V1269" s="1">
        <v>0</v>
      </c>
    </row>
    <row r="1270" spans="1:24" x14ac:dyDescent="0.35">
      <c r="A1270" s="1">
        <v>460561</v>
      </c>
      <c r="B1270" s="1" t="s">
        <v>2359</v>
      </c>
      <c r="C1270" s="1">
        <v>103027307</v>
      </c>
      <c r="D1270" s="1">
        <v>561</v>
      </c>
      <c r="E1270" s="1" t="s">
        <v>48</v>
      </c>
      <c r="F1270" s="1" t="s">
        <v>48</v>
      </c>
      <c r="G1270" s="1" t="s">
        <v>48</v>
      </c>
      <c r="H1270" s="1" t="s">
        <v>48</v>
      </c>
      <c r="S1270" s="1">
        <v>46</v>
      </c>
      <c r="T1270" s="1">
        <v>2</v>
      </c>
      <c r="U1270" s="1">
        <v>0</v>
      </c>
      <c r="V1270" s="1">
        <v>0</v>
      </c>
    </row>
    <row r="1271" spans="1:24" x14ac:dyDescent="0.35">
      <c r="A1271" s="1">
        <v>470561</v>
      </c>
      <c r="B1271" s="1" t="s">
        <v>2360</v>
      </c>
      <c r="C1271" s="1">
        <v>103027307</v>
      </c>
      <c r="D1271" s="1">
        <v>561</v>
      </c>
      <c r="E1271" s="1" t="s">
        <v>48</v>
      </c>
      <c r="F1271" s="1" t="s">
        <v>48</v>
      </c>
      <c r="G1271" s="1" t="s">
        <v>48</v>
      </c>
      <c r="H1271" s="1" t="s">
        <v>48</v>
      </c>
      <c r="S1271" s="1">
        <v>47</v>
      </c>
      <c r="T1271" s="1">
        <v>2</v>
      </c>
      <c r="U1271" s="1">
        <v>0</v>
      </c>
      <c r="V1271" s="1">
        <v>0</v>
      </c>
    </row>
    <row r="1272" spans="1:24" x14ac:dyDescent="0.35">
      <c r="A1272" s="1">
        <v>290323</v>
      </c>
      <c r="B1272" s="1" t="s">
        <v>2341</v>
      </c>
      <c r="C1272" s="1">
        <v>103027352</v>
      </c>
      <c r="D1272" s="1">
        <v>323</v>
      </c>
      <c r="E1272" s="1" t="s">
        <v>2428</v>
      </c>
      <c r="F1272" s="1" t="s">
        <v>44</v>
      </c>
      <c r="G1272" s="1" t="s">
        <v>43</v>
      </c>
      <c r="H1272" s="1" t="s">
        <v>916</v>
      </c>
      <c r="I1272" s="1">
        <v>3165995.45</v>
      </c>
      <c r="K1272" s="1">
        <v>850686</v>
      </c>
      <c r="L1272" s="1">
        <v>15860466</v>
      </c>
      <c r="S1272" s="1">
        <v>29</v>
      </c>
      <c r="T1272" s="1">
        <v>1</v>
      </c>
      <c r="U1272" s="1">
        <v>19877148</v>
      </c>
      <c r="V1272" s="1">
        <v>0</v>
      </c>
    </row>
    <row r="1273" spans="1:24" x14ac:dyDescent="0.35">
      <c r="A1273" s="1">
        <v>300323</v>
      </c>
      <c r="B1273" s="1" t="s">
        <v>2343</v>
      </c>
      <c r="C1273" s="1">
        <v>103027352</v>
      </c>
      <c r="D1273" s="1">
        <v>323</v>
      </c>
      <c r="E1273" s="1" t="s">
        <v>2428</v>
      </c>
      <c r="F1273" s="1" t="s">
        <v>44</v>
      </c>
      <c r="G1273" s="1" t="s">
        <v>43</v>
      </c>
      <c r="H1273" s="1" t="s">
        <v>916</v>
      </c>
      <c r="I1273" s="1">
        <v>3212355.84</v>
      </c>
      <c r="K1273" s="1">
        <v>850686</v>
      </c>
      <c r="L1273" s="1">
        <v>16341948</v>
      </c>
      <c r="M1273" s="1">
        <v>0.48148199915885925</v>
      </c>
      <c r="N1273" s="1">
        <v>3.0357367992401123</v>
      </c>
      <c r="O1273" s="1">
        <v>4.6360388398170471E-2</v>
      </c>
      <c r="P1273" s="1">
        <v>1.4643226861953735</v>
      </c>
      <c r="Q1273" s="1">
        <v>0</v>
      </c>
      <c r="S1273" s="1">
        <v>30</v>
      </c>
      <c r="T1273" s="1">
        <v>1</v>
      </c>
      <c r="U1273" s="1">
        <v>20404990</v>
      </c>
      <c r="V1273" s="1">
        <v>0.52784240245819092</v>
      </c>
      <c r="W1273" s="1">
        <v>2.6555218696594238</v>
      </c>
      <c r="X1273" s="1">
        <v>2.6555218696594238</v>
      </c>
    </row>
    <row r="1274" spans="1:24" x14ac:dyDescent="0.35">
      <c r="A1274" s="1">
        <v>310323</v>
      </c>
      <c r="B1274" s="1" t="s">
        <v>2344</v>
      </c>
      <c r="C1274" s="1">
        <v>103027352</v>
      </c>
      <c r="D1274" s="1">
        <v>323</v>
      </c>
      <c r="E1274" s="1" t="s">
        <v>2428</v>
      </c>
      <c r="F1274" s="1" t="s">
        <v>44</v>
      </c>
      <c r="G1274" s="1" t="s">
        <v>43</v>
      </c>
      <c r="H1274" s="1" t="s">
        <v>916</v>
      </c>
      <c r="I1274" s="1">
        <v>3319969.17</v>
      </c>
      <c r="K1274" s="1">
        <v>850686</v>
      </c>
      <c r="L1274" s="1">
        <v>16499430</v>
      </c>
      <c r="M1274" s="1">
        <v>0.15748199820518494</v>
      </c>
      <c r="N1274" s="1">
        <v>0.96366727352142334</v>
      </c>
      <c r="O1274" s="1">
        <v>0.10761333256959915</v>
      </c>
      <c r="P1274" s="1">
        <v>3.3499815464019775</v>
      </c>
      <c r="Q1274" s="1">
        <v>0</v>
      </c>
      <c r="S1274" s="1">
        <v>31</v>
      </c>
      <c r="T1274" s="1">
        <v>1</v>
      </c>
      <c r="U1274" s="1">
        <v>20670086</v>
      </c>
      <c r="V1274" s="1">
        <v>0.26509532332420349</v>
      </c>
      <c r="W1274" s="1">
        <v>1.2991724014282227</v>
      </c>
      <c r="X1274" s="1">
        <v>1.2991724014282227</v>
      </c>
    </row>
    <row r="1275" spans="1:24" x14ac:dyDescent="0.35">
      <c r="A1275" s="1">
        <v>320323</v>
      </c>
      <c r="B1275" s="1" t="s">
        <v>2345</v>
      </c>
      <c r="C1275" s="1">
        <v>103027352</v>
      </c>
      <c r="D1275" s="1">
        <v>323</v>
      </c>
      <c r="E1275" s="1" t="s">
        <v>2428</v>
      </c>
      <c r="F1275" s="1" t="s">
        <v>44</v>
      </c>
      <c r="G1275" s="1" t="s">
        <v>43</v>
      </c>
      <c r="H1275" s="1" t="s">
        <v>916</v>
      </c>
      <c r="I1275" s="1">
        <v>3348097</v>
      </c>
      <c r="K1275" s="1">
        <v>850686</v>
      </c>
      <c r="L1275" s="1">
        <v>16652105</v>
      </c>
      <c r="M1275" s="1">
        <v>0.15267500281333923</v>
      </c>
      <c r="N1275" s="1">
        <v>0.92533499002456665</v>
      </c>
      <c r="O1275" s="1">
        <v>2.8127830475568771E-2</v>
      </c>
      <c r="P1275" s="1">
        <v>0.84723168611526489</v>
      </c>
      <c r="Q1275" s="1">
        <v>0</v>
      </c>
      <c r="S1275" s="1">
        <v>32</v>
      </c>
      <c r="T1275" s="1">
        <v>1</v>
      </c>
      <c r="U1275" s="1">
        <v>20850888</v>
      </c>
      <c r="V1275" s="1">
        <v>0.1808028370141983</v>
      </c>
      <c r="W1275" s="1">
        <v>0.87470364570617676</v>
      </c>
      <c r="X1275" s="1">
        <v>0.87470364570617676</v>
      </c>
    </row>
    <row r="1276" spans="1:24" x14ac:dyDescent="0.35">
      <c r="A1276" s="1">
        <v>330323</v>
      </c>
      <c r="B1276" s="1" t="s">
        <v>2346</v>
      </c>
      <c r="C1276" s="1">
        <v>103027352</v>
      </c>
      <c r="D1276" s="1">
        <v>323</v>
      </c>
      <c r="E1276" s="1" t="s">
        <v>2428</v>
      </c>
      <c r="F1276" s="1" t="s">
        <v>44</v>
      </c>
      <c r="G1276" s="1" t="s">
        <v>43</v>
      </c>
      <c r="H1276" s="1" t="s">
        <v>916</v>
      </c>
      <c r="I1276" s="1">
        <v>3508415.39</v>
      </c>
      <c r="K1276" s="1">
        <v>850686</v>
      </c>
      <c r="L1276" s="1">
        <v>16891872</v>
      </c>
      <c r="M1276" s="1">
        <v>0.23976700007915497</v>
      </c>
      <c r="N1276" s="1">
        <v>1.4398599863052368</v>
      </c>
      <c r="O1276" s="1">
        <v>0.16031838953495026</v>
      </c>
      <c r="P1276" s="1">
        <v>4.7883434295654297</v>
      </c>
      <c r="Q1276" s="1">
        <v>0</v>
      </c>
      <c r="S1276" s="1">
        <v>33</v>
      </c>
      <c r="T1276" s="1">
        <v>1</v>
      </c>
      <c r="U1276" s="1">
        <v>21250974</v>
      </c>
      <c r="V1276" s="1">
        <v>0.40008538961410522</v>
      </c>
      <c r="W1276" s="1">
        <v>1.9187959432601929</v>
      </c>
      <c r="X1276" s="1">
        <v>1.9187959432601929</v>
      </c>
    </row>
    <row r="1277" spans="1:24" x14ac:dyDescent="0.35">
      <c r="A1277" s="1">
        <v>340323</v>
      </c>
      <c r="B1277" s="1" t="s">
        <v>2347</v>
      </c>
      <c r="C1277" s="1">
        <v>103027352</v>
      </c>
      <c r="D1277" s="1">
        <v>323</v>
      </c>
      <c r="E1277" s="1" t="s">
        <v>2428</v>
      </c>
      <c r="F1277" s="1" t="s">
        <v>44</v>
      </c>
      <c r="G1277" s="1" t="s">
        <v>43</v>
      </c>
      <c r="H1277" s="1" t="s">
        <v>916</v>
      </c>
      <c r="I1277" s="1">
        <v>3508273.43</v>
      </c>
      <c r="K1277" s="1">
        <v>850686</v>
      </c>
      <c r="L1277" s="1">
        <v>16891856</v>
      </c>
      <c r="M1277" s="1">
        <v>-1.5999999959603883E-5</v>
      </c>
      <c r="N1277" s="1">
        <v>-9.4720111519563943E-5</v>
      </c>
      <c r="O1277" s="1">
        <v>-1.4196000120136887E-4</v>
      </c>
      <c r="P1277" s="1">
        <v>-4.046271089464426E-3</v>
      </c>
      <c r="Q1277" s="1">
        <v>0</v>
      </c>
      <c r="S1277" s="1">
        <v>34</v>
      </c>
      <c r="T1277" s="1">
        <v>1</v>
      </c>
      <c r="U1277" s="1">
        <v>21250816</v>
      </c>
      <c r="V1277" s="1">
        <v>-1.5796000661794096E-4</v>
      </c>
      <c r="W1277" s="1">
        <v>-7.4349535861983895E-4</v>
      </c>
      <c r="X1277" s="1">
        <v>-7.4349535861983895E-4</v>
      </c>
    </row>
    <row r="1278" spans="1:24" x14ac:dyDescent="0.35">
      <c r="A1278" s="1">
        <v>350323</v>
      </c>
      <c r="B1278" s="1" t="s">
        <v>2348</v>
      </c>
      <c r="C1278" s="1">
        <v>103027352</v>
      </c>
      <c r="D1278" s="1">
        <v>323</v>
      </c>
      <c r="E1278" s="1" t="s">
        <v>2428</v>
      </c>
      <c r="F1278" s="1" t="s">
        <v>44</v>
      </c>
      <c r="G1278" s="1" t="s">
        <v>43</v>
      </c>
      <c r="H1278" s="1" t="s">
        <v>916</v>
      </c>
      <c r="I1278" s="1">
        <v>3880953.9</v>
      </c>
      <c r="K1278" s="1">
        <v>850686</v>
      </c>
      <c r="L1278" s="1">
        <v>17490950</v>
      </c>
      <c r="M1278" s="1">
        <v>0.5990939736366272</v>
      </c>
      <c r="N1278" s="1">
        <v>3.5466439723968506</v>
      </c>
      <c r="O1278" s="1">
        <v>0.37268045544624329</v>
      </c>
      <c r="P1278" s="1">
        <v>10.622902870178223</v>
      </c>
      <c r="Q1278" s="1">
        <v>0</v>
      </c>
      <c r="S1278" s="1">
        <v>35</v>
      </c>
      <c r="T1278" s="1">
        <v>1</v>
      </c>
      <c r="U1278" s="1">
        <v>22222590</v>
      </c>
      <c r="V1278" s="1">
        <v>0.97177445888519287</v>
      </c>
      <c r="W1278" s="1">
        <v>4.572878360748291</v>
      </c>
      <c r="X1278" s="1">
        <v>4.572878360748291</v>
      </c>
    </row>
    <row r="1279" spans="1:24" x14ac:dyDescent="0.35">
      <c r="A1279" s="1">
        <v>360323</v>
      </c>
      <c r="B1279" s="1" t="s">
        <v>2349</v>
      </c>
      <c r="C1279" s="1">
        <v>103027352</v>
      </c>
      <c r="D1279" s="1">
        <v>323</v>
      </c>
      <c r="E1279" s="1" t="s">
        <v>2428</v>
      </c>
      <c r="F1279" s="1" t="s">
        <v>44</v>
      </c>
      <c r="G1279" s="1" t="s">
        <v>43</v>
      </c>
      <c r="H1279" s="1" t="s">
        <v>916</v>
      </c>
      <c r="I1279" s="1">
        <v>4240640.4000000004</v>
      </c>
      <c r="K1279" s="1">
        <v>2100686</v>
      </c>
      <c r="L1279" s="1">
        <v>19149232</v>
      </c>
      <c r="M1279" s="1">
        <v>1.6582820415496826</v>
      </c>
      <c r="N1279" s="1">
        <v>9.480799674987793</v>
      </c>
      <c r="O1279" s="1">
        <v>0.35968649387359619</v>
      </c>
      <c r="P1279" s="1">
        <v>9.2679920196533203</v>
      </c>
      <c r="Q1279" s="1">
        <v>1.25</v>
      </c>
      <c r="S1279" s="1">
        <v>36</v>
      </c>
      <c r="T1279" s="1">
        <v>1</v>
      </c>
      <c r="U1279" s="1">
        <v>25490558</v>
      </c>
      <c r="V1279" s="1">
        <v>3.2679686546325684</v>
      </c>
      <c r="W1279" s="1">
        <v>14.705612182617188</v>
      </c>
      <c r="X1279" s="1">
        <v>14.705612182617188</v>
      </c>
    </row>
    <row r="1280" spans="1:24" x14ac:dyDescent="0.35">
      <c r="A1280" s="1">
        <v>370323</v>
      </c>
      <c r="B1280" s="1" t="s">
        <v>2350</v>
      </c>
      <c r="C1280" s="1">
        <v>103027352</v>
      </c>
      <c r="D1280" s="1">
        <v>323</v>
      </c>
      <c r="E1280" s="1" t="s">
        <v>2428</v>
      </c>
      <c r="F1280" s="1" t="s">
        <v>44</v>
      </c>
      <c r="G1280" s="1" t="s">
        <v>43</v>
      </c>
      <c r="H1280" s="1" t="s">
        <v>916</v>
      </c>
      <c r="I1280" s="1">
        <v>4565413.4000000004</v>
      </c>
      <c r="K1280" s="1">
        <v>2100686</v>
      </c>
      <c r="L1280" s="1">
        <v>20652752</v>
      </c>
      <c r="M1280" s="1">
        <v>1.5035200119018555</v>
      </c>
      <c r="N1280" s="1">
        <v>7.8515944480895996</v>
      </c>
      <c r="O1280" s="1">
        <v>0.32477301359176636</v>
      </c>
      <c r="P1280" s="1">
        <v>7.6585836410522461</v>
      </c>
      <c r="Q1280" s="1">
        <v>0</v>
      </c>
      <c r="S1280" s="1">
        <v>37</v>
      </c>
      <c r="T1280" s="1">
        <v>1</v>
      </c>
      <c r="U1280" s="1">
        <v>27318852</v>
      </c>
      <c r="V1280" s="1">
        <v>1.8282930850982666</v>
      </c>
      <c r="W1280" s="1">
        <v>7.1724362373352051</v>
      </c>
      <c r="X1280" s="1">
        <v>7.1724362373352051</v>
      </c>
    </row>
    <row r="1281" spans="1:24" x14ac:dyDescent="0.35">
      <c r="A1281" s="1">
        <v>380323</v>
      </c>
      <c r="B1281" s="1" t="s">
        <v>2351</v>
      </c>
      <c r="C1281" s="1">
        <v>103027352</v>
      </c>
      <c r="D1281" s="1">
        <v>323</v>
      </c>
      <c r="E1281" s="1" t="s">
        <v>2428</v>
      </c>
      <c r="F1281" s="1" t="s">
        <v>44</v>
      </c>
      <c r="G1281" s="1" t="s">
        <v>43</v>
      </c>
      <c r="H1281" s="1" t="s">
        <v>916</v>
      </c>
      <c r="I1281" s="1">
        <v>4902585</v>
      </c>
      <c r="K1281" s="1">
        <v>4153336.25</v>
      </c>
      <c r="L1281" s="1">
        <v>21288152</v>
      </c>
      <c r="M1281" s="1">
        <v>0.63539999723434448</v>
      </c>
      <c r="N1281" s="1">
        <v>3.0765876770019531</v>
      </c>
      <c r="O1281" s="1">
        <v>0.33717161417007446</v>
      </c>
      <c r="P1281" s="1">
        <v>7.3853464126586914</v>
      </c>
      <c r="Q1281" s="1">
        <v>2.0526502132415771</v>
      </c>
      <c r="S1281" s="1">
        <v>38</v>
      </c>
      <c r="T1281" s="1">
        <v>1</v>
      </c>
      <c r="U1281" s="1">
        <v>30344072</v>
      </c>
      <c r="V1281" s="1">
        <v>3.0252218246459961</v>
      </c>
      <c r="W1281" s="1">
        <v>11.073744773864746</v>
      </c>
      <c r="X1281" s="1">
        <v>11.073744773864746</v>
      </c>
    </row>
    <row r="1282" spans="1:24" x14ac:dyDescent="0.35">
      <c r="A1282" s="1">
        <v>390323</v>
      </c>
      <c r="B1282" s="1" t="s">
        <v>2352</v>
      </c>
      <c r="C1282" s="1">
        <v>103027352</v>
      </c>
      <c r="D1282" s="1">
        <v>323</v>
      </c>
      <c r="E1282" s="1" t="s">
        <v>2428</v>
      </c>
      <c r="F1282" s="1" t="s">
        <v>44</v>
      </c>
      <c r="G1282" s="1" t="s">
        <v>43</v>
      </c>
      <c r="H1282" s="1" t="s">
        <v>916</v>
      </c>
      <c r="I1282" s="1">
        <v>4964969</v>
      </c>
      <c r="K1282" s="1">
        <v>6110632.5</v>
      </c>
      <c r="L1282" s="1">
        <v>21588776</v>
      </c>
      <c r="M1282" s="1">
        <v>0.30062401294708252</v>
      </c>
      <c r="N1282" s="1">
        <v>1.4121657609939575</v>
      </c>
      <c r="O1282" s="1">
        <v>6.2383998185396194E-2</v>
      </c>
      <c r="P1282" s="1">
        <v>1.27247154712677</v>
      </c>
      <c r="Q1282" s="1">
        <v>1.9572962522506714</v>
      </c>
      <c r="S1282" s="1">
        <v>39</v>
      </c>
      <c r="T1282" s="1">
        <v>1</v>
      </c>
      <c r="U1282" s="1">
        <v>32664378</v>
      </c>
      <c r="V1282" s="1">
        <v>2.3203043937683105</v>
      </c>
      <c r="W1282" s="1">
        <v>7.6466531753540039</v>
      </c>
      <c r="X1282" s="1">
        <v>7.6466531753540039</v>
      </c>
    </row>
    <row r="1283" spans="1:24" x14ac:dyDescent="0.35">
      <c r="A1283" s="1">
        <v>400323</v>
      </c>
      <c r="B1283" s="1" t="s">
        <v>2353</v>
      </c>
      <c r="C1283" s="1">
        <v>103027352</v>
      </c>
      <c r="D1283" s="1">
        <v>323</v>
      </c>
      <c r="E1283" s="1" t="s">
        <v>2428</v>
      </c>
      <c r="F1283" s="1" t="s">
        <v>44</v>
      </c>
      <c r="G1283" s="1" t="s">
        <v>43</v>
      </c>
      <c r="H1283" s="1" t="s">
        <v>916</v>
      </c>
      <c r="S1283" s="1">
        <v>40</v>
      </c>
      <c r="T1283" s="1">
        <v>1</v>
      </c>
      <c r="U1283" s="1">
        <v>0</v>
      </c>
      <c r="V1283" s="1">
        <v>0</v>
      </c>
      <c r="W1283" s="1">
        <v>-100</v>
      </c>
      <c r="X1283" s="1">
        <v>-100</v>
      </c>
    </row>
    <row r="1284" spans="1:24" x14ac:dyDescent="0.35">
      <c r="A1284" s="1">
        <v>410323</v>
      </c>
      <c r="B1284" s="1" t="s">
        <v>2354</v>
      </c>
      <c r="C1284" s="1">
        <v>103027352</v>
      </c>
      <c r="D1284" s="1">
        <v>323</v>
      </c>
      <c r="E1284" s="1" t="s">
        <v>2428</v>
      </c>
      <c r="F1284" s="1" t="s">
        <v>44</v>
      </c>
      <c r="G1284" s="1" t="s">
        <v>43</v>
      </c>
      <c r="H1284" s="1" t="s">
        <v>916</v>
      </c>
      <c r="S1284" s="1">
        <v>41</v>
      </c>
      <c r="T1284" s="1">
        <v>1</v>
      </c>
      <c r="U1284" s="1">
        <v>0</v>
      </c>
      <c r="V1284" s="1">
        <v>0</v>
      </c>
    </row>
    <row r="1285" spans="1:24" x14ac:dyDescent="0.35">
      <c r="A1285" s="1">
        <v>420323</v>
      </c>
      <c r="B1285" s="1" t="s">
        <v>2355</v>
      </c>
      <c r="C1285" s="1">
        <v>103027352</v>
      </c>
      <c r="D1285" s="1">
        <v>323</v>
      </c>
      <c r="E1285" s="1" t="s">
        <v>2428</v>
      </c>
      <c r="F1285" s="1" t="s">
        <v>44</v>
      </c>
      <c r="G1285" s="1" t="s">
        <v>43</v>
      </c>
      <c r="H1285" s="1" t="s">
        <v>916</v>
      </c>
      <c r="S1285" s="1">
        <v>42</v>
      </c>
      <c r="T1285" s="1">
        <v>1</v>
      </c>
      <c r="U1285" s="1">
        <v>0</v>
      </c>
      <c r="V1285" s="1">
        <v>0</v>
      </c>
    </row>
    <row r="1286" spans="1:24" x14ac:dyDescent="0.35">
      <c r="A1286" s="1">
        <v>430323</v>
      </c>
      <c r="B1286" s="1" t="s">
        <v>2356</v>
      </c>
      <c r="C1286" s="1">
        <v>103027352</v>
      </c>
      <c r="D1286" s="1">
        <v>323</v>
      </c>
      <c r="E1286" s="1" t="s">
        <v>2428</v>
      </c>
      <c r="F1286" s="1" t="s">
        <v>44</v>
      </c>
      <c r="G1286" s="1" t="s">
        <v>43</v>
      </c>
      <c r="H1286" s="1" t="s">
        <v>916</v>
      </c>
      <c r="S1286" s="1">
        <v>43</v>
      </c>
      <c r="T1286" s="1">
        <v>1</v>
      </c>
      <c r="U1286" s="1">
        <v>0</v>
      </c>
      <c r="V1286" s="1">
        <v>0</v>
      </c>
    </row>
    <row r="1287" spans="1:24" x14ac:dyDescent="0.35">
      <c r="A1287" s="1">
        <v>440323</v>
      </c>
      <c r="B1287" s="1" t="s">
        <v>2357</v>
      </c>
      <c r="C1287" s="1">
        <v>103027352</v>
      </c>
      <c r="D1287" s="1">
        <v>323</v>
      </c>
      <c r="E1287" s="1" t="s">
        <v>2428</v>
      </c>
      <c r="F1287" s="1" t="s">
        <v>44</v>
      </c>
      <c r="G1287" s="1" t="s">
        <v>43</v>
      </c>
      <c r="H1287" s="1" t="s">
        <v>916</v>
      </c>
      <c r="S1287" s="1">
        <v>44</v>
      </c>
      <c r="T1287" s="1">
        <v>1</v>
      </c>
      <c r="U1287" s="1">
        <v>0</v>
      </c>
      <c r="V1287" s="1">
        <v>0</v>
      </c>
    </row>
    <row r="1288" spans="1:24" x14ac:dyDescent="0.35">
      <c r="A1288" s="1">
        <v>450323</v>
      </c>
      <c r="B1288" s="1" t="s">
        <v>2358</v>
      </c>
      <c r="C1288" s="1">
        <v>103027352</v>
      </c>
      <c r="D1288" s="1">
        <v>323</v>
      </c>
      <c r="E1288" s="1" t="s">
        <v>2428</v>
      </c>
      <c r="F1288" s="1" t="s">
        <v>44</v>
      </c>
      <c r="G1288" s="1" t="s">
        <v>43</v>
      </c>
      <c r="H1288" s="1" t="s">
        <v>916</v>
      </c>
      <c r="S1288" s="1">
        <v>45</v>
      </c>
      <c r="T1288" s="1">
        <v>1</v>
      </c>
      <c r="U1288" s="1">
        <v>0</v>
      </c>
      <c r="V1288" s="1">
        <v>0</v>
      </c>
    </row>
    <row r="1289" spans="1:24" x14ac:dyDescent="0.35">
      <c r="A1289" s="1">
        <v>460323</v>
      </c>
      <c r="B1289" s="1" t="s">
        <v>2359</v>
      </c>
      <c r="C1289" s="1">
        <v>103027352</v>
      </c>
      <c r="D1289" s="1">
        <v>323</v>
      </c>
      <c r="E1289" s="1" t="s">
        <v>2428</v>
      </c>
      <c r="F1289" s="1" t="s">
        <v>44</v>
      </c>
      <c r="G1289" s="1" t="s">
        <v>43</v>
      </c>
      <c r="H1289" s="1" t="s">
        <v>916</v>
      </c>
      <c r="S1289" s="1">
        <v>46</v>
      </c>
      <c r="T1289" s="1">
        <v>1</v>
      </c>
      <c r="U1289" s="1">
        <v>0</v>
      </c>
      <c r="V1289" s="1">
        <v>0</v>
      </c>
    </row>
    <row r="1290" spans="1:24" x14ac:dyDescent="0.35">
      <c r="A1290" s="1">
        <v>470323</v>
      </c>
      <c r="B1290" s="1" t="s">
        <v>2360</v>
      </c>
      <c r="C1290" s="1">
        <v>103027352</v>
      </c>
      <c r="D1290" s="1">
        <v>323</v>
      </c>
      <c r="E1290" s="1" t="s">
        <v>2428</v>
      </c>
      <c r="F1290" s="1" t="s">
        <v>44</v>
      </c>
      <c r="G1290" s="1" t="s">
        <v>43</v>
      </c>
      <c r="H1290" s="1" t="s">
        <v>916</v>
      </c>
      <c r="S1290" s="1">
        <v>47</v>
      </c>
      <c r="T1290" s="1">
        <v>1</v>
      </c>
      <c r="U1290" s="1">
        <v>0</v>
      </c>
      <c r="V1290" s="1">
        <v>0</v>
      </c>
    </row>
    <row r="1291" spans="1:24" x14ac:dyDescent="0.35">
      <c r="A1291" s="1">
        <v>480323</v>
      </c>
      <c r="B1291" s="1" t="s">
        <v>2361</v>
      </c>
      <c r="C1291" s="1">
        <v>103027352</v>
      </c>
      <c r="D1291" s="1">
        <v>323</v>
      </c>
      <c r="E1291" s="1" t="s">
        <v>2428</v>
      </c>
      <c r="F1291" s="1" t="s">
        <v>44</v>
      </c>
      <c r="G1291" s="1" t="s">
        <v>43</v>
      </c>
      <c r="H1291" s="1" t="s">
        <v>916</v>
      </c>
      <c r="S1291" s="1">
        <v>48</v>
      </c>
      <c r="T1291" s="1">
        <v>1</v>
      </c>
      <c r="U1291" s="1">
        <v>0</v>
      </c>
      <c r="V1291" s="1">
        <v>0</v>
      </c>
    </row>
    <row r="1292" spans="1:24" x14ac:dyDescent="0.35">
      <c r="A1292" s="1">
        <v>290343</v>
      </c>
      <c r="B1292" s="1" t="s">
        <v>2341</v>
      </c>
      <c r="C1292" s="1">
        <v>103027503</v>
      </c>
      <c r="D1292" s="1">
        <v>343</v>
      </c>
      <c r="E1292" s="1" t="s">
        <v>2429</v>
      </c>
      <c r="F1292" s="1" t="s">
        <v>44</v>
      </c>
      <c r="G1292" s="1" t="s">
        <v>43</v>
      </c>
      <c r="H1292" s="1" t="s">
        <v>916</v>
      </c>
      <c r="I1292" s="1">
        <v>2334112.2000000002</v>
      </c>
      <c r="K1292" s="1">
        <v>618345</v>
      </c>
      <c r="L1292" s="1">
        <v>12683535</v>
      </c>
      <c r="S1292" s="1">
        <v>29</v>
      </c>
      <c r="T1292" s="1">
        <v>1</v>
      </c>
      <c r="U1292" s="1">
        <v>15635992</v>
      </c>
      <c r="V1292" s="1">
        <v>0</v>
      </c>
    </row>
    <row r="1293" spans="1:24" x14ac:dyDescent="0.35">
      <c r="A1293" s="1">
        <v>300343</v>
      </c>
      <c r="B1293" s="1" t="s">
        <v>2343</v>
      </c>
      <c r="C1293" s="1">
        <v>103027503</v>
      </c>
      <c r="D1293" s="1">
        <v>343</v>
      </c>
      <c r="E1293" s="1" t="s">
        <v>2429</v>
      </c>
      <c r="F1293" s="1" t="s">
        <v>44</v>
      </c>
      <c r="G1293" s="1" t="s">
        <v>43</v>
      </c>
      <c r="H1293" s="1" t="s">
        <v>916</v>
      </c>
      <c r="I1293" s="1">
        <v>2360759.08</v>
      </c>
      <c r="J1293" s="1">
        <v>-1599</v>
      </c>
      <c r="K1293" s="1">
        <v>618345</v>
      </c>
      <c r="L1293" s="1">
        <v>12872967</v>
      </c>
      <c r="M1293" s="1">
        <v>0.18943199515342712</v>
      </c>
      <c r="N1293" s="1">
        <v>1.493526816368103</v>
      </c>
      <c r="O1293" s="1">
        <v>2.6646880432963371E-2</v>
      </c>
      <c r="P1293" s="1">
        <v>1.1416280269622803</v>
      </c>
      <c r="Q1293" s="1">
        <v>0</v>
      </c>
      <c r="S1293" s="1">
        <v>30</v>
      </c>
      <c r="T1293" s="1">
        <v>1</v>
      </c>
      <c r="U1293" s="1">
        <v>15850472</v>
      </c>
      <c r="V1293" s="1">
        <v>0.21607887744903564</v>
      </c>
      <c r="W1293" s="1">
        <v>1.3717069625854492</v>
      </c>
      <c r="X1293" s="1">
        <v>1.3717069625854492</v>
      </c>
    </row>
    <row r="1294" spans="1:24" x14ac:dyDescent="0.35">
      <c r="A1294" s="1">
        <v>310343</v>
      </c>
      <c r="B1294" s="1" t="s">
        <v>2344</v>
      </c>
      <c r="C1294" s="1">
        <v>103027503</v>
      </c>
      <c r="D1294" s="1">
        <v>343</v>
      </c>
      <c r="E1294" s="1" t="s">
        <v>2429</v>
      </c>
      <c r="F1294" s="1" t="s">
        <v>44</v>
      </c>
      <c r="G1294" s="1" t="s">
        <v>43</v>
      </c>
      <c r="H1294" s="1" t="s">
        <v>916</v>
      </c>
      <c r="I1294" s="1">
        <v>2427207.7599999998</v>
      </c>
      <c r="K1294" s="1">
        <v>618345</v>
      </c>
      <c r="L1294" s="1">
        <v>12932187</v>
      </c>
      <c r="M1294" s="1">
        <v>5.9220001101493835E-2</v>
      </c>
      <c r="N1294" s="1">
        <v>0.46003380417823792</v>
      </c>
      <c r="O1294" s="1">
        <v>6.6448681056499481E-2</v>
      </c>
      <c r="P1294" s="1">
        <v>2.8147168159484863</v>
      </c>
      <c r="Q1294" s="1">
        <v>0</v>
      </c>
      <c r="S1294" s="1">
        <v>31</v>
      </c>
      <c r="T1294" s="1">
        <v>1</v>
      </c>
      <c r="U1294" s="1">
        <v>15977740</v>
      </c>
      <c r="V1294" s="1">
        <v>0.12566867470741272</v>
      </c>
      <c r="W1294" s="1">
        <v>0.80292874574661255</v>
      </c>
      <c r="X1294" s="1">
        <v>0.80292874574661255</v>
      </c>
    </row>
    <row r="1295" spans="1:24" x14ac:dyDescent="0.35">
      <c r="A1295" s="1">
        <v>320343</v>
      </c>
      <c r="B1295" s="1" t="s">
        <v>2345</v>
      </c>
      <c r="C1295" s="1">
        <v>103027503</v>
      </c>
      <c r="D1295" s="1">
        <v>343</v>
      </c>
      <c r="E1295" s="1" t="s">
        <v>2429</v>
      </c>
      <c r="F1295" s="1" t="s">
        <v>44</v>
      </c>
      <c r="G1295" s="1" t="s">
        <v>43</v>
      </c>
      <c r="H1295" s="1" t="s">
        <v>916</v>
      </c>
      <c r="I1295" s="1">
        <v>2464354.6</v>
      </c>
      <c r="K1295" s="1">
        <v>618345</v>
      </c>
      <c r="L1295" s="1">
        <v>12994219</v>
      </c>
      <c r="M1295" s="1">
        <v>6.2031999230384827E-2</v>
      </c>
      <c r="N1295" s="1">
        <v>0.47967138886451721</v>
      </c>
      <c r="O1295" s="1">
        <v>3.7146840244531631E-2</v>
      </c>
      <c r="P1295" s="1">
        <v>1.5304350852966309</v>
      </c>
      <c r="Q1295" s="1">
        <v>0</v>
      </c>
      <c r="S1295" s="1">
        <v>32</v>
      </c>
      <c r="T1295" s="1">
        <v>1</v>
      </c>
      <c r="U1295" s="1">
        <v>16076918</v>
      </c>
      <c r="V1295" s="1">
        <v>9.917883574962616E-2</v>
      </c>
      <c r="W1295" s="1">
        <v>0.62072610855102539</v>
      </c>
      <c r="X1295" s="1">
        <v>0.62072610855102539</v>
      </c>
    </row>
    <row r="1296" spans="1:24" x14ac:dyDescent="0.35">
      <c r="A1296" s="1">
        <v>330343</v>
      </c>
      <c r="B1296" s="1" t="s">
        <v>2346</v>
      </c>
      <c r="C1296" s="1">
        <v>103027503</v>
      </c>
      <c r="D1296" s="1">
        <v>343</v>
      </c>
      <c r="E1296" s="1" t="s">
        <v>2429</v>
      </c>
      <c r="F1296" s="1" t="s">
        <v>44</v>
      </c>
      <c r="G1296" s="1" t="s">
        <v>43</v>
      </c>
      <c r="H1296" s="1" t="s">
        <v>916</v>
      </c>
      <c r="I1296" s="1">
        <v>2550794.42</v>
      </c>
      <c r="K1296" s="1">
        <v>618345</v>
      </c>
      <c r="L1296" s="1">
        <v>13141933</v>
      </c>
      <c r="M1296" s="1">
        <v>0.14771400392055511</v>
      </c>
      <c r="N1296" s="1">
        <v>1.1367670297622681</v>
      </c>
      <c r="O1296" s="1">
        <v>8.6439818143844604E-2</v>
      </c>
      <c r="P1296" s="1">
        <v>3.5076048374176025</v>
      </c>
      <c r="Q1296" s="1">
        <v>0</v>
      </c>
      <c r="S1296" s="1">
        <v>33</v>
      </c>
      <c r="T1296" s="1">
        <v>1</v>
      </c>
      <c r="U1296" s="1">
        <v>16311072</v>
      </c>
      <c r="V1296" s="1">
        <v>0.23415382206439972</v>
      </c>
      <c r="W1296" s="1">
        <v>1.45646071434021</v>
      </c>
      <c r="X1296" s="1">
        <v>1.45646071434021</v>
      </c>
    </row>
    <row r="1297" spans="1:24" x14ac:dyDescent="0.35">
      <c r="A1297" s="1">
        <v>340343</v>
      </c>
      <c r="B1297" s="1" t="s">
        <v>2347</v>
      </c>
      <c r="C1297" s="1">
        <v>103027503</v>
      </c>
      <c r="D1297" s="1">
        <v>343</v>
      </c>
      <c r="E1297" s="1" t="s">
        <v>2429</v>
      </c>
      <c r="F1297" s="1" t="s">
        <v>44</v>
      </c>
      <c r="G1297" s="1" t="s">
        <v>43</v>
      </c>
      <c r="H1297" s="1" t="s">
        <v>916</v>
      </c>
      <c r="I1297" s="1">
        <v>2550705.11</v>
      </c>
      <c r="K1297" s="1">
        <v>618345</v>
      </c>
      <c r="L1297" s="1">
        <v>13141927</v>
      </c>
      <c r="M1297" s="1">
        <v>-6.0000002122251317E-6</v>
      </c>
      <c r="N1297" s="1">
        <v>-4.5655382564291358E-5</v>
      </c>
      <c r="O1297" s="1">
        <v>-8.9310000475961715E-5</v>
      </c>
      <c r="P1297" s="1">
        <v>-3.5012622829526663E-3</v>
      </c>
      <c r="Q1297" s="1">
        <v>0</v>
      </c>
      <c r="S1297" s="1">
        <v>34</v>
      </c>
      <c r="T1297" s="1">
        <v>1</v>
      </c>
      <c r="U1297" s="1">
        <v>16310977</v>
      </c>
      <c r="V1297" s="1">
        <v>-9.531000250717625E-5</v>
      </c>
      <c r="W1297" s="1">
        <v>-5.8242643717676401E-4</v>
      </c>
      <c r="X1297" s="1">
        <v>-5.8242643717676401E-4</v>
      </c>
    </row>
    <row r="1298" spans="1:24" x14ac:dyDescent="0.35">
      <c r="A1298" s="1">
        <v>350343</v>
      </c>
      <c r="B1298" s="1" t="s">
        <v>2348</v>
      </c>
      <c r="C1298" s="1">
        <v>103027503</v>
      </c>
      <c r="D1298" s="1">
        <v>343</v>
      </c>
      <c r="E1298" s="1" t="s">
        <v>2429</v>
      </c>
      <c r="F1298" s="1" t="s">
        <v>44</v>
      </c>
      <c r="G1298" s="1" t="s">
        <v>43</v>
      </c>
      <c r="H1298" s="1" t="s">
        <v>916</v>
      </c>
      <c r="I1298" s="1">
        <v>2661240.83</v>
      </c>
      <c r="K1298" s="1">
        <v>618345</v>
      </c>
      <c r="L1298" s="1">
        <v>13336901</v>
      </c>
      <c r="M1298" s="1">
        <v>0.19497400522232056</v>
      </c>
      <c r="N1298" s="1">
        <v>1.4836028814315796</v>
      </c>
      <c r="O1298" s="1">
        <v>0.11053571850061417</v>
      </c>
      <c r="P1298" s="1">
        <v>4.3335356712341309</v>
      </c>
      <c r="Q1298" s="1">
        <v>0</v>
      </c>
      <c r="S1298" s="1">
        <v>35</v>
      </c>
      <c r="T1298" s="1">
        <v>1</v>
      </c>
      <c r="U1298" s="1">
        <v>16616487</v>
      </c>
      <c r="V1298" s="1">
        <v>0.30550971627235413</v>
      </c>
      <c r="W1298" s="1">
        <v>1.8730331659317017</v>
      </c>
      <c r="X1298" s="1">
        <v>1.8730331659317017</v>
      </c>
    </row>
    <row r="1299" spans="1:24" x14ac:dyDescent="0.35">
      <c r="A1299" s="1">
        <v>360343</v>
      </c>
      <c r="B1299" s="1" t="s">
        <v>2349</v>
      </c>
      <c r="C1299" s="1">
        <v>103027503</v>
      </c>
      <c r="D1299" s="1">
        <v>343</v>
      </c>
      <c r="E1299" s="1" t="s">
        <v>2429</v>
      </c>
      <c r="F1299" s="1" t="s">
        <v>44</v>
      </c>
      <c r="G1299" s="1" t="s">
        <v>43</v>
      </c>
      <c r="H1299" s="1" t="s">
        <v>916</v>
      </c>
      <c r="I1299" s="1">
        <v>2863754.88</v>
      </c>
      <c r="K1299" s="1">
        <v>618345</v>
      </c>
      <c r="L1299" s="1">
        <v>13753522</v>
      </c>
      <c r="M1299" s="1">
        <v>0.41662099957466125</v>
      </c>
      <c r="N1299" s="1">
        <v>3.1238217353820801</v>
      </c>
      <c r="O1299" s="1">
        <v>0.20251405239105225</v>
      </c>
      <c r="P1299" s="1">
        <v>7.6097602844238281</v>
      </c>
      <c r="Q1299" s="1">
        <v>0</v>
      </c>
      <c r="S1299" s="1">
        <v>36</v>
      </c>
      <c r="T1299" s="1">
        <v>1</v>
      </c>
      <c r="U1299" s="1">
        <v>17235622</v>
      </c>
      <c r="V1299" s="1">
        <v>0.61913502216339111</v>
      </c>
      <c r="W1299" s="1">
        <v>3.7260282039642334</v>
      </c>
      <c r="X1299" s="1">
        <v>3.7260282039642334</v>
      </c>
    </row>
    <row r="1300" spans="1:24" x14ac:dyDescent="0.35">
      <c r="A1300" s="1">
        <v>370343</v>
      </c>
      <c r="B1300" s="1" t="s">
        <v>2350</v>
      </c>
      <c r="C1300" s="1">
        <v>103027503</v>
      </c>
      <c r="D1300" s="1">
        <v>343</v>
      </c>
      <c r="E1300" s="1" t="s">
        <v>2429</v>
      </c>
      <c r="F1300" s="1" t="s">
        <v>44</v>
      </c>
      <c r="G1300" s="1" t="s">
        <v>43</v>
      </c>
      <c r="H1300" s="1" t="s">
        <v>916</v>
      </c>
      <c r="I1300" s="1">
        <v>3000640.16</v>
      </c>
      <c r="K1300" s="1">
        <v>618345</v>
      </c>
      <c r="L1300" s="1">
        <v>14391478</v>
      </c>
      <c r="M1300" s="1">
        <v>0.63795602321624756</v>
      </c>
      <c r="N1300" s="1">
        <v>4.6384921073913574</v>
      </c>
      <c r="O1300" s="1">
        <v>0.13688528537750244</v>
      </c>
      <c r="P1300" s="1">
        <v>4.7799229621887207</v>
      </c>
      <c r="Q1300" s="1">
        <v>0</v>
      </c>
      <c r="S1300" s="1">
        <v>37</v>
      </c>
      <c r="T1300" s="1">
        <v>1</v>
      </c>
      <c r="U1300" s="1">
        <v>18010464</v>
      </c>
      <c r="V1300" s="1">
        <v>0.77484130859375</v>
      </c>
      <c r="W1300" s="1">
        <v>4.4955849647521973</v>
      </c>
      <c r="X1300" s="1">
        <v>4.4955849647521973</v>
      </c>
    </row>
    <row r="1301" spans="1:24" x14ac:dyDescent="0.35">
      <c r="A1301" s="1">
        <v>380343</v>
      </c>
      <c r="B1301" s="1" t="s">
        <v>2351</v>
      </c>
      <c r="C1301" s="1">
        <v>103027503</v>
      </c>
      <c r="D1301" s="1">
        <v>343</v>
      </c>
      <c r="E1301" s="1" t="s">
        <v>2429</v>
      </c>
      <c r="F1301" s="1" t="s">
        <v>44</v>
      </c>
      <c r="G1301" s="1" t="s">
        <v>43</v>
      </c>
      <c r="H1301" s="1" t="s">
        <v>916</v>
      </c>
      <c r="I1301" s="1">
        <v>3227826</v>
      </c>
      <c r="K1301" s="1">
        <v>1194139.5</v>
      </c>
      <c r="L1301" s="1">
        <v>14605587</v>
      </c>
      <c r="M1301" s="1">
        <v>0.21410900354385376</v>
      </c>
      <c r="N1301" s="1">
        <v>1.4877485036849976</v>
      </c>
      <c r="O1301" s="1">
        <v>0.22718584537506104</v>
      </c>
      <c r="P1301" s="1">
        <v>7.5712456703186035</v>
      </c>
      <c r="Q1301" s="1">
        <v>0.575794517993927</v>
      </c>
      <c r="S1301" s="1">
        <v>38</v>
      </c>
      <c r="T1301" s="1">
        <v>1</v>
      </c>
      <c r="U1301" s="1">
        <v>19027552</v>
      </c>
      <c r="V1301" s="1">
        <v>1.0170893669128418</v>
      </c>
      <c r="W1301" s="1">
        <v>5.6472058296203613</v>
      </c>
      <c r="X1301" s="1">
        <v>5.6472058296203613</v>
      </c>
    </row>
    <row r="1302" spans="1:24" x14ac:dyDescent="0.35">
      <c r="A1302" s="1">
        <v>390343</v>
      </c>
      <c r="B1302" s="1" t="s">
        <v>2352</v>
      </c>
      <c r="C1302" s="1">
        <v>103027503</v>
      </c>
      <c r="D1302" s="1">
        <v>343</v>
      </c>
      <c r="E1302" s="1" t="s">
        <v>2429</v>
      </c>
      <c r="F1302" s="1" t="s">
        <v>44</v>
      </c>
      <c r="G1302" s="1" t="s">
        <v>43</v>
      </c>
      <c r="H1302" s="1" t="s">
        <v>916</v>
      </c>
      <c r="I1302" s="1">
        <v>3282300</v>
      </c>
      <c r="K1302" s="1">
        <v>1769633.625</v>
      </c>
      <c r="L1302" s="1">
        <v>14694971</v>
      </c>
      <c r="M1302" s="1">
        <v>8.9383997023105621E-2</v>
      </c>
      <c r="N1302" s="1">
        <v>0.6119849681854248</v>
      </c>
      <c r="O1302" s="1">
        <v>5.4473999887704849E-2</v>
      </c>
      <c r="P1302" s="1">
        <v>1.6876374483108521</v>
      </c>
      <c r="Q1302" s="1">
        <v>0.57549411058425903</v>
      </c>
      <c r="S1302" s="1">
        <v>39</v>
      </c>
      <c r="T1302" s="1">
        <v>1</v>
      </c>
      <c r="U1302" s="1">
        <v>19746904</v>
      </c>
      <c r="V1302" s="1">
        <v>0.719352126121521</v>
      </c>
      <c r="W1302" s="1">
        <v>3.780580997467041</v>
      </c>
      <c r="X1302" s="1">
        <v>3.780580997467041</v>
      </c>
    </row>
    <row r="1303" spans="1:24" x14ac:dyDescent="0.35">
      <c r="A1303" s="1">
        <v>400343</v>
      </c>
      <c r="B1303" s="1" t="s">
        <v>2353</v>
      </c>
      <c r="C1303" s="1">
        <v>103027503</v>
      </c>
      <c r="D1303" s="1">
        <v>343</v>
      </c>
      <c r="E1303" s="1" t="s">
        <v>2429</v>
      </c>
      <c r="F1303" s="1" t="s">
        <v>44</v>
      </c>
      <c r="G1303" s="1" t="s">
        <v>43</v>
      </c>
      <c r="H1303" s="1" t="s">
        <v>916</v>
      </c>
      <c r="S1303" s="1">
        <v>40</v>
      </c>
      <c r="T1303" s="1">
        <v>1</v>
      </c>
      <c r="U1303" s="1">
        <v>0</v>
      </c>
      <c r="V1303" s="1">
        <v>0</v>
      </c>
      <c r="W1303" s="1">
        <v>-100</v>
      </c>
      <c r="X1303" s="1">
        <v>-100</v>
      </c>
    </row>
    <row r="1304" spans="1:24" x14ac:dyDescent="0.35">
      <c r="A1304" s="1">
        <v>410343</v>
      </c>
      <c r="B1304" s="1" t="s">
        <v>2354</v>
      </c>
      <c r="C1304" s="1">
        <v>103027503</v>
      </c>
      <c r="D1304" s="1">
        <v>343</v>
      </c>
      <c r="E1304" s="1" t="s">
        <v>2429</v>
      </c>
      <c r="F1304" s="1" t="s">
        <v>44</v>
      </c>
      <c r="G1304" s="1" t="s">
        <v>43</v>
      </c>
      <c r="H1304" s="1" t="s">
        <v>916</v>
      </c>
      <c r="S1304" s="1">
        <v>41</v>
      </c>
      <c r="T1304" s="1">
        <v>1</v>
      </c>
      <c r="U1304" s="1">
        <v>0</v>
      </c>
      <c r="V1304" s="1">
        <v>0</v>
      </c>
    </row>
    <row r="1305" spans="1:24" x14ac:dyDescent="0.35">
      <c r="A1305" s="1">
        <v>420343</v>
      </c>
      <c r="B1305" s="1" t="s">
        <v>2355</v>
      </c>
      <c r="C1305" s="1">
        <v>103027503</v>
      </c>
      <c r="D1305" s="1">
        <v>343</v>
      </c>
      <c r="E1305" s="1" t="s">
        <v>2429</v>
      </c>
      <c r="F1305" s="1" t="s">
        <v>44</v>
      </c>
      <c r="G1305" s="1" t="s">
        <v>43</v>
      </c>
      <c r="H1305" s="1" t="s">
        <v>916</v>
      </c>
      <c r="S1305" s="1">
        <v>42</v>
      </c>
      <c r="T1305" s="1">
        <v>1</v>
      </c>
      <c r="U1305" s="1">
        <v>0</v>
      </c>
      <c r="V1305" s="1">
        <v>0</v>
      </c>
    </row>
    <row r="1306" spans="1:24" x14ac:dyDescent="0.35">
      <c r="A1306" s="1">
        <v>430343</v>
      </c>
      <c r="B1306" s="1" t="s">
        <v>2356</v>
      </c>
      <c r="C1306" s="1">
        <v>103027503</v>
      </c>
      <c r="D1306" s="1">
        <v>343</v>
      </c>
      <c r="E1306" s="1" t="s">
        <v>2429</v>
      </c>
      <c r="F1306" s="1" t="s">
        <v>44</v>
      </c>
      <c r="G1306" s="1" t="s">
        <v>43</v>
      </c>
      <c r="H1306" s="1" t="s">
        <v>916</v>
      </c>
      <c r="S1306" s="1">
        <v>43</v>
      </c>
      <c r="T1306" s="1">
        <v>1</v>
      </c>
      <c r="U1306" s="1">
        <v>0</v>
      </c>
      <c r="V1306" s="1">
        <v>0</v>
      </c>
    </row>
    <row r="1307" spans="1:24" x14ac:dyDescent="0.35">
      <c r="A1307" s="1">
        <v>440343</v>
      </c>
      <c r="B1307" s="1" t="s">
        <v>2357</v>
      </c>
      <c r="C1307" s="1">
        <v>103027503</v>
      </c>
      <c r="D1307" s="1">
        <v>343</v>
      </c>
      <c r="E1307" s="1" t="s">
        <v>2429</v>
      </c>
      <c r="F1307" s="1" t="s">
        <v>44</v>
      </c>
      <c r="G1307" s="1" t="s">
        <v>43</v>
      </c>
      <c r="H1307" s="1" t="s">
        <v>916</v>
      </c>
      <c r="S1307" s="1">
        <v>44</v>
      </c>
      <c r="T1307" s="1">
        <v>1</v>
      </c>
      <c r="U1307" s="1">
        <v>0</v>
      </c>
      <c r="V1307" s="1">
        <v>0</v>
      </c>
    </row>
    <row r="1308" spans="1:24" x14ac:dyDescent="0.35">
      <c r="A1308" s="1">
        <v>450343</v>
      </c>
      <c r="B1308" s="1" t="s">
        <v>2358</v>
      </c>
      <c r="C1308" s="1">
        <v>103027503</v>
      </c>
      <c r="D1308" s="1">
        <v>343</v>
      </c>
      <c r="E1308" s="1" t="s">
        <v>2429</v>
      </c>
      <c r="F1308" s="1" t="s">
        <v>44</v>
      </c>
      <c r="G1308" s="1" t="s">
        <v>43</v>
      </c>
      <c r="H1308" s="1" t="s">
        <v>916</v>
      </c>
      <c r="S1308" s="1">
        <v>45</v>
      </c>
      <c r="T1308" s="1">
        <v>1</v>
      </c>
      <c r="U1308" s="1">
        <v>0</v>
      </c>
      <c r="V1308" s="1">
        <v>0</v>
      </c>
    </row>
    <row r="1309" spans="1:24" x14ac:dyDescent="0.35">
      <c r="A1309" s="1">
        <v>460343</v>
      </c>
      <c r="B1309" s="1" t="s">
        <v>2359</v>
      </c>
      <c r="C1309" s="1">
        <v>103027503</v>
      </c>
      <c r="D1309" s="1">
        <v>343</v>
      </c>
      <c r="E1309" s="1" t="s">
        <v>2429</v>
      </c>
      <c r="F1309" s="1" t="s">
        <v>44</v>
      </c>
      <c r="G1309" s="1" t="s">
        <v>43</v>
      </c>
      <c r="H1309" s="1" t="s">
        <v>916</v>
      </c>
      <c r="S1309" s="1">
        <v>46</v>
      </c>
      <c r="T1309" s="1">
        <v>1</v>
      </c>
      <c r="U1309" s="1">
        <v>0</v>
      </c>
      <c r="V1309" s="1">
        <v>0</v>
      </c>
    </row>
    <row r="1310" spans="1:24" x14ac:dyDescent="0.35">
      <c r="A1310" s="1">
        <v>470343</v>
      </c>
      <c r="B1310" s="1" t="s">
        <v>2360</v>
      </c>
      <c r="C1310" s="1">
        <v>103027503</v>
      </c>
      <c r="D1310" s="1">
        <v>343</v>
      </c>
      <c r="E1310" s="1" t="s">
        <v>2429</v>
      </c>
      <c r="F1310" s="1" t="s">
        <v>44</v>
      </c>
      <c r="G1310" s="1" t="s">
        <v>43</v>
      </c>
      <c r="H1310" s="1" t="s">
        <v>916</v>
      </c>
      <c r="S1310" s="1">
        <v>47</v>
      </c>
      <c r="T1310" s="1">
        <v>1</v>
      </c>
      <c r="U1310" s="1">
        <v>0</v>
      </c>
      <c r="V1310" s="1">
        <v>0</v>
      </c>
    </row>
    <row r="1311" spans="1:24" x14ac:dyDescent="0.35">
      <c r="A1311" s="1">
        <v>480343</v>
      </c>
      <c r="B1311" s="1" t="s">
        <v>2361</v>
      </c>
      <c r="C1311" s="1">
        <v>103027503</v>
      </c>
      <c r="D1311" s="1">
        <v>343</v>
      </c>
      <c r="E1311" s="1" t="s">
        <v>2429</v>
      </c>
      <c r="F1311" s="1" t="s">
        <v>44</v>
      </c>
      <c r="G1311" s="1" t="s">
        <v>43</v>
      </c>
      <c r="H1311" s="1" t="s">
        <v>916</v>
      </c>
      <c r="S1311" s="1">
        <v>48</v>
      </c>
      <c r="T1311" s="1">
        <v>1</v>
      </c>
      <c r="U1311" s="1">
        <v>0</v>
      </c>
      <c r="V1311" s="1">
        <v>0</v>
      </c>
    </row>
    <row r="1312" spans="1:24" x14ac:dyDescent="0.35">
      <c r="A1312" s="1">
        <v>290352</v>
      </c>
      <c r="B1312" s="1" t="s">
        <v>2341</v>
      </c>
      <c r="C1312" s="1">
        <v>103027753</v>
      </c>
      <c r="D1312" s="1">
        <v>352</v>
      </c>
      <c r="E1312" s="1" t="s">
        <v>2430</v>
      </c>
      <c r="F1312" s="1" t="s">
        <v>44</v>
      </c>
      <c r="G1312" s="1" t="s">
        <v>43</v>
      </c>
      <c r="H1312" s="1" t="s">
        <v>916</v>
      </c>
      <c r="I1312" s="1">
        <v>807686</v>
      </c>
      <c r="K1312" s="1">
        <v>66366</v>
      </c>
      <c r="L1312" s="1">
        <v>1275403</v>
      </c>
      <c r="S1312" s="1">
        <v>29</v>
      </c>
      <c r="T1312" s="1">
        <v>1</v>
      </c>
      <c r="U1312" s="1">
        <v>2149455</v>
      </c>
      <c r="V1312" s="1">
        <v>0</v>
      </c>
    </row>
    <row r="1313" spans="1:24" x14ac:dyDescent="0.35">
      <c r="A1313" s="1">
        <v>300352</v>
      </c>
      <c r="B1313" s="1" t="s">
        <v>2343</v>
      </c>
      <c r="C1313" s="1">
        <v>103027753</v>
      </c>
      <c r="D1313" s="1">
        <v>352</v>
      </c>
      <c r="E1313" s="1" t="s">
        <v>2430</v>
      </c>
      <c r="F1313" s="1" t="s">
        <v>44</v>
      </c>
      <c r="G1313" s="1" t="s">
        <v>43</v>
      </c>
      <c r="H1313" s="1" t="s">
        <v>916</v>
      </c>
      <c r="I1313" s="1">
        <v>812318</v>
      </c>
      <c r="K1313" s="1">
        <v>66366</v>
      </c>
      <c r="L1313" s="1">
        <v>1389013</v>
      </c>
      <c r="M1313" s="1">
        <v>0.11360999941825867</v>
      </c>
      <c r="N1313" s="1">
        <v>8.9077730178833008</v>
      </c>
      <c r="O1313" s="1">
        <v>4.6319998800754547E-3</v>
      </c>
      <c r="P1313" s="1">
        <v>0.5734902024269104</v>
      </c>
      <c r="Q1313" s="1">
        <v>0</v>
      </c>
      <c r="S1313" s="1">
        <v>30</v>
      </c>
      <c r="T1313" s="1">
        <v>1</v>
      </c>
      <c r="U1313" s="1">
        <v>2267697</v>
      </c>
      <c r="V1313" s="1">
        <v>0.11824199557304382</v>
      </c>
      <c r="W1313" s="1">
        <v>5.5010223388671875</v>
      </c>
      <c r="X1313" s="1">
        <v>5.5010223388671875</v>
      </c>
    </row>
    <row r="1314" spans="1:24" x14ac:dyDescent="0.35">
      <c r="A1314" s="1">
        <v>310352</v>
      </c>
      <c r="B1314" s="1" t="s">
        <v>2344</v>
      </c>
      <c r="C1314" s="1">
        <v>103027753</v>
      </c>
      <c r="D1314" s="1">
        <v>352</v>
      </c>
      <c r="E1314" s="1" t="s">
        <v>2430</v>
      </c>
      <c r="F1314" s="1" t="s">
        <v>44</v>
      </c>
      <c r="G1314" s="1" t="s">
        <v>43</v>
      </c>
      <c r="H1314" s="1" t="s">
        <v>916</v>
      </c>
      <c r="I1314" s="1">
        <v>825157</v>
      </c>
      <c r="K1314" s="1">
        <v>66366</v>
      </c>
      <c r="L1314" s="1">
        <v>1430927</v>
      </c>
      <c r="M1314" s="1">
        <v>4.1914001107215881E-2</v>
      </c>
      <c r="N1314" s="1">
        <v>3.01753830909729</v>
      </c>
      <c r="O1314" s="1">
        <v>1.28389997407794E-2</v>
      </c>
      <c r="P1314" s="1">
        <v>1.5805386304855347</v>
      </c>
      <c r="Q1314" s="1">
        <v>0</v>
      </c>
      <c r="S1314" s="1">
        <v>31</v>
      </c>
      <c r="T1314" s="1">
        <v>1</v>
      </c>
      <c r="U1314" s="1">
        <v>2322450</v>
      </c>
      <c r="V1314" s="1">
        <v>5.4753001779317856E-2</v>
      </c>
      <c r="W1314" s="1">
        <v>2.4144759178161621</v>
      </c>
      <c r="X1314" s="1">
        <v>2.4144759178161621</v>
      </c>
    </row>
    <row r="1315" spans="1:24" x14ac:dyDescent="0.35">
      <c r="A1315" s="1">
        <v>320352</v>
      </c>
      <c r="B1315" s="1" t="s">
        <v>2345</v>
      </c>
      <c r="C1315" s="1">
        <v>103027753</v>
      </c>
      <c r="D1315" s="1">
        <v>352</v>
      </c>
      <c r="E1315" s="1" t="s">
        <v>2430</v>
      </c>
      <c r="F1315" s="1" t="s">
        <v>44</v>
      </c>
      <c r="G1315" s="1" t="s">
        <v>43</v>
      </c>
      <c r="H1315" s="1" t="s">
        <v>916</v>
      </c>
      <c r="I1315" s="1">
        <v>818140</v>
      </c>
      <c r="K1315" s="1">
        <v>66366</v>
      </c>
      <c r="L1315" s="1">
        <v>1440736</v>
      </c>
      <c r="M1315" s="1">
        <v>9.8090004175901413E-3</v>
      </c>
      <c r="N1315" s="1">
        <v>0.68549966812133789</v>
      </c>
      <c r="O1315" s="1">
        <v>-7.0170001126825809E-3</v>
      </c>
      <c r="P1315" s="1">
        <v>-0.85038363933563232</v>
      </c>
      <c r="Q1315" s="1">
        <v>0</v>
      </c>
      <c r="S1315" s="1">
        <v>32</v>
      </c>
      <c r="T1315" s="1">
        <v>1</v>
      </c>
      <c r="U1315" s="1">
        <v>2325242</v>
      </c>
      <c r="V1315" s="1">
        <v>2.7920003049075603E-3</v>
      </c>
      <c r="W1315" s="1">
        <v>0.12021787464618683</v>
      </c>
      <c r="X1315" s="1">
        <v>0.12021787464618683</v>
      </c>
    </row>
    <row r="1316" spans="1:24" x14ac:dyDescent="0.35">
      <c r="A1316" s="1">
        <v>330352</v>
      </c>
      <c r="B1316" s="1" t="s">
        <v>2346</v>
      </c>
      <c r="C1316" s="1">
        <v>103027753</v>
      </c>
      <c r="D1316" s="1">
        <v>352</v>
      </c>
      <c r="E1316" s="1" t="s">
        <v>2430</v>
      </c>
      <c r="F1316" s="1" t="s">
        <v>44</v>
      </c>
      <c r="G1316" s="1" t="s">
        <v>43</v>
      </c>
      <c r="H1316" s="1" t="s">
        <v>916</v>
      </c>
      <c r="I1316" s="1">
        <v>832418</v>
      </c>
      <c r="K1316" s="1">
        <v>66366</v>
      </c>
      <c r="L1316" s="1">
        <v>1527719</v>
      </c>
      <c r="M1316" s="1">
        <v>8.6983002722263336E-2</v>
      </c>
      <c r="N1316" s="1">
        <v>6.0374002456665039</v>
      </c>
      <c r="O1316" s="1">
        <v>1.4278000220656395E-2</v>
      </c>
      <c r="P1316" s="1">
        <v>1.7451781034469604</v>
      </c>
      <c r="Q1316" s="1">
        <v>0</v>
      </c>
      <c r="S1316" s="1">
        <v>33</v>
      </c>
      <c r="T1316" s="1">
        <v>1</v>
      </c>
      <c r="U1316" s="1">
        <v>2426503</v>
      </c>
      <c r="V1316" s="1">
        <v>0.10126100480556488</v>
      </c>
      <c r="W1316" s="1">
        <v>4.3548583984375</v>
      </c>
      <c r="X1316" s="1">
        <v>4.3548583984375</v>
      </c>
    </row>
    <row r="1317" spans="1:24" x14ac:dyDescent="0.35">
      <c r="A1317" s="1">
        <v>340352</v>
      </c>
      <c r="B1317" s="1" t="s">
        <v>2347</v>
      </c>
      <c r="C1317" s="1">
        <v>103027753</v>
      </c>
      <c r="D1317" s="1">
        <v>352</v>
      </c>
      <c r="E1317" s="1" t="s">
        <v>2430</v>
      </c>
      <c r="F1317" s="1" t="s">
        <v>44</v>
      </c>
      <c r="G1317" s="1" t="s">
        <v>43</v>
      </c>
      <c r="H1317" s="1" t="s">
        <v>916</v>
      </c>
      <c r="I1317" s="1">
        <v>832406</v>
      </c>
      <c r="K1317" s="1">
        <v>66366</v>
      </c>
      <c r="L1317" s="1">
        <v>1527715</v>
      </c>
      <c r="M1317" s="1">
        <v>-3.9999999899009708E-6</v>
      </c>
      <c r="N1317" s="1">
        <v>-2.6182824512943625E-4</v>
      </c>
      <c r="O1317" s="1">
        <v>-1.2000000424450263E-5</v>
      </c>
      <c r="P1317" s="1">
        <v>-1.4415833866223693E-3</v>
      </c>
      <c r="Q1317" s="1">
        <v>0</v>
      </c>
      <c r="S1317" s="1">
        <v>34</v>
      </c>
      <c r="T1317" s="1">
        <v>1</v>
      </c>
      <c r="U1317" s="1">
        <v>2426487</v>
      </c>
      <c r="V1317" s="1">
        <v>-1.5999999959603883E-5</v>
      </c>
      <c r="W1317" s="1">
        <v>-6.5938511397689581E-4</v>
      </c>
      <c r="X1317" s="1">
        <v>-6.5938511397689581E-4</v>
      </c>
    </row>
    <row r="1318" spans="1:24" x14ac:dyDescent="0.35">
      <c r="A1318" s="1">
        <v>350352</v>
      </c>
      <c r="B1318" s="1" t="s">
        <v>2348</v>
      </c>
      <c r="C1318" s="1">
        <v>103027753</v>
      </c>
      <c r="D1318" s="1">
        <v>352</v>
      </c>
      <c r="E1318" s="1" t="s">
        <v>2430</v>
      </c>
      <c r="F1318" s="1" t="s">
        <v>44</v>
      </c>
      <c r="G1318" s="1" t="s">
        <v>43</v>
      </c>
      <c r="H1318" s="1" t="s">
        <v>916</v>
      </c>
      <c r="I1318" s="1">
        <v>858360.43</v>
      </c>
      <c r="K1318" s="1">
        <v>66366</v>
      </c>
      <c r="L1318" s="1">
        <v>1744971.25</v>
      </c>
      <c r="M1318" s="1">
        <v>0.21725624799728394</v>
      </c>
      <c r="N1318" s="1">
        <v>14.220993041992188</v>
      </c>
      <c r="O1318" s="1">
        <v>2.5954430922865868E-2</v>
      </c>
      <c r="P1318" s="1">
        <v>3.1180012226104736</v>
      </c>
      <c r="Q1318" s="1">
        <v>0</v>
      </c>
      <c r="S1318" s="1">
        <v>35</v>
      </c>
      <c r="T1318" s="1">
        <v>1</v>
      </c>
      <c r="U1318" s="1">
        <v>2669697.75</v>
      </c>
      <c r="V1318" s="1">
        <v>0.24321067333221436</v>
      </c>
      <c r="W1318" s="1">
        <v>10.023162841796875</v>
      </c>
      <c r="X1318" s="1">
        <v>10.023162841796875</v>
      </c>
    </row>
    <row r="1319" spans="1:24" x14ac:dyDescent="0.35">
      <c r="A1319" s="1">
        <v>360352</v>
      </c>
      <c r="B1319" s="1" t="s">
        <v>2349</v>
      </c>
      <c r="C1319" s="1">
        <v>103027753</v>
      </c>
      <c r="D1319" s="1">
        <v>352</v>
      </c>
      <c r="E1319" s="1" t="s">
        <v>2430</v>
      </c>
      <c r="F1319" s="1" t="s">
        <v>44</v>
      </c>
      <c r="G1319" s="1" t="s">
        <v>43</v>
      </c>
      <c r="H1319" s="1" t="s">
        <v>916</v>
      </c>
      <c r="I1319" s="1">
        <v>879839.7</v>
      </c>
      <c r="K1319" s="1">
        <v>66366</v>
      </c>
      <c r="L1319" s="1">
        <v>2152976.25</v>
      </c>
      <c r="M1319" s="1">
        <v>0.4080049991607666</v>
      </c>
      <c r="N1319" s="1">
        <v>23.381759643554688</v>
      </c>
      <c r="O1319" s="1">
        <v>2.1479269489645958E-2</v>
      </c>
      <c r="P1319" s="1">
        <v>2.5023603439331055</v>
      </c>
      <c r="Q1319" s="1">
        <v>0</v>
      </c>
      <c r="S1319" s="1">
        <v>36</v>
      </c>
      <c r="T1319" s="1">
        <v>1</v>
      </c>
      <c r="U1319" s="1">
        <v>3099182</v>
      </c>
      <c r="V1319" s="1">
        <v>0.42948427796363831</v>
      </c>
      <c r="W1319" s="1">
        <v>16.087373733520508</v>
      </c>
      <c r="X1319" s="1">
        <v>16.087373733520508</v>
      </c>
    </row>
    <row r="1320" spans="1:24" x14ac:dyDescent="0.35">
      <c r="A1320" s="1">
        <v>370352</v>
      </c>
      <c r="B1320" s="1" t="s">
        <v>2350</v>
      </c>
      <c r="C1320" s="1">
        <v>103027753</v>
      </c>
      <c r="D1320" s="1">
        <v>352</v>
      </c>
      <c r="E1320" s="1" t="s">
        <v>2430</v>
      </c>
      <c r="F1320" s="1" t="s">
        <v>44</v>
      </c>
      <c r="G1320" s="1" t="s">
        <v>43</v>
      </c>
      <c r="H1320" s="1" t="s">
        <v>916</v>
      </c>
      <c r="I1320" s="1">
        <v>902373.52</v>
      </c>
      <c r="K1320" s="1">
        <v>66366</v>
      </c>
      <c r="L1320" s="1">
        <v>2566418.25</v>
      </c>
      <c r="M1320" s="1">
        <v>0.4134419858455658</v>
      </c>
      <c r="N1320" s="1">
        <v>19.203277587890625</v>
      </c>
      <c r="O1320" s="1">
        <v>2.2533819079399109E-2</v>
      </c>
      <c r="P1320" s="1">
        <v>2.5611279010772705</v>
      </c>
      <c r="Q1320" s="1">
        <v>0</v>
      </c>
      <c r="S1320" s="1">
        <v>37</v>
      </c>
      <c r="T1320" s="1">
        <v>1</v>
      </c>
      <c r="U1320" s="1">
        <v>3535157.75</v>
      </c>
      <c r="V1320" s="1">
        <v>0.43597579002380371</v>
      </c>
      <c r="W1320" s="1">
        <v>14.067445755004883</v>
      </c>
      <c r="X1320" s="1">
        <v>14.067445755004883</v>
      </c>
    </row>
    <row r="1321" spans="1:24" x14ac:dyDescent="0.35">
      <c r="A1321" s="1">
        <v>380352</v>
      </c>
      <c r="B1321" s="1" t="s">
        <v>2351</v>
      </c>
      <c r="C1321" s="1">
        <v>103027753</v>
      </c>
      <c r="D1321" s="1">
        <v>352</v>
      </c>
      <c r="E1321" s="1" t="s">
        <v>2430</v>
      </c>
      <c r="F1321" s="1" t="s">
        <v>44</v>
      </c>
      <c r="G1321" s="1" t="s">
        <v>43</v>
      </c>
      <c r="H1321" s="1" t="s">
        <v>916</v>
      </c>
      <c r="I1321" s="1">
        <v>930417</v>
      </c>
      <c r="K1321" s="1">
        <v>66366</v>
      </c>
      <c r="L1321" s="1">
        <v>2871005</v>
      </c>
      <c r="M1321" s="1">
        <v>0.3045867383480072</v>
      </c>
      <c r="N1321" s="1">
        <v>11.868165016174316</v>
      </c>
      <c r="O1321" s="1">
        <v>2.8043480589985847E-2</v>
      </c>
      <c r="P1321" s="1">
        <v>3.1077463626861572</v>
      </c>
      <c r="Q1321" s="1">
        <v>0</v>
      </c>
      <c r="S1321" s="1">
        <v>38</v>
      </c>
      <c r="T1321" s="1">
        <v>1</v>
      </c>
      <c r="U1321" s="1">
        <v>3867788</v>
      </c>
      <c r="V1321" s="1">
        <v>0.3326302170753479</v>
      </c>
      <c r="W1321" s="1">
        <v>9.409205436706543</v>
      </c>
      <c r="X1321" s="1">
        <v>9.409205436706543</v>
      </c>
    </row>
    <row r="1322" spans="1:24" x14ac:dyDescent="0.35">
      <c r="A1322" s="1">
        <v>390352</v>
      </c>
      <c r="B1322" s="1" t="s">
        <v>2352</v>
      </c>
      <c r="C1322" s="1">
        <v>103027753</v>
      </c>
      <c r="D1322" s="1">
        <v>352</v>
      </c>
      <c r="E1322" s="1" t="s">
        <v>2430</v>
      </c>
      <c r="F1322" s="1" t="s">
        <v>44</v>
      </c>
      <c r="G1322" s="1" t="s">
        <v>43</v>
      </c>
      <c r="H1322" s="1" t="s">
        <v>916</v>
      </c>
      <c r="I1322" s="1">
        <v>934218</v>
      </c>
      <c r="K1322" s="1">
        <v>116366</v>
      </c>
      <c r="L1322" s="1">
        <v>2930525</v>
      </c>
      <c r="M1322" s="1">
        <v>5.9519998729228973E-2</v>
      </c>
      <c r="N1322" s="1">
        <v>2.0731415748596191</v>
      </c>
      <c r="O1322" s="1">
        <v>3.8010000716894865E-3</v>
      </c>
      <c r="P1322" s="1">
        <v>0.40852651000022888</v>
      </c>
      <c r="Q1322" s="1">
        <v>5.000000074505806E-2</v>
      </c>
      <c r="S1322" s="1">
        <v>39</v>
      </c>
      <c r="T1322" s="1">
        <v>1</v>
      </c>
      <c r="U1322" s="1">
        <v>3981109</v>
      </c>
      <c r="V1322" s="1">
        <v>0.11332099884748459</v>
      </c>
      <c r="W1322" s="1">
        <v>2.929865837097168</v>
      </c>
      <c r="X1322" s="1">
        <v>2.929865837097168</v>
      </c>
    </row>
    <row r="1323" spans="1:24" x14ac:dyDescent="0.35">
      <c r="A1323" s="1">
        <v>400352</v>
      </c>
      <c r="B1323" s="1" t="s">
        <v>2353</v>
      </c>
      <c r="C1323" s="1">
        <v>103027753</v>
      </c>
      <c r="D1323" s="1">
        <v>352</v>
      </c>
      <c r="E1323" s="1" t="s">
        <v>2430</v>
      </c>
      <c r="F1323" s="1" t="s">
        <v>44</v>
      </c>
      <c r="G1323" s="1" t="s">
        <v>43</v>
      </c>
      <c r="H1323" s="1" t="s">
        <v>916</v>
      </c>
      <c r="S1323" s="1">
        <v>40</v>
      </c>
      <c r="T1323" s="1">
        <v>1</v>
      </c>
      <c r="U1323" s="1">
        <v>0</v>
      </c>
      <c r="V1323" s="1">
        <v>0</v>
      </c>
      <c r="W1323" s="1">
        <v>-100</v>
      </c>
      <c r="X1323" s="1">
        <v>-100</v>
      </c>
    </row>
    <row r="1324" spans="1:24" x14ac:dyDescent="0.35">
      <c r="A1324" s="1">
        <v>410352</v>
      </c>
      <c r="B1324" s="1" t="s">
        <v>2354</v>
      </c>
      <c r="C1324" s="1">
        <v>103027753</v>
      </c>
      <c r="D1324" s="1">
        <v>352</v>
      </c>
      <c r="E1324" s="1" t="s">
        <v>2430</v>
      </c>
      <c r="F1324" s="1" t="s">
        <v>44</v>
      </c>
      <c r="G1324" s="1" t="s">
        <v>43</v>
      </c>
      <c r="H1324" s="1" t="s">
        <v>916</v>
      </c>
      <c r="S1324" s="1">
        <v>41</v>
      </c>
      <c r="T1324" s="1">
        <v>1</v>
      </c>
      <c r="U1324" s="1">
        <v>0</v>
      </c>
      <c r="V1324" s="1">
        <v>0</v>
      </c>
    </row>
    <row r="1325" spans="1:24" x14ac:dyDescent="0.35">
      <c r="A1325" s="1">
        <v>420352</v>
      </c>
      <c r="B1325" s="1" t="s">
        <v>2355</v>
      </c>
      <c r="C1325" s="1">
        <v>103027753</v>
      </c>
      <c r="D1325" s="1">
        <v>352</v>
      </c>
      <c r="E1325" s="1" t="s">
        <v>2430</v>
      </c>
      <c r="F1325" s="1" t="s">
        <v>44</v>
      </c>
      <c r="G1325" s="1" t="s">
        <v>43</v>
      </c>
      <c r="H1325" s="1" t="s">
        <v>916</v>
      </c>
      <c r="S1325" s="1">
        <v>42</v>
      </c>
      <c r="T1325" s="1">
        <v>1</v>
      </c>
      <c r="U1325" s="1">
        <v>0</v>
      </c>
      <c r="V1325" s="1">
        <v>0</v>
      </c>
    </row>
    <row r="1326" spans="1:24" x14ac:dyDescent="0.35">
      <c r="A1326" s="1">
        <v>430352</v>
      </c>
      <c r="B1326" s="1" t="s">
        <v>2356</v>
      </c>
      <c r="C1326" s="1">
        <v>103027753</v>
      </c>
      <c r="D1326" s="1">
        <v>352</v>
      </c>
      <c r="E1326" s="1" t="s">
        <v>2430</v>
      </c>
      <c r="F1326" s="1" t="s">
        <v>44</v>
      </c>
      <c r="G1326" s="1" t="s">
        <v>43</v>
      </c>
      <c r="H1326" s="1" t="s">
        <v>916</v>
      </c>
      <c r="S1326" s="1">
        <v>43</v>
      </c>
      <c r="T1326" s="1">
        <v>1</v>
      </c>
      <c r="U1326" s="1">
        <v>0</v>
      </c>
      <c r="V1326" s="1">
        <v>0</v>
      </c>
    </row>
    <row r="1327" spans="1:24" x14ac:dyDescent="0.35">
      <c r="A1327" s="1">
        <v>440352</v>
      </c>
      <c r="B1327" s="1" t="s">
        <v>2357</v>
      </c>
      <c r="C1327" s="1">
        <v>103027753</v>
      </c>
      <c r="D1327" s="1">
        <v>352</v>
      </c>
      <c r="E1327" s="1" t="s">
        <v>2430</v>
      </c>
      <c r="F1327" s="1" t="s">
        <v>44</v>
      </c>
      <c r="G1327" s="1" t="s">
        <v>43</v>
      </c>
      <c r="H1327" s="1" t="s">
        <v>916</v>
      </c>
      <c r="S1327" s="1">
        <v>44</v>
      </c>
      <c r="T1327" s="1">
        <v>1</v>
      </c>
      <c r="U1327" s="1">
        <v>0</v>
      </c>
      <c r="V1327" s="1">
        <v>0</v>
      </c>
    </row>
    <row r="1328" spans="1:24" x14ac:dyDescent="0.35">
      <c r="A1328" s="1">
        <v>450352</v>
      </c>
      <c r="B1328" s="1" t="s">
        <v>2358</v>
      </c>
      <c r="C1328" s="1">
        <v>103027753</v>
      </c>
      <c r="D1328" s="1">
        <v>352</v>
      </c>
      <c r="E1328" s="1" t="s">
        <v>2430</v>
      </c>
      <c r="F1328" s="1" t="s">
        <v>44</v>
      </c>
      <c r="G1328" s="1" t="s">
        <v>43</v>
      </c>
      <c r="H1328" s="1" t="s">
        <v>916</v>
      </c>
      <c r="S1328" s="1">
        <v>45</v>
      </c>
      <c r="T1328" s="1">
        <v>1</v>
      </c>
      <c r="U1328" s="1">
        <v>0</v>
      </c>
      <c r="V1328" s="1">
        <v>0</v>
      </c>
    </row>
    <row r="1329" spans="1:24" x14ac:dyDescent="0.35">
      <c r="A1329" s="1">
        <v>460352</v>
      </c>
      <c r="B1329" s="1" t="s">
        <v>2359</v>
      </c>
      <c r="C1329" s="1">
        <v>103027753</v>
      </c>
      <c r="D1329" s="1">
        <v>352</v>
      </c>
      <c r="E1329" s="1" t="s">
        <v>2430</v>
      </c>
      <c r="F1329" s="1" t="s">
        <v>44</v>
      </c>
      <c r="G1329" s="1" t="s">
        <v>43</v>
      </c>
      <c r="H1329" s="1" t="s">
        <v>916</v>
      </c>
      <c r="S1329" s="1">
        <v>46</v>
      </c>
      <c r="T1329" s="1">
        <v>1</v>
      </c>
      <c r="U1329" s="1">
        <v>0</v>
      </c>
      <c r="V1329" s="1">
        <v>0</v>
      </c>
    </row>
    <row r="1330" spans="1:24" x14ac:dyDescent="0.35">
      <c r="A1330" s="1">
        <v>470352</v>
      </c>
      <c r="B1330" s="1" t="s">
        <v>2360</v>
      </c>
      <c r="C1330" s="1">
        <v>103027753</v>
      </c>
      <c r="D1330" s="1">
        <v>352</v>
      </c>
      <c r="E1330" s="1" t="s">
        <v>2430</v>
      </c>
      <c r="F1330" s="1" t="s">
        <v>44</v>
      </c>
      <c r="G1330" s="1" t="s">
        <v>43</v>
      </c>
      <c r="H1330" s="1" t="s">
        <v>916</v>
      </c>
      <c r="S1330" s="1">
        <v>47</v>
      </c>
      <c r="T1330" s="1">
        <v>1</v>
      </c>
      <c r="U1330" s="1">
        <v>0</v>
      </c>
      <c r="V1330" s="1">
        <v>0</v>
      </c>
    </row>
    <row r="1331" spans="1:24" x14ac:dyDescent="0.35">
      <c r="A1331" s="1">
        <v>480352</v>
      </c>
      <c r="B1331" s="1" t="s">
        <v>2361</v>
      </c>
      <c r="C1331" s="1">
        <v>103027753</v>
      </c>
      <c r="D1331" s="1">
        <v>352</v>
      </c>
      <c r="E1331" s="1" t="s">
        <v>2430</v>
      </c>
      <c r="F1331" s="1" t="s">
        <v>44</v>
      </c>
      <c r="G1331" s="1" t="s">
        <v>43</v>
      </c>
      <c r="H1331" s="1" t="s">
        <v>916</v>
      </c>
      <c r="S1331" s="1">
        <v>48</v>
      </c>
      <c r="T1331" s="1">
        <v>1</v>
      </c>
      <c r="U1331" s="1">
        <v>0</v>
      </c>
      <c r="V1331" s="1">
        <v>0</v>
      </c>
    </row>
    <row r="1332" spans="1:24" x14ac:dyDescent="0.35">
      <c r="A1332" s="1">
        <v>290365</v>
      </c>
      <c r="B1332" s="1" t="s">
        <v>2341</v>
      </c>
      <c r="C1332" s="1">
        <v>103028203</v>
      </c>
      <c r="D1332" s="1">
        <v>365</v>
      </c>
      <c r="E1332" s="1" t="s">
        <v>2431</v>
      </c>
      <c r="F1332" s="1" t="s">
        <v>44</v>
      </c>
      <c r="G1332" s="1" t="s">
        <v>43</v>
      </c>
      <c r="H1332" s="1" t="s">
        <v>916</v>
      </c>
      <c r="I1332" s="1">
        <v>660243.05000000005</v>
      </c>
      <c r="K1332" s="1">
        <v>126151</v>
      </c>
      <c r="L1332" s="1">
        <v>2913450.75</v>
      </c>
      <c r="S1332" s="1">
        <v>29</v>
      </c>
      <c r="T1332" s="1">
        <v>1</v>
      </c>
      <c r="U1332" s="1">
        <v>3699844.75</v>
      </c>
      <c r="V1332" s="1">
        <v>0</v>
      </c>
    </row>
    <row r="1333" spans="1:24" x14ac:dyDescent="0.35">
      <c r="A1333" s="1">
        <v>300365</v>
      </c>
      <c r="B1333" s="1" t="s">
        <v>2343</v>
      </c>
      <c r="C1333" s="1">
        <v>103028203</v>
      </c>
      <c r="D1333" s="1">
        <v>365</v>
      </c>
      <c r="E1333" s="1" t="s">
        <v>2431</v>
      </c>
      <c r="F1333" s="1" t="s">
        <v>44</v>
      </c>
      <c r="G1333" s="1" t="s">
        <v>43</v>
      </c>
      <c r="H1333" s="1" t="s">
        <v>916</v>
      </c>
      <c r="I1333" s="1">
        <v>664033.28000000003</v>
      </c>
      <c r="K1333" s="1">
        <v>126151</v>
      </c>
      <c r="L1333" s="1">
        <v>3008114.25</v>
      </c>
      <c r="M1333" s="1">
        <v>9.4663500785827637E-2</v>
      </c>
      <c r="N1333" s="1">
        <v>3.2491881847381592</v>
      </c>
      <c r="O1333" s="1">
        <v>3.7902300246059895E-3</v>
      </c>
      <c r="P1333" s="1">
        <v>0.57406586408615112</v>
      </c>
      <c r="Q1333" s="1">
        <v>0</v>
      </c>
      <c r="S1333" s="1">
        <v>30</v>
      </c>
      <c r="T1333" s="1">
        <v>1</v>
      </c>
      <c r="U1333" s="1">
        <v>3798298.5</v>
      </c>
      <c r="V1333" s="1">
        <v>9.8453730344772339E-2</v>
      </c>
      <c r="W1333" s="1">
        <v>2.6610238552093506</v>
      </c>
      <c r="X1333" s="1">
        <v>2.6610238552093506</v>
      </c>
    </row>
    <row r="1334" spans="1:24" x14ac:dyDescent="0.35">
      <c r="A1334" s="1">
        <v>310365</v>
      </c>
      <c r="B1334" s="1" t="s">
        <v>2344</v>
      </c>
      <c r="C1334" s="1">
        <v>103028203</v>
      </c>
      <c r="D1334" s="1">
        <v>365</v>
      </c>
      <c r="E1334" s="1" t="s">
        <v>2431</v>
      </c>
      <c r="F1334" s="1" t="s">
        <v>44</v>
      </c>
      <c r="G1334" s="1" t="s">
        <v>43</v>
      </c>
      <c r="H1334" s="1" t="s">
        <v>916</v>
      </c>
      <c r="I1334" s="1">
        <v>673251.15</v>
      </c>
      <c r="K1334" s="1">
        <v>126151</v>
      </c>
      <c r="L1334" s="1">
        <v>2998008</v>
      </c>
      <c r="M1334" s="1">
        <v>-1.0106249712407589E-2</v>
      </c>
      <c r="N1334" s="1">
        <v>-0.33596628904342651</v>
      </c>
      <c r="O1334" s="1">
        <v>9.2178704217076302E-3</v>
      </c>
      <c r="P1334" s="1">
        <v>1.3881638050079346</v>
      </c>
      <c r="Q1334" s="1">
        <v>0</v>
      </c>
      <c r="S1334" s="1">
        <v>31</v>
      </c>
      <c r="T1334" s="1">
        <v>1</v>
      </c>
      <c r="U1334" s="1">
        <v>3797410</v>
      </c>
      <c r="V1334" s="1">
        <v>-8.883792906999588E-4</v>
      </c>
      <c r="W1334" s="1">
        <v>-2.3392053321003914E-2</v>
      </c>
      <c r="X1334" s="1">
        <v>-2.3392053321003914E-2</v>
      </c>
    </row>
    <row r="1335" spans="1:24" x14ac:dyDescent="0.35">
      <c r="A1335" s="1">
        <v>320365</v>
      </c>
      <c r="B1335" s="1" t="s">
        <v>2345</v>
      </c>
      <c r="C1335" s="1">
        <v>103028203</v>
      </c>
      <c r="D1335" s="1">
        <v>365</v>
      </c>
      <c r="E1335" s="1" t="s">
        <v>2431</v>
      </c>
      <c r="F1335" s="1" t="s">
        <v>44</v>
      </c>
      <c r="G1335" s="1" t="s">
        <v>43</v>
      </c>
      <c r="H1335" s="1" t="s">
        <v>916</v>
      </c>
      <c r="I1335" s="1">
        <v>678659.8</v>
      </c>
      <c r="J1335" s="1">
        <v>8235.2800000000007</v>
      </c>
      <c r="K1335" s="1">
        <v>126151</v>
      </c>
      <c r="L1335" s="1">
        <v>3032155.75</v>
      </c>
      <c r="M1335" s="1">
        <v>3.4147750586271286E-2</v>
      </c>
      <c r="N1335" s="1">
        <v>1.1390146017074585</v>
      </c>
      <c r="O1335" s="1">
        <v>5.4086497984826565E-3</v>
      </c>
      <c r="P1335" s="1">
        <v>0.80336290597915649</v>
      </c>
      <c r="Q1335" s="1">
        <v>0</v>
      </c>
      <c r="S1335" s="1">
        <v>32</v>
      </c>
      <c r="T1335" s="1">
        <v>1</v>
      </c>
      <c r="U1335" s="1">
        <v>3845201.75</v>
      </c>
      <c r="V1335" s="1">
        <v>3.9556398987770081E-2</v>
      </c>
      <c r="W1335" s="1">
        <v>1.2585353851318359</v>
      </c>
      <c r="X1335" s="1">
        <v>1.2585353851318359</v>
      </c>
    </row>
    <row r="1336" spans="1:24" x14ac:dyDescent="0.35">
      <c r="A1336" s="1">
        <v>330365</v>
      </c>
      <c r="B1336" s="1" t="s">
        <v>2346</v>
      </c>
      <c r="C1336" s="1">
        <v>103028203</v>
      </c>
      <c r="D1336" s="1">
        <v>365</v>
      </c>
      <c r="E1336" s="1" t="s">
        <v>2431</v>
      </c>
      <c r="F1336" s="1" t="s">
        <v>44</v>
      </c>
      <c r="G1336" s="1" t="s">
        <v>43</v>
      </c>
      <c r="H1336" s="1" t="s">
        <v>916</v>
      </c>
      <c r="I1336" s="1">
        <v>704838.53</v>
      </c>
      <c r="K1336" s="1">
        <v>126151</v>
      </c>
      <c r="L1336" s="1">
        <v>3095548</v>
      </c>
      <c r="M1336" s="1">
        <v>6.339225172996521E-2</v>
      </c>
      <c r="N1336" s="1">
        <v>2.0906660556793213</v>
      </c>
      <c r="O1336" s="1">
        <v>2.6178730651736259E-2</v>
      </c>
      <c r="P1336" s="1">
        <v>3.8574156761169434</v>
      </c>
      <c r="Q1336" s="1">
        <v>0</v>
      </c>
      <c r="S1336" s="1">
        <v>33</v>
      </c>
      <c r="T1336" s="1">
        <v>1</v>
      </c>
      <c r="U1336" s="1">
        <v>3926537.5</v>
      </c>
      <c r="V1336" s="1">
        <v>8.9570984244346619E-2</v>
      </c>
      <c r="W1336" s="1">
        <v>2.115253210067749</v>
      </c>
      <c r="X1336" s="1">
        <v>2.115253210067749</v>
      </c>
    </row>
    <row r="1337" spans="1:24" x14ac:dyDescent="0.35">
      <c r="A1337" s="1">
        <v>340365</v>
      </c>
      <c r="B1337" s="1" t="s">
        <v>2347</v>
      </c>
      <c r="C1337" s="1">
        <v>103028203</v>
      </c>
      <c r="D1337" s="1">
        <v>365</v>
      </c>
      <c r="E1337" s="1" t="s">
        <v>2431</v>
      </c>
      <c r="F1337" s="1" t="s">
        <v>44</v>
      </c>
      <c r="G1337" s="1" t="s">
        <v>43</v>
      </c>
      <c r="H1337" s="1" t="s">
        <v>916</v>
      </c>
      <c r="I1337" s="1">
        <v>702906.33</v>
      </c>
      <c r="J1337" s="1">
        <v>9290.5</v>
      </c>
      <c r="K1337" s="1">
        <v>126151</v>
      </c>
      <c r="L1337" s="1">
        <v>3095545.5</v>
      </c>
      <c r="M1337" s="1">
        <v>-2.4999999368446879E-6</v>
      </c>
      <c r="N1337" s="1">
        <v>-8.0761143181007355E-5</v>
      </c>
      <c r="O1337" s="1">
        <v>-1.9322000443935394E-3</v>
      </c>
      <c r="P1337" s="1">
        <v>-0.27413371205329895</v>
      </c>
      <c r="Q1337" s="1">
        <v>0</v>
      </c>
      <c r="S1337" s="1">
        <v>34</v>
      </c>
      <c r="T1337" s="1">
        <v>1</v>
      </c>
      <c r="U1337" s="1">
        <v>3933893.25</v>
      </c>
      <c r="V1337" s="1">
        <v>-1.9347000634297729E-3</v>
      </c>
      <c r="W1337" s="1">
        <v>0.18733425438404083</v>
      </c>
      <c r="X1337" s="1">
        <v>0.18733425438404083</v>
      </c>
    </row>
    <row r="1338" spans="1:24" x14ac:dyDescent="0.35">
      <c r="A1338" s="1">
        <v>350365</v>
      </c>
      <c r="B1338" s="1" t="s">
        <v>2348</v>
      </c>
      <c r="C1338" s="1">
        <v>103028203</v>
      </c>
      <c r="D1338" s="1">
        <v>365</v>
      </c>
      <c r="E1338" s="1" t="s">
        <v>2431</v>
      </c>
      <c r="F1338" s="1" t="s">
        <v>44</v>
      </c>
      <c r="G1338" s="1" t="s">
        <v>43</v>
      </c>
      <c r="H1338" s="1" t="s">
        <v>916</v>
      </c>
      <c r="I1338" s="1">
        <v>721532</v>
      </c>
      <c r="K1338" s="1">
        <v>126151</v>
      </c>
      <c r="L1338" s="1">
        <v>3226249</v>
      </c>
      <c r="M1338" s="1">
        <v>0.13070349395275116</v>
      </c>
      <c r="N1338" s="1">
        <v>4.2223091125488281</v>
      </c>
      <c r="O1338" s="1">
        <v>1.8625669181346893E-2</v>
      </c>
      <c r="P1338" s="1">
        <v>2.6498081684112549</v>
      </c>
      <c r="Q1338" s="1">
        <v>0</v>
      </c>
      <c r="S1338" s="1">
        <v>35</v>
      </c>
      <c r="T1338" s="1">
        <v>1</v>
      </c>
      <c r="U1338" s="1">
        <v>4073932</v>
      </c>
      <c r="V1338" s="1">
        <v>0.14932915568351746</v>
      </c>
      <c r="W1338" s="1">
        <v>3.559800386428833</v>
      </c>
      <c r="X1338" s="1">
        <v>3.559800386428833</v>
      </c>
    </row>
    <row r="1339" spans="1:24" x14ac:dyDescent="0.35">
      <c r="A1339" s="1">
        <v>360365</v>
      </c>
      <c r="B1339" s="1" t="s">
        <v>2349</v>
      </c>
      <c r="C1339" s="1">
        <v>103028203</v>
      </c>
      <c r="D1339" s="1">
        <v>365</v>
      </c>
      <c r="E1339" s="1" t="s">
        <v>2431</v>
      </c>
      <c r="F1339" s="1" t="s">
        <v>44</v>
      </c>
      <c r="G1339" s="1" t="s">
        <v>43</v>
      </c>
      <c r="H1339" s="1" t="s">
        <v>916</v>
      </c>
      <c r="I1339" s="1">
        <v>769368.66</v>
      </c>
      <c r="K1339" s="1">
        <v>126151</v>
      </c>
      <c r="L1339" s="1">
        <v>3470278.25</v>
      </c>
      <c r="M1339" s="1">
        <v>0.24402925372123718</v>
      </c>
      <c r="N1339" s="1">
        <v>7.5638689994812012</v>
      </c>
      <c r="O1339" s="1">
        <v>4.7836661338806152E-2</v>
      </c>
      <c r="P1339" s="1">
        <v>6.6298737525939941</v>
      </c>
      <c r="Q1339" s="1">
        <v>0</v>
      </c>
      <c r="S1339" s="1">
        <v>36</v>
      </c>
      <c r="T1339" s="1">
        <v>1</v>
      </c>
      <c r="U1339" s="1">
        <v>4365798</v>
      </c>
      <c r="V1339" s="1">
        <v>0.29186591506004333</v>
      </c>
      <c r="W1339" s="1">
        <v>7.1642336845397949</v>
      </c>
      <c r="X1339" s="1">
        <v>7.1642336845397949</v>
      </c>
    </row>
    <row r="1340" spans="1:24" x14ac:dyDescent="0.35">
      <c r="A1340" s="1">
        <v>370365</v>
      </c>
      <c r="B1340" s="1" t="s">
        <v>2350</v>
      </c>
      <c r="C1340" s="1">
        <v>103028203</v>
      </c>
      <c r="D1340" s="1">
        <v>365</v>
      </c>
      <c r="E1340" s="1" t="s">
        <v>2431</v>
      </c>
      <c r="F1340" s="1" t="s">
        <v>44</v>
      </c>
      <c r="G1340" s="1" t="s">
        <v>43</v>
      </c>
      <c r="H1340" s="1" t="s">
        <v>916</v>
      </c>
      <c r="I1340" s="1">
        <v>785033.06</v>
      </c>
      <c r="K1340" s="1">
        <v>126151</v>
      </c>
      <c r="L1340" s="1">
        <v>3644252.75</v>
      </c>
      <c r="M1340" s="1">
        <v>0.17397449910640717</v>
      </c>
      <c r="N1340" s="1">
        <v>5.0132722854614258</v>
      </c>
      <c r="O1340" s="1">
        <v>1.5664400532841682E-2</v>
      </c>
      <c r="P1340" s="1">
        <v>2.0360069274902344</v>
      </c>
      <c r="Q1340" s="1">
        <v>0</v>
      </c>
      <c r="S1340" s="1">
        <v>37</v>
      </c>
      <c r="T1340" s="1">
        <v>1</v>
      </c>
      <c r="U1340" s="1">
        <v>4555437</v>
      </c>
      <c r="V1340" s="1">
        <v>0.1896388977766037</v>
      </c>
      <c r="W1340" s="1">
        <v>4.3437418937683105</v>
      </c>
      <c r="X1340" s="1">
        <v>4.3437418937683105</v>
      </c>
    </row>
    <row r="1341" spans="1:24" x14ac:dyDescent="0.35">
      <c r="A1341" s="1">
        <v>380365</v>
      </c>
      <c r="B1341" s="1" t="s">
        <v>2351</v>
      </c>
      <c r="C1341" s="1">
        <v>103028203</v>
      </c>
      <c r="D1341" s="1">
        <v>365</v>
      </c>
      <c r="E1341" s="1" t="s">
        <v>2431</v>
      </c>
      <c r="F1341" s="1" t="s">
        <v>44</v>
      </c>
      <c r="G1341" s="1" t="s">
        <v>43</v>
      </c>
      <c r="H1341" s="1" t="s">
        <v>916</v>
      </c>
      <c r="I1341" s="1">
        <v>810361</v>
      </c>
      <c r="K1341" s="1">
        <v>126151</v>
      </c>
      <c r="L1341" s="1">
        <v>3738750</v>
      </c>
      <c r="M1341" s="1">
        <v>9.4497248530387878E-2</v>
      </c>
      <c r="N1341" s="1">
        <v>2.5930488109588623</v>
      </c>
      <c r="O1341" s="1">
        <v>2.5327939540147781E-2</v>
      </c>
      <c r="P1341" s="1">
        <v>3.2263534069061279</v>
      </c>
      <c r="Q1341" s="1">
        <v>0</v>
      </c>
      <c r="S1341" s="1">
        <v>38</v>
      </c>
      <c r="T1341" s="1">
        <v>1</v>
      </c>
      <c r="U1341" s="1">
        <v>4675262</v>
      </c>
      <c r="V1341" s="1">
        <v>0.11982518434524536</v>
      </c>
      <c r="W1341" s="1">
        <v>2.6303732395172119</v>
      </c>
      <c r="X1341" s="1">
        <v>2.6303732395172119</v>
      </c>
    </row>
    <row r="1342" spans="1:24" x14ac:dyDescent="0.35">
      <c r="A1342" s="1">
        <v>390365</v>
      </c>
      <c r="B1342" s="1" t="s">
        <v>2352</v>
      </c>
      <c r="C1342" s="1">
        <v>103028203</v>
      </c>
      <c r="D1342" s="1">
        <v>365</v>
      </c>
      <c r="E1342" s="1" t="s">
        <v>2431</v>
      </c>
      <c r="F1342" s="1" t="s">
        <v>44</v>
      </c>
      <c r="G1342" s="1" t="s">
        <v>43</v>
      </c>
      <c r="H1342" s="1" t="s">
        <v>916</v>
      </c>
      <c r="I1342" s="1">
        <v>824827</v>
      </c>
      <c r="K1342" s="1">
        <v>176151</v>
      </c>
      <c r="L1342" s="1">
        <v>3778936</v>
      </c>
      <c r="M1342" s="1">
        <v>4.0185999125242233E-2</v>
      </c>
      <c r="N1342" s="1">
        <v>1.0748512744903564</v>
      </c>
      <c r="O1342" s="1">
        <v>1.4465999789535999E-2</v>
      </c>
      <c r="P1342" s="1">
        <v>1.7851303815841675</v>
      </c>
      <c r="Q1342" s="1">
        <v>5.000000074505806E-2</v>
      </c>
      <c r="S1342" s="1">
        <v>39</v>
      </c>
      <c r="T1342" s="1">
        <v>1</v>
      </c>
      <c r="U1342" s="1">
        <v>4779914</v>
      </c>
      <c r="V1342" s="1">
        <v>0.10465200245380402</v>
      </c>
      <c r="W1342" s="1">
        <v>2.2384200096130371</v>
      </c>
      <c r="X1342" s="1">
        <v>2.2384200096130371</v>
      </c>
    </row>
    <row r="1343" spans="1:24" x14ac:dyDescent="0.35">
      <c r="A1343" s="1">
        <v>400365</v>
      </c>
      <c r="B1343" s="1" t="s">
        <v>2353</v>
      </c>
      <c r="C1343" s="1">
        <v>103028203</v>
      </c>
      <c r="D1343" s="1">
        <v>365</v>
      </c>
      <c r="E1343" s="1" t="s">
        <v>2431</v>
      </c>
      <c r="F1343" s="1" t="s">
        <v>44</v>
      </c>
      <c r="G1343" s="1" t="s">
        <v>43</v>
      </c>
      <c r="H1343" s="1" t="s">
        <v>916</v>
      </c>
      <c r="S1343" s="1">
        <v>40</v>
      </c>
      <c r="T1343" s="1">
        <v>1</v>
      </c>
      <c r="U1343" s="1">
        <v>0</v>
      </c>
      <c r="V1343" s="1">
        <v>0</v>
      </c>
      <c r="W1343" s="1">
        <v>-100</v>
      </c>
      <c r="X1343" s="1">
        <v>-100</v>
      </c>
    </row>
    <row r="1344" spans="1:24" x14ac:dyDescent="0.35">
      <c r="A1344" s="1">
        <v>410365</v>
      </c>
      <c r="B1344" s="1" t="s">
        <v>2354</v>
      </c>
      <c r="C1344" s="1">
        <v>103028203</v>
      </c>
      <c r="D1344" s="1">
        <v>365</v>
      </c>
      <c r="E1344" s="1" t="s">
        <v>2431</v>
      </c>
      <c r="F1344" s="1" t="s">
        <v>44</v>
      </c>
      <c r="G1344" s="1" t="s">
        <v>43</v>
      </c>
      <c r="H1344" s="1" t="s">
        <v>916</v>
      </c>
      <c r="S1344" s="1">
        <v>41</v>
      </c>
      <c r="T1344" s="1">
        <v>1</v>
      </c>
      <c r="U1344" s="1">
        <v>0</v>
      </c>
      <c r="V1344" s="1">
        <v>0</v>
      </c>
    </row>
    <row r="1345" spans="1:24" x14ac:dyDescent="0.35">
      <c r="A1345" s="1">
        <v>420365</v>
      </c>
      <c r="B1345" s="1" t="s">
        <v>2355</v>
      </c>
      <c r="C1345" s="1">
        <v>103028203</v>
      </c>
      <c r="D1345" s="1">
        <v>365</v>
      </c>
      <c r="E1345" s="1" t="s">
        <v>2431</v>
      </c>
      <c r="F1345" s="1" t="s">
        <v>44</v>
      </c>
      <c r="G1345" s="1" t="s">
        <v>43</v>
      </c>
      <c r="H1345" s="1" t="s">
        <v>916</v>
      </c>
      <c r="S1345" s="1">
        <v>42</v>
      </c>
      <c r="T1345" s="1">
        <v>1</v>
      </c>
      <c r="U1345" s="1">
        <v>0</v>
      </c>
      <c r="V1345" s="1">
        <v>0</v>
      </c>
    </row>
    <row r="1346" spans="1:24" x14ac:dyDescent="0.35">
      <c r="A1346" s="1">
        <v>430365</v>
      </c>
      <c r="B1346" s="1" t="s">
        <v>2356</v>
      </c>
      <c r="C1346" s="1">
        <v>103028203</v>
      </c>
      <c r="D1346" s="1">
        <v>365</v>
      </c>
      <c r="E1346" s="1" t="s">
        <v>2431</v>
      </c>
      <c r="F1346" s="1" t="s">
        <v>44</v>
      </c>
      <c r="G1346" s="1" t="s">
        <v>43</v>
      </c>
      <c r="H1346" s="1" t="s">
        <v>916</v>
      </c>
      <c r="S1346" s="1">
        <v>43</v>
      </c>
      <c r="T1346" s="1">
        <v>1</v>
      </c>
      <c r="U1346" s="1">
        <v>0</v>
      </c>
      <c r="V1346" s="1">
        <v>0</v>
      </c>
    </row>
    <row r="1347" spans="1:24" x14ac:dyDescent="0.35">
      <c r="A1347" s="1">
        <v>440365</v>
      </c>
      <c r="B1347" s="1" t="s">
        <v>2357</v>
      </c>
      <c r="C1347" s="1">
        <v>103028203</v>
      </c>
      <c r="D1347" s="1">
        <v>365</v>
      </c>
      <c r="E1347" s="1" t="s">
        <v>2431</v>
      </c>
      <c r="F1347" s="1" t="s">
        <v>44</v>
      </c>
      <c r="G1347" s="1" t="s">
        <v>43</v>
      </c>
      <c r="H1347" s="1" t="s">
        <v>916</v>
      </c>
      <c r="S1347" s="1">
        <v>44</v>
      </c>
      <c r="T1347" s="1">
        <v>1</v>
      </c>
      <c r="U1347" s="1">
        <v>0</v>
      </c>
      <c r="V1347" s="1">
        <v>0</v>
      </c>
    </row>
    <row r="1348" spans="1:24" x14ac:dyDescent="0.35">
      <c r="A1348" s="1">
        <v>450365</v>
      </c>
      <c r="B1348" s="1" t="s">
        <v>2358</v>
      </c>
      <c r="C1348" s="1">
        <v>103028203</v>
      </c>
      <c r="D1348" s="1">
        <v>365</v>
      </c>
      <c r="E1348" s="1" t="s">
        <v>2431</v>
      </c>
      <c r="F1348" s="1" t="s">
        <v>44</v>
      </c>
      <c r="G1348" s="1" t="s">
        <v>43</v>
      </c>
      <c r="H1348" s="1" t="s">
        <v>916</v>
      </c>
      <c r="S1348" s="1">
        <v>45</v>
      </c>
      <c r="T1348" s="1">
        <v>1</v>
      </c>
      <c r="U1348" s="1">
        <v>0</v>
      </c>
      <c r="V1348" s="1">
        <v>0</v>
      </c>
    </row>
    <row r="1349" spans="1:24" x14ac:dyDescent="0.35">
      <c r="A1349" s="1">
        <v>460365</v>
      </c>
      <c r="B1349" s="1" t="s">
        <v>2359</v>
      </c>
      <c r="C1349" s="1">
        <v>103028203</v>
      </c>
      <c r="D1349" s="1">
        <v>365</v>
      </c>
      <c r="E1349" s="1" t="s">
        <v>2431</v>
      </c>
      <c r="F1349" s="1" t="s">
        <v>44</v>
      </c>
      <c r="G1349" s="1" t="s">
        <v>43</v>
      </c>
      <c r="H1349" s="1" t="s">
        <v>916</v>
      </c>
      <c r="S1349" s="1">
        <v>46</v>
      </c>
      <c r="T1349" s="1">
        <v>1</v>
      </c>
      <c r="U1349" s="1">
        <v>0</v>
      </c>
      <c r="V1349" s="1">
        <v>0</v>
      </c>
    </row>
    <row r="1350" spans="1:24" x14ac:dyDescent="0.35">
      <c r="A1350" s="1">
        <v>470365</v>
      </c>
      <c r="B1350" s="1" t="s">
        <v>2360</v>
      </c>
      <c r="C1350" s="1">
        <v>103028203</v>
      </c>
      <c r="D1350" s="1">
        <v>365</v>
      </c>
      <c r="E1350" s="1" t="s">
        <v>2431</v>
      </c>
      <c r="F1350" s="1" t="s">
        <v>44</v>
      </c>
      <c r="G1350" s="1" t="s">
        <v>43</v>
      </c>
      <c r="H1350" s="1" t="s">
        <v>916</v>
      </c>
      <c r="S1350" s="1">
        <v>47</v>
      </c>
      <c r="T1350" s="1">
        <v>1</v>
      </c>
      <c r="U1350" s="1">
        <v>0</v>
      </c>
      <c r="V1350" s="1">
        <v>0</v>
      </c>
    </row>
    <row r="1351" spans="1:24" x14ac:dyDescent="0.35">
      <c r="A1351" s="1">
        <v>480365</v>
      </c>
      <c r="B1351" s="1" t="s">
        <v>2361</v>
      </c>
      <c r="C1351" s="1">
        <v>103028203</v>
      </c>
      <c r="D1351" s="1">
        <v>365</v>
      </c>
      <c r="E1351" s="1" t="s">
        <v>2431</v>
      </c>
      <c r="F1351" s="1" t="s">
        <v>44</v>
      </c>
      <c r="G1351" s="1" t="s">
        <v>43</v>
      </c>
      <c r="H1351" s="1" t="s">
        <v>916</v>
      </c>
      <c r="S1351" s="1">
        <v>48</v>
      </c>
      <c r="T1351" s="1">
        <v>1</v>
      </c>
      <c r="U1351" s="1">
        <v>0</v>
      </c>
      <c r="V1351" s="1">
        <v>0</v>
      </c>
    </row>
    <row r="1352" spans="1:24" x14ac:dyDescent="0.35">
      <c r="A1352" s="1">
        <v>290380</v>
      </c>
      <c r="B1352" s="1" t="s">
        <v>2341</v>
      </c>
      <c r="C1352" s="1">
        <v>103028302</v>
      </c>
      <c r="D1352" s="1">
        <v>380</v>
      </c>
      <c r="E1352" s="1" t="s">
        <v>2432</v>
      </c>
      <c r="F1352" s="1" t="s">
        <v>44</v>
      </c>
      <c r="G1352" s="1" t="s">
        <v>43</v>
      </c>
      <c r="H1352" s="1" t="s">
        <v>916</v>
      </c>
      <c r="I1352" s="1">
        <v>3307215.85</v>
      </c>
      <c r="K1352" s="1">
        <v>706471</v>
      </c>
      <c r="L1352" s="1">
        <v>10949586</v>
      </c>
      <c r="S1352" s="1">
        <v>29</v>
      </c>
      <c r="T1352" s="1">
        <v>1</v>
      </c>
      <c r="U1352" s="1">
        <v>14963273</v>
      </c>
      <c r="V1352" s="1">
        <v>0</v>
      </c>
    </row>
    <row r="1353" spans="1:24" x14ac:dyDescent="0.35">
      <c r="A1353" s="1">
        <v>300380</v>
      </c>
      <c r="B1353" s="1" t="s">
        <v>2343</v>
      </c>
      <c r="C1353" s="1">
        <v>103028302</v>
      </c>
      <c r="D1353" s="1">
        <v>380</v>
      </c>
      <c r="E1353" s="1" t="s">
        <v>2432</v>
      </c>
      <c r="F1353" s="1" t="s">
        <v>44</v>
      </c>
      <c r="G1353" s="1" t="s">
        <v>43</v>
      </c>
      <c r="H1353" s="1" t="s">
        <v>916</v>
      </c>
      <c r="I1353" s="1">
        <v>3374547.87</v>
      </c>
      <c r="K1353" s="1">
        <v>706471</v>
      </c>
      <c r="L1353" s="1">
        <v>11215630</v>
      </c>
      <c r="M1353" s="1">
        <v>0.26604399085044861</v>
      </c>
      <c r="N1353" s="1">
        <v>2.4297175407409668</v>
      </c>
      <c r="O1353" s="1">
        <v>6.733202189207077E-2</v>
      </c>
      <c r="P1353" s="1">
        <v>2.0359125137329102</v>
      </c>
      <c r="Q1353" s="1">
        <v>0</v>
      </c>
      <c r="S1353" s="1">
        <v>30</v>
      </c>
      <c r="T1353" s="1">
        <v>1</v>
      </c>
      <c r="U1353" s="1">
        <v>15296649</v>
      </c>
      <c r="V1353" s="1">
        <v>0.33337602019309998</v>
      </c>
      <c r="W1353" s="1">
        <v>2.2279617786407471</v>
      </c>
      <c r="X1353" s="1">
        <v>2.2279617786407471</v>
      </c>
    </row>
    <row r="1354" spans="1:24" x14ac:dyDescent="0.35">
      <c r="A1354" s="1">
        <v>310380</v>
      </c>
      <c r="B1354" s="1" t="s">
        <v>2344</v>
      </c>
      <c r="C1354" s="1">
        <v>103028302</v>
      </c>
      <c r="D1354" s="1">
        <v>380</v>
      </c>
      <c r="E1354" s="1" t="s">
        <v>2432</v>
      </c>
      <c r="F1354" s="1" t="s">
        <v>44</v>
      </c>
      <c r="G1354" s="1" t="s">
        <v>43</v>
      </c>
      <c r="H1354" s="1" t="s">
        <v>916</v>
      </c>
      <c r="I1354" s="1">
        <v>3453809.66</v>
      </c>
      <c r="K1354" s="1">
        <v>706471</v>
      </c>
      <c r="L1354" s="1">
        <v>11352110</v>
      </c>
      <c r="M1354" s="1">
        <v>0.13648000359535217</v>
      </c>
      <c r="N1354" s="1">
        <v>1.2168732881546021</v>
      </c>
      <c r="O1354" s="1">
        <v>7.9261787235736847E-2</v>
      </c>
      <c r="P1354" s="1">
        <v>2.3488121032714844</v>
      </c>
      <c r="Q1354" s="1">
        <v>0</v>
      </c>
      <c r="S1354" s="1">
        <v>31</v>
      </c>
      <c r="T1354" s="1">
        <v>1</v>
      </c>
      <c r="U1354" s="1">
        <v>15512391</v>
      </c>
      <c r="V1354" s="1">
        <v>0.21574178338050842</v>
      </c>
      <c r="W1354" s="1">
        <v>1.4103872776031494</v>
      </c>
      <c r="X1354" s="1">
        <v>1.4103872776031494</v>
      </c>
    </row>
    <row r="1355" spans="1:24" x14ac:dyDescent="0.35">
      <c r="A1355" s="1">
        <v>320380</v>
      </c>
      <c r="B1355" s="1" t="s">
        <v>2345</v>
      </c>
      <c r="C1355" s="1">
        <v>103028302</v>
      </c>
      <c r="D1355" s="1">
        <v>380</v>
      </c>
      <c r="E1355" s="1" t="s">
        <v>2432</v>
      </c>
      <c r="F1355" s="1" t="s">
        <v>44</v>
      </c>
      <c r="G1355" s="1" t="s">
        <v>43</v>
      </c>
      <c r="H1355" s="1" t="s">
        <v>916</v>
      </c>
      <c r="I1355" s="1">
        <v>3429809.72</v>
      </c>
      <c r="K1355" s="1">
        <v>706470</v>
      </c>
      <c r="L1355" s="1">
        <v>11509695</v>
      </c>
      <c r="M1355" s="1">
        <v>0.15758499503135681</v>
      </c>
      <c r="N1355" s="1">
        <v>1.3881560564041138</v>
      </c>
      <c r="O1355" s="1">
        <v>-2.3999940603971481E-2</v>
      </c>
      <c r="P1355" s="1">
        <v>-0.69488310813903809</v>
      </c>
      <c r="Q1355" s="1">
        <v>-9.9999999747524271E-7</v>
      </c>
      <c r="S1355" s="1">
        <v>32</v>
      </c>
      <c r="T1355" s="1">
        <v>1</v>
      </c>
      <c r="U1355" s="1">
        <v>15645975</v>
      </c>
      <c r="V1355" s="1">
        <v>0.13358405232429504</v>
      </c>
      <c r="W1355" s="1">
        <v>0.86114382743835449</v>
      </c>
      <c r="X1355" s="1">
        <v>0.86114382743835449</v>
      </c>
    </row>
    <row r="1356" spans="1:24" x14ac:dyDescent="0.35">
      <c r="A1356" s="1">
        <v>330380</v>
      </c>
      <c r="B1356" s="1" t="s">
        <v>2346</v>
      </c>
      <c r="C1356" s="1">
        <v>103028302</v>
      </c>
      <c r="D1356" s="1">
        <v>380</v>
      </c>
      <c r="E1356" s="1" t="s">
        <v>2432</v>
      </c>
      <c r="F1356" s="1" t="s">
        <v>44</v>
      </c>
      <c r="G1356" s="1" t="s">
        <v>43</v>
      </c>
      <c r="H1356" s="1" t="s">
        <v>916</v>
      </c>
      <c r="I1356" s="1">
        <v>3622327.43</v>
      </c>
      <c r="K1356" s="1">
        <v>706471</v>
      </c>
      <c r="L1356" s="1">
        <v>11688268</v>
      </c>
      <c r="M1356" s="1">
        <v>0.17857299745082855</v>
      </c>
      <c r="N1356" s="1">
        <v>1.551500678062439</v>
      </c>
      <c r="O1356" s="1">
        <v>0.1925177127122879</v>
      </c>
      <c r="P1356" s="1">
        <v>5.613072395324707</v>
      </c>
      <c r="Q1356" s="1">
        <v>9.9999999747524271E-7</v>
      </c>
      <c r="S1356" s="1">
        <v>33</v>
      </c>
      <c r="T1356" s="1">
        <v>1</v>
      </c>
      <c r="U1356" s="1">
        <v>16017066</v>
      </c>
      <c r="V1356" s="1">
        <v>0.37109172344207764</v>
      </c>
      <c r="W1356" s="1">
        <v>2.3717985153198242</v>
      </c>
      <c r="X1356" s="1">
        <v>2.3717985153198242</v>
      </c>
    </row>
    <row r="1357" spans="1:24" x14ac:dyDescent="0.35">
      <c r="A1357" s="1">
        <v>340380</v>
      </c>
      <c r="B1357" s="1" t="s">
        <v>2347</v>
      </c>
      <c r="C1357" s="1">
        <v>103028302</v>
      </c>
      <c r="D1357" s="1">
        <v>380</v>
      </c>
      <c r="E1357" s="1" t="s">
        <v>2432</v>
      </c>
      <c r="F1357" s="1" t="s">
        <v>44</v>
      </c>
      <c r="G1357" s="1" t="s">
        <v>43</v>
      </c>
      <c r="H1357" s="1" t="s">
        <v>916</v>
      </c>
      <c r="I1357" s="1">
        <v>3622203.14</v>
      </c>
      <c r="K1357" s="1">
        <v>706471</v>
      </c>
      <c r="L1357" s="1">
        <v>11688258</v>
      </c>
      <c r="M1357" s="1">
        <v>-9.9999997473787516E-6</v>
      </c>
      <c r="N1357" s="1">
        <v>-8.5555875557474792E-5</v>
      </c>
      <c r="O1357" s="1">
        <v>-1.2429000344127417E-4</v>
      </c>
      <c r="P1357" s="1">
        <v>-3.4312193747609854E-3</v>
      </c>
      <c r="Q1357" s="1">
        <v>0</v>
      </c>
      <c r="S1357" s="1">
        <v>34</v>
      </c>
      <c r="T1357" s="1">
        <v>1</v>
      </c>
      <c r="U1357" s="1">
        <v>16016932</v>
      </c>
      <c r="V1357" s="1">
        <v>-1.3429000682663172E-4</v>
      </c>
      <c r="W1357" s="1">
        <v>-8.3660765085369349E-4</v>
      </c>
      <c r="X1357" s="1">
        <v>-8.3660765085369349E-4</v>
      </c>
    </row>
    <row r="1358" spans="1:24" x14ac:dyDescent="0.35">
      <c r="A1358" s="1">
        <v>350380</v>
      </c>
      <c r="B1358" s="1" t="s">
        <v>2348</v>
      </c>
      <c r="C1358" s="1">
        <v>103028302</v>
      </c>
      <c r="D1358" s="1">
        <v>380</v>
      </c>
      <c r="E1358" s="1" t="s">
        <v>2432</v>
      </c>
      <c r="F1358" s="1" t="s">
        <v>44</v>
      </c>
      <c r="G1358" s="1" t="s">
        <v>43</v>
      </c>
      <c r="H1358" s="1" t="s">
        <v>916</v>
      </c>
      <c r="I1358" s="1">
        <v>3724506.84</v>
      </c>
      <c r="K1358" s="1">
        <v>706471</v>
      </c>
      <c r="L1358" s="1">
        <v>11852416</v>
      </c>
      <c r="M1358" s="1">
        <v>0.16415800154209137</v>
      </c>
      <c r="N1358" s="1">
        <v>1.40446937084198</v>
      </c>
      <c r="O1358" s="1">
        <v>0.10230369865894318</v>
      </c>
      <c r="P1358" s="1">
        <v>2.824350118637085</v>
      </c>
      <c r="Q1358" s="1">
        <v>0</v>
      </c>
      <c r="S1358" s="1">
        <v>35</v>
      </c>
      <c r="T1358" s="1">
        <v>1</v>
      </c>
      <c r="U1358" s="1">
        <v>16283394</v>
      </c>
      <c r="V1358" s="1">
        <v>0.26646170020103455</v>
      </c>
      <c r="W1358" s="1">
        <v>1.6636269092559814</v>
      </c>
      <c r="X1358" s="1">
        <v>1.6636269092559814</v>
      </c>
    </row>
    <row r="1359" spans="1:24" x14ac:dyDescent="0.35">
      <c r="A1359" s="1">
        <v>360380</v>
      </c>
      <c r="B1359" s="1" t="s">
        <v>2349</v>
      </c>
      <c r="C1359" s="1">
        <v>103028302</v>
      </c>
      <c r="D1359" s="1">
        <v>380</v>
      </c>
      <c r="E1359" s="1" t="s">
        <v>2432</v>
      </c>
      <c r="F1359" s="1" t="s">
        <v>44</v>
      </c>
      <c r="G1359" s="1" t="s">
        <v>43</v>
      </c>
      <c r="H1359" s="1" t="s">
        <v>916</v>
      </c>
      <c r="I1359" s="1">
        <v>3999066.87</v>
      </c>
      <c r="K1359" s="1">
        <v>706471</v>
      </c>
      <c r="L1359" s="1">
        <v>12620939</v>
      </c>
      <c r="M1359" s="1">
        <v>0.76852297782897949</v>
      </c>
      <c r="N1359" s="1">
        <v>6.4841041564941406</v>
      </c>
      <c r="O1359" s="1">
        <v>0.27456003427505493</v>
      </c>
      <c r="P1359" s="1">
        <v>7.3717150688171387</v>
      </c>
      <c r="Q1359" s="1">
        <v>0</v>
      </c>
      <c r="S1359" s="1">
        <v>36</v>
      </c>
      <c r="T1359" s="1">
        <v>1</v>
      </c>
      <c r="U1359" s="1">
        <v>17326476</v>
      </c>
      <c r="V1359" s="1">
        <v>1.0430829524993896</v>
      </c>
      <c r="W1359" s="1">
        <v>6.4058022499084473</v>
      </c>
      <c r="X1359" s="1">
        <v>6.4058022499084473</v>
      </c>
    </row>
    <row r="1360" spans="1:24" x14ac:dyDescent="0.35">
      <c r="A1360" s="1">
        <v>370380</v>
      </c>
      <c r="B1360" s="1" t="s">
        <v>2350</v>
      </c>
      <c r="C1360" s="1">
        <v>103028302</v>
      </c>
      <c r="D1360" s="1">
        <v>380</v>
      </c>
      <c r="E1360" s="1" t="s">
        <v>2432</v>
      </c>
      <c r="F1360" s="1" t="s">
        <v>44</v>
      </c>
      <c r="G1360" s="1" t="s">
        <v>43</v>
      </c>
      <c r="H1360" s="1" t="s">
        <v>916</v>
      </c>
      <c r="I1360" s="1">
        <v>4108620</v>
      </c>
      <c r="K1360" s="1">
        <v>706471</v>
      </c>
      <c r="L1360" s="1">
        <v>13301214</v>
      </c>
      <c r="M1360" s="1">
        <v>0.68027502298355103</v>
      </c>
      <c r="N1360" s="1">
        <v>5.3900504112243652</v>
      </c>
      <c r="O1360" s="1">
        <v>0.10955312848091125</v>
      </c>
      <c r="P1360" s="1">
        <v>2.7394673824310303</v>
      </c>
      <c r="Q1360" s="1">
        <v>0</v>
      </c>
      <c r="S1360" s="1">
        <v>37</v>
      </c>
      <c r="T1360" s="1">
        <v>1</v>
      </c>
      <c r="U1360" s="1">
        <v>18116304</v>
      </c>
      <c r="V1360" s="1">
        <v>0.78982818126678467</v>
      </c>
      <c r="W1360" s="1">
        <v>4.5585036277770996</v>
      </c>
      <c r="X1360" s="1">
        <v>4.5585036277770996</v>
      </c>
    </row>
    <row r="1361" spans="1:24" x14ac:dyDescent="0.35">
      <c r="A1361" s="1">
        <v>380380</v>
      </c>
      <c r="B1361" s="1" t="s">
        <v>2351</v>
      </c>
      <c r="C1361" s="1">
        <v>103028302</v>
      </c>
      <c r="D1361" s="1">
        <v>380</v>
      </c>
      <c r="E1361" s="1" t="s">
        <v>2432</v>
      </c>
      <c r="F1361" s="1" t="s">
        <v>44</v>
      </c>
      <c r="G1361" s="1" t="s">
        <v>43</v>
      </c>
      <c r="H1361" s="1" t="s">
        <v>916</v>
      </c>
      <c r="I1361" s="1">
        <v>4298483</v>
      </c>
      <c r="K1361" s="1">
        <v>706471</v>
      </c>
      <c r="L1361" s="1">
        <v>13577111</v>
      </c>
      <c r="M1361" s="1">
        <v>0.27589699625968933</v>
      </c>
      <c r="N1361" s="1">
        <v>2.0742242336273193</v>
      </c>
      <c r="O1361" s="1">
        <v>0.18986299633979797</v>
      </c>
      <c r="P1361" s="1">
        <v>4.6210894584655762</v>
      </c>
      <c r="Q1361" s="1">
        <v>0</v>
      </c>
      <c r="S1361" s="1">
        <v>38</v>
      </c>
      <c r="T1361" s="1">
        <v>1</v>
      </c>
      <c r="U1361" s="1">
        <v>18582064</v>
      </c>
      <c r="V1361" s="1">
        <v>0.4657599925994873</v>
      </c>
      <c r="W1361" s="1">
        <v>2.5709438323974609</v>
      </c>
      <c r="X1361" s="1">
        <v>2.5709438323974609</v>
      </c>
    </row>
    <row r="1362" spans="1:24" x14ac:dyDescent="0.35">
      <c r="A1362" s="1">
        <v>390380</v>
      </c>
      <c r="B1362" s="1" t="s">
        <v>2352</v>
      </c>
      <c r="C1362" s="1">
        <v>103028302</v>
      </c>
      <c r="D1362" s="1">
        <v>380</v>
      </c>
      <c r="E1362" s="1" t="s">
        <v>2432</v>
      </c>
      <c r="F1362" s="1" t="s">
        <v>44</v>
      </c>
      <c r="G1362" s="1" t="s">
        <v>43</v>
      </c>
      <c r="H1362" s="1" t="s">
        <v>916</v>
      </c>
      <c r="I1362" s="1">
        <v>4307393</v>
      </c>
      <c r="K1362" s="1">
        <v>756471</v>
      </c>
      <c r="L1362" s="1">
        <v>13681606</v>
      </c>
      <c r="M1362" s="1">
        <v>0.10449499636888504</v>
      </c>
      <c r="N1362" s="1">
        <v>0.76964092254638672</v>
      </c>
      <c r="O1362" s="1">
        <v>8.9100003242492676E-3</v>
      </c>
      <c r="P1362" s="1">
        <v>0.2072824239730835</v>
      </c>
      <c r="Q1362" s="1">
        <v>5.000000074505806E-2</v>
      </c>
      <c r="S1362" s="1">
        <v>39</v>
      </c>
      <c r="T1362" s="1">
        <v>1</v>
      </c>
      <c r="U1362" s="1">
        <v>18745470</v>
      </c>
      <c r="V1362" s="1">
        <v>0.16340500116348267</v>
      </c>
      <c r="W1362" s="1">
        <v>0.87937486171722412</v>
      </c>
      <c r="X1362" s="1">
        <v>0.87937486171722412</v>
      </c>
    </row>
    <row r="1363" spans="1:24" x14ac:dyDescent="0.35">
      <c r="A1363" s="1">
        <v>400380</v>
      </c>
      <c r="B1363" s="1" t="s">
        <v>2353</v>
      </c>
      <c r="C1363" s="1">
        <v>103028302</v>
      </c>
      <c r="D1363" s="1">
        <v>380</v>
      </c>
      <c r="E1363" s="1" t="s">
        <v>2432</v>
      </c>
      <c r="F1363" s="1" t="s">
        <v>44</v>
      </c>
      <c r="G1363" s="1" t="s">
        <v>43</v>
      </c>
      <c r="H1363" s="1" t="s">
        <v>916</v>
      </c>
      <c r="S1363" s="1">
        <v>40</v>
      </c>
      <c r="T1363" s="1">
        <v>1</v>
      </c>
      <c r="U1363" s="1">
        <v>0</v>
      </c>
      <c r="V1363" s="1">
        <v>0</v>
      </c>
      <c r="W1363" s="1">
        <v>-100</v>
      </c>
      <c r="X1363" s="1">
        <v>-100</v>
      </c>
    </row>
    <row r="1364" spans="1:24" x14ac:dyDescent="0.35">
      <c r="A1364" s="1">
        <v>410380</v>
      </c>
      <c r="B1364" s="1" t="s">
        <v>2354</v>
      </c>
      <c r="C1364" s="1">
        <v>103028302</v>
      </c>
      <c r="D1364" s="1">
        <v>380</v>
      </c>
      <c r="E1364" s="1" t="s">
        <v>2432</v>
      </c>
      <c r="F1364" s="1" t="s">
        <v>44</v>
      </c>
      <c r="G1364" s="1" t="s">
        <v>43</v>
      </c>
      <c r="H1364" s="1" t="s">
        <v>916</v>
      </c>
      <c r="S1364" s="1">
        <v>41</v>
      </c>
      <c r="T1364" s="1">
        <v>1</v>
      </c>
      <c r="U1364" s="1">
        <v>0</v>
      </c>
      <c r="V1364" s="1">
        <v>0</v>
      </c>
    </row>
    <row r="1365" spans="1:24" x14ac:dyDescent="0.35">
      <c r="A1365" s="1">
        <v>420380</v>
      </c>
      <c r="B1365" s="1" t="s">
        <v>2355</v>
      </c>
      <c r="C1365" s="1">
        <v>103028302</v>
      </c>
      <c r="D1365" s="1">
        <v>380</v>
      </c>
      <c r="E1365" s="1" t="s">
        <v>2432</v>
      </c>
      <c r="F1365" s="1" t="s">
        <v>44</v>
      </c>
      <c r="G1365" s="1" t="s">
        <v>43</v>
      </c>
      <c r="H1365" s="1" t="s">
        <v>916</v>
      </c>
      <c r="S1365" s="1">
        <v>42</v>
      </c>
      <c r="T1365" s="1">
        <v>1</v>
      </c>
      <c r="U1365" s="1">
        <v>0</v>
      </c>
      <c r="V1365" s="1">
        <v>0</v>
      </c>
    </row>
    <row r="1366" spans="1:24" x14ac:dyDescent="0.35">
      <c r="A1366" s="1">
        <v>430380</v>
      </c>
      <c r="B1366" s="1" t="s">
        <v>2356</v>
      </c>
      <c r="C1366" s="1">
        <v>103028302</v>
      </c>
      <c r="D1366" s="1">
        <v>380</v>
      </c>
      <c r="E1366" s="1" t="s">
        <v>2432</v>
      </c>
      <c r="F1366" s="1" t="s">
        <v>44</v>
      </c>
      <c r="G1366" s="1" t="s">
        <v>43</v>
      </c>
      <c r="H1366" s="1" t="s">
        <v>916</v>
      </c>
      <c r="S1366" s="1">
        <v>43</v>
      </c>
      <c r="T1366" s="1">
        <v>1</v>
      </c>
      <c r="U1366" s="1">
        <v>0</v>
      </c>
      <c r="V1366" s="1">
        <v>0</v>
      </c>
    </row>
    <row r="1367" spans="1:24" x14ac:dyDescent="0.35">
      <c r="A1367" s="1">
        <v>440380</v>
      </c>
      <c r="B1367" s="1" t="s">
        <v>2357</v>
      </c>
      <c r="C1367" s="1">
        <v>103028302</v>
      </c>
      <c r="D1367" s="1">
        <v>380</v>
      </c>
      <c r="E1367" s="1" t="s">
        <v>2432</v>
      </c>
      <c r="F1367" s="1" t="s">
        <v>44</v>
      </c>
      <c r="G1367" s="1" t="s">
        <v>43</v>
      </c>
      <c r="H1367" s="1" t="s">
        <v>916</v>
      </c>
      <c r="S1367" s="1">
        <v>44</v>
      </c>
      <c r="T1367" s="1">
        <v>1</v>
      </c>
      <c r="U1367" s="1">
        <v>0</v>
      </c>
      <c r="V1367" s="1">
        <v>0</v>
      </c>
    </row>
    <row r="1368" spans="1:24" x14ac:dyDescent="0.35">
      <c r="A1368" s="1">
        <v>450380</v>
      </c>
      <c r="B1368" s="1" t="s">
        <v>2358</v>
      </c>
      <c r="C1368" s="1">
        <v>103028302</v>
      </c>
      <c r="D1368" s="1">
        <v>380</v>
      </c>
      <c r="E1368" s="1" t="s">
        <v>2432</v>
      </c>
      <c r="F1368" s="1" t="s">
        <v>44</v>
      </c>
      <c r="G1368" s="1" t="s">
        <v>43</v>
      </c>
      <c r="H1368" s="1" t="s">
        <v>916</v>
      </c>
      <c r="S1368" s="1">
        <v>45</v>
      </c>
      <c r="T1368" s="1">
        <v>1</v>
      </c>
      <c r="U1368" s="1">
        <v>0</v>
      </c>
      <c r="V1368" s="1">
        <v>0</v>
      </c>
    </row>
    <row r="1369" spans="1:24" x14ac:dyDescent="0.35">
      <c r="A1369" s="1">
        <v>460380</v>
      </c>
      <c r="B1369" s="1" t="s">
        <v>2359</v>
      </c>
      <c r="C1369" s="1">
        <v>103028302</v>
      </c>
      <c r="D1369" s="1">
        <v>380</v>
      </c>
      <c r="E1369" s="1" t="s">
        <v>2432</v>
      </c>
      <c r="F1369" s="1" t="s">
        <v>44</v>
      </c>
      <c r="G1369" s="1" t="s">
        <v>43</v>
      </c>
      <c r="H1369" s="1" t="s">
        <v>916</v>
      </c>
      <c r="S1369" s="1">
        <v>46</v>
      </c>
      <c r="T1369" s="1">
        <v>1</v>
      </c>
      <c r="U1369" s="1">
        <v>0</v>
      </c>
      <c r="V1369" s="1">
        <v>0</v>
      </c>
    </row>
    <row r="1370" spans="1:24" x14ac:dyDescent="0.35">
      <c r="A1370" s="1">
        <v>470380</v>
      </c>
      <c r="B1370" s="1" t="s">
        <v>2360</v>
      </c>
      <c r="C1370" s="1">
        <v>103028302</v>
      </c>
      <c r="D1370" s="1">
        <v>380</v>
      </c>
      <c r="E1370" s="1" t="s">
        <v>2432</v>
      </c>
      <c r="F1370" s="1" t="s">
        <v>44</v>
      </c>
      <c r="G1370" s="1" t="s">
        <v>43</v>
      </c>
      <c r="H1370" s="1" t="s">
        <v>916</v>
      </c>
      <c r="S1370" s="1">
        <v>47</v>
      </c>
      <c r="T1370" s="1">
        <v>1</v>
      </c>
      <c r="U1370" s="1">
        <v>0</v>
      </c>
      <c r="V1370" s="1">
        <v>0</v>
      </c>
    </row>
    <row r="1371" spans="1:24" x14ac:dyDescent="0.35">
      <c r="A1371" s="1">
        <v>480380</v>
      </c>
      <c r="B1371" s="1" t="s">
        <v>2361</v>
      </c>
      <c r="C1371" s="1">
        <v>103028302</v>
      </c>
      <c r="D1371" s="1">
        <v>380</v>
      </c>
      <c r="E1371" s="1" t="s">
        <v>2432</v>
      </c>
      <c r="F1371" s="1" t="s">
        <v>44</v>
      </c>
      <c r="G1371" s="1" t="s">
        <v>43</v>
      </c>
      <c r="H1371" s="1" t="s">
        <v>916</v>
      </c>
      <c r="S1371" s="1">
        <v>48</v>
      </c>
      <c r="T1371" s="1">
        <v>1</v>
      </c>
      <c r="U1371" s="1">
        <v>0</v>
      </c>
      <c r="V1371" s="1">
        <v>0</v>
      </c>
    </row>
    <row r="1372" spans="1:24" x14ac:dyDescent="0.35">
      <c r="A1372" s="1">
        <v>290394</v>
      </c>
      <c r="B1372" s="1" t="s">
        <v>2341</v>
      </c>
      <c r="C1372" s="1">
        <v>103028653</v>
      </c>
      <c r="D1372" s="1">
        <v>394</v>
      </c>
      <c r="E1372" s="1" t="s">
        <v>2433</v>
      </c>
      <c r="F1372" s="1" t="s">
        <v>44</v>
      </c>
      <c r="G1372" s="1" t="s">
        <v>43</v>
      </c>
      <c r="H1372" s="1" t="s">
        <v>916</v>
      </c>
      <c r="I1372" s="1">
        <v>1143346.67</v>
      </c>
      <c r="K1372" s="1">
        <v>343234</v>
      </c>
      <c r="L1372" s="1">
        <v>9476443</v>
      </c>
      <c r="S1372" s="1">
        <v>29</v>
      </c>
      <c r="T1372" s="1">
        <v>1</v>
      </c>
      <c r="U1372" s="1">
        <v>10963024</v>
      </c>
      <c r="V1372" s="1">
        <v>0</v>
      </c>
    </row>
    <row r="1373" spans="1:24" x14ac:dyDescent="0.35">
      <c r="A1373" s="1">
        <v>300394</v>
      </c>
      <c r="B1373" s="1" t="s">
        <v>2343</v>
      </c>
      <c r="C1373" s="1">
        <v>103028653</v>
      </c>
      <c r="D1373" s="1">
        <v>394</v>
      </c>
      <c r="E1373" s="1" t="s">
        <v>2433</v>
      </c>
      <c r="F1373" s="1" t="s">
        <v>44</v>
      </c>
      <c r="G1373" s="1" t="s">
        <v>43</v>
      </c>
      <c r="H1373" s="1" t="s">
        <v>916</v>
      </c>
      <c r="I1373" s="1">
        <v>1161140.33</v>
      </c>
      <c r="K1373" s="1">
        <v>343234</v>
      </c>
      <c r="L1373" s="1">
        <v>9663676</v>
      </c>
      <c r="M1373" s="1">
        <v>0.18723300099372864</v>
      </c>
      <c r="N1373" s="1">
        <v>1.9757729768753052</v>
      </c>
      <c r="O1373" s="1">
        <v>1.7793659120798111E-2</v>
      </c>
      <c r="P1373" s="1">
        <v>1.5562785863876343</v>
      </c>
      <c r="Q1373" s="1">
        <v>0</v>
      </c>
      <c r="S1373" s="1">
        <v>30</v>
      </c>
      <c r="T1373" s="1">
        <v>1</v>
      </c>
      <c r="U1373" s="1">
        <v>11168050</v>
      </c>
      <c r="V1373" s="1">
        <v>0.20502665638923645</v>
      </c>
      <c r="W1373" s="1">
        <v>1.8701591491699219</v>
      </c>
      <c r="X1373" s="1">
        <v>1.8701591491699219</v>
      </c>
    </row>
    <row r="1374" spans="1:24" x14ac:dyDescent="0.35">
      <c r="A1374" s="1">
        <v>310394</v>
      </c>
      <c r="B1374" s="1" t="s">
        <v>2344</v>
      </c>
      <c r="C1374" s="1">
        <v>103028653</v>
      </c>
      <c r="D1374" s="1">
        <v>394</v>
      </c>
      <c r="E1374" s="1" t="s">
        <v>2433</v>
      </c>
      <c r="F1374" s="1" t="s">
        <v>44</v>
      </c>
      <c r="G1374" s="1" t="s">
        <v>43</v>
      </c>
      <c r="H1374" s="1" t="s">
        <v>916</v>
      </c>
      <c r="I1374" s="1">
        <v>1205378.43</v>
      </c>
      <c r="K1374" s="1">
        <v>343234</v>
      </c>
      <c r="L1374" s="1">
        <v>9749950</v>
      </c>
      <c r="M1374" s="1">
        <v>8.6273998022079468E-2</v>
      </c>
      <c r="N1374" s="1">
        <v>0.89276587963104248</v>
      </c>
      <c r="O1374" s="1">
        <v>4.4238101691007614E-2</v>
      </c>
      <c r="P1374" s="1">
        <v>3.8098840713500977</v>
      </c>
      <c r="Q1374" s="1">
        <v>0</v>
      </c>
      <c r="S1374" s="1">
        <v>31</v>
      </c>
      <c r="T1374" s="1">
        <v>1</v>
      </c>
      <c r="U1374" s="1">
        <v>11298562</v>
      </c>
      <c r="V1374" s="1">
        <v>0.13051210343837738</v>
      </c>
      <c r="W1374" s="1">
        <v>1.1686193943023682</v>
      </c>
      <c r="X1374" s="1">
        <v>1.1686193943023682</v>
      </c>
    </row>
    <row r="1375" spans="1:24" x14ac:dyDescent="0.35">
      <c r="A1375" s="1">
        <v>320394</v>
      </c>
      <c r="B1375" s="1" t="s">
        <v>2345</v>
      </c>
      <c r="C1375" s="1">
        <v>103028653</v>
      </c>
      <c r="D1375" s="1">
        <v>394</v>
      </c>
      <c r="E1375" s="1" t="s">
        <v>2433</v>
      </c>
      <c r="F1375" s="1" t="s">
        <v>44</v>
      </c>
      <c r="G1375" s="1" t="s">
        <v>43</v>
      </c>
      <c r="H1375" s="1" t="s">
        <v>916</v>
      </c>
      <c r="I1375" s="1">
        <v>1251194</v>
      </c>
      <c r="K1375" s="1">
        <v>343234</v>
      </c>
      <c r="L1375" s="1">
        <v>9809767</v>
      </c>
      <c r="M1375" s="1">
        <v>5.9817001223564148E-2</v>
      </c>
      <c r="N1375" s="1">
        <v>0.6135108470916748</v>
      </c>
      <c r="O1375" s="1">
        <v>4.5815568417310715E-2</v>
      </c>
      <c r="P1375" s="1">
        <v>3.8009283542633057</v>
      </c>
      <c r="Q1375" s="1">
        <v>0</v>
      </c>
      <c r="S1375" s="1">
        <v>32</v>
      </c>
      <c r="T1375" s="1">
        <v>1</v>
      </c>
      <c r="U1375" s="1">
        <v>11404195</v>
      </c>
      <c r="V1375" s="1">
        <v>0.10563257336616516</v>
      </c>
      <c r="W1375" s="1">
        <v>0.93492430448532104</v>
      </c>
      <c r="X1375" s="1">
        <v>0.93492430448532104</v>
      </c>
    </row>
    <row r="1376" spans="1:24" x14ac:dyDescent="0.35">
      <c r="A1376" s="1">
        <v>330394</v>
      </c>
      <c r="B1376" s="1" t="s">
        <v>2346</v>
      </c>
      <c r="C1376" s="1">
        <v>103028653</v>
      </c>
      <c r="D1376" s="1">
        <v>394</v>
      </c>
      <c r="E1376" s="1" t="s">
        <v>2433</v>
      </c>
      <c r="F1376" s="1" t="s">
        <v>44</v>
      </c>
      <c r="G1376" s="1" t="s">
        <v>43</v>
      </c>
      <c r="H1376" s="1" t="s">
        <v>916</v>
      </c>
      <c r="I1376" s="1">
        <v>1319389.58</v>
      </c>
      <c r="K1376" s="1">
        <v>343234</v>
      </c>
      <c r="L1376" s="1">
        <v>9984452</v>
      </c>
      <c r="M1376" s="1">
        <v>0.17468500137329102</v>
      </c>
      <c r="N1376" s="1">
        <v>1.7807252407073975</v>
      </c>
      <c r="O1376" s="1">
        <v>6.8195581436157227E-2</v>
      </c>
      <c r="P1376" s="1">
        <v>5.4504399299621582</v>
      </c>
      <c r="Q1376" s="1">
        <v>0</v>
      </c>
      <c r="S1376" s="1">
        <v>33</v>
      </c>
      <c r="T1376" s="1">
        <v>1</v>
      </c>
      <c r="U1376" s="1">
        <v>11647076</v>
      </c>
      <c r="V1376" s="1">
        <v>0.24288058280944824</v>
      </c>
      <c r="W1376" s="1">
        <v>2.129751443862915</v>
      </c>
      <c r="X1376" s="1">
        <v>2.129751443862915</v>
      </c>
    </row>
    <row r="1377" spans="1:24" x14ac:dyDescent="0.35">
      <c r="A1377" s="1">
        <v>340394</v>
      </c>
      <c r="B1377" s="1" t="s">
        <v>2347</v>
      </c>
      <c r="C1377" s="1">
        <v>103028653</v>
      </c>
      <c r="D1377" s="1">
        <v>394</v>
      </c>
      <c r="E1377" s="1" t="s">
        <v>2433</v>
      </c>
      <c r="F1377" s="1" t="s">
        <v>44</v>
      </c>
      <c r="G1377" s="1" t="s">
        <v>43</v>
      </c>
      <c r="H1377" s="1" t="s">
        <v>916</v>
      </c>
      <c r="I1377" s="1">
        <v>1319318.27</v>
      </c>
      <c r="K1377" s="1">
        <v>340034</v>
      </c>
      <c r="L1377" s="1">
        <v>9984445</v>
      </c>
      <c r="M1377" s="1">
        <v>-7.0000000960135367E-6</v>
      </c>
      <c r="N1377" s="1">
        <v>-7.010900299064815E-5</v>
      </c>
      <c r="O1377" s="1">
        <v>-7.1310001658275723E-5</v>
      </c>
      <c r="P1377" s="1">
        <v>-5.4047722369432449E-3</v>
      </c>
      <c r="Q1377" s="1">
        <v>-3.1999999191612005E-3</v>
      </c>
      <c r="S1377" s="1">
        <v>34</v>
      </c>
      <c r="T1377" s="1">
        <v>1</v>
      </c>
      <c r="U1377" s="1">
        <v>11643797</v>
      </c>
      <c r="V1377" s="1">
        <v>-3.2783099450170994E-3</v>
      </c>
      <c r="W1377" s="1">
        <v>-2.8152989223599434E-2</v>
      </c>
      <c r="X1377" s="1">
        <v>-2.8152989223599434E-2</v>
      </c>
    </row>
    <row r="1378" spans="1:24" x14ac:dyDescent="0.35">
      <c r="A1378" s="1">
        <v>350394</v>
      </c>
      <c r="B1378" s="1" t="s">
        <v>2348</v>
      </c>
      <c r="C1378" s="1">
        <v>103028653</v>
      </c>
      <c r="D1378" s="1">
        <v>394</v>
      </c>
      <c r="E1378" s="1" t="s">
        <v>2433</v>
      </c>
      <c r="F1378" s="1" t="s">
        <v>44</v>
      </c>
      <c r="G1378" s="1" t="s">
        <v>43</v>
      </c>
      <c r="H1378" s="1" t="s">
        <v>916</v>
      </c>
      <c r="I1378" s="1">
        <v>1505653.09</v>
      </c>
      <c r="K1378" s="1">
        <v>343234</v>
      </c>
      <c r="L1378" s="1">
        <v>10318658</v>
      </c>
      <c r="M1378" s="1">
        <v>0.33421298861503601</v>
      </c>
      <c r="N1378" s="1">
        <v>3.3473367691040039</v>
      </c>
      <c r="O1378" s="1">
        <v>0.18633481860160828</v>
      </c>
      <c r="P1378" s="1">
        <v>14.123568534851074</v>
      </c>
      <c r="Q1378" s="1">
        <v>3.1999999191612005E-3</v>
      </c>
      <c r="S1378" s="1">
        <v>35</v>
      </c>
      <c r="T1378" s="1">
        <v>1</v>
      </c>
      <c r="U1378" s="1">
        <v>12167545</v>
      </c>
      <c r="V1378" s="1">
        <v>0.52374780178070068</v>
      </c>
      <c r="W1378" s="1">
        <v>4.4980859756469727</v>
      </c>
      <c r="X1378" s="1">
        <v>4.4980859756469727</v>
      </c>
    </row>
    <row r="1379" spans="1:24" x14ac:dyDescent="0.35">
      <c r="A1379" s="1">
        <v>360394</v>
      </c>
      <c r="B1379" s="1" t="s">
        <v>2349</v>
      </c>
      <c r="C1379" s="1">
        <v>103028653</v>
      </c>
      <c r="D1379" s="1">
        <v>394</v>
      </c>
      <c r="E1379" s="1" t="s">
        <v>2433</v>
      </c>
      <c r="F1379" s="1" t="s">
        <v>44</v>
      </c>
      <c r="G1379" s="1" t="s">
        <v>43</v>
      </c>
      <c r="H1379" s="1" t="s">
        <v>916</v>
      </c>
      <c r="I1379" s="1">
        <v>1667061.26</v>
      </c>
      <c r="K1379" s="1">
        <v>343234</v>
      </c>
      <c r="L1379" s="1">
        <v>10770134</v>
      </c>
      <c r="M1379" s="1">
        <v>0.45147600769996643</v>
      </c>
      <c r="N1379" s="1">
        <v>4.3753361701965332</v>
      </c>
      <c r="O1379" s="1">
        <v>0.16140817105770111</v>
      </c>
      <c r="P1379" s="1">
        <v>10.72014331817627</v>
      </c>
      <c r="Q1379" s="1">
        <v>0</v>
      </c>
      <c r="S1379" s="1">
        <v>36</v>
      </c>
      <c r="T1379" s="1">
        <v>1</v>
      </c>
      <c r="U1379" s="1">
        <v>12780429</v>
      </c>
      <c r="V1379" s="1">
        <v>0.61288416385650635</v>
      </c>
      <c r="W1379" s="1">
        <v>5.0370392799377441</v>
      </c>
      <c r="X1379" s="1">
        <v>5.0370392799377441</v>
      </c>
    </row>
    <row r="1380" spans="1:24" x14ac:dyDescent="0.35">
      <c r="A1380" s="1">
        <v>370394</v>
      </c>
      <c r="B1380" s="1" t="s">
        <v>2350</v>
      </c>
      <c r="C1380" s="1">
        <v>103028653</v>
      </c>
      <c r="D1380" s="1">
        <v>394</v>
      </c>
      <c r="E1380" s="1" t="s">
        <v>2433</v>
      </c>
      <c r="F1380" s="1" t="s">
        <v>44</v>
      </c>
      <c r="G1380" s="1" t="s">
        <v>43</v>
      </c>
      <c r="H1380" s="1" t="s">
        <v>916</v>
      </c>
      <c r="I1380" s="1">
        <v>1844326.13</v>
      </c>
      <c r="K1380" s="1">
        <v>343234</v>
      </c>
      <c r="L1380" s="1">
        <v>11857890</v>
      </c>
      <c r="M1380" s="1">
        <v>1.0877560377120972</v>
      </c>
      <c r="N1380" s="1">
        <v>10.09974479675293</v>
      </c>
      <c r="O1380" s="1">
        <v>0.17726486921310425</v>
      </c>
      <c r="P1380" s="1">
        <v>10.633374214172363</v>
      </c>
      <c r="Q1380" s="1">
        <v>0</v>
      </c>
      <c r="S1380" s="1">
        <v>37</v>
      </c>
      <c r="T1380" s="1">
        <v>1</v>
      </c>
      <c r="U1380" s="1">
        <v>14045450</v>
      </c>
      <c r="V1380" s="1">
        <v>1.2650208473205566</v>
      </c>
      <c r="W1380" s="1">
        <v>9.8981103897094727</v>
      </c>
      <c r="X1380" s="1">
        <v>9.8981103897094727</v>
      </c>
    </row>
    <row r="1381" spans="1:24" x14ac:dyDescent="0.35">
      <c r="A1381" s="1">
        <v>380394</v>
      </c>
      <c r="B1381" s="1" t="s">
        <v>2351</v>
      </c>
      <c r="C1381" s="1">
        <v>103028653</v>
      </c>
      <c r="D1381" s="1">
        <v>394</v>
      </c>
      <c r="E1381" s="1" t="s">
        <v>2433</v>
      </c>
      <c r="F1381" s="1" t="s">
        <v>44</v>
      </c>
      <c r="G1381" s="1" t="s">
        <v>43</v>
      </c>
      <c r="H1381" s="1" t="s">
        <v>916</v>
      </c>
      <c r="I1381" s="1">
        <v>2077400</v>
      </c>
      <c r="K1381" s="1">
        <v>1001845.0625</v>
      </c>
      <c r="L1381" s="1">
        <v>12073402</v>
      </c>
      <c r="M1381" s="1">
        <v>0.2155119925737381</v>
      </c>
      <c r="N1381" s="1">
        <v>1.8174566030502319</v>
      </c>
      <c r="O1381" s="1">
        <v>0.2330738753080368</v>
      </c>
      <c r="P1381" s="1">
        <v>12.637345314025879</v>
      </c>
      <c r="Q1381" s="1">
        <v>0.65861105918884277</v>
      </c>
      <c r="S1381" s="1">
        <v>38</v>
      </c>
      <c r="T1381" s="1">
        <v>1</v>
      </c>
      <c r="U1381" s="1">
        <v>15152647</v>
      </c>
      <c r="V1381" s="1">
        <v>1.1071969270706177</v>
      </c>
      <c r="W1381" s="1">
        <v>7.8829584121704102</v>
      </c>
      <c r="X1381" s="1">
        <v>7.8829584121704102</v>
      </c>
    </row>
    <row r="1382" spans="1:24" x14ac:dyDescent="0.35">
      <c r="A1382" s="1">
        <v>390394</v>
      </c>
      <c r="B1382" s="1" t="s">
        <v>2352</v>
      </c>
      <c r="C1382" s="1">
        <v>103028653</v>
      </c>
      <c r="D1382" s="1">
        <v>394</v>
      </c>
      <c r="E1382" s="1" t="s">
        <v>2433</v>
      </c>
      <c r="F1382" s="1" t="s">
        <v>44</v>
      </c>
      <c r="G1382" s="1" t="s">
        <v>43</v>
      </c>
      <c r="H1382" s="1" t="s">
        <v>916</v>
      </c>
      <c r="I1382" s="1">
        <v>2127328</v>
      </c>
      <c r="K1382" s="1">
        <v>1660112.75</v>
      </c>
      <c r="L1382" s="1">
        <v>12190948</v>
      </c>
      <c r="M1382" s="1">
        <v>0.11754599958658218</v>
      </c>
      <c r="N1382" s="1">
        <v>0.97359466552734375</v>
      </c>
      <c r="O1382" s="1">
        <v>4.9927998334169388E-2</v>
      </c>
      <c r="P1382" s="1">
        <v>2.4033887386322021</v>
      </c>
      <c r="Q1382" s="1">
        <v>0.65826767683029175</v>
      </c>
      <c r="S1382" s="1">
        <v>39</v>
      </c>
      <c r="T1382" s="1">
        <v>1</v>
      </c>
      <c r="U1382" s="1">
        <v>15978389</v>
      </c>
      <c r="V1382" s="1">
        <v>0.82574170827865601</v>
      </c>
      <c r="W1382" s="1">
        <v>5.4494900703430176</v>
      </c>
      <c r="X1382" s="1">
        <v>5.4494900703430176</v>
      </c>
    </row>
    <row r="1383" spans="1:24" x14ac:dyDescent="0.35">
      <c r="A1383" s="1">
        <v>400394</v>
      </c>
      <c r="B1383" s="1" t="s">
        <v>2353</v>
      </c>
      <c r="C1383" s="1">
        <v>103028653</v>
      </c>
      <c r="D1383" s="1">
        <v>394</v>
      </c>
      <c r="E1383" s="1" t="s">
        <v>2433</v>
      </c>
      <c r="F1383" s="1" t="s">
        <v>44</v>
      </c>
      <c r="G1383" s="1" t="s">
        <v>43</v>
      </c>
      <c r="H1383" s="1" t="s">
        <v>916</v>
      </c>
      <c r="S1383" s="1">
        <v>40</v>
      </c>
      <c r="T1383" s="1">
        <v>1</v>
      </c>
      <c r="U1383" s="1">
        <v>0</v>
      </c>
      <c r="V1383" s="1">
        <v>0</v>
      </c>
      <c r="W1383" s="1">
        <v>-100</v>
      </c>
      <c r="X1383" s="1">
        <v>-100</v>
      </c>
    </row>
    <row r="1384" spans="1:24" x14ac:dyDescent="0.35">
      <c r="A1384" s="1">
        <v>410394</v>
      </c>
      <c r="B1384" s="1" t="s">
        <v>2354</v>
      </c>
      <c r="C1384" s="1">
        <v>103028653</v>
      </c>
      <c r="D1384" s="1">
        <v>394</v>
      </c>
      <c r="E1384" s="1" t="s">
        <v>2433</v>
      </c>
      <c r="F1384" s="1" t="s">
        <v>44</v>
      </c>
      <c r="G1384" s="1" t="s">
        <v>43</v>
      </c>
      <c r="H1384" s="1" t="s">
        <v>916</v>
      </c>
      <c r="S1384" s="1">
        <v>41</v>
      </c>
      <c r="T1384" s="1">
        <v>1</v>
      </c>
      <c r="U1384" s="1">
        <v>0</v>
      </c>
      <c r="V1384" s="1">
        <v>0</v>
      </c>
    </row>
    <row r="1385" spans="1:24" x14ac:dyDescent="0.35">
      <c r="A1385" s="1">
        <v>420394</v>
      </c>
      <c r="B1385" s="1" t="s">
        <v>2355</v>
      </c>
      <c r="C1385" s="1">
        <v>103028653</v>
      </c>
      <c r="D1385" s="1">
        <v>394</v>
      </c>
      <c r="E1385" s="1" t="s">
        <v>2433</v>
      </c>
      <c r="F1385" s="1" t="s">
        <v>44</v>
      </c>
      <c r="G1385" s="1" t="s">
        <v>43</v>
      </c>
      <c r="H1385" s="1" t="s">
        <v>916</v>
      </c>
      <c r="S1385" s="1">
        <v>42</v>
      </c>
      <c r="T1385" s="1">
        <v>1</v>
      </c>
      <c r="U1385" s="1">
        <v>0</v>
      </c>
      <c r="V1385" s="1">
        <v>0</v>
      </c>
    </row>
    <row r="1386" spans="1:24" x14ac:dyDescent="0.35">
      <c r="A1386" s="1">
        <v>430394</v>
      </c>
      <c r="B1386" s="1" t="s">
        <v>2356</v>
      </c>
      <c r="C1386" s="1">
        <v>103028653</v>
      </c>
      <c r="D1386" s="1">
        <v>394</v>
      </c>
      <c r="E1386" s="1" t="s">
        <v>2433</v>
      </c>
      <c r="F1386" s="1" t="s">
        <v>44</v>
      </c>
      <c r="G1386" s="1" t="s">
        <v>43</v>
      </c>
      <c r="H1386" s="1" t="s">
        <v>916</v>
      </c>
      <c r="S1386" s="1">
        <v>43</v>
      </c>
      <c r="T1386" s="1">
        <v>1</v>
      </c>
      <c r="U1386" s="1">
        <v>0</v>
      </c>
      <c r="V1386" s="1">
        <v>0</v>
      </c>
    </row>
    <row r="1387" spans="1:24" x14ac:dyDescent="0.35">
      <c r="A1387" s="1">
        <v>440394</v>
      </c>
      <c r="B1387" s="1" t="s">
        <v>2357</v>
      </c>
      <c r="C1387" s="1">
        <v>103028653</v>
      </c>
      <c r="D1387" s="1">
        <v>394</v>
      </c>
      <c r="E1387" s="1" t="s">
        <v>2433</v>
      </c>
      <c r="F1387" s="1" t="s">
        <v>44</v>
      </c>
      <c r="G1387" s="1" t="s">
        <v>43</v>
      </c>
      <c r="H1387" s="1" t="s">
        <v>916</v>
      </c>
      <c r="S1387" s="1">
        <v>44</v>
      </c>
      <c r="T1387" s="1">
        <v>1</v>
      </c>
      <c r="U1387" s="1">
        <v>0</v>
      </c>
      <c r="V1387" s="1">
        <v>0</v>
      </c>
    </row>
    <row r="1388" spans="1:24" x14ac:dyDescent="0.35">
      <c r="A1388" s="1">
        <v>450394</v>
      </c>
      <c r="B1388" s="1" t="s">
        <v>2358</v>
      </c>
      <c r="C1388" s="1">
        <v>103028653</v>
      </c>
      <c r="D1388" s="1">
        <v>394</v>
      </c>
      <c r="E1388" s="1" t="s">
        <v>2433</v>
      </c>
      <c r="F1388" s="1" t="s">
        <v>44</v>
      </c>
      <c r="G1388" s="1" t="s">
        <v>43</v>
      </c>
      <c r="H1388" s="1" t="s">
        <v>916</v>
      </c>
      <c r="S1388" s="1">
        <v>45</v>
      </c>
      <c r="T1388" s="1">
        <v>1</v>
      </c>
      <c r="U1388" s="1">
        <v>0</v>
      </c>
      <c r="V1388" s="1">
        <v>0</v>
      </c>
    </row>
    <row r="1389" spans="1:24" x14ac:dyDescent="0.35">
      <c r="A1389" s="1">
        <v>460394</v>
      </c>
      <c r="B1389" s="1" t="s">
        <v>2359</v>
      </c>
      <c r="C1389" s="1">
        <v>103028653</v>
      </c>
      <c r="D1389" s="1">
        <v>394</v>
      </c>
      <c r="E1389" s="1" t="s">
        <v>2433</v>
      </c>
      <c r="F1389" s="1" t="s">
        <v>44</v>
      </c>
      <c r="G1389" s="1" t="s">
        <v>43</v>
      </c>
      <c r="H1389" s="1" t="s">
        <v>916</v>
      </c>
      <c r="S1389" s="1">
        <v>46</v>
      </c>
      <c r="T1389" s="1">
        <v>1</v>
      </c>
      <c r="U1389" s="1">
        <v>0</v>
      </c>
      <c r="V1389" s="1">
        <v>0</v>
      </c>
    </row>
    <row r="1390" spans="1:24" x14ac:dyDescent="0.35">
      <c r="A1390" s="1">
        <v>470394</v>
      </c>
      <c r="B1390" s="1" t="s">
        <v>2360</v>
      </c>
      <c r="C1390" s="1">
        <v>103028653</v>
      </c>
      <c r="D1390" s="1">
        <v>394</v>
      </c>
      <c r="E1390" s="1" t="s">
        <v>2433</v>
      </c>
      <c r="F1390" s="1" t="s">
        <v>44</v>
      </c>
      <c r="G1390" s="1" t="s">
        <v>43</v>
      </c>
      <c r="H1390" s="1" t="s">
        <v>916</v>
      </c>
      <c r="S1390" s="1">
        <v>47</v>
      </c>
      <c r="T1390" s="1">
        <v>1</v>
      </c>
      <c r="U1390" s="1">
        <v>0</v>
      </c>
      <c r="V1390" s="1">
        <v>0</v>
      </c>
    </row>
    <row r="1391" spans="1:24" x14ac:dyDescent="0.35">
      <c r="A1391" s="1">
        <v>480394</v>
      </c>
      <c r="B1391" s="1" t="s">
        <v>2361</v>
      </c>
      <c r="C1391" s="1">
        <v>103028653</v>
      </c>
      <c r="D1391" s="1">
        <v>394</v>
      </c>
      <c r="E1391" s="1" t="s">
        <v>2433</v>
      </c>
      <c r="F1391" s="1" t="s">
        <v>44</v>
      </c>
      <c r="G1391" s="1" t="s">
        <v>43</v>
      </c>
      <c r="H1391" s="1" t="s">
        <v>916</v>
      </c>
      <c r="S1391" s="1">
        <v>48</v>
      </c>
      <c r="T1391" s="1">
        <v>1</v>
      </c>
      <c r="U1391" s="1">
        <v>0</v>
      </c>
      <c r="V1391" s="1">
        <v>0</v>
      </c>
    </row>
    <row r="1392" spans="1:24" x14ac:dyDescent="0.35">
      <c r="A1392" s="1">
        <v>290397</v>
      </c>
      <c r="B1392" s="1" t="s">
        <v>2341</v>
      </c>
      <c r="C1392" s="1">
        <v>103028703</v>
      </c>
      <c r="D1392" s="1">
        <v>397</v>
      </c>
      <c r="E1392" s="1" t="s">
        <v>2434</v>
      </c>
      <c r="F1392" s="1" t="s">
        <v>44</v>
      </c>
      <c r="G1392" s="1" t="s">
        <v>43</v>
      </c>
      <c r="H1392" s="1" t="s">
        <v>916</v>
      </c>
      <c r="I1392" s="1">
        <v>916850.45</v>
      </c>
      <c r="K1392" s="1">
        <v>263996</v>
      </c>
      <c r="L1392" s="1">
        <v>2948060</v>
      </c>
      <c r="S1392" s="1">
        <v>29</v>
      </c>
      <c r="T1392" s="1">
        <v>1</v>
      </c>
      <c r="U1392" s="1">
        <v>4128906.5</v>
      </c>
      <c r="V1392" s="1">
        <v>0</v>
      </c>
    </row>
    <row r="1393" spans="1:24" x14ac:dyDescent="0.35">
      <c r="A1393" s="1">
        <v>300397</v>
      </c>
      <c r="B1393" s="1" t="s">
        <v>2343</v>
      </c>
      <c r="C1393" s="1">
        <v>103028703</v>
      </c>
      <c r="D1393" s="1">
        <v>397</v>
      </c>
      <c r="E1393" s="1" t="s">
        <v>2434</v>
      </c>
      <c r="F1393" s="1" t="s">
        <v>44</v>
      </c>
      <c r="G1393" s="1" t="s">
        <v>43</v>
      </c>
      <c r="H1393" s="1" t="s">
        <v>916</v>
      </c>
      <c r="I1393" s="1">
        <v>948931.46</v>
      </c>
      <c r="K1393" s="1">
        <v>263996</v>
      </c>
      <c r="L1393" s="1">
        <v>3131595.5</v>
      </c>
      <c r="M1393" s="1">
        <v>0.18353550136089325</v>
      </c>
      <c r="N1393" s="1">
        <v>6.2256364822387695</v>
      </c>
      <c r="O1393" s="1">
        <v>3.2081011682748795E-2</v>
      </c>
      <c r="P1393" s="1">
        <v>3.4990451335906982</v>
      </c>
      <c r="Q1393" s="1">
        <v>0</v>
      </c>
      <c r="S1393" s="1">
        <v>30</v>
      </c>
      <c r="T1393" s="1">
        <v>1</v>
      </c>
      <c r="U1393" s="1">
        <v>4344523</v>
      </c>
      <c r="V1393" s="1">
        <v>0.21561650931835175</v>
      </c>
      <c r="W1393" s="1">
        <v>5.2221212387084961</v>
      </c>
      <c r="X1393" s="1">
        <v>5.2221212387084961</v>
      </c>
    </row>
    <row r="1394" spans="1:24" x14ac:dyDescent="0.35">
      <c r="A1394" s="1">
        <v>310397</v>
      </c>
      <c r="B1394" s="1" t="s">
        <v>2344</v>
      </c>
      <c r="C1394" s="1">
        <v>103028703</v>
      </c>
      <c r="D1394" s="1">
        <v>397</v>
      </c>
      <c r="E1394" s="1" t="s">
        <v>2434</v>
      </c>
      <c r="F1394" s="1" t="s">
        <v>44</v>
      </c>
      <c r="G1394" s="1" t="s">
        <v>43</v>
      </c>
      <c r="H1394" s="1" t="s">
        <v>916</v>
      </c>
      <c r="I1394" s="1">
        <v>979889.57</v>
      </c>
      <c r="K1394" s="1">
        <v>263996</v>
      </c>
      <c r="L1394" s="1">
        <v>3290329</v>
      </c>
      <c r="M1394" s="1">
        <v>0.15873350203037262</v>
      </c>
      <c r="N1394" s="1">
        <v>5.0687742233276367</v>
      </c>
      <c r="O1394" s="1">
        <v>3.0958110466599464E-2</v>
      </c>
      <c r="P1394" s="1">
        <v>3.2624180316925049</v>
      </c>
      <c r="Q1394" s="1">
        <v>0</v>
      </c>
      <c r="S1394" s="1">
        <v>31</v>
      </c>
      <c r="T1394" s="1">
        <v>1</v>
      </c>
      <c r="U1394" s="1">
        <v>4534214.5</v>
      </c>
      <c r="V1394" s="1">
        <v>0.18969161808490753</v>
      </c>
      <c r="W1394" s="1">
        <v>4.3662214279174805</v>
      </c>
      <c r="X1394" s="1">
        <v>4.3662214279174805</v>
      </c>
    </row>
    <row r="1395" spans="1:24" x14ac:dyDescent="0.35">
      <c r="A1395" s="1">
        <v>320397</v>
      </c>
      <c r="B1395" s="1" t="s">
        <v>2345</v>
      </c>
      <c r="C1395" s="1">
        <v>103028703</v>
      </c>
      <c r="D1395" s="1">
        <v>397</v>
      </c>
      <c r="E1395" s="1" t="s">
        <v>2434</v>
      </c>
      <c r="F1395" s="1" t="s">
        <v>44</v>
      </c>
      <c r="G1395" s="1" t="s">
        <v>43</v>
      </c>
      <c r="H1395" s="1" t="s">
        <v>916</v>
      </c>
      <c r="I1395" s="1">
        <v>978144.43</v>
      </c>
      <c r="K1395" s="1">
        <v>263996</v>
      </c>
      <c r="L1395" s="1">
        <v>3371815.5</v>
      </c>
      <c r="M1395" s="1">
        <v>8.1486500799655914E-2</v>
      </c>
      <c r="N1395" s="1">
        <v>2.4765455722808838</v>
      </c>
      <c r="O1395" s="1">
        <v>-1.7451399471610785E-3</v>
      </c>
      <c r="P1395" s="1">
        <v>-0.17809557914733887</v>
      </c>
      <c r="Q1395" s="1">
        <v>0</v>
      </c>
      <c r="S1395" s="1">
        <v>32</v>
      </c>
      <c r="T1395" s="1">
        <v>1</v>
      </c>
      <c r="U1395" s="1">
        <v>4613956</v>
      </c>
      <c r="V1395" s="1">
        <v>7.9741358757019043E-2</v>
      </c>
      <c r="W1395" s="1">
        <v>1.7586618661880493</v>
      </c>
      <c r="X1395" s="1">
        <v>1.7586618661880493</v>
      </c>
    </row>
    <row r="1396" spans="1:24" x14ac:dyDescent="0.35">
      <c r="A1396" s="1">
        <v>330397</v>
      </c>
      <c r="B1396" s="1" t="s">
        <v>2346</v>
      </c>
      <c r="C1396" s="1">
        <v>103028703</v>
      </c>
      <c r="D1396" s="1">
        <v>397</v>
      </c>
      <c r="E1396" s="1" t="s">
        <v>2434</v>
      </c>
      <c r="F1396" s="1" t="s">
        <v>44</v>
      </c>
      <c r="G1396" s="1" t="s">
        <v>43</v>
      </c>
      <c r="H1396" s="1" t="s">
        <v>916</v>
      </c>
      <c r="I1396" s="1">
        <v>1057297.1399999999</v>
      </c>
      <c r="K1396" s="1">
        <v>263996</v>
      </c>
      <c r="L1396" s="1">
        <v>3589847</v>
      </c>
      <c r="M1396" s="1">
        <v>0.21803149580955505</v>
      </c>
      <c r="N1396" s="1">
        <v>6.4662938117980957</v>
      </c>
      <c r="O1396" s="1">
        <v>7.9152710735797882E-2</v>
      </c>
      <c r="P1396" s="1">
        <v>8.0921287536621094</v>
      </c>
      <c r="Q1396" s="1">
        <v>0</v>
      </c>
      <c r="S1396" s="1">
        <v>33</v>
      </c>
      <c r="T1396" s="1">
        <v>1</v>
      </c>
      <c r="U1396" s="1">
        <v>4911140</v>
      </c>
      <c r="V1396" s="1">
        <v>0.29718419909477234</v>
      </c>
      <c r="W1396" s="1">
        <v>6.4409804344177246</v>
      </c>
      <c r="X1396" s="1">
        <v>6.4409804344177246</v>
      </c>
    </row>
    <row r="1397" spans="1:24" x14ac:dyDescent="0.35">
      <c r="A1397" s="1">
        <v>340397</v>
      </c>
      <c r="B1397" s="1" t="s">
        <v>2347</v>
      </c>
      <c r="C1397" s="1">
        <v>103028703</v>
      </c>
      <c r="D1397" s="1">
        <v>397</v>
      </c>
      <c r="E1397" s="1" t="s">
        <v>2434</v>
      </c>
      <c r="F1397" s="1" t="s">
        <v>44</v>
      </c>
      <c r="G1397" s="1" t="s">
        <v>43</v>
      </c>
      <c r="H1397" s="1" t="s">
        <v>916</v>
      </c>
      <c r="I1397" s="1">
        <v>1057244.8799999999</v>
      </c>
      <c r="K1397" s="1">
        <v>263996</v>
      </c>
      <c r="L1397" s="1">
        <v>3589839</v>
      </c>
      <c r="M1397" s="1">
        <v>-7.9999999798019417E-6</v>
      </c>
      <c r="N1397" s="1">
        <v>-2.2285072191152722E-4</v>
      </c>
      <c r="O1397" s="1">
        <v>-5.22599984833505E-5</v>
      </c>
      <c r="P1397" s="1">
        <v>-4.9427920021116734E-3</v>
      </c>
      <c r="Q1397" s="1">
        <v>0</v>
      </c>
      <c r="S1397" s="1">
        <v>34</v>
      </c>
      <c r="T1397" s="1">
        <v>1</v>
      </c>
      <c r="U1397" s="1">
        <v>4911080</v>
      </c>
      <c r="V1397" s="1">
        <v>-6.025999755365774E-5</v>
      </c>
      <c r="W1397" s="1">
        <v>-1.2217122130095959E-3</v>
      </c>
      <c r="X1397" s="1">
        <v>-1.2217122130095959E-3</v>
      </c>
    </row>
    <row r="1398" spans="1:24" x14ac:dyDescent="0.35">
      <c r="A1398" s="1">
        <v>350397</v>
      </c>
      <c r="B1398" s="1" t="s">
        <v>2348</v>
      </c>
      <c r="C1398" s="1">
        <v>103028703</v>
      </c>
      <c r="D1398" s="1">
        <v>397</v>
      </c>
      <c r="E1398" s="1" t="s">
        <v>2434</v>
      </c>
      <c r="F1398" s="1" t="s">
        <v>44</v>
      </c>
      <c r="G1398" s="1" t="s">
        <v>43</v>
      </c>
      <c r="H1398" s="1" t="s">
        <v>916</v>
      </c>
      <c r="I1398" s="1">
        <v>1133759</v>
      </c>
      <c r="K1398" s="1">
        <v>263996</v>
      </c>
      <c r="L1398" s="1">
        <v>3977928</v>
      </c>
      <c r="M1398" s="1">
        <v>0.38808900117874146</v>
      </c>
      <c r="N1398" s="1">
        <v>10.810763359069824</v>
      </c>
      <c r="O1398" s="1">
        <v>7.6514117419719696E-2</v>
      </c>
      <c r="P1398" s="1">
        <v>7.2371234893798828</v>
      </c>
      <c r="Q1398" s="1">
        <v>0</v>
      </c>
      <c r="S1398" s="1">
        <v>35</v>
      </c>
      <c r="T1398" s="1">
        <v>1</v>
      </c>
      <c r="U1398" s="1">
        <v>5375683</v>
      </c>
      <c r="V1398" s="1">
        <v>0.46460312604904175</v>
      </c>
      <c r="W1398" s="1">
        <v>9.4603023529052734</v>
      </c>
      <c r="X1398" s="1">
        <v>9.4603023529052734</v>
      </c>
    </row>
    <row r="1399" spans="1:24" x14ac:dyDescent="0.35">
      <c r="A1399" s="1">
        <v>360397</v>
      </c>
      <c r="B1399" s="1" t="s">
        <v>2349</v>
      </c>
      <c r="C1399" s="1">
        <v>103028703</v>
      </c>
      <c r="D1399" s="1">
        <v>397</v>
      </c>
      <c r="E1399" s="1" t="s">
        <v>2434</v>
      </c>
      <c r="F1399" s="1" t="s">
        <v>44</v>
      </c>
      <c r="G1399" s="1" t="s">
        <v>43</v>
      </c>
      <c r="H1399" s="1" t="s">
        <v>916</v>
      </c>
      <c r="I1399" s="1">
        <v>1253251.8</v>
      </c>
      <c r="K1399" s="1">
        <v>263996</v>
      </c>
      <c r="L1399" s="1">
        <v>4621327.5</v>
      </c>
      <c r="M1399" s="1">
        <v>0.64339947700500488</v>
      </c>
      <c r="N1399" s="1">
        <v>16.174236297607422</v>
      </c>
      <c r="O1399" s="1">
        <v>0.1194927990436554</v>
      </c>
      <c r="P1399" s="1">
        <v>10.539524078369141</v>
      </c>
      <c r="Q1399" s="1">
        <v>0</v>
      </c>
      <c r="S1399" s="1">
        <v>36</v>
      </c>
      <c r="T1399" s="1">
        <v>1</v>
      </c>
      <c r="U1399" s="1">
        <v>6138575</v>
      </c>
      <c r="V1399" s="1">
        <v>0.76289224624633789</v>
      </c>
      <c r="W1399" s="1">
        <v>14.191535949707031</v>
      </c>
      <c r="X1399" s="1">
        <v>14.191535949707031</v>
      </c>
    </row>
    <row r="1400" spans="1:24" x14ac:dyDescent="0.35">
      <c r="A1400" s="1">
        <v>370397</v>
      </c>
      <c r="B1400" s="1" t="s">
        <v>2350</v>
      </c>
      <c r="C1400" s="1">
        <v>103028703</v>
      </c>
      <c r="D1400" s="1">
        <v>397</v>
      </c>
      <c r="E1400" s="1" t="s">
        <v>2434</v>
      </c>
      <c r="F1400" s="1" t="s">
        <v>44</v>
      </c>
      <c r="G1400" s="1" t="s">
        <v>43</v>
      </c>
      <c r="H1400" s="1" t="s">
        <v>916</v>
      </c>
      <c r="I1400" s="1">
        <v>1342969.84</v>
      </c>
      <c r="K1400" s="1">
        <v>263996</v>
      </c>
      <c r="L1400" s="1">
        <v>5044221.5</v>
      </c>
      <c r="M1400" s="1">
        <v>0.42289400100708008</v>
      </c>
      <c r="N1400" s="1">
        <v>9.1509199142456055</v>
      </c>
      <c r="O1400" s="1">
        <v>8.9718036353588104E-2</v>
      </c>
      <c r="P1400" s="1">
        <v>7.1588201522827148</v>
      </c>
      <c r="Q1400" s="1">
        <v>0</v>
      </c>
      <c r="S1400" s="1">
        <v>37</v>
      </c>
      <c r="T1400" s="1">
        <v>1</v>
      </c>
      <c r="U1400" s="1">
        <v>6651187.5</v>
      </c>
      <c r="V1400" s="1">
        <v>0.51261204481124878</v>
      </c>
      <c r="W1400" s="1">
        <v>8.3506755828857422</v>
      </c>
      <c r="X1400" s="1">
        <v>8.3506755828857422</v>
      </c>
    </row>
    <row r="1401" spans="1:24" x14ac:dyDescent="0.35">
      <c r="A1401" s="1">
        <v>380397</v>
      </c>
      <c r="B1401" s="1" t="s">
        <v>2351</v>
      </c>
      <c r="C1401" s="1">
        <v>103028703</v>
      </c>
      <c r="D1401" s="1">
        <v>397</v>
      </c>
      <c r="E1401" s="1" t="s">
        <v>2434</v>
      </c>
      <c r="F1401" s="1" t="s">
        <v>44</v>
      </c>
      <c r="G1401" s="1" t="s">
        <v>43</v>
      </c>
      <c r="H1401" s="1" t="s">
        <v>916</v>
      </c>
      <c r="I1401" s="1">
        <v>1522572</v>
      </c>
      <c r="K1401" s="1">
        <v>847863.5625</v>
      </c>
      <c r="L1401" s="1">
        <v>5489812</v>
      </c>
      <c r="M1401" s="1">
        <v>0.44559049606323242</v>
      </c>
      <c r="N1401" s="1">
        <v>8.8336820602416992</v>
      </c>
      <c r="O1401" s="1">
        <v>0.17960216104984283</v>
      </c>
      <c r="P1401" s="1">
        <v>13.373506546020508</v>
      </c>
      <c r="Q1401" s="1">
        <v>0.58386754989624023</v>
      </c>
      <c r="S1401" s="1">
        <v>38</v>
      </c>
      <c r="T1401" s="1">
        <v>1</v>
      </c>
      <c r="U1401" s="1">
        <v>7860247.5</v>
      </c>
      <c r="V1401" s="1">
        <v>1.2090601921081543</v>
      </c>
      <c r="W1401" s="1">
        <v>18.178108215332031</v>
      </c>
      <c r="X1401" s="1">
        <v>18.178108215332031</v>
      </c>
    </row>
    <row r="1402" spans="1:24" x14ac:dyDescent="0.35">
      <c r="A1402" s="1">
        <v>390397</v>
      </c>
      <c r="B1402" s="1" t="s">
        <v>2352</v>
      </c>
      <c r="C1402" s="1">
        <v>103028703</v>
      </c>
      <c r="D1402" s="1">
        <v>397</v>
      </c>
      <c r="E1402" s="1" t="s">
        <v>2434</v>
      </c>
      <c r="F1402" s="1" t="s">
        <v>44</v>
      </c>
      <c r="G1402" s="1" t="s">
        <v>43</v>
      </c>
      <c r="H1402" s="1" t="s">
        <v>916</v>
      </c>
      <c r="I1402" s="1">
        <v>1610759</v>
      </c>
      <c r="K1402" s="1">
        <v>1460997.625</v>
      </c>
      <c r="L1402" s="1">
        <v>5589825</v>
      </c>
      <c r="M1402" s="1">
        <v>0.10001300275325775</v>
      </c>
      <c r="N1402" s="1">
        <v>1.8217928409576416</v>
      </c>
      <c r="O1402" s="1">
        <v>8.8187001645565033E-2</v>
      </c>
      <c r="P1402" s="1">
        <v>5.7919754981994629</v>
      </c>
      <c r="Q1402" s="1">
        <v>0.61313408613204956</v>
      </c>
      <c r="S1402" s="1">
        <v>39</v>
      </c>
      <c r="T1402" s="1">
        <v>1</v>
      </c>
      <c r="U1402" s="1">
        <v>8661582</v>
      </c>
      <c r="V1402" s="1">
        <v>0.80133408308029175</v>
      </c>
      <c r="W1402" s="1">
        <v>10.194774627685547</v>
      </c>
      <c r="X1402" s="1">
        <v>10.194774627685547</v>
      </c>
    </row>
    <row r="1403" spans="1:24" x14ac:dyDescent="0.35">
      <c r="A1403" s="1">
        <v>400397</v>
      </c>
      <c r="B1403" s="1" t="s">
        <v>2353</v>
      </c>
      <c r="C1403" s="1">
        <v>103028703</v>
      </c>
      <c r="D1403" s="1">
        <v>397</v>
      </c>
      <c r="E1403" s="1" t="s">
        <v>2434</v>
      </c>
      <c r="F1403" s="1" t="s">
        <v>44</v>
      </c>
      <c r="G1403" s="1" t="s">
        <v>43</v>
      </c>
      <c r="H1403" s="1" t="s">
        <v>916</v>
      </c>
      <c r="S1403" s="1">
        <v>40</v>
      </c>
      <c r="T1403" s="1">
        <v>1</v>
      </c>
      <c r="U1403" s="1">
        <v>0</v>
      </c>
      <c r="V1403" s="1">
        <v>0</v>
      </c>
      <c r="W1403" s="1">
        <v>-100</v>
      </c>
      <c r="X1403" s="1">
        <v>-100</v>
      </c>
    </row>
    <row r="1404" spans="1:24" x14ac:dyDescent="0.35">
      <c r="A1404" s="1">
        <v>410397</v>
      </c>
      <c r="B1404" s="1" t="s">
        <v>2354</v>
      </c>
      <c r="C1404" s="1">
        <v>103028703</v>
      </c>
      <c r="D1404" s="1">
        <v>397</v>
      </c>
      <c r="E1404" s="1" t="s">
        <v>2434</v>
      </c>
      <c r="F1404" s="1" t="s">
        <v>44</v>
      </c>
      <c r="G1404" s="1" t="s">
        <v>43</v>
      </c>
      <c r="H1404" s="1" t="s">
        <v>916</v>
      </c>
      <c r="S1404" s="1">
        <v>41</v>
      </c>
      <c r="T1404" s="1">
        <v>1</v>
      </c>
      <c r="U1404" s="1">
        <v>0</v>
      </c>
      <c r="V1404" s="1">
        <v>0</v>
      </c>
    </row>
    <row r="1405" spans="1:24" x14ac:dyDescent="0.35">
      <c r="A1405" s="1">
        <v>420397</v>
      </c>
      <c r="B1405" s="1" t="s">
        <v>2355</v>
      </c>
      <c r="C1405" s="1">
        <v>103028703</v>
      </c>
      <c r="D1405" s="1">
        <v>397</v>
      </c>
      <c r="E1405" s="1" t="s">
        <v>2434</v>
      </c>
      <c r="F1405" s="1" t="s">
        <v>44</v>
      </c>
      <c r="G1405" s="1" t="s">
        <v>43</v>
      </c>
      <c r="H1405" s="1" t="s">
        <v>916</v>
      </c>
      <c r="S1405" s="1">
        <v>42</v>
      </c>
      <c r="T1405" s="1">
        <v>1</v>
      </c>
      <c r="U1405" s="1">
        <v>0</v>
      </c>
      <c r="V1405" s="1">
        <v>0</v>
      </c>
    </row>
    <row r="1406" spans="1:24" x14ac:dyDescent="0.35">
      <c r="A1406" s="1">
        <v>430397</v>
      </c>
      <c r="B1406" s="1" t="s">
        <v>2356</v>
      </c>
      <c r="C1406" s="1">
        <v>103028703</v>
      </c>
      <c r="D1406" s="1">
        <v>397</v>
      </c>
      <c r="E1406" s="1" t="s">
        <v>2434</v>
      </c>
      <c r="F1406" s="1" t="s">
        <v>44</v>
      </c>
      <c r="G1406" s="1" t="s">
        <v>43</v>
      </c>
      <c r="H1406" s="1" t="s">
        <v>916</v>
      </c>
      <c r="S1406" s="1">
        <v>43</v>
      </c>
      <c r="T1406" s="1">
        <v>1</v>
      </c>
      <c r="U1406" s="1">
        <v>0</v>
      </c>
      <c r="V1406" s="1">
        <v>0</v>
      </c>
    </row>
    <row r="1407" spans="1:24" x14ac:dyDescent="0.35">
      <c r="A1407" s="1">
        <v>440397</v>
      </c>
      <c r="B1407" s="1" t="s">
        <v>2357</v>
      </c>
      <c r="C1407" s="1">
        <v>103028703</v>
      </c>
      <c r="D1407" s="1">
        <v>397</v>
      </c>
      <c r="E1407" s="1" t="s">
        <v>2434</v>
      </c>
      <c r="F1407" s="1" t="s">
        <v>44</v>
      </c>
      <c r="G1407" s="1" t="s">
        <v>43</v>
      </c>
      <c r="H1407" s="1" t="s">
        <v>916</v>
      </c>
      <c r="S1407" s="1">
        <v>44</v>
      </c>
      <c r="T1407" s="1">
        <v>1</v>
      </c>
      <c r="U1407" s="1">
        <v>0</v>
      </c>
      <c r="V1407" s="1">
        <v>0</v>
      </c>
    </row>
    <row r="1408" spans="1:24" x14ac:dyDescent="0.35">
      <c r="A1408" s="1">
        <v>450397</v>
      </c>
      <c r="B1408" s="1" t="s">
        <v>2358</v>
      </c>
      <c r="C1408" s="1">
        <v>103028703</v>
      </c>
      <c r="D1408" s="1">
        <v>397</v>
      </c>
      <c r="E1408" s="1" t="s">
        <v>2434</v>
      </c>
      <c r="F1408" s="1" t="s">
        <v>44</v>
      </c>
      <c r="G1408" s="1" t="s">
        <v>43</v>
      </c>
      <c r="H1408" s="1" t="s">
        <v>916</v>
      </c>
      <c r="S1408" s="1">
        <v>45</v>
      </c>
      <c r="T1408" s="1">
        <v>1</v>
      </c>
      <c r="U1408" s="1">
        <v>0</v>
      </c>
      <c r="V1408" s="1">
        <v>0</v>
      </c>
    </row>
    <row r="1409" spans="1:24" x14ac:dyDescent="0.35">
      <c r="A1409" s="1">
        <v>460397</v>
      </c>
      <c r="B1409" s="1" t="s">
        <v>2359</v>
      </c>
      <c r="C1409" s="1">
        <v>103028703</v>
      </c>
      <c r="D1409" s="1">
        <v>397</v>
      </c>
      <c r="E1409" s="1" t="s">
        <v>2434</v>
      </c>
      <c r="F1409" s="1" t="s">
        <v>44</v>
      </c>
      <c r="G1409" s="1" t="s">
        <v>43</v>
      </c>
      <c r="H1409" s="1" t="s">
        <v>916</v>
      </c>
      <c r="S1409" s="1">
        <v>46</v>
      </c>
      <c r="T1409" s="1">
        <v>1</v>
      </c>
      <c r="U1409" s="1">
        <v>0</v>
      </c>
      <c r="V1409" s="1">
        <v>0</v>
      </c>
    </row>
    <row r="1410" spans="1:24" x14ac:dyDescent="0.35">
      <c r="A1410" s="1">
        <v>470397</v>
      </c>
      <c r="B1410" s="1" t="s">
        <v>2360</v>
      </c>
      <c r="C1410" s="1">
        <v>103028703</v>
      </c>
      <c r="D1410" s="1">
        <v>397</v>
      </c>
      <c r="E1410" s="1" t="s">
        <v>2434</v>
      </c>
      <c r="F1410" s="1" t="s">
        <v>44</v>
      </c>
      <c r="G1410" s="1" t="s">
        <v>43</v>
      </c>
      <c r="H1410" s="1" t="s">
        <v>916</v>
      </c>
      <c r="S1410" s="1">
        <v>47</v>
      </c>
      <c r="T1410" s="1">
        <v>1</v>
      </c>
      <c r="U1410" s="1">
        <v>0</v>
      </c>
      <c r="V1410" s="1">
        <v>0</v>
      </c>
    </row>
    <row r="1411" spans="1:24" x14ac:dyDescent="0.35">
      <c r="A1411" s="1">
        <v>480397</v>
      </c>
      <c r="B1411" s="1" t="s">
        <v>2361</v>
      </c>
      <c r="C1411" s="1">
        <v>103028703</v>
      </c>
      <c r="D1411" s="1">
        <v>397</v>
      </c>
      <c r="E1411" s="1" t="s">
        <v>2434</v>
      </c>
      <c r="F1411" s="1" t="s">
        <v>44</v>
      </c>
      <c r="G1411" s="1" t="s">
        <v>43</v>
      </c>
      <c r="H1411" s="1" t="s">
        <v>916</v>
      </c>
      <c r="S1411" s="1">
        <v>48</v>
      </c>
      <c r="T1411" s="1">
        <v>1</v>
      </c>
      <c r="U1411" s="1">
        <v>0</v>
      </c>
      <c r="V1411" s="1">
        <v>0</v>
      </c>
    </row>
    <row r="1412" spans="1:24" x14ac:dyDescent="0.35">
      <c r="A1412" s="1">
        <v>290399</v>
      </c>
      <c r="B1412" s="1" t="s">
        <v>2341</v>
      </c>
      <c r="C1412" s="1">
        <v>103028753</v>
      </c>
      <c r="D1412" s="1">
        <v>399</v>
      </c>
      <c r="E1412" s="1" t="s">
        <v>2435</v>
      </c>
      <c r="F1412" s="1" t="s">
        <v>44</v>
      </c>
      <c r="G1412" s="1" t="s">
        <v>43</v>
      </c>
      <c r="H1412" s="1" t="s">
        <v>916</v>
      </c>
      <c r="I1412" s="1">
        <v>1186788.56</v>
      </c>
      <c r="K1412" s="1">
        <v>308092</v>
      </c>
      <c r="L1412" s="1">
        <v>6237763.5</v>
      </c>
      <c r="S1412" s="1">
        <v>29</v>
      </c>
      <c r="T1412" s="1">
        <v>1</v>
      </c>
      <c r="U1412" s="1">
        <v>7732644</v>
      </c>
      <c r="V1412" s="1">
        <v>0</v>
      </c>
    </row>
    <row r="1413" spans="1:24" x14ac:dyDescent="0.35">
      <c r="A1413" s="1">
        <v>300399</v>
      </c>
      <c r="B1413" s="1" t="s">
        <v>2343</v>
      </c>
      <c r="C1413" s="1">
        <v>103028753</v>
      </c>
      <c r="D1413" s="1">
        <v>399</v>
      </c>
      <c r="E1413" s="1" t="s">
        <v>2435</v>
      </c>
      <c r="F1413" s="1" t="s">
        <v>44</v>
      </c>
      <c r="G1413" s="1" t="s">
        <v>43</v>
      </c>
      <c r="H1413" s="1" t="s">
        <v>916</v>
      </c>
      <c r="I1413" s="1">
        <v>1197571.3600000001</v>
      </c>
      <c r="K1413" s="1">
        <v>308092</v>
      </c>
      <c r="L1413" s="1">
        <v>6348239</v>
      </c>
      <c r="M1413" s="1">
        <v>0.11047550290822983</v>
      </c>
      <c r="N1413" s="1">
        <v>1.7710754871368408</v>
      </c>
      <c r="O1413" s="1">
        <v>1.0782799683511257E-2</v>
      </c>
      <c r="P1413" s="1">
        <v>0.9085695743560791</v>
      </c>
      <c r="Q1413" s="1">
        <v>0</v>
      </c>
      <c r="S1413" s="1">
        <v>30</v>
      </c>
      <c r="T1413" s="1">
        <v>1</v>
      </c>
      <c r="U1413" s="1">
        <v>7853902.5</v>
      </c>
      <c r="V1413" s="1">
        <v>0.12125830352306366</v>
      </c>
      <c r="W1413" s="1">
        <v>1.5681376457214355</v>
      </c>
      <c r="X1413" s="1">
        <v>1.5681376457214355</v>
      </c>
    </row>
    <row r="1414" spans="1:24" x14ac:dyDescent="0.35">
      <c r="A1414" s="1">
        <v>310399</v>
      </c>
      <c r="B1414" s="1" t="s">
        <v>2344</v>
      </c>
      <c r="C1414" s="1">
        <v>103028753</v>
      </c>
      <c r="D1414" s="1">
        <v>399</v>
      </c>
      <c r="E1414" s="1" t="s">
        <v>2435</v>
      </c>
      <c r="F1414" s="1" t="s">
        <v>44</v>
      </c>
      <c r="G1414" s="1" t="s">
        <v>43</v>
      </c>
      <c r="H1414" s="1" t="s">
        <v>916</v>
      </c>
      <c r="I1414" s="1">
        <v>1225283.73</v>
      </c>
      <c r="K1414" s="1">
        <v>308092</v>
      </c>
      <c r="L1414" s="1">
        <v>6398878</v>
      </c>
      <c r="M1414" s="1">
        <v>5.0638999789953232E-2</v>
      </c>
      <c r="N1414" s="1">
        <v>0.79768580198287964</v>
      </c>
      <c r="O1414" s="1">
        <v>2.7712369337677956E-2</v>
      </c>
      <c r="P1414" s="1">
        <v>2.3140475749969482</v>
      </c>
      <c r="Q1414" s="1">
        <v>0</v>
      </c>
      <c r="S1414" s="1">
        <v>31</v>
      </c>
      <c r="T1414" s="1">
        <v>1</v>
      </c>
      <c r="U1414" s="1">
        <v>7932254</v>
      </c>
      <c r="V1414" s="1">
        <v>7.8351370990276337E-2</v>
      </c>
      <c r="W1414" s="1">
        <v>0.9976123571395874</v>
      </c>
      <c r="X1414" s="1">
        <v>0.9976123571395874</v>
      </c>
    </row>
    <row r="1415" spans="1:24" x14ac:dyDescent="0.35">
      <c r="A1415" s="1">
        <v>320399</v>
      </c>
      <c r="B1415" s="1" t="s">
        <v>2345</v>
      </c>
      <c r="C1415" s="1">
        <v>103028753</v>
      </c>
      <c r="D1415" s="1">
        <v>399</v>
      </c>
      <c r="E1415" s="1" t="s">
        <v>2435</v>
      </c>
      <c r="F1415" s="1" t="s">
        <v>44</v>
      </c>
      <c r="G1415" s="1" t="s">
        <v>43</v>
      </c>
      <c r="H1415" s="1" t="s">
        <v>916</v>
      </c>
      <c r="I1415" s="1">
        <v>1380031.16</v>
      </c>
      <c r="K1415" s="1">
        <v>308092</v>
      </c>
      <c r="L1415" s="1">
        <v>6424921</v>
      </c>
      <c r="M1415" s="1">
        <v>2.60429996997118E-2</v>
      </c>
      <c r="N1415" s="1">
        <v>0.40699324011802673</v>
      </c>
      <c r="O1415" s="1">
        <v>0.15474742650985718</v>
      </c>
      <c r="P1415" s="1">
        <v>12.629518508911133</v>
      </c>
      <c r="Q1415" s="1">
        <v>0</v>
      </c>
      <c r="S1415" s="1">
        <v>32</v>
      </c>
      <c r="T1415" s="1">
        <v>1</v>
      </c>
      <c r="U1415" s="1">
        <v>8113044</v>
      </c>
      <c r="V1415" s="1">
        <v>0.18079042434692383</v>
      </c>
      <c r="W1415" s="1">
        <v>2.2791755199432373</v>
      </c>
      <c r="X1415" s="1">
        <v>2.2791755199432373</v>
      </c>
    </row>
    <row r="1416" spans="1:24" x14ac:dyDescent="0.35">
      <c r="A1416" s="1">
        <v>330399</v>
      </c>
      <c r="B1416" s="1" t="s">
        <v>2346</v>
      </c>
      <c r="C1416" s="1">
        <v>103028753</v>
      </c>
      <c r="D1416" s="1">
        <v>399</v>
      </c>
      <c r="E1416" s="1" t="s">
        <v>2435</v>
      </c>
      <c r="F1416" s="1" t="s">
        <v>44</v>
      </c>
      <c r="G1416" s="1" t="s">
        <v>43</v>
      </c>
      <c r="H1416" s="1" t="s">
        <v>916</v>
      </c>
      <c r="I1416" s="1">
        <v>1452123.59</v>
      </c>
      <c r="K1416" s="1">
        <v>308092</v>
      </c>
      <c r="L1416" s="1">
        <v>6499181.5</v>
      </c>
      <c r="M1416" s="1">
        <v>7.4260503053665161E-2</v>
      </c>
      <c r="N1416" s="1">
        <v>1.1558196544647217</v>
      </c>
      <c r="O1416" s="1">
        <v>7.2092428803443909E-2</v>
      </c>
      <c r="P1416" s="1">
        <v>5.2239713668823242</v>
      </c>
      <c r="Q1416" s="1">
        <v>0</v>
      </c>
      <c r="S1416" s="1">
        <v>33</v>
      </c>
      <c r="T1416" s="1">
        <v>1</v>
      </c>
      <c r="U1416" s="1">
        <v>8259397</v>
      </c>
      <c r="V1416" s="1">
        <v>0.14635293185710907</v>
      </c>
      <c r="W1416" s="1">
        <v>1.803922176361084</v>
      </c>
      <c r="X1416" s="1">
        <v>1.803922176361084</v>
      </c>
    </row>
    <row r="1417" spans="1:24" x14ac:dyDescent="0.35">
      <c r="A1417" s="1">
        <v>340399</v>
      </c>
      <c r="B1417" s="1" t="s">
        <v>2347</v>
      </c>
      <c r="C1417" s="1">
        <v>103028753</v>
      </c>
      <c r="D1417" s="1">
        <v>399</v>
      </c>
      <c r="E1417" s="1" t="s">
        <v>2435</v>
      </c>
      <c r="F1417" s="1" t="s">
        <v>44</v>
      </c>
      <c r="G1417" s="1" t="s">
        <v>43</v>
      </c>
      <c r="H1417" s="1" t="s">
        <v>916</v>
      </c>
      <c r="I1417" s="1">
        <v>1435648.62</v>
      </c>
      <c r="K1417" s="1">
        <v>308092</v>
      </c>
      <c r="L1417" s="1">
        <v>6499178</v>
      </c>
      <c r="M1417" s="1">
        <v>-3.5000000480067683E-6</v>
      </c>
      <c r="N1417" s="1">
        <v>-5.3852934797760099E-5</v>
      </c>
      <c r="O1417" s="1">
        <v>-1.6474969685077667E-2</v>
      </c>
      <c r="P1417" s="1">
        <v>-1.1345431804656982</v>
      </c>
      <c r="Q1417" s="1">
        <v>0</v>
      </c>
      <c r="S1417" s="1">
        <v>34</v>
      </c>
      <c r="T1417" s="1">
        <v>1</v>
      </c>
      <c r="U1417" s="1">
        <v>8242918.5</v>
      </c>
      <c r="V1417" s="1">
        <v>-1.6478469595313072E-2</v>
      </c>
      <c r="W1417" s="1">
        <v>-0.19951213896274567</v>
      </c>
      <c r="X1417" s="1">
        <v>-0.19951213896274567</v>
      </c>
    </row>
    <row r="1418" spans="1:24" x14ac:dyDescent="0.35">
      <c r="A1418" s="1">
        <v>350399</v>
      </c>
      <c r="B1418" s="1" t="s">
        <v>2348</v>
      </c>
      <c r="C1418" s="1">
        <v>103028753</v>
      </c>
      <c r="D1418" s="1">
        <v>399</v>
      </c>
      <c r="E1418" s="1" t="s">
        <v>2435</v>
      </c>
      <c r="F1418" s="1" t="s">
        <v>44</v>
      </c>
      <c r="G1418" s="1" t="s">
        <v>43</v>
      </c>
      <c r="H1418" s="1" t="s">
        <v>916</v>
      </c>
      <c r="I1418" s="1">
        <v>1485106.08</v>
      </c>
      <c r="K1418" s="1">
        <v>308092</v>
      </c>
      <c r="L1418" s="1">
        <v>6663574.5</v>
      </c>
      <c r="M1418" s="1">
        <v>0.1643964946269989</v>
      </c>
      <c r="N1418" s="1">
        <v>2.5294969081878662</v>
      </c>
      <c r="O1418" s="1">
        <v>4.9457460641860962E-2</v>
      </c>
      <c r="P1418" s="1">
        <v>3.4449558258056641</v>
      </c>
      <c r="Q1418" s="1">
        <v>0</v>
      </c>
      <c r="S1418" s="1">
        <v>35</v>
      </c>
      <c r="T1418" s="1">
        <v>1</v>
      </c>
      <c r="U1418" s="1">
        <v>8456773</v>
      </c>
      <c r="V1418" s="1">
        <v>0.21385395526885986</v>
      </c>
      <c r="W1418" s="1">
        <v>2.5944027900695801</v>
      </c>
      <c r="X1418" s="1">
        <v>2.5944027900695801</v>
      </c>
    </row>
    <row r="1419" spans="1:24" x14ac:dyDescent="0.35">
      <c r="A1419" s="1">
        <v>360399</v>
      </c>
      <c r="B1419" s="1" t="s">
        <v>2349</v>
      </c>
      <c r="C1419" s="1">
        <v>103028753</v>
      </c>
      <c r="D1419" s="1">
        <v>399</v>
      </c>
      <c r="E1419" s="1" t="s">
        <v>2435</v>
      </c>
      <c r="F1419" s="1" t="s">
        <v>44</v>
      </c>
      <c r="G1419" s="1" t="s">
        <v>43</v>
      </c>
      <c r="H1419" s="1" t="s">
        <v>916</v>
      </c>
      <c r="I1419" s="1">
        <v>1581880.58</v>
      </c>
      <c r="K1419" s="1">
        <v>308092</v>
      </c>
      <c r="L1419" s="1">
        <v>7079023.5</v>
      </c>
      <c r="M1419" s="1">
        <v>0.41544899344444275</v>
      </c>
      <c r="N1419" s="1">
        <v>6.2346267700195313</v>
      </c>
      <c r="O1419" s="1">
        <v>9.6774503588676453E-2</v>
      </c>
      <c r="P1419" s="1">
        <v>6.5163359642028809</v>
      </c>
      <c r="Q1419" s="1">
        <v>0</v>
      </c>
      <c r="S1419" s="1">
        <v>36</v>
      </c>
      <c r="T1419" s="1">
        <v>1</v>
      </c>
      <c r="U1419" s="1">
        <v>8968996</v>
      </c>
      <c r="V1419" s="1">
        <v>0.51222348213195801</v>
      </c>
      <c r="W1419" s="1">
        <v>6.0569558143615723</v>
      </c>
      <c r="X1419" s="1">
        <v>6.0569558143615723</v>
      </c>
    </row>
    <row r="1420" spans="1:24" x14ac:dyDescent="0.35">
      <c r="A1420" s="1">
        <v>370399</v>
      </c>
      <c r="B1420" s="1" t="s">
        <v>2350</v>
      </c>
      <c r="C1420" s="1">
        <v>103028753</v>
      </c>
      <c r="D1420" s="1">
        <v>399</v>
      </c>
      <c r="E1420" s="1" t="s">
        <v>2435</v>
      </c>
      <c r="F1420" s="1" t="s">
        <v>44</v>
      </c>
      <c r="G1420" s="1" t="s">
        <v>43</v>
      </c>
      <c r="H1420" s="1" t="s">
        <v>916</v>
      </c>
      <c r="I1420" s="1">
        <v>1538005.43</v>
      </c>
      <c r="K1420" s="1">
        <v>308092</v>
      </c>
      <c r="L1420" s="1">
        <v>7245118.5</v>
      </c>
      <c r="M1420" s="1">
        <v>0.16609500348567963</v>
      </c>
      <c r="N1420" s="1">
        <v>2.3462982177734375</v>
      </c>
      <c r="O1420" s="1">
        <v>-4.3875150382518768E-2</v>
      </c>
      <c r="P1420" s="1">
        <v>-2.7736070156097412</v>
      </c>
      <c r="Q1420" s="1">
        <v>0</v>
      </c>
      <c r="S1420" s="1">
        <v>37</v>
      </c>
      <c r="T1420" s="1">
        <v>1</v>
      </c>
      <c r="U1420" s="1">
        <v>9091216</v>
      </c>
      <c r="V1420" s="1">
        <v>0.12221985310316086</v>
      </c>
      <c r="W1420" s="1">
        <v>1.3626943826675415</v>
      </c>
      <c r="X1420" s="1">
        <v>1.3626943826675415</v>
      </c>
    </row>
    <row r="1421" spans="1:24" x14ac:dyDescent="0.35">
      <c r="A1421" s="1">
        <v>380399</v>
      </c>
      <c r="B1421" s="1" t="s">
        <v>2351</v>
      </c>
      <c r="C1421" s="1">
        <v>103028753</v>
      </c>
      <c r="D1421" s="1">
        <v>399</v>
      </c>
      <c r="E1421" s="1" t="s">
        <v>2435</v>
      </c>
      <c r="F1421" s="1" t="s">
        <v>44</v>
      </c>
      <c r="G1421" s="1" t="s">
        <v>43</v>
      </c>
      <c r="H1421" s="1" t="s">
        <v>916</v>
      </c>
      <c r="I1421" s="1">
        <v>1662470</v>
      </c>
      <c r="K1421" s="1">
        <v>455544.5625</v>
      </c>
      <c r="L1421" s="1">
        <v>7371974</v>
      </c>
      <c r="M1421" s="1">
        <v>0.12685549259185791</v>
      </c>
      <c r="N1421" s="1">
        <v>1.7509099245071411</v>
      </c>
      <c r="O1421" s="1">
        <v>0.12446457147598267</v>
      </c>
      <c r="P1421" s="1">
        <v>8.0925960540771484</v>
      </c>
      <c r="Q1421" s="1">
        <v>0.14745256304740906</v>
      </c>
      <c r="S1421" s="1">
        <v>38</v>
      </c>
      <c r="T1421" s="1">
        <v>1</v>
      </c>
      <c r="U1421" s="1">
        <v>9489988</v>
      </c>
      <c r="V1421" s="1">
        <v>0.39877262711524963</v>
      </c>
      <c r="W1421" s="1">
        <v>4.3863439559936523</v>
      </c>
      <c r="X1421" s="1">
        <v>4.3863439559936523</v>
      </c>
    </row>
    <row r="1422" spans="1:24" x14ac:dyDescent="0.35">
      <c r="A1422" s="1">
        <v>390399</v>
      </c>
      <c r="B1422" s="1" t="s">
        <v>2352</v>
      </c>
      <c r="C1422" s="1">
        <v>103028753</v>
      </c>
      <c r="D1422" s="1">
        <v>399</v>
      </c>
      <c r="E1422" s="1" t="s">
        <v>2435</v>
      </c>
      <c r="F1422" s="1" t="s">
        <v>44</v>
      </c>
      <c r="G1422" s="1" t="s">
        <v>43</v>
      </c>
      <c r="H1422" s="1" t="s">
        <v>916</v>
      </c>
      <c r="I1422" s="1">
        <v>1728638</v>
      </c>
      <c r="K1422" s="1">
        <v>601067.5</v>
      </c>
      <c r="L1422" s="1">
        <v>7434774</v>
      </c>
      <c r="M1422" s="1">
        <v>6.2799997627735138E-2</v>
      </c>
      <c r="N1422" s="1">
        <v>0.8518749475479126</v>
      </c>
      <c r="O1422" s="1">
        <v>6.6168002784252167E-2</v>
      </c>
      <c r="P1422" s="1">
        <v>3.9801018238067627</v>
      </c>
      <c r="Q1422" s="1">
        <v>0.14552293717861176</v>
      </c>
      <c r="S1422" s="1">
        <v>39</v>
      </c>
      <c r="T1422" s="1">
        <v>1</v>
      </c>
      <c r="U1422" s="1">
        <v>9764480</v>
      </c>
      <c r="V1422" s="1">
        <v>0.27449092268943787</v>
      </c>
      <c r="W1422" s="1">
        <v>2.8924376964569092</v>
      </c>
      <c r="X1422" s="1">
        <v>2.8924376964569092</v>
      </c>
    </row>
    <row r="1423" spans="1:24" x14ac:dyDescent="0.35">
      <c r="A1423" s="1">
        <v>400399</v>
      </c>
      <c r="B1423" s="1" t="s">
        <v>2353</v>
      </c>
      <c r="C1423" s="1">
        <v>103028753</v>
      </c>
      <c r="D1423" s="1">
        <v>399</v>
      </c>
      <c r="E1423" s="1" t="s">
        <v>2435</v>
      </c>
      <c r="F1423" s="1" t="s">
        <v>44</v>
      </c>
      <c r="G1423" s="1" t="s">
        <v>43</v>
      </c>
      <c r="H1423" s="1" t="s">
        <v>916</v>
      </c>
      <c r="S1423" s="1">
        <v>40</v>
      </c>
      <c r="T1423" s="1">
        <v>1</v>
      </c>
      <c r="U1423" s="1">
        <v>0</v>
      </c>
      <c r="V1423" s="1">
        <v>0</v>
      </c>
      <c r="W1423" s="1">
        <v>-100</v>
      </c>
      <c r="X1423" s="1">
        <v>-100</v>
      </c>
    </row>
    <row r="1424" spans="1:24" x14ac:dyDescent="0.35">
      <c r="A1424" s="1">
        <v>410399</v>
      </c>
      <c r="B1424" s="1" t="s">
        <v>2354</v>
      </c>
      <c r="C1424" s="1">
        <v>103028753</v>
      </c>
      <c r="D1424" s="1">
        <v>399</v>
      </c>
      <c r="E1424" s="1" t="s">
        <v>2435</v>
      </c>
      <c r="F1424" s="1" t="s">
        <v>44</v>
      </c>
      <c r="G1424" s="1" t="s">
        <v>43</v>
      </c>
      <c r="H1424" s="1" t="s">
        <v>916</v>
      </c>
      <c r="S1424" s="1">
        <v>41</v>
      </c>
      <c r="T1424" s="1">
        <v>1</v>
      </c>
      <c r="U1424" s="1">
        <v>0</v>
      </c>
      <c r="V1424" s="1">
        <v>0</v>
      </c>
    </row>
    <row r="1425" spans="1:24" x14ac:dyDescent="0.35">
      <c r="A1425" s="1">
        <v>420399</v>
      </c>
      <c r="B1425" s="1" t="s">
        <v>2355</v>
      </c>
      <c r="C1425" s="1">
        <v>103028753</v>
      </c>
      <c r="D1425" s="1">
        <v>399</v>
      </c>
      <c r="E1425" s="1" t="s">
        <v>2435</v>
      </c>
      <c r="F1425" s="1" t="s">
        <v>44</v>
      </c>
      <c r="G1425" s="1" t="s">
        <v>43</v>
      </c>
      <c r="H1425" s="1" t="s">
        <v>916</v>
      </c>
      <c r="S1425" s="1">
        <v>42</v>
      </c>
      <c r="T1425" s="1">
        <v>1</v>
      </c>
      <c r="U1425" s="1">
        <v>0</v>
      </c>
      <c r="V1425" s="1">
        <v>0</v>
      </c>
    </row>
    <row r="1426" spans="1:24" x14ac:dyDescent="0.35">
      <c r="A1426" s="1">
        <v>430399</v>
      </c>
      <c r="B1426" s="1" t="s">
        <v>2356</v>
      </c>
      <c r="C1426" s="1">
        <v>103028753</v>
      </c>
      <c r="D1426" s="1">
        <v>399</v>
      </c>
      <c r="E1426" s="1" t="s">
        <v>2435</v>
      </c>
      <c r="F1426" s="1" t="s">
        <v>44</v>
      </c>
      <c r="G1426" s="1" t="s">
        <v>43</v>
      </c>
      <c r="H1426" s="1" t="s">
        <v>916</v>
      </c>
      <c r="S1426" s="1">
        <v>43</v>
      </c>
      <c r="T1426" s="1">
        <v>1</v>
      </c>
      <c r="U1426" s="1">
        <v>0</v>
      </c>
      <c r="V1426" s="1">
        <v>0</v>
      </c>
    </row>
    <row r="1427" spans="1:24" x14ac:dyDescent="0.35">
      <c r="A1427" s="1">
        <v>440399</v>
      </c>
      <c r="B1427" s="1" t="s">
        <v>2357</v>
      </c>
      <c r="C1427" s="1">
        <v>103028753</v>
      </c>
      <c r="D1427" s="1">
        <v>399</v>
      </c>
      <c r="E1427" s="1" t="s">
        <v>2435</v>
      </c>
      <c r="F1427" s="1" t="s">
        <v>44</v>
      </c>
      <c r="G1427" s="1" t="s">
        <v>43</v>
      </c>
      <c r="H1427" s="1" t="s">
        <v>916</v>
      </c>
      <c r="S1427" s="1">
        <v>44</v>
      </c>
      <c r="T1427" s="1">
        <v>1</v>
      </c>
      <c r="U1427" s="1">
        <v>0</v>
      </c>
      <c r="V1427" s="1">
        <v>0</v>
      </c>
    </row>
    <row r="1428" spans="1:24" x14ac:dyDescent="0.35">
      <c r="A1428" s="1">
        <v>450399</v>
      </c>
      <c r="B1428" s="1" t="s">
        <v>2358</v>
      </c>
      <c r="C1428" s="1">
        <v>103028753</v>
      </c>
      <c r="D1428" s="1">
        <v>399</v>
      </c>
      <c r="E1428" s="1" t="s">
        <v>2435</v>
      </c>
      <c r="F1428" s="1" t="s">
        <v>44</v>
      </c>
      <c r="G1428" s="1" t="s">
        <v>43</v>
      </c>
      <c r="H1428" s="1" t="s">
        <v>916</v>
      </c>
      <c r="S1428" s="1">
        <v>45</v>
      </c>
      <c r="T1428" s="1">
        <v>1</v>
      </c>
      <c r="U1428" s="1">
        <v>0</v>
      </c>
      <c r="V1428" s="1">
        <v>0</v>
      </c>
    </row>
    <row r="1429" spans="1:24" x14ac:dyDescent="0.35">
      <c r="A1429" s="1">
        <v>460399</v>
      </c>
      <c r="B1429" s="1" t="s">
        <v>2359</v>
      </c>
      <c r="C1429" s="1">
        <v>103028753</v>
      </c>
      <c r="D1429" s="1">
        <v>399</v>
      </c>
      <c r="E1429" s="1" t="s">
        <v>2435</v>
      </c>
      <c r="F1429" s="1" t="s">
        <v>44</v>
      </c>
      <c r="G1429" s="1" t="s">
        <v>43</v>
      </c>
      <c r="H1429" s="1" t="s">
        <v>916</v>
      </c>
      <c r="S1429" s="1">
        <v>46</v>
      </c>
      <c r="T1429" s="1">
        <v>1</v>
      </c>
      <c r="U1429" s="1">
        <v>0</v>
      </c>
      <c r="V1429" s="1">
        <v>0</v>
      </c>
    </row>
    <row r="1430" spans="1:24" x14ac:dyDescent="0.35">
      <c r="A1430" s="1">
        <v>470399</v>
      </c>
      <c r="B1430" s="1" t="s">
        <v>2360</v>
      </c>
      <c r="C1430" s="1">
        <v>103028753</v>
      </c>
      <c r="D1430" s="1">
        <v>399</v>
      </c>
      <c r="E1430" s="1" t="s">
        <v>2435</v>
      </c>
      <c r="F1430" s="1" t="s">
        <v>44</v>
      </c>
      <c r="G1430" s="1" t="s">
        <v>43</v>
      </c>
      <c r="H1430" s="1" t="s">
        <v>916</v>
      </c>
      <c r="S1430" s="1">
        <v>47</v>
      </c>
      <c r="T1430" s="1">
        <v>1</v>
      </c>
      <c r="U1430" s="1">
        <v>0</v>
      </c>
      <c r="V1430" s="1">
        <v>0</v>
      </c>
    </row>
    <row r="1431" spans="1:24" x14ac:dyDescent="0.35">
      <c r="A1431" s="1">
        <v>480399</v>
      </c>
      <c r="B1431" s="1" t="s">
        <v>2361</v>
      </c>
      <c r="C1431" s="1">
        <v>103028753</v>
      </c>
      <c r="D1431" s="1">
        <v>399</v>
      </c>
      <c r="E1431" s="1" t="s">
        <v>2435</v>
      </c>
      <c r="F1431" s="1" t="s">
        <v>44</v>
      </c>
      <c r="G1431" s="1" t="s">
        <v>43</v>
      </c>
      <c r="H1431" s="1" t="s">
        <v>916</v>
      </c>
      <c r="S1431" s="1">
        <v>48</v>
      </c>
      <c r="T1431" s="1">
        <v>1</v>
      </c>
      <c r="U1431" s="1">
        <v>0</v>
      </c>
      <c r="V1431" s="1">
        <v>0</v>
      </c>
    </row>
    <row r="1432" spans="1:24" x14ac:dyDescent="0.35">
      <c r="A1432" s="1">
        <v>250569</v>
      </c>
      <c r="B1432" s="1" t="s">
        <v>2364</v>
      </c>
      <c r="C1432" s="1">
        <v>103028807</v>
      </c>
      <c r="D1432" s="1">
        <v>569</v>
      </c>
      <c r="E1432" s="1" t="s">
        <v>48</v>
      </c>
      <c r="F1432" s="1" t="s">
        <v>48</v>
      </c>
      <c r="G1432" s="1" t="s">
        <v>48</v>
      </c>
      <c r="H1432" s="1" t="s">
        <v>48</v>
      </c>
      <c r="S1432" s="1">
        <v>25</v>
      </c>
      <c r="T1432" s="1">
        <v>2</v>
      </c>
      <c r="U1432" s="1">
        <v>0</v>
      </c>
      <c r="V1432" s="1">
        <v>0</v>
      </c>
    </row>
    <row r="1433" spans="1:24" x14ac:dyDescent="0.35">
      <c r="A1433" s="1">
        <v>260569</v>
      </c>
      <c r="B1433" s="1" t="s">
        <v>2365</v>
      </c>
      <c r="C1433" s="1">
        <v>103028807</v>
      </c>
      <c r="D1433" s="1">
        <v>569</v>
      </c>
      <c r="E1433" s="1" t="s">
        <v>48</v>
      </c>
      <c r="F1433" s="1" t="s">
        <v>48</v>
      </c>
      <c r="G1433" s="1" t="s">
        <v>48</v>
      </c>
      <c r="H1433" s="1" t="s">
        <v>48</v>
      </c>
      <c r="S1433" s="1">
        <v>26</v>
      </c>
      <c r="T1433" s="1">
        <v>2</v>
      </c>
      <c r="U1433" s="1">
        <v>0</v>
      </c>
      <c r="V1433" s="1">
        <v>0</v>
      </c>
    </row>
    <row r="1434" spans="1:24" x14ac:dyDescent="0.35">
      <c r="A1434" s="1">
        <v>270569</v>
      </c>
      <c r="B1434" s="1" t="s">
        <v>2366</v>
      </c>
      <c r="C1434" s="1">
        <v>103028807</v>
      </c>
      <c r="D1434" s="1">
        <v>569</v>
      </c>
      <c r="E1434" s="1" t="s">
        <v>48</v>
      </c>
      <c r="F1434" s="1" t="s">
        <v>48</v>
      </c>
      <c r="G1434" s="1" t="s">
        <v>48</v>
      </c>
      <c r="H1434" s="1" t="s">
        <v>48</v>
      </c>
      <c r="S1434" s="1">
        <v>27</v>
      </c>
      <c r="T1434" s="1">
        <v>2</v>
      </c>
      <c r="U1434" s="1">
        <v>0</v>
      </c>
      <c r="V1434" s="1">
        <v>0</v>
      </c>
    </row>
    <row r="1435" spans="1:24" x14ac:dyDescent="0.35">
      <c r="A1435" s="1">
        <v>280569</v>
      </c>
      <c r="B1435" s="1" t="s">
        <v>2367</v>
      </c>
      <c r="C1435" s="1">
        <v>103028807</v>
      </c>
      <c r="D1435" s="1">
        <v>569</v>
      </c>
      <c r="E1435" s="1" t="s">
        <v>48</v>
      </c>
      <c r="F1435" s="1" t="s">
        <v>48</v>
      </c>
      <c r="G1435" s="1" t="s">
        <v>48</v>
      </c>
      <c r="H1435" s="1" t="s">
        <v>48</v>
      </c>
      <c r="S1435" s="1">
        <v>28</v>
      </c>
      <c r="T1435" s="1">
        <v>2</v>
      </c>
      <c r="U1435" s="1">
        <v>0</v>
      </c>
      <c r="V1435" s="1">
        <v>0</v>
      </c>
    </row>
    <row r="1436" spans="1:24" x14ac:dyDescent="0.35">
      <c r="A1436" s="1">
        <v>290569</v>
      </c>
      <c r="B1436" s="1" t="s">
        <v>2341</v>
      </c>
      <c r="C1436" s="1">
        <v>103028807</v>
      </c>
      <c r="D1436" s="1">
        <v>569</v>
      </c>
      <c r="E1436" s="1" t="s">
        <v>2436</v>
      </c>
      <c r="F1436" s="1" t="s">
        <v>44</v>
      </c>
      <c r="G1436" s="1" t="s">
        <v>43</v>
      </c>
      <c r="H1436" s="1" t="s">
        <v>2369</v>
      </c>
      <c r="J1436" s="1">
        <v>596354.24</v>
      </c>
      <c r="S1436" s="1">
        <v>29</v>
      </c>
      <c r="T1436" s="1">
        <v>2</v>
      </c>
      <c r="U1436" s="1">
        <v>596354.25</v>
      </c>
      <c r="V1436" s="1">
        <v>0</v>
      </c>
    </row>
    <row r="1437" spans="1:24" x14ac:dyDescent="0.35">
      <c r="A1437" s="1">
        <v>300569</v>
      </c>
      <c r="B1437" s="1" t="s">
        <v>2343</v>
      </c>
      <c r="C1437" s="1">
        <v>103028807</v>
      </c>
      <c r="D1437" s="1">
        <v>569</v>
      </c>
      <c r="E1437" s="1" t="s">
        <v>2436</v>
      </c>
      <c r="F1437" s="1" t="s">
        <v>44</v>
      </c>
      <c r="G1437" s="1" t="s">
        <v>43</v>
      </c>
      <c r="H1437" s="1" t="s">
        <v>2369</v>
      </c>
      <c r="J1437" s="1">
        <v>598711.37</v>
      </c>
      <c r="R1437" s="1">
        <v>2.3571299389004707E-3</v>
      </c>
      <c r="S1437" s="1">
        <v>30</v>
      </c>
      <c r="T1437" s="1">
        <v>2</v>
      </c>
      <c r="U1437" s="1">
        <v>598711.375</v>
      </c>
      <c r="V1437" s="1">
        <v>2.3571299389004707E-3</v>
      </c>
      <c r="W1437" s="1">
        <v>0.39525583386421204</v>
      </c>
      <c r="X1437" s="1">
        <v>0.39525583386421204</v>
      </c>
    </row>
    <row r="1438" spans="1:24" x14ac:dyDescent="0.35">
      <c r="A1438" s="1">
        <v>310569</v>
      </c>
      <c r="B1438" s="1" t="s">
        <v>2344</v>
      </c>
      <c r="C1438" s="1">
        <v>103028807</v>
      </c>
      <c r="D1438" s="1">
        <v>569</v>
      </c>
      <c r="E1438" s="1" t="s">
        <v>2436</v>
      </c>
      <c r="F1438" s="1" t="s">
        <v>44</v>
      </c>
      <c r="G1438" s="1" t="s">
        <v>43</v>
      </c>
      <c r="H1438" s="1" t="s">
        <v>2369</v>
      </c>
      <c r="J1438" s="1">
        <v>593073</v>
      </c>
      <c r="R1438" s="1">
        <v>-5.6383698247373104E-3</v>
      </c>
      <c r="S1438" s="1">
        <v>31</v>
      </c>
      <c r="T1438" s="1">
        <v>2</v>
      </c>
      <c r="U1438" s="1">
        <v>593073</v>
      </c>
      <c r="V1438" s="1">
        <v>-5.6383698247373104E-3</v>
      </c>
      <c r="W1438" s="1">
        <v>-0.94175177812576294</v>
      </c>
      <c r="X1438" s="1">
        <v>-0.94175177812576294</v>
      </c>
    </row>
    <row r="1439" spans="1:24" x14ac:dyDescent="0.35">
      <c r="A1439" s="1">
        <v>320569</v>
      </c>
      <c r="B1439" s="1" t="s">
        <v>2345</v>
      </c>
      <c r="C1439" s="1">
        <v>103028807</v>
      </c>
      <c r="D1439" s="1">
        <v>569</v>
      </c>
      <c r="E1439" s="1" t="s">
        <v>2436</v>
      </c>
      <c r="F1439" s="1" t="s">
        <v>44</v>
      </c>
      <c r="G1439" s="1" t="s">
        <v>43</v>
      </c>
      <c r="H1439" s="1" t="s">
        <v>2369</v>
      </c>
      <c r="J1439" s="1">
        <v>680264</v>
      </c>
      <c r="R1439" s="1">
        <v>8.7191000580787659E-2</v>
      </c>
      <c r="S1439" s="1">
        <v>32</v>
      </c>
      <c r="T1439" s="1">
        <v>2</v>
      </c>
      <c r="U1439" s="1">
        <v>680264</v>
      </c>
      <c r="V1439" s="1">
        <v>8.7191000580787659E-2</v>
      </c>
      <c r="W1439" s="1">
        <v>14.701562881469727</v>
      </c>
      <c r="X1439" s="1">
        <v>14.701562881469727</v>
      </c>
    </row>
    <row r="1440" spans="1:24" x14ac:dyDescent="0.35">
      <c r="A1440" s="1">
        <v>330569</v>
      </c>
      <c r="B1440" s="1" t="s">
        <v>2346</v>
      </c>
      <c r="C1440" s="1">
        <v>103028807</v>
      </c>
      <c r="D1440" s="1">
        <v>569</v>
      </c>
      <c r="E1440" s="1" t="s">
        <v>2436</v>
      </c>
      <c r="F1440" s="1" t="s">
        <v>44</v>
      </c>
      <c r="G1440" s="1" t="s">
        <v>43</v>
      </c>
      <c r="H1440" s="1" t="s">
        <v>2369</v>
      </c>
      <c r="J1440" s="1">
        <v>747431.79</v>
      </c>
      <c r="R1440" s="1">
        <v>6.7167788743972778E-2</v>
      </c>
      <c r="S1440" s="1">
        <v>33</v>
      </c>
      <c r="T1440" s="1">
        <v>2</v>
      </c>
      <c r="U1440" s="1">
        <v>747431.8125</v>
      </c>
      <c r="V1440" s="1">
        <v>6.7167788743972778E-2</v>
      </c>
      <c r="W1440" s="1">
        <v>9.8737859725952148</v>
      </c>
      <c r="X1440" s="1">
        <v>9.8737859725952148</v>
      </c>
    </row>
    <row r="1441" spans="1:24" x14ac:dyDescent="0.35">
      <c r="A1441" s="1">
        <v>340569</v>
      </c>
      <c r="B1441" s="1" t="s">
        <v>2347</v>
      </c>
      <c r="C1441" s="1">
        <v>103028807</v>
      </c>
      <c r="D1441" s="1">
        <v>569</v>
      </c>
      <c r="E1441" s="1" t="s">
        <v>2436</v>
      </c>
      <c r="F1441" s="1" t="s">
        <v>44</v>
      </c>
      <c r="G1441" s="1" t="s">
        <v>43</v>
      </c>
      <c r="H1441" s="1" t="s">
        <v>2369</v>
      </c>
      <c r="J1441" s="1">
        <v>893033.38</v>
      </c>
      <c r="R1441" s="1">
        <v>0.14560158550739288</v>
      </c>
      <c r="S1441" s="1">
        <v>34</v>
      </c>
      <c r="T1441" s="1">
        <v>2</v>
      </c>
      <c r="U1441" s="1">
        <v>893033.375</v>
      </c>
      <c r="V1441" s="1">
        <v>0.14560158550739288</v>
      </c>
      <c r="W1441" s="1">
        <v>19.480247497558594</v>
      </c>
      <c r="X1441" s="1">
        <v>19.480247497558594</v>
      </c>
    </row>
    <row r="1442" spans="1:24" x14ac:dyDescent="0.35">
      <c r="A1442" s="1">
        <v>350569</v>
      </c>
      <c r="B1442" s="1" t="s">
        <v>2348</v>
      </c>
      <c r="C1442" s="1">
        <v>103028807</v>
      </c>
      <c r="D1442" s="1">
        <v>569</v>
      </c>
      <c r="E1442" s="1" t="s">
        <v>2436</v>
      </c>
      <c r="F1442" s="1" t="s">
        <v>44</v>
      </c>
      <c r="G1442" s="1" t="s">
        <v>43</v>
      </c>
      <c r="H1442" s="1" t="s">
        <v>2369</v>
      </c>
      <c r="J1442" s="1">
        <v>890854</v>
      </c>
      <c r="R1442" s="1">
        <v>-2.179380040615797E-3</v>
      </c>
      <c r="S1442" s="1">
        <v>35</v>
      </c>
      <c r="T1442" s="1">
        <v>2</v>
      </c>
      <c r="U1442" s="1">
        <v>890854</v>
      </c>
      <c r="V1442" s="1">
        <v>-2.179380040615797E-3</v>
      </c>
      <c r="W1442" s="1">
        <v>-0.24404183030128479</v>
      </c>
      <c r="X1442" s="1">
        <v>-0.24404183030128479</v>
      </c>
    </row>
    <row r="1443" spans="1:24" x14ac:dyDescent="0.35">
      <c r="A1443" s="1">
        <v>360569</v>
      </c>
      <c r="B1443" s="1" t="s">
        <v>2349</v>
      </c>
      <c r="C1443" s="1">
        <v>103028807</v>
      </c>
      <c r="D1443" s="1">
        <v>569</v>
      </c>
      <c r="E1443" s="1" t="s">
        <v>2436</v>
      </c>
      <c r="F1443" s="1" t="s">
        <v>44</v>
      </c>
      <c r="G1443" s="1" t="s">
        <v>43</v>
      </c>
      <c r="H1443" s="1" t="s">
        <v>2369</v>
      </c>
      <c r="J1443" s="1">
        <v>1078843</v>
      </c>
      <c r="R1443" s="1">
        <v>0.1879889965057373</v>
      </c>
      <c r="S1443" s="1">
        <v>36</v>
      </c>
      <c r="T1443" s="1">
        <v>2</v>
      </c>
      <c r="U1443" s="1">
        <v>1078843</v>
      </c>
      <c r="V1443" s="1">
        <v>0.1879889965057373</v>
      </c>
      <c r="W1443" s="1">
        <v>21.10211181640625</v>
      </c>
      <c r="X1443" s="1">
        <v>21.10211181640625</v>
      </c>
    </row>
    <row r="1444" spans="1:24" x14ac:dyDescent="0.35">
      <c r="A1444" s="1">
        <v>370569</v>
      </c>
      <c r="B1444" s="1" t="s">
        <v>2350</v>
      </c>
      <c r="C1444" s="1">
        <v>103028807</v>
      </c>
      <c r="D1444" s="1">
        <v>569</v>
      </c>
      <c r="E1444" s="1" t="s">
        <v>2436</v>
      </c>
      <c r="F1444" s="1" t="s">
        <v>44</v>
      </c>
      <c r="G1444" s="1" t="s">
        <v>43</v>
      </c>
      <c r="H1444" s="1" t="s">
        <v>2369</v>
      </c>
      <c r="S1444" s="1">
        <v>37</v>
      </c>
      <c r="T1444" s="1">
        <v>2</v>
      </c>
      <c r="U1444" s="1">
        <v>0</v>
      </c>
      <c r="V1444" s="1">
        <v>0</v>
      </c>
      <c r="W1444" s="1">
        <v>-100</v>
      </c>
      <c r="X1444" s="1">
        <v>-100</v>
      </c>
    </row>
    <row r="1445" spans="1:24" x14ac:dyDescent="0.35">
      <c r="A1445" s="1">
        <v>380569</v>
      </c>
      <c r="B1445" s="1" t="s">
        <v>2351</v>
      </c>
      <c r="C1445" s="1">
        <v>103028807</v>
      </c>
      <c r="D1445" s="1">
        <v>569</v>
      </c>
      <c r="E1445" s="1" t="s">
        <v>2436</v>
      </c>
      <c r="F1445" s="1" t="s">
        <v>44</v>
      </c>
      <c r="G1445" s="1" t="s">
        <v>43</v>
      </c>
      <c r="H1445" s="1" t="s">
        <v>2369</v>
      </c>
      <c r="J1445" s="1">
        <v>1592056</v>
      </c>
      <c r="S1445" s="1">
        <v>38</v>
      </c>
      <c r="T1445" s="1">
        <v>2</v>
      </c>
      <c r="U1445" s="1">
        <v>1592056</v>
      </c>
      <c r="V1445" s="1">
        <v>0</v>
      </c>
    </row>
    <row r="1446" spans="1:24" x14ac:dyDescent="0.35">
      <c r="A1446" s="1">
        <v>390569</v>
      </c>
      <c r="B1446" s="1" t="s">
        <v>2352</v>
      </c>
      <c r="C1446" s="1">
        <v>103028807</v>
      </c>
      <c r="D1446" s="1">
        <v>569</v>
      </c>
      <c r="E1446" s="1" t="s">
        <v>2436</v>
      </c>
      <c r="F1446" s="1" t="s">
        <v>44</v>
      </c>
      <c r="G1446" s="1" t="s">
        <v>43</v>
      </c>
      <c r="H1446" s="1" t="s">
        <v>2369</v>
      </c>
      <c r="J1446" s="1">
        <v>1609781</v>
      </c>
      <c r="R1446" s="1">
        <v>1.7725000157952309E-2</v>
      </c>
      <c r="S1446" s="1">
        <v>39</v>
      </c>
      <c r="T1446" s="1">
        <v>2</v>
      </c>
      <c r="U1446" s="1">
        <v>1609781</v>
      </c>
      <c r="V1446" s="1">
        <v>1.7725000157952309E-2</v>
      </c>
      <c r="W1446" s="1">
        <v>1.1133402585983276</v>
      </c>
      <c r="X1446" s="1">
        <v>1.1133402585983276</v>
      </c>
    </row>
    <row r="1447" spans="1:24" x14ac:dyDescent="0.35">
      <c r="A1447" s="1">
        <v>400569</v>
      </c>
      <c r="B1447" s="1" t="s">
        <v>2353</v>
      </c>
      <c r="C1447" s="1">
        <v>103028807</v>
      </c>
      <c r="D1447" s="1">
        <v>569</v>
      </c>
      <c r="E1447" s="1" t="s">
        <v>48</v>
      </c>
      <c r="F1447" s="1" t="s">
        <v>48</v>
      </c>
      <c r="G1447" s="1" t="s">
        <v>48</v>
      </c>
      <c r="H1447" s="1" t="s">
        <v>48</v>
      </c>
      <c r="S1447" s="1">
        <v>40</v>
      </c>
      <c r="T1447" s="1">
        <v>2</v>
      </c>
      <c r="U1447" s="1">
        <v>0</v>
      </c>
      <c r="V1447" s="1">
        <v>0</v>
      </c>
      <c r="W1447" s="1">
        <v>-100</v>
      </c>
      <c r="X1447" s="1">
        <v>-100</v>
      </c>
    </row>
    <row r="1448" spans="1:24" x14ac:dyDescent="0.35">
      <c r="A1448" s="1">
        <v>410569</v>
      </c>
      <c r="B1448" s="1" t="s">
        <v>2354</v>
      </c>
      <c r="C1448" s="1">
        <v>103028807</v>
      </c>
      <c r="D1448" s="1">
        <v>569</v>
      </c>
      <c r="E1448" s="1" t="s">
        <v>48</v>
      </c>
      <c r="F1448" s="1" t="s">
        <v>48</v>
      </c>
      <c r="G1448" s="1" t="s">
        <v>48</v>
      </c>
      <c r="H1448" s="1" t="s">
        <v>48</v>
      </c>
      <c r="S1448" s="1">
        <v>41</v>
      </c>
      <c r="T1448" s="1">
        <v>2</v>
      </c>
      <c r="U1448" s="1">
        <v>0</v>
      </c>
      <c r="V1448" s="1">
        <v>0</v>
      </c>
    </row>
    <row r="1449" spans="1:24" x14ac:dyDescent="0.35">
      <c r="A1449" s="1">
        <v>420569</v>
      </c>
      <c r="B1449" s="1" t="s">
        <v>2355</v>
      </c>
      <c r="C1449" s="1">
        <v>103028807</v>
      </c>
      <c r="D1449" s="1">
        <v>569</v>
      </c>
      <c r="E1449" s="1" t="s">
        <v>48</v>
      </c>
      <c r="F1449" s="1" t="s">
        <v>48</v>
      </c>
      <c r="G1449" s="1" t="s">
        <v>48</v>
      </c>
      <c r="H1449" s="1" t="s">
        <v>48</v>
      </c>
      <c r="S1449" s="1">
        <v>42</v>
      </c>
      <c r="T1449" s="1">
        <v>2</v>
      </c>
      <c r="U1449" s="1">
        <v>0</v>
      </c>
      <c r="V1449" s="1">
        <v>0</v>
      </c>
    </row>
    <row r="1450" spans="1:24" x14ac:dyDescent="0.35">
      <c r="A1450" s="1">
        <v>430569</v>
      </c>
      <c r="B1450" s="1" t="s">
        <v>2356</v>
      </c>
      <c r="C1450" s="1">
        <v>103028807</v>
      </c>
      <c r="D1450" s="1">
        <v>569</v>
      </c>
      <c r="E1450" s="1" t="s">
        <v>48</v>
      </c>
      <c r="F1450" s="1" t="s">
        <v>48</v>
      </c>
      <c r="G1450" s="1" t="s">
        <v>48</v>
      </c>
      <c r="H1450" s="1" t="s">
        <v>48</v>
      </c>
      <c r="S1450" s="1">
        <v>43</v>
      </c>
      <c r="T1450" s="1">
        <v>2</v>
      </c>
      <c r="U1450" s="1">
        <v>0</v>
      </c>
      <c r="V1450" s="1">
        <v>0</v>
      </c>
    </row>
    <row r="1451" spans="1:24" x14ac:dyDescent="0.35">
      <c r="A1451" s="1">
        <v>440569</v>
      </c>
      <c r="B1451" s="1" t="s">
        <v>2357</v>
      </c>
      <c r="C1451" s="1">
        <v>103028807</v>
      </c>
      <c r="D1451" s="1">
        <v>569</v>
      </c>
      <c r="E1451" s="1" t="s">
        <v>48</v>
      </c>
      <c r="F1451" s="1" t="s">
        <v>48</v>
      </c>
      <c r="G1451" s="1" t="s">
        <v>48</v>
      </c>
      <c r="H1451" s="1" t="s">
        <v>48</v>
      </c>
      <c r="S1451" s="1">
        <v>44</v>
      </c>
      <c r="T1451" s="1">
        <v>2</v>
      </c>
      <c r="U1451" s="1">
        <v>0</v>
      </c>
      <c r="V1451" s="1">
        <v>0</v>
      </c>
    </row>
    <row r="1452" spans="1:24" x14ac:dyDescent="0.35">
      <c r="A1452" s="1">
        <v>450569</v>
      </c>
      <c r="B1452" s="1" t="s">
        <v>2358</v>
      </c>
      <c r="C1452" s="1">
        <v>103028807</v>
      </c>
      <c r="D1452" s="1">
        <v>569</v>
      </c>
      <c r="E1452" s="1" t="s">
        <v>48</v>
      </c>
      <c r="F1452" s="1" t="s">
        <v>48</v>
      </c>
      <c r="G1452" s="1" t="s">
        <v>48</v>
      </c>
      <c r="H1452" s="1" t="s">
        <v>48</v>
      </c>
      <c r="S1452" s="1">
        <v>45</v>
      </c>
      <c r="T1452" s="1">
        <v>2</v>
      </c>
      <c r="U1452" s="1">
        <v>0</v>
      </c>
      <c r="V1452" s="1">
        <v>0</v>
      </c>
    </row>
    <row r="1453" spans="1:24" x14ac:dyDescent="0.35">
      <c r="A1453" s="1">
        <v>460569</v>
      </c>
      <c r="B1453" s="1" t="s">
        <v>2359</v>
      </c>
      <c r="C1453" s="1">
        <v>103028807</v>
      </c>
      <c r="D1453" s="1">
        <v>569</v>
      </c>
      <c r="E1453" s="1" t="s">
        <v>48</v>
      </c>
      <c r="F1453" s="1" t="s">
        <v>48</v>
      </c>
      <c r="G1453" s="1" t="s">
        <v>48</v>
      </c>
      <c r="H1453" s="1" t="s">
        <v>48</v>
      </c>
      <c r="S1453" s="1">
        <v>46</v>
      </c>
      <c r="T1453" s="1">
        <v>2</v>
      </c>
      <c r="U1453" s="1">
        <v>0</v>
      </c>
      <c r="V1453" s="1">
        <v>0</v>
      </c>
    </row>
    <row r="1454" spans="1:24" x14ac:dyDescent="0.35">
      <c r="A1454" s="1">
        <v>470569</v>
      </c>
      <c r="B1454" s="1" t="s">
        <v>2360</v>
      </c>
      <c r="C1454" s="1">
        <v>103028807</v>
      </c>
      <c r="D1454" s="1">
        <v>569</v>
      </c>
      <c r="E1454" s="1" t="s">
        <v>48</v>
      </c>
      <c r="F1454" s="1" t="s">
        <v>48</v>
      </c>
      <c r="G1454" s="1" t="s">
        <v>48</v>
      </c>
      <c r="H1454" s="1" t="s">
        <v>48</v>
      </c>
      <c r="S1454" s="1">
        <v>47</v>
      </c>
      <c r="T1454" s="1">
        <v>2</v>
      </c>
      <c r="U1454" s="1">
        <v>0</v>
      </c>
      <c r="V1454" s="1">
        <v>0</v>
      </c>
    </row>
    <row r="1455" spans="1:24" x14ac:dyDescent="0.35">
      <c r="A1455" s="1">
        <v>290419</v>
      </c>
      <c r="B1455" s="1" t="s">
        <v>2341</v>
      </c>
      <c r="C1455" s="1">
        <v>103028833</v>
      </c>
      <c r="D1455" s="1">
        <v>419</v>
      </c>
      <c r="E1455" s="1" t="s">
        <v>2437</v>
      </c>
      <c r="F1455" s="1" t="s">
        <v>44</v>
      </c>
      <c r="G1455" s="1" t="s">
        <v>43</v>
      </c>
      <c r="H1455" s="1" t="s">
        <v>916</v>
      </c>
      <c r="I1455" s="1">
        <v>1358980.66</v>
      </c>
      <c r="K1455" s="1">
        <v>351062</v>
      </c>
      <c r="L1455" s="1">
        <v>8732335</v>
      </c>
      <c r="S1455" s="1">
        <v>29</v>
      </c>
      <c r="T1455" s="1">
        <v>1</v>
      </c>
      <c r="U1455" s="1">
        <v>10442378</v>
      </c>
      <c r="V1455" s="1">
        <v>0</v>
      </c>
    </row>
    <row r="1456" spans="1:24" x14ac:dyDescent="0.35">
      <c r="A1456" s="1">
        <v>300419</v>
      </c>
      <c r="B1456" s="1" t="s">
        <v>2343</v>
      </c>
      <c r="C1456" s="1">
        <v>103028833</v>
      </c>
      <c r="D1456" s="1">
        <v>419</v>
      </c>
      <c r="E1456" s="1" t="s">
        <v>2437</v>
      </c>
      <c r="F1456" s="1" t="s">
        <v>44</v>
      </c>
      <c r="G1456" s="1" t="s">
        <v>43</v>
      </c>
      <c r="H1456" s="1" t="s">
        <v>916</v>
      </c>
      <c r="I1456" s="1">
        <v>1360787.92</v>
      </c>
      <c r="K1456" s="1">
        <v>351420</v>
      </c>
      <c r="L1456" s="1">
        <v>8945820</v>
      </c>
      <c r="M1456" s="1">
        <v>0.2134850025177002</v>
      </c>
      <c r="N1456" s="1">
        <v>2.4447641372680664</v>
      </c>
      <c r="O1456" s="1">
        <v>1.8072599777951837E-3</v>
      </c>
      <c r="P1456" s="1">
        <v>0.13298644125461578</v>
      </c>
      <c r="Q1456" s="1">
        <v>3.5799999022856355E-4</v>
      </c>
      <c r="S1456" s="1">
        <v>30</v>
      </c>
      <c r="T1456" s="1">
        <v>1</v>
      </c>
      <c r="U1456" s="1">
        <v>10658028</v>
      </c>
      <c r="V1456" s="1">
        <v>0.21565026044845581</v>
      </c>
      <c r="W1456" s="1">
        <v>2.0651426315307617</v>
      </c>
      <c r="X1456" s="1">
        <v>2.0651426315307617</v>
      </c>
    </row>
    <row r="1457" spans="1:24" x14ac:dyDescent="0.35">
      <c r="A1457" s="1">
        <v>310419</v>
      </c>
      <c r="B1457" s="1" t="s">
        <v>2344</v>
      </c>
      <c r="C1457" s="1">
        <v>103028833</v>
      </c>
      <c r="D1457" s="1">
        <v>419</v>
      </c>
      <c r="E1457" s="1" t="s">
        <v>2437</v>
      </c>
      <c r="F1457" s="1" t="s">
        <v>44</v>
      </c>
      <c r="G1457" s="1" t="s">
        <v>43</v>
      </c>
      <c r="H1457" s="1" t="s">
        <v>916</v>
      </c>
      <c r="I1457" s="1">
        <v>1426883.81</v>
      </c>
      <c r="K1457" s="1">
        <v>351241</v>
      </c>
      <c r="L1457" s="1">
        <v>8989697</v>
      </c>
      <c r="M1457" s="1">
        <v>4.3877001851797104E-2</v>
      </c>
      <c r="N1457" s="1">
        <v>0.4904748797416687</v>
      </c>
      <c r="O1457" s="1">
        <v>6.6095888614654541E-2</v>
      </c>
      <c r="P1457" s="1">
        <v>4.857177734375</v>
      </c>
      <c r="Q1457" s="1">
        <v>-1.7899999511428177E-4</v>
      </c>
      <c r="S1457" s="1">
        <v>31</v>
      </c>
      <c r="T1457" s="1">
        <v>1</v>
      </c>
      <c r="U1457" s="1">
        <v>10767822</v>
      </c>
      <c r="V1457" s="1">
        <v>0.10979388654232025</v>
      </c>
      <c r="W1457" s="1">
        <v>1.0301530361175537</v>
      </c>
      <c r="X1457" s="1">
        <v>1.0301530361175537</v>
      </c>
    </row>
    <row r="1458" spans="1:24" x14ac:dyDescent="0.35">
      <c r="A1458" s="1">
        <v>320419</v>
      </c>
      <c r="B1458" s="1" t="s">
        <v>2345</v>
      </c>
      <c r="C1458" s="1">
        <v>103028833</v>
      </c>
      <c r="D1458" s="1">
        <v>419</v>
      </c>
      <c r="E1458" s="1" t="s">
        <v>2437</v>
      </c>
      <c r="F1458" s="1" t="s">
        <v>44</v>
      </c>
      <c r="G1458" s="1" t="s">
        <v>43</v>
      </c>
      <c r="H1458" s="1" t="s">
        <v>916</v>
      </c>
      <c r="I1458" s="1">
        <v>1460846.64</v>
      </c>
      <c r="K1458" s="1">
        <v>351241</v>
      </c>
      <c r="L1458" s="1">
        <v>9187772</v>
      </c>
      <c r="M1458" s="1">
        <v>0.19807499647140503</v>
      </c>
      <c r="N1458" s="1">
        <v>2.2033557891845703</v>
      </c>
      <c r="O1458" s="1">
        <v>3.3962830901145935E-2</v>
      </c>
      <c r="P1458" s="1">
        <v>2.3802099227905273</v>
      </c>
      <c r="Q1458" s="1">
        <v>0</v>
      </c>
      <c r="S1458" s="1">
        <v>32</v>
      </c>
      <c r="T1458" s="1">
        <v>1</v>
      </c>
      <c r="U1458" s="1">
        <v>10999860</v>
      </c>
      <c r="V1458" s="1">
        <v>0.23203782737255096</v>
      </c>
      <c r="W1458" s="1">
        <v>2.1549205780029297</v>
      </c>
      <c r="X1458" s="1">
        <v>2.1549205780029297</v>
      </c>
    </row>
    <row r="1459" spans="1:24" x14ac:dyDescent="0.35">
      <c r="A1459" s="1">
        <v>330419</v>
      </c>
      <c r="B1459" s="1" t="s">
        <v>2346</v>
      </c>
      <c r="C1459" s="1">
        <v>103028833</v>
      </c>
      <c r="D1459" s="1">
        <v>419</v>
      </c>
      <c r="E1459" s="1" t="s">
        <v>2437</v>
      </c>
      <c r="F1459" s="1" t="s">
        <v>44</v>
      </c>
      <c r="G1459" s="1" t="s">
        <v>43</v>
      </c>
      <c r="H1459" s="1" t="s">
        <v>916</v>
      </c>
      <c r="I1459" s="1">
        <v>1535086.24</v>
      </c>
      <c r="K1459" s="1">
        <v>351241</v>
      </c>
      <c r="L1459" s="1">
        <v>9502152</v>
      </c>
      <c r="M1459" s="1">
        <v>0.3143799901008606</v>
      </c>
      <c r="N1459" s="1">
        <v>3.4217219352722168</v>
      </c>
      <c r="O1459" s="1">
        <v>7.4239596724510193E-2</v>
      </c>
      <c r="P1459" s="1">
        <v>5.0819573402404785</v>
      </c>
      <c r="Q1459" s="1">
        <v>0</v>
      </c>
      <c r="S1459" s="1">
        <v>33</v>
      </c>
      <c r="T1459" s="1">
        <v>1</v>
      </c>
      <c r="U1459" s="1">
        <v>11388479</v>
      </c>
      <c r="V1459" s="1">
        <v>0.38861960172653198</v>
      </c>
      <c r="W1459" s="1">
        <v>3.532944917678833</v>
      </c>
      <c r="X1459" s="1">
        <v>3.532944917678833</v>
      </c>
    </row>
    <row r="1460" spans="1:24" x14ac:dyDescent="0.35">
      <c r="A1460" s="1">
        <v>340419</v>
      </c>
      <c r="B1460" s="1" t="s">
        <v>2347</v>
      </c>
      <c r="C1460" s="1">
        <v>103028833</v>
      </c>
      <c r="D1460" s="1">
        <v>419</v>
      </c>
      <c r="E1460" s="1" t="s">
        <v>2437</v>
      </c>
      <c r="F1460" s="1" t="s">
        <v>44</v>
      </c>
      <c r="G1460" s="1" t="s">
        <v>43</v>
      </c>
      <c r="H1460" s="1" t="s">
        <v>916</v>
      </c>
      <c r="I1460" s="1">
        <v>1535014.45</v>
      </c>
      <c r="K1460" s="1">
        <v>351241</v>
      </c>
      <c r="L1460" s="1">
        <v>9502143</v>
      </c>
      <c r="M1460" s="1">
        <v>-9.0000003183376975E-6</v>
      </c>
      <c r="N1460" s="1">
        <v>-9.4715389423072338E-5</v>
      </c>
      <c r="O1460" s="1">
        <v>-7.1789996582083404E-5</v>
      </c>
      <c r="P1460" s="1">
        <v>-4.6766102313995361E-3</v>
      </c>
      <c r="Q1460" s="1">
        <v>0</v>
      </c>
      <c r="S1460" s="1">
        <v>34</v>
      </c>
      <c r="T1460" s="1">
        <v>1</v>
      </c>
      <c r="U1460" s="1">
        <v>11388398</v>
      </c>
      <c r="V1460" s="1">
        <v>-8.0789999628905207E-5</v>
      </c>
      <c r="W1460" s="1">
        <v>-7.1124511305242777E-4</v>
      </c>
      <c r="X1460" s="1">
        <v>-7.1124511305242777E-4</v>
      </c>
    </row>
    <row r="1461" spans="1:24" x14ac:dyDescent="0.35">
      <c r="A1461" s="1">
        <v>350419</v>
      </c>
      <c r="B1461" s="1" t="s">
        <v>2348</v>
      </c>
      <c r="C1461" s="1">
        <v>103028833</v>
      </c>
      <c r="D1461" s="1">
        <v>419</v>
      </c>
      <c r="E1461" s="1" t="s">
        <v>2437</v>
      </c>
      <c r="F1461" s="1" t="s">
        <v>44</v>
      </c>
      <c r="G1461" s="1" t="s">
        <v>43</v>
      </c>
      <c r="H1461" s="1" t="s">
        <v>916</v>
      </c>
      <c r="I1461" s="1">
        <v>1607607.89</v>
      </c>
      <c r="K1461" s="1">
        <v>351241</v>
      </c>
      <c r="L1461" s="1">
        <v>9919337</v>
      </c>
      <c r="M1461" s="1">
        <v>0.41719400882720947</v>
      </c>
      <c r="N1461" s="1">
        <v>4.3905253410339355</v>
      </c>
      <c r="O1461" s="1">
        <v>7.2593443095684052E-2</v>
      </c>
      <c r="P1461" s="1">
        <v>4.7291698455810547</v>
      </c>
      <c r="Q1461" s="1">
        <v>0</v>
      </c>
      <c r="S1461" s="1">
        <v>35</v>
      </c>
      <c r="T1461" s="1">
        <v>1</v>
      </c>
      <c r="U1461" s="1">
        <v>11878186</v>
      </c>
      <c r="V1461" s="1">
        <v>0.48978745937347412</v>
      </c>
      <c r="W1461" s="1">
        <v>4.3007631301879883</v>
      </c>
      <c r="X1461" s="1">
        <v>4.3007631301879883</v>
      </c>
    </row>
    <row r="1462" spans="1:24" x14ac:dyDescent="0.35">
      <c r="A1462" s="1">
        <v>360419</v>
      </c>
      <c r="B1462" s="1" t="s">
        <v>2349</v>
      </c>
      <c r="C1462" s="1">
        <v>103028833</v>
      </c>
      <c r="D1462" s="1">
        <v>419</v>
      </c>
      <c r="E1462" s="1" t="s">
        <v>2437</v>
      </c>
      <c r="F1462" s="1" t="s">
        <v>44</v>
      </c>
      <c r="G1462" s="1" t="s">
        <v>43</v>
      </c>
      <c r="H1462" s="1" t="s">
        <v>916</v>
      </c>
      <c r="I1462" s="1">
        <v>1786867.26</v>
      </c>
      <c r="K1462" s="1">
        <v>351241</v>
      </c>
      <c r="L1462" s="1">
        <v>10977036</v>
      </c>
      <c r="M1462" s="1">
        <v>1.0576989650726318</v>
      </c>
      <c r="N1462" s="1">
        <v>10.66300106048584</v>
      </c>
      <c r="O1462" s="1">
        <v>0.17925937473773956</v>
      </c>
      <c r="P1462" s="1">
        <v>11.150690078735352</v>
      </c>
      <c r="Q1462" s="1">
        <v>0</v>
      </c>
      <c r="S1462" s="1">
        <v>36</v>
      </c>
      <c r="T1462" s="1">
        <v>1</v>
      </c>
      <c r="U1462" s="1">
        <v>13115144</v>
      </c>
      <c r="V1462" s="1">
        <v>1.236958384513855</v>
      </c>
      <c r="W1462" s="1">
        <v>10.413694381713867</v>
      </c>
      <c r="X1462" s="1">
        <v>10.413694381713867</v>
      </c>
    </row>
    <row r="1463" spans="1:24" x14ac:dyDescent="0.35">
      <c r="A1463" s="1">
        <v>370419</v>
      </c>
      <c r="B1463" s="1" t="s">
        <v>2350</v>
      </c>
      <c r="C1463" s="1">
        <v>103028833</v>
      </c>
      <c r="D1463" s="1">
        <v>419</v>
      </c>
      <c r="E1463" s="1" t="s">
        <v>2437</v>
      </c>
      <c r="F1463" s="1" t="s">
        <v>44</v>
      </c>
      <c r="G1463" s="1" t="s">
        <v>43</v>
      </c>
      <c r="H1463" s="1" t="s">
        <v>916</v>
      </c>
      <c r="S1463" s="1">
        <v>37</v>
      </c>
      <c r="T1463" s="1">
        <v>1</v>
      </c>
      <c r="U1463" s="1">
        <v>0</v>
      </c>
      <c r="V1463" s="1">
        <v>0</v>
      </c>
      <c r="W1463" s="1">
        <v>-100</v>
      </c>
      <c r="X1463" s="1">
        <v>-100</v>
      </c>
    </row>
    <row r="1464" spans="1:24" x14ac:dyDescent="0.35">
      <c r="A1464" s="1">
        <v>380419</v>
      </c>
      <c r="B1464" s="1" t="s">
        <v>2351</v>
      </c>
      <c r="C1464" s="1">
        <v>103028833</v>
      </c>
      <c r="D1464" s="1">
        <v>419</v>
      </c>
      <c r="E1464" s="1" t="s">
        <v>2437</v>
      </c>
      <c r="F1464" s="1" t="s">
        <v>44</v>
      </c>
      <c r="G1464" s="1" t="s">
        <v>43</v>
      </c>
      <c r="H1464" s="1" t="s">
        <v>916</v>
      </c>
      <c r="I1464" s="1">
        <v>2052902</v>
      </c>
      <c r="K1464" s="1">
        <v>633111.75</v>
      </c>
      <c r="L1464" s="1">
        <v>12472506</v>
      </c>
      <c r="S1464" s="1">
        <v>38</v>
      </c>
      <c r="T1464" s="1">
        <v>1</v>
      </c>
      <c r="U1464" s="1">
        <v>15158520</v>
      </c>
      <c r="V1464" s="1">
        <v>0</v>
      </c>
    </row>
    <row r="1465" spans="1:24" x14ac:dyDescent="0.35">
      <c r="A1465" s="1">
        <v>390419</v>
      </c>
      <c r="B1465" s="1" t="s">
        <v>2352</v>
      </c>
      <c r="C1465" s="1">
        <v>103028833</v>
      </c>
      <c r="D1465" s="1">
        <v>419</v>
      </c>
      <c r="E1465" s="1" t="s">
        <v>2437</v>
      </c>
      <c r="F1465" s="1" t="s">
        <v>44</v>
      </c>
      <c r="G1465" s="1" t="s">
        <v>43</v>
      </c>
      <c r="H1465" s="1" t="s">
        <v>916</v>
      </c>
      <c r="I1465" s="1">
        <v>2119435</v>
      </c>
      <c r="K1465" s="1">
        <v>892534.5625</v>
      </c>
      <c r="L1465" s="1">
        <v>12587927</v>
      </c>
      <c r="M1465" s="1">
        <v>0.11542099714279175</v>
      </c>
      <c r="N1465" s="1">
        <v>0.9254034161567688</v>
      </c>
      <c r="O1465" s="1">
        <v>6.6532999277114868E-2</v>
      </c>
      <c r="P1465" s="1">
        <v>3.2409243583679199</v>
      </c>
      <c r="Q1465" s="1">
        <v>0.25942280888557434</v>
      </c>
      <c r="S1465" s="1">
        <v>39</v>
      </c>
      <c r="T1465" s="1">
        <v>1</v>
      </c>
      <c r="U1465" s="1">
        <v>15599896</v>
      </c>
      <c r="V1465" s="1">
        <v>0.44137680530548096</v>
      </c>
      <c r="W1465" s="1">
        <v>2.9117355346679688</v>
      </c>
      <c r="X1465" s="1">
        <v>2.9117355346679688</v>
      </c>
    </row>
    <row r="1466" spans="1:24" x14ac:dyDescent="0.35">
      <c r="A1466" s="1">
        <v>400419</v>
      </c>
      <c r="B1466" s="1" t="s">
        <v>2353</v>
      </c>
      <c r="C1466" s="1">
        <v>103028833</v>
      </c>
      <c r="D1466" s="1">
        <v>419</v>
      </c>
      <c r="E1466" s="1" t="s">
        <v>2437</v>
      </c>
      <c r="F1466" s="1" t="s">
        <v>44</v>
      </c>
      <c r="G1466" s="1" t="s">
        <v>43</v>
      </c>
      <c r="H1466" s="1" t="s">
        <v>916</v>
      </c>
      <c r="S1466" s="1">
        <v>40</v>
      </c>
      <c r="T1466" s="1">
        <v>1</v>
      </c>
      <c r="U1466" s="1">
        <v>0</v>
      </c>
      <c r="V1466" s="1">
        <v>0</v>
      </c>
      <c r="W1466" s="1">
        <v>-100</v>
      </c>
      <c r="X1466" s="1">
        <v>-100</v>
      </c>
    </row>
    <row r="1467" spans="1:24" x14ac:dyDescent="0.35">
      <c r="A1467" s="1">
        <v>410419</v>
      </c>
      <c r="B1467" s="1" t="s">
        <v>2354</v>
      </c>
      <c r="C1467" s="1">
        <v>103028833</v>
      </c>
      <c r="D1467" s="1">
        <v>419</v>
      </c>
      <c r="E1467" s="1" t="s">
        <v>2437</v>
      </c>
      <c r="F1467" s="1" t="s">
        <v>44</v>
      </c>
      <c r="G1467" s="1" t="s">
        <v>43</v>
      </c>
      <c r="H1467" s="1" t="s">
        <v>916</v>
      </c>
      <c r="S1467" s="1">
        <v>41</v>
      </c>
      <c r="T1467" s="1">
        <v>1</v>
      </c>
      <c r="U1467" s="1">
        <v>0</v>
      </c>
      <c r="V1467" s="1">
        <v>0</v>
      </c>
    </row>
    <row r="1468" spans="1:24" x14ac:dyDescent="0.35">
      <c r="A1468" s="1">
        <v>420419</v>
      </c>
      <c r="B1468" s="1" t="s">
        <v>2355</v>
      </c>
      <c r="C1468" s="1">
        <v>103028833</v>
      </c>
      <c r="D1468" s="1">
        <v>419</v>
      </c>
      <c r="E1468" s="1" t="s">
        <v>2437</v>
      </c>
      <c r="F1468" s="1" t="s">
        <v>44</v>
      </c>
      <c r="G1468" s="1" t="s">
        <v>43</v>
      </c>
      <c r="H1468" s="1" t="s">
        <v>916</v>
      </c>
      <c r="S1468" s="1">
        <v>42</v>
      </c>
      <c r="T1468" s="1">
        <v>1</v>
      </c>
      <c r="U1468" s="1">
        <v>0</v>
      </c>
      <c r="V1468" s="1">
        <v>0</v>
      </c>
    </row>
    <row r="1469" spans="1:24" x14ac:dyDescent="0.35">
      <c r="A1469" s="1">
        <v>430419</v>
      </c>
      <c r="B1469" s="1" t="s">
        <v>2356</v>
      </c>
      <c r="C1469" s="1">
        <v>103028833</v>
      </c>
      <c r="D1469" s="1">
        <v>419</v>
      </c>
      <c r="E1469" s="1" t="s">
        <v>2437</v>
      </c>
      <c r="F1469" s="1" t="s">
        <v>44</v>
      </c>
      <c r="G1469" s="1" t="s">
        <v>43</v>
      </c>
      <c r="H1469" s="1" t="s">
        <v>916</v>
      </c>
      <c r="S1469" s="1">
        <v>43</v>
      </c>
      <c r="T1469" s="1">
        <v>1</v>
      </c>
      <c r="U1469" s="1">
        <v>0</v>
      </c>
      <c r="V1469" s="1">
        <v>0</v>
      </c>
    </row>
    <row r="1470" spans="1:24" x14ac:dyDescent="0.35">
      <c r="A1470" s="1">
        <v>440419</v>
      </c>
      <c r="B1470" s="1" t="s">
        <v>2357</v>
      </c>
      <c r="C1470" s="1">
        <v>103028833</v>
      </c>
      <c r="D1470" s="1">
        <v>419</v>
      </c>
      <c r="E1470" s="1" t="s">
        <v>2437</v>
      </c>
      <c r="F1470" s="1" t="s">
        <v>44</v>
      </c>
      <c r="G1470" s="1" t="s">
        <v>43</v>
      </c>
      <c r="H1470" s="1" t="s">
        <v>916</v>
      </c>
      <c r="S1470" s="1">
        <v>44</v>
      </c>
      <c r="T1470" s="1">
        <v>1</v>
      </c>
      <c r="U1470" s="1">
        <v>0</v>
      </c>
      <c r="V1470" s="1">
        <v>0</v>
      </c>
    </row>
    <row r="1471" spans="1:24" x14ac:dyDescent="0.35">
      <c r="A1471" s="1">
        <v>450419</v>
      </c>
      <c r="B1471" s="1" t="s">
        <v>2358</v>
      </c>
      <c r="C1471" s="1">
        <v>103028833</v>
      </c>
      <c r="D1471" s="1">
        <v>419</v>
      </c>
      <c r="E1471" s="1" t="s">
        <v>2437</v>
      </c>
      <c r="F1471" s="1" t="s">
        <v>44</v>
      </c>
      <c r="G1471" s="1" t="s">
        <v>43</v>
      </c>
      <c r="H1471" s="1" t="s">
        <v>916</v>
      </c>
      <c r="S1471" s="1">
        <v>45</v>
      </c>
      <c r="T1471" s="1">
        <v>1</v>
      </c>
      <c r="U1471" s="1">
        <v>0</v>
      </c>
      <c r="V1471" s="1">
        <v>0</v>
      </c>
    </row>
    <row r="1472" spans="1:24" x14ac:dyDescent="0.35">
      <c r="A1472" s="1">
        <v>460419</v>
      </c>
      <c r="B1472" s="1" t="s">
        <v>2359</v>
      </c>
      <c r="C1472" s="1">
        <v>103028833</v>
      </c>
      <c r="D1472" s="1">
        <v>419</v>
      </c>
      <c r="E1472" s="1" t="s">
        <v>2437</v>
      </c>
      <c r="F1472" s="1" t="s">
        <v>44</v>
      </c>
      <c r="G1472" s="1" t="s">
        <v>43</v>
      </c>
      <c r="H1472" s="1" t="s">
        <v>916</v>
      </c>
      <c r="S1472" s="1">
        <v>46</v>
      </c>
      <c r="T1472" s="1">
        <v>1</v>
      </c>
      <c r="U1472" s="1">
        <v>0</v>
      </c>
      <c r="V1472" s="1">
        <v>0</v>
      </c>
    </row>
    <row r="1473" spans="1:24" x14ac:dyDescent="0.35">
      <c r="A1473" s="1">
        <v>470419</v>
      </c>
      <c r="B1473" s="1" t="s">
        <v>2360</v>
      </c>
      <c r="C1473" s="1">
        <v>103028833</v>
      </c>
      <c r="D1473" s="1">
        <v>419</v>
      </c>
      <c r="E1473" s="1" t="s">
        <v>2437</v>
      </c>
      <c r="F1473" s="1" t="s">
        <v>44</v>
      </c>
      <c r="G1473" s="1" t="s">
        <v>43</v>
      </c>
      <c r="H1473" s="1" t="s">
        <v>916</v>
      </c>
      <c r="S1473" s="1">
        <v>47</v>
      </c>
      <c r="T1473" s="1">
        <v>1</v>
      </c>
      <c r="U1473" s="1">
        <v>0</v>
      </c>
      <c r="V1473" s="1">
        <v>0</v>
      </c>
    </row>
    <row r="1474" spans="1:24" x14ac:dyDescent="0.35">
      <c r="A1474" s="1">
        <v>480419</v>
      </c>
      <c r="B1474" s="1" t="s">
        <v>2361</v>
      </c>
      <c r="C1474" s="1">
        <v>103028833</v>
      </c>
      <c r="D1474" s="1">
        <v>419</v>
      </c>
      <c r="E1474" s="1" t="s">
        <v>2437</v>
      </c>
      <c r="F1474" s="1" t="s">
        <v>44</v>
      </c>
      <c r="G1474" s="1" t="s">
        <v>43</v>
      </c>
      <c r="H1474" s="1" t="s">
        <v>916</v>
      </c>
      <c r="S1474" s="1">
        <v>48</v>
      </c>
      <c r="T1474" s="1">
        <v>1</v>
      </c>
      <c r="U1474" s="1">
        <v>0</v>
      </c>
      <c r="V1474" s="1">
        <v>0</v>
      </c>
    </row>
    <row r="1475" spans="1:24" x14ac:dyDescent="0.35">
      <c r="A1475" s="1">
        <v>290421</v>
      </c>
      <c r="B1475" s="1" t="s">
        <v>2341</v>
      </c>
      <c r="C1475" s="1">
        <v>103028853</v>
      </c>
      <c r="D1475" s="1">
        <v>421</v>
      </c>
      <c r="E1475" s="1" t="s">
        <v>2438</v>
      </c>
      <c r="F1475" s="1" t="s">
        <v>44</v>
      </c>
      <c r="G1475" s="1" t="s">
        <v>43</v>
      </c>
      <c r="H1475" s="1" t="s">
        <v>916</v>
      </c>
      <c r="I1475" s="1">
        <v>1130555.7</v>
      </c>
      <c r="K1475" s="1">
        <v>392443</v>
      </c>
      <c r="L1475" s="1">
        <v>8838824</v>
      </c>
      <c r="S1475" s="1">
        <v>29</v>
      </c>
      <c r="T1475" s="1">
        <v>1</v>
      </c>
      <c r="U1475" s="1">
        <v>10361823</v>
      </c>
      <c r="V1475" s="1">
        <v>0</v>
      </c>
    </row>
    <row r="1476" spans="1:24" x14ac:dyDescent="0.35">
      <c r="A1476" s="1">
        <v>300421</v>
      </c>
      <c r="B1476" s="1" t="s">
        <v>2343</v>
      </c>
      <c r="C1476" s="1">
        <v>103028853</v>
      </c>
      <c r="D1476" s="1">
        <v>421</v>
      </c>
      <c r="E1476" s="1" t="s">
        <v>2438</v>
      </c>
      <c r="F1476" s="1" t="s">
        <v>44</v>
      </c>
      <c r="G1476" s="1" t="s">
        <v>43</v>
      </c>
      <c r="H1476" s="1" t="s">
        <v>916</v>
      </c>
      <c r="I1476" s="1">
        <v>1168108.3999999999</v>
      </c>
      <c r="K1476" s="1">
        <v>392443</v>
      </c>
      <c r="L1476" s="1">
        <v>9360702</v>
      </c>
      <c r="M1476" s="1">
        <v>0.52187800407409668</v>
      </c>
      <c r="N1476" s="1">
        <v>5.9043827056884766</v>
      </c>
      <c r="O1476" s="1">
        <v>3.7552699446678162E-2</v>
      </c>
      <c r="P1476" s="1">
        <v>3.3216142654418945</v>
      </c>
      <c r="Q1476" s="1">
        <v>0</v>
      </c>
      <c r="S1476" s="1">
        <v>30</v>
      </c>
      <c r="T1476" s="1">
        <v>1</v>
      </c>
      <c r="U1476" s="1">
        <v>10921253</v>
      </c>
      <c r="V1476" s="1">
        <v>0.55943071842193604</v>
      </c>
      <c r="W1476" s="1">
        <v>5.3989534378051758</v>
      </c>
      <c r="X1476" s="1">
        <v>5.3989534378051758</v>
      </c>
    </row>
    <row r="1477" spans="1:24" x14ac:dyDescent="0.35">
      <c r="A1477" s="1">
        <v>310421</v>
      </c>
      <c r="B1477" s="1" t="s">
        <v>2344</v>
      </c>
      <c r="C1477" s="1">
        <v>103028853</v>
      </c>
      <c r="D1477" s="1">
        <v>421</v>
      </c>
      <c r="E1477" s="1" t="s">
        <v>2438</v>
      </c>
      <c r="F1477" s="1" t="s">
        <v>44</v>
      </c>
      <c r="G1477" s="1" t="s">
        <v>43</v>
      </c>
      <c r="H1477" s="1" t="s">
        <v>916</v>
      </c>
      <c r="I1477" s="1">
        <v>1206927.48</v>
      </c>
      <c r="K1477" s="1">
        <v>392443</v>
      </c>
      <c r="L1477" s="1">
        <v>9541325</v>
      </c>
      <c r="M1477" s="1">
        <v>0.18062299489974976</v>
      </c>
      <c r="N1477" s="1">
        <v>1.9295881986618042</v>
      </c>
      <c r="O1477" s="1">
        <v>3.8819078356027603E-2</v>
      </c>
      <c r="P1477" s="1">
        <v>3.3232429027557373</v>
      </c>
      <c r="Q1477" s="1">
        <v>0</v>
      </c>
      <c r="S1477" s="1">
        <v>31</v>
      </c>
      <c r="T1477" s="1">
        <v>1</v>
      </c>
      <c r="U1477" s="1">
        <v>11140696</v>
      </c>
      <c r="V1477" s="1">
        <v>0.21944206953048706</v>
      </c>
      <c r="W1477" s="1">
        <v>2.0093207359313965</v>
      </c>
      <c r="X1477" s="1">
        <v>2.0093207359313965</v>
      </c>
    </row>
    <row r="1478" spans="1:24" x14ac:dyDescent="0.35">
      <c r="A1478" s="1">
        <v>320421</v>
      </c>
      <c r="B1478" s="1" t="s">
        <v>2345</v>
      </c>
      <c r="C1478" s="1">
        <v>103028853</v>
      </c>
      <c r="D1478" s="1">
        <v>421</v>
      </c>
      <c r="E1478" s="1" t="s">
        <v>2438</v>
      </c>
      <c r="F1478" s="1" t="s">
        <v>44</v>
      </c>
      <c r="G1478" s="1" t="s">
        <v>43</v>
      </c>
      <c r="H1478" s="1" t="s">
        <v>916</v>
      </c>
      <c r="I1478" s="1">
        <v>1264324.92</v>
      </c>
      <c r="K1478" s="1">
        <v>392443</v>
      </c>
      <c r="L1478" s="1">
        <v>9790949</v>
      </c>
      <c r="M1478" s="1">
        <v>0.24962399899959564</v>
      </c>
      <c r="N1478" s="1">
        <v>2.6162405014038086</v>
      </c>
      <c r="O1478" s="1">
        <v>5.7397440075874329E-2</v>
      </c>
      <c r="P1478" s="1">
        <v>4.7556657791137695</v>
      </c>
      <c r="Q1478" s="1">
        <v>0</v>
      </c>
      <c r="S1478" s="1">
        <v>32</v>
      </c>
      <c r="T1478" s="1">
        <v>1</v>
      </c>
      <c r="U1478" s="1">
        <v>11447717</v>
      </c>
      <c r="V1478" s="1">
        <v>0.30702143907546997</v>
      </c>
      <c r="W1478" s="1">
        <v>2.7558512687683105</v>
      </c>
      <c r="X1478" s="1">
        <v>2.7558512687683105</v>
      </c>
    </row>
    <row r="1479" spans="1:24" x14ac:dyDescent="0.35">
      <c r="A1479" s="1">
        <v>330421</v>
      </c>
      <c r="B1479" s="1" t="s">
        <v>2346</v>
      </c>
      <c r="C1479" s="1">
        <v>103028853</v>
      </c>
      <c r="D1479" s="1">
        <v>421</v>
      </c>
      <c r="E1479" s="1" t="s">
        <v>2438</v>
      </c>
      <c r="F1479" s="1" t="s">
        <v>44</v>
      </c>
      <c r="G1479" s="1" t="s">
        <v>43</v>
      </c>
      <c r="H1479" s="1" t="s">
        <v>916</v>
      </c>
      <c r="I1479" s="1">
        <v>1347962.63</v>
      </c>
      <c r="K1479" s="1">
        <v>392443</v>
      </c>
      <c r="L1479" s="1">
        <v>10106623</v>
      </c>
      <c r="M1479" s="1">
        <v>0.31567400693893433</v>
      </c>
      <c r="N1479" s="1">
        <v>3.2241408824920654</v>
      </c>
      <c r="O1479" s="1">
        <v>8.3637706935405731E-2</v>
      </c>
      <c r="P1479" s="1">
        <v>6.6152067184448242</v>
      </c>
      <c r="Q1479" s="1">
        <v>0</v>
      </c>
      <c r="S1479" s="1">
        <v>33</v>
      </c>
      <c r="T1479" s="1">
        <v>1</v>
      </c>
      <c r="U1479" s="1">
        <v>11847029</v>
      </c>
      <c r="V1479" s="1">
        <v>0.39931172132492065</v>
      </c>
      <c r="W1479" s="1">
        <v>3.4881365299224854</v>
      </c>
      <c r="X1479" s="1">
        <v>3.4881365299224854</v>
      </c>
    </row>
    <row r="1480" spans="1:24" x14ac:dyDescent="0.35">
      <c r="A1480" s="1">
        <v>340421</v>
      </c>
      <c r="B1480" s="1" t="s">
        <v>2347</v>
      </c>
      <c r="C1480" s="1">
        <v>103028853</v>
      </c>
      <c r="D1480" s="1">
        <v>421</v>
      </c>
      <c r="E1480" s="1" t="s">
        <v>2438</v>
      </c>
      <c r="F1480" s="1" t="s">
        <v>44</v>
      </c>
      <c r="G1480" s="1" t="s">
        <v>43</v>
      </c>
      <c r="H1480" s="1" t="s">
        <v>916</v>
      </c>
      <c r="S1480" s="1">
        <v>34</v>
      </c>
      <c r="T1480" s="1">
        <v>1</v>
      </c>
      <c r="U1480" s="1">
        <v>0</v>
      </c>
      <c r="V1480" s="1">
        <v>0</v>
      </c>
      <c r="W1480" s="1">
        <v>-100</v>
      </c>
      <c r="X1480" s="1">
        <v>-100</v>
      </c>
    </row>
    <row r="1481" spans="1:24" x14ac:dyDescent="0.35">
      <c r="A1481" s="1">
        <v>350421</v>
      </c>
      <c r="B1481" s="1" t="s">
        <v>2348</v>
      </c>
      <c r="C1481" s="1">
        <v>103028853</v>
      </c>
      <c r="D1481" s="1">
        <v>421</v>
      </c>
      <c r="E1481" s="1" t="s">
        <v>2438</v>
      </c>
      <c r="F1481" s="1" t="s">
        <v>44</v>
      </c>
      <c r="G1481" s="1" t="s">
        <v>43</v>
      </c>
      <c r="H1481" s="1" t="s">
        <v>916</v>
      </c>
      <c r="I1481" s="1">
        <v>1642170.36</v>
      </c>
      <c r="K1481" s="1">
        <v>392443</v>
      </c>
      <c r="L1481" s="1">
        <v>11189747</v>
      </c>
      <c r="S1481" s="1">
        <v>35</v>
      </c>
      <c r="T1481" s="1">
        <v>1</v>
      </c>
      <c r="U1481" s="1">
        <v>13224360</v>
      </c>
      <c r="V1481" s="1">
        <v>0</v>
      </c>
    </row>
    <row r="1482" spans="1:24" x14ac:dyDescent="0.35">
      <c r="A1482" s="1">
        <v>360421</v>
      </c>
      <c r="B1482" s="1" t="s">
        <v>2349</v>
      </c>
      <c r="C1482" s="1">
        <v>103028853</v>
      </c>
      <c r="D1482" s="1">
        <v>421</v>
      </c>
      <c r="E1482" s="1" t="s">
        <v>2438</v>
      </c>
      <c r="F1482" s="1" t="s">
        <v>44</v>
      </c>
      <c r="G1482" s="1" t="s">
        <v>43</v>
      </c>
      <c r="H1482" s="1" t="s">
        <v>916</v>
      </c>
      <c r="I1482" s="1">
        <v>1655974.41</v>
      </c>
      <c r="K1482" s="1">
        <v>892443</v>
      </c>
      <c r="L1482" s="1">
        <v>12646235</v>
      </c>
      <c r="M1482" s="1">
        <v>1.4564880132675171</v>
      </c>
      <c r="N1482" s="1">
        <v>13.01627254486084</v>
      </c>
      <c r="O1482" s="1">
        <v>1.3804050162434578E-2</v>
      </c>
      <c r="P1482" s="1">
        <v>0.84059792757034302</v>
      </c>
      <c r="Q1482" s="1">
        <v>0.5</v>
      </c>
      <c r="S1482" s="1">
        <v>36</v>
      </c>
      <c r="T1482" s="1">
        <v>1</v>
      </c>
      <c r="U1482" s="1">
        <v>15194652</v>
      </c>
      <c r="V1482" s="1">
        <v>1.9702920913696289</v>
      </c>
      <c r="W1482" s="1">
        <v>14.898959159851074</v>
      </c>
      <c r="X1482" s="1">
        <v>14.898959159851074</v>
      </c>
    </row>
    <row r="1483" spans="1:24" x14ac:dyDescent="0.35">
      <c r="A1483" s="1">
        <v>370421</v>
      </c>
      <c r="B1483" s="1" t="s">
        <v>2350</v>
      </c>
      <c r="C1483" s="1">
        <v>103028853</v>
      </c>
      <c r="D1483" s="1">
        <v>421</v>
      </c>
      <c r="E1483" s="1" t="s">
        <v>2438</v>
      </c>
      <c r="F1483" s="1" t="s">
        <v>44</v>
      </c>
      <c r="G1483" s="1" t="s">
        <v>43</v>
      </c>
      <c r="H1483" s="1" t="s">
        <v>916</v>
      </c>
      <c r="I1483" s="1">
        <v>1782929.36</v>
      </c>
      <c r="K1483" s="1">
        <v>892443</v>
      </c>
      <c r="L1483" s="1">
        <v>15836121</v>
      </c>
      <c r="M1483" s="1">
        <v>3.1898860931396484</v>
      </c>
      <c r="N1483" s="1">
        <v>25.223997116088867</v>
      </c>
      <c r="O1483" s="1">
        <v>0.12695494294166565</v>
      </c>
      <c r="P1483" s="1">
        <v>7.6664800643920898</v>
      </c>
      <c r="Q1483" s="1">
        <v>0</v>
      </c>
      <c r="S1483" s="1">
        <v>37</v>
      </c>
      <c r="T1483" s="1">
        <v>1</v>
      </c>
      <c r="U1483" s="1">
        <v>18511494</v>
      </c>
      <c r="V1483" s="1">
        <v>3.3168411254882813</v>
      </c>
      <c r="W1483" s="1">
        <v>21.829010009765625</v>
      </c>
      <c r="X1483" s="1">
        <v>21.829010009765625</v>
      </c>
    </row>
    <row r="1484" spans="1:24" x14ac:dyDescent="0.35">
      <c r="A1484" s="1">
        <v>380421</v>
      </c>
      <c r="B1484" s="1" t="s">
        <v>2351</v>
      </c>
      <c r="C1484" s="1">
        <v>103028853</v>
      </c>
      <c r="D1484" s="1">
        <v>421</v>
      </c>
      <c r="E1484" s="1" t="s">
        <v>2438</v>
      </c>
      <c r="F1484" s="1" t="s">
        <v>44</v>
      </c>
      <c r="G1484" s="1" t="s">
        <v>43</v>
      </c>
      <c r="H1484" s="1" t="s">
        <v>916</v>
      </c>
      <c r="I1484" s="1">
        <v>1987745</v>
      </c>
      <c r="K1484" s="1">
        <v>2119883.5</v>
      </c>
      <c r="L1484" s="1">
        <v>16872506</v>
      </c>
      <c r="M1484" s="1">
        <v>1.0363850593566895</v>
      </c>
      <c r="N1484" s="1">
        <v>6.5444374084472656</v>
      </c>
      <c r="O1484" s="1">
        <v>0.20481564104557037</v>
      </c>
      <c r="P1484" s="1">
        <v>11.487591743469238</v>
      </c>
      <c r="Q1484" s="1">
        <v>1.2274404764175415</v>
      </c>
      <c r="S1484" s="1">
        <v>38</v>
      </c>
      <c r="T1484" s="1">
        <v>1</v>
      </c>
      <c r="U1484" s="1">
        <v>20980134</v>
      </c>
      <c r="V1484" s="1">
        <v>2.4686412811279297</v>
      </c>
      <c r="W1484" s="1">
        <v>13.335714340209961</v>
      </c>
      <c r="X1484" s="1">
        <v>13.335714340209961</v>
      </c>
    </row>
    <row r="1485" spans="1:24" x14ac:dyDescent="0.35">
      <c r="A1485" s="1">
        <v>390421</v>
      </c>
      <c r="B1485" s="1" t="s">
        <v>2352</v>
      </c>
      <c r="C1485" s="1">
        <v>103028853</v>
      </c>
      <c r="D1485" s="1">
        <v>421</v>
      </c>
      <c r="E1485" s="1" t="s">
        <v>2438</v>
      </c>
      <c r="F1485" s="1" t="s">
        <v>44</v>
      </c>
      <c r="G1485" s="1" t="s">
        <v>43</v>
      </c>
      <c r="H1485" s="1" t="s">
        <v>916</v>
      </c>
      <c r="I1485" s="1">
        <v>2057105</v>
      </c>
      <c r="K1485" s="1">
        <v>3840344.25</v>
      </c>
      <c r="L1485" s="1">
        <v>17168284</v>
      </c>
      <c r="M1485" s="1">
        <v>0.29577800631523132</v>
      </c>
      <c r="N1485" s="1">
        <v>1.7530175447463989</v>
      </c>
      <c r="O1485" s="1">
        <v>6.9360002875328064E-2</v>
      </c>
      <c r="P1485" s="1">
        <v>3.4893810749053955</v>
      </c>
      <c r="Q1485" s="1">
        <v>1.7204607725143433</v>
      </c>
      <c r="S1485" s="1">
        <v>39</v>
      </c>
      <c r="T1485" s="1">
        <v>1</v>
      </c>
      <c r="U1485" s="1">
        <v>23065732</v>
      </c>
      <c r="V1485" s="1">
        <v>2.0855987071990967</v>
      </c>
      <c r="W1485" s="1">
        <v>9.9408226013183594</v>
      </c>
      <c r="X1485" s="1">
        <v>9.9408226013183594</v>
      </c>
    </row>
    <row r="1486" spans="1:24" x14ac:dyDescent="0.35">
      <c r="A1486" s="1">
        <v>400421</v>
      </c>
      <c r="B1486" s="1" t="s">
        <v>2353</v>
      </c>
      <c r="C1486" s="1">
        <v>103028853</v>
      </c>
      <c r="D1486" s="1">
        <v>421</v>
      </c>
      <c r="E1486" s="1" t="s">
        <v>2438</v>
      </c>
      <c r="F1486" s="1" t="s">
        <v>44</v>
      </c>
      <c r="G1486" s="1" t="s">
        <v>43</v>
      </c>
      <c r="H1486" s="1" t="s">
        <v>916</v>
      </c>
      <c r="S1486" s="1">
        <v>40</v>
      </c>
      <c r="T1486" s="1">
        <v>1</v>
      </c>
      <c r="U1486" s="1">
        <v>0</v>
      </c>
      <c r="V1486" s="1">
        <v>0</v>
      </c>
      <c r="W1486" s="1">
        <v>-100</v>
      </c>
      <c r="X1486" s="1">
        <v>-100</v>
      </c>
    </row>
    <row r="1487" spans="1:24" x14ac:dyDescent="0.35">
      <c r="A1487" s="1">
        <v>410421</v>
      </c>
      <c r="B1487" s="1" t="s">
        <v>2354</v>
      </c>
      <c r="C1487" s="1">
        <v>103028853</v>
      </c>
      <c r="D1487" s="1">
        <v>421</v>
      </c>
      <c r="E1487" s="1" t="s">
        <v>2438</v>
      </c>
      <c r="F1487" s="1" t="s">
        <v>44</v>
      </c>
      <c r="G1487" s="1" t="s">
        <v>43</v>
      </c>
      <c r="H1487" s="1" t="s">
        <v>916</v>
      </c>
      <c r="S1487" s="1">
        <v>41</v>
      </c>
      <c r="T1487" s="1">
        <v>1</v>
      </c>
      <c r="U1487" s="1">
        <v>0</v>
      </c>
      <c r="V1487" s="1">
        <v>0</v>
      </c>
    </row>
    <row r="1488" spans="1:24" x14ac:dyDescent="0.35">
      <c r="A1488" s="1">
        <v>420421</v>
      </c>
      <c r="B1488" s="1" t="s">
        <v>2355</v>
      </c>
      <c r="C1488" s="1">
        <v>103028853</v>
      </c>
      <c r="D1488" s="1">
        <v>421</v>
      </c>
      <c r="E1488" s="1" t="s">
        <v>2438</v>
      </c>
      <c r="F1488" s="1" t="s">
        <v>44</v>
      </c>
      <c r="G1488" s="1" t="s">
        <v>43</v>
      </c>
      <c r="H1488" s="1" t="s">
        <v>916</v>
      </c>
      <c r="S1488" s="1">
        <v>42</v>
      </c>
      <c r="T1488" s="1">
        <v>1</v>
      </c>
      <c r="U1488" s="1">
        <v>0</v>
      </c>
      <c r="V1488" s="1">
        <v>0</v>
      </c>
    </row>
    <row r="1489" spans="1:24" x14ac:dyDescent="0.35">
      <c r="A1489" s="1">
        <v>430421</v>
      </c>
      <c r="B1489" s="1" t="s">
        <v>2356</v>
      </c>
      <c r="C1489" s="1">
        <v>103028853</v>
      </c>
      <c r="D1489" s="1">
        <v>421</v>
      </c>
      <c r="E1489" s="1" t="s">
        <v>2438</v>
      </c>
      <c r="F1489" s="1" t="s">
        <v>44</v>
      </c>
      <c r="G1489" s="1" t="s">
        <v>43</v>
      </c>
      <c r="H1489" s="1" t="s">
        <v>916</v>
      </c>
      <c r="S1489" s="1">
        <v>43</v>
      </c>
      <c r="T1489" s="1">
        <v>1</v>
      </c>
      <c r="U1489" s="1">
        <v>0</v>
      </c>
      <c r="V1489" s="1">
        <v>0</v>
      </c>
    </row>
    <row r="1490" spans="1:24" x14ac:dyDescent="0.35">
      <c r="A1490" s="1">
        <v>440421</v>
      </c>
      <c r="B1490" s="1" t="s">
        <v>2357</v>
      </c>
      <c r="C1490" s="1">
        <v>103028853</v>
      </c>
      <c r="D1490" s="1">
        <v>421</v>
      </c>
      <c r="E1490" s="1" t="s">
        <v>2438</v>
      </c>
      <c r="F1490" s="1" t="s">
        <v>44</v>
      </c>
      <c r="G1490" s="1" t="s">
        <v>43</v>
      </c>
      <c r="H1490" s="1" t="s">
        <v>916</v>
      </c>
      <c r="S1490" s="1">
        <v>44</v>
      </c>
      <c r="T1490" s="1">
        <v>1</v>
      </c>
      <c r="U1490" s="1">
        <v>0</v>
      </c>
      <c r="V1490" s="1">
        <v>0</v>
      </c>
    </row>
    <row r="1491" spans="1:24" x14ac:dyDescent="0.35">
      <c r="A1491" s="1">
        <v>450421</v>
      </c>
      <c r="B1491" s="1" t="s">
        <v>2358</v>
      </c>
      <c r="C1491" s="1">
        <v>103028853</v>
      </c>
      <c r="D1491" s="1">
        <v>421</v>
      </c>
      <c r="E1491" s="1" t="s">
        <v>2438</v>
      </c>
      <c r="F1491" s="1" t="s">
        <v>44</v>
      </c>
      <c r="G1491" s="1" t="s">
        <v>43</v>
      </c>
      <c r="H1491" s="1" t="s">
        <v>916</v>
      </c>
      <c r="S1491" s="1">
        <v>45</v>
      </c>
      <c r="T1491" s="1">
        <v>1</v>
      </c>
      <c r="U1491" s="1">
        <v>0</v>
      </c>
      <c r="V1491" s="1">
        <v>0</v>
      </c>
    </row>
    <row r="1492" spans="1:24" x14ac:dyDescent="0.35">
      <c r="A1492" s="1">
        <v>460421</v>
      </c>
      <c r="B1492" s="1" t="s">
        <v>2359</v>
      </c>
      <c r="C1492" s="1">
        <v>103028853</v>
      </c>
      <c r="D1492" s="1">
        <v>421</v>
      </c>
      <c r="E1492" s="1" t="s">
        <v>2438</v>
      </c>
      <c r="F1492" s="1" t="s">
        <v>44</v>
      </c>
      <c r="G1492" s="1" t="s">
        <v>43</v>
      </c>
      <c r="H1492" s="1" t="s">
        <v>916</v>
      </c>
      <c r="S1492" s="1">
        <v>46</v>
      </c>
      <c r="T1492" s="1">
        <v>1</v>
      </c>
      <c r="U1492" s="1">
        <v>0</v>
      </c>
      <c r="V1492" s="1">
        <v>0</v>
      </c>
    </row>
    <row r="1493" spans="1:24" x14ac:dyDescent="0.35">
      <c r="A1493" s="1">
        <v>470421</v>
      </c>
      <c r="B1493" s="1" t="s">
        <v>2360</v>
      </c>
      <c r="C1493" s="1">
        <v>103028853</v>
      </c>
      <c r="D1493" s="1">
        <v>421</v>
      </c>
      <c r="E1493" s="1" t="s">
        <v>2438</v>
      </c>
      <c r="F1493" s="1" t="s">
        <v>44</v>
      </c>
      <c r="G1493" s="1" t="s">
        <v>43</v>
      </c>
      <c r="H1493" s="1" t="s">
        <v>916</v>
      </c>
      <c r="S1493" s="1">
        <v>47</v>
      </c>
      <c r="T1493" s="1">
        <v>1</v>
      </c>
      <c r="U1493" s="1">
        <v>0</v>
      </c>
      <c r="V1493" s="1">
        <v>0</v>
      </c>
    </row>
    <row r="1494" spans="1:24" x14ac:dyDescent="0.35">
      <c r="A1494" s="1">
        <v>480421</v>
      </c>
      <c r="B1494" s="1" t="s">
        <v>2361</v>
      </c>
      <c r="C1494" s="1">
        <v>103028853</v>
      </c>
      <c r="D1494" s="1">
        <v>421</v>
      </c>
      <c r="E1494" s="1" t="s">
        <v>2438</v>
      </c>
      <c r="F1494" s="1" t="s">
        <v>44</v>
      </c>
      <c r="G1494" s="1" t="s">
        <v>43</v>
      </c>
      <c r="H1494" s="1" t="s">
        <v>916</v>
      </c>
      <c r="S1494" s="1">
        <v>48</v>
      </c>
      <c r="T1494" s="1">
        <v>1</v>
      </c>
      <c r="U1494" s="1">
        <v>0</v>
      </c>
      <c r="V1494" s="1">
        <v>0</v>
      </c>
    </row>
    <row r="1495" spans="1:24" x14ac:dyDescent="0.35">
      <c r="A1495" s="1">
        <v>290454</v>
      </c>
      <c r="B1495" s="1" t="s">
        <v>2341</v>
      </c>
      <c r="C1495" s="1">
        <v>103029203</v>
      </c>
      <c r="D1495" s="1">
        <v>454</v>
      </c>
      <c r="E1495" s="1" t="s">
        <v>2439</v>
      </c>
      <c r="F1495" s="1" t="s">
        <v>44</v>
      </c>
      <c r="G1495" s="1" t="s">
        <v>43</v>
      </c>
      <c r="H1495" s="1" t="s">
        <v>916</v>
      </c>
      <c r="I1495" s="1">
        <v>1849240.13</v>
      </c>
      <c r="K1495" s="1">
        <v>255057</v>
      </c>
      <c r="L1495" s="1">
        <v>4192498.5</v>
      </c>
      <c r="S1495" s="1">
        <v>29</v>
      </c>
      <c r="T1495" s="1">
        <v>1</v>
      </c>
      <c r="U1495" s="1">
        <v>6296795.5</v>
      </c>
      <c r="V1495" s="1">
        <v>0</v>
      </c>
    </row>
    <row r="1496" spans="1:24" x14ac:dyDescent="0.35">
      <c r="A1496" s="1">
        <v>300454</v>
      </c>
      <c r="B1496" s="1" t="s">
        <v>2343</v>
      </c>
      <c r="C1496" s="1">
        <v>103029203</v>
      </c>
      <c r="D1496" s="1">
        <v>454</v>
      </c>
      <c r="E1496" s="1" t="s">
        <v>2439</v>
      </c>
      <c r="F1496" s="1" t="s">
        <v>44</v>
      </c>
      <c r="G1496" s="1" t="s">
        <v>43</v>
      </c>
      <c r="H1496" s="1" t="s">
        <v>916</v>
      </c>
      <c r="I1496" s="1">
        <v>1988171.37</v>
      </c>
      <c r="K1496" s="1">
        <v>409033</v>
      </c>
      <c r="L1496" s="1">
        <v>4345139.5</v>
      </c>
      <c r="M1496" s="1">
        <v>0.15264099836349487</v>
      </c>
      <c r="N1496" s="1">
        <v>3.6408121585845947</v>
      </c>
      <c r="O1496" s="1">
        <v>0.13893124461174011</v>
      </c>
      <c r="P1496" s="1">
        <v>7.5128827095031738</v>
      </c>
      <c r="Q1496" s="1">
        <v>0.15397599339485168</v>
      </c>
      <c r="S1496" s="1">
        <v>30</v>
      </c>
      <c r="T1496" s="1">
        <v>1</v>
      </c>
      <c r="U1496" s="1">
        <v>6742344</v>
      </c>
      <c r="V1496" s="1">
        <v>0.44554823637008667</v>
      </c>
      <c r="W1496" s="1">
        <v>7.0757975578308105</v>
      </c>
      <c r="X1496" s="1">
        <v>7.0757975578308105</v>
      </c>
    </row>
    <row r="1497" spans="1:24" x14ac:dyDescent="0.35">
      <c r="A1497" s="1">
        <v>310454</v>
      </c>
      <c r="B1497" s="1" t="s">
        <v>2344</v>
      </c>
      <c r="C1497" s="1">
        <v>103029203</v>
      </c>
      <c r="D1497" s="1">
        <v>454</v>
      </c>
      <c r="E1497" s="1" t="s">
        <v>2439</v>
      </c>
      <c r="F1497" s="1" t="s">
        <v>44</v>
      </c>
      <c r="G1497" s="1" t="s">
        <v>43</v>
      </c>
      <c r="H1497" s="1" t="s">
        <v>916</v>
      </c>
      <c r="I1497" s="1">
        <v>1887520.09</v>
      </c>
      <c r="K1497" s="1">
        <v>332045</v>
      </c>
      <c r="L1497" s="1">
        <v>4382381.5</v>
      </c>
      <c r="M1497" s="1">
        <v>3.7241999059915543E-2</v>
      </c>
      <c r="N1497" s="1">
        <v>0.85709559917449951</v>
      </c>
      <c r="O1497" s="1">
        <v>-0.10065127909183502</v>
      </c>
      <c r="P1497" s="1">
        <v>-5.0625052452087402</v>
      </c>
      <c r="Q1497" s="1">
        <v>-7.6987996697425842E-2</v>
      </c>
      <c r="S1497" s="1">
        <v>31</v>
      </c>
      <c r="T1497" s="1">
        <v>1</v>
      </c>
      <c r="U1497" s="1">
        <v>6601946.5</v>
      </c>
      <c r="V1497" s="1">
        <v>-0.14039728045463562</v>
      </c>
      <c r="W1497" s="1">
        <v>-2.082324743270874</v>
      </c>
      <c r="X1497" s="1">
        <v>-2.082324743270874</v>
      </c>
    </row>
    <row r="1498" spans="1:24" x14ac:dyDescent="0.35">
      <c r="A1498" s="1">
        <v>320454</v>
      </c>
      <c r="B1498" s="1" t="s">
        <v>2345</v>
      </c>
      <c r="C1498" s="1">
        <v>103029203</v>
      </c>
      <c r="D1498" s="1">
        <v>454</v>
      </c>
      <c r="E1498" s="1" t="s">
        <v>2439</v>
      </c>
      <c r="F1498" s="1" t="s">
        <v>44</v>
      </c>
      <c r="G1498" s="1" t="s">
        <v>43</v>
      </c>
      <c r="H1498" s="1" t="s">
        <v>916</v>
      </c>
      <c r="I1498" s="1">
        <v>1896104.03</v>
      </c>
      <c r="K1498" s="1">
        <v>332045</v>
      </c>
      <c r="L1498" s="1">
        <v>4502414</v>
      </c>
      <c r="M1498" s="1">
        <v>0.12003249675035477</v>
      </c>
      <c r="N1498" s="1">
        <v>2.7389788627624512</v>
      </c>
      <c r="O1498" s="1">
        <v>8.5839396342635155E-3</v>
      </c>
      <c r="P1498" s="1">
        <v>0.4547734260559082</v>
      </c>
      <c r="Q1498" s="1">
        <v>0</v>
      </c>
      <c r="S1498" s="1">
        <v>32</v>
      </c>
      <c r="T1498" s="1">
        <v>1</v>
      </c>
      <c r="U1498" s="1">
        <v>6730563</v>
      </c>
      <c r="V1498" s="1">
        <v>0.12861643731594086</v>
      </c>
      <c r="W1498" s="1">
        <v>1.9481602907180786</v>
      </c>
      <c r="X1498" s="1">
        <v>1.9481602907180786</v>
      </c>
    </row>
    <row r="1499" spans="1:24" x14ac:dyDescent="0.35">
      <c r="A1499" s="1">
        <v>330454</v>
      </c>
      <c r="B1499" s="1" t="s">
        <v>2346</v>
      </c>
      <c r="C1499" s="1">
        <v>103029203</v>
      </c>
      <c r="D1499" s="1">
        <v>454</v>
      </c>
      <c r="E1499" s="1" t="s">
        <v>2439</v>
      </c>
      <c r="F1499" s="1" t="s">
        <v>44</v>
      </c>
      <c r="G1499" s="1" t="s">
        <v>43</v>
      </c>
      <c r="H1499" s="1" t="s">
        <v>916</v>
      </c>
      <c r="I1499" s="1">
        <v>2059785.02</v>
      </c>
      <c r="K1499" s="1">
        <v>332045</v>
      </c>
      <c r="L1499" s="1">
        <v>4606007</v>
      </c>
      <c r="M1499" s="1">
        <v>0.10359299927949905</v>
      </c>
      <c r="N1499" s="1">
        <v>2.3008325099945068</v>
      </c>
      <c r="O1499" s="1">
        <v>0.16368098556995392</v>
      </c>
      <c r="P1499" s="1">
        <v>8.6324901580810547</v>
      </c>
      <c r="Q1499" s="1">
        <v>0</v>
      </c>
      <c r="S1499" s="1">
        <v>33</v>
      </c>
      <c r="T1499" s="1">
        <v>1</v>
      </c>
      <c r="U1499" s="1">
        <v>6997837</v>
      </c>
      <c r="V1499" s="1">
        <v>0.26727399230003357</v>
      </c>
      <c r="W1499" s="1">
        <v>3.9710497856140137</v>
      </c>
      <c r="X1499" s="1">
        <v>3.9710497856140137</v>
      </c>
    </row>
    <row r="1500" spans="1:24" x14ac:dyDescent="0.35">
      <c r="A1500" s="1">
        <v>340454</v>
      </c>
      <c r="B1500" s="1" t="s">
        <v>2347</v>
      </c>
      <c r="C1500" s="1">
        <v>103029203</v>
      </c>
      <c r="D1500" s="1">
        <v>454</v>
      </c>
      <c r="E1500" s="1" t="s">
        <v>2439</v>
      </c>
      <c r="F1500" s="1" t="s">
        <v>44</v>
      </c>
      <c r="G1500" s="1" t="s">
        <v>43</v>
      </c>
      <c r="H1500" s="1" t="s">
        <v>916</v>
      </c>
      <c r="I1500" s="1">
        <v>1911276.64</v>
      </c>
      <c r="K1500" s="1">
        <v>332045</v>
      </c>
      <c r="L1500" s="1">
        <v>4606001.5</v>
      </c>
      <c r="M1500" s="1">
        <v>-5.5000000429572538E-6</v>
      </c>
      <c r="N1500" s="1">
        <v>-1.1940928379772231E-4</v>
      </c>
      <c r="O1500" s="1">
        <v>-0.14850838482379913</v>
      </c>
      <c r="P1500" s="1">
        <v>-7.2098970413208008</v>
      </c>
      <c r="Q1500" s="1">
        <v>0</v>
      </c>
      <c r="S1500" s="1">
        <v>34</v>
      </c>
      <c r="T1500" s="1">
        <v>1</v>
      </c>
      <c r="U1500" s="1">
        <v>6849323</v>
      </c>
      <c r="V1500" s="1">
        <v>-0.14851388335227966</v>
      </c>
      <c r="W1500" s="1">
        <v>-2.1222844123840332</v>
      </c>
      <c r="X1500" s="1">
        <v>-2.1222844123840332</v>
      </c>
    </row>
    <row r="1501" spans="1:24" x14ac:dyDescent="0.35">
      <c r="A1501" s="1">
        <v>350454</v>
      </c>
      <c r="B1501" s="1" t="s">
        <v>2348</v>
      </c>
      <c r="C1501" s="1">
        <v>103029203</v>
      </c>
      <c r="D1501" s="1">
        <v>454</v>
      </c>
      <c r="E1501" s="1" t="s">
        <v>2439</v>
      </c>
      <c r="F1501" s="1" t="s">
        <v>44</v>
      </c>
      <c r="G1501" s="1" t="s">
        <v>43</v>
      </c>
      <c r="H1501" s="1" t="s">
        <v>916</v>
      </c>
      <c r="I1501" s="1">
        <v>2166956.65</v>
      </c>
      <c r="K1501" s="1">
        <v>332045</v>
      </c>
      <c r="L1501" s="1">
        <v>4770150.5</v>
      </c>
      <c r="M1501" s="1">
        <v>0.16414900124073029</v>
      </c>
      <c r="N1501" s="1">
        <v>3.5638070106506348</v>
      </c>
      <c r="O1501" s="1">
        <v>0.25568002462387085</v>
      </c>
      <c r="P1501" s="1">
        <v>13.377446174621582</v>
      </c>
      <c r="Q1501" s="1">
        <v>0</v>
      </c>
      <c r="S1501" s="1">
        <v>35</v>
      </c>
      <c r="T1501" s="1">
        <v>1</v>
      </c>
      <c r="U1501" s="1">
        <v>7269152</v>
      </c>
      <c r="V1501" s="1">
        <v>0.41982901096343994</v>
      </c>
      <c r="W1501" s="1">
        <v>6.1294960975646973</v>
      </c>
      <c r="X1501" s="1">
        <v>6.1294960975646973</v>
      </c>
    </row>
    <row r="1502" spans="1:24" x14ac:dyDescent="0.35">
      <c r="A1502" s="1">
        <v>360454</v>
      </c>
      <c r="B1502" s="1" t="s">
        <v>2349</v>
      </c>
      <c r="C1502" s="1">
        <v>103029203</v>
      </c>
      <c r="D1502" s="1">
        <v>454</v>
      </c>
      <c r="E1502" s="1" t="s">
        <v>2439</v>
      </c>
      <c r="F1502" s="1" t="s">
        <v>44</v>
      </c>
      <c r="G1502" s="1" t="s">
        <v>43</v>
      </c>
      <c r="H1502" s="1" t="s">
        <v>916</v>
      </c>
      <c r="I1502" s="1">
        <v>2250962.1</v>
      </c>
      <c r="K1502" s="1">
        <v>332045</v>
      </c>
      <c r="L1502" s="1">
        <v>5291515</v>
      </c>
      <c r="M1502" s="1">
        <v>0.52136451005935669</v>
      </c>
      <c r="N1502" s="1">
        <v>10.929728507995605</v>
      </c>
      <c r="O1502" s="1">
        <v>8.4005452692508698E-2</v>
      </c>
      <c r="P1502" s="1">
        <v>3.8766558170318604</v>
      </c>
      <c r="Q1502" s="1">
        <v>0</v>
      </c>
      <c r="S1502" s="1">
        <v>36</v>
      </c>
      <c r="T1502" s="1">
        <v>1</v>
      </c>
      <c r="U1502" s="1">
        <v>7874522</v>
      </c>
      <c r="V1502" s="1">
        <v>0.60536998510360718</v>
      </c>
      <c r="W1502" s="1">
        <v>8.3279314041137695</v>
      </c>
      <c r="X1502" s="1">
        <v>8.3279314041137695</v>
      </c>
    </row>
    <row r="1503" spans="1:24" x14ac:dyDescent="0.35">
      <c r="A1503" s="1">
        <v>370454</v>
      </c>
      <c r="B1503" s="1" t="s">
        <v>2350</v>
      </c>
      <c r="C1503" s="1">
        <v>103029203</v>
      </c>
      <c r="D1503" s="1">
        <v>454</v>
      </c>
      <c r="E1503" s="1" t="s">
        <v>2439</v>
      </c>
      <c r="F1503" s="1" t="s">
        <v>44</v>
      </c>
      <c r="G1503" s="1" t="s">
        <v>43</v>
      </c>
      <c r="H1503" s="1" t="s">
        <v>916</v>
      </c>
      <c r="I1503" s="1">
        <v>2374087.29</v>
      </c>
      <c r="K1503" s="1">
        <v>332045</v>
      </c>
      <c r="L1503" s="1">
        <v>5665375</v>
      </c>
      <c r="M1503" s="1">
        <v>0.37386000156402588</v>
      </c>
      <c r="N1503" s="1">
        <v>7.0652732849121094</v>
      </c>
      <c r="O1503" s="1">
        <v>0.12312518805265427</v>
      </c>
      <c r="P1503" s="1">
        <v>5.4698915481567383</v>
      </c>
      <c r="Q1503" s="1">
        <v>0</v>
      </c>
      <c r="S1503" s="1">
        <v>37</v>
      </c>
      <c r="T1503" s="1">
        <v>1</v>
      </c>
      <c r="U1503" s="1">
        <v>8371507</v>
      </c>
      <c r="V1503" s="1">
        <v>0.49698519706726074</v>
      </c>
      <c r="W1503" s="1">
        <v>6.3113036155700684</v>
      </c>
      <c r="X1503" s="1">
        <v>6.3113036155700684</v>
      </c>
    </row>
    <row r="1504" spans="1:24" x14ac:dyDescent="0.35">
      <c r="A1504" s="1">
        <v>380454</v>
      </c>
      <c r="B1504" s="1" t="s">
        <v>2351</v>
      </c>
      <c r="C1504" s="1">
        <v>103029203</v>
      </c>
      <c r="D1504" s="1">
        <v>454</v>
      </c>
      <c r="E1504" s="1" t="s">
        <v>2439</v>
      </c>
      <c r="F1504" s="1" t="s">
        <v>44</v>
      </c>
      <c r="G1504" s="1" t="s">
        <v>43</v>
      </c>
      <c r="H1504" s="1" t="s">
        <v>916</v>
      </c>
      <c r="I1504" s="1">
        <v>2316297</v>
      </c>
      <c r="K1504" s="1">
        <v>421681.4375</v>
      </c>
      <c r="L1504" s="1">
        <v>5885553</v>
      </c>
      <c r="M1504" s="1">
        <v>0.22017799317836761</v>
      </c>
      <c r="N1504" s="1">
        <v>3.8863799571990967</v>
      </c>
      <c r="O1504" s="1">
        <v>-5.779029056429863E-2</v>
      </c>
      <c r="P1504" s="1">
        <v>-2.4342107772827148</v>
      </c>
      <c r="Q1504" s="1">
        <v>8.9636437594890594E-2</v>
      </c>
      <c r="S1504" s="1">
        <v>38</v>
      </c>
      <c r="T1504" s="1">
        <v>1</v>
      </c>
      <c r="U1504" s="1">
        <v>8623532</v>
      </c>
      <c r="V1504" s="1">
        <v>0.25202414393424988</v>
      </c>
      <c r="W1504" s="1">
        <v>3.0105092525482178</v>
      </c>
      <c r="X1504" s="1">
        <v>3.0105092525482178</v>
      </c>
    </row>
    <row r="1505" spans="1:24" x14ac:dyDescent="0.35">
      <c r="A1505" s="1">
        <v>390454</v>
      </c>
      <c r="B1505" s="1" t="s">
        <v>2352</v>
      </c>
      <c r="C1505" s="1">
        <v>103029203</v>
      </c>
      <c r="D1505" s="1">
        <v>454</v>
      </c>
      <c r="E1505" s="1" t="s">
        <v>2439</v>
      </c>
      <c r="F1505" s="1" t="s">
        <v>44</v>
      </c>
      <c r="G1505" s="1" t="s">
        <v>43</v>
      </c>
      <c r="H1505" s="1" t="s">
        <v>916</v>
      </c>
      <c r="I1505" s="1">
        <v>2373131</v>
      </c>
      <c r="K1505" s="1">
        <v>624811.1875</v>
      </c>
      <c r="L1505" s="1">
        <v>5966308</v>
      </c>
      <c r="M1505" s="1">
        <v>8.0755002796649933E-2</v>
      </c>
      <c r="N1505" s="1">
        <v>1.3720885515213013</v>
      </c>
      <c r="O1505" s="1">
        <v>5.6834001094102859E-2</v>
      </c>
      <c r="P1505" s="1">
        <v>2.4536576271057129</v>
      </c>
      <c r="Q1505" s="1">
        <v>0.20312975347042084</v>
      </c>
      <c r="S1505" s="1">
        <v>39</v>
      </c>
      <c r="T1505" s="1">
        <v>1</v>
      </c>
      <c r="U1505" s="1">
        <v>8964250</v>
      </c>
      <c r="V1505" s="1">
        <v>0.34071874618530273</v>
      </c>
      <c r="W1505" s="1">
        <v>3.9510262012481689</v>
      </c>
      <c r="X1505" s="1">
        <v>3.9510262012481689</v>
      </c>
    </row>
    <row r="1506" spans="1:24" x14ac:dyDescent="0.35">
      <c r="A1506" s="1">
        <v>400454</v>
      </c>
      <c r="B1506" s="1" t="s">
        <v>2353</v>
      </c>
      <c r="C1506" s="1">
        <v>103029203</v>
      </c>
      <c r="D1506" s="1">
        <v>454</v>
      </c>
      <c r="E1506" s="1" t="s">
        <v>2439</v>
      </c>
      <c r="F1506" s="1" t="s">
        <v>44</v>
      </c>
      <c r="G1506" s="1" t="s">
        <v>43</v>
      </c>
      <c r="H1506" s="1" t="s">
        <v>916</v>
      </c>
      <c r="S1506" s="1">
        <v>40</v>
      </c>
      <c r="T1506" s="1">
        <v>1</v>
      </c>
      <c r="U1506" s="1">
        <v>0</v>
      </c>
      <c r="V1506" s="1">
        <v>0</v>
      </c>
      <c r="W1506" s="1">
        <v>-100</v>
      </c>
      <c r="X1506" s="1">
        <v>-100</v>
      </c>
    </row>
    <row r="1507" spans="1:24" x14ac:dyDescent="0.35">
      <c r="A1507" s="1">
        <v>410454</v>
      </c>
      <c r="B1507" s="1" t="s">
        <v>2354</v>
      </c>
      <c r="C1507" s="1">
        <v>103029203</v>
      </c>
      <c r="D1507" s="1">
        <v>454</v>
      </c>
      <c r="E1507" s="1" t="s">
        <v>2439</v>
      </c>
      <c r="F1507" s="1" t="s">
        <v>44</v>
      </c>
      <c r="G1507" s="1" t="s">
        <v>43</v>
      </c>
      <c r="H1507" s="1" t="s">
        <v>916</v>
      </c>
      <c r="S1507" s="1">
        <v>41</v>
      </c>
      <c r="T1507" s="1">
        <v>1</v>
      </c>
      <c r="U1507" s="1">
        <v>0</v>
      </c>
      <c r="V1507" s="1">
        <v>0</v>
      </c>
    </row>
    <row r="1508" spans="1:24" x14ac:dyDescent="0.35">
      <c r="A1508" s="1">
        <v>420454</v>
      </c>
      <c r="B1508" s="1" t="s">
        <v>2355</v>
      </c>
      <c r="C1508" s="1">
        <v>103029203</v>
      </c>
      <c r="D1508" s="1">
        <v>454</v>
      </c>
      <c r="E1508" s="1" t="s">
        <v>2439</v>
      </c>
      <c r="F1508" s="1" t="s">
        <v>44</v>
      </c>
      <c r="G1508" s="1" t="s">
        <v>43</v>
      </c>
      <c r="H1508" s="1" t="s">
        <v>916</v>
      </c>
      <c r="S1508" s="1">
        <v>42</v>
      </c>
      <c r="T1508" s="1">
        <v>1</v>
      </c>
      <c r="U1508" s="1">
        <v>0</v>
      </c>
      <c r="V1508" s="1">
        <v>0</v>
      </c>
    </row>
    <row r="1509" spans="1:24" x14ac:dyDescent="0.35">
      <c r="A1509" s="1">
        <v>430454</v>
      </c>
      <c r="B1509" s="1" t="s">
        <v>2356</v>
      </c>
      <c r="C1509" s="1">
        <v>103029203</v>
      </c>
      <c r="D1509" s="1">
        <v>454</v>
      </c>
      <c r="E1509" s="1" t="s">
        <v>2439</v>
      </c>
      <c r="F1509" s="1" t="s">
        <v>44</v>
      </c>
      <c r="G1509" s="1" t="s">
        <v>43</v>
      </c>
      <c r="H1509" s="1" t="s">
        <v>916</v>
      </c>
      <c r="S1509" s="1">
        <v>43</v>
      </c>
      <c r="T1509" s="1">
        <v>1</v>
      </c>
      <c r="U1509" s="1">
        <v>0</v>
      </c>
      <c r="V1509" s="1">
        <v>0</v>
      </c>
    </row>
    <row r="1510" spans="1:24" x14ac:dyDescent="0.35">
      <c r="A1510" s="1">
        <v>440454</v>
      </c>
      <c r="B1510" s="1" t="s">
        <v>2357</v>
      </c>
      <c r="C1510" s="1">
        <v>103029203</v>
      </c>
      <c r="D1510" s="1">
        <v>454</v>
      </c>
      <c r="E1510" s="1" t="s">
        <v>2439</v>
      </c>
      <c r="F1510" s="1" t="s">
        <v>44</v>
      </c>
      <c r="G1510" s="1" t="s">
        <v>43</v>
      </c>
      <c r="H1510" s="1" t="s">
        <v>916</v>
      </c>
      <c r="S1510" s="1">
        <v>44</v>
      </c>
      <c r="T1510" s="1">
        <v>1</v>
      </c>
      <c r="U1510" s="1">
        <v>0</v>
      </c>
      <c r="V1510" s="1">
        <v>0</v>
      </c>
    </row>
    <row r="1511" spans="1:24" x14ac:dyDescent="0.35">
      <c r="A1511" s="1">
        <v>450454</v>
      </c>
      <c r="B1511" s="1" t="s">
        <v>2358</v>
      </c>
      <c r="C1511" s="1">
        <v>103029203</v>
      </c>
      <c r="D1511" s="1">
        <v>454</v>
      </c>
      <c r="E1511" s="1" t="s">
        <v>2439</v>
      </c>
      <c r="F1511" s="1" t="s">
        <v>44</v>
      </c>
      <c r="G1511" s="1" t="s">
        <v>43</v>
      </c>
      <c r="H1511" s="1" t="s">
        <v>916</v>
      </c>
      <c r="S1511" s="1">
        <v>45</v>
      </c>
      <c r="T1511" s="1">
        <v>1</v>
      </c>
      <c r="U1511" s="1">
        <v>0</v>
      </c>
      <c r="V1511" s="1">
        <v>0</v>
      </c>
    </row>
    <row r="1512" spans="1:24" x14ac:dyDescent="0.35">
      <c r="A1512" s="1">
        <v>460454</v>
      </c>
      <c r="B1512" s="1" t="s">
        <v>2359</v>
      </c>
      <c r="C1512" s="1">
        <v>103029203</v>
      </c>
      <c r="D1512" s="1">
        <v>454</v>
      </c>
      <c r="E1512" s="1" t="s">
        <v>2439</v>
      </c>
      <c r="F1512" s="1" t="s">
        <v>44</v>
      </c>
      <c r="G1512" s="1" t="s">
        <v>43</v>
      </c>
      <c r="H1512" s="1" t="s">
        <v>916</v>
      </c>
      <c r="S1512" s="1">
        <v>46</v>
      </c>
      <c r="T1512" s="1">
        <v>1</v>
      </c>
      <c r="U1512" s="1">
        <v>0</v>
      </c>
      <c r="V1512" s="1">
        <v>0</v>
      </c>
    </row>
    <row r="1513" spans="1:24" x14ac:dyDescent="0.35">
      <c r="A1513" s="1">
        <v>470454</v>
      </c>
      <c r="B1513" s="1" t="s">
        <v>2360</v>
      </c>
      <c r="C1513" s="1">
        <v>103029203</v>
      </c>
      <c r="D1513" s="1">
        <v>454</v>
      </c>
      <c r="E1513" s="1" t="s">
        <v>2439</v>
      </c>
      <c r="F1513" s="1" t="s">
        <v>44</v>
      </c>
      <c r="G1513" s="1" t="s">
        <v>43</v>
      </c>
      <c r="H1513" s="1" t="s">
        <v>916</v>
      </c>
      <c r="S1513" s="1">
        <v>47</v>
      </c>
      <c r="T1513" s="1">
        <v>1</v>
      </c>
      <c r="U1513" s="1">
        <v>0</v>
      </c>
      <c r="V1513" s="1">
        <v>0</v>
      </c>
    </row>
    <row r="1514" spans="1:24" x14ac:dyDescent="0.35">
      <c r="A1514" s="1">
        <v>480454</v>
      </c>
      <c r="B1514" s="1" t="s">
        <v>2361</v>
      </c>
      <c r="C1514" s="1">
        <v>103029203</v>
      </c>
      <c r="D1514" s="1">
        <v>454</v>
      </c>
      <c r="E1514" s="1" t="s">
        <v>2439</v>
      </c>
      <c r="F1514" s="1" t="s">
        <v>44</v>
      </c>
      <c r="G1514" s="1" t="s">
        <v>43</v>
      </c>
      <c r="H1514" s="1" t="s">
        <v>916</v>
      </c>
      <c r="S1514" s="1">
        <v>48</v>
      </c>
      <c r="T1514" s="1">
        <v>1</v>
      </c>
      <c r="U1514" s="1">
        <v>0</v>
      </c>
      <c r="V1514" s="1">
        <v>0</v>
      </c>
    </row>
    <row r="1515" spans="1:24" x14ac:dyDescent="0.35">
      <c r="A1515" s="1">
        <v>290468</v>
      </c>
      <c r="B1515" s="1" t="s">
        <v>2341</v>
      </c>
      <c r="C1515" s="1">
        <v>103029403</v>
      </c>
      <c r="D1515" s="1">
        <v>468</v>
      </c>
      <c r="E1515" s="1" t="s">
        <v>2440</v>
      </c>
      <c r="F1515" s="1" t="s">
        <v>44</v>
      </c>
      <c r="G1515" s="1" t="s">
        <v>43</v>
      </c>
      <c r="H1515" s="1" t="s">
        <v>916</v>
      </c>
      <c r="I1515" s="1">
        <v>1608291.81</v>
      </c>
      <c r="K1515" s="1">
        <v>353119</v>
      </c>
      <c r="L1515" s="1">
        <v>5501431</v>
      </c>
      <c r="S1515" s="1">
        <v>29</v>
      </c>
      <c r="T1515" s="1">
        <v>1</v>
      </c>
      <c r="U1515" s="1">
        <v>7462842</v>
      </c>
      <c r="V1515" s="1">
        <v>0</v>
      </c>
    </row>
    <row r="1516" spans="1:24" x14ac:dyDescent="0.35">
      <c r="A1516" s="1">
        <v>300468</v>
      </c>
      <c r="B1516" s="1" t="s">
        <v>2343</v>
      </c>
      <c r="C1516" s="1">
        <v>103029403</v>
      </c>
      <c r="D1516" s="1">
        <v>468</v>
      </c>
      <c r="E1516" s="1" t="s">
        <v>2440</v>
      </c>
      <c r="F1516" s="1" t="s">
        <v>44</v>
      </c>
      <c r="G1516" s="1" t="s">
        <v>43</v>
      </c>
      <c r="H1516" s="1" t="s">
        <v>916</v>
      </c>
      <c r="I1516" s="1">
        <v>1643594.74</v>
      </c>
      <c r="K1516" s="1">
        <v>353119</v>
      </c>
      <c r="L1516" s="1">
        <v>5714173.5</v>
      </c>
      <c r="M1516" s="1">
        <v>0.21274249255657196</v>
      </c>
      <c r="N1516" s="1">
        <v>3.8670392036437988</v>
      </c>
      <c r="O1516" s="1">
        <v>3.5302929580211639E-2</v>
      </c>
      <c r="P1516" s="1">
        <v>2.1950573921203613</v>
      </c>
      <c r="Q1516" s="1">
        <v>0</v>
      </c>
      <c r="S1516" s="1">
        <v>30</v>
      </c>
      <c r="T1516" s="1">
        <v>1</v>
      </c>
      <c r="U1516" s="1">
        <v>7710887</v>
      </c>
      <c r="V1516" s="1">
        <v>0.248045414686203</v>
      </c>
      <c r="W1516" s="1">
        <v>3.3237338066101074</v>
      </c>
      <c r="X1516" s="1">
        <v>3.3237338066101074</v>
      </c>
    </row>
    <row r="1517" spans="1:24" x14ac:dyDescent="0.35">
      <c r="A1517" s="1">
        <v>310468</v>
      </c>
      <c r="B1517" s="1" t="s">
        <v>2344</v>
      </c>
      <c r="C1517" s="1">
        <v>103029403</v>
      </c>
      <c r="D1517" s="1">
        <v>468</v>
      </c>
      <c r="E1517" s="1" t="s">
        <v>2440</v>
      </c>
      <c r="F1517" s="1" t="s">
        <v>44</v>
      </c>
      <c r="G1517" s="1" t="s">
        <v>43</v>
      </c>
      <c r="H1517" s="1" t="s">
        <v>916</v>
      </c>
      <c r="I1517" s="1">
        <v>1679098.5</v>
      </c>
      <c r="K1517" s="1">
        <v>353119</v>
      </c>
      <c r="L1517" s="1">
        <v>5857100.5</v>
      </c>
      <c r="M1517" s="1">
        <v>0.14292700588703156</v>
      </c>
      <c r="N1517" s="1">
        <v>2.5012717247009277</v>
      </c>
      <c r="O1517" s="1">
        <v>3.5503759980201721E-2</v>
      </c>
      <c r="P1517" s="1">
        <v>2.1601285934448242</v>
      </c>
      <c r="Q1517" s="1">
        <v>0</v>
      </c>
      <c r="S1517" s="1">
        <v>31</v>
      </c>
      <c r="T1517" s="1">
        <v>1</v>
      </c>
      <c r="U1517" s="1">
        <v>7889318</v>
      </c>
      <c r="V1517" s="1">
        <v>0.17843076586723328</v>
      </c>
      <c r="W1517" s="1">
        <v>2.3140139579772949</v>
      </c>
      <c r="X1517" s="1">
        <v>2.3140139579772949</v>
      </c>
    </row>
    <row r="1518" spans="1:24" x14ac:dyDescent="0.35">
      <c r="A1518" s="1">
        <v>320468</v>
      </c>
      <c r="B1518" s="1" t="s">
        <v>2345</v>
      </c>
      <c r="C1518" s="1">
        <v>103029403</v>
      </c>
      <c r="D1518" s="1">
        <v>468</v>
      </c>
      <c r="E1518" s="1" t="s">
        <v>2440</v>
      </c>
      <c r="F1518" s="1" t="s">
        <v>44</v>
      </c>
      <c r="G1518" s="1" t="s">
        <v>43</v>
      </c>
      <c r="H1518" s="1" t="s">
        <v>916</v>
      </c>
      <c r="I1518" s="1">
        <v>1688889.29</v>
      </c>
      <c r="K1518" s="1">
        <v>353119</v>
      </c>
      <c r="L1518" s="1">
        <v>5931290</v>
      </c>
      <c r="M1518" s="1">
        <v>7.4189499020576477E-2</v>
      </c>
      <c r="N1518" s="1">
        <v>1.266659140586853</v>
      </c>
      <c r="O1518" s="1">
        <v>9.7907902672886848E-3</v>
      </c>
      <c r="P1518" s="1">
        <v>0.58309799432754517</v>
      </c>
      <c r="Q1518" s="1">
        <v>0</v>
      </c>
      <c r="S1518" s="1">
        <v>32</v>
      </c>
      <c r="T1518" s="1">
        <v>1</v>
      </c>
      <c r="U1518" s="1">
        <v>7973298</v>
      </c>
      <c r="V1518" s="1">
        <v>8.3980292081832886E-2</v>
      </c>
      <c r="W1518" s="1">
        <v>1.0644773244857788</v>
      </c>
      <c r="X1518" s="1">
        <v>1.0644773244857788</v>
      </c>
    </row>
    <row r="1519" spans="1:24" x14ac:dyDescent="0.35">
      <c r="A1519" s="1">
        <v>330468</v>
      </c>
      <c r="B1519" s="1" t="s">
        <v>2346</v>
      </c>
      <c r="C1519" s="1">
        <v>103029403</v>
      </c>
      <c r="D1519" s="1">
        <v>468</v>
      </c>
      <c r="E1519" s="1" t="s">
        <v>2440</v>
      </c>
      <c r="F1519" s="1" t="s">
        <v>44</v>
      </c>
      <c r="G1519" s="1" t="s">
        <v>43</v>
      </c>
      <c r="H1519" s="1" t="s">
        <v>916</v>
      </c>
      <c r="I1519" s="1">
        <v>1735760.29</v>
      </c>
      <c r="K1519" s="1">
        <v>353119</v>
      </c>
      <c r="L1519" s="1">
        <v>6093934.5</v>
      </c>
      <c r="M1519" s="1">
        <v>0.16264450550079346</v>
      </c>
      <c r="N1519" s="1">
        <v>2.7421438694000244</v>
      </c>
      <c r="O1519" s="1">
        <v>4.6870999038219452E-2</v>
      </c>
      <c r="P1519" s="1">
        <v>2.7752559185028076</v>
      </c>
      <c r="Q1519" s="1">
        <v>0</v>
      </c>
      <c r="S1519" s="1">
        <v>33</v>
      </c>
      <c r="T1519" s="1">
        <v>1</v>
      </c>
      <c r="U1519" s="1">
        <v>8182814</v>
      </c>
      <c r="V1519" s="1">
        <v>0.20951551198959351</v>
      </c>
      <c r="W1519" s="1">
        <v>2.6277205944061279</v>
      </c>
      <c r="X1519" s="1">
        <v>2.6277205944061279</v>
      </c>
    </row>
    <row r="1520" spans="1:24" x14ac:dyDescent="0.35">
      <c r="A1520" s="1">
        <v>340468</v>
      </c>
      <c r="B1520" s="1" t="s">
        <v>2347</v>
      </c>
      <c r="C1520" s="1">
        <v>103029403</v>
      </c>
      <c r="D1520" s="1">
        <v>468</v>
      </c>
      <c r="E1520" s="1" t="s">
        <v>2440</v>
      </c>
      <c r="F1520" s="1" t="s">
        <v>44</v>
      </c>
      <c r="G1520" s="1" t="s">
        <v>43</v>
      </c>
      <c r="H1520" s="1" t="s">
        <v>916</v>
      </c>
      <c r="I1520" s="1">
        <v>1735709.45</v>
      </c>
      <c r="K1520" s="1">
        <v>353119</v>
      </c>
      <c r="L1520" s="1">
        <v>6093927</v>
      </c>
      <c r="M1520" s="1">
        <v>-7.4999998105340637E-6</v>
      </c>
      <c r="N1520" s="1">
        <v>-1.2307320139370859E-4</v>
      </c>
      <c r="O1520" s="1">
        <v>-5.0840000767493621E-5</v>
      </c>
      <c r="P1520" s="1">
        <v>-2.9289759695529938E-3</v>
      </c>
      <c r="Q1520" s="1">
        <v>0</v>
      </c>
      <c r="S1520" s="1">
        <v>34</v>
      </c>
      <c r="T1520" s="1">
        <v>1</v>
      </c>
      <c r="U1520" s="1">
        <v>8182755.5</v>
      </c>
      <c r="V1520" s="1">
        <v>-5.8339999668532982E-5</v>
      </c>
      <c r="W1520" s="1">
        <v>-7.14913010597229E-4</v>
      </c>
      <c r="X1520" s="1">
        <v>-7.14913010597229E-4</v>
      </c>
    </row>
    <row r="1521" spans="1:24" x14ac:dyDescent="0.35">
      <c r="A1521" s="1">
        <v>350468</v>
      </c>
      <c r="B1521" s="1" t="s">
        <v>2348</v>
      </c>
      <c r="C1521" s="1">
        <v>103029403</v>
      </c>
      <c r="D1521" s="1">
        <v>468</v>
      </c>
      <c r="E1521" s="1" t="s">
        <v>2440</v>
      </c>
      <c r="F1521" s="1" t="s">
        <v>44</v>
      </c>
      <c r="G1521" s="1" t="s">
        <v>43</v>
      </c>
      <c r="H1521" s="1" t="s">
        <v>916</v>
      </c>
      <c r="I1521" s="1">
        <v>1779792.47</v>
      </c>
      <c r="K1521" s="1">
        <v>353119</v>
      </c>
      <c r="L1521" s="1">
        <v>6436379.5</v>
      </c>
      <c r="M1521" s="1">
        <v>0.34245249629020691</v>
      </c>
      <c r="N1521" s="1">
        <v>5.619570255279541</v>
      </c>
      <c r="O1521" s="1">
        <v>4.4083021581172943E-2</v>
      </c>
      <c r="P1521" s="1">
        <v>2.5397696495056152</v>
      </c>
      <c r="Q1521" s="1">
        <v>0</v>
      </c>
      <c r="S1521" s="1">
        <v>35</v>
      </c>
      <c r="T1521" s="1">
        <v>1</v>
      </c>
      <c r="U1521" s="1">
        <v>8569291</v>
      </c>
      <c r="V1521" s="1">
        <v>0.38653552532196045</v>
      </c>
      <c r="W1521" s="1">
        <v>4.7237815856933594</v>
      </c>
      <c r="X1521" s="1">
        <v>4.7237815856933594</v>
      </c>
    </row>
    <row r="1522" spans="1:24" x14ac:dyDescent="0.35">
      <c r="A1522" s="1">
        <v>360468</v>
      </c>
      <c r="B1522" s="1" t="s">
        <v>2349</v>
      </c>
      <c r="C1522" s="1">
        <v>103029403</v>
      </c>
      <c r="D1522" s="1">
        <v>468</v>
      </c>
      <c r="E1522" s="1" t="s">
        <v>2440</v>
      </c>
      <c r="F1522" s="1" t="s">
        <v>44</v>
      </c>
      <c r="G1522" s="1" t="s">
        <v>43</v>
      </c>
      <c r="H1522" s="1" t="s">
        <v>916</v>
      </c>
      <c r="I1522" s="1">
        <v>1897746.34</v>
      </c>
      <c r="K1522" s="1">
        <v>353119</v>
      </c>
      <c r="L1522" s="1">
        <v>6929940</v>
      </c>
      <c r="M1522" s="1">
        <v>0.49356049299240112</v>
      </c>
      <c r="N1522" s="1">
        <v>7.6682939529418945</v>
      </c>
      <c r="O1522" s="1">
        <v>0.11795386672019958</v>
      </c>
      <c r="P1522" s="1">
        <v>6.6273946762084961</v>
      </c>
      <c r="Q1522" s="1">
        <v>0</v>
      </c>
      <c r="S1522" s="1">
        <v>36</v>
      </c>
      <c r="T1522" s="1">
        <v>1</v>
      </c>
      <c r="U1522" s="1">
        <v>9180806</v>
      </c>
      <c r="V1522" s="1">
        <v>0.61151432991027832</v>
      </c>
      <c r="W1522" s="1">
        <v>7.1361212730407715</v>
      </c>
      <c r="X1522" s="1">
        <v>7.1361212730407715</v>
      </c>
    </row>
    <row r="1523" spans="1:24" x14ac:dyDescent="0.35">
      <c r="A1523" s="1">
        <v>370468</v>
      </c>
      <c r="B1523" s="1" t="s">
        <v>2350</v>
      </c>
      <c r="C1523" s="1">
        <v>103029403</v>
      </c>
      <c r="D1523" s="1">
        <v>468</v>
      </c>
      <c r="E1523" s="1" t="s">
        <v>2440</v>
      </c>
      <c r="F1523" s="1" t="s">
        <v>44</v>
      </c>
      <c r="G1523" s="1" t="s">
        <v>43</v>
      </c>
      <c r="H1523" s="1" t="s">
        <v>916</v>
      </c>
      <c r="I1523" s="1">
        <v>1952750.66</v>
      </c>
      <c r="K1523" s="1">
        <v>353119</v>
      </c>
      <c r="L1523" s="1">
        <v>7849627.5</v>
      </c>
      <c r="M1523" s="1">
        <v>0.91968750953674316</v>
      </c>
      <c r="N1523" s="1">
        <v>13.271219253540039</v>
      </c>
      <c r="O1523" s="1">
        <v>5.5004321038722992E-2</v>
      </c>
      <c r="P1523" s="1">
        <v>2.898402214050293</v>
      </c>
      <c r="Q1523" s="1">
        <v>0</v>
      </c>
      <c r="S1523" s="1">
        <v>37</v>
      </c>
      <c r="T1523" s="1">
        <v>1</v>
      </c>
      <c r="U1523" s="1">
        <v>10155497</v>
      </c>
      <c r="V1523" s="1">
        <v>0.97469180822372437</v>
      </c>
      <c r="W1523" s="1">
        <v>10.616617202758789</v>
      </c>
      <c r="X1523" s="1">
        <v>10.616617202758789</v>
      </c>
    </row>
    <row r="1524" spans="1:24" x14ac:dyDescent="0.35">
      <c r="A1524" s="1">
        <v>380468</v>
      </c>
      <c r="B1524" s="1" t="s">
        <v>2351</v>
      </c>
      <c r="C1524" s="1">
        <v>103029403</v>
      </c>
      <c r="D1524" s="1">
        <v>468</v>
      </c>
      <c r="E1524" s="1" t="s">
        <v>2440</v>
      </c>
      <c r="F1524" s="1" t="s">
        <v>44</v>
      </c>
      <c r="G1524" s="1" t="s">
        <v>43</v>
      </c>
      <c r="H1524" s="1" t="s">
        <v>916</v>
      </c>
      <c r="I1524" s="1">
        <v>2023383</v>
      </c>
      <c r="K1524" s="1">
        <v>353119</v>
      </c>
      <c r="L1524" s="1">
        <v>8251683</v>
      </c>
      <c r="M1524" s="1">
        <v>0.40205550193786621</v>
      </c>
      <c r="N1524" s="1">
        <v>5.1219692230224609</v>
      </c>
      <c r="O1524" s="1">
        <v>7.0632338523864746E-2</v>
      </c>
      <c r="P1524" s="1">
        <v>3.6170690059661865</v>
      </c>
      <c r="Q1524" s="1">
        <v>0</v>
      </c>
      <c r="S1524" s="1">
        <v>38</v>
      </c>
      <c r="T1524" s="1">
        <v>1</v>
      </c>
      <c r="U1524" s="1">
        <v>10628185</v>
      </c>
      <c r="V1524" s="1">
        <v>0.47268784046173096</v>
      </c>
      <c r="W1524" s="1">
        <v>4.6545038223266602</v>
      </c>
      <c r="X1524" s="1">
        <v>4.6545038223266602</v>
      </c>
    </row>
    <row r="1525" spans="1:24" x14ac:dyDescent="0.35">
      <c r="A1525" s="1">
        <v>390468</v>
      </c>
      <c r="B1525" s="1" t="s">
        <v>2352</v>
      </c>
      <c r="C1525" s="1">
        <v>103029403</v>
      </c>
      <c r="D1525" s="1">
        <v>468</v>
      </c>
      <c r="E1525" s="1" t="s">
        <v>2440</v>
      </c>
      <c r="F1525" s="1" t="s">
        <v>44</v>
      </c>
      <c r="G1525" s="1" t="s">
        <v>43</v>
      </c>
      <c r="H1525" s="1" t="s">
        <v>916</v>
      </c>
      <c r="I1525" s="1">
        <v>2056979</v>
      </c>
      <c r="K1525" s="1">
        <v>403119</v>
      </c>
      <c r="L1525" s="1">
        <v>8373661</v>
      </c>
      <c r="M1525" s="1">
        <v>0.12197799980640411</v>
      </c>
      <c r="N1525" s="1">
        <v>1.4782196283340454</v>
      </c>
      <c r="O1525" s="1">
        <v>3.359600156545639E-2</v>
      </c>
      <c r="P1525" s="1">
        <v>1.6603876352310181</v>
      </c>
      <c r="Q1525" s="1">
        <v>5.000000074505806E-2</v>
      </c>
      <c r="S1525" s="1">
        <v>39</v>
      </c>
      <c r="T1525" s="1">
        <v>1</v>
      </c>
      <c r="U1525" s="1">
        <v>10833759</v>
      </c>
      <c r="V1525" s="1">
        <v>0.20557400584220886</v>
      </c>
      <c r="W1525" s="1">
        <v>1.9342342615127563</v>
      </c>
      <c r="X1525" s="1">
        <v>1.9342342615127563</v>
      </c>
    </row>
    <row r="1526" spans="1:24" x14ac:dyDescent="0.35">
      <c r="A1526" s="1">
        <v>400468</v>
      </c>
      <c r="B1526" s="1" t="s">
        <v>2353</v>
      </c>
      <c r="C1526" s="1">
        <v>103029403</v>
      </c>
      <c r="D1526" s="1">
        <v>468</v>
      </c>
      <c r="E1526" s="1" t="s">
        <v>2440</v>
      </c>
      <c r="F1526" s="1" t="s">
        <v>44</v>
      </c>
      <c r="G1526" s="1" t="s">
        <v>43</v>
      </c>
      <c r="H1526" s="1" t="s">
        <v>916</v>
      </c>
      <c r="S1526" s="1">
        <v>40</v>
      </c>
      <c r="T1526" s="1">
        <v>1</v>
      </c>
      <c r="U1526" s="1">
        <v>0</v>
      </c>
      <c r="V1526" s="1">
        <v>0</v>
      </c>
      <c r="W1526" s="1">
        <v>-100</v>
      </c>
      <c r="X1526" s="1">
        <v>-100</v>
      </c>
    </row>
    <row r="1527" spans="1:24" x14ac:dyDescent="0.35">
      <c r="A1527" s="1">
        <v>410468</v>
      </c>
      <c r="B1527" s="1" t="s">
        <v>2354</v>
      </c>
      <c r="C1527" s="1">
        <v>103029403</v>
      </c>
      <c r="D1527" s="1">
        <v>468</v>
      </c>
      <c r="E1527" s="1" t="s">
        <v>2440</v>
      </c>
      <c r="F1527" s="1" t="s">
        <v>44</v>
      </c>
      <c r="G1527" s="1" t="s">
        <v>43</v>
      </c>
      <c r="H1527" s="1" t="s">
        <v>916</v>
      </c>
      <c r="S1527" s="1">
        <v>41</v>
      </c>
      <c r="T1527" s="1">
        <v>1</v>
      </c>
      <c r="U1527" s="1">
        <v>0</v>
      </c>
      <c r="V1527" s="1">
        <v>0</v>
      </c>
    </row>
    <row r="1528" spans="1:24" x14ac:dyDescent="0.35">
      <c r="A1528" s="1">
        <v>420468</v>
      </c>
      <c r="B1528" s="1" t="s">
        <v>2355</v>
      </c>
      <c r="C1528" s="1">
        <v>103029403</v>
      </c>
      <c r="D1528" s="1">
        <v>468</v>
      </c>
      <c r="E1528" s="1" t="s">
        <v>2440</v>
      </c>
      <c r="F1528" s="1" t="s">
        <v>44</v>
      </c>
      <c r="G1528" s="1" t="s">
        <v>43</v>
      </c>
      <c r="H1528" s="1" t="s">
        <v>916</v>
      </c>
      <c r="S1528" s="1">
        <v>42</v>
      </c>
      <c r="T1528" s="1">
        <v>1</v>
      </c>
      <c r="U1528" s="1">
        <v>0</v>
      </c>
      <c r="V1528" s="1">
        <v>0</v>
      </c>
    </row>
    <row r="1529" spans="1:24" x14ac:dyDescent="0.35">
      <c r="A1529" s="1">
        <v>430468</v>
      </c>
      <c r="B1529" s="1" t="s">
        <v>2356</v>
      </c>
      <c r="C1529" s="1">
        <v>103029403</v>
      </c>
      <c r="D1529" s="1">
        <v>468</v>
      </c>
      <c r="E1529" s="1" t="s">
        <v>2440</v>
      </c>
      <c r="F1529" s="1" t="s">
        <v>44</v>
      </c>
      <c r="G1529" s="1" t="s">
        <v>43</v>
      </c>
      <c r="H1529" s="1" t="s">
        <v>916</v>
      </c>
      <c r="S1529" s="1">
        <v>43</v>
      </c>
      <c r="T1529" s="1">
        <v>1</v>
      </c>
      <c r="U1529" s="1">
        <v>0</v>
      </c>
      <c r="V1529" s="1">
        <v>0</v>
      </c>
    </row>
    <row r="1530" spans="1:24" x14ac:dyDescent="0.35">
      <c r="A1530" s="1">
        <v>440468</v>
      </c>
      <c r="B1530" s="1" t="s">
        <v>2357</v>
      </c>
      <c r="C1530" s="1">
        <v>103029403</v>
      </c>
      <c r="D1530" s="1">
        <v>468</v>
      </c>
      <c r="E1530" s="1" t="s">
        <v>2440</v>
      </c>
      <c r="F1530" s="1" t="s">
        <v>44</v>
      </c>
      <c r="G1530" s="1" t="s">
        <v>43</v>
      </c>
      <c r="H1530" s="1" t="s">
        <v>916</v>
      </c>
      <c r="S1530" s="1">
        <v>44</v>
      </c>
      <c r="T1530" s="1">
        <v>1</v>
      </c>
      <c r="U1530" s="1">
        <v>0</v>
      </c>
      <c r="V1530" s="1">
        <v>0</v>
      </c>
    </row>
    <row r="1531" spans="1:24" x14ac:dyDescent="0.35">
      <c r="A1531" s="1">
        <v>450468</v>
      </c>
      <c r="B1531" s="1" t="s">
        <v>2358</v>
      </c>
      <c r="C1531" s="1">
        <v>103029403</v>
      </c>
      <c r="D1531" s="1">
        <v>468</v>
      </c>
      <c r="E1531" s="1" t="s">
        <v>2440</v>
      </c>
      <c r="F1531" s="1" t="s">
        <v>44</v>
      </c>
      <c r="G1531" s="1" t="s">
        <v>43</v>
      </c>
      <c r="H1531" s="1" t="s">
        <v>916</v>
      </c>
      <c r="S1531" s="1">
        <v>45</v>
      </c>
      <c r="T1531" s="1">
        <v>1</v>
      </c>
      <c r="U1531" s="1">
        <v>0</v>
      </c>
      <c r="V1531" s="1">
        <v>0</v>
      </c>
    </row>
    <row r="1532" spans="1:24" x14ac:dyDescent="0.35">
      <c r="A1532" s="1">
        <v>460468</v>
      </c>
      <c r="B1532" s="1" t="s">
        <v>2359</v>
      </c>
      <c r="C1532" s="1">
        <v>103029403</v>
      </c>
      <c r="D1532" s="1">
        <v>468</v>
      </c>
      <c r="E1532" s="1" t="s">
        <v>2440</v>
      </c>
      <c r="F1532" s="1" t="s">
        <v>44</v>
      </c>
      <c r="G1532" s="1" t="s">
        <v>43</v>
      </c>
      <c r="H1532" s="1" t="s">
        <v>916</v>
      </c>
      <c r="S1532" s="1">
        <v>46</v>
      </c>
      <c r="T1532" s="1">
        <v>1</v>
      </c>
      <c r="U1532" s="1">
        <v>0</v>
      </c>
      <c r="V1532" s="1">
        <v>0</v>
      </c>
    </row>
    <row r="1533" spans="1:24" x14ac:dyDescent="0.35">
      <c r="A1533" s="1">
        <v>470468</v>
      </c>
      <c r="B1533" s="1" t="s">
        <v>2360</v>
      </c>
      <c r="C1533" s="1">
        <v>103029403</v>
      </c>
      <c r="D1533" s="1">
        <v>468</v>
      </c>
      <c r="E1533" s="1" t="s">
        <v>2440</v>
      </c>
      <c r="F1533" s="1" t="s">
        <v>44</v>
      </c>
      <c r="G1533" s="1" t="s">
        <v>43</v>
      </c>
      <c r="H1533" s="1" t="s">
        <v>916</v>
      </c>
      <c r="S1533" s="1">
        <v>47</v>
      </c>
      <c r="T1533" s="1">
        <v>1</v>
      </c>
      <c r="U1533" s="1">
        <v>0</v>
      </c>
      <c r="V1533" s="1">
        <v>0</v>
      </c>
    </row>
    <row r="1534" spans="1:24" x14ac:dyDescent="0.35">
      <c r="A1534" s="1">
        <v>480468</v>
      </c>
      <c r="B1534" s="1" t="s">
        <v>2361</v>
      </c>
      <c r="C1534" s="1">
        <v>103029403</v>
      </c>
      <c r="D1534" s="1">
        <v>468</v>
      </c>
      <c r="E1534" s="1" t="s">
        <v>2440</v>
      </c>
      <c r="F1534" s="1" t="s">
        <v>44</v>
      </c>
      <c r="G1534" s="1" t="s">
        <v>43</v>
      </c>
      <c r="H1534" s="1" t="s">
        <v>916</v>
      </c>
      <c r="S1534" s="1">
        <v>48</v>
      </c>
      <c r="T1534" s="1">
        <v>1</v>
      </c>
      <c r="U1534" s="1">
        <v>0</v>
      </c>
      <c r="V1534" s="1">
        <v>0</v>
      </c>
    </row>
    <row r="1535" spans="1:24" x14ac:dyDescent="0.35">
      <c r="A1535" s="1">
        <v>290472</v>
      </c>
      <c r="B1535" s="1" t="s">
        <v>2341</v>
      </c>
      <c r="C1535" s="1">
        <v>103029553</v>
      </c>
      <c r="D1535" s="1">
        <v>472</v>
      </c>
      <c r="E1535" s="1" t="s">
        <v>2441</v>
      </c>
      <c r="F1535" s="1" t="s">
        <v>44</v>
      </c>
      <c r="G1535" s="1" t="s">
        <v>43</v>
      </c>
      <c r="H1535" s="1" t="s">
        <v>916</v>
      </c>
      <c r="I1535" s="1">
        <v>1734587.88</v>
      </c>
      <c r="K1535" s="1">
        <v>337321</v>
      </c>
      <c r="L1535" s="1">
        <v>5437200</v>
      </c>
      <c r="S1535" s="1">
        <v>29</v>
      </c>
      <c r="T1535" s="1">
        <v>1</v>
      </c>
      <c r="U1535" s="1">
        <v>7509109</v>
      </c>
      <c r="V1535" s="1">
        <v>0</v>
      </c>
    </row>
    <row r="1536" spans="1:24" x14ac:dyDescent="0.35">
      <c r="A1536" s="1">
        <v>300472</v>
      </c>
      <c r="B1536" s="1" t="s">
        <v>2343</v>
      </c>
      <c r="C1536" s="1">
        <v>103029553</v>
      </c>
      <c r="D1536" s="1">
        <v>472</v>
      </c>
      <c r="E1536" s="1" t="s">
        <v>2441</v>
      </c>
      <c r="F1536" s="1" t="s">
        <v>44</v>
      </c>
      <c r="G1536" s="1" t="s">
        <v>43</v>
      </c>
      <c r="H1536" s="1" t="s">
        <v>916</v>
      </c>
      <c r="I1536" s="1">
        <v>1752795.09</v>
      </c>
      <c r="K1536" s="1">
        <v>337321</v>
      </c>
      <c r="L1536" s="1">
        <v>5598109</v>
      </c>
      <c r="M1536" s="1">
        <v>0.16090899705886841</v>
      </c>
      <c r="N1536" s="1">
        <v>2.959409236907959</v>
      </c>
      <c r="O1536" s="1">
        <v>1.8207209184765816E-2</v>
      </c>
      <c r="P1536" s="1">
        <v>1.0496562719345093</v>
      </c>
      <c r="Q1536" s="1">
        <v>0</v>
      </c>
      <c r="S1536" s="1">
        <v>30</v>
      </c>
      <c r="T1536" s="1">
        <v>1</v>
      </c>
      <c r="U1536" s="1">
        <v>7688225</v>
      </c>
      <c r="V1536" s="1">
        <v>0.17911620438098907</v>
      </c>
      <c r="W1536" s="1">
        <v>2.3853163719177246</v>
      </c>
      <c r="X1536" s="1">
        <v>2.3853163719177246</v>
      </c>
    </row>
    <row r="1537" spans="1:24" x14ac:dyDescent="0.35">
      <c r="A1537" s="1">
        <v>310472</v>
      </c>
      <c r="B1537" s="1" t="s">
        <v>2344</v>
      </c>
      <c r="C1537" s="1">
        <v>103029553</v>
      </c>
      <c r="D1537" s="1">
        <v>472</v>
      </c>
      <c r="E1537" s="1" t="s">
        <v>2441</v>
      </c>
      <c r="F1537" s="1" t="s">
        <v>44</v>
      </c>
      <c r="G1537" s="1" t="s">
        <v>43</v>
      </c>
      <c r="H1537" s="1" t="s">
        <v>916</v>
      </c>
      <c r="I1537" s="1">
        <v>1770327.14</v>
      </c>
      <c r="K1537" s="1">
        <v>337321</v>
      </c>
      <c r="L1537" s="1">
        <v>5662209.5</v>
      </c>
      <c r="M1537" s="1">
        <v>6.4100496470928192E-2</v>
      </c>
      <c r="N1537" s="1">
        <v>1.1450384855270386</v>
      </c>
      <c r="O1537" s="1">
        <v>1.7532050609588623E-2</v>
      </c>
      <c r="P1537" s="1">
        <v>1.0002338886260986</v>
      </c>
      <c r="Q1537" s="1">
        <v>0</v>
      </c>
      <c r="S1537" s="1">
        <v>31</v>
      </c>
      <c r="T1537" s="1">
        <v>1</v>
      </c>
      <c r="U1537" s="1">
        <v>7769857.5</v>
      </c>
      <c r="V1537" s="1">
        <v>8.1632547080516815E-2</v>
      </c>
      <c r="W1537" s="1">
        <v>1.0617860555648804</v>
      </c>
      <c r="X1537" s="1">
        <v>1.0617860555648804</v>
      </c>
    </row>
    <row r="1538" spans="1:24" x14ac:dyDescent="0.35">
      <c r="A1538" s="1">
        <v>320472</v>
      </c>
      <c r="B1538" s="1" t="s">
        <v>2345</v>
      </c>
      <c r="C1538" s="1">
        <v>103029553</v>
      </c>
      <c r="D1538" s="1">
        <v>472</v>
      </c>
      <c r="E1538" s="1" t="s">
        <v>2441</v>
      </c>
      <c r="F1538" s="1" t="s">
        <v>44</v>
      </c>
      <c r="G1538" s="1" t="s">
        <v>43</v>
      </c>
      <c r="H1538" s="1" t="s">
        <v>916</v>
      </c>
      <c r="I1538" s="1">
        <v>1788802.77</v>
      </c>
      <c r="K1538" s="1">
        <v>337321</v>
      </c>
      <c r="L1538" s="1">
        <v>5705917</v>
      </c>
      <c r="M1538" s="1">
        <v>4.3707501143217087E-2</v>
      </c>
      <c r="N1538" s="1">
        <v>0.7719159722328186</v>
      </c>
      <c r="O1538" s="1">
        <v>1.8475629389286041E-2</v>
      </c>
      <c r="P1538" s="1">
        <v>1.0436279773712158</v>
      </c>
      <c r="Q1538" s="1">
        <v>0</v>
      </c>
      <c r="S1538" s="1">
        <v>32</v>
      </c>
      <c r="T1538" s="1">
        <v>1</v>
      </c>
      <c r="U1538" s="1">
        <v>7832041</v>
      </c>
      <c r="V1538" s="1">
        <v>6.2183130532503128E-2</v>
      </c>
      <c r="W1538" s="1">
        <v>0.80031710863113403</v>
      </c>
      <c r="X1538" s="1">
        <v>0.80031710863113403</v>
      </c>
    </row>
    <row r="1539" spans="1:24" x14ac:dyDescent="0.35">
      <c r="A1539" s="1">
        <v>330472</v>
      </c>
      <c r="B1539" s="1" t="s">
        <v>2346</v>
      </c>
      <c r="C1539" s="1">
        <v>103029553</v>
      </c>
      <c r="D1539" s="1">
        <v>472</v>
      </c>
      <c r="E1539" s="1" t="s">
        <v>2441</v>
      </c>
      <c r="F1539" s="1" t="s">
        <v>44</v>
      </c>
      <c r="G1539" s="1" t="s">
        <v>43</v>
      </c>
      <c r="H1539" s="1" t="s">
        <v>916</v>
      </c>
      <c r="I1539" s="1">
        <v>1839886.48</v>
      </c>
      <c r="K1539" s="1">
        <v>337321</v>
      </c>
      <c r="L1539" s="1">
        <v>5833224</v>
      </c>
      <c r="M1539" s="1">
        <v>0.12730699777603149</v>
      </c>
      <c r="N1539" s="1">
        <v>2.23114013671875</v>
      </c>
      <c r="O1539" s="1">
        <v>5.1083710044622421E-2</v>
      </c>
      <c r="P1539" s="1">
        <v>2.8557486534118652</v>
      </c>
      <c r="Q1539" s="1">
        <v>0</v>
      </c>
      <c r="S1539" s="1">
        <v>33</v>
      </c>
      <c r="T1539" s="1">
        <v>1</v>
      </c>
      <c r="U1539" s="1">
        <v>8010431.5</v>
      </c>
      <c r="V1539" s="1">
        <v>0.17839071154594421</v>
      </c>
      <c r="W1539" s="1">
        <v>2.2777013778686523</v>
      </c>
      <c r="X1539" s="1">
        <v>2.2777013778686523</v>
      </c>
    </row>
    <row r="1540" spans="1:24" x14ac:dyDescent="0.35">
      <c r="A1540" s="1">
        <v>340472</v>
      </c>
      <c r="B1540" s="1" t="s">
        <v>2347</v>
      </c>
      <c r="C1540" s="1">
        <v>103029553</v>
      </c>
      <c r="D1540" s="1">
        <v>472</v>
      </c>
      <c r="E1540" s="1" t="s">
        <v>2441</v>
      </c>
      <c r="F1540" s="1" t="s">
        <v>44</v>
      </c>
      <c r="G1540" s="1" t="s">
        <v>43</v>
      </c>
      <c r="H1540" s="1" t="s">
        <v>916</v>
      </c>
      <c r="I1540" s="1">
        <v>1839844.9</v>
      </c>
      <c r="K1540" s="1">
        <v>337321</v>
      </c>
      <c r="L1540" s="1">
        <v>5833218.5</v>
      </c>
      <c r="M1540" s="1">
        <v>-5.5000000429572538E-6</v>
      </c>
      <c r="N1540" s="1">
        <v>-9.4287483079824597E-5</v>
      </c>
      <c r="O1540" s="1">
        <v>-4.1579998651286587E-5</v>
      </c>
      <c r="P1540" s="1">
        <v>-2.2599219810217619E-3</v>
      </c>
      <c r="Q1540" s="1">
        <v>0</v>
      </c>
      <c r="S1540" s="1">
        <v>34</v>
      </c>
      <c r="T1540" s="1">
        <v>1</v>
      </c>
      <c r="U1540" s="1">
        <v>8010384.5</v>
      </c>
      <c r="V1540" s="1">
        <v>-4.7080000513233244E-5</v>
      </c>
      <c r="W1540" s="1">
        <v>-5.8673491002991796E-4</v>
      </c>
      <c r="X1540" s="1">
        <v>-5.8673491002991796E-4</v>
      </c>
    </row>
    <row r="1541" spans="1:24" x14ac:dyDescent="0.35">
      <c r="A1541" s="1">
        <v>350472</v>
      </c>
      <c r="B1541" s="1" t="s">
        <v>2348</v>
      </c>
      <c r="C1541" s="1">
        <v>103029553</v>
      </c>
      <c r="D1541" s="1">
        <v>472</v>
      </c>
      <c r="E1541" s="1" t="s">
        <v>2441</v>
      </c>
      <c r="F1541" s="1" t="s">
        <v>44</v>
      </c>
      <c r="G1541" s="1" t="s">
        <v>43</v>
      </c>
      <c r="H1541" s="1" t="s">
        <v>916</v>
      </c>
      <c r="I1541" s="1">
        <v>1893942.78</v>
      </c>
      <c r="K1541" s="1">
        <v>337321</v>
      </c>
      <c r="L1541" s="1">
        <v>6112908</v>
      </c>
      <c r="M1541" s="1">
        <v>0.2796894907951355</v>
      </c>
      <c r="N1541" s="1">
        <v>4.794771671295166</v>
      </c>
      <c r="O1541" s="1">
        <v>5.4097879678010941E-2</v>
      </c>
      <c r="P1541" s="1">
        <v>2.9403500556945801</v>
      </c>
      <c r="Q1541" s="1">
        <v>0</v>
      </c>
      <c r="S1541" s="1">
        <v>35</v>
      </c>
      <c r="T1541" s="1">
        <v>1</v>
      </c>
      <c r="U1541" s="1">
        <v>8344172</v>
      </c>
      <c r="V1541" s="1">
        <v>0.33378738164901733</v>
      </c>
      <c r="W1541" s="1">
        <v>4.1669349670410156</v>
      </c>
      <c r="X1541" s="1">
        <v>4.1669349670410156</v>
      </c>
    </row>
    <row r="1542" spans="1:24" x14ac:dyDescent="0.35">
      <c r="A1542" s="1">
        <v>360472</v>
      </c>
      <c r="B1542" s="1" t="s">
        <v>2349</v>
      </c>
      <c r="C1542" s="1">
        <v>103029553</v>
      </c>
      <c r="D1542" s="1">
        <v>472</v>
      </c>
      <c r="E1542" s="1" t="s">
        <v>2441</v>
      </c>
      <c r="F1542" s="1" t="s">
        <v>44</v>
      </c>
      <c r="G1542" s="1" t="s">
        <v>43</v>
      </c>
      <c r="H1542" s="1" t="s">
        <v>916</v>
      </c>
      <c r="I1542" s="1">
        <v>2001649.56</v>
      </c>
      <c r="K1542" s="1">
        <v>337321</v>
      </c>
      <c r="L1542" s="1">
        <v>6771229.5</v>
      </c>
      <c r="M1542" s="1">
        <v>0.65832149982452393</v>
      </c>
      <c r="N1542" s="1">
        <v>10.769367218017578</v>
      </c>
      <c r="O1542" s="1">
        <v>0.10770677775144577</v>
      </c>
      <c r="P1542" s="1">
        <v>5.6869077682495117</v>
      </c>
      <c r="Q1542" s="1">
        <v>0</v>
      </c>
      <c r="S1542" s="1">
        <v>36</v>
      </c>
      <c r="T1542" s="1">
        <v>1</v>
      </c>
      <c r="U1542" s="1">
        <v>9110200</v>
      </c>
      <c r="V1542" s="1">
        <v>0.76602828502655029</v>
      </c>
      <c r="W1542" s="1">
        <v>9.1803960800170898</v>
      </c>
      <c r="X1542" s="1">
        <v>9.1803960800170898</v>
      </c>
    </row>
    <row r="1543" spans="1:24" x14ac:dyDescent="0.35">
      <c r="A1543" s="1">
        <v>370472</v>
      </c>
      <c r="B1543" s="1" t="s">
        <v>2350</v>
      </c>
      <c r="C1543" s="1">
        <v>103029553</v>
      </c>
      <c r="D1543" s="1">
        <v>472</v>
      </c>
      <c r="E1543" s="1" t="s">
        <v>2441</v>
      </c>
      <c r="F1543" s="1" t="s">
        <v>44</v>
      </c>
      <c r="G1543" s="1" t="s">
        <v>43</v>
      </c>
      <c r="H1543" s="1" t="s">
        <v>916</v>
      </c>
      <c r="I1543" s="1">
        <v>2069615.97</v>
      </c>
      <c r="K1543" s="1">
        <v>337321</v>
      </c>
      <c r="L1543" s="1">
        <v>7604600</v>
      </c>
      <c r="M1543" s="1">
        <v>0.83337050676345825</v>
      </c>
      <c r="N1543" s="1">
        <v>12.307520866394043</v>
      </c>
      <c r="O1543" s="1">
        <v>6.7966409027576447E-2</v>
      </c>
      <c r="P1543" s="1">
        <v>3.3955199718475342</v>
      </c>
      <c r="Q1543" s="1">
        <v>0</v>
      </c>
      <c r="S1543" s="1">
        <v>37</v>
      </c>
      <c r="T1543" s="1">
        <v>1</v>
      </c>
      <c r="U1543" s="1">
        <v>10011537</v>
      </c>
      <c r="V1543" s="1">
        <v>0.9013369083404541</v>
      </c>
      <c r="W1543" s="1">
        <v>9.8937129974365234</v>
      </c>
      <c r="X1543" s="1">
        <v>9.8937129974365234</v>
      </c>
    </row>
    <row r="1544" spans="1:24" x14ac:dyDescent="0.35">
      <c r="A1544" s="1">
        <v>380472</v>
      </c>
      <c r="B1544" s="1" t="s">
        <v>2351</v>
      </c>
      <c r="C1544" s="1">
        <v>103029553</v>
      </c>
      <c r="D1544" s="1">
        <v>472</v>
      </c>
      <c r="E1544" s="1" t="s">
        <v>2441</v>
      </c>
      <c r="F1544" s="1" t="s">
        <v>44</v>
      </c>
      <c r="G1544" s="1" t="s">
        <v>43</v>
      </c>
      <c r="H1544" s="1" t="s">
        <v>916</v>
      </c>
      <c r="I1544" s="1">
        <v>2163975</v>
      </c>
      <c r="K1544" s="1">
        <v>626431.8125</v>
      </c>
      <c r="L1544" s="1">
        <v>7935873</v>
      </c>
      <c r="M1544" s="1">
        <v>0.33127298951148987</v>
      </c>
      <c r="N1544" s="1">
        <v>4.3562188148498535</v>
      </c>
      <c r="O1544" s="1">
        <v>9.4359032809734344E-2</v>
      </c>
      <c r="P1544" s="1">
        <v>4.5592532157897949</v>
      </c>
      <c r="Q1544" s="1">
        <v>0.28911080956459045</v>
      </c>
      <c r="S1544" s="1">
        <v>38</v>
      </c>
      <c r="T1544" s="1">
        <v>1</v>
      </c>
      <c r="U1544" s="1">
        <v>10726280</v>
      </c>
      <c r="V1544" s="1">
        <v>0.71474283933639526</v>
      </c>
      <c r="W1544" s="1">
        <v>7.1391935348510742</v>
      </c>
      <c r="X1544" s="1">
        <v>7.1391935348510742</v>
      </c>
    </row>
    <row r="1545" spans="1:24" x14ac:dyDescent="0.35">
      <c r="A1545" s="1">
        <v>390472</v>
      </c>
      <c r="B1545" s="1" t="s">
        <v>2352</v>
      </c>
      <c r="C1545" s="1">
        <v>103029553</v>
      </c>
      <c r="D1545" s="1">
        <v>472</v>
      </c>
      <c r="E1545" s="1" t="s">
        <v>2441</v>
      </c>
      <c r="F1545" s="1" t="s">
        <v>44</v>
      </c>
      <c r="G1545" s="1" t="s">
        <v>43</v>
      </c>
      <c r="H1545" s="1" t="s">
        <v>916</v>
      </c>
      <c r="I1545" s="1">
        <v>2209318</v>
      </c>
      <c r="K1545" s="1">
        <v>915391.875</v>
      </c>
      <c r="L1545" s="1">
        <v>8048932</v>
      </c>
      <c r="M1545" s="1">
        <v>0.11305899918079376</v>
      </c>
      <c r="N1545" s="1">
        <v>1.4246573448181152</v>
      </c>
      <c r="O1545" s="1">
        <v>4.5343000441789627E-2</v>
      </c>
      <c r="P1545" s="1">
        <v>2.0953569412231445</v>
      </c>
      <c r="Q1545" s="1">
        <v>0.28896006941795349</v>
      </c>
      <c r="S1545" s="1">
        <v>39</v>
      </c>
      <c r="T1545" s="1">
        <v>1</v>
      </c>
      <c r="U1545" s="1">
        <v>11173642</v>
      </c>
      <c r="V1545" s="1">
        <v>0.44736206531524658</v>
      </c>
      <c r="W1545" s="1">
        <v>4.1707096099853516</v>
      </c>
      <c r="X1545" s="1">
        <v>4.1707096099853516</v>
      </c>
    </row>
    <row r="1546" spans="1:24" x14ac:dyDescent="0.35">
      <c r="A1546" s="1">
        <v>400472</v>
      </c>
      <c r="B1546" s="1" t="s">
        <v>2353</v>
      </c>
      <c r="C1546" s="1">
        <v>103029553</v>
      </c>
      <c r="D1546" s="1">
        <v>472</v>
      </c>
      <c r="E1546" s="1" t="s">
        <v>2441</v>
      </c>
      <c r="F1546" s="1" t="s">
        <v>44</v>
      </c>
      <c r="G1546" s="1" t="s">
        <v>43</v>
      </c>
      <c r="H1546" s="1" t="s">
        <v>916</v>
      </c>
      <c r="S1546" s="1">
        <v>40</v>
      </c>
      <c r="T1546" s="1">
        <v>1</v>
      </c>
      <c r="U1546" s="1">
        <v>0</v>
      </c>
      <c r="V1546" s="1">
        <v>0</v>
      </c>
      <c r="W1546" s="1">
        <v>-100</v>
      </c>
      <c r="X1546" s="1">
        <v>-100</v>
      </c>
    </row>
    <row r="1547" spans="1:24" x14ac:dyDescent="0.35">
      <c r="A1547" s="1">
        <v>410472</v>
      </c>
      <c r="B1547" s="1" t="s">
        <v>2354</v>
      </c>
      <c r="C1547" s="1">
        <v>103029553</v>
      </c>
      <c r="D1547" s="1">
        <v>472</v>
      </c>
      <c r="E1547" s="1" t="s">
        <v>2441</v>
      </c>
      <c r="F1547" s="1" t="s">
        <v>44</v>
      </c>
      <c r="G1547" s="1" t="s">
        <v>43</v>
      </c>
      <c r="H1547" s="1" t="s">
        <v>916</v>
      </c>
      <c r="S1547" s="1">
        <v>41</v>
      </c>
      <c r="T1547" s="1">
        <v>1</v>
      </c>
      <c r="U1547" s="1">
        <v>0</v>
      </c>
      <c r="V1547" s="1">
        <v>0</v>
      </c>
    </row>
    <row r="1548" spans="1:24" x14ac:dyDescent="0.35">
      <c r="A1548" s="1">
        <v>420472</v>
      </c>
      <c r="B1548" s="1" t="s">
        <v>2355</v>
      </c>
      <c r="C1548" s="1">
        <v>103029553</v>
      </c>
      <c r="D1548" s="1">
        <v>472</v>
      </c>
      <c r="E1548" s="1" t="s">
        <v>2441</v>
      </c>
      <c r="F1548" s="1" t="s">
        <v>44</v>
      </c>
      <c r="G1548" s="1" t="s">
        <v>43</v>
      </c>
      <c r="H1548" s="1" t="s">
        <v>916</v>
      </c>
      <c r="S1548" s="1">
        <v>42</v>
      </c>
      <c r="T1548" s="1">
        <v>1</v>
      </c>
      <c r="U1548" s="1">
        <v>0</v>
      </c>
      <c r="V1548" s="1">
        <v>0</v>
      </c>
    </row>
    <row r="1549" spans="1:24" x14ac:dyDescent="0.35">
      <c r="A1549" s="1">
        <v>430472</v>
      </c>
      <c r="B1549" s="1" t="s">
        <v>2356</v>
      </c>
      <c r="C1549" s="1">
        <v>103029553</v>
      </c>
      <c r="D1549" s="1">
        <v>472</v>
      </c>
      <c r="E1549" s="1" t="s">
        <v>2441</v>
      </c>
      <c r="F1549" s="1" t="s">
        <v>44</v>
      </c>
      <c r="G1549" s="1" t="s">
        <v>43</v>
      </c>
      <c r="H1549" s="1" t="s">
        <v>916</v>
      </c>
      <c r="S1549" s="1">
        <v>43</v>
      </c>
      <c r="T1549" s="1">
        <v>1</v>
      </c>
      <c r="U1549" s="1">
        <v>0</v>
      </c>
      <c r="V1549" s="1">
        <v>0</v>
      </c>
    </row>
    <row r="1550" spans="1:24" x14ac:dyDescent="0.35">
      <c r="A1550" s="1">
        <v>440472</v>
      </c>
      <c r="B1550" s="1" t="s">
        <v>2357</v>
      </c>
      <c r="C1550" s="1">
        <v>103029553</v>
      </c>
      <c r="D1550" s="1">
        <v>472</v>
      </c>
      <c r="E1550" s="1" t="s">
        <v>2441</v>
      </c>
      <c r="F1550" s="1" t="s">
        <v>44</v>
      </c>
      <c r="G1550" s="1" t="s">
        <v>43</v>
      </c>
      <c r="H1550" s="1" t="s">
        <v>916</v>
      </c>
      <c r="S1550" s="1">
        <v>44</v>
      </c>
      <c r="T1550" s="1">
        <v>1</v>
      </c>
      <c r="U1550" s="1">
        <v>0</v>
      </c>
      <c r="V1550" s="1">
        <v>0</v>
      </c>
    </row>
    <row r="1551" spans="1:24" x14ac:dyDescent="0.35">
      <c r="A1551" s="1">
        <v>450472</v>
      </c>
      <c r="B1551" s="1" t="s">
        <v>2358</v>
      </c>
      <c r="C1551" s="1">
        <v>103029553</v>
      </c>
      <c r="D1551" s="1">
        <v>472</v>
      </c>
      <c r="E1551" s="1" t="s">
        <v>2441</v>
      </c>
      <c r="F1551" s="1" t="s">
        <v>44</v>
      </c>
      <c r="G1551" s="1" t="s">
        <v>43</v>
      </c>
      <c r="H1551" s="1" t="s">
        <v>916</v>
      </c>
      <c r="S1551" s="1">
        <v>45</v>
      </c>
      <c r="T1551" s="1">
        <v>1</v>
      </c>
      <c r="U1551" s="1">
        <v>0</v>
      </c>
      <c r="V1551" s="1">
        <v>0</v>
      </c>
    </row>
    <row r="1552" spans="1:24" x14ac:dyDescent="0.35">
      <c r="A1552" s="1">
        <v>460472</v>
      </c>
      <c r="B1552" s="1" t="s">
        <v>2359</v>
      </c>
      <c r="C1552" s="1">
        <v>103029553</v>
      </c>
      <c r="D1552" s="1">
        <v>472</v>
      </c>
      <c r="E1552" s="1" t="s">
        <v>2441</v>
      </c>
      <c r="F1552" s="1" t="s">
        <v>44</v>
      </c>
      <c r="G1552" s="1" t="s">
        <v>43</v>
      </c>
      <c r="H1552" s="1" t="s">
        <v>916</v>
      </c>
      <c r="S1552" s="1">
        <v>46</v>
      </c>
      <c r="T1552" s="1">
        <v>1</v>
      </c>
      <c r="U1552" s="1">
        <v>0</v>
      </c>
      <c r="V1552" s="1">
        <v>0</v>
      </c>
    </row>
    <row r="1553" spans="1:24" x14ac:dyDescent="0.35">
      <c r="A1553" s="1">
        <v>470472</v>
      </c>
      <c r="B1553" s="1" t="s">
        <v>2360</v>
      </c>
      <c r="C1553" s="1">
        <v>103029553</v>
      </c>
      <c r="D1553" s="1">
        <v>472</v>
      </c>
      <c r="E1553" s="1" t="s">
        <v>2441</v>
      </c>
      <c r="F1553" s="1" t="s">
        <v>44</v>
      </c>
      <c r="G1553" s="1" t="s">
        <v>43</v>
      </c>
      <c r="H1553" s="1" t="s">
        <v>916</v>
      </c>
      <c r="S1553" s="1">
        <v>47</v>
      </c>
      <c r="T1553" s="1">
        <v>1</v>
      </c>
      <c r="U1553" s="1">
        <v>0</v>
      </c>
      <c r="V1553" s="1">
        <v>0</v>
      </c>
    </row>
    <row r="1554" spans="1:24" x14ac:dyDescent="0.35">
      <c r="A1554" s="1">
        <v>480472</v>
      </c>
      <c r="B1554" s="1" t="s">
        <v>2361</v>
      </c>
      <c r="C1554" s="1">
        <v>103029553</v>
      </c>
      <c r="D1554" s="1">
        <v>472</v>
      </c>
      <c r="E1554" s="1" t="s">
        <v>2441</v>
      </c>
      <c r="F1554" s="1" t="s">
        <v>44</v>
      </c>
      <c r="G1554" s="1" t="s">
        <v>43</v>
      </c>
      <c r="H1554" s="1" t="s">
        <v>916</v>
      </c>
      <c r="S1554" s="1">
        <v>48</v>
      </c>
      <c r="T1554" s="1">
        <v>1</v>
      </c>
      <c r="U1554" s="1">
        <v>0</v>
      </c>
      <c r="V1554" s="1">
        <v>0</v>
      </c>
    </row>
    <row r="1555" spans="1:24" x14ac:dyDescent="0.35">
      <c r="A1555" s="1">
        <v>290474</v>
      </c>
      <c r="B1555" s="1" t="s">
        <v>2341</v>
      </c>
      <c r="C1555" s="1">
        <v>103029603</v>
      </c>
      <c r="D1555" s="1">
        <v>474</v>
      </c>
      <c r="E1555" s="1" t="s">
        <v>2442</v>
      </c>
      <c r="F1555" s="1" t="s">
        <v>44</v>
      </c>
      <c r="G1555" s="1" t="s">
        <v>43</v>
      </c>
      <c r="H1555" s="1" t="s">
        <v>916</v>
      </c>
      <c r="I1555" s="1">
        <v>1953041.12</v>
      </c>
      <c r="K1555" s="1">
        <v>415436</v>
      </c>
      <c r="L1555" s="1">
        <v>6810679</v>
      </c>
      <c r="S1555" s="1">
        <v>29</v>
      </c>
      <c r="T1555" s="1">
        <v>1</v>
      </c>
      <c r="U1555" s="1">
        <v>9179156</v>
      </c>
      <c r="V1555" s="1">
        <v>0</v>
      </c>
    </row>
    <row r="1556" spans="1:24" x14ac:dyDescent="0.35">
      <c r="A1556" s="1">
        <v>300474</v>
      </c>
      <c r="B1556" s="1" t="s">
        <v>2343</v>
      </c>
      <c r="C1556" s="1">
        <v>103029603</v>
      </c>
      <c r="D1556" s="1">
        <v>474</v>
      </c>
      <c r="E1556" s="1" t="s">
        <v>2442</v>
      </c>
      <c r="F1556" s="1" t="s">
        <v>44</v>
      </c>
      <c r="G1556" s="1" t="s">
        <v>43</v>
      </c>
      <c r="H1556" s="1" t="s">
        <v>916</v>
      </c>
      <c r="I1556" s="1">
        <v>1988500.75</v>
      </c>
      <c r="K1556" s="1">
        <v>564170</v>
      </c>
      <c r="L1556" s="1">
        <v>7171279</v>
      </c>
      <c r="M1556" s="1">
        <v>0.36059999465942383</v>
      </c>
      <c r="N1556" s="1">
        <v>5.2946262359619141</v>
      </c>
      <c r="O1556" s="1">
        <v>3.5459630191326141E-2</v>
      </c>
      <c r="P1556" s="1">
        <v>1.8156110048294067</v>
      </c>
      <c r="Q1556" s="1">
        <v>0.14873400330543518</v>
      </c>
      <c r="S1556" s="1">
        <v>30</v>
      </c>
      <c r="T1556" s="1">
        <v>1</v>
      </c>
      <c r="U1556" s="1">
        <v>9723950</v>
      </c>
      <c r="V1556" s="1">
        <v>0.54479360580444336</v>
      </c>
      <c r="W1556" s="1">
        <v>5.9351210594177246</v>
      </c>
      <c r="X1556" s="1">
        <v>5.9351210594177246</v>
      </c>
    </row>
    <row r="1557" spans="1:24" x14ac:dyDescent="0.35">
      <c r="A1557" s="1">
        <v>310474</v>
      </c>
      <c r="B1557" s="1" t="s">
        <v>2344</v>
      </c>
      <c r="C1557" s="1">
        <v>103029603</v>
      </c>
      <c r="D1557" s="1">
        <v>474</v>
      </c>
      <c r="E1557" s="1" t="s">
        <v>2442</v>
      </c>
      <c r="F1557" s="1" t="s">
        <v>44</v>
      </c>
      <c r="G1557" s="1" t="s">
        <v>43</v>
      </c>
      <c r="H1557" s="1" t="s">
        <v>916</v>
      </c>
      <c r="I1557" s="1">
        <v>2191342.42</v>
      </c>
      <c r="K1557" s="1">
        <v>489803</v>
      </c>
      <c r="L1557" s="1">
        <v>7292236.5</v>
      </c>
      <c r="M1557" s="1">
        <v>0.12095750123262405</v>
      </c>
      <c r="N1557" s="1">
        <v>1.686693549156189</v>
      </c>
      <c r="O1557" s="1">
        <v>0.20284166932106018</v>
      </c>
      <c r="P1557" s="1">
        <v>10.20073413848877</v>
      </c>
      <c r="Q1557" s="1">
        <v>-7.436700165271759E-2</v>
      </c>
      <c r="S1557" s="1">
        <v>31</v>
      </c>
      <c r="T1557" s="1">
        <v>1</v>
      </c>
      <c r="U1557" s="1">
        <v>9973382</v>
      </c>
      <c r="V1557" s="1">
        <v>0.24943217635154724</v>
      </c>
      <c r="W1557" s="1">
        <v>2.5651304721832275</v>
      </c>
      <c r="X1557" s="1">
        <v>2.5651304721832275</v>
      </c>
    </row>
    <row r="1558" spans="1:24" x14ac:dyDescent="0.35">
      <c r="A1558" s="1">
        <v>320474</v>
      </c>
      <c r="B1558" s="1" t="s">
        <v>2345</v>
      </c>
      <c r="C1558" s="1">
        <v>103029603</v>
      </c>
      <c r="D1558" s="1">
        <v>474</v>
      </c>
      <c r="E1558" s="1" t="s">
        <v>2442</v>
      </c>
      <c r="F1558" s="1" t="s">
        <v>44</v>
      </c>
      <c r="G1558" s="1" t="s">
        <v>43</v>
      </c>
      <c r="H1558" s="1" t="s">
        <v>916</v>
      </c>
      <c r="I1558" s="1">
        <v>2102005.52</v>
      </c>
      <c r="L1558" s="1">
        <v>7411269</v>
      </c>
      <c r="M1558" s="1">
        <v>0.11903250217437744</v>
      </c>
      <c r="N1558" s="1">
        <v>1.6323181390762329</v>
      </c>
      <c r="O1558" s="1">
        <v>-8.9336901903152466E-2</v>
      </c>
      <c r="P1558" s="1">
        <v>-4.0768113136291504</v>
      </c>
      <c r="S1558" s="1">
        <v>32</v>
      </c>
      <c r="T1558" s="1">
        <v>1</v>
      </c>
      <c r="U1558" s="1">
        <v>9513274</v>
      </c>
      <c r="V1558" s="1">
        <v>2.9695600271224976E-2</v>
      </c>
      <c r="W1558" s="1">
        <v>-4.6133599281311035</v>
      </c>
      <c r="X1558" s="1">
        <v>-4.6133599281311035</v>
      </c>
    </row>
    <row r="1559" spans="1:24" x14ac:dyDescent="0.35">
      <c r="A1559" s="1">
        <v>330474</v>
      </c>
      <c r="B1559" s="1" t="s">
        <v>2346</v>
      </c>
      <c r="C1559" s="1">
        <v>103029603</v>
      </c>
      <c r="D1559" s="1">
        <v>474</v>
      </c>
      <c r="E1559" s="1" t="s">
        <v>2442</v>
      </c>
      <c r="F1559" s="1" t="s">
        <v>44</v>
      </c>
      <c r="G1559" s="1" t="s">
        <v>43</v>
      </c>
      <c r="H1559" s="1" t="s">
        <v>916</v>
      </c>
      <c r="I1559" s="1">
        <v>2248881.0699999998</v>
      </c>
      <c r="L1559" s="1">
        <v>7787093</v>
      </c>
      <c r="M1559" s="1">
        <v>0.37582400441169739</v>
      </c>
      <c r="N1559" s="1">
        <v>5.0709805488586426</v>
      </c>
      <c r="O1559" s="1">
        <v>0.14687554538249969</v>
      </c>
      <c r="P1559" s="1">
        <v>6.987401008605957</v>
      </c>
      <c r="S1559" s="1">
        <v>33</v>
      </c>
      <c r="T1559" s="1">
        <v>1</v>
      </c>
      <c r="U1559" s="1">
        <v>10035974</v>
      </c>
      <c r="V1559" s="1">
        <v>0.52269953489303589</v>
      </c>
      <c r="W1559" s="1">
        <v>5.4944281578063965</v>
      </c>
      <c r="X1559" s="1">
        <v>5.4944281578063965</v>
      </c>
    </row>
    <row r="1560" spans="1:24" x14ac:dyDescent="0.35">
      <c r="A1560" s="1">
        <v>340474</v>
      </c>
      <c r="B1560" s="1" t="s">
        <v>2347</v>
      </c>
      <c r="C1560" s="1">
        <v>103029603</v>
      </c>
      <c r="D1560" s="1">
        <v>474</v>
      </c>
      <c r="E1560" s="1" t="s">
        <v>2442</v>
      </c>
      <c r="F1560" s="1" t="s">
        <v>44</v>
      </c>
      <c r="G1560" s="1" t="s">
        <v>43</v>
      </c>
      <c r="H1560" s="1" t="s">
        <v>916</v>
      </c>
      <c r="I1560" s="1">
        <v>2248770.5600000001</v>
      </c>
      <c r="K1560" s="1">
        <v>489803</v>
      </c>
      <c r="L1560" s="1">
        <v>7787080</v>
      </c>
      <c r="M1560" s="1">
        <v>-1.2999999853491317E-5</v>
      </c>
      <c r="N1560" s="1">
        <v>-1.6694291844032705E-4</v>
      </c>
      <c r="O1560" s="1">
        <v>-1.1051000183215365E-4</v>
      </c>
      <c r="P1560" s="1">
        <v>-4.9139992333948612E-3</v>
      </c>
      <c r="S1560" s="1">
        <v>34</v>
      </c>
      <c r="T1560" s="1">
        <v>1</v>
      </c>
      <c r="U1560" s="1">
        <v>10525654</v>
      </c>
      <c r="V1560" s="1">
        <v>-1.2351000623311847E-4</v>
      </c>
      <c r="W1560" s="1">
        <v>4.8792471885681152</v>
      </c>
      <c r="X1560" s="1">
        <v>4.8792471885681152</v>
      </c>
    </row>
    <row r="1561" spans="1:24" x14ac:dyDescent="0.35">
      <c r="A1561" s="1">
        <v>350474</v>
      </c>
      <c r="B1561" s="1" t="s">
        <v>2348</v>
      </c>
      <c r="C1561" s="1">
        <v>103029603</v>
      </c>
      <c r="D1561" s="1">
        <v>474</v>
      </c>
      <c r="E1561" s="1" t="s">
        <v>2442</v>
      </c>
      <c r="F1561" s="1" t="s">
        <v>44</v>
      </c>
      <c r="G1561" s="1" t="s">
        <v>43</v>
      </c>
      <c r="H1561" s="1" t="s">
        <v>916</v>
      </c>
      <c r="I1561" s="1">
        <v>2399523.9</v>
      </c>
      <c r="K1561" s="1">
        <v>489803</v>
      </c>
      <c r="L1561" s="1">
        <v>8566232</v>
      </c>
      <c r="M1561" s="1">
        <v>0.77915197610855103</v>
      </c>
      <c r="N1561" s="1">
        <v>10.005702018737793</v>
      </c>
      <c r="O1561" s="1">
        <v>0.15075333416461945</v>
      </c>
      <c r="P1561" s="1">
        <v>6.7038116455078125</v>
      </c>
      <c r="Q1561" s="1">
        <v>0</v>
      </c>
      <c r="S1561" s="1">
        <v>35</v>
      </c>
      <c r="T1561" s="1">
        <v>1</v>
      </c>
      <c r="U1561" s="1">
        <v>11455559</v>
      </c>
      <c r="V1561" s="1">
        <v>0.92990529537200928</v>
      </c>
      <c r="W1561" s="1">
        <v>8.8346529006958008</v>
      </c>
      <c r="X1561" s="1">
        <v>8.8346529006958008</v>
      </c>
    </row>
    <row r="1562" spans="1:24" x14ac:dyDescent="0.35">
      <c r="A1562" s="1">
        <v>360474</v>
      </c>
      <c r="B1562" s="1" t="s">
        <v>2349</v>
      </c>
      <c r="C1562" s="1">
        <v>103029603</v>
      </c>
      <c r="D1562" s="1">
        <v>474</v>
      </c>
      <c r="E1562" s="1" t="s">
        <v>2442</v>
      </c>
      <c r="F1562" s="1" t="s">
        <v>44</v>
      </c>
      <c r="G1562" s="1" t="s">
        <v>43</v>
      </c>
      <c r="H1562" s="1" t="s">
        <v>916</v>
      </c>
      <c r="I1562" s="1">
        <v>2676967.9900000002</v>
      </c>
      <c r="K1562" s="1">
        <v>489803</v>
      </c>
      <c r="L1562" s="1">
        <v>9610493</v>
      </c>
      <c r="M1562" s="1">
        <v>1.0442609786987305</v>
      </c>
      <c r="N1562" s="1">
        <v>12.190435409545898</v>
      </c>
      <c r="O1562" s="1">
        <v>0.27744409441947937</v>
      </c>
      <c r="P1562" s="1">
        <v>11.562463760375977</v>
      </c>
      <c r="Q1562" s="1">
        <v>0</v>
      </c>
      <c r="S1562" s="1">
        <v>36</v>
      </c>
      <c r="T1562" s="1">
        <v>1</v>
      </c>
      <c r="U1562" s="1">
        <v>12777264</v>
      </c>
      <c r="V1562" s="1">
        <v>1.3217051029205322</v>
      </c>
      <c r="W1562" s="1">
        <v>11.537673950195313</v>
      </c>
      <c r="X1562" s="1">
        <v>11.537673950195313</v>
      </c>
    </row>
    <row r="1563" spans="1:24" x14ac:dyDescent="0.35">
      <c r="A1563" s="1">
        <v>370474</v>
      </c>
      <c r="B1563" s="1" t="s">
        <v>2350</v>
      </c>
      <c r="C1563" s="1">
        <v>103029603</v>
      </c>
      <c r="D1563" s="1">
        <v>474</v>
      </c>
      <c r="E1563" s="1" t="s">
        <v>2442</v>
      </c>
      <c r="F1563" s="1" t="s">
        <v>44</v>
      </c>
      <c r="G1563" s="1" t="s">
        <v>43</v>
      </c>
      <c r="H1563" s="1" t="s">
        <v>916</v>
      </c>
      <c r="I1563" s="1">
        <v>2841641.92</v>
      </c>
      <c r="K1563" s="1">
        <v>839803</v>
      </c>
      <c r="L1563" s="1">
        <v>11411960</v>
      </c>
      <c r="M1563" s="1">
        <v>1.8014669418334961</v>
      </c>
      <c r="N1563" s="1">
        <v>18.744792938232422</v>
      </c>
      <c r="O1563" s="1">
        <v>0.16467392444610596</v>
      </c>
      <c r="P1563" s="1">
        <v>6.1515092849731445</v>
      </c>
      <c r="Q1563" s="1">
        <v>0.34999999403953552</v>
      </c>
      <c r="S1563" s="1">
        <v>37</v>
      </c>
      <c r="T1563" s="1">
        <v>1</v>
      </c>
      <c r="U1563" s="1">
        <v>15093405</v>
      </c>
      <c r="V1563" s="1">
        <v>2.31614089012146</v>
      </c>
      <c r="W1563" s="1">
        <v>18.127050399780273</v>
      </c>
      <c r="X1563" s="1">
        <v>18.127050399780273</v>
      </c>
    </row>
    <row r="1564" spans="1:24" x14ac:dyDescent="0.35">
      <c r="A1564" s="1">
        <v>380474</v>
      </c>
      <c r="B1564" s="1" t="s">
        <v>2351</v>
      </c>
      <c r="C1564" s="1">
        <v>103029603</v>
      </c>
      <c r="D1564" s="1">
        <v>474</v>
      </c>
      <c r="E1564" s="1" t="s">
        <v>2442</v>
      </c>
      <c r="F1564" s="1" t="s">
        <v>44</v>
      </c>
      <c r="G1564" s="1" t="s">
        <v>43</v>
      </c>
      <c r="H1564" s="1" t="s">
        <v>916</v>
      </c>
      <c r="I1564" s="1">
        <v>3099120</v>
      </c>
      <c r="K1564" s="1">
        <v>1702268</v>
      </c>
      <c r="L1564" s="1">
        <v>11966573</v>
      </c>
      <c r="M1564" s="1">
        <v>0.55461299419403076</v>
      </c>
      <c r="N1564" s="1">
        <v>4.8599276542663574</v>
      </c>
      <c r="O1564" s="1">
        <v>0.25747808814048767</v>
      </c>
      <c r="P1564" s="1">
        <v>9.0608911514282227</v>
      </c>
      <c r="Q1564" s="1">
        <v>0.8624650239944458</v>
      </c>
      <c r="S1564" s="1">
        <v>38</v>
      </c>
      <c r="T1564" s="1">
        <v>1</v>
      </c>
      <c r="U1564" s="1">
        <v>16767961</v>
      </c>
      <c r="V1564" s="1">
        <v>1.6745561361312866</v>
      </c>
      <c r="W1564" s="1">
        <v>11.094620704650879</v>
      </c>
      <c r="X1564" s="1">
        <v>11.094620704650879</v>
      </c>
    </row>
    <row r="1565" spans="1:24" x14ac:dyDescent="0.35">
      <c r="A1565" s="1">
        <v>390474</v>
      </c>
      <c r="B1565" s="1" t="s">
        <v>2352</v>
      </c>
      <c r="C1565" s="1">
        <v>103029603</v>
      </c>
      <c r="D1565" s="1">
        <v>474</v>
      </c>
      <c r="E1565" s="1" t="s">
        <v>2442</v>
      </c>
      <c r="F1565" s="1" t="s">
        <v>44</v>
      </c>
      <c r="G1565" s="1" t="s">
        <v>43</v>
      </c>
      <c r="H1565" s="1" t="s">
        <v>916</v>
      </c>
      <c r="I1565" s="1">
        <v>3140671</v>
      </c>
      <c r="K1565" s="1">
        <v>2858104.5</v>
      </c>
      <c r="L1565" s="1">
        <v>12069216</v>
      </c>
      <c r="M1565" s="1">
        <v>0.10264299809932709</v>
      </c>
      <c r="N1565" s="1">
        <v>0.85774767398834229</v>
      </c>
      <c r="O1565" s="1">
        <v>4.1551001369953156E-2</v>
      </c>
      <c r="P1565" s="1">
        <v>1.3407354354858398</v>
      </c>
      <c r="Q1565" s="1">
        <v>1.1558364629745483</v>
      </c>
      <c r="S1565" s="1">
        <v>39</v>
      </c>
      <c r="T1565" s="1">
        <v>1</v>
      </c>
      <c r="U1565" s="1">
        <v>18067992</v>
      </c>
      <c r="V1565" s="1">
        <v>1.3000304698944092</v>
      </c>
      <c r="W1565" s="1">
        <v>7.7530655860900879</v>
      </c>
      <c r="X1565" s="1">
        <v>7.7530655860900879</v>
      </c>
    </row>
    <row r="1566" spans="1:24" x14ac:dyDescent="0.35">
      <c r="A1566" s="1">
        <v>400474</v>
      </c>
      <c r="B1566" s="1" t="s">
        <v>2353</v>
      </c>
      <c r="C1566" s="1">
        <v>103029603</v>
      </c>
      <c r="D1566" s="1">
        <v>474</v>
      </c>
      <c r="E1566" s="1" t="s">
        <v>2442</v>
      </c>
      <c r="F1566" s="1" t="s">
        <v>44</v>
      </c>
      <c r="G1566" s="1" t="s">
        <v>43</v>
      </c>
      <c r="H1566" s="1" t="s">
        <v>916</v>
      </c>
      <c r="S1566" s="1">
        <v>40</v>
      </c>
      <c r="T1566" s="1">
        <v>1</v>
      </c>
      <c r="U1566" s="1">
        <v>0</v>
      </c>
      <c r="V1566" s="1">
        <v>0</v>
      </c>
      <c r="W1566" s="1">
        <v>-100</v>
      </c>
      <c r="X1566" s="1">
        <v>-100</v>
      </c>
    </row>
    <row r="1567" spans="1:24" x14ac:dyDescent="0.35">
      <c r="A1567" s="1">
        <v>410474</v>
      </c>
      <c r="B1567" s="1" t="s">
        <v>2354</v>
      </c>
      <c r="C1567" s="1">
        <v>103029603</v>
      </c>
      <c r="D1567" s="1">
        <v>474</v>
      </c>
      <c r="E1567" s="1" t="s">
        <v>2442</v>
      </c>
      <c r="F1567" s="1" t="s">
        <v>44</v>
      </c>
      <c r="G1567" s="1" t="s">
        <v>43</v>
      </c>
      <c r="H1567" s="1" t="s">
        <v>916</v>
      </c>
      <c r="S1567" s="1">
        <v>41</v>
      </c>
      <c r="T1567" s="1">
        <v>1</v>
      </c>
      <c r="U1567" s="1">
        <v>0</v>
      </c>
      <c r="V1567" s="1">
        <v>0</v>
      </c>
    </row>
    <row r="1568" spans="1:24" x14ac:dyDescent="0.35">
      <c r="A1568" s="1">
        <v>420474</v>
      </c>
      <c r="B1568" s="1" t="s">
        <v>2355</v>
      </c>
      <c r="C1568" s="1">
        <v>103029603</v>
      </c>
      <c r="D1568" s="1">
        <v>474</v>
      </c>
      <c r="E1568" s="1" t="s">
        <v>2442</v>
      </c>
      <c r="F1568" s="1" t="s">
        <v>44</v>
      </c>
      <c r="G1568" s="1" t="s">
        <v>43</v>
      </c>
      <c r="H1568" s="1" t="s">
        <v>916</v>
      </c>
      <c r="S1568" s="1">
        <v>42</v>
      </c>
      <c r="T1568" s="1">
        <v>1</v>
      </c>
      <c r="U1568" s="1">
        <v>0</v>
      </c>
      <c r="V1568" s="1">
        <v>0</v>
      </c>
    </row>
    <row r="1569" spans="1:24" x14ac:dyDescent="0.35">
      <c r="A1569" s="1">
        <v>430474</v>
      </c>
      <c r="B1569" s="1" t="s">
        <v>2356</v>
      </c>
      <c r="C1569" s="1">
        <v>103029603</v>
      </c>
      <c r="D1569" s="1">
        <v>474</v>
      </c>
      <c r="E1569" s="1" t="s">
        <v>2442</v>
      </c>
      <c r="F1569" s="1" t="s">
        <v>44</v>
      </c>
      <c r="G1569" s="1" t="s">
        <v>43</v>
      </c>
      <c r="H1569" s="1" t="s">
        <v>916</v>
      </c>
      <c r="S1569" s="1">
        <v>43</v>
      </c>
      <c r="T1569" s="1">
        <v>1</v>
      </c>
      <c r="U1569" s="1">
        <v>0</v>
      </c>
      <c r="V1569" s="1">
        <v>0</v>
      </c>
    </row>
    <row r="1570" spans="1:24" x14ac:dyDescent="0.35">
      <c r="A1570" s="1">
        <v>440474</v>
      </c>
      <c r="B1570" s="1" t="s">
        <v>2357</v>
      </c>
      <c r="C1570" s="1">
        <v>103029603</v>
      </c>
      <c r="D1570" s="1">
        <v>474</v>
      </c>
      <c r="E1570" s="1" t="s">
        <v>2442</v>
      </c>
      <c r="F1570" s="1" t="s">
        <v>44</v>
      </c>
      <c r="G1570" s="1" t="s">
        <v>43</v>
      </c>
      <c r="H1570" s="1" t="s">
        <v>916</v>
      </c>
      <c r="S1570" s="1">
        <v>44</v>
      </c>
      <c r="T1570" s="1">
        <v>1</v>
      </c>
      <c r="U1570" s="1">
        <v>0</v>
      </c>
      <c r="V1570" s="1">
        <v>0</v>
      </c>
    </row>
    <row r="1571" spans="1:24" x14ac:dyDescent="0.35">
      <c r="A1571" s="1">
        <v>450474</v>
      </c>
      <c r="B1571" s="1" t="s">
        <v>2358</v>
      </c>
      <c r="C1571" s="1">
        <v>103029603</v>
      </c>
      <c r="D1571" s="1">
        <v>474</v>
      </c>
      <c r="E1571" s="1" t="s">
        <v>2442</v>
      </c>
      <c r="F1571" s="1" t="s">
        <v>44</v>
      </c>
      <c r="G1571" s="1" t="s">
        <v>43</v>
      </c>
      <c r="H1571" s="1" t="s">
        <v>916</v>
      </c>
      <c r="S1571" s="1">
        <v>45</v>
      </c>
      <c r="T1571" s="1">
        <v>1</v>
      </c>
      <c r="U1571" s="1">
        <v>0</v>
      </c>
      <c r="V1571" s="1">
        <v>0</v>
      </c>
    </row>
    <row r="1572" spans="1:24" x14ac:dyDescent="0.35">
      <c r="A1572" s="1">
        <v>460474</v>
      </c>
      <c r="B1572" s="1" t="s">
        <v>2359</v>
      </c>
      <c r="C1572" s="1">
        <v>103029603</v>
      </c>
      <c r="D1572" s="1">
        <v>474</v>
      </c>
      <c r="E1572" s="1" t="s">
        <v>2442</v>
      </c>
      <c r="F1572" s="1" t="s">
        <v>44</v>
      </c>
      <c r="G1572" s="1" t="s">
        <v>43</v>
      </c>
      <c r="H1572" s="1" t="s">
        <v>916</v>
      </c>
      <c r="S1572" s="1">
        <v>46</v>
      </c>
      <c r="T1572" s="1">
        <v>1</v>
      </c>
      <c r="U1572" s="1">
        <v>0</v>
      </c>
      <c r="V1572" s="1">
        <v>0</v>
      </c>
    </row>
    <row r="1573" spans="1:24" x14ac:dyDescent="0.35">
      <c r="A1573" s="1">
        <v>470474</v>
      </c>
      <c r="B1573" s="1" t="s">
        <v>2360</v>
      </c>
      <c r="C1573" s="1">
        <v>103029603</v>
      </c>
      <c r="D1573" s="1">
        <v>474</v>
      </c>
      <c r="E1573" s="1" t="s">
        <v>2442</v>
      </c>
      <c r="F1573" s="1" t="s">
        <v>44</v>
      </c>
      <c r="G1573" s="1" t="s">
        <v>43</v>
      </c>
      <c r="H1573" s="1" t="s">
        <v>916</v>
      </c>
      <c r="S1573" s="1">
        <v>47</v>
      </c>
      <c r="T1573" s="1">
        <v>1</v>
      </c>
      <c r="U1573" s="1">
        <v>0</v>
      </c>
      <c r="V1573" s="1">
        <v>0</v>
      </c>
    </row>
    <row r="1574" spans="1:24" x14ac:dyDescent="0.35">
      <c r="A1574" s="1">
        <v>480474</v>
      </c>
      <c r="B1574" s="1" t="s">
        <v>2361</v>
      </c>
      <c r="C1574" s="1">
        <v>103029603</v>
      </c>
      <c r="D1574" s="1">
        <v>474</v>
      </c>
      <c r="E1574" s="1" t="s">
        <v>2442</v>
      </c>
      <c r="F1574" s="1" t="s">
        <v>44</v>
      </c>
      <c r="G1574" s="1" t="s">
        <v>43</v>
      </c>
      <c r="H1574" s="1" t="s">
        <v>916</v>
      </c>
      <c r="S1574" s="1">
        <v>48</v>
      </c>
      <c r="T1574" s="1">
        <v>1</v>
      </c>
      <c r="U1574" s="1">
        <v>0</v>
      </c>
      <c r="V1574" s="1">
        <v>0</v>
      </c>
    </row>
    <row r="1575" spans="1:24" x14ac:dyDescent="0.35">
      <c r="A1575" s="1">
        <v>290483</v>
      </c>
      <c r="B1575" s="1" t="s">
        <v>2341</v>
      </c>
      <c r="C1575" s="1">
        <v>103029803</v>
      </c>
      <c r="D1575" s="1">
        <v>483</v>
      </c>
      <c r="E1575" s="1" t="s">
        <v>2443</v>
      </c>
      <c r="F1575" s="1" t="s">
        <v>44</v>
      </c>
      <c r="G1575" s="1" t="s">
        <v>43</v>
      </c>
      <c r="H1575" s="1" t="s">
        <v>916</v>
      </c>
      <c r="I1575" s="1">
        <v>1208627.69</v>
      </c>
      <c r="K1575" s="1">
        <v>280424</v>
      </c>
      <c r="L1575" s="1">
        <v>10277065</v>
      </c>
      <c r="S1575" s="1">
        <v>29</v>
      </c>
      <c r="T1575" s="1">
        <v>1</v>
      </c>
      <c r="U1575" s="1">
        <v>11766117</v>
      </c>
      <c r="V1575" s="1">
        <v>0</v>
      </c>
    </row>
    <row r="1576" spans="1:24" x14ac:dyDescent="0.35">
      <c r="A1576" s="1">
        <v>300483</v>
      </c>
      <c r="B1576" s="1" t="s">
        <v>2343</v>
      </c>
      <c r="C1576" s="1">
        <v>103029803</v>
      </c>
      <c r="D1576" s="1">
        <v>483</v>
      </c>
      <c r="E1576" s="1" t="s">
        <v>2443</v>
      </c>
      <c r="F1576" s="1" t="s">
        <v>44</v>
      </c>
      <c r="G1576" s="1" t="s">
        <v>43</v>
      </c>
      <c r="H1576" s="1" t="s">
        <v>916</v>
      </c>
      <c r="I1576" s="1">
        <v>1212308.5</v>
      </c>
      <c r="K1576" s="1">
        <v>280424</v>
      </c>
      <c r="L1576" s="1">
        <v>10487310</v>
      </c>
      <c r="M1576" s="1">
        <v>0.21024499833583832</v>
      </c>
      <c r="N1576" s="1">
        <v>2.0457689762115479</v>
      </c>
      <c r="O1576" s="1">
        <v>3.6808100994676352E-3</v>
      </c>
      <c r="P1576" s="1">
        <v>0.30454456806182861</v>
      </c>
      <c r="Q1576" s="1">
        <v>0</v>
      </c>
      <c r="S1576" s="1">
        <v>30</v>
      </c>
      <c r="T1576" s="1">
        <v>1</v>
      </c>
      <c r="U1576" s="1">
        <v>11980042</v>
      </c>
      <c r="V1576" s="1">
        <v>0.2139258086681366</v>
      </c>
      <c r="W1576" s="1">
        <v>1.8181444406509399</v>
      </c>
      <c r="X1576" s="1">
        <v>1.8181444406509399</v>
      </c>
    </row>
    <row r="1577" spans="1:24" x14ac:dyDescent="0.35">
      <c r="A1577" s="1">
        <v>310483</v>
      </c>
      <c r="B1577" s="1" t="s">
        <v>2344</v>
      </c>
      <c r="C1577" s="1">
        <v>103029803</v>
      </c>
      <c r="D1577" s="1">
        <v>483</v>
      </c>
      <c r="E1577" s="1" t="s">
        <v>2443</v>
      </c>
      <c r="F1577" s="1" t="s">
        <v>44</v>
      </c>
      <c r="G1577" s="1" t="s">
        <v>43</v>
      </c>
      <c r="H1577" s="1" t="s">
        <v>916</v>
      </c>
      <c r="I1577" s="1">
        <v>1391574.7</v>
      </c>
      <c r="K1577" s="1">
        <v>280424</v>
      </c>
      <c r="L1577" s="1">
        <v>10579711</v>
      </c>
      <c r="M1577" s="1">
        <v>9.2400997877120972E-2</v>
      </c>
      <c r="N1577" s="1">
        <v>0.88107436895370483</v>
      </c>
      <c r="O1577" s="1">
        <v>0.17926619946956635</v>
      </c>
      <c r="P1577" s="1">
        <v>14.787177085876465</v>
      </c>
      <c r="Q1577" s="1">
        <v>0</v>
      </c>
      <c r="S1577" s="1">
        <v>31</v>
      </c>
      <c r="T1577" s="1">
        <v>1</v>
      </c>
      <c r="U1577" s="1">
        <v>12251710</v>
      </c>
      <c r="V1577" s="1">
        <v>0.27166718244552612</v>
      </c>
      <c r="W1577" s="1">
        <v>2.2676715850830078</v>
      </c>
      <c r="X1577" s="1">
        <v>2.2676715850830078</v>
      </c>
    </row>
    <row r="1578" spans="1:24" x14ac:dyDescent="0.35">
      <c r="A1578" s="1">
        <v>320483</v>
      </c>
      <c r="B1578" s="1" t="s">
        <v>2345</v>
      </c>
      <c r="C1578" s="1">
        <v>103029803</v>
      </c>
      <c r="D1578" s="1">
        <v>483</v>
      </c>
      <c r="E1578" s="1" t="s">
        <v>2443</v>
      </c>
      <c r="F1578" s="1" t="s">
        <v>44</v>
      </c>
      <c r="G1578" s="1" t="s">
        <v>43</v>
      </c>
      <c r="H1578" s="1" t="s">
        <v>916</v>
      </c>
      <c r="I1578" s="1">
        <v>1241300.6200000001</v>
      </c>
      <c r="K1578" s="1">
        <v>280424</v>
      </c>
      <c r="L1578" s="1">
        <v>10666757</v>
      </c>
      <c r="M1578" s="1">
        <v>8.7045997381210327E-2</v>
      </c>
      <c r="N1578" s="1">
        <v>0.82276350259780884</v>
      </c>
      <c r="O1578" s="1">
        <v>-0.15027408301830292</v>
      </c>
      <c r="P1578" s="1">
        <v>-10.798851013183594</v>
      </c>
      <c r="Q1578" s="1">
        <v>0</v>
      </c>
      <c r="S1578" s="1">
        <v>32</v>
      </c>
      <c r="T1578" s="1">
        <v>1</v>
      </c>
      <c r="U1578" s="1">
        <v>12188482</v>
      </c>
      <c r="V1578" s="1">
        <v>-6.322808563709259E-2</v>
      </c>
      <c r="W1578" s="1">
        <v>-0.51607489585876465</v>
      </c>
      <c r="X1578" s="1">
        <v>-0.51607489585876465</v>
      </c>
    </row>
    <row r="1579" spans="1:24" x14ac:dyDescent="0.35">
      <c r="A1579" s="1">
        <v>330483</v>
      </c>
      <c r="B1579" s="1" t="s">
        <v>2346</v>
      </c>
      <c r="C1579" s="1">
        <v>103029803</v>
      </c>
      <c r="D1579" s="1">
        <v>483</v>
      </c>
      <c r="E1579" s="1" t="s">
        <v>2443</v>
      </c>
      <c r="F1579" s="1" t="s">
        <v>44</v>
      </c>
      <c r="G1579" s="1" t="s">
        <v>43</v>
      </c>
      <c r="H1579" s="1" t="s">
        <v>916</v>
      </c>
      <c r="I1579" s="1">
        <v>1272790.76</v>
      </c>
      <c r="K1579" s="1">
        <v>280424</v>
      </c>
      <c r="L1579" s="1">
        <v>10872308</v>
      </c>
      <c r="M1579" s="1">
        <v>0.20555099844932556</v>
      </c>
      <c r="N1579" s="1">
        <v>1.9270243644714355</v>
      </c>
      <c r="O1579" s="1">
        <v>3.1490139663219452E-2</v>
      </c>
      <c r="P1579" s="1">
        <v>2.5368664264678955</v>
      </c>
      <c r="Q1579" s="1">
        <v>0</v>
      </c>
      <c r="S1579" s="1">
        <v>33</v>
      </c>
      <c r="T1579" s="1">
        <v>1</v>
      </c>
      <c r="U1579" s="1">
        <v>12425523</v>
      </c>
      <c r="V1579" s="1">
        <v>0.23704114556312561</v>
      </c>
      <c r="W1579" s="1">
        <v>1.9447951316833496</v>
      </c>
      <c r="X1579" s="1">
        <v>1.9447951316833496</v>
      </c>
    </row>
    <row r="1580" spans="1:24" x14ac:dyDescent="0.35">
      <c r="A1580" s="1">
        <v>340483</v>
      </c>
      <c r="B1580" s="1" t="s">
        <v>2347</v>
      </c>
      <c r="C1580" s="1">
        <v>103029803</v>
      </c>
      <c r="D1580" s="1">
        <v>483</v>
      </c>
      <c r="E1580" s="1" t="s">
        <v>2443</v>
      </c>
      <c r="F1580" s="1" t="s">
        <v>44</v>
      </c>
      <c r="G1580" s="1" t="s">
        <v>43</v>
      </c>
      <c r="H1580" s="1" t="s">
        <v>916</v>
      </c>
      <c r="I1580" s="1">
        <v>1272755.5900000001</v>
      </c>
      <c r="K1580" s="1">
        <v>280424</v>
      </c>
      <c r="L1580" s="1">
        <v>10872300</v>
      </c>
      <c r="M1580" s="1">
        <v>-7.9999999798019417E-6</v>
      </c>
      <c r="N1580" s="1">
        <v>-7.3581431934144348E-5</v>
      </c>
      <c r="O1580" s="1">
        <v>-3.5170000046491623E-5</v>
      </c>
      <c r="P1580" s="1">
        <v>-2.7632194105535746E-3</v>
      </c>
      <c r="Q1580" s="1">
        <v>0</v>
      </c>
      <c r="S1580" s="1">
        <v>34</v>
      </c>
      <c r="T1580" s="1">
        <v>1</v>
      </c>
      <c r="U1580" s="1">
        <v>12425480</v>
      </c>
      <c r="V1580" s="1">
        <v>-4.3169999116798863E-5</v>
      </c>
      <c r="W1580" s="1">
        <v>-3.4606189001351595E-4</v>
      </c>
      <c r="X1580" s="1">
        <v>-3.4606189001351595E-4</v>
      </c>
    </row>
    <row r="1581" spans="1:24" x14ac:dyDescent="0.35">
      <c r="A1581" s="1">
        <v>350483</v>
      </c>
      <c r="B1581" s="1" t="s">
        <v>2348</v>
      </c>
      <c r="C1581" s="1">
        <v>103029803</v>
      </c>
      <c r="D1581" s="1">
        <v>483</v>
      </c>
      <c r="E1581" s="1" t="s">
        <v>2443</v>
      </c>
      <c r="F1581" s="1" t="s">
        <v>44</v>
      </c>
      <c r="G1581" s="1" t="s">
        <v>43</v>
      </c>
      <c r="H1581" s="1" t="s">
        <v>916</v>
      </c>
      <c r="I1581" s="1">
        <v>1400049.32</v>
      </c>
      <c r="K1581" s="1">
        <v>280424</v>
      </c>
      <c r="L1581" s="1">
        <v>11090274</v>
      </c>
      <c r="M1581" s="1">
        <v>0.21797400712966919</v>
      </c>
      <c r="N1581" s="1">
        <v>2.0048563480377197</v>
      </c>
      <c r="O1581" s="1">
        <v>0.12729373574256897</v>
      </c>
      <c r="P1581" s="1">
        <v>10.00142765045166</v>
      </c>
      <c r="Q1581" s="1">
        <v>0</v>
      </c>
      <c r="S1581" s="1">
        <v>35</v>
      </c>
      <c r="T1581" s="1">
        <v>1</v>
      </c>
      <c r="U1581" s="1">
        <v>12770747</v>
      </c>
      <c r="V1581" s="1">
        <v>0.34526774287223816</v>
      </c>
      <c r="W1581" s="1">
        <v>2.7787015438079834</v>
      </c>
      <c r="X1581" s="1">
        <v>2.7787015438079834</v>
      </c>
    </row>
    <row r="1582" spans="1:24" x14ac:dyDescent="0.35">
      <c r="A1582" s="1">
        <v>360483</v>
      </c>
      <c r="B1582" s="1" t="s">
        <v>2349</v>
      </c>
      <c r="C1582" s="1">
        <v>103029803</v>
      </c>
      <c r="D1582" s="1">
        <v>483</v>
      </c>
      <c r="E1582" s="1" t="s">
        <v>2443</v>
      </c>
      <c r="F1582" s="1" t="s">
        <v>44</v>
      </c>
      <c r="G1582" s="1" t="s">
        <v>43</v>
      </c>
      <c r="H1582" s="1" t="s">
        <v>916</v>
      </c>
      <c r="I1582" s="1">
        <v>1457111.17</v>
      </c>
      <c r="K1582" s="1">
        <v>280424</v>
      </c>
      <c r="L1582" s="1">
        <v>12089629</v>
      </c>
      <c r="M1582" s="1">
        <v>0.9993550181388855</v>
      </c>
      <c r="N1582" s="1">
        <v>9.0110940933227539</v>
      </c>
      <c r="O1582" s="1">
        <v>5.7061851024627686E-2</v>
      </c>
      <c r="P1582" s="1">
        <v>4.0757026672363281</v>
      </c>
      <c r="Q1582" s="1">
        <v>0</v>
      </c>
      <c r="S1582" s="1">
        <v>36</v>
      </c>
      <c r="T1582" s="1">
        <v>1</v>
      </c>
      <c r="U1582" s="1">
        <v>13827164</v>
      </c>
      <c r="V1582" s="1">
        <v>1.0564168691635132</v>
      </c>
      <c r="W1582" s="1">
        <v>8.2721633911132813</v>
      </c>
      <c r="X1582" s="1">
        <v>8.2721633911132813</v>
      </c>
    </row>
    <row r="1583" spans="1:24" x14ac:dyDescent="0.35">
      <c r="A1583" s="1">
        <v>370483</v>
      </c>
      <c r="B1583" s="1" t="s">
        <v>2350</v>
      </c>
      <c r="C1583" s="1">
        <v>103029803</v>
      </c>
      <c r="D1583" s="1">
        <v>483</v>
      </c>
      <c r="E1583" s="1" t="s">
        <v>2443</v>
      </c>
      <c r="F1583" s="1" t="s">
        <v>44</v>
      </c>
      <c r="G1583" s="1" t="s">
        <v>43</v>
      </c>
      <c r="H1583" s="1" t="s">
        <v>916</v>
      </c>
      <c r="I1583" s="1">
        <v>1576866.7</v>
      </c>
      <c r="K1583" s="1">
        <v>483756.3</v>
      </c>
      <c r="L1583" s="1">
        <v>13095287</v>
      </c>
      <c r="M1583" s="1">
        <v>1.0056580305099487</v>
      </c>
      <c r="N1583" s="1">
        <v>8.3183526992797852</v>
      </c>
      <c r="O1583" s="1">
        <v>0.11975552886724472</v>
      </c>
      <c r="P1583" s="1">
        <v>8.2186956405639648</v>
      </c>
      <c r="Q1583" s="1">
        <v>0.20333230495452881</v>
      </c>
      <c r="S1583" s="1">
        <v>37</v>
      </c>
      <c r="T1583" s="1">
        <v>1</v>
      </c>
      <c r="U1583" s="1">
        <v>15155910</v>
      </c>
      <c r="V1583" s="1">
        <v>1.3287458419799805</v>
      </c>
      <c r="W1583" s="1">
        <v>9.6096782684326172</v>
      </c>
      <c r="X1583" s="1">
        <v>9.6096782684326172</v>
      </c>
    </row>
    <row r="1584" spans="1:24" x14ac:dyDescent="0.35">
      <c r="A1584" s="1">
        <v>380483</v>
      </c>
      <c r="B1584" s="1" t="s">
        <v>2351</v>
      </c>
      <c r="C1584" s="1">
        <v>103029803</v>
      </c>
      <c r="D1584" s="1">
        <v>483</v>
      </c>
      <c r="E1584" s="1" t="s">
        <v>2443</v>
      </c>
      <c r="F1584" s="1" t="s">
        <v>44</v>
      </c>
      <c r="G1584" s="1" t="s">
        <v>43</v>
      </c>
      <c r="H1584" s="1" t="s">
        <v>916</v>
      </c>
      <c r="I1584" s="1">
        <v>1670978</v>
      </c>
      <c r="K1584" s="1">
        <v>280424</v>
      </c>
      <c r="L1584" s="1">
        <v>13336695</v>
      </c>
      <c r="M1584" s="1">
        <v>0.24140800535678864</v>
      </c>
      <c r="N1584" s="1">
        <v>1.8434723615646362</v>
      </c>
      <c r="O1584" s="1">
        <v>9.4111301004886627E-2</v>
      </c>
      <c r="P1584" s="1">
        <v>5.9682469367980957</v>
      </c>
      <c r="Q1584" s="1">
        <v>-0.20333230495452881</v>
      </c>
      <c r="S1584" s="1">
        <v>38</v>
      </c>
      <c r="T1584" s="1">
        <v>1</v>
      </c>
      <c r="U1584" s="1">
        <v>15288097</v>
      </c>
      <c r="V1584" s="1">
        <v>0.13218700885772705</v>
      </c>
      <c r="W1584" s="1">
        <v>0.872181236743927</v>
      </c>
      <c r="X1584" s="1">
        <v>0.872181236743927</v>
      </c>
    </row>
    <row r="1585" spans="1:24" x14ac:dyDescent="0.35">
      <c r="A1585" s="1">
        <v>390483</v>
      </c>
      <c r="B1585" s="1" t="s">
        <v>2352</v>
      </c>
      <c r="C1585" s="1">
        <v>103029803</v>
      </c>
      <c r="D1585" s="1">
        <v>483</v>
      </c>
      <c r="E1585" s="1" t="s">
        <v>2443</v>
      </c>
      <c r="F1585" s="1" t="s">
        <v>44</v>
      </c>
      <c r="G1585" s="1" t="s">
        <v>43</v>
      </c>
      <c r="H1585" s="1" t="s">
        <v>916</v>
      </c>
      <c r="I1585" s="1">
        <v>1677348</v>
      </c>
      <c r="K1585" s="1">
        <v>330424</v>
      </c>
      <c r="L1585" s="1">
        <v>13360120</v>
      </c>
      <c r="M1585" s="1">
        <v>2.3424999788403511E-2</v>
      </c>
      <c r="N1585" s="1">
        <v>0.17564322054386139</v>
      </c>
      <c r="O1585" s="1">
        <v>6.3700000755488873E-3</v>
      </c>
      <c r="P1585" s="1">
        <v>0.38121387362480164</v>
      </c>
      <c r="Q1585" s="1">
        <v>5.000000074505806E-2</v>
      </c>
      <c r="S1585" s="1">
        <v>39</v>
      </c>
      <c r="T1585" s="1">
        <v>1</v>
      </c>
      <c r="U1585" s="1">
        <v>15367892</v>
      </c>
      <c r="V1585" s="1">
        <v>7.9795002937316895E-2</v>
      </c>
      <c r="W1585" s="1">
        <v>0.52194201946258545</v>
      </c>
      <c r="X1585" s="1">
        <v>0.52194201946258545</v>
      </c>
    </row>
    <row r="1586" spans="1:24" x14ac:dyDescent="0.35">
      <c r="A1586" s="1">
        <v>400483</v>
      </c>
      <c r="B1586" s="1" t="s">
        <v>2353</v>
      </c>
      <c r="C1586" s="1">
        <v>103029803</v>
      </c>
      <c r="D1586" s="1">
        <v>483</v>
      </c>
      <c r="E1586" s="1" t="s">
        <v>2443</v>
      </c>
      <c r="F1586" s="1" t="s">
        <v>44</v>
      </c>
      <c r="G1586" s="1" t="s">
        <v>43</v>
      </c>
      <c r="H1586" s="1" t="s">
        <v>916</v>
      </c>
      <c r="S1586" s="1">
        <v>40</v>
      </c>
      <c r="T1586" s="1">
        <v>1</v>
      </c>
      <c r="U1586" s="1">
        <v>0</v>
      </c>
      <c r="V1586" s="1">
        <v>0</v>
      </c>
      <c r="W1586" s="1">
        <v>-100</v>
      </c>
      <c r="X1586" s="1">
        <v>-100</v>
      </c>
    </row>
    <row r="1587" spans="1:24" x14ac:dyDescent="0.35">
      <c r="A1587" s="1">
        <v>410483</v>
      </c>
      <c r="B1587" s="1" t="s">
        <v>2354</v>
      </c>
      <c r="C1587" s="1">
        <v>103029803</v>
      </c>
      <c r="D1587" s="1">
        <v>483</v>
      </c>
      <c r="E1587" s="1" t="s">
        <v>2443</v>
      </c>
      <c r="F1587" s="1" t="s">
        <v>44</v>
      </c>
      <c r="G1587" s="1" t="s">
        <v>43</v>
      </c>
      <c r="H1587" s="1" t="s">
        <v>916</v>
      </c>
      <c r="S1587" s="1">
        <v>41</v>
      </c>
      <c r="T1587" s="1">
        <v>1</v>
      </c>
      <c r="U1587" s="1">
        <v>0</v>
      </c>
      <c r="V1587" s="1">
        <v>0</v>
      </c>
    </row>
    <row r="1588" spans="1:24" x14ac:dyDescent="0.35">
      <c r="A1588" s="1">
        <v>420483</v>
      </c>
      <c r="B1588" s="1" t="s">
        <v>2355</v>
      </c>
      <c r="C1588" s="1">
        <v>103029803</v>
      </c>
      <c r="D1588" s="1">
        <v>483</v>
      </c>
      <c r="E1588" s="1" t="s">
        <v>2443</v>
      </c>
      <c r="F1588" s="1" t="s">
        <v>44</v>
      </c>
      <c r="G1588" s="1" t="s">
        <v>43</v>
      </c>
      <c r="H1588" s="1" t="s">
        <v>916</v>
      </c>
      <c r="S1588" s="1">
        <v>42</v>
      </c>
      <c r="T1588" s="1">
        <v>1</v>
      </c>
      <c r="U1588" s="1">
        <v>0</v>
      </c>
      <c r="V1588" s="1">
        <v>0</v>
      </c>
    </row>
    <row r="1589" spans="1:24" x14ac:dyDescent="0.35">
      <c r="A1589" s="1">
        <v>430483</v>
      </c>
      <c r="B1589" s="1" t="s">
        <v>2356</v>
      </c>
      <c r="C1589" s="1">
        <v>103029803</v>
      </c>
      <c r="D1589" s="1">
        <v>483</v>
      </c>
      <c r="E1589" s="1" t="s">
        <v>2443</v>
      </c>
      <c r="F1589" s="1" t="s">
        <v>44</v>
      </c>
      <c r="G1589" s="1" t="s">
        <v>43</v>
      </c>
      <c r="H1589" s="1" t="s">
        <v>916</v>
      </c>
      <c r="S1589" s="1">
        <v>43</v>
      </c>
      <c r="T1589" s="1">
        <v>1</v>
      </c>
      <c r="U1589" s="1">
        <v>0</v>
      </c>
      <c r="V1589" s="1">
        <v>0</v>
      </c>
    </row>
    <row r="1590" spans="1:24" x14ac:dyDescent="0.35">
      <c r="A1590" s="1">
        <v>440483</v>
      </c>
      <c r="B1590" s="1" t="s">
        <v>2357</v>
      </c>
      <c r="C1590" s="1">
        <v>103029803</v>
      </c>
      <c r="D1590" s="1">
        <v>483</v>
      </c>
      <c r="E1590" s="1" t="s">
        <v>2443</v>
      </c>
      <c r="F1590" s="1" t="s">
        <v>44</v>
      </c>
      <c r="G1590" s="1" t="s">
        <v>43</v>
      </c>
      <c r="H1590" s="1" t="s">
        <v>916</v>
      </c>
      <c r="S1590" s="1">
        <v>44</v>
      </c>
      <c r="T1590" s="1">
        <v>1</v>
      </c>
      <c r="U1590" s="1">
        <v>0</v>
      </c>
      <c r="V1590" s="1">
        <v>0</v>
      </c>
    </row>
    <row r="1591" spans="1:24" x14ac:dyDescent="0.35">
      <c r="A1591" s="1">
        <v>450483</v>
      </c>
      <c r="B1591" s="1" t="s">
        <v>2358</v>
      </c>
      <c r="C1591" s="1">
        <v>103029803</v>
      </c>
      <c r="D1591" s="1">
        <v>483</v>
      </c>
      <c r="E1591" s="1" t="s">
        <v>2443</v>
      </c>
      <c r="F1591" s="1" t="s">
        <v>44</v>
      </c>
      <c r="G1591" s="1" t="s">
        <v>43</v>
      </c>
      <c r="H1591" s="1" t="s">
        <v>916</v>
      </c>
      <c r="S1591" s="1">
        <v>45</v>
      </c>
      <c r="T1591" s="1">
        <v>1</v>
      </c>
      <c r="U1591" s="1">
        <v>0</v>
      </c>
      <c r="V1591" s="1">
        <v>0</v>
      </c>
    </row>
    <row r="1592" spans="1:24" x14ac:dyDescent="0.35">
      <c r="A1592" s="1">
        <v>460483</v>
      </c>
      <c r="B1592" s="1" t="s">
        <v>2359</v>
      </c>
      <c r="C1592" s="1">
        <v>103029803</v>
      </c>
      <c r="D1592" s="1">
        <v>483</v>
      </c>
      <c r="E1592" s="1" t="s">
        <v>2443</v>
      </c>
      <c r="F1592" s="1" t="s">
        <v>44</v>
      </c>
      <c r="G1592" s="1" t="s">
        <v>43</v>
      </c>
      <c r="H1592" s="1" t="s">
        <v>916</v>
      </c>
      <c r="S1592" s="1">
        <v>46</v>
      </c>
      <c r="T1592" s="1">
        <v>1</v>
      </c>
      <c r="U1592" s="1">
        <v>0</v>
      </c>
      <c r="V1592" s="1">
        <v>0</v>
      </c>
    </row>
    <row r="1593" spans="1:24" x14ac:dyDescent="0.35">
      <c r="A1593" s="1">
        <v>470483</v>
      </c>
      <c r="B1593" s="1" t="s">
        <v>2360</v>
      </c>
      <c r="C1593" s="1">
        <v>103029803</v>
      </c>
      <c r="D1593" s="1">
        <v>483</v>
      </c>
      <c r="E1593" s="1" t="s">
        <v>2443</v>
      </c>
      <c r="F1593" s="1" t="s">
        <v>44</v>
      </c>
      <c r="G1593" s="1" t="s">
        <v>43</v>
      </c>
      <c r="H1593" s="1" t="s">
        <v>916</v>
      </c>
      <c r="S1593" s="1">
        <v>47</v>
      </c>
      <c r="T1593" s="1">
        <v>1</v>
      </c>
      <c r="U1593" s="1">
        <v>0</v>
      </c>
      <c r="V1593" s="1">
        <v>0</v>
      </c>
    </row>
    <row r="1594" spans="1:24" x14ac:dyDescent="0.35">
      <c r="A1594" s="1">
        <v>480483</v>
      </c>
      <c r="B1594" s="1" t="s">
        <v>2361</v>
      </c>
      <c r="C1594" s="1">
        <v>103029803</v>
      </c>
      <c r="D1594" s="1">
        <v>483</v>
      </c>
      <c r="E1594" s="1" t="s">
        <v>2443</v>
      </c>
      <c r="F1594" s="1" t="s">
        <v>44</v>
      </c>
      <c r="G1594" s="1" t="s">
        <v>43</v>
      </c>
      <c r="H1594" s="1" t="s">
        <v>916</v>
      </c>
      <c r="S1594" s="1">
        <v>48</v>
      </c>
      <c r="T1594" s="1">
        <v>1</v>
      </c>
      <c r="U1594" s="1">
        <v>0</v>
      </c>
      <c r="V1594" s="1">
        <v>0</v>
      </c>
    </row>
    <row r="1595" spans="1:24" x14ac:dyDescent="0.35">
      <c r="A1595" s="1">
        <v>290493</v>
      </c>
      <c r="B1595" s="1" t="s">
        <v>2341</v>
      </c>
      <c r="C1595" s="1">
        <v>103029902</v>
      </c>
      <c r="D1595" s="1">
        <v>493</v>
      </c>
      <c r="E1595" s="1" t="s">
        <v>2444</v>
      </c>
      <c r="F1595" s="1" t="s">
        <v>44</v>
      </c>
      <c r="G1595" s="1" t="s">
        <v>43</v>
      </c>
      <c r="H1595" s="1" t="s">
        <v>916</v>
      </c>
      <c r="I1595" s="1">
        <v>3584994.56</v>
      </c>
      <c r="K1595" s="1">
        <v>736447</v>
      </c>
      <c r="L1595" s="1">
        <v>14576598</v>
      </c>
      <c r="S1595" s="1">
        <v>29</v>
      </c>
      <c r="T1595" s="1">
        <v>1</v>
      </c>
      <c r="U1595" s="1">
        <v>18898040</v>
      </c>
      <c r="V1595" s="1">
        <v>0</v>
      </c>
    </row>
    <row r="1596" spans="1:24" x14ac:dyDescent="0.35">
      <c r="A1596" s="1">
        <v>300493</v>
      </c>
      <c r="B1596" s="1" t="s">
        <v>2343</v>
      </c>
      <c r="C1596" s="1">
        <v>103029902</v>
      </c>
      <c r="D1596" s="1">
        <v>493</v>
      </c>
      <c r="E1596" s="1" t="s">
        <v>2444</v>
      </c>
      <c r="F1596" s="1" t="s">
        <v>44</v>
      </c>
      <c r="G1596" s="1" t="s">
        <v>43</v>
      </c>
      <c r="H1596" s="1" t="s">
        <v>916</v>
      </c>
      <c r="I1596" s="1">
        <v>3990757.63</v>
      </c>
      <c r="K1596" s="1">
        <v>736447</v>
      </c>
      <c r="L1596" s="1">
        <v>15205762</v>
      </c>
      <c r="M1596" s="1">
        <v>0.62916398048400879</v>
      </c>
      <c r="N1596" s="1">
        <v>4.316260814666748</v>
      </c>
      <c r="O1596" s="1">
        <v>0.40576305985450745</v>
      </c>
      <c r="P1596" s="1">
        <v>11.318373680114746</v>
      </c>
      <c r="Q1596" s="1">
        <v>0</v>
      </c>
      <c r="S1596" s="1">
        <v>30</v>
      </c>
      <c r="T1596" s="1">
        <v>1</v>
      </c>
      <c r="U1596" s="1">
        <v>19932968</v>
      </c>
      <c r="V1596" s="1">
        <v>1.0349270105361938</v>
      </c>
      <c r="W1596" s="1">
        <v>5.4763774871826172</v>
      </c>
      <c r="X1596" s="1">
        <v>5.4763774871826172</v>
      </c>
    </row>
    <row r="1597" spans="1:24" x14ac:dyDescent="0.35">
      <c r="A1597" s="1">
        <v>310493</v>
      </c>
      <c r="B1597" s="1" t="s">
        <v>2344</v>
      </c>
      <c r="C1597" s="1">
        <v>103029902</v>
      </c>
      <c r="D1597" s="1">
        <v>493</v>
      </c>
      <c r="E1597" s="1" t="s">
        <v>2444</v>
      </c>
      <c r="F1597" s="1" t="s">
        <v>44</v>
      </c>
      <c r="G1597" s="1" t="s">
        <v>43</v>
      </c>
      <c r="H1597" s="1" t="s">
        <v>916</v>
      </c>
      <c r="I1597" s="1">
        <v>3980476.6</v>
      </c>
      <c r="K1597" s="1">
        <v>736447</v>
      </c>
      <c r="L1597" s="1">
        <v>15773674</v>
      </c>
      <c r="M1597" s="1">
        <v>0.56791198253631592</v>
      </c>
      <c r="N1597" s="1">
        <v>3.7348473072052002</v>
      </c>
      <c r="O1597" s="1">
        <v>-1.0281030088663101E-2</v>
      </c>
      <c r="P1597" s="1">
        <v>-0.25762102007865906</v>
      </c>
      <c r="Q1597" s="1">
        <v>0</v>
      </c>
      <c r="S1597" s="1">
        <v>31</v>
      </c>
      <c r="T1597" s="1">
        <v>1</v>
      </c>
      <c r="U1597" s="1">
        <v>20490598</v>
      </c>
      <c r="V1597" s="1">
        <v>0.55763095617294312</v>
      </c>
      <c r="W1597" s="1">
        <v>2.7975261211395264</v>
      </c>
      <c r="X1597" s="1">
        <v>2.7975261211395264</v>
      </c>
    </row>
    <row r="1598" spans="1:24" x14ac:dyDescent="0.35">
      <c r="A1598" s="1">
        <v>320493</v>
      </c>
      <c r="B1598" s="1" t="s">
        <v>2345</v>
      </c>
      <c r="C1598" s="1">
        <v>103029902</v>
      </c>
      <c r="D1598" s="1">
        <v>493</v>
      </c>
      <c r="E1598" s="1" t="s">
        <v>2444</v>
      </c>
      <c r="F1598" s="1" t="s">
        <v>44</v>
      </c>
      <c r="G1598" s="1" t="s">
        <v>43</v>
      </c>
      <c r="H1598" s="1" t="s">
        <v>916</v>
      </c>
      <c r="I1598" s="1">
        <v>4041771.63</v>
      </c>
      <c r="K1598" s="1">
        <v>736447</v>
      </c>
      <c r="L1598" s="1">
        <v>16067555</v>
      </c>
      <c r="M1598" s="1">
        <v>0.29388099908828735</v>
      </c>
      <c r="N1598" s="1">
        <v>1.8631106615066528</v>
      </c>
      <c r="O1598" s="1">
        <v>6.1295028775930405E-2</v>
      </c>
      <c r="P1598" s="1">
        <v>1.5398917198181152</v>
      </c>
      <c r="Q1598" s="1">
        <v>0</v>
      </c>
      <c r="S1598" s="1">
        <v>32</v>
      </c>
      <c r="T1598" s="1">
        <v>1</v>
      </c>
      <c r="U1598" s="1">
        <v>20845774</v>
      </c>
      <c r="V1598" s="1">
        <v>0.35517603158950806</v>
      </c>
      <c r="W1598" s="1">
        <v>1.7333608865737915</v>
      </c>
      <c r="X1598" s="1">
        <v>1.7333608865737915</v>
      </c>
    </row>
    <row r="1599" spans="1:24" x14ac:dyDescent="0.35">
      <c r="A1599" s="1">
        <v>330493</v>
      </c>
      <c r="B1599" s="1" t="s">
        <v>2346</v>
      </c>
      <c r="C1599" s="1">
        <v>103029902</v>
      </c>
      <c r="D1599" s="1">
        <v>493</v>
      </c>
      <c r="E1599" s="1" t="s">
        <v>2444</v>
      </c>
      <c r="F1599" s="1" t="s">
        <v>44</v>
      </c>
      <c r="G1599" s="1" t="s">
        <v>43</v>
      </c>
      <c r="H1599" s="1" t="s">
        <v>916</v>
      </c>
      <c r="I1599" s="1">
        <v>4301492.29</v>
      </c>
      <c r="K1599" s="1">
        <v>736447</v>
      </c>
      <c r="L1599" s="1">
        <v>16152085</v>
      </c>
      <c r="M1599" s="1">
        <v>8.4530003368854523E-2</v>
      </c>
      <c r="N1599" s="1">
        <v>0.52609121799468994</v>
      </c>
      <c r="O1599" s="1">
        <v>0.25972065329551697</v>
      </c>
      <c r="P1599" s="1">
        <v>6.4259114265441895</v>
      </c>
      <c r="Q1599" s="1">
        <v>0</v>
      </c>
      <c r="S1599" s="1">
        <v>33</v>
      </c>
      <c r="T1599" s="1">
        <v>1</v>
      </c>
      <c r="U1599" s="1">
        <v>21190024</v>
      </c>
      <c r="V1599" s="1">
        <v>0.34425064921379089</v>
      </c>
      <c r="W1599" s="1">
        <v>1.6514137983322144</v>
      </c>
      <c r="X1599" s="1">
        <v>1.6514137983322144</v>
      </c>
    </row>
    <row r="1600" spans="1:24" x14ac:dyDescent="0.35">
      <c r="A1600" s="1">
        <v>340493</v>
      </c>
      <c r="B1600" s="1" t="s">
        <v>2347</v>
      </c>
      <c r="C1600" s="1">
        <v>103029902</v>
      </c>
      <c r="D1600" s="1">
        <v>493</v>
      </c>
      <c r="E1600" s="1" t="s">
        <v>2444</v>
      </c>
      <c r="F1600" s="1" t="s">
        <v>44</v>
      </c>
      <c r="G1600" s="1" t="s">
        <v>43</v>
      </c>
      <c r="H1600" s="1" t="s">
        <v>916</v>
      </c>
      <c r="I1600" s="1">
        <v>4151275.38</v>
      </c>
      <c r="K1600" s="1">
        <v>736447</v>
      </c>
      <c r="L1600" s="1">
        <v>16152064</v>
      </c>
      <c r="M1600" s="1">
        <v>-2.0999999833293259E-5</v>
      </c>
      <c r="N1600" s="1">
        <v>-1.3001417391933501E-4</v>
      </c>
      <c r="O1600" s="1">
        <v>-0.15021690726280212</v>
      </c>
      <c r="P1600" s="1">
        <v>-3.4922046661376953</v>
      </c>
      <c r="Q1600" s="1">
        <v>0</v>
      </c>
      <c r="S1600" s="1">
        <v>34</v>
      </c>
      <c r="T1600" s="1">
        <v>1</v>
      </c>
      <c r="U1600" s="1">
        <v>21039786</v>
      </c>
      <c r="V1600" s="1">
        <v>-0.15023790299892426</v>
      </c>
      <c r="W1600" s="1">
        <v>-0.70900344848632813</v>
      </c>
      <c r="X1600" s="1">
        <v>-0.70900344848632813</v>
      </c>
    </row>
    <row r="1601" spans="1:24" x14ac:dyDescent="0.35">
      <c r="A1601" s="1">
        <v>350493</v>
      </c>
      <c r="B1601" s="1" t="s">
        <v>2348</v>
      </c>
      <c r="C1601" s="1">
        <v>103029902</v>
      </c>
      <c r="D1601" s="1">
        <v>493</v>
      </c>
      <c r="E1601" s="1" t="s">
        <v>2444</v>
      </c>
      <c r="F1601" s="1" t="s">
        <v>44</v>
      </c>
      <c r="G1601" s="1" t="s">
        <v>43</v>
      </c>
      <c r="H1601" s="1" t="s">
        <v>916</v>
      </c>
      <c r="I1601" s="1">
        <v>4352527.8099999996</v>
      </c>
      <c r="K1601" s="1">
        <v>736447</v>
      </c>
      <c r="L1601" s="1">
        <v>17276420</v>
      </c>
      <c r="M1601" s="1">
        <v>1.1243560314178467</v>
      </c>
      <c r="N1601" s="1">
        <v>6.9610671997070313</v>
      </c>
      <c r="O1601" s="1">
        <v>0.20125243067741394</v>
      </c>
      <c r="P1601" s="1">
        <v>4.847966194152832</v>
      </c>
      <c r="Q1601" s="1">
        <v>0</v>
      </c>
      <c r="S1601" s="1">
        <v>35</v>
      </c>
      <c r="T1601" s="1">
        <v>1</v>
      </c>
      <c r="U1601" s="1">
        <v>22365396</v>
      </c>
      <c r="V1601" s="1">
        <v>1.325608491897583</v>
      </c>
      <c r="W1601" s="1">
        <v>6.3004918098449707</v>
      </c>
      <c r="X1601" s="1">
        <v>6.3004918098449707</v>
      </c>
    </row>
    <row r="1602" spans="1:24" x14ac:dyDescent="0.35">
      <c r="A1602" s="1">
        <v>360493</v>
      </c>
      <c r="B1602" s="1" t="s">
        <v>2349</v>
      </c>
      <c r="C1602" s="1">
        <v>103029902</v>
      </c>
      <c r="D1602" s="1">
        <v>493</v>
      </c>
      <c r="E1602" s="1" t="s">
        <v>2444</v>
      </c>
      <c r="F1602" s="1" t="s">
        <v>44</v>
      </c>
      <c r="G1602" s="1" t="s">
        <v>43</v>
      </c>
      <c r="H1602" s="1" t="s">
        <v>916</v>
      </c>
      <c r="I1602" s="1">
        <v>4786803.58</v>
      </c>
      <c r="K1602" s="1">
        <v>886447</v>
      </c>
      <c r="L1602" s="1">
        <v>19470936</v>
      </c>
      <c r="M1602" s="1">
        <v>2.1945159435272217</v>
      </c>
      <c r="N1602" s="1">
        <v>12.702377319335938</v>
      </c>
      <c r="O1602" s="1">
        <v>0.43427577614784241</v>
      </c>
      <c r="P1602" s="1">
        <v>9.9775533676147461</v>
      </c>
      <c r="Q1602" s="1">
        <v>0.15000000596046448</v>
      </c>
      <c r="S1602" s="1">
        <v>36</v>
      </c>
      <c r="T1602" s="1">
        <v>1</v>
      </c>
      <c r="U1602" s="1">
        <v>25144186</v>
      </c>
      <c r="V1602" s="1">
        <v>2.7787916660308838</v>
      </c>
      <c r="W1602" s="1">
        <v>12.424506187438965</v>
      </c>
      <c r="X1602" s="1">
        <v>12.424506187438965</v>
      </c>
    </row>
    <row r="1603" spans="1:24" x14ac:dyDescent="0.35">
      <c r="A1603" s="1">
        <v>370493</v>
      </c>
      <c r="B1603" s="1" t="s">
        <v>2350</v>
      </c>
      <c r="C1603" s="1">
        <v>103029902</v>
      </c>
      <c r="D1603" s="1">
        <v>493</v>
      </c>
      <c r="E1603" s="1" t="s">
        <v>2444</v>
      </c>
      <c r="F1603" s="1" t="s">
        <v>44</v>
      </c>
      <c r="G1603" s="1" t="s">
        <v>43</v>
      </c>
      <c r="H1603" s="1" t="s">
        <v>916</v>
      </c>
      <c r="I1603" s="1">
        <v>5055879.6500000004</v>
      </c>
      <c r="K1603" s="1">
        <v>1236447</v>
      </c>
      <c r="L1603" s="1">
        <v>22138632</v>
      </c>
      <c r="M1603" s="1">
        <v>2.6676959991455078</v>
      </c>
      <c r="N1603" s="1">
        <v>13.700913429260254</v>
      </c>
      <c r="O1603" s="1">
        <v>0.26907607913017273</v>
      </c>
      <c r="P1603" s="1">
        <v>5.6212058067321777</v>
      </c>
      <c r="Q1603" s="1">
        <v>0.34999999403953552</v>
      </c>
      <c r="S1603" s="1">
        <v>37</v>
      </c>
      <c r="T1603" s="1">
        <v>1</v>
      </c>
      <c r="U1603" s="1">
        <v>28430958</v>
      </c>
      <c r="V1603" s="1">
        <v>3.2867720127105713</v>
      </c>
      <c r="W1603" s="1">
        <v>13.071698188781738</v>
      </c>
      <c r="X1603" s="1">
        <v>13.071698188781738</v>
      </c>
    </row>
    <row r="1604" spans="1:24" x14ac:dyDescent="0.35">
      <c r="A1604" s="1">
        <v>380493</v>
      </c>
      <c r="B1604" s="1" t="s">
        <v>2351</v>
      </c>
      <c r="C1604" s="1">
        <v>103029902</v>
      </c>
      <c r="D1604" s="1">
        <v>493</v>
      </c>
      <c r="E1604" s="1" t="s">
        <v>2444</v>
      </c>
      <c r="F1604" s="1" t="s">
        <v>44</v>
      </c>
      <c r="G1604" s="1" t="s">
        <v>43</v>
      </c>
      <c r="H1604" s="1" t="s">
        <v>916</v>
      </c>
      <c r="I1604" s="1">
        <v>5417825</v>
      </c>
      <c r="K1604" s="1">
        <v>2825774.5</v>
      </c>
      <c r="L1604" s="1">
        <v>22759736</v>
      </c>
      <c r="M1604" s="1">
        <v>0.62110400199890137</v>
      </c>
      <c r="N1604" s="1">
        <v>2.8055212497711182</v>
      </c>
      <c r="O1604" s="1">
        <v>0.36194536089897156</v>
      </c>
      <c r="P1604" s="1">
        <v>7.1588997840881348</v>
      </c>
      <c r="Q1604" s="1">
        <v>1.5893274545669556</v>
      </c>
      <c r="S1604" s="1">
        <v>38</v>
      </c>
      <c r="T1604" s="1">
        <v>1</v>
      </c>
      <c r="U1604" s="1">
        <v>31003336</v>
      </c>
      <c r="V1604" s="1">
        <v>2.5723767280578613</v>
      </c>
      <c r="W1604" s="1">
        <v>9.0478067398071289</v>
      </c>
      <c r="X1604" s="1">
        <v>9.0478067398071289</v>
      </c>
    </row>
    <row r="1605" spans="1:24" x14ac:dyDescent="0.35">
      <c r="A1605" s="1">
        <v>390493</v>
      </c>
      <c r="B1605" s="1" t="s">
        <v>2352</v>
      </c>
      <c r="C1605" s="1">
        <v>103029902</v>
      </c>
      <c r="D1605" s="1">
        <v>493</v>
      </c>
      <c r="E1605" s="1" t="s">
        <v>2444</v>
      </c>
      <c r="F1605" s="1" t="s">
        <v>44</v>
      </c>
      <c r="G1605" s="1" t="s">
        <v>43</v>
      </c>
      <c r="H1605" s="1" t="s">
        <v>916</v>
      </c>
      <c r="I1605" s="1">
        <v>5419633</v>
      </c>
      <c r="K1605" s="1">
        <v>4879478.5</v>
      </c>
      <c r="L1605" s="1">
        <v>22884892</v>
      </c>
      <c r="M1605" s="1">
        <v>0.12515600025653839</v>
      </c>
      <c r="N1605" s="1">
        <v>0.54990094900131226</v>
      </c>
      <c r="O1605" s="1">
        <v>1.8080000299960375E-3</v>
      </c>
      <c r="P1605" s="1">
        <v>3.3371325582265854E-2</v>
      </c>
      <c r="Q1605" s="1">
        <v>2.0537040233612061</v>
      </c>
      <c r="S1605" s="1">
        <v>39</v>
      </c>
      <c r="T1605" s="1">
        <v>1</v>
      </c>
      <c r="U1605" s="1">
        <v>33184004</v>
      </c>
      <c r="V1605" s="1">
        <v>2.1806678771972656</v>
      </c>
      <c r="W1605" s="1">
        <v>7.033656120300293</v>
      </c>
      <c r="X1605" s="1">
        <v>7.033656120300293</v>
      </c>
    </row>
    <row r="1606" spans="1:24" x14ac:dyDescent="0.35">
      <c r="A1606" s="1">
        <v>400493</v>
      </c>
      <c r="B1606" s="1" t="s">
        <v>2353</v>
      </c>
      <c r="C1606" s="1">
        <v>103029902</v>
      </c>
      <c r="D1606" s="1">
        <v>493</v>
      </c>
      <c r="E1606" s="1" t="s">
        <v>2444</v>
      </c>
      <c r="F1606" s="1" t="s">
        <v>44</v>
      </c>
      <c r="G1606" s="1" t="s">
        <v>43</v>
      </c>
      <c r="H1606" s="1" t="s">
        <v>916</v>
      </c>
      <c r="S1606" s="1">
        <v>40</v>
      </c>
      <c r="T1606" s="1">
        <v>1</v>
      </c>
      <c r="U1606" s="1">
        <v>0</v>
      </c>
      <c r="V1606" s="1">
        <v>0</v>
      </c>
      <c r="W1606" s="1">
        <v>-100</v>
      </c>
      <c r="X1606" s="1">
        <v>-100</v>
      </c>
    </row>
    <row r="1607" spans="1:24" x14ac:dyDescent="0.35">
      <c r="A1607" s="1">
        <v>410493</v>
      </c>
      <c r="B1607" s="1" t="s">
        <v>2354</v>
      </c>
      <c r="C1607" s="1">
        <v>103029902</v>
      </c>
      <c r="D1607" s="1">
        <v>493</v>
      </c>
      <c r="E1607" s="1" t="s">
        <v>2444</v>
      </c>
      <c r="F1607" s="1" t="s">
        <v>44</v>
      </c>
      <c r="G1607" s="1" t="s">
        <v>43</v>
      </c>
      <c r="H1607" s="1" t="s">
        <v>916</v>
      </c>
      <c r="S1607" s="1">
        <v>41</v>
      </c>
      <c r="T1607" s="1">
        <v>1</v>
      </c>
      <c r="U1607" s="1">
        <v>0</v>
      </c>
      <c r="V1607" s="1">
        <v>0</v>
      </c>
    </row>
    <row r="1608" spans="1:24" x14ac:dyDescent="0.35">
      <c r="A1608" s="1">
        <v>420493</v>
      </c>
      <c r="B1608" s="1" t="s">
        <v>2355</v>
      </c>
      <c r="C1608" s="1">
        <v>103029902</v>
      </c>
      <c r="D1608" s="1">
        <v>493</v>
      </c>
      <c r="E1608" s="1" t="s">
        <v>2444</v>
      </c>
      <c r="F1608" s="1" t="s">
        <v>44</v>
      </c>
      <c r="G1608" s="1" t="s">
        <v>43</v>
      </c>
      <c r="H1608" s="1" t="s">
        <v>916</v>
      </c>
      <c r="S1608" s="1">
        <v>42</v>
      </c>
      <c r="T1608" s="1">
        <v>1</v>
      </c>
      <c r="U1608" s="1">
        <v>0</v>
      </c>
      <c r="V1608" s="1">
        <v>0</v>
      </c>
    </row>
    <row r="1609" spans="1:24" x14ac:dyDescent="0.35">
      <c r="A1609" s="1">
        <v>430493</v>
      </c>
      <c r="B1609" s="1" t="s">
        <v>2356</v>
      </c>
      <c r="C1609" s="1">
        <v>103029902</v>
      </c>
      <c r="D1609" s="1">
        <v>493</v>
      </c>
      <c r="E1609" s="1" t="s">
        <v>2444</v>
      </c>
      <c r="F1609" s="1" t="s">
        <v>44</v>
      </c>
      <c r="G1609" s="1" t="s">
        <v>43</v>
      </c>
      <c r="H1609" s="1" t="s">
        <v>916</v>
      </c>
      <c r="S1609" s="1">
        <v>43</v>
      </c>
      <c r="T1609" s="1">
        <v>1</v>
      </c>
      <c r="U1609" s="1">
        <v>0</v>
      </c>
      <c r="V1609" s="1">
        <v>0</v>
      </c>
    </row>
    <row r="1610" spans="1:24" x14ac:dyDescent="0.35">
      <c r="A1610" s="1">
        <v>440493</v>
      </c>
      <c r="B1610" s="1" t="s">
        <v>2357</v>
      </c>
      <c r="C1610" s="1">
        <v>103029902</v>
      </c>
      <c r="D1610" s="1">
        <v>493</v>
      </c>
      <c r="E1610" s="1" t="s">
        <v>2444</v>
      </c>
      <c r="F1610" s="1" t="s">
        <v>44</v>
      </c>
      <c r="G1610" s="1" t="s">
        <v>43</v>
      </c>
      <c r="H1610" s="1" t="s">
        <v>916</v>
      </c>
      <c r="S1610" s="1">
        <v>44</v>
      </c>
      <c r="T1610" s="1">
        <v>1</v>
      </c>
      <c r="U1610" s="1">
        <v>0</v>
      </c>
      <c r="V1610" s="1">
        <v>0</v>
      </c>
    </row>
    <row r="1611" spans="1:24" x14ac:dyDescent="0.35">
      <c r="A1611" s="1">
        <v>450493</v>
      </c>
      <c r="B1611" s="1" t="s">
        <v>2358</v>
      </c>
      <c r="C1611" s="1">
        <v>103029902</v>
      </c>
      <c r="D1611" s="1">
        <v>493</v>
      </c>
      <c r="E1611" s="1" t="s">
        <v>2444</v>
      </c>
      <c r="F1611" s="1" t="s">
        <v>44</v>
      </c>
      <c r="G1611" s="1" t="s">
        <v>43</v>
      </c>
      <c r="H1611" s="1" t="s">
        <v>916</v>
      </c>
      <c r="S1611" s="1">
        <v>45</v>
      </c>
      <c r="T1611" s="1">
        <v>1</v>
      </c>
      <c r="U1611" s="1">
        <v>0</v>
      </c>
      <c r="V1611" s="1">
        <v>0</v>
      </c>
    </row>
    <row r="1612" spans="1:24" x14ac:dyDescent="0.35">
      <c r="A1612" s="1">
        <v>460493</v>
      </c>
      <c r="B1612" s="1" t="s">
        <v>2359</v>
      </c>
      <c r="C1612" s="1">
        <v>103029902</v>
      </c>
      <c r="D1612" s="1">
        <v>493</v>
      </c>
      <c r="E1612" s="1" t="s">
        <v>2444</v>
      </c>
      <c r="F1612" s="1" t="s">
        <v>44</v>
      </c>
      <c r="G1612" s="1" t="s">
        <v>43</v>
      </c>
      <c r="H1612" s="1" t="s">
        <v>916</v>
      </c>
      <c r="S1612" s="1">
        <v>46</v>
      </c>
      <c r="T1612" s="1">
        <v>1</v>
      </c>
      <c r="U1612" s="1">
        <v>0</v>
      </c>
      <c r="V1612" s="1">
        <v>0</v>
      </c>
    </row>
    <row r="1613" spans="1:24" x14ac:dyDescent="0.35">
      <c r="A1613" s="1">
        <v>470493</v>
      </c>
      <c r="B1613" s="1" t="s">
        <v>2360</v>
      </c>
      <c r="C1613" s="1">
        <v>103029902</v>
      </c>
      <c r="D1613" s="1">
        <v>493</v>
      </c>
      <c r="E1613" s="1" t="s">
        <v>2444</v>
      </c>
      <c r="F1613" s="1" t="s">
        <v>44</v>
      </c>
      <c r="G1613" s="1" t="s">
        <v>43</v>
      </c>
      <c r="H1613" s="1" t="s">
        <v>916</v>
      </c>
      <c r="S1613" s="1">
        <v>47</v>
      </c>
      <c r="T1613" s="1">
        <v>1</v>
      </c>
      <c r="U1613" s="1">
        <v>0</v>
      </c>
      <c r="V1613" s="1">
        <v>0</v>
      </c>
    </row>
    <row r="1614" spans="1:24" x14ac:dyDescent="0.35">
      <c r="A1614" s="1">
        <v>480493</v>
      </c>
      <c r="B1614" s="1" t="s">
        <v>2361</v>
      </c>
      <c r="C1614" s="1">
        <v>103029902</v>
      </c>
      <c r="D1614" s="1">
        <v>493</v>
      </c>
      <c r="E1614" s="1" t="s">
        <v>2444</v>
      </c>
      <c r="F1614" s="1" t="s">
        <v>44</v>
      </c>
      <c r="G1614" s="1" t="s">
        <v>43</v>
      </c>
      <c r="H1614" s="1" t="s">
        <v>916</v>
      </c>
      <c r="S1614" s="1">
        <v>48</v>
      </c>
      <c r="T1614" s="1">
        <v>1</v>
      </c>
      <c r="U1614" s="1">
        <v>0</v>
      </c>
      <c r="V1614" s="1">
        <v>0</v>
      </c>
    </row>
    <row r="1615" spans="1:24" x14ac:dyDescent="0.35">
      <c r="A1615" s="1">
        <v>290056</v>
      </c>
      <c r="B1615" s="1" t="s">
        <v>2341</v>
      </c>
      <c r="C1615" s="1">
        <v>104101252</v>
      </c>
      <c r="D1615" s="1">
        <v>56</v>
      </c>
      <c r="E1615" s="1" t="s">
        <v>2445</v>
      </c>
      <c r="F1615" s="1" t="s">
        <v>96</v>
      </c>
      <c r="G1615" s="1" t="s">
        <v>170</v>
      </c>
      <c r="H1615" s="1" t="s">
        <v>916</v>
      </c>
      <c r="I1615" s="1">
        <v>4523827.07</v>
      </c>
      <c r="K1615" s="1">
        <v>1147945</v>
      </c>
      <c r="L1615" s="1">
        <v>24700662</v>
      </c>
      <c r="S1615" s="1">
        <v>29</v>
      </c>
      <c r="T1615" s="1">
        <v>1</v>
      </c>
      <c r="U1615" s="1">
        <v>30372434</v>
      </c>
      <c r="V1615" s="1">
        <v>0</v>
      </c>
    </row>
    <row r="1616" spans="1:24" x14ac:dyDescent="0.35">
      <c r="A1616" s="1">
        <v>300056</v>
      </c>
      <c r="B1616" s="1" t="s">
        <v>2343</v>
      </c>
      <c r="C1616" s="1">
        <v>104101252</v>
      </c>
      <c r="D1616" s="1">
        <v>56</v>
      </c>
      <c r="E1616" s="1" t="s">
        <v>2445</v>
      </c>
      <c r="F1616" s="1" t="s">
        <v>96</v>
      </c>
      <c r="G1616" s="1" t="s">
        <v>170</v>
      </c>
      <c r="H1616" s="1" t="s">
        <v>916</v>
      </c>
      <c r="I1616" s="1">
        <v>4394646.17</v>
      </c>
      <c r="K1616" s="1">
        <v>1147945</v>
      </c>
      <c r="L1616" s="1">
        <v>25238190</v>
      </c>
      <c r="M1616" s="1">
        <v>0.53752797842025757</v>
      </c>
      <c r="N1616" s="1">
        <v>2.1761684417724609</v>
      </c>
      <c r="O1616" s="1">
        <v>-0.12918089330196381</v>
      </c>
      <c r="P1616" s="1">
        <v>-2.8555667400360107</v>
      </c>
      <c r="Q1616" s="1">
        <v>0</v>
      </c>
      <c r="S1616" s="1">
        <v>30</v>
      </c>
      <c r="T1616" s="1">
        <v>1</v>
      </c>
      <c r="U1616" s="1">
        <v>30780780</v>
      </c>
      <c r="V1616" s="1">
        <v>0.40834707021713257</v>
      </c>
      <c r="W1616" s="1">
        <v>1.344462513923645</v>
      </c>
      <c r="X1616" s="1">
        <v>1.344462513923645</v>
      </c>
    </row>
    <row r="1617" spans="1:24" x14ac:dyDescent="0.35">
      <c r="A1617" s="1">
        <v>310056</v>
      </c>
      <c r="B1617" s="1" t="s">
        <v>2344</v>
      </c>
      <c r="C1617" s="1">
        <v>104101252</v>
      </c>
      <c r="D1617" s="1">
        <v>56</v>
      </c>
      <c r="E1617" s="1" t="s">
        <v>2445</v>
      </c>
      <c r="F1617" s="1" t="s">
        <v>96</v>
      </c>
      <c r="G1617" s="1" t="s">
        <v>170</v>
      </c>
      <c r="H1617" s="1" t="s">
        <v>916</v>
      </c>
      <c r="I1617" s="1">
        <v>4467711.28</v>
      </c>
      <c r="K1617" s="1">
        <v>1147945</v>
      </c>
      <c r="L1617" s="1">
        <v>25374350</v>
      </c>
      <c r="M1617" s="1">
        <v>0.13616000115871429</v>
      </c>
      <c r="N1617" s="1">
        <v>0.53949987888336182</v>
      </c>
      <c r="O1617" s="1">
        <v>7.3065109550952911E-2</v>
      </c>
      <c r="P1617" s="1">
        <v>1.6625937223434448</v>
      </c>
      <c r="Q1617" s="1">
        <v>0</v>
      </c>
      <c r="S1617" s="1">
        <v>31</v>
      </c>
      <c r="T1617" s="1">
        <v>1</v>
      </c>
      <c r="U1617" s="1">
        <v>30990006</v>
      </c>
      <c r="V1617" s="1">
        <v>0.2092251181602478</v>
      </c>
      <c r="W1617" s="1">
        <v>0.67972934246063232</v>
      </c>
      <c r="X1617" s="1">
        <v>0.67972934246063232</v>
      </c>
    </row>
    <row r="1618" spans="1:24" x14ac:dyDescent="0.35">
      <c r="A1618" s="1">
        <v>320056</v>
      </c>
      <c r="B1618" s="1" t="s">
        <v>2345</v>
      </c>
      <c r="C1618" s="1">
        <v>104101252</v>
      </c>
      <c r="D1618" s="1">
        <v>56</v>
      </c>
      <c r="E1618" s="1" t="s">
        <v>2445</v>
      </c>
      <c r="F1618" s="1" t="s">
        <v>96</v>
      </c>
      <c r="G1618" s="1" t="s">
        <v>170</v>
      </c>
      <c r="H1618" s="1" t="s">
        <v>916</v>
      </c>
      <c r="I1618" s="1">
        <v>4524972</v>
      </c>
      <c r="K1618" s="1">
        <v>1147945</v>
      </c>
      <c r="L1618" s="1">
        <v>25529050</v>
      </c>
      <c r="M1618" s="1">
        <v>0.15469999611377716</v>
      </c>
      <c r="N1618" s="1">
        <v>0.60967081785202026</v>
      </c>
      <c r="O1618" s="1">
        <v>5.7260718196630478E-2</v>
      </c>
      <c r="P1618" s="1">
        <v>1.2816566228866577</v>
      </c>
      <c r="Q1618" s="1">
        <v>0</v>
      </c>
      <c r="S1618" s="1">
        <v>32</v>
      </c>
      <c r="T1618" s="1">
        <v>1</v>
      </c>
      <c r="U1618" s="1">
        <v>31201968</v>
      </c>
      <c r="V1618" s="1">
        <v>0.21196071803569794</v>
      </c>
      <c r="W1618" s="1">
        <v>0.68396890163421631</v>
      </c>
      <c r="X1618" s="1">
        <v>0.68396890163421631</v>
      </c>
    </row>
    <row r="1619" spans="1:24" x14ac:dyDescent="0.35">
      <c r="A1619" s="1">
        <v>330056</v>
      </c>
      <c r="B1619" s="1" t="s">
        <v>2346</v>
      </c>
      <c r="C1619" s="1">
        <v>104101252</v>
      </c>
      <c r="D1619" s="1">
        <v>56</v>
      </c>
      <c r="E1619" s="1" t="s">
        <v>2445</v>
      </c>
      <c r="F1619" s="1" t="s">
        <v>96</v>
      </c>
      <c r="G1619" s="1" t="s">
        <v>170</v>
      </c>
      <c r="H1619" s="1" t="s">
        <v>916</v>
      </c>
      <c r="I1619" s="1">
        <v>4673517</v>
      </c>
      <c r="K1619" s="1">
        <v>1147945</v>
      </c>
      <c r="L1619" s="1">
        <v>25832548</v>
      </c>
      <c r="M1619" s="1">
        <v>0.30349799990653992</v>
      </c>
      <c r="N1619" s="1">
        <v>1.1888339519500732</v>
      </c>
      <c r="O1619" s="1">
        <v>0.14854499697685242</v>
      </c>
      <c r="P1619" s="1">
        <v>3.2827827930450439</v>
      </c>
      <c r="Q1619" s="1">
        <v>0</v>
      </c>
      <c r="S1619" s="1">
        <v>33</v>
      </c>
      <c r="T1619" s="1">
        <v>1</v>
      </c>
      <c r="U1619" s="1">
        <v>31654010</v>
      </c>
      <c r="V1619" s="1">
        <v>0.45204299688339233</v>
      </c>
      <c r="W1619" s="1">
        <v>1.4487612247467041</v>
      </c>
      <c r="X1619" s="1">
        <v>1.4487612247467041</v>
      </c>
    </row>
    <row r="1620" spans="1:24" x14ac:dyDescent="0.35">
      <c r="A1620" s="1">
        <v>340056</v>
      </c>
      <c r="B1620" s="1" t="s">
        <v>2347</v>
      </c>
      <c r="C1620" s="1">
        <v>104101252</v>
      </c>
      <c r="D1620" s="1">
        <v>56</v>
      </c>
      <c r="E1620" s="1" t="s">
        <v>2445</v>
      </c>
      <c r="F1620" s="1" t="s">
        <v>96</v>
      </c>
      <c r="G1620" s="1" t="s">
        <v>170</v>
      </c>
      <c r="H1620" s="1" t="s">
        <v>916</v>
      </c>
      <c r="I1620" s="1">
        <v>4673391</v>
      </c>
      <c r="K1620" s="1">
        <v>1147945</v>
      </c>
      <c r="L1620" s="1">
        <v>25832532</v>
      </c>
      <c r="M1620" s="1">
        <v>-1.5999999959603883E-5</v>
      </c>
      <c r="N1620" s="1">
        <v>-6.1937367718201131E-5</v>
      </c>
      <c r="O1620" s="1">
        <v>-1.2599999899975955E-4</v>
      </c>
      <c r="P1620" s="1">
        <v>-2.6960424147546291E-3</v>
      </c>
      <c r="Q1620" s="1">
        <v>0</v>
      </c>
      <c r="S1620" s="1">
        <v>34</v>
      </c>
      <c r="T1620" s="1">
        <v>1</v>
      </c>
      <c r="U1620" s="1">
        <v>31653868</v>
      </c>
      <c r="V1620" s="1">
        <v>-1.4200000441633165E-4</v>
      </c>
      <c r="W1620" s="1">
        <v>-4.4860035995952785E-4</v>
      </c>
      <c r="X1620" s="1">
        <v>-4.4860035995952785E-4</v>
      </c>
    </row>
    <row r="1621" spans="1:24" x14ac:dyDescent="0.35">
      <c r="A1621" s="1">
        <v>350056</v>
      </c>
      <c r="B1621" s="1" t="s">
        <v>2348</v>
      </c>
      <c r="C1621" s="1">
        <v>104101252</v>
      </c>
      <c r="D1621" s="1">
        <v>56</v>
      </c>
      <c r="E1621" s="1" t="s">
        <v>2445</v>
      </c>
      <c r="F1621" s="1" t="s">
        <v>96</v>
      </c>
      <c r="G1621" s="1" t="s">
        <v>170</v>
      </c>
      <c r="H1621" s="1" t="s">
        <v>916</v>
      </c>
      <c r="I1621" s="1">
        <v>4874328</v>
      </c>
      <c r="K1621" s="1">
        <v>1147945</v>
      </c>
      <c r="L1621" s="1">
        <v>26353966</v>
      </c>
      <c r="M1621" s="1">
        <v>0.52143400907516479</v>
      </c>
      <c r="N1621" s="1">
        <v>2.0185167789459229</v>
      </c>
      <c r="O1621" s="1">
        <v>0.20093700289726257</v>
      </c>
      <c r="P1621" s="1">
        <v>4.2995972633361816</v>
      </c>
      <c r="Q1621" s="1">
        <v>0</v>
      </c>
      <c r="S1621" s="1">
        <v>35</v>
      </c>
      <c r="T1621" s="1">
        <v>1</v>
      </c>
      <c r="U1621" s="1">
        <v>32376240</v>
      </c>
      <c r="V1621" s="1">
        <v>0.72237098217010498</v>
      </c>
      <c r="W1621" s="1">
        <v>2.2820971012115479</v>
      </c>
      <c r="X1621" s="1">
        <v>2.2820971012115479</v>
      </c>
    </row>
    <row r="1622" spans="1:24" x14ac:dyDescent="0.35">
      <c r="A1622" s="1">
        <v>360056</v>
      </c>
      <c r="B1622" s="1" t="s">
        <v>2349</v>
      </c>
      <c r="C1622" s="1">
        <v>104101252</v>
      </c>
      <c r="D1622" s="1">
        <v>56</v>
      </c>
      <c r="E1622" s="1" t="s">
        <v>2445</v>
      </c>
      <c r="F1622" s="1" t="s">
        <v>96</v>
      </c>
      <c r="G1622" s="1" t="s">
        <v>170</v>
      </c>
      <c r="H1622" s="1" t="s">
        <v>916</v>
      </c>
      <c r="I1622" s="1">
        <v>5177428.8</v>
      </c>
      <c r="K1622" s="1">
        <v>1147945</v>
      </c>
      <c r="L1622" s="1">
        <v>27524308</v>
      </c>
      <c r="M1622" s="1">
        <v>1.170341968536377</v>
      </c>
      <c r="N1622" s="1">
        <v>4.4408574104309082</v>
      </c>
      <c r="O1622" s="1">
        <v>0.30310079455375671</v>
      </c>
      <c r="P1622" s="1">
        <v>6.2183094024658203</v>
      </c>
      <c r="Q1622" s="1">
        <v>0</v>
      </c>
      <c r="S1622" s="1">
        <v>36</v>
      </c>
      <c r="T1622" s="1">
        <v>1</v>
      </c>
      <c r="U1622" s="1">
        <v>33849680</v>
      </c>
      <c r="V1622" s="1">
        <v>1.4734427928924561</v>
      </c>
      <c r="W1622" s="1">
        <v>4.5509915351867676</v>
      </c>
      <c r="X1622" s="1">
        <v>4.5509915351867676</v>
      </c>
    </row>
    <row r="1623" spans="1:24" x14ac:dyDescent="0.35">
      <c r="A1623" s="1">
        <v>370056</v>
      </c>
      <c r="B1623" s="1" t="s">
        <v>2350</v>
      </c>
      <c r="C1623" s="1">
        <v>104101252</v>
      </c>
      <c r="D1623" s="1">
        <v>56</v>
      </c>
      <c r="E1623" s="1" t="s">
        <v>2445</v>
      </c>
      <c r="F1623" s="1" t="s">
        <v>96</v>
      </c>
      <c r="G1623" s="1" t="s">
        <v>170</v>
      </c>
      <c r="H1623" s="1" t="s">
        <v>916</v>
      </c>
      <c r="I1623" s="1">
        <v>5485510.2699999996</v>
      </c>
      <c r="K1623" s="1">
        <v>1147945</v>
      </c>
      <c r="L1623" s="1">
        <v>28942316</v>
      </c>
      <c r="M1623" s="1">
        <v>1.4180079698562622</v>
      </c>
      <c r="N1623" s="1">
        <v>5.1518387794494629</v>
      </c>
      <c r="O1623" s="1">
        <v>0.30808147788047791</v>
      </c>
      <c r="P1623" s="1">
        <v>5.950472354888916</v>
      </c>
      <c r="Q1623" s="1">
        <v>0</v>
      </c>
      <c r="S1623" s="1">
        <v>37</v>
      </c>
      <c r="T1623" s="1">
        <v>1</v>
      </c>
      <c r="U1623" s="1">
        <v>35575772</v>
      </c>
      <c r="V1623" s="1">
        <v>1.7260894775390625</v>
      </c>
      <c r="W1623" s="1">
        <v>5.0992860794067383</v>
      </c>
      <c r="X1623" s="1">
        <v>5.0992860794067383</v>
      </c>
    </row>
    <row r="1624" spans="1:24" x14ac:dyDescent="0.35">
      <c r="A1624" s="1">
        <v>380056</v>
      </c>
      <c r="B1624" s="1" t="s">
        <v>2351</v>
      </c>
      <c r="C1624" s="1">
        <v>104101252</v>
      </c>
      <c r="D1624" s="1">
        <v>56</v>
      </c>
      <c r="E1624" s="1" t="s">
        <v>2445</v>
      </c>
      <c r="F1624" s="1" t="s">
        <v>96</v>
      </c>
      <c r="G1624" s="1" t="s">
        <v>170</v>
      </c>
      <c r="H1624" s="1" t="s">
        <v>916</v>
      </c>
      <c r="I1624" s="1">
        <v>5559615</v>
      </c>
      <c r="K1624" s="1">
        <v>2593886.5</v>
      </c>
      <c r="L1624" s="1">
        <v>29441876</v>
      </c>
      <c r="M1624" s="1">
        <v>0.49955999851226807</v>
      </c>
      <c r="N1624" s="1">
        <v>1.7260539531707764</v>
      </c>
      <c r="O1624" s="1">
        <v>7.4104726314544678E-2</v>
      </c>
      <c r="P1624" s="1">
        <v>1.3509176969528198</v>
      </c>
      <c r="Q1624" s="1">
        <v>1.4459414482116699</v>
      </c>
      <c r="S1624" s="1">
        <v>38</v>
      </c>
      <c r="T1624" s="1">
        <v>1</v>
      </c>
      <c r="U1624" s="1">
        <v>37595376</v>
      </c>
      <c r="V1624" s="1">
        <v>2.0196061134338379</v>
      </c>
      <c r="W1624" s="1">
        <v>5.6769084930419922</v>
      </c>
      <c r="X1624" s="1">
        <v>5.6769084930419922</v>
      </c>
    </row>
    <row r="1625" spans="1:24" x14ac:dyDescent="0.35">
      <c r="A1625" s="1">
        <v>390056</v>
      </c>
      <c r="B1625" s="1" t="s">
        <v>2352</v>
      </c>
      <c r="C1625" s="1">
        <v>104101252</v>
      </c>
      <c r="D1625" s="1">
        <v>56</v>
      </c>
      <c r="E1625" s="1" t="s">
        <v>2445</v>
      </c>
      <c r="F1625" s="1" t="s">
        <v>96</v>
      </c>
      <c r="G1625" s="1" t="s">
        <v>170</v>
      </c>
      <c r="H1625" s="1" t="s">
        <v>916</v>
      </c>
      <c r="I1625" s="1">
        <v>5591724</v>
      </c>
      <c r="K1625" s="1">
        <v>4978765</v>
      </c>
      <c r="L1625" s="1">
        <v>29683932</v>
      </c>
      <c r="M1625" s="1">
        <v>0.24205599725246429</v>
      </c>
      <c r="N1625" s="1">
        <v>0.82214868068695068</v>
      </c>
      <c r="O1625" s="1">
        <v>3.2108999788761139E-2</v>
      </c>
      <c r="P1625" s="1">
        <v>0.57753998041152954</v>
      </c>
      <c r="Q1625" s="1">
        <v>2.384878396987915</v>
      </c>
      <c r="S1625" s="1">
        <v>39</v>
      </c>
      <c r="T1625" s="1">
        <v>1</v>
      </c>
      <c r="U1625" s="1">
        <v>40254420</v>
      </c>
      <c r="V1625" s="1">
        <v>2.6590433120727539</v>
      </c>
      <c r="W1625" s="1">
        <v>7.0727953910827637</v>
      </c>
      <c r="X1625" s="1">
        <v>7.0727953910827637</v>
      </c>
    </row>
    <row r="1626" spans="1:24" x14ac:dyDescent="0.35">
      <c r="A1626" s="1">
        <v>400056</v>
      </c>
      <c r="B1626" s="1" t="s">
        <v>2353</v>
      </c>
      <c r="C1626" s="1">
        <v>104101252</v>
      </c>
      <c r="D1626" s="1">
        <v>56</v>
      </c>
      <c r="E1626" s="1" t="s">
        <v>2445</v>
      </c>
      <c r="F1626" s="1" t="s">
        <v>96</v>
      </c>
      <c r="G1626" s="1" t="s">
        <v>170</v>
      </c>
      <c r="H1626" s="1" t="s">
        <v>916</v>
      </c>
      <c r="S1626" s="1">
        <v>40</v>
      </c>
      <c r="T1626" s="1">
        <v>1</v>
      </c>
      <c r="U1626" s="1">
        <v>0</v>
      </c>
      <c r="V1626" s="1">
        <v>0</v>
      </c>
      <c r="W1626" s="1">
        <v>-100</v>
      </c>
      <c r="X1626" s="1">
        <v>-100</v>
      </c>
    </row>
    <row r="1627" spans="1:24" x14ac:dyDescent="0.35">
      <c r="A1627" s="1">
        <v>410056</v>
      </c>
      <c r="B1627" s="1" t="s">
        <v>2354</v>
      </c>
      <c r="C1627" s="1">
        <v>104101252</v>
      </c>
      <c r="D1627" s="1">
        <v>56</v>
      </c>
      <c r="E1627" s="1" t="s">
        <v>2445</v>
      </c>
      <c r="F1627" s="1" t="s">
        <v>96</v>
      </c>
      <c r="G1627" s="1" t="s">
        <v>170</v>
      </c>
      <c r="H1627" s="1" t="s">
        <v>916</v>
      </c>
      <c r="S1627" s="1">
        <v>41</v>
      </c>
      <c r="T1627" s="1">
        <v>1</v>
      </c>
      <c r="U1627" s="1">
        <v>0</v>
      </c>
      <c r="V1627" s="1">
        <v>0</v>
      </c>
    </row>
    <row r="1628" spans="1:24" x14ac:dyDescent="0.35">
      <c r="A1628" s="1">
        <v>420056</v>
      </c>
      <c r="B1628" s="1" t="s">
        <v>2355</v>
      </c>
      <c r="C1628" s="1">
        <v>104101252</v>
      </c>
      <c r="D1628" s="1">
        <v>56</v>
      </c>
      <c r="E1628" s="1" t="s">
        <v>2445</v>
      </c>
      <c r="F1628" s="1" t="s">
        <v>96</v>
      </c>
      <c r="G1628" s="1" t="s">
        <v>170</v>
      </c>
      <c r="H1628" s="1" t="s">
        <v>916</v>
      </c>
      <c r="S1628" s="1">
        <v>42</v>
      </c>
      <c r="T1628" s="1">
        <v>1</v>
      </c>
      <c r="U1628" s="1">
        <v>0</v>
      </c>
      <c r="V1628" s="1">
        <v>0</v>
      </c>
    </row>
    <row r="1629" spans="1:24" x14ac:dyDescent="0.35">
      <c r="A1629" s="1">
        <v>430056</v>
      </c>
      <c r="B1629" s="1" t="s">
        <v>2356</v>
      </c>
      <c r="C1629" s="1">
        <v>104101252</v>
      </c>
      <c r="D1629" s="1">
        <v>56</v>
      </c>
      <c r="E1629" s="1" t="s">
        <v>2445</v>
      </c>
      <c r="F1629" s="1" t="s">
        <v>96</v>
      </c>
      <c r="G1629" s="1" t="s">
        <v>170</v>
      </c>
      <c r="H1629" s="1" t="s">
        <v>916</v>
      </c>
      <c r="S1629" s="1">
        <v>43</v>
      </c>
      <c r="T1629" s="1">
        <v>1</v>
      </c>
      <c r="U1629" s="1">
        <v>0</v>
      </c>
      <c r="V1629" s="1">
        <v>0</v>
      </c>
    </row>
    <row r="1630" spans="1:24" x14ac:dyDescent="0.35">
      <c r="A1630" s="1">
        <v>440056</v>
      </c>
      <c r="B1630" s="1" t="s">
        <v>2357</v>
      </c>
      <c r="C1630" s="1">
        <v>104101252</v>
      </c>
      <c r="D1630" s="1">
        <v>56</v>
      </c>
      <c r="E1630" s="1" t="s">
        <v>2445</v>
      </c>
      <c r="F1630" s="1" t="s">
        <v>96</v>
      </c>
      <c r="G1630" s="1" t="s">
        <v>170</v>
      </c>
      <c r="H1630" s="1" t="s">
        <v>916</v>
      </c>
      <c r="S1630" s="1">
        <v>44</v>
      </c>
      <c r="T1630" s="1">
        <v>1</v>
      </c>
      <c r="U1630" s="1">
        <v>0</v>
      </c>
      <c r="V1630" s="1">
        <v>0</v>
      </c>
    </row>
    <row r="1631" spans="1:24" x14ac:dyDescent="0.35">
      <c r="A1631" s="1">
        <v>450056</v>
      </c>
      <c r="B1631" s="1" t="s">
        <v>2358</v>
      </c>
      <c r="C1631" s="1">
        <v>104101252</v>
      </c>
      <c r="D1631" s="1">
        <v>56</v>
      </c>
      <c r="E1631" s="1" t="s">
        <v>2445</v>
      </c>
      <c r="F1631" s="1" t="s">
        <v>96</v>
      </c>
      <c r="G1631" s="1" t="s">
        <v>170</v>
      </c>
      <c r="H1631" s="1" t="s">
        <v>916</v>
      </c>
      <c r="S1631" s="1">
        <v>45</v>
      </c>
      <c r="T1631" s="1">
        <v>1</v>
      </c>
      <c r="U1631" s="1">
        <v>0</v>
      </c>
      <c r="V1631" s="1">
        <v>0</v>
      </c>
    </row>
    <row r="1632" spans="1:24" x14ac:dyDescent="0.35">
      <c r="A1632" s="1">
        <v>460056</v>
      </c>
      <c r="B1632" s="1" t="s">
        <v>2359</v>
      </c>
      <c r="C1632" s="1">
        <v>104101252</v>
      </c>
      <c r="D1632" s="1">
        <v>56</v>
      </c>
      <c r="E1632" s="1" t="s">
        <v>2445</v>
      </c>
      <c r="F1632" s="1" t="s">
        <v>96</v>
      </c>
      <c r="G1632" s="1" t="s">
        <v>170</v>
      </c>
      <c r="H1632" s="1" t="s">
        <v>916</v>
      </c>
      <c r="S1632" s="1">
        <v>46</v>
      </c>
      <c r="T1632" s="1">
        <v>1</v>
      </c>
      <c r="U1632" s="1">
        <v>0</v>
      </c>
      <c r="V1632" s="1">
        <v>0</v>
      </c>
    </row>
    <row r="1633" spans="1:24" x14ac:dyDescent="0.35">
      <c r="A1633" s="1">
        <v>470056</v>
      </c>
      <c r="B1633" s="1" t="s">
        <v>2360</v>
      </c>
      <c r="C1633" s="1">
        <v>104101252</v>
      </c>
      <c r="D1633" s="1">
        <v>56</v>
      </c>
      <c r="E1633" s="1" t="s">
        <v>2445</v>
      </c>
      <c r="F1633" s="1" t="s">
        <v>96</v>
      </c>
      <c r="G1633" s="1" t="s">
        <v>170</v>
      </c>
      <c r="H1633" s="1" t="s">
        <v>916</v>
      </c>
      <c r="S1633" s="1">
        <v>47</v>
      </c>
      <c r="T1633" s="1">
        <v>1</v>
      </c>
      <c r="U1633" s="1">
        <v>0</v>
      </c>
      <c r="V1633" s="1">
        <v>0</v>
      </c>
    </row>
    <row r="1634" spans="1:24" x14ac:dyDescent="0.35">
      <c r="A1634" s="1">
        <v>480056</v>
      </c>
      <c r="B1634" s="1" t="s">
        <v>2361</v>
      </c>
      <c r="C1634" s="1">
        <v>104101252</v>
      </c>
      <c r="D1634" s="1">
        <v>56</v>
      </c>
      <c r="E1634" s="1" t="s">
        <v>2445</v>
      </c>
      <c r="F1634" s="1" t="s">
        <v>96</v>
      </c>
      <c r="G1634" s="1" t="s">
        <v>170</v>
      </c>
      <c r="H1634" s="1" t="s">
        <v>916</v>
      </c>
      <c r="S1634" s="1">
        <v>48</v>
      </c>
      <c r="T1634" s="1">
        <v>1</v>
      </c>
      <c r="U1634" s="1">
        <v>0</v>
      </c>
      <c r="V1634" s="1">
        <v>0</v>
      </c>
    </row>
    <row r="1635" spans="1:24" x14ac:dyDescent="0.35">
      <c r="A1635" s="1">
        <v>250509</v>
      </c>
      <c r="B1635" s="1" t="s">
        <v>2364</v>
      </c>
      <c r="C1635" s="1">
        <v>104101307</v>
      </c>
      <c r="D1635" s="1">
        <v>509</v>
      </c>
      <c r="E1635" s="1" t="s">
        <v>48</v>
      </c>
      <c r="F1635" s="1" t="s">
        <v>48</v>
      </c>
      <c r="G1635" s="1" t="s">
        <v>48</v>
      </c>
      <c r="H1635" s="1" t="s">
        <v>48</v>
      </c>
      <c r="S1635" s="1">
        <v>25</v>
      </c>
      <c r="T1635" s="1">
        <v>2</v>
      </c>
      <c r="U1635" s="1">
        <v>0</v>
      </c>
      <c r="V1635" s="1">
        <v>0</v>
      </c>
    </row>
    <row r="1636" spans="1:24" x14ac:dyDescent="0.35">
      <c r="A1636" s="1">
        <v>260509</v>
      </c>
      <c r="B1636" s="1" t="s">
        <v>2365</v>
      </c>
      <c r="C1636" s="1">
        <v>104101307</v>
      </c>
      <c r="D1636" s="1">
        <v>509</v>
      </c>
      <c r="E1636" s="1" t="s">
        <v>48</v>
      </c>
      <c r="F1636" s="1" t="s">
        <v>48</v>
      </c>
      <c r="G1636" s="1" t="s">
        <v>48</v>
      </c>
      <c r="H1636" s="1" t="s">
        <v>48</v>
      </c>
      <c r="S1636" s="1">
        <v>26</v>
      </c>
      <c r="T1636" s="1">
        <v>2</v>
      </c>
      <c r="U1636" s="1">
        <v>0</v>
      </c>
      <c r="V1636" s="1">
        <v>0</v>
      </c>
    </row>
    <row r="1637" spans="1:24" x14ac:dyDescent="0.35">
      <c r="A1637" s="1">
        <v>270509</v>
      </c>
      <c r="B1637" s="1" t="s">
        <v>2366</v>
      </c>
      <c r="C1637" s="1">
        <v>104101307</v>
      </c>
      <c r="D1637" s="1">
        <v>509</v>
      </c>
      <c r="E1637" s="1" t="s">
        <v>48</v>
      </c>
      <c r="F1637" s="1" t="s">
        <v>48</v>
      </c>
      <c r="G1637" s="1" t="s">
        <v>48</v>
      </c>
      <c r="H1637" s="1" t="s">
        <v>48</v>
      </c>
      <c r="S1637" s="1">
        <v>27</v>
      </c>
      <c r="T1637" s="1">
        <v>2</v>
      </c>
      <c r="U1637" s="1">
        <v>0</v>
      </c>
      <c r="V1637" s="1">
        <v>0</v>
      </c>
    </row>
    <row r="1638" spans="1:24" x14ac:dyDescent="0.35">
      <c r="A1638" s="1">
        <v>280509</v>
      </c>
      <c r="B1638" s="1" t="s">
        <v>2367</v>
      </c>
      <c r="C1638" s="1">
        <v>104101307</v>
      </c>
      <c r="D1638" s="1">
        <v>509</v>
      </c>
      <c r="E1638" s="1" t="s">
        <v>48</v>
      </c>
      <c r="F1638" s="1" t="s">
        <v>48</v>
      </c>
      <c r="G1638" s="1" t="s">
        <v>48</v>
      </c>
      <c r="H1638" s="1" t="s">
        <v>48</v>
      </c>
      <c r="S1638" s="1">
        <v>28</v>
      </c>
      <c r="T1638" s="1">
        <v>2</v>
      </c>
      <c r="U1638" s="1">
        <v>0</v>
      </c>
      <c r="V1638" s="1">
        <v>0</v>
      </c>
    </row>
    <row r="1639" spans="1:24" x14ac:dyDescent="0.35">
      <c r="A1639" s="1">
        <v>290509</v>
      </c>
      <c r="B1639" s="1" t="s">
        <v>2341</v>
      </c>
      <c r="C1639" s="1">
        <v>104101307</v>
      </c>
      <c r="D1639" s="1">
        <v>509</v>
      </c>
      <c r="E1639" s="1" t="s">
        <v>2446</v>
      </c>
      <c r="F1639" s="1" t="s">
        <v>96</v>
      </c>
      <c r="G1639" s="1" t="s">
        <v>170</v>
      </c>
      <c r="H1639" s="1" t="s">
        <v>2369</v>
      </c>
      <c r="J1639" s="1">
        <v>624389</v>
      </c>
      <c r="S1639" s="1">
        <v>29</v>
      </c>
      <c r="T1639" s="1">
        <v>2</v>
      </c>
      <c r="U1639" s="1">
        <v>624389</v>
      </c>
      <c r="V1639" s="1">
        <v>0</v>
      </c>
    </row>
    <row r="1640" spans="1:24" x14ac:dyDescent="0.35">
      <c r="A1640" s="1">
        <v>300509</v>
      </c>
      <c r="B1640" s="1" t="s">
        <v>2343</v>
      </c>
      <c r="C1640" s="1">
        <v>104101307</v>
      </c>
      <c r="D1640" s="1">
        <v>509</v>
      </c>
      <c r="E1640" s="1" t="s">
        <v>2446</v>
      </c>
      <c r="F1640" s="1" t="s">
        <v>96</v>
      </c>
      <c r="G1640" s="1" t="s">
        <v>170</v>
      </c>
      <c r="H1640" s="1" t="s">
        <v>2369</v>
      </c>
      <c r="J1640" s="1">
        <v>687373</v>
      </c>
      <c r="R1640" s="1">
        <v>6.2983997166156769E-2</v>
      </c>
      <c r="S1640" s="1">
        <v>30</v>
      </c>
      <c r="T1640" s="1">
        <v>2</v>
      </c>
      <c r="U1640" s="1">
        <v>687373</v>
      </c>
      <c r="V1640" s="1">
        <v>6.2983997166156769E-2</v>
      </c>
      <c r="W1640" s="1">
        <v>10.087301254272461</v>
      </c>
      <c r="X1640" s="1">
        <v>10.087301254272461</v>
      </c>
    </row>
    <row r="1641" spans="1:24" x14ac:dyDescent="0.35">
      <c r="A1641" s="1">
        <v>310509</v>
      </c>
      <c r="B1641" s="1" t="s">
        <v>2344</v>
      </c>
      <c r="C1641" s="1">
        <v>104101307</v>
      </c>
      <c r="D1641" s="1">
        <v>509</v>
      </c>
      <c r="E1641" s="1" t="s">
        <v>2446</v>
      </c>
      <c r="F1641" s="1" t="s">
        <v>96</v>
      </c>
      <c r="G1641" s="1" t="s">
        <v>170</v>
      </c>
      <c r="H1641" s="1" t="s">
        <v>2369</v>
      </c>
      <c r="J1641" s="1">
        <v>678169</v>
      </c>
      <c r="R1641" s="1">
        <v>-9.2040002346038818E-3</v>
      </c>
      <c r="S1641" s="1">
        <v>31</v>
      </c>
      <c r="T1641" s="1">
        <v>2</v>
      </c>
      <c r="U1641" s="1">
        <v>678169</v>
      </c>
      <c r="V1641" s="1">
        <v>-9.2040002346038818E-3</v>
      </c>
      <c r="W1641" s="1">
        <v>-1.3390109539031982</v>
      </c>
      <c r="X1641" s="1">
        <v>-1.3390109539031982</v>
      </c>
    </row>
    <row r="1642" spans="1:24" x14ac:dyDescent="0.35">
      <c r="A1642" s="1">
        <v>320509</v>
      </c>
      <c r="B1642" s="1" t="s">
        <v>2345</v>
      </c>
      <c r="C1642" s="1">
        <v>104101307</v>
      </c>
      <c r="D1642" s="1">
        <v>509</v>
      </c>
      <c r="E1642" s="1" t="s">
        <v>2446</v>
      </c>
      <c r="F1642" s="1" t="s">
        <v>96</v>
      </c>
      <c r="G1642" s="1" t="s">
        <v>170</v>
      </c>
      <c r="H1642" s="1" t="s">
        <v>2369</v>
      </c>
      <c r="J1642" s="1">
        <v>766543</v>
      </c>
      <c r="R1642" s="1">
        <v>8.8373996317386627E-2</v>
      </c>
      <c r="S1642" s="1">
        <v>32</v>
      </c>
      <c r="T1642" s="1">
        <v>2</v>
      </c>
      <c r="U1642" s="1">
        <v>766543</v>
      </c>
      <c r="V1642" s="1">
        <v>8.8373996317386627E-2</v>
      </c>
      <c r="W1642" s="1">
        <v>13.031265258789063</v>
      </c>
      <c r="X1642" s="1">
        <v>13.031265258789063</v>
      </c>
    </row>
    <row r="1643" spans="1:24" x14ac:dyDescent="0.35">
      <c r="A1643" s="1">
        <v>330509</v>
      </c>
      <c r="B1643" s="1" t="s">
        <v>2346</v>
      </c>
      <c r="C1643" s="1">
        <v>104101307</v>
      </c>
      <c r="D1643" s="1">
        <v>509</v>
      </c>
      <c r="E1643" s="1" t="s">
        <v>2446</v>
      </c>
      <c r="F1643" s="1" t="s">
        <v>96</v>
      </c>
      <c r="G1643" s="1" t="s">
        <v>170</v>
      </c>
      <c r="H1643" s="1" t="s">
        <v>2369</v>
      </c>
      <c r="J1643" s="1">
        <v>855264</v>
      </c>
      <c r="R1643" s="1">
        <v>8.8720999658107758E-2</v>
      </c>
      <c r="S1643" s="1">
        <v>33</v>
      </c>
      <c r="T1643" s="1">
        <v>2</v>
      </c>
      <c r="U1643" s="1">
        <v>855264</v>
      </c>
      <c r="V1643" s="1">
        <v>8.8720999658107758E-2</v>
      </c>
      <c r="W1643" s="1">
        <v>11.57417106628418</v>
      </c>
      <c r="X1643" s="1">
        <v>11.57417106628418</v>
      </c>
    </row>
    <row r="1644" spans="1:24" x14ac:dyDescent="0.35">
      <c r="A1644" s="1">
        <v>340509</v>
      </c>
      <c r="B1644" s="1" t="s">
        <v>2347</v>
      </c>
      <c r="C1644" s="1">
        <v>104101307</v>
      </c>
      <c r="D1644" s="1">
        <v>509</v>
      </c>
      <c r="E1644" s="1" t="s">
        <v>2446</v>
      </c>
      <c r="F1644" s="1" t="s">
        <v>96</v>
      </c>
      <c r="G1644" s="1" t="s">
        <v>170</v>
      </c>
      <c r="H1644" s="1" t="s">
        <v>2369</v>
      </c>
      <c r="J1644" s="1">
        <v>934049</v>
      </c>
      <c r="R1644" s="1">
        <v>7.87850022315979E-2</v>
      </c>
      <c r="S1644" s="1">
        <v>34</v>
      </c>
      <c r="T1644" s="1">
        <v>2</v>
      </c>
      <c r="U1644" s="1">
        <v>934049</v>
      </c>
      <c r="V1644" s="1">
        <v>7.87850022315979E-2</v>
      </c>
      <c r="W1644" s="1">
        <v>9.2117757797241211</v>
      </c>
      <c r="X1644" s="1">
        <v>9.2117757797241211</v>
      </c>
    </row>
    <row r="1645" spans="1:24" x14ac:dyDescent="0.35">
      <c r="A1645" s="1">
        <v>350509</v>
      </c>
      <c r="B1645" s="1" t="s">
        <v>2348</v>
      </c>
      <c r="C1645" s="1">
        <v>104101307</v>
      </c>
      <c r="D1645" s="1">
        <v>509</v>
      </c>
      <c r="E1645" s="1" t="s">
        <v>2446</v>
      </c>
      <c r="F1645" s="1" t="s">
        <v>96</v>
      </c>
      <c r="G1645" s="1" t="s">
        <v>170</v>
      </c>
      <c r="H1645" s="1" t="s">
        <v>2369</v>
      </c>
      <c r="J1645" s="1">
        <v>857470</v>
      </c>
      <c r="R1645" s="1">
        <v>-7.6578997075557709E-2</v>
      </c>
      <c r="S1645" s="1">
        <v>35</v>
      </c>
      <c r="T1645" s="1">
        <v>2</v>
      </c>
      <c r="U1645" s="1">
        <v>857470</v>
      </c>
      <c r="V1645" s="1">
        <v>-7.6578997075557709E-2</v>
      </c>
      <c r="W1645" s="1">
        <v>-8.1986064910888672</v>
      </c>
      <c r="X1645" s="1">
        <v>-8.1986064910888672</v>
      </c>
    </row>
    <row r="1646" spans="1:24" x14ac:dyDescent="0.35">
      <c r="A1646" s="1">
        <v>360509</v>
      </c>
      <c r="B1646" s="1" t="s">
        <v>2349</v>
      </c>
      <c r="C1646" s="1">
        <v>104101307</v>
      </c>
      <c r="D1646" s="1">
        <v>509</v>
      </c>
      <c r="E1646" s="1" t="s">
        <v>2446</v>
      </c>
      <c r="F1646" s="1" t="s">
        <v>96</v>
      </c>
      <c r="G1646" s="1" t="s">
        <v>170</v>
      </c>
      <c r="H1646" s="1" t="s">
        <v>2369</v>
      </c>
      <c r="J1646" s="1">
        <v>1046811</v>
      </c>
      <c r="R1646" s="1">
        <v>0.1893409937620163</v>
      </c>
      <c r="S1646" s="1">
        <v>36</v>
      </c>
      <c r="T1646" s="1">
        <v>2</v>
      </c>
      <c r="U1646" s="1">
        <v>1046811</v>
      </c>
      <c r="V1646" s="1">
        <v>0.1893409937620163</v>
      </c>
      <c r="W1646" s="1">
        <v>22.081356048583984</v>
      </c>
      <c r="X1646" s="1">
        <v>22.081356048583984</v>
      </c>
    </row>
    <row r="1647" spans="1:24" x14ac:dyDescent="0.35">
      <c r="A1647" s="1">
        <v>370509</v>
      </c>
      <c r="B1647" s="1" t="s">
        <v>2350</v>
      </c>
      <c r="C1647" s="1">
        <v>104101307</v>
      </c>
      <c r="D1647" s="1">
        <v>509</v>
      </c>
      <c r="E1647" s="1" t="s">
        <v>2446</v>
      </c>
      <c r="F1647" s="1" t="s">
        <v>96</v>
      </c>
      <c r="G1647" s="1" t="s">
        <v>170</v>
      </c>
      <c r="H1647" s="1" t="s">
        <v>2369</v>
      </c>
      <c r="J1647" s="1">
        <v>1387088</v>
      </c>
      <c r="R1647" s="1">
        <v>0.34027698636054993</v>
      </c>
      <c r="S1647" s="1">
        <v>37</v>
      </c>
      <c r="T1647" s="1">
        <v>2</v>
      </c>
      <c r="U1647" s="1">
        <v>1387088</v>
      </c>
      <c r="V1647" s="1">
        <v>0.34027698636054993</v>
      </c>
      <c r="W1647" s="1">
        <v>32.506057739257813</v>
      </c>
      <c r="X1647" s="1">
        <v>32.506057739257813</v>
      </c>
    </row>
    <row r="1648" spans="1:24" x14ac:dyDescent="0.35">
      <c r="A1648" s="1">
        <v>380509</v>
      </c>
      <c r="B1648" s="1" t="s">
        <v>2351</v>
      </c>
      <c r="C1648" s="1">
        <v>104101307</v>
      </c>
      <c r="D1648" s="1">
        <v>509</v>
      </c>
      <c r="E1648" s="1" t="s">
        <v>2446</v>
      </c>
      <c r="F1648" s="1" t="s">
        <v>96</v>
      </c>
      <c r="G1648" s="1" t="s">
        <v>170</v>
      </c>
      <c r="H1648" s="1" t="s">
        <v>2369</v>
      </c>
      <c r="J1648" s="1">
        <v>1474031</v>
      </c>
      <c r="R1648" s="1">
        <v>8.6943000555038452E-2</v>
      </c>
      <c r="S1648" s="1">
        <v>38</v>
      </c>
      <c r="T1648" s="1">
        <v>2</v>
      </c>
      <c r="U1648" s="1">
        <v>1474031</v>
      </c>
      <c r="V1648" s="1">
        <v>8.6943000555038452E-2</v>
      </c>
      <c r="W1648" s="1">
        <v>6.2680234909057617</v>
      </c>
      <c r="X1648" s="1">
        <v>6.2680234909057617</v>
      </c>
    </row>
    <row r="1649" spans="1:24" x14ac:dyDescent="0.35">
      <c r="A1649" s="1">
        <v>390509</v>
      </c>
      <c r="B1649" s="1" t="s">
        <v>2352</v>
      </c>
      <c r="C1649" s="1">
        <v>104101307</v>
      </c>
      <c r="D1649" s="1">
        <v>509</v>
      </c>
      <c r="E1649" s="1" t="s">
        <v>2446</v>
      </c>
      <c r="F1649" s="1" t="s">
        <v>96</v>
      </c>
      <c r="G1649" s="1" t="s">
        <v>170</v>
      </c>
      <c r="H1649" s="1" t="s">
        <v>2369</v>
      </c>
      <c r="J1649" s="1">
        <v>1496032</v>
      </c>
      <c r="R1649" s="1">
        <v>2.2001000121235847E-2</v>
      </c>
      <c r="S1649" s="1">
        <v>39</v>
      </c>
      <c r="T1649" s="1">
        <v>2</v>
      </c>
      <c r="U1649" s="1">
        <v>1496032</v>
      </c>
      <c r="V1649" s="1">
        <v>2.2001000121235847E-2</v>
      </c>
      <c r="W1649" s="1">
        <v>1.4925737380981445</v>
      </c>
      <c r="X1649" s="1">
        <v>1.4925737380981445</v>
      </c>
    </row>
    <row r="1650" spans="1:24" x14ac:dyDescent="0.35">
      <c r="A1650" s="1">
        <v>400509</v>
      </c>
      <c r="B1650" s="1" t="s">
        <v>2353</v>
      </c>
      <c r="C1650" s="1">
        <v>104101307</v>
      </c>
      <c r="D1650" s="1">
        <v>509</v>
      </c>
      <c r="E1650" s="1" t="s">
        <v>48</v>
      </c>
      <c r="F1650" s="1" t="s">
        <v>48</v>
      </c>
      <c r="G1650" s="1" t="s">
        <v>48</v>
      </c>
      <c r="H1650" s="1" t="s">
        <v>48</v>
      </c>
      <c r="S1650" s="1">
        <v>40</v>
      </c>
      <c r="T1650" s="1">
        <v>2</v>
      </c>
      <c r="U1650" s="1">
        <v>0</v>
      </c>
      <c r="V1650" s="1">
        <v>0</v>
      </c>
      <c r="W1650" s="1">
        <v>-100</v>
      </c>
      <c r="X1650" s="1">
        <v>-100</v>
      </c>
    </row>
    <row r="1651" spans="1:24" x14ac:dyDescent="0.35">
      <c r="A1651" s="1">
        <v>410509</v>
      </c>
      <c r="B1651" s="1" t="s">
        <v>2354</v>
      </c>
      <c r="C1651" s="1">
        <v>104101307</v>
      </c>
      <c r="D1651" s="1">
        <v>509</v>
      </c>
      <c r="E1651" s="1" t="s">
        <v>48</v>
      </c>
      <c r="F1651" s="1" t="s">
        <v>48</v>
      </c>
      <c r="G1651" s="1" t="s">
        <v>48</v>
      </c>
      <c r="H1651" s="1" t="s">
        <v>48</v>
      </c>
      <c r="S1651" s="1">
        <v>41</v>
      </c>
      <c r="T1651" s="1">
        <v>2</v>
      </c>
      <c r="U1651" s="1">
        <v>0</v>
      </c>
      <c r="V1651" s="1">
        <v>0</v>
      </c>
    </row>
    <row r="1652" spans="1:24" x14ac:dyDescent="0.35">
      <c r="A1652" s="1">
        <v>420509</v>
      </c>
      <c r="B1652" s="1" t="s">
        <v>2355</v>
      </c>
      <c r="C1652" s="1">
        <v>104101307</v>
      </c>
      <c r="D1652" s="1">
        <v>509</v>
      </c>
      <c r="E1652" s="1" t="s">
        <v>48</v>
      </c>
      <c r="F1652" s="1" t="s">
        <v>48</v>
      </c>
      <c r="G1652" s="1" t="s">
        <v>48</v>
      </c>
      <c r="H1652" s="1" t="s">
        <v>48</v>
      </c>
      <c r="S1652" s="1">
        <v>42</v>
      </c>
      <c r="T1652" s="1">
        <v>2</v>
      </c>
      <c r="U1652" s="1">
        <v>0</v>
      </c>
      <c r="V1652" s="1">
        <v>0</v>
      </c>
    </row>
    <row r="1653" spans="1:24" x14ac:dyDescent="0.35">
      <c r="A1653" s="1">
        <v>430509</v>
      </c>
      <c r="B1653" s="1" t="s">
        <v>2356</v>
      </c>
      <c r="C1653" s="1">
        <v>104101307</v>
      </c>
      <c r="D1653" s="1">
        <v>509</v>
      </c>
      <c r="E1653" s="1" t="s">
        <v>48</v>
      </c>
      <c r="F1653" s="1" t="s">
        <v>48</v>
      </c>
      <c r="G1653" s="1" t="s">
        <v>48</v>
      </c>
      <c r="H1653" s="1" t="s">
        <v>48</v>
      </c>
      <c r="S1653" s="1">
        <v>43</v>
      </c>
      <c r="T1653" s="1">
        <v>2</v>
      </c>
      <c r="U1653" s="1">
        <v>0</v>
      </c>
      <c r="V1653" s="1">
        <v>0</v>
      </c>
    </row>
    <row r="1654" spans="1:24" x14ac:dyDescent="0.35">
      <c r="A1654" s="1">
        <v>440509</v>
      </c>
      <c r="B1654" s="1" t="s">
        <v>2357</v>
      </c>
      <c r="C1654" s="1">
        <v>104101307</v>
      </c>
      <c r="D1654" s="1">
        <v>509</v>
      </c>
      <c r="E1654" s="1" t="s">
        <v>48</v>
      </c>
      <c r="F1654" s="1" t="s">
        <v>48</v>
      </c>
      <c r="G1654" s="1" t="s">
        <v>48</v>
      </c>
      <c r="H1654" s="1" t="s">
        <v>48</v>
      </c>
      <c r="S1654" s="1">
        <v>44</v>
      </c>
      <c r="T1654" s="1">
        <v>2</v>
      </c>
      <c r="U1654" s="1">
        <v>0</v>
      </c>
      <c r="V1654" s="1">
        <v>0</v>
      </c>
    </row>
    <row r="1655" spans="1:24" x14ac:dyDescent="0.35">
      <c r="A1655" s="1">
        <v>450509</v>
      </c>
      <c r="B1655" s="1" t="s">
        <v>2358</v>
      </c>
      <c r="C1655" s="1">
        <v>104101307</v>
      </c>
      <c r="D1655" s="1">
        <v>509</v>
      </c>
      <c r="E1655" s="1" t="s">
        <v>48</v>
      </c>
      <c r="F1655" s="1" t="s">
        <v>48</v>
      </c>
      <c r="G1655" s="1" t="s">
        <v>48</v>
      </c>
      <c r="H1655" s="1" t="s">
        <v>48</v>
      </c>
      <c r="S1655" s="1">
        <v>45</v>
      </c>
      <c r="T1655" s="1">
        <v>2</v>
      </c>
      <c r="U1655" s="1">
        <v>0</v>
      </c>
      <c r="V1655" s="1">
        <v>0</v>
      </c>
    </row>
    <row r="1656" spans="1:24" x14ac:dyDescent="0.35">
      <c r="A1656" s="1">
        <v>460509</v>
      </c>
      <c r="B1656" s="1" t="s">
        <v>2359</v>
      </c>
      <c r="C1656" s="1">
        <v>104101307</v>
      </c>
      <c r="D1656" s="1">
        <v>509</v>
      </c>
      <c r="E1656" s="1" t="s">
        <v>48</v>
      </c>
      <c r="F1656" s="1" t="s">
        <v>48</v>
      </c>
      <c r="G1656" s="1" t="s">
        <v>48</v>
      </c>
      <c r="H1656" s="1" t="s">
        <v>48</v>
      </c>
      <c r="S1656" s="1">
        <v>46</v>
      </c>
      <c r="T1656" s="1">
        <v>2</v>
      </c>
      <c r="U1656" s="1">
        <v>0</v>
      </c>
      <c r="V1656" s="1">
        <v>0</v>
      </c>
    </row>
    <row r="1657" spans="1:24" x14ac:dyDescent="0.35">
      <c r="A1657" s="1">
        <v>470509</v>
      </c>
      <c r="B1657" s="1" t="s">
        <v>2360</v>
      </c>
      <c r="C1657" s="1">
        <v>104101307</v>
      </c>
      <c r="D1657" s="1">
        <v>509</v>
      </c>
      <c r="E1657" s="1" t="s">
        <v>48</v>
      </c>
      <c r="F1657" s="1" t="s">
        <v>48</v>
      </c>
      <c r="G1657" s="1" t="s">
        <v>48</v>
      </c>
      <c r="H1657" s="1" t="s">
        <v>48</v>
      </c>
      <c r="S1657" s="1">
        <v>47</v>
      </c>
      <c r="T1657" s="1">
        <v>2</v>
      </c>
      <c r="U1657" s="1">
        <v>0</v>
      </c>
      <c r="V1657" s="1">
        <v>0</v>
      </c>
    </row>
    <row r="1658" spans="1:24" x14ac:dyDescent="0.35">
      <c r="A1658" s="1">
        <v>290210</v>
      </c>
      <c r="B1658" s="1" t="s">
        <v>2341</v>
      </c>
      <c r="C1658" s="1">
        <v>104103603</v>
      </c>
      <c r="D1658" s="1">
        <v>210</v>
      </c>
      <c r="E1658" s="1" t="s">
        <v>2447</v>
      </c>
      <c r="F1658" s="1" t="s">
        <v>96</v>
      </c>
      <c r="G1658" s="1" t="s">
        <v>170</v>
      </c>
      <c r="H1658" s="1" t="s">
        <v>916</v>
      </c>
      <c r="I1658" s="1">
        <v>1155868.71</v>
      </c>
      <c r="K1658" s="1">
        <v>272011</v>
      </c>
      <c r="L1658" s="1">
        <v>9502451</v>
      </c>
      <c r="S1658" s="1">
        <v>29</v>
      </c>
      <c r="T1658" s="1">
        <v>1</v>
      </c>
      <c r="U1658" s="1">
        <v>10930331</v>
      </c>
      <c r="V1658" s="1">
        <v>0</v>
      </c>
    </row>
    <row r="1659" spans="1:24" x14ac:dyDescent="0.35">
      <c r="A1659" s="1">
        <v>300210</v>
      </c>
      <c r="B1659" s="1" t="s">
        <v>2343</v>
      </c>
      <c r="C1659" s="1">
        <v>104103603</v>
      </c>
      <c r="D1659" s="1">
        <v>210</v>
      </c>
      <c r="E1659" s="1" t="s">
        <v>2447</v>
      </c>
      <c r="F1659" s="1" t="s">
        <v>96</v>
      </c>
      <c r="G1659" s="1" t="s">
        <v>170</v>
      </c>
      <c r="H1659" s="1" t="s">
        <v>916</v>
      </c>
      <c r="I1659" s="1">
        <v>1156858.19</v>
      </c>
      <c r="K1659" s="1">
        <v>358053</v>
      </c>
      <c r="L1659" s="1">
        <v>9639410</v>
      </c>
      <c r="M1659" s="1">
        <v>0.13695900142192841</v>
      </c>
      <c r="N1659" s="1">
        <v>1.4413018226623535</v>
      </c>
      <c r="O1659" s="1">
        <v>9.8947994410991669E-4</v>
      </c>
      <c r="P1659" s="1">
        <v>8.5604876279830933E-2</v>
      </c>
      <c r="Q1659" s="1">
        <v>8.6042001843452454E-2</v>
      </c>
      <c r="S1659" s="1">
        <v>30</v>
      </c>
      <c r="T1659" s="1">
        <v>1</v>
      </c>
      <c r="U1659" s="1">
        <v>11154321</v>
      </c>
      <c r="V1659" s="1">
        <v>0.22399048507213593</v>
      </c>
      <c r="W1659" s="1">
        <v>2.0492517948150635</v>
      </c>
      <c r="X1659" s="1">
        <v>2.0492517948150635</v>
      </c>
    </row>
    <row r="1660" spans="1:24" x14ac:dyDescent="0.35">
      <c r="A1660" s="1">
        <v>310210</v>
      </c>
      <c r="B1660" s="1" t="s">
        <v>2344</v>
      </c>
      <c r="C1660" s="1">
        <v>104103603</v>
      </c>
      <c r="D1660" s="1">
        <v>210</v>
      </c>
      <c r="E1660" s="1" t="s">
        <v>2447</v>
      </c>
      <c r="F1660" s="1" t="s">
        <v>96</v>
      </c>
      <c r="G1660" s="1" t="s">
        <v>170</v>
      </c>
      <c r="H1660" s="1" t="s">
        <v>916</v>
      </c>
      <c r="I1660" s="1">
        <v>1177709.8</v>
      </c>
      <c r="K1660" s="1">
        <v>315032</v>
      </c>
      <c r="L1660" s="1">
        <v>9714062</v>
      </c>
      <c r="M1660" s="1">
        <v>7.4652001261711121E-2</v>
      </c>
      <c r="N1660" s="1">
        <v>0.77444571256637573</v>
      </c>
      <c r="O1660" s="1">
        <v>2.0851610228419304E-2</v>
      </c>
      <c r="P1660" s="1">
        <v>1.8024344444274902</v>
      </c>
      <c r="Q1660" s="1">
        <v>-4.3021000921726227E-2</v>
      </c>
      <c r="S1660" s="1">
        <v>31</v>
      </c>
      <c r="T1660" s="1">
        <v>1</v>
      </c>
      <c r="U1660" s="1">
        <v>11206804</v>
      </c>
      <c r="V1660" s="1">
        <v>5.2482612431049347E-2</v>
      </c>
      <c r="W1660" s="1">
        <v>0.47051721811294556</v>
      </c>
      <c r="X1660" s="1">
        <v>0.47051721811294556</v>
      </c>
    </row>
    <row r="1661" spans="1:24" x14ac:dyDescent="0.35">
      <c r="A1661" s="1">
        <v>320210</v>
      </c>
      <c r="B1661" s="1" t="s">
        <v>2345</v>
      </c>
      <c r="C1661" s="1">
        <v>104103603</v>
      </c>
      <c r="D1661" s="1">
        <v>210</v>
      </c>
      <c r="E1661" s="1" t="s">
        <v>2447</v>
      </c>
      <c r="F1661" s="1" t="s">
        <v>96</v>
      </c>
      <c r="G1661" s="1" t="s">
        <v>170</v>
      </c>
      <c r="H1661" s="1" t="s">
        <v>916</v>
      </c>
      <c r="I1661" s="1">
        <v>1181095.4099999999</v>
      </c>
      <c r="K1661" s="1">
        <v>315032</v>
      </c>
      <c r="L1661" s="1">
        <v>9752130</v>
      </c>
      <c r="M1661" s="1">
        <v>3.8068000227212906E-2</v>
      </c>
      <c r="N1661" s="1">
        <v>0.39188548922538757</v>
      </c>
      <c r="O1661" s="1">
        <v>3.3856099471449852E-3</v>
      </c>
      <c r="P1661" s="1">
        <v>0.28747403621673584</v>
      </c>
      <c r="Q1661" s="1">
        <v>0</v>
      </c>
      <c r="S1661" s="1">
        <v>32</v>
      </c>
      <c r="T1661" s="1">
        <v>1</v>
      </c>
      <c r="U1661" s="1">
        <v>11248257</v>
      </c>
      <c r="V1661" s="1">
        <v>4.1453611105680466E-2</v>
      </c>
      <c r="W1661" s="1">
        <v>0.36989137530326843</v>
      </c>
      <c r="X1661" s="1">
        <v>0.36989137530326843</v>
      </c>
    </row>
    <row r="1662" spans="1:24" x14ac:dyDescent="0.35">
      <c r="A1662" s="1">
        <v>330210</v>
      </c>
      <c r="B1662" s="1" t="s">
        <v>2346</v>
      </c>
      <c r="C1662" s="1">
        <v>104103603</v>
      </c>
      <c r="D1662" s="1">
        <v>210</v>
      </c>
      <c r="E1662" s="1" t="s">
        <v>2447</v>
      </c>
      <c r="F1662" s="1" t="s">
        <v>96</v>
      </c>
      <c r="G1662" s="1" t="s">
        <v>170</v>
      </c>
      <c r="H1662" s="1" t="s">
        <v>916</v>
      </c>
      <c r="I1662" s="1">
        <v>1216112.8999999999</v>
      </c>
      <c r="K1662" s="1">
        <v>315032</v>
      </c>
      <c r="L1662" s="1">
        <v>9850728</v>
      </c>
      <c r="M1662" s="1">
        <v>9.8598003387451172E-2</v>
      </c>
      <c r="N1662" s="1">
        <v>1.0110406875610352</v>
      </c>
      <c r="O1662" s="1">
        <v>3.5017490386962891E-2</v>
      </c>
      <c r="P1662" s="1">
        <v>2.9648315906524658</v>
      </c>
      <c r="Q1662" s="1">
        <v>0</v>
      </c>
      <c r="S1662" s="1">
        <v>33</v>
      </c>
      <c r="T1662" s="1">
        <v>1</v>
      </c>
      <c r="U1662" s="1">
        <v>11381873</v>
      </c>
      <c r="V1662" s="1">
        <v>0.13361549377441406</v>
      </c>
      <c r="W1662" s="1">
        <v>1.1878818273544312</v>
      </c>
      <c r="X1662" s="1">
        <v>1.1878818273544312</v>
      </c>
    </row>
    <row r="1663" spans="1:24" x14ac:dyDescent="0.35">
      <c r="A1663" s="1">
        <v>340210</v>
      </c>
      <c r="B1663" s="1" t="s">
        <v>2347</v>
      </c>
      <c r="C1663" s="1">
        <v>104103603</v>
      </c>
      <c r="D1663" s="1">
        <v>210</v>
      </c>
      <c r="E1663" s="1" t="s">
        <v>2447</v>
      </c>
      <c r="F1663" s="1" t="s">
        <v>96</v>
      </c>
      <c r="G1663" s="1" t="s">
        <v>170</v>
      </c>
      <c r="H1663" s="1" t="s">
        <v>916</v>
      </c>
      <c r="I1663" s="1">
        <v>1216080.6299999999</v>
      </c>
      <c r="K1663" s="1">
        <v>315032</v>
      </c>
      <c r="L1663" s="1">
        <v>9850723</v>
      </c>
      <c r="M1663" s="1">
        <v>-4.9999998736893758E-6</v>
      </c>
      <c r="N1663" s="1">
        <v>-5.0757669669110328E-5</v>
      </c>
      <c r="O1663" s="1">
        <v>-3.2269999792333692E-5</v>
      </c>
      <c r="P1663" s="1">
        <v>-2.653536619618535E-3</v>
      </c>
      <c r="Q1663" s="1">
        <v>0</v>
      </c>
      <c r="S1663" s="1">
        <v>34</v>
      </c>
      <c r="T1663" s="1">
        <v>1</v>
      </c>
      <c r="U1663" s="1">
        <v>11381836</v>
      </c>
      <c r="V1663" s="1">
        <v>-3.7270001485012472E-5</v>
      </c>
      <c r="W1663" s="1">
        <v>-3.2507831929251552E-4</v>
      </c>
      <c r="X1663" s="1">
        <v>-3.2507831929251552E-4</v>
      </c>
    </row>
    <row r="1664" spans="1:24" x14ac:dyDescent="0.35">
      <c r="A1664" s="1">
        <v>350210</v>
      </c>
      <c r="B1664" s="1" t="s">
        <v>2348</v>
      </c>
      <c r="C1664" s="1">
        <v>104103603</v>
      </c>
      <c r="D1664" s="1">
        <v>210</v>
      </c>
      <c r="E1664" s="1" t="s">
        <v>2447</v>
      </c>
      <c r="F1664" s="1" t="s">
        <v>96</v>
      </c>
      <c r="G1664" s="1" t="s">
        <v>170</v>
      </c>
      <c r="H1664" s="1" t="s">
        <v>916</v>
      </c>
      <c r="I1664" s="1">
        <v>1246272</v>
      </c>
      <c r="K1664" s="1">
        <v>315032</v>
      </c>
      <c r="L1664" s="1">
        <v>9902143</v>
      </c>
      <c r="M1664" s="1">
        <v>5.1419999450445175E-2</v>
      </c>
      <c r="N1664" s="1">
        <v>0.52199214696884155</v>
      </c>
      <c r="O1664" s="1">
        <v>3.0191369354724884E-2</v>
      </c>
      <c r="P1664" s="1">
        <v>2.4826784133911133</v>
      </c>
      <c r="Q1664" s="1">
        <v>0</v>
      </c>
      <c r="S1664" s="1">
        <v>35</v>
      </c>
      <c r="T1664" s="1">
        <v>1</v>
      </c>
      <c r="U1664" s="1">
        <v>11463447</v>
      </c>
      <c r="V1664" s="1">
        <v>8.1611365079879761E-2</v>
      </c>
      <c r="W1664" s="1">
        <v>0.71702843904495239</v>
      </c>
      <c r="X1664" s="1">
        <v>0.71702843904495239</v>
      </c>
    </row>
    <row r="1665" spans="1:24" x14ac:dyDescent="0.35">
      <c r="A1665" s="1">
        <v>360210</v>
      </c>
      <c r="B1665" s="1" t="s">
        <v>2349</v>
      </c>
      <c r="C1665" s="1">
        <v>104103603</v>
      </c>
      <c r="D1665" s="1">
        <v>210</v>
      </c>
      <c r="E1665" s="1" t="s">
        <v>2447</v>
      </c>
      <c r="F1665" s="1" t="s">
        <v>96</v>
      </c>
      <c r="G1665" s="1" t="s">
        <v>170</v>
      </c>
      <c r="H1665" s="1" t="s">
        <v>916</v>
      </c>
      <c r="I1665" s="1">
        <v>1314871</v>
      </c>
      <c r="K1665" s="1">
        <v>315032</v>
      </c>
      <c r="L1665" s="1">
        <v>10252526</v>
      </c>
      <c r="M1665" s="1">
        <v>0.35038301348686218</v>
      </c>
      <c r="N1665" s="1">
        <v>3.5384562015533447</v>
      </c>
      <c r="O1665" s="1">
        <v>6.8599000573158264E-2</v>
      </c>
      <c r="P1665" s="1">
        <v>5.5043363571166992</v>
      </c>
      <c r="Q1665" s="1">
        <v>0</v>
      </c>
      <c r="S1665" s="1">
        <v>36</v>
      </c>
      <c r="T1665" s="1">
        <v>1</v>
      </c>
      <c r="U1665" s="1">
        <v>11882429</v>
      </c>
      <c r="V1665" s="1">
        <v>0.41898202896118164</v>
      </c>
      <c r="W1665" s="1">
        <v>3.6549389362335205</v>
      </c>
      <c r="X1665" s="1">
        <v>3.6549389362335205</v>
      </c>
    </row>
    <row r="1666" spans="1:24" x14ac:dyDescent="0.35">
      <c r="A1666" s="1">
        <v>370210</v>
      </c>
      <c r="B1666" s="1" t="s">
        <v>2350</v>
      </c>
      <c r="C1666" s="1">
        <v>104103603</v>
      </c>
      <c r="D1666" s="1">
        <v>210</v>
      </c>
      <c r="E1666" s="1" t="s">
        <v>2447</v>
      </c>
      <c r="F1666" s="1" t="s">
        <v>96</v>
      </c>
      <c r="G1666" s="1" t="s">
        <v>170</v>
      </c>
      <c r="H1666" s="1" t="s">
        <v>916</v>
      </c>
      <c r="I1666" s="1">
        <v>1339022.46</v>
      </c>
      <c r="K1666" s="1">
        <v>315032</v>
      </c>
      <c r="L1666" s="1">
        <v>10613474</v>
      </c>
      <c r="M1666" s="1">
        <v>0.36094799637794495</v>
      </c>
      <c r="N1666" s="1">
        <v>3.5205762386322021</v>
      </c>
      <c r="O1666" s="1">
        <v>2.4151459336280823E-2</v>
      </c>
      <c r="P1666" s="1">
        <v>1.836793065071106</v>
      </c>
      <c r="Q1666" s="1">
        <v>0</v>
      </c>
      <c r="S1666" s="1">
        <v>37</v>
      </c>
      <c r="T1666" s="1">
        <v>1</v>
      </c>
      <c r="U1666" s="1">
        <v>12267528</v>
      </c>
      <c r="V1666" s="1">
        <v>0.38509947061538696</v>
      </c>
      <c r="W1666" s="1">
        <v>3.2409114837646484</v>
      </c>
      <c r="X1666" s="1">
        <v>3.2409114837646484</v>
      </c>
    </row>
    <row r="1667" spans="1:24" x14ac:dyDescent="0.35">
      <c r="A1667" s="1">
        <v>380210</v>
      </c>
      <c r="B1667" s="1" t="s">
        <v>2351</v>
      </c>
      <c r="C1667" s="1">
        <v>104103603</v>
      </c>
      <c r="D1667" s="1">
        <v>210</v>
      </c>
      <c r="E1667" s="1" t="s">
        <v>2447</v>
      </c>
      <c r="F1667" s="1" t="s">
        <v>96</v>
      </c>
      <c r="G1667" s="1" t="s">
        <v>170</v>
      </c>
      <c r="H1667" s="1" t="s">
        <v>916</v>
      </c>
      <c r="I1667" s="1">
        <v>1387272</v>
      </c>
      <c r="K1667" s="1">
        <v>430895.84375</v>
      </c>
      <c r="L1667" s="1">
        <v>10746790</v>
      </c>
      <c r="M1667" s="1">
        <v>0.13331599533557892</v>
      </c>
      <c r="N1667" s="1">
        <v>1.2561014890670776</v>
      </c>
      <c r="O1667" s="1">
        <v>4.8249538987874985E-2</v>
      </c>
      <c r="P1667" s="1">
        <v>3.6033406257629395</v>
      </c>
      <c r="Q1667" s="1">
        <v>0.11586384475231171</v>
      </c>
      <c r="S1667" s="1">
        <v>38</v>
      </c>
      <c r="T1667" s="1">
        <v>1</v>
      </c>
      <c r="U1667" s="1">
        <v>12564958</v>
      </c>
      <c r="V1667" s="1">
        <v>0.29742938280105591</v>
      </c>
      <c r="W1667" s="1">
        <v>2.4245307445526123</v>
      </c>
      <c r="X1667" s="1">
        <v>2.4245307445526123</v>
      </c>
    </row>
    <row r="1668" spans="1:24" x14ac:dyDescent="0.35">
      <c r="A1668" s="1">
        <v>390210</v>
      </c>
      <c r="B1668" s="1" t="s">
        <v>2352</v>
      </c>
      <c r="C1668" s="1">
        <v>104103603</v>
      </c>
      <c r="D1668" s="1">
        <v>210</v>
      </c>
      <c r="E1668" s="1" t="s">
        <v>2447</v>
      </c>
      <c r="F1668" s="1" t="s">
        <v>96</v>
      </c>
      <c r="G1668" s="1" t="s">
        <v>170</v>
      </c>
      <c r="H1668" s="1" t="s">
        <v>916</v>
      </c>
      <c r="I1668" s="1">
        <v>1394867</v>
      </c>
      <c r="K1668" s="1">
        <v>655082.4375</v>
      </c>
      <c r="L1668" s="1">
        <v>10815346</v>
      </c>
      <c r="M1668" s="1">
        <v>6.8556003272533417E-2</v>
      </c>
      <c r="N1668" s="1">
        <v>0.63792073726654053</v>
      </c>
      <c r="O1668" s="1">
        <v>7.5949998572468758E-3</v>
      </c>
      <c r="P1668" s="1">
        <v>0.5474773645401001</v>
      </c>
      <c r="Q1668" s="1">
        <v>0.22418659925460815</v>
      </c>
      <c r="S1668" s="1">
        <v>39</v>
      </c>
      <c r="T1668" s="1">
        <v>1</v>
      </c>
      <c r="U1668" s="1">
        <v>12865296</v>
      </c>
      <c r="V1668" s="1">
        <v>0.30033761262893677</v>
      </c>
      <c r="W1668" s="1">
        <v>2.3902826309204102</v>
      </c>
      <c r="X1668" s="1">
        <v>2.3902826309204102</v>
      </c>
    </row>
    <row r="1669" spans="1:24" x14ac:dyDescent="0.35">
      <c r="A1669" s="1">
        <v>400210</v>
      </c>
      <c r="B1669" s="1" t="s">
        <v>2353</v>
      </c>
      <c r="C1669" s="1">
        <v>104103603</v>
      </c>
      <c r="D1669" s="1">
        <v>210</v>
      </c>
      <c r="E1669" s="1" t="s">
        <v>2447</v>
      </c>
      <c r="F1669" s="1" t="s">
        <v>96</v>
      </c>
      <c r="G1669" s="1" t="s">
        <v>170</v>
      </c>
      <c r="H1669" s="1" t="s">
        <v>916</v>
      </c>
      <c r="S1669" s="1">
        <v>40</v>
      </c>
      <c r="T1669" s="1">
        <v>1</v>
      </c>
      <c r="U1669" s="1">
        <v>0</v>
      </c>
      <c r="V1669" s="1">
        <v>0</v>
      </c>
      <c r="W1669" s="1">
        <v>-100</v>
      </c>
      <c r="X1669" s="1">
        <v>-100</v>
      </c>
    </row>
    <row r="1670" spans="1:24" x14ac:dyDescent="0.35">
      <c r="A1670" s="1">
        <v>410210</v>
      </c>
      <c r="B1670" s="1" t="s">
        <v>2354</v>
      </c>
      <c r="C1670" s="1">
        <v>104103603</v>
      </c>
      <c r="D1670" s="1">
        <v>210</v>
      </c>
      <c r="E1670" s="1" t="s">
        <v>2447</v>
      </c>
      <c r="F1670" s="1" t="s">
        <v>96</v>
      </c>
      <c r="G1670" s="1" t="s">
        <v>170</v>
      </c>
      <c r="H1670" s="1" t="s">
        <v>916</v>
      </c>
      <c r="S1670" s="1">
        <v>41</v>
      </c>
      <c r="T1670" s="1">
        <v>1</v>
      </c>
      <c r="U1670" s="1">
        <v>0</v>
      </c>
      <c r="V1670" s="1">
        <v>0</v>
      </c>
    </row>
    <row r="1671" spans="1:24" x14ac:dyDescent="0.35">
      <c r="A1671" s="1">
        <v>420210</v>
      </c>
      <c r="B1671" s="1" t="s">
        <v>2355</v>
      </c>
      <c r="C1671" s="1">
        <v>104103603</v>
      </c>
      <c r="D1671" s="1">
        <v>210</v>
      </c>
      <c r="E1671" s="1" t="s">
        <v>2447</v>
      </c>
      <c r="F1671" s="1" t="s">
        <v>96</v>
      </c>
      <c r="G1671" s="1" t="s">
        <v>170</v>
      </c>
      <c r="H1671" s="1" t="s">
        <v>916</v>
      </c>
      <c r="S1671" s="1">
        <v>42</v>
      </c>
      <c r="T1671" s="1">
        <v>1</v>
      </c>
      <c r="U1671" s="1">
        <v>0</v>
      </c>
      <c r="V1671" s="1">
        <v>0</v>
      </c>
    </row>
    <row r="1672" spans="1:24" x14ac:dyDescent="0.35">
      <c r="A1672" s="1">
        <v>430210</v>
      </c>
      <c r="B1672" s="1" t="s">
        <v>2356</v>
      </c>
      <c r="C1672" s="1">
        <v>104103603</v>
      </c>
      <c r="D1672" s="1">
        <v>210</v>
      </c>
      <c r="E1672" s="1" t="s">
        <v>2447</v>
      </c>
      <c r="F1672" s="1" t="s">
        <v>96</v>
      </c>
      <c r="G1672" s="1" t="s">
        <v>170</v>
      </c>
      <c r="H1672" s="1" t="s">
        <v>916</v>
      </c>
      <c r="S1672" s="1">
        <v>43</v>
      </c>
      <c r="T1672" s="1">
        <v>1</v>
      </c>
      <c r="U1672" s="1">
        <v>0</v>
      </c>
      <c r="V1672" s="1">
        <v>0</v>
      </c>
    </row>
    <row r="1673" spans="1:24" x14ac:dyDescent="0.35">
      <c r="A1673" s="1">
        <v>440210</v>
      </c>
      <c r="B1673" s="1" t="s">
        <v>2357</v>
      </c>
      <c r="C1673" s="1">
        <v>104103603</v>
      </c>
      <c r="D1673" s="1">
        <v>210</v>
      </c>
      <c r="E1673" s="1" t="s">
        <v>2447</v>
      </c>
      <c r="F1673" s="1" t="s">
        <v>96</v>
      </c>
      <c r="G1673" s="1" t="s">
        <v>170</v>
      </c>
      <c r="H1673" s="1" t="s">
        <v>916</v>
      </c>
      <c r="S1673" s="1">
        <v>44</v>
      </c>
      <c r="T1673" s="1">
        <v>1</v>
      </c>
      <c r="U1673" s="1">
        <v>0</v>
      </c>
      <c r="V1673" s="1">
        <v>0</v>
      </c>
    </row>
    <row r="1674" spans="1:24" x14ac:dyDescent="0.35">
      <c r="A1674" s="1">
        <v>450210</v>
      </c>
      <c r="B1674" s="1" t="s">
        <v>2358</v>
      </c>
      <c r="C1674" s="1">
        <v>104103603</v>
      </c>
      <c r="D1674" s="1">
        <v>210</v>
      </c>
      <c r="E1674" s="1" t="s">
        <v>2447</v>
      </c>
      <c r="F1674" s="1" t="s">
        <v>96</v>
      </c>
      <c r="G1674" s="1" t="s">
        <v>170</v>
      </c>
      <c r="H1674" s="1" t="s">
        <v>916</v>
      </c>
      <c r="S1674" s="1">
        <v>45</v>
      </c>
      <c r="T1674" s="1">
        <v>1</v>
      </c>
      <c r="U1674" s="1">
        <v>0</v>
      </c>
      <c r="V1674" s="1">
        <v>0</v>
      </c>
    </row>
    <row r="1675" spans="1:24" x14ac:dyDescent="0.35">
      <c r="A1675" s="1">
        <v>460210</v>
      </c>
      <c r="B1675" s="1" t="s">
        <v>2359</v>
      </c>
      <c r="C1675" s="1">
        <v>104103603</v>
      </c>
      <c r="D1675" s="1">
        <v>210</v>
      </c>
      <c r="E1675" s="1" t="s">
        <v>2447</v>
      </c>
      <c r="F1675" s="1" t="s">
        <v>96</v>
      </c>
      <c r="G1675" s="1" t="s">
        <v>170</v>
      </c>
      <c r="H1675" s="1" t="s">
        <v>916</v>
      </c>
      <c r="S1675" s="1">
        <v>46</v>
      </c>
      <c r="T1675" s="1">
        <v>1</v>
      </c>
      <c r="U1675" s="1">
        <v>0</v>
      </c>
      <c r="V1675" s="1">
        <v>0</v>
      </c>
    </row>
    <row r="1676" spans="1:24" x14ac:dyDescent="0.35">
      <c r="A1676" s="1">
        <v>470210</v>
      </c>
      <c r="B1676" s="1" t="s">
        <v>2360</v>
      </c>
      <c r="C1676" s="1">
        <v>104103603</v>
      </c>
      <c r="D1676" s="1">
        <v>210</v>
      </c>
      <c r="E1676" s="1" t="s">
        <v>2447</v>
      </c>
      <c r="F1676" s="1" t="s">
        <v>96</v>
      </c>
      <c r="G1676" s="1" t="s">
        <v>170</v>
      </c>
      <c r="H1676" s="1" t="s">
        <v>916</v>
      </c>
      <c r="S1676" s="1">
        <v>47</v>
      </c>
      <c r="T1676" s="1">
        <v>1</v>
      </c>
      <c r="U1676" s="1">
        <v>0</v>
      </c>
      <c r="V1676" s="1">
        <v>0</v>
      </c>
    </row>
    <row r="1677" spans="1:24" x14ac:dyDescent="0.35">
      <c r="A1677" s="1">
        <v>480210</v>
      </c>
      <c r="B1677" s="1" t="s">
        <v>2361</v>
      </c>
      <c r="C1677" s="1">
        <v>104103603</v>
      </c>
      <c r="D1677" s="1">
        <v>210</v>
      </c>
      <c r="E1677" s="1" t="s">
        <v>2447</v>
      </c>
      <c r="F1677" s="1" t="s">
        <v>96</v>
      </c>
      <c r="G1677" s="1" t="s">
        <v>170</v>
      </c>
      <c r="H1677" s="1" t="s">
        <v>916</v>
      </c>
      <c r="S1677" s="1">
        <v>48</v>
      </c>
      <c r="T1677" s="1">
        <v>1</v>
      </c>
      <c r="U1677" s="1">
        <v>0</v>
      </c>
      <c r="V1677" s="1">
        <v>0</v>
      </c>
    </row>
    <row r="1678" spans="1:24" x14ac:dyDescent="0.35">
      <c r="A1678" s="1">
        <v>290241</v>
      </c>
      <c r="B1678" s="1" t="s">
        <v>2341</v>
      </c>
      <c r="C1678" s="1">
        <v>104105003</v>
      </c>
      <c r="D1678" s="1">
        <v>241</v>
      </c>
      <c r="E1678" s="1" t="s">
        <v>2448</v>
      </c>
      <c r="F1678" s="1" t="s">
        <v>96</v>
      </c>
      <c r="G1678" s="1" t="s">
        <v>170</v>
      </c>
      <c r="H1678" s="1" t="s">
        <v>916</v>
      </c>
      <c r="I1678" s="1">
        <v>1154753.3899999999</v>
      </c>
      <c r="K1678" s="1">
        <v>241656</v>
      </c>
      <c r="L1678" s="1">
        <v>5817507</v>
      </c>
      <c r="S1678" s="1">
        <v>29</v>
      </c>
      <c r="T1678" s="1">
        <v>1</v>
      </c>
      <c r="U1678" s="1">
        <v>7213916.5</v>
      </c>
      <c r="V1678" s="1">
        <v>0</v>
      </c>
    </row>
    <row r="1679" spans="1:24" x14ac:dyDescent="0.35">
      <c r="A1679" s="1">
        <v>300241</v>
      </c>
      <c r="B1679" s="1" t="s">
        <v>2343</v>
      </c>
      <c r="C1679" s="1">
        <v>104105003</v>
      </c>
      <c r="D1679" s="1">
        <v>241</v>
      </c>
      <c r="E1679" s="1" t="s">
        <v>2448</v>
      </c>
      <c r="F1679" s="1" t="s">
        <v>96</v>
      </c>
      <c r="G1679" s="1" t="s">
        <v>170</v>
      </c>
      <c r="H1679" s="1" t="s">
        <v>916</v>
      </c>
      <c r="I1679" s="1">
        <v>1160513.24</v>
      </c>
      <c r="K1679" s="1">
        <v>241656</v>
      </c>
      <c r="L1679" s="1">
        <v>5964671.5</v>
      </c>
      <c r="M1679" s="1">
        <v>0.14716449379920959</v>
      </c>
      <c r="N1679" s="1">
        <v>2.5296833515167236</v>
      </c>
      <c r="O1679" s="1">
        <v>5.7598501443862915E-3</v>
      </c>
      <c r="P1679" s="1">
        <v>0.49879482388496399</v>
      </c>
      <c r="Q1679" s="1">
        <v>0</v>
      </c>
      <c r="S1679" s="1">
        <v>30</v>
      </c>
      <c r="T1679" s="1">
        <v>1</v>
      </c>
      <c r="U1679" s="1">
        <v>7366841</v>
      </c>
      <c r="V1679" s="1">
        <v>0.15292434394359589</v>
      </c>
      <c r="W1679" s="1">
        <v>2.1198539733886719</v>
      </c>
      <c r="X1679" s="1">
        <v>2.1198539733886719</v>
      </c>
    </row>
    <row r="1680" spans="1:24" x14ac:dyDescent="0.35">
      <c r="A1680" s="1">
        <v>310241</v>
      </c>
      <c r="B1680" s="1" t="s">
        <v>2344</v>
      </c>
      <c r="C1680" s="1">
        <v>104105003</v>
      </c>
      <c r="D1680" s="1">
        <v>241</v>
      </c>
      <c r="E1680" s="1" t="s">
        <v>2448</v>
      </c>
      <c r="F1680" s="1" t="s">
        <v>96</v>
      </c>
      <c r="G1680" s="1" t="s">
        <v>170</v>
      </c>
      <c r="H1680" s="1" t="s">
        <v>916</v>
      </c>
      <c r="I1680" s="1">
        <v>1173547.8999999999</v>
      </c>
      <c r="K1680" s="1">
        <v>241656</v>
      </c>
      <c r="L1680" s="1">
        <v>5974417</v>
      </c>
      <c r="M1680" s="1">
        <v>9.7455000504851341E-3</v>
      </c>
      <c r="N1680" s="1">
        <v>0.16338703036308289</v>
      </c>
      <c r="O1680" s="1">
        <v>1.3034660369157791E-2</v>
      </c>
      <c r="P1680" s="1">
        <v>1.123180627822876</v>
      </c>
      <c r="Q1680" s="1">
        <v>0</v>
      </c>
      <c r="S1680" s="1">
        <v>31</v>
      </c>
      <c r="T1680" s="1">
        <v>1</v>
      </c>
      <c r="U1680" s="1">
        <v>7389621</v>
      </c>
      <c r="V1680" s="1">
        <v>2.27801613509655E-2</v>
      </c>
      <c r="W1680" s="1">
        <v>0.30922344326972961</v>
      </c>
      <c r="X1680" s="1">
        <v>0.30922344326972961</v>
      </c>
    </row>
    <row r="1681" spans="1:24" x14ac:dyDescent="0.35">
      <c r="A1681" s="1">
        <v>320241</v>
      </c>
      <c r="B1681" s="1" t="s">
        <v>2345</v>
      </c>
      <c r="C1681" s="1">
        <v>104105003</v>
      </c>
      <c r="D1681" s="1">
        <v>241</v>
      </c>
      <c r="E1681" s="1" t="s">
        <v>2448</v>
      </c>
      <c r="F1681" s="1" t="s">
        <v>96</v>
      </c>
      <c r="G1681" s="1" t="s">
        <v>170</v>
      </c>
      <c r="H1681" s="1" t="s">
        <v>916</v>
      </c>
      <c r="I1681" s="1">
        <v>1178646.94</v>
      </c>
      <c r="L1681" s="1">
        <v>6017476</v>
      </c>
      <c r="M1681" s="1">
        <v>4.3058998882770538E-2</v>
      </c>
      <c r="N1681" s="1">
        <v>0.72072303295135498</v>
      </c>
      <c r="O1681" s="1">
        <v>5.0990399904549122E-3</v>
      </c>
      <c r="P1681" s="1">
        <v>0.43449780344963074</v>
      </c>
      <c r="S1681" s="1">
        <v>32</v>
      </c>
      <c r="T1681" s="1">
        <v>1</v>
      </c>
      <c r="U1681" s="1">
        <v>7196123</v>
      </c>
      <c r="V1681" s="1">
        <v>4.8158038407564163E-2</v>
      </c>
      <c r="W1681" s="1">
        <v>-2.6185104846954346</v>
      </c>
      <c r="X1681" s="1">
        <v>-2.6185104846954346</v>
      </c>
    </row>
    <row r="1682" spans="1:24" x14ac:dyDescent="0.35">
      <c r="A1682" s="1">
        <v>330241</v>
      </c>
      <c r="B1682" s="1" t="s">
        <v>2346</v>
      </c>
      <c r="C1682" s="1">
        <v>104105003</v>
      </c>
      <c r="D1682" s="1">
        <v>241</v>
      </c>
      <c r="E1682" s="1" t="s">
        <v>2448</v>
      </c>
      <c r="F1682" s="1" t="s">
        <v>96</v>
      </c>
      <c r="G1682" s="1" t="s">
        <v>170</v>
      </c>
      <c r="H1682" s="1" t="s">
        <v>916</v>
      </c>
      <c r="I1682" s="1">
        <v>1192081.25</v>
      </c>
      <c r="K1682" s="1">
        <v>241656</v>
      </c>
      <c r="L1682" s="1">
        <v>6096349.5</v>
      </c>
      <c r="M1682" s="1">
        <v>7.8873500227928162E-2</v>
      </c>
      <c r="N1682" s="1">
        <v>1.31074059009552</v>
      </c>
      <c r="O1682" s="1">
        <v>1.343431044369936E-2</v>
      </c>
      <c r="P1682" s="1">
        <v>1.1398078203201294</v>
      </c>
      <c r="S1682" s="1">
        <v>33</v>
      </c>
      <c r="T1682" s="1">
        <v>1</v>
      </c>
      <c r="U1682" s="1">
        <v>7530087</v>
      </c>
      <c r="V1682" s="1">
        <v>9.2307813465595245E-2</v>
      </c>
      <c r="W1682" s="1">
        <v>4.6408877372741699</v>
      </c>
      <c r="X1682" s="1">
        <v>4.6408877372741699</v>
      </c>
    </row>
    <row r="1683" spans="1:24" x14ac:dyDescent="0.35">
      <c r="A1683" s="1">
        <v>340241</v>
      </c>
      <c r="B1683" s="1" t="s">
        <v>2347</v>
      </c>
      <c r="C1683" s="1">
        <v>104105003</v>
      </c>
      <c r="D1683" s="1">
        <v>241</v>
      </c>
      <c r="E1683" s="1" t="s">
        <v>2448</v>
      </c>
      <c r="F1683" s="1" t="s">
        <v>96</v>
      </c>
      <c r="G1683" s="1" t="s">
        <v>170</v>
      </c>
      <c r="H1683" s="1" t="s">
        <v>916</v>
      </c>
      <c r="I1683" s="1">
        <v>1192065</v>
      </c>
      <c r="K1683" s="1">
        <v>241656</v>
      </c>
      <c r="L1683" s="1">
        <v>6096345</v>
      </c>
      <c r="M1683" s="1">
        <v>-4.5000001591688488E-6</v>
      </c>
      <c r="N1683" s="1">
        <v>-7.3814662755466998E-5</v>
      </c>
      <c r="O1683" s="1">
        <v>-1.6250000044237822E-5</v>
      </c>
      <c r="P1683" s="1">
        <v>-1.3631620677188039E-3</v>
      </c>
      <c r="Q1683" s="1">
        <v>0</v>
      </c>
      <c r="S1683" s="1">
        <v>34</v>
      </c>
      <c r="T1683" s="1">
        <v>1</v>
      </c>
      <c r="U1683" s="1">
        <v>7530066</v>
      </c>
      <c r="V1683" s="1">
        <v>-2.074999974865932E-5</v>
      </c>
      <c r="W1683" s="1">
        <v>-2.7888122713193297E-4</v>
      </c>
      <c r="X1683" s="1">
        <v>-2.7888122713193297E-4</v>
      </c>
    </row>
    <row r="1684" spans="1:24" x14ac:dyDescent="0.35">
      <c r="A1684" s="1">
        <v>350241</v>
      </c>
      <c r="B1684" s="1" t="s">
        <v>2348</v>
      </c>
      <c r="C1684" s="1">
        <v>104105003</v>
      </c>
      <c r="D1684" s="1">
        <v>241</v>
      </c>
      <c r="E1684" s="1" t="s">
        <v>2448</v>
      </c>
      <c r="F1684" s="1" t="s">
        <v>96</v>
      </c>
      <c r="G1684" s="1" t="s">
        <v>170</v>
      </c>
      <c r="H1684" s="1" t="s">
        <v>916</v>
      </c>
      <c r="I1684" s="1">
        <v>1217452.8</v>
      </c>
      <c r="K1684" s="1">
        <v>241656</v>
      </c>
      <c r="L1684" s="1">
        <v>6258009</v>
      </c>
      <c r="M1684" s="1">
        <v>0.16166399419307709</v>
      </c>
      <c r="N1684" s="1">
        <v>2.6518185138702393</v>
      </c>
      <c r="O1684" s="1">
        <v>2.5387799367308617E-2</v>
      </c>
      <c r="P1684" s="1">
        <v>2.1297328472137451</v>
      </c>
      <c r="Q1684" s="1">
        <v>0</v>
      </c>
      <c r="S1684" s="1">
        <v>35</v>
      </c>
      <c r="T1684" s="1">
        <v>1</v>
      </c>
      <c r="U1684" s="1">
        <v>7717118</v>
      </c>
      <c r="V1684" s="1">
        <v>0.18705178797245026</v>
      </c>
      <c r="W1684" s="1">
        <v>2.4840686321258545</v>
      </c>
      <c r="X1684" s="1">
        <v>2.4840686321258545</v>
      </c>
    </row>
    <row r="1685" spans="1:24" x14ac:dyDescent="0.35">
      <c r="A1685" s="1">
        <v>360241</v>
      </c>
      <c r="B1685" s="1" t="s">
        <v>2349</v>
      </c>
      <c r="C1685" s="1">
        <v>104105003</v>
      </c>
      <c r="D1685" s="1">
        <v>241</v>
      </c>
      <c r="E1685" s="1" t="s">
        <v>2448</v>
      </c>
      <c r="F1685" s="1" t="s">
        <v>96</v>
      </c>
      <c r="G1685" s="1" t="s">
        <v>170</v>
      </c>
      <c r="H1685" s="1" t="s">
        <v>916</v>
      </c>
      <c r="I1685" s="1">
        <v>1244107.53</v>
      </c>
      <c r="K1685" s="1">
        <v>241656</v>
      </c>
      <c r="L1685" s="1">
        <v>6716159.5</v>
      </c>
      <c r="M1685" s="1">
        <v>0.45815050601959229</v>
      </c>
      <c r="N1685" s="1">
        <v>7.3210263252258301</v>
      </c>
      <c r="O1685" s="1">
        <v>2.6654729619622231E-2</v>
      </c>
      <c r="P1685" s="1">
        <v>2.1893851757049561</v>
      </c>
      <c r="Q1685" s="1">
        <v>0</v>
      </c>
      <c r="S1685" s="1">
        <v>36</v>
      </c>
      <c r="T1685" s="1">
        <v>1</v>
      </c>
      <c r="U1685" s="1">
        <v>8201923</v>
      </c>
      <c r="V1685" s="1">
        <v>0.48480522632598877</v>
      </c>
      <c r="W1685" s="1">
        <v>6.2822027206420898</v>
      </c>
      <c r="X1685" s="1">
        <v>6.2822027206420898</v>
      </c>
    </row>
    <row r="1686" spans="1:24" x14ac:dyDescent="0.35">
      <c r="A1686" s="1">
        <v>370241</v>
      </c>
      <c r="B1686" s="1" t="s">
        <v>2350</v>
      </c>
      <c r="C1686" s="1">
        <v>104105003</v>
      </c>
      <c r="D1686" s="1">
        <v>241</v>
      </c>
      <c r="E1686" s="1" t="s">
        <v>2448</v>
      </c>
      <c r="F1686" s="1" t="s">
        <v>96</v>
      </c>
      <c r="G1686" s="1" t="s">
        <v>170</v>
      </c>
      <c r="H1686" s="1" t="s">
        <v>916</v>
      </c>
      <c r="I1686" s="1">
        <v>1282533.6499999999</v>
      </c>
      <c r="K1686" s="1">
        <v>241656</v>
      </c>
      <c r="L1686" s="1">
        <v>7091891.5</v>
      </c>
      <c r="M1686" s="1">
        <v>0.37573200464248657</v>
      </c>
      <c r="N1686" s="1">
        <v>5.594447135925293</v>
      </c>
      <c r="O1686" s="1">
        <v>3.8426119834184647E-2</v>
      </c>
      <c r="P1686" s="1">
        <v>3.0886495113372803</v>
      </c>
      <c r="Q1686" s="1">
        <v>0</v>
      </c>
      <c r="S1686" s="1">
        <v>37</v>
      </c>
      <c r="T1686" s="1">
        <v>1</v>
      </c>
      <c r="U1686" s="1">
        <v>8616081</v>
      </c>
      <c r="V1686" s="1">
        <v>0.41415813565254211</v>
      </c>
      <c r="W1686" s="1">
        <v>5.0495233535766602</v>
      </c>
      <c r="X1686" s="1">
        <v>5.0495233535766602</v>
      </c>
    </row>
    <row r="1687" spans="1:24" x14ac:dyDescent="0.35">
      <c r="A1687" s="1">
        <v>380241</v>
      </c>
      <c r="B1687" s="1" t="s">
        <v>2351</v>
      </c>
      <c r="C1687" s="1">
        <v>104105003</v>
      </c>
      <c r="D1687" s="1">
        <v>241</v>
      </c>
      <c r="E1687" s="1" t="s">
        <v>2448</v>
      </c>
      <c r="F1687" s="1" t="s">
        <v>96</v>
      </c>
      <c r="G1687" s="1" t="s">
        <v>170</v>
      </c>
      <c r="H1687" s="1" t="s">
        <v>916</v>
      </c>
      <c r="I1687" s="1">
        <v>1302381</v>
      </c>
      <c r="K1687" s="1">
        <v>241655.953125</v>
      </c>
      <c r="L1687" s="1">
        <v>7254241</v>
      </c>
      <c r="M1687" s="1">
        <v>0.16234950721263885</v>
      </c>
      <c r="N1687" s="1">
        <v>2.2892270088195801</v>
      </c>
      <c r="O1687" s="1">
        <v>1.984735019505024E-2</v>
      </c>
      <c r="P1687" s="1">
        <v>1.547511100769043</v>
      </c>
      <c r="Q1687" s="1">
        <v>-4.6875001658008841E-8</v>
      </c>
      <c r="S1687" s="1">
        <v>38</v>
      </c>
      <c r="T1687" s="1">
        <v>1</v>
      </c>
      <c r="U1687" s="1">
        <v>8798278</v>
      </c>
      <c r="V1687" s="1">
        <v>0.18219681084156036</v>
      </c>
      <c r="W1687" s="1">
        <v>2.1146156787872314</v>
      </c>
      <c r="X1687" s="1">
        <v>2.1146156787872314</v>
      </c>
    </row>
    <row r="1688" spans="1:24" x14ac:dyDescent="0.35">
      <c r="A1688" s="1">
        <v>390241</v>
      </c>
      <c r="B1688" s="1" t="s">
        <v>2352</v>
      </c>
      <c r="C1688" s="1">
        <v>104105003</v>
      </c>
      <c r="D1688" s="1">
        <v>241</v>
      </c>
      <c r="E1688" s="1" t="s">
        <v>2448</v>
      </c>
      <c r="F1688" s="1" t="s">
        <v>96</v>
      </c>
      <c r="G1688" s="1" t="s">
        <v>170</v>
      </c>
      <c r="H1688" s="1" t="s">
        <v>916</v>
      </c>
      <c r="I1688" s="1">
        <v>1327653</v>
      </c>
      <c r="K1688" s="1">
        <v>1662466.25</v>
      </c>
      <c r="L1688" s="1">
        <v>7334333</v>
      </c>
      <c r="M1688" s="1">
        <v>8.0091997981071472E-2</v>
      </c>
      <c r="N1688" s="1">
        <v>1.1040713787078857</v>
      </c>
      <c r="O1688" s="1">
        <v>2.5272000581026077E-2</v>
      </c>
      <c r="P1688" s="1">
        <v>1.9404460191726685</v>
      </c>
      <c r="Q1688" s="1">
        <v>1.420810341835022</v>
      </c>
      <c r="S1688" s="1">
        <v>39</v>
      </c>
      <c r="T1688" s="1">
        <v>1</v>
      </c>
      <c r="U1688" s="1">
        <v>10324452</v>
      </c>
      <c r="V1688" s="1">
        <v>1.5261743068695068</v>
      </c>
      <c r="W1688" s="1">
        <v>17.346281051635742</v>
      </c>
      <c r="X1688" s="1">
        <v>17.346281051635742</v>
      </c>
    </row>
    <row r="1689" spans="1:24" x14ac:dyDescent="0.35">
      <c r="A1689" s="1">
        <v>400241</v>
      </c>
      <c r="B1689" s="1" t="s">
        <v>2353</v>
      </c>
      <c r="C1689" s="1">
        <v>104105003</v>
      </c>
      <c r="D1689" s="1">
        <v>241</v>
      </c>
      <c r="E1689" s="1" t="s">
        <v>2448</v>
      </c>
      <c r="F1689" s="1" t="s">
        <v>96</v>
      </c>
      <c r="G1689" s="1" t="s">
        <v>170</v>
      </c>
      <c r="H1689" s="1" t="s">
        <v>916</v>
      </c>
      <c r="S1689" s="1">
        <v>40</v>
      </c>
      <c r="T1689" s="1">
        <v>1</v>
      </c>
      <c r="U1689" s="1">
        <v>0</v>
      </c>
      <c r="V1689" s="1">
        <v>0</v>
      </c>
      <c r="W1689" s="1">
        <v>-100</v>
      </c>
      <c r="X1689" s="1">
        <v>-100</v>
      </c>
    </row>
    <row r="1690" spans="1:24" x14ac:dyDescent="0.35">
      <c r="A1690" s="1">
        <v>410241</v>
      </c>
      <c r="B1690" s="1" t="s">
        <v>2354</v>
      </c>
      <c r="C1690" s="1">
        <v>104105003</v>
      </c>
      <c r="D1690" s="1">
        <v>241</v>
      </c>
      <c r="E1690" s="1" t="s">
        <v>2448</v>
      </c>
      <c r="F1690" s="1" t="s">
        <v>96</v>
      </c>
      <c r="G1690" s="1" t="s">
        <v>170</v>
      </c>
      <c r="H1690" s="1" t="s">
        <v>916</v>
      </c>
      <c r="S1690" s="1">
        <v>41</v>
      </c>
      <c r="T1690" s="1">
        <v>1</v>
      </c>
      <c r="U1690" s="1">
        <v>0</v>
      </c>
      <c r="V1690" s="1">
        <v>0</v>
      </c>
    </row>
    <row r="1691" spans="1:24" x14ac:dyDescent="0.35">
      <c r="A1691" s="1">
        <v>420241</v>
      </c>
      <c r="B1691" s="1" t="s">
        <v>2355</v>
      </c>
      <c r="C1691" s="1">
        <v>104105003</v>
      </c>
      <c r="D1691" s="1">
        <v>241</v>
      </c>
      <c r="E1691" s="1" t="s">
        <v>2448</v>
      </c>
      <c r="F1691" s="1" t="s">
        <v>96</v>
      </c>
      <c r="G1691" s="1" t="s">
        <v>170</v>
      </c>
      <c r="H1691" s="1" t="s">
        <v>916</v>
      </c>
      <c r="S1691" s="1">
        <v>42</v>
      </c>
      <c r="T1691" s="1">
        <v>1</v>
      </c>
      <c r="U1691" s="1">
        <v>0</v>
      </c>
      <c r="V1691" s="1">
        <v>0</v>
      </c>
    </row>
    <row r="1692" spans="1:24" x14ac:dyDescent="0.35">
      <c r="A1692" s="1">
        <v>430241</v>
      </c>
      <c r="B1692" s="1" t="s">
        <v>2356</v>
      </c>
      <c r="C1692" s="1">
        <v>104105003</v>
      </c>
      <c r="D1692" s="1">
        <v>241</v>
      </c>
      <c r="E1692" s="1" t="s">
        <v>2448</v>
      </c>
      <c r="F1692" s="1" t="s">
        <v>96</v>
      </c>
      <c r="G1692" s="1" t="s">
        <v>170</v>
      </c>
      <c r="H1692" s="1" t="s">
        <v>916</v>
      </c>
      <c r="S1692" s="1">
        <v>43</v>
      </c>
      <c r="T1692" s="1">
        <v>1</v>
      </c>
      <c r="U1692" s="1">
        <v>0</v>
      </c>
      <c r="V1692" s="1">
        <v>0</v>
      </c>
    </row>
    <row r="1693" spans="1:24" x14ac:dyDescent="0.35">
      <c r="A1693" s="1">
        <v>440241</v>
      </c>
      <c r="B1693" s="1" t="s">
        <v>2357</v>
      </c>
      <c r="C1693" s="1">
        <v>104105003</v>
      </c>
      <c r="D1693" s="1">
        <v>241</v>
      </c>
      <c r="E1693" s="1" t="s">
        <v>2448</v>
      </c>
      <c r="F1693" s="1" t="s">
        <v>96</v>
      </c>
      <c r="G1693" s="1" t="s">
        <v>170</v>
      </c>
      <c r="H1693" s="1" t="s">
        <v>916</v>
      </c>
      <c r="S1693" s="1">
        <v>44</v>
      </c>
      <c r="T1693" s="1">
        <v>1</v>
      </c>
      <c r="U1693" s="1">
        <v>0</v>
      </c>
      <c r="V1693" s="1">
        <v>0</v>
      </c>
    </row>
    <row r="1694" spans="1:24" x14ac:dyDescent="0.35">
      <c r="A1694" s="1">
        <v>450241</v>
      </c>
      <c r="B1694" s="1" t="s">
        <v>2358</v>
      </c>
      <c r="C1694" s="1">
        <v>104105003</v>
      </c>
      <c r="D1694" s="1">
        <v>241</v>
      </c>
      <c r="E1694" s="1" t="s">
        <v>2448</v>
      </c>
      <c r="F1694" s="1" t="s">
        <v>96</v>
      </c>
      <c r="G1694" s="1" t="s">
        <v>170</v>
      </c>
      <c r="H1694" s="1" t="s">
        <v>916</v>
      </c>
      <c r="S1694" s="1">
        <v>45</v>
      </c>
      <c r="T1694" s="1">
        <v>1</v>
      </c>
      <c r="U1694" s="1">
        <v>0</v>
      </c>
      <c r="V1694" s="1">
        <v>0</v>
      </c>
    </row>
    <row r="1695" spans="1:24" x14ac:dyDescent="0.35">
      <c r="A1695" s="1">
        <v>460241</v>
      </c>
      <c r="B1695" s="1" t="s">
        <v>2359</v>
      </c>
      <c r="C1695" s="1">
        <v>104105003</v>
      </c>
      <c r="D1695" s="1">
        <v>241</v>
      </c>
      <c r="E1695" s="1" t="s">
        <v>2448</v>
      </c>
      <c r="F1695" s="1" t="s">
        <v>96</v>
      </c>
      <c r="G1695" s="1" t="s">
        <v>170</v>
      </c>
      <c r="H1695" s="1" t="s">
        <v>916</v>
      </c>
      <c r="S1695" s="1">
        <v>46</v>
      </c>
      <c r="T1695" s="1">
        <v>1</v>
      </c>
      <c r="U1695" s="1">
        <v>0</v>
      </c>
      <c r="V1695" s="1">
        <v>0</v>
      </c>
    </row>
    <row r="1696" spans="1:24" x14ac:dyDescent="0.35">
      <c r="A1696" s="1">
        <v>470241</v>
      </c>
      <c r="B1696" s="1" t="s">
        <v>2360</v>
      </c>
      <c r="C1696" s="1">
        <v>104105003</v>
      </c>
      <c r="D1696" s="1">
        <v>241</v>
      </c>
      <c r="E1696" s="1" t="s">
        <v>2448</v>
      </c>
      <c r="F1696" s="1" t="s">
        <v>96</v>
      </c>
      <c r="G1696" s="1" t="s">
        <v>170</v>
      </c>
      <c r="H1696" s="1" t="s">
        <v>916</v>
      </c>
      <c r="S1696" s="1">
        <v>47</v>
      </c>
      <c r="T1696" s="1">
        <v>1</v>
      </c>
      <c r="U1696" s="1">
        <v>0</v>
      </c>
      <c r="V1696" s="1">
        <v>0</v>
      </c>
    </row>
    <row r="1697" spans="1:24" x14ac:dyDescent="0.35">
      <c r="A1697" s="1">
        <v>480241</v>
      </c>
      <c r="B1697" s="1" t="s">
        <v>2361</v>
      </c>
      <c r="C1697" s="1">
        <v>104105003</v>
      </c>
      <c r="D1697" s="1">
        <v>241</v>
      </c>
      <c r="E1697" s="1" t="s">
        <v>2448</v>
      </c>
      <c r="F1697" s="1" t="s">
        <v>96</v>
      </c>
      <c r="G1697" s="1" t="s">
        <v>170</v>
      </c>
      <c r="H1697" s="1" t="s">
        <v>916</v>
      </c>
      <c r="S1697" s="1">
        <v>48</v>
      </c>
      <c r="T1697" s="1">
        <v>1</v>
      </c>
      <c r="U1697" s="1">
        <v>0</v>
      </c>
      <c r="V1697" s="1">
        <v>0</v>
      </c>
    </row>
    <row r="1698" spans="1:24" x14ac:dyDescent="0.35">
      <c r="A1698" s="1">
        <v>290261</v>
      </c>
      <c r="B1698" s="1" t="s">
        <v>2341</v>
      </c>
      <c r="C1698" s="1">
        <v>104105353</v>
      </c>
      <c r="D1698" s="1">
        <v>261</v>
      </c>
      <c r="E1698" s="1" t="s">
        <v>2449</v>
      </c>
      <c r="F1698" s="1" t="s">
        <v>96</v>
      </c>
      <c r="G1698" s="1" t="s">
        <v>170</v>
      </c>
      <c r="H1698" s="1" t="s">
        <v>916</v>
      </c>
      <c r="I1698" s="1">
        <v>1036508.92</v>
      </c>
      <c r="J1698" s="1">
        <v>29692.400000000001</v>
      </c>
      <c r="K1698" s="1">
        <v>284091</v>
      </c>
      <c r="L1698" s="1">
        <v>7541129.5</v>
      </c>
      <c r="S1698" s="1">
        <v>29</v>
      </c>
      <c r="T1698" s="1">
        <v>1</v>
      </c>
      <c r="U1698" s="1">
        <v>8891422</v>
      </c>
      <c r="V1698" s="1">
        <v>0</v>
      </c>
    </row>
    <row r="1699" spans="1:24" x14ac:dyDescent="0.35">
      <c r="A1699" s="1">
        <v>300261</v>
      </c>
      <c r="B1699" s="1" t="s">
        <v>2343</v>
      </c>
      <c r="C1699" s="1">
        <v>104105353</v>
      </c>
      <c r="D1699" s="1">
        <v>261</v>
      </c>
      <c r="E1699" s="1" t="s">
        <v>2449</v>
      </c>
      <c r="F1699" s="1" t="s">
        <v>96</v>
      </c>
      <c r="G1699" s="1" t="s">
        <v>170</v>
      </c>
      <c r="H1699" s="1" t="s">
        <v>916</v>
      </c>
      <c r="I1699" s="1">
        <v>1049325.96</v>
      </c>
      <c r="J1699" s="1">
        <v>24185.48</v>
      </c>
      <c r="K1699" s="1">
        <v>284091</v>
      </c>
      <c r="L1699" s="1">
        <v>7663168</v>
      </c>
      <c r="M1699" s="1">
        <v>0.12203849852085114</v>
      </c>
      <c r="N1699" s="1">
        <v>1.6183053255081177</v>
      </c>
      <c r="O1699" s="1">
        <v>1.2817040085792542E-2</v>
      </c>
      <c r="P1699" s="1">
        <v>1.2365585565567017</v>
      </c>
      <c r="Q1699" s="1">
        <v>0</v>
      </c>
      <c r="R1699" s="1">
        <v>-5.5069201625883579E-3</v>
      </c>
      <c r="S1699" s="1">
        <v>30</v>
      </c>
      <c r="T1699" s="1">
        <v>1</v>
      </c>
      <c r="U1699" s="1">
        <v>9020770</v>
      </c>
      <c r="V1699" s="1">
        <v>0.12934862077236176</v>
      </c>
      <c r="W1699" s="1">
        <v>1.4547504186630249</v>
      </c>
      <c r="X1699" s="1">
        <v>1.4547504186630249</v>
      </c>
    </row>
    <row r="1700" spans="1:24" x14ac:dyDescent="0.35">
      <c r="A1700" s="1">
        <v>310261</v>
      </c>
      <c r="B1700" s="1" t="s">
        <v>2344</v>
      </c>
      <c r="C1700" s="1">
        <v>104105353</v>
      </c>
      <c r="D1700" s="1">
        <v>261</v>
      </c>
      <c r="E1700" s="1" t="s">
        <v>2449</v>
      </c>
      <c r="F1700" s="1" t="s">
        <v>96</v>
      </c>
      <c r="G1700" s="1" t="s">
        <v>170</v>
      </c>
      <c r="H1700" s="1" t="s">
        <v>916</v>
      </c>
      <c r="I1700" s="1">
        <v>1070613.8</v>
      </c>
      <c r="J1700" s="1">
        <v>27923.37</v>
      </c>
      <c r="K1700" s="1">
        <v>284091</v>
      </c>
      <c r="L1700" s="1">
        <v>7706765.5</v>
      </c>
      <c r="M1700" s="1">
        <v>4.3597500771284103E-2</v>
      </c>
      <c r="N1700" s="1">
        <v>0.56892269849777222</v>
      </c>
      <c r="O1700" s="1">
        <v>2.1287839859724045E-2</v>
      </c>
      <c r="P1700" s="1">
        <v>2.0287156105041504</v>
      </c>
      <c r="Q1700" s="1">
        <v>0</v>
      </c>
      <c r="R1700" s="1">
        <v>3.7378899287432432E-3</v>
      </c>
      <c r="S1700" s="1">
        <v>31</v>
      </c>
      <c r="T1700" s="1">
        <v>1</v>
      </c>
      <c r="U1700" s="1">
        <v>9089394</v>
      </c>
      <c r="V1700" s="1">
        <v>6.862322986125946E-2</v>
      </c>
      <c r="W1700" s="1">
        <v>0.76073330640792847</v>
      </c>
      <c r="X1700" s="1">
        <v>0.76073330640792847</v>
      </c>
    </row>
    <row r="1701" spans="1:24" x14ac:dyDescent="0.35">
      <c r="A1701" s="1">
        <v>320261</v>
      </c>
      <c r="B1701" s="1" t="s">
        <v>2345</v>
      </c>
      <c r="C1701" s="1">
        <v>104105353</v>
      </c>
      <c r="D1701" s="1">
        <v>261</v>
      </c>
      <c r="E1701" s="1" t="s">
        <v>2449</v>
      </c>
      <c r="F1701" s="1" t="s">
        <v>96</v>
      </c>
      <c r="G1701" s="1" t="s">
        <v>170</v>
      </c>
      <c r="H1701" s="1" t="s">
        <v>916</v>
      </c>
      <c r="I1701" s="1">
        <v>1080764.81</v>
      </c>
      <c r="J1701" s="1">
        <v>30298.87</v>
      </c>
      <c r="K1701" s="1">
        <v>284091</v>
      </c>
      <c r="L1701" s="1">
        <v>7761243</v>
      </c>
      <c r="M1701" s="1">
        <v>5.4477501660585403E-2</v>
      </c>
      <c r="N1701" s="1">
        <v>0.7068789005279541</v>
      </c>
      <c r="O1701" s="1">
        <v>1.0151010006666183E-2</v>
      </c>
      <c r="P1701" s="1">
        <v>0.94814860820770264</v>
      </c>
      <c r="Q1701" s="1">
        <v>0</v>
      </c>
      <c r="R1701" s="1">
        <v>2.3755000438541174E-3</v>
      </c>
      <c r="S1701" s="1">
        <v>32</v>
      </c>
      <c r="T1701" s="1">
        <v>1</v>
      </c>
      <c r="U1701" s="1">
        <v>9156398</v>
      </c>
      <c r="V1701" s="1">
        <v>6.7004010081291199E-2</v>
      </c>
      <c r="W1701" s="1">
        <v>0.7371668815612793</v>
      </c>
      <c r="X1701" s="1">
        <v>0.7371668815612793</v>
      </c>
    </row>
    <row r="1702" spans="1:24" x14ac:dyDescent="0.35">
      <c r="A1702" s="1">
        <v>330261</v>
      </c>
      <c r="B1702" s="1" t="s">
        <v>2346</v>
      </c>
      <c r="C1702" s="1">
        <v>104105353</v>
      </c>
      <c r="D1702" s="1">
        <v>261</v>
      </c>
      <c r="E1702" s="1" t="s">
        <v>2449</v>
      </c>
      <c r="F1702" s="1" t="s">
        <v>96</v>
      </c>
      <c r="G1702" s="1" t="s">
        <v>170</v>
      </c>
      <c r="H1702" s="1" t="s">
        <v>916</v>
      </c>
      <c r="I1702" s="1">
        <v>1106390.5</v>
      </c>
      <c r="J1702" s="1">
        <v>25567.48</v>
      </c>
      <c r="K1702" s="1">
        <v>284091</v>
      </c>
      <c r="L1702" s="1">
        <v>7858758.5</v>
      </c>
      <c r="M1702" s="1">
        <v>9.7515501081943512E-2</v>
      </c>
      <c r="N1702" s="1">
        <v>1.2564418315887451</v>
      </c>
      <c r="O1702" s="1">
        <v>2.5625690817832947E-2</v>
      </c>
      <c r="P1702" s="1">
        <v>2.3710699081420898</v>
      </c>
      <c r="Q1702" s="1">
        <v>0</v>
      </c>
      <c r="R1702" s="1">
        <v>-4.7313901595771313E-3</v>
      </c>
      <c r="S1702" s="1">
        <v>33</v>
      </c>
      <c r="T1702" s="1">
        <v>1</v>
      </c>
      <c r="U1702" s="1">
        <v>9274808</v>
      </c>
      <c r="V1702" s="1">
        <v>0.11840979754924774</v>
      </c>
      <c r="W1702" s="1">
        <v>1.293194055557251</v>
      </c>
      <c r="X1702" s="1">
        <v>1.293194055557251</v>
      </c>
    </row>
    <row r="1703" spans="1:24" x14ac:dyDescent="0.35">
      <c r="A1703" s="1">
        <v>340261</v>
      </c>
      <c r="B1703" s="1" t="s">
        <v>2347</v>
      </c>
      <c r="C1703" s="1">
        <v>104105353</v>
      </c>
      <c r="D1703" s="1">
        <v>261</v>
      </c>
      <c r="E1703" s="1" t="s">
        <v>2449</v>
      </c>
      <c r="F1703" s="1" t="s">
        <v>96</v>
      </c>
      <c r="G1703" s="1" t="s">
        <v>170</v>
      </c>
      <c r="H1703" s="1" t="s">
        <v>916</v>
      </c>
      <c r="I1703" s="1">
        <v>1106432.55</v>
      </c>
      <c r="J1703" s="1">
        <v>20602.25</v>
      </c>
      <c r="K1703" s="1">
        <v>284091</v>
      </c>
      <c r="L1703" s="1">
        <v>7858754.5</v>
      </c>
      <c r="M1703" s="1">
        <v>-3.9999999899009708E-6</v>
      </c>
      <c r="N1703" s="1">
        <v>-5.0898623157991096E-5</v>
      </c>
      <c r="O1703" s="1">
        <v>4.2050000047311187E-5</v>
      </c>
      <c r="P1703" s="1">
        <v>3.8006473332643509E-3</v>
      </c>
      <c r="Q1703" s="1">
        <v>0</v>
      </c>
      <c r="R1703" s="1">
        <v>-4.9652298912405968E-3</v>
      </c>
      <c r="S1703" s="1">
        <v>34</v>
      </c>
      <c r="T1703" s="1">
        <v>1</v>
      </c>
      <c r="U1703" s="1">
        <v>9269880</v>
      </c>
      <c r="V1703" s="1">
        <v>-4.9271797761321068E-3</v>
      </c>
      <c r="W1703" s="1">
        <v>-5.3133174777030945E-2</v>
      </c>
      <c r="X1703" s="1">
        <v>-5.3133174777030945E-2</v>
      </c>
    </row>
    <row r="1704" spans="1:24" x14ac:dyDescent="0.35">
      <c r="A1704" s="1">
        <v>350261</v>
      </c>
      <c r="B1704" s="1" t="s">
        <v>2348</v>
      </c>
      <c r="C1704" s="1">
        <v>104105353</v>
      </c>
      <c r="D1704" s="1">
        <v>261</v>
      </c>
      <c r="E1704" s="1" t="s">
        <v>2449</v>
      </c>
      <c r="F1704" s="1" t="s">
        <v>96</v>
      </c>
      <c r="G1704" s="1" t="s">
        <v>170</v>
      </c>
      <c r="H1704" s="1" t="s">
        <v>916</v>
      </c>
      <c r="I1704" s="1">
        <v>1130361.54</v>
      </c>
      <c r="J1704" s="1">
        <v>17705</v>
      </c>
      <c r="K1704" s="1">
        <v>284091</v>
      </c>
      <c r="L1704" s="1">
        <v>7931685</v>
      </c>
      <c r="M1704" s="1">
        <v>7.2930499911308289E-2</v>
      </c>
      <c r="N1704" s="1">
        <v>0.92801600694656372</v>
      </c>
      <c r="O1704" s="1">
        <v>2.3928990587592125E-2</v>
      </c>
      <c r="P1704" s="1">
        <v>2.1627156734466553</v>
      </c>
      <c r="Q1704" s="1">
        <v>0</v>
      </c>
      <c r="R1704" s="1">
        <v>-2.8972500003874302E-3</v>
      </c>
      <c r="S1704" s="1">
        <v>35</v>
      </c>
      <c r="T1704" s="1">
        <v>1</v>
      </c>
      <c r="U1704" s="1">
        <v>9363842</v>
      </c>
      <c r="V1704" s="1">
        <v>9.3962237238883972E-2</v>
      </c>
      <c r="W1704" s="1">
        <v>1.0136269330978394</v>
      </c>
      <c r="X1704" s="1">
        <v>1.0136269330978394</v>
      </c>
    </row>
    <row r="1705" spans="1:24" x14ac:dyDescent="0.35">
      <c r="A1705" s="1">
        <v>360261</v>
      </c>
      <c r="B1705" s="1" t="s">
        <v>2349</v>
      </c>
      <c r="C1705" s="1">
        <v>104105353</v>
      </c>
      <c r="D1705" s="1">
        <v>261</v>
      </c>
      <c r="E1705" s="1" t="s">
        <v>2449</v>
      </c>
      <c r="F1705" s="1" t="s">
        <v>96</v>
      </c>
      <c r="G1705" s="1" t="s">
        <v>170</v>
      </c>
      <c r="H1705" s="1" t="s">
        <v>916</v>
      </c>
      <c r="I1705" s="1">
        <v>1196161.28</v>
      </c>
      <c r="J1705" s="1">
        <v>24504.76</v>
      </c>
      <c r="K1705" s="1">
        <v>284091</v>
      </c>
      <c r="L1705" s="1">
        <v>8132799.5</v>
      </c>
      <c r="M1705" s="1">
        <v>0.20111450552940369</v>
      </c>
      <c r="N1705" s="1">
        <v>2.53558349609375</v>
      </c>
      <c r="O1705" s="1">
        <v>6.5799742937088013E-2</v>
      </c>
      <c r="P1705" s="1">
        <v>5.8211236000061035</v>
      </c>
      <c r="Q1705" s="1">
        <v>0</v>
      </c>
      <c r="R1705" s="1">
        <v>6.7997598089277744E-3</v>
      </c>
      <c r="S1705" s="1">
        <v>36</v>
      </c>
      <c r="T1705" s="1">
        <v>1</v>
      </c>
      <c r="U1705" s="1">
        <v>9637556</v>
      </c>
      <c r="V1705" s="1">
        <v>0.27371400594711304</v>
      </c>
      <c r="W1705" s="1">
        <v>2.9230949878692627</v>
      </c>
      <c r="X1705" s="1">
        <v>2.9230949878692627</v>
      </c>
    </row>
    <row r="1706" spans="1:24" x14ac:dyDescent="0.35">
      <c r="A1706" s="1">
        <v>370261</v>
      </c>
      <c r="B1706" s="1" t="s">
        <v>2350</v>
      </c>
      <c r="C1706" s="1">
        <v>104105353</v>
      </c>
      <c r="D1706" s="1">
        <v>261</v>
      </c>
      <c r="E1706" s="1" t="s">
        <v>2449</v>
      </c>
      <c r="F1706" s="1" t="s">
        <v>96</v>
      </c>
      <c r="G1706" s="1" t="s">
        <v>170</v>
      </c>
      <c r="H1706" s="1" t="s">
        <v>916</v>
      </c>
      <c r="I1706" s="1">
        <v>1219015.6100000001</v>
      </c>
      <c r="J1706" s="1">
        <v>54319.87</v>
      </c>
      <c r="K1706" s="1">
        <v>284091</v>
      </c>
      <c r="L1706" s="1">
        <v>8502559</v>
      </c>
      <c r="M1706" s="1">
        <v>0.36975950002670288</v>
      </c>
      <c r="N1706" s="1">
        <v>4.5465216636657715</v>
      </c>
      <c r="O1706" s="1">
        <v>2.2854330018162727E-2</v>
      </c>
      <c r="P1706" s="1">
        <v>1.9106395244598389</v>
      </c>
      <c r="Q1706" s="1">
        <v>0</v>
      </c>
      <c r="R1706" s="1">
        <v>2.9815109446644783E-2</v>
      </c>
      <c r="S1706" s="1">
        <v>37</v>
      </c>
      <c r="T1706" s="1">
        <v>1</v>
      </c>
      <c r="U1706" s="1">
        <v>10059986</v>
      </c>
      <c r="V1706" s="1">
        <v>0.42242893576622009</v>
      </c>
      <c r="W1706" s="1">
        <v>4.3831653594970703</v>
      </c>
      <c r="X1706" s="1">
        <v>4.3831653594970703</v>
      </c>
    </row>
    <row r="1707" spans="1:24" x14ac:dyDescent="0.35">
      <c r="A1707" s="1">
        <v>380261</v>
      </c>
      <c r="B1707" s="1" t="s">
        <v>2351</v>
      </c>
      <c r="C1707" s="1">
        <v>104105353</v>
      </c>
      <c r="D1707" s="1">
        <v>261</v>
      </c>
      <c r="E1707" s="1" t="s">
        <v>2449</v>
      </c>
      <c r="F1707" s="1" t="s">
        <v>96</v>
      </c>
      <c r="G1707" s="1" t="s">
        <v>170</v>
      </c>
      <c r="H1707" s="1" t="s">
        <v>916</v>
      </c>
      <c r="I1707" s="1">
        <v>1204529</v>
      </c>
      <c r="J1707" s="1">
        <v>60878</v>
      </c>
      <c r="K1707" s="1">
        <v>386156.46875</v>
      </c>
      <c r="L1707" s="1">
        <v>8613531</v>
      </c>
      <c r="M1707" s="1">
        <v>0.11097200214862823</v>
      </c>
      <c r="N1707" s="1">
        <v>1.3051600456237793</v>
      </c>
      <c r="O1707" s="1">
        <v>-1.448660995811224E-2</v>
      </c>
      <c r="P1707" s="1">
        <v>-1.1883859634399414</v>
      </c>
      <c r="Q1707" s="1">
        <v>0.10206546634435654</v>
      </c>
      <c r="R1707" s="1">
        <v>6.5581300295889378E-3</v>
      </c>
      <c r="S1707" s="1">
        <v>38</v>
      </c>
      <c r="T1707" s="1">
        <v>1</v>
      </c>
      <c r="U1707" s="1">
        <v>10265094</v>
      </c>
      <c r="V1707" s="1">
        <v>0.20510898530483246</v>
      </c>
      <c r="W1707" s="1">
        <v>2.0388498306274414</v>
      </c>
      <c r="X1707" s="1">
        <v>2.0388498306274414</v>
      </c>
    </row>
    <row r="1708" spans="1:24" x14ac:dyDescent="0.35">
      <c r="A1708" s="1">
        <v>390261</v>
      </c>
      <c r="B1708" s="1" t="s">
        <v>2352</v>
      </c>
      <c r="C1708" s="1">
        <v>104105353</v>
      </c>
      <c r="D1708" s="1">
        <v>261</v>
      </c>
      <c r="E1708" s="1" t="s">
        <v>2449</v>
      </c>
      <c r="F1708" s="1" t="s">
        <v>96</v>
      </c>
      <c r="G1708" s="1" t="s">
        <v>170</v>
      </c>
      <c r="H1708" s="1" t="s">
        <v>916</v>
      </c>
      <c r="I1708" s="1">
        <v>1225967</v>
      </c>
      <c r="J1708" s="1">
        <v>65160</v>
      </c>
      <c r="K1708" s="1">
        <v>685704.3125</v>
      </c>
      <c r="L1708" s="1">
        <v>8659219</v>
      </c>
      <c r="M1708" s="1">
        <v>4.5687999576330185E-2</v>
      </c>
      <c r="N1708" s="1">
        <v>0.53042125701904297</v>
      </c>
      <c r="O1708" s="1">
        <v>2.1438000723719597E-2</v>
      </c>
      <c r="P1708" s="1">
        <v>1.779782772064209</v>
      </c>
      <c r="Q1708" s="1">
        <v>0.29954785108566284</v>
      </c>
      <c r="R1708" s="1">
        <v>4.282000008970499E-3</v>
      </c>
      <c r="S1708" s="1">
        <v>39</v>
      </c>
      <c r="T1708" s="1">
        <v>1</v>
      </c>
      <c r="U1708" s="1">
        <v>10636050</v>
      </c>
      <c r="V1708" s="1">
        <v>0.37095585465431213</v>
      </c>
      <c r="W1708" s="1">
        <v>3.6137614250183105</v>
      </c>
      <c r="X1708" s="1">
        <v>3.6137614250183105</v>
      </c>
    </row>
    <row r="1709" spans="1:24" x14ac:dyDescent="0.35">
      <c r="A1709" s="1">
        <v>400261</v>
      </c>
      <c r="B1709" s="1" t="s">
        <v>2353</v>
      </c>
      <c r="C1709" s="1">
        <v>104105353</v>
      </c>
      <c r="D1709" s="1">
        <v>261</v>
      </c>
      <c r="E1709" s="1" t="s">
        <v>2449</v>
      </c>
      <c r="F1709" s="1" t="s">
        <v>96</v>
      </c>
      <c r="G1709" s="1" t="s">
        <v>170</v>
      </c>
      <c r="H1709" s="1" t="s">
        <v>916</v>
      </c>
      <c r="S1709" s="1">
        <v>40</v>
      </c>
      <c r="T1709" s="1">
        <v>1</v>
      </c>
      <c r="U1709" s="1">
        <v>0</v>
      </c>
      <c r="V1709" s="1">
        <v>0</v>
      </c>
      <c r="W1709" s="1">
        <v>-100</v>
      </c>
      <c r="X1709" s="1">
        <v>-100</v>
      </c>
    </row>
    <row r="1710" spans="1:24" x14ac:dyDescent="0.35">
      <c r="A1710" s="1">
        <v>410261</v>
      </c>
      <c r="B1710" s="1" t="s">
        <v>2354</v>
      </c>
      <c r="C1710" s="1">
        <v>104105353</v>
      </c>
      <c r="D1710" s="1">
        <v>261</v>
      </c>
      <c r="E1710" s="1" t="s">
        <v>2449</v>
      </c>
      <c r="F1710" s="1" t="s">
        <v>96</v>
      </c>
      <c r="G1710" s="1" t="s">
        <v>170</v>
      </c>
      <c r="H1710" s="1" t="s">
        <v>916</v>
      </c>
      <c r="S1710" s="1">
        <v>41</v>
      </c>
      <c r="T1710" s="1">
        <v>1</v>
      </c>
      <c r="U1710" s="1">
        <v>0</v>
      </c>
      <c r="V1710" s="1">
        <v>0</v>
      </c>
    </row>
    <row r="1711" spans="1:24" x14ac:dyDescent="0.35">
      <c r="A1711" s="1">
        <v>420261</v>
      </c>
      <c r="B1711" s="1" t="s">
        <v>2355</v>
      </c>
      <c r="C1711" s="1">
        <v>104105353</v>
      </c>
      <c r="D1711" s="1">
        <v>261</v>
      </c>
      <c r="E1711" s="1" t="s">
        <v>2449</v>
      </c>
      <c r="F1711" s="1" t="s">
        <v>96</v>
      </c>
      <c r="G1711" s="1" t="s">
        <v>170</v>
      </c>
      <c r="H1711" s="1" t="s">
        <v>916</v>
      </c>
      <c r="S1711" s="1">
        <v>42</v>
      </c>
      <c r="T1711" s="1">
        <v>1</v>
      </c>
      <c r="U1711" s="1">
        <v>0</v>
      </c>
      <c r="V1711" s="1">
        <v>0</v>
      </c>
    </row>
    <row r="1712" spans="1:24" x14ac:dyDescent="0.35">
      <c r="A1712" s="1">
        <v>430261</v>
      </c>
      <c r="B1712" s="1" t="s">
        <v>2356</v>
      </c>
      <c r="C1712" s="1">
        <v>104105353</v>
      </c>
      <c r="D1712" s="1">
        <v>261</v>
      </c>
      <c r="E1712" s="1" t="s">
        <v>2449</v>
      </c>
      <c r="F1712" s="1" t="s">
        <v>96</v>
      </c>
      <c r="G1712" s="1" t="s">
        <v>170</v>
      </c>
      <c r="H1712" s="1" t="s">
        <v>916</v>
      </c>
      <c r="S1712" s="1">
        <v>43</v>
      </c>
      <c r="T1712" s="1">
        <v>1</v>
      </c>
      <c r="U1712" s="1">
        <v>0</v>
      </c>
      <c r="V1712" s="1">
        <v>0</v>
      </c>
    </row>
    <row r="1713" spans="1:24" x14ac:dyDescent="0.35">
      <c r="A1713" s="1">
        <v>440261</v>
      </c>
      <c r="B1713" s="1" t="s">
        <v>2357</v>
      </c>
      <c r="C1713" s="1">
        <v>104105353</v>
      </c>
      <c r="D1713" s="1">
        <v>261</v>
      </c>
      <c r="E1713" s="1" t="s">
        <v>2449</v>
      </c>
      <c r="F1713" s="1" t="s">
        <v>96</v>
      </c>
      <c r="G1713" s="1" t="s">
        <v>170</v>
      </c>
      <c r="H1713" s="1" t="s">
        <v>916</v>
      </c>
      <c r="S1713" s="1">
        <v>44</v>
      </c>
      <c r="T1713" s="1">
        <v>1</v>
      </c>
      <c r="U1713" s="1">
        <v>0</v>
      </c>
      <c r="V1713" s="1">
        <v>0</v>
      </c>
    </row>
    <row r="1714" spans="1:24" x14ac:dyDescent="0.35">
      <c r="A1714" s="1">
        <v>450261</v>
      </c>
      <c r="B1714" s="1" t="s">
        <v>2358</v>
      </c>
      <c r="C1714" s="1">
        <v>104105353</v>
      </c>
      <c r="D1714" s="1">
        <v>261</v>
      </c>
      <c r="E1714" s="1" t="s">
        <v>2449</v>
      </c>
      <c r="F1714" s="1" t="s">
        <v>96</v>
      </c>
      <c r="G1714" s="1" t="s">
        <v>170</v>
      </c>
      <c r="H1714" s="1" t="s">
        <v>916</v>
      </c>
      <c r="S1714" s="1">
        <v>45</v>
      </c>
      <c r="T1714" s="1">
        <v>1</v>
      </c>
      <c r="U1714" s="1">
        <v>0</v>
      </c>
      <c r="V1714" s="1">
        <v>0</v>
      </c>
    </row>
    <row r="1715" spans="1:24" x14ac:dyDescent="0.35">
      <c r="A1715" s="1">
        <v>460261</v>
      </c>
      <c r="B1715" s="1" t="s">
        <v>2359</v>
      </c>
      <c r="C1715" s="1">
        <v>104105353</v>
      </c>
      <c r="D1715" s="1">
        <v>261</v>
      </c>
      <c r="E1715" s="1" t="s">
        <v>2449</v>
      </c>
      <c r="F1715" s="1" t="s">
        <v>96</v>
      </c>
      <c r="G1715" s="1" t="s">
        <v>170</v>
      </c>
      <c r="H1715" s="1" t="s">
        <v>916</v>
      </c>
      <c r="S1715" s="1">
        <v>46</v>
      </c>
      <c r="T1715" s="1">
        <v>1</v>
      </c>
      <c r="U1715" s="1">
        <v>0</v>
      </c>
      <c r="V1715" s="1">
        <v>0</v>
      </c>
    </row>
    <row r="1716" spans="1:24" x14ac:dyDescent="0.35">
      <c r="A1716" s="1">
        <v>470261</v>
      </c>
      <c r="B1716" s="1" t="s">
        <v>2360</v>
      </c>
      <c r="C1716" s="1">
        <v>104105353</v>
      </c>
      <c r="D1716" s="1">
        <v>261</v>
      </c>
      <c r="E1716" s="1" t="s">
        <v>2449</v>
      </c>
      <c r="F1716" s="1" t="s">
        <v>96</v>
      </c>
      <c r="G1716" s="1" t="s">
        <v>170</v>
      </c>
      <c r="H1716" s="1" t="s">
        <v>916</v>
      </c>
      <c r="S1716" s="1">
        <v>47</v>
      </c>
      <c r="T1716" s="1">
        <v>1</v>
      </c>
      <c r="U1716" s="1">
        <v>0</v>
      </c>
      <c r="V1716" s="1">
        <v>0</v>
      </c>
    </row>
    <row r="1717" spans="1:24" x14ac:dyDescent="0.35">
      <c r="A1717" s="1">
        <v>480261</v>
      </c>
      <c r="B1717" s="1" t="s">
        <v>2361</v>
      </c>
      <c r="C1717" s="1">
        <v>104105353</v>
      </c>
      <c r="D1717" s="1">
        <v>261</v>
      </c>
      <c r="E1717" s="1" t="s">
        <v>2449</v>
      </c>
      <c r="F1717" s="1" t="s">
        <v>96</v>
      </c>
      <c r="G1717" s="1" t="s">
        <v>170</v>
      </c>
      <c r="H1717" s="1" t="s">
        <v>916</v>
      </c>
      <c r="S1717" s="1">
        <v>48</v>
      </c>
      <c r="T1717" s="1">
        <v>1</v>
      </c>
      <c r="U1717" s="1">
        <v>0</v>
      </c>
      <c r="V1717" s="1">
        <v>0</v>
      </c>
    </row>
    <row r="1718" spans="1:24" x14ac:dyDescent="0.35">
      <c r="A1718" s="1">
        <v>290389</v>
      </c>
      <c r="B1718" s="1" t="s">
        <v>2341</v>
      </c>
      <c r="C1718" s="1">
        <v>104107503</v>
      </c>
      <c r="D1718" s="1">
        <v>389</v>
      </c>
      <c r="E1718" s="1" t="s">
        <v>2450</v>
      </c>
      <c r="F1718" s="1" t="s">
        <v>96</v>
      </c>
      <c r="G1718" s="1" t="s">
        <v>170</v>
      </c>
      <c r="H1718" s="1" t="s">
        <v>916</v>
      </c>
      <c r="I1718" s="1">
        <v>1466647</v>
      </c>
      <c r="K1718" s="1">
        <v>311805</v>
      </c>
      <c r="L1718" s="1">
        <v>8231908</v>
      </c>
      <c r="S1718" s="1">
        <v>29</v>
      </c>
      <c r="T1718" s="1">
        <v>1</v>
      </c>
      <c r="U1718" s="1">
        <v>10010360</v>
      </c>
      <c r="V1718" s="1">
        <v>0</v>
      </c>
    </row>
    <row r="1719" spans="1:24" x14ac:dyDescent="0.35">
      <c r="A1719" s="1">
        <v>300389</v>
      </c>
      <c r="B1719" s="1" t="s">
        <v>2343</v>
      </c>
      <c r="C1719" s="1">
        <v>104107503</v>
      </c>
      <c r="D1719" s="1">
        <v>389</v>
      </c>
      <c r="E1719" s="1" t="s">
        <v>2450</v>
      </c>
      <c r="F1719" s="1" t="s">
        <v>96</v>
      </c>
      <c r="G1719" s="1" t="s">
        <v>170</v>
      </c>
      <c r="H1719" s="1" t="s">
        <v>916</v>
      </c>
      <c r="I1719" s="1">
        <v>1485736</v>
      </c>
      <c r="K1719" s="1">
        <v>357967</v>
      </c>
      <c r="L1719" s="1">
        <v>8393503</v>
      </c>
      <c r="M1719" s="1">
        <v>0.16159500181674957</v>
      </c>
      <c r="N1719" s="1">
        <v>1.9630321264266968</v>
      </c>
      <c r="O1719" s="1">
        <v>1.9089000299572945E-2</v>
      </c>
      <c r="P1719" s="1">
        <v>1.3015401363372803</v>
      </c>
      <c r="Q1719" s="1">
        <v>4.616200178861618E-2</v>
      </c>
      <c r="S1719" s="1">
        <v>30</v>
      </c>
      <c r="T1719" s="1">
        <v>1</v>
      </c>
      <c r="U1719" s="1">
        <v>10237206</v>
      </c>
      <c r="V1719" s="1">
        <v>0.22684600949287415</v>
      </c>
      <c r="W1719" s="1">
        <v>2.2661123275756836</v>
      </c>
      <c r="X1719" s="1">
        <v>2.2661123275756836</v>
      </c>
    </row>
    <row r="1720" spans="1:24" x14ac:dyDescent="0.35">
      <c r="A1720" s="1">
        <v>310389</v>
      </c>
      <c r="B1720" s="1" t="s">
        <v>2344</v>
      </c>
      <c r="C1720" s="1">
        <v>104107503</v>
      </c>
      <c r="D1720" s="1">
        <v>389</v>
      </c>
      <c r="E1720" s="1" t="s">
        <v>2450</v>
      </c>
      <c r="F1720" s="1" t="s">
        <v>96</v>
      </c>
      <c r="G1720" s="1" t="s">
        <v>170</v>
      </c>
      <c r="H1720" s="1" t="s">
        <v>916</v>
      </c>
      <c r="I1720" s="1">
        <v>1503431</v>
      </c>
      <c r="K1720" s="1">
        <v>334886</v>
      </c>
      <c r="L1720" s="1">
        <v>8494818</v>
      </c>
      <c r="M1720" s="1">
        <v>0.10131499916315079</v>
      </c>
      <c r="N1720" s="1">
        <v>1.2070645093917847</v>
      </c>
      <c r="O1720" s="1">
        <v>1.7695000395178795E-2</v>
      </c>
      <c r="P1720" s="1">
        <v>1.1909922361373901</v>
      </c>
      <c r="Q1720" s="1">
        <v>-2.308100089430809E-2</v>
      </c>
      <c r="S1720" s="1">
        <v>31</v>
      </c>
      <c r="T1720" s="1">
        <v>1</v>
      </c>
      <c r="U1720" s="1">
        <v>10333135</v>
      </c>
      <c r="V1720" s="1">
        <v>9.5928996801376343E-2</v>
      </c>
      <c r="W1720" s="1">
        <v>0.93706232309341431</v>
      </c>
      <c r="X1720" s="1">
        <v>0.93706232309341431</v>
      </c>
    </row>
    <row r="1721" spans="1:24" x14ac:dyDescent="0.35">
      <c r="A1721" s="1">
        <v>320389</v>
      </c>
      <c r="B1721" s="1" t="s">
        <v>2345</v>
      </c>
      <c r="C1721" s="1">
        <v>104107503</v>
      </c>
      <c r="D1721" s="1">
        <v>389</v>
      </c>
      <c r="E1721" s="1" t="s">
        <v>2450</v>
      </c>
      <c r="F1721" s="1" t="s">
        <v>96</v>
      </c>
      <c r="G1721" s="1" t="s">
        <v>170</v>
      </c>
      <c r="H1721" s="1" t="s">
        <v>916</v>
      </c>
      <c r="I1721" s="1">
        <v>1510358</v>
      </c>
      <c r="K1721" s="1">
        <v>334886</v>
      </c>
      <c r="L1721" s="1">
        <v>8513633</v>
      </c>
      <c r="M1721" s="1">
        <v>1.8814999610185623E-2</v>
      </c>
      <c r="N1721" s="1">
        <v>0.22148796916007996</v>
      </c>
      <c r="O1721" s="1">
        <v>6.926999893039465E-3</v>
      </c>
      <c r="P1721" s="1">
        <v>0.46074610948562622</v>
      </c>
      <c r="Q1721" s="1">
        <v>0</v>
      </c>
      <c r="S1721" s="1">
        <v>32</v>
      </c>
      <c r="T1721" s="1">
        <v>1</v>
      </c>
      <c r="U1721" s="1">
        <v>10358877</v>
      </c>
      <c r="V1721" s="1">
        <v>2.5741999968886375E-2</v>
      </c>
      <c r="W1721" s="1">
        <v>0.24912090599536896</v>
      </c>
      <c r="X1721" s="1">
        <v>0.24912090599536896</v>
      </c>
    </row>
    <row r="1722" spans="1:24" x14ac:dyDescent="0.35">
      <c r="A1722" s="1">
        <v>330389</v>
      </c>
      <c r="B1722" s="1" t="s">
        <v>2346</v>
      </c>
      <c r="C1722" s="1">
        <v>104107503</v>
      </c>
      <c r="D1722" s="1">
        <v>389</v>
      </c>
      <c r="E1722" s="1" t="s">
        <v>2450</v>
      </c>
      <c r="F1722" s="1" t="s">
        <v>96</v>
      </c>
      <c r="G1722" s="1" t="s">
        <v>170</v>
      </c>
      <c r="H1722" s="1" t="s">
        <v>916</v>
      </c>
      <c r="I1722" s="1">
        <v>1539757</v>
      </c>
      <c r="K1722" s="1">
        <v>334886</v>
      </c>
      <c r="L1722" s="1">
        <v>8590788</v>
      </c>
      <c r="M1722" s="1">
        <v>7.715500146150589E-2</v>
      </c>
      <c r="N1722" s="1">
        <v>0.90625238418579102</v>
      </c>
      <c r="O1722" s="1">
        <v>2.9399000108242035E-2</v>
      </c>
      <c r="P1722" s="1">
        <v>1.9464921951293945</v>
      </c>
      <c r="Q1722" s="1">
        <v>0</v>
      </c>
      <c r="S1722" s="1">
        <v>33</v>
      </c>
      <c r="T1722" s="1">
        <v>1</v>
      </c>
      <c r="U1722" s="1">
        <v>10465431</v>
      </c>
      <c r="V1722" s="1">
        <v>0.10655400156974792</v>
      </c>
      <c r="W1722" s="1">
        <v>1.0286250114440918</v>
      </c>
      <c r="X1722" s="1">
        <v>1.0286250114440918</v>
      </c>
    </row>
    <row r="1723" spans="1:24" x14ac:dyDescent="0.35">
      <c r="A1723" s="1">
        <v>340389</v>
      </c>
      <c r="B1723" s="1" t="s">
        <v>2347</v>
      </c>
      <c r="C1723" s="1">
        <v>104107503</v>
      </c>
      <c r="D1723" s="1">
        <v>389</v>
      </c>
      <c r="E1723" s="1" t="s">
        <v>2450</v>
      </c>
      <c r="F1723" s="1" t="s">
        <v>96</v>
      </c>
      <c r="G1723" s="1" t="s">
        <v>170</v>
      </c>
      <c r="H1723" s="1" t="s">
        <v>916</v>
      </c>
      <c r="I1723" s="1">
        <v>1539722</v>
      </c>
      <c r="K1723" s="1">
        <v>334886</v>
      </c>
      <c r="L1723" s="1">
        <v>8590762</v>
      </c>
      <c r="M1723" s="1">
        <v>-2.5999999706982635E-5</v>
      </c>
      <c r="N1723" s="1">
        <v>-3.0264977249316871E-4</v>
      </c>
      <c r="O1723" s="1">
        <v>-3.5000000934815034E-5</v>
      </c>
      <c r="P1723" s="1">
        <v>-2.273085992783308E-3</v>
      </c>
      <c r="Q1723" s="1">
        <v>0</v>
      </c>
      <c r="S1723" s="1">
        <v>34</v>
      </c>
      <c r="T1723" s="1">
        <v>1</v>
      </c>
      <c r="U1723" s="1">
        <v>10465370</v>
      </c>
      <c r="V1723" s="1">
        <v>-6.0999998822808266E-5</v>
      </c>
      <c r="W1723" s="1">
        <v>-5.8287137653678656E-4</v>
      </c>
      <c r="X1723" s="1">
        <v>-5.8287137653678656E-4</v>
      </c>
    </row>
    <row r="1724" spans="1:24" x14ac:dyDescent="0.35">
      <c r="A1724" s="1">
        <v>350389</v>
      </c>
      <c r="B1724" s="1" t="s">
        <v>2348</v>
      </c>
      <c r="C1724" s="1">
        <v>104107503</v>
      </c>
      <c r="D1724" s="1">
        <v>389</v>
      </c>
      <c r="E1724" s="1" t="s">
        <v>2450</v>
      </c>
      <c r="F1724" s="1" t="s">
        <v>96</v>
      </c>
      <c r="G1724" s="1" t="s">
        <v>170</v>
      </c>
      <c r="H1724" s="1" t="s">
        <v>916</v>
      </c>
      <c r="I1724" s="1">
        <v>1582729</v>
      </c>
      <c r="K1724" s="1">
        <v>334886</v>
      </c>
      <c r="L1724" s="1">
        <v>8804887</v>
      </c>
      <c r="M1724" s="1">
        <v>0.21412500739097595</v>
      </c>
      <c r="N1724" s="1">
        <v>2.4925029277801514</v>
      </c>
      <c r="O1724" s="1">
        <v>4.3007001280784607E-2</v>
      </c>
      <c r="P1724" s="1">
        <v>2.7931666374206543</v>
      </c>
      <c r="Q1724" s="1">
        <v>0</v>
      </c>
      <c r="S1724" s="1">
        <v>35</v>
      </c>
      <c r="T1724" s="1">
        <v>1</v>
      </c>
      <c r="U1724" s="1">
        <v>10722502</v>
      </c>
      <c r="V1724" s="1">
        <v>0.25713199377059937</v>
      </c>
      <c r="W1724" s="1">
        <v>2.456979513168335</v>
      </c>
      <c r="X1724" s="1">
        <v>2.456979513168335</v>
      </c>
    </row>
    <row r="1725" spans="1:24" x14ac:dyDescent="0.35">
      <c r="A1725" s="1">
        <v>360389</v>
      </c>
      <c r="B1725" s="1" t="s">
        <v>2349</v>
      </c>
      <c r="C1725" s="1">
        <v>104107503</v>
      </c>
      <c r="D1725" s="1">
        <v>389</v>
      </c>
      <c r="E1725" s="1" t="s">
        <v>2450</v>
      </c>
      <c r="F1725" s="1" t="s">
        <v>96</v>
      </c>
      <c r="G1725" s="1" t="s">
        <v>170</v>
      </c>
      <c r="H1725" s="1" t="s">
        <v>916</v>
      </c>
      <c r="I1725" s="1">
        <v>1652816</v>
      </c>
      <c r="K1725" s="1">
        <v>334886</v>
      </c>
      <c r="L1725" s="1">
        <v>9108399</v>
      </c>
      <c r="M1725" s="1">
        <v>0.30351200699806213</v>
      </c>
      <c r="N1725" s="1">
        <v>3.4470856189727783</v>
      </c>
      <c r="O1725" s="1">
        <v>7.0087000727653503E-2</v>
      </c>
      <c r="P1725" s="1">
        <v>4.4282374382019043</v>
      </c>
      <c r="Q1725" s="1">
        <v>0</v>
      </c>
      <c r="S1725" s="1">
        <v>36</v>
      </c>
      <c r="T1725" s="1">
        <v>1</v>
      </c>
      <c r="U1725" s="1">
        <v>11096101</v>
      </c>
      <c r="V1725" s="1">
        <v>0.37359899282455444</v>
      </c>
      <c r="W1725" s="1">
        <v>3.4842519760131836</v>
      </c>
      <c r="X1725" s="1">
        <v>3.4842519760131836</v>
      </c>
    </row>
    <row r="1726" spans="1:24" x14ac:dyDescent="0.35">
      <c r="A1726" s="1">
        <v>370389</v>
      </c>
      <c r="B1726" s="1" t="s">
        <v>2350</v>
      </c>
      <c r="C1726" s="1">
        <v>104107503</v>
      </c>
      <c r="D1726" s="1">
        <v>389</v>
      </c>
      <c r="E1726" s="1" t="s">
        <v>2450</v>
      </c>
      <c r="F1726" s="1" t="s">
        <v>96</v>
      </c>
      <c r="G1726" s="1" t="s">
        <v>170</v>
      </c>
      <c r="H1726" s="1" t="s">
        <v>916</v>
      </c>
      <c r="I1726" s="1">
        <v>1703485.9</v>
      </c>
      <c r="K1726" s="1">
        <v>334886</v>
      </c>
      <c r="L1726" s="1">
        <v>9788046</v>
      </c>
      <c r="M1726" s="1">
        <v>0.67964702844619751</v>
      </c>
      <c r="N1726" s="1">
        <v>7.461761474609375</v>
      </c>
      <c r="O1726" s="1">
        <v>5.0669901072978973E-2</v>
      </c>
      <c r="P1726" s="1">
        <v>3.0656709671020508</v>
      </c>
      <c r="Q1726" s="1">
        <v>0</v>
      </c>
      <c r="S1726" s="1">
        <v>37</v>
      </c>
      <c r="T1726" s="1">
        <v>1</v>
      </c>
      <c r="U1726" s="1">
        <v>11826418</v>
      </c>
      <c r="V1726" s="1">
        <v>0.73031693696975708</v>
      </c>
      <c r="W1726" s="1">
        <v>6.5817441940307617</v>
      </c>
      <c r="X1726" s="1">
        <v>6.5817441940307617</v>
      </c>
    </row>
    <row r="1727" spans="1:24" x14ac:dyDescent="0.35">
      <c r="A1727" s="1">
        <v>380389</v>
      </c>
      <c r="B1727" s="1" t="s">
        <v>2351</v>
      </c>
      <c r="C1727" s="1">
        <v>104107503</v>
      </c>
      <c r="D1727" s="1">
        <v>389</v>
      </c>
      <c r="E1727" s="1" t="s">
        <v>2450</v>
      </c>
      <c r="F1727" s="1" t="s">
        <v>96</v>
      </c>
      <c r="G1727" s="1" t="s">
        <v>170</v>
      </c>
      <c r="H1727" s="1" t="s">
        <v>916</v>
      </c>
      <c r="I1727" s="1">
        <v>1781177</v>
      </c>
      <c r="K1727" s="1">
        <v>553147.1875</v>
      </c>
      <c r="L1727" s="1">
        <v>9968852</v>
      </c>
      <c r="M1727" s="1">
        <v>0.1808059960603714</v>
      </c>
      <c r="N1727" s="1">
        <v>1.8472124338150024</v>
      </c>
      <c r="O1727" s="1">
        <v>7.7691100537776947E-2</v>
      </c>
      <c r="P1727" s="1">
        <v>4.5607128143310547</v>
      </c>
      <c r="Q1727" s="1">
        <v>0.21826118230819702</v>
      </c>
      <c r="S1727" s="1">
        <v>38</v>
      </c>
      <c r="T1727" s="1">
        <v>1</v>
      </c>
      <c r="U1727" s="1">
        <v>12303176</v>
      </c>
      <c r="V1727" s="1">
        <v>0.47675830125808716</v>
      </c>
      <c r="W1727" s="1">
        <v>4.0312967300415039</v>
      </c>
      <c r="X1727" s="1">
        <v>4.0312967300415039</v>
      </c>
    </row>
    <row r="1728" spans="1:24" x14ac:dyDescent="0.35">
      <c r="A1728" s="1">
        <v>390389</v>
      </c>
      <c r="B1728" s="1" t="s">
        <v>2352</v>
      </c>
      <c r="C1728" s="1">
        <v>104107503</v>
      </c>
      <c r="D1728" s="1">
        <v>389</v>
      </c>
      <c r="E1728" s="1" t="s">
        <v>2450</v>
      </c>
      <c r="F1728" s="1" t="s">
        <v>96</v>
      </c>
      <c r="G1728" s="1" t="s">
        <v>170</v>
      </c>
      <c r="H1728" s="1" t="s">
        <v>916</v>
      </c>
      <c r="I1728" s="1">
        <v>1794907</v>
      </c>
      <c r="K1728" s="1">
        <v>1149808.625</v>
      </c>
      <c r="L1728" s="1">
        <v>10058073</v>
      </c>
      <c r="M1728" s="1">
        <v>8.9221000671386719E-2</v>
      </c>
      <c r="N1728" s="1">
        <v>0.89499771595001221</v>
      </c>
      <c r="O1728" s="1">
        <v>1.3729999773204327E-2</v>
      </c>
      <c r="P1728" s="1">
        <v>0.77083861827850342</v>
      </c>
      <c r="Q1728" s="1">
        <v>0.59666144847869873</v>
      </c>
      <c r="S1728" s="1">
        <v>39</v>
      </c>
      <c r="T1728" s="1">
        <v>1</v>
      </c>
      <c r="U1728" s="1">
        <v>13002788</v>
      </c>
      <c r="V1728" s="1">
        <v>0.69961243867874146</v>
      </c>
      <c r="W1728" s="1">
        <v>5.686434268951416</v>
      </c>
      <c r="X1728" s="1">
        <v>5.686434268951416</v>
      </c>
    </row>
    <row r="1729" spans="1:24" x14ac:dyDescent="0.35">
      <c r="A1729" s="1">
        <v>400389</v>
      </c>
      <c r="B1729" s="1" t="s">
        <v>2353</v>
      </c>
      <c r="C1729" s="1">
        <v>104107503</v>
      </c>
      <c r="D1729" s="1">
        <v>389</v>
      </c>
      <c r="E1729" s="1" t="s">
        <v>2450</v>
      </c>
      <c r="F1729" s="1" t="s">
        <v>96</v>
      </c>
      <c r="G1729" s="1" t="s">
        <v>170</v>
      </c>
      <c r="H1729" s="1" t="s">
        <v>916</v>
      </c>
      <c r="S1729" s="1">
        <v>40</v>
      </c>
      <c r="T1729" s="1">
        <v>1</v>
      </c>
      <c r="U1729" s="1">
        <v>0</v>
      </c>
      <c r="V1729" s="1">
        <v>0</v>
      </c>
      <c r="W1729" s="1">
        <v>-100</v>
      </c>
      <c r="X1729" s="1">
        <v>-100</v>
      </c>
    </row>
    <row r="1730" spans="1:24" x14ac:dyDescent="0.35">
      <c r="A1730" s="1">
        <v>410389</v>
      </c>
      <c r="B1730" s="1" t="s">
        <v>2354</v>
      </c>
      <c r="C1730" s="1">
        <v>104107503</v>
      </c>
      <c r="D1730" s="1">
        <v>389</v>
      </c>
      <c r="E1730" s="1" t="s">
        <v>2450</v>
      </c>
      <c r="F1730" s="1" t="s">
        <v>96</v>
      </c>
      <c r="G1730" s="1" t="s">
        <v>170</v>
      </c>
      <c r="H1730" s="1" t="s">
        <v>916</v>
      </c>
      <c r="S1730" s="1">
        <v>41</v>
      </c>
      <c r="T1730" s="1">
        <v>1</v>
      </c>
      <c r="U1730" s="1">
        <v>0</v>
      </c>
      <c r="V1730" s="1">
        <v>0</v>
      </c>
    </row>
    <row r="1731" spans="1:24" x14ac:dyDescent="0.35">
      <c r="A1731" s="1">
        <v>420389</v>
      </c>
      <c r="B1731" s="1" t="s">
        <v>2355</v>
      </c>
      <c r="C1731" s="1">
        <v>104107503</v>
      </c>
      <c r="D1731" s="1">
        <v>389</v>
      </c>
      <c r="E1731" s="1" t="s">
        <v>2450</v>
      </c>
      <c r="F1731" s="1" t="s">
        <v>96</v>
      </c>
      <c r="G1731" s="1" t="s">
        <v>170</v>
      </c>
      <c r="H1731" s="1" t="s">
        <v>916</v>
      </c>
      <c r="S1731" s="1">
        <v>42</v>
      </c>
      <c r="T1731" s="1">
        <v>1</v>
      </c>
      <c r="U1731" s="1">
        <v>0</v>
      </c>
      <c r="V1731" s="1">
        <v>0</v>
      </c>
    </row>
    <row r="1732" spans="1:24" x14ac:dyDescent="0.35">
      <c r="A1732" s="1">
        <v>430389</v>
      </c>
      <c r="B1732" s="1" t="s">
        <v>2356</v>
      </c>
      <c r="C1732" s="1">
        <v>104107503</v>
      </c>
      <c r="D1732" s="1">
        <v>389</v>
      </c>
      <c r="E1732" s="1" t="s">
        <v>2450</v>
      </c>
      <c r="F1732" s="1" t="s">
        <v>96</v>
      </c>
      <c r="G1732" s="1" t="s">
        <v>170</v>
      </c>
      <c r="H1732" s="1" t="s">
        <v>916</v>
      </c>
      <c r="S1732" s="1">
        <v>43</v>
      </c>
      <c r="T1732" s="1">
        <v>1</v>
      </c>
      <c r="U1732" s="1">
        <v>0</v>
      </c>
      <c r="V1732" s="1">
        <v>0</v>
      </c>
    </row>
    <row r="1733" spans="1:24" x14ac:dyDescent="0.35">
      <c r="A1733" s="1">
        <v>440389</v>
      </c>
      <c r="B1733" s="1" t="s">
        <v>2357</v>
      </c>
      <c r="C1733" s="1">
        <v>104107503</v>
      </c>
      <c r="D1733" s="1">
        <v>389</v>
      </c>
      <c r="E1733" s="1" t="s">
        <v>2450</v>
      </c>
      <c r="F1733" s="1" t="s">
        <v>96</v>
      </c>
      <c r="G1733" s="1" t="s">
        <v>170</v>
      </c>
      <c r="H1733" s="1" t="s">
        <v>916</v>
      </c>
      <c r="S1733" s="1">
        <v>44</v>
      </c>
      <c r="T1733" s="1">
        <v>1</v>
      </c>
      <c r="U1733" s="1">
        <v>0</v>
      </c>
      <c r="V1733" s="1">
        <v>0</v>
      </c>
    </row>
    <row r="1734" spans="1:24" x14ac:dyDescent="0.35">
      <c r="A1734" s="1">
        <v>450389</v>
      </c>
      <c r="B1734" s="1" t="s">
        <v>2358</v>
      </c>
      <c r="C1734" s="1">
        <v>104107503</v>
      </c>
      <c r="D1734" s="1">
        <v>389</v>
      </c>
      <c r="E1734" s="1" t="s">
        <v>2450</v>
      </c>
      <c r="F1734" s="1" t="s">
        <v>96</v>
      </c>
      <c r="G1734" s="1" t="s">
        <v>170</v>
      </c>
      <c r="H1734" s="1" t="s">
        <v>916</v>
      </c>
      <c r="S1734" s="1">
        <v>45</v>
      </c>
      <c r="T1734" s="1">
        <v>1</v>
      </c>
      <c r="U1734" s="1">
        <v>0</v>
      </c>
      <c r="V1734" s="1">
        <v>0</v>
      </c>
    </row>
    <row r="1735" spans="1:24" x14ac:dyDescent="0.35">
      <c r="A1735" s="1">
        <v>460389</v>
      </c>
      <c r="B1735" s="1" t="s">
        <v>2359</v>
      </c>
      <c r="C1735" s="1">
        <v>104107503</v>
      </c>
      <c r="D1735" s="1">
        <v>389</v>
      </c>
      <c r="E1735" s="1" t="s">
        <v>2450</v>
      </c>
      <c r="F1735" s="1" t="s">
        <v>96</v>
      </c>
      <c r="G1735" s="1" t="s">
        <v>170</v>
      </c>
      <c r="H1735" s="1" t="s">
        <v>916</v>
      </c>
      <c r="S1735" s="1">
        <v>46</v>
      </c>
      <c r="T1735" s="1">
        <v>1</v>
      </c>
      <c r="U1735" s="1">
        <v>0</v>
      </c>
      <c r="V1735" s="1">
        <v>0</v>
      </c>
    </row>
    <row r="1736" spans="1:24" x14ac:dyDescent="0.35">
      <c r="A1736" s="1">
        <v>470389</v>
      </c>
      <c r="B1736" s="1" t="s">
        <v>2360</v>
      </c>
      <c r="C1736" s="1">
        <v>104107503</v>
      </c>
      <c r="D1736" s="1">
        <v>389</v>
      </c>
      <c r="E1736" s="1" t="s">
        <v>2450</v>
      </c>
      <c r="F1736" s="1" t="s">
        <v>96</v>
      </c>
      <c r="G1736" s="1" t="s">
        <v>170</v>
      </c>
      <c r="H1736" s="1" t="s">
        <v>916</v>
      </c>
      <c r="S1736" s="1">
        <v>47</v>
      </c>
      <c r="T1736" s="1">
        <v>1</v>
      </c>
      <c r="U1736" s="1">
        <v>0</v>
      </c>
      <c r="V1736" s="1">
        <v>0</v>
      </c>
    </row>
    <row r="1737" spans="1:24" x14ac:dyDescent="0.35">
      <c r="A1737" s="1">
        <v>480389</v>
      </c>
      <c r="B1737" s="1" t="s">
        <v>2361</v>
      </c>
      <c r="C1737" s="1">
        <v>104107503</v>
      </c>
      <c r="D1737" s="1">
        <v>389</v>
      </c>
      <c r="E1737" s="1" t="s">
        <v>2450</v>
      </c>
      <c r="F1737" s="1" t="s">
        <v>96</v>
      </c>
      <c r="G1737" s="1" t="s">
        <v>170</v>
      </c>
      <c r="H1737" s="1" t="s">
        <v>916</v>
      </c>
      <c r="S1737" s="1">
        <v>48</v>
      </c>
      <c r="T1737" s="1">
        <v>1</v>
      </c>
      <c r="U1737" s="1">
        <v>0</v>
      </c>
      <c r="V1737" s="1">
        <v>0</v>
      </c>
    </row>
    <row r="1738" spans="1:24" x14ac:dyDescent="0.35">
      <c r="A1738" s="1">
        <v>290395</v>
      </c>
      <c r="B1738" s="1" t="s">
        <v>2341</v>
      </c>
      <c r="C1738" s="1">
        <v>104107803</v>
      </c>
      <c r="D1738" s="1">
        <v>395</v>
      </c>
      <c r="E1738" s="1" t="s">
        <v>2451</v>
      </c>
      <c r="F1738" s="1" t="s">
        <v>96</v>
      </c>
      <c r="G1738" s="1" t="s">
        <v>170</v>
      </c>
      <c r="H1738" s="1" t="s">
        <v>916</v>
      </c>
      <c r="I1738" s="1">
        <v>1464775.81</v>
      </c>
      <c r="K1738" s="1">
        <v>336435</v>
      </c>
      <c r="L1738" s="1">
        <v>7480892</v>
      </c>
      <c r="S1738" s="1">
        <v>29</v>
      </c>
      <c r="T1738" s="1">
        <v>1</v>
      </c>
      <c r="U1738" s="1">
        <v>9282103</v>
      </c>
      <c r="V1738" s="1">
        <v>0</v>
      </c>
    </row>
    <row r="1739" spans="1:24" x14ac:dyDescent="0.35">
      <c r="A1739" s="1">
        <v>300395</v>
      </c>
      <c r="B1739" s="1" t="s">
        <v>2343</v>
      </c>
      <c r="C1739" s="1">
        <v>104107803</v>
      </c>
      <c r="D1739" s="1">
        <v>395</v>
      </c>
      <c r="E1739" s="1" t="s">
        <v>2451</v>
      </c>
      <c r="F1739" s="1" t="s">
        <v>96</v>
      </c>
      <c r="G1739" s="1" t="s">
        <v>170</v>
      </c>
      <c r="H1739" s="1" t="s">
        <v>916</v>
      </c>
      <c r="I1739" s="1">
        <v>1476039.01</v>
      </c>
      <c r="K1739" s="1">
        <v>336435</v>
      </c>
      <c r="L1739" s="1">
        <v>7639854.5</v>
      </c>
      <c r="M1739" s="1">
        <v>0.15896250307559967</v>
      </c>
      <c r="N1739" s="1">
        <v>2.1249136924743652</v>
      </c>
      <c r="O1739" s="1">
        <v>1.1263200081884861E-2</v>
      </c>
      <c r="P1739" s="1">
        <v>0.76893681287765503</v>
      </c>
      <c r="Q1739" s="1">
        <v>0</v>
      </c>
      <c r="S1739" s="1">
        <v>30</v>
      </c>
      <c r="T1739" s="1">
        <v>1</v>
      </c>
      <c r="U1739" s="1">
        <v>9452328</v>
      </c>
      <c r="V1739" s="1">
        <v>0.17022570967674255</v>
      </c>
      <c r="W1739" s="1">
        <v>1.8339055776596069</v>
      </c>
      <c r="X1739" s="1">
        <v>1.8339055776596069</v>
      </c>
    </row>
    <row r="1740" spans="1:24" x14ac:dyDescent="0.35">
      <c r="A1740" s="1">
        <v>310395</v>
      </c>
      <c r="B1740" s="1" t="s">
        <v>2344</v>
      </c>
      <c r="C1740" s="1">
        <v>104107803</v>
      </c>
      <c r="D1740" s="1">
        <v>395</v>
      </c>
      <c r="E1740" s="1" t="s">
        <v>2451</v>
      </c>
      <c r="F1740" s="1" t="s">
        <v>96</v>
      </c>
      <c r="G1740" s="1" t="s">
        <v>170</v>
      </c>
      <c r="H1740" s="1" t="s">
        <v>916</v>
      </c>
      <c r="I1740" s="1">
        <v>1484532.8</v>
      </c>
      <c r="K1740" s="1">
        <v>336435</v>
      </c>
      <c r="L1740" s="1">
        <v>7699078.5</v>
      </c>
      <c r="M1740" s="1">
        <v>5.9223998337984085E-2</v>
      </c>
      <c r="N1740" s="1">
        <v>0.77519798278808594</v>
      </c>
      <c r="O1740" s="1">
        <v>8.493790403008461E-3</v>
      </c>
      <c r="P1740" s="1">
        <v>0.57544481754302979</v>
      </c>
      <c r="Q1740" s="1">
        <v>0</v>
      </c>
      <c r="S1740" s="1">
        <v>31</v>
      </c>
      <c r="T1740" s="1">
        <v>1</v>
      </c>
      <c r="U1740" s="1">
        <v>9520046</v>
      </c>
      <c r="V1740" s="1">
        <v>6.7717790603637695E-2</v>
      </c>
      <c r="W1740" s="1">
        <v>0.7164161205291748</v>
      </c>
      <c r="X1740" s="1">
        <v>0.7164161205291748</v>
      </c>
    </row>
    <row r="1741" spans="1:24" x14ac:dyDescent="0.35">
      <c r="A1741" s="1">
        <v>320395</v>
      </c>
      <c r="B1741" s="1" t="s">
        <v>2345</v>
      </c>
      <c r="C1741" s="1">
        <v>104107803</v>
      </c>
      <c r="D1741" s="1">
        <v>395</v>
      </c>
      <c r="E1741" s="1" t="s">
        <v>2451</v>
      </c>
      <c r="F1741" s="1" t="s">
        <v>96</v>
      </c>
      <c r="G1741" s="1" t="s">
        <v>170</v>
      </c>
      <c r="H1741" s="1" t="s">
        <v>916</v>
      </c>
      <c r="I1741" s="1">
        <v>1489429.35</v>
      </c>
      <c r="J1741" s="1">
        <v>8235.2800000000007</v>
      </c>
      <c r="K1741" s="1">
        <v>336435</v>
      </c>
      <c r="L1741" s="1">
        <v>7706283</v>
      </c>
      <c r="M1741" s="1">
        <v>7.2045000270009041E-3</v>
      </c>
      <c r="N1741" s="1">
        <v>9.3576133251190186E-2</v>
      </c>
      <c r="O1741" s="1">
        <v>4.8965499736368656E-3</v>
      </c>
      <c r="P1741" s="1">
        <v>0.32983776926994324</v>
      </c>
      <c r="Q1741" s="1">
        <v>0</v>
      </c>
      <c r="S1741" s="1">
        <v>32</v>
      </c>
      <c r="T1741" s="1">
        <v>1</v>
      </c>
      <c r="U1741" s="1">
        <v>9540383</v>
      </c>
      <c r="V1741" s="1">
        <v>1.2101050466299057E-2</v>
      </c>
      <c r="W1741" s="1">
        <v>0.21362291276454926</v>
      </c>
      <c r="X1741" s="1">
        <v>0.21362291276454926</v>
      </c>
    </row>
    <row r="1742" spans="1:24" x14ac:dyDescent="0.35">
      <c r="A1742" s="1">
        <v>330395</v>
      </c>
      <c r="B1742" s="1" t="s">
        <v>2346</v>
      </c>
      <c r="C1742" s="1">
        <v>104107803</v>
      </c>
      <c r="D1742" s="1">
        <v>395</v>
      </c>
      <c r="E1742" s="1" t="s">
        <v>2451</v>
      </c>
      <c r="F1742" s="1" t="s">
        <v>96</v>
      </c>
      <c r="G1742" s="1" t="s">
        <v>170</v>
      </c>
      <c r="H1742" s="1" t="s">
        <v>916</v>
      </c>
      <c r="I1742" s="1">
        <v>1511294</v>
      </c>
      <c r="K1742" s="1">
        <v>336435</v>
      </c>
      <c r="L1742" s="1">
        <v>7751675</v>
      </c>
      <c r="M1742" s="1">
        <v>4.5391999185085297E-2</v>
      </c>
      <c r="N1742" s="1">
        <v>0.58902585506439209</v>
      </c>
      <c r="O1742" s="1">
        <v>2.1864650771021843E-2</v>
      </c>
      <c r="P1742" s="1">
        <v>1.4679883718490601</v>
      </c>
      <c r="Q1742" s="1">
        <v>0</v>
      </c>
      <c r="S1742" s="1">
        <v>33</v>
      </c>
      <c r="T1742" s="1">
        <v>1</v>
      </c>
      <c r="U1742" s="1">
        <v>9599404</v>
      </c>
      <c r="V1742" s="1">
        <v>6.7256651818752289E-2</v>
      </c>
      <c r="W1742" s="1">
        <v>0.61864393949508667</v>
      </c>
      <c r="X1742" s="1">
        <v>0.61864393949508667</v>
      </c>
    </row>
    <row r="1743" spans="1:24" x14ac:dyDescent="0.35">
      <c r="A1743" s="1">
        <v>340395</v>
      </c>
      <c r="B1743" s="1" t="s">
        <v>2347</v>
      </c>
      <c r="C1743" s="1">
        <v>104107803</v>
      </c>
      <c r="D1743" s="1">
        <v>395</v>
      </c>
      <c r="E1743" s="1" t="s">
        <v>2451</v>
      </c>
      <c r="F1743" s="1" t="s">
        <v>96</v>
      </c>
      <c r="G1743" s="1" t="s">
        <v>170</v>
      </c>
      <c r="H1743" s="1" t="s">
        <v>916</v>
      </c>
      <c r="I1743" s="1">
        <v>1511271.89</v>
      </c>
      <c r="K1743" s="1">
        <v>336435</v>
      </c>
      <c r="L1743" s="1">
        <v>7751671</v>
      </c>
      <c r="M1743" s="1">
        <v>-3.9999999899009708E-6</v>
      </c>
      <c r="N1743" s="1">
        <v>-5.160174987395294E-5</v>
      </c>
      <c r="O1743" s="1">
        <v>-2.2109999918029644E-5</v>
      </c>
      <c r="P1743" s="1">
        <v>-1.4629847137257457E-3</v>
      </c>
      <c r="Q1743" s="1">
        <v>0</v>
      </c>
      <c r="S1743" s="1">
        <v>34</v>
      </c>
      <c r="T1743" s="1">
        <v>1</v>
      </c>
      <c r="U1743" s="1">
        <v>9599378</v>
      </c>
      <c r="V1743" s="1">
        <v>-2.6109999453183264E-5</v>
      </c>
      <c r="W1743" s="1">
        <v>-2.7085014153271914E-4</v>
      </c>
      <c r="X1743" s="1">
        <v>-2.7085014153271914E-4</v>
      </c>
    </row>
    <row r="1744" spans="1:24" x14ac:dyDescent="0.35">
      <c r="A1744" s="1">
        <v>350395</v>
      </c>
      <c r="B1744" s="1" t="s">
        <v>2348</v>
      </c>
      <c r="C1744" s="1">
        <v>104107803</v>
      </c>
      <c r="D1744" s="1">
        <v>395</v>
      </c>
      <c r="E1744" s="1" t="s">
        <v>2451</v>
      </c>
      <c r="F1744" s="1" t="s">
        <v>96</v>
      </c>
      <c r="G1744" s="1" t="s">
        <v>170</v>
      </c>
      <c r="H1744" s="1" t="s">
        <v>916</v>
      </c>
      <c r="I1744" s="1">
        <v>1536997.43</v>
      </c>
      <c r="K1744" s="1">
        <v>336435</v>
      </c>
      <c r="L1744" s="1">
        <v>7963238</v>
      </c>
      <c r="M1744" s="1">
        <v>0.21156699955463409</v>
      </c>
      <c r="N1744" s="1">
        <v>2.7293083667755127</v>
      </c>
      <c r="O1744" s="1">
        <v>2.5725539773702621E-2</v>
      </c>
      <c r="P1744" s="1">
        <v>1.7022442817687988</v>
      </c>
      <c r="Q1744" s="1">
        <v>0</v>
      </c>
      <c r="S1744" s="1">
        <v>35</v>
      </c>
      <c r="T1744" s="1">
        <v>1</v>
      </c>
      <c r="U1744" s="1">
        <v>9836670</v>
      </c>
      <c r="V1744" s="1">
        <v>0.23729254305362701</v>
      </c>
      <c r="W1744" s="1">
        <v>2.4719517230987549</v>
      </c>
      <c r="X1744" s="1">
        <v>2.4719517230987549</v>
      </c>
    </row>
    <row r="1745" spans="1:24" x14ac:dyDescent="0.35">
      <c r="A1745" s="1">
        <v>360395</v>
      </c>
      <c r="B1745" s="1" t="s">
        <v>2349</v>
      </c>
      <c r="C1745" s="1">
        <v>104107803</v>
      </c>
      <c r="D1745" s="1">
        <v>395</v>
      </c>
      <c r="E1745" s="1" t="s">
        <v>2451</v>
      </c>
      <c r="F1745" s="1" t="s">
        <v>96</v>
      </c>
      <c r="G1745" s="1" t="s">
        <v>170</v>
      </c>
      <c r="H1745" s="1" t="s">
        <v>916</v>
      </c>
      <c r="I1745" s="1">
        <v>1585698.99</v>
      </c>
      <c r="K1745" s="1">
        <v>336435</v>
      </c>
      <c r="L1745" s="1">
        <v>8432577</v>
      </c>
      <c r="M1745" s="1">
        <v>0.46933901309967041</v>
      </c>
      <c r="N1745" s="1">
        <v>5.8938212394714355</v>
      </c>
      <c r="O1745" s="1">
        <v>4.8701558262109756E-2</v>
      </c>
      <c r="P1745" s="1">
        <v>3.168616771697998</v>
      </c>
      <c r="Q1745" s="1">
        <v>0</v>
      </c>
      <c r="S1745" s="1">
        <v>36</v>
      </c>
      <c r="T1745" s="1">
        <v>1</v>
      </c>
      <c r="U1745" s="1">
        <v>10354711</v>
      </c>
      <c r="V1745" s="1">
        <v>0.51804059743881226</v>
      </c>
      <c r="W1745" s="1">
        <v>5.2664265632629395</v>
      </c>
      <c r="X1745" s="1">
        <v>5.2664265632629395</v>
      </c>
    </row>
    <row r="1746" spans="1:24" x14ac:dyDescent="0.35">
      <c r="A1746" s="1">
        <v>370395</v>
      </c>
      <c r="B1746" s="1" t="s">
        <v>2350</v>
      </c>
      <c r="C1746" s="1">
        <v>104107803</v>
      </c>
      <c r="D1746" s="1">
        <v>395</v>
      </c>
      <c r="E1746" s="1" t="s">
        <v>2451</v>
      </c>
      <c r="F1746" s="1" t="s">
        <v>96</v>
      </c>
      <c r="G1746" s="1" t="s">
        <v>170</v>
      </c>
      <c r="H1746" s="1" t="s">
        <v>916</v>
      </c>
      <c r="I1746" s="1">
        <v>1610045.2</v>
      </c>
      <c r="K1746" s="1">
        <v>336435</v>
      </c>
      <c r="L1746" s="1">
        <v>8685659</v>
      </c>
      <c r="M1746" s="1">
        <v>0.25308200716972351</v>
      </c>
      <c r="N1746" s="1">
        <v>3.0012414455413818</v>
      </c>
      <c r="O1746" s="1">
        <v>2.4346210062503815E-2</v>
      </c>
      <c r="P1746" s="1">
        <v>1.5353614091873169</v>
      </c>
      <c r="Q1746" s="1">
        <v>0</v>
      </c>
      <c r="S1746" s="1">
        <v>37</v>
      </c>
      <c r="T1746" s="1">
        <v>1</v>
      </c>
      <c r="U1746" s="1">
        <v>10632139</v>
      </c>
      <c r="V1746" s="1">
        <v>0.27742820978164673</v>
      </c>
      <c r="W1746" s="1">
        <v>2.6792442798614502</v>
      </c>
      <c r="X1746" s="1">
        <v>2.6792442798614502</v>
      </c>
    </row>
    <row r="1747" spans="1:24" x14ac:dyDescent="0.35">
      <c r="A1747" s="1">
        <v>380395</v>
      </c>
      <c r="B1747" s="1" t="s">
        <v>2351</v>
      </c>
      <c r="C1747" s="1">
        <v>104107803</v>
      </c>
      <c r="D1747" s="1">
        <v>395</v>
      </c>
      <c r="E1747" s="1" t="s">
        <v>2451</v>
      </c>
      <c r="F1747" s="1" t="s">
        <v>96</v>
      </c>
      <c r="G1747" s="1" t="s">
        <v>170</v>
      </c>
      <c r="H1747" s="1" t="s">
        <v>916</v>
      </c>
      <c r="I1747" s="1">
        <v>1643826</v>
      </c>
      <c r="K1747" s="1">
        <v>336435</v>
      </c>
      <c r="L1747" s="1">
        <v>8836887</v>
      </c>
      <c r="M1747" s="1">
        <v>0.15122799575328827</v>
      </c>
      <c r="N1747" s="1">
        <v>1.7411229610443115</v>
      </c>
      <c r="O1747" s="1">
        <v>3.3780798316001892E-2</v>
      </c>
      <c r="P1747" s="1">
        <v>2.0981273651123047</v>
      </c>
      <c r="Q1747" s="1">
        <v>0</v>
      </c>
      <c r="S1747" s="1">
        <v>38</v>
      </c>
      <c r="T1747" s="1">
        <v>1</v>
      </c>
      <c r="U1747" s="1">
        <v>10817148</v>
      </c>
      <c r="V1747" s="1">
        <v>0.18500879406929016</v>
      </c>
      <c r="W1747" s="1">
        <v>1.7400920391082764</v>
      </c>
      <c r="X1747" s="1">
        <v>1.7400920391082764</v>
      </c>
    </row>
    <row r="1748" spans="1:24" x14ac:dyDescent="0.35">
      <c r="A1748" s="1">
        <v>390395</v>
      </c>
      <c r="B1748" s="1" t="s">
        <v>2352</v>
      </c>
      <c r="C1748" s="1">
        <v>104107803</v>
      </c>
      <c r="D1748" s="1">
        <v>395</v>
      </c>
      <c r="E1748" s="1" t="s">
        <v>2451</v>
      </c>
      <c r="F1748" s="1" t="s">
        <v>96</v>
      </c>
      <c r="G1748" s="1" t="s">
        <v>170</v>
      </c>
      <c r="H1748" s="1" t="s">
        <v>916</v>
      </c>
      <c r="I1748" s="1">
        <v>1647356</v>
      </c>
      <c r="K1748" s="1">
        <v>386435</v>
      </c>
      <c r="L1748" s="1">
        <v>8882578</v>
      </c>
      <c r="M1748" s="1">
        <v>4.5690998435020447E-2</v>
      </c>
      <c r="N1748" s="1">
        <v>0.51704859733581543</v>
      </c>
      <c r="O1748" s="1">
        <v>3.5300001036375761E-3</v>
      </c>
      <c r="P1748" s="1">
        <v>0.21474292874336243</v>
      </c>
      <c r="Q1748" s="1">
        <v>5.000000074505806E-2</v>
      </c>
      <c r="S1748" s="1">
        <v>39</v>
      </c>
      <c r="T1748" s="1">
        <v>1</v>
      </c>
      <c r="U1748" s="1">
        <v>10916369</v>
      </c>
      <c r="V1748" s="1">
        <v>9.9220998585224152E-2</v>
      </c>
      <c r="W1748" s="1">
        <v>0.91725653409957886</v>
      </c>
      <c r="X1748" s="1">
        <v>0.91725653409957886</v>
      </c>
    </row>
    <row r="1749" spans="1:24" x14ac:dyDescent="0.35">
      <c r="A1749" s="1">
        <v>400395</v>
      </c>
      <c r="B1749" s="1" t="s">
        <v>2353</v>
      </c>
      <c r="C1749" s="1">
        <v>104107803</v>
      </c>
      <c r="D1749" s="1">
        <v>395</v>
      </c>
      <c r="E1749" s="1" t="s">
        <v>2452</v>
      </c>
      <c r="F1749" s="1" t="s">
        <v>96</v>
      </c>
      <c r="G1749" s="1" t="s">
        <v>170</v>
      </c>
      <c r="H1749" s="1" t="s">
        <v>916</v>
      </c>
      <c r="S1749" s="1">
        <v>40</v>
      </c>
      <c r="T1749" s="1">
        <v>1</v>
      </c>
      <c r="U1749" s="1">
        <v>0</v>
      </c>
      <c r="V1749" s="1">
        <v>0</v>
      </c>
      <c r="W1749" s="1">
        <v>-100</v>
      </c>
      <c r="X1749" s="1">
        <v>-100</v>
      </c>
    </row>
    <row r="1750" spans="1:24" x14ac:dyDescent="0.35">
      <c r="A1750" s="1">
        <v>410395</v>
      </c>
      <c r="B1750" s="1" t="s">
        <v>2354</v>
      </c>
      <c r="C1750" s="1">
        <v>104107803</v>
      </c>
      <c r="D1750" s="1">
        <v>395</v>
      </c>
      <c r="E1750" s="1" t="s">
        <v>2452</v>
      </c>
      <c r="F1750" s="1" t="s">
        <v>96</v>
      </c>
      <c r="G1750" s="1" t="s">
        <v>170</v>
      </c>
      <c r="H1750" s="1" t="s">
        <v>916</v>
      </c>
      <c r="S1750" s="1">
        <v>41</v>
      </c>
      <c r="T1750" s="1">
        <v>1</v>
      </c>
      <c r="U1750" s="1">
        <v>0</v>
      </c>
      <c r="V1750" s="1">
        <v>0</v>
      </c>
    </row>
    <row r="1751" spans="1:24" x14ac:dyDescent="0.35">
      <c r="A1751" s="1">
        <v>420395</v>
      </c>
      <c r="B1751" s="1" t="s">
        <v>2355</v>
      </c>
      <c r="C1751" s="1">
        <v>104107803</v>
      </c>
      <c r="D1751" s="1">
        <v>395</v>
      </c>
      <c r="E1751" s="1" t="s">
        <v>2452</v>
      </c>
      <c r="F1751" s="1" t="s">
        <v>96</v>
      </c>
      <c r="G1751" s="1" t="s">
        <v>170</v>
      </c>
      <c r="H1751" s="1" t="s">
        <v>916</v>
      </c>
      <c r="S1751" s="1">
        <v>42</v>
      </c>
      <c r="T1751" s="1">
        <v>1</v>
      </c>
      <c r="U1751" s="1">
        <v>0</v>
      </c>
      <c r="V1751" s="1">
        <v>0</v>
      </c>
    </row>
    <row r="1752" spans="1:24" x14ac:dyDescent="0.35">
      <c r="A1752" s="1">
        <v>430395</v>
      </c>
      <c r="B1752" s="1" t="s">
        <v>2356</v>
      </c>
      <c r="C1752" s="1">
        <v>104107803</v>
      </c>
      <c r="D1752" s="1">
        <v>395</v>
      </c>
      <c r="E1752" s="1" t="s">
        <v>2452</v>
      </c>
      <c r="F1752" s="1" t="s">
        <v>96</v>
      </c>
      <c r="G1752" s="1" t="s">
        <v>170</v>
      </c>
      <c r="H1752" s="1" t="s">
        <v>916</v>
      </c>
      <c r="S1752" s="1">
        <v>43</v>
      </c>
      <c r="T1752" s="1">
        <v>1</v>
      </c>
      <c r="U1752" s="1">
        <v>0</v>
      </c>
      <c r="V1752" s="1">
        <v>0</v>
      </c>
    </row>
    <row r="1753" spans="1:24" x14ac:dyDescent="0.35">
      <c r="A1753" s="1">
        <v>440395</v>
      </c>
      <c r="B1753" s="1" t="s">
        <v>2357</v>
      </c>
      <c r="C1753" s="1">
        <v>104107803</v>
      </c>
      <c r="D1753" s="1">
        <v>395</v>
      </c>
      <c r="E1753" s="1" t="s">
        <v>2452</v>
      </c>
      <c r="F1753" s="1" t="s">
        <v>96</v>
      </c>
      <c r="G1753" s="1" t="s">
        <v>170</v>
      </c>
      <c r="H1753" s="1" t="s">
        <v>916</v>
      </c>
      <c r="S1753" s="1">
        <v>44</v>
      </c>
      <c r="T1753" s="1">
        <v>1</v>
      </c>
      <c r="U1753" s="1">
        <v>0</v>
      </c>
      <c r="V1753" s="1">
        <v>0</v>
      </c>
    </row>
    <row r="1754" spans="1:24" x14ac:dyDescent="0.35">
      <c r="A1754" s="1">
        <v>450395</v>
      </c>
      <c r="B1754" s="1" t="s">
        <v>2358</v>
      </c>
      <c r="C1754" s="1">
        <v>104107803</v>
      </c>
      <c r="D1754" s="1">
        <v>395</v>
      </c>
      <c r="E1754" s="1" t="s">
        <v>2452</v>
      </c>
      <c r="F1754" s="1" t="s">
        <v>96</v>
      </c>
      <c r="G1754" s="1" t="s">
        <v>170</v>
      </c>
      <c r="H1754" s="1" t="s">
        <v>916</v>
      </c>
      <c r="S1754" s="1">
        <v>45</v>
      </c>
      <c r="T1754" s="1">
        <v>1</v>
      </c>
      <c r="U1754" s="1">
        <v>0</v>
      </c>
      <c r="V1754" s="1">
        <v>0</v>
      </c>
    </row>
    <row r="1755" spans="1:24" x14ac:dyDescent="0.35">
      <c r="A1755" s="1">
        <v>460395</v>
      </c>
      <c r="B1755" s="1" t="s">
        <v>2359</v>
      </c>
      <c r="C1755" s="1">
        <v>104107803</v>
      </c>
      <c r="D1755" s="1">
        <v>395</v>
      </c>
      <c r="E1755" s="1" t="s">
        <v>2452</v>
      </c>
      <c r="F1755" s="1" t="s">
        <v>96</v>
      </c>
      <c r="G1755" s="1" t="s">
        <v>170</v>
      </c>
      <c r="H1755" s="1" t="s">
        <v>916</v>
      </c>
      <c r="S1755" s="1">
        <v>46</v>
      </c>
      <c r="T1755" s="1">
        <v>1</v>
      </c>
      <c r="U1755" s="1">
        <v>0</v>
      </c>
      <c r="V1755" s="1">
        <v>0</v>
      </c>
    </row>
    <row r="1756" spans="1:24" x14ac:dyDescent="0.35">
      <c r="A1756" s="1">
        <v>470395</v>
      </c>
      <c r="B1756" s="1" t="s">
        <v>2360</v>
      </c>
      <c r="C1756" s="1">
        <v>104107803</v>
      </c>
      <c r="D1756" s="1">
        <v>395</v>
      </c>
      <c r="E1756" s="1" t="s">
        <v>2452</v>
      </c>
      <c r="F1756" s="1" t="s">
        <v>96</v>
      </c>
      <c r="G1756" s="1" t="s">
        <v>170</v>
      </c>
      <c r="H1756" s="1" t="s">
        <v>916</v>
      </c>
      <c r="S1756" s="1">
        <v>47</v>
      </c>
      <c r="T1756" s="1">
        <v>1</v>
      </c>
      <c r="U1756" s="1">
        <v>0</v>
      </c>
      <c r="V1756" s="1">
        <v>0</v>
      </c>
    </row>
    <row r="1757" spans="1:24" x14ac:dyDescent="0.35">
      <c r="A1757" s="1">
        <v>480395</v>
      </c>
      <c r="B1757" s="1" t="s">
        <v>2361</v>
      </c>
      <c r="C1757" s="1">
        <v>104107803</v>
      </c>
      <c r="D1757" s="1">
        <v>395</v>
      </c>
      <c r="E1757" s="1" t="s">
        <v>2452</v>
      </c>
      <c r="F1757" s="1" t="s">
        <v>96</v>
      </c>
      <c r="G1757" s="1" t="s">
        <v>170</v>
      </c>
      <c r="H1757" s="1" t="s">
        <v>916</v>
      </c>
      <c r="S1757" s="1">
        <v>48</v>
      </c>
      <c r="T1757" s="1">
        <v>1</v>
      </c>
      <c r="U1757" s="1">
        <v>0</v>
      </c>
      <c r="V1757" s="1">
        <v>0</v>
      </c>
    </row>
    <row r="1758" spans="1:24" x14ac:dyDescent="0.35">
      <c r="A1758" s="1">
        <v>290378</v>
      </c>
      <c r="B1758" s="1" t="s">
        <v>2341</v>
      </c>
      <c r="C1758" s="1">
        <v>104107903</v>
      </c>
      <c r="D1758" s="1">
        <v>378</v>
      </c>
      <c r="E1758" s="1" t="s">
        <v>2453</v>
      </c>
      <c r="F1758" s="1" t="s">
        <v>96</v>
      </c>
      <c r="G1758" s="1" t="s">
        <v>170</v>
      </c>
      <c r="H1758" s="1" t="s">
        <v>916</v>
      </c>
      <c r="I1758" s="1">
        <v>3586077.01</v>
      </c>
      <c r="K1758" s="1">
        <v>684267</v>
      </c>
      <c r="L1758" s="1">
        <v>13516083</v>
      </c>
      <c r="S1758" s="1">
        <v>29</v>
      </c>
      <c r="T1758" s="1">
        <v>1</v>
      </c>
      <c r="U1758" s="1">
        <v>17786428</v>
      </c>
      <c r="V1758" s="1">
        <v>0</v>
      </c>
    </row>
    <row r="1759" spans="1:24" x14ac:dyDescent="0.35">
      <c r="A1759" s="1">
        <v>300378</v>
      </c>
      <c r="B1759" s="1" t="s">
        <v>2343</v>
      </c>
      <c r="C1759" s="1">
        <v>104107903</v>
      </c>
      <c r="D1759" s="1">
        <v>378</v>
      </c>
      <c r="E1759" s="1" t="s">
        <v>2453</v>
      </c>
      <c r="F1759" s="1" t="s">
        <v>96</v>
      </c>
      <c r="G1759" s="1" t="s">
        <v>170</v>
      </c>
      <c r="H1759" s="1" t="s">
        <v>916</v>
      </c>
      <c r="I1759" s="1">
        <v>3531999.31</v>
      </c>
      <c r="K1759" s="1">
        <v>684267</v>
      </c>
      <c r="L1759" s="1">
        <v>13818586</v>
      </c>
      <c r="M1759" s="1">
        <v>0.30250298976898193</v>
      </c>
      <c r="N1759" s="1">
        <v>2.2380967140197754</v>
      </c>
      <c r="O1759" s="1">
        <v>-5.4077699780464172E-2</v>
      </c>
      <c r="P1759" s="1">
        <v>-1.5079904794692993</v>
      </c>
      <c r="Q1759" s="1">
        <v>0</v>
      </c>
      <c r="S1759" s="1">
        <v>30</v>
      </c>
      <c r="T1759" s="1">
        <v>1</v>
      </c>
      <c r="U1759" s="1">
        <v>18034852</v>
      </c>
      <c r="V1759" s="1">
        <v>0.24842528998851776</v>
      </c>
      <c r="W1759" s="1">
        <v>1.3967053890228271</v>
      </c>
      <c r="X1759" s="1">
        <v>1.3967053890228271</v>
      </c>
    </row>
    <row r="1760" spans="1:24" x14ac:dyDescent="0.35">
      <c r="A1760" s="1">
        <v>310378</v>
      </c>
      <c r="B1760" s="1" t="s">
        <v>2344</v>
      </c>
      <c r="C1760" s="1">
        <v>104107903</v>
      </c>
      <c r="D1760" s="1">
        <v>378</v>
      </c>
      <c r="E1760" s="1" t="s">
        <v>2453</v>
      </c>
      <c r="F1760" s="1" t="s">
        <v>96</v>
      </c>
      <c r="G1760" s="1" t="s">
        <v>170</v>
      </c>
      <c r="H1760" s="1" t="s">
        <v>916</v>
      </c>
      <c r="I1760" s="1">
        <v>3554143.01</v>
      </c>
      <c r="K1760" s="1">
        <v>684267</v>
      </c>
      <c r="L1760" s="1">
        <v>13941684</v>
      </c>
      <c r="M1760" s="1">
        <v>0.12309800088405609</v>
      </c>
      <c r="N1760" s="1">
        <v>0.89081472158432007</v>
      </c>
      <c r="O1760" s="1">
        <v>2.214369922876358E-2</v>
      </c>
      <c r="P1760" s="1">
        <v>0.62694519758224487</v>
      </c>
      <c r="Q1760" s="1">
        <v>0</v>
      </c>
      <c r="S1760" s="1">
        <v>31</v>
      </c>
      <c r="T1760" s="1">
        <v>1</v>
      </c>
      <c r="U1760" s="1">
        <v>18180094</v>
      </c>
      <c r="V1760" s="1">
        <v>0.14524170756340027</v>
      </c>
      <c r="W1760" s="1">
        <v>0.80534070730209351</v>
      </c>
      <c r="X1760" s="1">
        <v>0.80534070730209351</v>
      </c>
    </row>
    <row r="1761" spans="1:24" x14ac:dyDescent="0.35">
      <c r="A1761" s="1">
        <v>320378</v>
      </c>
      <c r="B1761" s="1" t="s">
        <v>2345</v>
      </c>
      <c r="C1761" s="1">
        <v>104107903</v>
      </c>
      <c r="D1761" s="1">
        <v>378</v>
      </c>
      <c r="E1761" s="1" t="s">
        <v>2453</v>
      </c>
      <c r="F1761" s="1" t="s">
        <v>96</v>
      </c>
      <c r="G1761" s="1" t="s">
        <v>170</v>
      </c>
      <c r="H1761" s="1" t="s">
        <v>916</v>
      </c>
      <c r="I1761" s="1">
        <v>3667071.2</v>
      </c>
      <c r="K1761" s="1">
        <v>684267</v>
      </c>
      <c r="L1761" s="1">
        <v>14031292</v>
      </c>
      <c r="M1761" s="1">
        <v>8.9607998728752136E-2</v>
      </c>
      <c r="N1761" s="1">
        <v>0.64273440837860107</v>
      </c>
      <c r="O1761" s="1">
        <v>0.11292818933725357</v>
      </c>
      <c r="P1761" s="1">
        <v>3.1773676872253418</v>
      </c>
      <c r="Q1761" s="1">
        <v>0</v>
      </c>
      <c r="S1761" s="1">
        <v>32</v>
      </c>
      <c r="T1761" s="1">
        <v>1</v>
      </c>
      <c r="U1761" s="1">
        <v>18382630</v>
      </c>
      <c r="V1761" s="1">
        <v>0.2025361955165863</v>
      </c>
      <c r="W1761" s="1">
        <v>1.1140536069869995</v>
      </c>
      <c r="X1761" s="1">
        <v>1.1140536069869995</v>
      </c>
    </row>
    <row r="1762" spans="1:24" x14ac:dyDescent="0.35">
      <c r="A1762" s="1">
        <v>330378</v>
      </c>
      <c r="B1762" s="1" t="s">
        <v>2346</v>
      </c>
      <c r="C1762" s="1">
        <v>104107903</v>
      </c>
      <c r="D1762" s="1">
        <v>378</v>
      </c>
      <c r="E1762" s="1" t="s">
        <v>2453</v>
      </c>
      <c r="F1762" s="1" t="s">
        <v>96</v>
      </c>
      <c r="G1762" s="1" t="s">
        <v>170</v>
      </c>
      <c r="H1762" s="1" t="s">
        <v>916</v>
      </c>
      <c r="I1762" s="1">
        <v>3815446.47</v>
      </c>
      <c r="K1762" s="1">
        <v>684267</v>
      </c>
      <c r="L1762" s="1">
        <v>14299005</v>
      </c>
      <c r="M1762" s="1">
        <v>0.26771301031112671</v>
      </c>
      <c r="N1762" s="1">
        <v>1.9079711437225342</v>
      </c>
      <c r="O1762" s="1">
        <v>0.14837527275085449</v>
      </c>
      <c r="P1762" s="1">
        <v>4.0461516380310059</v>
      </c>
      <c r="Q1762" s="1">
        <v>0</v>
      </c>
      <c r="S1762" s="1">
        <v>33</v>
      </c>
      <c r="T1762" s="1">
        <v>1</v>
      </c>
      <c r="U1762" s="1">
        <v>18798718</v>
      </c>
      <c r="V1762" s="1">
        <v>0.4160882830619812</v>
      </c>
      <c r="W1762" s="1">
        <v>2.2634847164154053</v>
      </c>
      <c r="X1762" s="1">
        <v>2.2634847164154053</v>
      </c>
    </row>
    <row r="1763" spans="1:24" x14ac:dyDescent="0.35">
      <c r="A1763" s="1">
        <v>340378</v>
      </c>
      <c r="B1763" s="1" t="s">
        <v>2347</v>
      </c>
      <c r="C1763" s="1">
        <v>104107903</v>
      </c>
      <c r="D1763" s="1">
        <v>378</v>
      </c>
      <c r="E1763" s="1" t="s">
        <v>2453</v>
      </c>
      <c r="F1763" s="1" t="s">
        <v>96</v>
      </c>
      <c r="G1763" s="1" t="s">
        <v>170</v>
      </c>
      <c r="H1763" s="1" t="s">
        <v>916</v>
      </c>
      <c r="I1763" s="1">
        <v>3677577.59</v>
      </c>
      <c r="K1763" s="1">
        <v>684267</v>
      </c>
      <c r="L1763" s="1">
        <v>14298994</v>
      </c>
      <c r="M1763" s="1">
        <v>-1.1000000085914508E-5</v>
      </c>
      <c r="N1763" s="1">
        <v>-7.6928430644329637E-5</v>
      </c>
      <c r="O1763" s="1">
        <v>-0.13786888122558594</v>
      </c>
      <c r="P1763" s="1">
        <v>-3.6134402751922607</v>
      </c>
      <c r="Q1763" s="1">
        <v>0</v>
      </c>
      <c r="S1763" s="1">
        <v>34</v>
      </c>
      <c r="T1763" s="1">
        <v>1</v>
      </c>
      <c r="U1763" s="1">
        <v>18660838</v>
      </c>
      <c r="V1763" s="1">
        <v>-0.137879878282547</v>
      </c>
      <c r="W1763" s="1">
        <v>-0.73345428705215454</v>
      </c>
      <c r="X1763" s="1">
        <v>-0.73345428705215454</v>
      </c>
    </row>
    <row r="1764" spans="1:24" x14ac:dyDescent="0.35">
      <c r="A1764" s="1">
        <v>350378</v>
      </c>
      <c r="B1764" s="1" t="s">
        <v>2348</v>
      </c>
      <c r="C1764" s="1">
        <v>104107903</v>
      </c>
      <c r="D1764" s="1">
        <v>378</v>
      </c>
      <c r="E1764" s="1" t="s">
        <v>2453</v>
      </c>
      <c r="F1764" s="1" t="s">
        <v>96</v>
      </c>
      <c r="G1764" s="1" t="s">
        <v>170</v>
      </c>
      <c r="H1764" s="1" t="s">
        <v>916</v>
      </c>
      <c r="I1764" s="1">
        <v>3838072.21</v>
      </c>
      <c r="K1764" s="1">
        <v>684267</v>
      </c>
      <c r="L1764" s="1">
        <v>14716447</v>
      </c>
      <c r="M1764" s="1">
        <v>0.41745299100875854</v>
      </c>
      <c r="N1764" s="1">
        <v>2.9194571971893311</v>
      </c>
      <c r="O1764" s="1">
        <v>0.16049462556838989</v>
      </c>
      <c r="P1764" s="1">
        <v>4.3641395568847656</v>
      </c>
      <c r="Q1764" s="1">
        <v>0</v>
      </c>
      <c r="S1764" s="1">
        <v>35</v>
      </c>
      <c r="T1764" s="1">
        <v>1</v>
      </c>
      <c r="U1764" s="1">
        <v>19238786</v>
      </c>
      <c r="V1764" s="1">
        <v>0.57794761657714844</v>
      </c>
      <c r="W1764" s="1">
        <v>3.0971171855926514</v>
      </c>
      <c r="X1764" s="1">
        <v>3.0971171855926514</v>
      </c>
    </row>
    <row r="1765" spans="1:24" x14ac:dyDescent="0.35">
      <c r="A1765" s="1">
        <v>360378</v>
      </c>
      <c r="B1765" s="1" t="s">
        <v>2349</v>
      </c>
      <c r="C1765" s="1">
        <v>104107903</v>
      </c>
      <c r="D1765" s="1">
        <v>378</v>
      </c>
      <c r="E1765" s="1" t="s">
        <v>2453</v>
      </c>
      <c r="F1765" s="1" t="s">
        <v>96</v>
      </c>
      <c r="G1765" s="1" t="s">
        <v>170</v>
      </c>
      <c r="H1765" s="1" t="s">
        <v>916</v>
      </c>
      <c r="I1765" s="1">
        <v>4011209.73</v>
      </c>
      <c r="K1765" s="1">
        <v>684267</v>
      </c>
      <c r="L1765" s="1">
        <v>15563536</v>
      </c>
      <c r="M1765" s="1">
        <v>0.84708899259567261</v>
      </c>
      <c r="N1765" s="1">
        <v>5.7560701370239258</v>
      </c>
      <c r="O1765" s="1">
        <v>0.17313751578330994</v>
      </c>
      <c r="P1765" s="1">
        <v>4.5110540390014648</v>
      </c>
      <c r="Q1765" s="1">
        <v>0</v>
      </c>
      <c r="S1765" s="1">
        <v>36</v>
      </c>
      <c r="T1765" s="1">
        <v>1</v>
      </c>
      <c r="U1765" s="1">
        <v>20259012</v>
      </c>
      <c r="V1765" s="1">
        <v>1.0202264785766602</v>
      </c>
      <c r="W1765" s="1">
        <v>5.3029646873474121</v>
      </c>
      <c r="X1765" s="1">
        <v>5.3029646873474121</v>
      </c>
    </row>
    <row r="1766" spans="1:24" x14ac:dyDescent="0.35">
      <c r="A1766" s="1">
        <v>370378</v>
      </c>
      <c r="B1766" s="1" t="s">
        <v>2350</v>
      </c>
      <c r="C1766" s="1">
        <v>104107903</v>
      </c>
      <c r="D1766" s="1">
        <v>378</v>
      </c>
      <c r="E1766" s="1" t="s">
        <v>2453</v>
      </c>
      <c r="F1766" s="1" t="s">
        <v>96</v>
      </c>
      <c r="G1766" s="1" t="s">
        <v>170</v>
      </c>
      <c r="H1766" s="1" t="s">
        <v>916</v>
      </c>
      <c r="I1766" s="1">
        <v>4108341.29</v>
      </c>
      <c r="K1766" s="1">
        <v>684267</v>
      </c>
      <c r="L1766" s="1">
        <v>16770935</v>
      </c>
      <c r="M1766" s="1">
        <v>1.2073990106582642</v>
      </c>
      <c r="N1766" s="1">
        <v>7.7578706741333008</v>
      </c>
      <c r="O1766" s="1">
        <v>9.7131557762622833E-2</v>
      </c>
      <c r="P1766" s="1">
        <v>2.4215028285980225</v>
      </c>
      <c r="Q1766" s="1">
        <v>0</v>
      </c>
      <c r="S1766" s="1">
        <v>37</v>
      </c>
      <c r="T1766" s="1">
        <v>1</v>
      </c>
      <c r="U1766" s="1">
        <v>21563544</v>
      </c>
      <c r="V1766" s="1">
        <v>1.3045306205749512</v>
      </c>
      <c r="W1766" s="1">
        <v>6.439267635345459</v>
      </c>
      <c r="X1766" s="1">
        <v>6.439267635345459</v>
      </c>
    </row>
    <row r="1767" spans="1:24" x14ac:dyDescent="0.35">
      <c r="A1767" s="1">
        <v>380378</v>
      </c>
      <c r="B1767" s="1" t="s">
        <v>2351</v>
      </c>
      <c r="C1767" s="1">
        <v>104107903</v>
      </c>
      <c r="D1767" s="1">
        <v>378</v>
      </c>
      <c r="E1767" s="1" t="s">
        <v>2453</v>
      </c>
      <c r="F1767" s="1" t="s">
        <v>96</v>
      </c>
      <c r="G1767" s="1" t="s">
        <v>170</v>
      </c>
      <c r="H1767" s="1" t="s">
        <v>916</v>
      </c>
      <c r="I1767" s="1">
        <v>3893304</v>
      </c>
      <c r="K1767" s="1">
        <v>684267</v>
      </c>
      <c r="L1767" s="1">
        <v>17157664</v>
      </c>
      <c r="M1767" s="1">
        <v>0.38672900199890137</v>
      </c>
      <c r="N1767" s="1">
        <v>2.3059477806091309</v>
      </c>
      <c r="O1767" s="1">
        <v>-0.21503728628158569</v>
      </c>
      <c r="P1767" s="1">
        <v>-5.2341632843017578</v>
      </c>
      <c r="Q1767" s="1">
        <v>0</v>
      </c>
      <c r="S1767" s="1">
        <v>38</v>
      </c>
      <c r="T1767" s="1">
        <v>1</v>
      </c>
      <c r="U1767" s="1">
        <v>21735236</v>
      </c>
      <c r="V1767" s="1">
        <v>0.17169171571731567</v>
      </c>
      <c r="W1767" s="1">
        <v>0.79621422290802002</v>
      </c>
      <c r="X1767" s="1">
        <v>0.79621422290802002</v>
      </c>
    </row>
    <row r="1768" spans="1:24" x14ac:dyDescent="0.35">
      <c r="A1768" s="1">
        <v>390378</v>
      </c>
      <c r="B1768" s="1" t="s">
        <v>2352</v>
      </c>
      <c r="C1768" s="1">
        <v>104107903</v>
      </c>
      <c r="D1768" s="1">
        <v>378</v>
      </c>
      <c r="E1768" s="1" t="s">
        <v>2453</v>
      </c>
      <c r="F1768" s="1" t="s">
        <v>96</v>
      </c>
      <c r="G1768" s="1" t="s">
        <v>170</v>
      </c>
      <c r="H1768" s="1" t="s">
        <v>916</v>
      </c>
      <c r="I1768" s="1">
        <v>3968379</v>
      </c>
      <c r="K1768" s="1">
        <v>1022587.8125</v>
      </c>
      <c r="L1768" s="1">
        <v>17327488</v>
      </c>
      <c r="M1768" s="1">
        <v>0.16982400417327881</v>
      </c>
      <c r="N1768" s="1">
        <v>0.98978507518768311</v>
      </c>
      <c r="O1768" s="1">
        <v>7.5075000524520874E-2</v>
      </c>
      <c r="P1768" s="1">
        <v>1.928310751914978</v>
      </c>
      <c r="Q1768" s="1">
        <v>0.33832082152366638</v>
      </c>
      <c r="S1768" s="1">
        <v>39</v>
      </c>
      <c r="T1768" s="1">
        <v>1</v>
      </c>
      <c r="U1768" s="1">
        <v>22318456</v>
      </c>
      <c r="V1768" s="1">
        <v>0.58321982622146606</v>
      </c>
      <c r="W1768" s="1">
        <v>2.6832926273345947</v>
      </c>
      <c r="X1768" s="1">
        <v>2.6832926273345947</v>
      </c>
    </row>
    <row r="1769" spans="1:24" x14ac:dyDescent="0.35">
      <c r="A1769" s="1">
        <v>400378</v>
      </c>
      <c r="B1769" s="1" t="s">
        <v>2353</v>
      </c>
      <c r="C1769" s="1">
        <v>104107903</v>
      </c>
      <c r="D1769" s="1">
        <v>378</v>
      </c>
      <c r="E1769" s="1" t="s">
        <v>2453</v>
      </c>
      <c r="F1769" s="1" t="s">
        <v>96</v>
      </c>
      <c r="G1769" s="1" t="s">
        <v>170</v>
      </c>
      <c r="H1769" s="1" t="s">
        <v>916</v>
      </c>
      <c r="S1769" s="1">
        <v>40</v>
      </c>
      <c r="T1769" s="1">
        <v>1</v>
      </c>
      <c r="U1769" s="1">
        <v>0</v>
      </c>
      <c r="V1769" s="1">
        <v>0</v>
      </c>
      <c r="W1769" s="1">
        <v>-100</v>
      </c>
      <c r="X1769" s="1">
        <v>-100</v>
      </c>
    </row>
    <row r="1770" spans="1:24" x14ac:dyDescent="0.35">
      <c r="A1770" s="1">
        <v>410378</v>
      </c>
      <c r="B1770" s="1" t="s">
        <v>2354</v>
      </c>
      <c r="C1770" s="1">
        <v>104107903</v>
      </c>
      <c r="D1770" s="1">
        <v>378</v>
      </c>
      <c r="E1770" s="1" t="s">
        <v>2453</v>
      </c>
      <c r="F1770" s="1" t="s">
        <v>96</v>
      </c>
      <c r="G1770" s="1" t="s">
        <v>170</v>
      </c>
      <c r="H1770" s="1" t="s">
        <v>916</v>
      </c>
      <c r="S1770" s="1">
        <v>41</v>
      </c>
      <c r="T1770" s="1">
        <v>1</v>
      </c>
      <c r="U1770" s="1">
        <v>0</v>
      </c>
      <c r="V1770" s="1">
        <v>0</v>
      </c>
    </row>
    <row r="1771" spans="1:24" x14ac:dyDescent="0.35">
      <c r="A1771" s="1">
        <v>420378</v>
      </c>
      <c r="B1771" s="1" t="s">
        <v>2355</v>
      </c>
      <c r="C1771" s="1">
        <v>104107903</v>
      </c>
      <c r="D1771" s="1">
        <v>378</v>
      </c>
      <c r="E1771" s="1" t="s">
        <v>2453</v>
      </c>
      <c r="F1771" s="1" t="s">
        <v>96</v>
      </c>
      <c r="G1771" s="1" t="s">
        <v>170</v>
      </c>
      <c r="H1771" s="1" t="s">
        <v>916</v>
      </c>
      <c r="S1771" s="1">
        <v>42</v>
      </c>
      <c r="T1771" s="1">
        <v>1</v>
      </c>
      <c r="U1771" s="1">
        <v>0</v>
      </c>
      <c r="V1771" s="1">
        <v>0</v>
      </c>
    </row>
    <row r="1772" spans="1:24" x14ac:dyDescent="0.35">
      <c r="A1772" s="1">
        <v>430378</v>
      </c>
      <c r="B1772" s="1" t="s">
        <v>2356</v>
      </c>
      <c r="C1772" s="1">
        <v>104107903</v>
      </c>
      <c r="D1772" s="1">
        <v>378</v>
      </c>
      <c r="E1772" s="1" t="s">
        <v>2453</v>
      </c>
      <c r="F1772" s="1" t="s">
        <v>96</v>
      </c>
      <c r="G1772" s="1" t="s">
        <v>170</v>
      </c>
      <c r="H1772" s="1" t="s">
        <v>916</v>
      </c>
      <c r="S1772" s="1">
        <v>43</v>
      </c>
      <c r="T1772" s="1">
        <v>1</v>
      </c>
      <c r="U1772" s="1">
        <v>0</v>
      </c>
      <c r="V1772" s="1">
        <v>0</v>
      </c>
    </row>
    <row r="1773" spans="1:24" x14ac:dyDescent="0.35">
      <c r="A1773" s="1">
        <v>440378</v>
      </c>
      <c r="B1773" s="1" t="s">
        <v>2357</v>
      </c>
      <c r="C1773" s="1">
        <v>104107903</v>
      </c>
      <c r="D1773" s="1">
        <v>378</v>
      </c>
      <c r="E1773" s="1" t="s">
        <v>2453</v>
      </c>
      <c r="F1773" s="1" t="s">
        <v>96</v>
      </c>
      <c r="G1773" s="1" t="s">
        <v>170</v>
      </c>
      <c r="H1773" s="1" t="s">
        <v>916</v>
      </c>
      <c r="S1773" s="1">
        <v>44</v>
      </c>
      <c r="T1773" s="1">
        <v>1</v>
      </c>
      <c r="U1773" s="1">
        <v>0</v>
      </c>
      <c r="V1773" s="1">
        <v>0</v>
      </c>
    </row>
    <row r="1774" spans="1:24" x14ac:dyDescent="0.35">
      <c r="A1774" s="1">
        <v>450378</v>
      </c>
      <c r="B1774" s="1" t="s">
        <v>2358</v>
      </c>
      <c r="C1774" s="1">
        <v>104107903</v>
      </c>
      <c r="D1774" s="1">
        <v>378</v>
      </c>
      <c r="E1774" s="1" t="s">
        <v>2453</v>
      </c>
      <c r="F1774" s="1" t="s">
        <v>96</v>
      </c>
      <c r="G1774" s="1" t="s">
        <v>170</v>
      </c>
      <c r="H1774" s="1" t="s">
        <v>916</v>
      </c>
      <c r="S1774" s="1">
        <v>45</v>
      </c>
      <c r="T1774" s="1">
        <v>1</v>
      </c>
      <c r="U1774" s="1">
        <v>0</v>
      </c>
      <c r="V1774" s="1">
        <v>0</v>
      </c>
    </row>
    <row r="1775" spans="1:24" x14ac:dyDescent="0.35">
      <c r="A1775" s="1">
        <v>460378</v>
      </c>
      <c r="B1775" s="1" t="s">
        <v>2359</v>
      </c>
      <c r="C1775" s="1">
        <v>104107903</v>
      </c>
      <c r="D1775" s="1">
        <v>378</v>
      </c>
      <c r="E1775" s="1" t="s">
        <v>2453</v>
      </c>
      <c r="F1775" s="1" t="s">
        <v>96</v>
      </c>
      <c r="G1775" s="1" t="s">
        <v>170</v>
      </c>
      <c r="H1775" s="1" t="s">
        <v>916</v>
      </c>
      <c r="S1775" s="1">
        <v>46</v>
      </c>
      <c r="T1775" s="1">
        <v>1</v>
      </c>
      <c r="U1775" s="1">
        <v>0</v>
      </c>
      <c r="V1775" s="1">
        <v>0</v>
      </c>
    </row>
    <row r="1776" spans="1:24" x14ac:dyDescent="0.35">
      <c r="A1776" s="1">
        <v>470378</v>
      </c>
      <c r="B1776" s="1" t="s">
        <v>2360</v>
      </c>
      <c r="C1776" s="1">
        <v>104107903</v>
      </c>
      <c r="D1776" s="1">
        <v>378</v>
      </c>
      <c r="E1776" s="1" t="s">
        <v>2453</v>
      </c>
      <c r="F1776" s="1" t="s">
        <v>96</v>
      </c>
      <c r="G1776" s="1" t="s">
        <v>170</v>
      </c>
      <c r="H1776" s="1" t="s">
        <v>916</v>
      </c>
      <c r="S1776" s="1">
        <v>47</v>
      </c>
      <c r="T1776" s="1">
        <v>1</v>
      </c>
      <c r="U1776" s="1">
        <v>0</v>
      </c>
      <c r="V1776" s="1">
        <v>0</v>
      </c>
    </row>
    <row r="1777" spans="1:24" x14ac:dyDescent="0.35">
      <c r="A1777" s="1">
        <v>480378</v>
      </c>
      <c r="B1777" s="1" t="s">
        <v>2361</v>
      </c>
      <c r="C1777" s="1">
        <v>104107903</v>
      </c>
      <c r="D1777" s="1">
        <v>378</v>
      </c>
      <c r="E1777" s="1" t="s">
        <v>2453</v>
      </c>
      <c r="F1777" s="1" t="s">
        <v>96</v>
      </c>
      <c r="G1777" s="1" t="s">
        <v>170</v>
      </c>
      <c r="H1777" s="1" t="s">
        <v>916</v>
      </c>
      <c r="S1777" s="1">
        <v>48</v>
      </c>
      <c r="T1777" s="1">
        <v>1</v>
      </c>
      <c r="U1777" s="1">
        <v>0</v>
      </c>
      <c r="V1777" s="1">
        <v>0</v>
      </c>
    </row>
    <row r="1778" spans="1:24" x14ac:dyDescent="0.35">
      <c r="A1778" s="1">
        <v>290138</v>
      </c>
      <c r="B1778" s="1" t="s">
        <v>2341</v>
      </c>
      <c r="C1778" s="1">
        <v>104372003</v>
      </c>
      <c r="D1778" s="1">
        <v>138</v>
      </c>
      <c r="E1778" s="1" t="s">
        <v>2454</v>
      </c>
      <c r="F1778" s="1" t="s">
        <v>96</v>
      </c>
      <c r="G1778" s="1" t="s">
        <v>376</v>
      </c>
      <c r="H1778" s="1" t="s">
        <v>916</v>
      </c>
      <c r="I1778" s="1">
        <v>1333667.49</v>
      </c>
      <c r="K1778" s="1">
        <v>361395</v>
      </c>
      <c r="L1778" s="1">
        <v>11268096</v>
      </c>
      <c r="S1778" s="1">
        <v>29</v>
      </c>
      <c r="T1778" s="1">
        <v>1</v>
      </c>
      <c r="U1778" s="1">
        <v>12963158</v>
      </c>
      <c r="V1778" s="1">
        <v>0</v>
      </c>
    </row>
    <row r="1779" spans="1:24" x14ac:dyDescent="0.35">
      <c r="A1779" s="1">
        <v>300138</v>
      </c>
      <c r="B1779" s="1" t="s">
        <v>2343</v>
      </c>
      <c r="C1779" s="1">
        <v>104372003</v>
      </c>
      <c r="D1779" s="1">
        <v>138</v>
      </c>
      <c r="E1779" s="1" t="s">
        <v>2454</v>
      </c>
      <c r="F1779" s="1" t="s">
        <v>96</v>
      </c>
      <c r="G1779" s="1" t="s">
        <v>376</v>
      </c>
      <c r="H1779" s="1" t="s">
        <v>916</v>
      </c>
      <c r="I1779" s="1">
        <v>1399192.96</v>
      </c>
      <c r="K1779" s="1">
        <v>361395</v>
      </c>
      <c r="L1779" s="1">
        <v>11465562</v>
      </c>
      <c r="M1779" s="1">
        <v>0.19746600091457367</v>
      </c>
      <c r="N1779" s="1">
        <v>1.7524344921112061</v>
      </c>
      <c r="O1779" s="1">
        <v>6.5525472164154053E-2</v>
      </c>
      <c r="P1779" s="1">
        <v>4.9131789207458496</v>
      </c>
      <c r="Q1779" s="1">
        <v>0</v>
      </c>
      <c r="S1779" s="1">
        <v>30</v>
      </c>
      <c r="T1779" s="1">
        <v>1</v>
      </c>
      <c r="U1779" s="1">
        <v>13226150</v>
      </c>
      <c r="V1779" s="1">
        <v>0.26299148797988892</v>
      </c>
      <c r="W1779" s="1">
        <v>2.0287649631500244</v>
      </c>
      <c r="X1779" s="1">
        <v>2.0287649631500244</v>
      </c>
    </row>
    <row r="1780" spans="1:24" x14ac:dyDescent="0.35">
      <c r="A1780" s="1">
        <v>310138</v>
      </c>
      <c r="B1780" s="1" t="s">
        <v>2344</v>
      </c>
      <c r="C1780" s="1">
        <v>104372003</v>
      </c>
      <c r="D1780" s="1">
        <v>138</v>
      </c>
      <c r="E1780" s="1" t="s">
        <v>2454</v>
      </c>
      <c r="F1780" s="1" t="s">
        <v>96</v>
      </c>
      <c r="G1780" s="1" t="s">
        <v>376</v>
      </c>
      <c r="H1780" s="1" t="s">
        <v>916</v>
      </c>
      <c r="I1780" s="1">
        <v>1431424.08</v>
      </c>
      <c r="K1780" s="1">
        <v>361395</v>
      </c>
      <c r="L1780" s="1">
        <v>11482939</v>
      </c>
      <c r="M1780" s="1">
        <v>1.737700030207634E-2</v>
      </c>
      <c r="N1780" s="1">
        <v>0.15155820548534393</v>
      </c>
      <c r="O1780" s="1">
        <v>3.2231118530035019E-2</v>
      </c>
      <c r="P1780" s="1">
        <v>2.3035507202148438</v>
      </c>
      <c r="Q1780" s="1">
        <v>0</v>
      </c>
      <c r="S1780" s="1">
        <v>31</v>
      </c>
      <c r="T1780" s="1">
        <v>1</v>
      </c>
      <c r="U1780" s="1">
        <v>13275758</v>
      </c>
      <c r="V1780" s="1">
        <v>4.9608118832111359E-2</v>
      </c>
      <c r="W1780" s="1">
        <v>0.37507513165473938</v>
      </c>
      <c r="X1780" s="1">
        <v>0.37507513165473938</v>
      </c>
    </row>
    <row r="1781" spans="1:24" x14ac:dyDescent="0.35">
      <c r="A1781" s="1">
        <v>320138</v>
      </c>
      <c r="B1781" s="1" t="s">
        <v>2345</v>
      </c>
      <c r="C1781" s="1">
        <v>104372003</v>
      </c>
      <c r="D1781" s="1">
        <v>138</v>
      </c>
      <c r="E1781" s="1" t="s">
        <v>2454</v>
      </c>
      <c r="F1781" s="1" t="s">
        <v>96</v>
      </c>
      <c r="G1781" s="1" t="s">
        <v>376</v>
      </c>
      <c r="H1781" s="1" t="s">
        <v>916</v>
      </c>
      <c r="I1781" s="1">
        <v>1444273.16</v>
      </c>
      <c r="K1781" s="1">
        <v>361395</v>
      </c>
      <c r="L1781" s="1">
        <v>11571655</v>
      </c>
      <c r="M1781" s="1">
        <v>8.8716000318527222E-2</v>
      </c>
      <c r="N1781" s="1">
        <v>0.77258968353271484</v>
      </c>
      <c r="O1781" s="1">
        <v>1.2849080376327038E-2</v>
      </c>
      <c r="P1781" s="1">
        <v>0.89764314889907837</v>
      </c>
      <c r="Q1781" s="1">
        <v>0</v>
      </c>
      <c r="S1781" s="1">
        <v>32</v>
      </c>
      <c r="T1781" s="1">
        <v>1</v>
      </c>
      <c r="U1781" s="1">
        <v>13377323</v>
      </c>
      <c r="V1781" s="1">
        <v>0.10156507790088654</v>
      </c>
      <c r="W1781" s="1">
        <v>0.7650410532951355</v>
      </c>
      <c r="X1781" s="1">
        <v>0.7650410532951355</v>
      </c>
    </row>
    <row r="1782" spans="1:24" x14ac:dyDescent="0.35">
      <c r="A1782" s="1">
        <v>330138</v>
      </c>
      <c r="B1782" s="1" t="s">
        <v>2346</v>
      </c>
      <c r="C1782" s="1">
        <v>104372003</v>
      </c>
      <c r="D1782" s="1">
        <v>138</v>
      </c>
      <c r="E1782" s="1" t="s">
        <v>2454</v>
      </c>
      <c r="F1782" s="1" t="s">
        <v>96</v>
      </c>
      <c r="G1782" s="1" t="s">
        <v>376</v>
      </c>
      <c r="H1782" s="1" t="s">
        <v>916</v>
      </c>
      <c r="I1782" s="1">
        <v>1487936.49</v>
      </c>
      <c r="K1782" s="1">
        <v>361395</v>
      </c>
      <c r="L1782" s="1">
        <v>11686404</v>
      </c>
      <c r="M1782" s="1">
        <v>0.1147489994764328</v>
      </c>
      <c r="N1782" s="1">
        <v>0.99163860082626343</v>
      </c>
      <c r="O1782" s="1">
        <v>4.3663330376148224E-2</v>
      </c>
      <c r="P1782" s="1">
        <v>3.0232043266296387</v>
      </c>
      <c r="Q1782" s="1">
        <v>0</v>
      </c>
      <c r="S1782" s="1">
        <v>33</v>
      </c>
      <c r="T1782" s="1">
        <v>1</v>
      </c>
      <c r="U1782" s="1">
        <v>13535736</v>
      </c>
      <c r="V1782" s="1">
        <v>0.15841233730316162</v>
      </c>
      <c r="W1782" s="1">
        <v>1.1841906309127808</v>
      </c>
      <c r="X1782" s="1">
        <v>1.1841906309127808</v>
      </c>
    </row>
    <row r="1783" spans="1:24" x14ac:dyDescent="0.35">
      <c r="A1783" s="1">
        <v>340138</v>
      </c>
      <c r="B1783" s="1" t="s">
        <v>2347</v>
      </c>
      <c r="C1783" s="1">
        <v>104372003</v>
      </c>
      <c r="D1783" s="1">
        <v>138</v>
      </c>
      <c r="E1783" s="1" t="s">
        <v>2454</v>
      </c>
      <c r="F1783" s="1" t="s">
        <v>96</v>
      </c>
      <c r="G1783" s="1" t="s">
        <v>376</v>
      </c>
      <c r="H1783" s="1" t="s">
        <v>916</v>
      </c>
      <c r="I1783" s="1">
        <v>1489444.27</v>
      </c>
      <c r="K1783" s="1">
        <v>361395</v>
      </c>
      <c r="L1783" s="1">
        <v>11686399</v>
      </c>
      <c r="M1783" s="1">
        <v>-4.9999998736893758E-6</v>
      </c>
      <c r="N1783" s="1">
        <v>-4.27847626269795E-5</v>
      </c>
      <c r="O1783" s="1">
        <v>1.5077800489962101E-3</v>
      </c>
      <c r="P1783" s="1">
        <v>0.1013336256146431</v>
      </c>
      <c r="Q1783" s="1">
        <v>0</v>
      </c>
      <c r="S1783" s="1">
        <v>34</v>
      </c>
      <c r="T1783" s="1">
        <v>1</v>
      </c>
      <c r="U1783" s="1">
        <v>13537238</v>
      </c>
      <c r="V1783" s="1">
        <v>1.5027800109237432E-3</v>
      </c>
      <c r="W1783" s="1">
        <v>1.1096552014350891E-2</v>
      </c>
      <c r="X1783" s="1">
        <v>1.1096552014350891E-2</v>
      </c>
    </row>
    <row r="1784" spans="1:24" x14ac:dyDescent="0.35">
      <c r="A1784" s="1">
        <v>350138</v>
      </c>
      <c r="B1784" s="1" t="s">
        <v>2348</v>
      </c>
      <c r="C1784" s="1">
        <v>104372003</v>
      </c>
      <c r="D1784" s="1">
        <v>138</v>
      </c>
      <c r="E1784" s="1" t="s">
        <v>2454</v>
      </c>
      <c r="F1784" s="1" t="s">
        <v>96</v>
      </c>
      <c r="G1784" s="1" t="s">
        <v>376</v>
      </c>
      <c r="H1784" s="1" t="s">
        <v>916</v>
      </c>
      <c r="I1784" s="1">
        <v>1519098.71</v>
      </c>
      <c r="K1784" s="1">
        <v>361395</v>
      </c>
      <c r="L1784" s="1">
        <v>11732948</v>
      </c>
      <c r="M1784" s="1">
        <v>4.6548999845981598E-2</v>
      </c>
      <c r="N1784" s="1">
        <v>0.39831772446632385</v>
      </c>
      <c r="O1784" s="1">
        <v>2.965443953871727E-2</v>
      </c>
      <c r="P1784" s="1">
        <v>1.9909734725952148</v>
      </c>
      <c r="Q1784" s="1">
        <v>0</v>
      </c>
      <c r="S1784" s="1">
        <v>35</v>
      </c>
      <c r="T1784" s="1">
        <v>1</v>
      </c>
      <c r="U1784" s="1">
        <v>13613442</v>
      </c>
      <c r="V1784" s="1">
        <v>7.6203435659408569E-2</v>
      </c>
      <c r="W1784" s="1">
        <v>0.56292134523391724</v>
      </c>
      <c r="X1784" s="1">
        <v>0.56292134523391724</v>
      </c>
    </row>
    <row r="1785" spans="1:24" x14ac:dyDescent="0.35">
      <c r="A1785" s="1">
        <v>360138</v>
      </c>
      <c r="B1785" s="1" t="s">
        <v>2349</v>
      </c>
      <c r="C1785" s="1">
        <v>104372003</v>
      </c>
      <c r="D1785" s="1">
        <v>138</v>
      </c>
      <c r="E1785" s="1" t="s">
        <v>2454</v>
      </c>
      <c r="F1785" s="1" t="s">
        <v>96</v>
      </c>
      <c r="G1785" s="1" t="s">
        <v>376</v>
      </c>
      <c r="H1785" s="1" t="s">
        <v>916</v>
      </c>
      <c r="I1785" s="1">
        <v>1557122.48</v>
      </c>
      <c r="K1785" s="1">
        <v>361395</v>
      </c>
      <c r="L1785" s="1">
        <v>12187327</v>
      </c>
      <c r="M1785" s="1">
        <v>0.45437899231910706</v>
      </c>
      <c r="N1785" s="1">
        <v>3.8726754188537598</v>
      </c>
      <c r="O1785" s="1">
        <v>3.8023769855499268E-2</v>
      </c>
      <c r="P1785" s="1">
        <v>2.5030479431152344</v>
      </c>
      <c r="Q1785" s="1">
        <v>0</v>
      </c>
      <c r="S1785" s="1">
        <v>36</v>
      </c>
      <c r="T1785" s="1">
        <v>1</v>
      </c>
      <c r="U1785" s="1">
        <v>14105844</v>
      </c>
      <c r="V1785" s="1">
        <v>0.49240276217460632</v>
      </c>
      <c r="W1785" s="1">
        <v>3.6170279979705811</v>
      </c>
      <c r="X1785" s="1">
        <v>3.6170279979705811</v>
      </c>
    </row>
    <row r="1786" spans="1:24" x14ac:dyDescent="0.35">
      <c r="A1786" s="1">
        <v>370138</v>
      </c>
      <c r="B1786" s="1" t="s">
        <v>2350</v>
      </c>
      <c r="C1786" s="1">
        <v>104372003</v>
      </c>
      <c r="D1786" s="1">
        <v>138</v>
      </c>
      <c r="E1786" s="1" t="s">
        <v>2454</v>
      </c>
      <c r="F1786" s="1" t="s">
        <v>96</v>
      </c>
      <c r="G1786" s="1" t="s">
        <v>376</v>
      </c>
      <c r="H1786" s="1" t="s">
        <v>916</v>
      </c>
      <c r="I1786" s="1">
        <v>1607985.32</v>
      </c>
      <c r="K1786" s="1">
        <v>361395</v>
      </c>
      <c r="L1786" s="1">
        <v>12676930</v>
      </c>
      <c r="M1786" s="1">
        <v>0.48960301280021667</v>
      </c>
      <c r="N1786" s="1">
        <v>4.0173125267028809</v>
      </c>
      <c r="O1786" s="1">
        <v>5.0862841308116913E-2</v>
      </c>
      <c r="P1786" s="1">
        <v>3.2664637565612793</v>
      </c>
      <c r="Q1786" s="1">
        <v>0</v>
      </c>
      <c r="S1786" s="1">
        <v>37</v>
      </c>
      <c r="T1786" s="1">
        <v>1</v>
      </c>
      <c r="U1786" s="1">
        <v>14646310</v>
      </c>
      <c r="V1786" s="1">
        <v>0.5404658317565918</v>
      </c>
      <c r="W1786" s="1">
        <v>3.8315041065216064</v>
      </c>
      <c r="X1786" s="1">
        <v>3.8315041065216064</v>
      </c>
    </row>
    <row r="1787" spans="1:24" x14ac:dyDescent="0.35">
      <c r="A1787" s="1">
        <v>380138</v>
      </c>
      <c r="B1787" s="1" t="s">
        <v>2351</v>
      </c>
      <c r="C1787" s="1">
        <v>104372003</v>
      </c>
      <c r="D1787" s="1">
        <v>138</v>
      </c>
      <c r="E1787" s="1" t="s">
        <v>2454</v>
      </c>
      <c r="F1787" s="1" t="s">
        <v>96</v>
      </c>
      <c r="G1787" s="1" t="s">
        <v>376</v>
      </c>
      <c r="H1787" s="1" t="s">
        <v>916</v>
      </c>
      <c r="I1787" s="1">
        <v>1666346</v>
      </c>
      <c r="K1787" s="1">
        <v>682020</v>
      </c>
      <c r="L1787" s="1">
        <v>12844039</v>
      </c>
      <c r="M1787" s="1">
        <v>0.16710899770259857</v>
      </c>
      <c r="N1787" s="1">
        <v>1.3182134628295898</v>
      </c>
      <c r="O1787" s="1">
        <v>5.8360680937767029E-2</v>
      </c>
      <c r="P1787" s="1">
        <v>3.6294286251068115</v>
      </c>
      <c r="Q1787" s="1">
        <v>0.32062500715255737</v>
      </c>
      <c r="S1787" s="1">
        <v>38</v>
      </c>
      <c r="T1787" s="1">
        <v>1</v>
      </c>
      <c r="U1787" s="1">
        <v>15192405</v>
      </c>
      <c r="V1787" s="1">
        <v>0.54609471559524536</v>
      </c>
      <c r="W1787" s="1">
        <v>3.7285499572753906</v>
      </c>
      <c r="X1787" s="1">
        <v>3.7285499572753906</v>
      </c>
    </row>
    <row r="1788" spans="1:24" x14ac:dyDescent="0.35">
      <c r="A1788" s="1">
        <v>390138</v>
      </c>
      <c r="B1788" s="1" t="s">
        <v>2352</v>
      </c>
      <c r="C1788" s="1">
        <v>104372003</v>
      </c>
      <c r="D1788" s="1">
        <v>138</v>
      </c>
      <c r="E1788" s="1" t="s">
        <v>2454</v>
      </c>
      <c r="F1788" s="1" t="s">
        <v>96</v>
      </c>
      <c r="G1788" s="1" t="s">
        <v>376</v>
      </c>
      <c r="H1788" s="1" t="s">
        <v>916</v>
      </c>
      <c r="I1788" s="1">
        <v>1687940</v>
      </c>
      <c r="K1788" s="1">
        <v>1119561.5</v>
      </c>
      <c r="L1788" s="1">
        <v>12907628</v>
      </c>
      <c r="M1788" s="1">
        <v>6.3588999211788177E-2</v>
      </c>
      <c r="N1788" s="1">
        <v>0.49508568644523621</v>
      </c>
      <c r="O1788" s="1">
        <v>2.1593999117612839E-2</v>
      </c>
      <c r="P1788" s="1">
        <v>1.2958893775939941</v>
      </c>
      <c r="Q1788" s="1">
        <v>0.43754151463508606</v>
      </c>
      <c r="S1788" s="1">
        <v>39</v>
      </c>
      <c r="T1788" s="1">
        <v>1</v>
      </c>
      <c r="U1788" s="1">
        <v>15715130</v>
      </c>
      <c r="V1788" s="1">
        <v>0.52272450923919678</v>
      </c>
      <c r="W1788" s="1">
        <v>3.440699577331543</v>
      </c>
      <c r="X1788" s="1">
        <v>3.440699577331543</v>
      </c>
    </row>
    <row r="1789" spans="1:24" x14ac:dyDescent="0.35">
      <c r="A1789" s="1">
        <v>400138</v>
      </c>
      <c r="B1789" s="1" t="s">
        <v>2353</v>
      </c>
      <c r="C1789" s="1">
        <v>104372003</v>
      </c>
      <c r="D1789" s="1">
        <v>138</v>
      </c>
      <c r="E1789" s="1" t="s">
        <v>2454</v>
      </c>
      <c r="F1789" s="1" t="s">
        <v>96</v>
      </c>
      <c r="G1789" s="1" t="s">
        <v>376</v>
      </c>
      <c r="H1789" s="1" t="s">
        <v>916</v>
      </c>
      <c r="S1789" s="1">
        <v>40</v>
      </c>
      <c r="T1789" s="1">
        <v>1</v>
      </c>
      <c r="U1789" s="1">
        <v>0</v>
      </c>
      <c r="V1789" s="1">
        <v>0</v>
      </c>
      <c r="W1789" s="1">
        <v>-100</v>
      </c>
      <c r="X1789" s="1">
        <v>-100</v>
      </c>
    </row>
    <row r="1790" spans="1:24" x14ac:dyDescent="0.35">
      <c r="A1790" s="1">
        <v>410138</v>
      </c>
      <c r="B1790" s="1" t="s">
        <v>2354</v>
      </c>
      <c r="C1790" s="1">
        <v>104372003</v>
      </c>
      <c r="D1790" s="1">
        <v>138</v>
      </c>
      <c r="E1790" s="1" t="s">
        <v>2454</v>
      </c>
      <c r="F1790" s="1" t="s">
        <v>96</v>
      </c>
      <c r="G1790" s="1" t="s">
        <v>376</v>
      </c>
      <c r="H1790" s="1" t="s">
        <v>916</v>
      </c>
      <c r="S1790" s="1">
        <v>41</v>
      </c>
      <c r="T1790" s="1">
        <v>1</v>
      </c>
      <c r="U1790" s="1">
        <v>0</v>
      </c>
      <c r="V1790" s="1">
        <v>0</v>
      </c>
    </row>
    <row r="1791" spans="1:24" x14ac:dyDescent="0.35">
      <c r="A1791" s="1">
        <v>420138</v>
      </c>
      <c r="B1791" s="1" t="s">
        <v>2355</v>
      </c>
      <c r="C1791" s="1">
        <v>104372003</v>
      </c>
      <c r="D1791" s="1">
        <v>138</v>
      </c>
      <c r="E1791" s="1" t="s">
        <v>2454</v>
      </c>
      <c r="F1791" s="1" t="s">
        <v>96</v>
      </c>
      <c r="G1791" s="1" t="s">
        <v>376</v>
      </c>
      <c r="H1791" s="1" t="s">
        <v>916</v>
      </c>
      <c r="S1791" s="1">
        <v>42</v>
      </c>
      <c r="T1791" s="1">
        <v>1</v>
      </c>
      <c r="U1791" s="1">
        <v>0</v>
      </c>
      <c r="V1791" s="1">
        <v>0</v>
      </c>
    </row>
    <row r="1792" spans="1:24" x14ac:dyDescent="0.35">
      <c r="A1792" s="1">
        <v>430138</v>
      </c>
      <c r="B1792" s="1" t="s">
        <v>2356</v>
      </c>
      <c r="C1792" s="1">
        <v>104372003</v>
      </c>
      <c r="D1792" s="1">
        <v>138</v>
      </c>
      <c r="E1792" s="1" t="s">
        <v>2454</v>
      </c>
      <c r="F1792" s="1" t="s">
        <v>96</v>
      </c>
      <c r="G1792" s="1" t="s">
        <v>376</v>
      </c>
      <c r="H1792" s="1" t="s">
        <v>916</v>
      </c>
      <c r="S1792" s="1">
        <v>43</v>
      </c>
      <c r="T1792" s="1">
        <v>1</v>
      </c>
      <c r="U1792" s="1">
        <v>0</v>
      </c>
      <c r="V1792" s="1">
        <v>0</v>
      </c>
    </row>
    <row r="1793" spans="1:24" x14ac:dyDescent="0.35">
      <c r="A1793" s="1">
        <v>440138</v>
      </c>
      <c r="B1793" s="1" t="s">
        <v>2357</v>
      </c>
      <c r="C1793" s="1">
        <v>104372003</v>
      </c>
      <c r="D1793" s="1">
        <v>138</v>
      </c>
      <c r="E1793" s="1" t="s">
        <v>2454</v>
      </c>
      <c r="F1793" s="1" t="s">
        <v>96</v>
      </c>
      <c r="G1793" s="1" t="s">
        <v>376</v>
      </c>
      <c r="H1793" s="1" t="s">
        <v>916</v>
      </c>
      <c r="S1793" s="1">
        <v>44</v>
      </c>
      <c r="T1793" s="1">
        <v>1</v>
      </c>
      <c r="U1793" s="1">
        <v>0</v>
      </c>
      <c r="V1793" s="1">
        <v>0</v>
      </c>
    </row>
    <row r="1794" spans="1:24" x14ac:dyDescent="0.35">
      <c r="A1794" s="1">
        <v>450138</v>
      </c>
      <c r="B1794" s="1" t="s">
        <v>2358</v>
      </c>
      <c r="C1794" s="1">
        <v>104372003</v>
      </c>
      <c r="D1794" s="1">
        <v>138</v>
      </c>
      <c r="E1794" s="1" t="s">
        <v>2454</v>
      </c>
      <c r="F1794" s="1" t="s">
        <v>96</v>
      </c>
      <c r="G1794" s="1" t="s">
        <v>376</v>
      </c>
      <c r="H1794" s="1" t="s">
        <v>916</v>
      </c>
      <c r="S1794" s="1">
        <v>45</v>
      </c>
      <c r="T1794" s="1">
        <v>1</v>
      </c>
      <c r="U1794" s="1">
        <v>0</v>
      </c>
      <c r="V1794" s="1">
        <v>0</v>
      </c>
    </row>
    <row r="1795" spans="1:24" x14ac:dyDescent="0.35">
      <c r="A1795" s="1">
        <v>460138</v>
      </c>
      <c r="B1795" s="1" t="s">
        <v>2359</v>
      </c>
      <c r="C1795" s="1">
        <v>104372003</v>
      </c>
      <c r="D1795" s="1">
        <v>138</v>
      </c>
      <c r="E1795" s="1" t="s">
        <v>2454</v>
      </c>
      <c r="F1795" s="1" t="s">
        <v>96</v>
      </c>
      <c r="G1795" s="1" t="s">
        <v>376</v>
      </c>
      <c r="H1795" s="1" t="s">
        <v>916</v>
      </c>
      <c r="S1795" s="1">
        <v>46</v>
      </c>
      <c r="T1795" s="1">
        <v>1</v>
      </c>
      <c r="U1795" s="1">
        <v>0</v>
      </c>
      <c r="V1795" s="1">
        <v>0</v>
      </c>
    </row>
    <row r="1796" spans="1:24" x14ac:dyDescent="0.35">
      <c r="A1796" s="1">
        <v>470138</v>
      </c>
      <c r="B1796" s="1" t="s">
        <v>2360</v>
      </c>
      <c r="C1796" s="1">
        <v>104372003</v>
      </c>
      <c r="D1796" s="1">
        <v>138</v>
      </c>
      <c r="E1796" s="1" t="s">
        <v>2454</v>
      </c>
      <c r="F1796" s="1" t="s">
        <v>96</v>
      </c>
      <c r="G1796" s="1" t="s">
        <v>376</v>
      </c>
      <c r="H1796" s="1" t="s">
        <v>916</v>
      </c>
      <c r="S1796" s="1">
        <v>47</v>
      </c>
      <c r="T1796" s="1">
        <v>1</v>
      </c>
      <c r="U1796" s="1">
        <v>0</v>
      </c>
      <c r="V1796" s="1">
        <v>0</v>
      </c>
    </row>
    <row r="1797" spans="1:24" x14ac:dyDescent="0.35">
      <c r="A1797" s="1">
        <v>480138</v>
      </c>
      <c r="B1797" s="1" t="s">
        <v>2361</v>
      </c>
      <c r="C1797" s="1">
        <v>104372003</v>
      </c>
      <c r="D1797" s="1">
        <v>138</v>
      </c>
      <c r="E1797" s="1" t="s">
        <v>2454</v>
      </c>
      <c r="F1797" s="1" t="s">
        <v>96</v>
      </c>
      <c r="G1797" s="1" t="s">
        <v>376</v>
      </c>
      <c r="H1797" s="1" t="s">
        <v>916</v>
      </c>
      <c r="S1797" s="1">
        <v>48</v>
      </c>
      <c r="T1797" s="1">
        <v>1</v>
      </c>
      <c r="U1797" s="1">
        <v>0</v>
      </c>
      <c r="V1797" s="1">
        <v>0</v>
      </c>
    </row>
    <row r="1798" spans="1:24" x14ac:dyDescent="0.35">
      <c r="A1798" s="1">
        <v>290223</v>
      </c>
      <c r="B1798" s="1" t="s">
        <v>2341</v>
      </c>
      <c r="C1798" s="1">
        <v>104374003</v>
      </c>
      <c r="D1798" s="1">
        <v>223</v>
      </c>
      <c r="E1798" s="1" t="s">
        <v>2455</v>
      </c>
      <c r="F1798" s="1" t="s">
        <v>96</v>
      </c>
      <c r="G1798" s="1" t="s">
        <v>376</v>
      </c>
      <c r="H1798" s="1" t="s">
        <v>916</v>
      </c>
      <c r="I1798" s="1">
        <v>817129.34</v>
      </c>
      <c r="J1798" s="1">
        <v>41665.919999999998</v>
      </c>
      <c r="K1798" s="1">
        <v>255143</v>
      </c>
      <c r="L1798" s="1">
        <v>7449571.5</v>
      </c>
      <c r="S1798" s="1">
        <v>29</v>
      </c>
      <c r="T1798" s="1">
        <v>1</v>
      </c>
      <c r="U1798" s="1">
        <v>8563510</v>
      </c>
      <c r="V1798" s="1">
        <v>0</v>
      </c>
    </row>
    <row r="1799" spans="1:24" x14ac:dyDescent="0.35">
      <c r="A1799" s="1">
        <v>300223</v>
      </c>
      <c r="B1799" s="1" t="s">
        <v>2343</v>
      </c>
      <c r="C1799" s="1">
        <v>104374003</v>
      </c>
      <c r="D1799" s="1">
        <v>223</v>
      </c>
      <c r="E1799" s="1" t="s">
        <v>2455</v>
      </c>
      <c r="F1799" s="1" t="s">
        <v>96</v>
      </c>
      <c r="G1799" s="1" t="s">
        <v>376</v>
      </c>
      <c r="H1799" s="1" t="s">
        <v>916</v>
      </c>
      <c r="I1799" s="1">
        <v>820654.98</v>
      </c>
      <c r="J1799" s="1">
        <v>48140.28</v>
      </c>
      <c r="K1799" s="1">
        <v>255143</v>
      </c>
      <c r="L1799" s="1">
        <v>7532831</v>
      </c>
      <c r="M1799" s="1">
        <v>8.3259500563144684E-2</v>
      </c>
      <c r="N1799" s="1">
        <v>1.1176414489746094</v>
      </c>
      <c r="O1799" s="1">
        <v>3.5256398841738701E-3</v>
      </c>
      <c r="P1799" s="1">
        <v>0.43146657943725586</v>
      </c>
      <c r="Q1799" s="1">
        <v>0</v>
      </c>
      <c r="R1799" s="1">
        <v>6.474359892308712E-3</v>
      </c>
      <c r="S1799" s="1">
        <v>30</v>
      </c>
      <c r="T1799" s="1">
        <v>1</v>
      </c>
      <c r="U1799" s="1">
        <v>8656769</v>
      </c>
      <c r="V1799" s="1">
        <v>9.3259498476982117E-2</v>
      </c>
      <c r="W1799" s="1">
        <v>1.0890277624130249</v>
      </c>
      <c r="X1799" s="1">
        <v>1.0890277624130249</v>
      </c>
    </row>
    <row r="1800" spans="1:24" x14ac:dyDescent="0.35">
      <c r="A1800" s="1">
        <v>310223</v>
      </c>
      <c r="B1800" s="1" t="s">
        <v>2344</v>
      </c>
      <c r="C1800" s="1">
        <v>104374003</v>
      </c>
      <c r="D1800" s="1">
        <v>223</v>
      </c>
      <c r="E1800" s="1" t="s">
        <v>2455</v>
      </c>
      <c r="F1800" s="1" t="s">
        <v>96</v>
      </c>
      <c r="G1800" s="1" t="s">
        <v>376</v>
      </c>
      <c r="H1800" s="1" t="s">
        <v>916</v>
      </c>
      <c r="I1800" s="1">
        <v>827763.02</v>
      </c>
      <c r="J1800" s="1">
        <v>38479.54</v>
      </c>
      <c r="L1800" s="1">
        <v>7576343.5</v>
      </c>
      <c r="M1800" s="1">
        <v>4.3512500822544098E-2</v>
      </c>
      <c r="N1800" s="1">
        <v>0.57763808965682983</v>
      </c>
      <c r="O1800" s="1">
        <v>7.1080401539802551E-3</v>
      </c>
      <c r="P1800" s="1">
        <v>0.86614233255386353</v>
      </c>
      <c r="R1800" s="1">
        <v>-9.6607403829693794E-3</v>
      </c>
      <c r="S1800" s="1">
        <v>31</v>
      </c>
      <c r="T1800" s="1">
        <v>1</v>
      </c>
      <c r="U1800" s="1">
        <v>8442586</v>
      </c>
      <c r="V1800" s="1">
        <v>4.0959801524877548E-2</v>
      </c>
      <c r="W1800" s="1">
        <v>-2.4741678237915039</v>
      </c>
      <c r="X1800" s="1">
        <v>-2.4741678237915039</v>
      </c>
    </row>
    <row r="1801" spans="1:24" x14ac:dyDescent="0.35">
      <c r="A1801" s="1">
        <v>320223</v>
      </c>
      <c r="B1801" s="1" t="s">
        <v>2345</v>
      </c>
      <c r="C1801" s="1">
        <v>104374003</v>
      </c>
      <c r="D1801" s="1">
        <v>223</v>
      </c>
      <c r="E1801" s="1" t="s">
        <v>2455</v>
      </c>
      <c r="F1801" s="1" t="s">
        <v>96</v>
      </c>
      <c r="G1801" s="1" t="s">
        <v>376</v>
      </c>
      <c r="H1801" s="1" t="s">
        <v>916</v>
      </c>
      <c r="I1801" s="1">
        <v>825219.36</v>
      </c>
      <c r="J1801" s="1">
        <v>38029.94</v>
      </c>
      <c r="K1801" s="1">
        <v>255143</v>
      </c>
      <c r="L1801" s="1">
        <v>7592421</v>
      </c>
      <c r="M1801" s="1">
        <v>1.6077499836683273E-2</v>
      </c>
      <c r="N1801" s="1">
        <v>0.21220658719539642</v>
      </c>
      <c r="O1801" s="1">
        <v>-2.5436601135879755E-3</v>
      </c>
      <c r="P1801" s="1">
        <v>-0.30729326605796814</v>
      </c>
      <c r="R1801" s="1">
        <v>-4.4959998922422528E-4</v>
      </c>
      <c r="S1801" s="1">
        <v>32</v>
      </c>
      <c r="T1801" s="1">
        <v>1</v>
      </c>
      <c r="U1801" s="1">
        <v>8710813</v>
      </c>
      <c r="V1801" s="1">
        <v>1.3084240257740021E-2</v>
      </c>
      <c r="W1801" s="1">
        <v>3.1770715713500977</v>
      </c>
      <c r="X1801" s="1">
        <v>3.1770715713500977</v>
      </c>
    </row>
    <row r="1802" spans="1:24" x14ac:dyDescent="0.35">
      <c r="A1802" s="1">
        <v>330223</v>
      </c>
      <c r="B1802" s="1" t="s">
        <v>2346</v>
      </c>
      <c r="C1802" s="1">
        <v>104374003</v>
      </c>
      <c r="D1802" s="1">
        <v>223</v>
      </c>
      <c r="E1802" s="1" t="s">
        <v>2455</v>
      </c>
      <c r="F1802" s="1" t="s">
        <v>96</v>
      </c>
      <c r="G1802" s="1" t="s">
        <v>376</v>
      </c>
      <c r="H1802" s="1" t="s">
        <v>916</v>
      </c>
      <c r="I1802" s="1">
        <v>836792.74</v>
      </c>
      <c r="J1802" s="1">
        <v>32129.040000000001</v>
      </c>
      <c r="K1802" s="1">
        <v>255143</v>
      </c>
      <c r="L1802" s="1">
        <v>7586741.5</v>
      </c>
      <c r="M1802" s="1">
        <v>-5.6794998236000538E-3</v>
      </c>
      <c r="N1802" s="1">
        <v>-7.4804864823818207E-2</v>
      </c>
      <c r="O1802" s="1">
        <v>1.157337985932827E-2</v>
      </c>
      <c r="P1802" s="1">
        <v>1.402461051940918</v>
      </c>
      <c r="Q1802" s="1">
        <v>0</v>
      </c>
      <c r="R1802" s="1">
        <v>-5.9008998796343803E-3</v>
      </c>
      <c r="S1802" s="1">
        <v>33</v>
      </c>
      <c r="T1802" s="1">
        <v>1</v>
      </c>
      <c r="U1802" s="1">
        <v>8710806</v>
      </c>
      <c r="V1802" s="1">
        <v>-7.0198439061641693E-6</v>
      </c>
      <c r="W1802" s="1">
        <v>-8.0359895946457982E-5</v>
      </c>
      <c r="X1802" s="1">
        <v>-8.0359895946457982E-5</v>
      </c>
    </row>
    <row r="1803" spans="1:24" x14ac:dyDescent="0.35">
      <c r="A1803" s="1">
        <v>340223</v>
      </c>
      <c r="B1803" s="1" t="s">
        <v>2347</v>
      </c>
      <c r="C1803" s="1">
        <v>104374003</v>
      </c>
      <c r="D1803" s="1">
        <v>223</v>
      </c>
      <c r="E1803" s="1" t="s">
        <v>2455</v>
      </c>
      <c r="F1803" s="1" t="s">
        <v>96</v>
      </c>
      <c r="G1803" s="1" t="s">
        <v>376</v>
      </c>
      <c r="H1803" s="1" t="s">
        <v>916</v>
      </c>
      <c r="I1803" s="1">
        <v>836781.71</v>
      </c>
      <c r="J1803" s="1">
        <v>50552.56</v>
      </c>
      <c r="K1803" s="1">
        <v>255143</v>
      </c>
      <c r="L1803" s="1">
        <v>7586739.5</v>
      </c>
      <c r="M1803" s="1">
        <v>-1.9999999949504854E-6</v>
      </c>
      <c r="N1803" s="1">
        <v>-2.636177850945387E-5</v>
      </c>
      <c r="O1803" s="1">
        <v>-1.1029999768652488E-5</v>
      </c>
      <c r="P1803" s="1">
        <v>-1.3181280810385942E-3</v>
      </c>
      <c r="Q1803" s="1">
        <v>0</v>
      </c>
      <c r="R1803" s="1">
        <v>1.8423520028591156E-2</v>
      </c>
      <c r="S1803" s="1">
        <v>34</v>
      </c>
      <c r="T1803" s="1">
        <v>1</v>
      </c>
      <c r="U1803" s="1">
        <v>8729217</v>
      </c>
      <c r="V1803" s="1">
        <v>1.8410488963127136E-2</v>
      </c>
      <c r="W1803" s="1">
        <v>0.21135817468166351</v>
      </c>
      <c r="X1803" s="1">
        <v>0.21135817468166351</v>
      </c>
    </row>
    <row r="1804" spans="1:24" x14ac:dyDescent="0.35">
      <c r="A1804" s="1">
        <v>350223</v>
      </c>
      <c r="B1804" s="1" t="s">
        <v>2348</v>
      </c>
      <c r="C1804" s="1">
        <v>104374003</v>
      </c>
      <c r="D1804" s="1">
        <v>223</v>
      </c>
      <c r="E1804" s="1" t="s">
        <v>2455</v>
      </c>
      <c r="F1804" s="1" t="s">
        <v>96</v>
      </c>
      <c r="G1804" s="1" t="s">
        <v>376</v>
      </c>
      <c r="H1804" s="1" t="s">
        <v>916</v>
      </c>
      <c r="I1804" s="1">
        <v>847928.4</v>
      </c>
      <c r="J1804" s="1">
        <v>50085</v>
      </c>
      <c r="K1804" s="1">
        <v>255143</v>
      </c>
      <c r="L1804" s="1">
        <v>7631731</v>
      </c>
      <c r="M1804" s="1">
        <v>4.4991500675678253E-2</v>
      </c>
      <c r="N1804" s="1">
        <v>0.59302812814712524</v>
      </c>
      <c r="O1804" s="1">
        <v>1.1146689765155315E-2</v>
      </c>
      <c r="P1804" s="1">
        <v>1.3320904970169067</v>
      </c>
      <c r="Q1804" s="1">
        <v>0</v>
      </c>
      <c r="R1804" s="1">
        <v>-4.6755999210290611E-4</v>
      </c>
      <c r="S1804" s="1">
        <v>35</v>
      </c>
      <c r="T1804" s="1">
        <v>1</v>
      </c>
      <c r="U1804" s="1">
        <v>8784887</v>
      </c>
      <c r="V1804" s="1">
        <v>5.5670630186796188E-2</v>
      </c>
      <c r="W1804" s="1">
        <v>0.63774335384368896</v>
      </c>
      <c r="X1804" s="1">
        <v>0.63774335384368896</v>
      </c>
    </row>
    <row r="1805" spans="1:24" x14ac:dyDescent="0.35">
      <c r="A1805" s="1">
        <v>360223</v>
      </c>
      <c r="B1805" s="1" t="s">
        <v>2349</v>
      </c>
      <c r="C1805" s="1">
        <v>104374003</v>
      </c>
      <c r="D1805" s="1">
        <v>223</v>
      </c>
      <c r="E1805" s="1" t="s">
        <v>2455</v>
      </c>
      <c r="F1805" s="1" t="s">
        <v>96</v>
      </c>
      <c r="G1805" s="1" t="s">
        <v>376</v>
      </c>
      <c r="H1805" s="1" t="s">
        <v>916</v>
      </c>
      <c r="I1805" s="1">
        <v>873102.17</v>
      </c>
      <c r="J1805" s="1">
        <v>65431.67</v>
      </c>
      <c r="K1805" s="1">
        <v>255143</v>
      </c>
      <c r="L1805" s="1">
        <v>7766742</v>
      </c>
      <c r="M1805" s="1">
        <v>0.13501100242137909</v>
      </c>
      <c r="N1805" s="1">
        <v>1.7690744400024414</v>
      </c>
      <c r="O1805" s="1">
        <v>2.5173770263791084E-2</v>
      </c>
      <c r="P1805" s="1">
        <v>2.968855619430542</v>
      </c>
      <c r="Q1805" s="1">
        <v>0</v>
      </c>
      <c r="R1805" s="1">
        <v>1.5346669591963291E-2</v>
      </c>
      <c r="S1805" s="1">
        <v>36</v>
      </c>
      <c r="T1805" s="1">
        <v>1</v>
      </c>
      <c r="U1805" s="1">
        <v>8960419</v>
      </c>
      <c r="V1805" s="1">
        <v>0.17553144693374634</v>
      </c>
      <c r="W1805" s="1">
        <v>1.9981133937835693</v>
      </c>
      <c r="X1805" s="1">
        <v>1.9981133937835693</v>
      </c>
    </row>
    <row r="1806" spans="1:24" x14ac:dyDescent="0.35">
      <c r="A1806" s="1">
        <v>370223</v>
      </c>
      <c r="B1806" s="1" t="s">
        <v>2350</v>
      </c>
      <c r="C1806" s="1">
        <v>104374003</v>
      </c>
      <c r="D1806" s="1">
        <v>223</v>
      </c>
      <c r="E1806" s="1" t="s">
        <v>2455</v>
      </c>
      <c r="F1806" s="1" t="s">
        <v>96</v>
      </c>
      <c r="G1806" s="1" t="s">
        <v>376</v>
      </c>
      <c r="H1806" s="1" t="s">
        <v>916</v>
      </c>
      <c r="I1806" s="1">
        <v>879204.36</v>
      </c>
      <c r="J1806" s="1">
        <v>111216.26</v>
      </c>
      <c r="K1806" s="1">
        <v>255143</v>
      </c>
      <c r="L1806" s="1">
        <v>7870572</v>
      </c>
      <c r="M1806" s="1">
        <v>0.1038300022482872</v>
      </c>
      <c r="N1806" s="1">
        <v>1.3368539810180664</v>
      </c>
      <c r="O1806" s="1">
        <v>6.1021898873150349E-3</v>
      </c>
      <c r="P1806" s="1">
        <v>0.69890904426574707</v>
      </c>
      <c r="Q1806" s="1">
        <v>0</v>
      </c>
      <c r="R1806" s="1">
        <v>4.5784588903188705E-2</v>
      </c>
      <c r="S1806" s="1">
        <v>37</v>
      </c>
      <c r="T1806" s="1">
        <v>1</v>
      </c>
      <c r="U1806" s="1">
        <v>9116136</v>
      </c>
      <c r="V1806" s="1">
        <v>0.15571677684783936</v>
      </c>
      <c r="W1806" s="1">
        <v>1.737831711769104</v>
      </c>
      <c r="X1806" s="1">
        <v>1.737831711769104</v>
      </c>
    </row>
    <row r="1807" spans="1:24" x14ac:dyDescent="0.35">
      <c r="A1807" s="1">
        <v>380223</v>
      </c>
      <c r="B1807" s="1" t="s">
        <v>2351</v>
      </c>
      <c r="C1807" s="1">
        <v>104374003</v>
      </c>
      <c r="D1807" s="1">
        <v>223</v>
      </c>
      <c r="E1807" s="1" t="s">
        <v>2455</v>
      </c>
      <c r="F1807" s="1" t="s">
        <v>96</v>
      </c>
      <c r="G1807" s="1" t="s">
        <v>376</v>
      </c>
      <c r="H1807" s="1" t="s">
        <v>916</v>
      </c>
      <c r="I1807" s="1">
        <v>904241</v>
      </c>
      <c r="J1807" s="1">
        <v>124645</v>
      </c>
      <c r="K1807" s="1">
        <v>255143</v>
      </c>
      <c r="L1807" s="1">
        <v>7930544</v>
      </c>
      <c r="M1807" s="1">
        <v>5.9971999377012253E-2</v>
      </c>
      <c r="N1807" s="1">
        <v>0.7619776725769043</v>
      </c>
      <c r="O1807" s="1">
        <v>2.5036640465259552E-2</v>
      </c>
      <c r="P1807" s="1">
        <v>2.8476474285125732</v>
      </c>
      <c r="Q1807" s="1">
        <v>0</v>
      </c>
      <c r="R1807" s="1">
        <v>1.3428740203380585E-2</v>
      </c>
      <c r="S1807" s="1">
        <v>38</v>
      </c>
      <c r="T1807" s="1">
        <v>1</v>
      </c>
      <c r="U1807" s="1">
        <v>9214573</v>
      </c>
      <c r="V1807" s="1">
        <v>9.8437383770942688E-2</v>
      </c>
      <c r="W1807" s="1">
        <v>1.079810619354248</v>
      </c>
      <c r="X1807" s="1">
        <v>1.079810619354248</v>
      </c>
    </row>
    <row r="1808" spans="1:24" x14ac:dyDescent="0.35">
      <c r="A1808" s="1">
        <v>390223</v>
      </c>
      <c r="B1808" s="1" t="s">
        <v>2352</v>
      </c>
      <c r="C1808" s="1">
        <v>104374003</v>
      </c>
      <c r="D1808" s="1">
        <v>223</v>
      </c>
      <c r="E1808" s="1" t="s">
        <v>2455</v>
      </c>
      <c r="F1808" s="1" t="s">
        <v>96</v>
      </c>
      <c r="G1808" s="1" t="s">
        <v>376</v>
      </c>
      <c r="H1808" s="1" t="s">
        <v>916</v>
      </c>
      <c r="I1808" s="1">
        <v>912205</v>
      </c>
      <c r="J1808" s="1">
        <v>126426</v>
      </c>
      <c r="K1808" s="1">
        <v>305143</v>
      </c>
      <c r="L1808" s="1">
        <v>7957895</v>
      </c>
      <c r="M1808" s="1">
        <v>2.7350999414920807E-2</v>
      </c>
      <c r="N1808" s="1">
        <v>0.34488177299499512</v>
      </c>
      <c r="O1808" s="1">
        <v>7.9640001058578491E-3</v>
      </c>
      <c r="P1808" s="1">
        <v>0.88073867559432983</v>
      </c>
      <c r="Q1808" s="1">
        <v>5.000000074505806E-2</v>
      </c>
      <c r="R1808" s="1">
        <v>1.7810000572353601E-3</v>
      </c>
      <c r="S1808" s="1">
        <v>39</v>
      </c>
      <c r="T1808" s="1">
        <v>1</v>
      </c>
      <c r="U1808" s="1">
        <v>9301669</v>
      </c>
      <c r="V1808" s="1">
        <v>8.709600567817688E-2</v>
      </c>
      <c r="W1808" s="1">
        <v>0.9451984167098999</v>
      </c>
      <c r="X1808" s="1">
        <v>0.9451984167098999</v>
      </c>
    </row>
    <row r="1809" spans="1:24" x14ac:dyDescent="0.35">
      <c r="A1809" s="1">
        <v>400223</v>
      </c>
      <c r="B1809" s="1" t="s">
        <v>2353</v>
      </c>
      <c r="C1809" s="1">
        <v>104374003</v>
      </c>
      <c r="D1809" s="1">
        <v>223</v>
      </c>
      <c r="E1809" s="1" t="s">
        <v>2455</v>
      </c>
      <c r="F1809" s="1" t="s">
        <v>96</v>
      </c>
      <c r="G1809" s="1" t="s">
        <v>376</v>
      </c>
      <c r="H1809" s="1" t="s">
        <v>916</v>
      </c>
      <c r="S1809" s="1">
        <v>40</v>
      </c>
      <c r="T1809" s="1">
        <v>1</v>
      </c>
      <c r="U1809" s="1">
        <v>0</v>
      </c>
      <c r="V1809" s="1">
        <v>0</v>
      </c>
      <c r="W1809" s="1">
        <v>-100</v>
      </c>
      <c r="X1809" s="1">
        <v>-100</v>
      </c>
    </row>
    <row r="1810" spans="1:24" x14ac:dyDescent="0.35">
      <c r="A1810" s="1">
        <v>410223</v>
      </c>
      <c r="B1810" s="1" t="s">
        <v>2354</v>
      </c>
      <c r="C1810" s="1">
        <v>104374003</v>
      </c>
      <c r="D1810" s="1">
        <v>223</v>
      </c>
      <c r="E1810" s="1" t="s">
        <v>2455</v>
      </c>
      <c r="F1810" s="1" t="s">
        <v>96</v>
      </c>
      <c r="G1810" s="1" t="s">
        <v>376</v>
      </c>
      <c r="H1810" s="1" t="s">
        <v>916</v>
      </c>
      <c r="S1810" s="1">
        <v>41</v>
      </c>
      <c r="T1810" s="1">
        <v>1</v>
      </c>
      <c r="U1810" s="1">
        <v>0</v>
      </c>
      <c r="V1810" s="1">
        <v>0</v>
      </c>
    </row>
    <row r="1811" spans="1:24" x14ac:dyDescent="0.35">
      <c r="A1811" s="1">
        <v>420223</v>
      </c>
      <c r="B1811" s="1" t="s">
        <v>2355</v>
      </c>
      <c r="C1811" s="1">
        <v>104374003</v>
      </c>
      <c r="D1811" s="1">
        <v>223</v>
      </c>
      <c r="E1811" s="1" t="s">
        <v>2455</v>
      </c>
      <c r="F1811" s="1" t="s">
        <v>96</v>
      </c>
      <c r="G1811" s="1" t="s">
        <v>376</v>
      </c>
      <c r="H1811" s="1" t="s">
        <v>916</v>
      </c>
      <c r="S1811" s="1">
        <v>42</v>
      </c>
      <c r="T1811" s="1">
        <v>1</v>
      </c>
      <c r="U1811" s="1">
        <v>0</v>
      </c>
      <c r="V1811" s="1">
        <v>0</v>
      </c>
    </row>
    <row r="1812" spans="1:24" x14ac:dyDescent="0.35">
      <c r="A1812" s="1">
        <v>430223</v>
      </c>
      <c r="B1812" s="1" t="s">
        <v>2356</v>
      </c>
      <c r="C1812" s="1">
        <v>104374003</v>
      </c>
      <c r="D1812" s="1">
        <v>223</v>
      </c>
      <c r="E1812" s="1" t="s">
        <v>2455</v>
      </c>
      <c r="F1812" s="1" t="s">
        <v>96</v>
      </c>
      <c r="G1812" s="1" t="s">
        <v>376</v>
      </c>
      <c r="H1812" s="1" t="s">
        <v>916</v>
      </c>
      <c r="S1812" s="1">
        <v>43</v>
      </c>
      <c r="T1812" s="1">
        <v>1</v>
      </c>
      <c r="U1812" s="1">
        <v>0</v>
      </c>
      <c r="V1812" s="1">
        <v>0</v>
      </c>
    </row>
    <row r="1813" spans="1:24" x14ac:dyDescent="0.35">
      <c r="A1813" s="1">
        <v>440223</v>
      </c>
      <c r="B1813" s="1" t="s">
        <v>2357</v>
      </c>
      <c r="C1813" s="1">
        <v>104374003</v>
      </c>
      <c r="D1813" s="1">
        <v>223</v>
      </c>
      <c r="E1813" s="1" t="s">
        <v>2455</v>
      </c>
      <c r="F1813" s="1" t="s">
        <v>96</v>
      </c>
      <c r="G1813" s="1" t="s">
        <v>376</v>
      </c>
      <c r="H1813" s="1" t="s">
        <v>916</v>
      </c>
      <c r="S1813" s="1">
        <v>44</v>
      </c>
      <c r="T1813" s="1">
        <v>1</v>
      </c>
      <c r="U1813" s="1">
        <v>0</v>
      </c>
      <c r="V1813" s="1">
        <v>0</v>
      </c>
    </row>
    <row r="1814" spans="1:24" x14ac:dyDescent="0.35">
      <c r="A1814" s="1">
        <v>450223</v>
      </c>
      <c r="B1814" s="1" t="s">
        <v>2358</v>
      </c>
      <c r="C1814" s="1">
        <v>104374003</v>
      </c>
      <c r="D1814" s="1">
        <v>223</v>
      </c>
      <c r="E1814" s="1" t="s">
        <v>2455</v>
      </c>
      <c r="F1814" s="1" t="s">
        <v>96</v>
      </c>
      <c r="G1814" s="1" t="s">
        <v>376</v>
      </c>
      <c r="H1814" s="1" t="s">
        <v>916</v>
      </c>
      <c r="S1814" s="1">
        <v>45</v>
      </c>
      <c r="T1814" s="1">
        <v>1</v>
      </c>
      <c r="U1814" s="1">
        <v>0</v>
      </c>
      <c r="V1814" s="1">
        <v>0</v>
      </c>
    </row>
    <row r="1815" spans="1:24" x14ac:dyDescent="0.35">
      <c r="A1815" s="1">
        <v>460223</v>
      </c>
      <c r="B1815" s="1" t="s">
        <v>2359</v>
      </c>
      <c r="C1815" s="1">
        <v>104374003</v>
      </c>
      <c r="D1815" s="1">
        <v>223</v>
      </c>
      <c r="E1815" s="1" t="s">
        <v>2455</v>
      </c>
      <c r="F1815" s="1" t="s">
        <v>96</v>
      </c>
      <c r="G1815" s="1" t="s">
        <v>376</v>
      </c>
      <c r="H1815" s="1" t="s">
        <v>916</v>
      </c>
      <c r="S1815" s="1">
        <v>46</v>
      </c>
      <c r="T1815" s="1">
        <v>1</v>
      </c>
      <c r="U1815" s="1">
        <v>0</v>
      </c>
      <c r="V1815" s="1">
        <v>0</v>
      </c>
    </row>
    <row r="1816" spans="1:24" x14ac:dyDescent="0.35">
      <c r="A1816" s="1">
        <v>470223</v>
      </c>
      <c r="B1816" s="1" t="s">
        <v>2360</v>
      </c>
      <c r="C1816" s="1">
        <v>104374003</v>
      </c>
      <c r="D1816" s="1">
        <v>223</v>
      </c>
      <c r="E1816" s="1" t="s">
        <v>2455</v>
      </c>
      <c r="F1816" s="1" t="s">
        <v>96</v>
      </c>
      <c r="G1816" s="1" t="s">
        <v>376</v>
      </c>
      <c r="H1816" s="1" t="s">
        <v>916</v>
      </c>
      <c r="S1816" s="1">
        <v>47</v>
      </c>
      <c r="T1816" s="1">
        <v>1</v>
      </c>
      <c r="U1816" s="1">
        <v>0</v>
      </c>
      <c r="V1816" s="1">
        <v>0</v>
      </c>
    </row>
    <row r="1817" spans="1:24" x14ac:dyDescent="0.35">
      <c r="A1817" s="1">
        <v>480223</v>
      </c>
      <c r="B1817" s="1" t="s">
        <v>2361</v>
      </c>
      <c r="C1817" s="1">
        <v>104374003</v>
      </c>
      <c r="D1817" s="1">
        <v>223</v>
      </c>
      <c r="E1817" s="1" t="s">
        <v>2455</v>
      </c>
      <c r="F1817" s="1" t="s">
        <v>96</v>
      </c>
      <c r="G1817" s="1" t="s">
        <v>376</v>
      </c>
      <c r="H1817" s="1" t="s">
        <v>916</v>
      </c>
      <c r="S1817" s="1">
        <v>48</v>
      </c>
      <c r="T1817" s="1">
        <v>1</v>
      </c>
      <c r="U1817" s="1">
        <v>0</v>
      </c>
      <c r="V1817" s="1">
        <v>0</v>
      </c>
    </row>
    <row r="1818" spans="1:24" x14ac:dyDescent="0.35">
      <c r="A1818" s="1">
        <v>250544</v>
      </c>
      <c r="B1818" s="1" t="s">
        <v>2364</v>
      </c>
      <c r="C1818" s="1">
        <v>104374207</v>
      </c>
      <c r="D1818" s="1">
        <v>544</v>
      </c>
      <c r="E1818" s="1" t="s">
        <v>48</v>
      </c>
      <c r="F1818" s="1" t="s">
        <v>48</v>
      </c>
      <c r="G1818" s="1" t="s">
        <v>48</v>
      </c>
      <c r="H1818" s="1" t="s">
        <v>48</v>
      </c>
      <c r="S1818" s="1">
        <v>25</v>
      </c>
      <c r="T1818" s="1">
        <v>2</v>
      </c>
      <c r="U1818" s="1">
        <v>0</v>
      </c>
      <c r="V1818" s="1">
        <v>0</v>
      </c>
    </row>
    <row r="1819" spans="1:24" x14ac:dyDescent="0.35">
      <c r="A1819" s="1">
        <v>260544</v>
      </c>
      <c r="B1819" s="1" t="s">
        <v>2365</v>
      </c>
      <c r="C1819" s="1">
        <v>104374207</v>
      </c>
      <c r="D1819" s="1">
        <v>544</v>
      </c>
      <c r="E1819" s="1" t="s">
        <v>48</v>
      </c>
      <c r="F1819" s="1" t="s">
        <v>48</v>
      </c>
      <c r="G1819" s="1" t="s">
        <v>48</v>
      </c>
      <c r="H1819" s="1" t="s">
        <v>48</v>
      </c>
      <c r="S1819" s="1">
        <v>26</v>
      </c>
      <c r="T1819" s="1">
        <v>2</v>
      </c>
      <c r="U1819" s="1">
        <v>0</v>
      </c>
      <c r="V1819" s="1">
        <v>0</v>
      </c>
    </row>
    <row r="1820" spans="1:24" x14ac:dyDescent="0.35">
      <c r="A1820" s="1">
        <v>270544</v>
      </c>
      <c r="B1820" s="1" t="s">
        <v>2366</v>
      </c>
      <c r="C1820" s="1">
        <v>104374207</v>
      </c>
      <c r="D1820" s="1">
        <v>544</v>
      </c>
      <c r="E1820" s="1" t="s">
        <v>48</v>
      </c>
      <c r="F1820" s="1" t="s">
        <v>48</v>
      </c>
      <c r="G1820" s="1" t="s">
        <v>48</v>
      </c>
      <c r="H1820" s="1" t="s">
        <v>48</v>
      </c>
      <c r="S1820" s="1">
        <v>27</v>
      </c>
      <c r="T1820" s="1">
        <v>2</v>
      </c>
      <c r="U1820" s="1">
        <v>0</v>
      </c>
      <c r="V1820" s="1">
        <v>0</v>
      </c>
    </row>
    <row r="1821" spans="1:24" x14ac:dyDescent="0.35">
      <c r="A1821" s="1">
        <v>280544</v>
      </c>
      <c r="B1821" s="1" t="s">
        <v>2367</v>
      </c>
      <c r="C1821" s="1">
        <v>104374207</v>
      </c>
      <c r="D1821" s="1">
        <v>544</v>
      </c>
      <c r="E1821" s="1" t="s">
        <v>48</v>
      </c>
      <c r="F1821" s="1" t="s">
        <v>48</v>
      </c>
      <c r="G1821" s="1" t="s">
        <v>48</v>
      </c>
      <c r="H1821" s="1" t="s">
        <v>48</v>
      </c>
      <c r="S1821" s="1">
        <v>28</v>
      </c>
      <c r="T1821" s="1">
        <v>2</v>
      </c>
      <c r="U1821" s="1">
        <v>0</v>
      </c>
      <c r="V1821" s="1">
        <v>0</v>
      </c>
    </row>
    <row r="1822" spans="1:24" x14ac:dyDescent="0.35">
      <c r="A1822" s="1">
        <v>290544</v>
      </c>
      <c r="B1822" s="1" t="s">
        <v>2341</v>
      </c>
      <c r="C1822" s="1">
        <v>104374207</v>
      </c>
      <c r="D1822" s="1">
        <v>544</v>
      </c>
      <c r="E1822" s="1" t="s">
        <v>2456</v>
      </c>
      <c r="F1822" s="1" t="s">
        <v>96</v>
      </c>
      <c r="G1822" s="1" t="s">
        <v>376</v>
      </c>
      <c r="H1822" s="1" t="s">
        <v>2369</v>
      </c>
      <c r="J1822" s="1">
        <v>364772.51</v>
      </c>
      <c r="S1822" s="1">
        <v>29</v>
      </c>
      <c r="T1822" s="1">
        <v>2</v>
      </c>
      <c r="U1822" s="1">
        <v>364772.5</v>
      </c>
      <c r="V1822" s="1">
        <v>0</v>
      </c>
    </row>
    <row r="1823" spans="1:24" x14ac:dyDescent="0.35">
      <c r="A1823" s="1">
        <v>300544</v>
      </c>
      <c r="B1823" s="1" t="s">
        <v>2343</v>
      </c>
      <c r="C1823" s="1">
        <v>104374207</v>
      </c>
      <c r="D1823" s="1">
        <v>544</v>
      </c>
      <c r="E1823" s="1" t="s">
        <v>2456</v>
      </c>
      <c r="F1823" s="1" t="s">
        <v>96</v>
      </c>
      <c r="G1823" s="1" t="s">
        <v>376</v>
      </c>
      <c r="H1823" s="1" t="s">
        <v>2369</v>
      </c>
      <c r="J1823" s="1">
        <v>449697.87</v>
      </c>
      <c r="R1823" s="1">
        <v>8.4925360977649689E-2</v>
      </c>
      <c r="S1823" s="1">
        <v>30</v>
      </c>
      <c r="T1823" s="1">
        <v>2</v>
      </c>
      <c r="U1823" s="1">
        <v>449697.875</v>
      </c>
      <c r="V1823" s="1">
        <v>8.4925360977649689E-2</v>
      </c>
      <c r="W1823" s="1">
        <v>23.281736373901367</v>
      </c>
      <c r="X1823" s="1">
        <v>23.281736373901367</v>
      </c>
    </row>
    <row r="1824" spans="1:24" x14ac:dyDescent="0.35">
      <c r="A1824" s="1">
        <v>310544</v>
      </c>
      <c r="B1824" s="1" t="s">
        <v>2344</v>
      </c>
      <c r="C1824" s="1">
        <v>104374207</v>
      </c>
      <c r="D1824" s="1">
        <v>544</v>
      </c>
      <c r="E1824" s="1" t="s">
        <v>2456</v>
      </c>
      <c r="F1824" s="1" t="s">
        <v>96</v>
      </c>
      <c r="G1824" s="1" t="s">
        <v>376</v>
      </c>
      <c r="H1824" s="1" t="s">
        <v>2369</v>
      </c>
      <c r="J1824" s="1">
        <v>404738.44</v>
      </c>
      <c r="R1824" s="1">
        <v>-4.4959429651498795E-2</v>
      </c>
      <c r="S1824" s="1">
        <v>31</v>
      </c>
      <c r="T1824" s="1">
        <v>2</v>
      </c>
      <c r="U1824" s="1">
        <v>404738.4375</v>
      </c>
      <c r="V1824" s="1">
        <v>-4.4959429651498795E-2</v>
      </c>
      <c r="W1824" s="1">
        <v>-9.9976987838745117</v>
      </c>
      <c r="X1824" s="1">
        <v>-9.9976987838745117</v>
      </c>
    </row>
    <row r="1825" spans="1:24" x14ac:dyDescent="0.35">
      <c r="A1825" s="1">
        <v>320544</v>
      </c>
      <c r="B1825" s="1" t="s">
        <v>2345</v>
      </c>
      <c r="C1825" s="1">
        <v>104374207</v>
      </c>
      <c r="D1825" s="1">
        <v>544</v>
      </c>
      <c r="E1825" s="1" t="s">
        <v>2456</v>
      </c>
      <c r="F1825" s="1" t="s">
        <v>96</v>
      </c>
      <c r="G1825" s="1" t="s">
        <v>376</v>
      </c>
      <c r="H1825" s="1" t="s">
        <v>2369</v>
      </c>
      <c r="J1825" s="1">
        <v>448199.91</v>
      </c>
      <c r="R1825" s="1">
        <v>4.3461471796035767E-2</v>
      </c>
      <c r="S1825" s="1">
        <v>32</v>
      </c>
      <c r="T1825" s="1">
        <v>2</v>
      </c>
      <c r="U1825" s="1">
        <v>448199.90625</v>
      </c>
      <c r="V1825" s="1">
        <v>4.3461471796035767E-2</v>
      </c>
      <c r="W1825" s="1">
        <v>10.738162040710449</v>
      </c>
      <c r="X1825" s="1">
        <v>10.738162040710449</v>
      </c>
    </row>
    <row r="1826" spans="1:24" x14ac:dyDescent="0.35">
      <c r="A1826" s="1">
        <v>330544</v>
      </c>
      <c r="B1826" s="1" t="s">
        <v>2346</v>
      </c>
      <c r="C1826" s="1">
        <v>104374207</v>
      </c>
      <c r="D1826" s="1">
        <v>544</v>
      </c>
      <c r="E1826" s="1" t="s">
        <v>2456</v>
      </c>
      <c r="F1826" s="1" t="s">
        <v>96</v>
      </c>
      <c r="G1826" s="1" t="s">
        <v>376</v>
      </c>
      <c r="H1826" s="1" t="s">
        <v>2369</v>
      </c>
      <c r="J1826" s="1">
        <v>515727.39</v>
      </c>
      <c r="R1826" s="1">
        <v>6.752748042345047E-2</v>
      </c>
      <c r="S1826" s="1">
        <v>33</v>
      </c>
      <c r="T1826" s="1">
        <v>2</v>
      </c>
      <c r="U1826" s="1">
        <v>515727.375</v>
      </c>
      <c r="V1826" s="1">
        <v>6.752748042345047E-2</v>
      </c>
      <c r="W1826" s="1">
        <v>15.066372871398926</v>
      </c>
      <c r="X1826" s="1">
        <v>15.066372871398926</v>
      </c>
    </row>
    <row r="1827" spans="1:24" x14ac:dyDescent="0.35">
      <c r="A1827" s="1">
        <v>340544</v>
      </c>
      <c r="B1827" s="1" t="s">
        <v>2347</v>
      </c>
      <c r="C1827" s="1">
        <v>104374207</v>
      </c>
      <c r="D1827" s="1">
        <v>544</v>
      </c>
      <c r="E1827" s="1" t="s">
        <v>2456</v>
      </c>
      <c r="F1827" s="1" t="s">
        <v>96</v>
      </c>
      <c r="G1827" s="1" t="s">
        <v>376</v>
      </c>
      <c r="H1827" s="1" t="s">
        <v>2369</v>
      </c>
      <c r="J1827" s="1">
        <v>489407.54</v>
      </c>
      <c r="R1827" s="1">
        <v>-2.6319850236177444E-2</v>
      </c>
      <c r="S1827" s="1">
        <v>34</v>
      </c>
      <c r="T1827" s="1">
        <v>2</v>
      </c>
      <c r="U1827" s="1">
        <v>489407.53125</v>
      </c>
      <c r="V1827" s="1">
        <v>-2.6319850236177444E-2</v>
      </c>
      <c r="W1827" s="1">
        <v>-5.1034412384033203</v>
      </c>
      <c r="X1827" s="1">
        <v>-5.1034412384033203</v>
      </c>
    </row>
    <row r="1828" spans="1:24" x14ac:dyDescent="0.35">
      <c r="A1828" s="1">
        <v>350544</v>
      </c>
      <c r="B1828" s="1" t="s">
        <v>2348</v>
      </c>
      <c r="C1828" s="1">
        <v>104374207</v>
      </c>
      <c r="D1828" s="1">
        <v>544</v>
      </c>
      <c r="E1828" s="1" t="s">
        <v>2456</v>
      </c>
      <c r="F1828" s="1" t="s">
        <v>96</v>
      </c>
      <c r="G1828" s="1" t="s">
        <v>376</v>
      </c>
      <c r="H1828" s="1" t="s">
        <v>2369</v>
      </c>
      <c r="J1828" s="1">
        <v>490550</v>
      </c>
      <c r="R1828" s="1">
        <v>1.1424600379541516E-3</v>
      </c>
      <c r="S1828" s="1">
        <v>35</v>
      </c>
      <c r="T1828" s="1">
        <v>2</v>
      </c>
      <c r="U1828" s="1">
        <v>490550</v>
      </c>
      <c r="V1828" s="1">
        <v>1.1424600379541516E-3</v>
      </c>
      <c r="W1828" s="1">
        <v>0.23343914747238159</v>
      </c>
      <c r="X1828" s="1">
        <v>0.23343914747238159</v>
      </c>
    </row>
    <row r="1829" spans="1:24" x14ac:dyDescent="0.35">
      <c r="A1829" s="1">
        <v>360544</v>
      </c>
      <c r="B1829" s="1" t="s">
        <v>2349</v>
      </c>
      <c r="C1829" s="1">
        <v>104374207</v>
      </c>
      <c r="D1829" s="1">
        <v>544</v>
      </c>
      <c r="E1829" s="1" t="s">
        <v>2456</v>
      </c>
      <c r="F1829" s="1" t="s">
        <v>96</v>
      </c>
      <c r="G1829" s="1" t="s">
        <v>376</v>
      </c>
      <c r="H1829" s="1" t="s">
        <v>2369</v>
      </c>
      <c r="J1829" s="1">
        <v>556221.54</v>
      </c>
      <c r="R1829" s="1">
        <v>6.5671540796756744E-2</v>
      </c>
      <c r="S1829" s="1">
        <v>36</v>
      </c>
      <c r="T1829" s="1">
        <v>2</v>
      </c>
      <c r="U1829" s="1">
        <v>556221.5625</v>
      </c>
      <c r="V1829" s="1">
        <v>6.5671540796756744E-2</v>
      </c>
      <c r="W1829" s="1">
        <v>13.387332916259766</v>
      </c>
      <c r="X1829" s="1">
        <v>13.387332916259766</v>
      </c>
    </row>
    <row r="1830" spans="1:24" x14ac:dyDescent="0.35">
      <c r="A1830" s="1">
        <v>370544</v>
      </c>
      <c r="B1830" s="1" t="s">
        <v>2350</v>
      </c>
      <c r="C1830" s="1">
        <v>104374207</v>
      </c>
      <c r="D1830" s="1">
        <v>544</v>
      </c>
      <c r="E1830" s="1" t="s">
        <v>2456</v>
      </c>
      <c r="F1830" s="1" t="s">
        <v>96</v>
      </c>
      <c r="G1830" s="1" t="s">
        <v>376</v>
      </c>
      <c r="H1830" s="1" t="s">
        <v>2369</v>
      </c>
      <c r="J1830" s="1">
        <v>746721.98</v>
      </c>
      <c r="R1830" s="1">
        <v>0.19050043821334839</v>
      </c>
      <c r="S1830" s="1">
        <v>37</v>
      </c>
      <c r="T1830" s="1">
        <v>2</v>
      </c>
      <c r="U1830" s="1">
        <v>746722</v>
      </c>
      <c r="V1830" s="1">
        <v>0.19050043821334839</v>
      </c>
      <c r="W1830" s="1">
        <v>34.249019622802734</v>
      </c>
      <c r="X1830" s="1">
        <v>34.249019622802734</v>
      </c>
    </row>
    <row r="1831" spans="1:24" x14ac:dyDescent="0.35">
      <c r="A1831" s="1">
        <v>380544</v>
      </c>
      <c r="B1831" s="1" t="s">
        <v>2351</v>
      </c>
      <c r="C1831" s="1">
        <v>104374207</v>
      </c>
      <c r="D1831" s="1">
        <v>544</v>
      </c>
      <c r="E1831" s="1" t="s">
        <v>2456</v>
      </c>
      <c r="F1831" s="1" t="s">
        <v>96</v>
      </c>
      <c r="G1831" s="1" t="s">
        <v>376</v>
      </c>
      <c r="H1831" s="1" t="s">
        <v>2369</v>
      </c>
      <c r="J1831" s="1">
        <v>741595</v>
      </c>
      <c r="R1831" s="1">
        <v>-5.1269801333546638E-3</v>
      </c>
      <c r="S1831" s="1">
        <v>38</v>
      </c>
      <c r="T1831" s="1">
        <v>2</v>
      </c>
      <c r="U1831" s="1">
        <v>741595</v>
      </c>
      <c r="V1831" s="1">
        <v>-5.1269801333546638E-3</v>
      </c>
      <c r="W1831" s="1">
        <v>-0.68660092353820801</v>
      </c>
      <c r="X1831" s="1">
        <v>-0.68660092353820801</v>
      </c>
    </row>
    <row r="1832" spans="1:24" x14ac:dyDescent="0.35">
      <c r="A1832" s="1">
        <v>390544</v>
      </c>
      <c r="B1832" s="1" t="s">
        <v>2352</v>
      </c>
      <c r="C1832" s="1">
        <v>104374207</v>
      </c>
      <c r="D1832" s="1">
        <v>544</v>
      </c>
      <c r="E1832" s="1" t="s">
        <v>2456</v>
      </c>
      <c r="F1832" s="1" t="s">
        <v>96</v>
      </c>
      <c r="G1832" s="1" t="s">
        <v>376</v>
      </c>
      <c r="H1832" s="1" t="s">
        <v>2369</v>
      </c>
      <c r="J1832" s="1">
        <v>804067</v>
      </c>
      <c r="R1832" s="1">
        <v>6.247200071811676E-2</v>
      </c>
      <c r="S1832" s="1">
        <v>39</v>
      </c>
      <c r="T1832" s="1">
        <v>2</v>
      </c>
      <c r="U1832" s="1">
        <v>804067</v>
      </c>
      <c r="V1832" s="1">
        <v>6.247200071811676E-2</v>
      </c>
      <c r="W1832" s="1">
        <v>8.4240045547485352</v>
      </c>
      <c r="X1832" s="1">
        <v>8.4240045547485352</v>
      </c>
    </row>
    <row r="1833" spans="1:24" x14ac:dyDescent="0.35">
      <c r="A1833" s="1">
        <v>400544</v>
      </c>
      <c r="B1833" s="1" t="s">
        <v>2353</v>
      </c>
      <c r="C1833" s="1">
        <v>104374207</v>
      </c>
      <c r="D1833" s="1">
        <v>544</v>
      </c>
      <c r="E1833" s="1" t="s">
        <v>48</v>
      </c>
      <c r="F1833" s="1" t="s">
        <v>48</v>
      </c>
      <c r="G1833" s="1" t="s">
        <v>48</v>
      </c>
      <c r="H1833" s="1" t="s">
        <v>48</v>
      </c>
      <c r="S1833" s="1">
        <v>40</v>
      </c>
      <c r="T1833" s="1">
        <v>2</v>
      </c>
      <c r="U1833" s="1">
        <v>0</v>
      </c>
      <c r="V1833" s="1">
        <v>0</v>
      </c>
      <c r="W1833" s="1">
        <v>-100</v>
      </c>
      <c r="X1833" s="1">
        <v>-100</v>
      </c>
    </row>
    <row r="1834" spans="1:24" x14ac:dyDescent="0.35">
      <c r="A1834" s="1">
        <v>410544</v>
      </c>
      <c r="B1834" s="1" t="s">
        <v>2354</v>
      </c>
      <c r="C1834" s="1">
        <v>104374207</v>
      </c>
      <c r="D1834" s="1">
        <v>544</v>
      </c>
      <c r="E1834" s="1" t="s">
        <v>48</v>
      </c>
      <c r="F1834" s="1" t="s">
        <v>48</v>
      </c>
      <c r="G1834" s="1" t="s">
        <v>48</v>
      </c>
      <c r="H1834" s="1" t="s">
        <v>48</v>
      </c>
      <c r="S1834" s="1">
        <v>41</v>
      </c>
      <c r="T1834" s="1">
        <v>2</v>
      </c>
      <c r="U1834" s="1">
        <v>0</v>
      </c>
      <c r="V1834" s="1">
        <v>0</v>
      </c>
    </row>
    <row r="1835" spans="1:24" x14ac:dyDescent="0.35">
      <c r="A1835" s="1">
        <v>420544</v>
      </c>
      <c r="B1835" s="1" t="s">
        <v>2355</v>
      </c>
      <c r="C1835" s="1">
        <v>104374207</v>
      </c>
      <c r="D1835" s="1">
        <v>544</v>
      </c>
      <c r="E1835" s="1" t="s">
        <v>48</v>
      </c>
      <c r="F1835" s="1" t="s">
        <v>48</v>
      </c>
      <c r="G1835" s="1" t="s">
        <v>48</v>
      </c>
      <c r="H1835" s="1" t="s">
        <v>48</v>
      </c>
      <c r="S1835" s="1">
        <v>42</v>
      </c>
      <c r="T1835" s="1">
        <v>2</v>
      </c>
      <c r="U1835" s="1">
        <v>0</v>
      </c>
      <c r="V1835" s="1">
        <v>0</v>
      </c>
    </row>
    <row r="1836" spans="1:24" x14ac:dyDescent="0.35">
      <c r="A1836" s="1">
        <v>430544</v>
      </c>
      <c r="B1836" s="1" t="s">
        <v>2356</v>
      </c>
      <c r="C1836" s="1">
        <v>104374207</v>
      </c>
      <c r="D1836" s="1">
        <v>544</v>
      </c>
      <c r="E1836" s="1" t="s">
        <v>48</v>
      </c>
      <c r="F1836" s="1" t="s">
        <v>48</v>
      </c>
      <c r="G1836" s="1" t="s">
        <v>48</v>
      </c>
      <c r="H1836" s="1" t="s">
        <v>48</v>
      </c>
      <c r="S1836" s="1">
        <v>43</v>
      </c>
      <c r="T1836" s="1">
        <v>2</v>
      </c>
      <c r="U1836" s="1">
        <v>0</v>
      </c>
      <c r="V1836" s="1">
        <v>0</v>
      </c>
    </row>
    <row r="1837" spans="1:24" x14ac:dyDescent="0.35">
      <c r="A1837" s="1">
        <v>440544</v>
      </c>
      <c r="B1837" s="1" t="s">
        <v>2357</v>
      </c>
      <c r="C1837" s="1">
        <v>104374207</v>
      </c>
      <c r="D1837" s="1">
        <v>544</v>
      </c>
      <c r="E1837" s="1" t="s">
        <v>48</v>
      </c>
      <c r="F1837" s="1" t="s">
        <v>48</v>
      </c>
      <c r="G1837" s="1" t="s">
        <v>48</v>
      </c>
      <c r="H1837" s="1" t="s">
        <v>48</v>
      </c>
      <c r="S1837" s="1">
        <v>44</v>
      </c>
      <c r="T1837" s="1">
        <v>2</v>
      </c>
      <c r="U1837" s="1">
        <v>0</v>
      </c>
      <c r="V1837" s="1">
        <v>0</v>
      </c>
    </row>
    <row r="1838" spans="1:24" x14ac:dyDescent="0.35">
      <c r="A1838" s="1">
        <v>450544</v>
      </c>
      <c r="B1838" s="1" t="s">
        <v>2358</v>
      </c>
      <c r="C1838" s="1">
        <v>104374207</v>
      </c>
      <c r="D1838" s="1">
        <v>544</v>
      </c>
      <c r="E1838" s="1" t="s">
        <v>48</v>
      </c>
      <c r="F1838" s="1" t="s">
        <v>48</v>
      </c>
      <c r="G1838" s="1" t="s">
        <v>48</v>
      </c>
      <c r="H1838" s="1" t="s">
        <v>48</v>
      </c>
      <c r="S1838" s="1">
        <v>45</v>
      </c>
      <c r="T1838" s="1">
        <v>2</v>
      </c>
      <c r="U1838" s="1">
        <v>0</v>
      </c>
      <c r="V1838" s="1">
        <v>0</v>
      </c>
    </row>
    <row r="1839" spans="1:24" x14ac:dyDescent="0.35">
      <c r="A1839" s="1">
        <v>460544</v>
      </c>
      <c r="B1839" s="1" t="s">
        <v>2359</v>
      </c>
      <c r="C1839" s="1">
        <v>104374207</v>
      </c>
      <c r="D1839" s="1">
        <v>544</v>
      </c>
      <c r="E1839" s="1" t="s">
        <v>48</v>
      </c>
      <c r="F1839" s="1" t="s">
        <v>48</v>
      </c>
      <c r="G1839" s="1" t="s">
        <v>48</v>
      </c>
      <c r="H1839" s="1" t="s">
        <v>48</v>
      </c>
      <c r="S1839" s="1">
        <v>46</v>
      </c>
      <c r="T1839" s="1">
        <v>2</v>
      </c>
      <c r="U1839" s="1">
        <v>0</v>
      </c>
      <c r="V1839" s="1">
        <v>0</v>
      </c>
    </row>
    <row r="1840" spans="1:24" x14ac:dyDescent="0.35">
      <c r="A1840" s="1">
        <v>470544</v>
      </c>
      <c r="B1840" s="1" t="s">
        <v>2360</v>
      </c>
      <c r="C1840" s="1">
        <v>104374207</v>
      </c>
      <c r="D1840" s="1">
        <v>544</v>
      </c>
      <c r="E1840" s="1" t="s">
        <v>48</v>
      </c>
      <c r="F1840" s="1" t="s">
        <v>48</v>
      </c>
      <c r="G1840" s="1" t="s">
        <v>48</v>
      </c>
      <c r="H1840" s="1" t="s">
        <v>48</v>
      </c>
      <c r="S1840" s="1">
        <v>47</v>
      </c>
      <c r="T1840" s="1">
        <v>2</v>
      </c>
      <c r="U1840" s="1">
        <v>0</v>
      </c>
      <c r="V1840" s="1">
        <v>0</v>
      </c>
    </row>
    <row r="1841" spans="1:24" x14ac:dyDescent="0.35">
      <c r="A1841" s="1">
        <v>290259</v>
      </c>
      <c r="B1841" s="1" t="s">
        <v>2341</v>
      </c>
      <c r="C1841" s="1">
        <v>104375003</v>
      </c>
      <c r="D1841" s="1">
        <v>259</v>
      </c>
      <c r="E1841" s="1" t="s">
        <v>2457</v>
      </c>
      <c r="F1841" s="1" t="s">
        <v>96</v>
      </c>
      <c r="G1841" s="1" t="s">
        <v>376</v>
      </c>
      <c r="H1841" s="1" t="s">
        <v>916</v>
      </c>
      <c r="I1841" s="1">
        <v>1162316.07</v>
      </c>
      <c r="J1841" s="1">
        <v>175420.68</v>
      </c>
      <c r="K1841" s="1">
        <v>307754</v>
      </c>
      <c r="L1841" s="1">
        <v>9784353</v>
      </c>
      <c r="S1841" s="1">
        <v>29</v>
      </c>
      <c r="T1841" s="1">
        <v>1</v>
      </c>
      <c r="U1841" s="1">
        <v>11429844</v>
      </c>
      <c r="V1841" s="1">
        <v>0</v>
      </c>
    </row>
    <row r="1842" spans="1:24" x14ac:dyDescent="0.35">
      <c r="A1842" s="1">
        <v>300259</v>
      </c>
      <c r="B1842" s="1" t="s">
        <v>2343</v>
      </c>
      <c r="C1842" s="1">
        <v>104375003</v>
      </c>
      <c r="D1842" s="1">
        <v>259</v>
      </c>
      <c r="E1842" s="1" t="s">
        <v>2457</v>
      </c>
      <c r="F1842" s="1" t="s">
        <v>96</v>
      </c>
      <c r="G1842" s="1" t="s">
        <v>376</v>
      </c>
      <c r="H1842" s="1" t="s">
        <v>916</v>
      </c>
      <c r="I1842" s="1">
        <v>1168584.3</v>
      </c>
      <c r="J1842" s="1">
        <v>189857.78</v>
      </c>
      <c r="K1842" s="1">
        <v>307754</v>
      </c>
      <c r="L1842" s="1">
        <v>9907875</v>
      </c>
      <c r="M1842" s="1">
        <v>0.12352199852466583</v>
      </c>
      <c r="N1842" s="1">
        <v>1.2624442577362061</v>
      </c>
      <c r="O1842" s="1">
        <v>6.2682298012077808E-3</v>
      </c>
      <c r="P1842" s="1">
        <v>0.53928792476654053</v>
      </c>
      <c r="Q1842" s="1">
        <v>0</v>
      </c>
      <c r="R1842" s="1">
        <v>1.4437099918723106E-2</v>
      </c>
      <c r="S1842" s="1">
        <v>30</v>
      </c>
      <c r="T1842" s="1">
        <v>1</v>
      </c>
      <c r="U1842" s="1">
        <v>11574071</v>
      </c>
      <c r="V1842" s="1">
        <v>0.14422732591629028</v>
      </c>
      <c r="W1842" s="1">
        <v>1.2618457078933716</v>
      </c>
      <c r="X1842" s="1">
        <v>1.2618457078933716</v>
      </c>
    </row>
    <row r="1843" spans="1:24" x14ac:dyDescent="0.35">
      <c r="A1843" s="1">
        <v>310259</v>
      </c>
      <c r="B1843" s="1" t="s">
        <v>2344</v>
      </c>
      <c r="C1843" s="1">
        <v>104375003</v>
      </c>
      <c r="D1843" s="1">
        <v>259</v>
      </c>
      <c r="E1843" s="1" t="s">
        <v>2457</v>
      </c>
      <c r="F1843" s="1" t="s">
        <v>96</v>
      </c>
      <c r="G1843" s="1" t="s">
        <v>376</v>
      </c>
      <c r="H1843" s="1" t="s">
        <v>916</v>
      </c>
      <c r="I1843" s="1">
        <v>1181643.18</v>
      </c>
      <c r="J1843" s="1">
        <v>119800.8</v>
      </c>
      <c r="K1843" s="1">
        <v>307754</v>
      </c>
      <c r="L1843" s="1">
        <v>9938119</v>
      </c>
      <c r="M1843" s="1">
        <v>3.0244000256061554E-2</v>
      </c>
      <c r="N1843" s="1">
        <v>0.30525213479995728</v>
      </c>
      <c r="O1843" s="1">
        <v>1.3058880344033241E-2</v>
      </c>
      <c r="P1843" s="1">
        <v>1.1174957752227783</v>
      </c>
      <c r="Q1843" s="1">
        <v>0</v>
      </c>
      <c r="R1843" s="1">
        <v>-7.0056982338428497E-2</v>
      </c>
      <c r="S1843" s="1">
        <v>31</v>
      </c>
      <c r="T1843" s="1">
        <v>1</v>
      </c>
      <c r="U1843" s="1">
        <v>11547317</v>
      </c>
      <c r="V1843" s="1">
        <v>-2.6754103600978851E-2</v>
      </c>
      <c r="W1843" s="1">
        <v>-0.23115462064743042</v>
      </c>
      <c r="X1843" s="1">
        <v>-0.23115462064743042</v>
      </c>
    </row>
    <row r="1844" spans="1:24" x14ac:dyDescent="0.35">
      <c r="A1844" s="1">
        <v>320259</v>
      </c>
      <c r="B1844" s="1" t="s">
        <v>2345</v>
      </c>
      <c r="C1844" s="1">
        <v>104375003</v>
      </c>
      <c r="D1844" s="1">
        <v>259</v>
      </c>
      <c r="E1844" s="1" t="s">
        <v>2457</v>
      </c>
      <c r="F1844" s="1" t="s">
        <v>96</v>
      </c>
      <c r="G1844" s="1" t="s">
        <v>376</v>
      </c>
      <c r="H1844" s="1" t="s">
        <v>916</v>
      </c>
      <c r="I1844" s="1">
        <v>1177694.42</v>
      </c>
      <c r="J1844" s="1">
        <v>114801.62</v>
      </c>
      <c r="L1844" s="1">
        <v>9972424</v>
      </c>
      <c r="M1844" s="1">
        <v>3.4304998815059662E-2</v>
      </c>
      <c r="N1844" s="1">
        <v>0.34518605470657349</v>
      </c>
      <c r="O1844" s="1">
        <v>-3.9487602189183235E-3</v>
      </c>
      <c r="P1844" s="1">
        <v>-0.33417531847953796</v>
      </c>
      <c r="R1844" s="1">
        <v>-4.9991798587143421E-3</v>
      </c>
      <c r="S1844" s="1">
        <v>32</v>
      </c>
      <c r="T1844" s="1">
        <v>1</v>
      </c>
      <c r="U1844" s="1">
        <v>11264920</v>
      </c>
      <c r="V1844" s="1">
        <v>2.5357058271765709E-2</v>
      </c>
      <c r="W1844" s="1">
        <v>-2.445563793182373</v>
      </c>
      <c r="X1844" s="1">
        <v>-2.445563793182373</v>
      </c>
    </row>
    <row r="1845" spans="1:24" x14ac:dyDescent="0.35">
      <c r="A1845" s="1">
        <v>330259</v>
      </c>
      <c r="B1845" s="1" t="s">
        <v>2346</v>
      </c>
      <c r="C1845" s="1">
        <v>104375003</v>
      </c>
      <c r="D1845" s="1">
        <v>259</v>
      </c>
      <c r="E1845" s="1" t="s">
        <v>2457</v>
      </c>
      <c r="F1845" s="1" t="s">
        <v>96</v>
      </c>
      <c r="G1845" s="1" t="s">
        <v>376</v>
      </c>
      <c r="H1845" s="1" t="s">
        <v>916</v>
      </c>
      <c r="I1845" s="1">
        <v>1225753.56</v>
      </c>
      <c r="J1845" s="1">
        <v>118811.26</v>
      </c>
      <c r="K1845" s="1">
        <v>307754</v>
      </c>
      <c r="L1845" s="1">
        <v>10099291</v>
      </c>
      <c r="M1845" s="1">
        <v>0.12686699628829956</v>
      </c>
      <c r="N1845" s="1">
        <v>1.2721781730651855</v>
      </c>
      <c r="O1845" s="1">
        <v>4.8059139400720596E-2</v>
      </c>
      <c r="P1845" s="1">
        <v>4.0807819366455078</v>
      </c>
      <c r="R1845" s="1">
        <v>4.0096398442983627E-3</v>
      </c>
      <c r="S1845" s="1">
        <v>33</v>
      </c>
      <c r="T1845" s="1">
        <v>1</v>
      </c>
      <c r="U1845" s="1">
        <v>11751610</v>
      </c>
      <c r="V1845" s="1">
        <v>0.17893576622009277</v>
      </c>
      <c r="W1845" s="1">
        <v>4.3204035758972168</v>
      </c>
      <c r="X1845" s="1">
        <v>4.3204035758972168</v>
      </c>
    </row>
    <row r="1846" spans="1:24" x14ac:dyDescent="0.35">
      <c r="A1846" s="1">
        <v>340259</v>
      </c>
      <c r="B1846" s="1" t="s">
        <v>2347</v>
      </c>
      <c r="C1846" s="1">
        <v>104375003</v>
      </c>
      <c r="D1846" s="1">
        <v>259</v>
      </c>
      <c r="E1846" s="1" t="s">
        <v>2457</v>
      </c>
      <c r="F1846" s="1" t="s">
        <v>96</v>
      </c>
      <c r="G1846" s="1" t="s">
        <v>376</v>
      </c>
      <c r="H1846" s="1" t="s">
        <v>916</v>
      </c>
      <c r="I1846" s="1">
        <v>1225722.1000000001</v>
      </c>
      <c r="J1846" s="1">
        <v>124300</v>
      </c>
      <c r="K1846" s="1">
        <v>307754</v>
      </c>
      <c r="L1846" s="1">
        <v>10099287</v>
      </c>
      <c r="M1846" s="1">
        <v>-3.9999999899009708E-6</v>
      </c>
      <c r="N1846" s="1">
        <v>-3.9606740756426007E-5</v>
      </c>
      <c r="O1846" s="1">
        <v>-3.1460000172955915E-5</v>
      </c>
      <c r="P1846" s="1">
        <v>-2.5665843859314919E-3</v>
      </c>
      <c r="Q1846" s="1">
        <v>0</v>
      </c>
      <c r="R1846" s="1">
        <v>5.4887398146092892E-3</v>
      </c>
      <c r="S1846" s="1">
        <v>34</v>
      </c>
      <c r="T1846" s="1">
        <v>1</v>
      </c>
      <c r="U1846" s="1">
        <v>11757063</v>
      </c>
      <c r="V1846" s="1">
        <v>5.4532797075808048E-3</v>
      </c>
      <c r="W1846" s="1">
        <v>4.6402152627706528E-2</v>
      </c>
      <c r="X1846" s="1">
        <v>4.6402152627706528E-2</v>
      </c>
    </row>
    <row r="1847" spans="1:24" x14ac:dyDescent="0.35">
      <c r="A1847" s="1">
        <v>350259</v>
      </c>
      <c r="B1847" s="1" t="s">
        <v>2348</v>
      </c>
      <c r="C1847" s="1">
        <v>104375003</v>
      </c>
      <c r="D1847" s="1">
        <v>259</v>
      </c>
      <c r="E1847" s="1" t="s">
        <v>2457</v>
      </c>
      <c r="F1847" s="1" t="s">
        <v>96</v>
      </c>
      <c r="G1847" s="1" t="s">
        <v>376</v>
      </c>
      <c r="H1847" s="1" t="s">
        <v>916</v>
      </c>
      <c r="I1847" s="1">
        <v>1242567.1399999999</v>
      </c>
      <c r="J1847" s="1">
        <v>141174.04999999999</v>
      </c>
      <c r="K1847" s="1">
        <v>307754</v>
      </c>
      <c r="L1847" s="1">
        <v>10198479</v>
      </c>
      <c r="M1847" s="1">
        <v>9.9192000925540924E-2</v>
      </c>
      <c r="N1847" s="1">
        <v>0.98216831684112549</v>
      </c>
      <c r="O1847" s="1">
        <v>1.6845040023326874E-2</v>
      </c>
      <c r="P1847" s="1">
        <v>1.3742952346801758</v>
      </c>
      <c r="Q1847" s="1">
        <v>0</v>
      </c>
      <c r="R1847" s="1">
        <v>1.6874050721526146E-2</v>
      </c>
      <c r="S1847" s="1">
        <v>35</v>
      </c>
      <c r="T1847" s="1">
        <v>1</v>
      </c>
      <c r="U1847" s="1">
        <v>11889974</v>
      </c>
      <c r="V1847" s="1">
        <v>0.1329110860824585</v>
      </c>
      <c r="W1847" s="1">
        <v>1.1304779052734375</v>
      </c>
      <c r="X1847" s="1">
        <v>1.1304779052734375</v>
      </c>
    </row>
    <row r="1848" spans="1:24" x14ac:dyDescent="0.35">
      <c r="A1848" s="1">
        <v>360259</v>
      </c>
      <c r="B1848" s="1" t="s">
        <v>2349</v>
      </c>
      <c r="C1848" s="1">
        <v>104375003</v>
      </c>
      <c r="D1848" s="1">
        <v>259</v>
      </c>
      <c r="E1848" s="1" t="s">
        <v>2457</v>
      </c>
      <c r="F1848" s="1" t="s">
        <v>96</v>
      </c>
      <c r="G1848" s="1" t="s">
        <v>376</v>
      </c>
      <c r="H1848" s="1" t="s">
        <v>916</v>
      </c>
      <c r="I1848" s="1">
        <v>1308838.81</v>
      </c>
      <c r="J1848" s="1">
        <v>122757.8</v>
      </c>
      <c r="K1848" s="1">
        <v>307754</v>
      </c>
      <c r="L1848" s="1">
        <v>10657039</v>
      </c>
      <c r="M1848" s="1">
        <v>0.45855998992919922</v>
      </c>
      <c r="N1848" s="1">
        <v>4.4963569641113281</v>
      </c>
      <c r="O1848" s="1">
        <v>6.6271670162677765E-2</v>
      </c>
      <c r="P1848" s="1">
        <v>5.3334479331970215</v>
      </c>
      <c r="Q1848" s="1">
        <v>0</v>
      </c>
      <c r="R1848" s="1">
        <v>-1.8416250124573708E-2</v>
      </c>
      <c r="S1848" s="1">
        <v>36</v>
      </c>
      <c r="T1848" s="1">
        <v>1</v>
      </c>
      <c r="U1848" s="1">
        <v>12396390</v>
      </c>
      <c r="V1848" s="1">
        <v>0.50641542673110962</v>
      </c>
      <c r="W1848" s="1">
        <v>4.2591853141784668</v>
      </c>
      <c r="X1848" s="1">
        <v>4.2591853141784668</v>
      </c>
    </row>
    <row r="1849" spans="1:24" x14ac:dyDescent="0.35">
      <c r="A1849" s="1">
        <v>370259</v>
      </c>
      <c r="B1849" s="1" t="s">
        <v>2350</v>
      </c>
      <c r="C1849" s="1">
        <v>104375003</v>
      </c>
      <c r="D1849" s="1">
        <v>259</v>
      </c>
      <c r="E1849" s="1" t="s">
        <v>2457</v>
      </c>
      <c r="F1849" s="1" t="s">
        <v>96</v>
      </c>
      <c r="G1849" s="1" t="s">
        <v>376</v>
      </c>
      <c r="H1849" s="1" t="s">
        <v>916</v>
      </c>
      <c r="I1849" s="1">
        <v>1331391.48</v>
      </c>
      <c r="J1849" s="1">
        <v>162958.1</v>
      </c>
      <c r="K1849" s="1">
        <v>307754</v>
      </c>
      <c r="L1849" s="1">
        <v>11015055</v>
      </c>
      <c r="M1849" s="1">
        <v>0.35801601409912109</v>
      </c>
      <c r="N1849" s="1">
        <v>3.3594322204589844</v>
      </c>
      <c r="O1849" s="1">
        <v>2.2552670910954475E-2</v>
      </c>
      <c r="P1849" s="1">
        <v>1.7231051921844482</v>
      </c>
      <c r="Q1849" s="1">
        <v>0</v>
      </c>
      <c r="R1849" s="1">
        <v>4.0200300514698029E-2</v>
      </c>
      <c r="S1849" s="1">
        <v>37</v>
      </c>
      <c r="T1849" s="1">
        <v>1</v>
      </c>
      <c r="U1849" s="1">
        <v>12817159</v>
      </c>
      <c r="V1849" s="1">
        <v>0.42076897621154785</v>
      </c>
      <c r="W1849" s="1">
        <v>3.3942866325378418</v>
      </c>
      <c r="X1849" s="1">
        <v>3.3942866325378418</v>
      </c>
    </row>
    <row r="1850" spans="1:24" x14ac:dyDescent="0.35">
      <c r="A1850" s="1">
        <v>380259</v>
      </c>
      <c r="B1850" s="1" t="s">
        <v>2351</v>
      </c>
      <c r="C1850" s="1">
        <v>104375003</v>
      </c>
      <c r="D1850" s="1">
        <v>259</v>
      </c>
      <c r="E1850" s="1" t="s">
        <v>2457</v>
      </c>
      <c r="F1850" s="1" t="s">
        <v>96</v>
      </c>
      <c r="G1850" s="1" t="s">
        <v>376</v>
      </c>
      <c r="H1850" s="1" t="s">
        <v>916</v>
      </c>
      <c r="I1850" s="1">
        <v>1370458</v>
      </c>
      <c r="J1850" s="1">
        <v>122725</v>
      </c>
      <c r="K1850" s="1">
        <v>473970.0625</v>
      </c>
      <c r="L1850" s="1">
        <v>11157011</v>
      </c>
      <c r="M1850" s="1">
        <v>0.14195600152015686</v>
      </c>
      <c r="N1850" s="1">
        <v>1.2887452840805054</v>
      </c>
      <c r="O1850" s="1">
        <v>3.906651958823204E-2</v>
      </c>
      <c r="P1850" s="1">
        <v>2.9342625141143799</v>
      </c>
      <c r="Q1850" s="1">
        <v>0.16621606051921844</v>
      </c>
      <c r="R1850" s="1">
        <v>-4.0233101695775986E-2</v>
      </c>
      <c r="S1850" s="1">
        <v>38</v>
      </c>
      <c r="T1850" s="1">
        <v>1</v>
      </c>
      <c r="U1850" s="1">
        <v>13124164</v>
      </c>
      <c r="V1850" s="1">
        <v>0.30700546503067017</v>
      </c>
      <c r="W1850" s="1">
        <v>2.3952655792236328</v>
      </c>
      <c r="X1850" s="1">
        <v>2.3952655792236328</v>
      </c>
    </row>
    <row r="1851" spans="1:24" x14ac:dyDescent="0.35">
      <c r="A1851" s="1">
        <v>390259</v>
      </c>
      <c r="B1851" s="1" t="s">
        <v>2352</v>
      </c>
      <c r="C1851" s="1">
        <v>104375003</v>
      </c>
      <c r="D1851" s="1">
        <v>259</v>
      </c>
      <c r="E1851" s="1" t="s">
        <v>2457</v>
      </c>
      <c r="F1851" s="1" t="s">
        <v>96</v>
      </c>
      <c r="G1851" s="1" t="s">
        <v>376</v>
      </c>
      <c r="H1851" s="1" t="s">
        <v>916</v>
      </c>
      <c r="I1851" s="1">
        <v>1376318</v>
      </c>
      <c r="J1851" s="1">
        <v>152680</v>
      </c>
      <c r="K1851" s="1">
        <v>889241.0625</v>
      </c>
      <c r="L1851" s="1">
        <v>11223887</v>
      </c>
      <c r="M1851" s="1">
        <v>6.687600165605545E-2</v>
      </c>
      <c r="N1851" s="1">
        <v>0.5994078516960144</v>
      </c>
      <c r="O1851" s="1">
        <v>5.859999917447567E-3</v>
      </c>
      <c r="P1851" s="1">
        <v>0.42759427428245544</v>
      </c>
      <c r="Q1851" s="1">
        <v>0.41527101397514343</v>
      </c>
      <c r="R1851" s="1">
        <v>2.9954999685287476E-2</v>
      </c>
      <c r="S1851" s="1">
        <v>39</v>
      </c>
      <c r="T1851" s="1">
        <v>1</v>
      </c>
      <c r="U1851" s="1">
        <v>13642126</v>
      </c>
      <c r="V1851" s="1">
        <v>0.51796203851699829</v>
      </c>
      <c r="W1851" s="1">
        <v>3.9466285705566406</v>
      </c>
      <c r="X1851" s="1">
        <v>3.9466285705566406</v>
      </c>
    </row>
    <row r="1852" spans="1:24" x14ac:dyDescent="0.35">
      <c r="A1852" s="1">
        <v>400259</v>
      </c>
      <c r="B1852" s="1" t="s">
        <v>2353</v>
      </c>
      <c r="C1852" s="1">
        <v>104375003</v>
      </c>
      <c r="D1852" s="1">
        <v>259</v>
      </c>
      <c r="E1852" s="1" t="s">
        <v>2457</v>
      </c>
      <c r="F1852" s="1" t="s">
        <v>96</v>
      </c>
      <c r="G1852" s="1" t="s">
        <v>376</v>
      </c>
      <c r="H1852" s="1" t="s">
        <v>916</v>
      </c>
      <c r="S1852" s="1">
        <v>40</v>
      </c>
      <c r="T1852" s="1">
        <v>1</v>
      </c>
      <c r="U1852" s="1">
        <v>0</v>
      </c>
      <c r="V1852" s="1">
        <v>0</v>
      </c>
      <c r="W1852" s="1">
        <v>-100</v>
      </c>
      <c r="X1852" s="1">
        <v>-100</v>
      </c>
    </row>
    <row r="1853" spans="1:24" x14ac:dyDescent="0.35">
      <c r="A1853" s="1">
        <v>410259</v>
      </c>
      <c r="B1853" s="1" t="s">
        <v>2354</v>
      </c>
      <c r="C1853" s="1">
        <v>104375003</v>
      </c>
      <c r="D1853" s="1">
        <v>259</v>
      </c>
      <c r="E1853" s="1" t="s">
        <v>2457</v>
      </c>
      <c r="F1853" s="1" t="s">
        <v>96</v>
      </c>
      <c r="G1853" s="1" t="s">
        <v>376</v>
      </c>
      <c r="H1853" s="1" t="s">
        <v>916</v>
      </c>
      <c r="S1853" s="1">
        <v>41</v>
      </c>
      <c r="T1853" s="1">
        <v>1</v>
      </c>
      <c r="U1853" s="1">
        <v>0</v>
      </c>
      <c r="V1853" s="1">
        <v>0</v>
      </c>
    </row>
    <row r="1854" spans="1:24" x14ac:dyDescent="0.35">
      <c r="A1854" s="1">
        <v>420259</v>
      </c>
      <c r="B1854" s="1" t="s">
        <v>2355</v>
      </c>
      <c r="C1854" s="1">
        <v>104375003</v>
      </c>
      <c r="D1854" s="1">
        <v>259</v>
      </c>
      <c r="E1854" s="1" t="s">
        <v>2457</v>
      </c>
      <c r="F1854" s="1" t="s">
        <v>96</v>
      </c>
      <c r="G1854" s="1" t="s">
        <v>376</v>
      </c>
      <c r="H1854" s="1" t="s">
        <v>916</v>
      </c>
      <c r="S1854" s="1">
        <v>42</v>
      </c>
      <c r="T1854" s="1">
        <v>1</v>
      </c>
      <c r="U1854" s="1">
        <v>0</v>
      </c>
      <c r="V1854" s="1">
        <v>0</v>
      </c>
    </row>
    <row r="1855" spans="1:24" x14ac:dyDescent="0.35">
      <c r="A1855" s="1">
        <v>430259</v>
      </c>
      <c r="B1855" s="1" t="s">
        <v>2356</v>
      </c>
      <c r="C1855" s="1">
        <v>104375003</v>
      </c>
      <c r="D1855" s="1">
        <v>259</v>
      </c>
      <c r="E1855" s="1" t="s">
        <v>2457</v>
      </c>
      <c r="F1855" s="1" t="s">
        <v>96</v>
      </c>
      <c r="G1855" s="1" t="s">
        <v>376</v>
      </c>
      <c r="H1855" s="1" t="s">
        <v>916</v>
      </c>
      <c r="S1855" s="1">
        <v>43</v>
      </c>
      <c r="T1855" s="1">
        <v>1</v>
      </c>
      <c r="U1855" s="1">
        <v>0</v>
      </c>
      <c r="V1855" s="1">
        <v>0</v>
      </c>
    </row>
    <row r="1856" spans="1:24" x14ac:dyDescent="0.35">
      <c r="A1856" s="1">
        <v>440259</v>
      </c>
      <c r="B1856" s="1" t="s">
        <v>2357</v>
      </c>
      <c r="C1856" s="1">
        <v>104375003</v>
      </c>
      <c r="D1856" s="1">
        <v>259</v>
      </c>
      <c r="E1856" s="1" t="s">
        <v>2457</v>
      </c>
      <c r="F1856" s="1" t="s">
        <v>96</v>
      </c>
      <c r="G1856" s="1" t="s">
        <v>376</v>
      </c>
      <c r="H1856" s="1" t="s">
        <v>916</v>
      </c>
      <c r="S1856" s="1">
        <v>44</v>
      </c>
      <c r="T1856" s="1">
        <v>1</v>
      </c>
      <c r="U1856" s="1">
        <v>0</v>
      </c>
      <c r="V1856" s="1">
        <v>0</v>
      </c>
    </row>
    <row r="1857" spans="1:24" x14ac:dyDescent="0.35">
      <c r="A1857" s="1">
        <v>450259</v>
      </c>
      <c r="B1857" s="1" t="s">
        <v>2358</v>
      </c>
      <c r="C1857" s="1">
        <v>104375003</v>
      </c>
      <c r="D1857" s="1">
        <v>259</v>
      </c>
      <c r="E1857" s="1" t="s">
        <v>2457</v>
      </c>
      <c r="F1857" s="1" t="s">
        <v>96</v>
      </c>
      <c r="G1857" s="1" t="s">
        <v>376</v>
      </c>
      <c r="H1857" s="1" t="s">
        <v>916</v>
      </c>
      <c r="S1857" s="1">
        <v>45</v>
      </c>
      <c r="T1857" s="1">
        <v>1</v>
      </c>
      <c r="U1857" s="1">
        <v>0</v>
      </c>
      <c r="V1857" s="1">
        <v>0</v>
      </c>
    </row>
    <row r="1858" spans="1:24" x14ac:dyDescent="0.35">
      <c r="A1858" s="1">
        <v>460259</v>
      </c>
      <c r="B1858" s="1" t="s">
        <v>2359</v>
      </c>
      <c r="C1858" s="1">
        <v>104375003</v>
      </c>
      <c r="D1858" s="1">
        <v>259</v>
      </c>
      <c r="E1858" s="1" t="s">
        <v>2457</v>
      </c>
      <c r="F1858" s="1" t="s">
        <v>96</v>
      </c>
      <c r="G1858" s="1" t="s">
        <v>376</v>
      </c>
      <c r="H1858" s="1" t="s">
        <v>916</v>
      </c>
      <c r="S1858" s="1">
        <v>46</v>
      </c>
      <c r="T1858" s="1">
        <v>1</v>
      </c>
      <c r="U1858" s="1">
        <v>0</v>
      </c>
      <c r="V1858" s="1">
        <v>0</v>
      </c>
    </row>
    <row r="1859" spans="1:24" x14ac:dyDescent="0.35">
      <c r="A1859" s="1">
        <v>470259</v>
      </c>
      <c r="B1859" s="1" t="s">
        <v>2360</v>
      </c>
      <c r="C1859" s="1">
        <v>104375003</v>
      </c>
      <c r="D1859" s="1">
        <v>259</v>
      </c>
      <c r="E1859" s="1" t="s">
        <v>2457</v>
      </c>
      <c r="F1859" s="1" t="s">
        <v>96</v>
      </c>
      <c r="G1859" s="1" t="s">
        <v>376</v>
      </c>
      <c r="H1859" s="1" t="s">
        <v>916</v>
      </c>
      <c r="S1859" s="1">
        <v>47</v>
      </c>
      <c r="T1859" s="1">
        <v>1</v>
      </c>
      <c r="U1859" s="1">
        <v>0</v>
      </c>
      <c r="V1859" s="1">
        <v>0</v>
      </c>
    </row>
    <row r="1860" spans="1:24" x14ac:dyDescent="0.35">
      <c r="A1860" s="1">
        <v>480259</v>
      </c>
      <c r="B1860" s="1" t="s">
        <v>2361</v>
      </c>
      <c r="C1860" s="1">
        <v>104375003</v>
      </c>
      <c r="D1860" s="1">
        <v>259</v>
      </c>
      <c r="E1860" s="1" t="s">
        <v>2457</v>
      </c>
      <c r="F1860" s="1" t="s">
        <v>96</v>
      </c>
      <c r="G1860" s="1" t="s">
        <v>376</v>
      </c>
      <c r="H1860" s="1" t="s">
        <v>916</v>
      </c>
      <c r="S1860" s="1">
        <v>48</v>
      </c>
      <c r="T1860" s="1">
        <v>1</v>
      </c>
      <c r="U1860" s="1">
        <v>0</v>
      </c>
      <c r="V1860" s="1">
        <v>0</v>
      </c>
    </row>
    <row r="1861" spans="1:24" x14ac:dyDescent="0.35">
      <c r="A1861" s="1">
        <v>290278</v>
      </c>
      <c r="B1861" s="1" t="s">
        <v>2341</v>
      </c>
      <c r="C1861" s="1">
        <v>104375203</v>
      </c>
      <c r="D1861" s="1">
        <v>278</v>
      </c>
      <c r="E1861" s="1" t="s">
        <v>2458</v>
      </c>
      <c r="F1861" s="1" t="s">
        <v>96</v>
      </c>
      <c r="G1861" s="1" t="s">
        <v>376</v>
      </c>
      <c r="H1861" s="1" t="s">
        <v>916</v>
      </c>
      <c r="I1861" s="1">
        <v>650969.56999999995</v>
      </c>
      <c r="K1861" s="1">
        <v>123210</v>
      </c>
      <c r="L1861" s="1">
        <v>3112831.75</v>
      </c>
      <c r="S1861" s="1">
        <v>29</v>
      </c>
      <c r="T1861" s="1">
        <v>1</v>
      </c>
      <c r="U1861" s="1">
        <v>3887011.25</v>
      </c>
      <c r="V1861" s="1">
        <v>0</v>
      </c>
    </row>
    <row r="1862" spans="1:24" x14ac:dyDescent="0.35">
      <c r="A1862" s="1">
        <v>300278</v>
      </c>
      <c r="B1862" s="1" t="s">
        <v>2343</v>
      </c>
      <c r="C1862" s="1">
        <v>104375203</v>
      </c>
      <c r="D1862" s="1">
        <v>278</v>
      </c>
      <c r="E1862" s="1" t="s">
        <v>2458</v>
      </c>
      <c r="F1862" s="1" t="s">
        <v>96</v>
      </c>
      <c r="G1862" s="1" t="s">
        <v>376</v>
      </c>
      <c r="H1862" s="1" t="s">
        <v>916</v>
      </c>
      <c r="I1862" s="1">
        <v>658101.43999999994</v>
      </c>
      <c r="K1862" s="1">
        <v>157788</v>
      </c>
      <c r="L1862" s="1">
        <v>3188768.75</v>
      </c>
      <c r="M1862" s="1">
        <v>7.5937002897262573E-2</v>
      </c>
      <c r="N1862" s="1">
        <v>2.4394829273223877</v>
      </c>
      <c r="O1862" s="1">
        <v>7.1318699046969414E-3</v>
      </c>
      <c r="P1862" s="1">
        <v>1.0955765247344971</v>
      </c>
      <c r="Q1862" s="1">
        <v>3.4577999264001846E-2</v>
      </c>
      <c r="S1862" s="1">
        <v>30</v>
      </c>
      <c r="T1862" s="1">
        <v>1</v>
      </c>
      <c r="U1862" s="1">
        <v>4004658.25</v>
      </c>
      <c r="V1862" s="1">
        <v>0.11764687299728394</v>
      </c>
      <c r="W1862" s="1">
        <v>3.026669979095459</v>
      </c>
      <c r="X1862" s="1">
        <v>3.026669979095459</v>
      </c>
    </row>
    <row r="1863" spans="1:24" x14ac:dyDescent="0.35">
      <c r="A1863" s="1">
        <v>310278</v>
      </c>
      <c r="B1863" s="1" t="s">
        <v>2344</v>
      </c>
      <c r="C1863" s="1">
        <v>104375203</v>
      </c>
      <c r="D1863" s="1">
        <v>278</v>
      </c>
      <c r="E1863" s="1" t="s">
        <v>2458</v>
      </c>
      <c r="F1863" s="1" t="s">
        <v>96</v>
      </c>
      <c r="G1863" s="1" t="s">
        <v>376</v>
      </c>
      <c r="H1863" s="1" t="s">
        <v>916</v>
      </c>
      <c r="I1863" s="1">
        <v>664729.09</v>
      </c>
      <c r="K1863" s="1">
        <v>140499</v>
      </c>
      <c r="L1863" s="1">
        <v>3212173.75</v>
      </c>
      <c r="M1863" s="1">
        <v>2.3405000567436218E-2</v>
      </c>
      <c r="N1863" s="1">
        <v>0.7339823842048645</v>
      </c>
      <c r="O1863" s="1">
        <v>6.6276500001549721E-3</v>
      </c>
      <c r="P1863" s="1">
        <v>1.0070863962173462</v>
      </c>
      <c r="Q1863" s="1">
        <v>-1.7288999632000923E-2</v>
      </c>
      <c r="S1863" s="1">
        <v>31</v>
      </c>
      <c r="T1863" s="1">
        <v>1</v>
      </c>
      <c r="U1863" s="1">
        <v>4017401.75</v>
      </c>
      <c r="V1863" s="1">
        <v>1.2743650935590267E-2</v>
      </c>
      <c r="W1863" s="1">
        <v>0.31821691989898682</v>
      </c>
      <c r="X1863" s="1">
        <v>0.31821691989898682</v>
      </c>
    </row>
    <row r="1864" spans="1:24" x14ac:dyDescent="0.35">
      <c r="A1864" s="1">
        <v>320278</v>
      </c>
      <c r="B1864" s="1" t="s">
        <v>2345</v>
      </c>
      <c r="C1864" s="1">
        <v>104375203</v>
      </c>
      <c r="D1864" s="1">
        <v>278</v>
      </c>
      <c r="E1864" s="1" t="s">
        <v>2458</v>
      </c>
      <c r="F1864" s="1" t="s">
        <v>96</v>
      </c>
      <c r="G1864" s="1" t="s">
        <v>376</v>
      </c>
      <c r="H1864" s="1" t="s">
        <v>916</v>
      </c>
      <c r="I1864" s="1">
        <v>672410.49</v>
      </c>
      <c r="K1864" s="1">
        <v>140499</v>
      </c>
      <c r="L1864" s="1">
        <v>3245179</v>
      </c>
      <c r="M1864" s="1">
        <v>3.3005248755216599E-2</v>
      </c>
      <c r="N1864" s="1">
        <v>1.0275051593780518</v>
      </c>
      <c r="O1864" s="1">
        <v>7.6814000494778156E-3</v>
      </c>
      <c r="P1864" s="1">
        <v>1.1555684804916382</v>
      </c>
      <c r="Q1864" s="1">
        <v>0</v>
      </c>
      <c r="S1864" s="1">
        <v>32</v>
      </c>
      <c r="T1864" s="1">
        <v>1</v>
      </c>
      <c r="U1864" s="1">
        <v>4058088.5</v>
      </c>
      <c r="V1864" s="1">
        <v>4.0686648339033127E-2</v>
      </c>
      <c r="W1864" s="1">
        <v>1.0127627849578857</v>
      </c>
      <c r="X1864" s="1">
        <v>1.0127627849578857</v>
      </c>
    </row>
    <row r="1865" spans="1:24" x14ac:dyDescent="0.35">
      <c r="A1865" s="1">
        <v>330278</v>
      </c>
      <c r="B1865" s="1" t="s">
        <v>2346</v>
      </c>
      <c r="C1865" s="1">
        <v>104375203</v>
      </c>
      <c r="D1865" s="1">
        <v>278</v>
      </c>
      <c r="E1865" s="1" t="s">
        <v>2458</v>
      </c>
      <c r="F1865" s="1" t="s">
        <v>96</v>
      </c>
      <c r="G1865" s="1" t="s">
        <v>376</v>
      </c>
      <c r="H1865" s="1" t="s">
        <v>916</v>
      </c>
      <c r="I1865" s="1">
        <v>692182.75</v>
      </c>
      <c r="K1865" s="1">
        <v>140499</v>
      </c>
      <c r="L1865" s="1">
        <v>3294605.25</v>
      </c>
      <c r="M1865" s="1">
        <v>4.9426250159740448E-2</v>
      </c>
      <c r="N1865" s="1">
        <v>1.5230669975280762</v>
      </c>
      <c r="O1865" s="1">
        <v>1.9772259518504143E-2</v>
      </c>
      <c r="P1865" s="1">
        <v>2.9405043125152588</v>
      </c>
      <c r="Q1865" s="1">
        <v>0</v>
      </c>
      <c r="S1865" s="1">
        <v>33</v>
      </c>
      <c r="T1865" s="1">
        <v>1</v>
      </c>
      <c r="U1865" s="1">
        <v>4127287</v>
      </c>
      <c r="V1865" s="1">
        <v>6.919851154088974E-2</v>
      </c>
      <c r="W1865" s="1">
        <v>1.7051993608474731</v>
      </c>
      <c r="X1865" s="1">
        <v>1.7051993608474731</v>
      </c>
    </row>
    <row r="1866" spans="1:24" x14ac:dyDescent="0.35">
      <c r="A1866" s="1">
        <v>340278</v>
      </c>
      <c r="B1866" s="1" t="s">
        <v>2347</v>
      </c>
      <c r="C1866" s="1">
        <v>104375203</v>
      </c>
      <c r="D1866" s="1">
        <v>278</v>
      </c>
      <c r="E1866" s="1" t="s">
        <v>2458</v>
      </c>
      <c r="F1866" s="1" t="s">
        <v>96</v>
      </c>
      <c r="G1866" s="1" t="s">
        <v>376</v>
      </c>
      <c r="H1866" s="1" t="s">
        <v>916</v>
      </c>
      <c r="I1866" s="1">
        <v>692165.81</v>
      </c>
      <c r="K1866" s="1">
        <v>140499</v>
      </c>
      <c r="L1866" s="1">
        <v>3294602.75</v>
      </c>
      <c r="M1866" s="1">
        <v>-2.4999999368446879E-6</v>
      </c>
      <c r="N1866" s="1">
        <v>-7.5881624070461839E-5</v>
      </c>
      <c r="O1866" s="1">
        <v>-1.6939999113674276E-5</v>
      </c>
      <c r="P1866" s="1">
        <v>-2.4473306257277727E-3</v>
      </c>
      <c r="Q1866" s="1">
        <v>0</v>
      </c>
      <c r="S1866" s="1">
        <v>34</v>
      </c>
      <c r="T1866" s="1">
        <v>1</v>
      </c>
      <c r="U1866" s="1">
        <v>4127267.5</v>
      </c>
      <c r="V1866" s="1">
        <v>-1.9439998141024262E-5</v>
      </c>
      <c r="W1866" s="1">
        <v>-4.7246532631106675E-4</v>
      </c>
      <c r="X1866" s="1">
        <v>-4.7246532631106675E-4</v>
      </c>
    </row>
    <row r="1867" spans="1:24" x14ac:dyDescent="0.35">
      <c r="A1867" s="1">
        <v>350278</v>
      </c>
      <c r="B1867" s="1" t="s">
        <v>2348</v>
      </c>
      <c r="C1867" s="1">
        <v>104375203</v>
      </c>
      <c r="D1867" s="1">
        <v>278</v>
      </c>
      <c r="E1867" s="1" t="s">
        <v>2458</v>
      </c>
      <c r="F1867" s="1" t="s">
        <v>96</v>
      </c>
      <c r="G1867" s="1" t="s">
        <v>376</v>
      </c>
      <c r="H1867" s="1" t="s">
        <v>916</v>
      </c>
      <c r="I1867" s="1">
        <v>715391.67</v>
      </c>
      <c r="K1867" s="1">
        <v>140499</v>
      </c>
      <c r="L1867" s="1">
        <v>3351942</v>
      </c>
      <c r="M1867" s="1">
        <v>5.7339251041412354E-2</v>
      </c>
      <c r="N1867" s="1">
        <v>1.7403994798660278</v>
      </c>
      <c r="O1867" s="1">
        <v>2.3225860670208931E-2</v>
      </c>
      <c r="P1867" s="1">
        <v>3.3555340766906738</v>
      </c>
      <c r="Q1867" s="1">
        <v>0</v>
      </c>
      <c r="S1867" s="1">
        <v>35</v>
      </c>
      <c r="T1867" s="1">
        <v>1</v>
      </c>
      <c r="U1867" s="1">
        <v>4207832.5</v>
      </c>
      <c r="V1867" s="1">
        <v>8.0565109848976135E-2</v>
      </c>
      <c r="W1867" s="1">
        <v>1.9520179033279419</v>
      </c>
      <c r="X1867" s="1">
        <v>1.9520179033279419</v>
      </c>
    </row>
    <row r="1868" spans="1:24" x14ac:dyDescent="0.35">
      <c r="A1868" s="1">
        <v>360278</v>
      </c>
      <c r="B1868" s="1" t="s">
        <v>2349</v>
      </c>
      <c r="C1868" s="1">
        <v>104375203</v>
      </c>
      <c r="D1868" s="1">
        <v>278</v>
      </c>
      <c r="E1868" s="1" t="s">
        <v>2458</v>
      </c>
      <c r="F1868" s="1" t="s">
        <v>96</v>
      </c>
      <c r="G1868" s="1" t="s">
        <v>376</v>
      </c>
      <c r="H1868" s="1" t="s">
        <v>916</v>
      </c>
      <c r="I1868" s="1">
        <v>760167.4</v>
      </c>
      <c r="K1868" s="1">
        <v>140499</v>
      </c>
      <c r="L1868" s="1">
        <v>3516774</v>
      </c>
      <c r="M1868" s="1">
        <v>0.16483199596405029</v>
      </c>
      <c r="N1868" s="1">
        <v>4.9175076484680176</v>
      </c>
      <c r="O1868" s="1">
        <v>4.4775731861591339E-2</v>
      </c>
      <c r="P1868" s="1">
        <v>6.2589111328125</v>
      </c>
      <c r="Q1868" s="1">
        <v>0</v>
      </c>
      <c r="S1868" s="1">
        <v>36</v>
      </c>
      <c r="T1868" s="1">
        <v>1</v>
      </c>
      <c r="U1868" s="1">
        <v>4417440.5</v>
      </c>
      <c r="V1868" s="1">
        <v>0.20960772037506104</v>
      </c>
      <c r="W1868" s="1">
        <v>4.981377124786377</v>
      </c>
      <c r="X1868" s="1">
        <v>4.981377124786377</v>
      </c>
    </row>
    <row r="1869" spans="1:24" x14ac:dyDescent="0.35">
      <c r="A1869" s="1">
        <v>370278</v>
      </c>
      <c r="B1869" s="1" t="s">
        <v>2350</v>
      </c>
      <c r="C1869" s="1">
        <v>104375203</v>
      </c>
      <c r="D1869" s="1">
        <v>278</v>
      </c>
      <c r="E1869" s="1" t="s">
        <v>2458</v>
      </c>
      <c r="F1869" s="1" t="s">
        <v>96</v>
      </c>
      <c r="G1869" s="1" t="s">
        <v>376</v>
      </c>
      <c r="H1869" s="1" t="s">
        <v>916</v>
      </c>
      <c r="I1869" s="1">
        <v>790610.69</v>
      </c>
      <c r="K1869" s="1">
        <v>140499</v>
      </c>
      <c r="L1869" s="1">
        <v>3695640.25</v>
      </c>
      <c r="M1869" s="1">
        <v>0.17886625230312347</v>
      </c>
      <c r="N1869" s="1">
        <v>5.0860886573791504</v>
      </c>
      <c r="O1869" s="1">
        <v>3.0443290248513222E-2</v>
      </c>
      <c r="P1869" s="1">
        <v>4.0048141479492188</v>
      </c>
      <c r="Q1869" s="1">
        <v>0</v>
      </c>
      <c r="S1869" s="1">
        <v>37</v>
      </c>
      <c r="T1869" s="1">
        <v>1</v>
      </c>
      <c r="U1869" s="1">
        <v>4626750</v>
      </c>
      <c r="V1869" s="1">
        <v>0.20930954813957214</v>
      </c>
      <c r="W1869" s="1">
        <v>4.7382526397705078</v>
      </c>
      <c r="X1869" s="1">
        <v>4.7382526397705078</v>
      </c>
    </row>
    <row r="1870" spans="1:24" x14ac:dyDescent="0.35">
      <c r="A1870" s="1">
        <v>380278</v>
      </c>
      <c r="B1870" s="1" t="s">
        <v>2351</v>
      </c>
      <c r="C1870" s="1">
        <v>104375203</v>
      </c>
      <c r="D1870" s="1">
        <v>278</v>
      </c>
      <c r="E1870" s="1" t="s">
        <v>2458</v>
      </c>
      <c r="F1870" s="1" t="s">
        <v>96</v>
      </c>
      <c r="G1870" s="1" t="s">
        <v>376</v>
      </c>
      <c r="H1870" s="1" t="s">
        <v>916</v>
      </c>
      <c r="I1870" s="1">
        <v>834924</v>
      </c>
      <c r="K1870" s="1">
        <v>318100.46875</v>
      </c>
      <c r="L1870" s="1">
        <v>3769195</v>
      </c>
      <c r="M1870" s="1">
        <v>7.3554746806621552E-2</v>
      </c>
      <c r="N1870" s="1">
        <v>1.9903113842010498</v>
      </c>
      <c r="O1870" s="1">
        <v>4.4313311576843262E-2</v>
      </c>
      <c r="P1870" s="1">
        <v>5.6049470901489258</v>
      </c>
      <c r="Q1870" s="1">
        <v>0.17760147154331207</v>
      </c>
      <c r="S1870" s="1">
        <v>38</v>
      </c>
      <c r="T1870" s="1">
        <v>1</v>
      </c>
      <c r="U1870" s="1">
        <v>4922219.5</v>
      </c>
      <c r="V1870" s="1">
        <v>0.29546952247619629</v>
      </c>
      <c r="W1870" s="1">
        <v>6.386113166809082</v>
      </c>
      <c r="X1870" s="1">
        <v>6.386113166809082</v>
      </c>
    </row>
    <row r="1871" spans="1:24" x14ac:dyDescent="0.35">
      <c r="A1871" s="1">
        <v>390278</v>
      </c>
      <c r="B1871" s="1" t="s">
        <v>2352</v>
      </c>
      <c r="C1871" s="1">
        <v>104375203</v>
      </c>
      <c r="D1871" s="1">
        <v>278</v>
      </c>
      <c r="E1871" s="1" t="s">
        <v>2458</v>
      </c>
      <c r="F1871" s="1" t="s">
        <v>96</v>
      </c>
      <c r="G1871" s="1" t="s">
        <v>376</v>
      </c>
      <c r="H1871" s="1" t="s">
        <v>916</v>
      </c>
      <c r="I1871" s="1">
        <v>860577</v>
      </c>
      <c r="K1871" s="1">
        <v>495609.28125</v>
      </c>
      <c r="L1871" s="1">
        <v>3806446</v>
      </c>
      <c r="M1871" s="1">
        <v>3.7250999361276627E-2</v>
      </c>
      <c r="N1871" s="1">
        <v>0.98830121755599976</v>
      </c>
      <c r="O1871" s="1">
        <v>2.5653000921010971E-2</v>
      </c>
      <c r="P1871" s="1">
        <v>3.0724952220916748</v>
      </c>
      <c r="Q1871" s="1">
        <v>0.17750881612300873</v>
      </c>
      <c r="S1871" s="1">
        <v>39</v>
      </c>
      <c r="T1871" s="1">
        <v>1</v>
      </c>
      <c r="U1871" s="1">
        <v>5162632</v>
      </c>
      <c r="V1871" s="1">
        <v>0.24041281640529633</v>
      </c>
      <c r="W1871" s="1">
        <v>4.8842296600341797</v>
      </c>
      <c r="X1871" s="1">
        <v>4.8842296600341797</v>
      </c>
    </row>
    <row r="1872" spans="1:24" x14ac:dyDescent="0.35">
      <c r="A1872" s="1">
        <v>400278</v>
      </c>
      <c r="B1872" s="1" t="s">
        <v>2353</v>
      </c>
      <c r="C1872" s="1">
        <v>104375203</v>
      </c>
      <c r="D1872" s="1">
        <v>278</v>
      </c>
      <c r="E1872" s="1" t="s">
        <v>2458</v>
      </c>
      <c r="F1872" s="1" t="s">
        <v>96</v>
      </c>
      <c r="G1872" s="1" t="s">
        <v>376</v>
      </c>
      <c r="H1872" s="1" t="s">
        <v>916</v>
      </c>
      <c r="S1872" s="1">
        <v>40</v>
      </c>
      <c r="T1872" s="1">
        <v>1</v>
      </c>
      <c r="U1872" s="1">
        <v>0</v>
      </c>
      <c r="V1872" s="1">
        <v>0</v>
      </c>
      <c r="W1872" s="1">
        <v>-100</v>
      </c>
      <c r="X1872" s="1">
        <v>-100</v>
      </c>
    </row>
    <row r="1873" spans="1:24" x14ac:dyDescent="0.35">
      <c r="A1873" s="1">
        <v>410278</v>
      </c>
      <c r="B1873" s="1" t="s">
        <v>2354</v>
      </c>
      <c r="C1873" s="1">
        <v>104375203</v>
      </c>
      <c r="D1873" s="1">
        <v>278</v>
      </c>
      <c r="E1873" s="1" t="s">
        <v>2458</v>
      </c>
      <c r="F1873" s="1" t="s">
        <v>96</v>
      </c>
      <c r="G1873" s="1" t="s">
        <v>376</v>
      </c>
      <c r="H1873" s="1" t="s">
        <v>916</v>
      </c>
      <c r="S1873" s="1">
        <v>41</v>
      </c>
      <c r="T1873" s="1">
        <v>1</v>
      </c>
      <c r="U1873" s="1">
        <v>0</v>
      </c>
      <c r="V1873" s="1">
        <v>0</v>
      </c>
    </row>
    <row r="1874" spans="1:24" x14ac:dyDescent="0.35">
      <c r="A1874" s="1">
        <v>420278</v>
      </c>
      <c r="B1874" s="1" t="s">
        <v>2355</v>
      </c>
      <c r="C1874" s="1">
        <v>104375203</v>
      </c>
      <c r="D1874" s="1">
        <v>278</v>
      </c>
      <c r="E1874" s="1" t="s">
        <v>2458</v>
      </c>
      <c r="F1874" s="1" t="s">
        <v>96</v>
      </c>
      <c r="G1874" s="1" t="s">
        <v>376</v>
      </c>
      <c r="H1874" s="1" t="s">
        <v>916</v>
      </c>
      <c r="S1874" s="1">
        <v>42</v>
      </c>
      <c r="T1874" s="1">
        <v>1</v>
      </c>
      <c r="U1874" s="1">
        <v>0</v>
      </c>
      <c r="V1874" s="1">
        <v>0</v>
      </c>
    </row>
    <row r="1875" spans="1:24" x14ac:dyDescent="0.35">
      <c r="A1875" s="1">
        <v>430278</v>
      </c>
      <c r="B1875" s="1" t="s">
        <v>2356</v>
      </c>
      <c r="C1875" s="1">
        <v>104375203</v>
      </c>
      <c r="D1875" s="1">
        <v>278</v>
      </c>
      <c r="E1875" s="1" t="s">
        <v>2458</v>
      </c>
      <c r="F1875" s="1" t="s">
        <v>96</v>
      </c>
      <c r="G1875" s="1" t="s">
        <v>376</v>
      </c>
      <c r="H1875" s="1" t="s">
        <v>916</v>
      </c>
      <c r="S1875" s="1">
        <v>43</v>
      </c>
      <c r="T1875" s="1">
        <v>1</v>
      </c>
      <c r="U1875" s="1">
        <v>0</v>
      </c>
      <c r="V1875" s="1">
        <v>0</v>
      </c>
    </row>
    <row r="1876" spans="1:24" x14ac:dyDescent="0.35">
      <c r="A1876" s="1">
        <v>440278</v>
      </c>
      <c r="B1876" s="1" t="s">
        <v>2357</v>
      </c>
      <c r="C1876" s="1">
        <v>104375203</v>
      </c>
      <c r="D1876" s="1">
        <v>278</v>
      </c>
      <c r="E1876" s="1" t="s">
        <v>2458</v>
      </c>
      <c r="F1876" s="1" t="s">
        <v>96</v>
      </c>
      <c r="G1876" s="1" t="s">
        <v>376</v>
      </c>
      <c r="H1876" s="1" t="s">
        <v>916</v>
      </c>
      <c r="S1876" s="1">
        <v>44</v>
      </c>
      <c r="T1876" s="1">
        <v>1</v>
      </c>
      <c r="U1876" s="1">
        <v>0</v>
      </c>
      <c r="V1876" s="1">
        <v>0</v>
      </c>
    </row>
    <row r="1877" spans="1:24" x14ac:dyDescent="0.35">
      <c r="A1877" s="1">
        <v>450278</v>
      </c>
      <c r="B1877" s="1" t="s">
        <v>2358</v>
      </c>
      <c r="C1877" s="1">
        <v>104375203</v>
      </c>
      <c r="D1877" s="1">
        <v>278</v>
      </c>
      <c r="E1877" s="1" t="s">
        <v>2458</v>
      </c>
      <c r="F1877" s="1" t="s">
        <v>96</v>
      </c>
      <c r="G1877" s="1" t="s">
        <v>376</v>
      </c>
      <c r="H1877" s="1" t="s">
        <v>916</v>
      </c>
      <c r="S1877" s="1">
        <v>45</v>
      </c>
      <c r="T1877" s="1">
        <v>1</v>
      </c>
      <c r="U1877" s="1">
        <v>0</v>
      </c>
      <c r="V1877" s="1">
        <v>0</v>
      </c>
    </row>
    <row r="1878" spans="1:24" x14ac:dyDescent="0.35">
      <c r="A1878" s="1">
        <v>460278</v>
      </c>
      <c r="B1878" s="1" t="s">
        <v>2359</v>
      </c>
      <c r="C1878" s="1">
        <v>104375203</v>
      </c>
      <c r="D1878" s="1">
        <v>278</v>
      </c>
      <c r="E1878" s="1" t="s">
        <v>2458</v>
      </c>
      <c r="F1878" s="1" t="s">
        <v>96</v>
      </c>
      <c r="G1878" s="1" t="s">
        <v>376</v>
      </c>
      <c r="H1878" s="1" t="s">
        <v>916</v>
      </c>
      <c r="S1878" s="1">
        <v>46</v>
      </c>
      <c r="T1878" s="1">
        <v>1</v>
      </c>
      <c r="U1878" s="1">
        <v>0</v>
      </c>
      <c r="V1878" s="1">
        <v>0</v>
      </c>
    </row>
    <row r="1879" spans="1:24" x14ac:dyDescent="0.35">
      <c r="A1879" s="1">
        <v>470278</v>
      </c>
      <c r="B1879" s="1" t="s">
        <v>2360</v>
      </c>
      <c r="C1879" s="1">
        <v>104375203</v>
      </c>
      <c r="D1879" s="1">
        <v>278</v>
      </c>
      <c r="E1879" s="1" t="s">
        <v>2458</v>
      </c>
      <c r="F1879" s="1" t="s">
        <v>96</v>
      </c>
      <c r="G1879" s="1" t="s">
        <v>376</v>
      </c>
      <c r="H1879" s="1" t="s">
        <v>916</v>
      </c>
      <c r="S1879" s="1">
        <v>47</v>
      </c>
      <c r="T1879" s="1">
        <v>1</v>
      </c>
      <c r="U1879" s="1">
        <v>0</v>
      </c>
      <c r="V1879" s="1">
        <v>0</v>
      </c>
    </row>
    <row r="1880" spans="1:24" x14ac:dyDescent="0.35">
      <c r="A1880" s="1">
        <v>480278</v>
      </c>
      <c r="B1880" s="1" t="s">
        <v>2361</v>
      </c>
      <c r="C1880" s="1">
        <v>104375203</v>
      </c>
      <c r="D1880" s="1">
        <v>278</v>
      </c>
      <c r="E1880" s="1" t="s">
        <v>2458</v>
      </c>
      <c r="F1880" s="1" t="s">
        <v>96</v>
      </c>
      <c r="G1880" s="1" t="s">
        <v>376</v>
      </c>
      <c r="H1880" s="1" t="s">
        <v>916</v>
      </c>
      <c r="S1880" s="1">
        <v>48</v>
      </c>
      <c r="T1880" s="1">
        <v>1</v>
      </c>
      <c r="U1880" s="1">
        <v>0</v>
      </c>
      <c r="V1880" s="1">
        <v>0</v>
      </c>
    </row>
    <row r="1881" spans="1:24" x14ac:dyDescent="0.35">
      <c r="A1881" s="1">
        <v>290280</v>
      </c>
      <c r="B1881" s="1" t="s">
        <v>2341</v>
      </c>
      <c r="C1881" s="1">
        <v>104375302</v>
      </c>
      <c r="D1881" s="1">
        <v>280</v>
      </c>
      <c r="E1881" s="1" t="s">
        <v>2459</v>
      </c>
      <c r="F1881" s="1" t="s">
        <v>96</v>
      </c>
      <c r="G1881" s="1" t="s">
        <v>376</v>
      </c>
      <c r="H1881" s="1" t="s">
        <v>916</v>
      </c>
      <c r="I1881" s="1">
        <v>2587460.34</v>
      </c>
      <c r="K1881" s="1">
        <v>681743</v>
      </c>
      <c r="L1881" s="1">
        <v>22414900</v>
      </c>
      <c r="S1881" s="1">
        <v>29</v>
      </c>
      <c r="T1881" s="1">
        <v>1</v>
      </c>
      <c r="U1881" s="1">
        <v>25684104</v>
      </c>
      <c r="V1881" s="1">
        <v>0</v>
      </c>
    </row>
    <row r="1882" spans="1:24" x14ac:dyDescent="0.35">
      <c r="A1882" s="1">
        <v>300280</v>
      </c>
      <c r="B1882" s="1" t="s">
        <v>2343</v>
      </c>
      <c r="C1882" s="1">
        <v>104375302</v>
      </c>
      <c r="D1882" s="1">
        <v>280</v>
      </c>
      <c r="E1882" s="1" t="s">
        <v>2459</v>
      </c>
      <c r="F1882" s="1" t="s">
        <v>96</v>
      </c>
      <c r="G1882" s="1" t="s">
        <v>376</v>
      </c>
      <c r="H1882" s="1" t="s">
        <v>916</v>
      </c>
      <c r="I1882" s="1">
        <v>2641462.58</v>
      </c>
      <c r="K1882" s="1">
        <v>937433</v>
      </c>
      <c r="L1882" s="1">
        <v>23228974</v>
      </c>
      <c r="M1882" s="1">
        <v>0.81407397985458374</v>
      </c>
      <c r="N1882" s="1">
        <v>3.631843090057373</v>
      </c>
      <c r="O1882" s="1">
        <v>5.4002240300178528E-2</v>
      </c>
      <c r="P1882" s="1">
        <v>2.0870749950408936</v>
      </c>
      <c r="Q1882" s="1">
        <v>0.25569000840187073</v>
      </c>
      <c r="S1882" s="1">
        <v>30</v>
      </c>
      <c r="T1882" s="1">
        <v>1</v>
      </c>
      <c r="U1882" s="1">
        <v>26807870</v>
      </c>
      <c r="V1882" s="1">
        <v>1.1237661838531494</v>
      </c>
      <c r="W1882" s="1">
        <v>4.3753366470336914</v>
      </c>
      <c r="X1882" s="1">
        <v>4.3753366470336914</v>
      </c>
    </row>
    <row r="1883" spans="1:24" x14ac:dyDescent="0.35">
      <c r="A1883" s="1">
        <v>310280</v>
      </c>
      <c r="B1883" s="1" t="s">
        <v>2344</v>
      </c>
      <c r="C1883" s="1">
        <v>104375302</v>
      </c>
      <c r="D1883" s="1">
        <v>280</v>
      </c>
      <c r="E1883" s="1" t="s">
        <v>2459</v>
      </c>
      <c r="F1883" s="1" t="s">
        <v>96</v>
      </c>
      <c r="G1883" s="1" t="s">
        <v>376</v>
      </c>
      <c r="H1883" s="1" t="s">
        <v>916</v>
      </c>
      <c r="I1883" s="1">
        <v>2749699.29</v>
      </c>
      <c r="K1883" s="1">
        <v>809588</v>
      </c>
      <c r="L1883" s="1">
        <v>23519012</v>
      </c>
      <c r="M1883" s="1">
        <v>0.29003798961639404</v>
      </c>
      <c r="N1883" s="1">
        <v>1.248604416847229</v>
      </c>
      <c r="O1883" s="1">
        <v>0.10823670774698257</v>
      </c>
      <c r="P1883" s="1">
        <v>4.0976052284240723</v>
      </c>
      <c r="Q1883" s="1">
        <v>-0.12784500420093536</v>
      </c>
      <c r="S1883" s="1">
        <v>31</v>
      </c>
      <c r="T1883" s="1">
        <v>1</v>
      </c>
      <c r="U1883" s="1">
        <v>27078300</v>
      </c>
      <c r="V1883" s="1">
        <v>0.27042970061302185</v>
      </c>
      <c r="W1883" s="1">
        <v>1.0087709426879883</v>
      </c>
      <c r="X1883" s="1">
        <v>1.0087709426879883</v>
      </c>
    </row>
    <row r="1884" spans="1:24" x14ac:dyDescent="0.35">
      <c r="A1884" s="1">
        <v>320280</v>
      </c>
      <c r="B1884" s="1" t="s">
        <v>2345</v>
      </c>
      <c r="C1884" s="1">
        <v>104375302</v>
      </c>
      <c r="D1884" s="1">
        <v>280</v>
      </c>
      <c r="E1884" s="1" t="s">
        <v>2459</v>
      </c>
      <c r="F1884" s="1" t="s">
        <v>96</v>
      </c>
      <c r="G1884" s="1" t="s">
        <v>376</v>
      </c>
      <c r="H1884" s="1" t="s">
        <v>916</v>
      </c>
      <c r="I1884" s="1">
        <v>2721357.31</v>
      </c>
      <c r="K1884" s="1">
        <v>809588</v>
      </c>
      <c r="L1884" s="1">
        <v>23809110</v>
      </c>
      <c r="M1884" s="1">
        <v>0.29009801149368286</v>
      </c>
      <c r="N1884" s="1">
        <v>1.2334616184234619</v>
      </c>
      <c r="O1884" s="1">
        <v>-2.8341980651021004E-2</v>
      </c>
      <c r="P1884" s="1">
        <v>-1.030730128288269</v>
      </c>
      <c r="Q1884" s="1">
        <v>0</v>
      </c>
      <c r="S1884" s="1">
        <v>32</v>
      </c>
      <c r="T1884" s="1">
        <v>1</v>
      </c>
      <c r="U1884" s="1">
        <v>27340056</v>
      </c>
      <c r="V1884" s="1">
        <v>0.26175603270530701</v>
      </c>
      <c r="W1884" s="1">
        <v>0.96666336059570313</v>
      </c>
      <c r="X1884" s="1">
        <v>0.96666336059570313</v>
      </c>
    </row>
    <row r="1885" spans="1:24" x14ac:dyDescent="0.35">
      <c r="A1885" s="1">
        <v>330280</v>
      </c>
      <c r="B1885" s="1" t="s">
        <v>2346</v>
      </c>
      <c r="C1885" s="1">
        <v>104375302</v>
      </c>
      <c r="D1885" s="1">
        <v>280</v>
      </c>
      <c r="E1885" s="1" t="s">
        <v>2459</v>
      </c>
      <c r="F1885" s="1" t="s">
        <v>96</v>
      </c>
      <c r="G1885" s="1" t="s">
        <v>376</v>
      </c>
      <c r="H1885" s="1" t="s">
        <v>916</v>
      </c>
      <c r="I1885" s="1">
        <v>2783228.03</v>
      </c>
      <c r="K1885" s="1">
        <v>809588</v>
      </c>
      <c r="L1885" s="1">
        <v>24462316</v>
      </c>
      <c r="M1885" s="1">
        <v>0.6532059907913208</v>
      </c>
      <c r="N1885" s="1">
        <v>2.7435128688812256</v>
      </c>
      <c r="O1885" s="1">
        <v>6.1870720237493515E-2</v>
      </c>
      <c r="P1885" s="1">
        <v>2.273524284362793</v>
      </c>
      <c r="Q1885" s="1">
        <v>0</v>
      </c>
      <c r="S1885" s="1">
        <v>33</v>
      </c>
      <c r="T1885" s="1">
        <v>1</v>
      </c>
      <c r="U1885" s="1">
        <v>28055132</v>
      </c>
      <c r="V1885" s="1">
        <v>0.71507668495178223</v>
      </c>
      <c r="W1885" s="1">
        <v>2.6154885292053223</v>
      </c>
      <c r="X1885" s="1">
        <v>2.6154885292053223</v>
      </c>
    </row>
    <row r="1886" spans="1:24" x14ac:dyDescent="0.35">
      <c r="A1886" s="1">
        <v>340280</v>
      </c>
      <c r="B1886" s="1" t="s">
        <v>2347</v>
      </c>
      <c r="C1886" s="1">
        <v>104375302</v>
      </c>
      <c r="D1886" s="1">
        <v>280</v>
      </c>
      <c r="E1886" s="1" t="s">
        <v>2459</v>
      </c>
      <c r="F1886" s="1" t="s">
        <v>96</v>
      </c>
      <c r="G1886" s="1" t="s">
        <v>376</v>
      </c>
      <c r="H1886" s="1" t="s">
        <v>916</v>
      </c>
      <c r="I1886" s="1">
        <v>2783134.79</v>
      </c>
      <c r="K1886" s="1">
        <v>809588</v>
      </c>
      <c r="L1886" s="1">
        <v>24462288</v>
      </c>
      <c r="M1886" s="1">
        <v>-2.8000000384054147E-5</v>
      </c>
      <c r="N1886" s="1">
        <v>-1.1446177086327225E-4</v>
      </c>
      <c r="O1886" s="1">
        <v>-9.323999984189868E-5</v>
      </c>
      <c r="P1886" s="1">
        <v>-3.3500669524073601E-3</v>
      </c>
      <c r="Q1886" s="1">
        <v>0</v>
      </c>
      <c r="S1886" s="1">
        <v>34</v>
      </c>
      <c r="T1886" s="1">
        <v>1</v>
      </c>
      <c r="U1886" s="1">
        <v>28055010</v>
      </c>
      <c r="V1886" s="1">
        <v>-1.2124000204494223E-4</v>
      </c>
      <c r="W1886" s="1">
        <v>-4.3485805508680642E-4</v>
      </c>
      <c r="X1886" s="1">
        <v>-4.3485805508680642E-4</v>
      </c>
    </row>
    <row r="1887" spans="1:24" x14ac:dyDescent="0.35">
      <c r="A1887" s="1">
        <v>350280</v>
      </c>
      <c r="B1887" s="1" t="s">
        <v>2348</v>
      </c>
      <c r="C1887" s="1">
        <v>104375302</v>
      </c>
      <c r="D1887" s="1">
        <v>280</v>
      </c>
      <c r="E1887" s="1" t="s">
        <v>2459</v>
      </c>
      <c r="F1887" s="1" t="s">
        <v>96</v>
      </c>
      <c r="G1887" s="1" t="s">
        <v>376</v>
      </c>
      <c r="H1887" s="1" t="s">
        <v>916</v>
      </c>
      <c r="I1887" s="1">
        <v>3136589.53</v>
      </c>
      <c r="K1887" s="1">
        <v>809588</v>
      </c>
      <c r="L1887" s="1">
        <v>26078190</v>
      </c>
      <c r="M1887" s="1">
        <v>1.6159019470214844</v>
      </c>
      <c r="N1887" s="1">
        <v>6.6056861877441406</v>
      </c>
      <c r="O1887" s="1">
        <v>0.35345473885536194</v>
      </c>
      <c r="P1887" s="1">
        <v>12.699878692626953</v>
      </c>
      <c r="Q1887" s="1">
        <v>0</v>
      </c>
      <c r="S1887" s="1">
        <v>35</v>
      </c>
      <c r="T1887" s="1">
        <v>1</v>
      </c>
      <c r="U1887" s="1">
        <v>30024368</v>
      </c>
      <c r="V1887" s="1">
        <v>1.9693566560745239</v>
      </c>
      <c r="W1887" s="1">
        <v>7.0196304321289063</v>
      </c>
      <c r="X1887" s="1">
        <v>7.0196304321289063</v>
      </c>
    </row>
    <row r="1888" spans="1:24" x14ac:dyDescent="0.35">
      <c r="A1888" s="1">
        <v>360280</v>
      </c>
      <c r="B1888" s="1" t="s">
        <v>2349</v>
      </c>
      <c r="C1888" s="1">
        <v>104375302</v>
      </c>
      <c r="D1888" s="1">
        <v>280</v>
      </c>
      <c r="E1888" s="1" t="s">
        <v>2459</v>
      </c>
      <c r="F1888" s="1" t="s">
        <v>96</v>
      </c>
      <c r="G1888" s="1" t="s">
        <v>376</v>
      </c>
      <c r="H1888" s="1" t="s">
        <v>916</v>
      </c>
      <c r="I1888" s="1">
        <v>2756399.77</v>
      </c>
      <c r="K1888" s="1">
        <v>809588</v>
      </c>
      <c r="L1888" s="1">
        <v>28391658</v>
      </c>
      <c r="M1888" s="1">
        <v>2.3134679794311523</v>
      </c>
      <c r="N1888" s="1">
        <v>8.8712749481201172</v>
      </c>
      <c r="O1888" s="1">
        <v>-0.38018974661827087</v>
      </c>
      <c r="P1888" s="1">
        <v>-12.121119499206543</v>
      </c>
      <c r="Q1888" s="1">
        <v>0</v>
      </c>
      <c r="S1888" s="1">
        <v>36</v>
      </c>
      <c r="T1888" s="1">
        <v>1</v>
      </c>
      <c r="U1888" s="1">
        <v>31957646</v>
      </c>
      <c r="V1888" s="1">
        <v>1.9332782030105591</v>
      </c>
      <c r="W1888" s="1">
        <v>6.4390296936035156</v>
      </c>
      <c r="X1888" s="1">
        <v>6.4390296936035156</v>
      </c>
    </row>
    <row r="1889" spans="1:24" x14ac:dyDescent="0.35">
      <c r="A1889" s="1">
        <v>370280</v>
      </c>
      <c r="B1889" s="1" t="s">
        <v>2350</v>
      </c>
      <c r="C1889" s="1">
        <v>104375302</v>
      </c>
      <c r="D1889" s="1">
        <v>280</v>
      </c>
      <c r="E1889" s="1" t="s">
        <v>2459</v>
      </c>
      <c r="F1889" s="1" t="s">
        <v>96</v>
      </c>
      <c r="G1889" s="1" t="s">
        <v>376</v>
      </c>
      <c r="H1889" s="1" t="s">
        <v>916</v>
      </c>
      <c r="I1889" s="1">
        <v>2813553.74</v>
      </c>
      <c r="K1889" s="1">
        <v>809588</v>
      </c>
      <c r="L1889" s="1">
        <v>33002244</v>
      </c>
      <c r="M1889" s="1">
        <v>4.6105861663818359</v>
      </c>
      <c r="N1889" s="1">
        <v>16.239227294921875</v>
      </c>
      <c r="O1889" s="1">
        <v>5.7153970003128052E-2</v>
      </c>
      <c r="P1889" s="1">
        <v>2.0735008716583252</v>
      </c>
      <c r="Q1889" s="1">
        <v>0</v>
      </c>
      <c r="S1889" s="1">
        <v>37</v>
      </c>
      <c r="T1889" s="1">
        <v>1</v>
      </c>
      <c r="U1889" s="1">
        <v>36625384</v>
      </c>
      <c r="V1889" s="1">
        <v>4.6677403450012207</v>
      </c>
      <c r="W1889" s="1">
        <v>14.606013298034668</v>
      </c>
      <c r="X1889" s="1">
        <v>14.606013298034668</v>
      </c>
    </row>
    <row r="1890" spans="1:24" x14ac:dyDescent="0.35">
      <c r="A1890" s="1">
        <v>380280</v>
      </c>
      <c r="B1890" s="1" t="s">
        <v>2351</v>
      </c>
      <c r="C1890" s="1">
        <v>104375302</v>
      </c>
      <c r="D1890" s="1">
        <v>280</v>
      </c>
      <c r="E1890" s="1" t="s">
        <v>2459</v>
      </c>
      <c r="F1890" s="1" t="s">
        <v>96</v>
      </c>
      <c r="G1890" s="1" t="s">
        <v>376</v>
      </c>
      <c r="H1890" s="1" t="s">
        <v>916</v>
      </c>
      <c r="I1890" s="1">
        <v>3303583</v>
      </c>
      <c r="K1890" s="1">
        <v>2066456.125</v>
      </c>
      <c r="L1890" s="1">
        <v>34047456</v>
      </c>
      <c r="M1890" s="1">
        <v>1.0452120304107666</v>
      </c>
      <c r="N1890" s="1">
        <v>3.1670937538146973</v>
      </c>
      <c r="O1890" s="1">
        <v>0.49002924561500549</v>
      </c>
      <c r="P1890" s="1">
        <v>17.416736602783203</v>
      </c>
      <c r="Q1890" s="1">
        <v>1.2568681240081787</v>
      </c>
      <c r="S1890" s="1">
        <v>38</v>
      </c>
      <c r="T1890" s="1">
        <v>1</v>
      </c>
      <c r="U1890" s="1">
        <v>39417496</v>
      </c>
      <c r="V1890" s="1">
        <v>2.792109489440918</v>
      </c>
      <c r="W1890" s="1">
        <v>7.6234340667724609</v>
      </c>
      <c r="X1890" s="1">
        <v>7.6234340667724609</v>
      </c>
    </row>
    <row r="1891" spans="1:24" x14ac:dyDescent="0.35">
      <c r="A1891" s="1">
        <v>390280</v>
      </c>
      <c r="B1891" s="1" t="s">
        <v>2352</v>
      </c>
      <c r="C1891" s="1">
        <v>104375302</v>
      </c>
      <c r="D1891" s="1">
        <v>280</v>
      </c>
      <c r="E1891" s="1" t="s">
        <v>2459</v>
      </c>
      <c r="F1891" s="1" t="s">
        <v>96</v>
      </c>
      <c r="G1891" s="1" t="s">
        <v>376</v>
      </c>
      <c r="H1891" s="1" t="s">
        <v>916</v>
      </c>
      <c r="I1891" s="1">
        <v>3696629</v>
      </c>
      <c r="K1891" s="1">
        <v>3322668.75</v>
      </c>
      <c r="L1891" s="1">
        <v>34439592</v>
      </c>
      <c r="M1891" s="1">
        <v>0.39213600754737854</v>
      </c>
      <c r="N1891" s="1">
        <v>1.1517336368560791</v>
      </c>
      <c r="O1891" s="1">
        <v>0.39304599165916443</v>
      </c>
      <c r="P1891" s="1">
        <v>11.897566795349121</v>
      </c>
      <c r="Q1891" s="1">
        <v>1.256212592124939</v>
      </c>
      <c r="S1891" s="1">
        <v>39</v>
      </c>
      <c r="T1891" s="1">
        <v>1</v>
      </c>
      <c r="U1891" s="1">
        <v>41458888</v>
      </c>
      <c r="V1891" s="1">
        <v>2.0413947105407715</v>
      </c>
      <c r="W1891" s="1">
        <v>5.1788983345031738</v>
      </c>
      <c r="X1891" s="1">
        <v>5.1788983345031738</v>
      </c>
    </row>
    <row r="1892" spans="1:24" x14ac:dyDescent="0.35">
      <c r="A1892" s="1">
        <v>400280</v>
      </c>
      <c r="B1892" s="1" t="s">
        <v>2353</v>
      </c>
      <c r="C1892" s="1">
        <v>104375302</v>
      </c>
      <c r="D1892" s="1">
        <v>280</v>
      </c>
      <c r="E1892" s="1" t="s">
        <v>2459</v>
      </c>
      <c r="F1892" s="1" t="s">
        <v>96</v>
      </c>
      <c r="G1892" s="1" t="s">
        <v>376</v>
      </c>
      <c r="H1892" s="1" t="s">
        <v>916</v>
      </c>
      <c r="S1892" s="1">
        <v>40</v>
      </c>
      <c r="T1892" s="1">
        <v>1</v>
      </c>
      <c r="U1892" s="1">
        <v>0</v>
      </c>
      <c r="V1892" s="1">
        <v>0</v>
      </c>
      <c r="W1892" s="1">
        <v>-100</v>
      </c>
      <c r="X1892" s="1">
        <v>-100</v>
      </c>
    </row>
    <row r="1893" spans="1:24" x14ac:dyDescent="0.35">
      <c r="A1893" s="1">
        <v>410280</v>
      </c>
      <c r="B1893" s="1" t="s">
        <v>2354</v>
      </c>
      <c r="C1893" s="1">
        <v>104375302</v>
      </c>
      <c r="D1893" s="1">
        <v>280</v>
      </c>
      <c r="E1893" s="1" t="s">
        <v>2459</v>
      </c>
      <c r="F1893" s="1" t="s">
        <v>96</v>
      </c>
      <c r="G1893" s="1" t="s">
        <v>376</v>
      </c>
      <c r="H1893" s="1" t="s">
        <v>916</v>
      </c>
      <c r="S1893" s="1">
        <v>41</v>
      </c>
      <c r="T1893" s="1">
        <v>1</v>
      </c>
      <c r="U1893" s="1">
        <v>0</v>
      </c>
      <c r="V1893" s="1">
        <v>0</v>
      </c>
    </row>
    <row r="1894" spans="1:24" x14ac:dyDescent="0.35">
      <c r="A1894" s="1">
        <v>420280</v>
      </c>
      <c r="B1894" s="1" t="s">
        <v>2355</v>
      </c>
      <c r="C1894" s="1">
        <v>104375302</v>
      </c>
      <c r="D1894" s="1">
        <v>280</v>
      </c>
      <c r="E1894" s="1" t="s">
        <v>2459</v>
      </c>
      <c r="F1894" s="1" t="s">
        <v>96</v>
      </c>
      <c r="G1894" s="1" t="s">
        <v>376</v>
      </c>
      <c r="H1894" s="1" t="s">
        <v>916</v>
      </c>
      <c r="S1894" s="1">
        <v>42</v>
      </c>
      <c r="T1894" s="1">
        <v>1</v>
      </c>
      <c r="U1894" s="1">
        <v>0</v>
      </c>
      <c r="V1894" s="1">
        <v>0</v>
      </c>
    </row>
    <row r="1895" spans="1:24" x14ac:dyDescent="0.35">
      <c r="A1895" s="1">
        <v>430280</v>
      </c>
      <c r="B1895" s="1" t="s">
        <v>2356</v>
      </c>
      <c r="C1895" s="1">
        <v>104375302</v>
      </c>
      <c r="D1895" s="1">
        <v>280</v>
      </c>
      <c r="E1895" s="1" t="s">
        <v>2459</v>
      </c>
      <c r="F1895" s="1" t="s">
        <v>96</v>
      </c>
      <c r="G1895" s="1" t="s">
        <v>376</v>
      </c>
      <c r="H1895" s="1" t="s">
        <v>916</v>
      </c>
      <c r="S1895" s="1">
        <v>43</v>
      </c>
      <c r="T1895" s="1">
        <v>1</v>
      </c>
      <c r="U1895" s="1">
        <v>0</v>
      </c>
      <c r="V1895" s="1">
        <v>0</v>
      </c>
    </row>
    <row r="1896" spans="1:24" x14ac:dyDescent="0.35">
      <c r="A1896" s="1">
        <v>440280</v>
      </c>
      <c r="B1896" s="1" t="s">
        <v>2357</v>
      </c>
      <c r="C1896" s="1">
        <v>104375302</v>
      </c>
      <c r="D1896" s="1">
        <v>280</v>
      </c>
      <c r="E1896" s="1" t="s">
        <v>2459</v>
      </c>
      <c r="F1896" s="1" t="s">
        <v>96</v>
      </c>
      <c r="G1896" s="1" t="s">
        <v>376</v>
      </c>
      <c r="H1896" s="1" t="s">
        <v>916</v>
      </c>
      <c r="S1896" s="1">
        <v>44</v>
      </c>
      <c r="T1896" s="1">
        <v>1</v>
      </c>
      <c r="U1896" s="1">
        <v>0</v>
      </c>
      <c r="V1896" s="1">
        <v>0</v>
      </c>
    </row>
    <row r="1897" spans="1:24" x14ac:dyDescent="0.35">
      <c r="A1897" s="1">
        <v>450280</v>
      </c>
      <c r="B1897" s="1" t="s">
        <v>2358</v>
      </c>
      <c r="C1897" s="1">
        <v>104375302</v>
      </c>
      <c r="D1897" s="1">
        <v>280</v>
      </c>
      <c r="E1897" s="1" t="s">
        <v>2459</v>
      </c>
      <c r="F1897" s="1" t="s">
        <v>96</v>
      </c>
      <c r="G1897" s="1" t="s">
        <v>376</v>
      </c>
      <c r="H1897" s="1" t="s">
        <v>916</v>
      </c>
      <c r="S1897" s="1">
        <v>45</v>
      </c>
      <c r="T1897" s="1">
        <v>1</v>
      </c>
      <c r="U1897" s="1">
        <v>0</v>
      </c>
      <c r="V1897" s="1">
        <v>0</v>
      </c>
    </row>
    <row r="1898" spans="1:24" x14ac:dyDescent="0.35">
      <c r="A1898" s="1">
        <v>460280</v>
      </c>
      <c r="B1898" s="1" t="s">
        <v>2359</v>
      </c>
      <c r="C1898" s="1">
        <v>104375302</v>
      </c>
      <c r="D1898" s="1">
        <v>280</v>
      </c>
      <c r="E1898" s="1" t="s">
        <v>2459</v>
      </c>
      <c r="F1898" s="1" t="s">
        <v>96</v>
      </c>
      <c r="G1898" s="1" t="s">
        <v>376</v>
      </c>
      <c r="H1898" s="1" t="s">
        <v>916</v>
      </c>
      <c r="S1898" s="1">
        <v>46</v>
      </c>
      <c r="T1898" s="1">
        <v>1</v>
      </c>
      <c r="U1898" s="1">
        <v>0</v>
      </c>
      <c r="V1898" s="1">
        <v>0</v>
      </c>
    </row>
    <row r="1899" spans="1:24" x14ac:dyDescent="0.35">
      <c r="A1899" s="1">
        <v>470280</v>
      </c>
      <c r="B1899" s="1" t="s">
        <v>2360</v>
      </c>
      <c r="C1899" s="1">
        <v>104375302</v>
      </c>
      <c r="D1899" s="1">
        <v>280</v>
      </c>
      <c r="E1899" s="1" t="s">
        <v>2459</v>
      </c>
      <c r="F1899" s="1" t="s">
        <v>96</v>
      </c>
      <c r="G1899" s="1" t="s">
        <v>376</v>
      </c>
      <c r="H1899" s="1" t="s">
        <v>916</v>
      </c>
      <c r="S1899" s="1">
        <v>47</v>
      </c>
      <c r="T1899" s="1">
        <v>1</v>
      </c>
      <c r="U1899" s="1">
        <v>0</v>
      </c>
      <c r="V1899" s="1">
        <v>0</v>
      </c>
    </row>
    <row r="1900" spans="1:24" x14ac:dyDescent="0.35">
      <c r="A1900" s="1">
        <v>480280</v>
      </c>
      <c r="B1900" s="1" t="s">
        <v>2361</v>
      </c>
      <c r="C1900" s="1">
        <v>104375302</v>
      </c>
      <c r="D1900" s="1">
        <v>280</v>
      </c>
      <c r="E1900" s="1" t="s">
        <v>2459</v>
      </c>
      <c r="F1900" s="1" t="s">
        <v>96</v>
      </c>
      <c r="G1900" s="1" t="s">
        <v>376</v>
      </c>
      <c r="H1900" s="1" t="s">
        <v>916</v>
      </c>
      <c r="S1900" s="1">
        <v>48</v>
      </c>
      <c r="T1900" s="1">
        <v>1</v>
      </c>
      <c r="U1900" s="1">
        <v>0</v>
      </c>
      <c r="V1900" s="1">
        <v>0</v>
      </c>
    </row>
    <row r="1901" spans="1:24" x14ac:dyDescent="0.35">
      <c r="A1901" s="1">
        <v>290386</v>
      </c>
      <c r="B1901" s="1" t="s">
        <v>2341</v>
      </c>
      <c r="C1901" s="1">
        <v>104376203</v>
      </c>
      <c r="D1901" s="1">
        <v>386</v>
      </c>
      <c r="E1901" s="1" t="s">
        <v>2460</v>
      </c>
      <c r="F1901" s="1" t="s">
        <v>96</v>
      </c>
      <c r="G1901" s="1" t="s">
        <v>376</v>
      </c>
      <c r="H1901" s="1" t="s">
        <v>916</v>
      </c>
      <c r="I1901" s="1">
        <v>779592.46</v>
      </c>
      <c r="K1901" s="1">
        <v>183235</v>
      </c>
      <c r="L1901" s="1">
        <v>7198350</v>
      </c>
      <c r="S1901" s="1">
        <v>29</v>
      </c>
      <c r="T1901" s="1">
        <v>1</v>
      </c>
      <c r="U1901" s="1">
        <v>8161177.5</v>
      </c>
      <c r="V1901" s="1">
        <v>0</v>
      </c>
    </row>
    <row r="1902" spans="1:24" x14ac:dyDescent="0.35">
      <c r="A1902" s="1">
        <v>300386</v>
      </c>
      <c r="B1902" s="1" t="s">
        <v>2343</v>
      </c>
      <c r="C1902" s="1">
        <v>104376203</v>
      </c>
      <c r="D1902" s="1">
        <v>386</v>
      </c>
      <c r="E1902" s="1" t="s">
        <v>2460</v>
      </c>
      <c r="F1902" s="1" t="s">
        <v>96</v>
      </c>
      <c r="G1902" s="1" t="s">
        <v>376</v>
      </c>
      <c r="H1902" s="1" t="s">
        <v>916</v>
      </c>
      <c r="I1902" s="1">
        <v>787339.3</v>
      </c>
      <c r="K1902" s="1">
        <v>247695</v>
      </c>
      <c r="L1902" s="1">
        <v>7294644.5</v>
      </c>
      <c r="M1902" s="1">
        <v>9.6294499933719635E-2</v>
      </c>
      <c r="N1902" s="1">
        <v>1.3377301692962646</v>
      </c>
      <c r="O1902" s="1">
        <v>7.7468398958444595E-3</v>
      </c>
      <c r="P1902" s="1">
        <v>0.99370384216308594</v>
      </c>
      <c r="Q1902" s="1">
        <v>6.4460001885890961E-2</v>
      </c>
      <c r="S1902" s="1">
        <v>30</v>
      </c>
      <c r="T1902" s="1">
        <v>1</v>
      </c>
      <c r="U1902" s="1">
        <v>8329679</v>
      </c>
      <c r="V1902" s="1">
        <v>0.1685013473033905</v>
      </c>
      <c r="W1902" s="1">
        <v>2.064671516418457</v>
      </c>
      <c r="X1902" s="1">
        <v>2.064671516418457</v>
      </c>
    </row>
    <row r="1903" spans="1:24" x14ac:dyDescent="0.35">
      <c r="A1903" s="1">
        <v>310386</v>
      </c>
      <c r="B1903" s="1" t="s">
        <v>2344</v>
      </c>
      <c r="C1903" s="1">
        <v>104376203</v>
      </c>
      <c r="D1903" s="1">
        <v>386</v>
      </c>
      <c r="E1903" s="1" t="s">
        <v>2460</v>
      </c>
      <c r="F1903" s="1" t="s">
        <v>96</v>
      </c>
      <c r="G1903" s="1" t="s">
        <v>376</v>
      </c>
      <c r="H1903" s="1" t="s">
        <v>916</v>
      </c>
      <c r="I1903" s="1">
        <v>794915.26</v>
      </c>
      <c r="K1903" s="1">
        <v>215465</v>
      </c>
      <c r="L1903" s="1">
        <v>7332654</v>
      </c>
      <c r="M1903" s="1">
        <v>3.800949826836586E-2</v>
      </c>
      <c r="N1903" s="1">
        <v>0.52106034755706787</v>
      </c>
      <c r="O1903" s="1">
        <v>7.5759598985314369E-3</v>
      </c>
      <c r="P1903" s="1">
        <v>0.96222299337387085</v>
      </c>
      <c r="Q1903" s="1">
        <v>-3.223000094294548E-2</v>
      </c>
      <c r="S1903" s="1">
        <v>31</v>
      </c>
      <c r="T1903" s="1">
        <v>1</v>
      </c>
      <c r="U1903" s="1">
        <v>8343034</v>
      </c>
      <c r="V1903" s="1">
        <v>1.3355456292629242E-2</v>
      </c>
      <c r="W1903" s="1">
        <v>0.16033031046390533</v>
      </c>
      <c r="X1903" s="1">
        <v>0.16033031046390533</v>
      </c>
    </row>
    <row r="1904" spans="1:24" x14ac:dyDescent="0.35">
      <c r="A1904" s="1">
        <v>320386</v>
      </c>
      <c r="B1904" s="1" t="s">
        <v>2345</v>
      </c>
      <c r="C1904" s="1">
        <v>104376203</v>
      </c>
      <c r="D1904" s="1">
        <v>386</v>
      </c>
      <c r="E1904" s="1" t="s">
        <v>2460</v>
      </c>
      <c r="F1904" s="1" t="s">
        <v>96</v>
      </c>
      <c r="G1904" s="1" t="s">
        <v>376</v>
      </c>
      <c r="H1904" s="1" t="s">
        <v>916</v>
      </c>
      <c r="I1904" s="1">
        <v>801464.81</v>
      </c>
      <c r="K1904" s="1">
        <v>215465</v>
      </c>
      <c r="L1904" s="1">
        <v>7371771.5</v>
      </c>
      <c r="M1904" s="1">
        <v>3.9117500185966492E-2</v>
      </c>
      <c r="N1904" s="1">
        <v>0.53346985578536987</v>
      </c>
      <c r="O1904" s="1">
        <v>6.5495502203702927E-3</v>
      </c>
      <c r="P1904" s="1">
        <v>0.82393056154251099</v>
      </c>
      <c r="Q1904" s="1">
        <v>0</v>
      </c>
      <c r="S1904" s="1">
        <v>32</v>
      </c>
      <c r="T1904" s="1">
        <v>1</v>
      </c>
      <c r="U1904" s="1">
        <v>8388701</v>
      </c>
      <c r="V1904" s="1">
        <v>4.5667052268981934E-2</v>
      </c>
      <c r="W1904" s="1">
        <v>0.54736679792404175</v>
      </c>
      <c r="X1904" s="1">
        <v>0.54736679792404175</v>
      </c>
    </row>
    <row r="1905" spans="1:24" x14ac:dyDescent="0.35">
      <c r="A1905" s="1">
        <v>330386</v>
      </c>
      <c r="B1905" s="1" t="s">
        <v>2346</v>
      </c>
      <c r="C1905" s="1">
        <v>104376203</v>
      </c>
      <c r="D1905" s="1">
        <v>386</v>
      </c>
      <c r="E1905" s="1" t="s">
        <v>2460</v>
      </c>
      <c r="F1905" s="1" t="s">
        <v>96</v>
      </c>
      <c r="G1905" s="1" t="s">
        <v>376</v>
      </c>
      <c r="H1905" s="1" t="s">
        <v>916</v>
      </c>
      <c r="I1905" s="1">
        <v>832392.44</v>
      </c>
      <c r="K1905" s="1">
        <v>215465</v>
      </c>
      <c r="L1905" s="1">
        <v>7463328.5</v>
      </c>
      <c r="M1905" s="1">
        <v>9.1557003557682037E-2</v>
      </c>
      <c r="N1905" s="1">
        <v>1.2419945001602173</v>
      </c>
      <c r="O1905" s="1">
        <v>3.0927630141377449E-2</v>
      </c>
      <c r="P1905" s="1">
        <v>3.8588881492614746</v>
      </c>
      <c r="Q1905" s="1">
        <v>0</v>
      </c>
      <c r="S1905" s="1">
        <v>33</v>
      </c>
      <c r="T1905" s="1">
        <v>1</v>
      </c>
      <c r="U1905" s="1">
        <v>8511186</v>
      </c>
      <c r="V1905" s="1">
        <v>0.12248463183641434</v>
      </c>
      <c r="W1905" s="1">
        <v>1.4601187705993652</v>
      </c>
      <c r="X1905" s="1">
        <v>1.4601187705993652</v>
      </c>
    </row>
    <row r="1906" spans="1:24" x14ac:dyDescent="0.35">
      <c r="A1906" s="1">
        <v>340386</v>
      </c>
      <c r="B1906" s="1" t="s">
        <v>2347</v>
      </c>
      <c r="C1906" s="1">
        <v>104376203</v>
      </c>
      <c r="D1906" s="1">
        <v>386</v>
      </c>
      <c r="E1906" s="1" t="s">
        <v>2460</v>
      </c>
      <c r="F1906" s="1" t="s">
        <v>96</v>
      </c>
      <c r="G1906" s="1" t="s">
        <v>376</v>
      </c>
      <c r="H1906" s="1" t="s">
        <v>916</v>
      </c>
      <c r="I1906" s="1">
        <v>832371.76</v>
      </c>
      <c r="K1906" s="1">
        <v>215465</v>
      </c>
      <c r="L1906" s="1">
        <v>7463325</v>
      </c>
      <c r="M1906" s="1">
        <v>-3.5000000480067683E-6</v>
      </c>
      <c r="N1906" s="1">
        <v>-4.6895966079318896E-5</v>
      </c>
      <c r="O1906" s="1">
        <v>-2.0679999579442665E-5</v>
      </c>
      <c r="P1906" s="1">
        <v>-2.484405180439353E-3</v>
      </c>
      <c r="Q1906" s="1">
        <v>0</v>
      </c>
      <c r="S1906" s="1">
        <v>34</v>
      </c>
      <c r="T1906" s="1">
        <v>1</v>
      </c>
      <c r="U1906" s="1">
        <v>8511162</v>
      </c>
      <c r="V1906" s="1">
        <v>-2.4179998945328407E-5</v>
      </c>
      <c r="W1906" s="1">
        <v>-2.8198186191730201E-4</v>
      </c>
      <c r="X1906" s="1">
        <v>-2.8198186191730201E-4</v>
      </c>
    </row>
    <row r="1907" spans="1:24" x14ac:dyDescent="0.35">
      <c r="A1907" s="1">
        <v>350386</v>
      </c>
      <c r="B1907" s="1" t="s">
        <v>2348</v>
      </c>
      <c r="C1907" s="1">
        <v>104376203</v>
      </c>
      <c r="D1907" s="1">
        <v>386</v>
      </c>
      <c r="E1907" s="1" t="s">
        <v>2460</v>
      </c>
      <c r="F1907" s="1" t="s">
        <v>96</v>
      </c>
      <c r="G1907" s="1" t="s">
        <v>376</v>
      </c>
      <c r="H1907" s="1" t="s">
        <v>916</v>
      </c>
      <c r="I1907" s="1">
        <v>852885.23</v>
      </c>
      <c r="K1907" s="1">
        <v>215465</v>
      </c>
      <c r="L1907" s="1">
        <v>7541556.5</v>
      </c>
      <c r="M1907" s="1">
        <v>7.8231498599052429E-2</v>
      </c>
      <c r="N1907" s="1">
        <v>1.0482124090194702</v>
      </c>
      <c r="O1907" s="1">
        <v>2.0513469353318214E-2</v>
      </c>
      <c r="P1907" s="1">
        <v>2.4644601345062256</v>
      </c>
      <c r="Q1907" s="1">
        <v>0</v>
      </c>
      <c r="S1907" s="1">
        <v>35</v>
      </c>
      <c r="T1907" s="1">
        <v>1</v>
      </c>
      <c r="U1907" s="1">
        <v>8609907</v>
      </c>
      <c r="V1907" s="1">
        <v>9.8744966089725494E-2</v>
      </c>
      <c r="W1907" s="1">
        <v>1.1601823568344116</v>
      </c>
      <c r="X1907" s="1">
        <v>1.1601823568344116</v>
      </c>
    </row>
    <row r="1908" spans="1:24" x14ac:dyDescent="0.35">
      <c r="A1908" s="1">
        <v>360386</v>
      </c>
      <c r="B1908" s="1" t="s">
        <v>2349</v>
      </c>
      <c r="C1908" s="1">
        <v>104376203</v>
      </c>
      <c r="D1908" s="1">
        <v>386</v>
      </c>
      <c r="E1908" s="1" t="s">
        <v>2460</v>
      </c>
      <c r="F1908" s="1" t="s">
        <v>96</v>
      </c>
      <c r="G1908" s="1" t="s">
        <v>376</v>
      </c>
      <c r="H1908" s="1" t="s">
        <v>916</v>
      </c>
      <c r="I1908" s="1">
        <v>909099.92</v>
      </c>
      <c r="K1908" s="1">
        <v>215465</v>
      </c>
      <c r="L1908" s="1">
        <v>7666349.5</v>
      </c>
      <c r="M1908" s="1">
        <v>0.12479300051927567</v>
      </c>
      <c r="N1908" s="1">
        <v>1.6547379493713379</v>
      </c>
      <c r="O1908" s="1">
        <v>5.6214690208435059E-2</v>
      </c>
      <c r="P1908" s="1">
        <v>6.5911202430725098</v>
      </c>
      <c r="Q1908" s="1">
        <v>0</v>
      </c>
      <c r="S1908" s="1">
        <v>36</v>
      </c>
      <c r="T1908" s="1">
        <v>1</v>
      </c>
      <c r="U1908" s="1">
        <v>8790914</v>
      </c>
      <c r="V1908" s="1">
        <v>0.18100768327713013</v>
      </c>
      <c r="W1908" s="1">
        <v>2.1023106575012207</v>
      </c>
      <c r="X1908" s="1">
        <v>2.1023106575012207</v>
      </c>
    </row>
    <row r="1909" spans="1:24" x14ac:dyDescent="0.35">
      <c r="A1909" s="1">
        <v>370386</v>
      </c>
      <c r="B1909" s="1" t="s">
        <v>2350</v>
      </c>
      <c r="C1909" s="1">
        <v>104376203</v>
      </c>
      <c r="D1909" s="1">
        <v>386</v>
      </c>
      <c r="E1909" s="1" t="s">
        <v>2460</v>
      </c>
      <c r="F1909" s="1" t="s">
        <v>96</v>
      </c>
      <c r="G1909" s="1" t="s">
        <v>376</v>
      </c>
      <c r="H1909" s="1" t="s">
        <v>916</v>
      </c>
      <c r="I1909" s="1">
        <v>933558.74</v>
      </c>
      <c r="K1909" s="1">
        <v>215465</v>
      </c>
      <c r="L1909" s="1">
        <v>7925164</v>
      </c>
      <c r="M1909" s="1">
        <v>0.25881451368331909</v>
      </c>
      <c r="N1909" s="1">
        <v>3.3759808540344238</v>
      </c>
      <c r="O1909" s="1">
        <v>2.4458820000290871E-2</v>
      </c>
      <c r="P1909" s="1">
        <v>2.6904435157775879</v>
      </c>
      <c r="Q1909" s="1">
        <v>0</v>
      </c>
      <c r="S1909" s="1">
        <v>37</v>
      </c>
      <c r="T1909" s="1">
        <v>1</v>
      </c>
      <c r="U1909" s="1">
        <v>9074188</v>
      </c>
      <c r="V1909" s="1">
        <v>0.28327333927154541</v>
      </c>
      <c r="W1909" s="1">
        <v>3.2223498821258545</v>
      </c>
      <c r="X1909" s="1">
        <v>3.2223498821258545</v>
      </c>
    </row>
    <row r="1910" spans="1:24" x14ac:dyDescent="0.35">
      <c r="A1910" s="1">
        <v>380386</v>
      </c>
      <c r="B1910" s="1" t="s">
        <v>2351</v>
      </c>
      <c r="C1910" s="1">
        <v>104376203</v>
      </c>
      <c r="D1910" s="1">
        <v>386</v>
      </c>
      <c r="E1910" s="1" t="s">
        <v>2460</v>
      </c>
      <c r="F1910" s="1" t="s">
        <v>96</v>
      </c>
      <c r="G1910" s="1" t="s">
        <v>376</v>
      </c>
      <c r="H1910" s="1" t="s">
        <v>916</v>
      </c>
      <c r="I1910" s="1">
        <v>976612</v>
      </c>
      <c r="K1910" s="1">
        <v>215465</v>
      </c>
      <c r="L1910" s="1">
        <v>7999138</v>
      </c>
      <c r="M1910" s="1">
        <v>7.3973998427391052E-2</v>
      </c>
      <c r="N1910" s="1">
        <v>0.9334065318107605</v>
      </c>
      <c r="O1910" s="1">
        <v>4.3053258210420609E-2</v>
      </c>
      <c r="P1910" s="1">
        <v>4.6117353439331055</v>
      </c>
      <c r="Q1910" s="1">
        <v>0</v>
      </c>
      <c r="S1910" s="1">
        <v>38</v>
      </c>
      <c r="T1910" s="1">
        <v>1</v>
      </c>
      <c r="U1910" s="1">
        <v>9191215</v>
      </c>
      <c r="V1910" s="1">
        <v>0.11702725291252136</v>
      </c>
      <c r="W1910" s="1">
        <v>1.2896691560745239</v>
      </c>
      <c r="X1910" s="1">
        <v>1.2896691560745239</v>
      </c>
    </row>
    <row r="1911" spans="1:24" x14ac:dyDescent="0.35">
      <c r="A1911" s="1">
        <v>390386</v>
      </c>
      <c r="B1911" s="1" t="s">
        <v>2352</v>
      </c>
      <c r="C1911" s="1">
        <v>104376203</v>
      </c>
      <c r="D1911" s="1">
        <v>386</v>
      </c>
      <c r="E1911" s="1" t="s">
        <v>2460</v>
      </c>
      <c r="F1911" s="1" t="s">
        <v>96</v>
      </c>
      <c r="G1911" s="1" t="s">
        <v>376</v>
      </c>
      <c r="H1911" s="1" t="s">
        <v>916</v>
      </c>
      <c r="I1911" s="1">
        <v>988325</v>
      </c>
      <c r="K1911" s="1">
        <v>265465</v>
      </c>
      <c r="L1911" s="1">
        <v>8020157</v>
      </c>
      <c r="M1911" s="1">
        <v>2.1019000560045242E-2</v>
      </c>
      <c r="N1911" s="1">
        <v>0.26276582479476929</v>
      </c>
      <c r="O1911" s="1">
        <v>1.1713000014424324E-2</v>
      </c>
      <c r="P1911" s="1">
        <v>1.1993503570556641</v>
      </c>
      <c r="Q1911" s="1">
        <v>5.000000074505806E-2</v>
      </c>
      <c r="S1911" s="1">
        <v>39</v>
      </c>
      <c r="T1911" s="1">
        <v>1</v>
      </c>
      <c r="U1911" s="1">
        <v>9273947</v>
      </c>
      <c r="V1911" s="1">
        <v>8.2732006907463074E-2</v>
      </c>
      <c r="W1911" s="1">
        <v>0.90012037754058838</v>
      </c>
      <c r="X1911" s="1">
        <v>0.90012037754058838</v>
      </c>
    </row>
    <row r="1912" spans="1:24" x14ac:dyDescent="0.35">
      <c r="A1912" s="1">
        <v>400386</v>
      </c>
      <c r="B1912" s="1" t="s">
        <v>2353</v>
      </c>
      <c r="C1912" s="1">
        <v>104376203</v>
      </c>
      <c r="D1912" s="1">
        <v>386</v>
      </c>
      <c r="E1912" s="1" t="s">
        <v>2460</v>
      </c>
      <c r="F1912" s="1" t="s">
        <v>96</v>
      </c>
      <c r="G1912" s="1" t="s">
        <v>376</v>
      </c>
      <c r="H1912" s="1" t="s">
        <v>916</v>
      </c>
      <c r="S1912" s="1">
        <v>40</v>
      </c>
      <c r="T1912" s="1">
        <v>1</v>
      </c>
      <c r="U1912" s="1">
        <v>0</v>
      </c>
      <c r="V1912" s="1">
        <v>0</v>
      </c>
      <c r="W1912" s="1">
        <v>-100</v>
      </c>
      <c r="X1912" s="1">
        <v>-100</v>
      </c>
    </row>
    <row r="1913" spans="1:24" x14ac:dyDescent="0.35">
      <c r="A1913" s="1">
        <v>410386</v>
      </c>
      <c r="B1913" s="1" t="s">
        <v>2354</v>
      </c>
      <c r="C1913" s="1">
        <v>104376203</v>
      </c>
      <c r="D1913" s="1">
        <v>386</v>
      </c>
      <c r="E1913" s="1" t="s">
        <v>2460</v>
      </c>
      <c r="F1913" s="1" t="s">
        <v>96</v>
      </c>
      <c r="G1913" s="1" t="s">
        <v>376</v>
      </c>
      <c r="H1913" s="1" t="s">
        <v>916</v>
      </c>
      <c r="S1913" s="1">
        <v>41</v>
      </c>
      <c r="T1913" s="1">
        <v>1</v>
      </c>
      <c r="U1913" s="1">
        <v>0</v>
      </c>
      <c r="V1913" s="1">
        <v>0</v>
      </c>
    </row>
    <row r="1914" spans="1:24" x14ac:dyDescent="0.35">
      <c r="A1914" s="1">
        <v>420386</v>
      </c>
      <c r="B1914" s="1" t="s">
        <v>2355</v>
      </c>
      <c r="C1914" s="1">
        <v>104376203</v>
      </c>
      <c r="D1914" s="1">
        <v>386</v>
      </c>
      <c r="E1914" s="1" t="s">
        <v>2460</v>
      </c>
      <c r="F1914" s="1" t="s">
        <v>96</v>
      </c>
      <c r="G1914" s="1" t="s">
        <v>376</v>
      </c>
      <c r="H1914" s="1" t="s">
        <v>916</v>
      </c>
      <c r="S1914" s="1">
        <v>42</v>
      </c>
      <c r="T1914" s="1">
        <v>1</v>
      </c>
      <c r="U1914" s="1">
        <v>0</v>
      </c>
      <c r="V1914" s="1">
        <v>0</v>
      </c>
    </row>
    <row r="1915" spans="1:24" x14ac:dyDescent="0.35">
      <c r="A1915" s="1">
        <v>430386</v>
      </c>
      <c r="B1915" s="1" t="s">
        <v>2356</v>
      </c>
      <c r="C1915" s="1">
        <v>104376203</v>
      </c>
      <c r="D1915" s="1">
        <v>386</v>
      </c>
      <c r="E1915" s="1" t="s">
        <v>2460</v>
      </c>
      <c r="F1915" s="1" t="s">
        <v>96</v>
      </c>
      <c r="G1915" s="1" t="s">
        <v>376</v>
      </c>
      <c r="H1915" s="1" t="s">
        <v>916</v>
      </c>
      <c r="S1915" s="1">
        <v>43</v>
      </c>
      <c r="T1915" s="1">
        <v>1</v>
      </c>
      <c r="U1915" s="1">
        <v>0</v>
      </c>
      <c r="V1915" s="1">
        <v>0</v>
      </c>
    </row>
    <row r="1916" spans="1:24" x14ac:dyDescent="0.35">
      <c r="A1916" s="1">
        <v>440386</v>
      </c>
      <c r="B1916" s="1" t="s">
        <v>2357</v>
      </c>
      <c r="C1916" s="1">
        <v>104376203</v>
      </c>
      <c r="D1916" s="1">
        <v>386</v>
      </c>
      <c r="E1916" s="1" t="s">
        <v>2460</v>
      </c>
      <c r="F1916" s="1" t="s">
        <v>96</v>
      </c>
      <c r="G1916" s="1" t="s">
        <v>376</v>
      </c>
      <c r="H1916" s="1" t="s">
        <v>916</v>
      </c>
      <c r="S1916" s="1">
        <v>44</v>
      </c>
      <c r="T1916" s="1">
        <v>1</v>
      </c>
      <c r="U1916" s="1">
        <v>0</v>
      </c>
      <c r="V1916" s="1">
        <v>0</v>
      </c>
    </row>
    <row r="1917" spans="1:24" x14ac:dyDescent="0.35">
      <c r="A1917" s="1">
        <v>450386</v>
      </c>
      <c r="B1917" s="1" t="s">
        <v>2358</v>
      </c>
      <c r="C1917" s="1">
        <v>104376203</v>
      </c>
      <c r="D1917" s="1">
        <v>386</v>
      </c>
      <c r="E1917" s="1" t="s">
        <v>2460</v>
      </c>
      <c r="F1917" s="1" t="s">
        <v>96</v>
      </c>
      <c r="G1917" s="1" t="s">
        <v>376</v>
      </c>
      <c r="H1917" s="1" t="s">
        <v>916</v>
      </c>
      <c r="S1917" s="1">
        <v>45</v>
      </c>
      <c r="T1917" s="1">
        <v>1</v>
      </c>
      <c r="U1917" s="1">
        <v>0</v>
      </c>
      <c r="V1917" s="1">
        <v>0</v>
      </c>
    </row>
    <row r="1918" spans="1:24" x14ac:dyDescent="0.35">
      <c r="A1918" s="1">
        <v>460386</v>
      </c>
      <c r="B1918" s="1" t="s">
        <v>2359</v>
      </c>
      <c r="C1918" s="1">
        <v>104376203</v>
      </c>
      <c r="D1918" s="1">
        <v>386</v>
      </c>
      <c r="E1918" s="1" t="s">
        <v>2460</v>
      </c>
      <c r="F1918" s="1" t="s">
        <v>96</v>
      </c>
      <c r="G1918" s="1" t="s">
        <v>376</v>
      </c>
      <c r="H1918" s="1" t="s">
        <v>916</v>
      </c>
      <c r="S1918" s="1">
        <v>46</v>
      </c>
      <c r="T1918" s="1">
        <v>1</v>
      </c>
      <c r="U1918" s="1">
        <v>0</v>
      </c>
      <c r="V1918" s="1">
        <v>0</v>
      </c>
    </row>
    <row r="1919" spans="1:24" x14ac:dyDescent="0.35">
      <c r="A1919" s="1">
        <v>470386</v>
      </c>
      <c r="B1919" s="1" t="s">
        <v>2360</v>
      </c>
      <c r="C1919" s="1">
        <v>104376203</v>
      </c>
      <c r="D1919" s="1">
        <v>386</v>
      </c>
      <c r="E1919" s="1" t="s">
        <v>2460</v>
      </c>
      <c r="F1919" s="1" t="s">
        <v>96</v>
      </c>
      <c r="G1919" s="1" t="s">
        <v>376</v>
      </c>
      <c r="H1919" s="1" t="s">
        <v>916</v>
      </c>
      <c r="S1919" s="1">
        <v>47</v>
      </c>
      <c r="T1919" s="1">
        <v>1</v>
      </c>
      <c r="U1919" s="1">
        <v>0</v>
      </c>
      <c r="V1919" s="1">
        <v>0</v>
      </c>
    </row>
    <row r="1920" spans="1:24" x14ac:dyDescent="0.35">
      <c r="A1920" s="1">
        <v>480386</v>
      </c>
      <c r="B1920" s="1" t="s">
        <v>2361</v>
      </c>
      <c r="C1920" s="1">
        <v>104376203</v>
      </c>
      <c r="D1920" s="1">
        <v>386</v>
      </c>
      <c r="E1920" s="1" t="s">
        <v>2460</v>
      </c>
      <c r="F1920" s="1" t="s">
        <v>96</v>
      </c>
      <c r="G1920" s="1" t="s">
        <v>376</v>
      </c>
      <c r="H1920" s="1" t="s">
        <v>916</v>
      </c>
      <c r="S1920" s="1">
        <v>48</v>
      </c>
      <c r="T1920" s="1">
        <v>1</v>
      </c>
      <c r="U1920" s="1">
        <v>0</v>
      </c>
      <c r="V1920" s="1">
        <v>0</v>
      </c>
    </row>
    <row r="1921" spans="1:24" x14ac:dyDescent="0.35">
      <c r="A1921" s="1">
        <v>290442</v>
      </c>
      <c r="B1921" s="1" t="s">
        <v>2341</v>
      </c>
      <c r="C1921" s="1">
        <v>104377003</v>
      </c>
      <c r="D1921" s="1">
        <v>442</v>
      </c>
      <c r="E1921" s="1" t="s">
        <v>2461</v>
      </c>
      <c r="F1921" s="1" t="s">
        <v>96</v>
      </c>
      <c r="G1921" s="1" t="s">
        <v>376</v>
      </c>
      <c r="H1921" s="1" t="s">
        <v>916</v>
      </c>
      <c r="I1921" s="1">
        <v>478925.09</v>
      </c>
      <c r="K1921" s="1">
        <v>129934</v>
      </c>
      <c r="L1921" s="1">
        <v>4646399.5</v>
      </c>
      <c r="S1921" s="1">
        <v>29</v>
      </c>
      <c r="T1921" s="1">
        <v>1</v>
      </c>
      <c r="U1921" s="1">
        <v>5255258.5</v>
      </c>
      <c r="V1921" s="1">
        <v>0</v>
      </c>
    </row>
    <row r="1922" spans="1:24" x14ac:dyDescent="0.35">
      <c r="A1922" s="1">
        <v>300442</v>
      </c>
      <c r="B1922" s="1" t="s">
        <v>2343</v>
      </c>
      <c r="C1922" s="1">
        <v>104377003</v>
      </c>
      <c r="D1922" s="1">
        <v>442</v>
      </c>
      <c r="E1922" s="1" t="s">
        <v>2461</v>
      </c>
      <c r="F1922" s="1" t="s">
        <v>96</v>
      </c>
      <c r="G1922" s="1" t="s">
        <v>376</v>
      </c>
      <c r="H1922" s="1" t="s">
        <v>916</v>
      </c>
      <c r="I1922" s="1">
        <v>485848</v>
      </c>
      <c r="K1922" s="1">
        <v>176024</v>
      </c>
      <c r="L1922" s="1">
        <v>4741363</v>
      </c>
      <c r="M1922" s="1">
        <v>9.4963498413562775E-2</v>
      </c>
      <c r="N1922" s="1">
        <v>2.0438082218170166</v>
      </c>
      <c r="O1922" s="1">
        <v>6.9229099899530411E-3</v>
      </c>
      <c r="P1922" s="1">
        <v>1.4455100297927856</v>
      </c>
      <c r="Q1922" s="1">
        <v>4.6089999377727509E-2</v>
      </c>
      <c r="S1922" s="1">
        <v>30</v>
      </c>
      <c r="T1922" s="1">
        <v>1</v>
      </c>
      <c r="U1922" s="1">
        <v>5403235</v>
      </c>
      <c r="V1922" s="1">
        <v>0.14797639846801758</v>
      </c>
      <c r="W1922" s="1">
        <v>2.8157796859741211</v>
      </c>
      <c r="X1922" s="1">
        <v>2.8157796859741211</v>
      </c>
    </row>
    <row r="1923" spans="1:24" x14ac:dyDescent="0.35">
      <c r="A1923" s="1">
        <v>310442</v>
      </c>
      <c r="B1923" s="1" t="s">
        <v>2344</v>
      </c>
      <c r="C1923" s="1">
        <v>104377003</v>
      </c>
      <c r="D1923" s="1">
        <v>442</v>
      </c>
      <c r="E1923" s="1" t="s">
        <v>2461</v>
      </c>
      <c r="F1923" s="1" t="s">
        <v>96</v>
      </c>
      <c r="G1923" s="1" t="s">
        <v>376</v>
      </c>
      <c r="H1923" s="1" t="s">
        <v>916</v>
      </c>
      <c r="I1923" s="1">
        <v>498787</v>
      </c>
      <c r="K1923" s="1">
        <v>152979</v>
      </c>
      <c r="L1923" s="1">
        <v>4791354</v>
      </c>
      <c r="M1923" s="1">
        <v>4.9991000443696976E-2</v>
      </c>
      <c r="N1923" s="1">
        <v>1.0543593168258667</v>
      </c>
      <c r="O1923" s="1">
        <v>1.2938999570906162E-2</v>
      </c>
      <c r="P1923" s="1">
        <v>2.6631786823272705</v>
      </c>
      <c r="Q1923" s="1">
        <v>-2.3044999688863754E-2</v>
      </c>
      <c r="S1923" s="1">
        <v>31</v>
      </c>
      <c r="T1923" s="1">
        <v>1</v>
      </c>
      <c r="U1923" s="1">
        <v>5443120</v>
      </c>
      <c r="V1923" s="1">
        <v>3.9884999394416809E-2</v>
      </c>
      <c r="W1923" s="1">
        <v>0.73816889524459839</v>
      </c>
      <c r="X1923" s="1">
        <v>0.73816889524459839</v>
      </c>
    </row>
    <row r="1924" spans="1:24" x14ac:dyDescent="0.35">
      <c r="A1924" s="1">
        <v>320442</v>
      </c>
      <c r="B1924" s="1" t="s">
        <v>2345</v>
      </c>
      <c r="C1924" s="1">
        <v>104377003</v>
      </c>
      <c r="D1924" s="1">
        <v>442</v>
      </c>
      <c r="E1924" s="1" t="s">
        <v>2461</v>
      </c>
      <c r="F1924" s="1" t="s">
        <v>96</v>
      </c>
      <c r="G1924" s="1" t="s">
        <v>376</v>
      </c>
      <c r="H1924" s="1" t="s">
        <v>916</v>
      </c>
      <c r="I1924" s="1">
        <v>495195</v>
      </c>
      <c r="K1924" s="1">
        <v>152979</v>
      </c>
      <c r="L1924" s="1">
        <v>4800435</v>
      </c>
      <c r="M1924" s="1">
        <v>9.0810004621744156E-3</v>
      </c>
      <c r="N1924" s="1">
        <v>0.18952888250350952</v>
      </c>
      <c r="O1924" s="1">
        <v>-3.5920001100748777E-3</v>
      </c>
      <c r="P1924" s="1">
        <v>-0.72014707326889038</v>
      </c>
      <c r="Q1924" s="1">
        <v>0</v>
      </c>
      <c r="S1924" s="1">
        <v>32</v>
      </c>
      <c r="T1924" s="1">
        <v>1</v>
      </c>
      <c r="U1924" s="1">
        <v>5448609</v>
      </c>
      <c r="V1924" s="1">
        <v>5.4890001192688942E-3</v>
      </c>
      <c r="W1924" s="1">
        <v>0.10084290057420731</v>
      </c>
      <c r="X1924" s="1">
        <v>0.10084290057420731</v>
      </c>
    </row>
    <row r="1925" spans="1:24" x14ac:dyDescent="0.35">
      <c r="A1925" s="1">
        <v>330442</v>
      </c>
      <c r="B1925" s="1" t="s">
        <v>2346</v>
      </c>
      <c r="C1925" s="1">
        <v>104377003</v>
      </c>
      <c r="D1925" s="1">
        <v>442</v>
      </c>
      <c r="E1925" s="1" t="s">
        <v>2461</v>
      </c>
      <c r="F1925" s="1" t="s">
        <v>96</v>
      </c>
      <c r="G1925" s="1" t="s">
        <v>376</v>
      </c>
      <c r="H1925" s="1" t="s">
        <v>916</v>
      </c>
      <c r="I1925" s="1">
        <v>520137</v>
      </c>
      <c r="K1925" s="1">
        <v>152979</v>
      </c>
      <c r="L1925" s="1">
        <v>4827664</v>
      </c>
      <c r="M1925" s="1">
        <v>2.7228999882936478E-2</v>
      </c>
      <c r="N1925" s="1">
        <v>0.56721943616867065</v>
      </c>
      <c r="O1925" s="1">
        <v>2.4941999465227127E-2</v>
      </c>
      <c r="P1925" s="1">
        <v>5.0368037223815918</v>
      </c>
      <c r="Q1925" s="1">
        <v>0</v>
      </c>
      <c r="S1925" s="1">
        <v>33</v>
      </c>
      <c r="T1925" s="1">
        <v>1</v>
      </c>
      <c r="U1925" s="1">
        <v>5500780</v>
      </c>
      <c r="V1925" s="1">
        <v>5.2170999348163605E-2</v>
      </c>
      <c r="W1925" s="1">
        <v>0.95751041173934937</v>
      </c>
      <c r="X1925" s="1">
        <v>0.95751041173934937</v>
      </c>
    </row>
    <row r="1926" spans="1:24" x14ac:dyDescent="0.35">
      <c r="A1926" s="1">
        <v>340442</v>
      </c>
      <c r="B1926" s="1" t="s">
        <v>2347</v>
      </c>
      <c r="C1926" s="1">
        <v>104377003</v>
      </c>
      <c r="D1926" s="1">
        <v>442</v>
      </c>
      <c r="E1926" s="1" t="s">
        <v>2461</v>
      </c>
      <c r="F1926" s="1" t="s">
        <v>96</v>
      </c>
      <c r="G1926" s="1" t="s">
        <v>376</v>
      </c>
      <c r="H1926" s="1" t="s">
        <v>916</v>
      </c>
      <c r="I1926" s="1">
        <v>520119</v>
      </c>
      <c r="K1926" s="1">
        <v>152979</v>
      </c>
      <c r="L1926" s="1">
        <v>4827661</v>
      </c>
      <c r="M1926" s="1">
        <v>-3.0000001061125658E-6</v>
      </c>
      <c r="N1926" s="1">
        <v>-6.2141858506947756E-5</v>
      </c>
      <c r="O1926" s="1">
        <v>-1.8000000636675395E-5</v>
      </c>
      <c r="P1926" s="1">
        <v>-3.4606268163770437E-3</v>
      </c>
      <c r="Q1926" s="1">
        <v>0</v>
      </c>
      <c r="S1926" s="1">
        <v>34</v>
      </c>
      <c r="T1926" s="1">
        <v>1</v>
      </c>
      <c r="U1926" s="1">
        <v>5500759</v>
      </c>
      <c r="V1926" s="1">
        <v>-2.0999999833293259E-5</v>
      </c>
      <c r="W1926" s="1">
        <v>-3.8176405359990895E-4</v>
      </c>
      <c r="X1926" s="1">
        <v>-3.8176405359990895E-4</v>
      </c>
    </row>
    <row r="1927" spans="1:24" x14ac:dyDescent="0.35">
      <c r="A1927" s="1">
        <v>350442</v>
      </c>
      <c r="B1927" s="1" t="s">
        <v>2348</v>
      </c>
      <c r="C1927" s="1">
        <v>104377003</v>
      </c>
      <c r="D1927" s="1">
        <v>442</v>
      </c>
      <c r="E1927" s="1" t="s">
        <v>2461</v>
      </c>
      <c r="F1927" s="1" t="s">
        <v>96</v>
      </c>
      <c r="G1927" s="1" t="s">
        <v>376</v>
      </c>
      <c r="H1927" s="1" t="s">
        <v>916</v>
      </c>
      <c r="I1927" s="1">
        <v>563663</v>
      </c>
      <c r="K1927" s="1">
        <v>152979</v>
      </c>
      <c r="L1927" s="1">
        <v>4925751</v>
      </c>
      <c r="M1927" s="1">
        <v>9.8090000450611115E-2</v>
      </c>
      <c r="N1927" s="1">
        <v>2.0318326950073242</v>
      </c>
      <c r="O1927" s="1">
        <v>4.3543998152017593E-2</v>
      </c>
      <c r="P1927" s="1">
        <v>8.3719301223754883</v>
      </c>
      <c r="Q1927" s="1">
        <v>0</v>
      </c>
      <c r="S1927" s="1">
        <v>35</v>
      </c>
      <c r="T1927" s="1">
        <v>1</v>
      </c>
      <c r="U1927" s="1">
        <v>5642393</v>
      </c>
      <c r="V1927" s="1">
        <v>0.14163400232791901</v>
      </c>
      <c r="W1927" s="1">
        <v>2.5748083591461182</v>
      </c>
      <c r="X1927" s="1">
        <v>2.5748083591461182</v>
      </c>
    </row>
    <row r="1928" spans="1:24" x14ac:dyDescent="0.35">
      <c r="A1928" s="1">
        <v>360442</v>
      </c>
      <c r="B1928" s="1" t="s">
        <v>2349</v>
      </c>
      <c r="C1928" s="1">
        <v>104377003</v>
      </c>
      <c r="D1928" s="1">
        <v>442</v>
      </c>
      <c r="E1928" s="1" t="s">
        <v>2461</v>
      </c>
      <c r="F1928" s="1" t="s">
        <v>96</v>
      </c>
      <c r="G1928" s="1" t="s">
        <v>376</v>
      </c>
      <c r="H1928" s="1" t="s">
        <v>916</v>
      </c>
      <c r="I1928" s="1">
        <v>604089</v>
      </c>
      <c r="K1928" s="1">
        <v>152979</v>
      </c>
      <c r="L1928" s="1">
        <v>5183562</v>
      </c>
      <c r="M1928" s="1">
        <v>0.25781100988388062</v>
      </c>
      <c r="N1928" s="1">
        <v>5.233942985534668</v>
      </c>
      <c r="O1928" s="1">
        <v>4.0426000952720642E-2</v>
      </c>
      <c r="P1928" s="1">
        <v>7.1720156669616699</v>
      </c>
      <c r="Q1928" s="1">
        <v>0</v>
      </c>
      <c r="S1928" s="1">
        <v>36</v>
      </c>
      <c r="T1928" s="1">
        <v>1</v>
      </c>
      <c r="U1928" s="1">
        <v>5940630</v>
      </c>
      <c r="V1928" s="1">
        <v>0.29823702573776245</v>
      </c>
      <c r="W1928" s="1">
        <v>5.2856473922729492</v>
      </c>
      <c r="X1928" s="1">
        <v>5.2856473922729492</v>
      </c>
    </row>
    <row r="1929" spans="1:24" x14ac:dyDescent="0.35">
      <c r="A1929" s="1">
        <v>370442</v>
      </c>
      <c r="B1929" s="1" t="s">
        <v>2350</v>
      </c>
      <c r="C1929" s="1">
        <v>104377003</v>
      </c>
      <c r="D1929" s="1">
        <v>442</v>
      </c>
      <c r="E1929" s="1" t="s">
        <v>2461</v>
      </c>
      <c r="F1929" s="1" t="s">
        <v>96</v>
      </c>
      <c r="G1929" s="1" t="s">
        <v>376</v>
      </c>
      <c r="H1929" s="1" t="s">
        <v>916</v>
      </c>
      <c r="I1929" s="1">
        <v>637225</v>
      </c>
      <c r="K1929" s="1">
        <v>152979</v>
      </c>
      <c r="L1929" s="1">
        <v>5330405</v>
      </c>
      <c r="M1929" s="1">
        <v>0.14684300124645233</v>
      </c>
      <c r="N1929" s="1">
        <v>2.8328590393066406</v>
      </c>
      <c r="O1929" s="1">
        <v>3.3135998994112015E-2</v>
      </c>
      <c r="P1929" s="1">
        <v>5.4852843284606934</v>
      </c>
      <c r="Q1929" s="1">
        <v>0</v>
      </c>
      <c r="S1929" s="1">
        <v>37</v>
      </c>
      <c r="T1929" s="1">
        <v>1</v>
      </c>
      <c r="U1929" s="1">
        <v>6120609</v>
      </c>
      <c r="V1929" s="1">
        <v>0.17997899651527405</v>
      </c>
      <c r="W1929" s="1">
        <v>3.0296282768249512</v>
      </c>
      <c r="X1929" s="1">
        <v>3.0296282768249512</v>
      </c>
    </row>
    <row r="1930" spans="1:24" x14ac:dyDescent="0.35">
      <c r="A1930" s="1">
        <v>380442</v>
      </c>
      <c r="B1930" s="1" t="s">
        <v>2351</v>
      </c>
      <c r="C1930" s="1">
        <v>104377003</v>
      </c>
      <c r="D1930" s="1">
        <v>442</v>
      </c>
      <c r="E1930" s="1" t="s">
        <v>2461</v>
      </c>
      <c r="F1930" s="1" t="s">
        <v>96</v>
      </c>
      <c r="G1930" s="1" t="s">
        <v>376</v>
      </c>
      <c r="H1930" s="1" t="s">
        <v>916</v>
      </c>
      <c r="I1930" s="1">
        <v>643332</v>
      </c>
      <c r="K1930" s="1">
        <v>228083.6875</v>
      </c>
      <c r="L1930" s="1">
        <v>5411590</v>
      </c>
      <c r="M1930" s="1">
        <v>8.1184998154640198E-2</v>
      </c>
      <c r="N1930" s="1">
        <v>1.5230549573898315</v>
      </c>
      <c r="O1930" s="1">
        <v>6.1070001684129238E-3</v>
      </c>
      <c r="P1930" s="1">
        <v>0.95837420225143433</v>
      </c>
      <c r="Q1930" s="1">
        <v>7.5104691088199615E-2</v>
      </c>
      <c r="S1930" s="1">
        <v>38</v>
      </c>
      <c r="T1930" s="1">
        <v>1</v>
      </c>
      <c r="U1930" s="1">
        <v>6283005.5</v>
      </c>
      <c r="V1930" s="1">
        <v>0.16239669919013977</v>
      </c>
      <c r="W1930" s="1">
        <v>2.6532735824584961</v>
      </c>
      <c r="X1930" s="1">
        <v>2.6532735824584961</v>
      </c>
    </row>
    <row r="1931" spans="1:24" x14ac:dyDescent="0.35">
      <c r="A1931" s="1">
        <v>390442</v>
      </c>
      <c r="B1931" s="1" t="s">
        <v>2352</v>
      </c>
      <c r="C1931" s="1">
        <v>104377003</v>
      </c>
      <c r="D1931" s="1">
        <v>442</v>
      </c>
      <c r="E1931" s="1" t="s">
        <v>2461</v>
      </c>
      <c r="F1931" s="1" t="s">
        <v>96</v>
      </c>
      <c r="G1931" s="1" t="s">
        <v>376</v>
      </c>
      <c r="H1931" s="1" t="s">
        <v>916</v>
      </c>
      <c r="I1931" s="1">
        <v>655079</v>
      </c>
      <c r="K1931" s="1">
        <v>338094.71875</v>
      </c>
      <c r="L1931" s="1">
        <v>5434068</v>
      </c>
      <c r="M1931" s="1">
        <v>2.2477999329566956E-2</v>
      </c>
      <c r="N1931" s="1">
        <v>0.41536775231361389</v>
      </c>
      <c r="O1931" s="1">
        <v>1.1746999807655811E-2</v>
      </c>
      <c r="P1931" s="1">
        <v>1.8259623050689697</v>
      </c>
      <c r="Q1931" s="1">
        <v>0.1100110337138176</v>
      </c>
      <c r="S1931" s="1">
        <v>39</v>
      </c>
      <c r="T1931" s="1">
        <v>1</v>
      </c>
      <c r="U1931" s="1">
        <v>6427242</v>
      </c>
      <c r="V1931" s="1">
        <v>0.14423602819442749</v>
      </c>
      <c r="W1931" s="1">
        <v>2.2956609725952148</v>
      </c>
      <c r="X1931" s="1">
        <v>2.2956609725952148</v>
      </c>
    </row>
    <row r="1932" spans="1:24" x14ac:dyDescent="0.35">
      <c r="A1932" s="1">
        <v>400442</v>
      </c>
      <c r="B1932" s="1" t="s">
        <v>2353</v>
      </c>
      <c r="C1932" s="1">
        <v>104377003</v>
      </c>
      <c r="D1932" s="1">
        <v>442</v>
      </c>
      <c r="E1932" s="1" t="s">
        <v>2461</v>
      </c>
      <c r="F1932" s="1" t="s">
        <v>96</v>
      </c>
      <c r="G1932" s="1" t="s">
        <v>376</v>
      </c>
      <c r="H1932" s="1" t="s">
        <v>916</v>
      </c>
      <c r="S1932" s="1">
        <v>40</v>
      </c>
      <c r="T1932" s="1">
        <v>1</v>
      </c>
      <c r="U1932" s="1">
        <v>0</v>
      </c>
      <c r="V1932" s="1">
        <v>0</v>
      </c>
      <c r="W1932" s="1">
        <v>-100</v>
      </c>
      <c r="X1932" s="1">
        <v>-100</v>
      </c>
    </row>
    <row r="1933" spans="1:24" x14ac:dyDescent="0.35">
      <c r="A1933" s="1">
        <v>410442</v>
      </c>
      <c r="B1933" s="1" t="s">
        <v>2354</v>
      </c>
      <c r="C1933" s="1">
        <v>104377003</v>
      </c>
      <c r="D1933" s="1">
        <v>442</v>
      </c>
      <c r="E1933" s="1" t="s">
        <v>2461</v>
      </c>
      <c r="F1933" s="1" t="s">
        <v>96</v>
      </c>
      <c r="G1933" s="1" t="s">
        <v>376</v>
      </c>
      <c r="H1933" s="1" t="s">
        <v>916</v>
      </c>
      <c r="S1933" s="1">
        <v>41</v>
      </c>
      <c r="T1933" s="1">
        <v>1</v>
      </c>
      <c r="U1933" s="1">
        <v>0</v>
      </c>
      <c r="V1933" s="1">
        <v>0</v>
      </c>
    </row>
    <row r="1934" spans="1:24" x14ac:dyDescent="0.35">
      <c r="A1934" s="1">
        <v>420442</v>
      </c>
      <c r="B1934" s="1" t="s">
        <v>2355</v>
      </c>
      <c r="C1934" s="1">
        <v>104377003</v>
      </c>
      <c r="D1934" s="1">
        <v>442</v>
      </c>
      <c r="E1934" s="1" t="s">
        <v>2461</v>
      </c>
      <c r="F1934" s="1" t="s">
        <v>96</v>
      </c>
      <c r="G1934" s="1" t="s">
        <v>376</v>
      </c>
      <c r="H1934" s="1" t="s">
        <v>916</v>
      </c>
      <c r="S1934" s="1">
        <v>42</v>
      </c>
      <c r="T1934" s="1">
        <v>1</v>
      </c>
      <c r="U1934" s="1">
        <v>0</v>
      </c>
      <c r="V1934" s="1">
        <v>0</v>
      </c>
    </row>
    <row r="1935" spans="1:24" x14ac:dyDescent="0.35">
      <c r="A1935" s="1">
        <v>430442</v>
      </c>
      <c r="B1935" s="1" t="s">
        <v>2356</v>
      </c>
      <c r="C1935" s="1">
        <v>104377003</v>
      </c>
      <c r="D1935" s="1">
        <v>442</v>
      </c>
      <c r="E1935" s="1" t="s">
        <v>2461</v>
      </c>
      <c r="F1935" s="1" t="s">
        <v>96</v>
      </c>
      <c r="G1935" s="1" t="s">
        <v>376</v>
      </c>
      <c r="H1935" s="1" t="s">
        <v>916</v>
      </c>
      <c r="S1935" s="1">
        <v>43</v>
      </c>
      <c r="T1935" s="1">
        <v>1</v>
      </c>
      <c r="U1935" s="1">
        <v>0</v>
      </c>
      <c r="V1935" s="1">
        <v>0</v>
      </c>
    </row>
    <row r="1936" spans="1:24" x14ac:dyDescent="0.35">
      <c r="A1936" s="1">
        <v>440442</v>
      </c>
      <c r="B1936" s="1" t="s">
        <v>2357</v>
      </c>
      <c r="C1936" s="1">
        <v>104377003</v>
      </c>
      <c r="D1936" s="1">
        <v>442</v>
      </c>
      <c r="E1936" s="1" t="s">
        <v>2461</v>
      </c>
      <c r="F1936" s="1" t="s">
        <v>96</v>
      </c>
      <c r="G1936" s="1" t="s">
        <v>376</v>
      </c>
      <c r="H1936" s="1" t="s">
        <v>916</v>
      </c>
      <c r="S1936" s="1">
        <v>44</v>
      </c>
      <c r="T1936" s="1">
        <v>1</v>
      </c>
      <c r="U1936" s="1">
        <v>0</v>
      </c>
      <c r="V1936" s="1">
        <v>0</v>
      </c>
    </row>
    <row r="1937" spans="1:24" x14ac:dyDescent="0.35">
      <c r="A1937" s="1">
        <v>450442</v>
      </c>
      <c r="B1937" s="1" t="s">
        <v>2358</v>
      </c>
      <c r="C1937" s="1">
        <v>104377003</v>
      </c>
      <c r="D1937" s="1">
        <v>442</v>
      </c>
      <c r="E1937" s="1" t="s">
        <v>2461</v>
      </c>
      <c r="F1937" s="1" t="s">
        <v>96</v>
      </c>
      <c r="G1937" s="1" t="s">
        <v>376</v>
      </c>
      <c r="H1937" s="1" t="s">
        <v>916</v>
      </c>
      <c r="S1937" s="1">
        <v>45</v>
      </c>
      <c r="T1937" s="1">
        <v>1</v>
      </c>
      <c r="U1937" s="1">
        <v>0</v>
      </c>
      <c r="V1937" s="1">
        <v>0</v>
      </c>
    </row>
    <row r="1938" spans="1:24" x14ac:dyDescent="0.35">
      <c r="A1938" s="1">
        <v>460442</v>
      </c>
      <c r="B1938" s="1" t="s">
        <v>2359</v>
      </c>
      <c r="C1938" s="1">
        <v>104377003</v>
      </c>
      <c r="D1938" s="1">
        <v>442</v>
      </c>
      <c r="E1938" s="1" t="s">
        <v>2461</v>
      </c>
      <c r="F1938" s="1" t="s">
        <v>96</v>
      </c>
      <c r="G1938" s="1" t="s">
        <v>376</v>
      </c>
      <c r="H1938" s="1" t="s">
        <v>916</v>
      </c>
      <c r="S1938" s="1">
        <v>46</v>
      </c>
      <c r="T1938" s="1">
        <v>1</v>
      </c>
      <c r="U1938" s="1">
        <v>0</v>
      </c>
      <c r="V1938" s="1">
        <v>0</v>
      </c>
    </row>
    <row r="1939" spans="1:24" x14ac:dyDescent="0.35">
      <c r="A1939" s="1">
        <v>470442</v>
      </c>
      <c r="B1939" s="1" t="s">
        <v>2360</v>
      </c>
      <c r="C1939" s="1">
        <v>104377003</v>
      </c>
      <c r="D1939" s="1">
        <v>442</v>
      </c>
      <c r="E1939" s="1" t="s">
        <v>2461</v>
      </c>
      <c r="F1939" s="1" t="s">
        <v>96</v>
      </c>
      <c r="G1939" s="1" t="s">
        <v>376</v>
      </c>
      <c r="H1939" s="1" t="s">
        <v>916</v>
      </c>
      <c r="S1939" s="1">
        <v>47</v>
      </c>
      <c r="T1939" s="1">
        <v>1</v>
      </c>
      <c r="U1939" s="1">
        <v>0</v>
      </c>
      <c r="V1939" s="1">
        <v>0</v>
      </c>
    </row>
    <row r="1940" spans="1:24" x14ac:dyDescent="0.35">
      <c r="A1940" s="1">
        <v>480442</v>
      </c>
      <c r="B1940" s="1" t="s">
        <v>2361</v>
      </c>
      <c r="C1940" s="1">
        <v>104377003</v>
      </c>
      <c r="D1940" s="1">
        <v>442</v>
      </c>
      <c r="E1940" s="1" t="s">
        <v>2461</v>
      </c>
      <c r="F1940" s="1" t="s">
        <v>96</v>
      </c>
      <c r="G1940" s="1" t="s">
        <v>376</v>
      </c>
      <c r="H1940" s="1" t="s">
        <v>916</v>
      </c>
      <c r="S1940" s="1">
        <v>48</v>
      </c>
      <c r="T1940" s="1">
        <v>1</v>
      </c>
      <c r="U1940" s="1">
        <v>0</v>
      </c>
      <c r="V1940" s="1">
        <v>0</v>
      </c>
    </row>
    <row r="1941" spans="1:24" x14ac:dyDescent="0.35">
      <c r="A1941" s="1">
        <v>290488</v>
      </c>
      <c r="B1941" s="1" t="s">
        <v>2341</v>
      </c>
      <c r="C1941" s="1">
        <v>104378003</v>
      </c>
      <c r="D1941" s="1">
        <v>488</v>
      </c>
      <c r="E1941" s="1" t="s">
        <v>2462</v>
      </c>
      <c r="F1941" s="1" t="s">
        <v>96</v>
      </c>
      <c r="G1941" s="1" t="s">
        <v>376</v>
      </c>
      <c r="H1941" s="1" t="s">
        <v>916</v>
      </c>
      <c r="I1941" s="1">
        <v>1024427.67</v>
      </c>
      <c r="J1941" s="1">
        <v>43620.13</v>
      </c>
      <c r="K1941" s="1">
        <v>195077</v>
      </c>
      <c r="L1941" s="1">
        <v>5581128</v>
      </c>
      <c r="S1941" s="1">
        <v>29</v>
      </c>
      <c r="T1941" s="1">
        <v>1</v>
      </c>
      <c r="U1941" s="1">
        <v>6844253</v>
      </c>
      <c r="V1941" s="1">
        <v>0</v>
      </c>
    </row>
    <row r="1942" spans="1:24" x14ac:dyDescent="0.35">
      <c r="A1942" s="1">
        <v>300488</v>
      </c>
      <c r="B1942" s="1" t="s">
        <v>2343</v>
      </c>
      <c r="C1942" s="1">
        <v>104378003</v>
      </c>
      <c r="D1942" s="1">
        <v>488</v>
      </c>
      <c r="E1942" s="1" t="s">
        <v>2462</v>
      </c>
      <c r="F1942" s="1" t="s">
        <v>96</v>
      </c>
      <c r="G1942" s="1" t="s">
        <v>376</v>
      </c>
      <c r="H1942" s="1" t="s">
        <v>916</v>
      </c>
      <c r="I1942" s="1">
        <v>1034993.37</v>
      </c>
      <c r="J1942" s="1">
        <v>32415.8</v>
      </c>
      <c r="K1942" s="1">
        <v>243441</v>
      </c>
      <c r="L1942" s="1">
        <v>5678936.5</v>
      </c>
      <c r="M1942" s="1">
        <v>9.7808502614498138E-2</v>
      </c>
      <c r="N1942" s="1">
        <v>1.7524862289428711</v>
      </c>
      <c r="O1942" s="1">
        <v>1.0565700009465218E-2</v>
      </c>
      <c r="P1942" s="1">
        <v>1.0313758850097656</v>
      </c>
      <c r="Q1942" s="1">
        <v>4.8363998532295227E-2</v>
      </c>
      <c r="R1942" s="1">
        <v>-1.1204330250620842E-2</v>
      </c>
      <c r="S1942" s="1">
        <v>30</v>
      </c>
      <c r="T1942" s="1">
        <v>1</v>
      </c>
      <c r="U1942" s="1">
        <v>6989786.5</v>
      </c>
      <c r="V1942" s="1">
        <v>0.14553385972976685</v>
      </c>
      <c r="W1942" s="1">
        <v>2.1263606548309326</v>
      </c>
      <c r="X1942" s="1">
        <v>2.1263606548309326</v>
      </c>
    </row>
    <row r="1943" spans="1:24" x14ac:dyDescent="0.35">
      <c r="A1943" s="1">
        <v>310488</v>
      </c>
      <c r="B1943" s="1" t="s">
        <v>2344</v>
      </c>
      <c r="C1943" s="1">
        <v>104378003</v>
      </c>
      <c r="D1943" s="1">
        <v>488</v>
      </c>
      <c r="E1943" s="1" t="s">
        <v>2462</v>
      </c>
      <c r="F1943" s="1" t="s">
        <v>96</v>
      </c>
      <c r="G1943" s="1" t="s">
        <v>376</v>
      </c>
      <c r="H1943" s="1" t="s">
        <v>916</v>
      </c>
      <c r="I1943" s="1">
        <v>1040757.55</v>
      </c>
      <c r="J1943" s="1">
        <v>36118.93</v>
      </c>
      <c r="K1943" s="1">
        <v>219259</v>
      </c>
      <c r="L1943" s="1">
        <v>5708323</v>
      </c>
      <c r="M1943" s="1">
        <v>2.9386499896645546E-2</v>
      </c>
      <c r="N1943" s="1">
        <v>0.51746481657028198</v>
      </c>
      <c r="O1943" s="1">
        <v>5.7641798630356789E-3</v>
      </c>
      <c r="P1943" s="1">
        <v>0.55692917108535767</v>
      </c>
      <c r="Q1943" s="1">
        <v>-2.4181999266147614E-2</v>
      </c>
      <c r="R1943" s="1">
        <v>3.7031299434602261E-3</v>
      </c>
      <c r="S1943" s="1">
        <v>31</v>
      </c>
      <c r="T1943" s="1">
        <v>1</v>
      </c>
      <c r="U1943" s="1">
        <v>7004458.5</v>
      </c>
      <c r="V1943" s="1">
        <v>1.467180997133255E-2</v>
      </c>
      <c r="W1943" s="1">
        <v>0.20990626513957977</v>
      </c>
      <c r="X1943" s="1">
        <v>0.20990626513957977</v>
      </c>
    </row>
    <row r="1944" spans="1:24" x14ac:dyDescent="0.35">
      <c r="A1944" s="1">
        <v>320488</v>
      </c>
      <c r="B1944" s="1" t="s">
        <v>2345</v>
      </c>
      <c r="C1944" s="1">
        <v>104378003</v>
      </c>
      <c r="D1944" s="1">
        <v>488</v>
      </c>
      <c r="E1944" s="1" t="s">
        <v>2462</v>
      </c>
      <c r="F1944" s="1" t="s">
        <v>96</v>
      </c>
      <c r="G1944" s="1" t="s">
        <v>376</v>
      </c>
      <c r="H1944" s="1" t="s">
        <v>916</v>
      </c>
      <c r="I1944" s="1">
        <v>1046206.39</v>
      </c>
      <c r="J1944" s="1">
        <v>66512.52</v>
      </c>
      <c r="K1944" s="1">
        <v>219259</v>
      </c>
      <c r="L1944" s="1">
        <v>5727461.5</v>
      </c>
      <c r="M1944" s="1">
        <v>1.9138500094413757E-2</v>
      </c>
      <c r="N1944" s="1">
        <v>0.33527359366416931</v>
      </c>
      <c r="O1944" s="1">
        <v>5.4488400928676128E-3</v>
      </c>
      <c r="P1944" s="1">
        <v>0.52354556322097778</v>
      </c>
      <c r="Q1944" s="1">
        <v>0</v>
      </c>
      <c r="R1944" s="1">
        <v>3.0393589287996292E-2</v>
      </c>
      <c r="S1944" s="1">
        <v>32</v>
      </c>
      <c r="T1944" s="1">
        <v>1</v>
      </c>
      <c r="U1944" s="1">
        <v>7059439.5</v>
      </c>
      <c r="V1944" s="1">
        <v>5.498092994093895E-2</v>
      </c>
      <c r="W1944" s="1">
        <v>0.78494292497634888</v>
      </c>
      <c r="X1944" s="1">
        <v>0.78494292497634888</v>
      </c>
    </row>
    <row r="1945" spans="1:24" x14ac:dyDescent="0.35">
      <c r="A1945" s="1">
        <v>330488</v>
      </c>
      <c r="B1945" s="1" t="s">
        <v>2346</v>
      </c>
      <c r="C1945" s="1">
        <v>104378003</v>
      </c>
      <c r="D1945" s="1">
        <v>488</v>
      </c>
      <c r="E1945" s="1" t="s">
        <v>2462</v>
      </c>
      <c r="F1945" s="1" t="s">
        <v>96</v>
      </c>
      <c r="G1945" s="1" t="s">
        <v>376</v>
      </c>
      <c r="H1945" s="1" t="s">
        <v>916</v>
      </c>
      <c r="I1945" s="1">
        <v>1066818.8799999999</v>
      </c>
      <c r="J1945" s="1">
        <v>49802.75</v>
      </c>
      <c r="K1945" s="1">
        <v>219259</v>
      </c>
      <c r="L1945" s="1">
        <v>5802899</v>
      </c>
      <c r="M1945" s="1">
        <v>7.5437501072883606E-2</v>
      </c>
      <c r="N1945" s="1">
        <v>1.3171192407608032</v>
      </c>
      <c r="O1945" s="1">
        <v>2.0612489432096481E-2</v>
      </c>
      <c r="P1945" s="1">
        <v>1.9702125787734985</v>
      </c>
      <c r="Q1945" s="1">
        <v>0</v>
      </c>
      <c r="R1945" s="1">
        <v>-1.6709769144654274E-2</v>
      </c>
      <c r="S1945" s="1">
        <v>33</v>
      </c>
      <c r="T1945" s="1">
        <v>1</v>
      </c>
      <c r="U1945" s="1">
        <v>7138779.5</v>
      </c>
      <c r="V1945" s="1">
        <v>7.9340219497680664E-2</v>
      </c>
      <c r="W1945" s="1">
        <v>1.1238852739334106</v>
      </c>
      <c r="X1945" s="1">
        <v>1.1238852739334106</v>
      </c>
    </row>
    <row r="1946" spans="1:24" x14ac:dyDescent="0.35">
      <c r="A1946" s="1">
        <v>340488</v>
      </c>
      <c r="B1946" s="1" t="s">
        <v>2347</v>
      </c>
      <c r="C1946" s="1">
        <v>104378003</v>
      </c>
      <c r="D1946" s="1">
        <v>488</v>
      </c>
      <c r="E1946" s="1" t="s">
        <v>2462</v>
      </c>
      <c r="F1946" s="1" t="s">
        <v>96</v>
      </c>
      <c r="G1946" s="1" t="s">
        <v>376</v>
      </c>
      <c r="H1946" s="1" t="s">
        <v>916</v>
      </c>
      <c r="I1946" s="1">
        <v>1066795.46</v>
      </c>
      <c r="J1946" s="1">
        <v>36011.18</v>
      </c>
      <c r="K1946" s="1">
        <v>219259</v>
      </c>
      <c r="L1946" s="1">
        <v>5802896</v>
      </c>
      <c r="M1946" s="1">
        <v>-3.0000001061125658E-6</v>
      </c>
      <c r="N1946" s="1">
        <v>-5.1698298193514347E-5</v>
      </c>
      <c r="O1946" s="1">
        <v>-2.3419999706675299E-5</v>
      </c>
      <c r="P1946" s="1">
        <v>-2.1953117102384567E-3</v>
      </c>
      <c r="Q1946" s="1">
        <v>0</v>
      </c>
      <c r="R1946" s="1">
        <v>-1.3791570439934731E-2</v>
      </c>
      <c r="S1946" s="1">
        <v>34</v>
      </c>
      <c r="T1946" s="1">
        <v>1</v>
      </c>
      <c r="U1946" s="1">
        <v>7124961.5</v>
      </c>
      <c r="V1946" s="1">
        <v>-1.3817990198731422E-2</v>
      </c>
      <c r="W1946" s="1">
        <v>-0.19356249272823334</v>
      </c>
      <c r="X1946" s="1">
        <v>-0.19356249272823334</v>
      </c>
    </row>
    <row r="1947" spans="1:24" x14ac:dyDescent="0.35">
      <c r="A1947" s="1">
        <v>350488</v>
      </c>
      <c r="B1947" s="1" t="s">
        <v>2348</v>
      </c>
      <c r="C1947" s="1">
        <v>104378003</v>
      </c>
      <c r="D1947" s="1">
        <v>488</v>
      </c>
      <c r="E1947" s="1" t="s">
        <v>2462</v>
      </c>
      <c r="F1947" s="1" t="s">
        <v>96</v>
      </c>
      <c r="G1947" s="1" t="s">
        <v>376</v>
      </c>
      <c r="H1947" s="1" t="s">
        <v>916</v>
      </c>
      <c r="I1947" s="1">
        <v>1093356.71</v>
      </c>
      <c r="J1947" s="1">
        <v>53774</v>
      </c>
      <c r="K1947" s="1">
        <v>219259</v>
      </c>
      <c r="L1947" s="1">
        <v>5834193.5</v>
      </c>
      <c r="M1947" s="1">
        <v>3.1297501176595688E-2</v>
      </c>
      <c r="N1947" s="1">
        <v>0.53934276103973389</v>
      </c>
      <c r="O1947" s="1">
        <v>2.6561250910162926E-2</v>
      </c>
      <c r="P1947" s="1">
        <v>2.4898166656494141</v>
      </c>
      <c r="Q1947" s="1">
        <v>0</v>
      </c>
      <c r="R1947" s="1">
        <v>1.7762819305062294E-2</v>
      </c>
      <c r="S1947" s="1">
        <v>35</v>
      </c>
      <c r="T1947" s="1">
        <v>1</v>
      </c>
      <c r="U1947" s="1">
        <v>7200583</v>
      </c>
      <c r="V1947" s="1">
        <v>7.5621575117111206E-2</v>
      </c>
      <c r="W1947" s="1">
        <v>1.0613601207733154</v>
      </c>
      <c r="X1947" s="1">
        <v>1.0613601207733154</v>
      </c>
    </row>
    <row r="1948" spans="1:24" x14ac:dyDescent="0.35">
      <c r="A1948" s="1">
        <v>360488</v>
      </c>
      <c r="B1948" s="1" t="s">
        <v>2349</v>
      </c>
      <c r="C1948" s="1">
        <v>104378003</v>
      </c>
      <c r="D1948" s="1">
        <v>488</v>
      </c>
      <c r="E1948" s="1" t="s">
        <v>2462</v>
      </c>
      <c r="F1948" s="1" t="s">
        <v>96</v>
      </c>
      <c r="G1948" s="1" t="s">
        <v>376</v>
      </c>
      <c r="H1948" s="1" t="s">
        <v>916</v>
      </c>
      <c r="I1948" s="1">
        <v>1138506.93</v>
      </c>
      <c r="J1948" s="1">
        <v>50573.36</v>
      </c>
      <c r="K1948" s="1">
        <v>219259</v>
      </c>
      <c r="L1948" s="1">
        <v>6023410.5</v>
      </c>
      <c r="M1948" s="1">
        <v>0.18921700119972229</v>
      </c>
      <c r="N1948" s="1">
        <v>3.2432417869567871</v>
      </c>
      <c r="O1948" s="1">
        <v>4.5150220394134521E-2</v>
      </c>
      <c r="P1948" s="1">
        <v>4.1295051574707031</v>
      </c>
      <c r="Q1948" s="1">
        <v>0</v>
      </c>
      <c r="R1948" s="1">
        <v>-3.200639970600605E-3</v>
      </c>
      <c r="S1948" s="1">
        <v>36</v>
      </c>
      <c r="T1948" s="1">
        <v>1</v>
      </c>
      <c r="U1948" s="1">
        <v>7431750</v>
      </c>
      <c r="V1948" s="1">
        <v>0.23116658627986908</v>
      </c>
      <c r="W1948" s="1">
        <v>3.2103927135467529</v>
      </c>
      <c r="X1948" s="1">
        <v>3.2103927135467529</v>
      </c>
    </row>
    <row r="1949" spans="1:24" x14ac:dyDescent="0.35">
      <c r="A1949" s="1">
        <v>370488</v>
      </c>
      <c r="B1949" s="1" t="s">
        <v>2350</v>
      </c>
      <c r="C1949" s="1">
        <v>104378003</v>
      </c>
      <c r="D1949" s="1">
        <v>488</v>
      </c>
      <c r="E1949" s="1" t="s">
        <v>2462</v>
      </c>
      <c r="F1949" s="1" t="s">
        <v>96</v>
      </c>
      <c r="G1949" s="1" t="s">
        <v>376</v>
      </c>
      <c r="H1949" s="1" t="s">
        <v>916</v>
      </c>
      <c r="I1949" s="1">
        <v>1162198.22</v>
      </c>
      <c r="J1949" s="1">
        <v>98465.53</v>
      </c>
      <c r="K1949" s="1">
        <v>219259</v>
      </c>
      <c r="L1949" s="1">
        <v>6390353</v>
      </c>
      <c r="M1949" s="1">
        <v>0.36694249510765076</v>
      </c>
      <c r="N1949" s="1">
        <v>6.0919389724731445</v>
      </c>
      <c r="O1949" s="1">
        <v>2.3691289126873016E-2</v>
      </c>
      <c r="P1949" s="1">
        <v>2.0809087753295898</v>
      </c>
      <c r="Q1949" s="1">
        <v>0</v>
      </c>
      <c r="R1949" s="1">
        <v>4.7892168164253235E-2</v>
      </c>
      <c r="S1949" s="1">
        <v>37</v>
      </c>
      <c r="T1949" s="1">
        <v>1</v>
      </c>
      <c r="U1949" s="1">
        <v>7870276</v>
      </c>
      <c r="V1949" s="1">
        <v>0.43852594494819641</v>
      </c>
      <c r="W1949" s="1">
        <v>5.9007096290588379</v>
      </c>
      <c r="X1949" s="1">
        <v>5.9007096290588379</v>
      </c>
    </row>
    <row r="1950" spans="1:24" x14ac:dyDescent="0.35">
      <c r="A1950" s="1">
        <v>380488</v>
      </c>
      <c r="B1950" s="1" t="s">
        <v>2351</v>
      </c>
      <c r="C1950" s="1">
        <v>104378003</v>
      </c>
      <c r="D1950" s="1">
        <v>488</v>
      </c>
      <c r="E1950" s="1" t="s">
        <v>2462</v>
      </c>
      <c r="F1950" s="1" t="s">
        <v>96</v>
      </c>
      <c r="G1950" s="1" t="s">
        <v>376</v>
      </c>
      <c r="H1950" s="1" t="s">
        <v>916</v>
      </c>
      <c r="I1950" s="1">
        <v>1197255</v>
      </c>
      <c r="J1950" s="1">
        <v>90015</v>
      </c>
      <c r="K1950" s="1">
        <v>219259</v>
      </c>
      <c r="L1950" s="1">
        <v>6475088</v>
      </c>
      <c r="M1950" s="1">
        <v>8.4734998643398285E-2</v>
      </c>
      <c r="N1950" s="1">
        <v>1.3259830474853516</v>
      </c>
      <c r="O1950" s="1">
        <v>3.5056781023740768E-2</v>
      </c>
      <c r="P1950" s="1">
        <v>3.0164201259613037</v>
      </c>
      <c r="Q1950" s="1">
        <v>0</v>
      </c>
      <c r="R1950" s="1">
        <v>-8.4505295380949974E-3</v>
      </c>
      <c r="S1950" s="1">
        <v>38</v>
      </c>
      <c r="T1950" s="1">
        <v>1</v>
      </c>
      <c r="U1950" s="1">
        <v>7981617</v>
      </c>
      <c r="V1950" s="1">
        <v>0.11134125292301178</v>
      </c>
      <c r="W1950" s="1">
        <v>1.4147026538848877</v>
      </c>
      <c r="X1950" s="1">
        <v>1.4147026538848877</v>
      </c>
    </row>
    <row r="1951" spans="1:24" x14ac:dyDescent="0.35">
      <c r="A1951" s="1">
        <v>390488</v>
      </c>
      <c r="B1951" s="1" t="s">
        <v>2352</v>
      </c>
      <c r="C1951" s="1">
        <v>104378003</v>
      </c>
      <c r="D1951" s="1">
        <v>488</v>
      </c>
      <c r="E1951" s="1" t="s">
        <v>2462</v>
      </c>
      <c r="F1951" s="1" t="s">
        <v>96</v>
      </c>
      <c r="G1951" s="1" t="s">
        <v>376</v>
      </c>
      <c r="H1951" s="1" t="s">
        <v>916</v>
      </c>
      <c r="I1951" s="1">
        <v>1219879</v>
      </c>
      <c r="J1951" s="1">
        <v>100165</v>
      </c>
      <c r="K1951" s="1">
        <v>360070.0625</v>
      </c>
      <c r="L1951" s="1">
        <v>6509645</v>
      </c>
      <c r="M1951" s="1">
        <v>3.4556999802589417E-2</v>
      </c>
      <c r="N1951" s="1">
        <v>0.53369158506393433</v>
      </c>
      <c r="O1951" s="1">
        <v>2.2624000906944275E-2</v>
      </c>
      <c r="P1951" s="1">
        <v>1.8896559476852417</v>
      </c>
      <c r="Q1951" s="1">
        <v>0.14081105589866638</v>
      </c>
      <c r="R1951" s="1">
        <v>1.01500004529953E-2</v>
      </c>
      <c r="S1951" s="1">
        <v>39</v>
      </c>
      <c r="T1951" s="1">
        <v>1</v>
      </c>
      <c r="U1951" s="1">
        <v>8189759</v>
      </c>
      <c r="V1951" s="1">
        <v>0.20814205706119537</v>
      </c>
      <c r="W1951" s="1">
        <v>2.6077673435211182</v>
      </c>
      <c r="X1951" s="1">
        <v>2.6077673435211182</v>
      </c>
    </row>
    <row r="1952" spans="1:24" x14ac:dyDescent="0.35">
      <c r="A1952" s="1">
        <v>400488</v>
      </c>
      <c r="B1952" s="1" t="s">
        <v>2353</v>
      </c>
      <c r="C1952" s="1">
        <v>104378003</v>
      </c>
      <c r="D1952" s="1">
        <v>488</v>
      </c>
      <c r="E1952" s="1" t="s">
        <v>2462</v>
      </c>
      <c r="F1952" s="1" t="s">
        <v>96</v>
      </c>
      <c r="G1952" s="1" t="s">
        <v>376</v>
      </c>
      <c r="H1952" s="1" t="s">
        <v>916</v>
      </c>
      <c r="S1952" s="1">
        <v>40</v>
      </c>
      <c r="T1952" s="1">
        <v>1</v>
      </c>
      <c r="U1952" s="1">
        <v>0</v>
      </c>
      <c r="V1952" s="1">
        <v>0</v>
      </c>
      <c r="W1952" s="1">
        <v>-100</v>
      </c>
      <c r="X1952" s="1">
        <v>-100</v>
      </c>
    </row>
    <row r="1953" spans="1:24" x14ac:dyDescent="0.35">
      <c r="A1953" s="1">
        <v>410488</v>
      </c>
      <c r="B1953" s="1" t="s">
        <v>2354</v>
      </c>
      <c r="C1953" s="1">
        <v>104378003</v>
      </c>
      <c r="D1953" s="1">
        <v>488</v>
      </c>
      <c r="E1953" s="1" t="s">
        <v>2462</v>
      </c>
      <c r="F1953" s="1" t="s">
        <v>96</v>
      </c>
      <c r="G1953" s="1" t="s">
        <v>376</v>
      </c>
      <c r="H1953" s="1" t="s">
        <v>916</v>
      </c>
      <c r="S1953" s="1">
        <v>41</v>
      </c>
      <c r="T1953" s="1">
        <v>1</v>
      </c>
      <c r="U1953" s="1">
        <v>0</v>
      </c>
      <c r="V1953" s="1">
        <v>0</v>
      </c>
    </row>
    <row r="1954" spans="1:24" x14ac:dyDescent="0.35">
      <c r="A1954" s="1">
        <v>420488</v>
      </c>
      <c r="B1954" s="1" t="s">
        <v>2355</v>
      </c>
      <c r="C1954" s="1">
        <v>104378003</v>
      </c>
      <c r="D1954" s="1">
        <v>488</v>
      </c>
      <c r="E1954" s="1" t="s">
        <v>2462</v>
      </c>
      <c r="F1954" s="1" t="s">
        <v>96</v>
      </c>
      <c r="G1954" s="1" t="s">
        <v>376</v>
      </c>
      <c r="H1954" s="1" t="s">
        <v>916</v>
      </c>
      <c r="S1954" s="1">
        <v>42</v>
      </c>
      <c r="T1954" s="1">
        <v>1</v>
      </c>
      <c r="U1954" s="1">
        <v>0</v>
      </c>
      <c r="V1954" s="1">
        <v>0</v>
      </c>
    </row>
    <row r="1955" spans="1:24" x14ac:dyDescent="0.35">
      <c r="A1955" s="1">
        <v>430488</v>
      </c>
      <c r="B1955" s="1" t="s">
        <v>2356</v>
      </c>
      <c r="C1955" s="1">
        <v>104378003</v>
      </c>
      <c r="D1955" s="1">
        <v>488</v>
      </c>
      <c r="E1955" s="1" t="s">
        <v>2462</v>
      </c>
      <c r="F1955" s="1" t="s">
        <v>96</v>
      </c>
      <c r="G1955" s="1" t="s">
        <v>376</v>
      </c>
      <c r="H1955" s="1" t="s">
        <v>916</v>
      </c>
      <c r="S1955" s="1">
        <v>43</v>
      </c>
      <c r="T1955" s="1">
        <v>1</v>
      </c>
      <c r="U1955" s="1">
        <v>0</v>
      </c>
      <c r="V1955" s="1">
        <v>0</v>
      </c>
    </row>
    <row r="1956" spans="1:24" x14ac:dyDescent="0.35">
      <c r="A1956" s="1">
        <v>440488</v>
      </c>
      <c r="B1956" s="1" t="s">
        <v>2357</v>
      </c>
      <c r="C1956" s="1">
        <v>104378003</v>
      </c>
      <c r="D1956" s="1">
        <v>488</v>
      </c>
      <c r="E1956" s="1" t="s">
        <v>2462</v>
      </c>
      <c r="F1956" s="1" t="s">
        <v>96</v>
      </c>
      <c r="G1956" s="1" t="s">
        <v>376</v>
      </c>
      <c r="H1956" s="1" t="s">
        <v>916</v>
      </c>
      <c r="S1956" s="1">
        <v>44</v>
      </c>
      <c r="T1956" s="1">
        <v>1</v>
      </c>
      <c r="U1956" s="1">
        <v>0</v>
      </c>
      <c r="V1956" s="1">
        <v>0</v>
      </c>
    </row>
    <row r="1957" spans="1:24" x14ac:dyDescent="0.35">
      <c r="A1957" s="1">
        <v>450488</v>
      </c>
      <c r="B1957" s="1" t="s">
        <v>2358</v>
      </c>
      <c r="C1957" s="1">
        <v>104378003</v>
      </c>
      <c r="D1957" s="1">
        <v>488</v>
      </c>
      <c r="E1957" s="1" t="s">
        <v>2462</v>
      </c>
      <c r="F1957" s="1" t="s">
        <v>96</v>
      </c>
      <c r="G1957" s="1" t="s">
        <v>376</v>
      </c>
      <c r="H1957" s="1" t="s">
        <v>916</v>
      </c>
      <c r="S1957" s="1">
        <v>45</v>
      </c>
      <c r="T1957" s="1">
        <v>1</v>
      </c>
      <c r="U1957" s="1">
        <v>0</v>
      </c>
      <c r="V1957" s="1">
        <v>0</v>
      </c>
    </row>
    <row r="1958" spans="1:24" x14ac:dyDescent="0.35">
      <c r="A1958" s="1">
        <v>460488</v>
      </c>
      <c r="B1958" s="1" t="s">
        <v>2359</v>
      </c>
      <c r="C1958" s="1">
        <v>104378003</v>
      </c>
      <c r="D1958" s="1">
        <v>488</v>
      </c>
      <c r="E1958" s="1" t="s">
        <v>2462</v>
      </c>
      <c r="F1958" s="1" t="s">
        <v>96</v>
      </c>
      <c r="G1958" s="1" t="s">
        <v>376</v>
      </c>
      <c r="H1958" s="1" t="s">
        <v>916</v>
      </c>
      <c r="S1958" s="1">
        <v>46</v>
      </c>
      <c r="T1958" s="1">
        <v>1</v>
      </c>
      <c r="U1958" s="1">
        <v>0</v>
      </c>
      <c r="V1958" s="1">
        <v>0</v>
      </c>
    </row>
    <row r="1959" spans="1:24" x14ac:dyDescent="0.35">
      <c r="A1959" s="1">
        <v>470488</v>
      </c>
      <c r="B1959" s="1" t="s">
        <v>2360</v>
      </c>
      <c r="C1959" s="1">
        <v>104378003</v>
      </c>
      <c r="D1959" s="1">
        <v>488</v>
      </c>
      <c r="E1959" s="1" t="s">
        <v>2462</v>
      </c>
      <c r="F1959" s="1" t="s">
        <v>96</v>
      </c>
      <c r="G1959" s="1" t="s">
        <v>376</v>
      </c>
      <c r="H1959" s="1" t="s">
        <v>916</v>
      </c>
      <c r="S1959" s="1">
        <v>47</v>
      </c>
      <c r="T1959" s="1">
        <v>1</v>
      </c>
      <c r="U1959" s="1">
        <v>0</v>
      </c>
      <c r="V1959" s="1">
        <v>0</v>
      </c>
    </row>
    <row r="1960" spans="1:24" x14ac:dyDescent="0.35">
      <c r="A1960" s="1">
        <v>480488</v>
      </c>
      <c r="B1960" s="1" t="s">
        <v>2361</v>
      </c>
      <c r="C1960" s="1">
        <v>104378003</v>
      </c>
      <c r="D1960" s="1">
        <v>488</v>
      </c>
      <c r="E1960" s="1" t="s">
        <v>2462</v>
      </c>
      <c r="F1960" s="1" t="s">
        <v>96</v>
      </c>
      <c r="G1960" s="1" t="s">
        <v>376</v>
      </c>
      <c r="H1960" s="1" t="s">
        <v>916</v>
      </c>
      <c r="S1960" s="1">
        <v>48</v>
      </c>
      <c r="T1960" s="1">
        <v>1</v>
      </c>
      <c r="U1960" s="1">
        <v>0</v>
      </c>
      <c r="V1960" s="1">
        <v>0</v>
      </c>
    </row>
    <row r="1961" spans="1:24" x14ac:dyDescent="0.35">
      <c r="A1961" s="1">
        <v>290094</v>
      </c>
      <c r="B1961" s="1" t="s">
        <v>2341</v>
      </c>
      <c r="C1961" s="1">
        <v>104431304</v>
      </c>
      <c r="D1961" s="1">
        <v>94</v>
      </c>
      <c r="E1961" s="1" t="s">
        <v>2463</v>
      </c>
      <c r="F1961" s="1" t="s">
        <v>96</v>
      </c>
      <c r="G1961" s="1" t="s">
        <v>429</v>
      </c>
      <c r="H1961" s="1" t="s">
        <v>916</v>
      </c>
      <c r="I1961" s="1">
        <v>394126.35</v>
      </c>
      <c r="L1961" s="1">
        <v>3765759</v>
      </c>
      <c r="S1961" s="1">
        <v>29</v>
      </c>
      <c r="T1961" s="1">
        <v>1</v>
      </c>
      <c r="U1961" s="1">
        <v>4159885.25</v>
      </c>
      <c r="V1961" s="1">
        <v>0</v>
      </c>
    </row>
    <row r="1962" spans="1:24" x14ac:dyDescent="0.35">
      <c r="A1962" s="1">
        <v>300094</v>
      </c>
      <c r="B1962" s="1" t="s">
        <v>2343</v>
      </c>
      <c r="C1962" s="1">
        <v>104431304</v>
      </c>
      <c r="D1962" s="1">
        <v>94</v>
      </c>
      <c r="E1962" s="1" t="s">
        <v>2463</v>
      </c>
      <c r="F1962" s="1" t="s">
        <v>96</v>
      </c>
      <c r="G1962" s="1" t="s">
        <v>429</v>
      </c>
      <c r="H1962" s="1" t="s">
        <v>916</v>
      </c>
      <c r="I1962" s="1">
        <v>397096.11</v>
      </c>
      <c r="L1962" s="1">
        <v>3809748</v>
      </c>
      <c r="M1962" s="1">
        <v>4.3988998979330063E-2</v>
      </c>
      <c r="N1962" s="1">
        <v>1.1681309938430786</v>
      </c>
      <c r="O1962" s="1">
        <v>2.9697599820792675E-3</v>
      </c>
      <c r="P1962" s="1">
        <v>0.75350457429885864</v>
      </c>
      <c r="S1962" s="1">
        <v>30</v>
      </c>
      <c r="T1962" s="1">
        <v>1</v>
      </c>
      <c r="U1962" s="1">
        <v>4206844</v>
      </c>
      <c r="V1962" s="1">
        <v>4.6958759427070618E-2</v>
      </c>
      <c r="W1962" s="1">
        <v>1.1288472414016724</v>
      </c>
      <c r="X1962" s="1">
        <v>1.1288472414016724</v>
      </c>
    </row>
    <row r="1963" spans="1:24" x14ac:dyDescent="0.35">
      <c r="A1963" s="1">
        <v>310094</v>
      </c>
      <c r="B1963" s="1" t="s">
        <v>2344</v>
      </c>
      <c r="C1963" s="1">
        <v>104431304</v>
      </c>
      <c r="D1963" s="1">
        <v>94</v>
      </c>
      <c r="E1963" s="1" t="s">
        <v>2463</v>
      </c>
      <c r="F1963" s="1" t="s">
        <v>96</v>
      </c>
      <c r="G1963" s="1" t="s">
        <v>429</v>
      </c>
      <c r="H1963" s="1" t="s">
        <v>916</v>
      </c>
      <c r="I1963" s="1">
        <v>404552.84</v>
      </c>
      <c r="L1963" s="1">
        <v>3837163</v>
      </c>
      <c r="M1963" s="1">
        <v>2.7414999902248383E-2</v>
      </c>
      <c r="N1963" s="1">
        <v>0.71960139274597168</v>
      </c>
      <c r="O1963" s="1">
        <v>7.4567301198840141E-3</v>
      </c>
      <c r="P1963" s="1">
        <v>1.8778148889541626</v>
      </c>
      <c r="S1963" s="1">
        <v>31</v>
      </c>
      <c r="T1963" s="1">
        <v>1</v>
      </c>
      <c r="U1963" s="1">
        <v>4241716</v>
      </c>
      <c r="V1963" s="1">
        <v>3.4871730953454971E-2</v>
      </c>
      <c r="W1963" s="1">
        <v>0.82893496751785278</v>
      </c>
      <c r="X1963" s="1">
        <v>0.82893496751785278</v>
      </c>
    </row>
    <row r="1964" spans="1:24" x14ac:dyDescent="0.35">
      <c r="A1964" s="1">
        <v>320094</v>
      </c>
      <c r="B1964" s="1" t="s">
        <v>2345</v>
      </c>
      <c r="C1964" s="1">
        <v>104431304</v>
      </c>
      <c r="D1964" s="1">
        <v>94</v>
      </c>
      <c r="E1964" s="1" t="s">
        <v>2463</v>
      </c>
      <c r="F1964" s="1" t="s">
        <v>96</v>
      </c>
      <c r="G1964" s="1" t="s">
        <v>429</v>
      </c>
      <c r="H1964" s="1" t="s">
        <v>916</v>
      </c>
      <c r="I1964" s="1">
        <v>405995.26</v>
      </c>
      <c r="K1964" s="1">
        <v>100565</v>
      </c>
      <c r="L1964" s="1">
        <v>3856900</v>
      </c>
      <c r="M1964" s="1">
        <v>1.9736999645829201E-2</v>
      </c>
      <c r="N1964" s="1">
        <v>0.51436436176300049</v>
      </c>
      <c r="O1964" s="1">
        <v>1.4424199471250176E-3</v>
      </c>
      <c r="P1964" s="1">
        <v>0.35654675960540771</v>
      </c>
      <c r="S1964" s="1">
        <v>32</v>
      </c>
      <c r="T1964" s="1">
        <v>1</v>
      </c>
      <c r="U1964" s="1">
        <v>4363460</v>
      </c>
      <c r="V1964" s="1">
        <v>2.1179419010877609E-2</v>
      </c>
      <c r="W1964" s="1">
        <v>2.8701591491699219</v>
      </c>
      <c r="X1964" s="1">
        <v>2.8701591491699219</v>
      </c>
    </row>
    <row r="1965" spans="1:24" x14ac:dyDescent="0.35">
      <c r="A1965" s="1">
        <v>330094</v>
      </c>
      <c r="B1965" s="1" t="s">
        <v>2346</v>
      </c>
      <c r="C1965" s="1">
        <v>104431304</v>
      </c>
      <c r="D1965" s="1">
        <v>94</v>
      </c>
      <c r="E1965" s="1" t="s">
        <v>2463</v>
      </c>
      <c r="F1965" s="1" t="s">
        <v>96</v>
      </c>
      <c r="G1965" s="1" t="s">
        <v>429</v>
      </c>
      <c r="H1965" s="1" t="s">
        <v>916</v>
      </c>
      <c r="I1965" s="1">
        <v>416557</v>
      </c>
      <c r="L1965" s="1">
        <v>3875309</v>
      </c>
      <c r="M1965" s="1">
        <v>1.8409000709652901E-2</v>
      </c>
      <c r="N1965" s="1">
        <v>0.47730043530464172</v>
      </c>
      <c r="O1965" s="1">
        <v>1.0561740025877953E-2</v>
      </c>
      <c r="P1965" s="1">
        <v>2.6014442443847656</v>
      </c>
      <c r="S1965" s="1">
        <v>33</v>
      </c>
      <c r="T1965" s="1">
        <v>1</v>
      </c>
      <c r="U1965" s="1">
        <v>4291866</v>
      </c>
      <c r="V1965" s="1">
        <v>2.8970740735530853E-2</v>
      </c>
      <c r="W1965" s="1">
        <v>-1.6407620906829834</v>
      </c>
      <c r="X1965" s="1">
        <v>-1.6407620906829834</v>
      </c>
    </row>
    <row r="1966" spans="1:24" x14ac:dyDescent="0.35">
      <c r="A1966" s="1">
        <v>340094</v>
      </c>
      <c r="B1966" s="1" t="s">
        <v>2347</v>
      </c>
      <c r="C1966" s="1">
        <v>104431304</v>
      </c>
      <c r="D1966" s="1">
        <v>94</v>
      </c>
      <c r="E1966" s="1" t="s">
        <v>2463</v>
      </c>
      <c r="F1966" s="1" t="s">
        <v>96</v>
      </c>
      <c r="G1966" s="1" t="s">
        <v>429</v>
      </c>
      <c r="H1966" s="1" t="s">
        <v>916</v>
      </c>
      <c r="I1966" s="1">
        <v>416544</v>
      </c>
      <c r="L1966" s="1">
        <v>3875306</v>
      </c>
      <c r="M1966" s="1">
        <v>-3.0000001061125658E-6</v>
      </c>
      <c r="N1966" s="1">
        <v>-7.7413184044416994E-5</v>
      </c>
      <c r="O1966" s="1">
        <v>-1.2999999853491317E-5</v>
      </c>
      <c r="P1966" s="1">
        <v>-3.1208214350044727E-3</v>
      </c>
      <c r="S1966" s="1">
        <v>34</v>
      </c>
      <c r="T1966" s="1">
        <v>1</v>
      </c>
      <c r="U1966" s="1">
        <v>4291850</v>
      </c>
      <c r="V1966" s="1">
        <v>-1.5999999959603883E-5</v>
      </c>
      <c r="W1966" s="1">
        <v>-3.7279821117408574E-4</v>
      </c>
      <c r="X1966" s="1">
        <v>-3.7279821117408574E-4</v>
      </c>
    </row>
    <row r="1967" spans="1:24" x14ac:dyDescent="0.35">
      <c r="A1967" s="1">
        <v>350094</v>
      </c>
      <c r="B1967" s="1" t="s">
        <v>2348</v>
      </c>
      <c r="C1967" s="1">
        <v>104431304</v>
      </c>
      <c r="D1967" s="1">
        <v>94</v>
      </c>
      <c r="E1967" s="1" t="s">
        <v>2463</v>
      </c>
      <c r="F1967" s="1" t="s">
        <v>96</v>
      </c>
      <c r="G1967" s="1" t="s">
        <v>429</v>
      </c>
      <c r="H1967" s="1" t="s">
        <v>916</v>
      </c>
      <c r="I1967" s="1">
        <v>415539</v>
      </c>
      <c r="K1967" s="1">
        <v>100565</v>
      </c>
      <c r="L1967" s="1">
        <v>3948987</v>
      </c>
      <c r="M1967" s="1">
        <v>7.3680996894836426E-2</v>
      </c>
      <c r="N1967" s="1">
        <v>1.9012950658798218</v>
      </c>
      <c r="O1967" s="1">
        <v>-1.0049999691545963E-3</v>
      </c>
      <c r="P1967" s="1">
        <v>-0.24127103388309479</v>
      </c>
      <c r="S1967" s="1">
        <v>35</v>
      </c>
      <c r="T1967" s="1">
        <v>1</v>
      </c>
      <c r="U1967" s="1">
        <v>4465091</v>
      </c>
      <c r="V1967" s="1">
        <v>7.2675995528697968E-2</v>
      </c>
      <c r="W1967" s="1">
        <v>4.0365109443664551</v>
      </c>
      <c r="X1967" s="1">
        <v>4.0365109443664551</v>
      </c>
    </row>
    <row r="1968" spans="1:24" x14ac:dyDescent="0.35">
      <c r="A1968" s="1">
        <v>360094</v>
      </c>
      <c r="B1968" s="1" t="s">
        <v>2349</v>
      </c>
      <c r="C1968" s="1">
        <v>104431304</v>
      </c>
      <c r="D1968" s="1">
        <v>94</v>
      </c>
      <c r="E1968" s="1" t="s">
        <v>2463</v>
      </c>
      <c r="F1968" s="1" t="s">
        <v>96</v>
      </c>
      <c r="G1968" s="1" t="s">
        <v>429</v>
      </c>
      <c r="H1968" s="1" t="s">
        <v>916</v>
      </c>
      <c r="I1968" s="1">
        <v>445399</v>
      </c>
      <c r="K1968" s="1">
        <v>100565</v>
      </c>
      <c r="L1968" s="1">
        <v>4093966</v>
      </c>
      <c r="M1968" s="1">
        <v>0.14497900009155273</v>
      </c>
      <c r="N1968" s="1">
        <v>3.6712958812713623</v>
      </c>
      <c r="O1968" s="1">
        <v>2.9859999194741249E-2</v>
      </c>
      <c r="P1968" s="1">
        <v>7.1858477592468262</v>
      </c>
      <c r="Q1968" s="1">
        <v>0</v>
      </c>
      <c r="S1968" s="1">
        <v>36</v>
      </c>
      <c r="T1968" s="1">
        <v>1</v>
      </c>
      <c r="U1968" s="1">
        <v>4639930</v>
      </c>
      <c r="V1968" s="1">
        <v>0.17483900487422943</v>
      </c>
      <c r="W1968" s="1">
        <v>3.9156873226165771</v>
      </c>
      <c r="X1968" s="1">
        <v>3.9156873226165771</v>
      </c>
    </row>
    <row r="1969" spans="1:24" x14ac:dyDescent="0.35">
      <c r="A1969" s="1">
        <v>370094</v>
      </c>
      <c r="B1969" s="1" t="s">
        <v>2350</v>
      </c>
      <c r="C1969" s="1">
        <v>104431304</v>
      </c>
      <c r="D1969" s="1">
        <v>94</v>
      </c>
      <c r="E1969" s="1" t="s">
        <v>2463</v>
      </c>
      <c r="F1969" s="1" t="s">
        <v>96</v>
      </c>
      <c r="G1969" s="1" t="s">
        <v>429</v>
      </c>
      <c r="H1969" s="1" t="s">
        <v>916</v>
      </c>
      <c r="I1969" s="1">
        <v>453813.32</v>
      </c>
      <c r="K1969" s="1">
        <v>100565</v>
      </c>
      <c r="L1969" s="1">
        <v>4145732.25</v>
      </c>
      <c r="M1969" s="1">
        <v>5.1766250282526016E-2</v>
      </c>
      <c r="N1969" s="1">
        <v>1.264452338218689</v>
      </c>
      <c r="O1969" s="1">
        <v>8.4143197163939476E-3</v>
      </c>
      <c r="P1969" s="1">
        <v>1.8891645669937134</v>
      </c>
      <c r="Q1969" s="1">
        <v>0</v>
      </c>
      <c r="S1969" s="1">
        <v>37</v>
      </c>
      <c r="T1969" s="1">
        <v>1</v>
      </c>
      <c r="U1969" s="1">
        <v>4700110.5</v>
      </c>
      <c r="V1969" s="1">
        <v>6.0180570930242538E-2</v>
      </c>
      <c r="W1969" s="1">
        <v>1.2970130443572998</v>
      </c>
      <c r="X1969" s="1">
        <v>1.2970130443572998</v>
      </c>
    </row>
    <row r="1970" spans="1:24" x14ac:dyDescent="0.35">
      <c r="A1970" s="1">
        <v>380094</v>
      </c>
      <c r="B1970" s="1" t="s">
        <v>2351</v>
      </c>
      <c r="C1970" s="1">
        <v>104431304</v>
      </c>
      <c r="D1970" s="1">
        <v>94</v>
      </c>
      <c r="E1970" s="1" t="s">
        <v>2463</v>
      </c>
      <c r="F1970" s="1" t="s">
        <v>96</v>
      </c>
      <c r="G1970" s="1" t="s">
        <v>429</v>
      </c>
      <c r="H1970" s="1" t="s">
        <v>916</v>
      </c>
      <c r="I1970" s="1">
        <v>468078</v>
      </c>
      <c r="K1970" s="1">
        <v>100565</v>
      </c>
      <c r="L1970" s="1">
        <v>4192115</v>
      </c>
      <c r="M1970" s="1">
        <v>4.6382751315832138E-2</v>
      </c>
      <c r="N1970" s="1">
        <v>1.1188071966171265</v>
      </c>
      <c r="O1970" s="1">
        <v>1.4264680445194244E-2</v>
      </c>
      <c r="P1970" s="1">
        <v>3.1432924270629883</v>
      </c>
      <c r="Q1970" s="1">
        <v>0</v>
      </c>
      <c r="S1970" s="1">
        <v>38</v>
      </c>
      <c r="T1970" s="1">
        <v>1</v>
      </c>
      <c r="U1970" s="1">
        <v>4760758</v>
      </c>
      <c r="V1970" s="1">
        <v>6.0647431761026382E-2</v>
      </c>
      <c r="W1970" s="1">
        <v>1.2903419733047485</v>
      </c>
      <c r="X1970" s="1">
        <v>1.2903419733047485</v>
      </c>
    </row>
    <row r="1971" spans="1:24" x14ac:dyDescent="0.35">
      <c r="A1971" s="1">
        <v>390094</v>
      </c>
      <c r="B1971" s="1" t="s">
        <v>2352</v>
      </c>
      <c r="C1971" s="1">
        <v>104431304</v>
      </c>
      <c r="D1971" s="1">
        <v>94</v>
      </c>
      <c r="E1971" s="1" t="s">
        <v>2463</v>
      </c>
      <c r="F1971" s="1" t="s">
        <v>96</v>
      </c>
      <c r="G1971" s="1" t="s">
        <v>429</v>
      </c>
      <c r="H1971" s="1" t="s">
        <v>916</v>
      </c>
      <c r="I1971" s="1">
        <v>473524</v>
      </c>
      <c r="K1971" s="1">
        <v>150565</v>
      </c>
      <c r="L1971" s="1">
        <v>4211126</v>
      </c>
      <c r="M1971" s="1">
        <v>1.9011000171303749E-2</v>
      </c>
      <c r="N1971" s="1">
        <v>0.45349425077438354</v>
      </c>
      <c r="O1971" s="1">
        <v>5.4460000246763229E-3</v>
      </c>
      <c r="P1971" s="1">
        <v>1.1634813547134399</v>
      </c>
      <c r="Q1971" s="1">
        <v>5.000000074505806E-2</v>
      </c>
      <c r="S1971" s="1">
        <v>39</v>
      </c>
      <c r="T1971" s="1">
        <v>1</v>
      </c>
      <c r="U1971" s="1">
        <v>4835215</v>
      </c>
      <c r="V1971" s="1">
        <v>7.4456997215747833E-2</v>
      </c>
      <c r="W1971" s="1">
        <v>1.5639736652374268</v>
      </c>
      <c r="X1971" s="1">
        <v>1.5639736652374268</v>
      </c>
    </row>
    <row r="1972" spans="1:24" x14ac:dyDescent="0.35">
      <c r="A1972" s="1">
        <v>400094</v>
      </c>
      <c r="B1972" s="1" t="s">
        <v>2353</v>
      </c>
      <c r="C1972" s="1">
        <v>104431304</v>
      </c>
      <c r="D1972" s="1">
        <v>94</v>
      </c>
      <c r="E1972" s="1" t="s">
        <v>2463</v>
      </c>
      <c r="F1972" s="1" t="s">
        <v>96</v>
      </c>
      <c r="G1972" s="1" t="s">
        <v>429</v>
      </c>
      <c r="H1972" s="1" t="s">
        <v>916</v>
      </c>
      <c r="S1972" s="1">
        <v>40</v>
      </c>
      <c r="T1972" s="1">
        <v>1</v>
      </c>
      <c r="U1972" s="1">
        <v>0</v>
      </c>
      <c r="V1972" s="1">
        <v>0</v>
      </c>
      <c r="W1972" s="1">
        <v>-100</v>
      </c>
      <c r="X1972" s="1">
        <v>-100</v>
      </c>
    </row>
    <row r="1973" spans="1:24" x14ac:dyDescent="0.35">
      <c r="A1973" s="1">
        <v>410094</v>
      </c>
      <c r="B1973" s="1" t="s">
        <v>2354</v>
      </c>
      <c r="C1973" s="1">
        <v>104431304</v>
      </c>
      <c r="D1973" s="1">
        <v>94</v>
      </c>
      <c r="E1973" s="1" t="s">
        <v>2463</v>
      </c>
      <c r="F1973" s="1" t="s">
        <v>96</v>
      </c>
      <c r="G1973" s="1" t="s">
        <v>429</v>
      </c>
      <c r="H1973" s="1" t="s">
        <v>916</v>
      </c>
      <c r="S1973" s="1">
        <v>41</v>
      </c>
      <c r="T1973" s="1">
        <v>1</v>
      </c>
      <c r="U1973" s="1">
        <v>0</v>
      </c>
      <c r="V1973" s="1">
        <v>0</v>
      </c>
    </row>
    <row r="1974" spans="1:24" x14ac:dyDescent="0.35">
      <c r="A1974" s="1">
        <v>420094</v>
      </c>
      <c r="B1974" s="1" t="s">
        <v>2355</v>
      </c>
      <c r="C1974" s="1">
        <v>104431304</v>
      </c>
      <c r="D1974" s="1">
        <v>94</v>
      </c>
      <c r="E1974" s="1" t="s">
        <v>2463</v>
      </c>
      <c r="F1974" s="1" t="s">
        <v>96</v>
      </c>
      <c r="G1974" s="1" t="s">
        <v>429</v>
      </c>
      <c r="H1974" s="1" t="s">
        <v>916</v>
      </c>
      <c r="S1974" s="1">
        <v>42</v>
      </c>
      <c r="T1974" s="1">
        <v>1</v>
      </c>
      <c r="U1974" s="1">
        <v>0</v>
      </c>
      <c r="V1974" s="1">
        <v>0</v>
      </c>
    </row>
    <row r="1975" spans="1:24" x14ac:dyDescent="0.35">
      <c r="A1975" s="1">
        <v>430094</v>
      </c>
      <c r="B1975" s="1" t="s">
        <v>2356</v>
      </c>
      <c r="C1975" s="1">
        <v>104431304</v>
      </c>
      <c r="D1975" s="1">
        <v>94</v>
      </c>
      <c r="E1975" s="1" t="s">
        <v>2463</v>
      </c>
      <c r="F1975" s="1" t="s">
        <v>96</v>
      </c>
      <c r="G1975" s="1" t="s">
        <v>429</v>
      </c>
      <c r="H1975" s="1" t="s">
        <v>916</v>
      </c>
      <c r="S1975" s="1">
        <v>43</v>
      </c>
      <c r="T1975" s="1">
        <v>1</v>
      </c>
      <c r="U1975" s="1">
        <v>0</v>
      </c>
      <c r="V1975" s="1">
        <v>0</v>
      </c>
    </row>
    <row r="1976" spans="1:24" x14ac:dyDescent="0.35">
      <c r="A1976" s="1">
        <v>440094</v>
      </c>
      <c r="B1976" s="1" t="s">
        <v>2357</v>
      </c>
      <c r="C1976" s="1">
        <v>104431304</v>
      </c>
      <c r="D1976" s="1">
        <v>94</v>
      </c>
      <c r="E1976" s="1" t="s">
        <v>2463</v>
      </c>
      <c r="F1976" s="1" t="s">
        <v>96</v>
      </c>
      <c r="G1976" s="1" t="s">
        <v>429</v>
      </c>
      <c r="H1976" s="1" t="s">
        <v>916</v>
      </c>
      <c r="S1976" s="1">
        <v>44</v>
      </c>
      <c r="T1976" s="1">
        <v>1</v>
      </c>
      <c r="U1976" s="1">
        <v>0</v>
      </c>
      <c r="V1976" s="1">
        <v>0</v>
      </c>
    </row>
    <row r="1977" spans="1:24" x14ac:dyDescent="0.35">
      <c r="A1977" s="1">
        <v>450094</v>
      </c>
      <c r="B1977" s="1" t="s">
        <v>2358</v>
      </c>
      <c r="C1977" s="1">
        <v>104431304</v>
      </c>
      <c r="D1977" s="1">
        <v>94</v>
      </c>
      <c r="E1977" s="1" t="s">
        <v>2463</v>
      </c>
      <c r="F1977" s="1" t="s">
        <v>96</v>
      </c>
      <c r="G1977" s="1" t="s">
        <v>429</v>
      </c>
      <c r="H1977" s="1" t="s">
        <v>916</v>
      </c>
      <c r="S1977" s="1">
        <v>45</v>
      </c>
      <c r="T1977" s="1">
        <v>1</v>
      </c>
      <c r="U1977" s="1">
        <v>0</v>
      </c>
      <c r="V1977" s="1">
        <v>0</v>
      </c>
    </row>
    <row r="1978" spans="1:24" x14ac:dyDescent="0.35">
      <c r="A1978" s="1">
        <v>460094</v>
      </c>
      <c r="B1978" s="1" t="s">
        <v>2359</v>
      </c>
      <c r="C1978" s="1">
        <v>104431304</v>
      </c>
      <c r="D1978" s="1">
        <v>94</v>
      </c>
      <c r="E1978" s="1" t="s">
        <v>2463</v>
      </c>
      <c r="F1978" s="1" t="s">
        <v>96</v>
      </c>
      <c r="G1978" s="1" t="s">
        <v>429</v>
      </c>
      <c r="H1978" s="1" t="s">
        <v>916</v>
      </c>
      <c r="S1978" s="1">
        <v>46</v>
      </c>
      <c r="T1978" s="1">
        <v>1</v>
      </c>
      <c r="U1978" s="1">
        <v>0</v>
      </c>
      <c r="V1978" s="1">
        <v>0</v>
      </c>
    </row>
    <row r="1979" spans="1:24" x14ac:dyDescent="0.35">
      <c r="A1979" s="1">
        <v>470094</v>
      </c>
      <c r="B1979" s="1" t="s">
        <v>2360</v>
      </c>
      <c r="C1979" s="1">
        <v>104431304</v>
      </c>
      <c r="D1979" s="1">
        <v>94</v>
      </c>
      <c r="E1979" s="1" t="s">
        <v>2463</v>
      </c>
      <c r="F1979" s="1" t="s">
        <v>96</v>
      </c>
      <c r="G1979" s="1" t="s">
        <v>429</v>
      </c>
      <c r="H1979" s="1" t="s">
        <v>916</v>
      </c>
      <c r="S1979" s="1">
        <v>47</v>
      </c>
      <c r="T1979" s="1">
        <v>1</v>
      </c>
      <c r="U1979" s="1">
        <v>0</v>
      </c>
      <c r="V1979" s="1">
        <v>0</v>
      </c>
    </row>
    <row r="1980" spans="1:24" x14ac:dyDescent="0.35">
      <c r="A1980" s="1">
        <v>480094</v>
      </c>
      <c r="B1980" s="1" t="s">
        <v>2361</v>
      </c>
      <c r="C1980" s="1">
        <v>104431304</v>
      </c>
      <c r="D1980" s="1">
        <v>94</v>
      </c>
      <c r="E1980" s="1" t="s">
        <v>2463</v>
      </c>
      <c r="F1980" s="1" t="s">
        <v>96</v>
      </c>
      <c r="G1980" s="1" t="s">
        <v>429</v>
      </c>
      <c r="H1980" s="1" t="s">
        <v>916</v>
      </c>
      <c r="S1980" s="1">
        <v>48</v>
      </c>
      <c r="T1980" s="1">
        <v>1</v>
      </c>
      <c r="U1980" s="1">
        <v>0</v>
      </c>
      <c r="V1980" s="1">
        <v>0</v>
      </c>
    </row>
    <row r="1981" spans="1:24" x14ac:dyDescent="0.35">
      <c r="A1981" s="1">
        <v>290146</v>
      </c>
      <c r="B1981" s="1" t="s">
        <v>2341</v>
      </c>
      <c r="C1981" s="1">
        <v>104432503</v>
      </c>
      <c r="D1981" s="1">
        <v>146</v>
      </c>
      <c r="E1981" s="1" t="s">
        <v>2464</v>
      </c>
      <c r="F1981" s="1" t="s">
        <v>96</v>
      </c>
      <c r="G1981" s="1" t="s">
        <v>429</v>
      </c>
      <c r="H1981" s="1" t="s">
        <v>916</v>
      </c>
      <c r="I1981" s="1">
        <v>801497</v>
      </c>
      <c r="K1981" s="1">
        <v>211969</v>
      </c>
      <c r="L1981" s="1">
        <v>7025652</v>
      </c>
      <c r="S1981" s="1">
        <v>29</v>
      </c>
      <c r="T1981" s="1">
        <v>1</v>
      </c>
      <c r="U1981" s="1">
        <v>8039118</v>
      </c>
      <c r="V1981" s="1">
        <v>0</v>
      </c>
    </row>
    <row r="1982" spans="1:24" x14ac:dyDescent="0.35">
      <c r="A1982" s="1">
        <v>300146</v>
      </c>
      <c r="B1982" s="1" t="s">
        <v>2343</v>
      </c>
      <c r="C1982" s="1">
        <v>104432503</v>
      </c>
      <c r="D1982" s="1">
        <v>146</v>
      </c>
      <c r="E1982" s="1" t="s">
        <v>2464</v>
      </c>
      <c r="F1982" s="1" t="s">
        <v>96</v>
      </c>
      <c r="G1982" s="1" t="s">
        <v>429</v>
      </c>
      <c r="H1982" s="1" t="s">
        <v>916</v>
      </c>
      <c r="I1982" s="1">
        <v>832430</v>
      </c>
      <c r="K1982" s="1">
        <v>223847</v>
      </c>
      <c r="L1982" s="1">
        <v>7217937</v>
      </c>
      <c r="M1982" s="1">
        <v>0.19228500127792358</v>
      </c>
      <c r="N1982" s="1">
        <v>2.7368988990783691</v>
      </c>
      <c r="O1982" s="1">
        <v>3.0933000147342682E-2</v>
      </c>
      <c r="P1982" s="1">
        <v>3.859403133392334</v>
      </c>
      <c r="Q1982" s="1">
        <v>1.1877999641001225E-2</v>
      </c>
      <c r="S1982" s="1">
        <v>30</v>
      </c>
      <c r="T1982" s="1">
        <v>1</v>
      </c>
      <c r="U1982" s="1">
        <v>8274214</v>
      </c>
      <c r="V1982" s="1">
        <v>0.23509600758552551</v>
      </c>
      <c r="W1982" s="1">
        <v>2.9244003295898438</v>
      </c>
      <c r="X1982" s="1">
        <v>2.9244003295898438</v>
      </c>
    </row>
    <row r="1983" spans="1:24" x14ac:dyDescent="0.35">
      <c r="A1983" s="1">
        <v>310146</v>
      </c>
      <c r="B1983" s="1" t="s">
        <v>2344</v>
      </c>
      <c r="C1983" s="1">
        <v>104432503</v>
      </c>
      <c r="D1983" s="1">
        <v>146</v>
      </c>
      <c r="E1983" s="1" t="s">
        <v>2464</v>
      </c>
      <c r="F1983" s="1" t="s">
        <v>96</v>
      </c>
      <c r="G1983" s="1" t="s">
        <v>429</v>
      </c>
      <c r="H1983" s="1" t="s">
        <v>916</v>
      </c>
      <c r="I1983" s="1">
        <v>849851</v>
      </c>
      <c r="K1983" s="1">
        <v>217908</v>
      </c>
      <c r="L1983" s="1">
        <v>7386428</v>
      </c>
      <c r="M1983" s="1">
        <v>0.16849100589752197</v>
      </c>
      <c r="N1983" s="1">
        <v>2.3343374729156494</v>
      </c>
      <c r="O1983" s="1">
        <v>1.7420999705791473E-2</v>
      </c>
      <c r="P1983" s="1">
        <v>2.0927886962890625</v>
      </c>
      <c r="Q1983" s="1">
        <v>-5.9389998205006123E-3</v>
      </c>
      <c r="S1983" s="1">
        <v>31</v>
      </c>
      <c r="T1983" s="1">
        <v>1</v>
      </c>
      <c r="U1983" s="1">
        <v>8454187</v>
      </c>
      <c r="V1983" s="1">
        <v>0.17997300624847412</v>
      </c>
      <c r="W1983" s="1">
        <v>2.1751070022583008</v>
      </c>
      <c r="X1983" s="1">
        <v>2.1751070022583008</v>
      </c>
    </row>
    <row r="1984" spans="1:24" x14ac:dyDescent="0.35">
      <c r="A1984" s="1">
        <v>320146</v>
      </c>
      <c r="B1984" s="1" t="s">
        <v>2345</v>
      </c>
      <c r="C1984" s="1">
        <v>104432503</v>
      </c>
      <c r="D1984" s="1">
        <v>146</v>
      </c>
      <c r="E1984" s="1" t="s">
        <v>2464</v>
      </c>
      <c r="F1984" s="1" t="s">
        <v>96</v>
      </c>
      <c r="G1984" s="1" t="s">
        <v>429</v>
      </c>
      <c r="H1984" s="1" t="s">
        <v>916</v>
      </c>
      <c r="I1984" s="1">
        <v>853756</v>
      </c>
      <c r="K1984" s="1">
        <v>217908</v>
      </c>
      <c r="L1984" s="1">
        <v>7483754</v>
      </c>
      <c r="M1984" s="1">
        <v>9.7326003015041351E-2</v>
      </c>
      <c r="N1984" s="1">
        <v>1.317632794380188</v>
      </c>
      <c r="O1984" s="1">
        <v>3.9049999322742224E-3</v>
      </c>
      <c r="P1984" s="1">
        <v>0.45949232578277588</v>
      </c>
      <c r="Q1984" s="1">
        <v>0</v>
      </c>
      <c r="S1984" s="1">
        <v>32</v>
      </c>
      <c r="T1984" s="1">
        <v>1</v>
      </c>
      <c r="U1984" s="1">
        <v>8555418</v>
      </c>
      <c r="V1984" s="1">
        <v>0.10123100131750107</v>
      </c>
      <c r="W1984" s="1">
        <v>1.1974066495895386</v>
      </c>
      <c r="X1984" s="1">
        <v>1.1974066495895386</v>
      </c>
    </row>
    <row r="1985" spans="1:24" x14ac:dyDescent="0.35">
      <c r="A1985" s="1">
        <v>330146</v>
      </c>
      <c r="B1985" s="1" t="s">
        <v>2346</v>
      </c>
      <c r="C1985" s="1">
        <v>104432503</v>
      </c>
      <c r="D1985" s="1">
        <v>146</v>
      </c>
      <c r="E1985" s="1" t="s">
        <v>2464</v>
      </c>
      <c r="F1985" s="1" t="s">
        <v>96</v>
      </c>
      <c r="G1985" s="1" t="s">
        <v>429</v>
      </c>
      <c r="H1985" s="1" t="s">
        <v>916</v>
      </c>
      <c r="I1985" s="1">
        <v>908685</v>
      </c>
      <c r="K1985" s="1">
        <v>217908</v>
      </c>
      <c r="L1985" s="1">
        <v>7806512</v>
      </c>
      <c r="M1985" s="1">
        <v>0.32275798916816711</v>
      </c>
      <c r="N1985" s="1">
        <v>4.3127822875976563</v>
      </c>
      <c r="O1985" s="1">
        <v>5.4928999394178391E-2</v>
      </c>
      <c r="P1985" s="1">
        <v>6.4338054656982422</v>
      </c>
      <c r="Q1985" s="1">
        <v>0</v>
      </c>
      <c r="S1985" s="1">
        <v>33</v>
      </c>
      <c r="T1985" s="1">
        <v>1</v>
      </c>
      <c r="U1985" s="1">
        <v>8933105</v>
      </c>
      <c r="V1985" s="1">
        <v>0.37768697738647461</v>
      </c>
      <c r="W1985" s="1">
        <v>4.4145941734313965</v>
      </c>
      <c r="X1985" s="1">
        <v>4.4145941734313965</v>
      </c>
    </row>
    <row r="1986" spans="1:24" x14ac:dyDescent="0.35">
      <c r="A1986" s="1">
        <v>340146</v>
      </c>
      <c r="B1986" s="1" t="s">
        <v>2347</v>
      </c>
      <c r="C1986" s="1">
        <v>104432503</v>
      </c>
      <c r="D1986" s="1">
        <v>146</v>
      </c>
      <c r="E1986" s="1" t="s">
        <v>2464</v>
      </c>
      <c r="F1986" s="1" t="s">
        <v>96</v>
      </c>
      <c r="G1986" s="1" t="s">
        <v>429</v>
      </c>
      <c r="H1986" s="1" t="s">
        <v>916</v>
      </c>
      <c r="I1986" s="1">
        <v>908641</v>
      </c>
      <c r="K1986" s="1">
        <v>217908</v>
      </c>
      <c r="L1986" s="1">
        <v>7806502</v>
      </c>
      <c r="M1986" s="1">
        <v>-9.9999997473787516E-6</v>
      </c>
      <c r="N1986" s="1">
        <v>-1.2809818144887686E-4</v>
      </c>
      <c r="O1986" s="1">
        <v>-4.400000034365803E-5</v>
      </c>
      <c r="P1986" s="1">
        <v>-4.8421621322631836E-3</v>
      </c>
      <c r="Q1986" s="1">
        <v>0</v>
      </c>
      <c r="S1986" s="1">
        <v>34</v>
      </c>
      <c r="T1986" s="1">
        <v>1</v>
      </c>
      <c r="U1986" s="1">
        <v>8933051</v>
      </c>
      <c r="V1986" s="1">
        <v>-5.4000000091036782E-5</v>
      </c>
      <c r="W1986" s="1">
        <v>-6.0449307784438133E-4</v>
      </c>
      <c r="X1986" s="1">
        <v>-6.0449307784438133E-4</v>
      </c>
    </row>
    <row r="1987" spans="1:24" x14ac:dyDescent="0.35">
      <c r="A1987" s="1">
        <v>350146</v>
      </c>
      <c r="B1987" s="1" t="s">
        <v>2348</v>
      </c>
      <c r="C1987" s="1">
        <v>104432503</v>
      </c>
      <c r="D1987" s="1">
        <v>146</v>
      </c>
      <c r="E1987" s="1" t="s">
        <v>2464</v>
      </c>
      <c r="F1987" s="1" t="s">
        <v>96</v>
      </c>
      <c r="G1987" s="1" t="s">
        <v>429</v>
      </c>
      <c r="H1987" s="1" t="s">
        <v>916</v>
      </c>
      <c r="I1987" s="1">
        <v>942753</v>
      </c>
      <c r="K1987" s="1">
        <v>217908</v>
      </c>
      <c r="L1987" s="1">
        <v>8355135</v>
      </c>
      <c r="M1987" s="1">
        <v>0.54863297939300537</v>
      </c>
      <c r="N1987" s="1">
        <v>7.027897834777832</v>
      </c>
      <c r="O1987" s="1">
        <v>3.4111998975276947E-2</v>
      </c>
      <c r="P1987" s="1">
        <v>3.7541780471801758</v>
      </c>
      <c r="Q1987" s="1">
        <v>0</v>
      </c>
      <c r="S1987" s="1">
        <v>35</v>
      </c>
      <c r="T1987" s="1">
        <v>1</v>
      </c>
      <c r="U1987" s="1">
        <v>9515796</v>
      </c>
      <c r="V1987" s="1">
        <v>0.58274495601654053</v>
      </c>
      <c r="W1987" s="1">
        <v>6.5234708786010742</v>
      </c>
      <c r="X1987" s="1">
        <v>6.5234708786010742</v>
      </c>
    </row>
    <row r="1988" spans="1:24" x14ac:dyDescent="0.35">
      <c r="A1988" s="1">
        <v>360146</v>
      </c>
      <c r="B1988" s="1" t="s">
        <v>2349</v>
      </c>
      <c r="C1988" s="1">
        <v>104432503</v>
      </c>
      <c r="D1988" s="1">
        <v>146</v>
      </c>
      <c r="E1988" s="1" t="s">
        <v>2464</v>
      </c>
      <c r="F1988" s="1" t="s">
        <v>96</v>
      </c>
      <c r="G1988" s="1" t="s">
        <v>429</v>
      </c>
      <c r="H1988" s="1" t="s">
        <v>916</v>
      </c>
      <c r="I1988" s="1">
        <v>1041963.46</v>
      </c>
      <c r="K1988" s="1">
        <v>217908</v>
      </c>
      <c r="L1988" s="1">
        <v>9682801</v>
      </c>
      <c r="M1988" s="1">
        <v>1.3276660442352295</v>
      </c>
      <c r="N1988" s="1">
        <v>15.890419960021973</v>
      </c>
      <c r="O1988" s="1">
        <v>9.9210463464260101E-2</v>
      </c>
      <c r="P1988" s="1">
        <v>10.523484230041504</v>
      </c>
      <c r="Q1988" s="1">
        <v>0</v>
      </c>
      <c r="S1988" s="1">
        <v>36</v>
      </c>
      <c r="T1988" s="1">
        <v>1</v>
      </c>
      <c r="U1988" s="1">
        <v>10942672</v>
      </c>
      <c r="V1988" s="1">
        <v>1.4268765449523926</v>
      </c>
      <c r="W1988" s="1">
        <v>14.994814872741699</v>
      </c>
      <c r="X1988" s="1">
        <v>14.994814872741699</v>
      </c>
    </row>
    <row r="1989" spans="1:24" x14ac:dyDescent="0.35">
      <c r="A1989" s="1">
        <v>370146</v>
      </c>
      <c r="B1989" s="1" t="s">
        <v>2350</v>
      </c>
      <c r="C1989" s="1">
        <v>104432503</v>
      </c>
      <c r="D1989" s="1">
        <v>146</v>
      </c>
      <c r="E1989" s="1" t="s">
        <v>2464</v>
      </c>
      <c r="F1989" s="1" t="s">
        <v>96</v>
      </c>
      <c r="G1989" s="1" t="s">
        <v>429</v>
      </c>
      <c r="H1989" s="1" t="s">
        <v>916</v>
      </c>
      <c r="I1989" s="1">
        <v>1104489.47</v>
      </c>
      <c r="K1989" s="1">
        <v>217908</v>
      </c>
      <c r="L1989" s="1">
        <v>11468280</v>
      </c>
      <c r="M1989" s="1">
        <v>1.785478949546814</v>
      </c>
      <c r="N1989" s="1">
        <v>18.439695358276367</v>
      </c>
      <c r="O1989" s="1">
        <v>6.2526009976863861E-2</v>
      </c>
      <c r="P1989" s="1">
        <v>6.0007872581481934</v>
      </c>
      <c r="Q1989" s="1">
        <v>0</v>
      </c>
      <c r="S1989" s="1">
        <v>37</v>
      </c>
      <c r="T1989" s="1">
        <v>1</v>
      </c>
      <c r="U1989" s="1">
        <v>12790678</v>
      </c>
      <c r="V1989" s="1">
        <v>1.848004937171936</v>
      </c>
      <c r="W1989" s="1">
        <v>16.888069152832031</v>
      </c>
      <c r="X1989" s="1">
        <v>16.888069152832031</v>
      </c>
    </row>
    <row r="1990" spans="1:24" x14ac:dyDescent="0.35">
      <c r="A1990" s="1">
        <v>380146</v>
      </c>
      <c r="B1990" s="1" t="s">
        <v>2351</v>
      </c>
      <c r="C1990" s="1">
        <v>104432503</v>
      </c>
      <c r="D1990" s="1">
        <v>146</v>
      </c>
      <c r="E1990" s="1" t="s">
        <v>2464</v>
      </c>
      <c r="F1990" s="1" t="s">
        <v>96</v>
      </c>
      <c r="G1990" s="1" t="s">
        <v>429</v>
      </c>
      <c r="H1990" s="1" t="s">
        <v>916</v>
      </c>
      <c r="I1990" s="1">
        <v>1228880</v>
      </c>
      <c r="K1990" s="1">
        <v>285380.625</v>
      </c>
      <c r="L1990" s="1">
        <v>12002657</v>
      </c>
      <c r="M1990" s="1">
        <v>0.53437697887420654</v>
      </c>
      <c r="N1990" s="1">
        <v>4.6596088409423828</v>
      </c>
      <c r="O1990" s="1">
        <v>0.12439052760601044</v>
      </c>
      <c r="P1990" s="1">
        <v>11.262265205383301</v>
      </c>
      <c r="Q1990" s="1">
        <v>6.747262179851532E-2</v>
      </c>
      <c r="S1990" s="1">
        <v>38</v>
      </c>
      <c r="T1990" s="1">
        <v>1</v>
      </c>
      <c r="U1990" s="1">
        <v>13516918</v>
      </c>
      <c r="V1990" s="1">
        <v>0.72624015808105469</v>
      </c>
      <c r="W1990" s="1">
        <v>5.6778850555419922</v>
      </c>
      <c r="X1990" s="1">
        <v>5.6778850555419922</v>
      </c>
    </row>
    <row r="1991" spans="1:24" x14ac:dyDescent="0.35">
      <c r="A1991" s="1">
        <v>390146</v>
      </c>
      <c r="B1991" s="1" t="s">
        <v>2352</v>
      </c>
      <c r="C1991" s="1">
        <v>104432503</v>
      </c>
      <c r="D1991" s="1">
        <v>146</v>
      </c>
      <c r="E1991" s="1" t="s">
        <v>2464</v>
      </c>
      <c r="F1991" s="1" t="s">
        <v>96</v>
      </c>
      <c r="G1991" s="1" t="s">
        <v>429</v>
      </c>
      <c r="H1991" s="1" t="s">
        <v>916</v>
      </c>
      <c r="I1991" s="1">
        <v>1315385</v>
      </c>
      <c r="K1991" s="1">
        <v>347479.8125</v>
      </c>
      <c r="L1991" s="1">
        <v>12122217</v>
      </c>
      <c r="M1991" s="1">
        <v>0.11956000328063965</v>
      </c>
      <c r="N1991" s="1">
        <v>0.99611276388168335</v>
      </c>
      <c r="O1991" s="1">
        <v>8.6505003273487091E-2</v>
      </c>
      <c r="P1991" s="1">
        <v>7.0393366813659668</v>
      </c>
      <c r="Q1991" s="1">
        <v>6.2099188566207886E-2</v>
      </c>
      <c r="S1991" s="1">
        <v>39</v>
      </c>
      <c r="T1991" s="1">
        <v>1</v>
      </c>
      <c r="U1991" s="1">
        <v>13785082</v>
      </c>
      <c r="V1991" s="1">
        <v>0.26816418766975403</v>
      </c>
      <c r="W1991" s="1">
        <v>1.983913779258728</v>
      </c>
      <c r="X1991" s="1">
        <v>1.983913779258728</v>
      </c>
    </row>
    <row r="1992" spans="1:24" x14ac:dyDescent="0.35">
      <c r="A1992" s="1">
        <v>400146</v>
      </c>
      <c r="B1992" s="1" t="s">
        <v>2353</v>
      </c>
      <c r="C1992" s="1">
        <v>104432503</v>
      </c>
      <c r="D1992" s="1">
        <v>146</v>
      </c>
      <c r="E1992" s="1" t="s">
        <v>2464</v>
      </c>
      <c r="F1992" s="1" t="s">
        <v>96</v>
      </c>
      <c r="G1992" s="1" t="s">
        <v>429</v>
      </c>
      <c r="H1992" s="1" t="s">
        <v>916</v>
      </c>
      <c r="S1992" s="1">
        <v>40</v>
      </c>
      <c r="T1992" s="1">
        <v>1</v>
      </c>
      <c r="U1992" s="1">
        <v>0</v>
      </c>
      <c r="V1992" s="1">
        <v>0</v>
      </c>
      <c r="W1992" s="1">
        <v>-100</v>
      </c>
      <c r="X1992" s="1">
        <v>-100</v>
      </c>
    </row>
    <row r="1993" spans="1:24" x14ac:dyDescent="0.35">
      <c r="A1993" s="1">
        <v>410146</v>
      </c>
      <c r="B1993" s="1" t="s">
        <v>2354</v>
      </c>
      <c r="C1993" s="1">
        <v>104432503</v>
      </c>
      <c r="D1993" s="1">
        <v>146</v>
      </c>
      <c r="E1993" s="1" t="s">
        <v>2464</v>
      </c>
      <c r="F1993" s="1" t="s">
        <v>96</v>
      </c>
      <c r="G1993" s="1" t="s">
        <v>429</v>
      </c>
      <c r="H1993" s="1" t="s">
        <v>916</v>
      </c>
      <c r="S1993" s="1">
        <v>41</v>
      </c>
      <c r="T1993" s="1">
        <v>1</v>
      </c>
      <c r="U1993" s="1">
        <v>0</v>
      </c>
      <c r="V1993" s="1">
        <v>0</v>
      </c>
    </row>
    <row r="1994" spans="1:24" x14ac:dyDescent="0.35">
      <c r="A1994" s="1">
        <v>420146</v>
      </c>
      <c r="B1994" s="1" t="s">
        <v>2355</v>
      </c>
      <c r="C1994" s="1">
        <v>104432503</v>
      </c>
      <c r="D1994" s="1">
        <v>146</v>
      </c>
      <c r="E1994" s="1" t="s">
        <v>2464</v>
      </c>
      <c r="F1994" s="1" t="s">
        <v>96</v>
      </c>
      <c r="G1994" s="1" t="s">
        <v>429</v>
      </c>
      <c r="H1994" s="1" t="s">
        <v>916</v>
      </c>
      <c r="S1994" s="1">
        <v>42</v>
      </c>
      <c r="T1994" s="1">
        <v>1</v>
      </c>
      <c r="U1994" s="1">
        <v>0</v>
      </c>
      <c r="V1994" s="1">
        <v>0</v>
      </c>
    </row>
    <row r="1995" spans="1:24" x14ac:dyDescent="0.35">
      <c r="A1995" s="1">
        <v>430146</v>
      </c>
      <c r="B1995" s="1" t="s">
        <v>2356</v>
      </c>
      <c r="C1995" s="1">
        <v>104432503</v>
      </c>
      <c r="D1995" s="1">
        <v>146</v>
      </c>
      <c r="E1995" s="1" t="s">
        <v>2464</v>
      </c>
      <c r="F1995" s="1" t="s">
        <v>96</v>
      </c>
      <c r="G1995" s="1" t="s">
        <v>429</v>
      </c>
      <c r="H1995" s="1" t="s">
        <v>916</v>
      </c>
      <c r="S1995" s="1">
        <v>43</v>
      </c>
      <c r="T1995" s="1">
        <v>1</v>
      </c>
      <c r="U1995" s="1">
        <v>0</v>
      </c>
      <c r="V1995" s="1">
        <v>0</v>
      </c>
    </row>
    <row r="1996" spans="1:24" x14ac:dyDescent="0.35">
      <c r="A1996" s="1">
        <v>440146</v>
      </c>
      <c r="B1996" s="1" t="s">
        <v>2357</v>
      </c>
      <c r="C1996" s="1">
        <v>104432503</v>
      </c>
      <c r="D1996" s="1">
        <v>146</v>
      </c>
      <c r="E1996" s="1" t="s">
        <v>2464</v>
      </c>
      <c r="F1996" s="1" t="s">
        <v>96</v>
      </c>
      <c r="G1996" s="1" t="s">
        <v>429</v>
      </c>
      <c r="H1996" s="1" t="s">
        <v>916</v>
      </c>
      <c r="S1996" s="1">
        <v>44</v>
      </c>
      <c r="T1996" s="1">
        <v>1</v>
      </c>
      <c r="U1996" s="1">
        <v>0</v>
      </c>
      <c r="V1996" s="1">
        <v>0</v>
      </c>
    </row>
    <row r="1997" spans="1:24" x14ac:dyDescent="0.35">
      <c r="A1997" s="1">
        <v>450146</v>
      </c>
      <c r="B1997" s="1" t="s">
        <v>2358</v>
      </c>
      <c r="C1997" s="1">
        <v>104432503</v>
      </c>
      <c r="D1997" s="1">
        <v>146</v>
      </c>
      <c r="E1997" s="1" t="s">
        <v>2464</v>
      </c>
      <c r="F1997" s="1" t="s">
        <v>96</v>
      </c>
      <c r="G1997" s="1" t="s">
        <v>429</v>
      </c>
      <c r="H1997" s="1" t="s">
        <v>916</v>
      </c>
      <c r="S1997" s="1">
        <v>45</v>
      </c>
      <c r="T1997" s="1">
        <v>1</v>
      </c>
      <c r="U1997" s="1">
        <v>0</v>
      </c>
      <c r="V1997" s="1">
        <v>0</v>
      </c>
    </row>
    <row r="1998" spans="1:24" x14ac:dyDescent="0.35">
      <c r="A1998" s="1">
        <v>460146</v>
      </c>
      <c r="B1998" s="1" t="s">
        <v>2359</v>
      </c>
      <c r="C1998" s="1">
        <v>104432503</v>
      </c>
      <c r="D1998" s="1">
        <v>146</v>
      </c>
      <c r="E1998" s="1" t="s">
        <v>2464</v>
      </c>
      <c r="F1998" s="1" t="s">
        <v>96</v>
      </c>
      <c r="G1998" s="1" t="s">
        <v>429</v>
      </c>
      <c r="H1998" s="1" t="s">
        <v>916</v>
      </c>
      <c r="S1998" s="1">
        <v>46</v>
      </c>
      <c r="T1998" s="1">
        <v>1</v>
      </c>
      <c r="U1998" s="1">
        <v>0</v>
      </c>
      <c r="V1998" s="1">
        <v>0</v>
      </c>
    </row>
    <row r="1999" spans="1:24" x14ac:dyDescent="0.35">
      <c r="A1999" s="1">
        <v>470146</v>
      </c>
      <c r="B1999" s="1" t="s">
        <v>2360</v>
      </c>
      <c r="C1999" s="1">
        <v>104432503</v>
      </c>
      <c r="D1999" s="1">
        <v>146</v>
      </c>
      <c r="E1999" s="1" t="s">
        <v>2464</v>
      </c>
      <c r="F1999" s="1" t="s">
        <v>96</v>
      </c>
      <c r="G1999" s="1" t="s">
        <v>429</v>
      </c>
      <c r="H1999" s="1" t="s">
        <v>916</v>
      </c>
      <c r="S1999" s="1">
        <v>47</v>
      </c>
      <c r="T1999" s="1">
        <v>1</v>
      </c>
      <c r="U1999" s="1">
        <v>0</v>
      </c>
      <c r="V1999" s="1">
        <v>0</v>
      </c>
    </row>
    <row r="2000" spans="1:24" x14ac:dyDescent="0.35">
      <c r="A2000" s="1">
        <v>480146</v>
      </c>
      <c r="B2000" s="1" t="s">
        <v>2361</v>
      </c>
      <c r="C2000" s="1">
        <v>104432503</v>
      </c>
      <c r="D2000" s="1">
        <v>146</v>
      </c>
      <c r="E2000" s="1" t="s">
        <v>2464</v>
      </c>
      <c r="F2000" s="1" t="s">
        <v>96</v>
      </c>
      <c r="G2000" s="1" t="s">
        <v>429</v>
      </c>
      <c r="H2000" s="1" t="s">
        <v>916</v>
      </c>
      <c r="S2000" s="1">
        <v>48</v>
      </c>
      <c r="T2000" s="1">
        <v>1</v>
      </c>
      <c r="U2000" s="1">
        <v>0</v>
      </c>
      <c r="V2000" s="1">
        <v>0</v>
      </c>
    </row>
    <row r="2001" spans="1:24" x14ac:dyDescent="0.35">
      <c r="A2001" s="1">
        <v>290175</v>
      </c>
      <c r="B2001" s="1" t="s">
        <v>2341</v>
      </c>
      <c r="C2001" s="1">
        <v>104432803</v>
      </c>
      <c r="D2001" s="1">
        <v>175</v>
      </c>
      <c r="E2001" s="1" t="s">
        <v>2465</v>
      </c>
      <c r="F2001" s="1" t="s">
        <v>96</v>
      </c>
      <c r="G2001" s="1" t="s">
        <v>429</v>
      </c>
      <c r="H2001" s="1" t="s">
        <v>916</v>
      </c>
      <c r="I2001" s="1">
        <v>976901.01</v>
      </c>
      <c r="K2001" s="1">
        <v>264567</v>
      </c>
      <c r="L2001" s="1">
        <v>6692585</v>
      </c>
      <c r="S2001" s="1">
        <v>29</v>
      </c>
      <c r="T2001" s="1">
        <v>1</v>
      </c>
      <c r="U2001" s="1">
        <v>7934053</v>
      </c>
      <c r="V2001" s="1">
        <v>0</v>
      </c>
    </row>
    <row r="2002" spans="1:24" x14ac:dyDescent="0.35">
      <c r="A2002" s="1">
        <v>300175</v>
      </c>
      <c r="B2002" s="1" t="s">
        <v>2343</v>
      </c>
      <c r="C2002" s="1">
        <v>104432803</v>
      </c>
      <c r="D2002" s="1">
        <v>175</v>
      </c>
      <c r="E2002" s="1" t="s">
        <v>2465</v>
      </c>
      <c r="F2002" s="1" t="s">
        <v>96</v>
      </c>
      <c r="G2002" s="1" t="s">
        <v>429</v>
      </c>
      <c r="H2002" s="1" t="s">
        <v>916</v>
      </c>
      <c r="I2002" s="1">
        <v>996826.61</v>
      </c>
      <c r="K2002" s="1">
        <v>264567</v>
      </c>
      <c r="L2002" s="1">
        <v>6856458.5</v>
      </c>
      <c r="M2002" s="1">
        <v>0.16387349367141724</v>
      </c>
      <c r="N2002" s="1">
        <v>2.4485831260681152</v>
      </c>
      <c r="O2002" s="1">
        <v>1.9925599917769432E-2</v>
      </c>
      <c r="P2002" s="1">
        <v>2.0396745204925537</v>
      </c>
      <c r="Q2002" s="1">
        <v>0</v>
      </c>
      <c r="S2002" s="1">
        <v>30</v>
      </c>
      <c r="T2002" s="1">
        <v>1</v>
      </c>
      <c r="U2002" s="1">
        <v>8117852</v>
      </c>
      <c r="V2002" s="1">
        <v>0.18379908800125122</v>
      </c>
      <c r="W2002" s="1">
        <v>2.3165838718414307</v>
      </c>
      <c r="X2002" s="1">
        <v>2.3165838718414307</v>
      </c>
    </row>
    <row r="2003" spans="1:24" x14ac:dyDescent="0.35">
      <c r="A2003" s="1">
        <v>310175</v>
      </c>
      <c r="B2003" s="1" t="s">
        <v>2344</v>
      </c>
      <c r="C2003" s="1">
        <v>104432803</v>
      </c>
      <c r="D2003" s="1">
        <v>175</v>
      </c>
      <c r="E2003" s="1" t="s">
        <v>2465</v>
      </c>
      <c r="F2003" s="1" t="s">
        <v>96</v>
      </c>
      <c r="G2003" s="1" t="s">
        <v>429</v>
      </c>
      <c r="H2003" s="1" t="s">
        <v>916</v>
      </c>
      <c r="I2003" s="1">
        <v>1016181.17</v>
      </c>
      <c r="K2003" s="1">
        <v>264567</v>
      </c>
      <c r="L2003" s="1">
        <v>6933928</v>
      </c>
      <c r="M2003" s="1">
        <v>7.7469497919082642E-2</v>
      </c>
      <c r="N2003" s="1">
        <v>1.1298762559890747</v>
      </c>
      <c r="O2003" s="1">
        <v>1.9354559481143951E-2</v>
      </c>
      <c r="P2003" s="1">
        <v>1.941617488861084</v>
      </c>
      <c r="Q2003" s="1">
        <v>0</v>
      </c>
      <c r="S2003" s="1">
        <v>31</v>
      </c>
      <c r="T2003" s="1">
        <v>1</v>
      </c>
      <c r="U2003" s="1">
        <v>8214676</v>
      </c>
      <c r="V2003" s="1">
        <v>9.6824057400226593E-2</v>
      </c>
      <c r="W2003" s="1">
        <v>1.1927293539047241</v>
      </c>
      <c r="X2003" s="1">
        <v>1.1927293539047241</v>
      </c>
    </row>
    <row r="2004" spans="1:24" x14ac:dyDescent="0.35">
      <c r="A2004" s="1">
        <v>320175</v>
      </c>
      <c r="B2004" s="1" t="s">
        <v>2345</v>
      </c>
      <c r="C2004" s="1">
        <v>104432803</v>
      </c>
      <c r="D2004" s="1">
        <v>175</v>
      </c>
      <c r="E2004" s="1" t="s">
        <v>2465</v>
      </c>
      <c r="F2004" s="1" t="s">
        <v>96</v>
      </c>
      <c r="G2004" s="1" t="s">
        <v>429</v>
      </c>
      <c r="H2004" s="1" t="s">
        <v>916</v>
      </c>
      <c r="I2004" s="1">
        <v>1019993.85</v>
      </c>
      <c r="K2004" s="1">
        <v>264567</v>
      </c>
      <c r="L2004" s="1">
        <v>7009351</v>
      </c>
      <c r="M2004" s="1">
        <v>7.5423002243041992E-2</v>
      </c>
      <c r="N2004" s="1">
        <v>1.0877383947372437</v>
      </c>
      <c r="O2004" s="1">
        <v>3.8126800209283829E-3</v>
      </c>
      <c r="P2004" s="1">
        <v>0.37519687414169312</v>
      </c>
      <c r="Q2004" s="1">
        <v>0</v>
      </c>
      <c r="S2004" s="1">
        <v>32</v>
      </c>
      <c r="T2004" s="1">
        <v>1</v>
      </c>
      <c r="U2004" s="1">
        <v>8293912</v>
      </c>
      <c r="V2004" s="1">
        <v>7.9235680401325226E-2</v>
      </c>
      <c r="W2004" s="1">
        <v>0.96456634998321533</v>
      </c>
      <c r="X2004" s="1">
        <v>0.96456634998321533</v>
      </c>
    </row>
    <row r="2005" spans="1:24" x14ac:dyDescent="0.35">
      <c r="A2005" s="1">
        <v>330175</v>
      </c>
      <c r="B2005" s="1" t="s">
        <v>2346</v>
      </c>
      <c r="C2005" s="1">
        <v>104432803</v>
      </c>
      <c r="D2005" s="1">
        <v>175</v>
      </c>
      <c r="E2005" s="1" t="s">
        <v>2465</v>
      </c>
      <c r="F2005" s="1" t="s">
        <v>96</v>
      </c>
      <c r="G2005" s="1" t="s">
        <v>429</v>
      </c>
      <c r="H2005" s="1" t="s">
        <v>916</v>
      </c>
      <c r="I2005" s="1">
        <v>1065528.3799999999</v>
      </c>
      <c r="K2005" s="1">
        <v>264567</v>
      </c>
      <c r="L2005" s="1">
        <v>7110166</v>
      </c>
      <c r="M2005" s="1">
        <v>0.10081499814987183</v>
      </c>
      <c r="N2005" s="1">
        <v>1.4382929801940918</v>
      </c>
      <c r="O2005" s="1">
        <v>4.5534528791904449E-2</v>
      </c>
      <c r="P2005" s="1">
        <v>4.4641966819763184</v>
      </c>
      <c r="Q2005" s="1">
        <v>0</v>
      </c>
      <c r="S2005" s="1">
        <v>33</v>
      </c>
      <c r="T2005" s="1">
        <v>1</v>
      </c>
      <c r="U2005" s="1">
        <v>8440261</v>
      </c>
      <c r="V2005" s="1">
        <v>0.14634951949119568</v>
      </c>
      <c r="W2005" s="1">
        <v>1.7645351886749268</v>
      </c>
      <c r="X2005" s="1">
        <v>1.7645351886749268</v>
      </c>
    </row>
    <row r="2006" spans="1:24" x14ac:dyDescent="0.35">
      <c r="A2006" s="1">
        <v>340175</v>
      </c>
      <c r="B2006" s="1" t="s">
        <v>2347</v>
      </c>
      <c r="C2006" s="1">
        <v>104432803</v>
      </c>
      <c r="D2006" s="1">
        <v>175</v>
      </c>
      <c r="E2006" s="1" t="s">
        <v>2465</v>
      </c>
      <c r="F2006" s="1" t="s">
        <v>96</v>
      </c>
      <c r="G2006" s="1" t="s">
        <v>429</v>
      </c>
      <c r="H2006" s="1" t="s">
        <v>916</v>
      </c>
      <c r="I2006" s="1">
        <v>1065491.52</v>
      </c>
      <c r="K2006" s="1">
        <v>264567</v>
      </c>
      <c r="L2006" s="1">
        <v>7110164</v>
      </c>
      <c r="M2006" s="1">
        <v>-1.9999999949504854E-6</v>
      </c>
      <c r="N2006" s="1">
        <v>-2.8128739359090105E-5</v>
      </c>
      <c r="O2006" s="1">
        <v>-3.6860001273453236E-5</v>
      </c>
      <c r="P2006" s="1">
        <v>-3.4593166783452034E-3</v>
      </c>
      <c r="Q2006" s="1">
        <v>0</v>
      </c>
      <c r="S2006" s="1">
        <v>34</v>
      </c>
      <c r="T2006" s="1">
        <v>1</v>
      </c>
      <c r="U2006" s="1">
        <v>8440222</v>
      </c>
      <c r="V2006" s="1">
        <v>-3.8860001950524747E-5</v>
      </c>
      <c r="W2006" s="1">
        <v>-4.6207100967876613E-4</v>
      </c>
      <c r="X2006" s="1">
        <v>-4.6207100967876613E-4</v>
      </c>
    </row>
    <row r="2007" spans="1:24" x14ac:dyDescent="0.35">
      <c r="A2007" s="1">
        <v>350175</v>
      </c>
      <c r="B2007" s="1" t="s">
        <v>2348</v>
      </c>
      <c r="C2007" s="1">
        <v>104432803</v>
      </c>
      <c r="D2007" s="1">
        <v>175</v>
      </c>
      <c r="E2007" s="1" t="s">
        <v>2465</v>
      </c>
      <c r="F2007" s="1" t="s">
        <v>96</v>
      </c>
      <c r="G2007" s="1" t="s">
        <v>429</v>
      </c>
      <c r="H2007" s="1" t="s">
        <v>916</v>
      </c>
      <c r="I2007" s="1">
        <v>1119588.1100000001</v>
      </c>
      <c r="K2007" s="1">
        <v>264567</v>
      </c>
      <c r="L2007" s="1">
        <v>7419657.5</v>
      </c>
      <c r="M2007" s="1">
        <v>0.30949351191520691</v>
      </c>
      <c r="N2007" s="1">
        <v>4.3528323173522949</v>
      </c>
      <c r="O2007" s="1">
        <v>5.4096590727567673E-2</v>
      </c>
      <c r="P2007" s="1">
        <v>5.0771489143371582</v>
      </c>
      <c r="Q2007" s="1">
        <v>0</v>
      </c>
      <c r="S2007" s="1">
        <v>35</v>
      </c>
      <c r="T2007" s="1">
        <v>1</v>
      </c>
      <c r="U2007" s="1">
        <v>8803813</v>
      </c>
      <c r="V2007" s="1">
        <v>0.36359009146690369</v>
      </c>
      <c r="W2007" s="1">
        <v>4.3078370094299316</v>
      </c>
      <c r="X2007" s="1">
        <v>4.3078370094299316</v>
      </c>
    </row>
    <row r="2008" spans="1:24" x14ac:dyDescent="0.35">
      <c r="A2008" s="1">
        <v>360175</v>
      </c>
      <c r="B2008" s="1" t="s">
        <v>2349</v>
      </c>
      <c r="C2008" s="1">
        <v>104432803</v>
      </c>
      <c r="D2008" s="1">
        <v>175</v>
      </c>
      <c r="E2008" s="1" t="s">
        <v>2465</v>
      </c>
      <c r="F2008" s="1" t="s">
        <v>96</v>
      </c>
      <c r="G2008" s="1" t="s">
        <v>429</v>
      </c>
      <c r="H2008" s="1" t="s">
        <v>916</v>
      </c>
      <c r="I2008" s="1">
        <v>1221838.54</v>
      </c>
      <c r="K2008" s="1">
        <v>264567</v>
      </c>
      <c r="L2008" s="1">
        <v>7911091.5</v>
      </c>
      <c r="M2008" s="1">
        <v>0.4914340078830719</v>
      </c>
      <c r="N2008" s="1">
        <v>6.6234054565429688</v>
      </c>
      <c r="O2008" s="1">
        <v>0.10225042700767517</v>
      </c>
      <c r="P2008" s="1">
        <v>9.1328611373901367</v>
      </c>
      <c r="Q2008" s="1">
        <v>0</v>
      </c>
      <c r="S2008" s="1">
        <v>36</v>
      </c>
      <c r="T2008" s="1">
        <v>1</v>
      </c>
      <c r="U2008" s="1">
        <v>9397497</v>
      </c>
      <c r="V2008" s="1">
        <v>0.59368443489074707</v>
      </c>
      <c r="W2008" s="1">
        <v>6.7434873580932617</v>
      </c>
      <c r="X2008" s="1">
        <v>6.7434873580932617</v>
      </c>
    </row>
    <row r="2009" spans="1:24" x14ac:dyDescent="0.35">
      <c r="A2009" s="1">
        <v>370175</v>
      </c>
      <c r="B2009" s="1" t="s">
        <v>2350</v>
      </c>
      <c r="C2009" s="1">
        <v>104432803</v>
      </c>
      <c r="D2009" s="1">
        <v>175</v>
      </c>
      <c r="E2009" s="1" t="s">
        <v>2465</v>
      </c>
      <c r="F2009" s="1" t="s">
        <v>96</v>
      </c>
      <c r="G2009" s="1" t="s">
        <v>429</v>
      </c>
      <c r="H2009" s="1" t="s">
        <v>916</v>
      </c>
      <c r="I2009" s="1">
        <v>1277013.05</v>
      </c>
      <c r="K2009" s="1">
        <v>264567</v>
      </c>
      <c r="L2009" s="1">
        <v>8579334</v>
      </c>
      <c r="M2009" s="1">
        <v>0.66824251413345337</v>
      </c>
      <c r="N2009" s="1">
        <v>8.4469060897827148</v>
      </c>
      <c r="O2009" s="1">
        <v>5.5174510926008224E-2</v>
      </c>
      <c r="P2009" s="1">
        <v>4.5156955718994141</v>
      </c>
      <c r="Q2009" s="1">
        <v>0</v>
      </c>
      <c r="S2009" s="1">
        <v>37</v>
      </c>
      <c r="T2009" s="1">
        <v>1</v>
      </c>
      <c r="U2009" s="1">
        <v>10120914</v>
      </c>
      <c r="V2009" s="1">
        <v>0.72341704368591309</v>
      </c>
      <c r="W2009" s="1">
        <v>7.6979751586914063</v>
      </c>
      <c r="X2009" s="1">
        <v>7.6979751586914063</v>
      </c>
    </row>
    <row r="2010" spans="1:24" x14ac:dyDescent="0.35">
      <c r="A2010" s="1">
        <v>380175</v>
      </c>
      <c r="B2010" s="1" t="s">
        <v>2351</v>
      </c>
      <c r="C2010" s="1">
        <v>104432803</v>
      </c>
      <c r="D2010" s="1">
        <v>175</v>
      </c>
      <c r="E2010" s="1" t="s">
        <v>2465</v>
      </c>
      <c r="F2010" s="1" t="s">
        <v>96</v>
      </c>
      <c r="G2010" s="1" t="s">
        <v>429</v>
      </c>
      <c r="H2010" s="1" t="s">
        <v>916</v>
      </c>
      <c r="I2010" s="1">
        <v>1375941</v>
      </c>
      <c r="K2010" s="1">
        <v>605748.875</v>
      </c>
      <c r="L2010" s="1">
        <v>8761879</v>
      </c>
      <c r="M2010" s="1">
        <v>0.182545006275177</v>
      </c>
      <c r="N2010" s="1">
        <v>2.1277291774749756</v>
      </c>
      <c r="O2010" s="1">
        <v>9.8927952349185944E-2</v>
      </c>
      <c r="P2010" s="1">
        <v>7.746823787689209</v>
      </c>
      <c r="Q2010" s="1">
        <v>0.34118187427520752</v>
      </c>
      <c r="S2010" s="1">
        <v>38</v>
      </c>
      <c r="T2010" s="1">
        <v>1</v>
      </c>
      <c r="U2010" s="1">
        <v>10743569</v>
      </c>
      <c r="V2010" s="1">
        <v>0.62265479564666748</v>
      </c>
      <c r="W2010" s="1">
        <v>6.1521615982055664</v>
      </c>
      <c r="X2010" s="1">
        <v>6.1521615982055664</v>
      </c>
    </row>
    <row r="2011" spans="1:24" x14ac:dyDescent="0.35">
      <c r="A2011" s="1">
        <v>390175</v>
      </c>
      <c r="B2011" s="1" t="s">
        <v>2352</v>
      </c>
      <c r="C2011" s="1">
        <v>104432803</v>
      </c>
      <c r="D2011" s="1">
        <v>175</v>
      </c>
      <c r="E2011" s="1" t="s">
        <v>2465</v>
      </c>
      <c r="F2011" s="1" t="s">
        <v>96</v>
      </c>
      <c r="G2011" s="1" t="s">
        <v>429</v>
      </c>
      <c r="H2011" s="1" t="s">
        <v>916</v>
      </c>
      <c r="I2011" s="1">
        <v>1386613</v>
      </c>
      <c r="K2011" s="1">
        <v>946752.875</v>
      </c>
      <c r="L2011" s="1">
        <v>8823947</v>
      </c>
      <c r="M2011" s="1">
        <v>6.2068000435829163E-2</v>
      </c>
      <c r="N2011" s="1">
        <v>0.70838683843612671</v>
      </c>
      <c r="O2011" s="1">
        <v>1.0672000236809254E-2</v>
      </c>
      <c r="P2011" s="1">
        <v>0.77561467885971069</v>
      </c>
      <c r="Q2011" s="1">
        <v>0.34100401401519775</v>
      </c>
      <c r="S2011" s="1">
        <v>39</v>
      </c>
      <c r="T2011" s="1">
        <v>1</v>
      </c>
      <c r="U2011" s="1">
        <v>11157313</v>
      </c>
      <c r="V2011" s="1">
        <v>0.41374403238296509</v>
      </c>
      <c r="W2011" s="1">
        <v>3.8510851860046387</v>
      </c>
      <c r="X2011" s="1">
        <v>3.8510851860046387</v>
      </c>
    </row>
    <row r="2012" spans="1:24" x14ac:dyDescent="0.35">
      <c r="A2012" s="1">
        <v>400175</v>
      </c>
      <c r="B2012" s="1" t="s">
        <v>2353</v>
      </c>
      <c r="C2012" s="1">
        <v>104432803</v>
      </c>
      <c r="D2012" s="1">
        <v>175</v>
      </c>
      <c r="E2012" s="1" t="s">
        <v>2465</v>
      </c>
      <c r="F2012" s="1" t="s">
        <v>96</v>
      </c>
      <c r="G2012" s="1" t="s">
        <v>429</v>
      </c>
      <c r="H2012" s="1" t="s">
        <v>916</v>
      </c>
      <c r="S2012" s="1">
        <v>40</v>
      </c>
      <c r="T2012" s="1">
        <v>1</v>
      </c>
      <c r="U2012" s="1">
        <v>0</v>
      </c>
      <c r="V2012" s="1">
        <v>0</v>
      </c>
      <c r="W2012" s="1">
        <v>-100</v>
      </c>
      <c r="X2012" s="1">
        <v>-100</v>
      </c>
    </row>
    <row r="2013" spans="1:24" x14ac:dyDescent="0.35">
      <c r="A2013" s="1">
        <v>410175</v>
      </c>
      <c r="B2013" s="1" t="s">
        <v>2354</v>
      </c>
      <c r="C2013" s="1">
        <v>104432803</v>
      </c>
      <c r="D2013" s="1">
        <v>175</v>
      </c>
      <c r="E2013" s="1" t="s">
        <v>2465</v>
      </c>
      <c r="F2013" s="1" t="s">
        <v>96</v>
      </c>
      <c r="G2013" s="1" t="s">
        <v>429</v>
      </c>
      <c r="H2013" s="1" t="s">
        <v>916</v>
      </c>
      <c r="S2013" s="1">
        <v>41</v>
      </c>
      <c r="T2013" s="1">
        <v>1</v>
      </c>
      <c r="U2013" s="1">
        <v>0</v>
      </c>
      <c r="V2013" s="1">
        <v>0</v>
      </c>
    </row>
    <row r="2014" spans="1:24" x14ac:dyDescent="0.35">
      <c r="A2014" s="1">
        <v>420175</v>
      </c>
      <c r="B2014" s="1" t="s">
        <v>2355</v>
      </c>
      <c r="C2014" s="1">
        <v>104432803</v>
      </c>
      <c r="D2014" s="1">
        <v>175</v>
      </c>
      <c r="E2014" s="1" t="s">
        <v>2465</v>
      </c>
      <c r="F2014" s="1" t="s">
        <v>96</v>
      </c>
      <c r="G2014" s="1" t="s">
        <v>429</v>
      </c>
      <c r="H2014" s="1" t="s">
        <v>916</v>
      </c>
      <c r="S2014" s="1">
        <v>42</v>
      </c>
      <c r="T2014" s="1">
        <v>1</v>
      </c>
      <c r="U2014" s="1">
        <v>0</v>
      </c>
      <c r="V2014" s="1">
        <v>0</v>
      </c>
    </row>
    <row r="2015" spans="1:24" x14ac:dyDescent="0.35">
      <c r="A2015" s="1">
        <v>430175</v>
      </c>
      <c r="B2015" s="1" t="s">
        <v>2356</v>
      </c>
      <c r="C2015" s="1">
        <v>104432803</v>
      </c>
      <c r="D2015" s="1">
        <v>175</v>
      </c>
      <c r="E2015" s="1" t="s">
        <v>2465</v>
      </c>
      <c r="F2015" s="1" t="s">
        <v>96</v>
      </c>
      <c r="G2015" s="1" t="s">
        <v>429</v>
      </c>
      <c r="H2015" s="1" t="s">
        <v>916</v>
      </c>
      <c r="S2015" s="1">
        <v>43</v>
      </c>
      <c r="T2015" s="1">
        <v>1</v>
      </c>
      <c r="U2015" s="1">
        <v>0</v>
      </c>
      <c r="V2015" s="1">
        <v>0</v>
      </c>
    </row>
    <row r="2016" spans="1:24" x14ac:dyDescent="0.35">
      <c r="A2016" s="1">
        <v>440175</v>
      </c>
      <c r="B2016" s="1" t="s">
        <v>2357</v>
      </c>
      <c r="C2016" s="1">
        <v>104432803</v>
      </c>
      <c r="D2016" s="1">
        <v>175</v>
      </c>
      <c r="E2016" s="1" t="s">
        <v>2465</v>
      </c>
      <c r="F2016" s="1" t="s">
        <v>96</v>
      </c>
      <c r="G2016" s="1" t="s">
        <v>429</v>
      </c>
      <c r="H2016" s="1" t="s">
        <v>916</v>
      </c>
      <c r="S2016" s="1">
        <v>44</v>
      </c>
      <c r="T2016" s="1">
        <v>1</v>
      </c>
      <c r="U2016" s="1">
        <v>0</v>
      </c>
      <c r="V2016" s="1">
        <v>0</v>
      </c>
    </row>
    <row r="2017" spans="1:24" x14ac:dyDescent="0.35">
      <c r="A2017" s="1">
        <v>450175</v>
      </c>
      <c r="B2017" s="1" t="s">
        <v>2358</v>
      </c>
      <c r="C2017" s="1">
        <v>104432803</v>
      </c>
      <c r="D2017" s="1">
        <v>175</v>
      </c>
      <c r="E2017" s="1" t="s">
        <v>2465</v>
      </c>
      <c r="F2017" s="1" t="s">
        <v>96</v>
      </c>
      <c r="G2017" s="1" t="s">
        <v>429</v>
      </c>
      <c r="H2017" s="1" t="s">
        <v>916</v>
      </c>
      <c r="S2017" s="1">
        <v>45</v>
      </c>
      <c r="T2017" s="1">
        <v>1</v>
      </c>
      <c r="U2017" s="1">
        <v>0</v>
      </c>
      <c r="V2017" s="1">
        <v>0</v>
      </c>
    </row>
    <row r="2018" spans="1:24" x14ac:dyDescent="0.35">
      <c r="A2018" s="1">
        <v>460175</v>
      </c>
      <c r="B2018" s="1" t="s">
        <v>2359</v>
      </c>
      <c r="C2018" s="1">
        <v>104432803</v>
      </c>
      <c r="D2018" s="1">
        <v>175</v>
      </c>
      <c r="E2018" s="1" t="s">
        <v>2465</v>
      </c>
      <c r="F2018" s="1" t="s">
        <v>96</v>
      </c>
      <c r="G2018" s="1" t="s">
        <v>429</v>
      </c>
      <c r="H2018" s="1" t="s">
        <v>916</v>
      </c>
      <c r="S2018" s="1">
        <v>46</v>
      </c>
      <c r="T2018" s="1">
        <v>1</v>
      </c>
      <c r="U2018" s="1">
        <v>0</v>
      </c>
      <c r="V2018" s="1">
        <v>0</v>
      </c>
    </row>
    <row r="2019" spans="1:24" x14ac:dyDescent="0.35">
      <c r="A2019" s="1">
        <v>470175</v>
      </c>
      <c r="B2019" s="1" t="s">
        <v>2360</v>
      </c>
      <c r="C2019" s="1">
        <v>104432803</v>
      </c>
      <c r="D2019" s="1">
        <v>175</v>
      </c>
      <c r="E2019" s="1" t="s">
        <v>2465</v>
      </c>
      <c r="F2019" s="1" t="s">
        <v>96</v>
      </c>
      <c r="G2019" s="1" t="s">
        <v>429</v>
      </c>
      <c r="H2019" s="1" t="s">
        <v>916</v>
      </c>
      <c r="S2019" s="1">
        <v>47</v>
      </c>
      <c r="T2019" s="1">
        <v>1</v>
      </c>
      <c r="U2019" s="1">
        <v>0</v>
      </c>
      <c r="V2019" s="1">
        <v>0</v>
      </c>
    </row>
    <row r="2020" spans="1:24" x14ac:dyDescent="0.35">
      <c r="A2020" s="1">
        <v>480175</v>
      </c>
      <c r="B2020" s="1" t="s">
        <v>2361</v>
      </c>
      <c r="C2020" s="1">
        <v>104432803</v>
      </c>
      <c r="D2020" s="1">
        <v>175</v>
      </c>
      <c r="E2020" s="1" t="s">
        <v>2465</v>
      </c>
      <c r="F2020" s="1" t="s">
        <v>96</v>
      </c>
      <c r="G2020" s="1" t="s">
        <v>429</v>
      </c>
      <c r="H2020" s="1" t="s">
        <v>916</v>
      </c>
      <c r="S2020" s="1">
        <v>48</v>
      </c>
      <c r="T2020" s="1">
        <v>1</v>
      </c>
      <c r="U2020" s="1">
        <v>0</v>
      </c>
      <c r="V2020" s="1">
        <v>0</v>
      </c>
    </row>
    <row r="2021" spans="1:24" x14ac:dyDescent="0.35">
      <c r="A2021" s="1">
        <v>290177</v>
      </c>
      <c r="B2021" s="1" t="s">
        <v>2341</v>
      </c>
      <c r="C2021" s="1">
        <v>104432903</v>
      </c>
      <c r="D2021" s="1">
        <v>177</v>
      </c>
      <c r="E2021" s="1" t="s">
        <v>2466</v>
      </c>
      <c r="F2021" s="1" t="s">
        <v>96</v>
      </c>
      <c r="G2021" s="1" t="s">
        <v>429</v>
      </c>
      <c r="H2021" s="1" t="s">
        <v>916</v>
      </c>
      <c r="I2021" s="1">
        <v>1317796.8899999999</v>
      </c>
      <c r="J2021" s="1">
        <v>71588.27</v>
      </c>
      <c r="K2021" s="1">
        <v>340539</v>
      </c>
      <c r="L2021" s="1">
        <v>8096409.5</v>
      </c>
      <c r="S2021" s="1">
        <v>29</v>
      </c>
      <c r="T2021" s="1">
        <v>1</v>
      </c>
      <c r="U2021" s="1">
        <v>9826334</v>
      </c>
      <c r="V2021" s="1">
        <v>0</v>
      </c>
    </row>
    <row r="2022" spans="1:24" x14ac:dyDescent="0.35">
      <c r="A2022" s="1">
        <v>300177</v>
      </c>
      <c r="B2022" s="1" t="s">
        <v>2343</v>
      </c>
      <c r="C2022" s="1">
        <v>104432903</v>
      </c>
      <c r="D2022" s="1">
        <v>177</v>
      </c>
      <c r="E2022" s="1" t="s">
        <v>2466</v>
      </c>
      <c r="F2022" s="1" t="s">
        <v>96</v>
      </c>
      <c r="G2022" s="1" t="s">
        <v>429</v>
      </c>
      <c r="H2022" s="1" t="s">
        <v>916</v>
      </c>
      <c r="I2022" s="1">
        <v>1336168.7</v>
      </c>
      <c r="J2022" s="1">
        <v>67489.23</v>
      </c>
      <c r="K2022" s="1">
        <v>340539</v>
      </c>
      <c r="L2022" s="1">
        <v>8223549.5</v>
      </c>
      <c r="M2022" s="1">
        <v>0.12714000046253204</v>
      </c>
      <c r="N2022" s="1">
        <v>1.5703257322311401</v>
      </c>
      <c r="O2022" s="1">
        <v>1.8371809273958206E-2</v>
      </c>
      <c r="P2022" s="1">
        <v>1.3941305875778198</v>
      </c>
      <c r="Q2022" s="1">
        <v>0</v>
      </c>
      <c r="R2022" s="1">
        <v>-4.0990398265421391E-3</v>
      </c>
      <c r="S2022" s="1">
        <v>30</v>
      </c>
      <c r="T2022" s="1">
        <v>1</v>
      </c>
      <c r="U2022" s="1">
        <v>9967746</v>
      </c>
      <c r="V2022" s="1">
        <v>0.14141276478767395</v>
      </c>
      <c r="W2022" s="1">
        <v>1.4391125440597534</v>
      </c>
      <c r="X2022" s="1">
        <v>1.4391125440597534</v>
      </c>
    </row>
    <row r="2023" spans="1:24" x14ac:dyDescent="0.35">
      <c r="A2023" s="1">
        <v>310177</v>
      </c>
      <c r="B2023" s="1" t="s">
        <v>2344</v>
      </c>
      <c r="C2023" s="1">
        <v>104432903</v>
      </c>
      <c r="D2023" s="1">
        <v>177</v>
      </c>
      <c r="E2023" s="1" t="s">
        <v>2466</v>
      </c>
      <c r="F2023" s="1" t="s">
        <v>96</v>
      </c>
      <c r="G2023" s="1" t="s">
        <v>429</v>
      </c>
      <c r="H2023" s="1" t="s">
        <v>916</v>
      </c>
      <c r="I2023" s="1">
        <v>1356787.56</v>
      </c>
      <c r="J2023" s="1">
        <v>84600.36</v>
      </c>
      <c r="K2023" s="1">
        <v>340539</v>
      </c>
      <c r="L2023" s="1">
        <v>8351969</v>
      </c>
      <c r="M2023" s="1">
        <v>0.12841950356960297</v>
      </c>
      <c r="N2023" s="1">
        <v>1.5616066455841064</v>
      </c>
      <c r="O2023" s="1">
        <v>2.0618859678506851E-2</v>
      </c>
      <c r="P2023" s="1">
        <v>1.543133020401001</v>
      </c>
      <c r="Q2023" s="1">
        <v>0</v>
      </c>
      <c r="R2023" s="1">
        <v>1.7111130058765411E-2</v>
      </c>
      <c r="S2023" s="1">
        <v>31</v>
      </c>
      <c r="T2023" s="1">
        <v>1</v>
      </c>
      <c r="U2023" s="1">
        <v>10133896</v>
      </c>
      <c r="V2023" s="1">
        <v>0.16614949703216553</v>
      </c>
      <c r="W2023" s="1">
        <v>1.6668763160705566</v>
      </c>
      <c r="X2023" s="1">
        <v>1.6668763160705566</v>
      </c>
    </row>
    <row r="2024" spans="1:24" x14ac:dyDescent="0.35">
      <c r="A2024" s="1">
        <v>320177</v>
      </c>
      <c r="B2024" s="1" t="s">
        <v>2345</v>
      </c>
      <c r="C2024" s="1">
        <v>104432903</v>
      </c>
      <c r="D2024" s="1">
        <v>177</v>
      </c>
      <c r="E2024" s="1" t="s">
        <v>2466</v>
      </c>
      <c r="F2024" s="1" t="s">
        <v>96</v>
      </c>
      <c r="G2024" s="1" t="s">
        <v>429</v>
      </c>
      <c r="H2024" s="1" t="s">
        <v>916</v>
      </c>
      <c r="I2024" s="1">
        <v>1361834.89</v>
      </c>
      <c r="J2024" s="1">
        <v>69734.31</v>
      </c>
      <c r="K2024" s="1">
        <v>340539</v>
      </c>
      <c r="L2024" s="1">
        <v>8354729.5</v>
      </c>
      <c r="M2024" s="1">
        <v>2.7604999486356974E-3</v>
      </c>
      <c r="N2024" s="1">
        <v>3.305208683013916E-2</v>
      </c>
      <c r="O2024" s="1">
        <v>5.047330167144537E-3</v>
      </c>
      <c r="P2024" s="1">
        <v>0.37200590968132019</v>
      </c>
      <c r="Q2024" s="1">
        <v>0</v>
      </c>
      <c r="R2024" s="1">
        <v>-1.4866050332784653E-2</v>
      </c>
      <c r="S2024" s="1">
        <v>32</v>
      </c>
      <c r="T2024" s="1">
        <v>1</v>
      </c>
      <c r="U2024" s="1">
        <v>10126838</v>
      </c>
      <c r="V2024" s="1">
        <v>-7.0582199841737747E-3</v>
      </c>
      <c r="W2024" s="1">
        <v>-6.9647446274757385E-2</v>
      </c>
      <c r="X2024" s="1">
        <v>-6.9647446274757385E-2</v>
      </c>
    </row>
    <row r="2025" spans="1:24" x14ac:dyDescent="0.35">
      <c r="A2025" s="1">
        <v>330177</v>
      </c>
      <c r="B2025" s="1" t="s">
        <v>2346</v>
      </c>
      <c r="C2025" s="1">
        <v>104432903</v>
      </c>
      <c r="D2025" s="1">
        <v>177</v>
      </c>
      <c r="E2025" s="1" t="s">
        <v>2466</v>
      </c>
      <c r="F2025" s="1" t="s">
        <v>96</v>
      </c>
      <c r="G2025" s="1" t="s">
        <v>429</v>
      </c>
      <c r="H2025" s="1" t="s">
        <v>916</v>
      </c>
      <c r="I2025" s="1">
        <v>1504975.79</v>
      </c>
      <c r="J2025" s="1">
        <v>116665.94</v>
      </c>
      <c r="K2025" s="1">
        <v>340539</v>
      </c>
      <c r="L2025" s="1">
        <v>8419569</v>
      </c>
      <c r="M2025" s="1">
        <v>6.4839497208595276E-2</v>
      </c>
      <c r="N2025" s="1">
        <v>0.776081383228302</v>
      </c>
      <c r="O2025" s="1">
        <v>0.14314089715480804</v>
      </c>
      <c r="P2025" s="1">
        <v>10.510885238647461</v>
      </c>
      <c r="Q2025" s="1">
        <v>0</v>
      </c>
      <c r="R2025" s="1">
        <v>4.693162813782692E-2</v>
      </c>
      <c r="S2025" s="1">
        <v>33</v>
      </c>
      <c r="T2025" s="1">
        <v>1</v>
      </c>
      <c r="U2025" s="1">
        <v>10381750</v>
      </c>
      <c r="V2025" s="1">
        <v>0.25491201877593994</v>
      </c>
      <c r="W2025" s="1">
        <v>2.5171923637390137</v>
      </c>
      <c r="X2025" s="1">
        <v>2.5171923637390137</v>
      </c>
    </row>
    <row r="2026" spans="1:24" x14ac:dyDescent="0.35">
      <c r="A2026" s="1">
        <v>340177</v>
      </c>
      <c r="B2026" s="1" t="s">
        <v>2347</v>
      </c>
      <c r="C2026" s="1">
        <v>104432903</v>
      </c>
      <c r="D2026" s="1">
        <v>177</v>
      </c>
      <c r="E2026" s="1" t="s">
        <v>2466</v>
      </c>
      <c r="F2026" s="1" t="s">
        <v>96</v>
      </c>
      <c r="G2026" s="1" t="s">
        <v>429</v>
      </c>
      <c r="H2026" s="1" t="s">
        <v>916</v>
      </c>
      <c r="I2026" s="1">
        <v>1509844.06</v>
      </c>
      <c r="J2026" s="1">
        <v>87727</v>
      </c>
      <c r="K2026" s="1">
        <v>340539</v>
      </c>
      <c r="L2026" s="1">
        <v>8419559</v>
      </c>
      <c r="M2026" s="1">
        <v>-9.9999997473787516E-6</v>
      </c>
      <c r="N2026" s="1">
        <v>-1.1877092765644193E-4</v>
      </c>
      <c r="O2026" s="1">
        <v>4.8682698979973793E-3</v>
      </c>
      <c r="P2026" s="1">
        <v>0.32347828149795532</v>
      </c>
      <c r="Q2026" s="1">
        <v>0</v>
      </c>
      <c r="R2026" s="1">
        <v>-2.8938939794898033E-2</v>
      </c>
      <c r="S2026" s="1">
        <v>34</v>
      </c>
      <c r="T2026" s="1">
        <v>1</v>
      </c>
      <c r="U2026" s="1">
        <v>10357669</v>
      </c>
      <c r="V2026" s="1">
        <v>-2.40806695073843E-2</v>
      </c>
      <c r="W2026" s="1">
        <v>-0.23195511102676392</v>
      </c>
      <c r="X2026" s="1">
        <v>-0.23195511102676392</v>
      </c>
    </row>
    <row r="2027" spans="1:24" x14ac:dyDescent="0.35">
      <c r="A2027" s="1">
        <v>350177</v>
      </c>
      <c r="B2027" s="1" t="s">
        <v>2348</v>
      </c>
      <c r="C2027" s="1">
        <v>104432903</v>
      </c>
      <c r="D2027" s="1">
        <v>177</v>
      </c>
      <c r="E2027" s="1" t="s">
        <v>2466</v>
      </c>
      <c r="F2027" s="1" t="s">
        <v>96</v>
      </c>
      <c r="G2027" s="1" t="s">
        <v>429</v>
      </c>
      <c r="H2027" s="1" t="s">
        <v>916</v>
      </c>
      <c r="I2027" s="1">
        <v>1445781.57</v>
      </c>
      <c r="J2027" s="1">
        <v>38813</v>
      </c>
      <c r="K2027" s="1">
        <v>340539</v>
      </c>
      <c r="L2027" s="1">
        <v>8475383</v>
      </c>
      <c r="M2027" s="1">
        <v>5.5824000388383865E-2</v>
      </c>
      <c r="N2027" s="1">
        <v>0.66302758455276489</v>
      </c>
      <c r="O2027" s="1">
        <v>-6.4062491059303284E-2</v>
      </c>
      <c r="P2027" s="1">
        <v>-4.2429871559143066</v>
      </c>
      <c r="Q2027" s="1">
        <v>0</v>
      </c>
      <c r="R2027" s="1">
        <v>-4.8914000391960144E-2</v>
      </c>
      <c r="S2027" s="1">
        <v>35</v>
      </c>
      <c r="T2027" s="1">
        <v>1</v>
      </c>
      <c r="U2027" s="1">
        <v>10300517</v>
      </c>
      <c r="V2027" s="1">
        <v>-5.7152491062879562E-2</v>
      </c>
      <c r="W2027" s="1">
        <v>-0.55178439617156982</v>
      </c>
      <c r="X2027" s="1">
        <v>-0.55178439617156982</v>
      </c>
    </row>
    <row r="2028" spans="1:24" x14ac:dyDescent="0.35">
      <c r="A2028" s="1">
        <v>360177</v>
      </c>
      <c r="B2028" s="1" t="s">
        <v>2349</v>
      </c>
      <c r="C2028" s="1">
        <v>104432903</v>
      </c>
      <c r="D2028" s="1">
        <v>177</v>
      </c>
      <c r="E2028" s="1" t="s">
        <v>2466</v>
      </c>
      <c r="F2028" s="1" t="s">
        <v>96</v>
      </c>
      <c r="G2028" s="1" t="s">
        <v>429</v>
      </c>
      <c r="H2028" s="1" t="s">
        <v>916</v>
      </c>
      <c r="I2028" s="1">
        <v>1603951.35</v>
      </c>
      <c r="J2028" s="1">
        <v>40992.120000000003</v>
      </c>
      <c r="K2028" s="1">
        <v>340539</v>
      </c>
      <c r="L2028" s="1">
        <v>8778434</v>
      </c>
      <c r="M2028" s="1">
        <v>0.30305099487304688</v>
      </c>
      <c r="N2028" s="1">
        <v>3.5756614208221436</v>
      </c>
      <c r="O2028" s="1">
        <v>0.15816977620124817</v>
      </c>
      <c r="P2028" s="1">
        <v>10.940088272094727</v>
      </c>
      <c r="Q2028" s="1">
        <v>0</v>
      </c>
      <c r="R2028" s="1">
        <v>2.1791199687868357E-3</v>
      </c>
      <c r="S2028" s="1">
        <v>36</v>
      </c>
      <c r="T2028" s="1">
        <v>1</v>
      </c>
      <c r="U2028" s="1">
        <v>10763916</v>
      </c>
      <c r="V2028" s="1">
        <v>0.46339988708496094</v>
      </c>
      <c r="W2028" s="1">
        <v>4.4987936019897461</v>
      </c>
      <c r="X2028" s="1">
        <v>4.4987936019897461</v>
      </c>
    </row>
    <row r="2029" spans="1:24" x14ac:dyDescent="0.35">
      <c r="A2029" s="1">
        <v>370177</v>
      </c>
      <c r="B2029" s="1" t="s">
        <v>2350</v>
      </c>
      <c r="C2029" s="1">
        <v>104432903</v>
      </c>
      <c r="D2029" s="1">
        <v>177</v>
      </c>
      <c r="E2029" s="1" t="s">
        <v>2466</v>
      </c>
      <c r="F2029" s="1" t="s">
        <v>96</v>
      </c>
      <c r="G2029" s="1" t="s">
        <v>429</v>
      </c>
      <c r="H2029" s="1" t="s">
        <v>916</v>
      </c>
      <c r="I2029" s="1">
        <v>1831510.4</v>
      </c>
      <c r="J2029" s="1">
        <v>45025.37</v>
      </c>
      <c r="K2029" s="1">
        <v>340539</v>
      </c>
      <c r="L2029" s="1">
        <v>9112021</v>
      </c>
      <c r="M2029" s="1">
        <v>0.33358699083328247</v>
      </c>
      <c r="N2029" s="1">
        <v>3.8000741004943848</v>
      </c>
      <c r="O2029" s="1">
        <v>0.22755904495716095</v>
      </c>
      <c r="P2029" s="1">
        <v>14.187403678894043</v>
      </c>
      <c r="Q2029" s="1">
        <v>0</v>
      </c>
      <c r="R2029" s="1">
        <v>4.0332498028874397E-3</v>
      </c>
      <c r="S2029" s="1">
        <v>37</v>
      </c>
      <c r="T2029" s="1">
        <v>1</v>
      </c>
      <c r="U2029" s="1">
        <v>11329096</v>
      </c>
      <c r="V2029" s="1">
        <v>0.56517928838729858</v>
      </c>
      <c r="W2029" s="1">
        <v>5.2506914138793945</v>
      </c>
      <c r="X2029" s="1">
        <v>5.2506914138793945</v>
      </c>
    </row>
    <row r="2030" spans="1:24" x14ac:dyDescent="0.35">
      <c r="A2030" s="1">
        <v>380177</v>
      </c>
      <c r="B2030" s="1" t="s">
        <v>2351</v>
      </c>
      <c r="C2030" s="1">
        <v>104432903</v>
      </c>
      <c r="D2030" s="1">
        <v>177</v>
      </c>
      <c r="E2030" s="1" t="s">
        <v>2466</v>
      </c>
      <c r="F2030" s="1" t="s">
        <v>96</v>
      </c>
      <c r="G2030" s="1" t="s">
        <v>429</v>
      </c>
      <c r="H2030" s="1" t="s">
        <v>916</v>
      </c>
      <c r="I2030" s="1">
        <v>1648249</v>
      </c>
      <c r="J2030" s="1">
        <v>50467</v>
      </c>
      <c r="K2030" s="1">
        <v>340539</v>
      </c>
      <c r="L2030" s="1">
        <v>9240733</v>
      </c>
      <c r="M2030" s="1">
        <v>0.128711998462677</v>
      </c>
      <c r="N2030" s="1">
        <v>1.4125516414642334</v>
      </c>
      <c r="O2030" s="1">
        <v>-0.18326139450073242</v>
      </c>
      <c r="P2030" s="1">
        <v>-10.006025314331055</v>
      </c>
      <c r="Q2030" s="1">
        <v>0</v>
      </c>
      <c r="R2030" s="1">
        <v>5.4416297934949398E-3</v>
      </c>
      <c r="S2030" s="1">
        <v>38</v>
      </c>
      <c r="T2030" s="1">
        <v>1</v>
      </c>
      <c r="U2030" s="1">
        <v>11279988</v>
      </c>
      <c r="V2030" s="1">
        <v>-4.9107760190963745E-2</v>
      </c>
      <c r="W2030" s="1">
        <v>-0.43346795439720154</v>
      </c>
      <c r="X2030" s="1">
        <v>-0.43346795439720154</v>
      </c>
    </row>
    <row r="2031" spans="1:24" x14ac:dyDescent="0.35">
      <c r="A2031" s="1">
        <v>390177</v>
      </c>
      <c r="B2031" s="1" t="s">
        <v>2352</v>
      </c>
      <c r="C2031" s="1">
        <v>104432903</v>
      </c>
      <c r="D2031" s="1">
        <v>177</v>
      </c>
      <c r="E2031" s="1" t="s">
        <v>2466</v>
      </c>
      <c r="F2031" s="1" t="s">
        <v>96</v>
      </c>
      <c r="G2031" s="1" t="s">
        <v>429</v>
      </c>
      <c r="H2031" s="1" t="s">
        <v>916</v>
      </c>
      <c r="I2031" s="1">
        <v>1660346</v>
      </c>
      <c r="J2031" s="1">
        <v>96106</v>
      </c>
      <c r="K2031" s="1">
        <v>390539</v>
      </c>
      <c r="L2031" s="1">
        <v>9311337</v>
      </c>
      <c r="M2031" s="1">
        <v>7.0603996515274048E-2</v>
      </c>
      <c r="N2031" s="1">
        <v>0.76405191421508789</v>
      </c>
      <c r="O2031" s="1">
        <v>1.2097000144422054E-2</v>
      </c>
      <c r="P2031" s="1">
        <v>0.73393034934997559</v>
      </c>
      <c r="Q2031" s="1">
        <v>5.000000074505806E-2</v>
      </c>
      <c r="R2031" s="1">
        <v>4.5639000833034515E-2</v>
      </c>
      <c r="S2031" s="1">
        <v>39</v>
      </c>
      <c r="T2031" s="1">
        <v>1</v>
      </c>
      <c r="U2031" s="1">
        <v>11458328</v>
      </c>
      <c r="V2031" s="1">
        <v>0.17834000289440155</v>
      </c>
      <c r="W2031" s="1">
        <v>1.581030011177063</v>
      </c>
      <c r="X2031" s="1">
        <v>1.581030011177063</v>
      </c>
    </row>
    <row r="2032" spans="1:24" x14ac:dyDescent="0.35">
      <c r="A2032" s="1">
        <v>400177</v>
      </c>
      <c r="B2032" s="1" t="s">
        <v>2353</v>
      </c>
      <c r="C2032" s="1">
        <v>104432903</v>
      </c>
      <c r="D2032" s="1">
        <v>177</v>
      </c>
      <c r="E2032" s="1" t="s">
        <v>2466</v>
      </c>
      <c r="F2032" s="1" t="s">
        <v>96</v>
      </c>
      <c r="G2032" s="1" t="s">
        <v>429</v>
      </c>
      <c r="H2032" s="1" t="s">
        <v>916</v>
      </c>
      <c r="S2032" s="1">
        <v>40</v>
      </c>
      <c r="T2032" s="1">
        <v>1</v>
      </c>
      <c r="U2032" s="1">
        <v>0</v>
      </c>
      <c r="V2032" s="1">
        <v>0</v>
      </c>
      <c r="W2032" s="1">
        <v>-100</v>
      </c>
      <c r="X2032" s="1">
        <v>-100</v>
      </c>
    </row>
    <row r="2033" spans="1:24" x14ac:dyDescent="0.35">
      <c r="A2033" s="1">
        <v>410177</v>
      </c>
      <c r="B2033" s="1" t="s">
        <v>2354</v>
      </c>
      <c r="C2033" s="1">
        <v>104432903</v>
      </c>
      <c r="D2033" s="1">
        <v>177</v>
      </c>
      <c r="E2033" s="1" t="s">
        <v>2466</v>
      </c>
      <c r="F2033" s="1" t="s">
        <v>96</v>
      </c>
      <c r="G2033" s="1" t="s">
        <v>429</v>
      </c>
      <c r="H2033" s="1" t="s">
        <v>916</v>
      </c>
      <c r="S2033" s="1">
        <v>41</v>
      </c>
      <c r="T2033" s="1">
        <v>1</v>
      </c>
      <c r="U2033" s="1">
        <v>0</v>
      </c>
      <c r="V2033" s="1">
        <v>0</v>
      </c>
    </row>
    <row r="2034" spans="1:24" x14ac:dyDescent="0.35">
      <c r="A2034" s="1">
        <v>420177</v>
      </c>
      <c r="B2034" s="1" t="s">
        <v>2355</v>
      </c>
      <c r="C2034" s="1">
        <v>104432903</v>
      </c>
      <c r="D2034" s="1">
        <v>177</v>
      </c>
      <c r="E2034" s="1" t="s">
        <v>2466</v>
      </c>
      <c r="F2034" s="1" t="s">
        <v>96</v>
      </c>
      <c r="G2034" s="1" t="s">
        <v>429</v>
      </c>
      <c r="H2034" s="1" t="s">
        <v>916</v>
      </c>
      <c r="S2034" s="1">
        <v>42</v>
      </c>
      <c r="T2034" s="1">
        <v>1</v>
      </c>
      <c r="U2034" s="1">
        <v>0</v>
      </c>
      <c r="V2034" s="1">
        <v>0</v>
      </c>
    </row>
    <row r="2035" spans="1:24" x14ac:dyDescent="0.35">
      <c r="A2035" s="1">
        <v>430177</v>
      </c>
      <c r="B2035" s="1" t="s">
        <v>2356</v>
      </c>
      <c r="C2035" s="1">
        <v>104432903</v>
      </c>
      <c r="D2035" s="1">
        <v>177</v>
      </c>
      <c r="E2035" s="1" t="s">
        <v>2466</v>
      </c>
      <c r="F2035" s="1" t="s">
        <v>96</v>
      </c>
      <c r="G2035" s="1" t="s">
        <v>429</v>
      </c>
      <c r="H2035" s="1" t="s">
        <v>916</v>
      </c>
      <c r="S2035" s="1">
        <v>43</v>
      </c>
      <c r="T2035" s="1">
        <v>1</v>
      </c>
      <c r="U2035" s="1">
        <v>0</v>
      </c>
      <c r="V2035" s="1">
        <v>0</v>
      </c>
    </row>
    <row r="2036" spans="1:24" x14ac:dyDescent="0.35">
      <c r="A2036" s="1">
        <v>440177</v>
      </c>
      <c r="B2036" s="1" t="s">
        <v>2357</v>
      </c>
      <c r="C2036" s="1">
        <v>104432903</v>
      </c>
      <c r="D2036" s="1">
        <v>177</v>
      </c>
      <c r="E2036" s="1" t="s">
        <v>2466</v>
      </c>
      <c r="F2036" s="1" t="s">
        <v>96</v>
      </c>
      <c r="G2036" s="1" t="s">
        <v>429</v>
      </c>
      <c r="H2036" s="1" t="s">
        <v>916</v>
      </c>
      <c r="S2036" s="1">
        <v>44</v>
      </c>
      <c r="T2036" s="1">
        <v>1</v>
      </c>
      <c r="U2036" s="1">
        <v>0</v>
      </c>
      <c r="V2036" s="1">
        <v>0</v>
      </c>
    </row>
    <row r="2037" spans="1:24" x14ac:dyDescent="0.35">
      <c r="A2037" s="1">
        <v>450177</v>
      </c>
      <c r="B2037" s="1" t="s">
        <v>2358</v>
      </c>
      <c r="C2037" s="1">
        <v>104432903</v>
      </c>
      <c r="D2037" s="1">
        <v>177</v>
      </c>
      <c r="E2037" s="1" t="s">
        <v>2466</v>
      </c>
      <c r="F2037" s="1" t="s">
        <v>96</v>
      </c>
      <c r="G2037" s="1" t="s">
        <v>429</v>
      </c>
      <c r="H2037" s="1" t="s">
        <v>916</v>
      </c>
      <c r="S2037" s="1">
        <v>45</v>
      </c>
      <c r="T2037" s="1">
        <v>1</v>
      </c>
      <c r="U2037" s="1">
        <v>0</v>
      </c>
      <c r="V2037" s="1">
        <v>0</v>
      </c>
    </row>
    <row r="2038" spans="1:24" x14ac:dyDescent="0.35">
      <c r="A2038" s="1">
        <v>460177</v>
      </c>
      <c r="B2038" s="1" t="s">
        <v>2359</v>
      </c>
      <c r="C2038" s="1">
        <v>104432903</v>
      </c>
      <c r="D2038" s="1">
        <v>177</v>
      </c>
      <c r="E2038" s="1" t="s">
        <v>2466</v>
      </c>
      <c r="F2038" s="1" t="s">
        <v>96</v>
      </c>
      <c r="G2038" s="1" t="s">
        <v>429</v>
      </c>
      <c r="H2038" s="1" t="s">
        <v>916</v>
      </c>
      <c r="S2038" s="1">
        <v>46</v>
      </c>
      <c r="T2038" s="1">
        <v>1</v>
      </c>
      <c r="U2038" s="1">
        <v>0</v>
      </c>
      <c r="V2038" s="1">
        <v>0</v>
      </c>
    </row>
    <row r="2039" spans="1:24" x14ac:dyDescent="0.35">
      <c r="A2039" s="1">
        <v>470177</v>
      </c>
      <c r="B2039" s="1" t="s">
        <v>2360</v>
      </c>
      <c r="C2039" s="1">
        <v>104432903</v>
      </c>
      <c r="D2039" s="1">
        <v>177</v>
      </c>
      <c r="E2039" s="1" t="s">
        <v>2466</v>
      </c>
      <c r="F2039" s="1" t="s">
        <v>96</v>
      </c>
      <c r="G2039" s="1" t="s">
        <v>429</v>
      </c>
      <c r="H2039" s="1" t="s">
        <v>916</v>
      </c>
      <c r="S2039" s="1">
        <v>47</v>
      </c>
      <c r="T2039" s="1">
        <v>1</v>
      </c>
      <c r="U2039" s="1">
        <v>0</v>
      </c>
      <c r="V2039" s="1">
        <v>0</v>
      </c>
    </row>
    <row r="2040" spans="1:24" x14ac:dyDescent="0.35">
      <c r="A2040" s="1">
        <v>480177</v>
      </c>
      <c r="B2040" s="1" t="s">
        <v>2361</v>
      </c>
      <c r="C2040" s="1">
        <v>104432903</v>
      </c>
      <c r="D2040" s="1">
        <v>177</v>
      </c>
      <c r="E2040" s="1" t="s">
        <v>2466</v>
      </c>
      <c r="F2040" s="1" t="s">
        <v>96</v>
      </c>
      <c r="G2040" s="1" t="s">
        <v>429</v>
      </c>
      <c r="H2040" s="1" t="s">
        <v>916</v>
      </c>
      <c r="S2040" s="1">
        <v>48</v>
      </c>
      <c r="T2040" s="1">
        <v>1</v>
      </c>
      <c r="U2040" s="1">
        <v>0</v>
      </c>
      <c r="V2040" s="1">
        <v>0</v>
      </c>
    </row>
    <row r="2041" spans="1:24" x14ac:dyDescent="0.35">
      <c r="A2041" s="1">
        <v>290191</v>
      </c>
      <c r="B2041" s="1" t="s">
        <v>2341</v>
      </c>
      <c r="C2041" s="1">
        <v>104433303</v>
      </c>
      <c r="D2041" s="1">
        <v>191</v>
      </c>
      <c r="E2041" s="1" t="s">
        <v>2467</v>
      </c>
      <c r="F2041" s="1" t="s">
        <v>96</v>
      </c>
      <c r="G2041" s="1" t="s">
        <v>429</v>
      </c>
      <c r="H2041" s="1" t="s">
        <v>916</v>
      </c>
      <c r="I2041" s="1">
        <v>1138130.92</v>
      </c>
      <c r="K2041" s="1">
        <v>267203</v>
      </c>
      <c r="L2041" s="1">
        <v>5784743.5</v>
      </c>
      <c r="S2041" s="1">
        <v>29</v>
      </c>
      <c r="T2041" s="1">
        <v>1</v>
      </c>
      <c r="U2041" s="1">
        <v>7190077.5</v>
      </c>
      <c r="V2041" s="1">
        <v>0</v>
      </c>
    </row>
    <row r="2042" spans="1:24" x14ac:dyDescent="0.35">
      <c r="A2042" s="1">
        <v>300191</v>
      </c>
      <c r="B2042" s="1" t="s">
        <v>2343</v>
      </c>
      <c r="C2042" s="1">
        <v>104433303</v>
      </c>
      <c r="D2042" s="1">
        <v>191</v>
      </c>
      <c r="E2042" s="1" t="s">
        <v>2467</v>
      </c>
      <c r="F2042" s="1" t="s">
        <v>96</v>
      </c>
      <c r="G2042" s="1" t="s">
        <v>429</v>
      </c>
      <c r="H2042" s="1" t="s">
        <v>916</v>
      </c>
      <c r="I2042" s="1">
        <v>1160631.6000000001</v>
      </c>
      <c r="K2042" s="1">
        <v>267203</v>
      </c>
      <c r="L2042" s="1">
        <v>5931594</v>
      </c>
      <c r="M2042" s="1">
        <v>0.14685049653053284</v>
      </c>
      <c r="N2042" s="1">
        <v>2.5385828018188477</v>
      </c>
      <c r="O2042" s="1">
        <v>2.2500680759549141E-2</v>
      </c>
      <c r="P2042" s="1">
        <v>1.9769852161407471</v>
      </c>
      <c r="Q2042" s="1">
        <v>0</v>
      </c>
      <c r="S2042" s="1">
        <v>30</v>
      </c>
      <c r="T2042" s="1">
        <v>1</v>
      </c>
      <c r="U2042" s="1">
        <v>7359428.5</v>
      </c>
      <c r="V2042" s="1">
        <v>0.16935117542743683</v>
      </c>
      <c r="W2042" s="1">
        <v>2.3553431034088135</v>
      </c>
      <c r="X2042" s="1">
        <v>2.3553431034088135</v>
      </c>
    </row>
    <row r="2043" spans="1:24" x14ac:dyDescent="0.35">
      <c r="A2043" s="1">
        <v>310191</v>
      </c>
      <c r="B2043" s="1" t="s">
        <v>2344</v>
      </c>
      <c r="C2043" s="1">
        <v>104433303</v>
      </c>
      <c r="D2043" s="1">
        <v>191</v>
      </c>
      <c r="E2043" s="1" t="s">
        <v>2467</v>
      </c>
      <c r="F2043" s="1" t="s">
        <v>96</v>
      </c>
      <c r="G2043" s="1" t="s">
        <v>429</v>
      </c>
      <c r="H2043" s="1" t="s">
        <v>916</v>
      </c>
      <c r="I2043" s="1">
        <v>1298334.31</v>
      </c>
      <c r="K2043" s="1">
        <v>267203</v>
      </c>
      <c r="L2043" s="1">
        <v>6001282</v>
      </c>
      <c r="M2043" s="1">
        <v>6.9687999784946442E-2</v>
      </c>
      <c r="N2043" s="1">
        <v>1.1748613119125366</v>
      </c>
      <c r="O2043" s="1">
        <v>0.13770270347595215</v>
      </c>
      <c r="P2043" s="1">
        <v>11.864462852478027</v>
      </c>
      <c r="Q2043" s="1">
        <v>0</v>
      </c>
      <c r="S2043" s="1">
        <v>31</v>
      </c>
      <c r="T2043" s="1">
        <v>1</v>
      </c>
      <c r="U2043" s="1">
        <v>7566819</v>
      </c>
      <c r="V2043" s="1">
        <v>0.20739069581031799</v>
      </c>
      <c r="W2043" s="1">
        <v>2.8180246353149414</v>
      </c>
      <c r="X2043" s="1">
        <v>2.8180246353149414</v>
      </c>
    </row>
    <row r="2044" spans="1:24" x14ac:dyDescent="0.35">
      <c r="A2044" s="1">
        <v>320191</v>
      </c>
      <c r="B2044" s="1" t="s">
        <v>2345</v>
      </c>
      <c r="C2044" s="1">
        <v>104433303</v>
      </c>
      <c r="D2044" s="1">
        <v>191</v>
      </c>
      <c r="E2044" s="1" t="s">
        <v>2467</v>
      </c>
      <c r="F2044" s="1" t="s">
        <v>96</v>
      </c>
      <c r="G2044" s="1" t="s">
        <v>429</v>
      </c>
      <c r="H2044" s="1" t="s">
        <v>916</v>
      </c>
      <c r="I2044" s="1">
        <v>1332659.44</v>
      </c>
      <c r="K2044" s="1">
        <v>267203</v>
      </c>
      <c r="L2044" s="1">
        <v>6063126</v>
      </c>
      <c r="M2044" s="1">
        <v>6.1843998730182648E-2</v>
      </c>
      <c r="N2044" s="1">
        <v>1.0305131673812866</v>
      </c>
      <c r="O2044" s="1">
        <v>3.432513028383255E-2</v>
      </c>
      <c r="P2044" s="1">
        <v>2.6437821388244629</v>
      </c>
      <c r="Q2044" s="1">
        <v>0</v>
      </c>
      <c r="S2044" s="1">
        <v>32</v>
      </c>
      <c r="T2044" s="1">
        <v>1</v>
      </c>
      <c r="U2044" s="1">
        <v>7662988.5</v>
      </c>
      <c r="V2044" s="1">
        <v>9.6169129014015198E-2</v>
      </c>
      <c r="W2044" s="1">
        <v>1.2709369659423828</v>
      </c>
      <c r="X2044" s="1">
        <v>1.2709369659423828</v>
      </c>
    </row>
    <row r="2045" spans="1:24" x14ac:dyDescent="0.35">
      <c r="A2045" s="1">
        <v>330191</v>
      </c>
      <c r="B2045" s="1" t="s">
        <v>2346</v>
      </c>
      <c r="C2045" s="1">
        <v>104433303</v>
      </c>
      <c r="D2045" s="1">
        <v>191</v>
      </c>
      <c r="E2045" s="1" t="s">
        <v>2467</v>
      </c>
      <c r="F2045" s="1" t="s">
        <v>96</v>
      </c>
      <c r="G2045" s="1" t="s">
        <v>429</v>
      </c>
      <c r="H2045" s="1" t="s">
        <v>916</v>
      </c>
      <c r="I2045" s="1">
        <v>1238219.26</v>
      </c>
      <c r="K2045" s="1">
        <v>267203</v>
      </c>
      <c r="L2045" s="1">
        <v>6211205</v>
      </c>
      <c r="M2045" s="1">
        <v>0.14807899296283722</v>
      </c>
      <c r="N2045" s="1">
        <v>2.4422879219055176</v>
      </c>
      <c r="O2045" s="1">
        <v>-9.4440177083015442E-2</v>
      </c>
      <c r="P2045" s="1">
        <v>-7.0865950584411621</v>
      </c>
      <c r="Q2045" s="1">
        <v>0</v>
      </c>
      <c r="S2045" s="1">
        <v>33</v>
      </c>
      <c r="T2045" s="1">
        <v>1</v>
      </c>
      <c r="U2045" s="1">
        <v>7716627</v>
      </c>
      <c r="V2045" s="1">
        <v>5.3638815879821777E-2</v>
      </c>
      <c r="W2045" s="1">
        <v>0.69996839761734009</v>
      </c>
      <c r="X2045" s="1">
        <v>0.69996839761734009</v>
      </c>
    </row>
    <row r="2046" spans="1:24" x14ac:dyDescent="0.35">
      <c r="A2046" s="1">
        <v>340191</v>
      </c>
      <c r="B2046" s="1" t="s">
        <v>2347</v>
      </c>
      <c r="C2046" s="1">
        <v>104433303</v>
      </c>
      <c r="D2046" s="1">
        <v>191</v>
      </c>
      <c r="E2046" s="1" t="s">
        <v>2467</v>
      </c>
      <c r="F2046" s="1" t="s">
        <v>96</v>
      </c>
      <c r="G2046" s="1" t="s">
        <v>429</v>
      </c>
      <c r="H2046" s="1" t="s">
        <v>916</v>
      </c>
      <c r="I2046" s="1">
        <v>1238180.42</v>
      </c>
      <c r="K2046" s="1">
        <v>267203</v>
      </c>
      <c r="L2046" s="1">
        <v>6211194.5</v>
      </c>
      <c r="M2046" s="1">
        <v>-1.049999991664663E-5</v>
      </c>
      <c r="N2046" s="1">
        <v>-1.6904932272154838E-4</v>
      </c>
      <c r="O2046" s="1">
        <v>-3.8840000343043357E-5</v>
      </c>
      <c r="P2046" s="1">
        <v>-3.1367626506835222E-3</v>
      </c>
      <c r="Q2046" s="1">
        <v>0</v>
      </c>
      <c r="S2046" s="1">
        <v>34</v>
      </c>
      <c r="T2046" s="1">
        <v>1</v>
      </c>
      <c r="U2046" s="1">
        <v>7716578</v>
      </c>
      <c r="V2046" s="1">
        <v>-4.9340000259689987E-5</v>
      </c>
      <c r="W2046" s="1">
        <v>-6.3499243697151542E-4</v>
      </c>
      <c r="X2046" s="1">
        <v>-6.3499243697151542E-4</v>
      </c>
    </row>
    <row r="2047" spans="1:24" x14ac:dyDescent="0.35">
      <c r="A2047" s="1">
        <v>350191</v>
      </c>
      <c r="B2047" s="1" t="s">
        <v>2348</v>
      </c>
      <c r="C2047" s="1">
        <v>104433303</v>
      </c>
      <c r="D2047" s="1">
        <v>191</v>
      </c>
      <c r="E2047" s="1" t="s">
        <v>2467</v>
      </c>
      <c r="F2047" s="1" t="s">
        <v>96</v>
      </c>
      <c r="G2047" s="1" t="s">
        <v>429</v>
      </c>
      <c r="H2047" s="1" t="s">
        <v>916</v>
      </c>
      <c r="I2047" s="1">
        <v>1286362.04</v>
      </c>
      <c r="K2047" s="1">
        <v>267203</v>
      </c>
      <c r="L2047" s="1">
        <v>6498366</v>
      </c>
      <c r="M2047" s="1">
        <v>0.28717151284217834</v>
      </c>
      <c r="N2047" s="1">
        <v>4.6234502792358398</v>
      </c>
      <c r="O2047" s="1">
        <v>4.8181619495153427E-2</v>
      </c>
      <c r="P2047" s="1">
        <v>3.8913247585296631</v>
      </c>
      <c r="Q2047" s="1">
        <v>0</v>
      </c>
      <c r="S2047" s="1">
        <v>35</v>
      </c>
      <c r="T2047" s="1">
        <v>1</v>
      </c>
      <c r="U2047" s="1">
        <v>8051931</v>
      </c>
      <c r="V2047" s="1">
        <v>0.33535313606262207</v>
      </c>
      <c r="W2047" s="1">
        <v>4.3458771705627441</v>
      </c>
      <c r="X2047" s="1">
        <v>4.3458771705627441</v>
      </c>
    </row>
    <row r="2048" spans="1:24" x14ac:dyDescent="0.35">
      <c r="A2048" s="1">
        <v>360191</v>
      </c>
      <c r="B2048" s="1" t="s">
        <v>2349</v>
      </c>
      <c r="C2048" s="1">
        <v>104433303</v>
      </c>
      <c r="D2048" s="1">
        <v>191</v>
      </c>
      <c r="E2048" s="1" t="s">
        <v>2467</v>
      </c>
      <c r="F2048" s="1" t="s">
        <v>96</v>
      </c>
      <c r="G2048" s="1" t="s">
        <v>429</v>
      </c>
      <c r="H2048" s="1" t="s">
        <v>916</v>
      </c>
      <c r="I2048" s="1">
        <v>1388633.57</v>
      </c>
      <c r="K2048" s="1">
        <v>267203</v>
      </c>
      <c r="L2048" s="1">
        <v>6987395.5</v>
      </c>
      <c r="M2048" s="1">
        <v>0.48902949690818787</v>
      </c>
      <c r="N2048" s="1">
        <v>7.5254225730895996</v>
      </c>
      <c r="O2048" s="1">
        <v>0.10227152705192566</v>
      </c>
      <c r="P2048" s="1">
        <v>7.950446605682373</v>
      </c>
      <c r="Q2048" s="1">
        <v>0</v>
      </c>
      <c r="S2048" s="1">
        <v>36</v>
      </c>
      <c r="T2048" s="1">
        <v>1</v>
      </c>
      <c r="U2048" s="1">
        <v>8643232</v>
      </c>
      <c r="V2048" s="1">
        <v>0.59130102396011353</v>
      </c>
      <c r="W2048" s="1">
        <v>7.343592643737793</v>
      </c>
      <c r="X2048" s="1">
        <v>7.343592643737793</v>
      </c>
    </row>
    <row r="2049" spans="1:24" x14ac:dyDescent="0.35">
      <c r="A2049" s="1">
        <v>370191</v>
      </c>
      <c r="B2049" s="1" t="s">
        <v>2350</v>
      </c>
      <c r="C2049" s="1">
        <v>104433303</v>
      </c>
      <c r="D2049" s="1">
        <v>191</v>
      </c>
      <c r="E2049" s="1" t="s">
        <v>2467</v>
      </c>
      <c r="F2049" s="1" t="s">
        <v>96</v>
      </c>
      <c r="G2049" s="1" t="s">
        <v>429</v>
      </c>
      <c r="H2049" s="1" t="s">
        <v>916</v>
      </c>
      <c r="I2049" s="1">
        <v>1441565.56</v>
      </c>
      <c r="K2049" s="1">
        <v>267203</v>
      </c>
      <c r="L2049" s="1">
        <v>7770049.5</v>
      </c>
      <c r="M2049" s="1">
        <v>0.78265398740768433</v>
      </c>
      <c r="N2049" s="1">
        <v>11.200940132141113</v>
      </c>
      <c r="O2049" s="1">
        <v>5.2931990474462509E-2</v>
      </c>
      <c r="P2049" s="1">
        <v>3.8118040561676025</v>
      </c>
      <c r="Q2049" s="1">
        <v>0</v>
      </c>
      <c r="S2049" s="1">
        <v>37</v>
      </c>
      <c r="T2049" s="1">
        <v>1</v>
      </c>
      <c r="U2049" s="1">
        <v>9478818</v>
      </c>
      <c r="V2049" s="1">
        <v>0.83558595180511475</v>
      </c>
      <c r="W2049" s="1">
        <v>9.6675176620483398</v>
      </c>
      <c r="X2049" s="1">
        <v>9.6675176620483398</v>
      </c>
    </row>
    <row r="2050" spans="1:24" x14ac:dyDescent="0.35">
      <c r="A2050" s="1">
        <v>380191</v>
      </c>
      <c r="B2050" s="1" t="s">
        <v>2351</v>
      </c>
      <c r="C2050" s="1">
        <v>104433303</v>
      </c>
      <c r="D2050" s="1">
        <v>191</v>
      </c>
      <c r="E2050" s="1" t="s">
        <v>2467</v>
      </c>
      <c r="F2050" s="1" t="s">
        <v>96</v>
      </c>
      <c r="G2050" s="1" t="s">
        <v>429</v>
      </c>
      <c r="H2050" s="1" t="s">
        <v>916</v>
      </c>
      <c r="I2050" s="1">
        <v>1516208</v>
      </c>
      <c r="K2050" s="1">
        <v>1280210.5</v>
      </c>
      <c r="L2050" s="1">
        <v>7984085</v>
      </c>
      <c r="M2050" s="1">
        <v>0.21403549611568451</v>
      </c>
      <c r="N2050" s="1">
        <v>2.7546219825744629</v>
      </c>
      <c r="O2050" s="1">
        <v>7.4642442166805267E-2</v>
      </c>
      <c r="P2050" s="1">
        <v>5.1778736114501953</v>
      </c>
      <c r="Q2050" s="1">
        <v>1.0130075216293335</v>
      </c>
      <c r="S2050" s="1">
        <v>38</v>
      </c>
      <c r="T2050" s="1">
        <v>1</v>
      </c>
      <c r="U2050" s="1">
        <v>10780504</v>
      </c>
      <c r="V2050" s="1">
        <v>1.3016854524612427</v>
      </c>
      <c r="W2050" s="1">
        <v>13.732577323913574</v>
      </c>
      <c r="X2050" s="1">
        <v>13.732577323913574</v>
      </c>
    </row>
    <row r="2051" spans="1:24" x14ac:dyDescent="0.35">
      <c r="A2051" s="1">
        <v>390191</v>
      </c>
      <c r="B2051" s="1" t="s">
        <v>2352</v>
      </c>
      <c r="C2051" s="1">
        <v>104433303</v>
      </c>
      <c r="D2051" s="1">
        <v>191</v>
      </c>
      <c r="E2051" s="1" t="s">
        <v>2467</v>
      </c>
      <c r="F2051" s="1" t="s">
        <v>96</v>
      </c>
      <c r="G2051" s="1" t="s">
        <v>429</v>
      </c>
      <c r="H2051" s="1" t="s">
        <v>916</v>
      </c>
      <c r="I2051" s="1">
        <v>1559603</v>
      </c>
      <c r="K2051" s="1">
        <v>2359869.5</v>
      </c>
      <c r="L2051" s="1">
        <v>8053796</v>
      </c>
      <c r="M2051" s="1">
        <v>6.9710999727249146E-2</v>
      </c>
      <c r="N2051" s="1">
        <v>0.87312448024749756</v>
      </c>
      <c r="O2051" s="1">
        <v>4.3395001441240311E-2</v>
      </c>
      <c r="P2051" s="1">
        <v>2.8620743751525879</v>
      </c>
      <c r="Q2051" s="1">
        <v>1.0796589851379395</v>
      </c>
      <c r="S2051" s="1">
        <v>39</v>
      </c>
      <c r="T2051" s="1">
        <v>1</v>
      </c>
      <c r="U2051" s="1">
        <v>11973268</v>
      </c>
      <c r="V2051" s="1">
        <v>1.1927649974822998</v>
      </c>
      <c r="W2051" s="1">
        <v>11.064084053039551</v>
      </c>
      <c r="X2051" s="1">
        <v>11.064084053039551</v>
      </c>
    </row>
    <row r="2052" spans="1:24" x14ac:dyDescent="0.35">
      <c r="A2052" s="1">
        <v>400191</v>
      </c>
      <c r="B2052" s="1" t="s">
        <v>2353</v>
      </c>
      <c r="C2052" s="1">
        <v>104433303</v>
      </c>
      <c r="D2052" s="1">
        <v>191</v>
      </c>
      <c r="E2052" s="1" t="s">
        <v>2467</v>
      </c>
      <c r="F2052" s="1" t="s">
        <v>96</v>
      </c>
      <c r="G2052" s="1" t="s">
        <v>429</v>
      </c>
      <c r="H2052" s="1" t="s">
        <v>916</v>
      </c>
      <c r="S2052" s="1">
        <v>40</v>
      </c>
      <c r="T2052" s="1">
        <v>1</v>
      </c>
      <c r="U2052" s="1">
        <v>0</v>
      </c>
      <c r="V2052" s="1">
        <v>0</v>
      </c>
      <c r="W2052" s="1">
        <v>-100</v>
      </c>
      <c r="X2052" s="1">
        <v>-100</v>
      </c>
    </row>
    <row r="2053" spans="1:24" x14ac:dyDescent="0.35">
      <c r="A2053" s="1">
        <v>410191</v>
      </c>
      <c r="B2053" s="1" t="s">
        <v>2354</v>
      </c>
      <c r="C2053" s="1">
        <v>104433303</v>
      </c>
      <c r="D2053" s="1">
        <v>191</v>
      </c>
      <c r="E2053" s="1" t="s">
        <v>2467</v>
      </c>
      <c r="F2053" s="1" t="s">
        <v>96</v>
      </c>
      <c r="G2053" s="1" t="s">
        <v>429</v>
      </c>
      <c r="H2053" s="1" t="s">
        <v>916</v>
      </c>
      <c r="S2053" s="1">
        <v>41</v>
      </c>
      <c r="T2053" s="1">
        <v>1</v>
      </c>
      <c r="U2053" s="1">
        <v>0</v>
      </c>
      <c r="V2053" s="1">
        <v>0</v>
      </c>
    </row>
    <row r="2054" spans="1:24" x14ac:dyDescent="0.35">
      <c r="A2054" s="1">
        <v>420191</v>
      </c>
      <c r="B2054" s="1" t="s">
        <v>2355</v>
      </c>
      <c r="C2054" s="1">
        <v>104433303</v>
      </c>
      <c r="D2054" s="1">
        <v>191</v>
      </c>
      <c r="E2054" s="1" t="s">
        <v>2467</v>
      </c>
      <c r="F2054" s="1" t="s">
        <v>96</v>
      </c>
      <c r="G2054" s="1" t="s">
        <v>429</v>
      </c>
      <c r="H2054" s="1" t="s">
        <v>916</v>
      </c>
      <c r="S2054" s="1">
        <v>42</v>
      </c>
      <c r="T2054" s="1">
        <v>1</v>
      </c>
      <c r="U2054" s="1">
        <v>0</v>
      </c>
      <c r="V2054" s="1">
        <v>0</v>
      </c>
    </row>
    <row r="2055" spans="1:24" x14ac:dyDescent="0.35">
      <c r="A2055" s="1">
        <v>430191</v>
      </c>
      <c r="B2055" s="1" t="s">
        <v>2356</v>
      </c>
      <c r="C2055" s="1">
        <v>104433303</v>
      </c>
      <c r="D2055" s="1">
        <v>191</v>
      </c>
      <c r="E2055" s="1" t="s">
        <v>2467</v>
      </c>
      <c r="F2055" s="1" t="s">
        <v>96</v>
      </c>
      <c r="G2055" s="1" t="s">
        <v>429</v>
      </c>
      <c r="H2055" s="1" t="s">
        <v>916</v>
      </c>
      <c r="S2055" s="1">
        <v>43</v>
      </c>
      <c r="T2055" s="1">
        <v>1</v>
      </c>
      <c r="U2055" s="1">
        <v>0</v>
      </c>
      <c r="V2055" s="1">
        <v>0</v>
      </c>
    </row>
    <row r="2056" spans="1:24" x14ac:dyDescent="0.35">
      <c r="A2056" s="1">
        <v>440191</v>
      </c>
      <c r="B2056" s="1" t="s">
        <v>2357</v>
      </c>
      <c r="C2056" s="1">
        <v>104433303</v>
      </c>
      <c r="D2056" s="1">
        <v>191</v>
      </c>
      <c r="E2056" s="1" t="s">
        <v>2467</v>
      </c>
      <c r="F2056" s="1" t="s">
        <v>96</v>
      </c>
      <c r="G2056" s="1" t="s">
        <v>429</v>
      </c>
      <c r="H2056" s="1" t="s">
        <v>916</v>
      </c>
      <c r="S2056" s="1">
        <v>44</v>
      </c>
      <c r="T2056" s="1">
        <v>1</v>
      </c>
      <c r="U2056" s="1">
        <v>0</v>
      </c>
      <c r="V2056" s="1">
        <v>0</v>
      </c>
    </row>
    <row r="2057" spans="1:24" x14ac:dyDescent="0.35">
      <c r="A2057" s="1">
        <v>450191</v>
      </c>
      <c r="B2057" s="1" t="s">
        <v>2358</v>
      </c>
      <c r="C2057" s="1">
        <v>104433303</v>
      </c>
      <c r="D2057" s="1">
        <v>191</v>
      </c>
      <c r="E2057" s="1" t="s">
        <v>2467</v>
      </c>
      <c r="F2057" s="1" t="s">
        <v>96</v>
      </c>
      <c r="G2057" s="1" t="s">
        <v>429</v>
      </c>
      <c r="H2057" s="1" t="s">
        <v>916</v>
      </c>
      <c r="S2057" s="1">
        <v>45</v>
      </c>
      <c r="T2057" s="1">
        <v>1</v>
      </c>
      <c r="U2057" s="1">
        <v>0</v>
      </c>
      <c r="V2057" s="1">
        <v>0</v>
      </c>
    </row>
    <row r="2058" spans="1:24" x14ac:dyDescent="0.35">
      <c r="A2058" s="1">
        <v>460191</v>
      </c>
      <c r="B2058" s="1" t="s">
        <v>2359</v>
      </c>
      <c r="C2058" s="1">
        <v>104433303</v>
      </c>
      <c r="D2058" s="1">
        <v>191</v>
      </c>
      <c r="E2058" s="1" t="s">
        <v>2467</v>
      </c>
      <c r="F2058" s="1" t="s">
        <v>96</v>
      </c>
      <c r="G2058" s="1" t="s">
        <v>429</v>
      </c>
      <c r="H2058" s="1" t="s">
        <v>916</v>
      </c>
      <c r="S2058" s="1">
        <v>46</v>
      </c>
      <c r="T2058" s="1">
        <v>1</v>
      </c>
      <c r="U2058" s="1">
        <v>0</v>
      </c>
      <c r="V2058" s="1">
        <v>0</v>
      </c>
    </row>
    <row r="2059" spans="1:24" x14ac:dyDescent="0.35">
      <c r="A2059" s="1">
        <v>470191</v>
      </c>
      <c r="B2059" s="1" t="s">
        <v>2360</v>
      </c>
      <c r="C2059" s="1">
        <v>104433303</v>
      </c>
      <c r="D2059" s="1">
        <v>191</v>
      </c>
      <c r="E2059" s="1" t="s">
        <v>2467</v>
      </c>
      <c r="F2059" s="1" t="s">
        <v>96</v>
      </c>
      <c r="G2059" s="1" t="s">
        <v>429</v>
      </c>
      <c r="H2059" s="1" t="s">
        <v>916</v>
      </c>
      <c r="S2059" s="1">
        <v>47</v>
      </c>
      <c r="T2059" s="1">
        <v>1</v>
      </c>
      <c r="U2059" s="1">
        <v>0</v>
      </c>
      <c r="V2059" s="1">
        <v>0</v>
      </c>
    </row>
    <row r="2060" spans="1:24" x14ac:dyDescent="0.35">
      <c r="A2060" s="1">
        <v>480191</v>
      </c>
      <c r="B2060" s="1" t="s">
        <v>2361</v>
      </c>
      <c r="C2060" s="1">
        <v>104433303</v>
      </c>
      <c r="D2060" s="1">
        <v>191</v>
      </c>
      <c r="E2060" s="1" t="s">
        <v>2467</v>
      </c>
      <c r="F2060" s="1" t="s">
        <v>96</v>
      </c>
      <c r="G2060" s="1" t="s">
        <v>429</v>
      </c>
      <c r="H2060" s="1" t="s">
        <v>916</v>
      </c>
      <c r="S2060" s="1">
        <v>48</v>
      </c>
      <c r="T2060" s="1">
        <v>1</v>
      </c>
      <c r="U2060" s="1">
        <v>0</v>
      </c>
      <c r="V2060" s="1">
        <v>0</v>
      </c>
    </row>
    <row r="2061" spans="1:24" x14ac:dyDescent="0.35">
      <c r="A2061" s="1">
        <v>290200</v>
      </c>
      <c r="B2061" s="1" t="s">
        <v>2341</v>
      </c>
      <c r="C2061" s="1">
        <v>104433604</v>
      </c>
      <c r="D2061" s="1">
        <v>200</v>
      </c>
      <c r="E2061" s="1" t="s">
        <v>2468</v>
      </c>
      <c r="F2061" s="1" t="s">
        <v>96</v>
      </c>
      <c r="G2061" s="1" t="s">
        <v>429</v>
      </c>
      <c r="H2061" s="1" t="s">
        <v>916</v>
      </c>
      <c r="I2061" s="1">
        <v>416677.89</v>
      </c>
      <c r="K2061" s="1">
        <v>95731</v>
      </c>
      <c r="L2061" s="1">
        <v>2989797.5</v>
      </c>
      <c r="S2061" s="1">
        <v>29</v>
      </c>
      <c r="T2061" s="1">
        <v>1</v>
      </c>
      <c r="U2061" s="1">
        <v>3502206.5</v>
      </c>
      <c r="V2061" s="1">
        <v>0</v>
      </c>
    </row>
    <row r="2062" spans="1:24" x14ac:dyDescent="0.35">
      <c r="A2062" s="1">
        <v>300200</v>
      </c>
      <c r="B2062" s="1" t="s">
        <v>2343</v>
      </c>
      <c r="C2062" s="1">
        <v>104433604</v>
      </c>
      <c r="D2062" s="1">
        <v>200</v>
      </c>
      <c r="E2062" s="1" t="s">
        <v>2468</v>
      </c>
      <c r="F2062" s="1" t="s">
        <v>96</v>
      </c>
      <c r="G2062" s="1" t="s">
        <v>429</v>
      </c>
      <c r="H2062" s="1" t="s">
        <v>916</v>
      </c>
      <c r="I2062" s="1">
        <v>422605.39</v>
      </c>
      <c r="K2062" s="1">
        <v>95731</v>
      </c>
      <c r="L2062" s="1">
        <v>3057943.25</v>
      </c>
      <c r="M2062" s="1">
        <v>6.8145751953125E-2</v>
      </c>
      <c r="N2062" s="1">
        <v>2.2792763710021973</v>
      </c>
      <c r="O2062" s="1">
        <v>5.9274998493492603E-3</v>
      </c>
      <c r="P2062" s="1">
        <v>1.4225616455078125</v>
      </c>
      <c r="Q2062" s="1">
        <v>0</v>
      </c>
      <c r="S2062" s="1">
        <v>30</v>
      </c>
      <c r="T2062" s="1">
        <v>1</v>
      </c>
      <c r="U2062" s="1">
        <v>3576279.5</v>
      </c>
      <c r="V2062" s="1">
        <v>7.4073255062103271E-2</v>
      </c>
      <c r="W2062" s="1">
        <v>2.1150381565093994</v>
      </c>
      <c r="X2062" s="1">
        <v>2.1150381565093994</v>
      </c>
    </row>
    <row r="2063" spans="1:24" x14ac:dyDescent="0.35">
      <c r="A2063" s="1">
        <v>310200</v>
      </c>
      <c r="B2063" s="1" t="s">
        <v>2344</v>
      </c>
      <c r="C2063" s="1">
        <v>104433604</v>
      </c>
      <c r="D2063" s="1">
        <v>200</v>
      </c>
      <c r="E2063" s="1" t="s">
        <v>2468</v>
      </c>
      <c r="F2063" s="1" t="s">
        <v>96</v>
      </c>
      <c r="G2063" s="1" t="s">
        <v>429</v>
      </c>
      <c r="H2063" s="1" t="s">
        <v>916</v>
      </c>
      <c r="I2063" s="1">
        <v>429058.75</v>
      </c>
      <c r="K2063" s="1">
        <v>95731</v>
      </c>
      <c r="L2063" s="1">
        <v>3096272.75</v>
      </c>
      <c r="M2063" s="1">
        <v>3.8329500705003738E-2</v>
      </c>
      <c r="N2063" s="1">
        <v>1.2534404993057251</v>
      </c>
      <c r="O2063" s="1">
        <v>6.4533599652349949E-3</v>
      </c>
      <c r="P2063" s="1">
        <v>1.5270415544509888</v>
      </c>
      <c r="Q2063" s="1">
        <v>0</v>
      </c>
      <c r="S2063" s="1">
        <v>31</v>
      </c>
      <c r="T2063" s="1">
        <v>1</v>
      </c>
      <c r="U2063" s="1">
        <v>3621062.5</v>
      </c>
      <c r="V2063" s="1">
        <v>4.4782862067222595E-2</v>
      </c>
      <c r="W2063" s="1">
        <v>1.2522231340408325</v>
      </c>
      <c r="X2063" s="1">
        <v>1.2522231340408325</v>
      </c>
    </row>
    <row r="2064" spans="1:24" x14ac:dyDescent="0.35">
      <c r="A2064" s="1">
        <v>320200</v>
      </c>
      <c r="B2064" s="1" t="s">
        <v>2345</v>
      </c>
      <c r="C2064" s="1">
        <v>104433604</v>
      </c>
      <c r="D2064" s="1">
        <v>200</v>
      </c>
      <c r="E2064" s="1" t="s">
        <v>2468</v>
      </c>
      <c r="F2064" s="1" t="s">
        <v>96</v>
      </c>
      <c r="G2064" s="1" t="s">
        <v>429</v>
      </c>
      <c r="H2064" s="1" t="s">
        <v>916</v>
      </c>
      <c r="I2064" s="1">
        <v>426648.01</v>
      </c>
      <c r="K2064" s="1">
        <v>95731</v>
      </c>
      <c r="L2064" s="1">
        <v>3092617.25</v>
      </c>
      <c r="M2064" s="1">
        <v>-3.6555000115185976E-3</v>
      </c>
      <c r="N2064" s="1">
        <v>-0.11806130409240723</v>
      </c>
      <c r="O2064" s="1">
        <v>-2.4107398930937052E-3</v>
      </c>
      <c r="P2064" s="1">
        <v>-0.5618671178817749</v>
      </c>
      <c r="Q2064" s="1">
        <v>0</v>
      </c>
      <c r="S2064" s="1">
        <v>32</v>
      </c>
      <c r="T2064" s="1">
        <v>1</v>
      </c>
      <c r="U2064" s="1">
        <v>3614996.25</v>
      </c>
      <c r="V2064" s="1">
        <v>-6.0662399046123028E-3</v>
      </c>
      <c r="W2064" s="1">
        <v>-0.16752679646015167</v>
      </c>
      <c r="X2064" s="1">
        <v>-0.16752679646015167</v>
      </c>
    </row>
    <row r="2065" spans="1:24" x14ac:dyDescent="0.35">
      <c r="A2065" s="1">
        <v>330200</v>
      </c>
      <c r="B2065" s="1" t="s">
        <v>2346</v>
      </c>
      <c r="C2065" s="1">
        <v>104433604</v>
      </c>
      <c r="D2065" s="1">
        <v>200</v>
      </c>
      <c r="E2065" s="1" t="s">
        <v>2468</v>
      </c>
      <c r="F2065" s="1" t="s">
        <v>96</v>
      </c>
      <c r="G2065" s="1" t="s">
        <v>429</v>
      </c>
      <c r="H2065" s="1" t="s">
        <v>916</v>
      </c>
      <c r="I2065" s="1">
        <v>437151.45</v>
      </c>
      <c r="K2065" s="1">
        <v>95731</v>
      </c>
      <c r="L2065" s="1">
        <v>3120968.75</v>
      </c>
      <c r="M2065" s="1">
        <v>2.8351500630378723E-2</v>
      </c>
      <c r="N2065" s="1">
        <v>0.9167478084564209</v>
      </c>
      <c r="O2065" s="1">
        <v>1.0503440164029598E-2</v>
      </c>
      <c r="P2065" s="1">
        <v>2.4618513584136963</v>
      </c>
      <c r="Q2065" s="1">
        <v>0</v>
      </c>
      <c r="S2065" s="1">
        <v>33</v>
      </c>
      <c r="T2065" s="1">
        <v>1</v>
      </c>
      <c r="U2065" s="1">
        <v>3653851.25</v>
      </c>
      <c r="V2065" s="1">
        <v>3.8854941725730896E-2</v>
      </c>
      <c r="W2065" s="1">
        <v>1.0748282670974731</v>
      </c>
      <c r="X2065" s="1">
        <v>1.0748282670974731</v>
      </c>
    </row>
    <row r="2066" spans="1:24" x14ac:dyDescent="0.35">
      <c r="A2066" s="1">
        <v>340200</v>
      </c>
      <c r="B2066" s="1" t="s">
        <v>2347</v>
      </c>
      <c r="C2066" s="1">
        <v>104433604</v>
      </c>
      <c r="D2066" s="1">
        <v>200</v>
      </c>
      <c r="E2066" s="1" t="s">
        <v>2468</v>
      </c>
      <c r="F2066" s="1" t="s">
        <v>96</v>
      </c>
      <c r="G2066" s="1" t="s">
        <v>429</v>
      </c>
      <c r="H2066" s="1" t="s">
        <v>916</v>
      </c>
      <c r="I2066" s="1">
        <v>437139</v>
      </c>
      <c r="K2066" s="1">
        <v>95731</v>
      </c>
      <c r="L2066" s="1">
        <v>3120967</v>
      </c>
      <c r="M2066" s="1">
        <v>-1.7500000240033842E-6</v>
      </c>
      <c r="N2066" s="1">
        <v>-5.6072334700729698E-5</v>
      </c>
      <c r="O2066" s="1">
        <v>-1.2450000212993473E-5</v>
      </c>
      <c r="P2066" s="1">
        <v>-2.847983269020915E-3</v>
      </c>
      <c r="Q2066" s="1">
        <v>0</v>
      </c>
      <c r="S2066" s="1">
        <v>34</v>
      </c>
      <c r="T2066" s="1">
        <v>1</v>
      </c>
      <c r="U2066" s="1">
        <v>3653837</v>
      </c>
      <c r="V2066" s="1">
        <v>-1.4199999895936344E-5</v>
      </c>
      <c r="W2066" s="1">
        <v>-3.8999944808892906E-4</v>
      </c>
      <c r="X2066" s="1">
        <v>-3.8999944808892906E-4</v>
      </c>
    </row>
    <row r="2067" spans="1:24" x14ac:dyDescent="0.35">
      <c r="A2067" s="1">
        <v>350200</v>
      </c>
      <c r="B2067" s="1" t="s">
        <v>2348</v>
      </c>
      <c r="C2067" s="1">
        <v>104433604</v>
      </c>
      <c r="D2067" s="1">
        <v>200</v>
      </c>
      <c r="E2067" s="1" t="s">
        <v>2468</v>
      </c>
      <c r="F2067" s="1" t="s">
        <v>96</v>
      </c>
      <c r="G2067" s="1" t="s">
        <v>429</v>
      </c>
      <c r="H2067" s="1" t="s">
        <v>916</v>
      </c>
      <c r="I2067" s="1">
        <v>444154.5</v>
      </c>
      <c r="K2067" s="1">
        <v>95731</v>
      </c>
      <c r="L2067" s="1">
        <v>3176685.5</v>
      </c>
      <c r="M2067" s="1">
        <v>5.5718500167131424E-2</v>
      </c>
      <c r="N2067" s="1">
        <v>1.7852960824966431</v>
      </c>
      <c r="O2067" s="1">
        <v>7.0155002176761627E-3</v>
      </c>
      <c r="P2067" s="1">
        <v>1.6048671007156372</v>
      </c>
      <c r="Q2067" s="1">
        <v>0</v>
      </c>
      <c r="S2067" s="1">
        <v>35</v>
      </c>
      <c r="T2067" s="1">
        <v>1</v>
      </c>
      <c r="U2067" s="1">
        <v>3716571</v>
      </c>
      <c r="V2067" s="1">
        <v>6.2734000384807587E-2</v>
      </c>
      <c r="W2067" s="1">
        <v>1.7169348001480103</v>
      </c>
      <c r="X2067" s="1">
        <v>1.7169348001480103</v>
      </c>
    </row>
    <row r="2068" spans="1:24" x14ac:dyDescent="0.35">
      <c r="A2068" s="1">
        <v>360200</v>
      </c>
      <c r="B2068" s="1" t="s">
        <v>2349</v>
      </c>
      <c r="C2068" s="1">
        <v>104433604</v>
      </c>
      <c r="D2068" s="1">
        <v>200</v>
      </c>
      <c r="E2068" s="1" t="s">
        <v>2468</v>
      </c>
      <c r="F2068" s="1" t="s">
        <v>96</v>
      </c>
      <c r="G2068" s="1" t="s">
        <v>429</v>
      </c>
      <c r="H2068" s="1" t="s">
        <v>916</v>
      </c>
      <c r="I2068" s="1">
        <v>475424.83</v>
      </c>
      <c r="K2068" s="1">
        <v>95731</v>
      </c>
      <c r="L2068" s="1">
        <v>3292352.5</v>
      </c>
      <c r="M2068" s="1">
        <v>0.11566700041294098</v>
      </c>
      <c r="N2068" s="1">
        <v>3.6411221027374268</v>
      </c>
      <c r="O2068" s="1">
        <v>3.1270328909158707E-2</v>
      </c>
      <c r="P2068" s="1">
        <v>7.0404171943664551</v>
      </c>
      <c r="Q2068" s="1">
        <v>0</v>
      </c>
      <c r="S2068" s="1">
        <v>36</v>
      </c>
      <c r="T2068" s="1">
        <v>1</v>
      </c>
      <c r="U2068" s="1">
        <v>3863508.5</v>
      </c>
      <c r="V2068" s="1">
        <v>0.14693732559680939</v>
      </c>
      <c r="W2068" s="1">
        <v>3.9535770416259766</v>
      </c>
      <c r="X2068" s="1">
        <v>3.9535770416259766</v>
      </c>
    </row>
    <row r="2069" spans="1:24" x14ac:dyDescent="0.35">
      <c r="A2069" s="1">
        <v>370200</v>
      </c>
      <c r="B2069" s="1" t="s">
        <v>2350</v>
      </c>
      <c r="C2069" s="1">
        <v>104433604</v>
      </c>
      <c r="D2069" s="1">
        <v>200</v>
      </c>
      <c r="E2069" s="1" t="s">
        <v>2468</v>
      </c>
      <c r="F2069" s="1" t="s">
        <v>96</v>
      </c>
      <c r="G2069" s="1" t="s">
        <v>429</v>
      </c>
      <c r="H2069" s="1" t="s">
        <v>916</v>
      </c>
      <c r="I2069" s="1">
        <v>475231.57</v>
      </c>
      <c r="K2069" s="1">
        <v>95731</v>
      </c>
      <c r="L2069" s="1">
        <v>3492022.25</v>
      </c>
      <c r="M2069" s="1">
        <v>0.19966974854469299</v>
      </c>
      <c r="N2069" s="1">
        <v>6.0646529197692871</v>
      </c>
      <c r="O2069" s="1">
        <v>-1.9325999892316759E-4</v>
      </c>
      <c r="P2069" s="1">
        <v>-4.0649957954883575E-2</v>
      </c>
      <c r="Q2069" s="1">
        <v>0</v>
      </c>
      <c r="S2069" s="1">
        <v>37</v>
      </c>
      <c r="T2069" s="1">
        <v>1</v>
      </c>
      <c r="U2069" s="1">
        <v>4062984.75</v>
      </c>
      <c r="V2069" s="1">
        <v>0.19947649538516998</v>
      </c>
      <c r="W2069" s="1">
        <v>5.1630854606628418</v>
      </c>
      <c r="X2069" s="1">
        <v>5.1630854606628418</v>
      </c>
    </row>
    <row r="2070" spans="1:24" x14ac:dyDescent="0.35">
      <c r="A2070" s="1">
        <v>380200</v>
      </c>
      <c r="B2070" s="1" t="s">
        <v>2351</v>
      </c>
      <c r="C2070" s="1">
        <v>104433604</v>
      </c>
      <c r="D2070" s="1">
        <v>200</v>
      </c>
      <c r="E2070" s="1" t="s">
        <v>2468</v>
      </c>
      <c r="F2070" s="1" t="s">
        <v>96</v>
      </c>
      <c r="G2070" s="1" t="s">
        <v>429</v>
      </c>
      <c r="H2070" s="1" t="s">
        <v>916</v>
      </c>
      <c r="I2070" s="1">
        <v>483289</v>
      </c>
      <c r="K2070" s="1">
        <v>99728.4765625</v>
      </c>
      <c r="L2070" s="1">
        <v>3543480</v>
      </c>
      <c r="M2070" s="1">
        <v>5.1457751542329788E-2</v>
      </c>
      <c r="N2070" s="1">
        <v>1.4735802412033081</v>
      </c>
      <c r="O2070" s="1">
        <v>8.0574303865432739E-3</v>
      </c>
      <c r="P2070" s="1">
        <v>1.6954745054244995</v>
      </c>
      <c r="Q2070" s="1">
        <v>3.9974767714738846E-3</v>
      </c>
      <c r="S2070" s="1">
        <v>38</v>
      </c>
      <c r="T2070" s="1">
        <v>1</v>
      </c>
      <c r="U2070" s="1">
        <v>4126497.5</v>
      </c>
      <c r="V2070" s="1">
        <v>6.3512660562992096E-2</v>
      </c>
      <c r="W2070" s="1">
        <v>1.563204288482666</v>
      </c>
      <c r="X2070" s="1">
        <v>1.563204288482666</v>
      </c>
    </row>
    <row r="2071" spans="1:24" x14ac:dyDescent="0.35">
      <c r="A2071" s="1">
        <v>390200</v>
      </c>
      <c r="B2071" s="1" t="s">
        <v>2352</v>
      </c>
      <c r="C2071" s="1">
        <v>104433604</v>
      </c>
      <c r="D2071" s="1">
        <v>200</v>
      </c>
      <c r="E2071" s="1" t="s">
        <v>2468</v>
      </c>
      <c r="F2071" s="1" t="s">
        <v>96</v>
      </c>
      <c r="G2071" s="1" t="s">
        <v>429</v>
      </c>
      <c r="H2071" s="1" t="s">
        <v>916</v>
      </c>
      <c r="I2071" s="1">
        <v>486969</v>
      </c>
      <c r="K2071" s="1">
        <v>149727.546875</v>
      </c>
      <c r="L2071" s="1">
        <v>3560666</v>
      </c>
      <c r="M2071" s="1">
        <v>1.718599908053875E-2</v>
      </c>
      <c r="N2071" s="1">
        <v>0.48500344157218933</v>
      </c>
      <c r="O2071" s="1">
        <v>3.6800000816583633E-3</v>
      </c>
      <c r="P2071" s="1">
        <v>0.76144915819168091</v>
      </c>
      <c r="Q2071" s="1">
        <v>4.9999069422483444E-2</v>
      </c>
      <c r="S2071" s="1">
        <v>39</v>
      </c>
      <c r="T2071" s="1">
        <v>1</v>
      </c>
      <c r="U2071" s="1">
        <v>4197362.5</v>
      </c>
      <c r="V2071" s="1">
        <v>7.0865072309970856E-2</v>
      </c>
      <c r="W2071" s="1">
        <v>1.7173159122467041</v>
      </c>
      <c r="X2071" s="1">
        <v>1.7173159122467041</v>
      </c>
    </row>
    <row r="2072" spans="1:24" x14ac:dyDescent="0.35">
      <c r="A2072" s="1">
        <v>400200</v>
      </c>
      <c r="B2072" s="1" t="s">
        <v>2353</v>
      </c>
      <c r="C2072" s="1">
        <v>104433604</v>
      </c>
      <c r="D2072" s="1">
        <v>200</v>
      </c>
      <c r="E2072" s="1" t="s">
        <v>2468</v>
      </c>
      <c r="F2072" s="1" t="s">
        <v>96</v>
      </c>
      <c r="G2072" s="1" t="s">
        <v>429</v>
      </c>
      <c r="H2072" s="1" t="s">
        <v>916</v>
      </c>
      <c r="S2072" s="1">
        <v>40</v>
      </c>
      <c r="T2072" s="1">
        <v>1</v>
      </c>
      <c r="U2072" s="1">
        <v>0</v>
      </c>
      <c r="V2072" s="1">
        <v>0</v>
      </c>
      <c r="W2072" s="1">
        <v>-100</v>
      </c>
      <c r="X2072" s="1">
        <v>-100</v>
      </c>
    </row>
    <row r="2073" spans="1:24" x14ac:dyDescent="0.35">
      <c r="A2073" s="1">
        <v>410200</v>
      </c>
      <c r="B2073" s="1" t="s">
        <v>2354</v>
      </c>
      <c r="C2073" s="1">
        <v>104433604</v>
      </c>
      <c r="D2073" s="1">
        <v>200</v>
      </c>
      <c r="E2073" s="1" t="s">
        <v>2468</v>
      </c>
      <c r="F2073" s="1" t="s">
        <v>96</v>
      </c>
      <c r="G2073" s="1" t="s">
        <v>429</v>
      </c>
      <c r="H2073" s="1" t="s">
        <v>916</v>
      </c>
      <c r="S2073" s="1">
        <v>41</v>
      </c>
      <c r="T2073" s="1">
        <v>1</v>
      </c>
      <c r="U2073" s="1">
        <v>0</v>
      </c>
      <c r="V2073" s="1">
        <v>0</v>
      </c>
    </row>
    <row r="2074" spans="1:24" x14ac:dyDescent="0.35">
      <c r="A2074" s="1">
        <v>420200</v>
      </c>
      <c r="B2074" s="1" t="s">
        <v>2355</v>
      </c>
      <c r="C2074" s="1">
        <v>104433604</v>
      </c>
      <c r="D2074" s="1">
        <v>200</v>
      </c>
      <c r="E2074" s="1" t="s">
        <v>2468</v>
      </c>
      <c r="F2074" s="1" t="s">
        <v>96</v>
      </c>
      <c r="G2074" s="1" t="s">
        <v>429</v>
      </c>
      <c r="H2074" s="1" t="s">
        <v>916</v>
      </c>
      <c r="S2074" s="1">
        <v>42</v>
      </c>
      <c r="T2074" s="1">
        <v>1</v>
      </c>
      <c r="U2074" s="1">
        <v>0</v>
      </c>
      <c r="V2074" s="1">
        <v>0</v>
      </c>
    </row>
    <row r="2075" spans="1:24" x14ac:dyDescent="0.35">
      <c r="A2075" s="1">
        <v>430200</v>
      </c>
      <c r="B2075" s="1" t="s">
        <v>2356</v>
      </c>
      <c r="C2075" s="1">
        <v>104433604</v>
      </c>
      <c r="D2075" s="1">
        <v>200</v>
      </c>
      <c r="E2075" s="1" t="s">
        <v>2468</v>
      </c>
      <c r="F2075" s="1" t="s">
        <v>96</v>
      </c>
      <c r="G2075" s="1" t="s">
        <v>429</v>
      </c>
      <c r="H2075" s="1" t="s">
        <v>916</v>
      </c>
      <c r="S2075" s="1">
        <v>43</v>
      </c>
      <c r="T2075" s="1">
        <v>1</v>
      </c>
      <c r="U2075" s="1">
        <v>0</v>
      </c>
      <c r="V2075" s="1">
        <v>0</v>
      </c>
    </row>
    <row r="2076" spans="1:24" x14ac:dyDescent="0.35">
      <c r="A2076" s="1">
        <v>440200</v>
      </c>
      <c r="B2076" s="1" t="s">
        <v>2357</v>
      </c>
      <c r="C2076" s="1">
        <v>104433604</v>
      </c>
      <c r="D2076" s="1">
        <v>200</v>
      </c>
      <c r="E2076" s="1" t="s">
        <v>2468</v>
      </c>
      <c r="F2076" s="1" t="s">
        <v>96</v>
      </c>
      <c r="G2076" s="1" t="s">
        <v>429</v>
      </c>
      <c r="H2076" s="1" t="s">
        <v>916</v>
      </c>
      <c r="S2076" s="1">
        <v>44</v>
      </c>
      <c r="T2076" s="1">
        <v>1</v>
      </c>
      <c r="U2076" s="1">
        <v>0</v>
      </c>
      <c r="V2076" s="1">
        <v>0</v>
      </c>
    </row>
    <row r="2077" spans="1:24" x14ac:dyDescent="0.35">
      <c r="A2077" s="1">
        <v>450200</v>
      </c>
      <c r="B2077" s="1" t="s">
        <v>2358</v>
      </c>
      <c r="C2077" s="1">
        <v>104433604</v>
      </c>
      <c r="D2077" s="1">
        <v>200</v>
      </c>
      <c r="E2077" s="1" t="s">
        <v>2468</v>
      </c>
      <c r="F2077" s="1" t="s">
        <v>96</v>
      </c>
      <c r="G2077" s="1" t="s">
        <v>429</v>
      </c>
      <c r="H2077" s="1" t="s">
        <v>916</v>
      </c>
      <c r="S2077" s="1">
        <v>45</v>
      </c>
      <c r="T2077" s="1">
        <v>1</v>
      </c>
      <c r="U2077" s="1">
        <v>0</v>
      </c>
      <c r="V2077" s="1">
        <v>0</v>
      </c>
    </row>
    <row r="2078" spans="1:24" x14ac:dyDescent="0.35">
      <c r="A2078" s="1">
        <v>460200</v>
      </c>
      <c r="B2078" s="1" t="s">
        <v>2359</v>
      </c>
      <c r="C2078" s="1">
        <v>104433604</v>
      </c>
      <c r="D2078" s="1">
        <v>200</v>
      </c>
      <c r="E2078" s="1" t="s">
        <v>2468</v>
      </c>
      <c r="F2078" s="1" t="s">
        <v>96</v>
      </c>
      <c r="G2078" s="1" t="s">
        <v>429</v>
      </c>
      <c r="H2078" s="1" t="s">
        <v>916</v>
      </c>
      <c r="S2078" s="1">
        <v>46</v>
      </c>
      <c r="T2078" s="1">
        <v>1</v>
      </c>
      <c r="U2078" s="1">
        <v>0</v>
      </c>
      <c r="V2078" s="1">
        <v>0</v>
      </c>
    </row>
    <row r="2079" spans="1:24" x14ac:dyDescent="0.35">
      <c r="A2079" s="1">
        <v>470200</v>
      </c>
      <c r="B2079" s="1" t="s">
        <v>2360</v>
      </c>
      <c r="C2079" s="1">
        <v>104433604</v>
      </c>
      <c r="D2079" s="1">
        <v>200</v>
      </c>
      <c r="E2079" s="1" t="s">
        <v>2468</v>
      </c>
      <c r="F2079" s="1" t="s">
        <v>96</v>
      </c>
      <c r="G2079" s="1" t="s">
        <v>429</v>
      </c>
      <c r="H2079" s="1" t="s">
        <v>916</v>
      </c>
      <c r="S2079" s="1">
        <v>47</v>
      </c>
      <c r="T2079" s="1">
        <v>1</v>
      </c>
      <c r="U2079" s="1">
        <v>0</v>
      </c>
      <c r="V2079" s="1">
        <v>0</v>
      </c>
    </row>
    <row r="2080" spans="1:24" x14ac:dyDescent="0.35">
      <c r="A2080" s="1">
        <v>480200</v>
      </c>
      <c r="B2080" s="1" t="s">
        <v>2361</v>
      </c>
      <c r="C2080" s="1">
        <v>104433604</v>
      </c>
      <c r="D2080" s="1">
        <v>200</v>
      </c>
      <c r="E2080" s="1" t="s">
        <v>2468</v>
      </c>
      <c r="F2080" s="1" t="s">
        <v>96</v>
      </c>
      <c r="G2080" s="1" t="s">
        <v>429</v>
      </c>
      <c r="H2080" s="1" t="s">
        <v>916</v>
      </c>
      <c r="S2080" s="1">
        <v>48</v>
      </c>
      <c r="T2080" s="1">
        <v>1</v>
      </c>
      <c r="U2080" s="1">
        <v>0</v>
      </c>
      <c r="V2080" s="1">
        <v>0</v>
      </c>
    </row>
    <row r="2081" spans="1:24" x14ac:dyDescent="0.35">
      <c r="A2081" s="1">
        <v>290220</v>
      </c>
      <c r="B2081" s="1" t="s">
        <v>2341</v>
      </c>
      <c r="C2081" s="1">
        <v>104433903</v>
      </c>
      <c r="D2081" s="1">
        <v>220</v>
      </c>
      <c r="E2081" s="1" t="s">
        <v>2469</v>
      </c>
      <c r="F2081" s="1" t="s">
        <v>96</v>
      </c>
      <c r="G2081" s="1" t="s">
        <v>429</v>
      </c>
      <c r="H2081" s="1" t="s">
        <v>916</v>
      </c>
      <c r="I2081" s="1">
        <v>752224.98</v>
      </c>
      <c r="K2081" s="1">
        <v>221294</v>
      </c>
      <c r="L2081" s="1">
        <v>6562434</v>
      </c>
      <c r="S2081" s="1">
        <v>29</v>
      </c>
      <c r="T2081" s="1">
        <v>1</v>
      </c>
      <c r="U2081" s="1">
        <v>7535953</v>
      </c>
      <c r="V2081" s="1">
        <v>0</v>
      </c>
    </row>
    <row r="2082" spans="1:24" x14ac:dyDescent="0.35">
      <c r="A2082" s="1">
        <v>300220</v>
      </c>
      <c r="B2082" s="1" t="s">
        <v>2343</v>
      </c>
      <c r="C2082" s="1">
        <v>104433903</v>
      </c>
      <c r="D2082" s="1">
        <v>220</v>
      </c>
      <c r="E2082" s="1" t="s">
        <v>2469</v>
      </c>
      <c r="F2082" s="1" t="s">
        <v>96</v>
      </c>
      <c r="G2082" s="1" t="s">
        <v>429</v>
      </c>
      <c r="H2082" s="1" t="s">
        <v>916</v>
      </c>
      <c r="I2082" s="1">
        <v>761003.55</v>
      </c>
      <c r="K2082" s="1">
        <v>221294</v>
      </c>
      <c r="L2082" s="1">
        <v>6662014.5</v>
      </c>
      <c r="M2082" s="1">
        <v>9.9580496549606323E-2</v>
      </c>
      <c r="N2082" s="1">
        <v>1.5174324512481689</v>
      </c>
      <c r="O2082" s="1">
        <v>8.778570219874382E-3</v>
      </c>
      <c r="P2082" s="1">
        <v>1.1670138835906982</v>
      </c>
      <c r="Q2082" s="1">
        <v>0</v>
      </c>
      <c r="S2082" s="1">
        <v>30</v>
      </c>
      <c r="T2082" s="1">
        <v>1</v>
      </c>
      <c r="U2082" s="1">
        <v>7644312</v>
      </c>
      <c r="V2082" s="1">
        <v>0.10835906863212585</v>
      </c>
      <c r="W2082" s="1">
        <v>1.4378937482833862</v>
      </c>
      <c r="X2082" s="1">
        <v>1.4378937482833862</v>
      </c>
    </row>
    <row r="2083" spans="1:24" x14ac:dyDescent="0.35">
      <c r="A2083" s="1">
        <v>310220</v>
      </c>
      <c r="B2083" s="1" t="s">
        <v>2344</v>
      </c>
      <c r="C2083" s="1">
        <v>104433903</v>
      </c>
      <c r="D2083" s="1">
        <v>220</v>
      </c>
      <c r="E2083" s="1" t="s">
        <v>2469</v>
      </c>
      <c r="F2083" s="1" t="s">
        <v>96</v>
      </c>
      <c r="G2083" s="1" t="s">
        <v>429</v>
      </c>
      <c r="H2083" s="1" t="s">
        <v>916</v>
      </c>
      <c r="I2083" s="1">
        <v>764292.28</v>
      </c>
      <c r="K2083" s="1">
        <v>221294</v>
      </c>
      <c r="L2083" s="1">
        <v>6693012.5</v>
      </c>
      <c r="M2083" s="1">
        <v>3.0998000875115395E-2</v>
      </c>
      <c r="N2083" s="1">
        <v>0.46529468894004822</v>
      </c>
      <c r="O2083" s="1">
        <v>3.2887300476431847E-3</v>
      </c>
      <c r="P2083" s="1">
        <v>0.43215698003768921</v>
      </c>
      <c r="Q2083" s="1">
        <v>0</v>
      </c>
      <c r="S2083" s="1">
        <v>31</v>
      </c>
      <c r="T2083" s="1">
        <v>1</v>
      </c>
      <c r="U2083" s="1">
        <v>7678599</v>
      </c>
      <c r="V2083" s="1">
        <v>3.4286729991436005E-2</v>
      </c>
      <c r="W2083" s="1">
        <v>0.44852957129478455</v>
      </c>
      <c r="X2083" s="1">
        <v>0.44852957129478455</v>
      </c>
    </row>
    <row r="2084" spans="1:24" x14ac:dyDescent="0.35">
      <c r="A2084" s="1">
        <v>320220</v>
      </c>
      <c r="B2084" s="1" t="s">
        <v>2345</v>
      </c>
      <c r="C2084" s="1">
        <v>104433903</v>
      </c>
      <c r="D2084" s="1">
        <v>220</v>
      </c>
      <c r="E2084" s="1" t="s">
        <v>2469</v>
      </c>
      <c r="F2084" s="1" t="s">
        <v>96</v>
      </c>
      <c r="G2084" s="1" t="s">
        <v>429</v>
      </c>
      <c r="H2084" s="1" t="s">
        <v>916</v>
      </c>
      <c r="I2084" s="1">
        <v>762379.9</v>
      </c>
      <c r="K2084" s="1">
        <v>221294</v>
      </c>
      <c r="L2084" s="1">
        <v>6725724</v>
      </c>
      <c r="M2084" s="1">
        <v>3.2711498439311981E-2</v>
      </c>
      <c r="N2084" s="1">
        <v>0.48874107003211975</v>
      </c>
      <c r="O2084" s="1">
        <v>-1.9123799866065383E-3</v>
      </c>
      <c r="P2084" s="1">
        <v>-0.2502157986164093</v>
      </c>
      <c r="Q2084" s="1">
        <v>0</v>
      </c>
      <c r="S2084" s="1">
        <v>32</v>
      </c>
      <c r="T2084" s="1">
        <v>1</v>
      </c>
      <c r="U2084" s="1">
        <v>7709398</v>
      </c>
      <c r="V2084" s="1">
        <v>3.0799118801951408E-2</v>
      </c>
      <c r="W2084" s="1">
        <v>0.40110182762145996</v>
      </c>
      <c r="X2084" s="1">
        <v>0.40110182762145996</v>
      </c>
    </row>
    <row r="2085" spans="1:24" x14ac:dyDescent="0.35">
      <c r="A2085" s="1">
        <v>330220</v>
      </c>
      <c r="B2085" s="1" t="s">
        <v>2346</v>
      </c>
      <c r="C2085" s="1">
        <v>104433903</v>
      </c>
      <c r="D2085" s="1">
        <v>220</v>
      </c>
      <c r="E2085" s="1" t="s">
        <v>2469</v>
      </c>
      <c r="F2085" s="1" t="s">
        <v>96</v>
      </c>
      <c r="G2085" s="1" t="s">
        <v>429</v>
      </c>
      <c r="H2085" s="1" t="s">
        <v>916</v>
      </c>
      <c r="I2085" s="1">
        <v>785128.92</v>
      </c>
      <c r="K2085" s="1">
        <v>221294</v>
      </c>
      <c r="L2085" s="1">
        <v>6762489.5</v>
      </c>
      <c r="M2085" s="1">
        <v>3.6765500903129578E-2</v>
      </c>
      <c r="N2085" s="1">
        <v>0.54664003849029541</v>
      </c>
      <c r="O2085" s="1">
        <v>2.2749019786715508E-2</v>
      </c>
      <c r="P2085" s="1">
        <v>2.9839479923248291</v>
      </c>
      <c r="Q2085" s="1">
        <v>0</v>
      </c>
      <c r="S2085" s="1">
        <v>33</v>
      </c>
      <c r="T2085" s="1">
        <v>1</v>
      </c>
      <c r="U2085" s="1">
        <v>7768912.5</v>
      </c>
      <c r="V2085" s="1">
        <v>5.9514522552490234E-2</v>
      </c>
      <c r="W2085" s="1">
        <v>0.7719733715057373</v>
      </c>
      <c r="X2085" s="1">
        <v>0.7719733715057373</v>
      </c>
    </row>
    <row r="2086" spans="1:24" x14ac:dyDescent="0.35">
      <c r="A2086" s="1">
        <v>340220</v>
      </c>
      <c r="B2086" s="1" t="s">
        <v>2347</v>
      </c>
      <c r="C2086" s="1">
        <v>104433903</v>
      </c>
      <c r="D2086" s="1">
        <v>220</v>
      </c>
      <c r="E2086" s="1" t="s">
        <v>2469</v>
      </c>
      <c r="F2086" s="1" t="s">
        <v>96</v>
      </c>
      <c r="G2086" s="1" t="s">
        <v>429</v>
      </c>
      <c r="H2086" s="1" t="s">
        <v>916</v>
      </c>
      <c r="I2086" s="1">
        <v>785108.21</v>
      </c>
      <c r="K2086" s="1">
        <v>221294</v>
      </c>
      <c r="L2086" s="1">
        <v>6762486.5</v>
      </c>
      <c r="M2086" s="1">
        <v>-3.0000001061125658E-6</v>
      </c>
      <c r="N2086" s="1">
        <v>-4.43623612227384E-5</v>
      </c>
      <c r="O2086" s="1">
        <v>-2.0710000171675347E-5</v>
      </c>
      <c r="P2086" s="1">
        <v>-2.6377832982689142E-3</v>
      </c>
      <c r="Q2086" s="1">
        <v>0</v>
      </c>
      <c r="S2086" s="1">
        <v>34</v>
      </c>
      <c r="T2086" s="1">
        <v>1</v>
      </c>
      <c r="U2086" s="1">
        <v>7768888.5</v>
      </c>
      <c r="V2086" s="1">
        <v>-2.3709999368293211E-5</v>
      </c>
      <c r="W2086" s="1">
        <v>-3.0892353970557451E-4</v>
      </c>
      <c r="X2086" s="1">
        <v>-3.0892353970557451E-4</v>
      </c>
    </row>
    <row r="2087" spans="1:24" x14ac:dyDescent="0.35">
      <c r="A2087" s="1">
        <v>350220</v>
      </c>
      <c r="B2087" s="1" t="s">
        <v>2348</v>
      </c>
      <c r="C2087" s="1">
        <v>104433903</v>
      </c>
      <c r="D2087" s="1">
        <v>220</v>
      </c>
      <c r="E2087" s="1" t="s">
        <v>2469</v>
      </c>
      <c r="F2087" s="1" t="s">
        <v>96</v>
      </c>
      <c r="G2087" s="1" t="s">
        <v>429</v>
      </c>
      <c r="H2087" s="1" t="s">
        <v>916</v>
      </c>
      <c r="I2087" s="1">
        <v>797563.54</v>
      </c>
      <c r="K2087" s="1">
        <v>221294</v>
      </c>
      <c r="L2087" s="1">
        <v>6781907</v>
      </c>
      <c r="M2087" s="1">
        <v>1.9420500844717026E-2</v>
      </c>
      <c r="N2087" s="1">
        <v>0.2871798574924469</v>
      </c>
      <c r="O2087" s="1">
        <v>1.2455330230295658E-2</v>
      </c>
      <c r="P2087" s="1">
        <v>1.5864475965499878</v>
      </c>
      <c r="Q2087" s="1">
        <v>0</v>
      </c>
      <c r="S2087" s="1">
        <v>35</v>
      </c>
      <c r="T2087" s="1">
        <v>1</v>
      </c>
      <c r="U2087" s="1">
        <v>7800764.5</v>
      </c>
      <c r="V2087" s="1">
        <v>3.1875830143690109E-2</v>
      </c>
      <c r="W2087" s="1">
        <v>0.41030323505401611</v>
      </c>
      <c r="X2087" s="1">
        <v>0.41030323505401611</v>
      </c>
    </row>
    <row r="2088" spans="1:24" x14ac:dyDescent="0.35">
      <c r="A2088" s="1">
        <v>360220</v>
      </c>
      <c r="B2088" s="1" t="s">
        <v>2349</v>
      </c>
      <c r="C2088" s="1">
        <v>104433903</v>
      </c>
      <c r="D2088" s="1">
        <v>220</v>
      </c>
      <c r="E2088" s="1" t="s">
        <v>2469</v>
      </c>
      <c r="F2088" s="1" t="s">
        <v>96</v>
      </c>
      <c r="G2088" s="1" t="s">
        <v>429</v>
      </c>
      <c r="H2088" s="1" t="s">
        <v>916</v>
      </c>
      <c r="I2088" s="1">
        <v>840876.02</v>
      </c>
      <c r="K2088" s="1">
        <v>221294</v>
      </c>
      <c r="L2088" s="1">
        <v>6955022.5</v>
      </c>
      <c r="M2088" s="1">
        <v>0.17311550676822662</v>
      </c>
      <c r="N2088" s="1">
        <v>2.5526080131530762</v>
      </c>
      <c r="O2088" s="1">
        <v>4.3312478810548782E-2</v>
      </c>
      <c r="P2088" s="1">
        <v>5.4305992126464844</v>
      </c>
      <c r="Q2088" s="1">
        <v>0</v>
      </c>
      <c r="S2088" s="1">
        <v>36</v>
      </c>
      <c r="T2088" s="1">
        <v>1</v>
      </c>
      <c r="U2088" s="1">
        <v>8017192.5</v>
      </c>
      <c r="V2088" s="1">
        <v>0.21642798185348511</v>
      </c>
      <c r="W2088" s="1">
        <v>2.7744460105895996</v>
      </c>
      <c r="X2088" s="1">
        <v>2.7744460105895996</v>
      </c>
    </row>
    <row r="2089" spans="1:24" x14ac:dyDescent="0.35">
      <c r="A2089" s="1">
        <v>370220</v>
      </c>
      <c r="B2089" s="1" t="s">
        <v>2350</v>
      </c>
      <c r="C2089" s="1">
        <v>104433903</v>
      </c>
      <c r="D2089" s="1">
        <v>220</v>
      </c>
      <c r="E2089" s="1" t="s">
        <v>2469</v>
      </c>
      <c r="F2089" s="1" t="s">
        <v>96</v>
      </c>
      <c r="G2089" s="1" t="s">
        <v>429</v>
      </c>
      <c r="H2089" s="1" t="s">
        <v>916</v>
      </c>
      <c r="I2089" s="1">
        <v>850200.17</v>
      </c>
      <c r="K2089" s="1">
        <v>221294</v>
      </c>
      <c r="L2089" s="1">
        <v>7126768.5</v>
      </c>
      <c r="M2089" s="1">
        <v>0.17174600064754486</v>
      </c>
      <c r="N2089" s="1">
        <v>2.4693808555603027</v>
      </c>
      <c r="O2089" s="1">
        <v>9.3241501599550247E-3</v>
      </c>
      <c r="P2089" s="1">
        <v>1.1088614463806152</v>
      </c>
      <c r="Q2089" s="1">
        <v>0</v>
      </c>
      <c r="S2089" s="1">
        <v>37</v>
      </c>
      <c r="T2089" s="1">
        <v>1</v>
      </c>
      <c r="U2089" s="1">
        <v>8198263</v>
      </c>
      <c r="V2089" s="1">
        <v>0.18107014894485474</v>
      </c>
      <c r="W2089" s="1">
        <v>2.2585275173187256</v>
      </c>
      <c r="X2089" s="1">
        <v>2.2585275173187256</v>
      </c>
    </row>
    <row r="2090" spans="1:24" x14ac:dyDescent="0.35">
      <c r="A2090" s="1">
        <v>380220</v>
      </c>
      <c r="B2090" s="1" t="s">
        <v>2351</v>
      </c>
      <c r="C2090" s="1">
        <v>104433903</v>
      </c>
      <c r="D2090" s="1">
        <v>220</v>
      </c>
      <c r="E2090" s="1" t="s">
        <v>2469</v>
      </c>
      <c r="F2090" s="1" t="s">
        <v>96</v>
      </c>
      <c r="G2090" s="1" t="s">
        <v>429</v>
      </c>
      <c r="H2090" s="1" t="s">
        <v>916</v>
      </c>
      <c r="I2090" s="1">
        <v>866830</v>
      </c>
      <c r="K2090" s="1">
        <v>221294</v>
      </c>
      <c r="L2090" s="1">
        <v>7190625</v>
      </c>
      <c r="M2090" s="1">
        <v>6.3856497406959534E-2</v>
      </c>
      <c r="N2090" s="1">
        <v>0.89600920677185059</v>
      </c>
      <c r="O2090" s="1">
        <v>1.6629830002784729E-2</v>
      </c>
      <c r="P2090" s="1">
        <v>1.9559899568557739</v>
      </c>
      <c r="Q2090" s="1">
        <v>0</v>
      </c>
      <c r="S2090" s="1">
        <v>38</v>
      </c>
      <c r="T2090" s="1">
        <v>1</v>
      </c>
      <c r="U2090" s="1">
        <v>8278749</v>
      </c>
      <c r="V2090" s="1">
        <v>8.0486327409744263E-2</v>
      </c>
      <c r="W2090" s="1">
        <v>0.98174452781677246</v>
      </c>
      <c r="X2090" s="1">
        <v>0.98174452781677246</v>
      </c>
    </row>
    <row r="2091" spans="1:24" x14ac:dyDescent="0.35">
      <c r="A2091" s="1">
        <v>390220</v>
      </c>
      <c r="B2091" s="1" t="s">
        <v>2352</v>
      </c>
      <c r="C2091" s="1">
        <v>104433903</v>
      </c>
      <c r="D2091" s="1">
        <v>220</v>
      </c>
      <c r="E2091" s="1" t="s">
        <v>2469</v>
      </c>
      <c r="F2091" s="1" t="s">
        <v>96</v>
      </c>
      <c r="G2091" s="1" t="s">
        <v>429</v>
      </c>
      <c r="H2091" s="1" t="s">
        <v>916</v>
      </c>
      <c r="I2091" s="1">
        <v>871016</v>
      </c>
      <c r="K2091" s="1">
        <v>271294</v>
      </c>
      <c r="L2091" s="1">
        <v>7220377</v>
      </c>
      <c r="M2091" s="1">
        <v>2.975199930369854E-2</v>
      </c>
      <c r="N2091" s="1">
        <v>0.4137609601020813</v>
      </c>
      <c r="O2091" s="1">
        <v>4.1860002093017101E-3</v>
      </c>
      <c r="P2091" s="1">
        <v>0.48290899395942688</v>
      </c>
      <c r="Q2091" s="1">
        <v>5.000000074505806E-2</v>
      </c>
      <c r="S2091" s="1">
        <v>39</v>
      </c>
      <c r="T2091" s="1">
        <v>1</v>
      </c>
      <c r="U2091" s="1">
        <v>8362687</v>
      </c>
      <c r="V2091" s="1">
        <v>8.3938002586364746E-2</v>
      </c>
      <c r="W2091" s="1">
        <v>1.013897180557251</v>
      </c>
      <c r="X2091" s="1">
        <v>1.013897180557251</v>
      </c>
    </row>
    <row r="2092" spans="1:24" x14ac:dyDescent="0.35">
      <c r="A2092" s="1">
        <v>400220</v>
      </c>
      <c r="B2092" s="1" t="s">
        <v>2353</v>
      </c>
      <c r="C2092" s="1">
        <v>104433903</v>
      </c>
      <c r="D2092" s="1">
        <v>220</v>
      </c>
      <c r="E2092" s="1" t="s">
        <v>2469</v>
      </c>
      <c r="F2092" s="1" t="s">
        <v>96</v>
      </c>
      <c r="G2092" s="1" t="s">
        <v>429</v>
      </c>
      <c r="H2092" s="1" t="s">
        <v>916</v>
      </c>
      <c r="S2092" s="1">
        <v>40</v>
      </c>
      <c r="T2092" s="1">
        <v>1</v>
      </c>
      <c r="U2092" s="1">
        <v>0</v>
      </c>
      <c r="V2092" s="1">
        <v>0</v>
      </c>
      <c r="W2092" s="1">
        <v>-100</v>
      </c>
      <c r="X2092" s="1">
        <v>-100</v>
      </c>
    </row>
    <row r="2093" spans="1:24" x14ac:dyDescent="0.35">
      <c r="A2093" s="1">
        <v>410220</v>
      </c>
      <c r="B2093" s="1" t="s">
        <v>2354</v>
      </c>
      <c r="C2093" s="1">
        <v>104433903</v>
      </c>
      <c r="D2093" s="1">
        <v>220</v>
      </c>
      <c r="E2093" s="1" t="s">
        <v>2469</v>
      </c>
      <c r="F2093" s="1" t="s">
        <v>96</v>
      </c>
      <c r="G2093" s="1" t="s">
        <v>429</v>
      </c>
      <c r="H2093" s="1" t="s">
        <v>916</v>
      </c>
      <c r="S2093" s="1">
        <v>41</v>
      </c>
      <c r="T2093" s="1">
        <v>1</v>
      </c>
      <c r="U2093" s="1">
        <v>0</v>
      </c>
      <c r="V2093" s="1">
        <v>0</v>
      </c>
    </row>
    <row r="2094" spans="1:24" x14ac:dyDescent="0.35">
      <c r="A2094" s="1">
        <v>420220</v>
      </c>
      <c r="B2094" s="1" t="s">
        <v>2355</v>
      </c>
      <c r="C2094" s="1">
        <v>104433903</v>
      </c>
      <c r="D2094" s="1">
        <v>220</v>
      </c>
      <c r="E2094" s="1" t="s">
        <v>2469</v>
      </c>
      <c r="F2094" s="1" t="s">
        <v>96</v>
      </c>
      <c r="G2094" s="1" t="s">
        <v>429</v>
      </c>
      <c r="H2094" s="1" t="s">
        <v>916</v>
      </c>
      <c r="S2094" s="1">
        <v>42</v>
      </c>
      <c r="T2094" s="1">
        <v>1</v>
      </c>
      <c r="U2094" s="1">
        <v>0</v>
      </c>
      <c r="V2094" s="1">
        <v>0</v>
      </c>
    </row>
    <row r="2095" spans="1:24" x14ac:dyDescent="0.35">
      <c r="A2095" s="1">
        <v>430220</v>
      </c>
      <c r="B2095" s="1" t="s">
        <v>2356</v>
      </c>
      <c r="C2095" s="1">
        <v>104433903</v>
      </c>
      <c r="D2095" s="1">
        <v>220</v>
      </c>
      <c r="E2095" s="1" t="s">
        <v>2469</v>
      </c>
      <c r="F2095" s="1" t="s">
        <v>96</v>
      </c>
      <c r="G2095" s="1" t="s">
        <v>429</v>
      </c>
      <c r="H2095" s="1" t="s">
        <v>916</v>
      </c>
      <c r="S2095" s="1">
        <v>43</v>
      </c>
      <c r="T2095" s="1">
        <v>1</v>
      </c>
      <c r="U2095" s="1">
        <v>0</v>
      </c>
      <c r="V2095" s="1">
        <v>0</v>
      </c>
    </row>
    <row r="2096" spans="1:24" x14ac:dyDescent="0.35">
      <c r="A2096" s="1">
        <v>440220</v>
      </c>
      <c r="B2096" s="1" t="s">
        <v>2357</v>
      </c>
      <c r="C2096" s="1">
        <v>104433903</v>
      </c>
      <c r="D2096" s="1">
        <v>220</v>
      </c>
      <c r="E2096" s="1" t="s">
        <v>2469</v>
      </c>
      <c r="F2096" s="1" t="s">
        <v>96</v>
      </c>
      <c r="G2096" s="1" t="s">
        <v>429</v>
      </c>
      <c r="H2096" s="1" t="s">
        <v>916</v>
      </c>
      <c r="S2096" s="1">
        <v>44</v>
      </c>
      <c r="T2096" s="1">
        <v>1</v>
      </c>
      <c r="U2096" s="1">
        <v>0</v>
      </c>
      <c r="V2096" s="1">
        <v>0</v>
      </c>
    </row>
    <row r="2097" spans="1:24" x14ac:dyDescent="0.35">
      <c r="A2097" s="1">
        <v>450220</v>
      </c>
      <c r="B2097" s="1" t="s">
        <v>2358</v>
      </c>
      <c r="C2097" s="1">
        <v>104433903</v>
      </c>
      <c r="D2097" s="1">
        <v>220</v>
      </c>
      <c r="E2097" s="1" t="s">
        <v>2469</v>
      </c>
      <c r="F2097" s="1" t="s">
        <v>96</v>
      </c>
      <c r="G2097" s="1" t="s">
        <v>429</v>
      </c>
      <c r="H2097" s="1" t="s">
        <v>916</v>
      </c>
      <c r="S2097" s="1">
        <v>45</v>
      </c>
      <c r="T2097" s="1">
        <v>1</v>
      </c>
      <c r="U2097" s="1">
        <v>0</v>
      </c>
      <c r="V2097" s="1">
        <v>0</v>
      </c>
    </row>
    <row r="2098" spans="1:24" x14ac:dyDescent="0.35">
      <c r="A2098" s="1">
        <v>460220</v>
      </c>
      <c r="B2098" s="1" t="s">
        <v>2359</v>
      </c>
      <c r="C2098" s="1">
        <v>104433903</v>
      </c>
      <c r="D2098" s="1">
        <v>220</v>
      </c>
      <c r="E2098" s="1" t="s">
        <v>2469</v>
      </c>
      <c r="F2098" s="1" t="s">
        <v>96</v>
      </c>
      <c r="G2098" s="1" t="s">
        <v>429</v>
      </c>
      <c r="H2098" s="1" t="s">
        <v>916</v>
      </c>
      <c r="S2098" s="1">
        <v>46</v>
      </c>
      <c r="T2098" s="1">
        <v>1</v>
      </c>
      <c r="U2098" s="1">
        <v>0</v>
      </c>
      <c r="V2098" s="1">
        <v>0</v>
      </c>
    </row>
    <row r="2099" spans="1:24" x14ac:dyDescent="0.35">
      <c r="A2099" s="1">
        <v>470220</v>
      </c>
      <c r="B2099" s="1" t="s">
        <v>2360</v>
      </c>
      <c r="C2099" s="1">
        <v>104433903</v>
      </c>
      <c r="D2099" s="1">
        <v>220</v>
      </c>
      <c r="E2099" s="1" t="s">
        <v>2469</v>
      </c>
      <c r="F2099" s="1" t="s">
        <v>96</v>
      </c>
      <c r="G2099" s="1" t="s">
        <v>429</v>
      </c>
      <c r="H2099" s="1" t="s">
        <v>916</v>
      </c>
      <c r="S2099" s="1">
        <v>47</v>
      </c>
      <c r="T2099" s="1">
        <v>1</v>
      </c>
      <c r="U2099" s="1">
        <v>0</v>
      </c>
      <c r="V2099" s="1">
        <v>0</v>
      </c>
    </row>
    <row r="2100" spans="1:24" x14ac:dyDescent="0.35">
      <c r="A2100" s="1">
        <v>480220</v>
      </c>
      <c r="B2100" s="1" t="s">
        <v>2361</v>
      </c>
      <c r="C2100" s="1">
        <v>104433903</v>
      </c>
      <c r="D2100" s="1">
        <v>220</v>
      </c>
      <c r="E2100" s="1" t="s">
        <v>2469</v>
      </c>
      <c r="F2100" s="1" t="s">
        <v>96</v>
      </c>
      <c r="G2100" s="1" t="s">
        <v>429</v>
      </c>
      <c r="H2100" s="1" t="s">
        <v>916</v>
      </c>
      <c r="S2100" s="1">
        <v>48</v>
      </c>
      <c r="T2100" s="1">
        <v>1</v>
      </c>
      <c r="U2100" s="1">
        <v>0</v>
      </c>
      <c r="V2100" s="1">
        <v>0</v>
      </c>
    </row>
    <row r="2101" spans="1:24" x14ac:dyDescent="0.35">
      <c r="A2101" s="1">
        <v>290245</v>
      </c>
      <c r="B2101" s="1" t="s">
        <v>2341</v>
      </c>
      <c r="C2101" s="1">
        <v>104435003</v>
      </c>
      <c r="D2101" s="1">
        <v>245</v>
      </c>
      <c r="E2101" s="1" t="s">
        <v>2470</v>
      </c>
      <c r="F2101" s="1" t="s">
        <v>96</v>
      </c>
      <c r="G2101" s="1" t="s">
        <v>429</v>
      </c>
      <c r="H2101" s="1" t="s">
        <v>916</v>
      </c>
      <c r="I2101" s="1">
        <v>848085.6</v>
      </c>
      <c r="K2101" s="1">
        <v>190721</v>
      </c>
      <c r="L2101" s="1">
        <v>5288549.5</v>
      </c>
      <c r="S2101" s="1">
        <v>29</v>
      </c>
      <c r="T2101" s="1">
        <v>1</v>
      </c>
      <c r="U2101" s="1">
        <v>6327356</v>
      </c>
      <c r="V2101" s="1">
        <v>0</v>
      </c>
    </row>
    <row r="2102" spans="1:24" x14ac:dyDescent="0.35">
      <c r="A2102" s="1">
        <v>300245</v>
      </c>
      <c r="B2102" s="1" t="s">
        <v>2343</v>
      </c>
      <c r="C2102" s="1">
        <v>104435003</v>
      </c>
      <c r="D2102" s="1">
        <v>245</v>
      </c>
      <c r="E2102" s="1" t="s">
        <v>2470</v>
      </c>
      <c r="F2102" s="1" t="s">
        <v>96</v>
      </c>
      <c r="G2102" s="1" t="s">
        <v>429</v>
      </c>
      <c r="H2102" s="1" t="s">
        <v>916</v>
      </c>
      <c r="I2102" s="1">
        <v>857147.45</v>
      </c>
      <c r="K2102" s="1">
        <v>238543</v>
      </c>
      <c r="L2102" s="1">
        <v>5379587.5</v>
      </c>
      <c r="M2102" s="1">
        <v>9.103800356388092E-2</v>
      </c>
      <c r="N2102" s="1">
        <v>1.7214171886444092</v>
      </c>
      <c r="O2102" s="1">
        <v>9.0618496760725975E-3</v>
      </c>
      <c r="P2102" s="1">
        <v>1.0685064792633057</v>
      </c>
      <c r="Q2102" s="1">
        <v>4.7821998596191406E-2</v>
      </c>
      <c r="S2102" s="1">
        <v>30</v>
      </c>
      <c r="T2102" s="1">
        <v>1</v>
      </c>
      <c r="U2102" s="1">
        <v>6475278</v>
      </c>
      <c r="V2102" s="1">
        <v>0.1479218602180481</v>
      </c>
      <c r="W2102" s="1">
        <v>2.3378169536590576</v>
      </c>
      <c r="X2102" s="1">
        <v>2.3378169536590576</v>
      </c>
    </row>
    <row r="2103" spans="1:24" x14ac:dyDescent="0.35">
      <c r="A2103" s="1">
        <v>310245</v>
      </c>
      <c r="B2103" s="1" t="s">
        <v>2344</v>
      </c>
      <c r="C2103" s="1">
        <v>104435003</v>
      </c>
      <c r="D2103" s="1">
        <v>245</v>
      </c>
      <c r="E2103" s="1" t="s">
        <v>2470</v>
      </c>
      <c r="F2103" s="1" t="s">
        <v>96</v>
      </c>
      <c r="G2103" s="1" t="s">
        <v>429</v>
      </c>
      <c r="H2103" s="1" t="s">
        <v>916</v>
      </c>
      <c r="I2103" s="1">
        <v>875670.62</v>
      </c>
      <c r="K2103" s="1">
        <v>214632</v>
      </c>
      <c r="L2103" s="1">
        <v>5425810</v>
      </c>
      <c r="M2103" s="1">
        <v>4.6222500503063202E-2</v>
      </c>
      <c r="N2103" s="1">
        <v>0.85922014713287354</v>
      </c>
      <c r="O2103" s="1">
        <v>1.8523169681429863E-2</v>
      </c>
      <c r="P2103" s="1">
        <v>2.161024808883667</v>
      </c>
      <c r="Q2103" s="1">
        <v>-2.3910999298095703E-2</v>
      </c>
      <c r="S2103" s="1">
        <v>31</v>
      </c>
      <c r="T2103" s="1">
        <v>1</v>
      </c>
      <c r="U2103" s="1">
        <v>6516112.5</v>
      </c>
      <c r="V2103" s="1">
        <v>4.0834672749042511E-2</v>
      </c>
      <c r="W2103" s="1">
        <v>0.63062155246734619</v>
      </c>
      <c r="X2103" s="1">
        <v>0.63062155246734619</v>
      </c>
    </row>
    <row r="2104" spans="1:24" x14ac:dyDescent="0.35">
      <c r="A2104" s="1">
        <v>320245</v>
      </c>
      <c r="B2104" s="1" t="s">
        <v>2345</v>
      </c>
      <c r="C2104" s="1">
        <v>104435003</v>
      </c>
      <c r="D2104" s="1">
        <v>245</v>
      </c>
      <c r="E2104" s="1" t="s">
        <v>2470</v>
      </c>
      <c r="F2104" s="1" t="s">
        <v>96</v>
      </c>
      <c r="G2104" s="1" t="s">
        <v>429</v>
      </c>
      <c r="H2104" s="1" t="s">
        <v>916</v>
      </c>
      <c r="I2104" s="1">
        <v>870220.79</v>
      </c>
      <c r="K2104" s="1">
        <v>214632</v>
      </c>
      <c r="L2104" s="1">
        <v>5463091.5</v>
      </c>
      <c r="M2104" s="1">
        <v>3.7281498312950134E-2</v>
      </c>
      <c r="N2104" s="1">
        <v>0.68711400032043457</v>
      </c>
      <c r="O2104" s="1">
        <v>-5.4498300887644291E-3</v>
      </c>
      <c r="P2104" s="1">
        <v>-0.6223607063293457</v>
      </c>
      <c r="Q2104" s="1">
        <v>0</v>
      </c>
      <c r="S2104" s="1">
        <v>32</v>
      </c>
      <c r="T2104" s="1">
        <v>1</v>
      </c>
      <c r="U2104" s="1">
        <v>6547944</v>
      </c>
      <c r="V2104" s="1">
        <v>3.1831666827201843E-2</v>
      </c>
      <c r="W2104" s="1">
        <v>0.48850446939468384</v>
      </c>
      <c r="X2104" s="1">
        <v>0.48850446939468384</v>
      </c>
    </row>
    <row r="2105" spans="1:24" x14ac:dyDescent="0.35">
      <c r="A2105" s="1">
        <v>330245</v>
      </c>
      <c r="B2105" s="1" t="s">
        <v>2346</v>
      </c>
      <c r="C2105" s="1">
        <v>104435003</v>
      </c>
      <c r="D2105" s="1">
        <v>245</v>
      </c>
      <c r="E2105" s="1" t="s">
        <v>2470</v>
      </c>
      <c r="F2105" s="1" t="s">
        <v>96</v>
      </c>
      <c r="G2105" s="1" t="s">
        <v>429</v>
      </c>
      <c r="H2105" s="1" t="s">
        <v>916</v>
      </c>
      <c r="I2105" s="1">
        <v>908321.96</v>
      </c>
      <c r="K2105" s="1">
        <v>214632</v>
      </c>
      <c r="L2105" s="1">
        <v>5512447.5</v>
      </c>
      <c r="M2105" s="1">
        <v>4.9355998635292053E-2</v>
      </c>
      <c r="N2105" s="1">
        <v>0.90344452857971191</v>
      </c>
      <c r="O2105" s="1">
        <v>3.8101170212030411E-2</v>
      </c>
      <c r="P2105" s="1">
        <v>4.378333568572998</v>
      </c>
      <c r="Q2105" s="1">
        <v>0</v>
      </c>
      <c r="S2105" s="1">
        <v>33</v>
      </c>
      <c r="T2105" s="1">
        <v>1</v>
      </c>
      <c r="U2105" s="1">
        <v>6635401.5</v>
      </c>
      <c r="V2105" s="1">
        <v>8.7457165122032166E-2</v>
      </c>
      <c r="W2105" s="1">
        <v>1.3356482982635498</v>
      </c>
      <c r="X2105" s="1">
        <v>1.3356482982635498</v>
      </c>
    </row>
    <row r="2106" spans="1:24" x14ac:dyDescent="0.35">
      <c r="A2106" s="1">
        <v>340245</v>
      </c>
      <c r="B2106" s="1" t="s">
        <v>2347</v>
      </c>
      <c r="C2106" s="1">
        <v>104435003</v>
      </c>
      <c r="D2106" s="1">
        <v>245</v>
      </c>
      <c r="E2106" s="1" t="s">
        <v>2470</v>
      </c>
      <c r="F2106" s="1" t="s">
        <v>96</v>
      </c>
      <c r="G2106" s="1" t="s">
        <v>429</v>
      </c>
      <c r="H2106" s="1" t="s">
        <v>916</v>
      </c>
      <c r="I2106" s="1">
        <v>909573.99</v>
      </c>
      <c r="K2106" s="1">
        <v>214632</v>
      </c>
      <c r="L2106" s="1">
        <v>5512444.5</v>
      </c>
      <c r="M2106" s="1">
        <v>-3.0000001061125658E-6</v>
      </c>
      <c r="N2106" s="1">
        <v>-5.4422285757027566E-5</v>
      </c>
      <c r="O2106" s="1">
        <v>1.2520300224423409E-3</v>
      </c>
      <c r="P2106" s="1">
        <v>0.1378398984670639</v>
      </c>
      <c r="Q2106" s="1">
        <v>0</v>
      </c>
      <c r="S2106" s="1">
        <v>34</v>
      </c>
      <c r="T2106" s="1">
        <v>1</v>
      </c>
      <c r="U2106" s="1">
        <v>6636650.5</v>
      </c>
      <c r="V2106" s="1">
        <v>1.2490299995988607E-3</v>
      </c>
      <c r="W2106" s="1">
        <v>1.8823277205228806E-2</v>
      </c>
      <c r="X2106" s="1">
        <v>1.8823277205228806E-2</v>
      </c>
    </row>
    <row r="2107" spans="1:24" x14ac:dyDescent="0.35">
      <c r="A2107" s="1">
        <v>350245</v>
      </c>
      <c r="B2107" s="1" t="s">
        <v>2348</v>
      </c>
      <c r="C2107" s="1">
        <v>104435003</v>
      </c>
      <c r="D2107" s="1">
        <v>245</v>
      </c>
      <c r="E2107" s="1" t="s">
        <v>2470</v>
      </c>
      <c r="F2107" s="1" t="s">
        <v>96</v>
      </c>
      <c r="G2107" s="1" t="s">
        <v>429</v>
      </c>
      <c r="H2107" s="1" t="s">
        <v>916</v>
      </c>
      <c r="I2107" s="1">
        <v>940709.24</v>
      </c>
      <c r="K2107" s="1">
        <v>214632</v>
      </c>
      <c r="L2107" s="1">
        <v>5631443</v>
      </c>
      <c r="M2107" s="1">
        <v>0.11899849772453308</v>
      </c>
      <c r="N2107" s="1">
        <v>2.1587247848510742</v>
      </c>
      <c r="O2107" s="1">
        <v>3.1135249882936478E-2</v>
      </c>
      <c r="P2107" s="1">
        <v>3.4230585098266602</v>
      </c>
      <c r="Q2107" s="1">
        <v>0</v>
      </c>
      <c r="S2107" s="1">
        <v>35</v>
      </c>
      <c r="T2107" s="1">
        <v>1</v>
      </c>
      <c r="U2107" s="1">
        <v>6786784</v>
      </c>
      <c r="V2107" s="1">
        <v>0.15013374388217926</v>
      </c>
      <c r="W2107" s="1">
        <v>2.2621877193450928</v>
      </c>
      <c r="X2107" s="1">
        <v>2.2621877193450928</v>
      </c>
    </row>
    <row r="2108" spans="1:24" x14ac:dyDescent="0.35">
      <c r="A2108" s="1">
        <v>360245</v>
      </c>
      <c r="B2108" s="1" t="s">
        <v>2349</v>
      </c>
      <c r="C2108" s="1">
        <v>104435003</v>
      </c>
      <c r="D2108" s="1">
        <v>245</v>
      </c>
      <c r="E2108" s="1" t="s">
        <v>2470</v>
      </c>
      <c r="F2108" s="1" t="s">
        <v>96</v>
      </c>
      <c r="G2108" s="1" t="s">
        <v>429</v>
      </c>
      <c r="H2108" s="1" t="s">
        <v>916</v>
      </c>
      <c r="I2108" s="1">
        <v>1002432.9</v>
      </c>
      <c r="K2108" s="1">
        <v>214632</v>
      </c>
      <c r="L2108" s="1">
        <v>5844599</v>
      </c>
      <c r="M2108" s="1">
        <v>0.21315599977970123</v>
      </c>
      <c r="N2108" s="1">
        <v>3.785104513168335</v>
      </c>
      <c r="O2108" s="1">
        <v>6.1723660677671432E-2</v>
      </c>
      <c r="P2108" s="1">
        <v>6.5613961219787598</v>
      </c>
      <c r="Q2108" s="1">
        <v>0</v>
      </c>
      <c r="S2108" s="1">
        <v>36</v>
      </c>
      <c r="T2108" s="1">
        <v>1</v>
      </c>
      <c r="U2108" s="1">
        <v>7061664</v>
      </c>
      <c r="V2108" s="1">
        <v>0.27487966418266296</v>
      </c>
      <c r="W2108" s="1">
        <v>4.050224781036377</v>
      </c>
      <c r="X2108" s="1">
        <v>4.050224781036377</v>
      </c>
    </row>
    <row r="2109" spans="1:24" x14ac:dyDescent="0.35">
      <c r="A2109" s="1">
        <v>370245</v>
      </c>
      <c r="B2109" s="1" t="s">
        <v>2350</v>
      </c>
      <c r="C2109" s="1">
        <v>104435003</v>
      </c>
      <c r="D2109" s="1">
        <v>245</v>
      </c>
      <c r="E2109" s="1" t="s">
        <v>2470</v>
      </c>
      <c r="F2109" s="1" t="s">
        <v>96</v>
      </c>
      <c r="G2109" s="1" t="s">
        <v>429</v>
      </c>
      <c r="H2109" s="1" t="s">
        <v>916</v>
      </c>
      <c r="I2109" s="1">
        <v>1046467.35</v>
      </c>
      <c r="K2109" s="1">
        <v>214632</v>
      </c>
      <c r="L2109" s="1">
        <v>6275684.5</v>
      </c>
      <c r="M2109" s="1">
        <v>0.4310854971408844</v>
      </c>
      <c r="N2109" s="1">
        <v>7.3757925033569336</v>
      </c>
      <c r="O2109" s="1">
        <v>4.4034451246261597E-2</v>
      </c>
      <c r="P2109" s="1">
        <v>4.3927578926086426</v>
      </c>
      <c r="Q2109" s="1">
        <v>0</v>
      </c>
      <c r="S2109" s="1">
        <v>37</v>
      </c>
      <c r="T2109" s="1">
        <v>1</v>
      </c>
      <c r="U2109" s="1">
        <v>7536784</v>
      </c>
      <c r="V2109" s="1">
        <v>0.475119948387146</v>
      </c>
      <c r="W2109" s="1">
        <v>6.7281594276428223</v>
      </c>
      <c r="X2109" s="1">
        <v>6.7281594276428223</v>
      </c>
    </row>
    <row r="2110" spans="1:24" x14ac:dyDescent="0.35">
      <c r="A2110" s="1">
        <v>380245</v>
      </c>
      <c r="B2110" s="1" t="s">
        <v>2351</v>
      </c>
      <c r="C2110" s="1">
        <v>104435003</v>
      </c>
      <c r="D2110" s="1">
        <v>245</v>
      </c>
      <c r="E2110" s="1" t="s">
        <v>2470</v>
      </c>
      <c r="F2110" s="1" t="s">
        <v>96</v>
      </c>
      <c r="G2110" s="1" t="s">
        <v>429</v>
      </c>
      <c r="H2110" s="1" t="s">
        <v>916</v>
      </c>
      <c r="I2110" s="1">
        <v>1111195</v>
      </c>
      <c r="K2110" s="1">
        <v>507744.28125</v>
      </c>
      <c r="L2110" s="1">
        <v>6365557</v>
      </c>
      <c r="M2110" s="1">
        <v>8.9872501790523529E-2</v>
      </c>
      <c r="N2110" s="1">
        <v>1.4320749044418335</v>
      </c>
      <c r="O2110" s="1">
        <v>6.4727649092674255E-2</v>
      </c>
      <c r="P2110" s="1">
        <v>6.1853480339050293</v>
      </c>
      <c r="Q2110" s="1">
        <v>0.29311227798461914</v>
      </c>
      <c r="S2110" s="1">
        <v>38</v>
      </c>
      <c r="T2110" s="1">
        <v>1</v>
      </c>
      <c r="U2110" s="1">
        <v>7984496</v>
      </c>
      <c r="V2110" s="1">
        <v>0.44771245121955872</v>
      </c>
      <c r="W2110" s="1">
        <v>5.9403586387634277</v>
      </c>
      <c r="X2110" s="1">
        <v>5.9403586387634277</v>
      </c>
    </row>
    <row r="2111" spans="1:24" x14ac:dyDescent="0.35">
      <c r="A2111" s="1">
        <v>390245</v>
      </c>
      <c r="B2111" s="1" t="s">
        <v>2352</v>
      </c>
      <c r="C2111" s="1">
        <v>104435003</v>
      </c>
      <c r="D2111" s="1">
        <v>245</v>
      </c>
      <c r="E2111" s="1" t="s">
        <v>2470</v>
      </c>
      <c r="F2111" s="1" t="s">
        <v>96</v>
      </c>
      <c r="G2111" s="1" t="s">
        <v>429</v>
      </c>
      <c r="H2111" s="1" t="s">
        <v>916</v>
      </c>
      <c r="I2111" s="1">
        <v>1119853</v>
      </c>
      <c r="K2111" s="1">
        <v>909930.1875</v>
      </c>
      <c r="L2111" s="1">
        <v>6398215</v>
      </c>
      <c r="M2111" s="1">
        <v>3.265799954533577E-2</v>
      </c>
      <c r="N2111" s="1">
        <v>0.51304227113723755</v>
      </c>
      <c r="O2111" s="1">
        <v>8.6580002680420876E-3</v>
      </c>
      <c r="P2111" s="1">
        <v>0.77916115522384644</v>
      </c>
      <c r="Q2111" s="1">
        <v>0.40218591690063477</v>
      </c>
      <c r="S2111" s="1">
        <v>39</v>
      </c>
      <c r="T2111" s="1">
        <v>1</v>
      </c>
      <c r="U2111" s="1">
        <v>8427998</v>
      </c>
      <c r="V2111" s="1">
        <v>0.44350191950798035</v>
      </c>
      <c r="W2111" s="1">
        <v>5.554539680480957</v>
      </c>
      <c r="X2111" s="1">
        <v>5.554539680480957</v>
      </c>
    </row>
    <row r="2112" spans="1:24" x14ac:dyDescent="0.35">
      <c r="A2112" s="1">
        <v>400245</v>
      </c>
      <c r="B2112" s="1" t="s">
        <v>2353</v>
      </c>
      <c r="C2112" s="1">
        <v>104435003</v>
      </c>
      <c r="D2112" s="1">
        <v>245</v>
      </c>
      <c r="E2112" s="1" t="s">
        <v>2470</v>
      </c>
      <c r="F2112" s="1" t="s">
        <v>96</v>
      </c>
      <c r="G2112" s="1" t="s">
        <v>429</v>
      </c>
      <c r="H2112" s="1" t="s">
        <v>916</v>
      </c>
      <c r="S2112" s="1">
        <v>40</v>
      </c>
      <c r="T2112" s="1">
        <v>1</v>
      </c>
      <c r="U2112" s="1">
        <v>0</v>
      </c>
      <c r="V2112" s="1">
        <v>0</v>
      </c>
      <c r="W2112" s="1">
        <v>-100</v>
      </c>
      <c r="X2112" s="1">
        <v>-100</v>
      </c>
    </row>
    <row r="2113" spans="1:24" x14ac:dyDescent="0.35">
      <c r="A2113" s="1">
        <v>410245</v>
      </c>
      <c r="B2113" s="1" t="s">
        <v>2354</v>
      </c>
      <c r="C2113" s="1">
        <v>104435003</v>
      </c>
      <c r="D2113" s="1">
        <v>245</v>
      </c>
      <c r="E2113" s="1" t="s">
        <v>2470</v>
      </c>
      <c r="F2113" s="1" t="s">
        <v>96</v>
      </c>
      <c r="G2113" s="1" t="s">
        <v>429</v>
      </c>
      <c r="H2113" s="1" t="s">
        <v>916</v>
      </c>
      <c r="S2113" s="1">
        <v>41</v>
      </c>
      <c r="T2113" s="1">
        <v>1</v>
      </c>
      <c r="U2113" s="1">
        <v>0</v>
      </c>
      <c r="V2113" s="1">
        <v>0</v>
      </c>
    </row>
    <row r="2114" spans="1:24" x14ac:dyDescent="0.35">
      <c r="A2114" s="1">
        <v>420245</v>
      </c>
      <c r="B2114" s="1" t="s">
        <v>2355</v>
      </c>
      <c r="C2114" s="1">
        <v>104435003</v>
      </c>
      <c r="D2114" s="1">
        <v>245</v>
      </c>
      <c r="E2114" s="1" t="s">
        <v>2470</v>
      </c>
      <c r="F2114" s="1" t="s">
        <v>96</v>
      </c>
      <c r="G2114" s="1" t="s">
        <v>429</v>
      </c>
      <c r="H2114" s="1" t="s">
        <v>916</v>
      </c>
      <c r="S2114" s="1">
        <v>42</v>
      </c>
      <c r="T2114" s="1">
        <v>1</v>
      </c>
      <c r="U2114" s="1">
        <v>0</v>
      </c>
      <c r="V2114" s="1">
        <v>0</v>
      </c>
    </row>
    <row r="2115" spans="1:24" x14ac:dyDescent="0.35">
      <c r="A2115" s="1">
        <v>430245</v>
      </c>
      <c r="B2115" s="1" t="s">
        <v>2356</v>
      </c>
      <c r="C2115" s="1">
        <v>104435003</v>
      </c>
      <c r="D2115" s="1">
        <v>245</v>
      </c>
      <c r="E2115" s="1" t="s">
        <v>2470</v>
      </c>
      <c r="F2115" s="1" t="s">
        <v>96</v>
      </c>
      <c r="G2115" s="1" t="s">
        <v>429</v>
      </c>
      <c r="H2115" s="1" t="s">
        <v>916</v>
      </c>
      <c r="S2115" s="1">
        <v>43</v>
      </c>
      <c r="T2115" s="1">
        <v>1</v>
      </c>
      <c r="U2115" s="1">
        <v>0</v>
      </c>
      <c r="V2115" s="1">
        <v>0</v>
      </c>
    </row>
    <row r="2116" spans="1:24" x14ac:dyDescent="0.35">
      <c r="A2116" s="1">
        <v>440245</v>
      </c>
      <c r="B2116" s="1" t="s">
        <v>2357</v>
      </c>
      <c r="C2116" s="1">
        <v>104435003</v>
      </c>
      <c r="D2116" s="1">
        <v>245</v>
      </c>
      <c r="E2116" s="1" t="s">
        <v>2470</v>
      </c>
      <c r="F2116" s="1" t="s">
        <v>96</v>
      </c>
      <c r="G2116" s="1" t="s">
        <v>429</v>
      </c>
      <c r="H2116" s="1" t="s">
        <v>916</v>
      </c>
      <c r="S2116" s="1">
        <v>44</v>
      </c>
      <c r="T2116" s="1">
        <v>1</v>
      </c>
      <c r="U2116" s="1">
        <v>0</v>
      </c>
      <c r="V2116" s="1">
        <v>0</v>
      </c>
    </row>
    <row r="2117" spans="1:24" x14ac:dyDescent="0.35">
      <c r="A2117" s="1">
        <v>450245</v>
      </c>
      <c r="B2117" s="1" t="s">
        <v>2358</v>
      </c>
      <c r="C2117" s="1">
        <v>104435003</v>
      </c>
      <c r="D2117" s="1">
        <v>245</v>
      </c>
      <c r="E2117" s="1" t="s">
        <v>2470</v>
      </c>
      <c r="F2117" s="1" t="s">
        <v>96</v>
      </c>
      <c r="G2117" s="1" t="s">
        <v>429</v>
      </c>
      <c r="H2117" s="1" t="s">
        <v>916</v>
      </c>
      <c r="S2117" s="1">
        <v>45</v>
      </c>
      <c r="T2117" s="1">
        <v>1</v>
      </c>
      <c r="U2117" s="1">
        <v>0</v>
      </c>
      <c r="V2117" s="1">
        <v>0</v>
      </c>
    </row>
    <row r="2118" spans="1:24" x14ac:dyDescent="0.35">
      <c r="A2118" s="1">
        <v>460245</v>
      </c>
      <c r="B2118" s="1" t="s">
        <v>2359</v>
      </c>
      <c r="C2118" s="1">
        <v>104435003</v>
      </c>
      <c r="D2118" s="1">
        <v>245</v>
      </c>
      <c r="E2118" s="1" t="s">
        <v>2470</v>
      </c>
      <c r="F2118" s="1" t="s">
        <v>96</v>
      </c>
      <c r="G2118" s="1" t="s">
        <v>429</v>
      </c>
      <c r="H2118" s="1" t="s">
        <v>916</v>
      </c>
      <c r="S2118" s="1">
        <v>46</v>
      </c>
      <c r="T2118" s="1">
        <v>1</v>
      </c>
      <c r="U2118" s="1">
        <v>0</v>
      </c>
      <c r="V2118" s="1">
        <v>0</v>
      </c>
    </row>
    <row r="2119" spans="1:24" x14ac:dyDescent="0.35">
      <c r="A2119" s="1">
        <v>470245</v>
      </c>
      <c r="B2119" s="1" t="s">
        <v>2360</v>
      </c>
      <c r="C2119" s="1">
        <v>104435003</v>
      </c>
      <c r="D2119" s="1">
        <v>245</v>
      </c>
      <c r="E2119" s="1" t="s">
        <v>2470</v>
      </c>
      <c r="F2119" s="1" t="s">
        <v>96</v>
      </c>
      <c r="G2119" s="1" t="s">
        <v>429</v>
      </c>
      <c r="H2119" s="1" t="s">
        <v>916</v>
      </c>
      <c r="S2119" s="1">
        <v>47</v>
      </c>
      <c r="T2119" s="1">
        <v>1</v>
      </c>
      <c r="U2119" s="1">
        <v>0</v>
      </c>
      <c r="V2119" s="1">
        <v>0</v>
      </c>
    </row>
    <row r="2120" spans="1:24" x14ac:dyDescent="0.35">
      <c r="A2120" s="1">
        <v>480245</v>
      </c>
      <c r="B2120" s="1" t="s">
        <v>2361</v>
      </c>
      <c r="C2120" s="1">
        <v>104435003</v>
      </c>
      <c r="D2120" s="1">
        <v>245</v>
      </c>
      <c r="E2120" s="1" t="s">
        <v>2470</v>
      </c>
      <c r="F2120" s="1" t="s">
        <v>96</v>
      </c>
      <c r="G2120" s="1" t="s">
        <v>429</v>
      </c>
      <c r="H2120" s="1" t="s">
        <v>916</v>
      </c>
      <c r="S2120" s="1">
        <v>48</v>
      </c>
      <c r="T2120" s="1">
        <v>1</v>
      </c>
      <c r="U2120" s="1">
        <v>0</v>
      </c>
      <c r="V2120" s="1">
        <v>0</v>
      </c>
    </row>
    <row r="2121" spans="1:24" x14ac:dyDescent="0.35">
      <c r="A2121" s="1">
        <v>250550</v>
      </c>
      <c r="B2121" s="1" t="s">
        <v>2364</v>
      </c>
      <c r="C2121" s="1">
        <v>104435107</v>
      </c>
      <c r="D2121" s="1">
        <v>550</v>
      </c>
      <c r="E2121" s="1" t="s">
        <v>48</v>
      </c>
      <c r="F2121" s="1" t="s">
        <v>48</v>
      </c>
      <c r="G2121" s="1" t="s">
        <v>48</v>
      </c>
      <c r="H2121" s="1" t="s">
        <v>48</v>
      </c>
      <c r="S2121" s="1">
        <v>25</v>
      </c>
      <c r="T2121" s="1">
        <v>2</v>
      </c>
      <c r="U2121" s="1">
        <v>0</v>
      </c>
      <c r="V2121" s="1">
        <v>0</v>
      </c>
    </row>
    <row r="2122" spans="1:24" x14ac:dyDescent="0.35">
      <c r="A2122" s="1">
        <v>260550</v>
      </c>
      <c r="B2122" s="1" t="s">
        <v>2365</v>
      </c>
      <c r="C2122" s="1">
        <v>104435107</v>
      </c>
      <c r="D2122" s="1">
        <v>550</v>
      </c>
      <c r="E2122" s="1" t="s">
        <v>48</v>
      </c>
      <c r="F2122" s="1" t="s">
        <v>48</v>
      </c>
      <c r="G2122" s="1" t="s">
        <v>48</v>
      </c>
      <c r="H2122" s="1" t="s">
        <v>48</v>
      </c>
      <c r="S2122" s="1">
        <v>26</v>
      </c>
      <c r="T2122" s="1">
        <v>2</v>
      </c>
      <c r="U2122" s="1">
        <v>0</v>
      </c>
      <c r="V2122" s="1">
        <v>0</v>
      </c>
    </row>
    <row r="2123" spans="1:24" x14ac:dyDescent="0.35">
      <c r="A2123" s="1">
        <v>270550</v>
      </c>
      <c r="B2123" s="1" t="s">
        <v>2366</v>
      </c>
      <c r="C2123" s="1">
        <v>104435107</v>
      </c>
      <c r="D2123" s="1">
        <v>550</v>
      </c>
      <c r="E2123" s="1" t="s">
        <v>48</v>
      </c>
      <c r="F2123" s="1" t="s">
        <v>48</v>
      </c>
      <c r="G2123" s="1" t="s">
        <v>48</v>
      </c>
      <c r="H2123" s="1" t="s">
        <v>48</v>
      </c>
      <c r="S2123" s="1">
        <v>27</v>
      </c>
      <c r="T2123" s="1">
        <v>2</v>
      </c>
      <c r="U2123" s="1">
        <v>0</v>
      </c>
      <c r="V2123" s="1">
        <v>0</v>
      </c>
    </row>
    <row r="2124" spans="1:24" x14ac:dyDescent="0.35">
      <c r="A2124" s="1">
        <v>280550</v>
      </c>
      <c r="B2124" s="1" t="s">
        <v>2367</v>
      </c>
      <c r="C2124" s="1">
        <v>104435107</v>
      </c>
      <c r="D2124" s="1">
        <v>550</v>
      </c>
      <c r="E2124" s="1" t="s">
        <v>48</v>
      </c>
      <c r="F2124" s="1" t="s">
        <v>48</v>
      </c>
      <c r="G2124" s="1" t="s">
        <v>48</v>
      </c>
      <c r="H2124" s="1" t="s">
        <v>48</v>
      </c>
      <c r="S2124" s="1">
        <v>28</v>
      </c>
      <c r="T2124" s="1">
        <v>2</v>
      </c>
      <c r="U2124" s="1">
        <v>0</v>
      </c>
      <c r="V2124" s="1">
        <v>0</v>
      </c>
    </row>
    <row r="2125" spans="1:24" x14ac:dyDescent="0.35">
      <c r="A2125" s="1">
        <v>290550</v>
      </c>
      <c r="B2125" s="1" t="s">
        <v>2341</v>
      </c>
      <c r="C2125" s="1">
        <v>104435107</v>
      </c>
      <c r="D2125" s="1">
        <v>550</v>
      </c>
      <c r="E2125" s="1" t="s">
        <v>2471</v>
      </c>
      <c r="F2125" s="1" t="s">
        <v>96</v>
      </c>
      <c r="G2125" s="1" t="s">
        <v>429</v>
      </c>
      <c r="H2125" s="1" t="s">
        <v>2369</v>
      </c>
      <c r="J2125" s="1">
        <v>435222.69</v>
      </c>
      <c r="S2125" s="1">
        <v>29</v>
      </c>
      <c r="T2125" s="1">
        <v>2</v>
      </c>
      <c r="U2125" s="1">
        <v>435222.6875</v>
      </c>
      <c r="V2125" s="1">
        <v>0</v>
      </c>
    </row>
    <row r="2126" spans="1:24" x14ac:dyDescent="0.35">
      <c r="A2126" s="1">
        <v>300550</v>
      </c>
      <c r="B2126" s="1" t="s">
        <v>2343</v>
      </c>
      <c r="C2126" s="1">
        <v>104435107</v>
      </c>
      <c r="D2126" s="1">
        <v>550</v>
      </c>
      <c r="E2126" s="1" t="s">
        <v>2471</v>
      </c>
      <c r="F2126" s="1" t="s">
        <v>96</v>
      </c>
      <c r="G2126" s="1" t="s">
        <v>429</v>
      </c>
      <c r="H2126" s="1" t="s">
        <v>2369</v>
      </c>
      <c r="J2126" s="1">
        <v>395082.75</v>
      </c>
      <c r="R2126" s="1">
        <v>-4.013993963599205E-2</v>
      </c>
      <c r="S2126" s="1">
        <v>30</v>
      </c>
      <c r="T2126" s="1">
        <v>2</v>
      </c>
      <c r="U2126" s="1">
        <v>395082.75</v>
      </c>
      <c r="V2126" s="1">
        <v>-4.013993963599205E-2</v>
      </c>
      <c r="W2126" s="1">
        <v>-9.2228507995605469</v>
      </c>
      <c r="X2126" s="1">
        <v>-9.2228507995605469</v>
      </c>
    </row>
    <row r="2127" spans="1:24" x14ac:dyDescent="0.35">
      <c r="A2127" s="1">
        <v>310550</v>
      </c>
      <c r="B2127" s="1" t="s">
        <v>2344</v>
      </c>
      <c r="C2127" s="1">
        <v>104435107</v>
      </c>
      <c r="D2127" s="1">
        <v>550</v>
      </c>
      <c r="E2127" s="1" t="s">
        <v>2471</v>
      </c>
      <c r="F2127" s="1" t="s">
        <v>96</v>
      </c>
      <c r="G2127" s="1" t="s">
        <v>429</v>
      </c>
      <c r="H2127" s="1" t="s">
        <v>2369</v>
      </c>
      <c r="J2127" s="1">
        <v>426118.32</v>
      </c>
      <c r="R2127" s="1">
        <v>3.1035570427775383E-2</v>
      </c>
      <c r="S2127" s="1">
        <v>31</v>
      </c>
      <c r="T2127" s="1">
        <v>2</v>
      </c>
      <c r="U2127" s="1">
        <v>426118.3125</v>
      </c>
      <c r="V2127" s="1">
        <v>3.1035570427775383E-2</v>
      </c>
      <c r="W2127" s="1">
        <v>7.8554587364196777</v>
      </c>
      <c r="X2127" s="1">
        <v>7.8554587364196777</v>
      </c>
    </row>
    <row r="2128" spans="1:24" x14ac:dyDescent="0.35">
      <c r="A2128" s="1">
        <v>320550</v>
      </c>
      <c r="B2128" s="1" t="s">
        <v>2345</v>
      </c>
      <c r="C2128" s="1">
        <v>104435107</v>
      </c>
      <c r="D2128" s="1">
        <v>550</v>
      </c>
      <c r="E2128" s="1" t="s">
        <v>2471</v>
      </c>
      <c r="F2128" s="1" t="s">
        <v>96</v>
      </c>
      <c r="G2128" s="1" t="s">
        <v>429</v>
      </c>
      <c r="H2128" s="1" t="s">
        <v>2369</v>
      </c>
      <c r="J2128" s="1">
        <v>516983.73</v>
      </c>
      <c r="R2128" s="1">
        <v>9.086541086435318E-2</v>
      </c>
      <c r="S2128" s="1">
        <v>32</v>
      </c>
      <c r="T2128" s="1">
        <v>2</v>
      </c>
      <c r="U2128" s="1">
        <v>516983.71875</v>
      </c>
      <c r="V2128" s="1">
        <v>9.086541086435318E-2</v>
      </c>
      <c r="W2128" s="1">
        <v>21.323986053466797</v>
      </c>
      <c r="X2128" s="1">
        <v>21.323986053466797</v>
      </c>
    </row>
    <row r="2129" spans="1:24" x14ac:dyDescent="0.35">
      <c r="A2129" s="1">
        <v>330550</v>
      </c>
      <c r="B2129" s="1" t="s">
        <v>2346</v>
      </c>
      <c r="C2129" s="1">
        <v>104435107</v>
      </c>
      <c r="D2129" s="1">
        <v>550</v>
      </c>
      <c r="E2129" s="1" t="s">
        <v>2471</v>
      </c>
      <c r="F2129" s="1" t="s">
        <v>96</v>
      </c>
      <c r="G2129" s="1" t="s">
        <v>429</v>
      </c>
      <c r="H2129" s="1" t="s">
        <v>2369</v>
      </c>
      <c r="J2129" s="1">
        <v>578164</v>
      </c>
      <c r="R2129" s="1">
        <v>6.1180271208286285E-2</v>
      </c>
      <c r="S2129" s="1">
        <v>33</v>
      </c>
      <c r="T2129" s="1">
        <v>2</v>
      </c>
      <c r="U2129" s="1">
        <v>578164</v>
      </c>
      <c r="V2129" s="1">
        <v>6.1180271208286285E-2</v>
      </c>
      <c r="W2129" s="1">
        <v>11.83408260345459</v>
      </c>
      <c r="X2129" s="1">
        <v>11.83408260345459</v>
      </c>
    </row>
    <row r="2130" spans="1:24" x14ac:dyDescent="0.35">
      <c r="A2130" s="1">
        <v>340550</v>
      </c>
      <c r="B2130" s="1" t="s">
        <v>2347</v>
      </c>
      <c r="C2130" s="1">
        <v>104435107</v>
      </c>
      <c r="D2130" s="1">
        <v>550</v>
      </c>
      <c r="E2130" s="1" t="s">
        <v>2471</v>
      </c>
      <c r="F2130" s="1" t="s">
        <v>96</v>
      </c>
      <c r="G2130" s="1" t="s">
        <v>429</v>
      </c>
      <c r="H2130" s="1" t="s">
        <v>2369</v>
      </c>
      <c r="J2130" s="1">
        <v>605847</v>
      </c>
      <c r="R2130" s="1">
        <v>2.7682999148964882E-2</v>
      </c>
      <c r="S2130" s="1">
        <v>34</v>
      </c>
      <c r="T2130" s="1">
        <v>2</v>
      </c>
      <c r="U2130" s="1">
        <v>605847</v>
      </c>
      <c r="V2130" s="1">
        <v>2.7682999148964882E-2</v>
      </c>
      <c r="W2130" s="1">
        <v>4.7880878448486328</v>
      </c>
      <c r="X2130" s="1">
        <v>4.7880878448486328</v>
      </c>
    </row>
    <row r="2131" spans="1:24" x14ac:dyDescent="0.35">
      <c r="A2131" s="1">
        <v>350550</v>
      </c>
      <c r="B2131" s="1" t="s">
        <v>2348</v>
      </c>
      <c r="C2131" s="1">
        <v>104435107</v>
      </c>
      <c r="D2131" s="1">
        <v>550</v>
      </c>
      <c r="E2131" s="1" t="s">
        <v>2471</v>
      </c>
      <c r="F2131" s="1" t="s">
        <v>96</v>
      </c>
      <c r="G2131" s="1" t="s">
        <v>429</v>
      </c>
      <c r="H2131" s="1" t="s">
        <v>2369</v>
      </c>
      <c r="J2131" s="1">
        <v>613441</v>
      </c>
      <c r="R2131" s="1">
        <v>7.594000082463026E-3</v>
      </c>
      <c r="S2131" s="1">
        <v>35</v>
      </c>
      <c r="T2131" s="1">
        <v>2</v>
      </c>
      <c r="U2131" s="1">
        <v>613441</v>
      </c>
      <c r="V2131" s="1">
        <v>7.594000082463026E-3</v>
      </c>
      <c r="W2131" s="1">
        <v>1.2534518241882324</v>
      </c>
      <c r="X2131" s="1">
        <v>1.2534518241882324</v>
      </c>
    </row>
    <row r="2132" spans="1:24" x14ac:dyDescent="0.35">
      <c r="A2132" s="1">
        <v>360550</v>
      </c>
      <c r="B2132" s="1" t="s">
        <v>2349</v>
      </c>
      <c r="C2132" s="1">
        <v>104435107</v>
      </c>
      <c r="D2132" s="1">
        <v>550</v>
      </c>
      <c r="E2132" s="1" t="s">
        <v>2471</v>
      </c>
      <c r="F2132" s="1" t="s">
        <v>96</v>
      </c>
      <c r="G2132" s="1" t="s">
        <v>429</v>
      </c>
      <c r="H2132" s="1" t="s">
        <v>2369</v>
      </c>
      <c r="J2132" s="1">
        <v>569179</v>
      </c>
      <c r="R2132" s="1">
        <v>-4.4261999428272247E-2</v>
      </c>
      <c r="S2132" s="1">
        <v>36</v>
      </c>
      <c r="T2132" s="1">
        <v>2</v>
      </c>
      <c r="U2132" s="1">
        <v>569179</v>
      </c>
      <c r="V2132" s="1">
        <v>-4.4261999428272247E-2</v>
      </c>
      <c r="W2132" s="1">
        <v>-7.2153639793395996</v>
      </c>
      <c r="X2132" s="1">
        <v>-7.2153639793395996</v>
      </c>
    </row>
    <row r="2133" spans="1:24" x14ac:dyDescent="0.35">
      <c r="A2133" s="1">
        <v>370550</v>
      </c>
      <c r="B2133" s="1" t="s">
        <v>2350</v>
      </c>
      <c r="C2133" s="1">
        <v>104435107</v>
      </c>
      <c r="D2133" s="1">
        <v>550</v>
      </c>
      <c r="E2133" s="1" t="s">
        <v>2471</v>
      </c>
      <c r="F2133" s="1" t="s">
        <v>96</v>
      </c>
      <c r="G2133" s="1" t="s">
        <v>429</v>
      </c>
      <c r="H2133" s="1" t="s">
        <v>2369</v>
      </c>
      <c r="J2133" s="1">
        <v>868022</v>
      </c>
      <c r="R2133" s="1">
        <v>0.29884299635887146</v>
      </c>
      <c r="S2133" s="1">
        <v>37</v>
      </c>
      <c r="T2133" s="1">
        <v>2</v>
      </c>
      <c r="U2133" s="1">
        <v>868022</v>
      </c>
      <c r="V2133" s="1">
        <v>0.29884299635887146</v>
      </c>
      <c r="W2133" s="1">
        <v>52.504222869873047</v>
      </c>
      <c r="X2133" s="1">
        <v>52.504222869873047</v>
      </c>
    </row>
    <row r="2134" spans="1:24" x14ac:dyDescent="0.35">
      <c r="A2134" s="1">
        <v>380550</v>
      </c>
      <c r="B2134" s="1" t="s">
        <v>2351</v>
      </c>
      <c r="C2134" s="1">
        <v>104435107</v>
      </c>
      <c r="D2134" s="1">
        <v>550</v>
      </c>
      <c r="E2134" s="1" t="s">
        <v>2471</v>
      </c>
      <c r="F2134" s="1" t="s">
        <v>96</v>
      </c>
      <c r="G2134" s="1" t="s">
        <v>429</v>
      </c>
      <c r="H2134" s="1" t="s">
        <v>2369</v>
      </c>
      <c r="J2134" s="1">
        <v>837562</v>
      </c>
      <c r="R2134" s="1">
        <v>-3.0460000038146973E-2</v>
      </c>
      <c r="S2134" s="1">
        <v>38</v>
      </c>
      <c r="T2134" s="1">
        <v>2</v>
      </c>
      <c r="U2134" s="1">
        <v>837562</v>
      </c>
      <c r="V2134" s="1">
        <v>-3.0460000038146973E-2</v>
      </c>
      <c r="W2134" s="1">
        <v>-3.5091276168823242</v>
      </c>
      <c r="X2134" s="1">
        <v>-3.5091276168823242</v>
      </c>
    </row>
    <row r="2135" spans="1:24" x14ac:dyDescent="0.35">
      <c r="A2135" s="1">
        <v>390550</v>
      </c>
      <c r="B2135" s="1" t="s">
        <v>2352</v>
      </c>
      <c r="C2135" s="1">
        <v>104435107</v>
      </c>
      <c r="D2135" s="1">
        <v>550</v>
      </c>
      <c r="E2135" s="1" t="s">
        <v>2471</v>
      </c>
      <c r="F2135" s="1" t="s">
        <v>96</v>
      </c>
      <c r="G2135" s="1" t="s">
        <v>429</v>
      </c>
      <c r="H2135" s="1" t="s">
        <v>2369</v>
      </c>
      <c r="J2135" s="1">
        <v>917805</v>
      </c>
      <c r="R2135" s="1">
        <v>8.0242998898029327E-2</v>
      </c>
      <c r="S2135" s="1">
        <v>39</v>
      </c>
      <c r="T2135" s="1">
        <v>2</v>
      </c>
      <c r="U2135" s="1">
        <v>917805</v>
      </c>
      <c r="V2135" s="1">
        <v>8.0242998898029327E-2</v>
      </c>
      <c r="W2135" s="1">
        <v>9.5805444717407227</v>
      </c>
      <c r="X2135" s="1">
        <v>9.5805444717407227</v>
      </c>
    </row>
    <row r="2136" spans="1:24" x14ac:dyDescent="0.35">
      <c r="A2136" s="1">
        <v>400550</v>
      </c>
      <c r="B2136" s="1" t="s">
        <v>2353</v>
      </c>
      <c r="C2136" s="1">
        <v>104435107</v>
      </c>
      <c r="D2136" s="1">
        <v>550</v>
      </c>
      <c r="E2136" s="1" t="s">
        <v>48</v>
      </c>
      <c r="F2136" s="1" t="s">
        <v>48</v>
      </c>
      <c r="G2136" s="1" t="s">
        <v>48</v>
      </c>
      <c r="H2136" s="1" t="s">
        <v>48</v>
      </c>
      <c r="S2136" s="1">
        <v>40</v>
      </c>
      <c r="T2136" s="1">
        <v>2</v>
      </c>
      <c r="U2136" s="1">
        <v>0</v>
      </c>
      <c r="V2136" s="1">
        <v>0</v>
      </c>
      <c r="W2136" s="1">
        <v>-100</v>
      </c>
      <c r="X2136" s="1">
        <v>-100</v>
      </c>
    </row>
    <row r="2137" spans="1:24" x14ac:dyDescent="0.35">
      <c r="A2137" s="1">
        <v>410550</v>
      </c>
      <c r="B2137" s="1" t="s">
        <v>2354</v>
      </c>
      <c r="C2137" s="1">
        <v>104435107</v>
      </c>
      <c r="D2137" s="1">
        <v>550</v>
      </c>
      <c r="E2137" s="1" t="s">
        <v>48</v>
      </c>
      <c r="F2137" s="1" t="s">
        <v>48</v>
      </c>
      <c r="G2137" s="1" t="s">
        <v>48</v>
      </c>
      <c r="H2137" s="1" t="s">
        <v>48</v>
      </c>
      <c r="S2137" s="1">
        <v>41</v>
      </c>
      <c r="T2137" s="1">
        <v>2</v>
      </c>
      <c r="U2137" s="1">
        <v>0</v>
      </c>
      <c r="V2137" s="1">
        <v>0</v>
      </c>
    </row>
    <row r="2138" spans="1:24" x14ac:dyDescent="0.35">
      <c r="A2138" s="1">
        <v>420550</v>
      </c>
      <c r="B2138" s="1" t="s">
        <v>2355</v>
      </c>
      <c r="C2138" s="1">
        <v>104435107</v>
      </c>
      <c r="D2138" s="1">
        <v>550</v>
      </c>
      <c r="E2138" s="1" t="s">
        <v>48</v>
      </c>
      <c r="F2138" s="1" t="s">
        <v>48</v>
      </c>
      <c r="G2138" s="1" t="s">
        <v>48</v>
      </c>
      <c r="H2138" s="1" t="s">
        <v>48</v>
      </c>
      <c r="S2138" s="1">
        <v>42</v>
      </c>
      <c r="T2138" s="1">
        <v>2</v>
      </c>
      <c r="U2138" s="1">
        <v>0</v>
      </c>
      <c r="V2138" s="1">
        <v>0</v>
      </c>
    </row>
    <row r="2139" spans="1:24" x14ac:dyDescent="0.35">
      <c r="A2139" s="1">
        <v>430550</v>
      </c>
      <c r="B2139" s="1" t="s">
        <v>2356</v>
      </c>
      <c r="C2139" s="1">
        <v>104435107</v>
      </c>
      <c r="D2139" s="1">
        <v>550</v>
      </c>
      <c r="E2139" s="1" t="s">
        <v>48</v>
      </c>
      <c r="F2139" s="1" t="s">
        <v>48</v>
      </c>
      <c r="G2139" s="1" t="s">
        <v>48</v>
      </c>
      <c r="H2139" s="1" t="s">
        <v>48</v>
      </c>
      <c r="S2139" s="1">
        <v>43</v>
      </c>
      <c r="T2139" s="1">
        <v>2</v>
      </c>
      <c r="U2139" s="1">
        <v>0</v>
      </c>
      <c r="V2139" s="1">
        <v>0</v>
      </c>
    </row>
    <row r="2140" spans="1:24" x14ac:dyDescent="0.35">
      <c r="A2140" s="1">
        <v>440550</v>
      </c>
      <c r="B2140" s="1" t="s">
        <v>2357</v>
      </c>
      <c r="C2140" s="1">
        <v>104435107</v>
      </c>
      <c r="D2140" s="1">
        <v>550</v>
      </c>
      <c r="E2140" s="1" t="s">
        <v>48</v>
      </c>
      <c r="F2140" s="1" t="s">
        <v>48</v>
      </c>
      <c r="G2140" s="1" t="s">
        <v>48</v>
      </c>
      <c r="H2140" s="1" t="s">
        <v>48</v>
      </c>
      <c r="S2140" s="1">
        <v>44</v>
      </c>
      <c r="T2140" s="1">
        <v>2</v>
      </c>
      <c r="U2140" s="1">
        <v>0</v>
      </c>
      <c r="V2140" s="1">
        <v>0</v>
      </c>
    </row>
    <row r="2141" spans="1:24" x14ac:dyDescent="0.35">
      <c r="A2141" s="1">
        <v>450550</v>
      </c>
      <c r="B2141" s="1" t="s">
        <v>2358</v>
      </c>
      <c r="C2141" s="1">
        <v>104435107</v>
      </c>
      <c r="D2141" s="1">
        <v>550</v>
      </c>
      <c r="E2141" s="1" t="s">
        <v>48</v>
      </c>
      <c r="F2141" s="1" t="s">
        <v>48</v>
      </c>
      <c r="G2141" s="1" t="s">
        <v>48</v>
      </c>
      <c r="H2141" s="1" t="s">
        <v>48</v>
      </c>
      <c r="S2141" s="1">
        <v>45</v>
      </c>
      <c r="T2141" s="1">
        <v>2</v>
      </c>
      <c r="U2141" s="1">
        <v>0</v>
      </c>
      <c r="V2141" s="1">
        <v>0</v>
      </c>
    </row>
    <row r="2142" spans="1:24" x14ac:dyDescent="0.35">
      <c r="A2142" s="1">
        <v>460550</v>
      </c>
      <c r="B2142" s="1" t="s">
        <v>2359</v>
      </c>
      <c r="C2142" s="1">
        <v>104435107</v>
      </c>
      <c r="D2142" s="1">
        <v>550</v>
      </c>
      <c r="E2142" s="1" t="s">
        <v>48</v>
      </c>
      <c r="F2142" s="1" t="s">
        <v>48</v>
      </c>
      <c r="G2142" s="1" t="s">
        <v>48</v>
      </c>
      <c r="H2142" s="1" t="s">
        <v>48</v>
      </c>
      <c r="S2142" s="1">
        <v>46</v>
      </c>
      <c r="T2142" s="1">
        <v>2</v>
      </c>
      <c r="U2142" s="1">
        <v>0</v>
      </c>
      <c r="V2142" s="1">
        <v>0</v>
      </c>
    </row>
    <row r="2143" spans="1:24" x14ac:dyDescent="0.35">
      <c r="A2143" s="1">
        <v>470550</v>
      </c>
      <c r="B2143" s="1" t="s">
        <v>2360</v>
      </c>
      <c r="C2143" s="1">
        <v>104435107</v>
      </c>
      <c r="D2143" s="1">
        <v>550</v>
      </c>
      <c r="E2143" s="1" t="s">
        <v>48</v>
      </c>
      <c r="F2143" s="1" t="s">
        <v>48</v>
      </c>
      <c r="G2143" s="1" t="s">
        <v>48</v>
      </c>
      <c r="H2143" s="1" t="s">
        <v>48</v>
      </c>
      <c r="S2143" s="1">
        <v>47</v>
      </c>
      <c r="T2143" s="1">
        <v>2</v>
      </c>
      <c r="U2143" s="1">
        <v>0</v>
      </c>
      <c r="V2143" s="1">
        <v>0</v>
      </c>
    </row>
    <row r="2144" spans="1:24" x14ac:dyDescent="0.35">
      <c r="A2144" s="1">
        <v>290358</v>
      </c>
      <c r="B2144" s="1" t="s">
        <v>2341</v>
      </c>
      <c r="C2144" s="1">
        <v>104435303</v>
      </c>
      <c r="D2144" s="1">
        <v>358</v>
      </c>
      <c r="E2144" s="1" t="s">
        <v>2472</v>
      </c>
      <c r="F2144" s="1" t="s">
        <v>96</v>
      </c>
      <c r="G2144" s="1" t="s">
        <v>429</v>
      </c>
      <c r="H2144" s="1" t="s">
        <v>916</v>
      </c>
      <c r="I2144" s="1">
        <v>989255.05</v>
      </c>
      <c r="K2144" s="1">
        <v>238412</v>
      </c>
      <c r="L2144" s="1">
        <v>7842719</v>
      </c>
      <c r="S2144" s="1">
        <v>29</v>
      </c>
      <c r="T2144" s="1">
        <v>1</v>
      </c>
      <c r="U2144" s="1">
        <v>9070386</v>
      </c>
      <c r="V2144" s="1">
        <v>0</v>
      </c>
    </row>
    <row r="2145" spans="1:24" x14ac:dyDescent="0.35">
      <c r="A2145" s="1">
        <v>300358</v>
      </c>
      <c r="B2145" s="1" t="s">
        <v>2343</v>
      </c>
      <c r="C2145" s="1">
        <v>104435303</v>
      </c>
      <c r="D2145" s="1">
        <v>358</v>
      </c>
      <c r="E2145" s="1" t="s">
        <v>2472</v>
      </c>
      <c r="F2145" s="1" t="s">
        <v>96</v>
      </c>
      <c r="G2145" s="1" t="s">
        <v>429</v>
      </c>
      <c r="H2145" s="1" t="s">
        <v>916</v>
      </c>
      <c r="I2145" s="1">
        <v>1056462.3600000001</v>
      </c>
      <c r="K2145" s="1">
        <v>238412</v>
      </c>
      <c r="L2145" s="1">
        <v>7953923</v>
      </c>
      <c r="M2145" s="1">
        <v>0.11120399832725525</v>
      </c>
      <c r="N2145" s="1">
        <v>1.4179266691207886</v>
      </c>
      <c r="O2145" s="1">
        <v>6.7207306623458862E-2</v>
      </c>
      <c r="P2145" s="1">
        <v>6.793729305267334</v>
      </c>
      <c r="Q2145" s="1">
        <v>0</v>
      </c>
      <c r="S2145" s="1">
        <v>30</v>
      </c>
      <c r="T2145" s="1">
        <v>1</v>
      </c>
      <c r="U2145" s="1">
        <v>9248797</v>
      </c>
      <c r="V2145" s="1">
        <v>0.17841130495071411</v>
      </c>
      <c r="W2145" s="1">
        <v>1.9669615030288696</v>
      </c>
      <c r="X2145" s="1">
        <v>1.9669615030288696</v>
      </c>
    </row>
    <row r="2146" spans="1:24" x14ac:dyDescent="0.35">
      <c r="A2146" s="1">
        <v>310358</v>
      </c>
      <c r="B2146" s="1" t="s">
        <v>2344</v>
      </c>
      <c r="C2146" s="1">
        <v>104435303</v>
      </c>
      <c r="D2146" s="1">
        <v>358</v>
      </c>
      <c r="E2146" s="1" t="s">
        <v>2472</v>
      </c>
      <c r="F2146" s="1" t="s">
        <v>96</v>
      </c>
      <c r="G2146" s="1" t="s">
        <v>429</v>
      </c>
      <c r="H2146" s="1" t="s">
        <v>916</v>
      </c>
      <c r="I2146" s="1">
        <v>1003245.03</v>
      </c>
      <c r="K2146" s="1">
        <v>238412</v>
      </c>
      <c r="L2146" s="1">
        <v>7964071</v>
      </c>
      <c r="M2146" s="1">
        <v>1.0147999972105026E-2</v>
      </c>
      <c r="N2146" s="1">
        <v>0.12758484482765198</v>
      </c>
      <c r="O2146" s="1">
        <v>-5.3217329084873199E-2</v>
      </c>
      <c r="P2146" s="1">
        <v>-5.0373144149780273</v>
      </c>
      <c r="Q2146" s="1">
        <v>0</v>
      </c>
      <c r="S2146" s="1">
        <v>31</v>
      </c>
      <c r="T2146" s="1">
        <v>1</v>
      </c>
      <c r="U2146" s="1">
        <v>9205728</v>
      </c>
      <c r="V2146" s="1">
        <v>-4.3069329112768173E-2</v>
      </c>
      <c r="W2146" s="1">
        <v>-0.4656713604927063</v>
      </c>
      <c r="X2146" s="1">
        <v>-0.4656713604927063</v>
      </c>
    </row>
    <row r="2147" spans="1:24" x14ac:dyDescent="0.35">
      <c r="A2147" s="1">
        <v>320358</v>
      </c>
      <c r="B2147" s="1" t="s">
        <v>2345</v>
      </c>
      <c r="C2147" s="1">
        <v>104435303</v>
      </c>
      <c r="D2147" s="1">
        <v>358</v>
      </c>
      <c r="E2147" s="1" t="s">
        <v>2472</v>
      </c>
      <c r="F2147" s="1" t="s">
        <v>96</v>
      </c>
      <c r="G2147" s="1" t="s">
        <v>429</v>
      </c>
      <c r="H2147" s="1" t="s">
        <v>916</v>
      </c>
      <c r="I2147" s="1">
        <v>1027366.95</v>
      </c>
      <c r="K2147" s="1">
        <v>238412</v>
      </c>
      <c r="L2147" s="1">
        <v>8029338</v>
      </c>
      <c r="M2147" s="1">
        <v>6.5266996622085571E-2</v>
      </c>
      <c r="N2147" s="1">
        <v>0.81951802968978882</v>
      </c>
      <c r="O2147" s="1">
        <v>2.4121919646859169E-2</v>
      </c>
      <c r="P2147" s="1">
        <v>2.4043896198272705</v>
      </c>
      <c r="Q2147" s="1">
        <v>0</v>
      </c>
      <c r="S2147" s="1">
        <v>32</v>
      </c>
      <c r="T2147" s="1">
        <v>1</v>
      </c>
      <c r="U2147" s="1">
        <v>9295117</v>
      </c>
      <c r="V2147" s="1">
        <v>8.9388914406299591E-2</v>
      </c>
      <c r="W2147" s="1">
        <v>0.97101497650146484</v>
      </c>
      <c r="X2147" s="1">
        <v>0.97101497650146484</v>
      </c>
    </row>
    <row r="2148" spans="1:24" x14ac:dyDescent="0.35">
      <c r="A2148" s="1">
        <v>330358</v>
      </c>
      <c r="B2148" s="1" t="s">
        <v>2346</v>
      </c>
      <c r="C2148" s="1">
        <v>104435303</v>
      </c>
      <c r="D2148" s="1">
        <v>358</v>
      </c>
      <c r="E2148" s="1" t="s">
        <v>2472</v>
      </c>
      <c r="F2148" s="1" t="s">
        <v>96</v>
      </c>
      <c r="G2148" s="1" t="s">
        <v>429</v>
      </c>
      <c r="H2148" s="1" t="s">
        <v>916</v>
      </c>
      <c r="I2148" s="1">
        <v>1041988.62</v>
      </c>
      <c r="K2148" s="1">
        <v>238412</v>
      </c>
      <c r="L2148" s="1">
        <v>8027748</v>
      </c>
      <c r="M2148" s="1">
        <v>-1.5899999998509884E-3</v>
      </c>
      <c r="N2148" s="1">
        <v>-1.9802380353212357E-2</v>
      </c>
      <c r="O2148" s="1">
        <v>1.4621670357882977E-2</v>
      </c>
      <c r="P2148" s="1">
        <v>1.4232178926467896</v>
      </c>
      <c r="Q2148" s="1">
        <v>0</v>
      </c>
      <c r="S2148" s="1">
        <v>33</v>
      </c>
      <c r="T2148" s="1">
        <v>1</v>
      </c>
      <c r="U2148" s="1">
        <v>9308149</v>
      </c>
      <c r="V2148" s="1">
        <v>1.3031670823693275E-2</v>
      </c>
      <c r="W2148" s="1">
        <v>0.14020264148712158</v>
      </c>
      <c r="X2148" s="1">
        <v>0.14020264148712158</v>
      </c>
    </row>
    <row r="2149" spans="1:24" x14ac:dyDescent="0.35">
      <c r="A2149" s="1">
        <v>340358</v>
      </c>
      <c r="B2149" s="1" t="s">
        <v>2347</v>
      </c>
      <c r="C2149" s="1">
        <v>104435303</v>
      </c>
      <c r="D2149" s="1">
        <v>358</v>
      </c>
      <c r="E2149" s="1" t="s">
        <v>2472</v>
      </c>
      <c r="F2149" s="1" t="s">
        <v>96</v>
      </c>
      <c r="G2149" s="1" t="s">
        <v>429</v>
      </c>
      <c r="H2149" s="1" t="s">
        <v>916</v>
      </c>
      <c r="I2149" s="1">
        <v>1041954.05</v>
      </c>
      <c r="K2149" s="1">
        <v>238412</v>
      </c>
      <c r="L2149" s="1">
        <v>8027745</v>
      </c>
      <c r="M2149" s="1">
        <v>-3.0000001061125658E-6</v>
      </c>
      <c r="N2149" s="1">
        <v>-3.7370380596257746E-5</v>
      </c>
      <c r="O2149" s="1">
        <v>-3.4569999115774408E-5</v>
      </c>
      <c r="P2149" s="1">
        <v>-3.3176946453750134E-3</v>
      </c>
      <c r="Q2149" s="1">
        <v>0</v>
      </c>
      <c r="S2149" s="1">
        <v>34</v>
      </c>
      <c r="T2149" s="1">
        <v>1</v>
      </c>
      <c r="U2149" s="1">
        <v>9308111</v>
      </c>
      <c r="V2149" s="1">
        <v>-3.7570000131381676E-5</v>
      </c>
      <c r="W2149" s="1">
        <v>-4.0824443567544222E-4</v>
      </c>
      <c r="X2149" s="1">
        <v>-4.0824443567544222E-4</v>
      </c>
    </row>
    <row r="2150" spans="1:24" x14ac:dyDescent="0.35">
      <c r="A2150" s="1">
        <v>350358</v>
      </c>
      <c r="B2150" s="1" t="s">
        <v>2348</v>
      </c>
      <c r="C2150" s="1">
        <v>104435303</v>
      </c>
      <c r="D2150" s="1">
        <v>358</v>
      </c>
      <c r="E2150" s="1" t="s">
        <v>2472</v>
      </c>
      <c r="F2150" s="1" t="s">
        <v>96</v>
      </c>
      <c r="G2150" s="1" t="s">
        <v>429</v>
      </c>
      <c r="H2150" s="1" t="s">
        <v>916</v>
      </c>
      <c r="I2150" s="1">
        <v>1069032.75</v>
      </c>
      <c r="K2150" s="1">
        <v>238412</v>
      </c>
      <c r="L2150" s="1">
        <v>8130116</v>
      </c>
      <c r="M2150" s="1">
        <v>0.10237099975347519</v>
      </c>
      <c r="N2150" s="1">
        <v>1.2752149105072021</v>
      </c>
      <c r="O2150" s="1">
        <v>2.7078699320554733E-2</v>
      </c>
      <c r="P2150" s="1">
        <v>2.5988383293151855</v>
      </c>
      <c r="Q2150" s="1">
        <v>0</v>
      </c>
      <c r="S2150" s="1">
        <v>35</v>
      </c>
      <c r="T2150" s="1">
        <v>1</v>
      </c>
      <c r="U2150" s="1">
        <v>9437561</v>
      </c>
      <c r="V2150" s="1">
        <v>0.12944969534873962</v>
      </c>
      <c r="W2150" s="1">
        <v>1.3907225131988525</v>
      </c>
      <c r="X2150" s="1">
        <v>1.3907225131988525</v>
      </c>
    </row>
    <row r="2151" spans="1:24" x14ac:dyDescent="0.35">
      <c r="A2151" s="1">
        <v>360358</v>
      </c>
      <c r="B2151" s="1" t="s">
        <v>2349</v>
      </c>
      <c r="C2151" s="1">
        <v>104435303</v>
      </c>
      <c r="D2151" s="1">
        <v>358</v>
      </c>
      <c r="E2151" s="1" t="s">
        <v>2472</v>
      </c>
      <c r="F2151" s="1" t="s">
        <v>96</v>
      </c>
      <c r="G2151" s="1" t="s">
        <v>429</v>
      </c>
      <c r="H2151" s="1" t="s">
        <v>916</v>
      </c>
      <c r="I2151" s="1">
        <v>1140723.21</v>
      </c>
      <c r="K2151" s="1">
        <v>238412</v>
      </c>
      <c r="L2151" s="1">
        <v>8503030</v>
      </c>
      <c r="M2151" s="1">
        <v>0.37291398644447327</v>
      </c>
      <c r="N2151" s="1">
        <v>4.586822509765625</v>
      </c>
      <c r="O2151" s="1">
        <v>7.1690462529659271E-2</v>
      </c>
      <c r="P2151" s="1">
        <v>6.7061052322387695</v>
      </c>
      <c r="Q2151" s="1">
        <v>0</v>
      </c>
      <c r="S2151" s="1">
        <v>36</v>
      </c>
      <c r="T2151" s="1">
        <v>1</v>
      </c>
      <c r="U2151" s="1">
        <v>9882165</v>
      </c>
      <c r="V2151" s="1">
        <v>0.44460445642471313</v>
      </c>
      <c r="W2151" s="1">
        <v>4.7110052108764648</v>
      </c>
      <c r="X2151" s="1">
        <v>4.7110052108764648</v>
      </c>
    </row>
    <row r="2152" spans="1:24" x14ac:dyDescent="0.35">
      <c r="A2152" s="1">
        <v>370358</v>
      </c>
      <c r="B2152" s="1" t="s">
        <v>2350</v>
      </c>
      <c r="C2152" s="1">
        <v>104435303</v>
      </c>
      <c r="D2152" s="1">
        <v>358</v>
      </c>
      <c r="E2152" s="1" t="s">
        <v>2472</v>
      </c>
      <c r="F2152" s="1" t="s">
        <v>96</v>
      </c>
      <c r="G2152" s="1" t="s">
        <v>429</v>
      </c>
      <c r="H2152" s="1" t="s">
        <v>916</v>
      </c>
      <c r="I2152" s="1">
        <v>1181112.56</v>
      </c>
      <c r="K2152" s="1">
        <v>238412</v>
      </c>
      <c r="L2152" s="1">
        <v>9051574</v>
      </c>
      <c r="M2152" s="1">
        <v>0.54854398965835571</v>
      </c>
      <c r="N2152" s="1">
        <v>6.4511590003967285</v>
      </c>
      <c r="O2152" s="1">
        <v>4.0389351546764374E-2</v>
      </c>
      <c r="P2152" s="1">
        <v>3.5406792163848877</v>
      </c>
      <c r="Q2152" s="1">
        <v>0</v>
      </c>
      <c r="S2152" s="1">
        <v>37</v>
      </c>
      <c r="T2152" s="1">
        <v>1</v>
      </c>
      <c r="U2152" s="1">
        <v>10471098</v>
      </c>
      <c r="V2152" s="1">
        <v>0.58893334865570068</v>
      </c>
      <c r="W2152" s="1">
        <v>5.9595541954040527</v>
      </c>
      <c r="X2152" s="1">
        <v>5.9595541954040527</v>
      </c>
    </row>
    <row r="2153" spans="1:24" x14ac:dyDescent="0.35">
      <c r="A2153" s="1">
        <v>380358</v>
      </c>
      <c r="B2153" s="1" t="s">
        <v>2351</v>
      </c>
      <c r="C2153" s="1">
        <v>104435303</v>
      </c>
      <c r="D2153" s="1">
        <v>358</v>
      </c>
      <c r="E2153" s="1" t="s">
        <v>2472</v>
      </c>
      <c r="F2153" s="1" t="s">
        <v>96</v>
      </c>
      <c r="G2153" s="1" t="s">
        <v>429</v>
      </c>
      <c r="H2153" s="1" t="s">
        <v>916</v>
      </c>
      <c r="I2153" s="1">
        <v>1246888</v>
      </c>
      <c r="K2153" s="1">
        <v>294622.1875</v>
      </c>
      <c r="L2153" s="1">
        <v>9189235</v>
      </c>
      <c r="M2153" s="1">
        <v>0.13766099512577057</v>
      </c>
      <c r="N2153" s="1">
        <v>1.5208514928817749</v>
      </c>
      <c r="O2153" s="1">
        <v>6.5775439143180847E-2</v>
      </c>
      <c r="P2153" s="1">
        <v>5.568939208984375</v>
      </c>
      <c r="Q2153" s="1">
        <v>5.6210186332464218E-2</v>
      </c>
      <c r="S2153" s="1">
        <v>38</v>
      </c>
      <c r="T2153" s="1">
        <v>1</v>
      </c>
      <c r="U2153" s="1">
        <v>10730745</v>
      </c>
      <c r="V2153" s="1">
        <v>0.25964662432670593</v>
      </c>
      <c r="W2153" s="1">
        <v>2.47965407371521</v>
      </c>
      <c r="X2153" s="1">
        <v>2.47965407371521</v>
      </c>
    </row>
    <row r="2154" spans="1:24" x14ac:dyDescent="0.35">
      <c r="A2154" s="1">
        <v>390358</v>
      </c>
      <c r="B2154" s="1" t="s">
        <v>2352</v>
      </c>
      <c r="C2154" s="1">
        <v>104435303</v>
      </c>
      <c r="D2154" s="1">
        <v>358</v>
      </c>
      <c r="E2154" s="1" t="s">
        <v>2472</v>
      </c>
      <c r="F2154" s="1" t="s">
        <v>96</v>
      </c>
      <c r="G2154" s="1" t="s">
        <v>429</v>
      </c>
      <c r="H2154" s="1" t="s">
        <v>916</v>
      </c>
      <c r="I2154" s="1">
        <v>1264793</v>
      </c>
      <c r="K2154" s="1">
        <v>350803.0625</v>
      </c>
      <c r="L2154" s="1">
        <v>9257635</v>
      </c>
      <c r="M2154" s="1">
        <v>6.8400003015995026E-2</v>
      </c>
      <c r="N2154" s="1">
        <v>0.74434924125671387</v>
      </c>
      <c r="O2154" s="1">
        <v>1.7905000597238541E-2</v>
      </c>
      <c r="P2154" s="1">
        <v>1.4359749555587769</v>
      </c>
      <c r="Q2154" s="1">
        <v>5.618087574839592E-2</v>
      </c>
      <c r="S2154" s="1">
        <v>39</v>
      </c>
      <c r="T2154" s="1">
        <v>1</v>
      </c>
      <c r="U2154" s="1">
        <v>10873231</v>
      </c>
      <c r="V2154" s="1">
        <v>0.14248588681221008</v>
      </c>
      <c r="W2154" s="1">
        <v>1.3278294801712036</v>
      </c>
      <c r="X2154" s="1">
        <v>1.3278294801712036</v>
      </c>
    </row>
    <row r="2155" spans="1:24" x14ac:dyDescent="0.35">
      <c r="A2155" s="1">
        <v>400358</v>
      </c>
      <c r="B2155" s="1" t="s">
        <v>2353</v>
      </c>
      <c r="C2155" s="1">
        <v>104435303</v>
      </c>
      <c r="D2155" s="1">
        <v>358</v>
      </c>
      <c r="E2155" s="1" t="s">
        <v>2472</v>
      </c>
      <c r="F2155" s="1" t="s">
        <v>96</v>
      </c>
      <c r="G2155" s="1" t="s">
        <v>429</v>
      </c>
      <c r="H2155" s="1" t="s">
        <v>916</v>
      </c>
      <c r="S2155" s="1">
        <v>40</v>
      </c>
      <c r="T2155" s="1">
        <v>1</v>
      </c>
      <c r="U2155" s="1">
        <v>0</v>
      </c>
      <c r="V2155" s="1">
        <v>0</v>
      </c>
      <c r="W2155" s="1">
        <v>-100</v>
      </c>
      <c r="X2155" s="1">
        <v>-100</v>
      </c>
    </row>
    <row r="2156" spans="1:24" x14ac:dyDescent="0.35">
      <c r="A2156" s="1">
        <v>410358</v>
      </c>
      <c r="B2156" s="1" t="s">
        <v>2354</v>
      </c>
      <c r="C2156" s="1">
        <v>104435303</v>
      </c>
      <c r="D2156" s="1">
        <v>358</v>
      </c>
      <c r="E2156" s="1" t="s">
        <v>2472</v>
      </c>
      <c r="F2156" s="1" t="s">
        <v>96</v>
      </c>
      <c r="G2156" s="1" t="s">
        <v>429</v>
      </c>
      <c r="H2156" s="1" t="s">
        <v>916</v>
      </c>
      <c r="S2156" s="1">
        <v>41</v>
      </c>
      <c r="T2156" s="1">
        <v>1</v>
      </c>
      <c r="U2156" s="1">
        <v>0</v>
      </c>
      <c r="V2156" s="1">
        <v>0</v>
      </c>
    </row>
    <row r="2157" spans="1:24" x14ac:dyDescent="0.35">
      <c r="A2157" s="1">
        <v>420358</v>
      </c>
      <c r="B2157" s="1" t="s">
        <v>2355</v>
      </c>
      <c r="C2157" s="1">
        <v>104435303</v>
      </c>
      <c r="D2157" s="1">
        <v>358</v>
      </c>
      <c r="E2157" s="1" t="s">
        <v>2472</v>
      </c>
      <c r="F2157" s="1" t="s">
        <v>96</v>
      </c>
      <c r="G2157" s="1" t="s">
        <v>429</v>
      </c>
      <c r="H2157" s="1" t="s">
        <v>916</v>
      </c>
      <c r="S2157" s="1">
        <v>42</v>
      </c>
      <c r="T2157" s="1">
        <v>1</v>
      </c>
      <c r="U2157" s="1">
        <v>0</v>
      </c>
      <c r="V2157" s="1">
        <v>0</v>
      </c>
    </row>
    <row r="2158" spans="1:24" x14ac:dyDescent="0.35">
      <c r="A2158" s="1">
        <v>430358</v>
      </c>
      <c r="B2158" s="1" t="s">
        <v>2356</v>
      </c>
      <c r="C2158" s="1">
        <v>104435303</v>
      </c>
      <c r="D2158" s="1">
        <v>358</v>
      </c>
      <c r="E2158" s="1" t="s">
        <v>2472</v>
      </c>
      <c r="F2158" s="1" t="s">
        <v>96</v>
      </c>
      <c r="G2158" s="1" t="s">
        <v>429</v>
      </c>
      <c r="H2158" s="1" t="s">
        <v>916</v>
      </c>
      <c r="S2158" s="1">
        <v>43</v>
      </c>
      <c r="T2158" s="1">
        <v>1</v>
      </c>
      <c r="U2158" s="1">
        <v>0</v>
      </c>
      <c r="V2158" s="1">
        <v>0</v>
      </c>
    </row>
    <row r="2159" spans="1:24" x14ac:dyDescent="0.35">
      <c r="A2159" s="1">
        <v>440358</v>
      </c>
      <c r="B2159" s="1" t="s">
        <v>2357</v>
      </c>
      <c r="C2159" s="1">
        <v>104435303</v>
      </c>
      <c r="D2159" s="1">
        <v>358</v>
      </c>
      <c r="E2159" s="1" t="s">
        <v>2472</v>
      </c>
      <c r="F2159" s="1" t="s">
        <v>96</v>
      </c>
      <c r="G2159" s="1" t="s">
        <v>429</v>
      </c>
      <c r="H2159" s="1" t="s">
        <v>916</v>
      </c>
      <c r="S2159" s="1">
        <v>44</v>
      </c>
      <c r="T2159" s="1">
        <v>1</v>
      </c>
      <c r="U2159" s="1">
        <v>0</v>
      </c>
      <c r="V2159" s="1">
        <v>0</v>
      </c>
    </row>
    <row r="2160" spans="1:24" x14ac:dyDescent="0.35">
      <c r="A2160" s="1">
        <v>450358</v>
      </c>
      <c r="B2160" s="1" t="s">
        <v>2358</v>
      </c>
      <c r="C2160" s="1">
        <v>104435303</v>
      </c>
      <c r="D2160" s="1">
        <v>358</v>
      </c>
      <c r="E2160" s="1" t="s">
        <v>2472</v>
      </c>
      <c r="F2160" s="1" t="s">
        <v>96</v>
      </c>
      <c r="G2160" s="1" t="s">
        <v>429</v>
      </c>
      <c r="H2160" s="1" t="s">
        <v>916</v>
      </c>
      <c r="S2160" s="1">
        <v>45</v>
      </c>
      <c r="T2160" s="1">
        <v>1</v>
      </c>
      <c r="U2160" s="1">
        <v>0</v>
      </c>
      <c r="V2160" s="1">
        <v>0</v>
      </c>
    </row>
    <row r="2161" spans="1:24" x14ac:dyDescent="0.35">
      <c r="A2161" s="1">
        <v>460358</v>
      </c>
      <c r="B2161" s="1" t="s">
        <v>2359</v>
      </c>
      <c r="C2161" s="1">
        <v>104435303</v>
      </c>
      <c r="D2161" s="1">
        <v>358</v>
      </c>
      <c r="E2161" s="1" t="s">
        <v>2472</v>
      </c>
      <c r="F2161" s="1" t="s">
        <v>96</v>
      </c>
      <c r="G2161" s="1" t="s">
        <v>429</v>
      </c>
      <c r="H2161" s="1" t="s">
        <v>916</v>
      </c>
      <c r="S2161" s="1">
        <v>46</v>
      </c>
      <c r="T2161" s="1">
        <v>1</v>
      </c>
      <c r="U2161" s="1">
        <v>0</v>
      </c>
      <c r="V2161" s="1">
        <v>0</v>
      </c>
    </row>
    <row r="2162" spans="1:24" x14ac:dyDescent="0.35">
      <c r="A2162" s="1">
        <v>470358</v>
      </c>
      <c r="B2162" s="1" t="s">
        <v>2360</v>
      </c>
      <c r="C2162" s="1">
        <v>104435303</v>
      </c>
      <c r="D2162" s="1">
        <v>358</v>
      </c>
      <c r="E2162" s="1" t="s">
        <v>2472</v>
      </c>
      <c r="F2162" s="1" t="s">
        <v>96</v>
      </c>
      <c r="G2162" s="1" t="s">
        <v>429</v>
      </c>
      <c r="H2162" s="1" t="s">
        <v>916</v>
      </c>
      <c r="S2162" s="1">
        <v>47</v>
      </c>
      <c r="T2162" s="1">
        <v>1</v>
      </c>
      <c r="U2162" s="1">
        <v>0</v>
      </c>
      <c r="V2162" s="1">
        <v>0</v>
      </c>
    </row>
    <row r="2163" spans="1:24" x14ac:dyDescent="0.35">
      <c r="A2163" s="1">
        <v>480358</v>
      </c>
      <c r="B2163" s="1" t="s">
        <v>2361</v>
      </c>
      <c r="C2163" s="1">
        <v>104435303</v>
      </c>
      <c r="D2163" s="1">
        <v>358</v>
      </c>
      <c r="E2163" s="1" t="s">
        <v>2472</v>
      </c>
      <c r="F2163" s="1" t="s">
        <v>96</v>
      </c>
      <c r="G2163" s="1" t="s">
        <v>429</v>
      </c>
      <c r="H2163" s="1" t="s">
        <v>916</v>
      </c>
      <c r="S2163" s="1">
        <v>48</v>
      </c>
      <c r="T2163" s="1">
        <v>1</v>
      </c>
      <c r="U2163" s="1">
        <v>0</v>
      </c>
      <c r="V2163" s="1">
        <v>0</v>
      </c>
    </row>
    <row r="2164" spans="1:24" x14ac:dyDescent="0.35">
      <c r="A2164" s="1">
        <v>290383</v>
      </c>
      <c r="B2164" s="1" t="s">
        <v>2341</v>
      </c>
      <c r="C2164" s="1">
        <v>104435603</v>
      </c>
      <c r="D2164" s="1">
        <v>383</v>
      </c>
      <c r="E2164" s="1" t="s">
        <v>2473</v>
      </c>
      <c r="F2164" s="1" t="s">
        <v>96</v>
      </c>
      <c r="G2164" s="1" t="s">
        <v>429</v>
      </c>
      <c r="H2164" s="1" t="s">
        <v>916</v>
      </c>
      <c r="I2164" s="1">
        <v>1569276.13</v>
      </c>
      <c r="K2164" s="1">
        <v>493812</v>
      </c>
      <c r="L2164" s="1">
        <v>14089065</v>
      </c>
      <c r="S2164" s="1">
        <v>29</v>
      </c>
      <c r="T2164" s="1">
        <v>1</v>
      </c>
      <c r="U2164" s="1">
        <v>16152153</v>
      </c>
      <c r="V2164" s="1">
        <v>0</v>
      </c>
    </row>
    <row r="2165" spans="1:24" x14ac:dyDescent="0.35">
      <c r="A2165" s="1">
        <v>300383</v>
      </c>
      <c r="B2165" s="1" t="s">
        <v>2343</v>
      </c>
      <c r="C2165" s="1">
        <v>104435603</v>
      </c>
      <c r="D2165" s="1">
        <v>383</v>
      </c>
      <c r="E2165" s="1" t="s">
        <v>2473</v>
      </c>
      <c r="F2165" s="1" t="s">
        <v>96</v>
      </c>
      <c r="G2165" s="1" t="s">
        <v>429</v>
      </c>
      <c r="H2165" s="1" t="s">
        <v>916</v>
      </c>
      <c r="I2165" s="1">
        <v>1814581.56</v>
      </c>
      <c r="K2165" s="1">
        <v>493812</v>
      </c>
      <c r="L2165" s="1">
        <v>14723728</v>
      </c>
      <c r="M2165" s="1">
        <v>0.63466298580169678</v>
      </c>
      <c r="N2165" s="1">
        <v>4.5046496391296387</v>
      </c>
      <c r="O2165" s="1">
        <v>0.24530543386936188</v>
      </c>
      <c r="P2165" s="1">
        <v>15.631756782531738</v>
      </c>
      <c r="Q2165" s="1">
        <v>0</v>
      </c>
      <c r="S2165" s="1">
        <v>30</v>
      </c>
      <c r="T2165" s="1">
        <v>1</v>
      </c>
      <c r="U2165" s="1">
        <v>17032122</v>
      </c>
      <c r="V2165" s="1">
        <v>0.87996840476989746</v>
      </c>
      <c r="W2165" s="1">
        <v>5.447998046875</v>
      </c>
      <c r="X2165" s="1">
        <v>5.447998046875</v>
      </c>
    </row>
    <row r="2166" spans="1:24" x14ac:dyDescent="0.35">
      <c r="A2166" s="1">
        <v>310383</v>
      </c>
      <c r="B2166" s="1" t="s">
        <v>2344</v>
      </c>
      <c r="C2166" s="1">
        <v>104435603</v>
      </c>
      <c r="D2166" s="1">
        <v>383</v>
      </c>
      <c r="E2166" s="1" t="s">
        <v>2473</v>
      </c>
      <c r="F2166" s="1" t="s">
        <v>96</v>
      </c>
      <c r="G2166" s="1" t="s">
        <v>429</v>
      </c>
      <c r="H2166" s="1" t="s">
        <v>916</v>
      </c>
      <c r="I2166" s="1">
        <v>1909605.43</v>
      </c>
      <c r="K2166" s="1">
        <v>493812</v>
      </c>
      <c r="L2166" s="1">
        <v>14906362</v>
      </c>
      <c r="M2166" s="1">
        <v>0.18263399600982666</v>
      </c>
      <c r="N2166" s="1">
        <v>1.2404059171676636</v>
      </c>
      <c r="O2166" s="1">
        <v>9.5023870468139648E-2</v>
      </c>
      <c r="P2166" s="1">
        <v>5.2366824150085449</v>
      </c>
      <c r="Q2166" s="1">
        <v>0</v>
      </c>
      <c r="S2166" s="1">
        <v>31</v>
      </c>
      <c r="T2166" s="1">
        <v>1</v>
      </c>
      <c r="U2166" s="1">
        <v>17309780</v>
      </c>
      <c r="V2166" s="1">
        <v>0.27765786647796631</v>
      </c>
      <c r="W2166" s="1">
        <v>1.630202054977417</v>
      </c>
      <c r="X2166" s="1">
        <v>1.630202054977417</v>
      </c>
    </row>
    <row r="2167" spans="1:24" x14ac:dyDescent="0.35">
      <c r="A2167" s="1">
        <v>320383</v>
      </c>
      <c r="B2167" s="1" t="s">
        <v>2345</v>
      </c>
      <c r="C2167" s="1">
        <v>104435603</v>
      </c>
      <c r="D2167" s="1">
        <v>383</v>
      </c>
      <c r="E2167" s="1" t="s">
        <v>2473</v>
      </c>
      <c r="F2167" s="1" t="s">
        <v>96</v>
      </c>
      <c r="G2167" s="1" t="s">
        <v>429</v>
      </c>
      <c r="H2167" s="1" t="s">
        <v>916</v>
      </c>
      <c r="I2167" s="1">
        <v>1917483.8</v>
      </c>
      <c r="K2167" s="1">
        <v>493812</v>
      </c>
      <c r="L2167" s="1">
        <v>14991114</v>
      </c>
      <c r="M2167" s="1">
        <v>8.4752000868320465E-2</v>
      </c>
      <c r="N2167" s="1">
        <v>0.56856262683868408</v>
      </c>
      <c r="O2167" s="1">
        <v>7.8783696517348289E-3</v>
      </c>
      <c r="P2167" s="1">
        <v>0.41256532073020935</v>
      </c>
      <c r="Q2167" s="1">
        <v>0</v>
      </c>
      <c r="S2167" s="1">
        <v>32</v>
      </c>
      <c r="T2167" s="1">
        <v>1</v>
      </c>
      <c r="U2167" s="1">
        <v>17402410</v>
      </c>
      <c r="V2167" s="1">
        <v>9.2630371451377869E-2</v>
      </c>
      <c r="W2167" s="1">
        <v>0.53513097763061523</v>
      </c>
      <c r="X2167" s="1">
        <v>0.53513097763061523</v>
      </c>
    </row>
    <row r="2168" spans="1:24" x14ac:dyDescent="0.35">
      <c r="A2168" s="1">
        <v>330383</v>
      </c>
      <c r="B2168" s="1" t="s">
        <v>2346</v>
      </c>
      <c r="C2168" s="1">
        <v>104435603</v>
      </c>
      <c r="D2168" s="1">
        <v>383</v>
      </c>
      <c r="E2168" s="1" t="s">
        <v>2473</v>
      </c>
      <c r="F2168" s="1" t="s">
        <v>96</v>
      </c>
      <c r="G2168" s="1" t="s">
        <v>429</v>
      </c>
      <c r="H2168" s="1" t="s">
        <v>916</v>
      </c>
      <c r="I2168" s="1">
        <v>1861231.37</v>
      </c>
      <c r="K2168" s="1">
        <v>493812</v>
      </c>
      <c r="L2168" s="1">
        <v>15444750</v>
      </c>
      <c r="M2168" s="1">
        <v>0.45363599061965942</v>
      </c>
      <c r="N2168" s="1">
        <v>3.0260326862335205</v>
      </c>
      <c r="O2168" s="1">
        <v>-5.6252431124448776E-2</v>
      </c>
      <c r="P2168" s="1">
        <v>-2.9336585998535156</v>
      </c>
      <c r="Q2168" s="1">
        <v>0</v>
      </c>
      <c r="S2168" s="1">
        <v>33</v>
      </c>
      <c r="T2168" s="1">
        <v>1</v>
      </c>
      <c r="U2168" s="1">
        <v>17799794</v>
      </c>
      <c r="V2168" s="1">
        <v>0.39738357067108154</v>
      </c>
      <c r="W2168" s="1">
        <v>2.2834997177124023</v>
      </c>
      <c r="X2168" s="1">
        <v>2.2834997177124023</v>
      </c>
    </row>
    <row r="2169" spans="1:24" x14ac:dyDescent="0.35">
      <c r="A2169" s="1">
        <v>340383</v>
      </c>
      <c r="B2169" s="1" t="s">
        <v>2347</v>
      </c>
      <c r="C2169" s="1">
        <v>104435603</v>
      </c>
      <c r="D2169" s="1">
        <v>383</v>
      </c>
      <c r="E2169" s="1" t="s">
        <v>2473</v>
      </c>
      <c r="F2169" s="1" t="s">
        <v>96</v>
      </c>
      <c r="G2169" s="1" t="s">
        <v>429</v>
      </c>
      <c r="H2169" s="1" t="s">
        <v>916</v>
      </c>
      <c r="I2169" s="1">
        <v>1868355.16</v>
      </c>
      <c r="K2169" s="1">
        <v>493812</v>
      </c>
      <c r="L2169" s="1">
        <v>15444731</v>
      </c>
      <c r="M2169" s="1">
        <v>-1.8999999156221747E-5</v>
      </c>
      <c r="N2169" s="1">
        <v>-1.2301915558055043E-4</v>
      </c>
      <c r="O2169" s="1">
        <v>7.1237902157008648E-3</v>
      </c>
      <c r="P2169" s="1">
        <v>0.38274607062339783</v>
      </c>
      <c r="Q2169" s="1">
        <v>0</v>
      </c>
      <c r="S2169" s="1">
        <v>34</v>
      </c>
      <c r="T2169" s="1">
        <v>1</v>
      </c>
      <c r="U2169" s="1">
        <v>17806898</v>
      </c>
      <c r="V2169" s="1">
        <v>7.1047903038561344E-3</v>
      </c>
      <c r="W2169" s="1">
        <v>3.991057351231575E-2</v>
      </c>
      <c r="X2169" s="1">
        <v>3.991057351231575E-2</v>
      </c>
    </row>
    <row r="2170" spans="1:24" x14ac:dyDescent="0.35">
      <c r="A2170" s="1">
        <v>350383</v>
      </c>
      <c r="B2170" s="1" t="s">
        <v>2348</v>
      </c>
      <c r="C2170" s="1">
        <v>104435603</v>
      </c>
      <c r="D2170" s="1">
        <v>383</v>
      </c>
      <c r="E2170" s="1" t="s">
        <v>2473</v>
      </c>
      <c r="F2170" s="1" t="s">
        <v>96</v>
      </c>
      <c r="G2170" s="1" t="s">
        <v>429</v>
      </c>
      <c r="H2170" s="1" t="s">
        <v>916</v>
      </c>
      <c r="I2170" s="1">
        <v>1996719.96</v>
      </c>
      <c r="K2170" s="1">
        <v>493812</v>
      </c>
      <c r="L2170" s="1">
        <v>16904838</v>
      </c>
      <c r="M2170" s="1">
        <v>1.4601069688796997</v>
      </c>
      <c r="N2170" s="1">
        <v>9.4537544250488281</v>
      </c>
      <c r="O2170" s="1">
        <v>0.12836480140686035</v>
      </c>
      <c r="P2170" s="1">
        <v>6.8704710006713867</v>
      </c>
      <c r="Q2170" s="1">
        <v>0</v>
      </c>
      <c r="S2170" s="1">
        <v>35</v>
      </c>
      <c r="T2170" s="1">
        <v>1</v>
      </c>
      <c r="U2170" s="1">
        <v>19395370</v>
      </c>
      <c r="V2170" s="1">
        <v>1.5884717702865601</v>
      </c>
      <c r="W2170" s="1">
        <v>8.9205427169799805</v>
      </c>
      <c r="X2170" s="1">
        <v>8.9205427169799805</v>
      </c>
    </row>
    <row r="2171" spans="1:24" x14ac:dyDescent="0.35">
      <c r="A2171" s="1">
        <v>360383</v>
      </c>
      <c r="B2171" s="1" t="s">
        <v>2349</v>
      </c>
      <c r="C2171" s="1">
        <v>104435603</v>
      </c>
      <c r="D2171" s="1">
        <v>383</v>
      </c>
      <c r="E2171" s="1" t="s">
        <v>2473</v>
      </c>
      <c r="F2171" s="1" t="s">
        <v>96</v>
      </c>
      <c r="G2171" s="1" t="s">
        <v>429</v>
      </c>
      <c r="H2171" s="1" t="s">
        <v>916</v>
      </c>
      <c r="I2171" s="1">
        <v>2224182.7999999998</v>
      </c>
      <c r="K2171" s="1">
        <v>493812</v>
      </c>
      <c r="L2171" s="1">
        <v>18533446</v>
      </c>
      <c r="M2171" s="1">
        <v>1.6286079883575439</v>
      </c>
      <c r="N2171" s="1">
        <v>9.6339759826660156</v>
      </c>
      <c r="O2171" s="1">
        <v>0.22746284306049347</v>
      </c>
      <c r="P2171" s="1">
        <v>11.391824722290039</v>
      </c>
      <c r="Q2171" s="1">
        <v>0</v>
      </c>
      <c r="S2171" s="1">
        <v>36</v>
      </c>
      <c r="T2171" s="1">
        <v>1</v>
      </c>
      <c r="U2171" s="1">
        <v>21251440</v>
      </c>
      <c r="V2171" s="1">
        <v>1.856070876121521</v>
      </c>
      <c r="W2171" s="1">
        <v>9.5696554183959961</v>
      </c>
      <c r="X2171" s="1">
        <v>9.5696554183959961</v>
      </c>
    </row>
    <row r="2172" spans="1:24" x14ac:dyDescent="0.35">
      <c r="A2172" s="1">
        <v>370383</v>
      </c>
      <c r="B2172" s="1" t="s">
        <v>2350</v>
      </c>
      <c r="C2172" s="1">
        <v>104435603</v>
      </c>
      <c r="D2172" s="1">
        <v>383</v>
      </c>
      <c r="E2172" s="1" t="s">
        <v>2473</v>
      </c>
      <c r="F2172" s="1" t="s">
        <v>96</v>
      </c>
      <c r="G2172" s="1" t="s">
        <v>429</v>
      </c>
      <c r="H2172" s="1" t="s">
        <v>916</v>
      </c>
      <c r="I2172" s="1">
        <v>2438980.81</v>
      </c>
      <c r="K2172" s="1">
        <v>493812</v>
      </c>
      <c r="L2172" s="1">
        <v>21112012</v>
      </c>
      <c r="M2172" s="1">
        <v>2.5785660743713379</v>
      </c>
      <c r="N2172" s="1">
        <v>13.913041114807129</v>
      </c>
      <c r="O2172" s="1">
        <v>0.21479800343513489</v>
      </c>
      <c r="P2172" s="1">
        <v>9.6573905944824219</v>
      </c>
      <c r="Q2172" s="1">
        <v>0</v>
      </c>
      <c r="S2172" s="1">
        <v>37</v>
      </c>
      <c r="T2172" s="1">
        <v>1</v>
      </c>
      <c r="U2172" s="1">
        <v>24044804</v>
      </c>
      <c r="V2172" s="1">
        <v>2.7933640480041504</v>
      </c>
      <c r="W2172" s="1">
        <v>13.144351959228516</v>
      </c>
      <c r="X2172" s="1">
        <v>13.144351959228516</v>
      </c>
    </row>
    <row r="2173" spans="1:24" x14ac:dyDescent="0.35">
      <c r="A2173" s="1">
        <v>380383</v>
      </c>
      <c r="B2173" s="1" t="s">
        <v>2351</v>
      </c>
      <c r="C2173" s="1">
        <v>104435603</v>
      </c>
      <c r="D2173" s="1">
        <v>383</v>
      </c>
      <c r="E2173" s="1" t="s">
        <v>2473</v>
      </c>
      <c r="F2173" s="1" t="s">
        <v>96</v>
      </c>
      <c r="G2173" s="1" t="s">
        <v>429</v>
      </c>
      <c r="H2173" s="1" t="s">
        <v>916</v>
      </c>
      <c r="I2173" s="1">
        <v>2747903</v>
      </c>
      <c r="K2173" s="1">
        <v>1125326.75</v>
      </c>
      <c r="L2173" s="1">
        <v>21782552</v>
      </c>
      <c r="M2173" s="1">
        <v>0.6705399751663208</v>
      </c>
      <c r="N2173" s="1">
        <v>3.1761064529418945</v>
      </c>
      <c r="O2173" s="1">
        <v>0.30892220139503479</v>
      </c>
      <c r="P2173" s="1">
        <v>12.666035652160645</v>
      </c>
      <c r="Q2173" s="1">
        <v>0.63151472806930542</v>
      </c>
      <c r="S2173" s="1">
        <v>38</v>
      </c>
      <c r="T2173" s="1">
        <v>1</v>
      </c>
      <c r="U2173" s="1">
        <v>25655782</v>
      </c>
      <c r="V2173" s="1">
        <v>1.6109769344329834</v>
      </c>
      <c r="W2173" s="1">
        <v>6.6999006271362305</v>
      </c>
      <c r="X2173" s="1">
        <v>6.6999006271362305</v>
      </c>
    </row>
    <row r="2174" spans="1:24" x14ac:dyDescent="0.35">
      <c r="A2174" s="1">
        <v>390383</v>
      </c>
      <c r="B2174" s="1" t="s">
        <v>2352</v>
      </c>
      <c r="C2174" s="1">
        <v>104435603</v>
      </c>
      <c r="D2174" s="1">
        <v>383</v>
      </c>
      <c r="E2174" s="1" t="s">
        <v>2473</v>
      </c>
      <c r="F2174" s="1" t="s">
        <v>96</v>
      </c>
      <c r="G2174" s="1" t="s">
        <v>429</v>
      </c>
      <c r="H2174" s="1" t="s">
        <v>916</v>
      </c>
      <c r="I2174" s="1">
        <v>2936103</v>
      </c>
      <c r="K2174" s="1">
        <v>1756512.125</v>
      </c>
      <c r="L2174" s="1">
        <v>22001704</v>
      </c>
      <c r="M2174" s="1">
        <v>0.21915200352668762</v>
      </c>
      <c r="N2174" s="1">
        <v>1.0060896873474121</v>
      </c>
      <c r="O2174" s="1">
        <v>0.18819999694824219</v>
      </c>
      <c r="P2174" s="1">
        <v>6.8488588333129883</v>
      </c>
      <c r="Q2174" s="1">
        <v>0.63118535280227661</v>
      </c>
      <c r="S2174" s="1">
        <v>39</v>
      </c>
      <c r="T2174" s="1">
        <v>1</v>
      </c>
      <c r="U2174" s="1">
        <v>26694320</v>
      </c>
      <c r="V2174" s="1">
        <v>1.0385373830795288</v>
      </c>
      <c r="W2174" s="1">
        <v>4.0479683876037598</v>
      </c>
      <c r="X2174" s="1">
        <v>4.0479683876037598</v>
      </c>
    </row>
    <row r="2175" spans="1:24" x14ac:dyDescent="0.35">
      <c r="A2175" s="1">
        <v>400383</v>
      </c>
      <c r="B2175" s="1" t="s">
        <v>2353</v>
      </c>
      <c r="C2175" s="1">
        <v>104435603</v>
      </c>
      <c r="D2175" s="1">
        <v>383</v>
      </c>
      <c r="E2175" s="1" t="s">
        <v>2473</v>
      </c>
      <c r="F2175" s="1" t="s">
        <v>96</v>
      </c>
      <c r="G2175" s="1" t="s">
        <v>429</v>
      </c>
      <c r="H2175" s="1" t="s">
        <v>916</v>
      </c>
      <c r="S2175" s="1">
        <v>40</v>
      </c>
      <c r="T2175" s="1">
        <v>1</v>
      </c>
      <c r="U2175" s="1">
        <v>0</v>
      </c>
      <c r="V2175" s="1">
        <v>0</v>
      </c>
      <c r="W2175" s="1">
        <v>-100</v>
      </c>
      <c r="X2175" s="1">
        <v>-100</v>
      </c>
    </row>
    <row r="2176" spans="1:24" x14ac:dyDescent="0.35">
      <c r="A2176" s="1">
        <v>410383</v>
      </c>
      <c r="B2176" s="1" t="s">
        <v>2354</v>
      </c>
      <c r="C2176" s="1">
        <v>104435603</v>
      </c>
      <c r="D2176" s="1">
        <v>383</v>
      </c>
      <c r="E2176" s="1" t="s">
        <v>2473</v>
      </c>
      <c r="F2176" s="1" t="s">
        <v>96</v>
      </c>
      <c r="G2176" s="1" t="s">
        <v>429</v>
      </c>
      <c r="H2176" s="1" t="s">
        <v>916</v>
      </c>
      <c r="S2176" s="1">
        <v>41</v>
      </c>
      <c r="T2176" s="1">
        <v>1</v>
      </c>
      <c r="U2176" s="1">
        <v>0</v>
      </c>
      <c r="V2176" s="1">
        <v>0</v>
      </c>
    </row>
    <row r="2177" spans="1:24" x14ac:dyDescent="0.35">
      <c r="A2177" s="1">
        <v>420383</v>
      </c>
      <c r="B2177" s="1" t="s">
        <v>2355</v>
      </c>
      <c r="C2177" s="1">
        <v>104435603</v>
      </c>
      <c r="D2177" s="1">
        <v>383</v>
      </c>
      <c r="E2177" s="1" t="s">
        <v>2473</v>
      </c>
      <c r="F2177" s="1" t="s">
        <v>96</v>
      </c>
      <c r="G2177" s="1" t="s">
        <v>429</v>
      </c>
      <c r="H2177" s="1" t="s">
        <v>916</v>
      </c>
      <c r="S2177" s="1">
        <v>42</v>
      </c>
      <c r="T2177" s="1">
        <v>1</v>
      </c>
      <c r="U2177" s="1">
        <v>0</v>
      </c>
      <c r="V2177" s="1">
        <v>0</v>
      </c>
    </row>
    <row r="2178" spans="1:24" x14ac:dyDescent="0.35">
      <c r="A2178" s="1">
        <v>430383</v>
      </c>
      <c r="B2178" s="1" t="s">
        <v>2356</v>
      </c>
      <c r="C2178" s="1">
        <v>104435603</v>
      </c>
      <c r="D2178" s="1">
        <v>383</v>
      </c>
      <c r="E2178" s="1" t="s">
        <v>2473</v>
      </c>
      <c r="F2178" s="1" t="s">
        <v>96</v>
      </c>
      <c r="G2178" s="1" t="s">
        <v>429</v>
      </c>
      <c r="H2178" s="1" t="s">
        <v>916</v>
      </c>
      <c r="S2178" s="1">
        <v>43</v>
      </c>
      <c r="T2178" s="1">
        <v>1</v>
      </c>
      <c r="U2178" s="1">
        <v>0</v>
      </c>
      <c r="V2178" s="1">
        <v>0</v>
      </c>
    </row>
    <row r="2179" spans="1:24" x14ac:dyDescent="0.35">
      <c r="A2179" s="1">
        <v>440383</v>
      </c>
      <c r="B2179" s="1" t="s">
        <v>2357</v>
      </c>
      <c r="C2179" s="1">
        <v>104435603</v>
      </c>
      <c r="D2179" s="1">
        <v>383</v>
      </c>
      <c r="E2179" s="1" t="s">
        <v>2473</v>
      </c>
      <c r="F2179" s="1" t="s">
        <v>96</v>
      </c>
      <c r="G2179" s="1" t="s">
        <v>429</v>
      </c>
      <c r="H2179" s="1" t="s">
        <v>916</v>
      </c>
      <c r="S2179" s="1">
        <v>44</v>
      </c>
      <c r="T2179" s="1">
        <v>1</v>
      </c>
      <c r="U2179" s="1">
        <v>0</v>
      </c>
      <c r="V2179" s="1">
        <v>0</v>
      </c>
    </row>
    <row r="2180" spans="1:24" x14ac:dyDescent="0.35">
      <c r="A2180" s="1">
        <v>450383</v>
      </c>
      <c r="B2180" s="1" t="s">
        <v>2358</v>
      </c>
      <c r="C2180" s="1">
        <v>104435603</v>
      </c>
      <c r="D2180" s="1">
        <v>383</v>
      </c>
      <c r="E2180" s="1" t="s">
        <v>2473</v>
      </c>
      <c r="F2180" s="1" t="s">
        <v>96</v>
      </c>
      <c r="G2180" s="1" t="s">
        <v>429</v>
      </c>
      <c r="H2180" s="1" t="s">
        <v>916</v>
      </c>
      <c r="S2180" s="1">
        <v>45</v>
      </c>
      <c r="T2180" s="1">
        <v>1</v>
      </c>
      <c r="U2180" s="1">
        <v>0</v>
      </c>
      <c r="V2180" s="1">
        <v>0</v>
      </c>
    </row>
    <row r="2181" spans="1:24" x14ac:dyDescent="0.35">
      <c r="A2181" s="1">
        <v>460383</v>
      </c>
      <c r="B2181" s="1" t="s">
        <v>2359</v>
      </c>
      <c r="C2181" s="1">
        <v>104435603</v>
      </c>
      <c r="D2181" s="1">
        <v>383</v>
      </c>
      <c r="E2181" s="1" t="s">
        <v>2473</v>
      </c>
      <c r="F2181" s="1" t="s">
        <v>96</v>
      </c>
      <c r="G2181" s="1" t="s">
        <v>429</v>
      </c>
      <c r="H2181" s="1" t="s">
        <v>916</v>
      </c>
      <c r="S2181" s="1">
        <v>46</v>
      </c>
      <c r="T2181" s="1">
        <v>1</v>
      </c>
      <c r="U2181" s="1">
        <v>0</v>
      </c>
      <c r="V2181" s="1">
        <v>0</v>
      </c>
    </row>
    <row r="2182" spans="1:24" x14ac:dyDescent="0.35">
      <c r="A2182" s="1">
        <v>470383</v>
      </c>
      <c r="B2182" s="1" t="s">
        <v>2360</v>
      </c>
      <c r="C2182" s="1">
        <v>104435603</v>
      </c>
      <c r="D2182" s="1">
        <v>383</v>
      </c>
      <c r="E2182" s="1" t="s">
        <v>2473</v>
      </c>
      <c r="F2182" s="1" t="s">
        <v>96</v>
      </c>
      <c r="G2182" s="1" t="s">
        <v>429</v>
      </c>
      <c r="H2182" s="1" t="s">
        <v>916</v>
      </c>
      <c r="S2182" s="1">
        <v>47</v>
      </c>
      <c r="T2182" s="1">
        <v>1</v>
      </c>
      <c r="U2182" s="1">
        <v>0</v>
      </c>
      <c r="V2182" s="1">
        <v>0</v>
      </c>
    </row>
    <row r="2183" spans="1:24" x14ac:dyDescent="0.35">
      <c r="A2183" s="1">
        <v>480383</v>
      </c>
      <c r="B2183" s="1" t="s">
        <v>2361</v>
      </c>
      <c r="C2183" s="1">
        <v>104435603</v>
      </c>
      <c r="D2183" s="1">
        <v>383</v>
      </c>
      <c r="E2183" s="1" t="s">
        <v>2473</v>
      </c>
      <c r="F2183" s="1" t="s">
        <v>96</v>
      </c>
      <c r="G2183" s="1" t="s">
        <v>429</v>
      </c>
      <c r="H2183" s="1" t="s">
        <v>916</v>
      </c>
      <c r="S2183" s="1">
        <v>48</v>
      </c>
      <c r="T2183" s="1">
        <v>1</v>
      </c>
      <c r="U2183" s="1">
        <v>0</v>
      </c>
      <c r="V2183" s="1">
        <v>0</v>
      </c>
    </row>
    <row r="2184" spans="1:24" x14ac:dyDescent="0.35">
      <c r="A2184" s="1">
        <v>290384</v>
      </c>
      <c r="B2184" s="1" t="s">
        <v>2341</v>
      </c>
      <c r="C2184" s="1">
        <v>104435703</v>
      </c>
      <c r="D2184" s="1">
        <v>384</v>
      </c>
      <c r="E2184" s="1" t="s">
        <v>2474</v>
      </c>
      <c r="F2184" s="1" t="s">
        <v>96</v>
      </c>
      <c r="G2184" s="1" t="s">
        <v>429</v>
      </c>
      <c r="H2184" s="1" t="s">
        <v>916</v>
      </c>
      <c r="I2184" s="1">
        <v>706922.11</v>
      </c>
      <c r="K2184" s="1">
        <v>239259</v>
      </c>
      <c r="L2184" s="1">
        <v>6136423.5</v>
      </c>
      <c r="S2184" s="1">
        <v>29</v>
      </c>
      <c r="T2184" s="1">
        <v>1</v>
      </c>
      <c r="U2184" s="1">
        <v>7082604.5</v>
      </c>
      <c r="V2184" s="1">
        <v>0</v>
      </c>
    </row>
    <row r="2185" spans="1:24" x14ac:dyDescent="0.35">
      <c r="A2185" s="1">
        <v>300384</v>
      </c>
      <c r="B2185" s="1" t="s">
        <v>2343</v>
      </c>
      <c r="C2185" s="1">
        <v>104435703</v>
      </c>
      <c r="D2185" s="1">
        <v>384</v>
      </c>
      <c r="E2185" s="1" t="s">
        <v>2474</v>
      </c>
      <c r="F2185" s="1" t="s">
        <v>96</v>
      </c>
      <c r="G2185" s="1" t="s">
        <v>429</v>
      </c>
      <c r="H2185" s="1" t="s">
        <v>916</v>
      </c>
      <c r="I2185" s="1">
        <v>723176.65</v>
      </c>
      <c r="K2185" s="1">
        <v>239259</v>
      </c>
      <c r="L2185" s="1">
        <v>6284669.5</v>
      </c>
      <c r="M2185" s="1">
        <v>0.14824600517749786</v>
      </c>
      <c r="N2185" s="1">
        <v>2.415837287902832</v>
      </c>
      <c r="O2185" s="1">
        <v>1.6254540532827377E-2</v>
      </c>
      <c r="P2185" s="1">
        <v>2.2993395328521729</v>
      </c>
      <c r="Q2185" s="1">
        <v>0</v>
      </c>
      <c r="S2185" s="1">
        <v>30</v>
      </c>
      <c r="T2185" s="1">
        <v>1</v>
      </c>
      <c r="U2185" s="1">
        <v>7247105</v>
      </c>
      <c r="V2185" s="1">
        <v>0.16450054943561554</v>
      </c>
      <c r="W2185" s="1">
        <v>2.322598934173584</v>
      </c>
      <c r="X2185" s="1">
        <v>2.322598934173584</v>
      </c>
    </row>
    <row r="2186" spans="1:24" x14ac:dyDescent="0.35">
      <c r="A2186" s="1">
        <v>310384</v>
      </c>
      <c r="B2186" s="1" t="s">
        <v>2344</v>
      </c>
      <c r="C2186" s="1">
        <v>104435703</v>
      </c>
      <c r="D2186" s="1">
        <v>384</v>
      </c>
      <c r="E2186" s="1" t="s">
        <v>2474</v>
      </c>
      <c r="F2186" s="1" t="s">
        <v>96</v>
      </c>
      <c r="G2186" s="1" t="s">
        <v>429</v>
      </c>
      <c r="H2186" s="1" t="s">
        <v>916</v>
      </c>
      <c r="I2186" s="1">
        <v>742661.35</v>
      </c>
      <c r="K2186" s="1">
        <v>239259</v>
      </c>
      <c r="L2186" s="1">
        <v>6341738.5</v>
      </c>
      <c r="M2186" s="1">
        <v>5.7068999856710434E-2</v>
      </c>
      <c r="N2186" s="1">
        <v>0.90806686878204346</v>
      </c>
      <c r="O2186" s="1">
        <v>1.9484700635075569E-2</v>
      </c>
      <c r="P2186" s="1">
        <v>2.6943209171295166</v>
      </c>
      <c r="Q2186" s="1">
        <v>0</v>
      </c>
      <c r="S2186" s="1">
        <v>31</v>
      </c>
      <c r="T2186" s="1">
        <v>1</v>
      </c>
      <c r="U2186" s="1">
        <v>7323659</v>
      </c>
      <c r="V2186" s="1">
        <v>7.6553702354431152E-2</v>
      </c>
      <c r="W2186" s="1">
        <v>1.0563390254974365</v>
      </c>
      <c r="X2186" s="1">
        <v>1.0563390254974365</v>
      </c>
    </row>
    <row r="2187" spans="1:24" x14ac:dyDescent="0.35">
      <c r="A2187" s="1">
        <v>320384</v>
      </c>
      <c r="B2187" s="1" t="s">
        <v>2345</v>
      </c>
      <c r="C2187" s="1">
        <v>104435703</v>
      </c>
      <c r="D2187" s="1">
        <v>384</v>
      </c>
      <c r="E2187" s="1" t="s">
        <v>2474</v>
      </c>
      <c r="F2187" s="1" t="s">
        <v>96</v>
      </c>
      <c r="G2187" s="1" t="s">
        <v>429</v>
      </c>
      <c r="H2187" s="1" t="s">
        <v>916</v>
      </c>
      <c r="I2187" s="1">
        <v>753639.3</v>
      </c>
      <c r="K2187" s="1">
        <v>239259</v>
      </c>
      <c r="L2187" s="1">
        <v>6384316.5</v>
      </c>
      <c r="M2187" s="1">
        <v>4.2578000575304031E-2</v>
      </c>
      <c r="N2187" s="1">
        <v>0.67139315605163574</v>
      </c>
      <c r="O2187" s="1">
        <v>1.0977949947118759E-2</v>
      </c>
      <c r="P2187" s="1">
        <v>1.478190541267395</v>
      </c>
      <c r="Q2187" s="1">
        <v>0</v>
      </c>
      <c r="S2187" s="1">
        <v>32</v>
      </c>
      <c r="T2187" s="1">
        <v>1</v>
      </c>
      <c r="U2187" s="1">
        <v>7377215</v>
      </c>
      <c r="V2187" s="1">
        <v>5.3555950522422791E-2</v>
      </c>
      <c r="W2187" s="1">
        <v>0.7312738299369812</v>
      </c>
      <c r="X2187" s="1">
        <v>0.7312738299369812</v>
      </c>
    </row>
    <row r="2188" spans="1:24" x14ac:dyDescent="0.35">
      <c r="A2188" s="1">
        <v>330384</v>
      </c>
      <c r="B2188" s="1" t="s">
        <v>2346</v>
      </c>
      <c r="C2188" s="1">
        <v>104435703</v>
      </c>
      <c r="D2188" s="1">
        <v>384</v>
      </c>
      <c r="E2188" s="1" t="s">
        <v>2474</v>
      </c>
      <c r="F2188" s="1" t="s">
        <v>96</v>
      </c>
      <c r="G2188" s="1" t="s">
        <v>429</v>
      </c>
      <c r="H2188" s="1" t="s">
        <v>916</v>
      </c>
      <c r="I2188" s="1">
        <v>798941.17</v>
      </c>
      <c r="K2188" s="1">
        <v>239259</v>
      </c>
      <c r="L2188" s="1">
        <v>6456178</v>
      </c>
      <c r="M2188" s="1">
        <v>7.1861498057842255E-2</v>
      </c>
      <c r="N2188" s="1">
        <v>1.1255942583084106</v>
      </c>
      <c r="O2188" s="1">
        <v>4.5301869511604309E-2</v>
      </c>
      <c r="P2188" s="1">
        <v>6.0110812187194824</v>
      </c>
      <c r="Q2188" s="1">
        <v>0</v>
      </c>
      <c r="S2188" s="1">
        <v>33</v>
      </c>
      <c r="T2188" s="1">
        <v>1</v>
      </c>
      <c r="U2188" s="1">
        <v>7494378</v>
      </c>
      <c r="V2188" s="1">
        <v>0.11716336756944656</v>
      </c>
      <c r="W2188" s="1">
        <v>1.5881738662719727</v>
      </c>
      <c r="X2188" s="1">
        <v>1.5881738662719727</v>
      </c>
    </row>
    <row r="2189" spans="1:24" x14ac:dyDescent="0.35">
      <c r="A2189" s="1">
        <v>340384</v>
      </c>
      <c r="B2189" s="1" t="s">
        <v>2347</v>
      </c>
      <c r="C2189" s="1">
        <v>104435703</v>
      </c>
      <c r="D2189" s="1">
        <v>384</v>
      </c>
      <c r="E2189" s="1" t="s">
        <v>2474</v>
      </c>
      <c r="F2189" s="1" t="s">
        <v>96</v>
      </c>
      <c r="G2189" s="1" t="s">
        <v>429</v>
      </c>
      <c r="H2189" s="1" t="s">
        <v>916</v>
      </c>
      <c r="I2189" s="1">
        <v>798906.02</v>
      </c>
      <c r="K2189" s="1">
        <v>239259</v>
      </c>
      <c r="L2189" s="1">
        <v>6456173.5</v>
      </c>
      <c r="M2189" s="1">
        <v>-4.5000001591688488E-6</v>
      </c>
      <c r="N2189" s="1">
        <v>-6.9700683525297791E-5</v>
      </c>
      <c r="O2189" s="1">
        <v>-3.5149998439010233E-5</v>
      </c>
      <c r="P2189" s="1">
        <v>-4.3995729647576809E-3</v>
      </c>
      <c r="Q2189" s="1">
        <v>0</v>
      </c>
      <c r="S2189" s="1">
        <v>34</v>
      </c>
      <c r="T2189" s="1">
        <v>1</v>
      </c>
      <c r="U2189" s="1">
        <v>7494338.5</v>
      </c>
      <c r="V2189" s="1">
        <v>-3.9649999962421134E-5</v>
      </c>
      <c r="W2189" s="1">
        <v>-5.2706175483763218E-4</v>
      </c>
      <c r="X2189" s="1">
        <v>-5.2706175483763218E-4</v>
      </c>
    </row>
    <row r="2190" spans="1:24" x14ac:dyDescent="0.35">
      <c r="A2190" s="1">
        <v>350384</v>
      </c>
      <c r="B2190" s="1" t="s">
        <v>2348</v>
      </c>
      <c r="C2190" s="1">
        <v>104435703</v>
      </c>
      <c r="D2190" s="1">
        <v>384</v>
      </c>
      <c r="E2190" s="1" t="s">
        <v>2474</v>
      </c>
      <c r="F2190" s="1" t="s">
        <v>96</v>
      </c>
      <c r="G2190" s="1" t="s">
        <v>429</v>
      </c>
      <c r="H2190" s="1" t="s">
        <v>916</v>
      </c>
      <c r="I2190" s="1">
        <v>839320.6</v>
      </c>
      <c r="K2190" s="1">
        <v>239259</v>
      </c>
      <c r="L2190" s="1">
        <v>6546400.5</v>
      </c>
      <c r="M2190" s="1">
        <v>9.0227000415325165E-2</v>
      </c>
      <c r="N2190" s="1">
        <v>1.3975305557250977</v>
      </c>
      <c r="O2190" s="1">
        <v>4.0414579212665558E-2</v>
      </c>
      <c r="P2190" s="1">
        <v>5.0587401390075684</v>
      </c>
      <c r="Q2190" s="1">
        <v>0</v>
      </c>
      <c r="S2190" s="1">
        <v>35</v>
      </c>
      <c r="T2190" s="1">
        <v>1</v>
      </c>
      <c r="U2190" s="1">
        <v>7624980</v>
      </c>
      <c r="V2190" s="1">
        <v>0.13064157962799072</v>
      </c>
      <c r="W2190" s="1">
        <v>1.7432025671005249</v>
      </c>
      <c r="X2190" s="1">
        <v>1.7432025671005249</v>
      </c>
    </row>
    <row r="2191" spans="1:24" x14ac:dyDescent="0.35">
      <c r="A2191" s="1">
        <v>360384</v>
      </c>
      <c r="B2191" s="1" t="s">
        <v>2349</v>
      </c>
      <c r="C2191" s="1">
        <v>104435703</v>
      </c>
      <c r="D2191" s="1">
        <v>384</v>
      </c>
      <c r="E2191" s="1" t="s">
        <v>2474</v>
      </c>
      <c r="F2191" s="1" t="s">
        <v>96</v>
      </c>
      <c r="G2191" s="1" t="s">
        <v>429</v>
      </c>
      <c r="H2191" s="1" t="s">
        <v>916</v>
      </c>
      <c r="I2191" s="1">
        <v>927966.17</v>
      </c>
      <c r="K2191" s="1">
        <v>239259</v>
      </c>
      <c r="L2191" s="1">
        <v>6939588</v>
      </c>
      <c r="M2191" s="1">
        <v>0.39318749308586121</v>
      </c>
      <c r="N2191" s="1">
        <v>6.0061631202697754</v>
      </c>
      <c r="O2191" s="1">
        <v>8.8645569980144501E-2</v>
      </c>
      <c r="P2191" s="1">
        <v>10.561586380004883</v>
      </c>
      <c r="Q2191" s="1">
        <v>0</v>
      </c>
      <c r="S2191" s="1">
        <v>36</v>
      </c>
      <c r="T2191" s="1">
        <v>1</v>
      </c>
      <c r="U2191" s="1">
        <v>8106813</v>
      </c>
      <c r="V2191" s="1">
        <v>0.4818330705165863</v>
      </c>
      <c r="W2191" s="1">
        <v>6.3191380500793457</v>
      </c>
      <c r="X2191" s="1">
        <v>6.3191380500793457</v>
      </c>
    </row>
    <row r="2192" spans="1:24" x14ac:dyDescent="0.35">
      <c r="A2192" s="1">
        <v>370384</v>
      </c>
      <c r="B2192" s="1" t="s">
        <v>2350</v>
      </c>
      <c r="C2192" s="1">
        <v>104435703</v>
      </c>
      <c r="D2192" s="1">
        <v>384</v>
      </c>
      <c r="E2192" s="1" t="s">
        <v>2474</v>
      </c>
      <c r="F2192" s="1" t="s">
        <v>96</v>
      </c>
      <c r="G2192" s="1" t="s">
        <v>429</v>
      </c>
      <c r="H2192" s="1" t="s">
        <v>916</v>
      </c>
      <c r="I2192" s="1">
        <v>953728.53</v>
      </c>
      <c r="K2192" s="1">
        <v>239259</v>
      </c>
      <c r="L2192" s="1">
        <v>7294712</v>
      </c>
      <c r="M2192" s="1">
        <v>0.35512399673461914</v>
      </c>
      <c r="N2192" s="1">
        <v>5.1173644065856934</v>
      </c>
      <c r="O2192" s="1">
        <v>2.5762360543012619E-2</v>
      </c>
      <c r="P2192" s="1">
        <v>2.7762176990509033</v>
      </c>
      <c r="Q2192" s="1">
        <v>0</v>
      </c>
      <c r="S2192" s="1">
        <v>37</v>
      </c>
      <c r="T2192" s="1">
        <v>1</v>
      </c>
      <c r="U2192" s="1">
        <v>8487700</v>
      </c>
      <c r="V2192" s="1">
        <v>0.38088634610176086</v>
      </c>
      <c r="W2192" s="1">
        <v>4.6983566284179688</v>
      </c>
      <c r="X2192" s="1">
        <v>4.6983566284179688</v>
      </c>
    </row>
    <row r="2193" spans="1:24" x14ac:dyDescent="0.35">
      <c r="A2193" s="1">
        <v>380384</v>
      </c>
      <c r="B2193" s="1" t="s">
        <v>2351</v>
      </c>
      <c r="C2193" s="1">
        <v>104435703</v>
      </c>
      <c r="D2193" s="1">
        <v>384</v>
      </c>
      <c r="E2193" s="1" t="s">
        <v>2474</v>
      </c>
      <c r="F2193" s="1" t="s">
        <v>96</v>
      </c>
      <c r="G2193" s="1" t="s">
        <v>429</v>
      </c>
      <c r="H2193" s="1" t="s">
        <v>916</v>
      </c>
      <c r="I2193" s="1">
        <v>975666</v>
      </c>
      <c r="K2193" s="1">
        <v>782502.75</v>
      </c>
      <c r="L2193" s="1">
        <v>7423066</v>
      </c>
      <c r="M2193" s="1">
        <v>0.12835399806499481</v>
      </c>
      <c r="N2193" s="1">
        <v>1.759548544883728</v>
      </c>
      <c r="O2193" s="1">
        <v>2.1937470883131027E-2</v>
      </c>
      <c r="P2193" s="1">
        <v>2.3001797199249268</v>
      </c>
      <c r="Q2193" s="1">
        <v>0.54324376583099365</v>
      </c>
      <c r="S2193" s="1">
        <v>38</v>
      </c>
      <c r="T2193" s="1">
        <v>1</v>
      </c>
      <c r="U2193" s="1">
        <v>9181235</v>
      </c>
      <c r="V2193" s="1">
        <v>0.69353526830673218</v>
      </c>
      <c r="W2193" s="1">
        <v>8.1710596084594727</v>
      </c>
      <c r="X2193" s="1">
        <v>8.1710596084594727</v>
      </c>
    </row>
    <row r="2194" spans="1:24" x14ac:dyDescent="0.35">
      <c r="A2194" s="1">
        <v>390384</v>
      </c>
      <c r="B2194" s="1" t="s">
        <v>2352</v>
      </c>
      <c r="C2194" s="1">
        <v>104435703</v>
      </c>
      <c r="D2194" s="1">
        <v>384</v>
      </c>
      <c r="E2194" s="1" t="s">
        <v>2474</v>
      </c>
      <c r="F2194" s="1" t="s">
        <v>96</v>
      </c>
      <c r="G2194" s="1" t="s">
        <v>429</v>
      </c>
      <c r="H2194" s="1" t="s">
        <v>916</v>
      </c>
      <c r="I2194" s="1">
        <v>985277</v>
      </c>
      <c r="K2194" s="1">
        <v>1325463.25</v>
      </c>
      <c r="L2194" s="1">
        <v>7474386</v>
      </c>
      <c r="M2194" s="1">
        <v>5.1320001482963562E-2</v>
      </c>
      <c r="N2194" s="1">
        <v>0.69135850667953491</v>
      </c>
      <c r="O2194" s="1">
        <v>9.6110003069043159E-3</v>
      </c>
      <c r="P2194" s="1">
        <v>0.98507070541381836</v>
      </c>
      <c r="Q2194" s="1">
        <v>0.542960524559021</v>
      </c>
      <c r="S2194" s="1">
        <v>39</v>
      </c>
      <c r="T2194" s="1">
        <v>1</v>
      </c>
      <c r="U2194" s="1">
        <v>9785126</v>
      </c>
      <c r="V2194" s="1">
        <v>0.60389155149459839</v>
      </c>
      <c r="W2194" s="1">
        <v>6.5774483680725098</v>
      </c>
      <c r="X2194" s="1">
        <v>6.5774483680725098</v>
      </c>
    </row>
    <row r="2195" spans="1:24" x14ac:dyDescent="0.35">
      <c r="A2195" s="1">
        <v>400384</v>
      </c>
      <c r="B2195" s="1" t="s">
        <v>2353</v>
      </c>
      <c r="C2195" s="1">
        <v>104435703</v>
      </c>
      <c r="D2195" s="1">
        <v>384</v>
      </c>
      <c r="E2195" s="1" t="s">
        <v>2474</v>
      </c>
      <c r="F2195" s="1" t="s">
        <v>96</v>
      </c>
      <c r="G2195" s="1" t="s">
        <v>429</v>
      </c>
      <c r="H2195" s="1" t="s">
        <v>916</v>
      </c>
      <c r="S2195" s="1">
        <v>40</v>
      </c>
      <c r="T2195" s="1">
        <v>1</v>
      </c>
      <c r="U2195" s="1">
        <v>0</v>
      </c>
      <c r="V2195" s="1">
        <v>0</v>
      </c>
      <c r="W2195" s="1">
        <v>-100</v>
      </c>
      <c r="X2195" s="1">
        <v>-100</v>
      </c>
    </row>
    <row r="2196" spans="1:24" x14ac:dyDescent="0.35">
      <c r="A2196" s="1">
        <v>410384</v>
      </c>
      <c r="B2196" s="1" t="s">
        <v>2354</v>
      </c>
      <c r="C2196" s="1">
        <v>104435703</v>
      </c>
      <c r="D2196" s="1">
        <v>384</v>
      </c>
      <c r="E2196" s="1" t="s">
        <v>2474</v>
      </c>
      <c r="F2196" s="1" t="s">
        <v>96</v>
      </c>
      <c r="G2196" s="1" t="s">
        <v>429</v>
      </c>
      <c r="H2196" s="1" t="s">
        <v>916</v>
      </c>
      <c r="S2196" s="1">
        <v>41</v>
      </c>
      <c r="T2196" s="1">
        <v>1</v>
      </c>
      <c r="U2196" s="1">
        <v>0</v>
      </c>
      <c r="V2196" s="1">
        <v>0</v>
      </c>
    </row>
    <row r="2197" spans="1:24" x14ac:dyDescent="0.35">
      <c r="A2197" s="1">
        <v>420384</v>
      </c>
      <c r="B2197" s="1" t="s">
        <v>2355</v>
      </c>
      <c r="C2197" s="1">
        <v>104435703</v>
      </c>
      <c r="D2197" s="1">
        <v>384</v>
      </c>
      <c r="E2197" s="1" t="s">
        <v>2474</v>
      </c>
      <c r="F2197" s="1" t="s">
        <v>96</v>
      </c>
      <c r="G2197" s="1" t="s">
        <v>429</v>
      </c>
      <c r="H2197" s="1" t="s">
        <v>916</v>
      </c>
      <c r="S2197" s="1">
        <v>42</v>
      </c>
      <c r="T2197" s="1">
        <v>1</v>
      </c>
      <c r="U2197" s="1">
        <v>0</v>
      </c>
      <c r="V2197" s="1">
        <v>0</v>
      </c>
    </row>
    <row r="2198" spans="1:24" x14ac:dyDescent="0.35">
      <c r="A2198" s="1">
        <v>430384</v>
      </c>
      <c r="B2198" s="1" t="s">
        <v>2356</v>
      </c>
      <c r="C2198" s="1">
        <v>104435703</v>
      </c>
      <c r="D2198" s="1">
        <v>384</v>
      </c>
      <c r="E2198" s="1" t="s">
        <v>2474</v>
      </c>
      <c r="F2198" s="1" t="s">
        <v>96</v>
      </c>
      <c r="G2198" s="1" t="s">
        <v>429</v>
      </c>
      <c r="H2198" s="1" t="s">
        <v>916</v>
      </c>
      <c r="S2198" s="1">
        <v>43</v>
      </c>
      <c r="T2198" s="1">
        <v>1</v>
      </c>
      <c r="U2198" s="1">
        <v>0</v>
      </c>
      <c r="V2198" s="1">
        <v>0</v>
      </c>
    </row>
    <row r="2199" spans="1:24" x14ac:dyDescent="0.35">
      <c r="A2199" s="1">
        <v>440384</v>
      </c>
      <c r="B2199" s="1" t="s">
        <v>2357</v>
      </c>
      <c r="C2199" s="1">
        <v>104435703</v>
      </c>
      <c r="D2199" s="1">
        <v>384</v>
      </c>
      <c r="E2199" s="1" t="s">
        <v>2474</v>
      </c>
      <c r="F2199" s="1" t="s">
        <v>96</v>
      </c>
      <c r="G2199" s="1" t="s">
        <v>429</v>
      </c>
      <c r="H2199" s="1" t="s">
        <v>916</v>
      </c>
      <c r="S2199" s="1">
        <v>44</v>
      </c>
      <c r="T2199" s="1">
        <v>1</v>
      </c>
      <c r="U2199" s="1">
        <v>0</v>
      </c>
      <c r="V2199" s="1">
        <v>0</v>
      </c>
    </row>
    <row r="2200" spans="1:24" x14ac:dyDescent="0.35">
      <c r="A2200" s="1">
        <v>450384</v>
      </c>
      <c r="B2200" s="1" t="s">
        <v>2358</v>
      </c>
      <c r="C2200" s="1">
        <v>104435703</v>
      </c>
      <c r="D2200" s="1">
        <v>384</v>
      </c>
      <c r="E2200" s="1" t="s">
        <v>2474</v>
      </c>
      <c r="F2200" s="1" t="s">
        <v>96</v>
      </c>
      <c r="G2200" s="1" t="s">
        <v>429</v>
      </c>
      <c r="H2200" s="1" t="s">
        <v>916</v>
      </c>
      <c r="S2200" s="1">
        <v>45</v>
      </c>
      <c r="T2200" s="1">
        <v>1</v>
      </c>
      <c r="U2200" s="1">
        <v>0</v>
      </c>
      <c r="V2200" s="1">
        <v>0</v>
      </c>
    </row>
    <row r="2201" spans="1:24" x14ac:dyDescent="0.35">
      <c r="A2201" s="1">
        <v>460384</v>
      </c>
      <c r="B2201" s="1" t="s">
        <v>2359</v>
      </c>
      <c r="C2201" s="1">
        <v>104435703</v>
      </c>
      <c r="D2201" s="1">
        <v>384</v>
      </c>
      <c r="E2201" s="1" t="s">
        <v>2474</v>
      </c>
      <c r="F2201" s="1" t="s">
        <v>96</v>
      </c>
      <c r="G2201" s="1" t="s">
        <v>429</v>
      </c>
      <c r="H2201" s="1" t="s">
        <v>916</v>
      </c>
      <c r="S2201" s="1">
        <v>46</v>
      </c>
      <c r="T2201" s="1">
        <v>1</v>
      </c>
      <c r="U2201" s="1">
        <v>0</v>
      </c>
      <c r="V2201" s="1">
        <v>0</v>
      </c>
    </row>
    <row r="2202" spans="1:24" x14ac:dyDescent="0.35">
      <c r="A2202" s="1">
        <v>470384</v>
      </c>
      <c r="B2202" s="1" t="s">
        <v>2360</v>
      </c>
      <c r="C2202" s="1">
        <v>104435703</v>
      </c>
      <c r="D2202" s="1">
        <v>384</v>
      </c>
      <c r="E2202" s="1" t="s">
        <v>2474</v>
      </c>
      <c r="F2202" s="1" t="s">
        <v>96</v>
      </c>
      <c r="G2202" s="1" t="s">
        <v>429</v>
      </c>
      <c r="H2202" s="1" t="s">
        <v>916</v>
      </c>
      <c r="S2202" s="1">
        <v>47</v>
      </c>
      <c r="T2202" s="1">
        <v>1</v>
      </c>
      <c r="U2202" s="1">
        <v>0</v>
      </c>
      <c r="V2202" s="1">
        <v>0</v>
      </c>
    </row>
    <row r="2203" spans="1:24" x14ac:dyDescent="0.35">
      <c r="A2203" s="1">
        <v>480384</v>
      </c>
      <c r="B2203" s="1" t="s">
        <v>2361</v>
      </c>
      <c r="C2203" s="1">
        <v>104435703</v>
      </c>
      <c r="D2203" s="1">
        <v>384</v>
      </c>
      <c r="E2203" s="1" t="s">
        <v>2474</v>
      </c>
      <c r="F2203" s="1" t="s">
        <v>96</v>
      </c>
      <c r="G2203" s="1" t="s">
        <v>429</v>
      </c>
      <c r="H2203" s="1" t="s">
        <v>916</v>
      </c>
      <c r="S2203" s="1">
        <v>48</v>
      </c>
      <c r="T2203" s="1">
        <v>1</v>
      </c>
      <c r="U2203" s="1">
        <v>0</v>
      </c>
      <c r="V2203" s="1">
        <v>0</v>
      </c>
    </row>
    <row r="2204" spans="1:24" x14ac:dyDescent="0.35">
      <c r="A2204" s="1">
        <v>290473</v>
      </c>
      <c r="B2204" s="1" t="s">
        <v>2341</v>
      </c>
      <c r="C2204" s="1">
        <v>104437503</v>
      </c>
      <c r="D2204" s="1">
        <v>473</v>
      </c>
      <c r="E2204" s="1" t="s">
        <v>2475</v>
      </c>
      <c r="F2204" s="1" t="s">
        <v>96</v>
      </c>
      <c r="G2204" s="1" t="s">
        <v>429</v>
      </c>
      <c r="H2204" s="1" t="s">
        <v>916</v>
      </c>
      <c r="I2204" s="1">
        <v>673490.46</v>
      </c>
      <c r="K2204" s="1">
        <v>185880</v>
      </c>
      <c r="L2204" s="1">
        <v>5332927</v>
      </c>
      <c r="S2204" s="1">
        <v>29</v>
      </c>
      <c r="T2204" s="1">
        <v>1</v>
      </c>
      <c r="U2204" s="1">
        <v>6192297.5</v>
      </c>
      <c r="V2204" s="1">
        <v>0</v>
      </c>
    </row>
    <row r="2205" spans="1:24" x14ac:dyDescent="0.35">
      <c r="A2205" s="1">
        <v>300473</v>
      </c>
      <c r="B2205" s="1" t="s">
        <v>2343</v>
      </c>
      <c r="C2205" s="1">
        <v>104437503</v>
      </c>
      <c r="D2205" s="1">
        <v>473</v>
      </c>
      <c r="E2205" s="1" t="s">
        <v>2475</v>
      </c>
      <c r="F2205" s="1" t="s">
        <v>96</v>
      </c>
      <c r="G2205" s="1" t="s">
        <v>429</v>
      </c>
      <c r="H2205" s="1" t="s">
        <v>916</v>
      </c>
      <c r="I2205" s="1">
        <v>685759.59</v>
      </c>
      <c r="K2205" s="1">
        <v>185880</v>
      </c>
      <c r="L2205" s="1">
        <v>5465573</v>
      </c>
      <c r="M2205" s="1">
        <v>0.13264599442481995</v>
      </c>
      <c r="N2205" s="1">
        <v>2.4873020648956299</v>
      </c>
      <c r="O2205" s="1">
        <v>1.2269129976630211E-2</v>
      </c>
      <c r="P2205" s="1">
        <v>1.8217228651046753</v>
      </c>
      <c r="Q2205" s="1">
        <v>0</v>
      </c>
      <c r="S2205" s="1">
        <v>30</v>
      </c>
      <c r="T2205" s="1">
        <v>1</v>
      </c>
      <c r="U2205" s="1">
        <v>6337212.5</v>
      </c>
      <c r="V2205" s="1">
        <v>0.14491511881351471</v>
      </c>
      <c r="W2205" s="1">
        <v>2.3402462005615234</v>
      </c>
      <c r="X2205" s="1">
        <v>2.3402462005615234</v>
      </c>
    </row>
    <row r="2206" spans="1:24" x14ac:dyDescent="0.35">
      <c r="A2206" s="1">
        <v>310473</v>
      </c>
      <c r="B2206" s="1" t="s">
        <v>2344</v>
      </c>
      <c r="C2206" s="1">
        <v>104437503</v>
      </c>
      <c r="D2206" s="1">
        <v>473</v>
      </c>
      <c r="E2206" s="1" t="s">
        <v>2475</v>
      </c>
      <c r="F2206" s="1" t="s">
        <v>96</v>
      </c>
      <c r="G2206" s="1" t="s">
        <v>429</v>
      </c>
      <c r="H2206" s="1" t="s">
        <v>916</v>
      </c>
      <c r="I2206" s="1">
        <v>697016.1</v>
      </c>
      <c r="K2206" s="1">
        <v>185880</v>
      </c>
      <c r="L2206" s="1">
        <v>5480600</v>
      </c>
      <c r="M2206" s="1">
        <v>1.502699963748455E-2</v>
      </c>
      <c r="N2206" s="1">
        <v>0.2749391496181488</v>
      </c>
      <c r="O2206" s="1">
        <v>1.1256510391831398E-2</v>
      </c>
      <c r="P2206" s="1">
        <v>1.6414659023284912</v>
      </c>
      <c r="Q2206" s="1">
        <v>0</v>
      </c>
      <c r="S2206" s="1">
        <v>31</v>
      </c>
      <c r="T2206" s="1">
        <v>1</v>
      </c>
      <c r="U2206" s="1">
        <v>6363496</v>
      </c>
      <c r="V2206" s="1">
        <v>2.6283510029315948E-2</v>
      </c>
      <c r="W2206" s="1">
        <v>0.41474860906600952</v>
      </c>
      <c r="X2206" s="1">
        <v>0.41474860906600952</v>
      </c>
    </row>
    <row r="2207" spans="1:24" x14ac:dyDescent="0.35">
      <c r="A2207" s="1">
        <v>320473</v>
      </c>
      <c r="B2207" s="1" t="s">
        <v>2345</v>
      </c>
      <c r="C2207" s="1">
        <v>104437503</v>
      </c>
      <c r="D2207" s="1">
        <v>473</v>
      </c>
      <c r="E2207" s="1" t="s">
        <v>2475</v>
      </c>
      <c r="F2207" s="1" t="s">
        <v>96</v>
      </c>
      <c r="G2207" s="1" t="s">
        <v>429</v>
      </c>
      <c r="H2207" s="1" t="s">
        <v>916</v>
      </c>
      <c r="I2207" s="1">
        <v>701486.22</v>
      </c>
      <c r="K2207" s="1">
        <v>185880</v>
      </c>
      <c r="L2207" s="1">
        <v>5476276</v>
      </c>
      <c r="M2207" s="1">
        <v>-4.3239998631179333E-3</v>
      </c>
      <c r="N2207" s="1">
        <v>-7.8896470367908478E-2</v>
      </c>
      <c r="O2207" s="1">
        <v>4.4701201841235161E-3</v>
      </c>
      <c r="P2207" s="1">
        <v>0.64132237434387207</v>
      </c>
      <c r="Q2207" s="1">
        <v>0</v>
      </c>
      <c r="S2207" s="1">
        <v>32</v>
      </c>
      <c r="T2207" s="1">
        <v>1</v>
      </c>
      <c r="U2207" s="1">
        <v>6363642</v>
      </c>
      <c r="V2207" s="1">
        <v>1.4612032100558281E-4</v>
      </c>
      <c r="W2207" s="1">
        <v>2.2943362127989531E-3</v>
      </c>
      <c r="X2207" s="1">
        <v>2.2943362127989531E-3</v>
      </c>
    </row>
    <row r="2208" spans="1:24" x14ac:dyDescent="0.35">
      <c r="A2208" s="1">
        <v>330473</v>
      </c>
      <c r="B2208" s="1" t="s">
        <v>2346</v>
      </c>
      <c r="C2208" s="1">
        <v>104437503</v>
      </c>
      <c r="D2208" s="1">
        <v>473</v>
      </c>
      <c r="E2208" s="1" t="s">
        <v>2475</v>
      </c>
      <c r="F2208" s="1" t="s">
        <v>96</v>
      </c>
      <c r="G2208" s="1" t="s">
        <v>429</v>
      </c>
      <c r="H2208" s="1" t="s">
        <v>916</v>
      </c>
      <c r="I2208" s="1">
        <v>721530.27</v>
      </c>
      <c r="K2208" s="1">
        <v>185880</v>
      </c>
      <c r="L2208" s="1">
        <v>5501075.5</v>
      </c>
      <c r="M2208" s="1">
        <v>2.4799499660730362E-2</v>
      </c>
      <c r="N2208" s="1">
        <v>0.45285335183143616</v>
      </c>
      <c r="O2208" s="1">
        <v>2.0044049248099327E-2</v>
      </c>
      <c r="P2208" s="1">
        <v>2.8573689460754395</v>
      </c>
      <c r="Q2208" s="1">
        <v>0</v>
      </c>
      <c r="S2208" s="1">
        <v>33</v>
      </c>
      <c r="T2208" s="1">
        <v>1</v>
      </c>
      <c r="U2208" s="1">
        <v>6408486</v>
      </c>
      <c r="V2208" s="1">
        <v>4.484354704618454E-2</v>
      </c>
      <c r="W2208" s="1">
        <v>0.70469081401824951</v>
      </c>
      <c r="X2208" s="1">
        <v>0.70469081401824951</v>
      </c>
    </row>
    <row r="2209" spans="1:24" x14ac:dyDescent="0.35">
      <c r="A2209" s="1">
        <v>340473</v>
      </c>
      <c r="B2209" s="1" t="s">
        <v>2347</v>
      </c>
      <c r="C2209" s="1">
        <v>104437503</v>
      </c>
      <c r="D2209" s="1">
        <v>473</v>
      </c>
      <c r="E2209" s="1" t="s">
        <v>2475</v>
      </c>
      <c r="F2209" s="1" t="s">
        <v>96</v>
      </c>
      <c r="G2209" s="1" t="s">
        <v>429</v>
      </c>
      <c r="H2209" s="1" t="s">
        <v>916</v>
      </c>
      <c r="I2209" s="1">
        <v>721504.9</v>
      </c>
      <c r="K2209" s="1">
        <v>185880</v>
      </c>
      <c r="L2209" s="1">
        <v>5501073</v>
      </c>
      <c r="M2209" s="1">
        <v>-2.4999999368446879E-6</v>
      </c>
      <c r="N2209" s="1">
        <v>-4.5445660362020135E-5</v>
      </c>
      <c r="O2209" s="1">
        <v>-2.5370000003022142E-5</v>
      </c>
      <c r="P2209" s="1">
        <v>-3.5161380656063557E-3</v>
      </c>
      <c r="Q2209" s="1">
        <v>0</v>
      </c>
      <c r="S2209" s="1">
        <v>34</v>
      </c>
      <c r="T2209" s="1">
        <v>1</v>
      </c>
      <c r="U2209" s="1">
        <v>6408458</v>
      </c>
      <c r="V2209" s="1">
        <v>-2.7869999030372128E-5</v>
      </c>
      <c r="W2209" s="1">
        <v>-4.3692067265510559E-4</v>
      </c>
      <c r="X2209" s="1">
        <v>-4.3692067265510559E-4</v>
      </c>
    </row>
    <row r="2210" spans="1:24" x14ac:dyDescent="0.35">
      <c r="A2210" s="1">
        <v>350473</v>
      </c>
      <c r="B2210" s="1" t="s">
        <v>2348</v>
      </c>
      <c r="C2210" s="1">
        <v>104437503</v>
      </c>
      <c r="D2210" s="1">
        <v>473</v>
      </c>
      <c r="E2210" s="1" t="s">
        <v>2475</v>
      </c>
      <c r="F2210" s="1" t="s">
        <v>96</v>
      </c>
      <c r="G2210" s="1" t="s">
        <v>429</v>
      </c>
      <c r="H2210" s="1" t="s">
        <v>916</v>
      </c>
      <c r="I2210" s="1">
        <v>756243.99</v>
      </c>
      <c r="K2210" s="1">
        <v>185880</v>
      </c>
      <c r="L2210" s="1">
        <v>5503502.5</v>
      </c>
      <c r="M2210" s="1">
        <v>2.4294999893754721E-3</v>
      </c>
      <c r="N2210" s="1">
        <v>4.4164109975099564E-2</v>
      </c>
      <c r="O2210" s="1">
        <v>3.4739088267087936E-2</v>
      </c>
      <c r="P2210" s="1">
        <v>4.8148097991943359</v>
      </c>
      <c r="Q2210" s="1">
        <v>0</v>
      </c>
      <c r="S2210" s="1">
        <v>35</v>
      </c>
      <c r="T2210" s="1">
        <v>1</v>
      </c>
      <c r="U2210" s="1">
        <v>6445626.5</v>
      </c>
      <c r="V2210" s="1">
        <v>3.7168588489294052E-2</v>
      </c>
      <c r="W2210" s="1">
        <v>0.57999134063720703</v>
      </c>
      <c r="X2210" s="1">
        <v>0.57999134063720703</v>
      </c>
    </row>
    <row r="2211" spans="1:24" x14ac:dyDescent="0.35">
      <c r="A2211" s="1">
        <v>360473</v>
      </c>
      <c r="B2211" s="1" t="s">
        <v>2349</v>
      </c>
      <c r="C2211" s="1">
        <v>104437503</v>
      </c>
      <c r="D2211" s="1">
        <v>473</v>
      </c>
      <c r="E2211" s="1" t="s">
        <v>2475</v>
      </c>
      <c r="F2211" s="1" t="s">
        <v>96</v>
      </c>
      <c r="G2211" s="1" t="s">
        <v>429</v>
      </c>
      <c r="H2211" s="1" t="s">
        <v>916</v>
      </c>
      <c r="I2211" s="1">
        <v>811425.48</v>
      </c>
      <c r="K2211" s="1">
        <v>185880</v>
      </c>
      <c r="L2211" s="1">
        <v>5599683</v>
      </c>
      <c r="M2211" s="1">
        <v>9.6180498600006104E-2</v>
      </c>
      <c r="N2211" s="1">
        <v>1.7476234436035156</v>
      </c>
      <c r="O2211" s="1">
        <v>5.5181488394737244E-2</v>
      </c>
      <c r="P2211" s="1">
        <v>7.2967839241027832</v>
      </c>
      <c r="Q2211" s="1">
        <v>0</v>
      </c>
      <c r="S2211" s="1">
        <v>36</v>
      </c>
      <c r="T2211" s="1">
        <v>1</v>
      </c>
      <c r="U2211" s="1">
        <v>6596988.5</v>
      </c>
      <c r="V2211" s="1">
        <v>0.15136198699474335</v>
      </c>
      <c r="W2211" s="1">
        <v>2.348289966583252</v>
      </c>
      <c r="X2211" s="1">
        <v>2.348289966583252</v>
      </c>
    </row>
    <row r="2212" spans="1:24" x14ac:dyDescent="0.35">
      <c r="A2212" s="1">
        <v>370473</v>
      </c>
      <c r="B2212" s="1" t="s">
        <v>2350</v>
      </c>
      <c r="C2212" s="1">
        <v>104437503</v>
      </c>
      <c r="D2212" s="1">
        <v>473</v>
      </c>
      <c r="E2212" s="1" t="s">
        <v>2475</v>
      </c>
      <c r="F2212" s="1" t="s">
        <v>96</v>
      </c>
      <c r="G2212" s="1" t="s">
        <v>429</v>
      </c>
      <c r="H2212" s="1" t="s">
        <v>916</v>
      </c>
      <c r="I2212" s="1">
        <v>841957.67</v>
      </c>
      <c r="K2212" s="1">
        <v>185880</v>
      </c>
      <c r="L2212" s="1">
        <v>5731524</v>
      </c>
      <c r="M2212" s="1">
        <v>0.13184100389480591</v>
      </c>
      <c r="N2212" s="1">
        <v>2.3544368743896484</v>
      </c>
      <c r="O2212" s="1">
        <v>3.0532190576195717E-2</v>
      </c>
      <c r="P2212" s="1">
        <v>3.7627842426300049</v>
      </c>
      <c r="Q2212" s="1">
        <v>0</v>
      </c>
      <c r="S2212" s="1">
        <v>37</v>
      </c>
      <c r="T2212" s="1">
        <v>1</v>
      </c>
      <c r="U2212" s="1">
        <v>6759361.5</v>
      </c>
      <c r="V2212" s="1">
        <v>0.16237320005893707</v>
      </c>
      <c r="W2212" s="1">
        <v>2.4613199234008789</v>
      </c>
      <c r="X2212" s="1">
        <v>2.4613199234008789</v>
      </c>
    </row>
    <row r="2213" spans="1:24" x14ac:dyDescent="0.35">
      <c r="A2213" s="1">
        <v>380473</v>
      </c>
      <c r="B2213" s="1" t="s">
        <v>2351</v>
      </c>
      <c r="C2213" s="1">
        <v>104437503</v>
      </c>
      <c r="D2213" s="1">
        <v>473</v>
      </c>
      <c r="E2213" s="1" t="s">
        <v>2475</v>
      </c>
      <c r="F2213" s="1" t="s">
        <v>96</v>
      </c>
      <c r="G2213" s="1" t="s">
        <v>429</v>
      </c>
      <c r="H2213" s="1" t="s">
        <v>916</v>
      </c>
      <c r="I2213" s="1">
        <v>890512</v>
      </c>
      <c r="K2213" s="1">
        <v>185880</v>
      </c>
      <c r="L2213" s="1">
        <v>5780364</v>
      </c>
      <c r="M2213" s="1">
        <v>4.8840001225471497E-2</v>
      </c>
      <c r="N2213" s="1">
        <v>0.85212939977645874</v>
      </c>
      <c r="O2213" s="1">
        <v>4.8554331064224243E-2</v>
      </c>
      <c r="P2213" s="1">
        <v>5.7668375968933105</v>
      </c>
      <c r="Q2213" s="1">
        <v>0</v>
      </c>
      <c r="S2213" s="1">
        <v>38</v>
      </c>
      <c r="T2213" s="1">
        <v>1</v>
      </c>
      <c r="U2213" s="1">
        <v>6856756</v>
      </c>
      <c r="V2213" s="1">
        <v>9.739433228969574E-2</v>
      </c>
      <c r="W2213" s="1">
        <v>1.4408831596374512</v>
      </c>
      <c r="X2213" s="1">
        <v>1.4408831596374512</v>
      </c>
    </row>
    <row r="2214" spans="1:24" x14ac:dyDescent="0.35">
      <c r="A2214" s="1">
        <v>390473</v>
      </c>
      <c r="B2214" s="1" t="s">
        <v>2352</v>
      </c>
      <c r="C2214" s="1">
        <v>104437503</v>
      </c>
      <c r="D2214" s="1">
        <v>473</v>
      </c>
      <c r="E2214" s="1" t="s">
        <v>2475</v>
      </c>
      <c r="F2214" s="1" t="s">
        <v>96</v>
      </c>
      <c r="G2214" s="1" t="s">
        <v>429</v>
      </c>
      <c r="H2214" s="1" t="s">
        <v>916</v>
      </c>
      <c r="I2214" s="1">
        <v>899691</v>
      </c>
      <c r="K2214" s="1">
        <v>235880</v>
      </c>
      <c r="L2214" s="1">
        <v>5803798</v>
      </c>
      <c r="M2214" s="1">
        <v>2.3434000089764595E-2</v>
      </c>
      <c r="N2214" s="1">
        <v>0.40540698170661926</v>
      </c>
      <c r="O2214" s="1">
        <v>9.1789998114109039E-3</v>
      </c>
      <c r="P2214" s="1">
        <v>1.0307552814483643</v>
      </c>
      <c r="Q2214" s="1">
        <v>5.000000074505806E-2</v>
      </c>
      <c r="S2214" s="1">
        <v>39</v>
      </c>
      <c r="T2214" s="1">
        <v>1</v>
      </c>
      <c r="U2214" s="1">
        <v>6939369</v>
      </c>
      <c r="V2214" s="1">
        <v>8.2612998783588409E-2</v>
      </c>
      <c r="W2214" s="1">
        <v>1.2048408985137939</v>
      </c>
      <c r="X2214" s="1">
        <v>1.2048408985137939</v>
      </c>
    </row>
    <row r="2215" spans="1:24" x14ac:dyDescent="0.35">
      <c r="A2215" s="1">
        <v>400473</v>
      </c>
      <c r="B2215" s="1" t="s">
        <v>2353</v>
      </c>
      <c r="C2215" s="1">
        <v>104437503</v>
      </c>
      <c r="D2215" s="1">
        <v>473</v>
      </c>
      <c r="E2215" s="1" t="s">
        <v>2475</v>
      </c>
      <c r="F2215" s="1" t="s">
        <v>96</v>
      </c>
      <c r="G2215" s="1" t="s">
        <v>429</v>
      </c>
      <c r="H2215" s="1" t="s">
        <v>916</v>
      </c>
      <c r="S2215" s="1">
        <v>40</v>
      </c>
      <c r="T2215" s="1">
        <v>1</v>
      </c>
      <c r="U2215" s="1">
        <v>0</v>
      </c>
      <c r="V2215" s="1">
        <v>0</v>
      </c>
      <c r="W2215" s="1">
        <v>-100</v>
      </c>
      <c r="X2215" s="1">
        <v>-100</v>
      </c>
    </row>
    <row r="2216" spans="1:24" x14ac:dyDescent="0.35">
      <c r="A2216" s="1">
        <v>410473</v>
      </c>
      <c r="B2216" s="1" t="s">
        <v>2354</v>
      </c>
      <c r="C2216" s="1">
        <v>104437503</v>
      </c>
      <c r="D2216" s="1">
        <v>473</v>
      </c>
      <c r="E2216" s="1" t="s">
        <v>2475</v>
      </c>
      <c r="F2216" s="1" t="s">
        <v>96</v>
      </c>
      <c r="G2216" s="1" t="s">
        <v>429</v>
      </c>
      <c r="H2216" s="1" t="s">
        <v>916</v>
      </c>
      <c r="S2216" s="1">
        <v>41</v>
      </c>
      <c r="T2216" s="1">
        <v>1</v>
      </c>
      <c r="U2216" s="1">
        <v>0</v>
      </c>
      <c r="V2216" s="1">
        <v>0</v>
      </c>
    </row>
    <row r="2217" spans="1:24" x14ac:dyDescent="0.35">
      <c r="A2217" s="1">
        <v>420473</v>
      </c>
      <c r="B2217" s="1" t="s">
        <v>2355</v>
      </c>
      <c r="C2217" s="1">
        <v>104437503</v>
      </c>
      <c r="D2217" s="1">
        <v>473</v>
      </c>
      <c r="E2217" s="1" t="s">
        <v>2475</v>
      </c>
      <c r="F2217" s="1" t="s">
        <v>96</v>
      </c>
      <c r="G2217" s="1" t="s">
        <v>429</v>
      </c>
      <c r="H2217" s="1" t="s">
        <v>916</v>
      </c>
      <c r="S2217" s="1">
        <v>42</v>
      </c>
      <c r="T2217" s="1">
        <v>1</v>
      </c>
      <c r="U2217" s="1">
        <v>0</v>
      </c>
      <c r="V2217" s="1">
        <v>0</v>
      </c>
    </row>
    <row r="2218" spans="1:24" x14ac:dyDescent="0.35">
      <c r="A2218" s="1">
        <v>430473</v>
      </c>
      <c r="B2218" s="1" t="s">
        <v>2356</v>
      </c>
      <c r="C2218" s="1">
        <v>104437503</v>
      </c>
      <c r="D2218" s="1">
        <v>473</v>
      </c>
      <c r="E2218" s="1" t="s">
        <v>2475</v>
      </c>
      <c r="F2218" s="1" t="s">
        <v>96</v>
      </c>
      <c r="G2218" s="1" t="s">
        <v>429</v>
      </c>
      <c r="H2218" s="1" t="s">
        <v>916</v>
      </c>
      <c r="S2218" s="1">
        <v>43</v>
      </c>
      <c r="T2218" s="1">
        <v>1</v>
      </c>
      <c r="U2218" s="1">
        <v>0</v>
      </c>
      <c r="V2218" s="1">
        <v>0</v>
      </c>
    </row>
    <row r="2219" spans="1:24" x14ac:dyDescent="0.35">
      <c r="A2219" s="1">
        <v>440473</v>
      </c>
      <c r="B2219" s="1" t="s">
        <v>2357</v>
      </c>
      <c r="C2219" s="1">
        <v>104437503</v>
      </c>
      <c r="D2219" s="1">
        <v>473</v>
      </c>
      <c r="E2219" s="1" t="s">
        <v>2475</v>
      </c>
      <c r="F2219" s="1" t="s">
        <v>96</v>
      </c>
      <c r="G2219" s="1" t="s">
        <v>429</v>
      </c>
      <c r="H2219" s="1" t="s">
        <v>916</v>
      </c>
      <c r="S2219" s="1">
        <v>44</v>
      </c>
      <c r="T2219" s="1">
        <v>1</v>
      </c>
      <c r="U2219" s="1">
        <v>0</v>
      </c>
      <c r="V2219" s="1">
        <v>0</v>
      </c>
    </row>
    <row r="2220" spans="1:24" x14ac:dyDescent="0.35">
      <c r="A2220" s="1">
        <v>450473</v>
      </c>
      <c r="B2220" s="1" t="s">
        <v>2358</v>
      </c>
      <c r="C2220" s="1">
        <v>104437503</v>
      </c>
      <c r="D2220" s="1">
        <v>473</v>
      </c>
      <c r="E2220" s="1" t="s">
        <v>2475</v>
      </c>
      <c r="F2220" s="1" t="s">
        <v>96</v>
      </c>
      <c r="G2220" s="1" t="s">
        <v>429</v>
      </c>
      <c r="H2220" s="1" t="s">
        <v>916</v>
      </c>
      <c r="S2220" s="1">
        <v>45</v>
      </c>
      <c r="T2220" s="1">
        <v>1</v>
      </c>
      <c r="U2220" s="1">
        <v>0</v>
      </c>
      <c r="V2220" s="1">
        <v>0</v>
      </c>
    </row>
    <row r="2221" spans="1:24" x14ac:dyDescent="0.35">
      <c r="A2221" s="1">
        <v>460473</v>
      </c>
      <c r="B2221" s="1" t="s">
        <v>2359</v>
      </c>
      <c r="C2221" s="1">
        <v>104437503</v>
      </c>
      <c r="D2221" s="1">
        <v>473</v>
      </c>
      <c r="E2221" s="1" t="s">
        <v>2475</v>
      </c>
      <c r="F2221" s="1" t="s">
        <v>96</v>
      </c>
      <c r="G2221" s="1" t="s">
        <v>429</v>
      </c>
      <c r="H2221" s="1" t="s">
        <v>916</v>
      </c>
      <c r="S2221" s="1">
        <v>46</v>
      </c>
      <c r="T2221" s="1">
        <v>1</v>
      </c>
      <c r="U2221" s="1">
        <v>0</v>
      </c>
      <c r="V2221" s="1">
        <v>0</v>
      </c>
    </row>
    <row r="2222" spans="1:24" x14ac:dyDescent="0.35">
      <c r="A2222" s="1">
        <v>470473</v>
      </c>
      <c r="B2222" s="1" t="s">
        <v>2360</v>
      </c>
      <c r="C2222" s="1">
        <v>104437503</v>
      </c>
      <c r="D2222" s="1">
        <v>473</v>
      </c>
      <c r="E2222" s="1" t="s">
        <v>2475</v>
      </c>
      <c r="F2222" s="1" t="s">
        <v>96</v>
      </c>
      <c r="G2222" s="1" t="s">
        <v>429</v>
      </c>
      <c r="H2222" s="1" t="s">
        <v>916</v>
      </c>
      <c r="S2222" s="1">
        <v>47</v>
      </c>
      <c r="T2222" s="1">
        <v>1</v>
      </c>
      <c r="U2222" s="1">
        <v>0</v>
      </c>
      <c r="V2222" s="1">
        <v>0</v>
      </c>
    </row>
    <row r="2223" spans="1:24" x14ac:dyDescent="0.35">
      <c r="A2223" s="1">
        <v>480473</v>
      </c>
      <c r="B2223" s="1" t="s">
        <v>2361</v>
      </c>
      <c r="C2223" s="1">
        <v>104437503</v>
      </c>
      <c r="D2223" s="1">
        <v>473</v>
      </c>
      <c r="E2223" s="1" t="s">
        <v>2475</v>
      </c>
      <c r="F2223" s="1" t="s">
        <v>96</v>
      </c>
      <c r="G2223" s="1" t="s">
        <v>429</v>
      </c>
      <c r="H2223" s="1" t="s">
        <v>916</v>
      </c>
      <c r="S2223" s="1">
        <v>48</v>
      </c>
      <c r="T2223" s="1">
        <v>1</v>
      </c>
      <c r="U2223" s="1">
        <v>0</v>
      </c>
      <c r="V2223" s="1">
        <v>0</v>
      </c>
    </row>
    <row r="2224" spans="1:24" x14ac:dyDescent="0.35">
      <c r="A2224" s="1">
        <v>290099</v>
      </c>
      <c r="B2224" s="1" t="s">
        <v>2341</v>
      </c>
      <c r="C2224" s="1">
        <v>105201033</v>
      </c>
      <c r="D2224" s="1">
        <v>99</v>
      </c>
      <c r="E2224" s="1" t="s">
        <v>2476</v>
      </c>
      <c r="F2224" s="1" t="s">
        <v>245</v>
      </c>
      <c r="G2224" s="1" t="s">
        <v>244</v>
      </c>
      <c r="H2224" s="1" t="s">
        <v>916</v>
      </c>
      <c r="I2224" s="1">
        <v>1668789.77</v>
      </c>
      <c r="J2224" s="1">
        <v>49463.24</v>
      </c>
      <c r="K2224" s="1">
        <v>396336</v>
      </c>
      <c r="L2224" s="1">
        <v>10888892</v>
      </c>
      <c r="S2224" s="1">
        <v>29</v>
      </c>
      <c r="T2224" s="1">
        <v>1</v>
      </c>
      <c r="U2224" s="1">
        <v>13003481</v>
      </c>
      <c r="V2224" s="1">
        <v>0</v>
      </c>
    </row>
    <row r="2225" spans="1:24" x14ac:dyDescent="0.35">
      <c r="A2225" s="1">
        <v>300099</v>
      </c>
      <c r="B2225" s="1" t="s">
        <v>2343</v>
      </c>
      <c r="C2225" s="1">
        <v>105201033</v>
      </c>
      <c r="D2225" s="1">
        <v>99</v>
      </c>
      <c r="E2225" s="1" t="s">
        <v>2476</v>
      </c>
      <c r="F2225" s="1" t="s">
        <v>245</v>
      </c>
      <c r="G2225" s="1" t="s">
        <v>244</v>
      </c>
      <c r="H2225" s="1" t="s">
        <v>916</v>
      </c>
      <c r="I2225" s="1">
        <v>1847280</v>
      </c>
      <c r="J2225" s="1">
        <v>44768</v>
      </c>
      <c r="K2225" s="1">
        <v>455716</v>
      </c>
      <c r="L2225" s="1">
        <v>11123420</v>
      </c>
      <c r="M2225" s="1">
        <v>0.23452800512313843</v>
      </c>
      <c r="N2225" s="1">
        <v>2.1538279056549072</v>
      </c>
      <c r="O2225" s="1">
        <v>0.17849023640155792</v>
      </c>
      <c r="P2225" s="1">
        <v>10.695788383483887</v>
      </c>
      <c r="Q2225" s="1">
        <v>5.9379998594522476E-2</v>
      </c>
      <c r="R2225" s="1">
        <v>-4.6952399425208569E-3</v>
      </c>
      <c r="S2225" s="1">
        <v>30</v>
      </c>
      <c r="T2225" s="1">
        <v>1</v>
      </c>
      <c r="U2225" s="1">
        <v>13471184</v>
      </c>
      <c r="V2225" s="1">
        <v>0.46770298480987549</v>
      </c>
      <c r="W2225" s="1">
        <v>3.5967521667480469</v>
      </c>
      <c r="X2225" s="1">
        <v>3.5967521667480469</v>
      </c>
    </row>
    <row r="2226" spans="1:24" x14ac:dyDescent="0.35">
      <c r="A2226" s="1">
        <v>310099</v>
      </c>
      <c r="B2226" s="1" t="s">
        <v>2344</v>
      </c>
      <c r="C2226" s="1">
        <v>105201033</v>
      </c>
      <c r="D2226" s="1">
        <v>99</v>
      </c>
      <c r="E2226" s="1" t="s">
        <v>2476</v>
      </c>
      <c r="F2226" s="1" t="s">
        <v>245</v>
      </c>
      <c r="G2226" s="1" t="s">
        <v>244</v>
      </c>
      <c r="H2226" s="1" t="s">
        <v>916</v>
      </c>
      <c r="I2226" s="1">
        <v>1726329</v>
      </c>
      <c r="J2226" s="1">
        <v>31477</v>
      </c>
      <c r="K2226" s="1">
        <v>426026</v>
      </c>
      <c r="L2226" s="1">
        <v>11150939</v>
      </c>
      <c r="M2226" s="1">
        <v>2.7519000694155693E-2</v>
      </c>
      <c r="N2226" s="1">
        <v>0.24739693105220795</v>
      </c>
      <c r="O2226" s="1">
        <v>-0.12095099687576294</v>
      </c>
      <c r="P2226" s="1">
        <v>-6.5475187301635742</v>
      </c>
      <c r="Q2226" s="1">
        <v>-2.9689999297261238E-2</v>
      </c>
      <c r="R2226" s="1">
        <v>-1.3291000388562679E-2</v>
      </c>
      <c r="S2226" s="1">
        <v>31</v>
      </c>
      <c r="T2226" s="1">
        <v>1</v>
      </c>
      <c r="U2226" s="1">
        <v>13334771</v>
      </c>
      <c r="V2226" s="1">
        <v>-0.13641299307346344</v>
      </c>
      <c r="W2226" s="1">
        <v>-1.0126281976699829</v>
      </c>
      <c r="X2226" s="1">
        <v>-1.0126281976699829</v>
      </c>
    </row>
    <row r="2227" spans="1:24" x14ac:dyDescent="0.35">
      <c r="A2227" s="1">
        <v>320099</v>
      </c>
      <c r="B2227" s="1" t="s">
        <v>2345</v>
      </c>
      <c r="C2227" s="1">
        <v>105201033</v>
      </c>
      <c r="D2227" s="1">
        <v>99</v>
      </c>
      <c r="E2227" s="1" t="s">
        <v>2476</v>
      </c>
      <c r="F2227" s="1" t="s">
        <v>245</v>
      </c>
      <c r="G2227" s="1" t="s">
        <v>244</v>
      </c>
      <c r="H2227" s="1" t="s">
        <v>916</v>
      </c>
      <c r="I2227" s="1">
        <v>1738703.9</v>
      </c>
      <c r="J2227" s="1">
        <v>46789.15</v>
      </c>
      <c r="K2227" s="1">
        <v>426026</v>
      </c>
      <c r="L2227" s="1">
        <v>11214363</v>
      </c>
      <c r="M2227" s="1">
        <v>6.3423998653888702E-2</v>
      </c>
      <c r="N2227" s="1">
        <v>0.56877720355987549</v>
      </c>
      <c r="O2227" s="1">
        <v>1.2374900281429291E-2</v>
      </c>
      <c r="P2227" s="1">
        <v>0.71683323383331299</v>
      </c>
      <c r="Q2227" s="1">
        <v>0</v>
      </c>
      <c r="R2227" s="1">
        <v>1.5312150120735168E-2</v>
      </c>
      <c r="S2227" s="1">
        <v>32</v>
      </c>
      <c r="T2227" s="1">
        <v>1</v>
      </c>
      <c r="U2227" s="1">
        <v>13425882</v>
      </c>
      <c r="V2227" s="1">
        <v>9.1111049056053162E-2</v>
      </c>
      <c r="W2227" s="1">
        <v>0.68325883150100708</v>
      </c>
      <c r="X2227" s="1">
        <v>0.68325883150100708</v>
      </c>
    </row>
    <row r="2228" spans="1:24" x14ac:dyDescent="0.35">
      <c r="A2228" s="1">
        <v>330099</v>
      </c>
      <c r="B2228" s="1" t="s">
        <v>2346</v>
      </c>
      <c r="C2228" s="1">
        <v>105201033</v>
      </c>
      <c r="D2228" s="1">
        <v>99</v>
      </c>
      <c r="E2228" s="1" t="s">
        <v>2476</v>
      </c>
      <c r="F2228" s="1" t="s">
        <v>245</v>
      </c>
      <c r="G2228" s="1" t="s">
        <v>244</v>
      </c>
      <c r="H2228" s="1" t="s">
        <v>916</v>
      </c>
      <c r="I2228" s="1">
        <v>1785202.75</v>
      </c>
      <c r="J2228" s="1">
        <v>53987.02</v>
      </c>
      <c r="K2228" s="1">
        <v>426026</v>
      </c>
      <c r="L2228" s="1">
        <v>11336835</v>
      </c>
      <c r="M2228" s="1">
        <v>0.12247200310230255</v>
      </c>
      <c r="N2228" s="1">
        <v>1.0920994281768799</v>
      </c>
      <c r="O2228" s="1">
        <v>4.6498849987983704E-2</v>
      </c>
      <c r="P2228" s="1">
        <v>2.674339771270752</v>
      </c>
      <c r="Q2228" s="1">
        <v>0</v>
      </c>
      <c r="R2228" s="1">
        <v>7.1978699415922165E-3</v>
      </c>
      <c r="S2228" s="1">
        <v>33</v>
      </c>
      <c r="T2228" s="1">
        <v>1</v>
      </c>
      <c r="U2228" s="1">
        <v>13602051</v>
      </c>
      <c r="V2228" s="1">
        <v>0.17616872489452362</v>
      </c>
      <c r="W2228" s="1">
        <v>1.3121596574783325</v>
      </c>
      <c r="X2228" s="1">
        <v>1.3121596574783325</v>
      </c>
    </row>
    <row r="2229" spans="1:24" x14ac:dyDescent="0.35">
      <c r="A2229" s="1">
        <v>340099</v>
      </c>
      <c r="B2229" s="1" t="s">
        <v>2347</v>
      </c>
      <c r="C2229" s="1">
        <v>105201033</v>
      </c>
      <c r="D2229" s="1">
        <v>99</v>
      </c>
      <c r="E2229" s="1" t="s">
        <v>2476</v>
      </c>
      <c r="F2229" s="1" t="s">
        <v>245</v>
      </c>
      <c r="G2229" s="1" t="s">
        <v>244</v>
      </c>
      <c r="H2229" s="1" t="s">
        <v>916</v>
      </c>
      <c r="I2229" s="1">
        <v>1785143</v>
      </c>
      <c r="J2229" s="1">
        <v>77570</v>
      </c>
      <c r="K2229" s="1">
        <v>426026</v>
      </c>
      <c r="L2229" s="1">
        <v>11336828</v>
      </c>
      <c r="M2229" s="1">
        <v>-7.0000000960135367E-6</v>
      </c>
      <c r="N2229" s="1">
        <v>-6.1745631683152169E-5</v>
      </c>
      <c r="O2229" s="1">
        <v>-5.9750000218627974E-5</v>
      </c>
      <c r="P2229" s="1">
        <v>-3.3469586633145809E-3</v>
      </c>
      <c r="Q2229" s="1">
        <v>0</v>
      </c>
      <c r="R2229" s="1">
        <v>2.3582980036735535E-2</v>
      </c>
      <c r="S2229" s="1">
        <v>34</v>
      </c>
      <c r="T2229" s="1">
        <v>1</v>
      </c>
      <c r="U2229" s="1">
        <v>13625567</v>
      </c>
      <c r="V2229" s="1">
        <v>2.3516230285167694E-2</v>
      </c>
      <c r="W2229" s="1">
        <v>0.17288568615913391</v>
      </c>
      <c r="X2229" s="1">
        <v>0.17288568615913391</v>
      </c>
    </row>
    <row r="2230" spans="1:24" x14ac:dyDescent="0.35">
      <c r="A2230" s="1">
        <v>350099</v>
      </c>
      <c r="B2230" s="1" t="s">
        <v>2348</v>
      </c>
      <c r="C2230" s="1">
        <v>105201033</v>
      </c>
      <c r="D2230" s="1">
        <v>99</v>
      </c>
      <c r="E2230" s="1" t="s">
        <v>2476</v>
      </c>
      <c r="F2230" s="1" t="s">
        <v>245</v>
      </c>
      <c r="G2230" s="1" t="s">
        <v>244</v>
      </c>
      <c r="H2230" s="1" t="s">
        <v>916</v>
      </c>
      <c r="I2230" s="1">
        <v>1846196.49</v>
      </c>
      <c r="J2230" s="1">
        <v>139764</v>
      </c>
      <c r="K2230" s="1">
        <v>426026</v>
      </c>
      <c r="L2230" s="1">
        <v>11430534</v>
      </c>
      <c r="M2230" s="1">
        <v>9.3705996870994568E-2</v>
      </c>
      <c r="N2230" s="1">
        <v>0.82656276226043701</v>
      </c>
      <c r="O2230" s="1">
        <v>6.1053488403558731E-2</v>
      </c>
      <c r="P2230" s="1">
        <v>3.4200894832611084</v>
      </c>
      <c r="Q2230" s="1">
        <v>0</v>
      </c>
      <c r="R2230" s="1">
        <v>6.219400092959404E-2</v>
      </c>
      <c r="S2230" s="1">
        <v>35</v>
      </c>
      <c r="T2230" s="1">
        <v>1</v>
      </c>
      <c r="U2230" s="1">
        <v>13842520</v>
      </c>
      <c r="V2230" s="1">
        <v>0.21695348620414734</v>
      </c>
      <c r="W2230" s="1">
        <v>1.5922493934631348</v>
      </c>
      <c r="X2230" s="1">
        <v>1.5922493934631348</v>
      </c>
    </row>
    <row r="2231" spans="1:24" x14ac:dyDescent="0.35">
      <c r="A2231" s="1">
        <v>360099</v>
      </c>
      <c r="B2231" s="1" t="s">
        <v>2349</v>
      </c>
      <c r="C2231" s="1">
        <v>105201033</v>
      </c>
      <c r="D2231" s="1">
        <v>99</v>
      </c>
      <c r="E2231" s="1" t="s">
        <v>2476</v>
      </c>
      <c r="F2231" s="1" t="s">
        <v>245</v>
      </c>
      <c r="G2231" s="1" t="s">
        <v>244</v>
      </c>
      <c r="H2231" s="1" t="s">
        <v>916</v>
      </c>
      <c r="I2231" s="1">
        <v>1966984.95</v>
      </c>
      <c r="J2231" s="1">
        <v>169443.44</v>
      </c>
      <c r="K2231" s="1">
        <v>426026</v>
      </c>
      <c r="L2231" s="1">
        <v>12054838</v>
      </c>
      <c r="M2231" s="1">
        <v>0.62430399656295776</v>
      </c>
      <c r="N2231" s="1">
        <v>5.4617218971252441</v>
      </c>
      <c r="O2231" s="1">
        <v>0.12078846246004105</v>
      </c>
      <c r="P2231" s="1">
        <v>6.5425572395324707</v>
      </c>
      <c r="Q2231" s="1">
        <v>0</v>
      </c>
      <c r="R2231" s="1">
        <v>2.9679439961910248E-2</v>
      </c>
      <c r="S2231" s="1">
        <v>36</v>
      </c>
      <c r="T2231" s="1">
        <v>1</v>
      </c>
      <c r="U2231" s="1">
        <v>14617292</v>
      </c>
      <c r="V2231" s="1">
        <v>0.77477192878723145</v>
      </c>
      <c r="W2231" s="1">
        <v>5.5970444679260254</v>
      </c>
      <c r="X2231" s="1">
        <v>5.5970444679260254</v>
      </c>
    </row>
    <row r="2232" spans="1:24" x14ac:dyDescent="0.35">
      <c r="A2232" s="1">
        <v>370099</v>
      </c>
      <c r="B2232" s="1" t="s">
        <v>2350</v>
      </c>
      <c r="C2232" s="1">
        <v>105201033</v>
      </c>
      <c r="D2232" s="1">
        <v>99</v>
      </c>
      <c r="E2232" s="1" t="s">
        <v>2476</v>
      </c>
      <c r="F2232" s="1" t="s">
        <v>245</v>
      </c>
      <c r="G2232" s="1" t="s">
        <v>244</v>
      </c>
      <c r="H2232" s="1" t="s">
        <v>916</v>
      </c>
      <c r="I2232" s="1">
        <v>2023714.61</v>
      </c>
      <c r="J2232" s="1">
        <v>202781.99</v>
      </c>
      <c r="K2232" s="1">
        <v>426026</v>
      </c>
      <c r="L2232" s="1">
        <v>12645704</v>
      </c>
      <c r="M2232" s="1">
        <v>0.59086602926254272</v>
      </c>
      <c r="N2232" s="1">
        <v>4.901484489440918</v>
      </c>
      <c r="O2232" s="1">
        <v>5.672965943813324E-2</v>
      </c>
      <c r="P2232" s="1">
        <v>2.8840923309326172</v>
      </c>
      <c r="Q2232" s="1">
        <v>0</v>
      </c>
      <c r="R2232" s="1">
        <v>3.3338550478219986E-2</v>
      </c>
      <c r="S2232" s="1">
        <v>37</v>
      </c>
      <c r="T2232" s="1">
        <v>1</v>
      </c>
      <c r="U2232" s="1">
        <v>15298226</v>
      </c>
      <c r="V2232" s="1">
        <v>0.68093425035476685</v>
      </c>
      <c r="W2232" s="1">
        <v>4.658414363861084</v>
      </c>
      <c r="X2232" s="1">
        <v>4.658414363861084</v>
      </c>
    </row>
    <row r="2233" spans="1:24" x14ac:dyDescent="0.35">
      <c r="A2233" s="1">
        <v>380099</v>
      </c>
      <c r="B2233" s="1" t="s">
        <v>2351</v>
      </c>
      <c r="C2233" s="1">
        <v>105201033</v>
      </c>
      <c r="D2233" s="1">
        <v>99</v>
      </c>
      <c r="E2233" s="1" t="s">
        <v>2476</v>
      </c>
      <c r="F2233" s="1" t="s">
        <v>245</v>
      </c>
      <c r="G2233" s="1" t="s">
        <v>244</v>
      </c>
      <c r="H2233" s="1" t="s">
        <v>916</v>
      </c>
      <c r="I2233" s="1">
        <v>2114981</v>
      </c>
      <c r="J2233" s="1">
        <v>47530</v>
      </c>
      <c r="K2233" s="1">
        <v>426026</v>
      </c>
      <c r="L2233" s="1">
        <v>12865769</v>
      </c>
      <c r="M2233" s="1">
        <v>0.22006499767303467</v>
      </c>
      <c r="N2233" s="1">
        <v>1.7402352094650269</v>
      </c>
      <c r="O2233" s="1">
        <v>9.1266393661499023E-2</v>
      </c>
      <c r="P2233" s="1">
        <v>4.5098447799682617</v>
      </c>
      <c r="Q2233" s="1">
        <v>0</v>
      </c>
      <c r="R2233" s="1">
        <v>-0.15525199472904205</v>
      </c>
      <c r="S2233" s="1">
        <v>38</v>
      </c>
      <c r="T2233" s="1">
        <v>1</v>
      </c>
      <c r="U2233" s="1">
        <v>15454306</v>
      </c>
      <c r="V2233" s="1">
        <v>0.15607939660549164</v>
      </c>
      <c r="W2233" s="1">
        <v>1.0202490091323853</v>
      </c>
      <c r="X2233" s="1">
        <v>1.0202490091323853</v>
      </c>
    </row>
    <row r="2234" spans="1:24" x14ac:dyDescent="0.35">
      <c r="A2234" s="1">
        <v>390099</v>
      </c>
      <c r="B2234" s="1" t="s">
        <v>2352</v>
      </c>
      <c r="C2234" s="1">
        <v>105201033</v>
      </c>
      <c r="D2234" s="1">
        <v>99</v>
      </c>
      <c r="E2234" s="1" t="s">
        <v>2476</v>
      </c>
      <c r="F2234" s="1" t="s">
        <v>245</v>
      </c>
      <c r="G2234" s="1" t="s">
        <v>244</v>
      </c>
      <c r="H2234" s="1" t="s">
        <v>916</v>
      </c>
      <c r="I2234" s="1">
        <v>2142491</v>
      </c>
      <c r="J2234" s="1">
        <v>137400</v>
      </c>
      <c r="K2234" s="1">
        <v>476026</v>
      </c>
      <c r="L2234" s="1">
        <v>12995114</v>
      </c>
      <c r="M2234" s="1">
        <v>0.12934499979019165</v>
      </c>
      <c r="N2234" s="1">
        <v>1.0053421258926392</v>
      </c>
      <c r="O2234" s="1">
        <v>2.7510000392794609E-2</v>
      </c>
      <c r="P2234" s="1">
        <v>1.3007209300994873</v>
      </c>
      <c r="Q2234" s="1">
        <v>5.000000074505806E-2</v>
      </c>
      <c r="R2234" s="1">
        <v>8.9869998395442963E-2</v>
      </c>
      <c r="S2234" s="1">
        <v>39</v>
      </c>
      <c r="T2234" s="1">
        <v>1</v>
      </c>
      <c r="U2234" s="1">
        <v>15751031</v>
      </c>
      <c r="V2234" s="1">
        <v>0.29672500491142273</v>
      </c>
      <c r="W2234" s="1">
        <v>1.9200150966644287</v>
      </c>
      <c r="X2234" s="1">
        <v>1.9200150966644287</v>
      </c>
    </row>
    <row r="2235" spans="1:24" x14ac:dyDescent="0.35">
      <c r="A2235" s="1">
        <v>400099</v>
      </c>
      <c r="B2235" s="1" t="s">
        <v>2353</v>
      </c>
      <c r="C2235" s="1">
        <v>105201033</v>
      </c>
      <c r="D2235" s="1">
        <v>99</v>
      </c>
      <c r="E2235" s="1" t="s">
        <v>2476</v>
      </c>
      <c r="F2235" s="1" t="s">
        <v>245</v>
      </c>
      <c r="G2235" s="1" t="s">
        <v>244</v>
      </c>
      <c r="H2235" s="1" t="s">
        <v>916</v>
      </c>
      <c r="S2235" s="1">
        <v>40</v>
      </c>
      <c r="T2235" s="1">
        <v>1</v>
      </c>
      <c r="U2235" s="1">
        <v>0</v>
      </c>
      <c r="V2235" s="1">
        <v>0</v>
      </c>
      <c r="W2235" s="1">
        <v>-100</v>
      </c>
      <c r="X2235" s="1">
        <v>-100</v>
      </c>
    </row>
    <row r="2236" spans="1:24" x14ac:dyDescent="0.35">
      <c r="A2236" s="1">
        <v>410099</v>
      </c>
      <c r="B2236" s="1" t="s">
        <v>2354</v>
      </c>
      <c r="C2236" s="1">
        <v>105201033</v>
      </c>
      <c r="D2236" s="1">
        <v>99</v>
      </c>
      <c r="E2236" s="1" t="s">
        <v>2476</v>
      </c>
      <c r="F2236" s="1" t="s">
        <v>245</v>
      </c>
      <c r="G2236" s="1" t="s">
        <v>244</v>
      </c>
      <c r="H2236" s="1" t="s">
        <v>916</v>
      </c>
      <c r="S2236" s="1">
        <v>41</v>
      </c>
      <c r="T2236" s="1">
        <v>1</v>
      </c>
      <c r="U2236" s="1">
        <v>0</v>
      </c>
      <c r="V2236" s="1">
        <v>0</v>
      </c>
    </row>
    <row r="2237" spans="1:24" x14ac:dyDescent="0.35">
      <c r="A2237" s="1">
        <v>420099</v>
      </c>
      <c r="B2237" s="1" t="s">
        <v>2355</v>
      </c>
      <c r="C2237" s="1">
        <v>105201033</v>
      </c>
      <c r="D2237" s="1">
        <v>99</v>
      </c>
      <c r="E2237" s="1" t="s">
        <v>2476</v>
      </c>
      <c r="F2237" s="1" t="s">
        <v>245</v>
      </c>
      <c r="G2237" s="1" t="s">
        <v>244</v>
      </c>
      <c r="H2237" s="1" t="s">
        <v>916</v>
      </c>
      <c r="S2237" s="1">
        <v>42</v>
      </c>
      <c r="T2237" s="1">
        <v>1</v>
      </c>
      <c r="U2237" s="1">
        <v>0</v>
      </c>
      <c r="V2237" s="1">
        <v>0</v>
      </c>
    </row>
    <row r="2238" spans="1:24" x14ac:dyDescent="0.35">
      <c r="A2238" s="1">
        <v>430099</v>
      </c>
      <c r="B2238" s="1" t="s">
        <v>2356</v>
      </c>
      <c r="C2238" s="1">
        <v>105201033</v>
      </c>
      <c r="D2238" s="1">
        <v>99</v>
      </c>
      <c r="E2238" s="1" t="s">
        <v>2476</v>
      </c>
      <c r="F2238" s="1" t="s">
        <v>245</v>
      </c>
      <c r="G2238" s="1" t="s">
        <v>244</v>
      </c>
      <c r="H2238" s="1" t="s">
        <v>916</v>
      </c>
      <c r="S2238" s="1">
        <v>43</v>
      </c>
      <c r="T2238" s="1">
        <v>1</v>
      </c>
      <c r="U2238" s="1">
        <v>0</v>
      </c>
      <c r="V2238" s="1">
        <v>0</v>
      </c>
    </row>
    <row r="2239" spans="1:24" x14ac:dyDescent="0.35">
      <c r="A2239" s="1">
        <v>440099</v>
      </c>
      <c r="B2239" s="1" t="s">
        <v>2357</v>
      </c>
      <c r="C2239" s="1">
        <v>105201033</v>
      </c>
      <c r="D2239" s="1">
        <v>99</v>
      </c>
      <c r="E2239" s="1" t="s">
        <v>2476</v>
      </c>
      <c r="F2239" s="1" t="s">
        <v>245</v>
      </c>
      <c r="G2239" s="1" t="s">
        <v>244</v>
      </c>
      <c r="H2239" s="1" t="s">
        <v>916</v>
      </c>
      <c r="S2239" s="1">
        <v>44</v>
      </c>
      <c r="T2239" s="1">
        <v>1</v>
      </c>
      <c r="U2239" s="1">
        <v>0</v>
      </c>
      <c r="V2239" s="1">
        <v>0</v>
      </c>
    </row>
    <row r="2240" spans="1:24" x14ac:dyDescent="0.35">
      <c r="A2240" s="1">
        <v>450099</v>
      </c>
      <c r="B2240" s="1" t="s">
        <v>2358</v>
      </c>
      <c r="C2240" s="1">
        <v>105201033</v>
      </c>
      <c r="D2240" s="1">
        <v>99</v>
      </c>
      <c r="E2240" s="1" t="s">
        <v>2476</v>
      </c>
      <c r="F2240" s="1" t="s">
        <v>245</v>
      </c>
      <c r="G2240" s="1" t="s">
        <v>244</v>
      </c>
      <c r="H2240" s="1" t="s">
        <v>916</v>
      </c>
      <c r="S2240" s="1">
        <v>45</v>
      </c>
      <c r="T2240" s="1">
        <v>1</v>
      </c>
      <c r="U2240" s="1">
        <v>0</v>
      </c>
      <c r="V2240" s="1">
        <v>0</v>
      </c>
    </row>
    <row r="2241" spans="1:24" x14ac:dyDescent="0.35">
      <c r="A2241" s="1">
        <v>460099</v>
      </c>
      <c r="B2241" s="1" t="s">
        <v>2359</v>
      </c>
      <c r="C2241" s="1">
        <v>105201033</v>
      </c>
      <c r="D2241" s="1">
        <v>99</v>
      </c>
      <c r="E2241" s="1" t="s">
        <v>2476</v>
      </c>
      <c r="F2241" s="1" t="s">
        <v>245</v>
      </c>
      <c r="G2241" s="1" t="s">
        <v>244</v>
      </c>
      <c r="H2241" s="1" t="s">
        <v>916</v>
      </c>
      <c r="S2241" s="1">
        <v>46</v>
      </c>
      <c r="T2241" s="1">
        <v>1</v>
      </c>
      <c r="U2241" s="1">
        <v>0</v>
      </c>
      <c r="V2241" s="1">
        <v>0</v>
      </c>
    </row>
    <row r="2242" spans="1:24" x14ac:dyDescent="0.35">
      <c r="A2242" s="1">
        <v>470099</v>
      </c>
      <c r="B2242" s="1" t="s">
        <v>2360</v>
      </c>
      <c r="C2242" s="1">
        <v>105201033</v>
      </c>
      <c r="D2242" s="1">
        <v>99</v>
      </c>
      <c r="E2242" s="1" t="s">
        <v>2476</v>
      </c>
      <c r="F2242" s="1" t="s">
        <v>245</v>
      </c>
      <c r="G2242" s="1" t="s">
        <v>244</v>
      </c>
      <c r="H2242" s="1" t="s">
        <v>916</v>
      </c>
      <c r="S2242" s="1">
        <v>47</v>
      </c>
      <c r="T2242" s="1">
        <v>1</v>
      </c>
      <c r="U2242" s="1">
        <v>0</v>
      </c>
      <c r="V2242" s="1">
        <v>0</v>
      </c>
    </row>
    <row r="2243" spans="1:24" x14ac:dyDescent="0.35">
      <c r="A2243" s="1">
        <v>480099</v>
      </c>
      <c r="B2243" s="1" t="s">
        <v>2361</v>
      </c>
      <c r="C2243" s="1">
        <v>105201033</v>
      </c>
      <c r="D2243" s="1">
        <v>99</v>
      </c>
      <c r="E2243" s="1" t="s">
        <v>2476</v>
      </c>
      <c r="F2243" s="1" t="s">
        <v>245</v>
      </c>
      <c r="G2243" s="1" t="s">
        <v>244</v>
      </c>
      <c r="H2243" s="1" t="s">
        <v>916</v>
      </c>
      <c r="S2243" s="1">
        <v>48</v>
      </c>
      <c r="T2243" s="1">
        <v>1</v>
      </c>
      <c r="U2243" s="1">
        <v>0</v>
      </c>
      <c r="V2243" s="1">
        <v>0</v>
      </c>
    </row>
    <row r="2244" spans="1:24" x14ac:dyDescent="0.35">
      <c r="A2244" s="1">
        <v>290108</v>
      </c>
      <c r="B2244" s="1" t="s">
        <v>2341</v>
      </c>
      <c r="C2244" s="1">
        <v>105201352</v>
      </c>
      <c r="D2244" s="1">
        <v>108</v>
      </c>
      <c r="E2244" s="1" t="s">
        <v>2477</v>
      </c>
      <c r="F2244" s="1" t="s">
        <v>245</v>
      </c>
      <c r="G2244" s="1" t="s">
        <v>244</v>
      </c>
      <c r="H2244" s="1" t="s">
        <v>916</v>
      </c>
      <c r="I2244" s="1">
        <v>2554821.59</v>
      </c>
      <c r="K2244" s="1">
        <v>564864</v>
      </c>
      <c r="L2244" s="1">
        <v>15749970</v>
      </c>
      <c r="S2244" s="1">
        <v>29</v>
      </c>
      <c r="T2244" s="1">
        <v>1</v>
      </c>
      <c r="U2244" s="1">
        <v>18869656</v>
      </c>
      <c r="V2244" s="1">
        <v>0</v>
      </c>
    </row>
    <row r="2245" spans="1:24" x14ac:dyDescent="0.35">
      <c r="A2245" s="1">
        <v>300108</v>
      </c>
      <c r="B2245" s="1" t="s">
        <v>2343</v>
      </c>
      <c r="C2245" s="1">
        <v>105201352</v>
      </c>
      <c r="D2245" s="1">
        <v>108</v>
      </c>
      <c r="E2245" s="1" t="s">
        <v>2477</v>
      </c>
      <c r="F2245" s="1" t="s">
        <v>245</v>
      </c>
      <c r="G2245" s="1" t="s">
        <v>244</v>
      </c>
      <c r="H2245" s="1" t="s">
        <v>916</v>
      </c>
      <c r="I2245" s="1">
        <v>2592224.54</v>
      </c>
      <c r="K2245" s="1">
        <v>766498</v>
      </c>
      <c r="L2245" s="1">
        <v>16229376</v>
      </c>
      <c r="M2245" s="1">
        <v>0.47940599918365479</v>
      </c>
      <c r="N2245" s="1">
        <v>3.0438535213470459</v>
      </c>
      <c r="O2245" s="1">
        <v>3.740295022726059E-2</v>
      </c>
      <c r="P2245" s="1">
        <v>1.4640141725540161</v>
      </c>
      <c r="Q2245" s="1">
        <v>0.2016340047121048</v>
      </c>
      <c r="S2245" s="1">
        <v>30</v>
      </c>
      <c r="T2245" s="1">
        <v>1</v>
      </c>
      <c r="U2245" s="1">
        <v>19588098</v>
      </c>
      <c r="V2245" s="1">
        <v>0.71844291687011719</v>
      </c>
      <c r="W2245" s="1">
        <v>3.8073933124542236</v>
      </c>
      <c r="X2245" s="1">
        <v>3.8073933124542236</v>
      </c>
    </row>
    <row r="2246" spans="1:24" x14ac:dyDescent="0.35">
      <c r="A2246" s="1">
        <v>310108</v>
      </c>
      <c r="B2246" s="1" t="s">
        <v>2344</v>
      </c>
      <c r="C2246" s="1">
        <v>105201352</v>
      </c>
      <c r="D2246" s="1">
        <v>108</v>
      </c>
      <c r="E2246" s="1" t="s">
        <v>2477</v>
      </c>
      <c r="F2246" s="1" t="s">
        <v>245</v>
      </c>
      <c r="G2246" s="1" t="s">
        <v>244</v>
      </c>
      <c r="H2246" s="1" t="s">
        <v>916</v>
      </c>
      <c r="I2246" s="1">
        <v>2697629.23</v>
      </c>
      <c r="K2246" s="1">
        <v>665681</v>
      </c>
      <c r="L2246" s="1">
        <v>16329793</v>
      </c>
      <c r="M2246" s="1">
        <v>0.10041700303554535</v>
      </c>
      <c r="N2246" s="1">
        <v>0.61873602867126465</v>
      </c>
      <c r="O2246" s="1">
        <v>0.10540468990802765</v>
      </c>
      <c r="P2246" s="1">
        <v>4.0661869049072266</v>
      </c>
      <c r="Q2246" s="1">
        <v>-0.1008170023560524</v>
      </c>
      <c r="S2246" s="1">
        <v>31</v>
      </c>
      <c r="T2246" s="1">
        <v>1</v>
      </c>
      <c r="U2246" s="1">
        <v>19693104</v>
      </c>
      <c r="V2246" s="1">
        <v>0.1050046905875206</v>
      </c>
      <c r="W2246" s="1">
        <v>0.53607040643692017</v>
      </c>
      <c r="X2246" s="1">
        <v>0.53607040643692017</v>
      </c>
    </row>
    <row r="2247" spans="1:24" x14ac:dyDescent="0.35">
      <c r="A2247" s="1">
        <v>320108</v>
      </c>
      <c r="B2247" s="1" t="s">
        <v>2345</v>
      </c>
      <c r="C2247" s="1">
        <v>105201352</v>
      </c>
      <c r="D2247" s="1">
        <v>108</v>
      </c>
      <c r="E2247" s="1" t="s">
        <v>2477</v>
      </c>
      <c r="F2247" s="1" t="s">
        <v>245</v>
      </c>
      <c r="G2247" s="1" t="s">
        <v>244</v>
      </c>
      <c r="H2247" s="1" t="s">
        <v>916</v>
      </c>
      <c r="I2247" s="1">
        <v>2741788.48</v>
      </c>
      <c r="K2247" s="1">
        <v>665681</v>
      </c>
      <c r="L2247" s="1">
        <v>16559380</v>
      </c>
      <c r="M2247" s="1">
        <v>0.22958700358867645</v>
      </c>
      <c r="N2247" s="1">
        <v>1.4059394598007202</v>
      </c>
      <c r="O2247" s="1">
        <v>4.4159248471260071E-2</v>
      </c>
      <c r="P2247" s="1">
        <v>1.6369651556015015</v>
      </c>
      <c r="Q2247" s="1">
        <v>0</v>
      </c>
      <c r="S2247" s="1">
        <v>32</v>
      </c>
      <c r="T2247" s="1">
        <v>1</v>
      </c>
      <c r="U2247" s="1">
        <v>19966850</v>
      </c>
      <c r="V2247" s="1">
        <v>0.27374625205993652</v>
      </c>
      <c r="W2247" s="1">
        <v>1.3900601863861084</v>
      </c>
      <c r="X2247" s="1">
        <v>1.3900601863861084</v>
      </c>
    </row>
    <row r="2248" spans="1:24" x14ac:dyDescent="0.35">
      <c r="A2248" s="1">
        <v>330108</v>
      </c>
      <c r="B2248" s="1" t="s">
        <v>2346</v>
      </c>
      <c r="C2248" s="1">
        <v>105201352</v>
      </c>
      <c r="D2248" s="1">
        <v>108</v>
      </c>
      <c r="E2248" s="1" t="s">
        <v>2477</v>
      </c>
      <c r="F2248" s="1" t="s">
        <v>245</v>
      </c>
      <c r="G2248" s="1" t="s">
        <v>244</v>
      </c>
      <c r="H2248" s="1" t="s">
        <v>916</v>
      </c>
      <c r="I2248" s="1">
        <v>2871801.81</v>
      </c>
      <c r="K2248" s="1">
        <v>665681</v>
      </c>
      <c r="L2248" s="1">
        <v>16866320</v>
      </c>
      <c r="M2248" s="1">
        <v>0.3069399893283844</v>
      </c>
      <c r="N2248" s="1">
        <v>1.8535717725753784</v>
      </c>
      <c r="O2248" s="1">
        <v>0.13001333177089691</v>
      </c>
      <c r="P2248" s="1">
        <v>4.7419166564941406</v>
      </c>
      <c r="Q2248" s="1">
        <v>0</v>
      </c>
      <c r="S2248" s="1">
        <v>33</v>
      </c>
      <c r="T2248" s="1">
        <v>1</v>
      </c>
      <c r="U2248" s="1">
        <v>20403802</v>
      </c>
      <c r="V2248" s="1">
        <v>0.43695330619812012</v>
      </c>
      <c r="W2248" s="1">
        <v>2.1883871555328369</v>
      </c>
      <c r="X2248" s="1">
        <v>2.1883871555328369</v>
      </c>
    </row>
    <row r="2249" spans="1:24" x14ac:dyDescent="0.35">
      <c r="A2249" s="1">
        <v>340108</v>
      </c>
      <c r="B2249" s="1" t="s">
        <v>2347</v>
      </c>
      <c r="C2249" s="1">
        <v>105201352</v>
      </c>
      <c r="D2249" s="1">
        <v>108</v>
      </c>
      <c r="E2249" s="1" t="s">
        <v>2477</v>
      </c>
      <c r="F2249" s="1" t="s">
        <v>245</v>
      </c>
      <c r="G2249" s="1" t="s">
        <v>244</v>
      </c>
      <c r="H2249" s="1" t="s">
        <v>916</v>
      </c>
      <c r="I2249" s="1">
        <v>2871685.69</v>
      </c>
      <c r="K2249" s="1">
        <v>665681</v>
      </c>
      <c r="L2249" s="1">
        <v>16866306</v>
      </c>
      <c r="M2249" s="1">
        <v>-1.4000000192027073E-5</v>
      </c>
      <c r="N2249" s="1">
        <v>-8.3005659689661115E-5</v>
      </c>
      <c r="O2249" s="1">
        <v>-1.1611999798333272E-4</v>
      </c>
      <c r="P2249" s="1">
        <v>-4.0434543043375015E-3</v>
      </c>
      <c r="Q2249" s="1">
        <v>0</v>
      </c>
      <c r="S2249" s="1">
        <v>34</v>
      </c>
      <c r="T2249" s="1">
        <v>1</v>
      </c>
      <c r="U2249" s="1">
        <v>20403672</v>
      </c>
      <c r="V2249" s="1">
        <v>-1.3011999544687569E-4</v>
      </c>
      <c r="W2249" s="1">
        <v>-6.3713616691529751E-4</v>
      </c>
      <c r="X2249" s="1">
        <v>-6.3713616691529751E-4</v>
      </c>
    </row>
    <row r="2250" spans="1:24" x14ac:dyDescent="0.35">
      <c r="A2250" s="1">
        <v>350108</v>
      </c>
      <c r="B2250" s="1" t="s">
        <v>2348</v>
      </c>
      <c r="C2250" s="1">
        <v>105201352</v>
      </c>
      <c r="D2250" s="1">
        <v>108</v>
      </c>
      <c r="E2250" s="1" t="s">
        <v>2477</v>
      </c>
      <c r="F2250" s="1" t="s">
        <v>245</v>
      </c>
      <c r="G2250" s="1" t="s">
        <v>244</v>
      </c>
      <c r="H2250" s="1" t="s">
        <v>916</v>
      </c>
      <c r="I2250" s="1">
        <v>2991293.07</v>
      </c>
      <c r="K2250" s="1">
        <v>665681</v>
      </c>
      <c r="L2250" s="1">
        <v>17009160</v>
      </c>
      <c r="M2250" s="1">
        <v>0.1428540050983429</v>
      </c>
      <c r="N2250" s="1">
        <v>0.84697860479354858</v>
      </c>
      <c r="O2250" s="1">
        <v>0.11960738152265549</v>
      </c>
      <c r="P2250" s="1">
        <v>4.1650581359863281</v>
      </c>
      <c r="Q2250" s="1">
        <v>0</v>
      </c>
      <c r="S2250" s="1">
        <v>35</v>
      </c>
      <c r="T2250" s="1">
        <v>1</v>
      </c>
      <c r="U2250" s="1">
        <v>20666134</v>
      </c>
      <c r="V2250" s="1">
        <v>0.26246139407157898</v>
      </c>
      <c r="W2250" s="1">
        <v>1.2863469123840332</v>
      </c>
      <c r="X2250" s="1">
        <v>1.2863469123840332</v>
      </c>
    </row>
    <row r="2251" spans="1:24" x14ac:dyDescent="0.35">
      <c r="A2251" s="1">
        <v>360108</v>
      </c>
      <c r="B2251" s="1" t="s">
        <v>2349</v>
      </c>
      <c r="C2251" s="1">
        <v>105201352</v>
      </c>
      <c r="D2251" s="1">
        <v>108</v>
      </c>
      <c r="E2251" s="1" t="s">
        <v>2477</v>
      </c>
      <c r="F2251" s="1" t="s">
        <v>245</v>
      </c>
      <c r="G2251" s="1" t="s">
        <v>244</v>
      </c>
      <c r="H2251" s="1" t="s">
        <v>916</v>
      </c>
      <c r="I2251" s="1">
        <v>3273856.97</v>
      </c>
      <c r="K2251" s="1">
        <v>665681</v>
      </c>
      <c r="L2251" s="1">
        <v>18384032</v>
      </c>
      <c r="M2251" s="1">
        <v>1.3748719692230225</v>
      </c>
      <c r="N2251" s="1">
        <v>8.0831270217895508</v>
      </c>
      <c r="O2251" s="1">
        <v>0.28256389498710632</v>
      </c>
      <c r="P2251" s="1">
        <v>9.4462127685546875</v>
      </c>
      <c r="Q2251" s="1">
        <v>0</v>
      </c>
      <c r="S2251" s="1">
        <v>36</v>
      </c>
      <c r="T2251" s="1">
        <v>1</v>
      </c>
      <c r="U2251" s="1">
        <v>22323570</v>
      </c>
      <c r="V2251" s="1">
        <v>1.6574358940124512</v>
      </c>
      <c r="W2251" s="1">
        <v>8.0200586318969727</v>
      </c>
      <c r="X2251" s="1">
        <v>8.0200586318969727</v>
      </c>
    </row>
    <row r="2252" spans="1:24" x14ac:dyDescent="0.35">
      <c r="A2252" s="1">
        <v>370108</v>
      </c>
      <c r="B2252" s="1" t="s">
        <v>2350</v>
      </c>
      <c r="C2252" s="1">
        <v>105201352</v>
      </c>
      <c r="D2252" s="1">
        <v>108</v>
      </c>
      <c r="E2252" s="1" t="s">
        <v>2477</v>
      </c>
      <c r="F2252" s="1" t="s">
        <v>245</v>
      </c>
      <c r="G2252" s="1" t="s">
        <v>244</v>
      </c>
      <c r="H2252" s="1" t="s">
        <v>916</v>
      </c>
      <c r="I2252" s="1">
        <v>3444844.37</v>
      </c>
      <c r="K2252" s="1">
        <v>665681</v>
      </c>
      <c r="L2252" s="1">
        <v>19754502</v>
      </c>
      <c r="M2252" s="1">
        <v>1.3704700469970703</v>
      </c>
      <c r="N2252" s="1">
        <v>7.4546756744384766</v>
      </c>
      <c r="O2252" s="1">
        <v>0.17098739743232727</v>
      </c>
      <c r="P2252" s="1">
        <v>5.2228121757507324</v>
      </c>
      <c r="Q2252" s="1">
        <v>0</v>
      </c>
      <c r="S2252" s="1">
        <v>37</v>
      </c>
      <c r="T2252" s="1">
        <v>1</v>
      </c>
      <c r="U2252" s="1">
        <v>23865028</v>
      </c>
      <c r="V2252" s="1">
        <v>1.5414574146270752</v>
      </c>
      <c r="W2252" s="1">
        <v>6.9050693511962891</v>
      </c>
      <c r="X2252" s="1">
        <v>6.9050693511962891</v>
      </c>
    </row>
    <row r="2253" spans="1:24" x14ac:dyDescent="0.35">
      <c r="A2253" s="1">
        <v>380108</v>
      </c>
      <c r="B2253" s="1" t="s">
        <v>2351</v>
      </c>
      <c r="C2253" s="1">
        <v>105201352</v>
      </c>
      <c r="D2253" s="1">
        <v>108</v>
      </c>
      <c r="E2253" s="1" t="s">
        <v>2477</v>
      </c>
      <c r="F2253" s="1" t="s">
        <v>245</v>
      </c>
      <c r="G2253" s="1" t="s">
        <v>244</v>
      </c>
      <c r="H2253" s="1" t="s">
        <v>916</v>
      </c>
      <c r="I2253" s="1">
        <v>3743548</v>
      </c>
      <c r="K2253" s="1">
        <v>1553302.25</v>
      </c>
      <c r="L2253" s="1">
        <v>20224152</v>
      </c>
      <c r="M2253" s="1">
        <v>0.46965000033378601</v>
      </c>
      <c r="N2253" s="1">
        <v>2.3774328231811523</v>
      </c>
      <c r="O2253" s="1">
        <v>0.2987036406993866</v>
      </c>
      <c r="P2253" s="1">
        <v>8.6710338592529297</v>
      </c>
      <c r="Q2253" s="1">
        <v>0.88762122392654419</v>
      </c>
      <c r="S2253" s="1">
        <v>38</v>
      </c>
      <c r="T2253" s="1">
        <v>1</v>
      </c>
      <c r="U2253" s="1">
        <v>25521002</v>
      </c>
      <c r="V2253" s="1">
        <v>1.6559748649597168</v>
      </c>
      <c r="W2253" s="1">
        <v>6.9389147758483887</v>
      </c>
      <c r="X2253" s="1">
        <v>6.9389147758483887</v>
      </c>
    </row>
    <row r="2254" spans="1:24" x14ac:dyDescent="0.35">
      <c r="A2254" s="1">
        <v>390108</v>
      </c>
      <c r="B2254" s="1" t="s">
        <v>2352</v>
      </c>
      <c r="C2254" s="1">
        <v>105201352</v>
      </c>
      <c r="D2254" s="1">
        <v>108</v>
      </c>
      <c r="E2254" s="1" t="s">
        <v>2477</v>
      </c>
      <c r="F2254" s="1" t="s">
        <v>245</v>
      </c>
      <c r="G2254" s="1" t="s">
        <v>244</v>
      </c>
      <c r="H2254" s="1" t="s">
        <v>916</v>
      </c>
      <c r="I2254" s="1">
        <v>3832463</v>
      </c>
      <c r="K2254" s="1">
        <v>2440460.5</v>
      </c>
      <c r="L2254" s="1">
        <v>20432464</v>
      </c>
      <c r="M2254" s="1">
        <v>0.20831200480461121</v>
      </c>
      <c r="N2254" s="1">
        <v>1.0300159454345703</v>
      </c>
      <c r="O2254" s="1">
        <v>8.891499787569046E-2</v>
      </c>
      <c r="P2254" s="1">
        <v>2.3751533031463623</v>
      </c>
      <c r="Q2254" s="1">
        <v>0.88715827465057373</v>
      </c>
      <c r="S2254" s="1">
        <v>39</v>
      </c>
      <c r="T2254" s="1">
        <v>1</v>
      </c>
      <c r="U2254" s="1">
        <v>26705388</v>
      </c>
      <c r="V2254" s="1">
        <v>1.1843852996826172</v>
      </c>
      <c r="W2254" s="1">
        <v>4.6408286094665527</v>
      </c>
      <c r="X2254" s="1">
        <v>4.6408286094665527</v>
      </c>
    </row>
    <row r="2255" spans="1:24" x14ac:dyDescent="0.35">
      <c r="A2255" s="1">
        <v>400108</v>
      </c>
      <c r="B2255" s="1" t="s">
        <v>2353</v>
      </c>
      <c r="C2255" s="1">
        <v>105201352</v>
      </c>
      <c r="D2255" s="1">
        <v>108</v>
      </c>
      <c r="E2255" s="1" t="s">
        <v>2477</v>
      </c>
      <c r="F2255" s="1" t="s">
        <v>245</v>
      </c>
      <c r="G2255" s="1" t="s">
        <v>244</v>
      </c>
      <c r="H2255" s="1" t="s">
        <v>916</v>
      </c>
      <c r="S2255" s="1">
        <v>40</v>
      </c>
      <c r="T2255" s="1">
        <v>1</v>
      </c>
      <c r="U2255" s="1">
        <v>0</v>
      </c>
      <c r="V2255" s="1">
        <v>0</v>
      </c>
      <c r="W2255" s="1">
        <v>-100</v>
      </c>
      <c r="X2255" s="1">
        <v>-100</v>
      </c>
    </row>
    <row r="2256" spans="1:24" x14ac:dyDescent="0.35">
      <c r="A2256" s="1">
        <v>410108</v>
      </c>
      <c r="B2256" s="1" t="s">
        <v>2354</v>
      </c>
      <c r="C2256" s="1">
        <v>105201352</v>
      </c>
      <c r="D2256" s="1">
        <v>108</v>
      </c>
      <c r="E2256" s="1" t="s">
        <v>2477</v>
      </c>
      <c r="F2256" s="1" t="s">
        <v>245</v>
      </c>
      <c r="G2256" s="1" t="s">
        <v>244</v>
      </c>
      <c r="H2256" s="1" t="s">
        <v>916</v>
      </c>
      <c r="S2256" s="1">
        <v>41</v>
      </c>
      <c r="T2256" s="1">
        <v>1</v>
      </c>
      <c r="U2256" s="1">
        <v>0</v>
      </c>
      <c r="V2256" s="1">
        <v>0</v>
      </c>
    </row>
    <row r="2257" spans="1:24" x14ac:dyDescent="0.35">
      <c r="A2257" s="1">
        <v>420108</v>
      </c>
      <c r="B2257" s="1" t="s">
        <v>2355</v>
      </c>
      <c r="C2257" s="1">
        <v>105201352</v>
      </c>
      <c r="D2257" s="1">
        <v>108</v>
      </c>
      <c r="E2257" s="1" t="s">
        <v>2477</v>
      </c>
      <c r="F2257" s="1" t="s">
        <v>245</v>
      </c>
      <c r="G2257" s="1" t="s">
        <v>244</v>
      </c>
      <c r="H2257" s="1" t="s">
        <v>916</v>
      </c>
      <c r="S2257" s="1">
        <v>42</v>
      </c>
      <c r="T2257" s="1">
        <v>1</v>
      </c>
      <c r="U2257" s="1">
        <v>0</v>
      </c>
      <c r="V2257" s="1">
        <v>0</v>
      </c>
    </row>
    <row r="2258" spans="1:24" x14ac:dyDescent="0.35">
      <c r="A2258" s="1">
        <v>430108</v>
      </c>
      <c r="B2258" s="1" t="s">
        <v>2356</v>
      </c>
      <c r="C2258" s="1">
        <v>105201352</v>
      </c>
      <c r="D2258" s="1">
        <v>108</v>
      </c>
      <c r="E2258" s="1" t="s">
        <v>2477</v>
      </c>
      <c r="F2258" s="1" t="s">
        <v>245</v>
      </c>
      <c r="G2258" s="1" t="s">
        <v>244</v>
      </c>
      <c r="H2258" s="1" t="s">
        <v>916</v>
      </c>
      <c r="S2258" s="1">
        <v>43</v>
      </c>
      <c r="T2258" s="1">
        <v>1</v>
      </c>
      <c r="U2258" s="1">
        <v>0</v>
      </c>
      <c r="V2258" s="1">
        <v>0</v>
      </c>
    </row>
    <row r="2259" spans="1:24" x14ac:dyDescent="0.35">
      <c r="A2259" s="1">
        <v>440108</v>
      </c>
      <c r="B2259" s="1" t="s">
        <v>2357</v>
      </c>
      <c r="C2259" s="1">
        <v>105201352</v>
      </c>
      <c r="D2259" s="1">
        <v>108</v>
      </c>
      <c r="E2259" s="1" t="s">
        <v>2477</v>
      </c>
      <c r="F2259" s="1" t="s">
        <v>245</v>
      </c>
      <c r="G2259" s="1" t="s">
        <v>244</v>
      </c>
      <c r="H2259" s="1" t="s">
        <v>916</v>
      </c>
      <c r="S2259" s="1">
        <v>44</v>
      </c>
      <c r="T2259" s="1">
        <v>1</v>
      </c>
      <c r="U2259" s="1">
        <v>0</v>
      </c>
      <c r="V2259" s="1">
        <v>0</v>
      </c>
    </row>
    <row r="2260" spans="1:24" x14ac:dyDescent="0.35">
      <c r="A2260" s="1">
        <v>450108</v>
      </c>
      <c r="B2260" s="1" t="s">
        <v>2358</v>
      </c>
      <c r="C2260" s="1">
        <v>105201352</v>
      </c>
      <c r="D2260" s="1">
        <v>108</v>
      </c>
      <c r="E2260" s="1" t="s">
        <v>2477</v>
      </c>
      <c r="F2260" s="1" t="s">
        <v>245</v>
      </c>
      <c r="G2260" s="1" t="s">
        <v>244</v>
      </c>
      <c r="H2260" s="1" t="s">
        <v>916</v>
      </c>
      <c r="S2260" s="1">
        <v>45</v>
      </c>
      <c r="T2260" s="1">
        <v>1</v>
      </c>
      <c r="U2260" s="1">
        <v>0</v>
      </c>
      <c r="V2260" s="1">
        <v>0</v>
      </c>
    </row>
    <row r="2261" spans="1:24" x14ac:dyDescent="0.35">
      <c r="A2261" s="1">
        <v>460108</v>
      </c>
      <c r="B2261" s="1" t="s">
        <v>2359</v>
      </c>
      <c r="C2261" s="1">
        <v>105201352</v>
      </c>
      <c r="D2261" s="1">
        <v>108</v>
      </c>
      <c r="E2261" s="1" t="s">
        <v>2477</v>
      </c>
      <c r="F2261" s="1" t="s">
        <v>245</v>
      </c>
      <c r="G2261" s="1" t="s">
        <v>244</v>
      </c>
      <c r="H2261" s="1" t="s">
        <v>916</v>
      </c>
      <c r="S2261" s="1">
        <v>46</v>
      </c>
      <c r="T2261" s="1">
        <v>1</v>
      </c>
      <c r="U2261" s="1">
        <v>0</v>
      </c>
      <c r="V2261" s="1">
        <v>0</v>
      </c>
    </row>
    <row r="2262" spans="1:24" x14ac:dyDescent="0.35">
      <c r="A2262" s="1">
        <v>470108</v>
      </c>
      <c r="B2262" s="1" t="s">
        <v>2360</v>
      </c>
      <c r="C2262" s="1">
        <v>105201352</v>
      </c>
      <c r="D2262" s="1">
        <v>108</v>
      </c>
      <c r="E2262" s="1" t="s">
        <v>2477</v>
      </c>
      <c r="F2262" s="1" t="s">
        <v>245</v>
      </c>
      <c r="G2262" s="1" t="s">
        <v>244</v>
      </c>
      <c r="H2262" s="1" t="s">
        <v>916</v>
      </c>
      <c r="S2262" s="1">
        <v>47</v>
      </c>
      <c r="T2262" s="1">
        <v>1</v>
      </c>
      <c r="U2262" s="1">
        <v>0</v>
      </c>
      <c r="V2262" s="1">
        <v>0</v>
      </c>
    </row>
    <row r="2263" spans="1:24" x14ac:dyDescent="0.35">
      <c r="A2263" s="1">
        <v>480108</v>
      </c>
      <c r="B2263" s="1" t="s">
        <v>2361</v>
      </c>
      <c r="C2263" s="1">
        <v>105201352</v>
      </c>
      <c r="D2263" s="1">
        <v>108</v>
      </c>
      <c r="E2263" s="1" t="s">
        <v>2477</v>
      </c>
      <c r="F2263" s="1" t="s">
        <v>245</v>
      </c>
      <c r="G2263" s="1" t="s">
        <v>244</v>
      </c>
      <c r="H2263" s="1" t="s">
        <v>916</v>
      </c>
      <c r="S2263" s="1">
        <v>48</v>
      </c>
      <c r="T2263" s="1">
        <v>1</v>
      </c>
      <c r="U2263" s="1">
        <v>0</v>
      </c>
      <c r="V2263" s="1">
        <v>0</v>
      </c>
    </row>
    <row r="2264" spans="1:24" x14ac:dyDescent="0.35">
      <c r="A2264" s="1">
        <v>250522</v>
      </c>
      <c r="B2264" s="1" t="s">
        <v>2364</v>
      </c>
      <c r="C2264" s="1">
        <v>105201407</v>
      </c>
      <c r="D2264" s="1">
        <v>522</v>
      </c>
      <c r="E2264" s="1" t="s">
        <v>48</v>
      </c>
      <c r="F2264" s="1" t="s">
        <v>48</v>
      </c>
      <c r="G2264" s="1" t="s">
        <v>48</v>
      </c>
      <c r="H2264" s="1" t="s">
        <v>48</v>
      </c>
      <c r="S2264" s="1">
        <v>25</v>
      </c>
      <c r="T2264" s="1">
        <v>2</v>
      </c>
      <c r="U2264" s="1">
        <v>0</v>
      </c>
      <c r="V2264" s="1">
        <v>0</v>
      </c>
    </row>
    <row r="2265" spans="1:24" x14ac:dyDescent="0.35">
      <c r="A2265" s="1">
        <v>260522</v>
      </c>
      <c r="B2265" s="1" t="s">
        <v>2365</v>
      </c>
      <c r="C2265" s="1">
        <v>105201407</v>
      </c>
      <c r="D2265" s="1">
        <v>522</v>
      </c>
      <c r="E2265" s="1" t="s">
        <v>48</v>
      </c>
      <c r="F2265" s="1" t="s">
        <v>48</v>
      </c>
      <c r="G2265" s="1" t="s">
        <v>48</v>
      </c>
      <c r="H2265" s="1" t="s">
        <v>48</v>
      </c>
      <c r="S2265" s="1">
        <v>26</v>
      </c>
      <c r="T2265" s="1">
        <v>2</v>
      </c>
      <c r="U2265" s="1">
        <v>0</v>
      </c>
      <c r="V2265" s="1">
        <v>0</v>
      </c>
    </row>
    <row r="2266" spans="1:24" x14ac:dyDescent="0.35">
      <c r="A2266" s="1">
        <v>270522</v>
      </c>
      <c r="B2266" s="1" t="s">
        <v>2366</v>
      </c>
      <c r="C2266" s="1">
        <v>105201407</v>
      </c>
      <c r="D2266" s="1">
        <v>522</v>
      </c>
      <c r="E2266" s="1" t="s">
        <v>48</v>
      </c>
      <c r="F2266" s="1" t="s">
        <v>48</v>
      </c>
      <c r="G2266" s="1" t="s">
        <v>48</v>
      </c>
      <c r="H2266" s="1" t="s">
        <v>48</v>
      </c>
      <c r="S2266" s="1">
        <v>27</v>
      </c>
      <c r="T2266" s="1">
        <v>2</v>
      </c>
      <c r="U2266" s="1">
        <v>0</v>
      </c>
      <c r="V2266" s="1">
        <v>0</v>
      </c>
    </row>
    <row r="2267" spans="1:24" x14ac:dyDescent="0.35">
      <c r="A2267" s="1">
        <v>280522</v>
      </c>
      <c r="B2267" s="1" t="s">
        <v>2367</v>
      </c>
      <c r="C2267" s="1">
        <v>105201407</v>
      </c>
      <c r="D2267" s="1">
        <v>522</v>
      </c>
      <c r="E2267" s="1" t="s">
        <v>48</v>
      </c>
      <c r="F2267" s="1" t="s">
        <v>48</v>
      </c>
      <c r="G2267" s="1" t="s">
        <v>48</v>
      </c>
      <c r="H2267" s="1" t="s">
        <v>48</v>
      </c>
      <c r="S2267" s="1">
        <v>28</v>
      </c>
      <c r="T2267" s="1">
        <v>2</v>
      </c>
      <c r="U2267" s="1">
        <v>0</v>
      </c>
      <c r="V2267" s="1">
        <v>0</v>
      </c>
    </row>
    <row r="2268" spans="1:24" x14ac:dyDescent="0.35">
      <c r="A2268" s="1">
        <v>290522</v>
      </c>
      <c r="B2268" s="1" t="s">
        <v>2341</v>
      </c>
      <c r="C2268" s="1">
        <v>105201407</v>
      </c>
      <c r="D2268" s="1">
        <v>522</v>
      </c>
      <c r="E2268" s="1" t="s">
        <v>2478</v>
      </c>
      <c r="F2268" s="1" t="s">
        <v>245</v>
      </c>
      <c r="G2268" s="1" t="s">
        <v>244</v>
      </c>
      <c r="H2268" s="1" t="s">
        <v>2369</v>
      </c>
      <c r="J2268" s="1">
        <v>649578.9</v>
      </c>
      <c r="S2268" s="1">
        <v>29</v>
      </c>
      <c r="T2268" s="1">
        <v>2</v>
      </c>
      <c r="U2268" s="1">
        <v>649578.875</v>
      </c>
      <c r="V2268" s="1">
        <v>0</v>
      </c>
    </row>
    <row r="2269" spans="1:24" x14ac:dyDescent="0.35">
      <c r="A2269" s="1">
        <v>300522</v>
      </c>
      <c r="B2269" s="1" t="s">
        <v>2343</v>
      </c>
      <c r="C2269" s="1">
        <v>105201407</v>
      </c>
      <c r="D2269" s="1">
        <v>522</v>
      </c>
      <c r="E2269" s="1" t="s">
        <v>2478</v>
      </c>
      <c r="F2269" s="1" t="s">
        <v>245</v>
      </c>
      <c r="G2269" s="1" t="s">
        <v>244</v>
      </c>
      <c r="H2269" s="1" t="s">
        <v>2369</v>
      </c>
      <c r="J2269" s="1">
        <v>559687.75</v>
      </c>
      <c r="R2269" s="1">
        <v>-8.9891150593757629E-2</v>
      </c>
      <c r="S2269" s="1">
        <v>30</v>
      </c>
      <c r="T2269" s="1">
        <v>2</v>
      </c>
      <c r="U2269" s="1">
        <v>559687.75</v>
      </c>
      <c r="V2269" s="1">
        <v>-8.9891150593757629E-2</v>
      </c>
      <c r="W2269" s="1">
        <v>-13.838369369506836</v>
      </c>
      <c r="X2269" s="1">
        <v>-13.838369369506836</v>
      </c>
    </row>
    <row r="2270" spans="1:24" x14ac:dyDescent="0.35">
      <c r="A2270" s="1">
        <v>310522</v>
      </c>
      <c r="B2270" s="1" t="s">
        <v>2344</v>
      </c>
      <c r="C2270" s="1">
        <v>105201407</v>
      </c>
      <c r="D2270" s="1">
        <v>522</v>
      </c>
      <c r="E2270" s="1" t="s">
        <v>2478</v>
      </c>
      <c r="F2270" s="1" t="s">
        <v>245</v>
      </c>
      <c r="G2270" s="1" t="s">
        <v>244</v>
      </c>
      <c r="H2270" s="1" t="s">
        <v>2369</v>
      </c>
      <c r="J2270" s="1">
        <v>558467.03</v>
      </c>
      <c r="R2270" s="1">
        <v>-1.2207200052216649E-3</v>
      </c>
      <c r="S2270" s="1">
        <v>31</v>
      </c>
      <c r="T2270" s="1">
        <v>2</v>
      </c>
      <c r="U2270" s="1">
        <v>558467</v>
      </c>
      <c r="V2270" s="1">
        <v>-1.2207200052216649E-3</v>
      </c>
      <c r="W2270" s="1">
        <v>-0.21811269223690033</v>
      </c>
      <c r="X2270" s="1">
        <v>-0.21811269223690033</v>
      </c>
    </row>
    <row r="2271" spans="1:24" x14ac:dyDescent="0.35">
      <c r="A2271" s="1">
        <v>320522</v>
      </c>
      <c r="B2271" s="1" t="s">
        <v>2345</v>
      </c>
      <c r="C2271" s="1">
        <v>105201407</v>
      </c>
      <c r="D2271" s="1">
        <v>522</v>
      </c>
      <c r="E2271" s="1" t="s">
        <v>2478</v>
      </c>
      <c r="F2271" s="1" t="s">
        <v>245</v>
      </c>
      <c r="G2271" s="1" t="s">
        <v>244</v>
      </c>
      <c r="H2271" s="1" t="s">
        <v>2369</v>
      </c>
      <c r="J2271" s="1">
        <v>690550.17</v>
      </c>
      <c r="R2271" s="1">
        <v>0.13208313286304474</v>
      </c>
      <c r="S2271" s="1">
        <v>32</v>
      </c>
      <c r="T2271" s="1">
        <v>2</v>
      </c>
      <c r="U2271" s="1">
        <v>690550.1875</v>
      </c>
      <c r="V2271" s="1">
        <v>0.13208313286304474</v>
      </c>
      <c r="W2271" s="1">
        <v>23.651027679443359</v>
      </c>
      <c r="X2271" s="1">
        <v>23.651027679443359</v>
      </c>
    </row>
    <row r="2272" spans="1:24" x14ac:dyDescent="0.35">
      <c r="A2272" s="1">
        <v>330522</v>
      </c>
      <c r="B2272" s="1" t="s">
        <v>2346</v>
      </c>
      <c r="C2272" s="1">
        <v>105201407</v>
      </c>
      <c r="D2272" s="1">
        <v>522</v>
      </c>
      <c r="E2272" s="1" t="s">
        <v>2478</v>
      </c>
      <c r="F2272" s="1" t="s">
        <v>245</v>
      </c>
      <c r="G2272" s="1" t="s">
        <v>244</v>
      </c>
      <c r="H2272" s="1" t="s">
        <v>2369</v>
      </c>
      <c r="J2272" s="1">
        <v>723631.35</v>
      </c>
      <c r="R2272" s="1">
        <v>3.3081181347370148E-2</v>
      </c>
      <c r="S2272" s="1">
        <v>33</v>
      </c>
      <c r="T2272" s="1">
        <v>2</v>
      </c>
      <c r="U2272" s="1">
        <v>723631.375</v>
      </c>
      <c r="V2272" s="1">
        <v>3.3081181347370148E-2</v>
      </c>
      <c r="W2272" s="1">
        <v>4.7905550003051758</v>
      </c>
      <c r="X2272" s="1">
        <v>4.7905550003051758</v>
      </c>
    </row>
    <row r="2273" spans="1:24" x14ac:dyDescent="0.35">
      <c r="A2273" s="1">
        <v>340522</v>
      </c>
      <c r="B2273" s="1" t="s">
        <v>2347</v>
      </c>
      <c r="C2273" s="1">
        <v>105201407</v>
      </c>
      <c r="D2273" s="1">
        <v>522</v>
      </c>
      <c r="E2273" s="1" t="s">
        <v>2478</v>
      </c>
      <c r="F2273" s="1" t="s">
        <v>245</v>
      </c>
      <c r="G2273" s="1" t="s">
        <v>244</v>
      </c>
      <c r="H2273" s="1" t="s">
        <v>2369</v>
      </c>
      <c r="J2273" s="1">
        <v>590217.93999999994</v>
      </c>
      <c r="R2273" s="1">
        <v>-0.1334134042263031</v>
      </c>
      <c r="S2273" s="1">
        <v>34</v>
      </c>
      <c r="T2273" s="1">
        <v>2</v>
      </c>
      <c r="U2273" s="1">
        <v>590217.9375</v>
      </c>
      <c r="V2273" s="1">
        <v>-0.1334134042263031</v>
      </c>
      <c r="W2273" s="1">
        <v>-18.436656951904297</v>
      </c>
      <c r="X2273" s="1">
        <v>-18.436656951904297</v>
      </c>
    </row>
    <row r="2274" spans="1:24" x14ac:dyDescent="0.35">
      <c r="A2274" s="1">
        <v>350522</v>
      </c>
      <c r="B2274" s="1" t="s">
        <v>2348</v>
      </c>
      <c r="C2274" s="1">
        <v>105201407</v>
      </c>
      <c r="D2274" s="1">
        <v>522</v>
      </c>
      <c r="E2274" s="1" t="s">
        <v>2478</v>
      </c>
      <c r="F2274" s="1" t="s">
        <v>245</v>
      </c>
      <c r="G2274" s="1" t="s">
        <v>244</v>
      </c>
      <c r="H2274" s="1" t="s">
        <v>2369</v>
      </c>
      <c r="J2274" s="1">
        <v>660410.85</v>
      </c>
      <c r="R2274" s="1">
        <v>7.0192910730838776E-2</v>
      </c>
      <c r="S2274" s="1">
        <v>35</v>
      </c>
      <c r="T2274" s="1">
        <v>2</v>
      </c>
      <c r="U2274" s="1">
        <v>660410.875</v>
      </c>
      <c r="V2274" s="1">
        <v>7.0192910730838776E-2</v>
      </c>
      <c r="W2274" s="1">
        <v>11.892715454101563</v>
      </c>
      <c r="X2274" s="1">
        <v>11.892715454101563</v>
      </c>
    </row>
    <row r="2275" spans="1:24" x14ac:dyDescent="0.35">
      <c r="A2275" s="1">
        <v>360522</v>
      </c>
      <c r="B2275" s="1" t="s">
        <v>2349</v>
      </c>
      <c r="C2275" s="1">
        <v>105201407</v>
      </c>
      <c r="D2275" s="1">
        <v>522</v>
      </c>
      <c r="E2275" s="1" t="s">
        <v>2478</v>
      </c>
      <c r="F2275" s="1" t="s">
        <v>245</v>
      </c>
      <c r="G2275" s="1" t="s">
        <v>244</v>
      </c>
      <c r="H2275" s="1" t="s">
        <v>2369</v>
      </c>
      <c r="J2275" s="1">
        <v>662223</v>
      </c>
      <c r="R2275" s="1">
        <v>1.8121500033885241E-3</v>
      </c>
      <c r="S2275" s="1">
        <v>36</v>
      </c>
      <c r="T2275" s="1">
        <v>2</v>
      </c>
      <c r="U2275" s="1">
        <v>662223</v>
      </c>
      <c r="V2275" s="1">
        <v>1.8121500033885241E-3</v>
      </c>
      <c r="W2275" s="1">
        <v>0.27439358830451965</v>
      </c>
      <c r="X2275" s="1">
        <v>0.27439358830451965</v>
      </c>
    </row>
    <row r="2276" spans="1:24" x14ac:dyDescent="0.35">
      <c r="A2276" s="1">
        <v>370522</v>
      </c>
      <c r="B2276" s="1" t="s">
        <v>2350</v>
      </c>
      <c r="C2276" s="1">
        <v>105201407</v>
      </c>
      <c r="D2276" s="1">
        <v>522</v>
      </c>
      <c r="E2276" s="1" t="s">
        <v>2478</v>
      </c>
      <c r="F2276" s="1" t="s">
        <v>245</v>
      </c>
      <c r="G2276" s="1" t="s">
        <v>244</v>
      </c>
      <c r="H2276" s="1" t="s">
        <v>2369</v>
      </c>
      <c r="J2276" s="1">
        <v>884231.22</v>
      </c>
      <c r="R2276" s="1">
        <v>0.22200821340084076</v>
      </c>
      <c r="S2276" s="1">
        <v>37</v>
      </c>
      <c r="T2276" s="1">
        <v>2</v>
      </c>
      <c r="U2276" s="1">
        <v>884231.25</v>
      </c>
      <c r="V2276" s="1">
        <v>0.22200821340084076</v>
      </c>
      <c r="W2276" s="1">
        <v>33.524696350097656</v>
      </c>
      <c r="X2276" s="1">
        <v>33.524696350097656</v>
      </c>
    </row>
    <row r="2277" spans="1:24" x14ac:dyDescent="0.35">
      <c r="A2277" s="1">
        <v>380522</v>
      </c>
      <c r="B2277" s="1" t="s">
        <v>2351</v>
      </c>
      <c r="C2277" s="1">
        <v>105201407</v>
      </c>
      <c r="D2277" s="1">
        <v>522</v>
      </c>
      <c r="E2277" s="1" t="s">
        <v>2478</v>
      </c>
      <c r="F2277" s="1" t="s">
        <v>245</v>
      </c>
      <c r="G2277" s="1" t="s">
        <v>244</v>
      </c>
      <c r="H2277" s="1" t="s">
        <v>2369</v>
      </c>
      <c r="J2277" s="1">
        <v>861381</v>
      </c>
      <c r="R2277" s="1">
        <v>-2.2850219160318375E-2</v>
      </c>
      <c r="S2277" s="1">
        <v>38</v>
      </c>
      <c r="T2277" s="1">
        <v>2</v>
      </c>
      <c r="U2277" s="1">
        <v>861381</v>
      </c>
      <c r="V2277" s="1">
        <v>-2.2850219160318375E-2</v>
      </c>
      <c r="W2277" s="1">
        <v>-2.5841939449310303</v>
      </c>
      <c r="X2277" s="1">
        <v>-2.5841939449310303</v>
      </c>
    </row>
    <row r="2278" spans="1:24" x14ac:dyDescent="0.35">
      <c r="A2278" s="1">
        <v>390522</v>
      </c>
      <c r="B2278" s="1" t="s">
        <v>2352</v>
      </c>
      <c r="C2278" s="1">
        <v>105201407</v>
      </c>
      <c r="D2278" s="1">
        <v>522</v>
      </c>
      <c r="E2278" s="1" t="s">
        <v>2478</v>
      </c>
      <c r="F2278" s="1" t="s">
        <v>245</v>
      </c>
      <c r="G2278" s="1" t="s">
        <v>244</v>
      </c>
      <c r="H2278" s="1" t="s">
        <v>2369</v>
      </c>
      <c r="J2278" s="1">
        <v>1010579</v>
      </c>
      <c r="R2278" s="1">
        <v>0.14919799566268921</v>
      </c>
      <c r="S2278" s="1">
        <v>39</v>
      </c>
      <c r="T2278" s="1">
        <v>2</v>
      </c>
      <c r="U2278" s="1">
        <v>1010579</v>
      </c>
      <c r="V2278" s="1">
        <v>0.14919799566268921</v>
      </c>
      <c r="W2278" s="1">
        <v>17.320791244506836</v>
      </c>
      <c r="X2278" s="1">
        <v>17.320791244506836</v>
      </c>
    </row>
    <row r="2279" spans="1:24" x14ac:dyDescent="0.35">
      <c r="A2279" s="1">
        <v>400522</v>
      </c>
      <c r="B2279" s="1" t="s">
        <v>2353</v>
      </c>
      <c r="C2279" s="1">
        <v>105201407</v>
      </c>
      <c r="D2279" s="1">
        <v>522</v>
      </c>
      <c r="E2279" s="1" t="s">
        <v>48</v>
      </c>
      <c r="F2279" s="1" t="s">
        <v>48</v>
      </c>
      <c r="G2279" s="1" t="s">
        <v>48</v>
      </c>
      <c r="H2279" s="1" t="s">
        <v>48</v>
      </c>
      <c r="S2279" s="1">
        <v>40</v>
      </c>
      <c r="T2279" s="1">
        <v>2</v>
      </c>
      <c r="U2279" s="1">
        <v>0</v>
      </c>
      <c r="V2279" s="1">
        <v>0</v>
      </c>
      <c r="W2279" s="1">
        <v>-100</v>
      </c>
      <c r="X2279" s="1">
        <v>-100</v>
      </c>
    </row>
    <row r="2280" spans="1:24" x14ac:dyDescent="0.35">
      <c r="A2280" s="1">
        <v>410522</v>
      </c>
      <c r="B2280" s="1" t="s">
        <v>2354</v>
      </c>
      <c r="C2280" s="1">
        <v>105201407</v>
      </c>
      <c r="D2280" s="1">
        <v>522</v>
      </c>
      <c r="E2280" s="1" t="s">
        <v>48</v>
      </c>
      <c r="F2280" s="1" t="s">
        <v>48</v>
      </c>
      <c r="G2280" s="1" t="s">
        <v>48</v>
      </c>
      <c r="H2280" s="1" t="s">
        <v>48</v>
      </c>
      <c r="S2280" s="1">
        <v>41</v>
      </c>
      <c r="T2280" s="1">
        <v>2</v>
      </c>
      <c r="U2280" s="1">
        <v>0</v>
      </c>
      <c r="V2280" s="1">
        <v>0</v>
      </c>
    </row>
    <row r="2281" spans="1:24" x14ac:dyDescent="0.35">
      <c r="A2281" s="1">
        <v>420522</v>
      </c>
      <c r="B2281" s="1" t="s">
        <v>2355</v>
      </c>
      <c r="C2281" s="1">
        <v>105201407</v>
      </c>
      <c r="D2281" s="1">
        <v>522</v>
      </c>
      <c r="E2281" s="1" t="s">
        <v>48</v>
      </c>
      <c r="F2281" s="1" t="s">
        <v>48</v>
      </c>
      <c r="G2281" s="1" t="s">
        <v>48</v>
      </c>
      <c r="H2281" s="1" t="s">
        <v>48</v>
      </c>
      <c r="S2281" s="1">
        <v>42</v>
      </c>
      <c r="T2281" s="1">
        <v>2</v>
      </c>
      <c r="U2281" s="1">
        <v>0</v>
      </c>
      <c r="V2281" s="1">
        <v>0</v>
      </c>
    </row>
    <row r="2282" spans="1:24" x14ac:dyDescent="0.35">
      <c r="A2282" s="1">
        <v>430522</v>
      </c>
      <c r="B2282" s="1" t="s">
        <v>2356</v>
      </c>
      <c r="C2282" s="1">
        <v>105201407</v>
      </c>
      <c r="D2282" s="1">
        <v>522</v>
      </c>
      <c r="E2282" s="1" t="s">
        <v>48</v>
      </c>
      <c r="F2282" s="1" t="s">
        <v>48</v>
      </c>
      <c r="G2282" s="1" t="s">
        <v>48</v>
      </c>
      <c r="H2282" s="1" t="s">
        <v>48</v>
      </c>
      <c r="S2282" s="1">
        <v>43</v>
      </c>
      <c r="T2282" s="1">
        <v>2</v>
      </c>
      <c r="U2282" s="1">
        <v>0</v>
      </c>
      <c r="V2282" s="1">
        <v>0</v>
      </c>
    </row>
    <row r="2283" spans="1:24" x14ac:dyDescent="0.35">
      <c r="A2283" s="1">
        <v>440522</v>
      </c>
      <c r="B2283" s="1" t="s">
        <v>2357</v>
      </c>
      <c r="C2283" s="1">
        <v>105201407</v>
      </c>
      <c r="D2283" s="1">
        <v>522</v>
      </c>
      <c r="E2283" s="1" t="s">
        <v>48</v>
      </c>
      <c r="F2283" s="1" t="s">
        <v>48</v>
      </c>
      <c r="G2283" s="1" t="s">
        <v>48</v>
      </c>
      <c r="H2283" s="1" t="s">
        <v>48</v>
      </c>
      <c r="S2283" s="1">
        <v>44</v>
      </c>
      <c r="T2283" s="1">
        <v>2</v>
      </c>
      <c r="U2283" s="1">
        <v>0</v>
      </c>
      <c r="V2283" s="1">
        <v>0</v>
      </c>
    </row>
    <row r="2284" spans="1:24" x14ac:dyDescent="0.35">
      <c r="A2284" s="1">
        <v>450522</v>
      </c>
      <c r="B2284" s="1" t="s">
        <v>2358</v>
      </c>
      <c r="C2284" s="1">
        <v>105201407</v>
      </c>
      <c r="D2284" s="1">
        <v>522</v>
      </c>
      <c r="E2284" s="1" t="s">
        <v>48</v>
      </c>
      <c r="F2284" s="1" t="s">
        <v>48</v>
      </c>
      <c r="G2284" s="1" t="s">
        <v>48</v>
      </c>
      <c r="H2284" s="1" t="s">
        <v>48</v>
      </c>
      <c r="S2284" s="1">
        <v>45</v>
      </c>
      <c r="T2284" s="1">
        <v>2</v>
      </c>
      <c r="U2284" s="1">
        <v>0</v>
      </c>
      <c r="V2284" s="1">
        <v>0</v>
      </c>
    </row>
    <row r="2285" spans="1:24" x14ac:dyDescent="0.35">
      <c r="A2285" s="1">
        <v>460522</v>
      </c>
      <c r="B2285" s="1" t="s">
        <v>2359</v>
      </c>
      <c r="C2285" s="1">
        <v>105201407</v>
      </c>
      <c r="D2285" s="1">
        <v>522</v>
      </c>
      <c r="E2285" s="1" t="s">
        <v>48</v>
      </c>
      <c r="F2285" s="1" t="s">
        <v>48</v>
      </c>
      <c r="G2285" s="1" t="s">
        <v>48</v>
      </c>
      <c r="H2285" s="1" t="s">
        <v>48</v>
      </c>
      <c r="S2285" s="1">
        <v>46</v>
      </c>
      <c r="T2285" s="1">
        <v>2</v>
      </c>
      <c r="U2285" s="1">
        <v>0</v>
      </c>
      <c r="V2285" s="1">
        <v>0</v>
      </c>
    </row>
    <row r="2286" spans="1:24" x14ac:dyDescent="0.35">
      <c r="A2286" s="1">
        <v>470522</v>
      </c>
      <c r="B2286" s="1" t="s">
        <v>2360</v>
      </c>
      <c r="C2286" s="1">
        <v>105201407</v>
      </c>
      <c r="D2286" s="1">
        <v>522</v>
      </c>
      <c r="E2286" s="1" t="s">
        <v>48</v>
      </c>
      <c r="F2286" s="1" t="s">
        <v>48</v>
      </c>
      <c r="G2286" s="1" t="s">
        <v>48</v>
      </c>
      <c r="H2286" s="1" t="s">
        <v>48</v>
      </c>
      <c r="S2286" s="1">
        <v>47</v>
      </c>
      <c r="T2286" s="1">
        <v>2</v>
      </c>
      <c r="U2286" s="1">
        <v>0</v>
      </c>
      <c r="V2286" s="1">
        <v>0</v>
      </c>
    </row>
    <row r="2287" spans="1:24" x14ac:dyDescent="0.35">
      <c r="A2287" s="1">
        <v>290327</v>
      </c>
      <c r="B2287" s="1" t="s">
        <v>2341</v>
      </c>
      <c r="C2287" s="1">
        <v>105204703</v>
      </c>
      <c r="D2287" s="1">
        <v>327</v>
      </c>
      <c r="E2287" s="1" t="s">
        <v>2479</v>
      </c>
      <c r="F2287" s="1" t="s">
        <v>245</v>
      </c>
      <c r="G2287" s="1" t="s">
        <v>244</v>
      </c>
      <c r="H2287" s="1" t="s">
        <v>916</v>
      </c>
      <c r="I2287" s="1">
        <v>2391764.92</v>
      </c>
      <c r="K2287" s="1">
        <v>545988</v>
      </c>
      <c r="L2287" s="1">
        <v>18580368</v>
      </c>
      <c r="S2287" s="1">
        <v>29</v>
      </c>
      <c r="T2287" s="1">
        <v>1</v>
      </c>
      <c r="U2287" s="1">
        <v>21518120</v>
      </c>
      <c r="V2287" s="1">
        <v>0</v>
      </c>
    </row>
    <row r="2288" spans="1:24" x14ac:dyDescent="0.35">
      <c r="A2288" s="1">
        <v>300327</v>
      </c>
      <c r="B2288" s="1" t="s">
        <v>2343</v>
      </c>
      <c r="C2288" s="1">
        <v>105204703</v>
      </c>
      <c r="D2288" s="1">
        <v>327</v>
      </c>
      <c r="E2288" s="1" t="s">
        <v>2479</v>
      </c>
      <c r="F2288" s="1" t="s">
        <v>245</v>
      </c>
      <c r="G2288" s="1" t="s">
        <v>244</v>
      </c>
      <c r="H2288" s="1" t="s">
        <v>916</v>
      </c>
      <c r="I2288" s="1">
        <v>2418422.37</v>
      </c>
      <c r="K2288" s="1">
        <v>693150</v>
      </c>
      <c r="L2288" s="1">
        <v>18859084</v>
      </c>
      <c r="M2288" s="1">
        <v>0.27871599793434143</v>
      </c>
      <c r="N2288" s="1">
        <v>1.5000563859939575</v>
      </c>
      <c r="O2288" s="1">
        <v>2.6657449081540108E-2</v>
      </c>
      <c r="P2288" s="1">
        <v>1.1145514249801636</v>
      </c>
      <c r="Q2288" s="1">
        <v>0.14716200530529022</v>
      </c>
      <c r="S2288" s="1">
        <v>30</v>
      </c>
      <c r="T2288" s="1">
        <v>1</v>
      </c>
      <c r="U2288" s="1">
        <v>21970656</v>
      </c>
      <c r="V2288" s="1">
        <v>0.45253545045852661</v>
      </c>
      <c r="W2288" s="1">
        <v>2.103046178817749</v>
      </c>
      <c r="X2288" s="1">
        <v>2.103046178817749</v>
      </c>
    </row>
    <row r="2289" spans="1:24" x14ac:dyDescent="0.35">
      <c r="A2289" s="1">
        <v>310327</v>
      </c>
      <c r="B2289" s="1" t="s">
        <v>2344</v>
      </c>
      <c r="C2289" s="1">
        <v>105204703</v>
      </c>
      <c r="D2289" s="1">
        <v>327</v>
      </c>
      <c r="E2289" s="1" t="s">
        <v>2479</v>
      </c>
      <c r="F2289" s="1" t="s">
        <v>245</v>
      </c>
      <c r="G2289" s="1" t="s">
        <v>244</v>
      </c>
      <c r="H2289" s="1" t="s">
        <v>916</v>
      </c>
      <c r="I2289" s="1">
        <v>2484647.34</v>
      </c>
      <c r="K2289" s="1">
        <v>619569</v>
      </c>
      <c r="L2289" s="1">
        <v>18962106</v>
      </c>
      <c r="M2289" s="1">
        <v>0.10302200168371201</v>
      </c>
      <c r="N2289" s="1">
        <v>0.54627257585525513</v>
      </c>
      <c r="O2289" s="1">
        <v>6.6224969923496246E-2</v>
      </c>
      <c r="P2289" s="1">
        <v>2.7383542060852051</v>
      </c>
      <c r="Q2289" s="1">
        <v>-7.3581002652645111E-2</v>
      </c>
      <c r="S2289" s="1">
        <v>31</v>
      </c>
      <c r="T2289" s="1">
        <v>1</v>
      </c>
      <c r="U2289" s="1">
        <v>22066322</v>
      </c>
      <c r="V2289" s="1">
        <v>9.5665968954563141E-2</v>
      </c>
      <c r="W2289" s="1">
        <v>0.43542623519897461</v>
      </c>
      <c r="X2289" s="1">
        <v>0.43542623519897461</v>
      </c>
    </row>
    <row r="2290" spans="1:24" x14ac:dyDescent="0.35">
      <c r="A2290" s="1">
        <v>320327</v>
      </c>
      <c r="B2290" s="1" t="s">
        <v>2345</v>
      </c>
      <c r="C2290" s="1">
        <v>105204703</v>
      </c>
      <c r="D2290" s="1">
        <v>327</v>
      </c>
      <c r="E2290" s="1" t="s">
        <v>2479</v>
      </c>
      <c r="F2290" s="1" t="s">
        <v>245</v>
      </c>
      <c r="G2290" s="1" t="s">
        <v>244</v>
      </c>
      <c r="H2290" s="1" t="s">
        <v>916</v>
      </c>
      <c r="I2290" s="1">
        <v>2499150.2400000002</v>
      </c>
      <c r="K2290" s="1">
        <v>619569</v>
      </c>
      <c r="L2290" s="1">
        <v>19026560</v>
      </c>
      <c r="M2290" s="1">
        <v>6.445399671792984E-2</v>
      </c>
      <c r="N2290" s="1">
        <v>0.33990949392318726</v>
      </c>
      <c r="O2290" s="1">
        <v>1.4502899721264839E-2</v>
      </c>
      <c r="P2290" s="1">
        <v>0.58370053768157959</v>
      </c>
      <c r="Q2290" s="1">
        <v>0</v>
      </c>
      <c r="S2290" s="1">
        <v>32</v>
      </c>
      <c r="T2290" s="1">
        <v>1</v>
      </c>
      <c r="U2290" s="1">
        <v>22145280</v>
      </c>
      <c r="V2290" s="1">
        <v>7.895689457654953E-2</v>
      </c>
      <c r="W2290" s="1">
        <v>0.35782128572463989</v>
      </c>
      <c r="X2290" s="1">
        <v>0.35782128572463989</v>
      </c>
    </row>
    <row r="2291" spans="1:24" x14ac:dyDescent="0.35">
      <c r="A2291" s="1">
        <v>330327</v>
      </c>
      <c r="B2291" s="1" t="s">
        <v>2346</v>
      </c>
      <c r="C2291" s="1">
        <v>105204703</v>
      </c>
      <c r="D2291" s="1">
        <v>327</v>
      </c>
      <c r="E2291" s="1" t="s">
        <v>2479</v>
      </c>
      <c r="F2291" s="1" t="s">
        <v>245</v>
      </c>
      <c r="G2291" s="1" t="s">
        <v>244</v>
      </c>
      <c r="H2291" s="1" t="s">
        <v>916</v>
      </c>
      <c r="I2291" s="1">
        <v>2508735.2400000002</v>
      </c>
      <c r="K2291" s="1">
        <v>619569</v>
      </c>
      <c r="L2291" s="1">
        <v>19116560</v>
      </c>
      <c r="M2291" s="1">
        <v>9.0000003576278687E-2</v>
      </c>
      <c r="N2291" s="1">
        <v>0.47302296757698059</v>
      </c>
      <c r="O2291" s="1">
        <v>9.584999643266201E-3</v>
      </c>
      <c r="P2291" s="1">
        <v>0.3835303783416748</v>
      </c>
      <c r="Q2291" s="1">
        <v>0</v>
      </c>
      <c r="S2291" s="1">
        <v>33</v>
      </c>
      <c r="T2291" s="1">
        <v>1</v>
      </c>
      <c r="U2291" s="1">
        <v>22244864</v>
      </c>
      <c r="V2291" s="1">
        <v>9.9585004150867462E-2</v>
      </c>
      <c r="W2291" s="1">
        <v>0.44968497753143311</v>
      </c>
      <c r="X2291" s="1">
        <v>0.44968497753143311</v>
      </c>
    </row>
    <row r="2292" spans="1:24" x14ac:dyDescent="0.35">
      <c r="A2292" s="1">
        <v>340327</v>
      </c>
      <c r="B2292" s="1" t="s">
        <v>2347</v>
      </c>
      <c r="C2292" s="1">
        <v>105204703</v>
      </c>
      <c r="D2292" s="1">
        <v>327</v>
      </c>
      <c r="E2292" s="1" t="s">
        <v>2479</v>
      </c>
      <c r="F2292" s="1" t="s">
        <v>245</v>
      </c>
      <c r="G2292" s="1" t="s">
        <v>244</v>
      </c>
      <c r="H2292" s="1" t="s">
        <v>916</v>
      </c>
      <c r="I2292" s="1">
        <v>2536448.64</v>
      </c>
      <c r="K2292" s="1">
        <v>619569</v>
      </c>
      <c r="L2292" s="1">
        <v>19116552</v>
      </c>
      <c r="M2292" s="1">
        <v>-7.9999999798019417E-6</v>
      </c>
      <c r="N2292" s="1">
        <v>-4.1848532418953255E-5</v>
      </c>
      <c r="O2292" s="1">
        <v>2.771339938044548E-2</v>
      </c>
      <c r="P2292" s="1">
        <v>1.1046761274337769</v>
      </c>
      <c r="Q2292" s="1">
        <v>0</v>
      </c>
      <c r="S2292" s="1">
        <v>34</v>
      </c>
      <c r="T2292" s="1">
        <v>1</v>
      </c>
      <c r="U2292" s="1">
        <v>22272570</v>
      </c>
      <c r="V2292" s="1">
        <v>2.7705399319529533E-2</v>
      </c>
      <c r="W2292" s="1">
        <v>0.12455009669065475</v>
      </c>
      <c r="X2292" s="1">
        <v>0.12455009669065475</v>
      </c>
    </row>
    <row r="2293" spans="1:24" x14ac:dyDescent="0.35">
      <c r="A2293" s="1">
        <v>350327</v>
      </c>
      <c r="B2293" s="1" t="s">
        <v>2348</v>
      </c>
      <c r="C2293" s="1">
        <v>105204703</v>
      </c>
      <c r="D2293" s="1">
        <v>327</v>
      </c>
      <c r="E2293" s="1" t="s">
        <v>2479</v>
      </c>
      <c r="F2293" s="1" t="s">
        <v>245</v>
      </c>
      <c r="G2293" s="1" t="s">
        <v>244</v>
      </c>
      <c r="H2293" s="1" t="s">
        <v>916</v>
      </c>
      <c r="I2293" s="1">
        <v>2647334.9</v>
      </c>
      <c r="K2293" s="1">
        <v>619569</v>
      </c>
      <c r="L2293" s="1">
        <v>19195518</v>
      </c>
      <c r="M2293" s="1">
        <v>7.8965999186038971E-2</v>
      </c>
      <c r="N2293" s="1">
        <v>0.41307657957077026</v>
      </c>
      <c r="O2293" s="1">
        <v>0.11088626086711884</v>
      </c>
      <c r="P2293" s="1">
        <v>4.3717131614685059</v>
      </c>
      <c r="Q2293" s="1">
        <v>0</v>
      </c>
      <c r="S2293" s="1">
        <v>35</v>
      </c>
      <c r="T2293" s="1">
        <v>1</v>
      </c>
      <c r="U2293" s="1">
        <v>22462422</v>
      </c>
      <c r="V2293" s="1">
        <v>0.1898522675037384</v>
      </c>
      <c r="W2293" s="1">
        <v>0.85240274667739868</v>
      </c>
      <c r="X2293" s="1">
        <v>0.85240274667739868</v>
      </c>
    </row>
    <row r="2294" spans="1:24" x14ac:dyDescent="0.35">
      <c r="A2294" s="1">
        <v>360327</v>
      </c>
      <c r="B2294" s="1" t="s">
        <v>2349</v>
      </c>
      <c r="C2294" s="1">
        <v>105204703</v>
      </c>
      <c r="D2294" s="1">
        <v>327</v>
      </c>
      <c r="E2294" s="1" t="s">
        <v>2479</v>
      </c>
      <c r="F2294" s="1" t="s">
        <v>245</v>
      </c>
      <c r="G2294" s="1" t="s">
        <v>244</v>
      </c>
      <c r="H2294" s="1" t="s">
        <v>916</v>
      </c>
      <c r="I2294" s="1">
        <v>2774361.91</v>
      </c>
      <c r="K2294" s="1">
        <v>619569</v>
      </c>
      <c r="L2294" s="1">
        <v>19730002</v>
      </c>
      <c r="M2294" s="1">
        <v>0.53448402881622314</v>
      </c>
      <c r="N2294" s="1">
        <v>2.7844207286834717</v>
      </c>
      <c r="O2294" s="1">
        <v>0.1270270049571991</v>
      </c>
      <c r="P2294" s="1">
        <v>4.7982978820800781</v>
      </c>
      <c r="Q2294" s="1">
        <v>0</v>
      </c>
      <c r="S2294" s="1">
        <v>36</v>
      </c>
      <c r="T2294" s="1">
        <v>1</v>
      </c>
      <c r="U2294" s="1">
        <v>23123932</v>
      </c>
      <c r="V2294" s="1">
        <v>0.66151106357574463</v>
      </c>
      <c r="W2294" s="1">
        <v>2.9449629783630371</v>
      </c>
      <c r="X2294" s="1">
        <v>2.9449629783630371</v>
      </c>
    </row>
    <row r="2295" spans="1:24" x14ac:dyDescent="0.35">
      <c r="A2295" s="1">
        <v>370327</v>
      </c>
      <c r="B2295" s="1" t="s">
        <v>2350</v>
      </c>
      <c r="C2295" s="1">
        <v>105204703</v>
      </c>
      <c r="D2295" s="1">
        <v>327</v>
      </c>
      <c r="E2295" s="1" t="s">
        <v>2479</v>
      </c>
      <c r="F2295" s="1" t="s">
        <v>245</v>
      </c>
      <c r="G2295" s="1" t="s">
        <v>244</v>
      </c>
      <c r="H2295" s="1" t="s">
        <v>916</v>
      </c>
      <c r="I2295" s="1">
        <v>2839405.37</v>
      </c>
      <c r="K2295" s="1">
        <v>619569</v>
      </c>
      <c r="L2295" s="1">
        <v>20388714</v>
      </c>
      <c r="M2295" s="1">
        <v>0.65871202945709229</v>
      </c>
      <c r="N2295" s="1">
        <v>3.3386311531066895</v>
      </c>
      <c r="O2295" s="1">
        <v>6.5043456852436066E-2</v>
      </c>
      <c r="P2295" s="1">
        <v>2.3444476127624512</v>
      </c>
      <c r="Q2295" s="1">
        <v>0</v>
      </c>
      <c r="S2295" s="1">
        <v>37</v>
      </c>
      <c r="T2295" s="1">
        <v>1</v>
      </c>
      <c r="U2295" s="1">
        <v>23847688</v>
      </c>
      <c r="V2295" s="1">
        <v>0.72375547885894775</v>
      </c>
      <c r="W2295" s="1">
        <v>3.1299002170562744</v>
      </c>
      <c r="X2295" s="1">
        <v>3.1299002170562744</v>
      </c>
    </row>
    <row r="2296" spans="1:24" x14ac:dyDescent="0.35">
      <c r="A2296" s="1">
        <v>380327</v>
      </c>
      <c r="B2296" s="1" t="s">
        <v>2351</v>
      </c>
      <c r="C2296" s="1">
        <v>105204703</v>
      </c>
      <c r="D2296" s="1">
        <v>327</v>
      </c>
      <c r="E2296" s="1" t="s">
        <v>2479</v>
      </c>
      <c r="F2296" s="1" t="s">
        <v>245</v>
      </c>
      <c r="G2296" s="1" t="s">
        <v>244</v>
      </c>
      <c r="H2296" s="1" t="s">
        <v>916</v>
      </c>
      <c r="I2296" s="1">
        <v>2987888</v>
      </c>
      <c r="K2296" s="1">
        <v>619569</v>
      </c>
      <c r="L2296" s="1">
        <v>20607742</v>
      </c>
      <c r="M2296" s="1">
        <v>0.21902799606323242</v>
      </c>
      <c r="N2296" s="1">
        <v>1.074260950088501</v>
      </c>
      <c r="O2296" s="1">
        <v>0.14848263561725616</v>
      </c>
      <c r="P2296" s="1">
        <v>5.2293562889099121</v>
      </c>
      <c r="Q2296" s="1">
        <v>0</v>
      </c>
      <c r="S2296" s="1">
        <v>38</v>
      </c>
      <c r="T2296" s="1">
        <v>1</v>
      </c>
      <c r="U2296" s="1">
        <v>24215200</v>
      </c>
      <c r="V2296" s="1">
        <v>0.36751061677932739</v>
      </c>
      <c r="W2296" s="1">
        <v>1.5410802364349365</v>
      </c>
      <c r="X2296" s="1">
        <v>1.5410802364349365</v>
      </c>
    </row>
    <row r="2297" spans="1:24" x14ac:dyDescent="0.35">
      <c r="A2297" s="1">
        <v>390327</v>
      </c>
      <c r="B2297" s="1" t="s">
        <v>2352</v>
      </c>
      <c r="C2297" s="1">
        <v>105204703</v>
      </c>
      <c r="D2297" s="1">
        <v>327</v>
      </c>
      <c r="E2297" s="1" t="s">
        <v>2479</v>
      </c>
      <c r="F2297" s="1" t="s">
        <v>245</v>
      </c>
      <c r="G2297" s="1" t="s">
        <v>244</v>
      </c>
      <c r="H2297" s="1" t="s">
        <v>916</v>
      </c>
      <c r="I2297" s="1">
        <v>3024831</v>
      </c>
      <c r="K2297" s="1">
        <v>669569</v>
      </c>
      <c r="L2297" s="1">
        <v>20699092</v>
      </c>
      <c r="M2297" s="1">
        <v>9.1349996626377106E-2</v>
      </c>
      <c r="N2297" s="1">
        <v>0.44328001141548157</v>
      </c>
      <c r="O2297" s="1">
        <v>3.6942999809980392E-2</v>
      </c>
      <c r="P2297" s="1">
        <v>1.2364251613616943</v>
      </c>
      <c r="Q2297" s="1">
        <v>5.000000074505806E-2</v>
      </c>
      <c r="S2297" s="1">
        <v>39</v>
      </c>
      <c r="T2297" s="1">
        <v>1</v>
      </c>
      <c r="U2297" s="1">
        <v>24393492</v>
      </c>
      <c r="V2297" s="1">
        <v>0.17829298973083496</v>
      </c>
      <c r="W2297" s="1">
        <v>0.73628133535385132</v>
      </c>
      <c r="X2297" s="1">
        <v>0.73628133535385132</v>
      </c>
    </row>
    <row r="2298" spans="1:24" x14ac:dyDescent="0.35">
      <c r="A2298" s="1">
        <v>400327</v>
      </c>
      <c r="B2298" s="1" t="s">
        <v>2353</v>
      </c>
      <c r="C2298" s="1">
        <v>105204703</v>
      </c>
      <c r="D2298" s="1">
        <v>327</v>
      </c>
      <c r="E2298" s="1" t="s">
        <v>2479</v>
      </c>
      <c r="F2298" s="1" t="s">
        <v>245</v>
      </c>
      <c r="G2298" s="1" t="s">
        <v>244</v>
      </c>
      <c r="H2298" s="1" t="s">
        <v>916</v>
      </c>
      <c r="S2298" s="1">
        <v>40</v>
      </c>
      <c r="T2298" s="1">
        <v>1</v>
      </c>
      <c r="U2298" s="1">
        <v>0</v>
      </c>
      <c r="V2298" s="1">
        <v>0</v>
      </c>
      <c r="W2298" s="1">
        <v>-100</v>
      </c>
      <c r="X2298" s="1">
        <v>-100</v>
      </c>
    </row>
    <row r="2299" spans="1:24" x14ac:dyDescent="0.35">
      <c r="A2299" s="1">
        <v>410327</v>
      </c>
      <c r="B2299" s="1" t="s">
        <v>2354</v>
      </c>
      <c r="C2299" s="1">
        <v>105204703</v>
      </c>
      <c r="D2299" s="1">
        <v>327</v>
      </c>
      <c r="E2299" s="1" t="s">
        <v>2479</v>
      </c>
      <c r="F2299" s="1" t="s">
        <v>245</v>
      </c>
      <c r="G2299" s="1" t="s">
        <v>244</v>
      </c>
      <c r="H2299" s="1" t="s">
        <v>916</v>
      </c>
      <c r="S2299" s="1">
        <v>41</v>
      </c>
      <c r="T2299" s="1">
        <v>1</v>
      </c>
      <c r="U2299" s="1">
        <v>0</v>
      </c>
      <c r="V2299" s="1">
        <v>0</v>
      </c>
    </row>
    <row r="2300" spans="1:24" x14ac:dyDescent="0.35">
      <c r="A2300" s="1">
        <v>420327</v>
      </c>
      <c r="B2300" s="1" t="s">
        <v>2355</v>
      </c>
      <c r="C2300" s="1">
        <v>105204703</v>
      </c>
      <c r="D2300" s="1">
        <v>327</v>
      </c>
      <c r="E2300" s="1" t="s">
        <v>2479</v>
      </c>
      <c r="F2300" s="1" t="s">
        <v>245</v>
      </c>
      <c r="G2300" s="1" t="s">
        <v>244</v>
      </c>
      <c r="H2300" s="1" t="s">
        <v>916</v>
      </c>
      <c r="S2300" s="1">
        <v>42</v>
      </c>
      <c r="T2300" s="1">
        <v>1</v>
      </c>
      <c r="U2300" s="1">
        <v>0</v>
      </c>
      <c r="V2300" s="1">
        <v>0</v>
      </c>
    </row>
    <row r="2301" spans="1:24" x14ac:dyDescent="0.35">
      <c r="A2301" s="1">
        <v>430327</v>
      </c>
      <c r="B2301" s="1" t="s">
        <v>2356</v>
      </c>
      <c r="C2301" s="1">
        <v>105204703</v>
      </c>
      <c r="D2301" s="1">
        <v>327</v>
      </c>
      <c r="E2301" s="1" t="s">
        <v>2479</v>
      </c>
      <c r="F2301" s="1" t="s">
        <v>245</v>
      </c>
      <c r="G2301" s="1" t="s">
        <v>244</v>
      </c>
      <c r="H2301" s="1" t="s">
        <v>916</v>
      </c>
      <c r="S2301" s="1">
        <v>43</v>
      </c>
      <c r="T2301" s="1">
        <v>1</v>
      </c>
      <c r="U2301" s="1">
        <v>0</v>
      </c>
      <c r="V2301" s="1">
        <v>0</v>
      </c>
    </row>
    <row r="2302" spans="1:24" x14ac:dyDescent="0.35">
      <c r="A2302" s="1">
        <v>440327</v>
      </c>
      <c r="B2302" s="1" t="s">
        <v>2357</v>
      </c>
      <c r="C2302" s="1">
        <v>105204703</v>
      </c>
      <c r="D2302" s="1">
        <v>327</v>
      </c>
      <c r="E2302" s="1" t="s">
        <v>2479</v>
      </c>
      <c r="F2302" s="1" t="s">
        <v>245</v>
      </c>
      <c r="G2302" s="1" t="s">
        <v>244</v>
      </c>
      <c r="H2302" s="1" t="s">
        <v>916</v>
      </c>
      <c r="S2302" s="1">
        <v>44</v>
      </c>
      <c r="T2302" s="1">
        <v>1</v>
      </c>
      <c r="U2302" s="1">
        <v>0</v>
      </c>
      <c r="V2302" s="1">
        <v>0</v>
      </c>
    </row>
    <row r="2303" spans="1:24" x14ac:dyDescent="0.35">
      <c r="A2303" s="1">
        <v>450327</v>
      </c>
      <c r="B2303" s="1" t="s">
        <v>2358</v>
      </c>
      <c r="C2303" s="1">
        <v>105204703</v>
      </c>
      <c r="D2303" s="1">
        <v>327</v>
      </c>
      <c r="E2303" s="1" t="s">
        <v>2479</v>
      </c>
      <c r="F2303" s="1" t="s">
        <v>245</v>
      </c>
      <c r="G2303" s="1" t="s">
        <v>244</v>
      </c>
      <c r="H2303" s="1" t="s">
        <v>916</v>
      </c>
      <c r="S2303" s="1">
        <v>45</v>
      </c>
      <c r="T2303" s="1">
        <v>1</v>
      </c>
      <c r="U2303" s="1">
        <v>0</v>
      </c>
      <c r="V2303" s="1">
        <v>0</v>
      </c>
    </row>
    <row r="2304" spans="1:24" x14ac:dyDescent="0.35">
      <c r="A2304" s="1">
        <v>460327</v>
      </c>
      <c r="B2304" s="1" t="s">
        <v>2359</v>
      </c>
      <c r="C2304" s="1">
        <v>105204703</v>
      </c>
      <c r="D2304" s="1">
        <v>327</v>
      </c>
      <c r="E2304" s="1" t="s">
        <v>2479</v>
      </c>
      <c r="F2304" s="1" t="s">
        <v>245</v>
      </c>
      <c r="G2304" s="1" t="s">
        <v>244</v>
      </c>
      <c r="H2304" s="1" t="s">
        <v>916</v>
      </c>
      <c r="S2304" s="1">
        <v>46</v>
      </c>
      <c r="T2304" s="1">
        <v>1</v>
      </c>
      <c r="U2304" s="1">
        <v>0</v>
      </c>
      <c r="V2304" s="1">
        <v>0</v>
      </c>
    </row>
    <row r="2305" spans="1:24" x14ac:dyDescent="0.35">
      <c r="A2305" s="1">
        <v>470327</v>
      </c>
      <c r="B2305" s="1" t="s">
        <v>2360</v>
      </c>
      <c r="C2305" s="1">
        <v>105204703</v>
      </c>
      <c r="D2305" s="1">
        <v>327</v>
      </c>
      <c r="E2305" s="1" t="s">
        <v>2479</v>
      </c>
      <c r="F2305" s="1" t="s">
        <v>245</v>
      </c>
      <c r="G2305" s="1" t="s">
        <v>244</v>
      </c>
      <c r="H2305" s="1" t="s">
        <v>916</v>
      </c>
      <c r="S2305" s="1">
        <v>47</v>
      </c>
      <c r="T2305" s="1">
        <v>1</v>
      </c>
      <c r="U2305" s="1">
        <v>0</v>
      </c>
      <c r="V2305" s="1">
        <v>0</v>
      </c>
    </row>
    <row r="2306" spans="1:24" x14ac:dyDescent="0.35">
      <c r="A2306" s="1">
        <v>480327</v>
      </c>
      <c r="B2306" s="1" t="s">
        <v>2361</v>
      </c>
      <c r="C2306" s="1">
        <v>105204703</v>
      </c>
      <c r="D2306" s="1">
        <v>327</v>
      </c>
      <c r="E2306" s="1" t="s">
        <v>2479</v>
      </c>
      <c r="F2306" s="1" t="s">
        <v>245</v>
      </c>
      <c r="G2306" s="1" t="s">
        <v>244</v>
      </c>
      <c r="H2306" s="1" t="s">
        <v>916</v>
      </c>
      <c r="S2306" s="1">
        <v>48</v>
      </c>
      <c r="T2306" s="1">
        <v>1</v>
      </c>
      <c r="U2306" s="1">
        <v>0</v>
      </c>
      <c r="V2306" s="1">
        <v>0</v>
      </c>
    </row>
    <row r="2307" spans="1:24" x14ac:dyDescent="0.35">
      <c r="A2307" s="1">
        <v>290104</v>
      </c>
      <c r="B2307" s="1" t="s">
        <v>2341</v>
      </c>
      <c r="C2307" s="1">
        <v>105251453</v>
      </c>
      <c r="D2307" s="1">
        <v>104</v>
      </c>
      <c r="E2307" s="1" t="s">
        <v>2480</v>
      </c>
      <c r="F2307" s="1" t="s">
        <v>245</v>
      </c>
      <c r="G2307" s="1" t="s">
        <v>289</v>
      </c>
      <c r="H2307" s="1" t="s">
        <v>916</v>
      </c>
      <c r="I2307" s="1">
        <v>1528648.75</v>
      </c>
      <c r="J2307" s="1">
        <v>152707.01999999999</v>
      </c>
      <c r="K2307" s="1">
        <v>387305</v>
      </c>
      <c r="L2307" s="1">
        <v>12768867</v>
      </c>
      <c r="S2307" s="1">
        <v>29</v>
      </c>
      <c r="T2307" s="1">
        <v>1</v>
      </c>
      <c r="U2307" s="1">
        <v>14837528</v>
      </c>
      <c r="V2307" s="1">
        <v>0</v>
      </c>
    </row>
    <row r="2308" spans="1:24" x14ac:dyDescent="0.35">
      <c r="A2308" s="1">
        <v>300104</v>
      </c>
      <c r="B2308" s="1" t="s">
        <v>2343</v>
      </c>
      <c r="C2308" s="1">
        <v>105251453</v>
      </c>
      <c r="D2308" s="1">
        <v>104</v>
      </c>
      <c r="E2308" s="1" t="s">
        <v>2480</v>
      </c>
      <c r="F2308" s="1" t="s">
        <v>245</v>
      </c>
      <c r="G2308" s="1" t="s">
        <v>289</v>
      </c>
      <c r="H2308" s="1" t="s">
        <v>916</v>
      </c>
      <c r="I2308" s="1">
        <v>1557348</v>
      </c>
      <c r="J2308" s="1">
        <v>153757.06</v>
      </c>
      <c r="K2308" s="1">
        <v>470665</v>
      </c>
      <c r="L2308" s="1">
        <v>13081799</v>
      </c>
      <c r="M2308" s="1">
        <v>0.31293201446533203</v>
      </c>
      <c r="N2308" s="1">
        <v>2.4507420063018799</v>
      </c>
      <c r="O2308" s="1">
        <v>2.8699250891804695E-2</v>
      </c>
      <c r="P2308" s="1">
        <v>1.8774260282516479</v>
      </c>
      <c r="Q2308" s="1">
        <v>8.3360001444816589E-2</v>
      </c>
      <c r="R2308" s="1">
        <v>1.050040009431541E-3</v>
      </c>
      <c r="S2308" s="1">
        <v>30</v>
      </c>
      <c r="T2308" s="1">
        <v>1</v>
      </c>
      <c r="U2308" s="1">
        <v>15263569</v>
      </c>
      <c r="V2308" s="1">
        <v>0.42604130506515503</v>
      </c>
      <c r="W2308" s="1">
        <v>2.8713746070861816</v>
      </c>
      <c r="X2308" s="1">
        <v>2.8713746070861816</v>
      </c>
    </row>
    <row r="2309" spans="1:24" x14ac:dyDescent="0.35">
      <c r="A2309" s="1">
        <v>310104</v>
      </c>
      <c r="B2309" s="1" t="s">
        <v>2344</v>
      </c>
      <c r="C2309" s="1">
        <v>105251453</v>
      </c>
      <c r="D2309" s="1">
        <v>104</v>
      </c>
      <c r="E2309" s="1" t="s">
        <v>2480</v>
      </c>
      <c r="F2309" s="1" t="s">
        <v>245</v>
      </c>
      <c r="G2309" s="1" t="s">
        <v>289</v>
      </c>
      <c r="H2309" s="1" t="s">
        <v>916</v>
      </c>
      <c r="I2309" s="1">
        <v>1573628.31</v>
      </c>
      <c r="J2309" s="1">
        <v>137617.38</v>
      </c>
      <c r="K2309" s="1">
        <v>470665</v>
      </c>
      <c r="L2309" s="1">
        <v>13102885</v>
      </c>
      <c r="M2309" s="1">
        <v>2.108599990606308E-2</v>
      </c>
      <c r="N2309" s="1">
        <v>0.16118578612804413</v>
      </c>
      <c r="O2309" s="1">
        <v>1.6280310228466988E-2</v>
      </c>
      <c r="P2309" s="1">
        <v>1.045386791229248</v>
      </c>
      <c r="Q2309" s="1">
        <v>0</v>
      </c>
      <c r="R2309" s="1">
        <v>-1.613968051970005E-2</v>
      </c>
      <c r="S2309" s="1">
        <v>31</v>
      </c>
      <c r="T2309" s="1">
        <v>1</v>
      </c>
      <c r="U2309" s="1">
        <v>15284796</v>
      </c>
      <c r="V2309" s="1">
        <v>2.1226629614830017E-2</v>
      </c>
      <c r="W2309" s="1">
        <v>0.13906970620155334</v>
      </c>
      <c r="X2309" s="1">
        <v>0.13906970620155334</v>
      </c>
    </row>
    <row r="2310" spans="1:24" x14ac:dyDescent="0.35">
      <c r="A2310" s="1">
        <v>320104</v>
      </c>
      <c r="B2310" s="1" t="s">
        <v>2345</v>
      </c>
      <c r="C2310" s="1">
        <v>105251453</v>
      </c>
      <c r="D2310" s="1">
        <v>104</v>
      </c>
      <c r="E2310" s="1" t="s">
        <v>2480</v>
      </c>
      <c r="F2310" s="1" t="s">
        <v>245</v>
      </c>
      <c r="G2310" s="1" t="s">
        <v>289</v>
      </c>
      <c r="H2310" s="1" t="s">
        <v>916</v>
      </c>
      <c r="I2310" s="1">
        <v>1597147</v>
      </c>
      <c r="J2310" s="1">
        <v>139689.79</v>
      </c>
      <c r="K2310" s="1">
        <v>470665</v>
      </c>
      <c r="L2310" s="1">
        <v>13147905</v>
      </c>
      <c r="M2310" s="1">
        <v>4.5019999146461487E-2</v>
      </c>
      <c r="N2310" s="1">
        <v>0.3435884416103363</v>
      </c>
      <c r="O2310" s="1">
        <v>2.3518690839409828E-2</v>
      </c>
      <c r="P2310" s="1">
        <v>1.4945517778396606</v>
      </c>
      <c r="Q2310" s="1">
        <v>0</v>
      </c>
      <c r="R2310" s="1">
        <v>2.0724099595099688E-3</v>
      </c>
      <c r="S2310" s="1">
        <v>32</v>
      </c>
      <c r="T2310" s="1">
        <v>1</v>
      </c>
      <c r="U2310" s="1">
        <v>15355407</v>
      </c>
      <c r="V2310" s="1">
        <v>7.0611104369163513E-2</v>
      </c>
      <c r="W2310" s="1">
        <v>0.46196886897087097</v>
      </c>
      <c r="X2310" s="1">
        <v>0.46196886897087097</v>
      </c>
    </row>
    <row r="2311" spans="1:24" x14ac:dyDescent="0.35">
      <c r="A2311" s="1">
        <v>330104</v>
      </c>
      <c r="B2311" s="1" t="s">
        <v>2346</v>
      </c>
      <c r="C2311" s="1">
        <v>105251453</v>
      </c>
      <c r="D2311" s="1">
        <v>104</v>
      </c>
      <c r="E2311" s="1" t="s">
        <v>2480</v>
      </c>
      <c r="F2311" s="1" t="s">
        <v>245</v>
      </c>
      <c r="G2311" s="1" t="s">
        <v>289</v>
      </c>
      <c r="H2311" s="1" t="s">
        <v>916</v>
      </c>
      <c r="I2311" s="1">
        <v>1662431.94</v>
      </c>
      <c r="J2311" s="1">
        <v>167232.38</v>
      </c>
      <c r="K2311" s="1">
        <v>470665</v>
      </c>
      <c r="L2311" s="1">
        <v>13359159</v>
      </c>
      <c r="M2311" s="1">
        <v>0.21125400066375732</v>
      </c>
      <c r="N2311" s="1">
        <v>1.6067502498626709</v>
      </c>
      <c r="O2311" s="1">
        <v>6.5284937620162964E-2</v>
      </c>
      <c r="P2311" s="1">
        <v>4.0875973701477051</v>
      </c>
      <c r="Q2311" s="1">
        <v>0</v>
      </c>
      <c r="R2311" s="1">
        <v>2.7542589232325554E-2</v>
      </c>
      <c r="S2311" s="1">
        <v>33</v>
      </c>
      <c r="T2311" s="1">
        <v>1</v>
      </c>
      <c r="U2311" s="1">
        <v>15659488</v>
      </c>
      <c r="V2311" s="1">
        <v>0.30408152937889099</v>
      </c>
      <c r="W2311" s="1">
        <v>1.9802861213684082</v>
      </c>
      <c r="X2311" s="1">
        <v>1.9802861213684082</v>
      </c>
    </row>
    <row r="2312" spans="1:24" x14ac:dyDescent="0.35">
      <c r="A2312" s="1">
        <v>340104</v>
      </c>
      <c r="B2312" s="1" t="s">
        <v>2347</v>
      </c>
      <c r="C2312" s="1">
        <v>105251453</v>
      </c>
      <c r="D2312" s="1">
        <v>104</v>
      </c>
      <c r="E2312" s="1" t="s">
        <v>2480</v>
      </c>
      <c r="F2312" s="1" t="s">
        <v>245</v>
      </c>
      <c r="G2312" s="1" t="s">
        <v>289</v>
      </c>
      <c r="H2312" s="1" t="s">
        <v>916</v>
      </c>
      <c r="I2312" s="1">
        <v>1662366.55</v>
      </c>
      <c r="J2312" s="1">
        <v>176882</v>
      </c>
      <c r="K2312" s="1">
        <v>470665</v>
      </c>
      <c r="L2312" s="1">
        <v>13359150</v>
      </c>
      <c r="M2312" s="1">
        <v>-9.0000003183376975E-6</v>
      </c>
      <c r="N2312" s="1">
        <v>-6.7369510361459106E-5</v>
      </c>
      <c r="O2312" s="1">
        <v>-6.5389998781029135E-5</v>
      </c>
      <c r="P2312" s="1">
        <v>-3.9333943277597427E-3</v>
      </c>
      <c r="Q2312" s="1">
        <v>0</v>
      </c>
      <c r="R2312" s="1">
        <v>9.6496203914284706E-3</v>
      </c>
      <c r="S2312" s="1">
        <v>34</v>
      </c>
      <c r="T2312" s="1">
        <v>1</v>
      </c>
      <c r="U2312" s="1">
        <v>15669064</v>
      </c>
      <c r="V2312" s="1">
        <v>9.5752300694584846E-3</v>
      </c>
      <c r="W2312" s="1">
        <v>6.1151426285505295E-2</v>
      </c>
      <c r="X2312" s="1">
        <v>6.1151426285505295E-2</v>
      </c>
    </row>
    <row r="2313" spans="1:24" x14ac:dyDescent="0.35">
      <c r="A2313" s="1">
        <v>350104</v>
      </c>
      <c r="B2313" s="1" t="s">
        <v>2348</v>
      </c>
      <c r="C2313" s="1">
        <v>105251453</v>
      </c>
      <c r="D2313" s="1">
        <v>104</v>
      </c>
      <c r="E2313" s="1" t="s">
        <v>2480</v>
      </c>
      <c r="F2313" s="1" t="s">
        <v>245</v>
      </c>
      <c r="G2313" s="1" t="s">
        <v>289</v>
      </c>
      <c r="H2313" s="1" t="s">
        <v>916</v>
      </c>
      <c r="I2313" s="1">
        <v>1726936.17</v>
      </c>
      <c r="J2313" s="1">
        <v>200988</v>
      </c>
      <c r="K2313" s="1">
        <v>470665</v>
      </c>
      <c r="L2313" s="1">
        <v>13834293</v>
      </c>
      <c r="M2313" s="1">
        <v>0.47514298558235168</v>
      </c>
      <c r="N2313" s="1">
        <v>3.5566859245300293</v>
      </c>
      <c r="O2313" s="1">
        <v>6.4569622278213501E-2</v>
      </c>
      <c r="P2313" s="1">
        <v>3.8841986656188965</v>
      </c>
      <c r="Q2313" s="1">
        <v>0</v>
      </c>
      <c r="R2313" s="1">
        <v>2.4105999618768692E-2</v>
      </c>
      <c r="S2313" s="1">
        <v>35</v>
      </c>
      <c r="T2313" s="1">
        <v>1</v>
      </c>
      <c r="U2313" s="1">
        <v>16232882</v>
      </c>
      <c r="V2313" s="1">
        <v>0.56381857395172119</v>
      </c>
      <c r="W2313" s="1">
        <v>3.5982875823974609</v>
      </c>
      <c r="X2313" s="1">
        <v>3.5982875823974609</v>
      </c>
    </row>
    <row r="2314" spans="1:24" x14ac:dyDescent="0.35">
      <c r="A2314" s="1">
        <v>360104</v>
      </c>
      <c r="B2314" s="1" t="s">
        <v>2349</v>
      </c>
      <c r="C2314" s="1">
        <v>105251453</v>
      </c>
      <c r="D2314" s="1">
        <v>104</v>
      </c>
      <c r="E2314" s="1" t="s">
        <v>2480</v>
      </c>
      <c r="F2314" s="1" t="s">
        <v>245</v>
      </c>
      <c r="G2314" s="1" t="s">
        <v>289</v>
      </c>
      <c r="H2314" s="1" t="s">
        <v>916</v>
      </c>
      <c r="I2314" s="1">
        <v>1891912.62</v>
      </c>
      <c r="J2314" s="1">
        <v>205627.42</v>
      </c>
      <c r="K2314" s="1">
        <v>470665</v>
      </c>
      <c r="L2314" s="1">
        <v>14624622</v>
      </c>
      <c r="M2314" s="1">
        <v>0.7903289794921875</v>
      </c>
      <c r="N2314" s="1">
        <v>5.7128252983093262</v>
      </c>
      <c r="O2314" s="1">
        <v>0.16497644782066345</v>
      </c>
      <c r="P2314" s="1">
        <v>9.5531291961669922</v>
      </c>
      <c r="Q2314" s="1">
        <v>0</v>
      </c>
      <c r="R2314" s="1">
        <v>4.6394201926887035E-3</v>
      </c>
      <c r="S2314" s="1">
        <v>36</v>
      </c>
      <c r="T2314" s="1">
        <v>1</v>
      </c>
      <c r="U2314" s="1">
        <v>17192828</v>
      </c>
      <c r="V2314" s="1">
        <v>0.95994484424591064</v>
      </c>
      <c r="W2314" s="1">
        <v>5.9135894775390625</v>
      </c>
      <c r="X2314" s="1">
        <v>5.9135894775390625</v>
      </c>
    </row>
    <row r="2315" spans="1:24" x14ac:dyDescent="0.35">
      <c r="A2315" s="1">
        <v>370104</v>
      </c>
      <c r="B2315" s="1" t="s">
        <v>2350</v>
      </c>
      <c r="C2315" s="1">
        <v>105251453</v>
      </c>
      <c r="D2315" s="1">
        <v>104</v>
      </c>
      <c r="E2315" s="1" t="s">
        <v>2480</v>
      </c>
      <c r="F2315" s="1" t="s">
        <v>245</v>
      </c>
      <c r="G2315" s="1" t="s">
        <v>289</v>
      </c>
      <c r="H2315" s="1" t="s">
        <v>916</v>
      </c>
      <c r="I2315" s="1">
        <v>1951631.9</v>
      </c>
      <c r="J2315" s="1">
        <v>325050.99</v>
      </c>
      <c r="K2315" s="1">
        <v>470665</v>
      </c>
      <c r="L2315" s="1">
        <v>16489864</v>
      </c>
      <c r="M2315" s="1">
        <v>1.8652420043945313</v>
      </c>
      <c r="N2315" s="1">
        <v>12.754120826721191</v>
      </c>
      <c r="O2315" s="1">
        <v>5.9719279408454895E-2</v>
      </c>
      <c r="P2315" s="1">
        <v>3.1565558910369873</v>
      </c>
      <c r="Q2315" s="1">
        <v>0</v>
      </c>
      <c r="R2315" s="1">
        <v>0.11942356824874878</v>
      </c>
      <c r="S2315" s="1">
        <v>37</v>
      </c>
      <c r="T2315" s="1">
        <v>1</v>
      </c>
      <c r="U2315" s="1">
        <v>19237212</v>
      </c>
      <c r="V2315" s="1">
        <v>2.0443849563598633</v>
      </c>
      <c r="W2315" s="1">
        <v>11.890912055969238</v>
      </c>
      <c r="X2315" s="1">
        <v>11.890912055969238</v>
      </c>
    </row>
    <row r="2316" spans="1:24" x14ac:dyDescent="0.35">
      <c r="A2316" s="1">
        <v>380104</v>
      </c>
      <c r="B2316" s="1" t="s">
        <v>2351</v>
      </c>
      <c r="C2316" s="1">
        <v>105251453</v>
      </c>
      <c r="D2316" s="1">
        <v>104</v>
      </c>
      <c r="E2316" s="1" t="s">
        <v>2480</v>
      </c>
      <c r="F2316" s="1" t="s">
        <v>245</v>
      </c>
      <c r="G2316" s="1" t="s">
        <v>289</v>
      </c>
      <c r="H2316" s="1" t="s">
        <v>916</v>
      </c>
      <c r="I2316" s="1">
        <v>2065290</v>
      </c>
      <c r="J2316" s="1">
        <v>276364</v>
      </c>
      <c r="K2316" s="1">
        <v>1326906.25</v>
      </c>
      <c r="L2316" s="1">
        <v>16842426</v>
      </c>
      <c r="M2316" s="1">
        <v>0.35256201028823853</v>
      </c>
      <c r="N2316" s="1">
        <v>2.1380527019500732</v>
      </c>
      <c r="O2316" s="1">
        <v>0.11365810036659241</v>
      </c>
      <c r="P2316" s="1">
        <v>5.8237466812133789</v>
      </c>
      <c r="Q2316" s="1">
        <v>0.85624122619628906</v>
      </c>
      <c r="R2316" s="1">
        <v>-4.8686988651752472E-2</v>
      </c>
      <c r="S2316" s="1">
        <v>38</v>
      </c>
      <c r="T2316" s="1">
        <v>1</v>
      </c>
      <c r="U2316" s="1">
        <v>20510986</v>
      </c>
      <c r="V2316" s="1">
        <v>1.2737743854522705</v>
      </c>
      <c r="W2316" s="1">
        <v>6.6214065551757813</v>
      </c>
      <c r="X2316" s="1">
        <v>6.6214065551757813</v>
      </c>
    </row>
    <row r="2317" spans="1:24" x14ac:dyDescent="0.35">
      <c r="A2317" s="1">
        <v>390104</v>
      </c>
      <c r="B2317" s="1" t="s">
        <v>2352</v>
      </c>
      <c r="C2317" s="1">
        <v>105251453</v>
      </c>
      <c r="D2317" s="1">
        <v>104</v>
      </c>
      <c r="E2317" s="1" t="s">
        <v>2480</v>
      </c>
      <c r="F2317" s="1" t="s">
        <v>245</v>
      </c>
      <c r="G2317" s="1" t="s">
        <v>289</v>
      </c>
      <c r="H2317" s="1" t="s">
        <v>916</v>
      </c>
      <c r="I2317" s="1">
        <v>2101630</v>
      </c>
      <c r="J2317" s="1">
        <v>294995</v>
      </c>
      <c r="K2317" s="1">
        <v>2206338.25</v>
      </c>
      <c r="L2317" s="1">
        <v>17048084</v>
      </c>
      <c r="M2317" s="1">
        <v>0.20565800368785858</v>
      </c>
      <c r="N2317" s="1">
        <v>1.2210711240768433</v>
      </c>
      <c r="O2317" s="1">
        <v>3.6339998245239258E-2</v>
      </c>
      <c r="P2317" s="1">
        <v>1.759559154510498</v>
      </c>
      <c r="Q2317" s="1">
        <v>0.87943202257156372</v>
      </c>
      <c r="R2317" s="1">
        <v>1.8631000071763992E-2</v>
      </c>
      <c r="S2317" s="1">
        <v>39</v>
      </c>
      <c r="T2317" s="1">
        <v>1</v>
      </c>
      <c r="U2317" s="1">
        <v>21651048</v>
      </c>
      <c r="V2317" s="1">
        <v>1.1400610208511353</v>
      </c>
      <c r="W2317" s="1">
        <v>5.5582995414733887</v>
      </c>
      <c r="X2317" s="1">
        <v>5.5582995414733887</v>
      </c>
    </row>
    <row r="2318" spans="1:24" x14ac:dyDescent="0.35">
      <c r="A2318" s="1">
        <v>400104</v>
      </c>
      <c r="B2318" s="1" t="s">
        <v>2353</v>
      </c>
      <c r="C2318" s="1">
        <v>105251453</v>
      </c>
      <c r="D2318" s="1">
        <v>104</v>
      </c>
      <c r="E2318" s="1" t="s">
        <v>2480</v>
      </c>
      <c r="F2318" s="1" t="s">
        <v>245</v>
      </c>
      <c r="G2318" s="1" t="s">
        <v>289</v>
      </c>
      <c r="H2318" s="1" t="s">
        <v>916</v>
      </c>
      <c r="S2318" s="1">
        <v>40</v>
      </c>
      <c r="T2318" s="1">
        <v>1</v>
      </c>
      <c r="U2318" s="1">
        <v>0</v>
      </c>
      <c r="V2318" s="1">
        <v>0</v>
      </c>
      <c r="W2318" s="1">
        <v>-100</v>
      </c>
      <c r="X2318" s="1">
        <v>-100</v>
      </c>
    </row>
    <row r="2319" spans="1:24" x14ac:dyDescent="0.35">
      <c r="A2319" s="1">
        <v>410104</v>
      </c>
      <c r="B2319" s="1" t="s">
        <v>2354</v>
      </c>
      <c r="C2319" s="1">
        <v>105251453</v>
      </c>
      <c r="D2319" s="1">
        <v>104</v>
      </c>
      <c r="E2319" s="1" t="s">
        <v>2480</v>
      </c>
      <c r="F2319" s="1" t="s">
        <v>245</v>
      </c>
      <c r="G2319" s="1" t="s">
        <v>289</v>
      </c>
      <c r="H2319" s="1" t="s">
        <v>916</v>
      </c>
      <c r="S2319" s="1">
        <v>41</v>
      </c>
      <c r="T2319" s="1">
        <v>1</v>
      </c>
      <c r="U2319" s="1">
        <v>0</v>
      </c>
      <c r="V2319" s="1">
        <v>0</v>
      </c>
    </row>
    <row r="2320" spans="1:24" x14ac:dyDescent="0.35">
      <c r="A2320" s="1">
        <v>420104</v>
      </c>
      <c r="B2320" s="1" t="s">
        <v>2355</v>
      </c>
      <c r="C2320" s="1">
        <v>105251453</v>
      </c>
      <c r="D2320" s="1">
        <v>104</v>
      </c>
      <c r="E2320" s="1" t="s">
        <v>2480</v>
      </c>
      <c r="F2320" s="1" t="s">
        <v>245</v>
      </c>
      <c r="G2320" s="1" t="s">
        <v>289</v>
      </c>
      <c r="H2320" s="1" t="s">
        <v>916</v>
      </c>
      <c r="S2320" s="1">
        <v>42</v>
      </c>
      <c r="T2320" s="1">
        <v>1</v>
      </c>
      <c r="U2320" s="1">
        <v>0</v>
      </c>
      <c r="V2320" s="1">
        <v>0</v>
      </c>
    </row>
    <row r="2321" spans="1:22" x14ac:dyDescent="0.35">
      <c r="A2321" s="1">
        <v>430104</v>
      </c>
      <c r="B2321" s="1" t="s">
        <v>2356</v>
      </c>
      <c r="C2321" s="1">
        <v>105251453</v>
      </c>
      <c r="D2321" s="1">
        <v>104</v>
      </c>
      <c r="E2321" s="1" t="s">
        <v>2480</v>
      </c>
      <c r="F2321" s="1" t="s">
        <v>245</v>
      </c>
      <c r="G2321" s="1" t="s">
        <v>289</v>
      </c>
      <c r="H2321" s="1" t="s">
        <v>916</v>
      </c>
      <c r="S2321" s="1">
        <v>43</v>
      </c>
      <c r="T2321" s="1">
        <v>1</v>
      </c>
      <c r="U2321" s="1">
        <v>0</v>
      </c>
      <c r="V2321" s="1">
        <v>0</v>
      </c>
    </row>
    <row r="2322" spans="1:22" x14ac:dyDescent="0.35">
      <c r="A2322" s="1">
        <v>440104</v>
      </c>
      <c r="B2322" s="1" t="s">
        <v>2357</v>
      </c>
      <c r="C2322" s="1">
        <v>105251453</v>
      </c>
      <c r="D2322" s="1">
        <v>104</v>
      </c>
      <c r="E2322" s="1" t="s">
        <v>2480</v>
      </c>
      <c r="F2322" s="1" t="s">
        <v>245</v>
      </c>
      <c r="G2322" s="1" t="s">
        <v>289</v>
      </c>
      <c r="H2322" s="1" t="s">
        <v>916</v>
      </c>
      <c r="S2322" s="1">
        <v>44</v>
      </c>
      <c r="T2322" s="1">
        <v>1</v>
      </c>
      <c r="U2322" s="1">
        <v>0</v>
      </c>
      <c r="V2322" s="1">
        <v>0</v>
      </c>
    </row>
    <row r="2323" spans="1:22" x14ac:dyDescent="0.35">
      <c r="A2323" s="1">
        <v>450104</v>
      </c>
      <c r="B2323" s="1" t="s">
        <v>2358</v>
      </c>
      <c r="C2323" s="1">
        <v>105251453</v>
      </c>
      <c r="D2323" s="1">
        <v>104</v>
      </c>
      <c r="E2323" s="1" t="s">
        <v>2480</v>
      </c>
      <c r="F2323" s="1" t="s">
        <v>245</v>
      </c>
      <c r="G2323" s="1" t="s">
        <v>289</v>
      </c>
      <c r="H2323" s="1" t="s">
        <v>916</v>
      </c>
      <c r="S2323" s="1">
        <v>45</v>
      </c>
      <c r="T2323" s="1">
        <v>1</v>
      </c>
      <c r="U2323" s="1">
        <v>0</v>
      </c>
      <c r="V2323" s="1">
        <v>0</v>
      </c>
    </row>
    <row r="2324" spans="1:22" x14ac:dyDescent="0.35">
      <c r="A2324" s="1">
        <v>460104</v>
      </c>
      <c r="B2324" s="1" t="s">
        <v>2359</v>
      </c>
      <c r="C2324" s="1">
        <v>105251453</v>
      </c>
      <c r="D2324" s="1">
        <v>104</v>
      </c>
      <c r="E2324" s="1" t="s">
        <v>2480</v>
      </c>
      <c r="F2324" s="1" t="s">
        <v>245</v>
      </c>
      <c r="G2324" s="1" t="s">
        <v>289</v>
      </c>
      <c r="H2324" s="1" t="s">
        <v>916</v>
      </c>
      <c r="S2324" s="1">
        <v>46</v>
      </c>
      <c r="T2324" s="1">
        <v>1</v>
      </c>
      <c r="U2324" s="1">
        <v>0</v>
      </c>
      <c r="V2324" s="1">
        <v>0</v>
      </c>
    </row>
    <row r="2325" spans="1:22" x14ac:dyDescent="0.35">
      <c r="A2325" s="1">
        <v>470104</v>
      </c>
      <c r="B2325" s="1" t="s">
        <v>2360</v>
      </c>
      <c r="C2325" s="1">
        <v>105251453</v>
      </c>
      <c r="D2325" s="1">
        <v>104</v>
      </c>
      <c r="E2325" s="1" t="s">
        <v>2480</v>
      </c>
      <c r="F2325" s="1" t="s">
        <v>245</v>
      </c>
      <c r="G2325" s="1" t="s">
        <v>289</v>
      </c>
      <c r="H2325" s="1" t="s">
        <v>916</v>
      </c>
      <c r="S2325" s="1">
        <v>47</v>
      </c>
      <c r="T2325" s="1">
        <v>1</v>
      </c>
      <c r="U2325" s="1">
        <v>0</v>
      </c>
      <c r="V2325" s="1">
        <v>0</v>
      </c>
    </row>
    <row r="2326" spans="1:22" x14ac:dyDescent="0.35">
      <c r="A2326" s="1">
        <v>480104</v>
      </c>
      <c r="B2326" s="1" t="s">
        <v>2361</v>
      </c>
      <c r="C2326" s="1">
        <v>105251453</v>
      </c>
      <c r="D2326" s="1">
        <v>104</v>
      </c>
      <c r="E2326" s="1" t="s">
        <v>2480</v>
      </c>
      <c r="F2326" s="1" t="s">
        <v>245</v>
      </c>
      <c r="G2326" s="1" t="s">
        <v>289</v>
      </c>
      <c r="H2326" s="1" t="s">
        <v>916</v>
      </c>
      <c r="S2326" s="1">
        <v>48</v>
      </c>
      <c r="T2326" s="1">
        <v>1</v>
      </c>
      <c r="U2326" s="1">
        <v>0</v>
      </c>
      <c r="V2326" s="1">
        <v>0</v>
      </c>
    </row>
    <row r="2327" spans="1:22" x14ac:dyDescent="0.35">
      <c r="A2327" s="1">
        <v>250528</v>
      </c>
      <c r="B2327" s="1" t="s">
        <v>2364</v>
      </c>
      <c r="C2327" s="1">
        <v>105252507</v>
      </c>
      <c r="D2327" s="1">
        <v>528</v>
      </c>
      <c r="E2327" s="1" t="s">
        <v>48</v>
      </c>
      <c r="F2327" s="1" t="s">
        <v>48</v>
      </c>
      <c r="G2327" s="1" t="s">
        <v>48</v>
      </c>
      <c r="H2327" s="1" t="s">
        <v>48</v>
      </c>
      <c r="S2327" s="1">
        <v>25</v>
      </c>
      <c r="T2327" s="1">
        <v>2</v>
      </c>
      <c r="U2327" s="1">
        <v>0</v>
      </c>
      <c r="V2327" s="1">
        <v>0</v>
      </c>
    </row>
    <row r="2328" spans="1:22" x14ac:dyDescent="0.35">
      <c r="A2328" s="1">
        <v>260528</v>
      </c>
      <c r="B2328" s="1" t="s">
        <v>2365</v>
      </c>
      <c r="C2328" s="1">
        <v>105252507</v>
      </c>
      <c r="D2328" s="1">
        <v>528</v>
      </c>
      <c r="E2328" s="1" t="s">
        <v>48</v>
      </c>
      <c r="F2328" s="1" t="s">
        <v>48</v>
      </c>
      <c r="G2328" s="1" t="s">
        <v>48</v>
      </c>
      <c r="H2328" s="1" t="s">
        <v>48</v>
      </c>
      <c r="S2328" s="1">
        <v>26</v>
      </c>
      <c r="T2328" s="1">
        <v>2</v>
      </c>
      <c r="U2328" s="1">
        <v>0</v>
      </c>
      <c r="V2328" s="1">
        <v>0</v>
      </c>
    </row>
    <row r="2329" spans="1:22" x14ac:dyDescent="0.35">
      <c r="A2329" s="1">
        <v>270528</v>
      </c>
      <c r="B2329" s="1" t="s">
        <v>2366</v>
      </c>
      <c r="C2329" s="1">
        <v>105252507</v>
      </c>
      <c r="D2329" s="1">
        <v>528</v>
      </c>
      <c r="E2329" s="1" t="s">
        <v>48</v>
      </c>
      <c r="F2329" s="1" t="s">
        <v>48</v>
      </c>
      <c r="G2329" s="1" t="s">
        <v>48</v>
      </c>
      <c r="H2329" s="1" t="s">
        <v>48</v>
      </c>
      <c r="S2329" s="1">
        <v>27</v>
      </c>
      <c r="T2329" s="1">
        <v>2</v>
      </c>
      <c r="U2329" s="1">
        <v>0</v>
      </c>
      <c r="V2329" s="1">
        <v>0</v>
      </c>
    </row>
    <row r="2330" spans="1:22" x14ac:dyDescent="0.35">
      <c r="A2330" s="1">
        <v>280528</v>
      </c>
      <c r="B2330" s="1" t="s">
        <v>2367</v>
      </c>
      <c r="C2330" s="1">
        <v>105252507</v>
      </c>
      <c r="D2330" s="1">
        <v>528</v>
      </c>
      <c r="E2330" s="1" t="s">
        <v>48</v>
      </c>
      <c r="F2330" s="1" t="s">
        <v>48</v>
      </c>
      <c r="G2330" s="1" t="s">
        <v>48</v>
      </c>
      <c r="H2330" s="1" t="s">
        <v>48</v>
      </c>
      <c r="S2330" s="1">
        <v>28</v>
      </c>
      <c r="T2330" s="1">
        <v>2</v>
      </c>
      <c r="U2330" s="1">
        <v>0</v>
      </c>
      <c r="V2330" s="1">
        <v>0</v>
      </c>
    </row>
    <row r="2331" spans="1:22" x14ac:dyDescent="0.35">
      <c r="A2331" s="1">
        <v>290528</v>
      </c>
      <c r="B2331" s="1" t="s">
        <v>2341</v>
      </c>
      <c r="C2331" s="1">
        <v>105252507</v>
      </c>
      <c r="D2331" s="1">
        <v>528</v>
      </c>
      <c r="E2331" s="1" t="s">
        <v>2481</v>
      </c>
      <c r="F2331" s="1" t="s">
        <v>245</v>
      </c>
      <c r="G2331" s="1" t="s">
        <v>289</v>
      </c>
      <c r="H2331" s="1" t="s">
        <v>2369</v>
      </c>
      <c r="S2331" s="1">
        <v>29</v>
      </c>
      <c r="T2331" s="1">
        <v>2</v>
      </c>
      <c r="U2331" s="1">
        <v>0</v>
      </c>
      <c r="V2331" s="1">
        <v>0</v>
      </c>
    </row>
    <row r="2332" spans="1:22" x14ac:dyDescent="0.35">
      <c r="A2332" s="1">
        <v>300528</v>
      </c>
      <c r="B2332" s="1" t="s">
        <v>2343</v>
      </c>
      <c r="C2332" s="1">
        <v>105252507</v>
      </c>
      <c r="D2332" s="1">
        <v>528</v>
      </c>
      <c r="E2332" s="1" t="s">
        <v>2481</v>
      </c>
      <c r="F2332" s="1" t="s">
        <v>245</v>
      </c>
      <c r="G2332" s="1" t="s">
        <v>289</v>
      </c>
      <c r="H2332" s="1" t="s">
        <v>2369</v>
      </c>
      <c r="S2332" s="1">
        <v>30</v>
      </c>
      <c r="T2332" s="1">
        <v>2</v>
      </c>
      <c r="U2332" s="1">
        <v>0</v>
      </c>
      <c r="V2332" s="1">
        <v>0</v>
      </c>
    </row>
    <row r="2333" spans="1:22" x14ac:dyDescent="0.35">
      <c r="A2333" s="1">
        <v>310528</v>
      </c>
      <c r="B2333" s="1" t="s">
        <v>2344</v>
      </c>
      <c r="C2333" s="1">
        <v>105252507</v>
      </c>
      <c r="D2333" s="1">
        <v>528</v>
      </c>
      <c r="E2333" s="1" t="s">
        <v>2481</v>
      </c>
      <c r="F2333" s="1" t="s">
        <v>245</v>
      </c>
      <c r="G2333" s="1" t="s">
        <v>289</v>
      </c>
      <c r="H2333" s="1" t="s">
        <v>2369</v>
      </c>
      <c r="S2333" s="1">
        <v>31</v>
      </c>
      <c r="T2333" s="1">
        <v>2</v>
      </c>
      <c r="U2333" s="1">
        <v>0</v>
      </c>
      <c r="V2333" s="1">
        <v>0</v>
      </c>
    </row>
    <row r="2334" spans="1:22" x14ac:dyDescent="0.35">
      <c r="A2334" s="1">
        <v>320528</v>
      </c>
      <c r="B2334" s="1" t="s">
        <v>2345</v>
      </c>
      <c r="C2334" s="1">
        <v>105252507</v>
      </c>
      <c r="D2334" s="1">
        <v>528</v>
      </c>
      <c r="E2334" s="1" t="s">
        <v>2481</v>
      </c>
      <c r="F2334" s="1" t="s">
        <v>245</v>
      </c>
      <c r="G2334" s="1" t="s">
        <v>289</v>
      </c>
      <c r="H2334" s="1" t="s">
        <v>2369</v>
      </c>
      <c r="S2334" s="1">
        <v>32</v>
      </c>
      <c r="T2334" s="1">
        <v>2</v>
      </c>
      <c r="U2334" s="1">
        <v>0</v>
      </c>
      <c r="V2334" s="1">
        <v>0</v>
      </c>
    </row>
    <row r="2335" spans="1:22" x14ac:dyDescent="0.35">
      <c r="A2335" s="1">
        <v>330528</v>
      </c>
      <c r="B2335" s="1" t="s">
        <v>2346</v>
      </c>
      <c r="C2335" s="1">
        <v>105252507</v>
      </c>
      <c r="D2335" s="1">
        <v>528</v>
      </c>
      <c r="E2335" s="1" t="s">
        <v>2481</v>
      </c>
      <c r="F2335" s="1" t="s">
        <v>245</v>
      </c>
      <c r="G2335" s="1" t="s">
        <v>289</v>
      </c>
      <c r="H2335" s="1" t="s">
        <v>2369</v>
      </c>
      <c r="S2335" s="1">
        <v>33</v>
      </c>
      <c r="T2335" s="1">
        <v>2</v>
      </c>
      <c r="U2335" s="1">
        <v>0</v>
      </c>
      <c r="V2335" s="1">
        <v>0</v>
      </c>
    </row>
    <row r="2336" spans="1:22" x14ac:dyDescent="0.35">
      <c r="A2336" s="1">
        <v>340528</v>
      </c>
      <c r="B2336" s="1" t="s">
        <v>2347</v>
      </c>
      <c r="C2336" s="1">
        <v>105252507</v>
      </c>
      <c r="D2336" s="1">
        <v>528</v>
      </c>
      <c r="E2336" s="1" t="s">
        <v>2481</v>
      </c>
      <c r="F2336" s="1" t="s">
        <v>245</v>
      </c>
      <c r="G2336" s="1" t="s">
        <v>289</v>
      </c>
      <c r="H2336" s="1" t="s">
        <v>2369</v>
      </c>
      <c r="S2336" s="1">
        <v>34</v>
      </c>
      <c r="T2336" s="1">
        <v>2</v>
      </c>
      <c r="U2336" s="1">
        <v>0</v>
      </c>
      <c r="V2336" s="1">
        <v>0</v>
      </c>
    </row>
    <row r="2337" spans="1:24" x14ac:dyDescent="0.35">
      <c r="A2337" s="1">
        <v>350528</v>
      </c>
      <c r="B2337" s="1" t="s">
        <v>2348</v>
      </c>
      <c r="C2337" s="1">
        <v>105252507</v>
      </c>
      <c r="D2337" s="1">
        <v>528</v>
      </c>
      <c r="E2337" s="1" t="s">
        <v>2481</v>
      </c>
      <c r="F2337" s="1" t="s">
        <v>245</v>
      </c>
      <c r="G2337" s="1" t="s">
        <v>289</v>
      </c>
      <c r="H2337" s="1" t="s">
        <v>2369</v>
      </c>
      <c r="S2337" s="1">
        <v>35</v>
      </c>
      <c r="T2337" s="1">
        <v>2</v>
      </c>
      <c r="U2337" s="1">
        <v>0</v>
      </c>
      <c r="V2337" s="1">
        <v>0</v>
      </c>
    </row>
    <row r="2338" spans="1:24" x14ac:dyDescent="0.35">
      <c r="A2338" s="1">
        <v>360528</v>
      </c>
      <c r="B2338" s="1" t="s">
        <v>2349</v>
      </c>
      <c r="C2338" s="1">
        <v>105252507</v>
      </c>
      <c r="D2338" s="1">
        <v>528</v>
      </c>
      <c r="E2338" s="1" t="s">
        <v>2481</v>
      </c>
      <c r="F2338" s="1" t="s">
        <v>245</v>
      </c>
      <c r="G2338" s="1" t="s">
        <v>289</v>
      </c>
      <c r="H2338" s="1" t="s">
        <v>2369</v>
      </c>
      <c r="S2338" s="1">
        <v>36</v>
      </c>
      <c r="T2338" s="1">
        <v>2</v>
      </c>
      <c r="U2338" s="1">
        <v>0</v>
      </c>
      <c r="V2338" s="1">
        <v>0</v>
      </c>
    </row>
    <row r="2339" spans="1:24" x14ac:dyDescent="0.35">
      <c r="A2339" s="1">
        <v>370528</v>
      </c>
      <c r="B2339" s="1" t="s">
        <v>2350</v>
      </c>
      <c r="C2339" s="1">
        <v>105252507</v>
      </c>
      <c r="D2339" s="1">
        <v>528</v>
      </c>
      <c r="E2339" s="1" t="s">
        <v>2481</v>
      </c>
      <c r="F2339" s="1" t="s">
        <v>245</v>
      </c>
      <c r="G2339" s="1" t="s">
        <v>289</v>
      </c>
      <c r="H2339" s="1" t="s">
        <v>2369</v>
      </c>
      <c r="S2339" s="1">
        <v>37</v>
      </c>
      <c r="T2339" s="1">
        <v>2</v>
      </c>
      <c r="U2339" s="1">
        <v>0</v>
      </c>
      <c r="V2339" s="1">
        <v>0</v>
      </c>
    </row>
    <row r="2340" spans="1:24" x14ac:dyDescent="0.35">
      <c r="A2340" s="1">
        <v>380528</v>
      </c>
      <c r="B2340" s="1" t="s">
        <v>2351</v>
      </c>
      <c r="C2340" s="1">
        <v>105252507</v>
      </c>
      <c r="D2340" s="1">
        <v>528</v>
      </c>
      <c r="E2340" s="1" t="s">
        <v>2481</v>
      </c>
      <c r="F2340" s="1" t="s">
        <v>245</v>
      </c>
      <c r="G2340" s="1" t="s">
        <v>289</v>
      </c>
      <c r="H2340" s="1" t="s">
        <v>2369</v>
      </c>
      <c r="J2340" s="1">
        <v>1350106</v>
      </c>
      <c r="S2340" s="1">
        <v>38</v>
      </c>
      <c r="T2340" s="1">
        <v>2</v>
      </c>
      <c r="U2340" s="1">
        <v>1350106</v>
      </c>
      <c r="V2340" s="1">
        <v>0</v>
      </c>
    </row>
    <row r="2341" spans="1:24" x14ac:dyDescent="0.35">
      <c r="A2341" s="1">
        <v>390528</v>
      </c>
      <c r="B2341" s="1" t="s">
        <v>2352</v>
      </c>
      <c r="C2341" s="1">
        <v>105252507</v>
      </c>
      <c r="D2341" s="1">
        <v>528</v>
      </c>
      <c r="E2341" s="1" t="s">
        <v>2481</v>
      </c>
      <c r="F2341" s="1" t="s">
        <v>245</v>
      </c>
      <c r="G2341" s="1" t="s">
        <v>289</v>
      </c>
      <c r="H2341" s="1" t="s">
        <v>2369</v>
      </c>
      <c r="J2341" s="1">
        <v>1582553</v>
      </c>
      <c r="R2341" s="1">
        <v>0.23244699835777283</v>
      </c>
      <c r="S2341" s="1">
        <v>39</v>
      </c>
      <c r="T2341" s="1">
        <v>2</v>
      </c>
      <c r="U2341" s="1">
        <v>1582553</v>
      </c>
      <c r="V2341" s="1">
        <v>0.23244699835777283</v>
      </c>
      <c r="W2341" s="1">
        <v>17.216943740844727</v>
      </c>
      <c r="X2341" s="1">
        <v>17.216943740844727</v>
      </c>
    </row>
    <row r="2342" spans="1:24" x14ac:dyDescent="0.35">
      <c r="A2342" s="1">
        <v>400528</v>
      </c>
      <c r="B2342" s="1" t="s">
        <v>2353</v>
      </c>
      <c r="C2342" s="1">
        <v>105252507</v>
      </c>
      <c r="D2342" s="1">
        <v>528</v>
      </c>
      <c r="E2342" s="1" t="s">
        <v>48</v>
      </c>
      <c r="F2342" s="1" t="s">
        <v>48</v>
      </c>
      <c r="G2342" s="1" t="s">
        <v>48</v>
      </c>
      <c r="H2342" s="1" t="s">
        <v>48</v>
      </c>
      <c r="S2342" s="1">
        <v>40</v>
      </c>
      <c r="T2342" s="1">
        <v>2</v>
      </c>
      <c r="U2342" s="1">
        <v>0</v>
      </c>
      <c r="V2342" s="1">
        <v>0</v>
      </c>
      <c r="W2342" s="1">
        <v>-100</v>
      </c>
      <c r="X2342" s="1">
        <v>-100</v>
      </c>
    </row>
    <row r="2343" spans="1:24" x14ac:dyDescent="0.35">
      <c r="A2343" s="1">
        <v>410528</v>
      </c>
      <c r="B2343" s="1" t="s">
        <v>2354</v>
      </c>
      <c r="C2343" s="1">
        <v>105252507</v>
      </c>
      <c r="D2343" s="1">
        <v>528</v>
      </c>
      <c r="E2343" s="1" t="s">
        <v>48</v>
      </c>
      <c r="F2343" s="1" t="s">
        <v>48</v>
      </c>
      <c r="G2343" s="1" t="s">
        <v>48</v>
      </c>
      <c r="H2343" s="1" t="s">
        <v>48</v>
      </c>
      <c r="S2343" s="1">
        <v>41</v>
      </c>
      <c r="T2343" s="1">
        <v>2</v>
      </c>
      <c r="U2343" s="1">
        <v>0</v>
      </c>
      <c r="V2343" s="1">
        <v>0</v>
      </c>
    </row>
    <row r="2344" spans="1:24" x14ac:dyDescent="0.35">
      <c r="A2344" s="1">
        <v>420528</v>
      </c>
      <c r="B2344" s="1" t="s">
        <v>2355</v>
      </c>
      <c r="C2344" s="1">
        <v>105252507</v>
      </c>
      <c r="D2344" s="1">
        <v>528</v>
      </c>
      <c r="E2344" s="1" t="s">
        <v>48</v>
      </c>
      <c r="F2344" s="1" t="s">
        <v>48</v>
      </c>
      <c r="G2344" s="1" t="s">
        <v>48</v>
      </c>
      <c r="H2344" s="1" t="s">
        <v>48</v>
      </c>
      <c r="S2344" s="1">
        <v>42</v>
      </c>
      <c r="T2344" s="1">
        <v>2</v>
      </c>
      <c r="U2344" s="1">
        <v>0</v>
      </c>
      <c r="V2344" s="1">
        <v>0</v>
      </c>
    </row>
    <row r="2345" spans="1:24" x14ac:dyDescent="0.35">
      <c r="A2345" s="1">
        <v>430528</v>
      </c>
      <c r="B2345" s="1" t="s">
        <v>2356</v>
      </c>
      <c r="C2345" s="1">
        <v>105252507</v>
      </c>
      <c r="D2345" s="1">
        <v>528</v>
      </c>
      <c r="E2345" s="1" t="s">
        <v>48</v>
      </c>
      <c r="F2345" s="1" t="s">
        <v>48</v>
      </c>
      <c r="G2345" s="1" t="s">
        <v>48</v>
      </c>
      <c r="H2345" s="1" t="s">
        <v>48</v>
      </c>
      <c r="S2345" s="1">
        <v>43</v>
      </c>
      <c r="T2345" s="1">
        <v>2</v>
      </c>
      <c r="U2345" s="1">
        <v>0</v>
      </c>
      <c r="V2345" s="1">
        <v>0</v>
      </c>
    </row>
    <row r="2346" spans="1:24" x14ac:dyDescent="0.35">
      <c r="A2346" s="1">
        <v>440528</v>
      </c>
      <c r="B2346" s="1" t="s">
        <v>2357</v>
      </c>
      <c r="C2346" s="1">
        <v>105252507</v>
      </c>
      <c r="D2346" s="1">
        <v>528</v>
      </c>
      <c r="E2346" s="1" t="s">
        <v>48</v>
      </c>
      <c r="F2346" s="1" t="s">
        <v>48</v>
      </c>
      <c r="G2346" s="1" t="s">
        <v>48</v>
      </c>
      <c r="H2346" s="1" t="s">
        <v>48</v>
      </c>
      <c r="S2346" s="1">
        <v>44</v>
      </c>
      <c r="T2346" s="1">
        <v>2</v>
      </c>
      <c r="U2346" s="1">
        <v>0</v>
      </c>
      <c r="V2346" s="1">
        <v>0</v>
      </c>
    </row>
    <row r="2347" spans="1:24" x14ac:dyDescent="0.35">
      <c r="A2347" s="1">
        <v>450528</v>
      </c>
      <c r="B2347" s="1" t="s">
        <v>2358</v>
      </c>
      <c r="C2347" s="1">
        <v>105252507</v>
      </c>
      <c r="D2347" s="1">
        <v>528</v>
      </c>
      <c r="E2347" s="1" t="s">
        <v>48</v>
      </c>
      <c r="F2347" s="1" t="s">
        <v>48</v>
      </c>
      <c r="G2347" s="1" t="s">
        <v>48</v>
      </c>
      <c r="H2347" s="1" t="s">
        <v>48</v>
      </c>
      <c r="S2347" s="1">
        <v>45</v>
      </c>
      <c r="T2347" s="1">
        <v>2</v>
      </c>
      <c r="U2347" s="1">
        <v>0</v>
      </c>
      <c r="V2347" s="1">
        <v>0</v>
      </c>
    </row>
    <row r="2348" spans="1:24" x14ac:dyDescent="0.35">
      <c r="A2348" s="1">
        <v>460528</v>
      </c>
      <c r="B2348" s="1" t="s">
        <v>2359</v>
      </c>
      <c r="C2348" s="1">
        <v>105252507</v>
      </c>
      <c r="D2348" s="1">
        <v>528</v>
      </c>
      <c r="E2348" s="1" t="s">
        <v>48</v>
      </c>
      <c r="F2348" s="1" t="s">
        <v>48</v>
      </c>
      <c r="G2348" s="1" t="s">
        <v>48</v>
      </c>
      <c r="H2348" s="1" t="s">
        <v>48</v>
      </c>
      <c r="S2348" s="1">
        <v>46</v>
      </c>
      <c r="T2348" s="1">
        <v>2</v>
      </c>
      <c r="U2348" s="1">
        <v>0</v>
      </c>
      <c r="V2348" s="1">
        <v>0</v>
      </c>
    </row>
    <row r="2349" spans="1:24" x14ac:dyDescent="0.35">
      <c r="A2349" s="1">
        <v>470528</v>
      </c>
      <c r="B2349" s="1" t="s">
        <v>2360</v>
      </c>
      <c r="C2349" s="1">
        <v>105252507</v>
      </c>
      <c r="D2349" s="1">
        <v>528</v>
      </c>
      <c r="E2349" s="1" t="s">
        <v>48</v>
      </c>
      <c r="F2349" s="1" t="s">
        <v>48</v>
      </c>
      <c r="G2349" s="1" t="s">
        <v>48</v>
      </c>
      <c r="H2349" s="1" t="s">
        <v>48</v>
      </c>
      <c r="S2349" s="1">
        <v>47</v>
      </c>
      <c r="T2349" s="1">
        <v>2</v>
      </c>
      <c r="U2349" s="1">
        <v>0</v>
      </c>
      <c r="V2349" s="1">
        <v>0</v>
      </c>
    </row>
    <row r="2350" spans="1:24" x14ac:dyDescent="0.35">
      <c r="A2350" s="1">
        <v>290140</v>
      </c>
      <c r="B2350" s="1" t="s">
        <v>2341</v>
      </c>
      <c r="C2350" s="1">
        <v>105252602</v>
      </c>
      <c r="D2350" s="1">
        <v>140</v>
      </c>
      <c r="E2350" s="1" t="s">
        <v>2482</v>
      </c>
      <c r="F2350" s="1" t="s">
        <v>245</v>
      </c>
      <c r="G2350" s="1" t="s">
        <v>289</v>
      </c>
      <c r="H2350" s="1" t="s">
        <v>916</v>
      </c>
      <c r="I2350" s="1">
        <v>10029256.609999999</v>
      </c>
      <c r="J2350" s="1">
        <v>928772.01</v>
      </c>
      <c r="K2350" s="1">
        <v>2602655</v>
      </c>
      <c r="L2350" s="1">
        <v>59910692</v>
      </c>
      <c r="S2350" s="1">
        <v>29</v>
      </c>
      <c r="T2350" s="1">
        <v>1</v>
      </c>
      <c r="U2350" s="1">
        <v>73471376</v>
      </c>
      <c r="V2350" s="1">
        <v>0</v>
      </c>
    </row>
    <row r="2351" spans="1:24" x14ac:dyDescent="0.35">
      <c r="A2351" s="1">
        <v>300140</v>
      </c>
      <c r="B2351" s="1" t="s">
        <v>2343</v>
      </c>
      <c r="C2351" s="1">
        <v>105252602</v>
      </c>
      <c r="D2351" s="1">
        <v>140</v>
      </c>
      <c r="E2351" s="1" t="s">
        <v>2482</v>
      </c>
      <c r="F2351" s="1" t="s">
        <v>245</v>
      </c>
      <c r="G2351" s="1" t="s">
        <v>289</v>
      </c>
      <c r="H2351" s="1" t="s">
        <v>916</v>
      </c>
      <c r="I2351" s="1">
        <v>10215969</v>
      </c>
      <c r="J2351" s="1">
        <v>818464</v>
      </c>
      <c r="K2351" s="1">
        <v>2602655</v>
      </c>
      <c r="L2351" s="1">
        <v>63209896</v>
      </c>
      <c r="M2351" s="1">
        <v>3.2992041110992432</v>
      </c>
      <c r="N2351" s="1">
        <v>5.5068702697753906</v>
      </c>
      <c r="O2351" s="1">
        <v>0.18671238422393799</v>
      </c>
      <c r="P2351" s="1">
        <v>1.8616772890090942</v>
      </c>
      <c r="Q2351" s="1">
        <v>0</v>
      </c>
      <c r="R2351" s="1">
        <v>-0.11030800640583038</v>
      </c>
      <c r="S2351" s="1">
        <v>30</v>
      </c>
      <c r="T2351" s="1">
        <v>1</v>
      </c>
      <c r="U2351" s="1">
        <v>76846984</v>
      </c>
      <c r="V2351" s="1">
        <v>3.3756084442138672</v>
      </c>
      <c r="W2351" s="1">
        <v>4.5944533348083496</v>
      </c>
      <c r="X2351" s="1">
        <v>4.5944533348083496</v>
      </c>
    </row>
    <row r="2352" spans="1:24" x14ac:dyDescent="0.35">
      <c r="A2352" s="1">
        <v>310140</v>
      </c>
      <c r="B2352" s="1" t="s">
        <v>2344</v>
      </c>
      <c r="C2352" s="1">
        <v>105252602</v>
      </c>
      <c r="D2352" s="1">
        <v>140</v>
      </c>
      <c r="E2352" s="1" t="s">
        <v>2482</v>
      </c>
      <c r="F2352" s="1" t="s">
        <v>245</v>
      </c>
      <c r="G2352" s="1" t="s">
        <v>289</v>
      </c>
      <c r="H2352" s="1" t="s">
        <v>916</v>
      </c>
      <c r="I2352" s="1">
        <v>10464272</v>
      </c>
      <c r="J2352" s="1">
        <v>789665</v>
      </c>
      <c r="K2352" s="1">
        <v>2602655</v>
      </c>
      <c r="L2352" s="1">
        <v>64264148</v>
      </c>
      <c r="M2352" s="1">
        <v>1.054252028465271</v>
      </c>
      <c r="N2352" s="1">
        <v>1.6678590774536133</v>
      </c>
      <c r="O2352" s="1">
        <v>0.24830299615859985</v>
      </c>
      <c r="P2352" s="1">
        <v>2.4305379390716553</v>
      </c>
      <c r="Q2352" s="1">
        <v>0</v>
      </c>
      <c r="R2352" s="1">
        <v>-2.8798999264836311E-2</v>
      </c>
      <c r="S2352" s="1">
        <v>31</v>
      </c>
      <c r="T2352" s="1">
        <v>1</v>
      </c>
      <c r="U2352" s="1">
        <v>78120736</v>
      </c>
      <c r="V2352" s="1">
        <v>1.2737560272216797</v>
      </c>
      <c r="W2352" s="1">
        <v>1.6575171947479248</v>
      </c>
      <c r="X2352" s="1">
        <v>1.6575171947479248</v>
      </c>
    </row>
    <row r="2353" spans="1:24" x14ac:dyDescent="0.35">
      <c r="A2353" s="1">
        <v>320140</v>
      </c>
      <c r="B2353" s="1" t="s">
        <v>2345</v>
      </c>
      <c r="C2353" s="1">
        <v>105252602</v>
      </c>
      <c r="D2353" s="1">
        <v>140</v>
      </c>
      <c r="E2353" s="1" t="s">
        <v>2482</v>
      </c>
      <c r="F2353" s="1" t="s">
        <v>245</v>
      </c>
      <c r="G2353" s="1" t="s">
        <v>289</v>
      </c>
      <c r="H2353" s="1" t="s">
        <v>916</v>
      </c>
      <c r="I2353" s="1">
        <v>10929648</v>
      </c>
      <c r="J2353" s="1">
        <v>1038637</v>
      </c>
      <c r="K2353" s="1">
        <v>2602655</v>
      </c>
      <c r="L2353" s="1">
        <v>79309304</v>
      </c>
      <c r="M2353" s="1">
        <v>15.04515552520752</v>
      </c>
      <c r="N2353" s="1">
        <v>23.411430358886719</v>
      </c>
      <c r="O2353" s="1">
        <v>0.46537598967552185</v>
      </c>
      <c r="P2353" s="1">
        <v>4.4472851753234863</v>
      </c>
      <c r="Q2353" s="1">
        <v>0</v>
      </c>
      <c r="R2353" s="1">
        <v>0.24897199869155884</v>
      </c>
      <c r="S2353" s="1">
        <v>32</v>
      </c>
      <c r="T2353" s="1">
        <v>1</v>
      </c>
      <c r="U2353" s="1">
        <v>93880240</v>
      </c>
      <c r="V2353" s="1">
        <v>15.759503364562988</v>
      </c>
      <c r="W2353" s="1">
        <v>20.17326545715332</v>
      </c>
      <c r="X2353" s="1">
        <v>20.17326545715332</v>
      </c>
    </row>
    <row r="2354" spans="1:24" x14ac:dyDescent="0.35">
      <c r="A2354" s="1">
        <v>330140</v>
      </c>
      <c r="B2354" s="1" t="s">
        <v>2346</v>
      </c>
      <c r="C2354" s="1">
        <v>105252602</v>
      </c>
      <c r="D2354" s="1">
        <v>140</v>
      </c>
      <c r="E2354" s="1" t="s">
        <v>2482</v>
      </c>
      <c r="F2354" s="1" t="s">
        <v>245</v>
      </c>
      <c r="G2354" s="1" t="s">
        <v>289</v>
      </c>
      <c r="H2354" s="1" t="s">
        <v>916</v>
      </c>
      <c r="I2354" s="1">
        <v>11322932.619999999</v>
      </c>
      <c r="J2354" s="1">
        <v>1073634</v>
      </c>
      <c r="K2354" s="1">
        <v>2602655</v>
      </c>
      <c r="L2354" s="1">
        <v>81822616</v>
      </c>
      <c r="M2354" s="1">
        <v>2.5133121013641357</v>
      </c>
      <c r="N2354" s="1">
        <v>3.1690001487731934</v>
      </c>
      <c r="O2354" s="1">
        <v>0.39328461885452271</v>
      </c>
      <c r="P2354" s="1">
        <v>3.5983283519744873</v>
      </c>
      <c r="Q2354" s="1">
        <v>0</v>
      </c>
      <c r="R2354" s="1">
        <v>3.499700129032135E-2</v>
      </c>
      <c r="S2354" s="1">
        <v>33</v>
      </c>
      <c r="T2354" s="1">
        <v>1</v>
      </c>
      <c r="U2354" s="1">
        <v>96821840</v>
      </c>
      <c r="V2354" s="1">
        <v>2.9415936470031738</v>
      </c>
      <c r="W2354" s="1">
        <v>3.1333537101745605</v>
      </c>
      <c r="X2354" s="1">
        <v>3.1333537101745605</v>
      </c>
    </row>
    <row r="2355" spans="1:24" x14ac:dyDescent="0.35">
      <c r="A2355" s="1">
        <v>340140</v>
      </c>
      <c r="B2355" s="1" t="s">
        <v>2347</v>
      </c>
      <c r="C2355" s="1">
        <v>105252602</v>
      </c>
      <c r="D2355" s="1">
        <v>140</v>
      </c>
      <c r="E2355" s="1" t="s">
        <v>2482</v>
      </c>
      <c r="F2355" s="1" t="s">
        <v>245</v>
      </c>
      <c r="G2355" s="1" t="s">
        <v>289</v>
      </c>
      <c r="H2355" s="1" t="s">
        <v>916</v>
      </c>
      <c r="I2355" s="1">
        <v>11297457</v>
      </c>
      <c r="J2355" s="1">
        <v>1035887</v>
      </c>
      <c r="K2355" s="1">
        <v>2602655</v>
      </c>
      <c r="L2355" s="1">
        <v>81822512</v>
      </c>
      <c r="M2355" s="1">
        <v>-1.0399999882793054E-4</v>
      </c>
      <c r="N2355" s="1">
        <v>-1.2710422743111849E-4</v>
      </c>
      <c r="O2355" s="1">
        <v>-2.5475619360804558E-2</v>
      </c>
      <c r="P2355" s="1">
        <v>-0.22499136626720428</v>
      </c>
      <c r="Q2355" s="1">
        <v>0</v>
      </c>
      <c r="R2355" s="1">
        <v>-3.774699941277504E-2</v>
      </c>
      <c r="S2355" s="1">
        <v>34</v>
      </c>
      <c r="T2355" s="1">
        <v>1</v>
      </c>
      <c r="U2355" s="1">
        <v>96758512</v>
      </c>
      <c r="V2355" s="1">
        <v>-6.3326619565486908E-2</v>
      </c>
      <c r="W2355" s="1">
        <v>-6.5406732261180878E-2</v>
      </c>
      <c r="X2355" s="1">
        <v>-6.5406732261180878E-2</v>
      </c>
    </row>
    <row r="2356" spans="1:24" x14ac:dyDescent="0.35">
      <c r="A2356" s="1">
        <v>350140</v>
      </c>
      <c r="B2356" s="1" t="s">
        <v>2348</v>
      </c>
      <c r="C2356" s="1">
        <v>105252602</v>
      </c>
      <c r="D2356" s="1">
        <v>140</v>
      </c>
      <c r="E2356" s="1" t="s">
        <v>2482</v>
      </c>
      <c r="F2356" s="1" t="s">
        <v>245</v>
      </c>
      <c r="G2356" s="1" t="s">
        <v>289</v>
      </c>
      <c r="H2356" s="1" t="s">
        <v>916</v>
      </c>
      <c r="I2356" s="1">
        <v>11783835</v>
      </c>
      <c r="J2356" s="1">
        <v>468129</v>
      </c>
      <c r="K2356" s="1">
        <v>2602655</v>
      </c>
      <c r="L2356" s="1">
        <v>88302624</v>
      </c>
      <c r="M2356" s="1">
        <v>6.4801120758056641</v>
      </c>
      <c r="N2356" s="1">
        <v>7.9197177886962891</v>
      </c>
      <c r="O2356" s="1">
        <v>0.486378014087677</v>
      </c>
      <c r="P2356" s="1">
        <v>4.305199146270752</v>
      </c>
      <c r="Q2356" s="1">
        <v>0</v>
      </c>
      <c r="R2356" s="1">
        <v>-0.56775802373886108</v>
      </c>
      <c r="S2356" s="1">
        <v>35</v>
      </c>
      <c r="T2356" s="1">
        <v>1</v>
      </c>
      <c r="U2356" s="1">
        <v>103157240</v>
      </c>
      <c r="V2356" s="1">
        <v>6.3987321853637695</v>
      </c>
      <c r="W2356" s="1">
        <v>6.6130905151367188</v>
      </c>
      <c r="X2356" s="1">
        <v>6.6130905151367188</v>
      </c>
    </row>
    <row r="2357" spans="1:24" x14ac:dyDescent="0.35">
      <c r="A2357" s="1">
        <v>360140</v>
      </c>
      <c r="B2357" s="1" t="s">
        <v>2349</v>
      </c>
      <c r="C2357" s="1">
        <v>105252602</v>
      </c>
      <c r="D2357" s="1">
        <v>140</v>
      </c>
      <c r="E2357" s="1" t="s">
        <v>2482</v>
      </c>
      <c r="F2357" s="1" t="s">
        <v>245</v>
      </c>
      <c r="G2357" s="1" t="s">
        <v>289</v>
      </c>
      <c r="H2357" s="1" t="s">
        <v>916</v>
      </c>
      <c r="I2357" s="1">
        <v>13150993.65</v>
      </c>
      <c r="J2357" s="1">
        <v>1446212</v>
      </c>
      <c r="K2357" s="1">
        <v>3102655</v>
      </c>
      <c r="L2357" s="1">
        <v>97430376</v>
      </c>
      <c r="M2357" s="1">
        <v>9.1277523040771484</v>
      </c>
      <c r="N2357" s="1">
        <v>10.336897850036621</v>
      </c>
      <c r="O2357" s="1">
        <v>1.3671586513519287</v>
      </c>
      <c r="P2357" s="1">
        <v>11.601984024047852</v>
      </c>
      <c r="Q2357" s="1">
        <v>0.5</v>
      </c>
      <c r="R2357" s="1">
        <v>0.97808301448822021</v>
      </c>
      <c r="S2357" s="1">
        <v>36</v>
      </c>
      <c r="T2357" s="1">
        <v>1</v>
      </c>
      <c r="U2357" s="1">
        <v>115130240</v>
      </c>
      <c r="V2357" s="1">
        <v>11.972993850708008</v>
      </c>
      <c r="W2357" s="1">
        <v>11.606553077697754</v>
      </c>
      <c r="X2357" s="1">
        <v>11.606553077697754</v>
      </c>
    </row>
    <row r="2358" spans="1:24" x14ac:dyDescent="0.35">
      <c r="A2358" s="1">
        <v>370140</v>
      </c>
      <c r="B2358" s="1" t="s">
        <v>2350</v>
      </c>
      <c r="C2358" s="1">
        <v>105252602</v>
      </c>
      <c r="D2358" s="1">
        <v>140</v>
      </c>
      <c r="E2358" s="1" t="s">
        <v>2482</v>
      </c>
      <c r="F2358" s="1" t="s">
        <v>245</v>
      </c>
      <c r="G2358" s="1" t="s">
        <v>289</v>
      </c>
      <c r="H2358" s="1" t="s">
        <v>916</v>
      </c>
      <c r="I2358" s="1">
        <v>13991142.609999999</v>
      </c>
      <c r="J2358" s="1">
        <v>1279374.08</v>
      </c>
      <c r="K2358" s="1">
        <v>2602655</v>
      </c>
      <c r="L2358" s="1">
        <v>115534872</v>
      </c>
      <c r="M2358" s="1">
        <v>18.104496002197266</v>
      </c>
      <c r="N2358" s="1">
        <v>18.58198356628418</v>
      </c>
      <c r="O2358" s="1">
        <v>0.84014898538589478</v>
      </c>
      <c r="P2358" s="1">
        <v>6.3884825706481934</v>
      </c>
      <c r="Q2358" s="1">
        <v>-0.5</v>
      </c>
      <c r="R2358" s="1">
        <v>-0.1668379157781601</v>
      </c>
      <c r="S2358" s="1">
        <v>37</v>
      </c>
      <c r="T2358" s="1">
        <v>1</v>
      </c>
      <c r="U2358" s="1">
        <v>133408048</v>
      </c>
      <c r="V2358" s="1">
        <v>18.277807235717773</v>
      </c>
      <c r="W2358" s="1">
        <v>15.875766754150391</v>
      </c>
      <c r="X2358" s="1">
        <v>15.875766754150391</v>
      </c>
    </row>
    <row r="2359" spans="1:24" x14ac:dyDescent="0.35">
      <c r="A2359" s="1">
        <v>380140</v>
      </c>
      <c r="B2359" s="1" t="s">
        <v>2351</v>
      </c>
      <c r="C2359" s="1">
        <v>105252602</v>
      </c>
      <c r="D2359" s="1">
        <v>140</v>
      </c>
      <c r="E2359" s="1" t="s">
        <v>2482</v>
      </c>
      <c r="F2359" s="1" t="s">
        <v>245</v>
      </c>
      <c r="G2359" s="1" t="s">
        <v>289</v>
      </c>
      <c r="H2359" s="1" t="s">
        <v>916</v>
      </c>
      <c r="I2359" s="1">
        <v>14924006</v>
      </c>
      <c r="K2359" s="1">
        <v>13726409</v>
      </c>
      <c r="L2359" s="1">
        <v>120649696</v>
      </c>
      <c r="M2359" s="1">
        <v>5.1148238182067871</v>
      </c>
      <c r="N2359" s="1">
        <v>4.4270825386047363</v>
      </c>
      <c r="O2359" s="1">
        <v>0.93286341428756714</v>
      </c>
      <c r="P2359" s="1">
        <v>6.6675281524658203</v>
      </c>
      <c r="Q2359" s="1">
        <v>11.123753547668457</v>
      </c>
      <c r="S2359" s="1">
        <v>38</v>
      </c>
      <c r="T2359" s="1">
        <v>1</v>
      </c>
      <c r="U2359" s="1">
        <v>149300112</v>
      </c>
      <c r="V2359" s="1">
        <v>17.171440124511719</v>
      </c>
      <c r="W2359" s="1">
        <v>11.912372589111328</v>
      </c>
      <c r="X2359" s="1">
        <v>11.912372589111328</v>
      </c>
    </row>
    <row r="2360" spans="1:24" x14ac:dyDescent="0.35">
      <c r="A2360" s="1">
        <v>390140</v>
      </c>
      <c r="B2360" s="1" t="s">
        <v>2352</v>
      </c>
      <c r="C2360" s="1">
        <v>105252602</v>
      </c>
      <c r="D2360" s="1">
        <v>140</v>
      </c>
      <c r="E2360" s="1" t="s">
        <v>2482</v>
      </c>
      <c r="F2360" s="1" t="s">
        <v>245</v>
      </c>
      <c r="G2360" s="1" t="s">
        <v>289</v>
      </c>
      <c r="H2360" s="1" t="s">
        <v>916</v>
      </c>
      <c r="I2360" s="1">
        <v>15396688</v>
      </c>
      <c r="K2360" s="1">
        <v>24844362</v>
      </c>
      <c r="L2360" s="1">
        <v>122757816</v>
      </c>
      <c r="M2360" s="1">
        <v>2.1081199645996094</v>
      </c>
      <c r="N2360" s="1">
        <v>1.7473064661026001</v>
      </c>
      <c r="O2360" s="1">
        <v>0.47268199920654297</v>
      </c>
      <c r="P2360" s="1">
        <v>3.1672594547271729</v>
      </c>
      <c r="Q2360" s="1">
        <v>11.117953300476074</v>
      </c>
      <c r="S2360" s="1">
        <v>39</v>
      </c>
      <c r="T2360" s="1">
        <v>1</v>
      </c>
      <c r="U2360" s="1">
        <v>162998864</v>
      </c>
      <c r="V2360" s="1">
        <v>13.698755264282227</v>
      </c>
      <c r="W2360" s="1">
        <v>9.1753129959106445</v>
      </c>
      <c r="X2360" s="1">
        <v>9.1753129959106445</v>
      </c>
    </row>
    <row r="2361" spans="1:24" x14ac:dyDescent="0.35">
      <c r="A2361" s="1">
        <v>400140</v>
      </c>
      <c r="B2361" s="1" t="s">
        <v>2353</v>
      </c>
      <c r="C2361" s="1">
        <v>105252602</v>
      </c>
      <c r="D2361" s="1">
        <v>140</v>
      </c>
      <c r="E2361" s="1" t="s">
        <v>2482</v>
      </c>
      <c r="F2361" s="1" t="s">
        <v>245</v>
      </c>
      <c r="G2361" s="1" t="s">
        <v>289</v>
      </c>
      <c r="H2361" s="1" t="s">
        <v>916</v>
      </c>
      <c r="S2361" s="1">
        <v>40</v>
      </c>
      <c r="T2361" s="1">
        <v>1</v>
      </c>
      <c r="U2361" s="1">
        <v>0</v>
      </c>
      <c r="V2361" s="1">
        <v>0</v>
      </c>
      <c r="W2361" s="1">
        <v>-100</v>
      </c>
      <c r="X2361" s="1">
        <v>-100</v>
      </c>
    </row>
    <row r="2362" spans="1:24" x14ac:dyDescent="0.35">
      <c r="A2362" s="1">
        <v>410140</v>
      </c>
      <c r="B2362" s="1" t="s">
        <v>2354</v>
      </c>
      <c r="C2362" s="1">
        <v>105252602</v>
      </c>
      <c r="D2362" s="1">
        <v>140</v>
      </c>
      <c r="E2362" s="1" t="s">
        <v>2482</v>
      </c>
      <c r="F2362" s="1" t="s">
        <v>245</v>
      </c>
      <c r="G2362" s="1" t="s">
        <v>289</v>
      </c>
      <c r="H2362" s="1" t="s">
        <v>916</v>
      </c>
      <c r="S2362" s="1">
        <v>41</v>
      </c>
      <c r="T2362" s="1">
        <v>1</v>
      </c>
      <c r="U2362" s="1">
        <v>0</v>
      </c>
      <c r="V2362" s="1">
        <v>0</v>
      </c>
    </row>
    <row r="2363" spans="1:24" x14ac:dyDescent="0.35">
      <c r="A2363" s="1">
        <v>420140</v>
      </c>
      <c r="B2363" s="1" t="s">
        <v>2355</v>
      </c>
      <c r="C2363" s="1">
        <v>105252602</v>
      </c>
      <c r="D2363" s="1">
        <v>140</v>
      </c>
      <c r="E2363" s="1" t="s">
        <v>2482</v>
      </c>
      <c r="F2363" s="1" t="s">
        <v>245</v>
      </c>
      <c r="G2363" s="1" t="s">
        <v>289</v>
      </c>
      <c r="H2363" s="1" t="s">
        <v>916</v>
      </c>
      <c r="S2363" s="1">
        <v>42</v>
      </c>
      <c r="T2363" s="1">
        <v>1</v>
      </c>
      <c r="U2363" s="1">
        <v>0</v>
      </c>
      <c r="V2363" s="1">
        <v>0</v>
      </c>
    </row>
    <row r="2364" spans="1:24" x14ac:dyDescent="0.35">
      <c r="A2364" s="1">
        <v>430140</v>
      </c>
      <c r="B2364" s="1" t="s">
        <v>2356</v>
      </c>
      <c r="C2364" s="1">
        <v>105252602</v>
      </c>
      <c r="D2364" s="1">
        <v>140</v>
      </c>
      <c r="E2364" s="1" t="s">
        <v>2482</v>
      </c>
      <c r="F2364" s="1" t="s">
        <v>245</v>
      </c>
      <c r="G2364" s="1" t="s">
        <v>289</v>
      </c>
      <c r="H2364" s="1" t="s">
        <v>916</v>
      </c>
      <c r="S2364" s="1">
        <v>43</v>
      </c>
      <c r="T2364" s="1">
        <v>1</v>
      </c>
      <c r="U2364" s="1">
        <v>0</v>
      </c>
      <c r="V2364" s="1">
        <v>0</v>
      </c>
    </row>
    <row r="2365" spans="1:24" x14ac:dyDescent="0.35">
      <c r="A2365" s="1">
        <v>440140</v>
      </c>
      <c r="B2365" s="1" t="s">
        <v>2357</v>
      </c>
      <c r="C2365" s="1">
        <v>105252602</v>
      </c>
      <c r="D2365" s="1">
        <v>140</v>
      </c>
      <c r="E2365" s="1" t="s">
        <v>2482</v>
      </c>
      <c r="F2365" s="1" t="s">
        <v>245</v>
      </c>
      <c r="G2365" s="1" t="s">
        <v>289</v>
      </c>
      <c r="H2365" s="1" t="s">
        <v>916</v>
      </c>
      <c r="S2365" s="1">
        <v>44</v>
      </c>
      <c r="T2365" s="1">
        <v>1</v>
      </c>
      <c r="U2365" s="1">
        <v>0</v>
      </c>
      <c r="V2365" s="1">
        <v>0</v>
      </c>
    </row>
    <row r="2366" spans="1:24" x14ac:dyDescent="0.35">
      <c r="A2366" s="1">
        <v>450140</v>
      </c>
      <c r="B2366" s="1" t="s">
        <v>2358</v>
      </c>
      <c r="C2366" s="1">
        <v>105252602</v>
      </c>
      <c r="D2366" s="1">
        <v>140</v>
      </c>
      <c r="E2366" s="1" t="s">
        <v>2482</v>
      </c>
      <c r="F2366" s="1" t="s">
        <v>245</v>
      </c>
      <c r="G2366" s="1" t="s">
        <v>289</v>
      </c>
      <c r="H2366" s="1" t="s">
        <v>916</v>
      </c>
      <c r="S2366" s="1">
        <v>45</v>
      </c>
      <c r="T2366" s="1">
        <v>1</v>
      </c>
      <c r="U2366" s="1">
        <v>0</v>
      </c>
      <c r="V2366" s="1">
        <v>0</v>
      </c>
    </row>
    <row r="2367" spans="1:24" x14ac:dyDescent="0.35">
      <c r="A2367" s="1">
        <v>460140</v>
      </c>
      <c r="B2367" s="1" t="s">
        <v>2359</v>
      </c>
      <c r="C2367" s="1">
        <v>105252602</v>
      </c>
      <c r="D2367" s="1">
        <v>140</v>
      </c>
      <c r="E2367" s="1" t="s">
        <v>2482</v>
      </c>
      <c r="F2367" s="1" t="s">
        <v>245</v>
      </c>
      <c r="G2367" s="1" t="s">
        <v>289</v>
      </c>
      <c r="H2367" s="1" t="s">
        <v>916</v>
      </c>
      <c r="S2367" s="1">
        <v>46</v>
      </c>
      <c r="T2367" s="1">
        <v>1</v>
      </c>
      <c r="U2367" s="1">
        <v>0</v>
      </c>
      <c r="V2367" s="1">
        <v>0</v>
      </c>
    </row>
    <row r="2368" spans="1:24" x14ac:dyDescent="0.35">
      <c r="A2368" s="1">
        <v>470140</v>
      </c>
      <c r="B2368" s="1" t="s">
        <v>2360</v>
      </c>
      <c r="C2368" s="1">
        <v>105252602</v>
      </c>
      <c r="D2368" s="1">
        <v>140</v>
      </c>
      <c r="E2368" s="1" t="s">
        <v>2482</v>
      </c>
      <c r="F2368" s="1" t="s">
        <v>245</v>
      </c>
      <c r="G2368" s="1" t="s">
        <v>289</v>
      </c>
      <c r="H2368" s="1" t="s">
        <v>916</v>
      </c>
      <c r="S2368" s="1">
        <v>47</v>
      </c>
      <c r="T2368" s="1">
        <v>1</v>
      </c>
      <c r="U2368" s="1">
        <v>0</v>
      </c>
      <c r="V2368" s="1">
        <v>0</v>
      </c>
    </row>
    <row r="2369" spans="1:24" x14ac:dyDescent="0.35">
      <c r="A2369" s="1">
        <v>480140</v>
      </c>
      <c r="B2369" s="1" t="s">
        <v>2361</v>
      </c>
      <c r="C2369" s="1">
        <v>105252602</v>
      </c>
      <c r="D2369" s="1">
        <v>140</v>
      </c>
      <c r="E2369" s="1" t="s">
        <v>2482</v>
      </c>
      <c r="F2369" s="1" t="s">
        <v>245</v>
      </c>
      <c r="G2369" s="1" t="s">
        <v>289</v>
      </c>
      <c r="H2369" s="1" t="s">
        <v>916</v>
      </c>
      <c r="S2369" s="1">
        <v>48</v>
      </c>
      <c r="T2369" s="1">
        <v>1</v>
      </c>
      <c r="U2369" s="1">
        <v>0</v>
      </c>
      <c r="V2369" s="1">
        <v>0</v>
      </c>
    </row>
    <row r="2370" spans="1:24" x14ac:dyDescent="0.35">
      <c r="A2370" s="1">
        <v>250529</v>
      </c>
      <c r="B2370" s="1" t="s">
        <v>2364</v>
      </c>
      <c r="C2370" s="1">
        <v>105252807</v>
      </c>
      <c r="D2370" s="1">
        <v>529</v>
      </c>
      <c r="E2370" s="1" t="s">
        <v>48</v>
      </c>
      <c r="F2370" s="1" t="s">
        <v>48</v>
      </c>
      <c r="G2370" s="1" t="s">
        <v>48</v>
      </c>
      <c r="H2370" s="1" t="s">
        <v>48</v>
      </c>
      <c r="S2370" s="1">
        <v>25</v>
      </c>
      <c r="T2370" s="1">
        <v>2</v>
      </c>
      <c r="U2370" s="1">
        <v>0</v>
      </c>
      <c r="V2370" s="1">
        <v>0</v>
      </c>
    </row>
    <row r="2371" spans="1:24" x14ac:dyDescent="0.35">
      <c r="A2371" s="1">
        <v>260529</v>
      </c>
      <c r="B2371" s="1" t="s">
        <v>2365</v>
      </c>
      <c r="C2371" s="1">
        <v>105252807</v>
      </c>
      <c r="D2371" s="1">
        <v>529</v>
      </c>
      <c r="E2371" s="1" t="s">
        <v>48</v>
      </c>
      <c r="F2371" s="1" t="s">
        <v>48</v>
      </c>
      <c r="G2371" s="1" t="s">
        <v>48</v>
      </c>
      <c r="H2371" s="1" t="s">
        <v>48</v>
      </c>
      <c r="S2371" s="1">
        <v>26</v>
      </c>
      <c r="T2371" s="1">
        <v>2</v>
      </c>
      <c r="U2371" s="1">
        <v>0</v>
      </c>
      <c r="V2371" s="1">
        <v>0</v>
      </c>
    </row>
    <row r="2372" spans="1:24" x14ac:dyDescent="0.35">
      <c r="A2372" s="1">
        <v>270529</v>
      </c>
      <c r="B2372" s="1" t="s">
        <v>2366</v>
      </c>
      <c r="C2372" s="1">
        <v>105252807</v>
      </c>
      <c r="D2372" s="1">
        <v>529</v>
      </c>
      <c r="E2372" s="1" t="s">
        <v>48</v>
      </c>
      <c r="F2372" s="1" t="s">
        <v>48</v>
      </c>
      <c r="G2372" s="1" t="s">
        <v>48</v>
      </c>
      <c r="H2372" s="1" t="s">
        <v>48</v>
      </c>
      <c r="S2372" s="1">
        <v>27</v>
      </c>
      <c r="T2372" s="1">
        <v>2</v>
      </c>
      <c r="U2372" s="1">
        <v>0</v>
      </c>
      <c r="V2372" s="1">
        <v>0</v>
      </c>
    </row>
    <row r="2373" spans="1:24" x14ac:dyDescent="0.35">
      <c r="A2373" s="1">
        <v>280529</v>
      </c>
      <c r="B2373" s="1" t="s">
        <v>2367</v>
      </c>
      <c r="C2373" s="1">
        <v>105252807</v>
      </c>
      <c r="D2373" s="1">
        <v>529</v>
      </c>
      <c r="E2373" s="1" t="s">
        <v>48</v>
      </c>
      <c r="F2373" s="1" t="s">
        <v>48</v>
      </c>
      <c r="G2373" s="1" t="s">
        <v>48</v>
      </c>
      <c r="H2373" s="1" t="s">
        <v>48</v>
      </c>
      <c r="S2373" s="1">
        <v>28</v>
      </c>
      <c r="T2373" s="1">
        <v>2</v>
      </c>
      <c r="U2373" s="1">
        <v>0</v>
      </c>
      <c r="V2373" s="1">
        <v>0</v>
      </c>
    </row>
    <row r="2374" spans="1:24" x14ac:dyDescent="0.35">
      <c r="A2374" s="1">
        <v>290529</v>
      </c>
      <c r="B2374" s="1" t="s">
        <v>2341</v>
      </c>
      <c r="C2374" s="1">
        <v>105252807</v>
      </c>
      <c r="D2374" s="1">
        <v>529</v>
      </c>
      <c r="E2374" s="1" t="s">
        <v>2483</v>
      </c>
      <c r="F2374" s="1" t="s">
        <v>245</v>
      </c>
      <c r="G2374" s="1" t="s">
        <v>289</v>
      </c>
      <c r="H2374" s="1" t="s">
        <v>2369</v>
      </c>
      <c r="J2374" s="1">
        <v>630010.71</v>
      </c>
      <c r="S2374" s="1">
        <v>29</v>
      </c>
      <c r="T2374" s="1">
        <v>2</v>
      </c>
      <c r="U2374" s="1">
        <v>630010.6875</v>
      </c>
      <c r="V2374" s="1">
        <v>0</v>
      </c>
    </row>
    <row r="2375" spans="1:24" x14ac:dyDescent="0.35">
      <c r="A2375" s="1">
        <v>300529</v>
      </c>
      <c r="B2375" s="1" t="s">
        <v>2343</v>
      </c>
      <c r="C2375" s="1">
        <v>105252807</v>
      </c>
      <c r="D2375" s="1">
        <v>529</v>
      </c>
      <c r="E2375" s="1" t="s">
        <v>2483</v>
      </c>
      <c r="F2375" s="1" t="s">
        <v>245</v>
      </c>
      <c r="G2375" s="1" t="s">
        <v>289</v>
      </c>
      <c r="H2375" s="1" t="s">
        <v>2369</v>
      </c>
      <c r="J2375" s="1">
        <v>626440.84</v>
      </c>
      <c r="R2375" s="1">
        <v>-3.5698700230568647E-3</v>
      </c>
      <c r="S2375" s="1">
        <v>30</v>
      </c>
      <c r="T2375" s="1">
        <v>2</v>
      </c>
      <c r="U2375" s="1">
        <v>626440.8125</v>
      </c>
      <c r="V2375" s="1">
        <v>-3.5698700230568647E-3</v>
      </c>
      <c r="W2375" s="1">
        <v>-0.56663721799850464</v>
      </c>
      <c r="X2375" s="1">
        <v>-0.56663721799850464</v>
      </c>
    </row>
    <row r="2376" spans="1:24" x14ac:dyDescent="0.35">
      <c r="A2376" s="1">
        <v>310529</v>
      </c>
      <c r="B2376" s="1" t="s">
        <v>2344</v>
      </c>
      <c r="C2376" s="1">
        <v>105252807</v>
      </c>
      <c r="D2376" s="1">
        <v>529</v>
      </c>
      <c r="E2376" s="1" t="s">
        <v>2483</v>
      </c>
      <c r="F2376" s="1" t="s">
        <v>245</v>
      </c>
      <c r="G2376" s="1" t="s">
        <v>289</v>
      </c>
      <c r="H2376" s="1" t="s">
        <v>2369</v>
      </c>
      <c r="J2376" s="1">
        <v>625999.63</v>
      </c>
      <c r="R2376" s="1">
        <v>-4.41209995187819E-4</v>
      </c>
      <c r="S2376" s="1">
        <v>31</v>
      </c>
      <c r="T2376" s="1">
        <v>2</v>
      </c>
      <c r="U2376" s="1">
        <v>625999.625</v>
      </c>
      <c r="V2376" s="1">
        <v>-4.41209995187819E-4</v>
      </c>
      <c r="W2376" s="1">
        <v>-7.0427641272544861E-2</v>
      </c>
      <c r="X2376" s="1">
        <v>-7.0427641272544861E-2</v>
      </c>
    </row>
    <row r="2377" spans="1:24" x14ac:dyDescent="0.35">
      <c r="A2377" s="1">
        <v>320529</v>
      </c>
      <c r="B2377" s="1" t="s">
        <v>2345</v>
      </c>
      <c r="C2377" s="1">
        <v>105252807</v>
      </c>
      <c r="D2377" s="1">
        <v>529</v>
      </c>
      <c r="E2377" s="1" t="s">
        <v>2483</v>
      </c>
      <c r="F2377" s="1" t="s">
        <v>245</v>
      </c>
      <c r="G2377" s="1" t="s">
        <v>289</v>
      </c>
      <c r="H2377" s="1" t="s">
        <v>2369</v>
      </c>
      <c r="J2377" s="1">
        <v>710191.48</v>
      </c>
      <c r="R2377" s="1">
        <v>8.4191851317882538E-2</v>
      </c>
      <c r="S2377" s="1">
        <v>32</v>
      </c>
      <c r="T2377" s="1">
        <v>2</v>
      </c>
      <c r="U2377" s="1">
        <v>710191.5</v>
      </c>
      <c r="V2377" s="1">
        <v>8.4191851317882538E-2</v>
      </c>
      <c r="W2377" s="1">
        <v>13.449189186096191</v>
      </c>
      <c r="X2377" s="1">
        <v>13.449189186096191</v>
      </c>
    </row>
    <row r="2378" spans="1:24" x14ac:dyDescent="0.35">
      <c r="A2378" s="1">
        <v>330529</v>
      </c>
      <c r="B2378" s="1" t="s">
        <v>2346</v>
      </c>
      <c r="C2378" s="1">
        <v>105252807</v>
      </c>
      <c r="D2378" s="1">
        <v>529</v>
      </c>
      <c r="E2378" s="1" t="s">
        <v>2483</v>
      </c>
      <c r="F2378" s="1" t="s">
        <v>245</v>
      </c>
      <c r="G2378" s="1" t="s">
        <v>289</v>
      </c>
      <c r="H2378" s="1" t="s">
        <v>2369</v>
      </c>
      <c r="J2378" s="1">
        <v>761516.66</v>
      </c>
      <c r="R2378" s="1">
        <v>5.1325179636478424E-2</v>
      </c>
      <c r="S2378" s="1">
        <v>33</v>
      </c>
      <c r="T2378" s="1">
        <v>2</v>
      </c>
      <c r="U2378" s="1">
        <v>761516.6875</v>
      </c>
      <c r="V2378" s="1">
        <v>5.1325179636478424E-2</v>
      </c>
      <c r="W2378" s="1">
        <v>7.2269506454467773</v>
      </c>
      <c r="X2378" s="1">
        <v>7.2269506454467773</v>
      </c>
    </row>
    <row r="2379" spans="1:24" x14ac:dyDescent="0.35">
      <c r="A2379" s="1">
        <v>340529</v>
      </c>
      <c r="B2379" s="1" t="s">
        <v>2347</v>
      </c>
      <c r="C2379" s="1">
        <v>105252807</v>
      </c>
      <c r="D2379" s="1">
        <v>529</v>
      </c>
      <c r="E2379" s="1" t="s">
        <v>2483</v>
      </c>
      <c r="F2379" s="1" t="s">
        <v>245</v>
      </c>
      <c r="G2379" s="1" t="s">
        <v>289</v>
      </c>
      <c r="H2379" s="1" t="s">
        <v>2369</v>
      </c>
      <c r="J2379" s="1">
        <v>781641.77</v>
      </c>
      <c r="R2379" s="1">
        <v>2.0125109702348709E-2</v>
      </c>
      <c r="S2379" s="1">
        <v>34</v>
      </c>
      <c r="T2379" s="1">
        <v>2</v>
      </c>
      <c r="U2379" s="1">
        <v>781641.75</v>
      </c>
      <c r="V2379" s="1">
        <v>2.0125109702348709E-2</v>
      </c>
      <c r="W2379" s="1">
        <v>2.6427605152130127</v>
      </c>
      <c r="X2379" s="1">
        <v>2.6427605152130127</v>
      </c>
    </row>
    <row r="2380" spans="1:24" x14ac:dyDescent="0.35">
      <c r="A2380" s="1">
        <v>350529</v>
      </c>
      <c r="B2380" s="1" t="s">
        <v>2348</v>
      </c>
      <c r="C2380" s="1">
        <v>105252807</v>
      </c>
      <c r="D2380" s="1">
        <v>529</v>
      </c>
      <c r="E2380" s="1" t="s">
        <v>2483</v>
      </c>
      <c r="F2380" s="1" t="s">
        <v>245</v>
      </c>
      <c r="G2380" s="1" t="s">
        <v>289</v>
      </c>
      <c r="H2380" s="1" t="s">
        <v>2369</v>
      </c>
      <c r="J2380" s="1">
        <v>774636</v>
      </c>
      <c r="R2380" s="1">
        <v>-7.0057702250778675E-3</v>
      </c>
      <c r="S2380" s="1">
        <v>35</v>
      </c>
      <c r="T2380" s="1">
        <v>2</v>
      </c>
      <c r="U2380" s="1">
        <v>774636</v>
      </c>
      <c r="V2380" s="1">
        <v>-7.0057702250778675E-3</v>
      </c>
      <c r="W2380" s="1">
        <v>-0.89628654718399048</v>
      </c>
      <c r="X2380" s="1">
        <v>-0.89628654718399048</v>
      </c>
    </row>
    <row r="2381" spans="1:24" x14ac:dyDescent="0.35">
      <c r="A2381" s="1">
        <v>360529</v>
      </c>
      <c r="B2381" s="1" t="s">
        <v>2349</v>
      </c>
      <c r="C2381" s="1">
        <v>105252807</v>
      </c>
      <c r="D2381" s="1">
        <v>529</v>
      </c>
      <c r="E2381" s="1" t="s">
        <v>2483</v>
      </c>
      <c r="F2381" s="1" t="s">
        <v>245</v>
      </c>
      <c r="G2381" s="1" t="s">
        <v>289</v>
      </c>
      <c r="H2381" s="1" t="s">
        <v>2369</v>
      </c>
      <c r="J2381" s="1">
        <v>859256</v>
      </c>
      <c r="R2381" s="1">
        <v>8.4619998931884766E-2</v>
      </c>
      <c r="S2381" s="1">
        <v>36</v>
      </c>
      <c r="T2381" s="1">
        <v>2</v>
      </c>
      <c r="U2381" s="1">
        <v>859256</v>
      </c>
      <c r="V2381" s="1">
        <v>8.4619998931884766E-2</v>
      </c>
      <c r="W2381" s="1">
        <v>10.923840522766113</v>
      </c>
      <c r="X2381" s="1">
        <v>10.923840522766113</v>
      </c>
    </row>
    <row r="2382" spans="1:24" x14ac:dyDescent="0.35">
      <c r="A2382" s="1">
        <v>370529</v>
      </c>
      <c r="B2382" s="1" t="s">
        <v>2350</v>
      </c>
      <c r="C2382" s="1">
        <v>105252807</v>
      </c>
      <c r="D2382" s="1">
        <v>529</v>
      </c>
      <c r="E2382" s="1" t="s">
        <v>2483</v>
      </c>
      <c r="F2382" s="1" t="s">
        <v>245</v>
      </c>
      <c r="G2382" s="1" t="s">
        <v>289</v>
      </c>
      <c r="H2382" s="1" t="s">
        <v>2369</v>
      </c>
      <c r="J2382" s="1">
        <v>1307612.6599999999</v>
      </c>
      <c r="R2382" s="1">
        <v>0.44835665822029114</v>
      </c>
      <c r="S2382" s="1">
        <v>37</v>
      </c>
      <c r="T2382" s="1">
        <v>2</v>
      </c>
      <c r="U2382" s="1">
        <v>1307612.625</v>
      </c>
      <c r="V2382" s="1">
        <v>0.44835665822029114</v>
      </c>
      <c r="W2382" s="1">
        <v>52.179634094238281</v>
      </c>
      <c r="X2382" s="1">
        <v>52.179634094238281</v>
      </c>
    </row>
    <row r="2383" spans="1:24" x14ac:dyDescent="0.35">
      <c r="A2383" s="1">
        <v>380529</v>
      </c>
      <c r="B2383" s="1" t="s">
        <v>2351</v>
      </c>
      <c r="C2383" s="1">
        <v>105252807</v>
      </c>
      <c r="D2383" s="1">
        <v>529</v>
      </c>
      <c r="E2383" s="1" t="s">
        <v>2483</v>
      </c>
      <c r="F2383" s="1" t="s">
        <v>245</v>
      </c>
      <c r="G2383" s="1" t="s">
        <v>289</v>
      </c>
      <c r="H2383" s="1" t="s">
        <v>2369</v>
      </c>
      <c r="J2383" s="1">
        <v>1394147</v>
      </c>
      <c r="R2383" s="1">
        <v>8.6534343659877777E-2</v>
      </c>
      <c r="S2383" s="1">
        <v>38</v>
      </c>
      <c r="T2383" s="1">
        <v>2</v>
      </c>
      <c r="U2383" s="1">
        <v>1394147</v>
      </c>
      <c r="V2383" s="1">
        <v>8.6534343659877777E-2</v>
      </c>
      <c r="W2383" s="1">
        <v>6.6177377700805664</v>
      </c>
      <c r="X2383" s="1">
        <v>6.6177377700805664</v>
      </c>
    </row>
    <row r="2384" spans="1:24" x14ac:dyDescent="0.35">
      <c r="A2384" s="1">
        <v>390529</v>
      </c>
      <c r="B2384" s="1" t="s">
        <v>2352</v>
      </c>
      <c r="C2384" s="1">
        <v>105252807</v>
      </c>
      <c r="D2384" s="1">
        <v>529</v>
      </c>
      <c r="E2384" s="1" t="s">
        <v>2483</v>
      </c>
      <c r="F2384" s="1" t="s">
        <v>245</v>
      </c>
      <c r="G2384" s="1" t="s">
        <v>289</v>
      </c>
      <c r="H2384" s="1" t="s">
        <v>2369</v>
      </c>
      <c r="J2384" s="1">
        <v>1511150</v>
      </c>
      <c r="R2384" s="1">
        <v>0.11700300127267838</v>
      </c>
      <c r="S2384" s="1">
        <v>39</v>
      </c>
      <c r="T2384" s="1">
        <v>2</v>
      </c>
      <c r="U2384" s="1">
        <v>1511150</v>
      </c>
      <c r="V2384" s="1">
        <v>0.11700300127267838</v>
      </c>
      <c r="W2384" s="1">
        <v>8.3924436569213867</v>
      </c>
      <c r="X2384" s="1">
        <v>8.3924436569213867</v>
      </c>
    </row>
    <row r="2385" spans="1:24" x14ac:dyDescent="0.35">
      <c r="A2385" s="1">
        <v>400529</v>
      </c>
      <c r="B2385" s="1" t="s">
        <v>2353</v>
      </c>
      <c r="C2385" s="1">
        <v>105252807</v>
      </c>
      <c r="D2385" s="1">
        <v>529</v>
      </c>
      <c r="E2385" s="1" t="s">
        <v>48</v>
      </c>
      <c r="F2385" s="1" t="s">
        <v>48</v>
      </c>
      <c r="G2385" s="1" t="s">
        <v>48</v>
      </c>
      <c r="H2385" s="1" t="s">
        <v>48</v>
      </c>
      <c r="S2385" s="1">
        <v>40</v>
      </c>
      <c r="T2385" s="1">
        <v>2</v>
      </c>
      <c r="U2385" s="1">
        <v>0</v>
      </c>
      <c r="V2385" s="1">
        <v>0</v>
      </c>
      <c r="W2385" s="1">
        <v>-100</v>
      </c>
      <c r="X2385" s="1">
        <v>-100</v>
      </c>
    </row>
    <row r="2386" spans="1:24" x14ac:dyDescent="0.35">
      <c r="A2386" s="1">
        <v>410529</v>
      </c>
      <c r="B2386" s="1" t="s">
        <v>2354</v>
      </c>
      <c r="C2386" s="1">
        <v>105252807</v>
      </c>
      <c r="D2386" s="1">
        <v>529</v>
      </c>
      <c r="E2386" s="1" t="s">
        <v>48</v>
      </c>
      <c r="F2386" s="1" t="s">
        <v>48</v>
      </c>
      <c r="G2386" s="1" t="s">
        <v>48</v>
      </c>
      <c r="H2386" s="1" t="s">
        <v>48</v>
      </c>
      <c r="S2386" s="1">
        <v>41</v>
      </c>
      <c r="T2386" s="1">
        <v>2</v>
      </c>
      <c r="U2386" s="1">
        <v>0</v>
      </c>
      <c r="V2386" s="1">
        <v>0</v>
      </c>
    </row>
    <row r="2387" spans="1:24" x14ac:dyDescent="0.35">
      <c r="A2387" s="1">
        <v>420529</v>
      </c>
      <c r="B2387" s="1" t="s">
        <v>2355</v>
      </c>
      <c r="C2387" s="1">
        <v>105252807</v>
      </c>
      <c r="D2387" s="1">
        <v>529</v>
      </c>
      <c r="E2387" s="1" t="s">
        <v>48</v>
      </c>
      <c r="F2387" s="1" t="s">
        <v>48</v>
      </c>
      <c r="G2387" s="1" t="s">
        <v>48</v>
      </c>
      <c r="H2387" s="1" t="s">
        <v>48</v>
      </c>
      <c r="S2387" s="1">
        <v>42</v>
      </c>
      <c r="T2387" s="1">
        <v>2</v>
      </c>
      <c r="U2387" s="1">
        <v>0</v>
      </c>
      <c r="V2387" s="1">
        <v>0</v>
      </c>
    </row>
    <row r="2388" spans="1:24" x14ac:dyDescent="0.35">
      <c r="A2388" s="1">
        <v>430529</v>
      </c>
      <c r="B2388" s="1" t="s">
        <v>2356</v>
      </c>
      <c r="C2388" s="1">
        <v>105252807</v>
      </c>
      <c r="D2388" s="1">
        <v>529</v>
      </c>
      <c r="E2388" s="1" t="s">
        <v>48</v>
      </c>
      <c r="F2388" s="1" t="s">
        <v>48</v>
      </c>
      <c r="G2388" s="1" t="s">
        <v>48</v>
      </c>
      <c r="H2388" s="1" t="s">
        <v>48</v>
      </c>
      <c r="S2388" s="1">
        <v>43</v>
      </c>
      <c r="T2388" s="1">
        <v>2</v>
      </c>
      <c r="U2388" s="1">
        <v>0</v>
      </c>
      <c r="V2388" s="1">
        <v>0</v>
      </c>
    </row>
    <row r="2389" spans="1:24" x14ac:dyDescent="0.35">
      <c r="A2389" s="1">
        <v>440529</v>
      </c>
      <c r="B2389" s="1" t="s">
        <v>2357</v>
      </c>
      <c r="C2389" s="1">
        <v>105252807</v>
      </c>
      <c r="D2389" s="1">
        <v>529</v>
      </c>
      <c r="E2389" s="1" t="s">
        <v>48</v>
      </c>
      <c r="F2389" s="1" t="s">
        <v>48</v>
      </c>
      <c r="G2389" s="1" t="s">
        <v>48</v>
      </c>
      <c r="H2389" s="1" t="s">
        <v>48</v>
      </c>
      <c r="S2389" s="1">
        <v>44</v>
      </c>
      <c r="T2389" s="1">
        <v>2</v>
      </c>
      <c r="U2389" s="1">
        <v>0</v>
      </c>
      <c r="V2389" s="1">
        <v>0</v>
      </c>
    </row>
    <row r="2390" spans="1:24" x14ac:dyDescent="0.35">
      <c r="A2390" s="1">
        <v>450529</v>
      </c>
      <c r="B2390" s="1" t="s">
        <v>2358</v>
      </c>
      <c r="C2390" s="1">
        <v>105252807</v>
      </c>
      <c r="D2390" s="1">
        <v>529</v>
      </c>
      <c r="E2390" s="1" t="s">
        <v>48</v>
      </c>
      <c r="F2390" s="1" t="s">
        <v>48</v>
      </c>
      <c r="G2390" s="1" t="s">
        <v>48</v>
      </c>
      <c r="H2390" s="1" t="s">
        <v>48</v>
      </c>
      <c r="S2390" s="1">
        <v>45</v>
      </c>
      <c r="T2390" s="1">
        <v>2</v>
      </c>
      <c r="U2390" s="1">
        <v>0</v>
      </c>
      <c r="V2390" s="1">
        <v>0</v>
      </c>
    </row>
    <row r="2391" spans="1:24" x14ac:dyDescent="0.35">
      <c r="A2391" s="1">
        <v>460529</v>
      </c>
      <c r="B2391" s="1" t="s">
        <v>2359</v>
      </c>
      <c r="C2391" s="1">
        <v>105252807</v>
      </c>
      <c r="D2391" s="1">
        <v>529</v>
      </c>
      <c r="E2391" s="1" t="s">
        <v>48</v>
      </c>
      <c r="F2391" s="1" t="s">
        <v>48</v>
      </c>
      <c r="G2391" s="1" t="s">
        <v>48</v>
      </c>
      <c r="H2391" s="1" t="s">
        <v>48</v>
      </c>
      <c r="S2391" s="1">
        <v>46</v>
      </c>
      <c r="T2391" s="1">
        <v>2</v>
      </c>
      <c r="U2391" s="1">
        <v>0</v>
      </c>
      <c r="V2391" s="1">
        <v>0</v>
      </c>
    </row>
    <row r="2392" spans="1:24" x14ac:dyDescent="0.35">
      <c r="A2392" s="1">
        <v>470529</v>
      </c>
      <c r="B2392" s="1" t="s">
        <v>2360</v>
      </c>
      <c r="C2392" s="1">
        <v>105252807</v>
      </c>
      <c r="D2392" s="1">
        <v>529</v>
      </c>
      <c r="E2392" s="1" t="s">
        <v>48</v>
      </c>
      <c r="F2392" s="1" t="s">
        <v>48</v>
      </c>
      <c r="G2392" s="1" t="s">
        <v>48</v>
      </c>
      <c r="H2392" s="1" t="s">
        <v>48</v>
      </c>
      <c r="S2392" s="1">
        <v>47</v>
      </c>
      <c r="T2392" s="1">
        <v>2</v>
      </c>
      <c r="U2392" s="1">
        <v>0</v>
      </c>
      <c r="V2392" s="1">
        <v>0</v>
      </c>
    </row>
    <row r="2393" spans="1:24" x14ac:dyDescent="0.35">
      <c r="A2393" s="1">
        <v>290144</v>
      </c>
      <c r="B2393" s="1" t="s">
        <v>2341</v>
      </c>
      <c r="C2393" s="1">
        <v>105253303</v>
      </c>
      <c r="D2393" s="1">
        <v>144</v>
      </c>
      <c r="E2393" s="1" t="s">
        <v>2484</v>
      </c>
      <c r="F2393" s="1" t="s">
        <v>245</v>
      </c>
      <c r="G2393" s="1" t="s">
        <v>289</v>
      </c>
      <c r="H2393" s="1" t="s">
        <v>916</v>
      </c>
      <c r="I2393" s="1">
        <v>899674</v>
      </c>
      <c r="K2393" s="1">
        <v>143386</v>
      </c>
      <c r="L2393" s="1">
        <v>3062313</v>
      </c>
      <c r="S2393" s="1">
        <v>29</v>
      </c>
      <c r="T2393" s="1">
        <v>1</v>
      </c>
      <c r="U2393" s="1">
        <v>4105373</v>
      </c>
      <c r="V2393" s="1">
        <v>0</v>
      </c>
    </row>
    <row r="2394" spans="1:24" x14ac:dyDescent="0.35">
      <c r="A2394" s="1">
        <v>300144</v>
      </c>
      <c r="B2394" s="1" t="s">
        <v>2343</v>
      </c>
      <c r="C2394" s="1">
        <v>105253303</v>
      </c>
      <c r="D2394" s="1">
        <v>144</v>
      </c>
      <c r="E2394" s="1" t="s">
        <v>2484</v>
      </c>
      <c r="F2394" s="1" t="s">
        <v>245</v>
      </c>
      <c r="G2394" s="1" t="s">
        <v>289</v>
      </c>
      <c r="H2394" s="1" t="s">
        <v>916</v>
      </c>
      <c r="I2394" s="1">
        <v>912891</v>
      </c>
      <c r="K2394" s="1">
        <v>143386</v>
      </c>
      <c r="L2394" s="1">
        <v>3152271</v>
      </c>
      <c r="M2394" s="1">
        <v>8.995799720287323E-2</v>
      </c>
      <c r="N2394" s="1">
        <v>2.9375834465026855</v>
      </c>
      <c r="O2394" s="1">
        <v>1.3217000290751457E-2</v>
      </c>
      <c r="P2394" s="1">
        <v>1.4690877199172974</v>
      </c>
      <c r="Q2394" s="1">
        <v>0</v>
      </c>
      <c r="S2394" s="1">
        <v>30</v>
      </c>
      <c r="T2394" s="1">
        <v>1</v>
      </c>
      <c r="U2394" s="1">
        <v>4208548</v>
      </c>
      <c r="V2394" s="1">
        <v>0.10317499935626984</v>
      </c>
      <c r="W2394" s="1">
        <v>2.5131700038909912</v>
      </c>
      <c r="X2394" s="1">
        <v>2.5131700038909912</v>
      </c>
    </row>
    <row r="2395" spans="1:24" x14ac:dyDescent="0.35">
      <c r="A2395" s="1">
        <v>310144</v>
      </c>
      <c r="B2395" s="1" t="s">
        <v>2344</v>
      </c>
      <c r="C2395" s="1">
        <v>105253303</v>
      </c>
      <c r="D2395" s="1">
        <v>144</v>
      </c>
      <c r="E2395" s="1" t="s">
        <v>2484</v>
      </c>
      <c r="F2395" s="1" t="s">
        <v>245</v>
      </c>
      <c r="G2395" s="1" t="s">
        <v>289</v>
      </c>
      <c r="H2395" s="1" t="s">
        <v>916</v>
      </c>
      <c r="I2395" s="1">
        <v>921420</v>
      </c>
      <c r="K2395" s="1">
        <v>143386</v>
      </c>
      <c r="L2395" s="1">
        <v>3197763</v>
      </c>
      <c r="M2395" s="1">
        <v>4.5492000877857208E-2</v>
      </c>
      <c r="N2395" s="1">
        <v>1.4431500434875488</v>
      </c>
      <c r="O2395" s="1">
        <v>8.5289999842643738E-3</v>
      </c>
      <c r="P2395" s="1">
        <v>0.93428456783294678</v>
      </c>
      <c r="Q2395" s="1">
        <v>0</v>
      </c>
      <c r="S2395" s="1">
        <v>31</v>
      </c>
      <c r="T2395" s="1">
        <v>1</v>
      </c>
      <c r="U2395" s="1">
        <v>4262569</v>
      </c>
      <c r="V2395" s="1">
        <v>5.4021000862121582E-2</v>
      </c>
      <c r="W2395" s="1">
        <v>1.2836018800735474</v>
      </c>
      <c r="X2395" s="1">
        <v>1.2836018800735474</v>
      </c>
    </row>
    <row r="2396" spans="1:24" x14ac:dyDescent="0.35">
      <c r="A2396" s="1">
        <v>320144</v>
      </c>
      <c r="B2396" s="1" t="s">
        <v>2345</v>
      </c>
      <c r="C2396" s="1">
        <v>105253303</v>
      </c>
      <c r="D2396" s="1">
        <v>144</v>
      </c>
      <c r="E2396" s="1" t="s">
        <v>2484</v>
      </c>
      <c r="F2396" s="1" t="s">
        <v>245</v>
      </c>
      <c r="G2396" s="1" t="s">
        <v>289</v>
      </c>
      <c r="H2396" s="1" t="s">
        <v>916</v>
      </c>
      <c r="I2396" s="1">
        <v>933433</v>
      </c>
      <c r="K2396" s="1">
        <v>143386</v>
      </c>
      <c r="L2396" s="1">
        <v>3242309</v>
      </c>
      <c r="M2396" s="1">
        <v>4.454600065946579E-2</v>
      </c>
      <c r="N2396" s="1">
        <v>1.3930363655090332</v>
      </c>
      <c r="O2396" s="1">
        <v>1.2013000436127186E-2</v>
      </c>
      <c r="P2396" s="1">
        <v>1.303748607635498</v>
      </c>
      <c r="Q2396" s="1">
        <v>0</v>
      </c>
      <c r="S2396" s="1">
        <v>32</v>
      </c>
      <c r="T2396" s="1">
        <v>1</v>
      </c>
      <c r="U2396" s="1">
        <v>4319128</v>
      </c>
      <c r="V2396" s="1">
        <v>5.6559000164270401E-2</v>
      </c>
      <c r="W2396" s="1">
        <v>1.3268759250640869</v>
      </c>
      <c r="X2396" s="1">
        <v>1.3268759250640869</v>
      </c>
    </row>
    <row r="2397" spans="1:24" x14ac:dyDescent="0.35">
      <c r="A2397" s="1">
        <v>330144</v>
      </c>
      <c r="B2397" s="1" t="s">
        <v>2346</v>
      </c>
      <c r="C2397" s="1">
        <v>105253303</v>
      </c>
      <c r="D2397" s="1">
        <v>144</v>
      </c>
      <c r="E2397" s="1" t="s">
        <v>2484</v>
      </c>
      <c r="F2397" s="1" t="s">
        <v>245</v>
      </c>
      <c r="G2397" s="1" t="s">
        <v>289</v>
      </c>
      <c r="H2397" s="1" t="s">
        <v>916</v>
      </c>
      <c r="I2397" s="1">
        <v>964313</v>
      </c>
      <c r="K2397" s="1">
        <v>143386</v>
      </c>
      <c r="L2397" s="1">
        <v>3297928</v>
      </c>
      <c r="M2397" s="1">
        <v>5.5619001388549805E-2</v>
      </c>
      <c r="N2397" s="1">
        <v>1.7154133319854736</v>
      </c>
      <c r="O2397" s="1">
        <v>3.0880000442266464E-2</v>
      </c>
      <c r="P2397" s="1">
        <v>3.308218240737915</v>
      </c>
      <c r="Q2397" s="1">
        <v>0</v>
      </c>
      <c r="S2397" s="1">
        <v>33</v>
      </c>
      <c r="T2397" s="1">
        <v>1</v>
      </c>
      <c r="U2397" s="1">
        <v>4405627</v>
      </c>
      <c r="V2397" s="1">
        <v>8.6499005556106567E-2</v>
      </c>
      <c r="W2397" s="1">
        <v>2.0026957988739014</v>
      </c>
      <c r="X2397" s="1">
        <v>2.0026957988739014</v>
      </c>
    </row>
    <row r="2398" spans="1:24" x14ac:dyDescent="0.35">
      <c r="A2398" s="1">
        <v>340144</v>
      </c>
      <c r="B2398" s="1" t="s">
        <v>2347</v>
      </c>
      <c r="C2398" s="1">
        <v>105253303</v>
      </c>
      <c r="D2398" s="1">
        <v>144</v>
      </c>
      <c r="E2398" s="1" t="s">
        <v>2484</v>
      </c>
      <c r="F2398" s="1" t="s">
        <v>245</v>
      </c>
      <c r="G2398" s="1" t="s">
        <v>289</v>
      </c>
      <c r="H2398" s="1" t="s">
        <v>916</v>
      </c>
      <c r="I2398" s="1">
        <v>964288</v>
      </c>
      <c r="K2398" s="1">
        <v>143386</v>
      </c>
      <c r="L2398" s="1">
        <v>3297924</v>
      </c>
      <c r="M2398" s="1">
        <v>-3.9999999899009708E-6</v>
      </c>
      <c r="N2398" s="1">
        <v>-1.2128827802371234E-4</v>
      </c>
      <c r="O2398" s="1">
        <v>-2.4999999368446879E-5</v>
      </c>
      <c r="P2398" s="1">
        <v>-2.5925191584974527E-3</v>
      </c>
      <c r="Q2398" s="1">
        <v>0</v>
      </c>
      <c r="S2398" s="1">
        <v>34</v>
      </c>
      <c r="T2398" s="1">
        <v>1</v>
      </c>
      <c r="U2398" s="1">
        <v>4405598</v>
      </c>
      <c r="V2398" s="1">
        <v>-2.8999998903600499E-5</v>
      </c>
      <c r="W2398" s="1">
        <v>-6.5824907505884767E-4</v>
      </c>
      <c r="X2398" s="1">
        <v>-6.5824907505884767E-4</v>
      </c>
    </row>
    <row r="2399" spans="1:24" x14ac:dyDescent="0.35">
      <c r="A2399" s="1">
        <v>350144</v>
      </c>
      <c r="B2399" s="1" t="s">
        <v>2348</v>
      </c>
      <c r="C2399" s="1">
        <v>105253303</v>
      </c>
      <c r="D2399" s="1">
        <v>144</v>
      </c>
      <c r="E2399" s="1" t="s">
        <v>2484</v>
      </c>
      <c r="F2399" s="1" t="s">
        <v>245</v>
      </c>
      <c r="G2399" s="1" t="s">
        <v>289</v>
      </c>
      <c r="H2399" s="1" t="s">
        <v>916</v>
      </c>
      <c r="I2399" s="1">
        <v>1009131</v>
      </c>
      <c r="K2399" s="1">
        <v>143386</v>
      </c>
      <c r="L2399" s="1">
        <v>3434154</v>
      </c>
      <c r="M2399" s="1">
        <v>0.13623000681400299</v>
      </c>
      <c r="N2399" s="1">
        <v>4.1307802200317383</v>
      </c>
      <c r="O2399" s="1">
        <v>4.4842999428510666E-2</v>
      </c>
      <c r="P2399" s="1">
        <v>4.6503739356994629</v>
      </c>
      <c r="Q2399" s="1">
        <v>0</v>
      </c>
      <c r="S2399" s="1">
        <v>35</v>
      </c>
      <c r="T2399" s="1">
        <v>1</v>
      </c>
      <c r="U2399" s="1">
        <v>4586671</v>
      </c>
      <c r="V2399" s="1">
        <v>0.18107300996780396</v>
      </c>
      <c r="W2399" s="1">
        <v>4.1100664138793945</v>
      </c>
      <c r="X2399" s="1">
        <v>4.1100664138793945</v>
      </c>
    </row>
    <row r="2400" spans="1:24" x14ac:dyDescent="0.35">
      <c r="A2400" s="1">
        <v>360144</v>
      </c>
      <c r="B2400" s="1" t="s">
        <v>2349</v>
      </c>
      <c r="C2400" s="1">
        <v>105253303</v>
      </c>
      <c r="D2400" s="1">
        <v>144</v>
      </c>
      <c r="E2400" s="1" t="s">
        <v>2484</v>
      </c>
      <c r="F2400" s="1" t="s">
        <v>245</v>
      </c>
      <c r="G2400" s="1" t="s">
        <v>289</v>
      </c>
      <c r="H2400" s="1" t="s">
        <v>916</v>
      </c>
      <c r="I2400" s="1">
        <v>1069222</v>
      </c>
      <c r="K2400" s="1">
        <v>343386</v>
      </c>
      <c r="L2400" s="1">
        <v>3826938</v>
      </c>
      <c r="M2400" s="1">
        <v>0.3927839994430542</v>
      </c>
      <c r="N2400" s="1">
        <v>11.437576293945313</v>
      </c>
      <c r="O2400" s="1">
        <v>6.009100005030632E-2</v>
      </c>
      <c r="P2400" s="1">
        <v>5.9547271728515625</v>
      </c>
      <c r="Q2400" s="1">
        <v>0.20000000298023224</v>
      </c>
      <c r="S2400" s="1">
        <v>36</v>
      </c>
      <c r="T2400" s="1">
        <v>1</v>
      </c>
      <c r="U2400" s="1">
        <v>5239546</v>
      </c>
      <c r="V2400" s="1">
        <v>0.65287500619888306</v>
      </c>
      <c r="W2400" s="1">
        <v>14.234179496765137</v>
      </c>
      <c r="X2400" s="1">
        <v>14.234179496765137</v>
      </c>
    </row>
    <row r="2401" spans="1:24" x14ac:dyDescent="0.35">
      <c r="A2401" s="1">
        <v>370144</v>
      </c>
      <c r="B2401" s="1" t="s">
        <v>2350</v>
      </c>
      <c r="C2401" s="1">
        <v>105253303</v>
      </c>
      <c r="D2401" s="1">
        <v>144</v>
      </c>
      <c r="E2401" s="1" t="s">
        <v>2484</v>
      </c>
      <c r="F2401" s="1" t="s">
        <v>245</v>
      </c>
      <c r="G2401" s="1" t="s">
        <v>289</v>
      </c>
      <c r="H2401" s="1" t="s">
        <v>916</v>
      </c>
      <c r="I2401" s="1">
        <v>1121193</v>
      </c>
      <c r="K2401" s="1">
        <v>343386</v>
      </c>
      <c r="L2401" s="1">
        <v>4280335</v>
      </c>
      <c r="M2401" s="1">
        <v>0.4533970057964325</v>
      </c>
      <c r="N2401" s="1">
        <v>11.847513198852539</v>
      </c>
      <c r="O2401" s="1">
        <v>5.197099968791008E-2</v>
      </c>
      <c r="P2401" s="1">
        <v>4.8606371879577637</v>
      </c>
      <c r="Q2401" s="1">
        <v>0</v>
      </c>
      <c r="S2401" s="1">
        <v>37</v>
      </c>
      <c r="T2401" s="1">
        <v>1</v>
      </c>
      <c r="U2401" s="1">
        <v>5744914</v>
      </c>
      <c r="V2401" s="1">
        <v>0.50536799430847168</v>
      </c>
      <c r="W2401" s="1">
        <v>9.6452627182006836</v>
      </c>
      <c r="X2401" s="1">
        <v>9.6452627182006836</v>
      </c>
    </row>
    <row r="2402" spans="1:24" x14ac:dyDescent="0.35">
      <c r="A2402" s="1">
        <v>380144</v>
      </c>
      <c r="B2402" s="1" t="s">
        <v>2351</v>
      </c>
      <c r="C2402" s="1">
        <v>105253303</v>
      </c>
      <c r="D2402" s="1">
        <v>144</v>
      </c>
      <c r="E2402" s="1" t="s">
        <v>2484</v>
      </c>
      <c r="F2402" s="1" t="s">
        <v>245</v>
      </c>
      <c r="G2402" s="1" t="s">
        <v>289</v>
      </c>
      <c r="H2402" s="1" t="s">
        <v>916</v>
      </c>
      <c r="I2402" s="1">
        <v>1171264</v>
      </c>
      <c r="K2402" s="1">
        <v>855897.0625</v>
      </c>
      <c r="L2402" s="1">
        <v>4464695</v>
      </c>
      <c r="M2402" s="1">
        <v>0.18435999751091003</v>
      </c>
      <c r="N2402" s="1">
        <v>4.3071393966674805</v>
      </c>
      <c r="O2402" s="1">
        <v>5.0071001052856445E-2</v>
      </c>
      <c r="P2402" s="1">
        <v>4.4658679962158203</v>
      </c>
      <c r="Q2402" s="1">
        <v>0.51251107454299927</v>
      </c>
      <c r="S2402" s="1">
        <v>38</v>
      </c>
      <c r="T2402" s="1">
        <v>1</v>
      </c>
      <c r="U2402" s="1">
        <v>6491856</v>
      </c>
      <c r="V2402" s="1">
        <v>0.74694204330444336</v>
      </c>
      <c r="W2402" s="1">
        <v>13.001795768737793</v>
      </c>
      <c r="X2402" s="1">
        <v>13.001795768737793</v>
      </c>
    </row>
    <row r="2403" spans="1:24" x14ac:dyDescent="0.35">
      <c r="A2403" s="1">
        <v>390144</v>
      </c>
      <c r="B2403" s="1" t="s">
        <v>2352</v>
      </c>
      <c r="C2403" s="1">
        <v>105253303</v>
      </c>
      <c r="D2403" s="1">
        <v>144</v>
      </c>
      <c r="E2403" s="1" t="s">
        <v>2484</v>
      </c>
      <c r="F2403" s="1" t="s">
        <v>245</v>
      </c>
      <c r="G2403" s="1" t="s">
        <v>289</v>
      </c>
      <c r="H2403" s="1" t="s">
        <v>916</v>
      </c>
      <c r="I2403" s="1">
        <v>1198914</v>
      </c>
      <c r="K2403" s="1">
        <v>1368140.875</v>
      </c>
      <c r="L2403" s="1">
        <v>4529926</v>
      </c>
      <c r="M2403" s="1">
        <v>6.5231002867221832E-2</v>
      </c>
      <c r="N2403" s="1">
        <v>1.4610404968261719</v>
      </c>
      <c r="O2403" s="1">
        <v>2.7650000527501106E-2</v>
      </c>
      <c r="P2403" s="1">
        <v>2.3606975078582764</v>
      </c>
      <c r="Q2403" s="1">
        <v>0.51224380731582642</v>
      </c>
      <c r="S2403" s="1">
        <v>39</v>
      </c>
      <c r="T2403" s="1">
        <v>1</v>
      </c>
      <c r="U2403" s="1">
        <v>7096981</v>
      </c>
      <c r="V2403" s="1">
        <v>0.605124831199646</v>
      </c>
      <c r="W2403" s="1">
        <v>9.321293830871582</v>
      </c>
      <c r="X2403" s="1">
        <v>9.321293830871582</v>
      </c>
    </row>
    <row r="2404" spans="1:24" x14ac:dyDescent="0.35">
      <c r="A2404" s="1">
        <v>400144</v>
      </c>
      <c r="B2404" s="1" t="s">
        <v>2353</v>
      </c>
      <c r="C2404" s="1">
        <v>105253303</v>
      </c>
      <c r="D2404" s="1">
        <v>144</v>
      </c>
      <c r="E2404" s="1" t="s">
        <v>2484</v>
      </c>
      <c r="F2404" s="1" t="s">
        <v>245</v>
      </c>
      <c r="G2404" s="1" t="s">
        <v>289</v>
      </c>
      <c r="H2404" s="1" t="s">
        <v>916</v>
      </c>
      <c r="S2404" s="1">
        <v>40</v>
      </c>
      <c r="T2404" s="1">
        <v>1</v>
      </c>
      <c r="U2404" s="1">
        <v>0</v>
      </c>
      <c r="V2404" s="1">
        <v>0</v>
      </c>
      <c r="W2404" s="1">
        <v>-100</v>
      </c>
      <c r="X2404" s="1">
        <v>-100</v>
      </c>
    </row>
    <row r="2405" spans="1:24" x14ac:dyDescent="0.35">
      <c r="A2405" s="1">
        <v>410144</v>
      </c>
      <c r="B2405" s="1" t="s">
        <v>2354</v>
      </c>
      <c r="C2405" s="1">
        <v>105253303</v>
      </c>
      <c r="D2405" s="1">
        <v>144</v>
      </c>
      <c r="E2405" s="1" t="s">
        <v>2484</v>
      </c>
      <c r="F2405" s="1" t="s">
        <v>245</v>
      </c>
      <c r="G2405" s="1" t="s">
        <v>289</v>
      </c>
      <c r="H2405" s="1" t="s">
        <v>916</v>
      </c>
      <c r="S2405" s="1">
        <v>41</v>
      </c>
      <c r="T2405" s="1">
        <v>1</v>
      </c>
      <c r="U2405" s="1">
        <v>0</v>
      </c>
      <c r="V2405" s="1">
        <v>0</v>
      </c>
    </row>
    <row r="2406" spans="1:24" x14ac:dyDescent="0.35">
      <c r="A2406" s="1">
        <v>420144</v>
      </c>
      <c r="B2406" s="1" t="s">
        <v>2355</v>
      </c>
      <c r="C2406" s="1">
        <v>105253303</v>
      </c>
      <c r="D2406" s="1">
        <v>144</v>
      </c>
      <c r="E2406" s="1" t="s">
        <v>2484</v>
      </c>
      <c r="F2406" s="1" t="s">
        <v>245</v>
      </c>
      <c r="G2406" s="1" t="s">
        <v>289</v>
      </c>
      <c r="H2406" s="1" t="s">
        <v>916</v>
      </c>
      <c r="S2406" s="1">
        <v>42</v>
      </c>
      <c r="T2406" s="1">
        <v>1</v>
      </c>
      <c r="U2406" s="1">
        <v>0</v>
      </c>
      <c r="V2406" s="1">
        <v>0</v>
      </c>
    </row>
    <row r="2407" spans="1:24" x14ac:dyDescent="0.35">
      <c r="A2407" s="1">
        <v>430144</v>
      </c>
      <c r="B2407" s="1" t="s">
        <v>2356</v>
      </c>
      <c r="C2407" s="1">
        <v>105253303</v>
      </c>
      <c r="D2407" s="1">
        <v>144</v>
      </c>
      <c r="E2407" s="1" t="s">
        <v>2484</v>
      </c>
      <c r="F2407" s="1" t="s">
        <v>245</v>
      </c>
      <c r="G2407" s="1" t="s">
        <v>289</v>
      </c>
      <c r="H2407" s="1" t="s">
        <v>916</v>
      </c>
      <c r="S2407" s="1">
        <v>43</v>
      </c>
      <c r="T2407" s="1">
        <v>1</v>
      </c>
      <c r="U2407" s="1">
        <v>0</v>
      </c>
      <c r="V2407" s="1">
        <v>0</v>
      </c>
    </row>
    <row r="2408" spans="1:24" x14ac:dyDescent="0.35">
      <c r="A2408" s="1">
        <v>440144</v>
      </c>
      <c r="B2408" s="1" t="s">
        <v>2357</v>
      </c>
      <c r="C2408" s="1">
        <v>105253303</v>
      </c>
      <c r="D2408" s="1">
        <v>144</v>
      </c>
      <c r="E2408" s="1" t="s">
        <v>2484</v>
      </c>
      <c r="F2408" s="1" t="s">
        <v>245</v>
      </c>
      <c r="G2408" s="1" t="s">
        <v>289</v>
      </c>
      <c r="H2408" s="1" t="s">
        <v>916</v>
      </c>
      <c r="S2408" s="1">
        <v>44</v>
      </c>
      <c r="T2408" s="1">
        <v>1</v>
      </c>
      <c r="U2408" s="1">
        <v>0</v>
      </c>
      <c r="V2408" s="1">
        <v>0</v>
      </c>
    </row>
    <row r="2409" spans="1:24" x14ac:dyDescent="0.35">
      <c r="A2409" s="1">
        <v>450144</v>
      </c>
      <c r="B2409" s="1" t="s">
        <v>2358</v>
      </c>
      <c r="C2409" s="1">
        <v>105253303</v>
      </c>
      <c r="D2409" s="1">
        <v>144</v>
      </c>
      <c r="E2409" s="1" t="s">
        <v>2484</v>
      </c>
      <c r="F2409" s="1" t="s">
        <v>245</v>
      </c>
      <c r="G2409" s="1" t="s">
        <v>289</v>
      </c>
      <c r="H2409" s="1" t="s">
        <v>916</v>
      </c>
      <c r="S2409" s="1">
        <v>45</v>
      </c>
      <c r="T2409" s="1">
        <v>1</v>
      </c>
      <c r="U2409" s="1">
        <v>0</v>
      </c>
      <c r="V2409" s="1">
        <v>0</v>
      </c>
    </row>
    <row r="2410" spans="1:24" x14ac:dyDescent="0.35">
      <c r="A2410" s="1">
        <v>460144</v>
      </c>
      <c r="B2410" s="1" t="s">
        <v>2359</v>
      </c>
      <c r="C2410" s="1">
        <v>105253303</v>
      </c>
      <c r="D2410" s="1">
        <v>144</v>
      </c>
      <c r="E2410" s="1" t="s">
        <v>2484</v>
      </c>
      <c r="F2410" s="1" t="s">
        <v>245</v>
      </c>
      <c r="G2410" s="1" t="s">
        <v>289</v>
      </c>
      <c r="H2410" s="1" t="s">
        <v>916</v>
      </c>
      <c r="S2410" s="1">
        <v>46</v>
      </c>
      <c r="T2410" s="1">
        <v>1</v>
      </c>
      <c r="U2410" s="1">
        <v>0</v>
      </c>
      <c r="V2410" s="1">
        <v>0</v>
      </c>
    </row>
    <row r="2411" spans="1:24" x14ac:dyDescent="0.35">
      <c r="A2411" s="1">
        <v>470144</v>
      </c>
      <c r="B2411" s="1" t="s">
        <v>2360</v>
      </c>
      <c r="C2411" s="1">
        <v>105253303</v>
      </c>
      <c r="D2411" s="1">
        <v>144</v>
      </c>
      <c r="E2411" s="1" t="s">
        <v>2484</v>
      </c>
      <c r="F2411" s="1" t="s">
        <v>245</v>
      </c>
      <c r="G2411" s="1" t="s">
        <v>289</v>
      </c>
      <c r="H2411" s="1" t="s">
        <v>916</v>
      </c>
      <c r="S2411" s="1">
        <v>47</v>
      </c>
      <c r="T2411" s="1">
        <v>1</v>
      </c>
      <c r="U2411" s="1">
        <v>0</v>
      </c>
      <c r="V2411" s="1">
        <v>0</v>
      </c>
    </row>
    <row r="2412" spans="1:24" x14ac:dyDescent="0.35">
      <c r="A2412" s="1">
        <v>480144</v>
      </c>
      <c r="B2412" s="1" t="s">
        <v>2361</v>
      </c>
      <c r="C2412" s="1">
        <v>105253303</v>
      </c>
      <c r="D2412" s="1">
        <v>144</v>
      </c>
      <c r="E2412" s="1" t="s">
        <v>2484</v>
      </c>
      <c r="F2412" s="1" t="s">
        <v>245</v>
      </c>
      <c r="G2412" s="1" t="s">
        <v>289</v>
      </c>
      <c r="H2412" s="1" t="s">
        <v>916</v>
      </c>
      <c r="S2412" s="1">
        <v>48</v>
      </c>
      <c r="T2412" s="1">
        <v>1</v>
      </c>
      <c r="U2412" s="1">
        <v>0</v>
      </c>
      <c r="V2412" s="1">
        <v>0</v>
      </c>
    </row>
    <row r="2413" spans="1:24" x14ac:dyDescent="0.35">
      <c r="A2413" s="1">
        <v>290154</v>
      </c>
      <c r="B2413" s="1" t="s">
        <v>2341</v>
      </c>
      <c r="C2413" s="1">
        <v>105253553</v>
      </c>
      <c r="D2413" s="1">
        <v>154</v>
      </c>
      <c r="E2413" s="1" t="s">
        <v>2485</v>
      </c>
      <c r="F2413" s="1" t="s">
        <v>245</v>
      </c>
      <c r="G2413" s="1" t="s">
        <v>289</v>
      </c>
      <c r="H2413" s="1" t="s">
        <v>916</v>
      </c>
      <c r="I2413" s="1">
        <v>1174261.25</v>
      </c>
      <c r="K2413" s="1">
        <v>237740</v>
      </c>
      <c r="L2413" s="1">
        <v>6681701.5</v>
      </c>
      <c r="S2413" s="1">
        <v>29</v>
      </c>
      <c r="T2413" s="1">
        <v>1</v>
      </c>
      <c r="U2413" s="1">
        <v>8093703</v>
      </c>
      <c r="V2413" s="1">
        <v>0</v>
      </c>
    </row>
    <row r="2414" spans="1:24" x14ac:dyDescent="0.35">
      <c r="A2414" s="1">
        <v>300154</v>
      </c>
      <c r="B2414" s="1" t="s">
        <v>2343</v>
      </c>
      <c r="C2414" s="1">
        <v>105253553</v>
      </c>
      <c r="D2414" s="1">
        <v>154</v>
      </c>
      <c r="E2414" s="1" t="s">
        <v>2485</v>
      </c>
      <c r="F2414" s="1" t="s">
        <v>245</v>
      </c>
      <c r="G2414" s="1" t="s">
        <v>289</v>
      </c>
      <c r="H2414" s="1" t="s">
        <v>916</v>
      </c>
      <c r="I2414" s="1">
        <v>1189207.6200000001</v>
      </c>
      <c r="K2414" s="1">
        <v>325116</v>
      </c>
      <c r="L2414" s="1">
        <v>6855116.5</v>
      </c>
      <c r="M2414" s="1">
        <v>0.17341500520706177</v>
      </c>
      <c r="N2414" s="1">
        <v>2.5953719615936279</v>
      </c>
      <c r="O2414" s="1">
        <v>1.4946370385587215E-2</v>
      </c>
      <c r="P2414" s="1">
        <v>1.2728317975997925</v>
      </c>
      <c r="Q2414" s="1">
        <v>8.7375998497009277E-2</v>
      </c>
      <c r="S2414" s="1">
        <v>30</v>
      </c>
      <c r="T2414" s="1">
        <v>1</v>
      </c>
      <c r="U2414" s="1">
        <v>8369440</v>
      </c>
      <c r="V2414" s="1">
        <v>0.27573737502098083</v>
      </c>
      <c r="W2414" s="1">
        <v>3.4068088531494141</v>
      </c>
      <c r="X2414" s="1">
        <v>3.4068088531494141</v>
      </c>
    </row>
    <row r="2415" spans="1:24" x14ac:dyDescent="0.35">
      <c r="A2415" s="1">
        <v>310154</v>
      </c>
      <c r="B2415" s="1" t="s">
        <v>2344</v>
      </c>
      <c r="C2415" s="1">
        <v>105253553</v>
      </c>
      <c r="D2415" s="1">
        <v>154</v>
      </c>
      <c r="E2415" s="1" t="s">
        <v>2485</v>
      </c>
      <c r="F2415" s="1" t="s">
        <v>245</v>
      </c>
      <c r="G2415" s="1" t="s">
        <v>289</v>
      </c>
      <c r="H2415" s="1" t="s">
        <v>916</v>
      </c>
      <c r="I2415" s="1">
        <v>1193603.73</v>
      </c>
      <c r="K2415" s="1">
        <v>281428</v>
      </c>
      <c r="L2415" s="1">
        <v>6953925.5</v>
      </c>
      <c r="M2415" s="1">
        <v>9.8808996379375458E-2</v>
      </c>
      <c r="N2415" s="1">
        <v>1.4413905143737793</v>
      </c>
      <c r="O2415" s="1">
        <v>4.3961098417639732E-3</v>
      </c>
      <c r="P2415" s="1">
        <v>0.36966714262962341</v>
      </c>
      <c r="Q2415" s="1">
        <v>-4.3687999248504639E-2</v>
      </c>
      <c r="S2415" s="1">
        <v>31</v>
      </c>
      <c r="T2415" s="1">
        <v>1</v>
      </c>
      <c r="U2415" s="1">
        <v>8428957</v>
      </c>
      <c r="V2415" s="1">
        <v>5.9517107903957367E-2</v>
      </c>
      <c r="W2415" s="1">
        <v>0.71112287044525146</v>
      </c>
      <c r="X2415" s="1">
        <v>0.71112287044525146</v>
      </c>
    </row>
    <row r="2416" spans="1:24" x14ac:dyDescent="0.35">
      <c r="A2416" s="1">
        <v>320154</v>
      </c>
      <c r="B2416" s="1" t="s">
        <v>2345</v>
      </c>
      <c r="C2416" s="1">
        <v>105253553</v>
      </c>
      <c r="D2416" s="1">
        <v>154</v>
      </c>
      <c r="E2416" s="1" t="s">
        <v>2485</v>
      </c>
      <c r="F2416" s="1" t="s">
        <v>245</v>
      </c>
      <c r="G2416" s="1" t="s">
        <v>289</v>
      </c>
      <c r="H2416" s="1" t="s">
        <v>916</v>
      </c>
      <c r="I2416" s="1">
        <v>1213634.17</v>
      </c>
      <c r="K2416" s="1">
        <v>281428</v>
      </c>
      <c r="L2416" s="1">
        <v>7040647.5</v>
      </c>
      <c r="M2416" s="1">
        <v>8.6722001433372498E-2</v>
      </c>
      <c r="N2416" s="1">
        <v>1.2470941543579102</v>
      </c>
      <c r="O2416" s="1">
        <v>2.0030440762639046E-2</v>
      </c>
      <c r="P2416" s="1">
        <v>1.6781482696533203</v>
      </c>
      <c r="Q2416" s="1">
        <v>0</v>
      </c>
      <c r="S2416" s="1">
        <v>32</v>
      </c>
      <c r="T2416" s="1">
        <v>1</v>
      </c>
      <c r="U2416" s="1">
        <v>8535710</v>
      </c>
      <c r="V2416" s="1">
        <v>0.10675244033336639</v>
      </c>
      <c r="W2416" s="1">
        <v>1.2665030956268311</v>
      </c>
      <c r="X2416" s="1">
        <v>1.2665030956268311</v>
      </c>
    </row>
    <row r="2417" spans="1:24" x14ac:dyDescent="0.35">
      <c r="A2417" s="1">
        <v>330154</v>
      </c>
      <c r="B2417" s="1" t="s">
        <v>2346</v>
      </c>
      <c r="C2417" s="1">
        <v>105253553</v>
      </c>
      <c r="D2417" s="1">
        <v>154</v>
      </c>
      <c r="E2417" s="1" t="s">
        <v>2485</v>
      </c>
      <c r="F2417" s="1" t="s">
        <v>245</v>
      </c>
      <c r="G2417" s="1" t="s">
        <v>289</v>
      </c>
      <c r="H2417" s="1" t="s">
        <v>916</v>
      </c>
      <c r="I2417" s="1">
        <v>1240003.55</v>
      </c>
      <c r="K2417" s="1">
        <v>281428</v>
      </c>
      <c r="L2417" s="1">
        <v>7130692</v>
      </c>
      <c r="M2417" s="1">
        <v>9.0044498443603516E-2</v>
      </c>
      <c r="N2417" s="1">
        <v>1.278923511505127</v>
      </c>
      <c r="O2417" s="1">
        <v>2.6369379833340645E-2</v>
      </c>
      <c r="P2417" s="1">
        <v>2.1727619171142578</v>
      </c>
      <c r="Q2417" s="1">
        <v>0</v>
      </c>
      <c r="S2417" s="1">
        <v>33</v>
      </c>
      <c r="T2417" s="1">
        <v>1</v>
      </c>
      <c r="U2417" s="1">
        <v>8652124</v>
      </c>
      <c r="V2417" s="1">
        <v>0.11641387641429901</v>
      </c>
      <c r="W2417" s="1">
        <v>1.3638466596603394</v>
      </c>
      <c r="X2417" s="1">
        <v>1.3638466596603394</v>
      </c>
    </row>
    <row r="2418" spans="1:24" x14ac:dyDescent="0.35">
      <c r="A2418" s="1">
        <v>340154</v>
      </c>
      <c r="B2418" s="1" t="s">
        <v>2347</v>
      </c>
      <c r="C2418" s="1">
        <v>105253553</v>
      </c>
      <c r="D2418" s="1">
        <v>154</v>
      </c>
      <c r="E2418" s="1" t="s">
        <v>2485</v>
      </c>
      <c r="F2418" s="1" t="s">
        <v>245</v>
      </c>
      <c r="G2418" s="1" t="s">
        <v>289</v>
      </c>
      <c r="H2418" s="1" t="s">
        <v>916</v>
      </c>
      <c r="I2418" s="1">
        <v>1239976.1000000001</v>
      </c>
      <c r="K2418" s="1">
        <v>281428</v>
      </c>
      <c r="L2418" s="1">
        <v>7130665</v>
      </c>
      <c r="M2418" s="1">
        <v>-2.7000000045518391E-5</v>
      </c>
      <c r="N2418" s="1">
        <v>-3.7864487967453897E-4</v>
      </c>
      <c r="O2418" s="1">
        <v>-2.74499998340616E-5</v>
      </c>
      <c r="P2418" s="1">
        <v>-2.2137032356113195E-3</v>
      </c>
      <c r="Q2418" s="1">
        <v>0</v>
      </c>
      <c r="S2418" s="1">
        <v>34</v>
      </c>
      <c r="T2418" s="1">
        <v>1</v>
      </c>
      <c r="U2418" s="1">
        <v>8652069</v>
      </c>
      <c r="V2418" s="1">
        <v>-5.4449999879579991E-5</v>
      </c>
      <c r="W2418" s="1">
        <v>-6.3568208133801818E-4</v>
      </c>
      <c r="X2418" s="1">
        <v>-6.3568208133801818E-4</v>
      </c>
    </row>
    <row r="2419" spans="1:24" x14ac:dyDescent="0.35">
      <c r="A2419" s="1">
        <v>350154</v>
      </c>
      <c r="B2419" s="1" t="s">
        <v>2348</v>
      </c>
      <c r="C2419" s="1">
        <v>105253553</v>
      </c>
      <c r="D2419" s="1">
        <v>154</v>
      </c>
      <c r="E2419" s="1" t="s">
        <v>2485</v>
      </c>
      <c r="F2419" s="1" t="s">
        <v>245</v>
      </c>
      <c r="G2419" s="1" t="s">
        <v>289</v>
      </c>
      <c r="H2419" s="1" t="s">
        <v>916</v>
      </c>
      <c r="I2419" s="1">
        <v>1273706.01</v>
      </c>
      <c r="K2419" s="1">
        <v>281428</v>
      </c>
      <c r="L2419" s="1">
        <v>7321219</v>
      </c>
      <c r="M2419" s="1">
        <v>0.19055399298667908</v>
      </c>
      <c r="N2419" s="1">
        <v>2.6723172664642334</v>
      </c>
      <c r="O2419" s="1">
        <v>3.3729910850524902E-2</v>
      </c>
      <c r="P2419" s="1">
        <v>2.7202064990997314</v>
      </c>
      <c r="Q2419" s="1">
        <v>0</v>
      </c>
      <c r="S2419" s="1">
        <v>35</v>
      </c>
      <c r="T2419" s="1">
        <v>1</v>
      </c>
      <c r="U2419" s="1">
        <v>8876353</v>
      </c>
      <c r="V2419" s="1">
        <v>0.22428390383720398</v>
      </c>
      <c r="W2419" s="1">
        <v>2.5922584533691406</v>
      </c>
      <c r="X2419" s="1">
        <v>2.5922584533691406</v>
      </c>
    </row>
    <row r="2420" spans="1:24" x14ac:dyDescent="0.35">
      <c r="A2420" s="1">
        <v>360154</v>
      </c>
      <c r="B2420" s="1" t="s">
        <v>2349</v>
      </c>
      <c r="C2420" s="1">
        <v>105253553</v>
      </c>
      <c r="D2420" s="1">
        <v>154</v>
      </c>
      <c r="E2420" s="1" t="s">
        <v>2485</v>
      </c>
      <c r="F2420" s="1" t="s">
        <v>245</v>
      </c>
      <c r="G2420" s="1" t="s">
        <v>289</v>
      </c>
      <c r="H2420" s="1" t="s">
        <v>916</v>
      </c>
      <c r="I2420" s="1">
        <v>1359336.85</v>
      </c>
      <c r="K2420" s="1">
        <v>281428</v>
      </c>
      <c r="L2420" s="1">
        <v>7656146.5</v>
      </c>
      <c r="M2420" s="1">
        <v>0.33492749929428101</v>
      </c>
      <c r="N2420" s="1">
        <v>4.5747504234313965</v>
      </c>
      <c r="O2420" s="1">
        <v>8.5630841553211212E-2</v>
      </c>
      <c r="P2420" s="1">
        <v>6.7229676246643066</v>
      </c>
      <c r="Q2420" s="1">
        <v>0</v>
      </c>
      <c r="S2420" s="1">
        <v>36</v>
      </c>
      <c r="T2420" s="1">
        <v>1</v>
      </c>
      <c r="U2420" s="1">
        <v>9296911</v>
      </c>
      <c r="V2420" s="1">
        <v>0.42055833339691162</v>
      </c>
      <c r="W2420" s="1">
        <v>4.7379593849182129</v>
      </c>
      <c r="X2420" s="1">
        <v>4.7379593849182129</v>
      </c>
    </row>
    <row r="2421" spans="1:24" x14ac:dyDescent="0.35">
      <c r="A2421" s="1">
        <v>370154</v>
      </c>
      <c r="B2421" s="1" t="s">
        <v>2350</v>
      </c>
      <c r="C2421" s="1">
        <v>105253553</v>
      </c>
      <c r="D2421" s="1">
        <v>154</v>
      </c>
      <c r="E2421" s="1" t="s">
        <v>2485</v>
      </c>
      <c r="F2421" s="1" t="s">
        <v>245</v>
      </c>
      <c r="G2421" s="1" t="s">
        <v>289</v>
      </c>
      <c r="H2421" s="1" t="s">
        <v>916</v>
      </c>
      <c r="I2421" s="1">
        <v>1398136.97</v>
      </c>
      <c r="K2421" s="1">
        <v>281428</v>
      </c>
      <c r="L2421" s="1">
        <v>8515025</v>
      </c>
      <c r="M2421" s="1">
        <v>0.858878493309021</v>
      </c>
      <c r="N2421" s="1">
        <v>11.218156814575195</v>
      </c>
      <c r="O2421" s="1">
        <v>3.880012035369873E-2</v>
      </c>
      <c r="P2421" s="1">
        <v>2.8543417453765869</v>
      </c>
      <c r="Q2421" s="1">
        <v>0</v>
      </c>
      <c r="S2421" s="1">
        <v>37</v>
      </c>
      <c r="T2421" s="1">
        <v>1</v>
      </c>
      <c r="U2421" s="1">
        <v>10194590</v>
      </c>
      <c r="V2421" s="1">
        <v>0.89767861366271973</v>
      </c>
      <c r="W2421" s="1">
        <v>9.6556692123413086</v>
      </c>
      <c r="X2421" s="1">
        <v>9.6556692123413086</v>
      </c>
    </row>
    <row r="2422" spans="1:24" x14ac:dyDescent="0.35">
      <c r="A2422" s="1">
        <v>380154</v>
      </c>
      <c r="B2422" s="1" t="s">
        <v>2351</v>
      </c>
      <c r="C2422" s="1">
        <v>105253553</v>
      </c>
      <c r="D2422" s="1">
        <v>154</v>
      </c>
      <c r="E2422" s="1" t="s">
        <v>2485</v>
      </c>
      <c r="F2422" s="1" t="s">
        <v>245</v>
      </c>
      <c r="G2422" s="1" t="s">
        <v>289</v>
      </c>
      <c r="H2422" s="1" t="s">
        <v>916</v>
      </c>
      <c r="I2422" s="1">
        <v>1455342</v>
      </c>
      <c r="K2422" s="1">
        <v>775884.125</v>
      </c>
      <c r="L2422" s="1">
        <v>8716269</v>
      </c>
      <c r="M2422" s="1">
        <v>0.20124399662017822</v>
      </c>
      <c r="N2422" s="1">
        <v>2.3633987903594971</v>
      </c>
      <c r="O2422" s="1">
        <v>5.7205028831958771E-2</v>
      </c>
      <c r="P2422" s="1">
        <v>4.0915184020996094</v>
      </c>
      <c r="Q2422" s="1">
        <v>0.49445611238479614</v>
      </c>
      <c r="S2422" s="1">
        <v>38</v>
      </c>
      <c r="T2422" s="1">
        <v>1</v>
      </c>
      <c r="U2422" s="1">
        <v>10947495</v>
      </c>
      <c r="V2422" s="1">
        <v>0.75290513038635254</v>
      </c>
      <c r="W2422" s="1">
        <v>7.3853387832641602</v>
      </c>
      <c r="X2422" s="1">
        <v>7.3853387832641602</v>
      </c>
    </row>
    <row r="2423" spans="1:24" x14ac:dyDescent="0.35">
      <c r="A2423" s="1">
        <v>390154</v>
      </c>
      <c r="B2423" s="1" t="s">
        <v>2352</v>
      </c>
      <c r="C2423" s="1">
        <v>105253553</v>
      </c>
      <c r="D2423" s="1">
        <v>154</v>
      </c>
      <c r="E2423" s="1" t="s">
        <v>2485</v>
      </c>
      <c r="F2423" s="1" t="s">
        <v>245</v>
      </c>
      <c r="G2423" s="1" t="s">
        <v>289</v>
      </c>
      <c r="H2423" s="1" t="s">
        <v>916</v>
      </c>
      <c r="I2423" s="1">
        <v>1486890</v>
      </c>
      <c r="K2423" s="1">
        <v>1416998.625</v>
      </c>
      <c r="L2423" s="1">
        <v>8828613</v>
      </c>
      <c r="M2423" s="1">
        <v>0.11234399676322937</v>
      </c>
      <c r="N2423" s="1">
        <v>1.2889001369476318</v>
      </c>
      <c r="O2423" s="1">
        <v>3.1548000872135162E-2</v>
      </c>
      <c r="P2423" s="1">
        <v>2.1677379608154297</v>
      </c>
      <c r="Q2423" s="1">
        <v>0.64111447334289551</v>
      </c>
      <c r="S2423" s="1">
        <v>39</v>
      </c>
      <c r="T2423" s="1">
        <v>1</v>
      </c>
      <c r="U2423" s="1">
        <v>11732502</v>
      </c>
      <c r="V2423" s="1">
        <v>0.78500652313232422</v>
      </c>
      <c r="W2423" s="1">
        <v>7.170654296875</v>
      </c>
      <c r="X2423" s="1">
        <v>7.170654296875</v>
      </c>
    </row>
    <row r="2424" spans="1:24" x14ac:dyDescent="0.35">
      <c r="A2424" s="1">
        <v>400154</v>
      </c>
      <c r="B2424" s="1" t="s">
        <v>2353</v>
      </c>
      <c r="C2424" s="1">
        <v>105253553</v>
      </c>
      <c r="D2424" s="1">
        <v>154</v>
      </c>
      <c r="E2424" s="1" t="s">
        <v>2485</v>
      </c>
      <c r="F2424" s="1" t="s">
        <v>245</v>
      </c>
      <c r="G2424" s="1" t="s">
        <v>289</v>
      </c>
      <c r="H2424" s="1" t="s">
        <v>916</v>
      </c>
      <c r="S2424" s="1">
        <v>40</v>
      </c>
      <c r="T2424" s="1">
        <v>1</v>
      </c>
      <c r="U2424" s="1">
        <v>0</v>
      </c>
      <c r="V2424" s="1">
        <v>0</v>
      </c>
      <c r="W2424" s="1">
        <v>-100</v>
      </c>
      <c r="X2424" s="1">
        <v>-100</v>
      </c>
    </row>
    <row r="2425" spans="1:24" x14ac:dyDescent="0.35">
      <c r="A2425" s="1">
        <v>410154</v>
      </c>
      <c r="B2425" s="1" t="s">
        <v>2354</v>
      </c>
      <c r="C2425" s="1">
        <v>105253553</v>
      </c>
      <c r="D2425" s="1">
        <v>154</v>
      </c>
      <c r="E2425" s="1" t="s">
        <v>2485</v>
      </c>
      <c r="F2425" s="1" t="s">
        <v>245</v>
      </c>
      <c r="G2425" s="1" t="s">
        <v>289</v>
      </c>
      <c r="H2425" s="1" t="s">
        <v>916</v>
      </c>
      <c r="S2425" s="1">
        <v>41</v>
      </c>
      <c r="T2425" s="1">
        <v>1</v>
      </c>
      <c r="U2425" s="1">
        <v>0</v>
      </c>
      <c r="V2425" s="1">
        <v>0</v>
      </c>
    </row>
    <row r="2426" spans="1:24" x14ac:dyDescent="0.35">
      <c r="A2426" s="1">
        <v>420154</v>
      </c>
      <c r="B2426" s="1" t="s">
        <v>2355</v>
      </c>
      <c r="C2426" s="1">
        <v>105253553</v>
      </c>
      <c r="D2426" s="1">
        <v>154</v>
      </c>
      <c r="E2426" s="1" t="s">
        <v>2485</v>
      </c>
      <c r="F2426" s="1" t="s">
        <v>245</v>
      </c>
      <c r="G2426" s="1" t="s">
        <v>289</v>
      </c>
      <c r="H2426" s="1" t="s">
        <v>916</v>
      </c>
      <c r="S2426" s="1">
        <v>42</v>
      </c>
      <c r="T2426" s="1">
        <v>1</v>
      </c>
      <c r="U2426" s="1">
        <v>0</v>
      </c>
      <c r="V2426" s="1">
        <v>0</v>
      </c>
    </row>
    <row r="2427" spans="1:24" x14ac:dyDescent="0.35">
      <c r="A2427" s="1">
        <v>430154</v>
      </c>
      <c r="B2427" s="1" t="s">
        <v>2356</v>
      </c>
      <c r="C2427" s="1">
        <v>105253553</v>
      </c>
      <c r="D2427" s="1">
        <v>154</v>
      </c>
      <c r="E2427" s="1" t="s">
        <v>2485</v>
      </c>
      <c r="F2427" s="1" t="s">
        <v>245</v>
      </c>
      <c r="G2427" s="1" t="s">
        <v>289</v>
      </c>
      <c r="H2427" s="1" t="s">
        <v>916</v>
      </c>
      <c r="S2427" s="1">
        <v>43</v>
      </c>
      <c r="T2427" s="1">
        <v>1</v>
      </c>
      <c r="U2427" s="1">
        <v>0</v>
      </c>
      <c r="V2427" s="1">
        <v>0</v>
      </c>
    </row>
    <row r="2428" spans="1:24" x14ac:dyDescent="0.35">
      <c r="A2428" s="1">
        <v>440154</v>
      </c>
      <c r="B2428" s="1" t="s">
        <v>2357</v>
      </c>
      <c r="C2428" s="1">
        <v>105253553</v>
      </c>
      <c r="D2428" s="1">
        <v>154</v>
      </c>
      <c r="E2428" s="1" t="s">
        <v>2485</v>
      </c>
      <c r="F2428" s="1" t="s">
        <v>245</v>
      </c>
      <c r="G2428" s="1" t="s">
        <v>289</v>
      </c>
      <c r="H2428" s="1" t="s">
        <v>916</v>
      </c>
      <c r="S2428" s="1">
        <v>44</v>
      </c>
      <c r="T2428" s="1">
        <v>1</v>
      </c>
      <c r="U2428" s="1">
        <v>0</v>
      </c>
      <c r="V2428" s="1">
        <v>0</v>
      </c>
    </row>
    <row r="2429" spans="1:24" x14ac:dyDescent="0.35">
      <c r="A2429" s="1">
        <v>450154</v>
      </c>
      <c r="B2429" s="1" t="s">
        <v>2358</v>
      </c>
      <c r="C2429" s="1">
        <v>105253553</v>
      </c>
      <c r="D2429" s="1">
        <v>154</v>
      </c>
      <c r="E2429" s="1" t="s">
        <v>2485</v>
      </c>
      <c r="F2429" s="1" t="s">
        <v>245</v>
      </c>
      <c r="G2429" s="1" t="s">
        <v>289</v>
      </c>
      <c r="H2429" s="1" t="s">
        <v>916</v>
      </c>
      <c r="S2429" s="1">
        <v>45</v>
      </c>
      <c r="T2429" s="1">
        <v>1</v>
      </c>
      <c r="U2429" s="1">
        <v>0</v>
      </c>
      <c r="V2429" s="1">
        <v>0</v>
      </c>
    </row>
    <row r="2430" spans="1:24" x14ac:dyDescent="0.35">
      <c r="A2430" s="1">
        <v>460154</v>
      </c>
      <c r="B2430" s="1" t="s">
        <v>2359</v>
      </c>
      <c r="C2430" s="1">
        <v>105253553</v>
      </c>
      <c r="D2430" s="1">
        <v>154</v>
      </c>
      <c r="E2430" s="1" t="s">
        <v>2485</v>
      </c>
      <c r="F2430" s="1" t="s">
        <v>245</v>
      </c>
      <c r="G2430" s="1" t="s">
        <v>289</v>
      </c>
      <c r="H2430" s="1" t="s">
        <v>916</v>
      </c>
      <c r="S2430" s="1">
        <v>46</v>
      </c>
      <c r="T2430" s="1">
        <v>1</v>
      </c>
      <c r="U2430" s="1">
        <v>0</v>
      </c>
      <c r="V2430" s="1">
        <v>0</v>
      </c>
    </row>
    <row r="2431" spans="1:24" x14ac:dyDescent="0.35">
      <c r="A2431" s="1">
        <v>470154</v>
      </c>
      <c r="B2431" s="1" t="s">
        <v>2360</v>
      </c>
      <c r="C2431" s="1">
        <v>105253553</v>
      </c>
      <c r="D2431" s="1">
        <v>154</v>
      </c>
      <c r="E2431" s="1" t="s">
        <v>2485</v>
      </c>
      <c r="F2431" s="1" t="s">
        <v>245</v>
      </c>
      <c r="G2431" s="1" t="s">
        <v>289</v>
      </c>
      <c r="H2431" s="1" t="s">
        <v>916</v>
      </c>
      <c r="S2431" s="1">
        <v>47</v>
      </c>
      <c r="T2431" s="1">
        <v>1</v>
      </c>
      <c r="U2431" s="1">
        <v>0</v>
      </c>
      <c r="V2431" s="1">
        <v>0</v>
      </c>
    </row>
    <row r="2432" spans="1:24" x14ac:dyDescent="0.35">
      <c r="A2432" s="1">
        <v>480154</v>
      </c>
      <c r="B2432" s="1" t="s">
        <v>2361</v>
      </c>
      <c r="C2432" s="1">
        <v>105253553</v>
      </c>
      <c r="D2432" s="1">
        <v>154</v>
      </c>
      <c r="E2432" s="1" t="s">
        <v>2485</v>
      </c>
      <c r="F2432" s="1" t="s">
        <v>245</v>
      </c>
      <c r="G2432" s="1" t="s">
        <v>289</v>
      </c>
      <c r="H2432" s="1" t="s">
        <v>916</v>
      </c>
      <c r="S2432" s="1">
        <v>48</v>
      </c>
      <c r="T2432" s="1">
        <v>1</v>
      </c>
      <c r="U2432" s="1">
        <v>0</v>
      </c>
      <c r="V2432" s="1">
        <v>0</v>
      </c>
    </row>
    <row r="2433" spans="1:24" x14ac:dyDescent="0.35">
      <c r="A2433" s="1">
        <v>290164</v>
      </c>
      <c r="B2433" s="1" t="s">
        <v>2341</v>
      </c>
      <c r="C2433" s="1">
        <v>105253903</v>
      </c>
      <c r="D2433" s="1">
        <v>164</v>
      </c>
      <c r="E2433" s="1" t="s">
        <v>2486</v>
      </c>
      <c r="F2433" s="1" t="s">
        <v>245</v>
      </c>
      <c r="G2433" s="1" t="s">
        <v>289</v>
      </c>
      <c r="H2433" s="1" t="s">
        <v>916</v>
      </c>
      <c r="I2433" s="1">
        <v>1441104.68</v>
      </c>
      <c r="K2433" s="1">
        <v>278072</v>
      </c>
      <c r="L2433" s="1">
        <v>10318677</v>
      </c>
      <c r="S2433" s="1">
        <v>29</v>
      </c>
      <c r="T2433" s="1">
        <v>1</v>
      </c>
      <c r="U2433" s="1">
        <v>12037854</v>
      </c>
      <c r="V2433" s="1">
        <v>0</v>
      </c>
    </row>
    <row r="2434" spans="1:24" x14ac:dyDescent="0.35">
      <c r="A2434" s="1">
        <v>300164</v>
      </c>
      <c r="B2434" s="1" t="s">
        <v>2343</v>
      </c>
      <c r="C2434" s="1">
        <v>105253903</v>
      </c>
      <c r="D2434" s="1">
        <v>164</v>
      </c>
      <c r="E2434" s="1" t="s">
        <v>2486</v>
      </c>
      <c r="F2434" s="1" t="s">
        <v>245</v>
      </c>
      <c r="G2434" s="1" t="s">
        <v>289</v>
      </c>
      <c r="H2434" s="1" t="s">
        <v>916</v>
      </c>
      <c r="I2434" s="1">
        <v>1462237</v>
      </c>
      <c r="K2434" s="1">
        <v>380808</v>
      </c>
      <c r="L2434" s="1">
        <v>10467188</v>
      </c>
      <c r="M2434" s="1">
        <v>0.14851100742816925</v>
      </c>
      <c r="N2434" s="1">
        <v>1.4392446279525757</v>
      </c>
      <c r="O2434" s="1">
        <v>2.1132320165634155E-2</v>
      </c>
      <c r="P2434" s="1">
        <v>1.4663972854614258</v>
      </c>
      <c r="Q2434" s="1">
        <v>0.10273600369691849</v>
      </c>
      <c r="S2434" s="1">
        <v>30</v>
      </c>
      <c r="T2434" s="1">
        <v>1</v>
      </c>
      <c r="U2434" s="1">
        <v>12310233</v>
      </c>
      <c r="V2434" s="1">
        <v>0.27237933874130249</v>
      </c>
      <c r="W2434" s="1">
        <v>2.2626874446868896</v>
      </c>
      <c r="X2434" s="1">
        <v>2.2626874446868896</v>
      </c>
    </row>
    <row r="2435" spans="1:24" x14ac:dyDescent="0.35">
      <c r="A2435" s="1">
        <v>310164</v>
      </c>
      <c r="B2435" s="1" t="s">
        <v>2344</v>
      </c>
      <c r="C2435" s="1">
        <v>105253903</v>
      </c>
      <c r="D2435" s="1">
        <v>164</v>
      </c>
      <c r="E2435" s="1" t="s">
        <v>2486</v>
      </c>
      <c r="F2435" s="1" t="s">
        <v>245</v>
      </c>
      <c r="G2435" s="1" t="s">
        <v>289</v>
      </c>
      <c r="H2435" s="1" t="s">
        <v>916</v>
      </c>
      <c r="I2435" s="1">
        <v>1492570.53</v>
      </c>
      <c r="K2435" s="1">
        <v>329440</v>
      </c>
      <c r="L2435" s="1">
        <v>10526478</v>
      </c>
      <c r="M2435" s="1">
        <v>5.9289999306201935E-2</v>
      </c>
      <c r="N2435" s="1">
        <v>0.566436767578125</v>
      </c>
      <c r="O2435" s="1">
        <v>3.0333530157804489E-2</v>
      </c>
      <c r="P2435" s="1">
        <v>2.074460506439209</v>
      </c>
      <c r="Q2435" s="1">
        <v>-5.1368001848459244E-2</v>
      </c>
      <c r="S2435" s="1">
        <v>31</v>
      </c>
      <c r="T2435" s="1">
        <v>1</v>
      </c>
      <c r="U2435" s="1">
        <v>12348488</v>
      </c>
      <c r="V2435" s="1">
        <v>3.825552761554718E-2</v>
      </c>
      <c r="W2435" s="1">
        <v>0.31075772643089294</v>
      </c>
      <c r="X2435" s="1">
        <v>0.31075772643089294</v>
      </c>
    </row>
    <row r="2436" spans="1:24" x14ac:dyDescent="0.35">
      <c r="A2436" s="1">
        <v>320164</v>
      </c>
      <c r="B2436" s="1" t="s">
        <v>2345</v>
      </c>
      <c r="C2436" s="1">
        <v>105253903</v>
      </c>
      <c r="D2436" s="1">
        <v>164</v>
      </c>
      <c r="E2436" s="1" t="s">
        <v>2486</v>
      </c>
      <c r="F2436" s="1" t="s">
        <v>245</v>
      </c>
      <c r="G2436" s="1" t="s">
        <v>289</v>
      </c>
      <c r="H2436" s="1" t="s">
        <v>916</v>
      </c>
      <c r="I2436" s="1">
        <v>1504997.42</v>
      </c>
      <c r="K2436" s="1">
        <v>329440</v>
      </c>
      <c r="L2436" s="1">
        <v>10619172</v>
      </c>
      <c r="M2436" s="1">
        <v>9.2693999409675598E-2</v>
      </c>
      <c r="N2436" s="1">
        <v>0.88057941198348999</v>
      </c>
      <c r="O2436" s="1">
        <v>1.2426890432834625E-2</v>
      </c>
      <c r="P2436" s="1">
        <v>0.83258312940597534</v>
      </c>
      <c r="Q2436" s="1">
        <v>0</v>
      </c>
      <c r="S2436" s="1">
        <v>32</v>
      </c>
      <c r="T2436" s="1">
        <v>1</v>
      </c>
      <c r="U2436" s="1">
        <v>12453609</v>
      </c>
      <c r="V2436" s="1">
        <v>0.10512088984251022</v>
      </c>
      <c r="W2436" s="1">
        <v>0.85128641128540039</v>
      </c>
      <c r="X2436" s="1">
        <v>0.85128641128540039</v>
      </c>
    </row>
    <row r="2437" spans="1:24" x14ac:dyDescent="0.35">
      <c r="A2437" s="1">
        <v>330164</v>
      </c>
      <c r="B2437" s="1" t="s">
        <v>2346</v>
      </c>
      <c r="C2437" s="1">
        <v>105253903</v>
      </c>
      <c r="D2437" s="1">
        <v>164</v>
      </c>
      <c r="E2437" s="1" t="s">
        <v>2486</v>
      </c>
      <c r="F2437" s="1" t="s">
        <v>245</v>
      </c>
      <c r="G2437" s="1" t="s">
        <v>289</v>
      </c>
      <c r="H2437" s="1" t="s">
        <v>916</v>
      </c>
      <c r="I2437" s="1">
        <v>1529951.75</v>
      </c>
      <c r="K2437" s="1">
        <v>329440</v>
      </c>
      <c r="L2437" s="1">
        <v>10730653</v>
      </c>
      <c r="M2437" s="1">
        <v>0.11148100346326828</v>
      </c>
      <c r="N2437" s="1">
        <v>1.0498087406158447</v>
      </c>
      <c r="O2437" s="1">
        <v>2.4954330176115036E-2</v>
      </c>
      <c r="P2437" s="1">
        <v>1.6580978631973267</v>
      </c>
      <c r="Q2437" s="1">
        <v>0</v>
      </c>
      <c r="S2437" s="1">
        <v>33</v>
      </c>
      <c r="T2437" s="1">
        <v>1</v>
      </c>
      <c r="U2437" s="1">
        <v>12590045</v>
      </c>
      <c r="V2437" s="1">
        <v>0.13643532991409302</v>
      </c>
      <c r="W2437" s="1">
        <v>1.0955538749694824</v>
      </c>
      <c r="X2437" s="1">
        <v>1.0955538749694824</v>
      </c>
    </row>
    <row r="2438" spans="1:24" x14ac:dyDescent="0.35">
      <c r="A2438" s="1">
        <v>340164</v>
      </c>
      <c r="B2438" s="1" t="s">
        <v>2347</v>
      </c>
      <c r="C2438" s="1">
        <v>105253903</v>
      </c>
      <c r="D2438" s="1">
        <v>164</v>
      </c>
      <c r="E2438" s="1" t="s">
        <v>2486</v>
      </c>
      <c r="F2438" s="1" t="s">
        <v>245</v>
      </c>
      <c r="G2438" s="1" t="s">
        <v>289</v>
      </c>
      <c r="H2438" s="1" t="s">
        <v>916</v>
      </c>
      <c r="I2438" s="1">
        <v>1546780.64</v>
      </c>
      <c r="K2438" s="1">
        <v>329440</v>
      </c>
      <c r="L2438" s="1">
        <v>10730647</v>
      </c>
      <c r="M2438" s="1">
        <v>-6.0000002122251317E-6</v>
      </c>
      <c r="N2438" s="1">
        <v>-5.5914584663696587E-5</v>
      </c>
      <c r="O2438" s="1">
        <v>1.6828890889883041E-2</v>
      </c>
      <c r="P2438" s="1">
        <v>1.0999621152877808</v>
      </c>
      <c r="Q2438" s="1">
        <v>0</v>
      </c>
      <c r="S2438" s="1">
        <v>34</v>
      </c>
      <c r="T2438" s="1">
        <v>1</v>
      </c>
      <c r="U2438" s="1">
        <v>12606868</v>
      </c>
      <c r="V2438" s="1">
        <v>1.6822891309857368E-2</v>
      </c>
      <c r="W2438" s="1">
        <v>0.13362143933773041</v>
      </c>
      <c r="X2438" s="1">
        <v>0.13362143933773041</v>
      </c>
    </row>
    <row r="2439" spans="1:24" x14ac:dyDescent="0.35">
      <c r="A2439" s="1">
        <v>350164</v>
      </c>
      <c r="B2439" s="1" t="s">
        <v>2348</v>
      </c>
      <c r="C2439" s="1">
        <v>105253903</v>
      </c>
      <c r="D2439" s="1">
        <v>164</v>
      </c>
      <c r="E2439" s="1" t="s">
        <v>2486</v>
      </c>
      <c r="F2439" s="1" t="s">
        <v>245</v>
      </c>
      <c r="G2439" s="1" t="s">
        <v>289</v>
      </c>
      <c r="H2439" s="1" t="s">
        <v>916</v>
      </c>
      <c r="I2439" s="1">
        <v>1596178.35</v>
      </c>
      <c r="K2439" s="1">
        <v>358997</v>
      </c>
      <c r="L2439" s="1">
        <v>10701076</v>
      </c>
      <c r="M2439" s="1">
        <v>-2.957100048661232E-2</v>
      </c>
      <c r="N2439" s="1">
        <v>-0.275575190782547</v>
      </c>
      <c r="O2439" s="1">
        <v>4.9397710710763931E-2</v>
      </c>
      <c r="P2439" s="1">
        <v>3.1935820579528809</v>
      </c>
      <c r="Q2439" s="1">
        <v>2.95570008456707E-2</v>
      </c>
      <c r="S2439" s="1">
        <v>35</v>
      </c>
      <c r="T2439" s="1">
        <v>1</v>
      </c>
      <c r="U2439" s="1">
        <v>12656251</v>
      </c>
      <c r="V2439" s="1">
        <v>4.9383711069822311E-2</v>
      </c>
      <c r="W2439" s="1">
        <v>0.39171504974365234</v>
      </c>
      <c r="X2439" s="1">
        <v>0.39171504974365234</v>
      </c>
    </row>
    <row r="2440" spans="1:24" x14ac:dyDescent="0.35">
      <c r="A2440" s="1">
        <v>360164</v>
      </c>
      <c r="B2440" s="1" t="s">
        <v>2349</v>
      </c>
      <c r="C2440" s="1">
        <v>105253903</v>
      </c>
      <c r="D2440" s="1">
        <v>164</v>
      </c>
      <c r="E2440" s="1" t="s">
        <v>2486</v>
      </c>
      <c r="F2440" s="1" t="s">
        <v>245</v>
      </c>
      <c r="G2440" s="1" t="s">
        <v>289</v>
      </c>
      <c r="H2440" s="1" t="s">
        <v>916</v>
      </c>
      <c r="I2440" s="1">
        <v>1664732.71</v>
      </c>
      <c r="K2440" s="1">
        <v>358997</v>
      </c>
      <c r="L2440" s="1">
        <v>11227921</v>
      </c>
      <c r="M2440" s="1">
        <v>0.52684497833251953</v>
      </c>
      <c r="N2440" s="1">
        <v>4.9232897758483887</v>
      </c>
      <c r="O2440" s="1">
        <v>6.8554356694221497E-2</v>
      </c>
      <c r="P2440" s="1">
        <v>4.2949061393737793</v>
      </c>
      <c r="Q2440" s="1">
        <v>0</v>
      </c>
      <c r="S2440" s="1">
        <v>36</v>
      </c>
      <c r="T2440" s="1">
        <v>1</v>
      </c>
      <c r="U2440" s="1">
        <v>13251651</v>
      </c>
      <c r="V2440" s="1">
        <v>0.59539932012557983</v>
      </c>
      <c r="W2440" s="1">
        <v>4.7043948173522949</v>
      </c>
      <c r="X2440" s="1">
        <v>4.7043948173522949</v>
      </c>
    </row>
    <row r="2441" spans="1:24" x14ac:dyDescent="0.35">
      <c r="A2441" s="1">
        <v>370164</v>
      </c>
      <c r="B2441" s="1" t="s">
        <v>2350</v>
      </c>
      <c r="C2441" s="1">
        <v>105253903</v>
      </c>
      <c r="D2441" s="1">
        <v>164</v>
      </c>
      <c r="E2441" s="1" t="s">
        <v>2486</v>
      </c>
      <c r="F2441" s="1" t="s">
        <v>245</v>
      </c>
      <c r="G2441" s="1" t="s">
        <v>289</v>
      </c>
      <c r="H2441" s="1" t="s">
        <v>916</v>
      </c>
      <c r="I2441" s="1">
        <v>1728413.12</v>
      </c>
      <c r="K2441" s="1">
        <v>358997</v>
      </c>
      <c r="L2441" s="1">
        <v>11745338</v>
      </c>
      <c r="M2441" s="1">
        <v>0.51741701364517212</v>
      </c>
      <c r="N2441" s="1">
        <v>4.6083064079284668</v>
      </c>
      <c r="O2441" s="1">
        <v>6.3680410385131836E-2</v>
      </c>
      <c r="P2441" s="1">
        <v>3.8252632617950439</v>
      </c>
      <c r="Q2441" s="1">
        <v>0</v>
      </c>
      <c r="S2441" s="1">
        <v>37</v>
      </c>
      <c r="T2441" s="1">
        <v>1</v>
      </c>
      <c r="U2441" s="1">
        <v>13832748</v>
      </c>
      <c r="V2441" s="1">
        <v>0.58109742403030396</v>
      </c>
      <c r="W2441" s="1">
        <v>4.3850913047790527</v>
      </c>
      <c r="X2441" s="1">
        <v>4.3850913047790527</v>
      </c>
    </row>
    <row r="2442" spans="1:24" x14ac:dyDescent="0.35">
      <c r="A2442" s="1">
        <v>380164</v>
      </c>
      <c r="B2442" s="1" t="s">
        <v>2351</v>
      </c>
      <c r="C2442" s="1">
        <v>105253903</v>
      </c>
      <c r="D2442" s="1">
        <v>164</v>
      </c>
      <c r="E2442" s="1" t="s">
        <v>2486</v>
      </c>
      <c r="F2442" s="1" t="s">
        <v>245</v>
      </c>
      <c r="G2442" s="1" t="s">
        <v>289</v>
      </c>
      <c r="H2442" s="1" t="s">
        <v>916</v>
      </c>
      <c r="I2442" s="1">
        <v>1874860</v>
      </c>
      <c r="K2442" s="1">
        <v>551246.6875</v>
      </c>
      <c r="L2442" s="1">
        <v>11919922</v>
      </c>
      <c r="M2442" s="1">
        <v>0.17458400130271912</v>
      </c>
      <c r="N2442" s="1">
        <v>1.4864109754562378</v>
      </c>
      <c r="O2442" s="1">
        <v>0.14644688367843628</v>
      </c>
      <c r="P2442" s="1">
        <v>8.4729099273681641</v>
      </c>
      <c r="Q2442" s="1">
        <v>0.19224968552589417</v>
      </c>
      <c r="S2442" s="1">
        <v>38</v>
      </c>
      <c r="T2442" s="1">
        <v>1</v>
      </c>
      <c r="U2442" s="1">
        <v>14346029</v>
      </c>
      <c r="V2442" s="1">
        <v>0.51328057050704956</v>
      </c>
      <c r="W2442" s="1">
        <v>3.7106220722198486</v>
      </c>
      <c r="X2442" s="1">
        <v>3.7106220722198486</v>
      </c>
    </row>
    <row r="2443" spans="1:24" x14ac:dyDescent="0.35">
      <c r="A2443" s="1">
        <v>390164</v>
      </c>
      <c r="B2443" s="1" t="s">
        <v>2352</v>
      </c>
      <c r="C2443" s="1">
        <v>105253903</v>
      </c>
      <c r="D2443" s="1">
        <v>164</v>
      </c>
      <c r="E2443" s="1" t="s">
        <v>2486</v>
      </c>
      <c r="F2443" s="1" t="s">
        <v>245</v>
      </c>
      <c r="G2443" s="1" t="s">
        <v>289</v>
      </c>
      <c r="H2443" s="1" t="s">
        <v>916</v>
      </c>
      <c r="I2443" s="1">
        <v>1921657</v>
      </c>
      <c r="K2443" s="1">
        <v>958345.375</v>
      </c>
      <c r="L2443" s="1">
        <v>11986313</v>
      </c>
      <c r="M2443" s="1">
        <v>6.6390998661518097E-2</v>
      </c>
      <c r="N2443" s="1">
        <v>0.55697512626647949</v>
      </c>
      <c r="O2443" s="1">
        <v>4.6796999871730804E-2</v>
      </c>
      <c r="P2443" s="1">
        <v>2.4960262775421143</v>
      </c>
      <c r="Q2443" s="1">
        <v>0.4070986807346344</v>
      </c>
      <c r="S2443" s="1">
        <v>39</v>
      </c>
      <c r="T2443" s="1">
        <v>1</v>
      </c>
      <c r="U2443" s="1">
        <v>14866316</v>
      </c>
      <c r="V2443" s="1">
        <v>0.5202866792678833</v>
      </c>
      <c r="W2443" s="1">
        <v>3.6266970634460449</v>
      </c>
      <c r="X2443" s="1">
        <v>3.6266970634460449</v>
      </c>
    </row>
    <row r="2444" spans="1:24" x14ac:dyDescent="0.35">
      <c r="A2444" s="1">
        <v>400164</v>
      </c>
      <c r="B2444" s="1" t="s">
        <v>2353</v>
      </c>
      <c r="C2444" s="1">
        <v>105253903</v>
      </c>
      <c r="D2444" s="1">
        <v>164</v>
      </c>
      <c r="E2444" s="1" t="s">
        <v>2486</v>
      </c>
      <c r="F2444" s="1" t="s">
        <v>245</v>
      </c>
      <c r="G2444" s="1" t="s">
        <v>289</v>
      </c>
      <c r="H2444" s="1" t="s">
        <v>916</v>
      </c>
      <c r="S2444" s="1">
        <v>40</v>
      </c>
      <c r="T2444" s="1">
        <v>1</v>
      </c>
      <c r="U2444" s="1">
        <v>0</v>
      </c>
      <c r="V2444" s="1">
        <v>0</v>
      </c>
      <c r="W2444" s="1">
        <v>-100</v>
      </c>
      <c r="X2444" s="1">
        <v>-100</v>
      </c>
    </row>
    <row r="2445" spans="1:24" x14ac:dyDescent="0.35">
      <c r="A2445" s="1">
        <v>410164</v>
      </c>
      <c r="B2445" s="1" t="s">
        <v>2354</v>
      </c>
      <c r="C2445" s="1">
        <v>105253903</v>
      </c>
      <c r="D2445" s="1">
        <v>164</v>
      </c>
      <c r="E2445" s="1" t="s">
        <v>2486</v>
      </c>
      <c r="F2445" s="1" t="s">
        <v>245</v>
      </c>
      <c r="G2445" s="1" t="s">
        <v>289</v>
      </c>
      <c r="H2445" s="1" t="s">
        <v>916</v>
      </c>
      <c r="S2445" s="1">
        <v>41</v>
      </c>
      <c r="T2445" s="1">
        <v>1</v>
      </c>
      <c r="U2445" s="1">
        <v>0</v>
      </c>
      <c r="V2445" s="1">
        <v>0</v>
      </c>
    </row>
    <row r="2446" spans="1:24" x14ac:dyDescent="0.35">
      <c r="A2446" s="1">
        <v>420164</v>
      </c>
      <c r="B2446" s="1" t="s">
        <v>2355</v>
      </c>
      <c r="C2446" s="1">
        <v>105253903</v>
      </c>
      <c r="D2446" s="1">
        <v>164</v>
      </c>
      <c r="E2446" s="1" t="s">
        <v>2486</v>
      </c>
      <c r="F2446" s="1" t="s">
        <v>245</v>
      </c>
      <c r="G2446" s="1" t="s">
        <v>289</v>
      </c>
      <c r="H2446" s="1" t="s">
        <v>916</v>
      </c>
      <c r="S2446" s="1">
        <v>42</v>
      </c>
      <c r="T2446" s="1">
        <v>1</v>
      </c>
      <c r="U2446" s="1">
        <v>0</v>
      </c>
      <c r="V2446" s="1">
        <v>0</v>
      </c>
    </row>
    <row r="2447" spans="1:24" x14ac:dyDescent="0.35">
      <c r="A2447" s="1">
        <v>430164</v>
      </c>
      <c r="B2447" s="1" t="s">
        <v>2356</v>
      </c>
      <c r="C2447" s="1">
        <v>105253903</v>
      </c>
      <c r="D2447" s="1">
        <v>164</v>
      </c>
      <c r="E2447" s="1" t="s">
        <v>2486</v>
      </c>
      <c r="F2447" s="1" t="s">
        <v>245</v>
      </c>
      <c r="G2447" s="1" t="s">
        <v>289</v>
      </c>
      <c r="H2447" s="1" t="s">
        <v>916</v>
      </c>
      <c r="S2447" s="1">
        <v>43</v>
      </c>
      <c r="T2447" s="1">
        <v>1</v>
      </c>
      <c r="U2447" s="1">
        <v>0</v>
      </c>
      <c r="V2447" s="1">
        <v>0</v>
      </c>
    </row>
    <row r="2448" spans="1:24" x14ac:dyDescent="0.35">
      <c r="A2448" s="1">
        <v>440164</v>
      </c>
      <c r="B2448" s="1" t="s">
        <v>2357</v>
      </c>
      <c r="C2448" s="1">
        <v>105253903</v>
      </c>
      <c r="D2448" s="1">
        <v>164</v>
      </c>
      <c r="E2448" s="1" t="s">
        <v>2486</v>
      </c>
      <c r="F2448" s="1" t="s">
        <v>245</v>
      </c>
      <c r="G2448" s="1" t="s">
        <v>289</v>
      </c>
      <c r="H2448" s="1" t="s">
        <v>916</v>
      </c>
      <c r="S2448" s="1">
        <v>44</v>
      </c>
      <c r="T2448" s="1">
        <v>1</v>
      </c>
      <c r="U2448" s="1">
        <v>0</v>
      </c>
      <c r="V2448" s="1">
        <v>0</v>
      </c>
    </row>
    <row r="2449" spans="1:24" x14ac:dyDescent="0.35">
      <c r="A2449" s="1">
        <v>450164</v>
      </c>
      <c r="B2449" s="1" t="s">
        <v>2358</v>
      </c>
      <c r="C2449" s="1">
        <v>105253903</v>
      </c>
      <c r="D2449" s="1">
        <v>164</v>
      </c>
      <c r="E2449" s="1" t="s">
        <v>2486</v>
      </c>
      <c r="F2449" s="1" t="s">
        <v>245</v>
      </c>
      <c r="G2449" s="1" t="s">
        <v>289</v>
      </c>
      <c r="H2449" s="1" t="s">
        <v>916</v>
      </c>
      <c r="S2449" s="1">
        <v>45</v>
      </c>
      <c r="T2449" s="1">
        <v>1</v>
      </c>
      <c r="U2449" s="1">
        <v>0</v>
      </c>
      <c r="V2449" s="1">
        <v>0</v>
      </c>
    </row>
    <row r="2450" spans="1:24" x14ac:dyDescent="0.35">
      <c r="A2450" s="1">
        <v>460164</v>
      </c>
      <c r="B2450" s="1" t="s">
        <v>2359</v>
      </c>
      <c r="C2450" s="1">
        <v>105253903</v>
      </c>
      <c r="D2450" s="1">
        <v>164</v>
      </c>
      <c r="E2450" s="1" t="s">
        <v>2486</v>
      </c>
      <c r="F2450" s="1" t="s">
        <v>245</v>
      </c>
      <c r="G2450" s="1" t="s">
        <v>289</v>
      </c>
      <c r="H2450" s="1" t="s">
        <v>916</v>
      </c>
      <c r="S2450" s="1">
        <v>46</v>
      </c>
      <c r="T2450" s="1">
        <v>1</v>
      </c>
      <c r="U2450" s="1">
        <v>0</v>
      </c>
      <c r="V2450" s="1">
        <v>0</v>
      </c>
    </row>
    <row r="2451" spans="1:24" x14ac:dyDescent="0.35">
      <c r="A2451" s="1">
        <v>470164</v>
      </c>
      <c r="B2451" s="1" t="s">
        <v>2360</v>
      </c>
      <c r="C2451" s="1">
        <v>105253903</v>
      </c>
      <c r="D2451" s="1">
        <v>164</v>
      </c>
      <c r="E2451" s="1" t="s">
        <v>2486</v>
      </c>
      <c r="F2451" s="1" t="s">
        <v>245</v>
      </c>
      <c r="G2451" s="1" t="s">
        <v>289</v>
      </c>
      <c r="H2451" s="1" t="s">
        <v>916</v>
      </c>
      <c r="S2451" s="1">
        <v>47</v>
      </c>
      <c r="T2451" s="1">
        <v>1</v>
      </c>
      <c r="U2451" s="1">
        <v>0</v>
      </c>
      <c r="V2451" s="1">
        <v>0</v>
      </c>
    </row>
    <row r="2452" spans="1:24" x14ac:dyDescent="0.35">
      <c r="A2452" s="1">
        <v>480164</v>
      </c>
      <c r="B2452" s="1" t="s">
        <v>2361</v>
      </c>
      <c r="C2452" s="1">
        <v>105253903</v>
      </c>
      <c r="D2452" s="1">
        <v>164</v>
      </c>
      <c r="E2452" s="1" t="s">
        <v>2486</v>
      </c>
      <c r="F2452" s="1" t="s">
        <v>245</v>
      </c>
      <c r="G2452" s="1" t="s">
        <v>289</v>
      </c>
      <c r="H2452" s="1" t="s">
        <v>916</v>
      </c>
      <c r="S2452" s="1">
        <v>48</v>
      </c>
      <c r="T2452" s="1">
        <v>1</v>
      </c>
      <c r="U2452" s="1">
        <v>0</v>
      </c>
      <c r="V2452" s="1">
        <v>0</v>
      </c>
    </row>
    <row r="2453" spans="1:24" x14ac:dyDescent="0.35">
      <c r="A2453" s="1">
        <v>290166</v>
      </c>
      <c r="B2453" s="1" t="s">
        <v>2341</v>
      </c>
      <c r="C2453" s="1">
        <v>105254053</v>
      </c>
      <c r="D2453" s="1">
        <v>166</v>
      </c>
      <c r="E2453" s="1" t="s">
        <v>2487</v>
      </c>
      <c r="F2453" s="1" t="s">
        <v>245</v>
      </c>
      <c r="G2453" s="1" t="s">
        <v>289</v>
      </c>
      <c r="H2453" s="1" t="s">
        <v>916</v>
      </c>
      <c r="I2453" s="1">
        <v>1215023.97</v>
      </c>
      <c r="K2453" s="1">
        <v>371348</v>
      </c>
      <c r="L2453" s="1">
        <v>8480469</v>
      </c>
      <c r="S2453" s="1">
        <v>29</v>
      </c>
      <c r="T2453" s="1">
        <v>1</v>
      </c>
      <c r="U2453" s="1">
        <v>10066841</v>
      </c>
      <c r="V2453" s="1">
        <v>0</v>
      </c>
    </row>
    <row r="2454" spans="1:24" x14ac:dyDescent="0.35">
      <c r="A2454" s="1">
        <v>300166</v>
      </c>
      <c r="B2454" s="1" t="s">
        <v>2343</v>
      </c>
      <c r="C2454" s="1">
        <v>105254053</v>
      </c>
      <c r="D2454" s="1">
        <v>166</v>
      </c>
      <c r="E2454" s="1" t="s">
        <v>2487</v>
      </c>
      <c r="F2454" s="1" t="s">
        <v>245</v>
      </c>
      <c r="G2454" s="1" t="s">
        <v>289</v>
      </c>
      <c r="H2454" s="1" t="s">
        <v>916</v>
      </c>
      <c r="I2454" s="1">
        <v>1232437.92</v>
      </c>
      <c r="K2454" s="1">
        <v>371348</v>
      </c>
      <c r="L2454" s="1">
        <v>8680495</v>
      </c>
      <c r="M2454" s="1">
        <v>0.2000260055065155</v>
      </c>
      <c r="N2454" s="1">
        <v>2.3586666584014893</v>
      </c>
      <c r="O2454" s="1">
        <v>1.7413949593901634E-2</v>
      </c>
      <c r="P2454" s="1">
        <v>1.4332185983657837</v>
      </c>
      <c r="Q2454" s="1">
        <v>0</v>
      </c>
      <c r="S2454" s="1">
        <v>30</v>
      </c>
      <c r="T2454" s="1">
        <v>1</v>
      </c>
      <c r="U2454" s="1">
        <v>10284281</v>
      </c>
      <c r="V2454" s="1">
        <v>0.21743994951248169</v>
      </c>
      <c r="W2454" s="1">
        <v>2.1599626541137695</v>
      </c>
      <c r="X2454" s="1">
        <v>2.1599626541137695</v>
      </c>
    </row>
    <row r="2455" spans="1:24" x14ac:dyDescent="0.35">
      <c r="A2455" s="1">
        <v>310166</v>
      </c>
      <c r="B2455" s="1" t="s">
        <v>2344</v>
      </c>
      <c r="C2455" s="1">
        <v>105254053</v>
      </c>
      <c r="D2455" s="1">
        <v>166</v>
      </c>
      <c r="E2455" s="1" t="s">
        <v>2487</v>
      </c>
      <c r="F2455" s="1" t="s">
        <v>245</v>
      </c>
      <c r="G2455" s="1" t="s">
        <v>289</v>
      </c>
      <c r="H2455" s="1" t="s">
        <v>916</v>
      </c>
      <c r="I2455" s="1">
        <v>1176846.49</v>
      </c>
      <c r="K2455" s="1">
        <v>371348</v>
      </c>
      <c r="L2455" s="1">
        <v>8823388</v>
      </c>
      <c r="M2455" s="1">
        <v>0.14289300143718719</v>
      </c>
      <c r="N2455" s="1">
        <v>1.6461387872695923</v>
      </c>
      <c r="O2455" s="1">
        <v>-5.5591430515050888E-2</v>
      </c>
      <c r="P2455" s="1">
        <v>-4.5106878280639648</v>
      </c>
      <c r="Q2455" s="1">
        <v>0</v>
      </c>
      <c r="S2455" s="1">
        <v>31</v>
      </c>
      <c r="T2455" s="1">
        <v>1</v>
      </c>
      <c r="U2455" s="1">
        <v>10371582</v>
      </c>
      <c r="V2455" s="1">
        <v>8.7301567196846008E-2</v>
      </c>
      <c r="W2455" s="1">
        <v>0.84887802600860596</v>
      </c>
      <c r="X2455" s="1">
        <v>0.84887802600860596</v>
      </c>
    </row>
    <row r="2456" spans="1:24" x14ac:dyDescent="0.35">
      <c r="A2456" s="1">
        <v>320166</v>
      </c>
      <c r="B2456" s="1" t="s">
        <v>2345</v>
      </c>
      <c r="C2456" s="1">
        <v>105254053</v>
      </c>
      <c r="D2456" s="1">
        <v>166</v>
      </c>
      <c r="E2456" s="1" t="s">
        <v>2487</v>
      </c>
      <c r="F2456" s="1" t="s">
        <v>245</v>
      </c>
      <c r="G2456" s="1" t="s">
        <v>289</v>
      </c>
      <c r="H2456" s="1" t="s">
        <v>916</v>
      </c>
      <c r="I2456" s="1">
        <v>1186442.6499999999</v>
      </c>
      <c r="K2456" s="1">
        <v>371348</v>
      </c>
      <c r="L2456" s="1">
        <v>8915700</v>
      </c>
      <c r="M2456" s="1">
        <v>9.2312000691890717E-2</v>
      </c>
      <c r="N2456" s="1">
        <v>1.0462194681167603</v>
      </c>
      <c r="O2456" s="1">
        <v>9.5961596816778183E-3</v>
      </c>
      <c r="P2456" s="1">
        <v>0.81541305780410767</v>
      </c>
      <c r="Q2456" s="1">
        <v>0</v>
      </c>
      <c r="S2456" s="1">
        <v>32</v>
      </c>
      <c r="T2456" s="1">
        <v>1</v>
      </c>
      <c r="U2456" s="1">
        <v>10473491</v>
      </c>
      <c r="V2456" s="1">
        <v>0.10190816223621368</v>
      </c>
      <c r="W2456" s="1">
        <v>0.98257911205291748</v>
      </c>
      <c r="X2456" s="1">
        <v>0.98257911205291748</v>
      </c>
    </row>
    <row r="2457" spans="1:24" x14ac:dyDescent="0.35">
      <c r="A2457" s="1">
        <v>330166</v>
      </c>
      <c r="B2457" s="1" t="s">
        <v>2346</v>
      </c>
      <c r="C2457" s="1">
        <v>105254053</v>
      </c>
      <c r="D2457" s="1">
        <v>166</v>
      </c>
      <c r="E2457" s="1" t="s">
        <v>2487</v>
      </c>
      <c r="F2457" s="1" t="s">
        <v>245</v>
      </c>
      <c r="G2457" s="1" t="s">
        <v>289</v>
      </c>
      <c r="H2457" s="1" t="s">
        <v>916</v>
      </c>
      <c r="I2457" s="1">
        <v>1243639.6399999999</v>
      </c>
      <c r="K2457" s="1">
        <v>371348</v>
      </c>
      <c r="L2457" s="1">
        <v>9094495</v>
      </c>
      <c r="M2457" s="1">
        <v>0.17879499495029449</v>
      </c>
      <c r="N2457" s="1">
        <v>2.0053949356079102</v>
      </c>
      <c r="O2457" s="1">
        <v>5.719698965549469E-2</v>
      </c>
      <c r="P2457" s="1">
        <v>4.8208813667297363</v>
      </c>
      <c r="Q2457" s="1">
        <v>0</v>
      </c>
      <c r="S2457" s="1">
        <v>33</v>
      </c>
      <c r="T2457" s="1">
        <v>1</v>
      </c>
      <c r="U2457" s="1">
        <v>10709483</v>
      </c>
      <c r="V2457" s="1">
        <v>0.23599198460578918</v>
      </c>
      <c r="W2457" s="1">
        <v>2.2532315254211426</v>
      </c>
      <c r="X2457" s="1">
        <v>2.2532315254211426</v>
      </c>
    </row>
    <row r="2458" spans="1:24" x14ac:dyDescent="0.35">
      <c r="A2458" s="1">
        <v>340166</v>
      </c>
      <c r="B2458" s="1" t="s">
        <v>2347</v>
      </c>
      <c r="C2458" s="1">
        <v>105254053</v>
      </c>
      <c r="D2458" s="1">
        <v>166</v>
      </c>
      <c r="E2458" s="1" t="s">
        <v>2487</v>
      </c>
      <c r="F2458" s="1" t="s">
        <v>245</v>
      </c>
      <c r="G2458" s="1" t="s">
        <v>289</v>
      </c>
      <c r="H2458" s="1" t="s">
        <v>916</v>
      </c>
      <c r="I2458" s="1">
        <v>1243972.8899999999</v>
      </c>
      <c r="K2458" s="1">
        <v>371348</v>
      </c>
      <c r="L2458" s="1">
        <v>9103047</v>
      </c>
      <c r="M2458" s="1">
        <v>8.5519999265670776E-3</v>
      </c>
      <c r="N2458" s="1">
        <v>9.4034910202026367E-2</v>
      </c>
      <c r="O2458" s="1">
        <v>3.3325000549666584E-4</v>
      </c>
      <c r="P2458" s="1">
        <v>2.6796348392963409E-2</v>
      </c>
      <c r="Q2458" s="1">
        <v>0</v>
      </c>
      <c r="S2458" s="1">
        <v>34</v>
      </c>
      <c r="T2458" s="1">
        <v>1</v>
      </c>
      <c r="U2458" s="1">
        <v>10718368</v>
      </c>
      <c r="V2458" s="1">
        <v>8.8852494955062866E-3</v>
      </c>
      <c r="W2458" s="1">
        <v>8.2963854074478149E-2</v>
      </c>
      <c r="X2458" s="1">
        <v>8.2963854074478149E-2</v>
      </c>
    </row>
    <row r="2459" spans="1:24" x14ac:dyDescent="0.35">
      <c r="A2459" s="1">
        <v>350166</v>
      </c>
      <c r="B2459" s="1" t="s">
        <v>2348</v>
      </c>
      <c r="C2459" s="1">
        <v>105254053</v>
      </c>
      <c r="D2459" s="1">
        <v>166</v>
      </c>
      <c r="E2459" s="1" t="s">
        <v>2487</v>
      </c>
      <c r="F2459" s="1" t="s">
        <v>245</v>
      </c>
      <c r="G2459" s="1" t="s">
        <v>289</v>
      </c>
      <c r="H2459" s="1" t="s">
        <v>916</v>
      </c>
      <c r="I2459" s="1">
        <v>1305184.53</v>
      </c>
      <c r="K2459" s="1">
        <v>371348</v>
      </c>
      <c r="L2459" s="1">
        <v>9429171</v>
      </c>
      <c r="M2459" s="1">
        <v>0.32612401247024536</v>
      </c>
      <c r="N2459" s="1">
        <v>3.58258056640625</v>
      </c>
      <c r="O2459" s="1">
        <v>6.1211638152599335E-2</v>
      </c>
      <c r="P2459" s="1">
        <v>4.9206571578979492</v>
      </c>
      <c r="Q2459" s="1">
        <v>0</v>
      </c>
      <c r="S2459" s="1">
        <v>35</v>
      </c>
      <c r="T2459" s="1">
        <v>1</v>
      </c>
      <c r="U2459" s="1">
        <v>11105704</v>
      </c>
      <c r="V2459" s="1">
        <v>0.38733565807342529</v>
      </c>
      <c r="W2459" s="1">
        <v>3.6137590408325195</v>
      </c>
      <c r="X2459" s="1">
        <v>3.6137590408325195</v>
      </c>
    </row>
    <row r="2460" spans="1:24" x14ac:dyDescent="0.35">
      <c r="A2460" s="1">
        <v>360166</v>
      </c>
      <c r="B2460" s="1" t="s">
        <v>2349</v>
      </c>
      <c r="C2460" s="1">
        <v>105254053</v>
      </c>
      <c r="D2460" s="1">
        <v>166</v>
      </c>
      <c r="E2460" s="1" t="s">
        <v>2487</v>
      </c>
      <c r="F2460" s="1" t="s">
        <v>245</v>
      </c>
      <c r="G2460" s="1" t="s">
        <v>289</v>
      </c>
      <c r="H2460" s="1" t="s">
        <v>916</v>
      </c>
      <c r="I2460" s="1">
        <v>1446907.32</v>
      </c>
      <c r="K2460" s="1">
        <v>371348</v>
      </c>
      <c r="L2460" s="1">
        <v>9521799</v>
      </c>
      <c r="M2460" s="1">
        <v>9.2628002166748047E-2</v>
      </c>
      <c r="N2460" s="1">
        <v>0.98235571384429932</v>
      </c>
      <c r="O2460" s="1">
        <v>0.14172278344631195</v>
      </c>
      <c r="P2460" s="1">
        <v>10.858448028564453</v>
      </c>
      <c r="Q2460" s="1">
        <v>0</v>
      </c>
      <c r="S2460" s="1">
        <v>36</v>
      </c>
      <c r="T2460" s="1">
        <v>1</v>
      </c>
      <c r="U2460" s="1">
        <v>11340054</v>
      </c>
      <c r="V2460" s="1">
        <v>0.23435078561306</v>
      </c>
      <c r="W2460" s="1">
        <v>2.1101768016815186</v>
      </c>
      <c r="X2460" s="1">
        <v>2.1101768016815186</v>
      </c>
    </row>
    <row r="2461" spans="1:24" x14ac:dyDescent="0.35">
      <c r="A2461" s="1">
        <v>370166</v>
      </c>
      <c r="B2461" s="1" t="s">
        <v>2350</v>
      </c>
      <c r="C2461" s="1">
        <v>105254053</v>
      </c>
      <c r="D2461" s="1">
        <v>166</v>
      </c>
      <c r="E2461" s="1" t="s">
        <v>2487</v>
      </c>
      <c r="F2461" s="1" t="s">
        <v>245</v>
      </c>
      <c r="G2461" s="1" t="s">
        <v>289</v>
      </c>
      <c r="H2461" s="1" t="s">
        <v>916</v>
      </c>
      <c r="I2461" s="1">
        <v>1497205.22</v>
      </c>
      <c r="K2461" s="1">
        <v>371348</v>
      </c>
      <c r="L2461" s="1">
        <v>10251860</v>
      </c>
      <c r="M2461" s="1">
        <v>0.73006099462509155</v>
      </c>
      <c r="N2461" s="1">
        <v>7.6672592163085938</v>
      </c>
      <c r="O2461" s="1">
        <v>5.0297901034355164E-2</v>
      </c>
      <c r="P2461" s="1">
        <v>3.4762351512908936</v>
      </c>
      <c r="Q2461" s="1">
        <v>0</v>
      </c>
      <c r="S2461" s="1">
        <v>37</v>
      </c>
      <c r="T2461" s="1">
        <v>1</v>
      </c>
      <c r="U2461" s="1">
        <v>12120413</v>
      </c>
      <c r="V2461" s="1">
        <v>0.78035891056060791</v>
      </c>
      <c r="W2461" s="1">
        <v>6.8814396858215332</v>
      </c>
      <c r="X2461" s="1">
        <v>6.8814396858215332</v>
      </c>
    </row>
    <row r="2462" spans="1:24" x14ac:dyDescent="0.35">
      <c r="A2462" s="1">
        <v>380166</v>
      </c>
      <c r="B2462" s="1" t="s">
        <v>2351</v>
      </c>
      <c r="C2462" s="1">
        <v>105254053</v>
      </c>
      <c r="D2462" s="1">
        <v>166</v>
      </c>
      <c r="E2462" s="1" t="s">
        <v>2487</v>
      </c>
      <c r="F2462" s="1" t="s">
        <v>245</v>
      </c>
      <c r="G2462" s="1" t="s">
        <v>289</v>
      </c>
      <c r="H2462" s="1" t="s">
        <v>916</v>
      </c>
      <c r="I2462" s="1">
        <v>1615844</v>
      </c>
      <c r="K2462" s="1">
        <v>571985.4375</v>
      </c>
      <c r="L2462" s="1">
        <v>10422385</v>
      </c>
      <c r="M2462" s="1">
        <v>0.17052499949932098</v>
      </c>
      <c r="N2462" s="1">
        <v>1.6633566617965698</v>
      </c>
      <c r="O2462" s="1">
        <v>0.1186387836933136</v>
      </c>
      <c r="P2462" s="1">
        <v>7.924015998840332</v>
      </c>
      <c r="Q2462" s="1">
        <v>0.20063744485378265</v>
      </c>
      <c r="S2462" s="1">
        <v>38</v>
      </c>
      <c r="T2462" s="1">
        <v>1</v>
      </c>
      <c r="U2462" s="1">
        <v>12610214</v>
      </c>
      <c r="V2462" s="1">
        <v>0.48980122804641724</v>
      </c>
      <c r="W2462" s="1">
        <v>4.0411248207092285</v>
      </c>
      <c r="X2462" s="1">
        <v>4.0411248207092285</v>
      </c>
    </row>
    <row r="2463" spans="1:24" x14ac:dyDescent="0.35">
      <c r="A2463" s="1">
        <v>390166</v>
      </c>
      <c r="B2463" s="1" t="s">
        <v>2352</v>
      </c>
      <c r="C2463" s="1">
        <v>105254053</v>
      </c>
      <c r="D2463" s="1">
        <v>166</v>
      </c>
      <c r="E2463" s="1" t="s">
        <v>2487</v>
      </c>
      <c r="F2463" s="1" t="s">
        <v>245</v>
      </c>
      <c r="G2463" s="1" t="s">
        <v>289</v>
      </c>
      <c r="H2463" s="1" t="s">
        <v>916</v>
      </c>
      <c r="I2463" s="1">
        <v>1658820</v>
      </c>
      <c r="K2463" s="1">
        <v>772518.3125</v>
      </c>
      <c r="L2463" s="1">
        <v>10488271</v>
      </c>
      <c r="M2463" s="1">
        <v>6.58859983086586E-2</v>
      </c>
      <c r="N2463" s="1">
        <v>0.63215857744216919</v>
      </c>
      <c r="O2463" s="1">
        <v>4.2975999414920807E-2</v>
      </c>
      <c r="P2463" s="1">
        <v>2.6596627235412598</v>
      </c>
      <c r="Q2463" s="1">
        <v>0.20053286850452423</v>
      </c>
      <c r="S2463" s="1">
        <v>39</v>
      </c>
      <c r="T2463" s="1">
        <v>1</v>
      </c>
      <c r="U2463" s="1">
        <v>12919609</v>
      </c>
      <c r="V2463" s="1">
        <v>0.30939486622810364</v>
      </c>
      <c r="W2463" s="1">
        <v>2.4535269737243652</v>
      </c>
      <c r="X2463" s="1">
        <v>2.4535269737243652</v>
      </c>
    </row>
    <row r="2464" spans="1:24" x14ac:dyDescent="0.35">
      <c r="A2464" s="1">
        <v>400166</v>
      </c>
      <c r="B2464" s="1" t="s">
        <v>2353</v>
      </c>
      <c r="C2464" s="1">
        <v>105254053</v>
      </c>
      <c r="D2464" s="1">
        <v>166</v>
      </c>
      <c r="E2464" s="1" t="s">
        <v>2487</v>
      </c>
      <c r="F2464" s="1" t="s">
        <v>245</v>
      </c>
      <c r="G2464" s="1" t="s">
        <v>289</v>
      </c>
      <c r="H2464" s="1" t="s">
        <v>916</v>
      </c>
      <c r="S2464" s="1">
        <v>40</v>
      </c>
      <c r="T2464" s="1">
        <v>1</v>
      </c>
      <c r="U2464" s="1">
        <v>0</v>
      </c>
      <c r="V2464" s="1">
        <v>0</v>
      </c>
      <c r="W2464" s="1">
        <v>-100</v>
      </c>
      <c r="X2464" s="1">
        <v>-100</v>
      </c>
    </row>
    <row r="2465" spans="1:24" x14ac:dyDescent="0.35">
      <c r="A2465" s="1">
        <v>410166</v>
      </c>
      <c r="B2465" s="1" t="s">
        <v>2354</v>
      </c>
      <c r="C2465" s="1">
        <v>105254053</v>
      </c>
      <c r="D2465" s="1">
        <v>166</v>
      </c>
      <c r="E2465" s="1" t="s">
        <v>2487</v>
      </c>
      <c r="F2465" s="1" t="s">
        <v>245</v>
      </c>
      <c r="G2465" s="1" t="s">
        <v>289</v>
      </c>
      <c r="H2465" s="1" t="s">
        <v>916</v>
      </c>
      <c r="S2465" s="1">
        <v>41</v>
      </c>
      <c r="T2465" s="1">
        <v>1</v>
      </c>
      <c r="U2465" s="1">
        <v>0</v>
      </c>
      <c r="V2465" s="1">
        <v>0</v>
      </c>
    </row>
    <row r="2466" spans="1:24" x14ac:dyDescent="0.35">
      <c r="A2466" s="1">
        <v>420166</v>
      </c>
      <c r="B2466" s="1" t="s">
        <v>2355</v>
      </c>
      <c r="C2466" s="1">
        <v>105254053</v>
      </c>
      <c r="D2466" s="1">
        <v>166</v>
      </c>
      <c r="E2466" s="1" t="s">
        <v>2487</v>
      </c>
      <c r="F2466" s="1" t="s">
        <v>245</v>
      </c>
      <c r="G2466" s="1" t="s">
        <v>289</v>
      </c>
      <c r="H2466" s="1" t="s">
        <v>916</v>
      </c>
      <c r="S2466" s="1">
        <v>42</v>
      </c>
      <c r="T2466" s="1">
        <v>1</v>
      </c>
      <c r="U2466" s="1">
        <v>0</v>
      </c>
      <c r="V2466" s="1">
        <v>0</v>
      </c>
    </row>
    <row r="2467" spans="1:24" x14ac:dyDescent="0.35">
      <c r="A2467" s="1">
        <v>430166</v>
      </c>
      <c r="B2467" s="1" t="s">
        <v>2356</v>
      </c>
      <c r="C2467" s="1">
        <v>105254053</v>
      </c>
      <c r="D2467" s="1">
        <v>166</v>
      </c>
      <c r="E2467" s="1" t="s">
        <v>2487</v>
      </c>
      <c r="F2467" s="1" t="s">
        <v>245</v>
      </c>
      <c r="G2467" s="1" t="s">
        <v>289</v>
      </c>
      <c r="H2467" s="1" t="s">
        <v>916</v>
      </c>
      <c r="S2467" s="1">
        <v>43</v>
      </c>
      <c r="T2467" s="1">
        <v>1</v>
      </c>
      <c r="U2467" s="1">
        <v>0</v>
      </c>
      <c r="V2467" s="1">
        <v>0</v>
      </c>
    </row>
    <row r="2468" spans="1:24" x14ac:dyDescent="0.35">
      <c r="A2468" s="1">
        <v>440166</v>
      </c>
      <c r="B2468" s="1" t="s">
        <v>2357</v>
      </c>
      <c r="C2468" s="1">
        <v>105254053</v>
      </c>
      <c r="D2468" s="1">
        <v>166</v>
      </c>
      <c r="E2468" s="1" t="s">
        <v>2487</v>
      </c>
      <c r="F2468" s="1" t="s">
        <v>245</v>
      </c>
      <c r="G2468" s="1" t="s">
        <v>289</v>
      </c>
      <c r="H2468" s="1" t="s">
        <v>916</v>
      </c>
      <c r="S2468" s="1">
        <v>44</v>
      </c>
      <c r="T2468" s="1">
        <v>1</v>
      </c>
      <c r="U2468" s="1">
        <v>0</v>
      </c>
      <c r="V2468" s="1">
        <v>0</v>
      </c>
    </row>
    <row r="2469" spans="1:24" x14ac:dyDescent="0.35">
      <c r="A2469" s="1">
        <v>450166</v>
      </c>
      <c r="B2469" s="1" t="s">
        <v>2358</v>
      </c>
      <c r="C2469" s="1">
        <v>105254053</v>
      </c>
      <c r="D2469" s="1">
        <v>166</v>
      </c>
      <c r="E2469" s="1" t="s">
        <v>2487</v>
      </c>
      <c r="F2469" s="1" t="s">
        <v>245</v>
      </c>
      <c r="G2469" s="1" t="s">
        <v>289</v>
      </c>
      <c r="H2469" s="1" t="s">
        <v>916</v>
      </c>
      <c r="S2469" s="1">
        <v>45</v>
      </c>
      <c r="T2469" s="1">
        <v>1</v>
      </c>
      <c r="U2469" s="1">
        <v>0</v>
      </c>
      <c r="V2469" s="1">
        <v>0</v>
      </c>
    </row>
    <row r="2470" spans="1:24" x14ac:dyDescent="0.35">
      <c r="A2470" s="1">
        <v>460166</v>
      </c>
      <c r="B2470" s="1" t="s">
        <v>2359</v>
      </c>
      <c r="C2470" s="1">
        <v>105254053</v>
      </c>
      <c r="D2470" s="1">
        <v>166</v>
      </c>
      <c r="E2470" s="1" t="s">
        <v>2487</v>
      </c>
      <c r="F2470" s="1" t="s">
        <v>245</v>
      </c>
      <c r="G2470" s="1" t="s">
        <v>289</v>
      </c>
      <c r="H2470" s="1" t="s">
        <v>916</v>
      </c>
      <c r="S2470" s="1">
        <v>46</v>
      </c>
      <c r="T2470" s="1">
        <v>1</v>
      </c>
      <c r="U2470" s="1">
        <v>0</v>
      </c>
      <c r="V2470" s="1">
        <v>0</v>
      </c>
    </row>
    <row r="2471" spans="1:24" x14ac:dyDescent="0.35">
      <c r="A2471" s="1">
        <v>470166</v>
      </c>
      <c r="B2471" s="1" t="s">
        <v>2360</v>
      </c>
      <c r="C2471" s="1">
        <v>105254053</v>
      </c>
      <c r="D2471" s="1">
        <v>166</v>
      </c>
      <c r="E2471" s="1" t="s">
        <v>2487</v>
      </c>
      <c r="F2471" s="1" t="s">
        <v>245</v>
      </c>
      <c r="G2471" s="1" t="s">
        <v>289</v>
      </c>
      <c r="H2471" s="1" t="s">
        <v>916</v>
      </c>
      <c r="S2471" s="1">
        <v>47</v>
      </c>
      <c r="T2471" s="1">
        <v>1</v>
      </c>
      <c r="U2471" s="1">
        <v>0</v>
      </c>
      <c r="V2471" s="1">
        <v>0</v>
      </c>
    </row>
    <row r="2472" spans="1:24" x14ac:dyDescent="0.35">
      <c r="A2472" s="1">
        <v>480166</v>
      </c>
      <c r="B2472" s="1" t="s">
        <v>2361</v>
      </c>
      <c r="C2472" s="1">
        <v>105254053</v>
      </c>
      <c r="D2472" s="1">
        <v>166</v>
      </c>
      <c r="E2472" s="1" t="s">
        <v>2487</v>
      </c>
      <c r="F2472" s="1" t="s">
        <v>245</v>
      </c>
      <c r="G2472" s="1" t="s">
        <v>289</v>
      </c>
      <c r="H2472" s="1" t="s">
        <v>916</v>
      </c>
      <c r="S2472" s="1">
        <v>48</v>
      </c>
      <c r="T2472" s="1">
        <v>1</v>
      </c>
      <c r="U2472" s="1">
        <v>0</v>
      </c>
      <c r="V2472" s="1">
        <v>0</v>
      </c>
    </row>
    <row r="2473" spans="1:24" x14ac:dyDescent="0.35">
      <c r="A2473" s="1">
        <v>290183</v>
      </c>
      <c r="B2473" s="1" t="s">
        <v>2341</v>
      </c>
      <c r="C2473" s="1">
        <v>105254353</v>
      </c>
      <c r="D2473" s="1">
        <v>183</v>
      </c>
      <c r="E2473" s="1" t="s">
        <v>2488</v>
      </c>
      <c r="F2473" s="1" t="s">
        <v>245</v>
      </c>
      <c r="G2473" s="1" t="s">
        <v>289</v>
      </c>
      <c r="H2473" s="1" t="s">
        <v>916</v>
      </c>
      <c r="I2473" s="1">
        <v>1273143.3600000001</v>
      </c>
      <c r="K2473" s="1">
        <v>283075</v>
      </c>
      <c r="L2473" s="1">
        <v>8657214</v>
      </c>
      <c r="S2473" s="1">
        <v>29</v>
      </c>
      <c r="T2473" s="1">
        <v>1</v>
      </c>
      <c r="U2473" s="1">
        <v>10213432</v>
      </c>
      <c r="V2473" s="1">
        <v>0</v>
      </c>
    </row>
    <row r="2474" spans="1:24" x14ac:dyDescent="0.35">
      <c r="A2474" s="1">
        <v>300183</v>
      </c>
      <c r="B2474" s="1" t="s">
        <v>2343</v>
      </c>
      <c r="C2474" s="1">
        <v>105254353</v>
      </c>
      <c r="D2474" s="1">
        <v>183</v>
      </c>
      <c r="E2474" s="1" t="s">
        <v>2488</v>
      </c>
      <c r="F2474" s="1" t="s">
        <v>245</v>
      </c>
      <c r="G2474" s="1" t="s">
        <v>289</v>
      </c>
      <c r="H2474" s="1" t="s">
        <v>916</v>
      </c>
      <c r="I2474" s="1">
        <v>1293950.3600000001</v>
      </c>
      <c r="K2474" s="1">
        <v>283075</v>
      </c>
      <c r="L2474" s="1">
        <v>8778900</v>
      </c>
      <c r="M2474" s="1">
        <v>0.12168599665164948</v>
      </c>
      <c r="N2474" s="1">
        <v>1.4056023359298706</v>
      </c>
      <c r="O2474" s="1">
        <v>2.0806999877095222E-2</v>
      </c>
      <c r="P2474" s="1">
        <v>1.6343014240264893</v>
      </c>
      <c r="Q2474" s="1">
        <v>0</v>
      </c>
      <c r="S2474" s="1">
        <v>30</v>
      </c>
      <c r="T2474" s="1">
        <v>1</v>
      </c>
      <c r="U2474" s="1">
        <v>10355925</v>
      </c>
      <c r="V2474" s="1">
        <v>0.14249299466609955</v>
      </c>
      <c r="W2474" s="1">
        <v>1.3951529264450073</v>
      </c>
      <c r="X2474" s="1">
        <v>1.3951529264450073</v>
      </c>
    </row>
    <row r="2475" spans="1:24" x14ac:dyDescent="0.35">
      <c r="A2475" s="1">
        <v>310183</v>
      </c>
      <c r="B2475" s="1" t="s">
        <v>2344</v>
      </c>
      <c r="C2475" s="1">
        <v>105254353</v>
      </c>
      <c r="D2475" s="1">
        <v>183</v>
      </c>
      <c r="E2475" s="1" t="s">
        <v>2488</v>
      </c>
      <c r="F2475" s="1" t="s">
        <v>245</v>
      </c>
      <c r="G2475" s="1" t="s">
        <v>289</v>
      </c>
      <c r="H2475" s="1" t="s">
        <v>916</v>
      </c>
      <c r="I2475" s="1">
        <v>1307665.17</v>
      </c>
      <c r="K2475" s="1">
        <v>283075</v>
      </c>
      <c r="L2475" s="1">
        <v>8841881</v>
      </c>
      <c r="M2475" s="1">
        <v>6.2981002032756805E-2</v>
      </c>
      <c r="N2475" s="1">
        <v>0.71741336584091187</v>
      </c>
      <c r="O2475" s="1">
        <v>1.3714809902012348E-2</v>
      </c>
      <c r="P2475" s="1">
        <v>1.0599178075790405</v>
      </c>
      <c r="Q2475" s="1">
        <v>0</v>
      </c>
      <c r="S2475" s="1">
        <v>31</v>
      </c>
      <c r="T2475" s="1">
        <v>1</v>
      </c>
      <c r="U2475" s="1">
        <v>10432621</v>
      </c>
      <c r="V2475" s="1">
        <v>7.6695814728736877E-2</v>
      </c>
      <c r="W2475" s="1">
        <v>0.74060016870498657</v>
      </c>
      <c r="X2475" s="1">
        <v>0.74060016870498657</v>
      </c>
    </row>
    <row r="2476" spans="1:24" x14ac:dyDescent="0.35">
      <c r="A2476" s="1">
        <v>320183</v>
      </c>
      <c r="B2476" s="1" t="s">
        <v>2345</v>
      </c>
      <c r="C2476" s="1">
        <v>105254353</v>
      </c>
      <c r="D2476" s="1">
        <v>183</v>
      </c>
      <c r="E2476" s="1" t="s">
        <v>2488</v>
      </c>
      <c r="F2476" s="1" t="s">
        <v>245</v>
      </c>
      <c r="G2476" s="1" t="s">
        <v>289</v>
      </c>
      <c r="H2476" s="1" t="s">
        <v>916</v>
      </c>
      <c r="I2476" s="1">
        <v>1327807.07</v>
      </c>
      <c r="K2476" s="1">
        <v>283075</v>
      </c>
      <c r="L2476" s="1">
        <v>8899078</v>
      </c>
      <c r="M2476" s="1">
        <v>5.7197000831365585E-2</v>
      </c>
      <c r="N2476" s="1">
        <v>0.64688724279403687</v>
      </c>
      <c r="O2476" s="1">
        <v>2.0141899585723877E-2</v>
      </c>
      <c r="P2476" s="1">
        <v>1.540294885635376</v>
      </c>
      <c r="Q2476" s="1">
        <v>0</v>
      </c>
      <c r="S2476" s="1">
        <v>32</v>
      </c>
      <c r="T2476" s="1">
        <v>1</v>
      </c>
      <c r="U2476" s="1">
        <v>10509960</v>
      </c>
      <c r="V2476" s="1">
        <v>7.7338904142379761E-2</v>
      </c>
      <c r="W2476" s="1">
        <v>0.74131900072097778</v>
      </c>
      <c r="X2476" s="1">
        <v>0.74131900072097778</v>
      </c>
    </row>
    <row r="2477" spans="1:24" x14ac:dyDescent="0.35">
      <c r="A2477" s="1">
        <v>330183</v>
      </c>
      <c r="B2477" s="1" t="s">
        <v>2346</v>
      </c>
      <c r="C2477" s="1">
        <v>105254353</v>
      </c>
      <c r="D2477" s="1">
        <v>183</v>
      </c>
      <c r="E2477" s="1" t="s">
        <v>2488</v>
      </c>
      <c r="F2477" s="1" t="s">
        <v>245</v>
      </c>
      <c r="G2477" s="1" t="s">
        <v>289</v>
      </c>
      <c r="H2477" s="1" t="s">
        <v>916</v>
      </c>
      <c r="I2477" s="1">
        <v>1375586.9</v>
      </c>
      <c r="K2477" s="1">
        <v>283075</v>
      </c>
      <c r="L2477" s="1">
        <v>9031425</v>
      </c>
      <c r="M2477" s="1">
        <v>0.13234700262546539</v>
      </c>
      <c r="N2477" s="1">
        <v>1.487199068069458</v>
      </c>
      <c r="O2477" s="1">
        <v>4.7779828310012817E-2</v>
      </c>
      <c r="P2477" s="1">
        <v>3.5984015464782715</v>
      </c>
      <c r="Q2477" s="1">
        <v>0</v>
      </c>
      <c r="S2477" s="1">
        <v>33</v>
      </c>
      <c r="T2477" s="1">
        <v>1</v>
      </c>
      <c r="U2477" s="1">
        <v>10690087</v>
      </c>
      <c r="V2477" s="1">
        <v>0.18012683093547821</v>
      </c>
      <c r="W2477" s="1">
        <v>1.7138694524765015</v>
      </c>
      <c r="X2477" s="1">
        <v>1.7138694524765015</v>
      </c>
    </row>
    <row r="2478" spans="1:24" x14ac:dyDescent="0.35">
      <c r="A2478" s="1">
        <v>340183</v>
      </c>
      <c r="B2478" s="1" t="s">
        <v>2347</v>
      </c>
      <c r="C2478" s="1">
        <v>105254353</v>
      </c>
      <c r="D2478" s="1">
        <v>183</v>
      </c>
      <c r="E2478" s="1" t="s">
        <v>2488</v>
      </c>
      <c r="F2478" s="1" t="s">
        <v>245</v>
      </c>
      <c r="G2478" s="1" t="s">
        <v>289</v>
      </c>
      <c r="H2478" s="1" t="s">
        <v>916</v>
      </c>
      <c r="I2478" s="1">
        <v>1375544.17</v>
      </c>
      <c r="K2478" s="1">
        <v>283075</v>
      </c>
      <c r="L2478" s="1">
        <v>9031420</v>
      </c>
      <c r="M2478" s="1">
        <v>-4.9999998736893758E-6</v>
      </c>
      <c r="N2478" s="1">
        <v>-5.5362248531309888E-5</v>
      </c>
      <c r="O2478" s="1">
        <v>-4.2730000131996349E-5</v>
      </c>
      <c r="P2478" s="1">
        <v>-3.106310497969389E-3</v>
      </c>
      <c r="Q2478" s="1">
        <v>0</v>
      </c>
      <c r="S2478" s="1">
        <v>34</v>
      </c>
      <c r="T2478" s="1">
        <v>1</v>
      </c>
      <c r="U2478" s="1">
        <v>10690039</v>
      </c>
      <c r="V2478" s="1">
        <v>-4.7729998186696321E-5</v>
      </c>
      <c r="W2478" s="1">
        <v>-4.4901412911713123E-4</v>
      </c>
      <c r="X2478" s="1">
        <v>-4.4901412911713123E-4</v>
      </c>
    </row>
    <row r="2479" spans="1:24" x14ac:dyDescent="0.35">
      <c r="A2479" s="1">
        <v>350183</v>
      </c>
      <c r="B2479" s="1" t="s">
        <v>2348</v>
      </c>
      <c r="C2479" s="1">
        <v>105254353</v>
      </c>
      <c r="D2479" s="1">
        <v>183</v>
      </c>
      <c r="E2479" s="1" t="s">
        <v>2488</v>
      </c>
      <c r="F2479" s="1" t="s">
        <v>245</v>
      </c>
      <c r="G2479" s="1" t="s">
        <v>289</v>
      </c>
      <c r="H2479" s="1" t="s">
        <v>916</v>
      </c>
      <c r="I2479" s="1">
        <v>1270000.1100000001</v>
      </c>
      <c r="K2479" s="1">
        <v>283075</v>
      </c>
      <c r="L2479" s="1">
        <v>9282874</v>
      </c>
      <c r="M2479" s="1">
        <v>0.25145399570465088</v>
      </c>
      <c r="N2479" s="1">
        <v>2.7842133045196533</v>
      </c>
      <c r="O2479" s="1">
        <v>-0.10554406046867371</v>
      </c>
      <c r="P2479" s="1">
        <v>-7.6728949546813965</v>
      </c>
      <c r="Q2479" s="1">
        <v>0</v>
      </c>
      <c r="S2479" s="1">
        <v>35</v>
      </c>
      <c r="T2479" s="1">
        <v>1</v>
      </c>
      <c r="U2479" s="1">
        <v>10835949</v>
      </c>
      <c r="V2479" s="1">
        <v>0.14590993523597717</v>
      </c>
      <c r="W2479" s="1">
        <v>1.3649154901504517</v>
      </c>
      <c r="X2479" s="1">
        <v>1.3649154901504517</v>
      </c>
    </row>
    <row r="2480" spans="1:24" x14ac:dyDescent="0.35">
      <c r="A2480" s="1">
        <v>360183</v>
      </c>
      <c r="B2480" s="1" t="s">
        <v>2349</v>
      </c>
      <c r="C2480" s="1">
        <v>105254353</v>
      </c>
      <c r="D2480" s="1">
        <v>183</v>
      </c>
      <c r="E2480" s="1" t="s">
        <v>2488</v>
      </c>
      <c r="F2480" s="1" t="s">
        <v>245</v>
      </c>
      <c r="G2480" s="1" t="s">
        <v>289</v>
      </c>
      <c r="H2480" s="1" t="s">
        <v>916</v>
      </c>
      <c r="I2480" s="1">
        <v>1455980.98</v>
      </c>
      <c r="K2480" s="1">
        <v>433075</v>
      </c>
      <c r="L2480" s="1">
        <v>9731000</v>
      </c>
      <c r="M2480" s="1">
        <v>0.44812598824501038</v>
      </c>
      <c r="N2480" s="1">
        <v>4.827448844909668</v>
      </c>
      <c r="O2480" s="1">
        <v>0.18598087131977081</v>
      </c>
      <c r="P2480" s="1">
        <v>14.644162178039551</v>
      </c>
      <c r="Q2480" s="1">
        <v>0.15000000596046448</v>
      </c>
      <c r="S2480" s="1">
        <v>36</v>
      </c>
      <c r="T2480" s="1">
        <v>1</v>
      </c>
      <c r="U2480" s="1">
        <v>11620056</v>
      </c>
      <c r="V2480" s="1">
        <v>0.78410685062408447</v>
      </c>
      <c r="W2480" s="1">
        <v>7.2361636161804199</v>
      </c>
      <c r="X2480" s="1">
        <v>7.2361636161804199</v>
      </c>
    </row>
    <row r="2481" spans="1:24" x14ac:dyDescent="0.35">
      <c r="A2481" s="1">
        <v>370183</v>
      </c>
      <c r="B2481" s="1" t="s">
        <v>2350</v>
      </c>
      <c r="C2481" s="1">
        <v>105254353</v>
      </c>
      <c r="D2481" s="1">
        <v>183</v>
      </c>
      <c r="E2481" s="1" t="s">
        <v>2488</v>
      </c>
      <c r="F2481" s="1" t="s">
        <v>245</v>
      </c>
      <c r="G2481" s="1" t="s">
        <v>289</v>
      </c>
      <c r="H2481" s="1" t="s">
        <v>916</v>
      </c>
      <c r="I2481" s="1">
        <v>1490281.5</v>
      </c>
      <c r="K2481" s="1">
        <v>433075</v>
      </c>
      <c r="L2481" s="1">
        <v>10361210</v>
      </c>
      <c r="M2481" s="1">
        <v>0.63020998239517212</v>
      </c>
      <c r="N2481" s="1">
        <v>6.4763126373291016</v>
      </c>
      <c r="O2481" s="1">
        <v>3.4300521016120911E-2</v>
      </c>
      <c r="P2481" s="1">
        <v>2.3558356761932373</v>
      </c>
      <c r="Q2481" s="1">
        <v>0</v>
      </c>
      <c r="S2481" s="1">
        <v>37</v>
      </c>
      <c r="T2481" s="1">
        <v>1</v>
      </c>
      <c r="U2481" s="1">
        <v>12284566</v>
      </c>
      <c r="V2481" s="1">
        <v>0.66451048851013184</v>
      </c>
      <c r="W2481" s="1">
        <v>5.7186470031738281</v>
      </c>
      <c r="X2481" s="1">
        <v>5.7186470031738281</v>
      </c>
    </row>
    <row r="2482" spans="1:24" x14ac:dyDescent="0.35">
      <c r="A2482" s="1">
        <v>380183</v>
      </c>
      <c r="B2482" s="1" t="s">
        <v>2351</v>
      </c>
      <c r="C2482" s="1">
        <v>105254353</v>
      </c>
      <c r="D2482" s="1">
        <v>183</v>
      </c>
      <c r="E2482" s="1" t="s">
        <v>2488</v>
      </c>
      <c r="F2482" s="1" t="s">
        <v>245</v>
      </c>
      <c r="G2482" s="1" t="s">
        <v>289</v>
      </c>
      <c r="H2482" s="1" t="s">
        <v>916</v>
      </c>
      <c r="I2482" s="1">
        <v>1558194</v>
      </c>
      <c r="K2482" s="1">
        <v>815468.5625</v>
      </c>
      <c r="L2482" s="1">
        <v>10565386</v>
      </c>
      <c r="M2482" s="1">
        <v>0.20417599380016327</v>
      </c>
      <c r="N2482" s="1">
        <v>1.9705806970596313</v>
      </c>
      <c r="O2482" s="1">
        <v>6.7912496626377106E-2</v>
      </c>
      <c r="P2482" s="1">
        <v>4.5570249557495117</v>
      </c>
      <c r="Q2482" s="1">
        <v>0.38239356875419617</v>
      </c>
      <c r="S2482" s="1">
        <v>38</v>
      </c>
      <c r="T2482" s="1">
        <v>1</v>
      </c>
      <c r="U2482" s="1">
        <v>12939048</v>
      </c>
      <c r="V2482" s="1">
        <v>0.65448206663131714</v>
      </c>
      <c r="W2482" s="1">
        <v>5.3276772499084473</v>
      </c>
      <c r="X2482" s="1">
        <v>5.3276772499084473</v>
      </c>
    </row>
    <row r="2483" spans="1:24" x14ac:dyDescent="0.35">
      <c r="A2483" s="1">
        <v>390183</v>
      </c>
      <c r="B2483" s="1" t="s">
        <v>2352</v>
      </c>
      <c r="C2483" s="1">
        <v>105254353</v>
      </c>
      <c r="D2483" s="1">
        <v>183</v>
      </c>
      <c r="E2483" s="1" t="s">
        <v>2488</v>
      </c>
      <c r="F2483" s="1" t="s">
        <v>245</v>
      </c>
      <c r="G2483" s="1" t="s">
        <v>289</v>
      </c>
      <c r="H2483" s="1" t="s">
        <v>916</v>
      </c>
      <c r="I2483" s="1">
        <v>1700539</v>
      </c>
      <c r="K2483" s="1">
        <v>1197662.75</v>
      </c>
      <c r="L2483" s="1">
        <v>10669552</v>
      </c>
      <c r="M2483" s="1">
        <v>0.10416600108146667</v>
      </c>
      <c r="N2483" s="1">
        <v>0.98591762781143188</v>
      </c>
      <c r="O2483" s="1">
        <v>0.14234499633312225</v>
      </c>
      <c r="P2483" s="1">
        <v>9.1352548599243164</v>
      </c>
      <c r="Q2483" s="1">
        <v>0.38219419121742249</v>
      </c>
      <c r="S2483" s="1">
        <v>39</v>
      </c>
      <c r="T2483" s="1">
        <v>1</v>
      </c>
      <c r="U2483" s="1">
        <v>13567754</v>
      </c>
      <c r="V2483" s="1">
        <v>0.62870514392852783</v>
      </c>
      <c r="W2483" s="1">
        <v>4.8589820861816406</v>
      </c>
      <c r="X2483" s="1">
        <v>4.8589820861816406</v>
      </c>
    </row>
    <row r="2484" spans="1:24" x14ac:dyDescent="0.35">
      <c r="A2484" s="1">
        <v>400183</v>
      </c>
      <c r="B2484" s="1" t="s">
        <v>2353</v>
      </c>
      <c r="C2484" s="1">
        <v>105254353</v>
      </c>
      <c r="D2484" s="1">
        <v>183</v>
      </c>
      <c r="E2484" s="1" t="s">
        <v>2488</v>
      </c>
      <c r="F2484" s="1" t="s">
        <v>245</v>
      </c>
      <c r="G2484" s="1" t="s">
        <v>289</v>
      </c>
      <c r="H2484" s="1" t="s">
        <v>916</v>
      </c>
      <c r="S2484" s="1">
        <v>40</v>
      </c>
      <c r="T2484" s="1">
        <v>1</v>
      </c>
      <c r="U2484" s="1">
        <v>0</v>
      </c>
      <c r="V2484" s="1">
        <v>0</v>
      </c>
      <c r="W2484" s="1">
        <v>-100</v>
      </c>
      <c r="X2484" s="1">
        <v>-100</v>
      </c>
    </row>
    <row r="2485" spans="1:24" x14ac:dyDescent="0.35">
      <c r="A2485" s="1">
        <v>410183</v>
      </c>
      <c r="B2485" s="1" t="s">
        <v>2354</v>
      </c>
      <c r="C2485" s="1">
        <v>105254353</v>
      </c>
      <c r="D2485" s="1">
        <v>183</v>
      </c>
      <c r="E2485" s="1" t="s">
        <v>2488</v>
      </c>
      <c r="F2485" s="1" t="s">
        <v>245</v>
      </c>
      <c r="G2485" s="1" t="s">
        <v>289</v>
      </c>
      <c r="H2485" s="1" t="s">
        <v>916</v>
      </c>
      <c r="S2485" s="1">
        <v>41</v>
      </c>
      <c r="T2485" s="1">
        <v>1</v>
      </c>
      <c r="U2485" s="1">
        <v>0</v>
      </c>
      <c r="V2485" s="1">
        <v>0</v>
      </c>
    </row>
    <row r="2486" spans="1:24" x14ac:dyDescent="0.35">
      <c r="A2486" s="1">
        <v>420183</v>
      </c>
      <c r="B2486" s="1" t="s">
        <v>2355</v>
      </c>
      <c r="C2486" s="1">
        <v>105254353</v>
      </c>
      <c r="D2486" s="1">
        <v>183</v>
      </c>
      <c r="E2486" s="1" t="s">
        <v>2488</v>
      </c>
      <c r="F2486" s="1" t="s">
        <v>245</v>
      </c>
      <c r="G2486" s="1" t="s">
        <v>289</v>
      </c>
      <c r="H2486" s="1" t="s">
        <v>916</v>
      </c>
      <c r="S2486" s="1">
        <v>42</v>
      </c>
      <c r="T2486" s="1">
        <v>1</v>
      </c>
      <c r="U2486" s="1">
        <v>0</v>
      </c>
      <c r="V2486" s="1">
        <v>0</v>
      </c>
    </row>
    <row r="2487" spans="1:24" x14ac:dyDescent="0.35">
      <c r="A2487" s="1">
        <v>430183</v>
      </c>
      <c r="B2487" s="1" t="s">
        <v>2356</v>
      </c>
      <c r="C2487" s="1">
        <v>105254353</v>
      </c>
      <c r="D2487" s="1">
        <v>183</v>
      </c>
      <c r="E2487" s="1" t="s">
        <v>2488</v>
      </c>
      <c r="F2487" s="1" t="s">
        <v>245</v>
      </c>
      <c r="G2487" s="1" t="s">
        <v>289</v>
      </c>
      <c r="H2487" s="1" t="s">
        <v>916</v>
      </c>
      <c r="S2487" s="1">
        <v>43</v>
      </c>
      <c r="T2487" s="1">
        <v>1</v>
      </c>
      <c r="U2487" s="1">
        <v>0</v>
      </c>
      <c r="V2487" s="1">
        <v>0</v>
      </c>
    </row>
    <row r="2488" spans="1:24" x14ac:dyDescent="0.35">
      <c r="A2488" s="1">
        <v>440183</v>
      </c>
      <c r="B2488" s="1" t="s">
        <v>2357</v>
      </c>
      <c r="C2488" s="1">
        <v>105254353</v>
      </c>
      <c r="D2488" s="1">
        <v>183</v>
      </c>
      <c r="E2488" s="1" t="s">
        <v>2488</v>
      </c>
      <c r="F2488" s="1" t="s">
        <v>245</v>
      </c>
      <c r="G2488" s="1" t="s">
        <v>289</v>
      </c>
      <c r="H2488" s="1" t="s">
        <v>916</v>
      </c>
      <c r="S2488" s="1">
        <v>44</v>
      </c>
      <c r="T2488" s="1">
        <v>1</v>
      </c>
      <c r="U2488" s="1">
        <v>0</v>
      </c>
      <c r="V2488" s="1">
        <v>0</v>
      </c>
    </row>
    <row r="2489" spans="1:24" x14ac:dyDescent="0.35">
      <c r="A2489" s="1">
        <v>450183</v>
      </c>
      <c r="B2489" s="1" t="s">
        <v>2358</v>
      </c>
      <c r="C2489" s="1">
        <v>105254353</v>
      </c>
      <c r="D2489" s="1">
        <v>183</v>
      </c>
      <c r="E2489" s="1" t="s">
        <v>2488</v>
      </c>
      <c r="F2489" s="1" t="s">
        <v>245</v>
      </c>
      <c r="G2489" s="1" t="s">
        <v>289</v>
      </c>
      <c r="H2489" s="1" t="s">
        <v>916</v>
      </c>
      <c r="S2489" s="1">
        <v>45</v>
      </c>
      <c r="T2489" s="1">
        <v>1</v>
      </c>
      <c r="U2489" s="1">
        <v>0</v>
      </c>
      <c r="V2489" s="1">
        <v>0</v>
      </c>
    </row>
    <row r="2490" spans="1:24" x14ac:dyDescent="0.35">
      <c r="A2490" s="1">
        <v>460183</v>
      </c>
      <c r="B2490" s="1" t="s">
        <v>2359</v>
      </c>
      <c r="C2490" s="1">
        <v>105254353</v>
      </c>
      <c r="D2490" s="1">
        <v>183</v>
      </c>
      <c r="E2490" s="1" t="s">
        <v>2488</v>
      </c>
      <c r="F2490" s="1" t="s">
        <v>245</v>
      </c>
      <c r="G2490" s="1" t="s">
        <v>289</v>
      </c>
      <c r="H2490" s="1" t="s">
        <v>916</v>
      </c>
      <c r="S2490" s="1">
        <v>46</v>
      </c>
      <c r="T2490" s="1">
        <v>1</v>
      </c>
      <c r="U2490" s="1">
        <v>0</v>
      </c>
      <c r="V2490" s="1">
        <v>0</v>
      </c>
    </row>
    <row r="2491" spans="1:24" x14ac:dyDescent="0.35">
      <c r="A2491" s="1">
        <v>470183</v>
      </c>
      <c r="B2491" s="1" t="s">
        <v>2360</v>
      </c>
      <c r="C2491" s="1">
        <v>105254353</v>
      </c>
      <c r="D2491" s="1">
        <v>183</v>
      </c>
      <c r="E2491" s="1" t="s">
        <v>2488</v>
      </c>
      <c r="F2491" s="1" t="s">
        <v>245</v>
      </c>
      <c r="G2491" s="1" t="s">
        <v>289</v>
      </c>
      <c r="H2491" s="1" t="s">
        <v>916</v>
      </c>
      <c r="S2491" s="1">
        <v>47</v>
      </c>
      <c r="T2491" s="1">
        <v>1</v>
      </c>
      <c r="U2491" s="1">
        <v>0</v>
      </c>
      <c r="V2491" s="1">
        <v>0</v>
      </c>
    </row>
    <row r="2492" spans="1:24" x14ac:dyDescent="0.35">
      <c r="A2492" s="1">
        <v>480183</v>
      </c>
      <c r="B2492" s="1" t="s">
        <v>2361</v>
      </c>
      <c r="C2492" s="1">
        <v>105254353</v>
      </c>
      <c r="D2492" s="1">
        <v>183</v>
      </c>
      <c r="E2492" s="1" t="s">
        <v>2488</v>
      </c>
      <c r="F2492" s="1" t="s">
        <v>245</v>
      </c>
      <c r="G2492" s="1" t="s">
        <v>289</v>
      </c>
      <c r="H2492" s="1" t="s">
        <v>916</v>
      </c>
      <c r="S2492" s="1">
        <v>48</v>
      </c>
      <c r="T2492" s="1">
        <v>1</v>
      </c>
      <c r="U2492" s="1">
        <v>0</v>
      </c>
      <c r="V2492" s="1">
        <v>0</v>
      </c>
    </row>
    <row r="2493" spans="1:24" x14ac:dyDescent="0.35">
      <c r="A2493" s="1">
        <v>290199</v>
      </c>
      <c r="B2493" s="1" t="s">
        <v>2341</v>
      </c>
      <c r="C2493" s="1">
        <v>105256553</v>
      </c>
      <c r="D2493" s="1">
        <v>199</v>
      </c>
      <c r="E2493" s="1" t="s">
        <v>2489</v>
      </c>
      <c r="F2493" s="1" t="s">
        <v>245</v>
      </c>
      <c r="G2493" s="1" t="s">
        <v>289</v>
      </c>
      <c r="H2493" s="1" t="s">
        <v>916</v>
      </c>
      <c r="I2493" s="1">
        <v>762168.92</v>
      </c>
      <c r="K2493" s="1">
        <v>244066</v>
      </c>
      <c r="L2493" s="1">
        <v>8280591.5</v>
      </c>
      <c r="S2493" s="1">
        <v>29</v>
      </c>
      <c r="T2493" s="1">
        <v>1</v>
      </c>
      <c r="U2493" s="1">
        <v>9286826</v>
      </c>
      <c r="V2493" s="1">
        <v>0</v>
      </c>
    </row>
    <row r="2494" spans="1:24" x14ac:dyDescent="0.35">
      <c r="A2494" s="1">
        <v>300199</v>
      </c>
      <c r="B2494" s="1" t="s">
        <v>2343</v>
      </c>
      <c r="C2494" s="1">
        <v>105256553</v>
      </c>
      <c r="D2494" s="1">
        <v>199</v>
      </c>
      <c r="E2494" s="1" t="s">
        <v>2489</v>
      </c>
      <c r="F2494" s="1" t="s">
        <v>245</v>
      </c>
      <c r="G2494" s="1" t="s">
        <v>289</v>
      </c>
      <c r="H2494" s="1" t="s">
        <v>916</v>
      </c>
      <c r="I2494" s="1">
        <v>775856.04</v>
      </c>
      <c r="K2494" s="1">
        <v>244066</v>
      </c>
      <c r="L2494" s="1">
        <v>8399051</v>
      </c>
      <c r="M2494" s="1">
        <v>0.11845950037240982</v>
      </c>
      <c r="N2494" s="1">
        <v>1.4305680990219116</v>
      </c>
      <c r="O2494" s="1">
        <v>1.3687119819223881E-2</v>
      </c>
      <c r="P2494" s="1">
        <v>1.7958118915557861</v>
      </c>
      <c r="Q2494" s="1">
        <v>0</v>
      </c>
      <c r="S2494" s="1">
        <v>30</v>
      </c>
      <c r="T2494" s="1">
        <v>1</v>
      </c>
      <c r="U2494" s="1">
        <v>9418973</v>
      </c>
      <c r="V2494" s="1">
        <v>0.13214662671089172</v>
      </c>
      <c r="W2494" s="1">
        <v>1.4229512214660645</v>
      </c>
      <c r="X2494" s="1">
        <v>1.4229512214660645</v>
      </c>
    </row>
    <row r="2495" spans="1:24" x14ac:dyDescent="0.35">
      <c r="A2495" s="1">
        <v>310199</v>
      </c>
      <c r="B2495" s="1" t="s">
        <v>2344</v>
      </c>
      <c r="C2495" s="1">
        <v>105256553</v>
      </c>
      <c r="D2495" s="1">
        <v>199</v>
      </c>
      <c r="E2495" s="1" t="s">
        <v>2489</v>
      </c>
      <c r="F2495" s="1" t="s">
        <v>245</v>
      </c>
      <c r="G2495" s="1" t="s">
        <v>289</v>
      </c>
      <c r="H2495" s="1" t="s">
        <v>916</v>
      </c>
      <c r="I2495" s="1">
        <v>814398.52</v>
      </c>
      <c r="K2495" s="1">
        <v>244066</v>
      </c>
      <c r="L2495" s="1">
        <v>8478005</v>
      </c>
      <c r="M2495" s="1">
        <v>7.8953996300697327E-2</v>
      </c>
      <c r="N2495" s="1">
        <v>0.94003474712371826</v>
      </c>
      <c r="O2495" s="1">
        <v>3.8542479276657104E-2</v>
      </c>
      <c r="P2495" s="1">
        <v>4.9677362442016602</v>
      </c>
      <c r="Q2495" s="1">
        <v>0</v>
      </c>
      <c r="S2495" s="1">
        <v>31</v>
      </c>
      <c r="T2495" s="1">
        <v>1</v>
      </c>
      <c r="U2495" s="1">
        <v>9536470</v>
      </c>
      <c r="V2495" s="1">
        <v>0.11749647557735443</v>
      </c>
      <c r="W2495" s="1">
        <v>1.2474502325057983</v>
      </c>
      <c r="X2495" s="1">
        <v>1.2474502325057983</v>
      </c>
    </row>
    <row r="2496" spans="1:24" x14ac:dyDescent="0.35">
      <c r="A2496" s="1">
        <v>320199</v>
      </c>
      <c r="B2496" s="1" t="s">
        <v>2345</v>
      </c>
      <c r="C2496" s="1">
        <v>105256553</v>
      </c>
      <c r="D2496" s="1">
        <v>199</v>
      </c>
      <c r="E2496" s="1" t="s">
        <v>2489</v>
      </c>
      <c r="F2496" s="1" t="s">
        <v>245</v>
      </c>
      <c r="G2496" s="1" t="s">
        <v>289</v>
      </c>
      <c r="H2496" s="1" t="s">
        <v>916</v>
      </c>
      <c r="I2496" s="1">
        <v>845131.26</v>
      </c>
      <c r="K2496" s="1">
        <v>244066</v>
      </c>
      <c r="L2496" s="1">
        <v>8585411</v>
      </c>
      <c r="M2496" s="1">
        <v>0.10740599781274796</v>
      </c>
      <c r="N2496" s="1">
        <v>1.2668782472610474</v>
      </c>
      <c r="O2496" s="1">
        <v>3.0732739716768265E-2</v>
      </c>
      <c r="P2496" s="1">
        <v>3.7736732959747314</v>
      </c>
      <c r="Q2496" s="1">
        <v>0</v>
      </c>
      <c r="S2496" s="1">
        <v>32</v>
      </c>
      <c r="T2496" s="1">
        <v>1</v>
      </c>
      <c r="U2496" s="1">
        <v>9674608</v>
      </c>
      <c r="V2496" s="1">
        <v>0.13813874125480652</v>
      </c>
      <c r="W2496" s="1">
        <v>1.4485234022140503</v>
      </c>
      <c r="X2496" s="1">
        <v>1.4485234022140503</v>
      </c>
    </row>
    <row r="2497" spans="1:24" x14ac:dyDescent="0.35">
      <c r="A2497" s="1">
        <v>330199</v>
      </c>
      <c r="B2497" s="1" t="s">
        <v>2346</v>
      </c>
      <c r="C2497" s="1">
        <v>105256553</v>
      </c>
      <c r="D2497" s="1">
        <v>199</v>
      </c>
      <c r="E2497" s="1" t="s">
        <v>2489</v>
      </c>
      <c r="F2497" s="1" t="s">
        <v>245</v>
      </c>
      <c r="G2497" s="1" t="s">
        <v>289</v>
      </c>
      <c r="H2497" s="1" t="s">
        <v>916</v>
      </c>
      <c r="I2497" s="1">
        <v>892886.21</v>
      </c>
      <c r="K2497" s="1">
        <v>244066</v>
      </c>
      <c r="L2497" s="1">
        <v>8745296</v>
      </c>
      <c r="M2497" s="1">
        <v>0.15988500416278839</v>
      </c>
      <c r="N2497" s="1">
        <v>1.8622870445251465</v>
      </c>
      <c r="O2497" s="1">
        <v>4.7754950821399689E-2</v>
      </c>
      <c r="P2497" s="1">
        <v>5.6505956649780273</v>
      </c>
      <c r="Q2497" s="1">
        <v>0</v>
      </c>
      <c r="S2497" s="1">
        <v>33</v>
      </c>
      <c r="T2497" s="1">
        <v>1</v>
      </c>
      <c r="U2497" s="1">
        <v>9882248</v>
      </c>
      <c r="V2497" s="1">
        <v>0.20763996243476868</v>
      </c>
      <c r="W2497" s="1">
        <v>2.1462368965148926</v>
      </c>
      <c r="X2497" s="1">
        <v>2.1462368965148926</v>
      </c>
    </row>
    <row r="2498" spans="1:24" x14ac:dyDescent="0.35">
      <c r="A2498" s="1">
        <v>340199</v>
      </c>
      <c r="B2498" s="1" t="s">
        <v>2347</v>
      </c>
      <c r="C2498" s="1">
        <v>105256553</v>
      </c>
      <c r="D2498" s="1">
        <v>199</v>
      </c>
      <c r="E2498" s="1" t="s">
        <v>2489</v>
      </c>
      <c r="F2498" s="1" t="s">
        <v>245</v>
      </c>
      <c r="G2498" s="1" t="s">
        <v>289</v>
      </c>
      <c r="H2498" s="1" t="s">
        <v>916</v>
      </c>
      <c r="I2498" s="1">
        <v>892095.42</v>
      </c>
      <c r="K2498" s="1">
        <v>244066</v>
      </c>
      <c r="L2498" s="1">
        <v>8745291</v>
      </c>
      <c r="M2498" s="1">
        <v>-4.9999998736893758E-6</v>
      </c>
      <c r="N2498" s="1">
        <v>-5.7173594541382045E-5</v>
      </c>
      <c r="O2498" s="1">
        <v>-7.9079001443460584E-4</v>
      </c>
      <c r="P2498" s="1">
        <v>-8.856559544801712E-2</v>
      </c>
      <c r="Q2498" s="1">
        <v>0</v>
      </c>
      <c r="S2498" s="1">
        <v>34</v>
      </c>
      <c r="T2498" s="1">
        <v>1</v>
      </c>
      <c r="U2498" s="1">
        <v>9881452</v>
      </c>
      <c r="V2498" s="1">
        <v>-7.9578999429941177E-4</v>
      </c>
      <c r="W2498" s="1">
        <v>-8.0548478290438652E-3</v>
      </c>
      <c r="X2498" s="1">
        <v>-8.0548478290438652E-3</v>
      </c>
    </row>
    <row r="2499" spans="1:24" x14ac:dyDescent="0.35">
      <c r="A2499" s="1">
        <v>350199</v>
      </c>
      <c r="B2499" s="1" t="s">
        <v>2348</v>
      </c>
      <c r="C2499" s="1">
        <v>105256553</v>
      </c>
      <c r="D2499" s="1">
        <v>199</v>
      </c>
      <c r="E2499" s="1" t="s">
        <v>2489</v>
      </c>
      <c r="F2499" s="1" t="s">
        <v>245</v>
      </c>
      <c r="G2499" s="1" t="s">
        <v>289</v>
      </c>
      <c r="H2499" s="1" t="s">
        <v>916</v>
      </c>
      <c r="I2499" s="1">
        <v>967524</v>
      </c>
      <c r="K2499" s="1">
        <v>244066</v>
      </c>
      <c r="L2499" s="1">
        <v>8983453</v>
      </c>
      <c r="M2499" s="1">
        <v>0.23816199600696564</v>
      </c>
      <c r="N2499" s="1">
        <v>2.7233171463012695</v>
      </c>
      <c r="O2499" s="1">
        <v>7.5428582727909088E-2</v>
      </c>
      <c r="P2499" s="1">
        <v>8.4552145004272461</v>
      </c>
      <c r="Q2499" s="1">
        <v>0</v>
      </c>
      <c r="S2499" s="1">
        <v>35</v>
      </c>
      <c r="T2499" s="1">
        <v>1</v>
      </c>
      <c r="U2499" s="1">
        <v>10195043</v>
      </c>
      <c r="V2499" s="1">
        <v>0.31359058618545532</v>
      </c>
      <c r="W2499" s="1">
        <v>3.1735315322875977</v>
      </c>
      <c r="X2499" s="1">
        <v>3.1735315322875977</v>
      </c>
    </row>
    <row r="2500" spans="1:24" x14ac:dyDescent="0.35">
      <c r="A2500" s="1">
        <v>360199</v>
      </c>
      <c r="B2500" s="1" t="s">
        <v>2349</v>
      </c>
      <c r="C2500" s="1">
        <v>105256553</v>
      </c>
      <c r="D2500" s="1">
        <v>199</v>
      </c>
      <c r="E2500" s="1" t="s">
        <v>2489</v>
      </c>
      <c r="F2500" s="1" t="s">
        <v>245</v>
      </c>
      <c r="G2500" s="1" t="s">
        <v>289</v>
      </c>
      <c r="H2500" s="1" t="s">
        <v>916</v>
      </c>
      <c r="I2500" s="1">
        <v>1087123.17</v>
      </c>
      <c r="K2500" s="1">
        <v>594066</v>
      </c>
      <c r="L2500" s="1">
        <v>9884587</v>
      </c>
      <c r="M2500" s="1">
        <v>0.90113401412963867</v>
      </c>
      <c r="N2500" s="1">
        <v>10.03104305267334</v>
      </c>
      <c r="O2500" s="1">
        <v>0.11959917098283768</v>
      </c>
      <c r="P2500" s="1">
        <v>12.361364364624023</v>
      </c>
      <c r="Q2500" s="1">
        <v>0.34999999403953552</v>
      </c>
      <c r="S2500" s="1">
        <v>36</v>
      </c>
      <c r="T2500" s="1">
        <v>1</v>
      </c>
      <c r="U2500" s="1">
        <v>11565776</v>
      </c>
      <c r="V2500" s="1">
        <v>1.3707331418991089</v>
      </c>
      <c r="W2500" s="1">
        <v>13.445093154907227</v>
      </c>
      <c r="X2500" s="1">
        <v>13.445093154907227</v>
      </c>
    </row>
    <row r="2501" spans="1:24" x14ac:dyDescent="0.35">
      <c r="A2501" s="1">
        <v>370199</v>
      </c>
      <c r="B2501" s="1" t="s">
        <v>2350</v>
      </c>
      <c r="C2501" s="1">
        <v>105256553</v>
      </c>
      <c r="D2501" s="1">
        <v>199</v>
      </c>
      <c r="E2501" s="1" t="s">
        <v>2489</v>
      </c>
      <c r="F2501" s="1" t="s">
        <v>245</v>
      </c>
      <c r="G2501" s="1" t="s">
        <v>289</v>
      </c>
      <c r="H2501" s="1" t="s">
        <v>916</v>
      </c>
      <c r="I2501" s="1">
        <v>1163712.6000000001</v>
      </c>
      <c r="K2501" s="1">
        <v>594066</v>
      </c>
      <c r="L2501" s="1">
        <v>10650537</v>
      </c>
      <c r="M2501" s="1">
        <v>0.76595002412796021</v>
      </c>
      <c r="N2501" s="1">
        <v>7.7489328384399414</v>
      </c>
      <c r="O2501" s="1">
        <v>7.6589427888393402E-2</v>
      </c>
      <c r="P2501" s="1">
        <v>7.0451474189758301</v>
      </c>
      <c r="Q2501" s="1">
        <v>0</v>
      </c>
      <c r="S2501" s="1">
        <v>37</v>
      </c>
      <c r="T2501" s="1">
        <v>1</v>
      </c>
      <c r="U2501" s="1">
        <v>12408316</v>
      </c>
      <c r="V2501" s="1">
        <v>0.84253942966461182</v>
      </c>
      <c r="W2501" s="1">
        <v>7.2847685813903809</v>
      </c>
      <c r="X2501" s="1">
        <v>7.2847685813903809</v>
      </c>
    </row>
    <row r="2502" spans="1:24" x14ac:dyDescent="0.35">
      <c r="A2502" s="1">
        <v>380199</v>
      </c>
      <c r="B2502" s="1" t="s">
        <v>2351</v>
      </c>
      <c r="C2502" s="1">
        <v>105256553</v>
      </c>
      <c r="D2502" s="1">
        <v>199</v>
      </c>
      <c r="E2502" s="1" t="s">
        <v>2489</v>
      </c>
      <c r="F2502" s="1" t="s">
        <v>245</v>
      </c>
      <c r="G2502" s="1" t="s">
        <v>289</v>
      </c>
      <c r="H2502" s="1" t="s">
        <v>916</v>
      </c>
      <c r="I2502" s="1">
        <v>1287080</v>
      </c>
      <c r="K2502" s="1">
        <v>1224476</v>
      </c>
      <c r="L2502" s="1">
        <v>10921691</v>
      </c>
      <c r="M2502" s="1">
        <v>0.27115398645401001</v>
      </c>
      <c r="N2502" s="1">
        <v>2.5459184646606445</v>
      </c>
      <c r="O2502" s="1">
        <v>0.12336739897727966</v>
      </c>
      <c r="P2502" s="1">
        <v>10.601191520690918</v>
      </c>
      <c r="Q2502" s="1">
        <v>0.63041001558303833</v>
      </c>
      <c r="S2502" s="1">
        <v>38</v>
      </c>
      <c r="T2502" s="1">
        <v>1</v>
      </c>
      <c r="U2502" s="1">
        <v>13433247</v>
      </c>
      <c r="V2502" s="1">
        <v>1.0249314308166504</v>
      </c>
      <c r="W2502" s="1">
        <v>8.2600326538085938</v>
      </c>
      <c r="X2502" s="1">
        <v>8.2600326538085938</v>
      </c>
    </row>
    <row r="2503" spans="1:24" x14ac:dyDescent="0.35">
      <c r="A2503" s="1">
        <v>390199</v>
      </c>
      <c r="B2503" s="1" t="s">
        <v>2352</v>
      </c>
      <c r="C2503" s="1">
        <v>105256553</v>
      </c>
      <c r="D2503" s="1">
        <v>199</v>
      </c>
      <c r="E2503" s="1" t="s">
        <v>2489</v>
      </c>
      <c r="F2503" s="1" t="s">
        <v>245</v>
      </c>
      <c r="G2503" s="1" t="s">
        <v>289</v>
      </c>
      <c r="H2503" s="1" t="s">
        <v>916</v>
      </c>
      <c r="I2503" s="1">
        <v>1336903</v>
      </c>
      <c r="K2503" s="1">
        <v>1852564.25</v>
      </c>
      <c r="L2503" s="1">
        <v>11032791</v>
      </c>
      <c r="M2503" s="1">
        <v>0.11110000312328339</v>
      </c>
      <c r="N2503" s="1">
        <v>1.0172417163848877</v>
      </c>
      <c r="O2503" s="1">
        <v>4.9823001027107239E-2</v>
      </c>
      <c r="P2503" s="1">
        <v>3.8710103034973145</v>
      </c>
      <c r="Q2503" s="1">
        <v>0.62808823585510254</v>
      </c>
      <c r="S2503" s="1">
        <v>39</v>
      </c>
      <c r="T2503" s="1">
        <v>1</v>
      </c>
      <c r="U2503" s="1">
        <v>14222258</v>
      </c>
      <c r="V2503" s="1">
        <v>0.78901124000549316</v>
      </c>
      <c r="W2503" s="1">
        <v>5.8735685348510742</v>
      </c>
      <c r="X2503" s="1">
        <v>5.8735685348510742</v>
      </c>
    </row>
    <row r="2504" spans="1:24" x14ac:dyDescent="0.35">
      <c r="A2504" s="1">
        <v>400199</v>
      </c>
      <c r="B2504" s="1" t="s">
        <v>2353</v>
      </c>
      <c r="C2504" s="1">
        <v>105256553</v>
      </c>
      <c r="D2504" s="1">
        <v>199</v>
      </c>
      <c r="E2504" s="1" t="s">
        <v>2489</v>
      </c>
      <c r="F2504" s="1" t="s">
        <v>245</v>
      </c>
      <c r="G2504" s="1" t="s">
        <v>289</v>
      </c>
      <c r="H2504" s="1" t="s">
        <v>916</v>
      </c>
      <c r="S2504" s="1">
        <v>40</v>
      </c>
      <c r="T2504" s="1">
        <v>1</v>
      </c>
      <c r="U2504" s="1">
        <v>0</v>
      </c>
      <c r="V2504" s="1">
        <v>0</v>
      </c>
      <c r="W2504" s="1">
        <v>-100</v>
      </c>
      <c r="X2504" s="1">
        <v>-100</v>
      </c>
    </row>
    <row r="2505" spans="1:24" x14ac:dyDescent="0.35">
      <c r="A2505" s="1">
        <v>410199</v>
      </c>
      <c r="B2505" s="1" t="s">
        <v>2354</v>
      </c>
      <c r="C2505" s="1">
        <v>105256553</v>
      </c>
      <c r="D2505" s="1">
        <v>199</v>
      </c>
      <c r="E2505" s="1" t="s">
        <v>2489</v>
      </c>
      <c r="F2505" s="1" t="s">
        <v>245</v>
      </c>
      <c r="G2505" s="1" t="s">
        <v>289</v>
      </c>
      <c r="H2505" s="1" t="s">
        <v>916</v>
      </c>
      <c r="S2505" s="1">
        <v>41</v>
      </c>
      <c r="T2505" s="1">
        <v>1</v>
      </c>
      <c r="U2505" s="1">
        <v>0</v>
      </c>
      <c r="V2505" s="1">
        <v>0</v>
      </c>
    </row>
    <row r="2506" spans="1:24" x14ac:dyDescent="0.35">
      <c r="A2506" s="1">
        <v>420199</v>
      </c>
      <c r="B2506" s="1" t="s">
        <v>2355</v>
      </c>
      <c r="C2506" s="1">
        <v>105256553</v>
      </c>
      <c r="D2506" s="1">
        <v>199</v>
      </c>
      <c r="E2506" s="1" t="s">
        <v>2489</v>
      </c>
      <c r="F2506" s="1" t="s">
        <v>245</v>
      </c>
      <c r="G2506" s="1" t="s">
        <v>289</v>
      </c>
      <c r="H2506" s="1" t="s">
        <v>916</v>
      </c>
      <c r="S2506" s="1">
        <v>42</v>
      </c>
      <c r="T2506" s="1">
        <v>1</v>
      </c>
      <c r="U2506" s="1">
        <v>0</v>
      </c>
      <c r="V2506" s="1">
        <v>0</v>
      </c>
    </row>
    <row r="2507" spans="1:24" x14ac:dyDescent="0.35">
      <c r="A2507" s="1">
        <v>430199</v>
      </c>
      <c r="B2507" s="1" t="s">
        <v>2356</v>
      </c>
      <c r="C2507" s="1">
        <v>105256553</v>
      </c>
      <c r="D2507" s="1">
        <v>199</v>
      </c>
      <c r="E2507" s="1" t="s">
        <v>2489</v>
      </c>
      <c r="F2507" s="1" t="s">
        <v>245</v>
      </c>
      <c r="G2507" s="1" t="s">
        <v>289</v>
      </c>
      <c r="H2507" s="1" t="s">
        <v>916</v>
      </c>
      <c r="S2507" s="1">
        <v>43</v>
      </c>
      <c r="T2507" s="1">
        <v>1</v>
      </c>
      <c r="U2507" s="1">
        <v>0</v>
      </c>
      <c r="V2507" s="1">
        <v>0</v>
      </c>
    </row>
    <row r="2508" spans="1:24" x14ac:dyDescent="0.35">
      <c r="A2508" s="1">
        <v>440199</v>
      </c>
      <c r="B2508" s="1" t="s">
        <v>2357</v>
      </c>
      <c r="C2508" s="1">
        <v>105256553</v>
      </c>
      <c r="D2508" s="1">
        <v>199</v>
      </c>
      <c r="E2508" s="1" t="s">
        <v>2489</v>
      </c>
      <c r="F2508" s="1" t="s">
        <v>245</v>
      </c>
      <c r="G2508" s="1" t="s">
        <v>289</v>
      </c>
      <c r="H2508" s="1" t="s">
        <v>916</v>
      </c>
      <c r="S2508" s="1">
        <v>44</v>
      </c>
      <c r="T2508" s="1">
        <v>1</v>
      </c>
      <c r="U2508" s="1">
        <v>0</v>
      </c>
      <c r="V2508" s="1">
        <v>0</v>
      </c>
    </row>
    <row r="2509" spans="1:24" x14ac:dyDescent="0.35">
      <c r="A2509" s="1">
        <v>450199</v>
      </c>
      <c r="B2509" s="1" t="s">
        <v>2358</v>
      </c>
      <c r="C2509" s="1">
        <v>105256553</v>
      </c>
      <c r="D2509" s="1">
        <v>199</v>
      </c>
      <c r="E2509" s="1" t="s">
        <v>2489</v>
      </c>
      <c r="F2509" s="1" t="s">
        <v>245</v>
      </c>
      <c r="G2509" s="1" t="s">
        <v>289</v>
      </c>
      <c r="H2509" s="1" t="s">
        <v>916</v>
      </c>
      <c r="S2509" s="1">
        <v>45</v>
      </c>
      <c r="T2509" s="1">
        <v>1</v>
      </c>
      <c r="U2509" s="1">
        <v>0</v>
      </c>
      <c r="V2509" s="1">
        <v>0</v>
      </c>
    </row>
    <row r="2510" spans="1:24" x14ac:dyDescent="0.35">
      <c r="A2510" s="1">
        <v>460199</v>
      </c>
      <c r="B2510" s="1" t="s">
        <v>2359</v>
      </c>
      <c r="C2510" s="1">
        <v>105256553</v>
      </c>
      <c r="D2510" s="1">
        <v>199</v>
      </c>
      <c r="E2510" s="1" t="s">
        <v>2489</v>
      </c>
      <c r="F2510" s="1" t="s">
        <v>245</v>
      </c>
      <c r="G2510" s="1" t="s">
        <v>289</v>
      </c>
      <c r="H2510" s="1" t="s">
        <v>916</v>
      </c>
      <c r="S2510" s="1">
        <v>46</v>
      </c>
      <c r="T2510" s="1">
        <v>1</v>
      </c>
      <c r="U2510" s="1">
        <v>0</v>
      </c>
      <c r="V2510" s="1">
        <v>0</v>
      </c>
    </row>
    <row r="2511" spans="1:24" x14ac:dyDescent="0.35">
      <c r="A2511" s="1">
        <v>470199</v>
      </c>
      <c r="B2511" s="1" t="s">
        <v>2360</v>
      </c>
      <c r="C2511" s="1">
        <v>105256553</v>
      </c>
      <c r="D2511" s="1">
        <v>199</v>
      </c>
      <c r="E2511" s="1" t="s">
        <v>2489</v>
      </c>
      <c r="F2511" s="1" t="s">
        <v>245</v>
      </c>
      <c r="G2511" s="1" t="s">
        <v>289</v>
      </c>
      <c r="H2511" s="1" t="s">
        <v>916</v>
      </c>
      <c r="S2511" s="1">
        <v>47</v>
      </c>
      <c r="T2511" s="1">
        <v>1</v>
      </c>
      <c r="U2511" s="1">
        <v>0</v>
      </c>
      <c r="V2511" s="1">
        <v>0</v>
      </c>
    </row>
    <row r="2512" spans="1:24" x14ac:dyDescent="0.35">
      <c r="A2512" s="1">
        <v>480199</v>
      </c>
      <c r="B2512" s="1" t="s">
        <v>2361</v>
      </c>
      <c r="C2512" s="1">
        <v>105256553</v>
      </c>
      <c r="D2512" s="1">
        <v>199</v>
      </c>
      <c r="E2512" s="1" t="s">
        <v>2489</v>
      </c>
      <c r="F2512" s="1" t="s">
        <v>245</v>
      </c>
      <c r="G2512" s="1" t="s">
        <v>289</v>
      </c>
      <c r="H2512" s="1" t="s">
        <v>916</v>
      </c>
      <c r="S2512" s="1">
        <v>48</v>
      </c>
      <c r="T2512" s="1">
        <v>1</v>
      </c>
      <c r="U2512" s="1">
        <v>0</v>
      </c>
      <c r="V2512" s="1">
        <v>0</v>
      </c>
    </row>
    <row r="2513" spans="1:24" x14ac:dyDescent="0.35">
      <c r="A2513" s="1">
        <v>290254</v>
      </c>
      <c r="B2513" s="1" t="s">
        <v>2341</v>
      </c>
      <c r="C2513" s="1">
        <v>105257602</v>
      </c>
      <c r="D2513" s="1">
        <v>254</v>
      </c>
      <c r="E2513" s="1" t="s">
        <v>2490</v>
      </c>
      <c r="F2513" s="1" t="s">
        <v>245</v>
      </c>
      <c r="G2513" s="1" t="s">
        <v>289</v>
      </c>
      <c r="H2513" s="1" t="s">
        <v>916</v>
      </c>
      <c r="I2513" s="1">
        <v>3488450.63</v>
      </c>
      <c r="K2513" s="1">
        <v>613964</v>
      </c>
      <c r="L2513" s="1">
        <v>13680146</v>
      </c>
      <c r="S2513" s="1">
        <v>29</v>
      </c>
      <c r="T2513" s="1">
        <v>1</v>
      </c>
      <c r="U2513" s="1">
        <v>17782560</v>
      </c>
      <c r="V2513" s="1">
        <v>0</v>
      </c>
    </row>
    <row r="2514" spans="1:24" x14ac:dyDescent="0.35">
      <c r="A2514" s="1">
        <v>300254</v>
      </c>
      <c r="B2514" s="1" t="s">
        <v>2343</v>
      </c>
      <c r="C2514" s="1">
        <v>105257602</v>
      </c>
      <c r="D2514" s="1">
        <v>254</v>
      </c>
      <c r="E2514" s="1" t="s">
        <v>2490</v>
      </c>
      <c r="F2514" s="1" t="s">
        <v>245</v>
      </c>
      <c r="G2514" s="1" t="s">
        <v>289</v>
      </c>
      <c r="H2514" s="1" t="s">
        <v>916</v>
      </c>
      <c r="I2514" s="1">
        <v>3611357.45</v>
      </c>
      <c r="K2514" s="1">
        <v>893508</v>
      </c>
      <c r="L2514" s="1">
        <v>14173819</v>
      </c>
      <c r="M2514" s="1">
        <v>0.49367299675941467</v>
      </c>
      <c r="N2514" s="1">
        <v>3.6086821556091309</v>
      </c>
      <c r="O2514" s="1">
        <v>0.12290681898593903</v>
      </c>
      <c r="P2514" s="1">
        <v>3.523249626159668</v>
      </c>
      <c r="Q2514" s="1">
        <v>0.27954399585723877</v>
      </c>
      <c r="S2514" s="1">
        <v>30</v>
      </c>
      <c r="T2514" s="1">
        <v>1</v>
      </c>
      <c r="U2514" s="1">
        <v>18678684</v>
      </c>
      <c r="V2514" s="1">
        <v>0.89612376689910889</v>
      </c>
      <c r="W2514" s="1">
        <v>5.039341926574707</v>
      </c>
      <c r="X2514" s="1">
        <v>5.039341926574707</v>
      </c>
    </row>
    <row r="2515" spans="1:24" x14ac:dyDescent="0.35">
      <c r="A2515" s="1">
        <v>310254</v>
      </c>
      <c r="B2515" s="1" t="s">
        <v>2344</v>
      </c>
      <c r="C2515" s="1">
        <v>105257602</v>
      </c>
      <c r="D2515" s="1">
        <v>254</v>
      </c>
      <c r="E2515" s="1" t="s">
        <v>2490</v>
      </c>
      <c r="F2515" s="1" t="s">
        <v>245</v>
      </c>
      <c r="G2515" s="1" t="s">
        <v>289</v>
      </c>
      <c r="H2515" s="1" t="s">
        <v>916</v>
      </c>
      <c r="I2515" s="1">
        <v>3660748.21</v>
      </c>
      <c r="K2515" s="1">
        <v>753736</v>
      </c>
      <c r="L2515" s="1">
        <v>14393762</v>
      </c>
      <c r="M2515" s="1">
        <v>0.21994300186634064</v>
      </c>
      <c r="N2515" s="1">
        <v>1.551755428314209</v>
      </c>
      <c r="O2515" s="1">
        <v>4.9390759319067001E-2</v>
      </c>
      <c r="P2515" s="1">
        <v>1.3676508665084839</v>
      </c>
      <c r="Q2515" s="1">
        <v>-0.13977199792861938</v>
      </c>
      <c r="S2515" s="1">
        <v>31</v>
      </c>
      <c r="T2515" s="1">
        <v>1</v>
      </c>
      <c r="U2515" s="1">
        <v>18808246</v>
      </c>
      <c r="V2515" s="1">
        <v>0.12956176698207855</v>
      </c>
      <c r="W2515" s="1">
        <v>0.69363558292388916</v>
      </c>
      <c r="X2515" s="1">
        <v>0.69363558292388916</v>
      </c>
    </row>
    <row r="2516" spans="1:24" x14ac:dyDescent="0.35">
      <c r="A2516" s="1">
        <v>320254</v>
      </c>
      <c r="B2516" s="1" t="s">
        <v>2345</v>
      </c>
      <c r="C2516" s="1">
        <v>105257602</v>
      </c>
      <c r="D2516" s="1">
        <v>254</v>
      </c>
      <c r="E2516" s="1" t="s">
        <v>2490</v>
      </c>
      <c r="F2516" s="1" t="s">
        <v>245</v>
      </c>
      <c r="G2516" s="1" t="s">
        <v>289</v>
      </c>
      <c r="H2516" s="1" t="s">
        <v>916</v>
      </c>
      <c r="I2516" s="1">
        <v>3714873.18</v>
      </c>
      <c r="K2516" s="1">
        <v>753736</v>
      </c>
      <c r="L2516" s="1">
        <v>14559754</v>
      </c>
      <c r="M2516" s="1">
        <v>0.16599200665950775</v>
      </c>
      <c r="N2516" s="1">
        <v>1.1532218456268311</v>
      </c>
      <c r="O2516" s="1">
        <v>5.4124969989061356E-2</v>
      </c>
      <c r="P2516" s="1">
        <v>1.4785220623016357</v>
      </c>
      <c r="Q2516" s="1">
        <v>0</v>
      </c>
      <c r="S2516" s="1">
        <v>32</v>
      </c>
      <c r="T2516" s="1">
        <v>1</v>
      </c>
      <c r="U2516" s="1">
        <v>19028364</v>
      </c>
      <c r="V2516" s="1">
        <v>0.22011697292327881</v>
      </c>
      <c r="W2516" s="1">
        <v>1.1703270673751831</v>
      </c>
      <c r="X2516" s="1">
        <v>1.1703270673751831</v>
      </c>
    </row>
    <row r="2517" spans="1:24" x14ac:dyDescent="0.35">
      <c r="A2517" s="1">
        <v>330254</v>
      </c>
      <c r="B2517" s="1" t="s">
        <v>2346</v>
      </c>
      <c r="C2517" s="1">
        <v>105257602</v>
      </c>
      <c r="D2517" s="1">
        <v>254</v>
      </c>
      <c r="E2517" s="1" t="s">
        <v>2490</v>
      </c>
      <c r="F2517" s="1" t="s">
        <v>245</v>
      </c>
      <c r="G2517" s="1" t="s">
        <v>289</v>
      </c>
      <c r="H2517" s="1" t="s">
        <v>916</v>
      </c>
      <c r="I2517" s="1">
        <v>3746977.19</v>
      </c>
      <c r="K2517" s="1">
        <v>753736</v>
      </c>
      <c r="L2517" s="1">
        <v>14897027</v>
      </c>
      <c r="M2517" s="1">
        <v>0.3372730016708374</v>
      </c>
      <c r="N2517" s="1">
        <v>2.3164746761322021</v>
      </c>
      <c r="O2517" s="1">
        <v>3.2104011625051498E-2</v>
      </c>
      <c r="P2517" s="1">
        <v>0.86420202255249023</v>
      </c>
      <c r="Q2517" s="1">
        <v>0</v>
      </c>
      <c r="S2517" s="1">
        <v>33</v>
      </c>
      <c r="T2517" s="1">
        <v>1</v>
      </c>
      <c r="U2517" s="1">
        <v>19397740</v>
      </c>
      <c r="V2517" s="1">
        <v>0.3693770170211792</v>
      </c>
      <c r="W2517" s="1">
        <v>1.9411863088607788</v>
      </c>
      <c r="X2517" s="1">
        <v>1.9411863088607788</v>
      </c>
    </row>
    <row r="2518" spans="1:24" x14ac:dyDescent="0.35">
      <c r="A2518" s="1">
        <v>340254</v>
      </c>
      <c r="B2518" s="1" t="s">
        <v>2347</v>
      </c>
      <c r="C2518" s="1">
        <v>105257602</v>
      </c>
      <c r="D2518" s="1">
        <v>254</v>
      </c>
      <c r="E2518" s="1" t="s">
        <v>2490</v>
      </c>
      <c r="F2518" s="1" t="s">
        <v>245</v>
      </c>
      <c r="G2518" s="1" t="s">
        <v>289</v>
      </c>
      <c r="H2518" s="1" t="s">
        <v>916</v>
      </c>
      <c r="I2518" s="1">
        <v>3930027.8</v>
      </c>
      <c r="K2518" s="1">
        <v>753736</v>
      </c>
      <c r="L2518" s="1">
        <v>14897010</v>
      </c>
      <c r="M2518" s="1">
        <v>-1.7000000298139639E-5</v>
      </c>
      <c r="N2518" s="1">
        <v>-1.1411673040129244E-4</v>
      </c>
      <c r="O2518" s="1">
        <v>0.18305060267448425</v>
      </c>
      <c r="P2518" s="1">
        <v>4.8852877616882324</v>
      </c>
      <c r="Q2518" s="1">
        <v>0</v>
      </c>
      <c r="S2518" s="1">
        <v>34</v>
      </c>
      <c r="T2518" s="1">
        <v>1</v>
      </c>
      <c r="U2518" s="1">
        <v>19580774</v>
      </c>
      <c r="V2518" s="1">
        <v>0.18303360044956207</v>
      </c>
      <c r="W2518" s="1">
        <v>0.943584144115448</v>
      </c>
      <c r="X2518" s="1">
        <v>0.943584144115448</v>
      </c>
    </row>
    <row r="2519" spans="1:24" x14ac:dyDescent="0.35">
      <c r="A2519" s="1">
        <v>350254</v>
      </c>
      <c r="B2519" s="1" t="s">
        <v>2348</v>
      </c>
      <c r="C2519" s="1">
        <v>105257602</v>
      </c>
      <c r="D2519" s="1">
        <v>254</v>
      </c>
      <c r="E2519" s="1" t="s">
        <v>2490</v>
      </c>
      <c r="F2519" s="1" t="s">
        <v>245</v>
      </c>
      <c r="G2519" s="1" t="s">
        <v>289</v>
      </c>
      <c r="H2519" s="1" t="s">
        <v>916</v>
      </c>
      <c r="I2519" s="1">
        <v>3943096.49</v>
      </c>
      <c r="K2519" s="1">
        <v>753736</v>
      </c>
      <c r="L2519" s="1">
        <v>15273361</v>
      </c>
      <c r="M2519" s="1">
        <v>0.376350998878479</v>
      </c>
      <c r="N2519" s="1">
        <v>2.5263526439666748</v>
      </c>
      <c r="O2519" s="1">
        <v>1.3068689964711666E-2</v>
      </c>
      <c r="P2519" s="1">
        <v>0.33253428339958191</v>
      </c>
      <c r="Q2519" s="1">
        <v>0</v>
      </c>
      <c r="S2519" s="1">
        <v>35</v>
      </c>
      <c r="T2519" s="1">
        <v>1</v>
      </c>
      <c r="U2519" s="1">
        <v>19970194</v>
      </c>
      <c r="V2519" s="1">
        <v>0.38941967487335205</v>
      </c>
      <c r="W2519" s="1">
        <v>1.9887875318527222</v>
      </c>
      <c r="X2519" s="1">
        <v>1.9887875318527222</v>
      </c>
    </row>
    <row r="2520" spans="1:24" x14ac:dyDescent="0.35">
      <c r="A2520" s="1">
        <v>360254</v>
      </c>
      <c r="B2520" s="1" t="s">
        <v>2349</v>
      </c>
      <c r="C2520" s="1">
        <v>105257602</v>
      </c>
      <c r="D2520" s="1">
        <v>254</v>
      </c>
      <c r="E2520" s="1" t="s">
        <v>2490</v>
      </c>
      <c r="F2520" s="1" t="s">
        <v>245</v>
      </c>
      <c r="G2520" s="1" t="s">
        <v>289</v>
      </c>
      <c r="H2520" s="1" t="s">
        <v>916</v>
      </c>
      <c r="I2520" s="1">
        <v>4275128.63</v>
      </c>
      <c r="K2520" s="1">
        <v>1053736</v>
      </c>
      <c r="L2520" s="1">
        <v>16415143</v>
      </c>
      <c r="M2520" s="1">
        <v>1.1417820453643799</v>
      </c>
      <c r="N2520" s="1">
        <v>7.4756431579589844</v>
      </c>
      <c r="O2520" s="1">
        <v>0.33203214406967163</v>
      </c>
      <c r="P2520" s="1">
        <v>8.4205942153930664</v>
      </c>
      <c r="Q2520" s="1">
        <v>0.30000001192092896</v>
      </c>
      <c r="S2520" s="1">
        <v>36</v>
      </c>
      <c r="T2520" s="1">
        <v>1</v>
      </c>
      <c r="U2520" s="1">
        <v>21744008</v>
      </c>
      <c r="V2520" s="1">
        <v>1.7738142013549805</v>
      </c>
      <c r="W2520" s="1">
        <v>8.8823070526123047</v>
      </c>
      <c r="X2520" s="1">
        <v>8.8823070526123047</v>
      </c>
    </row>
    <row r="2521" spans="1:24" x14ac:dyDescent="0.35">
      <c r="A2521" s="1">
        <v>370254</v>
      </c>
      <c r="B2521" s="1" t="s">
        <v>2350</v>
      </c>
      <c r="C2521" s="1">
        <v>105257602</v>
      </c>
      <c r="D2521" s="1">
        <v>254</v>
      </c>
      <c r="E2521" s="1" t="s">
        <v>2490</v>
      </c>
      <c r="F2521" s="1" t="s">
        <v>245</v>
      </c>
      <c r="G2521" s="1" t="s">
        <v>289</v>
      </c>
      <c r="H2521" s="1" t="s">
        <v>916</v>
      </c>
      <c r="I2521" s="1">
        <v>4474967.08</v>
      </c>
      <c r="K2521" s="1">
        <v>1053736</v>
      </c>
      <c r="L2521" s="1">
        <v>17574292</v>
      </c>
      <c r="M2521" s="1">
        <v>1.1591490507125854</v>
      </c>
      <c r="N2521" s="1">
        <v>7.0614614486694336</v>
      </c>
      <c r="O2521" s="1">
        <v>0.19983844459056854</v>
      </c>
      <c r="P2521" s="1">
        <v>4.6744427680969238</v>
      </c>
      <c r="Q2521" s="1">
        <v>0</v>
      </c>
      <c r="S2521" s="1">
        <v>37</v>
      </c>
      <c r="T2521" s="1">
        <v>1</v>
      </c>
      <c r="U2521" s="1">
        <v>23102996</v>
      </c>
      <c r="V2521" s="1">
        <v>1.3589874505996704</v>
      </c>
      <c r="W2521" s="1">
        <v>6.2499423027038574</v>
      </c>
      <c r="X2521" s="1">
        <v>6.2499423027038574</v>
      </c>
    </row>
    <row r="2522" spans="1:24" x14ac:dyDescent="0.35">
      <c r="A2522" s="1">
        <v>380254</v>
      </c>
      <c r="B2522" s="1" t="s">
        <v>2351</v>
      </c>
      <c r="C2522" s="1">
        <v>105257602</v>
      </c>
      <c r="D2522" s="1">
        <v>254</v>
      </c>
      <c r="E2522" s="1" t="s">
        <v>2490</v>
      </c>
      <c r="F2522" s="1" t="s">
        <v>245</v>
      </c>
      <c r="G2522" s="1" t="s">
        <v>289</v>
      </c>
      <c r="H2522" s="1" t="s">
        <v>916</v>
      </c>
      <c r="I2522" s="1">
        <v>4587166</v>
      </c>
      <c r="K2522" s="1">
        <v>1941292.625</v>
      </c>
      <c r="L2522" s="1">
        <v>18067442</v>
      </c>
      <c r="M2522" s="1">
        <v>0.49314999580383301</v>
      </c>
      <c r="N2522" s="1">
        <v>2.8060874938964844</v>
      </c>
      <c r="O2522" s="1">
        <v>0.11219891905784607</v>
      </c>
      <c r="P2522" s="1">
        <v>2.5072569847106934</v>
      </c>
      <c r="Q2522" s="1">
        <v>0.88755661249160767</v>
      </c>
      <c r="S2522" s="1">
        <v>38</v>
      </c>
      <c r="T2522" s="1">
        <v>1</v>
      </c>
      <c r="U2522" s="1">
        <v>24595900</v>
      </c>
      <c r="V2522" s="1">
        <v>1.4929054975509644</v>
      </c>
      <c r="W2522" s="1">
        <v>6.4619498252868652</v>
      </c>
      <c r="X2522" s="1">
        <v>6.4619498252868652</v>
      </c>
    </row>
    <row r="2523" spans="1:24" x14ac:dyDescent="0.35">
      <c r="A2523" s="1">
        <v>390254</v>
      </c>
      <c r="B2523" s="1" t="s">
        <v>2352</v>
      </c>
      <c r="C2523" s="1">
        <v>105257602</v>
      </c>
      <c r="D2523" s="1">
        <v>254</v>
      </c>
      <c r="E2523" s="1" t="s">
        <v>2490</v>
      </c>
      <c r="F2523" s="1" t="s">
        <v>245</v>
      </c>
      <c r="G2523" s="1" t="s">
        <v>289</v>
      </c>
      <c r="H2523" s="1" t="s">
        <v>916</v>
      </c>
      <c r="I2523" s="1">
        <v>4763725</v>
      </c>
      <c r="K2523" s="1">
        <v>3231287</v>
      </c>
      <c r="L2523" s="1">
        <v>18319052</v>
      </c>
      <c r="M2523" s="1">
        <v>0.25161001086235046</v>
      </c>
      <c r="N2523" s="1">
        <v>1.3926155567169189</v>
      </c>
      <c r="O2523" s="1">
        <v>0.17655900120735168</v>
      </c>
      <c r="P2523" s="1">
        <v>3.84897780418396</v>
      </c>
      <c r="Q2523" s="1">
        <v>1.2899943590164185</v>
      </c>
      <c r="S2523" s="1">
        <v>39</v>
      </c>
      <c r="T2523" s="1">
        <v>1</v>
      </c>
      <c r="U2523" s="1">
        <v>26314064</v>
      </c>
      <c r="V2523" s="1">
        <v>1.7181633710861206</v>
      </c>
      <c r="W2523" s="1">
        <v>6.9855709075927734</v>
      </c>
      <c r="X2523" s="1">
        <v>6.9855709075927734</v>
      </c>
    </row>
    <row r="2524" spans="1:24" x14ac:dyDescent="0.35">
      <c r="A2524" s="1">
        <v>400254</v>
      </c>
      <c r="B2524" s="1" t="s">
        <v>2353</v>
      </c>
      <c r="C2524" s="1">
        <v>105257602</v>
      </c>
      <c r="D2524" s="1">
        <v>254</v>
      </c>
      <c r="E2524" s="1" t="s">
        <v>2490</v>
      </c>
      <c r="F2524" s="1" t="s">
        <v>245</v>
      </c>
      <c r="G2524" s="1" t="s">
        <v>289</v>
      </c>
      <c r="H2524" s="1" t="s">
        <v>916</v>
      </c>
      <c r="S2524" s="1">
        <v>40</v>
      </c>
      <c r="T2524" s="1">
        <v>1</v>
      </c>
      <c r="U2524" s="1">
        <v>0</v>
      </c>
      <c r="V2524" s="1">
        <v>0</v>
      </c>
      <c r="W2524" s="1">
        <v>-100</v>
      </c>
      <c r="X2524" s="1">
        <v>-100</v>
      </c>
    </row>
    <row r="2525" spans="1:24" x14ac:dyDescent="0.35">
      <c r="A2525" s="1">
        <v>410254</v>
      </c>
      <c r="B2525" s="1" t="s">
        <v>2354</v>
      </c>
      <c r="C2525" s="1">
        <v>105257602</v>
      </c>
      <c r="D2525" s="1">
        <v>254</v>
      </c>
      <c r="E2525" s="1" t="s">
        <v>2490</v>
      </c>
      <c r="F2525" s="1" t="s">
        <v>245</v>
      </c>
      <c r="G2525" s="1" t="s">
        <v>289</v>
      </c>
      <c r="H2525" s="1" t="s">
        <v>916</v>
      </c>
      <c r="S2525" s="1">
        <v>41</v>
      </c>
      <c r="T2525" s="1">
        <v>1</v>
      </c>
      <c r="U2525" s="1">
        <v>0</v>
      </c>
      <c r="V2525" s="1">
        <v>0</v>
      </c>
    </row>
    <row r="2526" spans="1:24" x14ac:dyDescent="0.35">
      <c r="A2526" s="1">
        <v>420254</v>
      </c>
      <c r="B2526" s="1" t="s">
        <v>2355</v>
      </c>
      <c r="C2526" s="1">
        <v>105257602</v>
      </c>
      <c r="D2526" s="1">
        <v>254</v>
      </c>
      <c r="E2526" s="1" t="s">
        <v>2490</v>
      </c>
      <c r="F2526" s="1" t="s">
        <v>245</v>
      </c>
      <c r="G2526" s="1" t="s">
        <v>289</v>
      </c>
      <c r="H2526" s="1" t="s">
        <v>916</v>
      </c>
      <c r="S2526" s="1">
        <v>42</v>
      </c>
      <c r="T2526" s="1">
        <v>1</v>
      </c>
      <c r="U2526" s="1">
        <v>0</v>
      </c>
      <c r="V2526" s="1">
        <v>0</v>
      </c>
    </row>
    <row r="2527" spans="1:24" x14ac:dyDescent="0.35">
      <c r="A2527" s="1">
        <v>430254</v>
      </c>
      <c r="B2527" s="1" t="s">
        <v>2356</v>
      </c>
      <c r="C2527" s="1">
        <v>105257602</v>
      </c>
      <c r="D2527" s="1">
        <v>254</v>
      </c>
      <c r="E2527" s="1" t="s">
        <v>2490</v>
      </c>
      <c r="F2527" s="1" t="s">
        <v>245</v>
      </c>
      <c r="G2527" s="1" t="s">
        <v>289</v>
      </c>
      <c r="H2527" s="1" t="s">
        <v>916</v>
      </c>
      <c r="S2527" s="1">
        <v>43</v>
      </c>
      <c r="T2527" s="1">
        <v>1</v>
      </c>
      <c r="U2527" s="1">
        <v>0</v>
      </c>
      <c r="V2527" s="1">
        <v>0</v>
      </c>
    </row>
    <row r="2528" spans="1:24" x14ac:dyDescent="0.35">
      <c r="A2528" s="1">
        <v>440254</v>
      </c>
      <c r="B2528" s="1" t="s">
        <v>2357</v>
      </c>
      <c r="C2528" s="1">
        <v>105257602</v>
      </c>
      <c r="D2528" s="1">
        <v>254</v>
      </c>
      <c r="E2528" s="1" t="s">
        <v>2490</v>
      </c>
      <c r="F2528" s="1" t="s">
        <v>245</v>
      </c>
      <c r="G2528" s="1" t="s">
        <v>289</v>
      </c>
      <c r="H2528" s="1" t="s">
        <v>916</v>
      </c>
      <c r="S2528" s="1">
        <v>44</v>
      </c>
      <c r="T2528" s="1">
        <v>1</v>
      </c>
      <c r="U2528" s="1">
        <v>0</v>
      </c>
      <c r="V2528" s="1">
        <v>0</v>
      </c>
    </row>
    <row r="2529" spans="1:24" x14ac:dyDescent="0.35">
      <c r="A2529" s="1">
        <v>450254</v>
      </c>
      <c r="B2529" s="1" t="s">
        <v>2358</v>
      </c>
      <c r="C2529" s="1">
        <v>105257602</v>
      </c>
      <c r="D2529" s="1">
        <v>254</v>
      </c>
      <c r="E2529" s="1" t="s">
        <v>2490</v>
      </c>
      <c r="F2529" s="1" t="s">
        <v>245</v>
      </c>
      <c r="G2529" s="1" t="s">
        <v>289</v>
      </c>
      <c r="H2529" s="1" t="s">
        <v>916</v>
      </c>
      <c r="S2529" s="1">
        <v>45</v>
      </c>
      <c r="T2529" s="1">
        <v>1</v>
      </c>
      <c r="U2529" s="1">
        <v>0</v>
      </c>
      <c r="V2529" s="1">
        <v>0</v>
      </c>
    </row>
    <row r="2530" spans="1:24" x14ac:dyDescent="0.35">
      <c r="A2530" s="1">
        <v>460254</v>
      </c>
      <c r="B2530" s="1" t="s">
        <v>2359</v>
      </c>
      <c r="C2530" s="1">
        <v>105257602</v>
      </c>
      <c r="D2530" s="1">
        <v>254</v>
      </c>
      <c r="E2530" s="1" t="s">
        <v>2490</v>
      </c>
      <c r="F2530" s="1" t="s">
        <v>245</v>
      </c>
      <c r="G2530" s="1" t="s">
        <v>289</v>
      </c>
      <c r="H2530" s="1" t="s">
        <v>916</v>
      </c>
      <c r="S2530" s="1">
        <v>46</v>
      </c>
      <c r="T2530" s="1">
        <v>1</v>
      </c>
      <c r="U2530" s="1">
        <v>0</v>
      </c>
      <c r="V2530" s="1">
        <v>0</v>
      </c>
    </row>
    <row r="2531" spans="1:24" x14ac:dyDescent="0.35">
      <c r="A2531" s="1">
        <v>470254</v>
      </c>
      <c r="B2531" s="1" t="s">
        <v>2360</v>
      </c>
      <c r="C2531" s="1">
        <v>105257602</v>
      </c>
      <c r="D2531" s="1">
        <v>254</v>
      </c>
      <c r="E2531" s="1" t="s">
        <v>2490</v>
      </c>
      <c r="F2531" s="1" t="s">
        <v>245</v>
      </c>
      <c r="G2531" s="1" t="s">
        <v>289</v>
      </c>
      <c r="H2531" s="1" t="s">
        <v>916</v>
      </c>
      <c r="S2531" s="1">
        <v>47</v>
      </c>
      <c r="T2531" s="1">
        <v>1</v>
      </c>
      <c r="U2531" s="1">
        <v>0</v>
      </c>
      <c r="V2531" s="1">
        <v>0</v>
      </c>
    </row>
    <row r="2532" spans="1:24" x14ac:dyDescent="0.35">
      <c r="A2532" s="1">
        <v>480254</v>
      </c>
      <c r="B2532" s="1" t="s">
        <v>2361</v>
      </c>
      <c r="C2532" s="1">
        <v>105257602</v>
      </c>
      <c r="D2532" s="1">
        <v>254</v>
      </c>
      <c r="E2532" s="1" t="s">
        <v>2490</v>
      </c>
      <c r="F2532" s="1" t="s">
        <v>245</v>
      </c>
      <c r="G2532" s="1" t="s">
        <v>289</v>
      </c>
      <c r="H2532" s="1" t="s">
        <v>916</v>
      </c>
      <c r="S2532" s="1">
        <v>48</v>
      </c>
      <c r="T2532" s="1">
        <v>1</v>
      </c>
      <c r="U2532" s="1">
        <v>0</v>
      </c>
      <c r="V2532" s="1">
        <v>0</v>
      </c>
    </row>
    <row r="2533" spans="1:24" x14ac:dyDescent="0.35">
      <c r="A2533" s="1">
        <v>290287</v>
      </c>
      <c r="B2533" s="1" t="s">
        <v>2341</v>
      </c>
      <c r="C2533" s="1">
        <v>105258303</v>
      </c>
      <c r="D2533" s="1">
        <v>287</v>
      </c>
      <c r="E2533" s="1" t="s">
        <v>2491</v>
      </c>
      <c r="F2533" s="1" t="s">
        <v>245</v>
      </c>
      <c r="G2533" s="1" t="s">
        <v>289</v>
      </c>
      <c r="H2533" s="1" t="s">
        <v>916</v>
      </c>
      <c r="I2533" s="1">
        <v>1150071.46</v>
      </c>
      <c r="K2533" s="1">
        <v>286805</v>
      </c>
      <c r="L2533" s="1">
        <v>8424759</v>
      </c>
      <c r="S2533" s="1">
        <v>29</v>
      </c>
      <c r="T2533" s="1">
        <v>1</v>
      </c>
      <c r="U2533" s="1">
        <v>9861636</v>
      </c>
      <c r="V2533" s="1">
        <v>0</v>
      </c>
    </row>
    <row r="2534" spans="1:24" x14ac:dyDescent="0.35">
      <c r="A2534" s="1">
        <v>300287</v>
      </c>
      <c r="B2534" s="1" t="s">
        <v>2343</v>
      </c>
      <c r="C2534" s="1">
        <v>105258303</v>
      </c>
      <c r="D2534" s="1">
        <v>287</v>
      </c>
      <c r="E2534" s="1" t="s">
        <v>2491</v>
      </c>
      <c r="F2534" s="1" t="s">
        <v>245</v>
      </c>
      <c r="G2534" s="1" t="s">
        <v>289</v>
      </c>
      <c r="H2534" s="1" t="s">
        <v>916</v>
      </c>
      <c r="I2534" s="1">
        <v>1167059.1599999999</v>
      </c>
      <c r="K2534" s="1">
        <v>286805</v>
      </c>
      <c r="L2534" s="1">
        <v>8595962</v>
      </c>
      <c r="M2534" s="1">
        <v>0.17120300233364105</v>
      </c>
      <c r="N2534" s="1">
        <v>2.0321412086486816</v>
      </c>
      <c r="O2534" s="1">
        <v>1.6987700015306473E-2</v>
      </c>
      <c r="P2534" s="1">
        <v>1.4770995378494263</v>
      </c>
      <c r="Q2534" s="1">
        <v>0</v>
      </c>
      <c r="S2534" s="1">
        <v>30</v>
      </c>
      <c r="T2534" s="1">
        <v>1</v>
      </c>
      <c r="U2534" s="1">
        <v>10049826</v>
      </c>
      <c r="V2534" s="1">
        <v>0.18819069862365723</v>
      </c>
      <c r="W2534" s="1">
        <v>1.9083040952682495</v>
      </c>
      <c r="X2534" s="1">
        <v>1.9083040952682495</v>
      </c>
    </row>
    <row r="2535" spans="1:24" x14ac:dyDescent="0.35">
      <c r="A2535" s="1">
        <v>310287</v>
      </c>
      <c r="B2535" s="1" t="s">
        <v>2344</v>
      </c>
      <c r="C2535" s="1">
        <v>105258303</v>
      </c>
      <c r="D2535" s="1">
        <v>287</v>
      </c>
      <c r="E2535" s="1" t="s">
        <v>2491</v>
      </c>
      <c r="F2535" s="1" t="s">
        <v>245</v>
      </c>
      <c r="G2535" s="1" t="s">
        <v>289</v>
      </c>
      <c r="H2535" s="1" t="s">
        <v>916</v>
      </c>
      <c r="I2535" s="1">
        <v>1184464.58</v>
      </c>
      <c r="K2535" s="1">
        <v>286805</v>
      </c>
      <c r="L2535" s="1">
        <v>8658639</v>
      </c>
      <c r="M2535" s="1">
        <v>6.2677003443241119E-2</v>
      </c>
      <c r="N2535" s="1">
        <v>0.72914469242095947</v>
      </c>
      <c r="O2535" s="1">
        <v>1.7405420541763306E-2</v>
      </c>
      <c r="P2535" s="1">
        <v>1.4913914203643799</v>
      </c>
      <c r="Q2535" s="1">
        <v>0</v>
      </c>
      <c r="S2535" s="1">
        <v>31</v>
      </c>
      <c r="T2535" s="1">
        <v>1</v>
      </c>
      <c r="U2535" s="1">
        <v>10129909</v>
      </c>
      <c r="V2535" s="1">
        <v>8.0082423985004425E-2</v>
      </c>
      <c r="W2535" s="1">
        <v>0.79685956239700317</v>
      </c>
      <c r="X2535" s="1">
        <v>0.79685956239700317</v>
      </c>
    </row>
    <row r="2536" spans="1:24" x14ac:dyDescent="0.35">
      <c r="A2536" s="1">
        <v>320287</v>
      </c>
      <c r="B2536" s="1" t="s">
        <v>2345</v>
      </c>
      <c r="C2536" s="1">
        <v>105258303</v>
      </c>
      <c r="D2536" s="1">
        <v>287</v>
      </c>
      <c r="E2536" s="1" t="s">
        <v>2491</v>
      </c>
      <c r="F2536" s="1" t="s">
        <v>245</v>
      </c>
      <c r="G2536" s="1" t="s">
        <v>289</v>
      </c>
      <c r="H2536" s="1" t="s">
        <v>916</v>
      </c>
      <c r="I2536" s="1">
        <v>1182258.24</v>
      </c>
      <c r="K2536" s="1">
        <v>286805</v>
      </c>
      <c r="L2536" s="1">
        <v>8741302</v>
      </c>
      <c r="M2536" s="1">
        <v>8.2662999629974365E-2</v>
      </c>
      <c r="N2536" s="1">
        <v>0.95468813180923462</v>
      </c>
      <c r="O2536" s="1">
        <v>-2.2063399665057659E-3</v>
      </c>
      <c r="P2536" s="1">
        <v>-0.18627318739891052</v>
      </c>
      <c r="Q2536" s="1">
        <v>0</v>
      </c>
      <c r="S2536" s="1">
        <v>32</v>
      </c>
      <c r="T2536" s="1">
        <v>1</v>
      </c>
      <c r="U2536" s="1">
        <v>10210365</v>
      </c>
      <c r="V2536" s="1">
        <v>8.0456659197807312E-2</v>
      </c>
      <c r="W2536" s="1">
        <v>0.79424208402633667</v>
      </c>
      <c r="X2536" s="1">
        <v>0.79424208402633667</v>
      </c>
    </row>
    <row r="2537" spans="1:24" x14ac:dyDescent="0.35">
      <c r="A2537" s="1">
        <v>330287</v>
      </c>
      <c r="B2537" s="1" t="s">
        <v>2346</v>
      </c>
      <c r="C2537" s="1">
        <v>105258303</v>
      </c>
      <c r="D2537" s="1">
        <v>287</v>
      </c>
      <c r="E2537" s="1" t="s">
        <v>2491</v>
      </c>
      <c r="F2537" s="1" t="s">
        <v>245</v>
      </c>
      <c r="G2537" s="1" t="s">
        <v>289</v>
      </c>
      <c r="H2537" s="1" t="s">
        <v>916</v>
      </c>
      <c r="I2537" s="1">
        <v>1218319.46</v>
      </c>
      <c r="K2537" s="1">
        <v>286805</v>
      </c>
      <c r="L2537" s="1">
        <v>8875712</v>
      </c>
      <c r="M2537" s="1">
        <v>0.13440999388694763</v>
      </c>
      <c r="N2537" s="1">
        <v>1.5376428365707397</v>
      </c>
      <c r="O2537" s="1">
        <v>3.6061219871044159E-2</v>
      </c>
      <c r="P2537" s="1">
        <v>3.0501983165740967</v>
      </c>
      <c r="Q2537" s="1">
        <v>0</v>
      </c>
      <c r="S2537" s="1">
        <v>33</v>
      </c>
      <c r="T2537" s="1">
        <v>1</v>
      </c>
      <c r="U2537" s="1">
        <v>10380836</v>
      </c>
      <c r="V2537" s="1">
        <v>0.17047122120857239</v>
      </c>
      <c r="W2537" s="1">
        <v>1.6695877313613892</v>
      </c>
      <c r="X2537" s="1">
        <v>1.6695877313613892</v>
      </c>
    </row>
    <row r="2538" spans="1:24" x14ac:dyDescent="0.35">
      <c r="A2538" s="1">
        <v>340287</v>
      </c>
      <c r="B2538" s="1" t="s">
        <v>2347</v>
      </c>
      <c r="C2538" s="1">
        <v>105258303</v>
      </c>
      <c r="D2538" s="1">
        <v>287</v>
      </c>
      <c r="E2538" s="1" t="s">
        <v>2491</v>
      </c>
      <c r="F2538" s="1" t="s">
        <v>245</v>
      </c>
      <c r="G2538" s="1" t="s">
        <v>289</v>
      </c>
      <c r="H2538" s="1" t="s">
        <v>916</v>
      </c>
      <c r="I2538" s="1">
        <v>1218290.93</v>
      </c>
      <c r="K2538" s="1">
        <v>286805</v>
      </c>
      <c r="L2538" s="1">
        <v>8875706</v>
      </c>
      <c r="M2538" s="1">
        <v>-6.0000002122251317E-6</v>
      </c>
      <c r="N2538" s="1">
        <v>-6.760020914953202E-5</v>
      </c>
      <c r="O2538" s="1">
        <v>-2.8529999326565303E-5</v>
      </c>
      <c r="P2538" s="1">
        <v>-2.3417503107339144E-3</v>
      </c>
      <c r="Q2538" s="1">
        <v>0</v>
      </c>
      <c r="S2538" s="1">
        <v>34</v>
      </c>
      <c r="T2538" s="1">
        <v>1</v>
      </c>
      <c r="U2538" s="1">
        <v>10380802</v>
      </c>
      <c r="V2538" s="1">
        <v>-3.4529999538790435E-5</v>
      </c>
      <c r="W2538" s="1">
        <v>-3.2752662082202733E-4</v>
      </c>
      <c r="X2538" s="1">
        <v>-3.2752662082202733E-4</v>
      </c>
    </row>
    <row r="2539" spans="1:24" x14ac:dyDescent="0.35">
      <c r="A2539" s="1">
        <v>350287</v>
      </c>
      <c r="B2539" s="1" t="s">
        <v>2348</v>
      </c>
      <c r="C2539" s="1">
        <v>105258303</v>
      </c>
      <c r="D2539" s="1">
        <v>287</v>
      </c>
      <c r="E2539" s="1" t="s">
        <v>2491</v>
      </c>
      <c r="F2539" s="1" t="s">
        <v>245</v>
      </c>
      <c r="G2539" s="1" t="s">
        <v>289</v>
      </c>
      <c r="H2539" s="1" t="s">
        <v>916</v>
      </c>
      <c r="I2539" s="1">
        <v>1269817.9099999999</v>
      </c>
      <c r="K2539" s="1">
        <v>286805</v>
      </c>
      <c r="L2539" s="1">
        <v>9013210</v>
      </c>
      <c r="M2539" s="1">
        <v>0.13750399649143219</v>
      </c>
      <c r="N2539" s="1">
        <v>1.5492175817489624</v>
      </c>
      <c r="O2539" s="1">
        <v>5.1526978611946106E-2</v>
      </c>
      <c r="P2539" s="1">
        <v>4.2294478416442871</v>
      </c>
      <c r="Q2539" s="1">
        <v>0</v>
      </c>
      <c r="S2539" s="1">
        <v>35</v>
      </c>
      <c r="T2539" s="1">
        <v>1</v>
      </c>
      <c r="U2539" s="1">
        <v>10569833</v>
      </c>
      <c r="V2539" s="1">
        <v>0.1890309751033783</v>
      </c>
      <c r="W2539" s="1">
        <v>1.8209671974182129</v>
      </c>
      <c r="X2539" s="1">
        <v>1.8209671974182129</v>
      </c>
    </row>
    <row r="2540" spans="1:24" x14ac:dyDescent="0.35">
      <c r="A2540" s="1">
        <v>360287</v>
      </c>
      <c r="B2540" s="1" t="s">
        <v>2349</v>
      </c>
      <c r="C2540" s="1">
        <v>105258303</v>
      </c>
      <c r="D2540" s="1">
        <v>287</v>
      </c>
      <c r="E2540" s="1" t="s">
        <v>2491</v>
      </c>
      <c r="F2540" s="1" t="s">
        <v>245</v>
      </c>
      <c r="G2540" s="1" t="s">
        <v>289</v>
      </c>
      <c r="H2540" s="1" t="s">
        <v>916</v>
      </c>
      <c r="I2540" s="1">
        <v>1333100.92</v>
      </c>
      <c r="K2540" s="1">
        <v>286805</v>
      </c>
      <c r="L2540" s="1">
        <v>9431357</v>
      </c>
      <c r="M2540" s="1">
        <v>0.41814699769020081</v>
      </c>
      <c r="N2540" s="1">
        <v>4.6392683982849121</v>
      </c>
      <c r="O2540" s="1">
        <v>6.3283011317253113E-2</v>
      </c>
      <c r="P2540" s="1">
        <v>4.9836287498474121</v>
      </c>
      <c r="Q2540" s="1">
        <v>0</v>
      </c>
      <c r="S2540" s="1">
        <v>36</v>
      </c>
      <c r="T2540" s="1">
        <v>1</v>
      </c>
      <c r="U2540" s="1">
        <v>11051263</v>
      </c>
      <c r="V2540" s="1">
        <v>0.48142999410629272</v>
      </c>
      <c r="W2540" s="1">
        <v>4.5547552108764648</v>
      </c>
      <c r="X2540" s="1">
        <v>4.5547552108764648</v>
      </c>
    </row>
    <row r="2541" spans="1:24" x14ac:dyDescent="0.35">
      <c r="A2541" s="1">
        <v>370287</v>
      </c>
      <c r="B2541" s="1" t="s">
        <v>2350</v>
      </c>
      <c r="C2541" s="1">
        <v>105258303</v>
      </c>
      <c r="D2541" s="1">
        <v>287</v>
      </c>
      <c r="E2541" s="1" t="s">
        <v>2491</v>
      </c>
      <c r="F2541" s="1" t="s">
        <v>245</v>
      </c>
      <c r="G2541" s="1" t="s">
        <v>289</v>
      </c>
      <c r="H2541" s="1" t="s">
        <v>916</v>
      </c>
      <c r="I2541" s="1">
        <v>1378789.13</v>
      </c>
      <c r="K2541" s="1">
        <v>286805</v>
      </c>
      <c r="L2541" s="1">
        <v>9952472</v>
      </c>
      <c r="M2541" s="1">
        <v>0.5211150050163269</v>
      </c>
      <c r="N2541" s="1">
        <v>5.5253448486328125</v>
      </c>
      <c r="O2541" s="1">
        <v>4.5688208192586899E-2</v>
      </c>
      <c r="P2541" s="1">
        <v>3.427213191986084</v>
      </c>
      <c r="Q2541" s="1">
        <v>0</v>
      </c>
      <c r="S2541" s="1">
        <v>37</v>
      </c>
      <c r="T2541" s="1">
        <v>1</v>
      </c>
      <c r="U2541" s="1">
        <v>11618066</v>
      </c>
      <c r="V2541" s="1">
        <v>0.5668032169342041</v>
      </c>
      <c r="W2541" s="1">
        <v>5.1288528442382813</v>
      </c>
      <c r="X2541" s="1">
        <v>5.1288528442382813</v>
      </c>
    </row>
    <row r="2542" spans="1:24" x14ac:dyDescent="0.35">
      <c r="A2542" s="1">
        <v>380287</v>
      </c>
      <c r="B2542" s="1" t="s">
        <v>2351</v>
      </c>
      <c r="C2542" s="1">
        <v>105258303</v>
      </c>
      <c r="D2542" s="1">
        <v>287</v>
      </c>
      <c r="E2542" s="1" t="s">
        <v>2491</v>
      </c>
      <c r="F2542" s="1" t="s">
        <v>245</v>
      </c>
      <c r="G2542" s="1" t="s">
        <v>289</v>
      </c>
      <c r="H2542" s="1" t="s">
        <v>916</v>
      </c>
      <c r="I2542" s="1">
        <v>1447061</v>
      </c>
      <c r="K2542" s="1">
        <v>868424.1875</v>
      </c>
      <c r="L2542" s="1">
        <v>10129559</v>
      </c>
      <c r="M2542" s="1">
        <v>0.17708699405193329</v>
      </c>
      <c r="N2542" s="1">
        <v>1.7793267965316772</v>
      </c>
      <c r="O2542" s="1">
        <v>6.827186793088913E-2</v>
      </c>
      <c r="P2542" s="1">
        <v>4.9515814781188965</v>
      </c>
      <c r="Q2542" s="1">
        <v>0.58161920309066772</v>
      </c>
      <c r="S2542" s="1">
        <v>38</v>
      </c>
      <c r="T2542" s="1">
        <v>1</v>
      </c>
      <c r="U2542" s="1">
        <v>12445044</v>
      </c>
      <c r="V2542" s="1">
        <v>0.82697808742523193</v>
      </c>
      <c r="W2542" s="1">
        <v>7.118034839630127</v>
      </c>
      <c r="X2542" s="1">
        <v>7.118034839630127</v>
      </c>
    </row>
    <row r="2543" spans="1:24" x14ac:dyDescent="0.35">
      <c r="A2543" s="1">
        <v>390287</v>
      </c>
      <c r="B2543" s="1" t="s">
        <v>2352</v>
      </c>
      <c r="C2543" s="1">
        <v>105258303</v>
      </c>
      <c r="D2543" s="1">
        <v>287</v>
      </c>
      <c r="E2543" s="1" t="s">
        <v>2491</v>
      </c>
      <c r="F2543" s="1" t="s">
        <v>245</v>
      </c>
      <c r="G2543" s="1" t="s">
        <v>289</v>
      </c>
      <c r="H2543" s="1" t="s">
        <v>916</v>
      </c>
      <c r="I2543" s="1">
        <v>1479264</v>
      </c>
      <c r="K2543" s="1">
        <v>1449740.125</v>
      </c>
      <c r="L2543" s="1">
        <v>10209708</v>
      </c>
      <c r="M2543" s="1">
        <v>8.0149002373218536E-2</v>
      </c>
      <c r="N2543" s="1">
        <v>0.79123878479003906</v>
      </c>
      <c r="O2543" s="1">
        <v>3.2203000038862228E-2</v>
      </c>
      <c r="P2543" s="1">
        <v>2.2254071235656738</v>
      </c>
      <c r="Q2543" s="1">
        <v>0.58131593465805054</v>
      </c>
      <c r="S2543" s="1">
        <v>39</v>
      </c>
      <c r="T2543" s="1">
        <v>1</v>
      </c>
      <c r="U2543" s="1">
        <v>13138712</v>
      </c>
      <c r="V2543" s="1">
        <v>0.6936679482460022</v>
      </c>
      <c r="W2543" s="1">
        <v>5.5738492012023926</v>
      </c>
      <c r="X2543" s="1">
        <v>5.5738492012023926</v>
      </c>
    </row>
    <row r="2544" spans="1:24" x14ac:dyDescent="0.35">
      <c r="A2544" s="1">
        <v>400287</v>
      </c>
      <c r="B2544" s="1" t="s">
        <v>2353</v>
      </c>
      <c r="C2544" s="1">
        <v>105258303</v>
      </c>
      <c r="D2544" s="1">
        <v>287</v>
      </c>
      <c r="E2544" s="1" t="s">
        <v>2491</v>
      </c>
      <c r="F2544" s="1" t="s">
        <v>245</v>
      </c>
      <c r="G2544" s="1" t="s">
        <v>289</v>
      </c>
      <c r="H2544" s="1" t="s">
        <v>916</v>
      </c>
      <c r="S2544" s="1">
        <v>40</v>
      </c>
      <c r="T2544" s="1">
        <v>1</v>
      </c>
      <c r="U2544" s="1">
        <v>0</v>
      </c>
      <c r="V2544" s="1">
        <v>0</v>
      </c>
      <c r="W2544" s="1">
        <v>-100</v>
      </c>
      <c r="X2544" s="1">
        <v>-100</v>
      </c>
    </row>
    <row r="2545" spans="1:24" x14ac:dyDescent="0.35">
      <c r="A2545" s="1">
        <v>410287</v>
      </c>
      <c r="B2545" s="1" t="s">
        <v>2354</v>
      </c>
      <c r="C2545" s="1">
        <v>105258303</v>
      </c>
      <c r="D2545" s="1">
        <v>287</v>
      </c>
      <c r="E2545" s="1" t="s">
        <v>2491</v>
      </c>
      <c r="F2545" s="1" t="s">
        <v>245</v>
      </c>
      <c r="G2545" s="1" t="s">
        <v>289</v>
      </c>
      <c r="H2545" s="1" t="s">
        <v>916</v>
      </c>
      <c r="S2545" s="1">
        <v>41</v>
      </c>
      <c r="T2545" s="1">
        <v>1</v>
      </c>
      <c r="U2545" s="1">
        <v>0</v>
      </c>
      <c r="V2545" s="1">
        <v>0</v>
      </c>
    </row>
    <row r="2546" spans="1:24" x14ac:dyDescent="0.35">
      <c r="A2546" s="1">
        <v>420287</v>
      </c>
      <c r="B2546" s="1" t="s">
        <v>2355</v>
      </c>
      <c r="C2546" s="1">
        <v>105258303</v>
      </c>
      <c r="D2546" s="1">
        <v>287</v>
      </c>
      <c r="E2546" s="1" t="s">
        <v>2491</v>
      </c>
      <c r="F2546" s="1" t="s">
        <v>245</v>
      </c>
      <c r="G2546" s="1" t="s">
        <v>289</v>
      </c>
      <c r="H2546" s="1" t="s">
        <v>916</v>
      </c>
      <c r="S2546" s="1">
        <v>42</v>
      </c>
      <c r="T2546" s="1">
        <v>1</v>
      </c>
      <c r="U2546" s="1">
        <v>0</v>
      </c>
      <c r="V2546" s="1">
        <v>0</v>
      </c>
    </row>
    <row r="2547" spans="1:24" x14ac:dyDescent="0.35">
      <c r="A2547" s="1">
        <v>430287</v>
      </c>
      <c r="B2547" s="1" t="s">
        <v>2356</v>
      </c>
      <c r="C2547" s="1">
        <v>105258303</v>
      </c>
      <c r="D2547" s="1">
        <v>287</v>
      </c>
      <c r="E2547" s="1" t="s">
        <v>2491</v>
      </c>
      <c r="F2547" s="1" t="s">
        <v>245</v>
      </c>
      <c r="G2547" s="1" t="s">
        <v>289</v>
      </c>
      <c r="H2547" s="1" t="s">
        <v>916</v>
      </c>
      <c r="S2547" s="1">
        <v>43</v>
      </c>
      <c r="T2547" s="1">
        <v>1</v>
      </c>
      <c r="U2547" s="1">
        <v>0</v>
      </c>
      <c r="V2547" s="1">
        <v>0</v>
      </c>
    </row>
    <row r="2548" spans="1:24" x14ac:dyDescent="0.35">
      <c r="A2548" s="1">
        <v>440287</v>
      </c>
      <c r="B2548" s="1" t="s">
        <v>2357</v>
      </c>
      <c r="C2548" s="1">
        <v>105258303</v>
      </c>
      <c r="D2548" s="1">
        <v>287</v>
      </c>
      <c r="E2548" s="1" t="s">
        <v>2491</v>
      </c>
      <c r="F2548" s="1" t="s">
        <v>245</v>
      </c>
      <c r="G2548" s="1" t="s">
        <v>289</v>
      </c>
      <c r="H2548" s="1" t="s">
        <v>916</v>
      </c>
      <c r="S2548" s="1">
        <v>44</v>
      </c>
      <c r="T2548" s="1">
        <v>1</v>
      </c>
      <c r="U2548" s="1">
        <v>0</v>
      </c>
      <c r="V2548" s="1">
        <v>0</v>
      </c>
    </row>
    <row r="2549" spans="1:24" x14ac:dyDescent="0.35">
      <c r="A2549" s="1">
        <v>450287</v>
      </c>
      <c r="B2549" s="1" t="s">
        <v>2358</v>
      </c>
      <c r="C2549" s="1">
        <v>105258303</v>
      </c>
      <c r="D2549" s="1">
        <v>287</v>
      </c>
      <c r="E2549" s="1" t="s">
        <v>2491</v>
      </c>
      <c r="F2549" s="1" t="s">
        <v>245</v>
      </c>
      <c r="G2549" s="1" t="s">
        <v>289</v>
      </c>
      <c r="H2549" s="1" t="s">
        <v>916</v>
      </c>
      <c r="S2549" s="1">
        <v>45</v>
      </c>
      <c r="T2549" s="1">
        <v>1</v>
      </c>
      <c r="U2549" s="1">
        <v>0</v>
      </c>
      <c r="V2549" s="1">
        <v>0</v>
      </c>
    </row>
    <row r="2550" spans="1:24" x14ac:dyDescent="0.35">
      <c r="A2550" s="1">
        <v>460287</v>
      </c>
      <c r="B2550" s="1" t="s">
        <v>2359</v>
      </c>
      <c r="C2550" s="1">
        <v>105258303</v>
      </c>
      <c r="D2550" s="1">
        <v>287</v>
      </c>
      <c r="E2550" s="1" t="s">
        <v>2491</v>
      </c>
      <c r="F2550" s="1" t="s">
        <v>245</v>
      </c>
      <c r="G2550" s="1" t="s">
        <v>289</v>
      </c>
      <c r="H2550" s="1" t="s">
        <v>916</v>
      </c>
      <c r="S2550" s="1">
        <v>46</v>
      </c>
      <c r="T2550" s="1">
        <v>1</v>
      </c>
      <c r="U2550" s="1">
        <v>0</v>
      </c>
      <c r="V2550" s="1">
        <v>0</v>
      </c>
    </row>
    <row r="2551" spans="1:24" x14ac:dyDescent="0.35">
      <c r="A2551" s="1">
        <v>470287</v>
      </c>
      <c r="B2551" s="1" t="s">
        <v>2360</v>
      </c>
      <c r="C2551" s="1">
        <v>105258303</v>
      </c>
      <c r="D2551" s="1">
        <v>287</v>
      </c>
      <c r="E2551" s="1" t="s">
        <v>2491</v>
      </c>
      <c r="F2551" s="1" t="s">
        <v>245</v>
      </c>
      <c r="G2551" s="1" t="s">
        <v>289</v>
      </c>
      <c r="H2551" s="1" t="s">
        <v>916</v>
      </c>
      <c r="S2551" s="1">
        <v>47</v>
      </c>
      <c r="T2551" s="1">
        <v>1</v>
      </c>
      <c r="U2551" s="1">
        <v>0</v>
      </c>
      <c r="V2551" s="1">
        <v>0</v>
      </c>
    </row>
    <row r="2552" spans="1:24" x14ac:dyDescent="0.35">
      <c r="A2552" s="1">
        <v>480287</v>
      </c>
      <c r="B2552" s="1" t="s">
        <v>2361</v>
      </c>
      <c r="C2552" s="1">
        <v>105258303</v>
      </c>
      <c r="D2552" s="1">
        <v>287</v>
      </c>
      <c r="E2552" s="1" t="s">
        <v>2491</v>
      </c>
      <c r="F2552" s="1" t="s">
        <v>245</v>
      </c>
      <c r="G2552" s="1" t="s">
        <v>289</v>
      </c>
      <c r="H2552" s="1" t="s">
        <v>916</v>
      </c>
      <c r="S2552" s="1">
        <v>48</v>
      </c>
      <c r="T2552" s="1">
        <v>1</v>
      </c>
      <c r="U2552" s="1">
        <v>0</v>
      </c>
      <c r="V2552" s="1">
        <v>0</v>
      </c>
    </row>
    <row r="2553" spans="1:24" x14ac:dyDescent="0.35">
      <c r="A2553" s="1">
        <v>290305</v>
      </c>
      <c r="B2553" s="1" t="s">
        <v>2341</v>
      </c>
      <c r="C2553" s="1">
        <v>105258503</v>
      </c>
      <c r="D2553" s="1">
        <v>305</v>
      </c>
      <c r="E2553" s="1" t="s">
        <v>2492</v>
      </c>
      <c r="F2553" s="1" t="s">
        <v>245</v>
      </c>
      <c r="G2553" s="1" t="s">
        <v>289</v>
      </c>
      <c r="H2553" s="1" t="s">
        <v>916</v>
      </c>
      <c r="I2553" s="1">
        <v>1152503.99</v>
      </c>
      <c r="J2553" s="1">
        <v>70139.37</v>
      </c>
      <c r="K2553" s="1">
        <v>280298</v>
      </c>
      <c r="L2553" s="1">
        <v>8931534</v>
      </c>
      <c r="S2553" s="1">
        <v>29</v>
      </c>
      <c r="T2553" s="1">
        <v>1</v>
      </c>
      <c r="U2553" s="1">
        <v>10434475</v>
      </c>
      <c r="V2553" s="1">
        <v>0</v>
      </c>
    </row>
    <row r="2554" spans="1:24" x14ac:dyDescent="0.35">
      <c r="A2554" s="1">
        <v>300305</v>
      </c>
      <c r="B2554" s="1" t="s">
        <v>2343</v>
      </c>
      <c r="C2554" s="1">
        <v>105258503</v>
      </c>
      <c r="D2554" s="1">
        <v>305</v>
      </c>
      <c r="E2554" s="1" t="s">
        <v>2492</v>
      </c>
      <c r="F2554" s="1" t="s">
        <v>245</v>
      </c>
      <c r="G2554" s="1" t="s">
        <v>289</v>
      </c>
      <c r="H2554" s="1" t="s">
        <v>916</v>
      </c>
      <c r="I2554" s="1">
        <v>1170908.98</v>
      </c>
      <c r="J2554" s="1">
        <v>71237.06</v>
      </c>
      <c r="K2554" s="1">
        <v>380100</v>
      </c>
      <c r="L2554" s="1">
        <v>9051088</v>
      </c>
      <c r="M2554" s="1">
        <v>0.11955399811267853</v>
      </c>
      <c r="N2554" s="1">
        <v>1.3385607004165649</v>
      </c>
      <c r="O2554" s="1">
        <v>1.8404990434646606E-2</v>
      </c>
      <c r="P2554" s="1">
        <v>1.596956729888916</v>
      </c>
      <c r="Q2554" s="1">
        <v>9.9802002310752869E-2</v>
      </c>
      <c r="R2554" s="1">
        <v>1.0976899648085237E-3</v>
      </c>
      <c r="S2554" s="1">
        <v>30</v>
      </c>
      <c r="T2554" s="1">
        <v>1</v>
      </c>
      <c r="U2554" s="1">
        <v>10673334</v>
      </c>
      <c r="V2554" s="1">
        <v>0.2388586699962616</v>
      </c>
      <c r="W2554" s="1">
        <v>2.289132833480835</v>
      </c>
      <c r="X2554" s="1">
        <v>2.289132833480835</v>
      </c>
    </row>
    <row r="2555" spans="1:24" x14ac:dyDescent="0.35">
      <c r="A2555" s="1">
        <v>310305</v>
      </c>
      <c r="B2555" s="1" t="s">
        <v>2344</v>
      </c>
      <c r="C2555" s="1">
        <v>105258503</v>
      </c>
      <c r="D2555" s="1">
        <v>305</v>
      </c>
      <c r="E2555" s="1" t="s">
        <v>2492</v>
      </c>
      <c r="F2555" s="1" t="s">
        <v>245</v>
      </c>
      <c r="G2555" s="1" t="s">
        <v>289</v>
      </c>
      <c r="H2555" s="1" t="s">
        <v>916</v>
      </c>
      <c r="I2555" s="1">
        <v>1194165.04</v>
      </c>
      <c r="J2555" s="1">
        <v>72887.47</v>
      </c>
      <c r="K2555" s="1">
        <v>330199</v>
      </c>
      <c r="L2555" s="1">
        <v>9110213</v>
      </c>
      <c r="M2555" s="1">
        <v>5.912499874830246E-2</v>
      </c>
      <c r="N2555" s="1">
        <v>0.65323638916015625</v>
      </c>
      <c r="O2555" s="1">
        <v>2.3256059736013412E-2</v>
      </c>
      <c r="P2555" s="1">
        <v>1.9861544370651245</v>
      </c>
      <c r="Q2555" s="1">
        <v>-4.9901001155376434E-2</v>
      </c>
      <c r="R2555" s="1">
        <v>1.6504100058227777E-3</v>
      </c>
      <c r="S2555" s="1">
        <v>31</v>
      </c>
      <c r="T2555" s="1">
        <v>1</v>
      </c>
      <c r="U2555" s="1">
        <v>10707464</v>
      </c>
      <c r="V2555" s="1">
        <v>3.4130468964576721E-2</v>
      </c>
      <c r="W2555" s="1">
        <v>0.31976887583732605</v>
      </c>
      <c r="X2555" s="1">
        <v>0.31976887583732605</v>
      </c>
    </row>
    <row r="2556" spans="1:24" x14ac:dyDescent="0.35">
      <c r="A2556" s="1">
        <v>320305</v>
      </c>
      <c r="B2556" s="1" t="s">
        <v>2345</v>
      </c>
      <c r="C2556" s="1">
        <v>105258503</v>
      </c>
      <c r="D2556" s="1">
        <v>305</v>
      </c>
      <c r="E2556" s="1" t="s">
        <v>2492</v>
      </c>
      <c r="F2556" s="1" t="s">
        <v>245</v>
      </c>
      <c r="G2556" s="1" t="s">
        <v>289</v>
      </c>
      <c r="H2556" s="1" t="s">
        <v>916</v>
      </c>
      <c r="I2556" s="1">
        <v>1199174.1000000001</v>
      </c>
      <c r="J2556" s="1">
        <v>83705.42</v>
      </c>
      <c r="K2556" s="1">
        <v>330199</v>
      </c>
      <c r="L2556" s="1">
        <v>9171456</v>
      </c>
      <c r="M2556" s="1">
        <v>6.1243001371622086E-2</v>
      </c>
      <c r="N2556" s="1">
        <v>0.6722455620765686</v>
      </c>
      <c r="O2556" s="1">
        <v>5.0090597942471504E-3</v>
      </c>
      <c r="P2556" s="1">
        <v>0.41946128010749817</v>
      </c>
      <c r="Q2556" s="1">
        <v>0</v>
      </c>
      <c r="R2556" s="1">
        <v>1.0817949660122395E-2</v>
      </c>
      <c r="S2556" s="1">
        <v>32</v>
      </c>
      <c r="T2556" s="1">
        <v>1</v>
      </c>
      <c r="U2556" s="1">
        <v>10784534</v>
      </c>
      <c r="V2556" s="1">
        <v>7.707001268863678E-2</v>
      </c>
      <c r="W2556" s="1">
        <v>0.71977829933166504</v>
      </c>
      <c r="X2556" s="1">
        <v>0.71977829933166504</v>
      </c>
    </row>
    <row r="2557" spans="1:24" x14ac:dyDescent="0.35">
      <c r="A2557" s="1">
        <v>330305</v>
      </c>
      <c r="B2557" s="1" t="s">
        <v>2346</v>
      </c>
      <c r="C2557" s="1">
        <v>105258503</v>
      </c>
      <c r="D2557" s="1">
        <v>305</v>
      </c>
      <c r="E2557" s="1" t="s">
        <v>2492</v>
      </c>
      <c r="F2557" s="1" t="s">
        <v>245</v>
      </c>
      <c r="G2557" s="1" t="s">
        <v>289</v>
      </c>
      <c r="H2557" s="1" t="s">
        <v>916</v>
      </c>
      <c r="I2557" s="1">
        <v>1233233.1499999999</v>
      </c>
      <c r="J2557" s="1">
        <v>75320.509999999995</v>
      </c>
      <c r="K2557" s="1">
        <v>330199</v>
      </c>
      <c r="L2557" s="1">
        <v>9264907</v>
      </c>
      <c r="M2557" s="1">
        <v>9.345100075006485E-2</v>
      </c>
      <c r="N2557" s="1">
        <v>1.0189330577850342</v>
      </c>
      <c r="O2557" s="1">
        <v>3.4059051424264908E-2</v>
      </c>
      <c r="P2557" s="1">
        <v>2.8402090072631836</v>
      </c>
      <c r="Q2557" s="1">
        <v>0</v>
      </c>
      <c r="R2557" s="1">
        <v>-8.38491041213274E-3</v>
      </c>
      <c r="S2557" s="1">
        <v>33</v>
      </c>
      <c r="T2557" s="1">
        <v>1</v>
      </c>
      <c r="U2557" s="1">
        <v>10903660</v>
      </c>
      <c r="V2557" s="1">
        <v>0.11912514269351959</v>
      </c>
      <c r="W2557" s="1">
        <v>1.1046003103256226</v>
      </c>
      <c r="X2557" s="1">
        <v>1.1046003103256226</v>
      </c>
    </row>
    <row r="2558" spans="1:24" x14ac:dyDescent="0.35">
      <c r="A2558" s="1">
        <v>340305</v>
      </c>
      <c r="B2558" s="1" t="s">
        <v>2347</v>
      </c>
      <c r="C2558" s="1">
        <v>105258503</v>
      </c>
      <c r="D2558" s="1">
        <v>305</v>
      </c>
      <c r="E2558" s="1" t="s">
        <v>2492</v>
      </c>
      <c r="F2558" s="1" t="s">
        <v>245</v>
      </c>
      <c r="G2558" s="1" t="s">
        <v>289</v>
      </c>
      <c r="H2558" s="1" t="s">
        <v>916</v>
      </c>
      <c r="I2558" s="1">
        <v>1233200.78</v>
      </c>
      <c r="J2558" s="1">
        <v>74338</v>
      </c>
      <c r="K2558" s="1">
        <v>330199</v>
      </c>
      <c r="L2558" s="1">
        <v>9264902</v>
      </c>
      <c r="M2558" s="1">
        <v>-4.9999998736893758E-6</v>
      </c>
      <c r="N2558" s="1">
        <v>-5.3967083658790216E-5</v>
      </c>
      <c r="O2558" s="1">
        <v>-3.2370000553783029E-5</v>
      </c>
      <c r="P2558" s="1">
        <v>-2.6248078793287277E-3</v>
      </c>
      <c r="Q2558" s="1">
        <v>0</v>
      </c>
      <c r="R2558" s="1">
        <v>-9.8251004237681627E-4</v>
      </c>
      <c r="S2558" s="1">
        <v>34</v>
      </c>
      <c r="T2558" s="1">
        <v>1</v>
      </c>
      <c r="U2558" s="1">
        <v>10902640</v>
      </c>
      <c r="V2558" s="1">
        <v>-1.0198800591751933E-3</v>
      </c>
      <c r="W2558" s="1">
        <v>-9.3546574935317039E-3</v>
      </c>
      <c r="X2558" s="1">
        <v>-9.3546574935317039E-3</v>
      </c>
    </row>
    <row r="2559" spans="1:24" x14ac:dyDescent="0.35">
      <c r="A2559" s="1">
        <v>350305</v>
      </c>
      <c r="B2559" s="1" t="s">
        <v>2348</v>
      </c>
      <c r="C2559" s="1">
        <v>105258503</v>
      </c>
      <c r="D2559" s="1">
        <v>305</v>
      </c>
      <c r="E2559" s="1" t="s">
        <v>2492</v>
      </c>
      <c r="F2559" s="1" t="s">
        <v>245</v>
      </c>
      <c r="G2559" s="1" t="s">
        <v>289</v>
      </c>
      <c r="H2559" s="1" t="s">
        <v>916</v>
      </c>
      <c r="I2559" s="1">
        <v>1279165.95</v>
      </c>
      <c r="J2559" s="1">
        <v>183780</v>
      </c>
      <c r="K2559" s="1">
        <v>330199</v>
      </c>
      <c r="L2559" s="1">
        <v>9508650</v>
      </c>
      <c r="M2559" s="1">
        <v>0.24374799430370331</v>
      </c>
      <c r="N2559" s="1">
        <v>2.6308751106262207</v>
      </c>
      <c r="O2559" s="1">
        <v>4.5965168625116348E-2</v>
      </c>
      <c r="P2559" s="1">
        <v>3.7273063659667969</v>
      </c>
      <c r="Q2559" s="1">
        <v>0</v>
      </c>
      <c r="R2559" s="1">
        <v>0.10944200307130814</v>
      </c>
      <c r="S2559" s="1">
        <v>35</v>
      </c>
      <c r="T2559" s="1">
        <v>1</v>
      </c>
      <c r="U2559" s="1">
        <v>11301795</v>
      </c>
      <c r="V2559" s="1">
        <v>0.39915516972541809</v>
      </c>
      <c r="W2559" s="1">
        <v>3.661085844039917</v>
      </c>
      <c r="X2559" s="1">
        <v>3.661085844039917</v>
      </c>
    </row>
    <row r="2560" spans="1:24" x14ac:dyDescent="0.35">
      <c r="A2560" s="1">
        <v>360305</v>
      </c>
      <c r="B2560" s="1" t="s">
        <v>2349</v>
      </c>
      <c r="C2560" s="1">
        <v>105258503</v>
      </c>
      <c r="D2560" s="1">
        <v>305</v>
      </c>
      <c r="E2560" s="1" t="s">
        <v>2492</v>
      </c>
      <c r="F2560" s="1" t="s">
        <v>245</v>
      </c>
      <c r="G2560" s="1" t="s">
        <v>289</v>
      </c>
      <c r="H2560" s="1" t="s">
        <v>916</v>
      </c>
      <c r="I2560" s="1">
        <v>1363359.76</v>
      </c>
      <c r="J2560" s="1">
        <v>171534.8</v>
      </c>
      <c r="K2560" s="1">
        <v>330199</v>
      </c>
      <c r="L2560" s="1">
        <v>9682760</v>
      </c>
      <c r="M2560" s="1">
        <v>0.17410999536514282</v>
      </c>
      <c r="N2560" s="1">
        <v>1.8310695886611938</v>
      </c>
      <c r="O2560" s="1">
        <v>8.4193810820579529E-2</v>
      </c>
      <c r="P2560" s="1">
        <v>6.5819301605224609</v>
      </c>
      <c r="Q2560" s="1">
        <v>0</v>
      </c>
      <c r="R2560" s="1">
        <v>-1.2245199643075466E-2</v>
      </c>
      <c r="S2560" s="1">
        <v>36</v>
      </c>
      <c r="T2560" s="1">
        <v>1</v>
      </c>
      <c r="U2560" s="1">
        <v>11547854</v>
      </c>
      <c r="V2560" s="1">
        <v>0.24605861306190491</v>
      </c>
      <c r="W2560" s="1">
        <v>2.1771674156188965</v>
      </c>
      <c r="X2560" s="1">
        <v>2.1771674156188965</v>
      </c>
    </row>
    <row r="2561" spans="1:24" x14ac:dyDescent="0.35">
      <c r="A2561" s="1">
        <v>370305</v>
      </c>
      <c r="B2561" s="1" t="s">
        <v>2350</v>
      </c>
      <c r="C2561" s="1">
        <v>105258503</v>
      </c>
      <c r="D2561" s="1">
        <v>305</v>
      </c>
      <c r="E2561" s="1" t="s">
        <v>2492</v>
      </c>
      <c r="F2561" s="1" t="s">
        <v>245</v>
      </c>
      <c r="G2561" s="1" t="s">
        <v>289</v>
      </c>
      <c r="H2561" s="1" t="s">
        <v>916</v>
      </c>
      <c r="I2561" s="1">
        <v>1402197</v>
      </c>
      <c r="J2561" s="1">
        <v>211867.74</v>
      </c>
      <c r="K2561" s="1">
        <v>330199</v>
      </c>
      <c r="L2561" s="1">
        <v>10178796</v>
      </c>
      <c r="M2561" s="1">
        <v>0.49603599309921265</v>
      </c>
      <c r="N2561" s="1">
        <v>5.1228780746459961</v>
      </c>
      <c r="O2561" s="1">
        <v>3.8837239146232605E-2</v>
      </c>
      <c r="P2561" s="1">
        <v>2.848642110824585</v>
      </c>
      <c r="Q2561" s="1">
        <v>0</v>
      </c>
      <c r="R2561" s="1">
        <v>4.0332939475774765E-2</v>
      </c>
      <c r="S2561" s="1">
        <v>37</v>
      </c>
      <c r="T2561" s="1">
        <v>1</v>
      </c>
      <c r="U2561" s="1">
        <v>12123060</v>
      </c>
      <c r="V2561" s="1">
        <v>0.57520616054534912</v>
      </c>
      <c r="W2561" s="1">
        <v>4.9810638427734375</v>
      </c>
      <c r="X2561" s="1">
        <v>4.9810638427734375</v>
      </c>
    </row>
    <row r="2562" spans="1:24" x14ac:dyDescent="0.35">
      <c r="A2562" s="1">
        <v>380305</v>
      </c>
      <c r="B2562" s="1" t="s">
        <v>2351</v>
      </c>
      <c r="C2562" s="1">
        <v>105258503</v>
      </c>
      <c r="D2562" s="1">
        <v>305</v>
      </c>
      <c r="E2562" s="1" t="s">
        <v>2492</v>
      </c>
      <c r="F2562" s="1" t="s">
        <v>245</v>
      </c>
      <c r="G2562" s="1" t="s">
        <v>289</v>
      </c>
      <c r="H2562" s="1" t="s">
        <v>916</v>
      </c>
      <c r="I2562" s="1">
        <v>1482299</v>
      </c>
      <c r="J2562" s="1">
        <v>237451</v>
      </c>
      <c r="K2562" s="1">
        <v>464852.65625</v>
      </c>
      <c r="L2562" s="1">
        <v>10296507</v>
      </c>
      <c r="M2562" s="1">
        <v>0.11771100014448166</v>
      </c>
      <c r="N2562" s="1">
        <v>1.1564334630966187</v>
      </c>
      <c r="O2562" s="1">
        <v>8.0101996660232544E-2</v>
      </c>
      <c r="P2562" s="1">
        <v>5.7126069068908691</v>
      </c>
      <c r="Q2562" s="1">
        <v>0.13465365767478943</v>
      </c>
      <c r="R2562" s="1">
        <v>2.5583259761333466E-2</v>
      </c>
      <c r="S2562" s="1">
        <v>38</v>
      </c>
      <c r="T2562" s="1">
        <v>1</v>
      </c>
      <c r="U2562" s="1">
        <v>12481110</v>
      </c>
      <c r="V2562" s="1">
        <v>0.35804992914199829</v>
      </c>
      <c r="W2562" s="1">
        <v>2.9534623622894287</v>
      </c>
      <c r="X2562" s="1">
        <v>2.9534623622894287</v>
      </c>
    </row>
    <row r="2563" spans="1:24" x14ac:dyDescent="0.35">
      <c r="A2563" s="1">
        <v>390305</v>
      </c>
      <c r="B2563" s="1" t="s">
        <v>2352</v>
      </c>
      <c r="C2563" s="1">
        <v>105258503</v>
      </c>
      <c r="D2563" s="1">
        <v>305</v>
      </c>
      <c r="E2563" s="1" t="s">
        <v>2492</v>
      </c>
      <c r="F2563" s="1" t="s">
        <v>245</v>
      </c>
      <c r="G2563" s="1" t="s">
        <v>289</v>
      </c>
      <c r="H2563" s="1" t="s">
        <v>916</v>
      </c>
      <c r="I2563" s="1">
        <v>1490959</v>
      </c>
      <c r="J2563" s="1">
        <v>248900</v>
      </c>
      <c r="K2563" s="1">
        <v>796496.125</v>
      </c>
      <c r="L2563" s="1">
        <v>10344769</v>
      </c>
      <c r="M2563" s="1">
        <v>4.826200008392334E-2</v>
      </c>
      <c r="N2563" s="1">
        <v>0.46872207522392273</v>
      </c>
      <c r="O2563" s="1">
        <v>8.659999817609787E-3</v>
      </c>
      <c r="P2563" s="1">
        <v>0.58422762155532837</v>
      </c>
      <c r="Q2563" s="1">
        <v>0.33164346218109131</v>
      </c>
      <c r="R2563" s="1">
        <v>1.1448999866843224E-2</v>
      </c>
      <c r="S2563" s="1">
        <v>39</v>
      </c>
      <c r="T2563" s="1">
        <v>1</v>
      </c>
      <c r="U2563" s="1">
        <v>12881124</v>
      </c>
      <c r="V2563" s="1">
        <v>0.40001446008682251</v>
      </c>
      <c r="W2563" s="1">
        <v>3.2049553394317627</v>
      </c>
      <c r="X2563" s="1">
        <v>3.2049553394317627</v>
      </c>
    </row>
    <row r="2564" spans="1:24" x14ac:dyDescent="0.35">
      <c r="A2564" s="1">
        <v>400305</v>
      </c>
      <c r="B2564" s="1" t="s">
        <v>2353</v>
      </c>
      <c r="C2564" s="1">
        <v>105258503</v>
      </c>
      <c r="D2564" s="1">
        <v>305</v>
      </c>
      <c r="E2564" s="1" t="s">
        <v>2492</v>
      </c>
      <c r="F2564" s="1" t="s">
        <v>245</v>
      </c>
      <c r="G2564" s="1" t="s">
        <v>289</v>
      </c>
      <c r="H2564" s="1" t="s">
        <v>916</v>
      </c>
      <c r="S2564" s="1">
        <v>40</v>
      </c>
      <c r="T2564" s="1">
        <v>1</v>
      </c>
      <c r="U2564" s="1">
        <v>0</v>
      </c>
      <c r="V2564" s="1">
        <v>0</v>
      </c>
      <c r="W2564" s="1">
        <v>-100</v>
      </c>
      <c r="X2564" s="1">
        <v>-100</v>
      </c>
    </row>
    <row r="2565" spans="1:24" x14ac:dyDescent="0.35">
      <c r="A2565" s="1">
        <v>410305</v>
      </c>
      <c r="B2565" s="1" t="s">
        <v>2354</v>
      </c>
      <c r="C2565" s="1">
        <v>105258503</v>
      </c>
      <c r="D2565" s="1">
        <v>305</v>
      </c>
      <c r="E2565" s="1" t="s">
        <v>2492</v>
      </c>
      <c r="F2565" s="1" t="s">
        <v>245</v>
      </c>
      <c r="G2565" s="1" t="s">
        <v>289</v>
      </c>
      <c r="H2565" s="1" t="s">
        <v>916</v>
      </c>
      <c r="S2565" s="1">
        <v>41</v>
      </c>
      <c r="T2565" s="1">
        <v>1</v>
      </c>
      <c r="U2565" s="1">
        <v>0</v>
      </c>
      <c r="V2565" s="1">
        <v>0</v>
      </c>
    </row>
    <row r="2566" spans="1:24" x14ac:dyDescent="0.35">
      <c r="A2566" s="1">
        <v>420305</v>
      </c>
      <c r="B2566" s="1" t="s">
        <v>2355</v>
      </c>
      <c r="C2566" s="1">
        <v>105258503</v>
      </c>
      <c r="D2566" s="1">
        <v>305</v>
      </c>
      <c r="E2566" s="1" t="s">
        <v>2492</v>
      </c>
      <c r="F2566" s="1" t="s">
        <v>245</v>
      </c>
      <c r="G2566" s="1" t="s">
        <v>289</v>
      </c>
      <c r="H2566" s="1" t="s">
        <v>916</v>
      </c>
      <c r="S2566" s="1">
        <v>42</v>
      </c>
      <c r="T2566" s="1">
        <v>1</v>
      </c>
      <c r="U2566" s="1">
        <v>0</v>
      </c>
      <c r="V2566" s="1">
        <v>0</v>
      </c>
    </row>
    <row r="2567" spans="1:24" x14ac:dyDescent="0.35">
      <c r="A2567" s="1">
        <v>430305</v>
      </c>
      <c r="B2567" s="1" t="s">
        <v>2356</v>
      </c>
      <c r="C2567" s="1">
        <v>105258503</v>
      </c>
      <c r="D2567" s="1">
        <v>305</v>
      </c>
      <c r="E2567" s="1" t="s">
        <v>2492</v>
      </c>
      <c r="F2567" s="1" t="s">
        <v>245</v>
      </c>
      <c r="G2567" s="1" t="s">
        <v>289</v>
      </c>
      <c r="H2567" s="1" t="s">
        <v>916</v>
      </c>
      <c r="S2567" s="1">
        <v>43</v>
      </c>
      <c r="T2567" s="1">
        <v>1</v>
      </c>
      <c r="U2567" s="1">
        <v>0</v>
      </c>
      <c r="V2567" s="1">
        <v>0</v>
      </c>
    </row>
    <row r="2568" spans="1:24" x14ac:dyDescent="0.35">
      <c r="A2568" s="1">
        <v>440305</v>
      </c>
      <c r="B2568" s="1" t="s">
        <v>2357</v>
      </c>
      <c r="C2568" s="1">
        <v>105258503</v>
      </c>
      <c r="D2568" s="1">
        <v>305</v>
      </c>
      <c r="E2568" s="1" t="s">
        <v>2492</v>
      </c>
      <c r="F2568" s="1" t="s">
        <v>245</v>
      </c>
      <c r="G2568" s="1" t="s">
        <v>289</v>
      </c>
      <c r="H2568" s="1" t="s">
        <v>916</v>
      </c>
      <c r="S2568" s="1">
        <v>44</v>
      </c>
      <c r="T2568" s="1">
        <v>1</v>
      </c>
      <c r="U2568" s="1">
        <v>0</v>
      </c>
      <c r="V2568" s="1">
        <v>0</v>
      </c>
    </row>
    <row r="2569" spans="1:24" x14ac:dyDescent="0.35">
      <c r="A2569" s="1">
        <v>450305</v>
      </c>
      <c r="B2569" s="1" t="s">
        <v>2358</v>
      </c>
      <c r="C2569" s="1">
        <v>105258503</v>
      </c>
      <c r="D2569" s="1">
        <v>305</v>
      </c>
      <c r="E2569" s="1" t="s">
        <v>2492</v>
      </c>
      <c r="F2569" s="1" t="s">
        <v>245</v>
      </c>
      <c r="G2569" s="1" t="s">
        <v>289</v>
      </c>
      <c r="H2569" s="1" t="s">
        <v>916</v>
      </c>
      <c r="S2569" s="1">
        <v>45</v>
      </c>
      <c r="T2569" s="1">
        <v>1</v>
      </c>
      <c r="U2569" s="1">
        <v>0</v>
      </c>
      <c r="V2569" s="1">
        <v>0</v>
      </c>
    </row>
    <row r="2570" spans="1:24" x14ac:dyDescent="0.35">
      <c r="A2570" s="1">
        <v>460305</v>
      </c>
      <c r="B2570" s="1" t="s">
        <v>2359</v>
      </c>
      <c r="C2570" s="1">
        <v>105258503</v>
      </c>
      <c r="D2570" s="1">
        <v>305</v>
      </c>
      <c r="E2570" s="1" t="s">
        <v>2492</v>
      </c>
      <c r="F2570" s="1" t="s">
        <v>245</v>
      </c>
      <c r="G2570" s="1" t="s">
        <v>289</v>
      </c>
      <c r="H2570" s="1" t="s">
        <v>916</v>
      </c>
      <c r="S2570" s="1">
        <v>46</v>
      </c>
      <c r="T2570" s="1">
        <v>1</v>
      </c>
      <c r="U2570" s="1">
        <v>0</v>
      </c>
      <c r="V2570" s="1">
        <v>0</v>
      </c>
    </row>
    <row r="2571" spans="1:24" x14ac:dyDescent="0.35">
      <c r="A2571" s="1">
        <v>470305</v>
      </c>
      <c r="B2571" s="1" t="s">
        <v>2360</v>
      </c>
      <c r="C2571" s="1">
        <v>105258503</v>
      </c>
      <c r="D2571" s="1">
        <v>305</v>
      </c>
      <c r="E2571" s="1" t="s">
        <v>2492</v>
      </c>
      <c r="F2571" s="1" t="s">
        <v>245</v>
      </c>
      <c r="G2571" s="1" t="s">
        <v>289</v>
      </c>
      <c r="H2571" s="1" t="s">
        <v>916</v>
      </c>
      <c r="S2571" s="1">
        <v>47</v>
      </c>
      <c r="T2571" s="1">
        <v>1</v>
      </c>
      <c r="U2571" s="1">
        <v>0</v>
      </c>
      <c r="V2571" s="1">
        <v>0</v>
      </c>
    </row>
    <row r="2572" spans="1:24" x14ac:dyDescent="0.35">
      <c r="A2572" s="1">
        <v>480305</v>
      </c>
      <c r="B2572" s="1" t="s">
        <v>2361</v>
      </c>
      <c r="C2572" s="1">
        <v>105258503</v>
      </c>
      <c r="D2572" s="1">
        <v>305</v>
      </c>
      <c r="E2572" s="1" t="s">
        <v>2492</v>
      </c>
      <c r="F2572" s="1" t="s">
        <v>245</v>
      </c>
      <c r="G2572" s="1" t="s">
        <v>289</v>
      </c>
      <c r="H2572" s="1" t="s">
        <v>916</v>
      </c>
      <c r="S2572" s="1">
        <v>48</v>
      </c>
      <c r="T2572" s="1">
        <v>1</v>
      </c>
      <c r="U2572" s="1">
        <v>0</v>
      </c>
      <c r="V2572" s="1">
        <v>0</v>
      </c>
    </row>
    <row r="2573" spans="1:24" x14ac:dyDescent="0.35">
      <c r="A2573" s="1">
        <v>290443</v>
      </c>
      <c r="B2573" s="1" t="s">
        <v>2341</v>
      </c>
      <c r="C2573" s="1">
        <v>105259103</v>
      </c>
      <c r="D2573" s="1">
        <v>443</v>
      </c>
      <c r="E2573" s="1" t="s">
        <v>2493</v>
      </c>
      <c r="F2573" s="1" t="s">
        <v>245</v>
      </c>
      <c r="G2573" s="1" t="s">
        <v>289</v>
      </c>
      <c r="H2573" s="1" t="s">
        <v>916</v>
      </c>
      <c r="I2573" s="1">
        <v>888534.16</v>
      </c>
      <c r="K2573" s="1">
        <v>283155</v>
      </c>
      <c r="L2573" s="1">
        <v>9207762</v>
      </c>
      <c r="S2573" s="1">
        <v>29</v>
      </c>
      <c r="T2573" s="1">
        <v>1</v>
      </c>
      <c r="U2573" s="1">
        <v>10379451</v>
      </c>
      <c r="V2573" s="1">
        <v>0</v>
      </c>
    </row>
    <row r="2574" spans="1:24" x14ac:dyDescent="0.35">
      <c r="A2574" s="1">
        <v>300443</v>
      </c>
      <c r="B2574" s="1" t="s">
        <v>2343</v>
      </c>
      <c r="C2574" s="1">
        <v>105259103</v>
      </c>
      <c r="D2574" s="1">
        <v>443</v>
      </c>
      <c r="E2574" s="1" t="s">
        <v>2493</v>
      </c>
      <c r="F2574" s="1" t="s">
        <v>245</v>
      </c>
      <c r="G2574" s="1" t="s">
        <v>289</v>
      </c>
      <c r="H2574" s="1" t="s">
        <v>916</v>
      </c>
      <c r="I2574" s="1">
        <v>898864.15</v>
      </c>
      <c r="J2574" s="1">
        <v>17998.68</v>
      </c>
      <c r="K2574" s="1">
        <v>283155</v>
      </c>
      <c r="L2574" s="1">
        <v>9338653</v>
      </c>
      <c r="M2574" s="1">
        <v>0.13089099526405334</v>
      </c>
      <c r="N2574" s="1">
        <v>1.4215289354324341</v>
      </c>
      <c r="O2574" s="1">
        <v>1.0329989716410637E-2</v>
      </c>
      <c r="P2574" s="1">
        <v>1.1625878810882568</v>
      </c>
      <c r="Q2574" s="1">
        <v>0</v>
      </c>
      <c r="S2574" s="1">
        <v>30</v>
      </c>
      <c r="T2574" s="1">
        <v>1</v>
      </c>
      <c r="U2574" s="1">
        <v>10538671</v>
      </c>
      <c r="V2574" s="1">
        <v>0.14122098684310913</v>
      </c>
      <c r="W2574" s="1">
        <v>1.5339925289154053</v>
      </c>
      <c r="X2574" s="1">
        <v>1.5339925289154053</v>
      </c>
    </row>
    <row r="2575" spans="1:24" x14ac:dyDescent="0.35">
      <c r="A2575" s="1">
        <v>310443</v>
      </c>
      <c r="B2575" s="1" t="s">
        <v>2344</v>
      </c>
      <c r="C2575" s="1">
        <v>105259103</v>
      </c>
      <c r="D2575" s="1">
        <v>443</v>
      </c>
      <c r="E2575" s="1" t="s">
        <v>2493</v>
      </c>
      <c r="F2575" s="1" t="s">
        <v>245</v>
      </c>
      <c r="G2575" s="1" t="s">
        <v>289</v>
      </c>
      <c r="H2575" s="1" t="s">
        <v>916</v>
      </c>
      <c r="I2575" s="1">
        <v>912759.27</v>
      </c>
      <c r="J2575" s="1">
        <v>21548.69</v>
      </c>
      <c r="K2575" s="1">
        <v>283155</v>
      </c>
      <c r="L2575" s="1">
        <v>9414525</v>
      </c>
      <c r="M2575" s="1">
        <v>7.5871996581554413E-2</v>
      </c>
      <c r="N2575" s="1">
        <v>0.81245124340057373</v>
      </c>
      <c r="O2575" s="1">
        <v>1.3895119540393353E-2</v>
      </c>
      <c r="P2575" s="1">
        <v>1.5458531379699707</v>
      </c>
      <c r="Q2575" s="1">
        <v>0</v>
      </c>
      <c r="R2575" s="1">
        <v>3.550010034814477E-3</v>
      </c>
      <c r="S2575" s="1">
        <v>31</v>
      </c>
      <c r="T2575" s="1">
        <v>1</v>
      </c>
      <c r="U2575" s="1">
        <v>10631988</v>
      </c>
      <c r="V2575" s="1">
        <v>9.3317128717899323E-2</v>
      </c>
      <c r="W2575" s="1">
        <v>0.88547217845916748</v>
      </c>
      <c r="X2575" s="1">
        <v>0.88547217845916748</v>
      </c>
    </row>
    <row r="2576" spans="1:24" x14ac:dyDescent="0.35">
      <c r="A2576" s="1">
        <v>320443</v>
      </c>
      <c r="B2576" s="1" t="s">
        <v>2345</v>
      </c>
      <c r="C2576" s="1">
        <v>105259103</v>
      </c>
      <c r="D2576" s="1">
        <v>443</v>
      </c>
      <c r="E2576" s="1" t="s">
        <v>2493</v>
      </c>
      <c r="F2576" s="1" t="s">
        <v>245</v>
      </c>
      <c r="G2576" s="1" t="s">
        <v>289</v>
      </c>
      <c r="H2576" s="1" t="s">
        <v>916</v>
      </c>
      <c r="I2576" s="1">
        <v>922506.52</v>
      </c>
      <c r="J2576" s="1">
        <v>31847.15</v>
      </c>
      <c r="K2576" s="1">
        <v>283155</v>
      </c>
      <c r="L2576" s="1">
        <v>9461648</v>
      </c>
      <c r="M2576" s="1">
        <v>4.7123000025749207E-2</v>
      </c>
      <c r="N2576" s="1">
        <v>0.50053507089614868</v>
      </c>
      <c r="O2576" s="1">
        <v>9.7472500056028366E-3</v>
      </c>
      <c r="P2576" s="1">
        <v>1.0678883790969849</v>
      </c>
      <c r="Q2576" s="1">
        <v>0</v>
      </c>
      <c r="R2576" s="1">
        <v>1.029845979064703E-2</v>
      </c>
      <c r="S2576" s="1">
        <v>32</v>
      </c>
      <c r="T2576" s="1">
        <v>1</v>
      </c>
      <c r="U2576" s="1">
        <v>10699157</v>
      </c>
      <c r="V2576" s="1">
        <v>6.7168712615966797E-2</v>
      </c>
      <c r="W2576" s="1">
        <v>0.63176333904266357</v>
      </c>
      <c r="X2576" s="1">
        <v>0.63176333904266357</v>
      </c>
    </row>
    <row r="2577" spans="1:24" x14ac:dyDescent="0.35">
      <c r="A2577" s="1">
        <v>330443</v>
      </c>
      <c r="B2577" s="1" t="s">
        <v>2346</v>
      </c>
      <c r="C2577" s="1">
        <v>105259103</v>
      </c>
      <c r="D2577" s="1">
        <v>443</v>
      </c>
      <c r="E2577" s="1" t="s">
        <v>2493</v>
      </c>
      <c r="F2577" s="1" t="s">
        <v>245</v>
      </c>
      <c r="G2577" s="1" t="s">
        <v>289</v>
      </c>
      <c r="H2577" s="1" t="s">
        <v>916</v>
      </c>
      <c r="I2577" s="1">
        <v>942049.31</v>
      </c>
      <c r="J2577" s="1">
        <v>85790.12</v>
      </c>
      <c r="K2577" s="1">
        <v>283155</v>
      </c>
      <c r="L2577" s="1">
        <v>9568824</v>
      </c>
      <c r="M2577" s="1">
        <v>0.10717599838972092</v>
      </c>
      <c r="N2577" s="1">
        <v>1.1327413320541382</v>
      </c>
      <c r="O2577" s="1">
        <v>1.9542789086699486E-2</v>
      </c>
      <c r="P2577" s="1">
        <v>2.1184446811676025</v>
      </c>
      <c r="Q2577" s="1">
        <v>0</v>
      </c>
      <c r="R2577" s="1">
        <v>5.3942970931529999E-2</v>
      </c>
      <c r="S2577" s="1">
        <v>33</v>
      </c>
      <c r="T2577" s="1">
        <v>1</v>
      </c>
      <c r="U2577" s="1">
        <v>10879818</v>
      </c>
      <c r="V2577" s="1">
        <v>0.18066176772117615</v>
      </c>
      <c r="W2577" s="1">
        <v>1.6885535717010498</v>
      </c>
      <c r="X2577" s="1">
        <v>1.6885535717010498</v>
      </c>
    </row>
    <row r="2578" spans="1:24" x14ac:dyDescent="0.35">
      <c r="A2578" s="1">
        <v>340443</v>
      </c>
      <c r="B2578" s="1" t="s">
        <v>2347</v>
      </c>
      <c r="C2578" s="1">
        <v>105259103</v>
      </c>
      <c r="D2578" s="1">
        <v>443</v>
      </c>
      <c r="E2578" s="1" t="s">
        <v>2493</v>
      </c>
      <c r="F2578" s="1" t="s">
        <v>245</v>
      </c>
      <c r="G2578" s="1" t="s">
        <v>289</v>
      </c>
      <c r="H2578" s="1" t="s">
        <v>916</v>
      </c>
      <c r="I2578" s="1">
        <v>945656.04</v>
      </c>
      <c r="J2578" s="1">
        <v>46836</v>
      </c>
      <c r="K2578" s="1">
        <v>283155</v>
      </c>
      <c r="L2578" s="1">
        <v>9568837</v>
      </c>
      <c r="M2578" s="1">
        <v>1.2999999853491317E-5</v>
      </c>
      <c r="N2578" s="1">
        <v>1.3585785927716643E-4</v>
      </c>
      <c r="O2578" s="1">
        <v>3.6067299079149961E-3</v>
      </c>
      <c r="P2578" s="1">
        <v>0.38286000490188599</v>
      </c>
      <c r="Q2578" s="1">
        <v>0</v>
      </c>
      <c r="R2578" s="1">
        <v>-3.8954120129346848E-2</v>
      </c>
      <c r="S2578" s="1">
        <v>34</v>
      </c>
      <c r="T2578" s="1">
        <v>1</v>
      </c>
      <c r="U2578" s="1">
        <v>10844484</v>
      </c>
      <c r="V2578" s="1">
        <v>-3.533438965678215E-2</v>
      </c>
      <c r="W2578" s="1">
        <v>-0.32476645708084106</v>
      </c>
      <c r="X2578" s="1">
        <v>-0.32476645708084106</v>
      </c>
    </row>
    <row r="2579" spans="1:24" x14ac:dyDescent="0.35">
      <c r="A2579" s="1">
        <v>350443</v>
      </c>
      <c r="B2579" s="1" t="s">
        <v>2348</v>
      </c>
      <c r="C2579" s="1">
        <v>105259103</v>
      </c>
      <c r="D2579" s="1">
        <v>443</v>
      </c>
      <c r="E2579" s="1" t="s">
        <v>2493</v>
      </c>
      <c r="F2579" s="1" t="s">
        <v>245</v>
      </c>
      <c r="G2579" s="1" t="s">
        <v>289</v>
      </c>
      <c r="H2579" s="1" t="s">
        <v>916</v>
      </c>
      <c r="I2579" s="1">
        <v>995706.37</v>
      </c>
      <c r="J2579" s="1">
        <v>40228.199999999997</v>
      </c>
      <c r="K2579" s="1">
        <v>283155</v>
      </c>
      <c r="L2579" s="1">
        <v>9710624</v>
      </c>
      <c r="M2579" s="1">
        <v>0.14178699254989624</v>
      </c>
      <c r="N2579" s="1">
        <v>1.4817578792572021</v>
      </c>
      <c r="O2579" s="1">
        <v>5.005032941699028E-2</v>
      </c>
      <c r="P2579" s="1">
        <v>5.2926568984985352</v>
      </c>
      <c r="Q2579" s="1">
        <v>0</v>
      </c>
      <c r="R2579" s="1">
        <v>-6.6077997907996178E-3</v>
      </c>
      <c r="S2579" s="1">
        <v>35</v>
      </c>
      <c r="T2579" s="1">
        <v>1</v>
      </c>
      <c r="U2579" s="1">
        <v>11029714</v>
      </c>
      <c r="V2579" s="1">
        <v>0.18522952497005463</v>
      </c>
      <c r="W2579" s="1">
        <v>1.7080572843551636</v>
      </c>
      <c r="X2579" s="1">
        <v>1.7080572843551636</v>
      </c>
    </row>
    <row r="2580" spans="1:24" x14ac:dyDescent="0.35">
      <c r="A2580" s="1">
        <v>360443</v>
      </c>
      <c r="B2580" s="1" t="s">
        <v>2349</v>
      </c>
      <c r="C2580" s="1">
        <v>105259103</v>
      </c>
      <c r="D2580" s="1">
        <v>443</v>
      </c>
      <c r="E2580" s="1" t="s">
        <v>2493</v>
      </c>
      <c r="F2580" s="1" t="s">
        <v>245</v>
      </c>
      <c r="G2580" s="1" t="s">
        <v>289</v>
      </c>
      <c r="H2580" s="1" t="s">
        <v>916</v>
      </c>
      <c r="I2580" s="1">
        <v>1058516.72</v>
      </c>
      <c r="J2580" s="1">
        <v>55759.27</v>
      </c>
      <c r="K2580" s="1">
        <v>283155</v>
      </c>
      <c r="L2580" s="1">
        <v>10105701</v>
      </c>
      <c r="M2580" s="1">
        <v>0.39507699012756348</v>
      </c>
      <c r="N2580" s="1">
        <v>4.0685029029846191</v>
      </c>
      <c r="O2580" s="1">
        <v>6.2810346484184265E-2</v>
      </c>
      <c r="P2580" s="1">
        <v>6.3081197738647461</v>
      </c>
      <c r="Q2580" s="1">
        <v>0</v>
      </c>
      <c r="R2580" s="1">
        <v>1.5531069599092007E-2</v>
      </c>
      <c r="S2580" s="1">
        <v>36</v>
      </c>
      <c r="T2580" s="1">
        <v>1</v>
      </c>
      <c r="U2580" s="1">
        <v>11503132</v>
      </c>
      <c r="V2580" s="1">
        <v>0.47341841459274292</v>
      </c>
      <c r="W2580" s="1">
        <v>4.292205810546875</v>
      </c>
      <c r="X2580" s="1">
        <v>4.292205810546875</v>
      </c>
    </row>
    <row r="2581" spans="1:24" x14ac:dyDescent="0.35">
      <c r="A2581" s="1">
        <v>370443</v>
      </c>
      <c r="B2581" s="1" t="s">
        <v>2350</v>
      </c>
      <c r="C2581" s="1">
        <v>105259103</v>
      </c>
      <c r="D2581" s="1">
        <v>443</v>
      </c>
      <c r="E2581" s="1" t="s">
        <v>2493</v>
      </c>
      <c r="F2581" s="1" t="s">
        <v>245</v>
      </c>
      <c r="G2581" s="1" t="s">
        <v>289</v>
      </c>
      <c r="H2581" s="1" t="s">
        <v>916</v>
      </c>
      <c r="I2581" s="1">
        <v>1104794.44</v>
      </c>
      <c r="J2581" s="1">
        <v>90411.25</v>
      </c>
      <c r="K2581" s="1">
        <v>283155</v>
      </c>
      <c r="L2581" s="1">
        <v>10537176</v>
      </c>
      <c r="M2581" s="1">
        <v>0.43147501349449158</v>
      </c>
      <c r="N2581" s="1">
        <v>4.2696194648742676</v>
      </c>
      <c r="O2581" s="1">
        <v>4.6277720481157303E-2</v>
      </c>
      <c r="P2581" s="1">
        <v>4.3719406127929688</v>
      </c>
      <c r="Q2581" s="1">
        <v>0</v>
      </c>
      <c r="R2581" s="1">
        <v>3.4651979804039001E-2</v>
      </c>
      <c r="S2581" s="1">
        <v>37</v>
      </c>
      <c r="T2581" s="1">
        <v>1</v>
      </c>
      <c r="U2581" s="1">
        <v>12015537</v>
      </c>
      <c r="V2581" s="1">
        <v>0.5124046802520752</v>
      </c>
      <c r="W2581" s="1">
        <v>4.4544825553894043</v>
      </c>
      <c r="X2581" s="1">
        <v>4.4544825553894043</v>
      </c>
    </row>
    <row r="2582" spans="1:24" x14ac:dyDescent="0.35">
      <c r="A2582" s="1">
        <v>380443</v>
      </c>
      <c r="B2582" s="1" t="s">
        <v>2351</v>
      </c>
      <c r="C2582" s="1">
        <v>105259103</v>
      </c>
      <c r="D2582" s="1">
        <v>443</v>
      </c>
      <c r="E2582" s="1" t="s">
        <v>2493</v>
      </c>
      <c r="F2582" s="1" t="s">
        <v>245</v>
      </c>
      <c r="G2582" s="1" t="s">
        <v>289</v>
      </c>
      <c r="H2582" s="1" t="s">
        <v>916</v>
      </c>
      <c r="I2582" s="1">
        <v>1171608</v>
      </c>
      <c r="J2582" s="1">
        <v>101328</v>
      </c>
      <c r="K2582" s="1">
        <v>424582.5625</v>
      </c>
      <c r="L2582" s="1">
        <v>10693881</v>
      </c>
      <c r="M2582" s="1">
        <v>0.15670500695705414</v>
      </c>
      <c r="N2582" s="1">
        <v>1.4871631860733032</v>
      </c>
      <c r="O2582" s="1">
        <v>6.6813558340072632E-2</v>
      </c>
      <c r="P2582" s="1">
        <v>6.0476012229919434</v>
      </c>
      <c r="Q2582" s="1">
        <v>0.14142756164073944</v>
      </c>
      <c r="R2582" s="1">
        <v>1.0916749946773052E-2</v>
      </c>
      <c r="S2582" s="1">
        <v>38</v>
      </c>
      <c r="T2582" s="1">
        <v>1</v>
      </c>
      <c r="U2582" s="1">
        <v>12391400</v>
      </c>
      <c r="V2582" s="1">
        <v>0.37586289644241333</v>
      </c>
      <c r="W2582" s="1">
        <v>3.1281414031982422</v>
      </c>
      <c r="X2582" s="1">
        <v>3.1281414031982422</v>
      </c>
    </row>
    <row r="2583" spans="1:24" x14ac:dyDescent="0.35">
      <c r="A2583" s="1">
        <v>390443</v>
      </c>
      <c r="B2583" s="1" t="s">
        <v>2352</v>
      </c>
      <c r="C2583" s="1">
        <v>105259103</v>
      </c>
      <c r="D2583" s="1">
        <v>443</v>
      </c>
      <c r="E2583" s="1" t="s">
        <v>2493</v>
      </c>
      <c r="F2583" s="1" t="s">
        <v>245</v>
      </c>
      <c r="G2583" s="1" t="s">
        <v>289</v>
      </c>
      <c r="H2583" s="1" t="s">
        <v>916</v>
      </c>
      <c r="I2583" s="1">
        <v>1201291</v>
      </c>
      <c r="J2583" s="1">
        <v>111738</v>
      </c>
      <c r="K2583" s="1">
        <v>662665.25</v>
      </c>
      <c r="L2583" s="1">
        <v>10766256</v>
      </c>
      <c r="M2583" s="1">
        <v>7.2374999523162842E-2</v>
      </c>
      <c r="N2583" s="1">
        <v>0.67678892612457275</v>
      </c>
      <c r="O2583" s="1">
        <v>2.9682999476790428E-2</v>
      </c>
      <c r="P2583" s="1">
        <v>2.5335266590118408</v>
      </c>
      <c r="Q2583" s="1">
        <v>0.23808269202709198</v>
      </c>
      <c r="R2583" s="1">
        <v>1.0409999638795853E-2</v>
      </c>
      <c r="S2583" s="1">
        <v>39</v>
      </c>
      <c r="T2583" s="1">
        <v>1</v>
      </c>
      <c r="U2583" s="1">
        <v>12741950</v>
      </c>
      <c r="V2583" s="1">
        <v>0.35055071115493774</v>
      </c>
      <c r="W2583" s="1">
        <v>2.8289780616760254</v>
      </c>
      <c r="X2583" s="1">
        <v>2.8289780616760254</v>
      </c>
    </row>
    <row r="2584" spans="1:24" x14ac:dyDescent="0.35">
      <c r="A2584" s="1">
        <v>400443</v>
      </c>
      <c r="B2584" s="1" t="s">
        <v>2353</v>
      </c>
      <c r="C2584" s="1">
        <v>105259103</v>
      </c>
      <c r="D2584" s="1">
        <v>443</v>
      </c>
      <c r="E2584" s="1" t="s">
        <v>2493</v>
      </c>
      <c r="F2584" s="1" t="s">
        <v>245</v>
      </c>
      <c r="G2584" s="1" t="s">
        <v>289</v>
      </c>
      <c r="H2584" s="1" t="s">
        <v>916</v>
      </c>
      <c r="S2584" s="1">
        <v>40</v>
      </c>
      <c r="T2584" s="1">
        <v>1</v>
      </c>
      <c r="U2584" s="1">
        <v>0</v>
      </c>
      <c r="V2584" s="1">
        <v>0</v>
      </c>
      <c r="W2584" s="1">
        <v>-100</v>
      </c>
      <c r="X2584" s="1">
        <v>-100</v>
      </c>
    </row>
    <row r="2585" spans="1:24" x14ac:dyDescent="0.35">
      <c r="A2585" s="1">
        <v>410443</v>
      </c>
      <c r="B2585" s="1" t="s">
        <v>2354</v>
      </c>
      <c r="C2585" s="1">
        <v>105259103</v>
      </c>
      <c r="D2585" s="1">
        <v>443</v>
      </c>
      <c r="E2585" s="1" t="s">
        <v>2493</v>
      </c>
      <c r="F2585" s="1" t="s">
        <v>245</v>
      </c>
      <c r="G2585" s="1" t="s">
        <v>289</v>
      </c>
      <c r="H2585" s="1" t="s">
        <v>916</v>
      </c>
      <c r="S2585" s="1">
        <v>41</v>
      </c>
      <c r="T2585" s="1">
        <v>1</v>
      </c>
      <c r="U2585" s="1">
        <v>0</v>
      </c>
      <c r="V2585" s="1">
        <v>0</v>
      </c>
    </row>
    <row r="2586" spans="1:24" x14ac:dyDescent="0.35">
      <c r="A2586" s="1">
        <v>420443</v>
      </c>
      <c r="B2586" s="1" t="s">
        <v>2355</v>
      </c>
      <c r="C2586" s="1">
        <v>105259103</v>
      </c>
      <c r="D2586" s="1">
        <v>443</v>
      </c>
      <c r="E2586" s="1" t="s">
        <v>2493</v>
      </c>
      <c r="F2586" s="1" t="s">
        <v>245</v>
      </c>
      <c r="G2586" s="1" t="s">
        <v>289</v>
      </c>
      <c r="H2586" s="1" t="s">
        <v>916</v>
      </c>
      <c r="S2586" s="1">
        <v>42</v>
      </c>
      <c r="T2586" s="1">
        <v>1</v>
      </c>
      <c r="U2586" s="1">
        <v>0</v>
      </c>
      <c r="V2586" s="1">
        <v>0</v>
      </c>
    </row>
    <row r="2587" spans="1:24" x14ac:dyDescent="0.35">
      <c r="A2587" s="1">
        <v>430443</v>
      </c>
      <c r="B2587" s="1" t="s">
        <v>2356</v>
      </c>
      <c r="C2587" s="1">
        <v>105259103</v>
      </c>
      <c r="D2587" s="1">
        <v>443</v>
      </c>
      <c r="E2587" s="1" t="s">
        <v>2493</v>
      </c>
      <c r="F2587" s="1" t="s">
        <v>245</v>
      </c>
      <c r="G2587" s="1" t="s">
        <v>289</v>
      </c>
      <c r="H2587" s="1" t="s">
        <v>916</v>
      </c>
      <c r="S2587" s="1">
        <v>43</v>
      </c>
      <c r="T2587" s="1">
        <v>1</v>
      </c>
      <c r="U2587" s="1">
        <v>0</v>
      </c>
      <c r="V2587" s="1">
        <v>0</v>
      </c>
    </row>
    <row r="2588" spans="1:24" x14ac:dyDescent="0.35">
      <c r="A2588" s="1">
        <v>440443</v>
      </c>
      <c r="B2588" s="1" t="s">
        <v>2357</v>
      </c>
      <c r="C2588" s="1">
        <v>105259103</v>
      </c>
      <c r="D2588" s="1">
        <v>443</v>
      </c>
      <c r="E2588" s="1" t="s">
        <v>2493</v>
      </c>
      <c r="F2588" s="1" t="s">
        <v>245</v>
      </c>
      <c r="G2588" s="1" t="s">
        <v>289</v>
      </c>
      <c r="H2588" s="1" t="s">
        <v>916</v>
      </c>
      <c r="S2588" s="1">
        <v>44</v>
      </c>
      <c r="T2588" s="1">
        <v>1</v>
      </c>
      <c r="U2588" s="1">
        <v>0</v>
      </c>
      <c r="V2588" s="1">
        <v>0</v>
      </c>
    </row>
    <row r="2589" spans="1:24" x14ac:dyDescent="0.35">
      <c r="A2589" s="1">
        <v>450443</v>
      </c>
      <c r="B2589" s="1" t="s">
        <v>2358</v>
      </c>
      <c r="C2589" s="1">
        <v>105259103</v>
      </c>
      <c r="D2589" s="1">
        <v>443</v>
      </c>
      <c r="E2589" s="1" t="s">
        <v>2493</v>
      </c>
      <c r="F2589" s="1" t="s">
        <v>245</v>
      </c>
      <c r="G2589" s="1" t="s">
        <v>289</v>
      </c>
      <c r="H2589" s="1" t="s">
        <v>916</v>
      </c>
      <c r="S2589" s="1">
        <v>45</v>
      </c>
      <c r="T2589" s="1">
        <v>1</v>
      </c>
      <c r="U2589" s="1">
        <v>0</v>
      </c>
      <c r="V2589" s="1">
        <v>0</v>
      </c>
    </row>
    <row r="2590" spans="1:24" x14ac:dyDescent="0.35">
      <c r="A2590" s="1">
        <v>460443</v>
      </c>
      <c r="B2590" s="1" t="s">
        <v>2359</v>
      </c>
      <c r="C2590" s="1">
        <v>105259103</v>
      </c>
      <c r="D2590" s="1">
        <v>443</v>
      </c>
      <c r="E2590" s="1" t="s">
        <v>2493</v>
      </c>
      <c r="F2590" s="1" t="s">
        <v>245</v>
      </c>
      <c r="G2590" s="1" t="s">
        <v>289</v>
      </c>
      <c r="H2590" s="1" t="s">
        <v>916</v>
      </c>
      <c r="S2590" s="1">
        <v>46</v>
      </c>
      <c r="T2590" s="1">
        <v>1</v>
      </c>
      <c r="U2590" s="1">
        <v>0</v>
      </c>
      <c r="V2590" s="1">
        <v>0</v>
      </c>
    </row>
    <row r="2591" spans="1:24" x14ac:dyDescent="0.35">
      <c r="A2591" s="1">
        <v>470443</v>
      </c>
      <c r="B2591" s="1" t="s">
        <v>2360</v>
      </c>
      <c r="C2591" s="1">
        <v>105259103</v>
      </c>
      <c r="D2591" s="1">
        <v>443</v>
      </c>
      <c r="E2591" s="1" t="s">
        <v>2493</v>
      </c>
      <c r="F2591" s="1" t="s">
        <v>245</v>
      </c>
      <c r="G2591" s="1" t="s">
        <v>289</v>
      </c>
      <c r="H2591" s="1" t="s">
        <v>916</v>
      </c>
      <c r="S2591" s="1">
        <v>47</v>
      </c>
      <c r="T2591" s="1">
        <v>1</v>
      </c>
      <c r="U2591" s="1">
        <v>0</v>
      </c>
      <c r="V2591" s="1">
        <v>0</v>
      </c>
    </row>
    <row r="2592" spans="1:24" x14ac:dyDescent="0.35">
      <c r="A2592" s="1">
        <v>480443</v>
      </c>
      <c r="B2592" s="1" t="s">
        <v>2361</v>
      </c>
      <c r="C2592" s="1">
        <v>105259103</v>
      </c>
      <c r="D2592" s="1">
        <v>443</v>
      </c>
      <c r="E2592" s="1" t="s">
        <v>2493</v>
      </c>
      <c r="F2592" s="1" t="s">
        <v>245</v>
      </c>
      <c r="G2592" s="1" t="s">
        <v>289</v>
      </c>
      <c r="H2592" s="1" t="s">
        <v>916</v>
      </c>
      <c r="S2592" s="1">
        <v>48</v>
      </c>
      <c r="T2592" s="1">
        <v>1</v>
      </c>
      <c r="U2592" s="1">
        <v>0</v>
      </c>
      <c r="V2592" s="1">
        <v>0</v>
      </c>
    </row>
    <row r="2593" spans="1:24" x14ac:dyDescent="0.35">
      <c r="A2593" s="1">
        <v>290463</v>
      </c>
      <c r="B2593" s="1" t="s">
        <v>2341</v>
      </c>
      <c r="C2593" s="1">
        <v>105259703</v>
      </c>
      <c r="D2593" s="1">
        <v>463</v>
      </c>
      <c r="E2593" s="1" t="s">
        <v>2494</v>
      </c>
      <c r="F2593" s="1" t="s">
        <v>245</v>
      </c>
      <c r="G2593" s="1" t="s">
        <v>289</v>
      </c>
      <c r="H2593" s="1" t="s">
        <v>916</v>
      </c>
      <c r="I2593" s="1">
        <v>950539</v>
      </c>
      <c r="K2593" s="1">
        <v>243953</v>
      </c>
      <c r="L2593" s="1">
        <v>6604695</v>
      </c>
      <c r="S2593" s="1">
        <v>29</v>
      </c>
      <c r="T2593" s="1">
        <v>1</v>
      </c>
      <c r="U2593" s="1">
        <v>7799187</v>
      </c>
      <c r="V2593" s="1">
        <v>0</v>
      </c>
    </row>
    <row r="2594" spans="1:24" x14ac:dyDescent="0.35">
      <c r="A2594" s="1">
        <v>300463</v>
      </c>
      <c r="B2594" s="1" t="s">
        <v>2343</v>
      </c>
      <c r="C2594" s="1">
        <v>105259703</v>
      </c>
      <c r="D2594" s="1">
        <v>463</v>
      </c>
      <c r="E2594" s="1" t="s">
        <v>2494</v>
      </c>
      <c r="F2594" s="1" t="s">
        <v>245</v>
      </c>
      <c r="G2594" s="1" t="s">
        <v>289</v>
      </c>
      <c r="H2594" s="1" t="s">
        <v>916</v>
      </c>
      <c r="I2594" s="1">
        <v>965556.08</v>
      </c>
      <c r="K2594" s="1">
        <v>243953</v>
      </c>
      <c r="L2594" s="1">
        <v>6698495.5</v>
      </c>
      <c r="M2594" s="1">
        <v>9.380050003528595E-2</v>
      </c>
      <c r="N2594" s="1">
        <v>1.4202094078063965</v>
      </c>
      <c r="O2594" s="1">
        <v>1.5017080120742321E-2</v>
      </c>
      <c r="P2594" s="1">
        <v>1.5798488855361938</v>
      </c>
      <c r="Q2594" s="1">
        <v>0</v>
      </c>
      <c r="S2594" s="1">
        <v>30</v>
      </c>
      <c r="T2594" s="1">
        <v>1</v>
      </c>
      <c r="U2594" s="1">
        <v>7908004.5</v>
      </c>
      <c r="V2594" s="1">
        <v>0.10881757736206055</v>
      </c>
      <c r="W2594" s="1">
        <v>1.3952416181564331</v>
      </c>
      <c r="X2594" s="1">
        <v>1.3952416181564331</v>
      </c>
    </row>
    <row r="2595" spans="1:24" x14ac:dyDescent="0.35">
      <c r="A2595" s="1">
        <v>310463</v>
      </c>
      <c r="B2595" s="1" t="s">
        <v>2344</v>
      </c>
      <c r="C2595" s="1">
        <v>105259703</v>
      </c>
      <c r="D2595" s="1">
        <v>463</v>
      </c>
      <c r="E2595" s="1" t="s">
        <v>2494</v>
      </c>
      <c r="F2595" s="1" t="s">
        <v>245</v>
      </c>
      <c r="G2595" s="1" t="s">
        <v>289</v>
      </c>
      <c r="H2595" s="1" t="s">
        <v>916</v>
      </c>
      <c r="I2595" s="1">
        <v>989892.71</v>
      </c>
      <c r="K2595" s="1">
        <v>243953</v>
      </c>
      <c r="L2595" s="1">
        <v>6734534</v>
      </c>
      <c r="M2595" s="1">
        <v>3.603849932551384E-2</v>
      </c>
      <c r="N2595" s="1">
        <v>0.53800886869430542</v>
      </c>
      <c r="O2595" s="1">
        <v>2.433663047850132E-2</v>
      </c>
      <c r="P2595" s="1">
        <v>2.5204782485961914</v>
      </c>
      <c r="Q2595" s="1">
        <v>0</v>
      </c>
      <c r="S2595" s="1">
        <v>31</v>
      </c>
      <c r="T2595" s="1">
        <v>1</v>
      </c>
      <c r="U2595" s="1">
        <v>7968380</v>
      </c>
      <c r="V2595" s="1">
        <v>6.0375131666660309E-2</v>
      </c>
      <c r="W2595" s="1">
        <v>0.7634732723236084</v>
      </c>
      <c r="X2595" s="1">
        <v>0.7634732723236084</v>
      </c>
    </row>
    <row r="2596" spans="1:24" x14ac:dyDescent="0.35">
      <c r="A2596" s="1">
        <v>320463</v>
      </c>
      <c r="B2596" s="1" t="s">
        <v>2345</v>
      </c>
      <c r="C2596" s="1">
        <v>105259703</v>
      </c>
      <c r="D2596" s="1">
        <v>463</v>
      </c>
      <c r="E2596" s="1" t="s">
        <v>2494</v>
      </c>
      <c r="F2596" s="1" t="s">
        <v>245</v>
      </c>
      <c r="G2596" s="1" t="s">
        <v>289</v>
      </c>
      <c r="H2596" s="1" t="s">
        <v>916</v>
      </c>
      <c r="I2596" s="1">
        <v>999711</v>
      </c>
      <c r="K2596" s="1">
        <v>243953</v>
      </c>
      <c r="L2596" s="1">
        <v>6792466</v>
      </c>
      <c r="M2596" s="1">
        <v>5.7932000607252121E-2</v>
      </c>
      <c r="N2596" s="1">
        <v>0.86022281646728516</v>
      </c>
      <c r="O2596" s="1">
        <v>9.8182903602719307E-3</v>
      </c>
      <c r="P2596" s="1">
        <v>0.99185395240783691</v>
      </c>
      <c r="Q2596" s="1">
        <v>0</v>
      </c>
      <c r="S2596" s="1">
        <v>32</v>
      </c>
      <c r="T2596" s="1">
        <v>1</v>
      </c>
      <c r="U2596" s="1">
        <v>8036130</v>
      </c>
      <c r="V2596" s="1">
        <v>6.7750290036201477E-2</v>
      </c>
      <c r="W2596" s="1">
        <v>0.85023558139801025</v>
      </c>
      <c r="X2596" s="1">
        <v>0.85023558139801025</v>
      </c>
    </row>
    <row r="2597" spans="1:24" x14ac:dyDescent="0.35">
      <c r="A2597" s="1">
        <v>330463</v>
      </c>
      <c r="B2597" s="1" t="s">
        <v>2346</v>
      </c>
      <c r="C2597" s="1">
        <v>105259703</v>
      </c>
      <c r="D2597" s="1">
        <v>463</v>
      </c>
      <c r="E2597" s="1" t="s">
        <v>2494</v>
      </c>
      <c r="F2597" s="1" t="s">
        <v>245</v>
      </c>
      <c r="G2597" s="1" t="s">
        <v>289</v>
      </c>
      <c r="H2597" s="1" t="s">
        <v>916</v>
      </c>
      <c r="I2597" s="1">
        <v>1044068.97</v>
      </c>
      <c r="K2597" s="1">
        <v>243953</v>
      </c>
      <c r="L2597" s="1">
        <v>6885270.5</v>
      </c>
      <c r="M2597" s="1">
        <v>9.2804498970508575E-2</v>
      </c>
      <c r="N2597" s="1">
        <v>1.3662858009338379</v>
      </c>
      <c r="O2597" s="1">
        <v>4.4357970356941223E-2</v>
      </c>
      <c r="P2597" s="1">
        <v>4.4370794296264648</v>
      </c>
      <c r="Q2597" s="1">
        <v>0</v>
      </c>
      <c r="S2597" s="1">
        <v>33</v>
      </c>
      <c r="T2597" s="1">
        <v>1</v>
      </c>
      <c r="U2597" s="1">
        <v>8173292.5</v>
      </c>
      <c r="V2597" s="1">
        <v>0.1371624767780304</v>
      </c>
      <c r="W2597" s="1">
        <v>1.7068227529525757</v>
      </c>
      <c r="X2597" s="1">
        <v>1.7068227529525757</v>
      </c>
    </row>
    <row r="2598" spans="1:24" x14ac:dyDescent="0.35">
      <c r="A2598" s="1">
        <v>340463</v>
      </c>
      <c r="B2598" s="1" t="s">
        <v>2347</v>
      </c>
      <c r="C2598" s="1">
        <v>105259703</v>
      </c>
      <c r="D2598" s="1">
        <v>463</v>
      </c>
      <c r="E2598" s="1" t="s">
        <v>2494</v>
      </c>
      <c r="F2598" s="1" t="s">
        <v>245</v>
      </c>
      <c r="G2598" s="1" t="s">
        <v>289</v>
      </c>
      <c r="H2598" s="1" t="s">
        <v>916</v>
      </c>
      <c r="I2598" s="1">
        <v>1044019.88</v>
      </c>
      <c r="K2598" s="1">
        <v>243953</v>
      </c>
      <c r="L2598" s="1">
        <v>6885266.5</v>
      </c>
      <c r="M2598" s="1">
        <v>-3.9999999899009708E-6</v>
      </c>
      <c r="N2598" s="1">
        <v>-5.8095029089599848E-5</v>
      </c>
      <c r="O2598" s="1">
        <v>-4.9089998356066644E-5</v>
      </c>
      <c r="P2598" s="1">
        <v>-4.7017964534461498E-3</v>
      </c>
      <c r="Q2598" s="1">
        <v>0</v>
      </c>
      <c r="S2598" s="1">
        <v>34</v>
      </c>
      <c r="T2598" s="1">
        <v>1</v>
      </c>
      <c r="U2598" s="1">
        <v>8173239.5</v>
      </c>
      <c r="V2598" s="1">
        <v>-5.3089999710209668E-5</v>
      </c>
      <c r="W2598" s="1">
        <v>-6.4845348242670298E-4</v>
      </c>
      <c r="X2598" s="1">
        <v>-6.4845348242670298E-4</v>
      </c>
    </row>
    <row r="2599" spans="1:24" x14ac:dyDescent="0.35">
      <c r="A2599" s="1">
        <v>350463</v>
      </c>
      <c r="B2599" s="1" t="s">
        <v>2348</v>
      </c>
      <c r="C2599" s="1">
        <v>105259703</v>
      </c>
      <c r="D2599" s="1">
        <v>463</v>
      </c>
      <c r="E2599" s="1" t="s">
        <v>2494</v>
      </c>
      <c r="F2599" s="1" t="s">
        <v>245</v>
      </c>
      <c r="G2599" s="1" t="s">
        <v>289</v>
      </c>
      <c r="H2599" s="1" t="s">
        <v>916</v>
      </c>
      <c r="I2599" s="1">
        <v>1108743.04</v>
      </c>
      <c r="K2599" s="1">
        <v>243953</v>
      </c>
      <c r="L2599" s="1">
        <v>7011101.5</v>
      </c>
      <c r="M2599" s="1">
        <v>0.12583500146865845</v>
      </c>
      <c r="N2599" s="1">
        <v>1.8275980949401855</v>
      </c>
      <c r="O2599" s="1">
        <v>6.472315639257431E-2</v>
      </c>
      <c r="P2599" s="1">
        <v>6.1994185447692871</v>
      </c>
      <c r="Q2599" s="1">
        <v>0</v>
      </c>
      <c r="S2599" s="1">
        <v>35</v>
      </c>
      <c r="T2599" s="1">
        <v>1</v>
      </c>
      <c r="U2599" s="1">
        <v>8363797.5</v>
      </c>
      <c r="V2599" s="1">
        <v>0.19055816531181335</v>
      </c>
      <c r="W2599" s="1">
        <v>2.331486701965332</v>
      </c>
      <c r="X2599" s="1">
        <v>2.331486701965332</v>
      </c>
    </row>
    <row r="2600" spans="1:24" x14ac:dyDescent="0.35">
      <c r="A2600" s="1">
        <v>360463</v>
      </c>
      <c r="B2600" s="1" t="s">
        <v>2349</v>
      </c>
      <c r="C2600" s="1">
        <v>105259703</v>
      </c>
      <c r="D2600" s="1">
        <v>463</v>
      </c>
      <c r="E2600" s="1" t="s">
        <v>2494</v>
      </c>
      <c r="F2600" s="1" t="s">
        <v>245</v>
      </c>
      <c r="G2600" s="1" t="s">
        <v>289</v>
      </c>
      <c r="H2600" s="1" t="s">
        <v>916</v>
      </c>
      <c r="I2600" s="1">
        <v>1194711.5</v>
      </c>
      <c r="K2600" s="1">
        <v>243953</v>
      </c>
      <c r="L2600" s="1">
        <v>7521344</v>
      </c>
      <c r="M2600" s="1">
        <v>0.5102425217628479</v>
      </c>
      <c r="N2600" s="1">
        <v>7.2776365280151367</v>
      </c>
      <c r="O2600" s="1">
        <v>8.5968457162380219E-2</v>
      </c>
      <c r="P2600" s="1">
        <v>7.7536864280700684</v>
      </c>
      <c r="Q2600" s="1">
        <v>0</v>
      </c>
      <c r="S2600" s="1">
        <v>36</v>
      </c>
      <c r="T2600" s="1">
        <v>1</v>
      </c>
      <c r="U2600" s="1">
        <v>8960008</v>
      </c>
      <c r="V2600" s="1">
        <v>0.59621095657348633</v>
      </c>
      <c r="W2600" s="1">
        <v>7.1284666061401367</v>
      </c>
      <c r="X2600" s="1">
        <v>7.1284666061401367</v>
      </c>
    </row>
    <row r="2601" spans="1:24" x14ac:dyDescent="0.35">
      <c r="A2601" s="1">
        <v>370463</v>
      </c>
      <c r="B2601" s="1" t="s">
        <v>2350</v>
      </c>
      <c r="C2601" s="1">
        <v>105259703</v>
      </c>
      <c r="D2601" s="1">
        <v>463</v>
      </c>
      <c r="E2601" s="1" t="s">
        <v>2494</v>
      </c>
      <c r="F2601" s="1" t="s">
        <v>245</v>
      </c>
      <c r="G2601" s="1" t="s">
        <v>289</v>
      </c>
      <c r="H2601" s="1" t="s">
        <v>916</v>
      </c>
      <c r="I2601" s="1">
        <v>1239148.1299999999</v>
      </c>
      <c r="K2601" s="1">
        <v>243953</v>
      </c>
      <c r="L2601" s="1">
        <v>7916529.5</v>
      </c>
      <c r="M2601" s="1">
        <v>0.39518550038337708</v>
      </c>
      <c r="N2601" s="1">
        <v>5.2541871070861816</v>
      </c>
      <c r="O2601" s="1">
        <v>4.4436629861593246E-2</v>
      </c>
      <c r="P2601" s="1">
        <v>3.7194445133209229</v>
      </c>
      <c r="Q2601" s="1">
        <v>0</v>
      </c>
      <c r="S2601" s="1">
        <v>37</v>
      </c>
      <c r="T2601" s="1">
        <v>1</v>
      </c>
      <c r="U2601" s="1">
        <v>9399631</v>
      </c>
      <c r="V2601" s="1">
        <v>0.43962213397026062</v>
      </c>
      <c r="W2601" s="1">
        <v>4.9065022468566895</v>
      </c>
      <c r="X2601" s="1">
        <v>4.9065022468566895</v>
      </c>
    </row>
    <row r="2602" spans="1:24" x14ac:dyDescent="0.35">
      <c r="A2602" s="1">
        <v>380463</v>
      </c>
      <c r="B2602" s="1" t="s">
        <v>2351</v>
      </c>
      <c r="C2602" s="1">
        <v>105259703</v>
      </c>
      <c r="D2602" s="1">
        <v>463</v>
      </c>
      <c r="E2602" s="1" t="s">
        <v>2494</v>
      </c>
      <c r="F2602" s="1" t="s">
        <v>245</v>
      </c>
      <c r="G2602" s="1" t="s">
        <v>289</v>
      </c>
      <c r="H2602" s="1" t="s">
        <v>916</v>
      </c>
      <c r="I2602" s="1">
        <v>1365077</v>
      </c>
      <c r="K2602" s="1">
        <v>452262.03125</v>
      </c>
      <c r="L2602" s="1">
        <v>8080069</v>
      </c>
      <c r="M2602" s="1">
        <v>0.16353949904441833</v>
      </c>
      <c r="N2602" s="1">
        <v>2.0657978057861328</v>
      </c>
      <c r="O2602" s="1">
        <v>0.12592886388301849</v>
      </c>
      <c r="P2602" s="1">
        <v>10.162535667419434</v>
      </c>
      <c r="Q2602" s="1">
        <v>0.20830902457237244</v>
      </c>
      <c r="S2602" s="1">
        <v>38</v>
      </c>
      <c r="T2602" s="1">
        <v>1</v>
      </c>
      <c r="U2602" s="1">
        <v>9897408</v>
      </c>
      <c r="V2602" s="1">
        <v>0.49777737259864807</v>
      </c>
      <c r="W2602" s="1">
        <v>5.2957077026367188</v>
      </c>
      <c r="X2602" s="1">
        <v>5.2957077026367188</v>
      </c>
    </row>
    <row r="2603" spans="1:24" x14ac:dyDescent="0.35">
      <c r="A2603" s="1">
        <v>390463</v>
      </c>
      <c r="B2603" s="1" t="s">
        <v>2352</v>
      </c>
      <c r="C2603" s="1">
        <v>105259703</v>
      </c>
      <c r="D2603" s="1">
        <v>463</v>
      </c>
      <c r="E2603" s="1" t="s">
        <v>2494</v>
      </c>
      <c r="F2603" s="1" t="s">
        <v>245</v>
      </c>
      <c r="G2603" s="1" t="s">
        <v>289</v>
      </c>
      <c r="H2603" s="1" t="s">
        <v>916</v>
      </c>
      <c r="I2603" s="1">
        <v>1386037</v>
      </c>
      <c r="K2603" s="1">
        <v>660462.4375</v>
      </c>
      <c r="L2603" s="1">
        <v>8160674</v>
      </c>
      <c r="M2603" s="1">
        <v>8.0605000257492065E-2</v>
      </c>
      <c r="N2603" s="1">
        <v>0.99757814407348633</v>
      </c>
      <c r="O2603" s="1">
        <v>2.0959999412298203E-2</v>
      </c>
      <c r="P2603" s="1">
        <v>1.5354444980621338</v>
      </c>
      <c r="Q2603" s="1">
        <v>0.20820041000843048</v>
      </c>
      <c r="S2603" s="1">
        <v>39</v>
      </c>
      <c r="T2603" s="1">
        <v>1</v>
      </c>
      <c r="U2603" s="1">
        <v>10207174</v>
      </c>
      <c r="V2603" s="1">
        <v>0.30976539850234985</v>
      </c>
      <c r="W2603" s="1">
        <v>3.1297688484191895</v>
      </c>
      <c r="X2603" s="1">
        <v>3.1297688484191895</v>
      </c>
    </row>
    <row r="2604" spans="1:24" x14ac:dyDescent="0.35">
      <c r="A2604" s="1">
        <v>400463</v>
      </c>
      <c r="B2604" s="1" t="s">
        <v>2353</v>
      </c>
      <c r="C2604" s="1">
        <v>105259703</v>
      </c>
      <c r="D2604" s="1">
        <v>463</v>
      </c>
      <c r="E2604" s="1" t="s">
        <v>2494</v>
      </c>
      <c r="F2604" s="1" t="s">
        <v>245</v>
      </c>
      <c r="G2604" s="1" t="s">
        <v>289</v>
      </c>
      <c r="H2604" s="1" t="s">
        <v>916</v>
      </c>
      <c r="S2604" s="1">
        <v>40</v>
      </c>
      <c r="T2604" s="1">
        <v>1</v>
      </c>
      <c r="U2604" s="1">
        <v>0</v>
      </c>
      <c r="V2604" s="1">
        <v>0</v>
      </c>
      <c r="W2604" s="1">
        <v>-100</v>
      </c>
      <c r="X2604" s="1">
        <v>-100</v>
      </c>
    </row>
    <row r="2605" spans="1:24" x14ac:dyDescent="0.35">
      <c r="A2605" s="1">
        <v>410463</v>
      </c>
      <c r="B2605" s="1" t="s">
        <v>2354</v>
      </c>
      <c r="C2605" s="1">
        <v>105259703</v>
      </c>
      <c r="D2605" s="1">
        <v>463</v>
      </c>
      <c r="E2605" s="1" t="s">
        <v>2494</v>
      </c>
      <c r="F2605" s="1" t="s">
        <v>245</v>
      </c>
      <c r="G2605" s="1" t="s">
        <v>289</v>
      </c>
      <c r="H2605" s="1" t="s">
        <v>916</v>
      </c>
      <c r="S2605" s="1">
        <v>41</v>
      </c>
      <c r="T2605" s="1">
        <v>1</v>
      </c>
      <c r="U2605" s="1">
        <v>0</v>
      </c>
      <c r="V2605" s="1">
        <v>0</v>
      </c>
    </row>
    <row r="2606" spans="1:24" x14ac:dyDescent="0.35">
      <c r="A2606" s="1">
        <v>420463</v>
      </c>
      <c r="B2606" s="1" t="s">
        <v>2355</v>
      </c>
      <c r="C2606" s="1">
        <v>105259703</v>
      </c>
      <c r="D2606" s="1">
        <v>463</v>
      </c>
      <c r="E2606" s="1" t="s">
        <v>2494</v>
      </c>
      <c r="F2606" s="1" t="s">
        <v>245</v>
      </c>
      <c r="G2606" s="1" t="s">
        <v>289</v>
      </c>
      <c r="H2606" s="1" t="s">
        <v>916</v>
      </c>
      <c r="S2606" s="1">
        <v>42</v>
      </c>
      <c r="T2606" s="1">
        <v>1</v>
      </c>
      <c r="U2606" s="1">
        <v>0</v>
      </c>
      <c r="V2606" s="1">
        <v>0</v>
      </c>
    </row>
    <row r="2607" spans="1:24" x14ac:dyDescent="0.35">
      <c r="A2607" s="1">
        <v>430463</v>
      </c>
      <c r="B2607" s="1" t="s">
        <v>2356</v>
      </c>
      <c r="C2607" s="1">
        <v>105259703</v>
      </c>
      <c r="D2607" s="1">
        <v>463</v>
      </c>
      <c r="E2607" s="1" t="s">
        <v>2494</v>
      </c>
      <c r="F2607" s="1" t="s">
        <v>245</v>
      </c>
      <c r="G2607" s="1" t="s">
        <v>289</v>
      </c>
      <c r="H2607" s="1" t="s">
        <v>916</v>
      </c>
      <c r="S2607" s="1">
        <v>43</v>
      </c>
      <c r="T2607" s="1">
        <v>1</v>
      </c>
      <c r="U2607" s="1">
        <v>0</v>
      </c>
      <c r="V2607" s="1">
        <v>0</v>
      </c>
    </row>
    <row r="2608" spans="1:24" x14ac:dyDescent="0.35">
      <c r="A2608" s="1">
        <v>440463</v>
      </c>
      <c r="B2608" s="1" t="s">
        <v>2357</v>
      </c>
      <c r="C2608" s="1">
        <v>105259703</v>
      </c>
      <c r="D2608" s="1">
        <v>463</v>
      </c>
      <c r="E2608" s="1" t="s">
        <v>2494</v>
      </c>
      <c r="F2608" s="1" t="s">
        <v>245</v>
      </c>
      <c r="G2608" s="1" t="s">
        <v>289</v>
      </c>
      <c r="H2608" s="1" t="s">
        <v>916</v>
      </c>
      <c r="S2608" s="1">
        <v>44</v>
      </c>
      <c r="T2608" s="1">
        <v>1</v>
      </c>
      <c r="U2608" s="1">
        <v>0</v>
      </c>
      <c r="V2608" s="1">
        <v>0</v>
      </c>
    </row>
    <row r="2609" spans="1:22" x14ac:dyDescent="0.35">
      <c r="A2609" s="1">
        <v>450463</v>
      </c>
      <c r="B2609" s="1" t="s">
        <v>2358</v>
      </c>
      <c r="C2609" s="1">
        <v>105259703</v>
      </c>
      <c r="D2609" s="1">
        <v>463</v>
      </c>
      <c r="E2609" s="1" t="s">
        <v>2494</v>
      </c>
      <c r="F2609" s="1" t="s">
        <v>245</v>
      </c>
      <c r="G2609" s="1" t="s">
        <v>289</v>
      </c>
      <c r="H2609" s="1" t="s">
        <v>916</v>
      </c>
      <c r="S2609" s="1">
        <v>45</v>
      </c>
      <c r="T2609" s="1">
        <v>1</v>
      </c>
      <c r="U2609" s="1">
        <v>0</v>
      </c>
      <c r="V2609" s="1">
        <v>0</v>
      </c>
    </row>
    <row r="2610" spans="1:22" x14ac:dyDescent="0.35">
      <c r="A2610" s="1">
        <v>460463</v>
      </c>
      <c r="B2610" s="1" t="s">
        <v>2359</v>
      </c>
      <c r="C2610" s="1">
        <v>105259703</v>
      </c>
      <c r="D2610" s="1">
        <v>463</v>
      </c>
      <c r="E2610" s="1" t="s">
        <v>2494</v>
      </c>
      <c r="F2610" s="1" t="s">
        <v>245</v>
      </c>
      <c r="G2610" s="1" t="s">
        <v>289</v>
      </c>
      <c r="H2610" s="1" t="s">
        <v>916</v>
      </c>
      <c r="S2610" s="1">
        <v>46</v>
      </c>
      <c r="T2610" s="1">
        <v>1</v>
      </c>
      <c r="U2610" s="1">
        <v>0</v>
      </c>
      <c r="V2610" s="1">
        <v>0</v>
      </c>
    </row>
    <row r="2611" spans="1:22" x14ac:dyDescent="0.35">
      <c r="A2611" s="1">
        <v>470463</v>
      </c>
      <c r="B2611" s="1" t="s">
        <v>2360</v>
      </c>
      <c r="C2611" s="1">
        <v>105259703</v>
      </c>
      <c r="D2611" s="1">
        <v>463</v>
      </c>
      <c r="E2611" s="1" t="s">
        <v>2494</v>
      </c>
      <c r="F2611" s="1" t="s">
        <v>245</v>
      </c>
      <c r="G2611" s="1" t="s">
        <v>289</v>
      </c>
      <c r="H2611" s="1" t="s">
        <v>916</v>
      </c>
      <c r="S2611" s="1">
        <v>47</v>
      </c>
      <c r="T2611" s="1">
        <v>1</v>
      </c>
      <c r="U2611" s="1">
        <v>0</v>
      </c>
      <c r="V2611" s="1">
        <v>0</v>
      </c>
    </row>
    <row r="2612" spans="1:22" x14ac:dyDescent="0.35">
      <c r="A2612" s="1">
        <v>480463</v>
      </c>
      <c r="B2612" s="1" t="s">
        <v>2361</v>
      </c>
      <c r="C2612" s="1">
        <v>105259703</v>
      </c>
      <c r="D2612" s="1">
        <v>463</v>
      </c>
      <c r="E2612" s="1" t="s">
        <v>2494</v>
      </c>
      <c r="F2612" s="1" t="s">
        <v>245</v>
      </c>
      <c r="G2612" s="1" t="s">
        <v>289</v>
      </c>
      <c r="H2612" s="1" t="s">
        <v>916</v>
      </c>
      <c r="S2612" s="1">
        <v>48</v>
      </c>
      <c r="T2612" s="1">
        <v>1</v>
      </c>
      <c r="U2612" s="1">
        <v>0</v>
      </c>
      <c r="V2612" s="1">
        <v>0</v>
      </c>
    </row>
    <row r="2613" spans="1:22" x14ac:dyDescent="0.35">
      <c r="A2613" s="1">
        <v>250573</v>
      </c>
      <c r="B2613" s="1" t="s">
        <v>2364</v>
      </c>
      <c r="C2613" s="1">
        <v>105628007</v>
      </c>
      <c r="D2613" s="1">
        <v>573</v>
      </c>
      <c r="E2613" s="1" t="s">
        <v>48</v>
      </c>
      <c r="F2613" s="1" t="s">
        <v>48</v>
      </c>
      <c r="G2613" s="1" t="s">
        <v>48</v>
      </c>
      <c r="H2613" s="1" t="s">
        <v>48</v>
      </c>
      <c r="S2613" s="1">
        <v>25</v>
      </c>
      <c r="T2613" s="1">
        <v>2</v>
      </c>
      <c r="U2613" s="1">
        <v>0</v>
      </c>
      <c r="V2613" s="1">
        <v>0</v>
      </c>
    </row>
    <row r="2614" spans="1:22" x14ac:dyDescent="0.35">
      <c r="A2614" s="1">
        <v>260573</v>
      </c>
      <c r="B2614" s="1" t="s">
        <v>2365</v>
      </c>
      <c r="C2614" s="1">
        <v>105628007</v>
      </c>
      <c r="D2614" s="1">
        <v>573</v>
      </c>
      <c r="E2614" s="1" t="s">
        <v>48</v>
      </c>
      <c r="F2614" s="1" t="s">
        <v>48</v>
      </c>
      <c r="G2614" s="1" t="s">
        <v>48</v>
      </c>
      <c r="H2614" s="1" t="s">
        <v>48</v>
      </c>
      <c r="S2614" s="1">
        <v>26</v>
      </c>
      <c r="T2614" s="1">
        <v>2</v>
      </c>
      <c r="U2614" s="1">
        <v>0</v>
      </c>
      <c r="V2614" s="1">
        <v>0</v>
      </c>
    </row>
    <row r="2615" spans="1:22" x14ac:dyDescent="0.35">
      <c r="A2615" s="1">
        <v>270573</v>
      </c>
      <c r="B2615" s="1" t="s">
        <v>2366</v>
      </c>
      <c r="C2615" s="1">
        <v>105628007</v>
      </c>
      <c r="D2615" s="1">
        <v>573</v>
      </c>
      <c r="E2615" s="1" t="s">
        <v>48</v>
      </c>
      <c r="F2615" s="1" t="s">
        <v>48</v>
      </c>
      <c r="G2615" s="1" t="s">
        <v>48</v>
      </c>
      <c r="H2615" s="1" t="s">
        <v>48</v>
      </c>
      <c r="S2615" s="1">
        <v>27</v>
      </c>
      <c r="T2615" s="1">
        <v>2</v>
      </c>
      <c r="U2615" s="1">
        <v>0</v>
      </c>
      <c r="V2615" s="1">
        <v>0</v>
      </c>
    </row>
    <row r="2616" spans="1:22" x14ac:dyDescent="0.35">
      <c r="A2616" s="1">
        <v>280573</v>
      </c>
      <c r="B2616" s="1" t="s">
        <v>2367</v>
      </c>
      <c r="C2616" s="1">
        <v>105628007</v>
      </c>
      <c r="D2616" s="1">
        <v>573</v>
      </c>
      <c r="E2616" s="1" t="s">
        <v>48</v>
      </c>
      <c r="F2616" s="1" t="s">
        <v>48</v>
      </c>
      <c r="G2616" s="1" t="s">
        <v>48</v>
      </c>
      <c r="H2616" s="1" t="s">
        <v>48</v>
      </c>
      <c r="S2616" s="1">
        <v>28</v>
      </c>
      <c r="T2616" s="1">
        <v>2</v>
      </c>
      <c r="U2616" s="1">
        <v>0</v>
      </c>
      <c r="V2616" s="1">
        <v>0</v>
      </c>
    </row>
    <row r="2617" spans="1:22" x14ac:dyDescent="0.35">
      <c r="A2617" s="1">
        <v>290573</v>
      </c>
      <c r="B2617" s="1" t="s">
        <v>2341</v>
      </c>
      <c r="C2617" s="1">
        <v>105628007</v>
      </c>
      <c r="D2617" s="1">
        <v>573</v>
      </c>
      <c r="E2617" s="1" t="s">
        <v>2495</v>
      </c>
      <c r="F2617" s="1" t="s">
        <v>245</v>
      </c>
      <c r="G2617" s="1" t="s">
        <v>556</v>
      </c>
      <c r="H2617" s="1" t="s">
        <v>2369</v>
      </c>
      <c r="S2617" s="1">
        <v>29</v>
      </c>
      <c r="T2617" s="1">
        <v>2</v>
      </c>
      <c r="U2617" s="1">
        <v>0</v>
      </c>
      <c r="V2617" s="1">
        <v>0</v>
      </c>
    </row>
    <row r="2618" spans="1:22" x14ac:dyDescent="0.35">
      <c r="A2618" s="1">
        <v>300573</v>
      </c>
      <c r="B2618" s="1" t="s">
        <v>2343</v>
      </c>
      <c r="C2618" s="1">
        <v>105628007</v>
      </c>
      <c r="D2618" s="1">
        <v>573</v>
      </c>
      <c r="E2618" s="1" t="s">
        <v>2495</v>
      </c>
      <c r="F2618" s="1" t="s">
        <v>245</v>
      </c>
      <c r="G2618" s="1" t="s">
        <v>556</v>
      </c>
      <c r="H2618" s="1" t="s">
        <v>2369</v>
      </c>
      <c r="S2618" s="1">
        <v>30</v>
      </c>
      <c r="T2618" s="1">
        <v>2</v>
      </c>
      <c r="U2618" s="1">
        <v>0</v>
      </c>
      <c r="V2618" s="1">
        <v>0</v>
      </c>
    </row>
    <row r="2619" spans="1:22" x14ac:dyDescent="0.35">
      <c r="A2619" s="1">
        <v>310573</v>
      </c>
      <c r="B2619" s="1" t="s">
        <v>2344</v>
      </c>
      <c r="C2619" s="1">
        <v>105628007</v>
      </c>
      <c r="D2619" s="1">
        <v>573</v>
      </c>
      <c r="E2619" s="1" t="s">
        <v>2495</v>
      </c>
      <c r="F2619" s="1" t="s">
        <v>245</v>
      </c>
      <c r="G2619" s="1" t="s">
        <v>556</v>
      </c>
      <c r="H2619" s="1" t="s">
        <v>2369</v>
      </c>
      <c r="S2619" s="1">
        <v>31</v>
      </c>
      <c r="T2619" s="1">
        <v>2</v>
      </c>
      <c r="U2619" s="1">
        <v>0</v>
      </c>
      <c r="V2619" s="1">
        <v>0</v>
      </c>
    </row>
    <row r="2620" spans="1:22" x14ac:dyDescent="0.35">
      <c r="A2620" s="1">
        <v>320573</v>
      </c>
      <c r="B2620" s="1" t="s">
        <v>2345</v>
      </c>
      <c r="C2620" s="1">
        <v>105628007</v>
      </c>
      <c r="D2620" s="1">
        <v>573</v>
      </c>
      <c r="E2620" s="1" t="s">
        <v>2495</v>
      </c>
      <c r="F2620" s="1" t="s">
        <v>245</v>
      </c>
      <c r="G2620" s="1" t="s">
        <v>556</v>
      </c>
      <c r="H2620" s="1" t="s">
        <v>2369</v>
      </c>
      <c r="S2620" s="1">
        <v>32</v>
      </c>
      <c r="T2620" s="1">
        <v>2</v>
      </c>
      <c r="U2620" s="1">
        <v>0</v>
      </c>
      <c r="V2620" s="1">
        <v>0</v>
      </c>
    </row>
    <row r="2621" spans="1:22" x14ac:dyDescent="0.35">
      <c r="A2621" s="1">
        <v>330573</v>
      </c>
      <c r="B2621" s="1" t="s">
        <v>2346</v>
      </c>
      <c r="C2621" s="1">
        <v>105628007</v>
      </c>
      <c r="D2621" s="1">
        <v>573</v>
      </c>
      <c r="E2621" s="1" t="s">
        <v>2495</v>
      </c>
      <c r="F2621" s="1" t="s">
        <v>245</v>
      </c>
      <c r="G2621" s="1" t="s">
        <v>556</v>
      </c>
      <c r="H2621" s="1" t="s">
        <v>2369</v>
      </c>
      <c r="S2621" s="1">
        <v>33</v>
      </c>
      <c r="T2621" s="1">
        <v>2</v>
      </c>
      <c r="U2621" s="1">
        <v>0</v>
      </c>
      <c r="V2621" s="1">
        <v>0</v>
      </c>
    </row>
    <row r="2622" spans="1:22" x14ac:dyDescent="0.35">
      <c r="A2622" s="1">
        <v>340573</v>
      </c>
      <c r="B2622" s="1" t="s">
        <v>2347</v>
      </c>
      <c r="C2622" s="1">
        <v>105628007</v>
      </c>
      <c r="D2622" s="1">
        <v>573</v>
      </c>
      <c r="E2622" s="1" t="s">
        <v>2495</v>
      </c>
      <c r="F2622" s="1" t="s">
        <v>245</v>
      </c>
      <c r="G2622" s="1" t="s">
        <v>556</v>
      </c>
      <c r="H2622" s="1" t="s">
        <v>2369</v>
      </c>
      <c r="S2622" s="1">
        <v>34</v>
      </c>
      <c r="T2622" s="1">
        <v>2</v>
      </c>
      <c r="U2622" s="1">
        <v>0</v>
      </c>
      <c r="V2622" s="1">
        <v>0</v>
      </c>
    </row>
    <row r="2623" spans="1:22" x14ac:dyDescent="0.35">
      <c r="A2623" s="1">
        <v>350573</v>
      </c>
      <c r="B2623" s="1" t="s">
        <v>2348</v>
      </c>
      <c r="C2623" s="1">
        <v>105628007</v>
      </c>
      <c r="D2623" s="1">
        <v>573</v>
      </c>
      <c r="E2623" s="1" t="s">
        <v>2495</v>
      </c>
      <c r="F2623" s="1" t="s">
        <v>245</v>
      </c>
      <c r="G2623" s="1" t="s">
        <v>556</v>
      </c>
      <c r="H2623" s="1" t="s">
        <v>2369</v>
      </c>
      <c r="S2623" s="1">
        <v>35</v>
      </c>
      <c r="T2623" s="1">
        <v>2</v>
      </c>
      <c r="U2623" s="1">
        <v>0</v>
      </c>
      <c r="V2623" s="1">
        <v>0</v>
      </c>
    </row>
    <row r="2624" spans="1:22" x14ac:dyDescent="0.35">
      <c r="A2624" s="1">
        <v>360573</v>
      </c>
      <c r="B2624" s="1" t="s">
        <v>2349</v>
      </c>
      <c r="C2624" s="1">
        <v>105628007</v>
      </c>
      <c r="D2624" s="1">
        <v>573</v>
      </c>
      <c r="E2624" s="1" t="s">
        <v>2495</v>
      </c>
      <c r="F2624" s="1" t="s">
        <v>245</v>
      </c>
      <c r="G2624" s="1" t="s">
        <v>556</v>
      </c>
      <c r="H2624" s="1" t="s">
        <v>2369</v>
      </c>
      <c r="S2624" s="1">
        <v>36</v>
      </c>
      <c r="T2624" s="1">
        <v>2</v>
      </c>
      <c r="U2624" s="1">
        <v>0</v>
      </c>
      <c r="V2624" s="1">
        <v>0</v>
      </c>
    </row>
    <row r="2625" spans="1:24" x14ac:dyDescent="0.35">
      <c r="A2625" s="1">
        <v>370573</v>
      </c>
      <c r="B2625" s="1" t="s">
        <v>2350</v>
      </c>
      <c r="C2625" s="1">
        <v>105628007</v>
      </c>
      <c r="D2625" s="1">
        <v>573</v>
      </c>
      <c r="E2625" s="1" t="s">
        <v>2495</v>
      </c>
      <c r="F2625" s="1" t="s">
        <v>245</v>
      </c>
      <c r="G2625" s="1" t="s">
        <v>556</v>
      </c>
      <c r="H2625" s="1" t="s">
        <v>2369</v>
      </c>
      <c r="S2625" s="1">
        <v>37</v>
      </c>
      <c r="T2625" s="1">
        <v>2</v>
      </c>
      <c r="U2625" s="1">
        <v>0</v>
      </c>
      <c r="V2625" s="1">
        <v>0</v>
      </c>
    </row>
    <row r="2626" spans="1:24" x14ac:dyDescent="0.35">
      <c r="A2626" s="1">
        <v>380573</v>
      </c>
      <c r="B2626" s="1" t="s">
        <v>2351</v>
      </c>
      <c r="C2626" s="1">
        <v>105628007</v>
      </c>
      <c r="D2626" s="1">
        <v>573</v>
      </c>
      <c r="E2626" s="1" t="s">
        <v>2495</v>
      </c>
      <c r="F2626" s="1" t="s">
        <v>245</v>
      </c>
      <c r="G2626" s="1" t="s">
        <v>556</v>
      </c>
      <c r="H2626" s="1" t="s">
        <v>2369</v>
      </c>
      <c r="J2626" s="1">
        <v>579353</v>
      </c>
      <c r="S2626" s="1">
        <v>38</v>
      </c>
      <c r="T2626" s="1">
        <v>2</v>
      </c>
      <c r="U2626" s="1">
        <v>579353</v>
      </c>
      <c r="V2626" s="1">
        <v>0</v>
      </c>
    </row>
    <row r="2627" spans="1:24" x14ac:dyDescent="0.35">
      <c r="A2627" s="1">
        <v>390573</v>
      </c>
      <c r="B2627" s="1" t="s">
        <v>2352</v>
      </c>
      <c r="C2627" s="1">
        <v>105628007</v>
      </c>
      <c r="D2627" s="1">
        <v>573</v>
      </c>
      <c r="E2627" s="1" t="s">
        <v>2495</v>
      </c>
      <c r="F2627" s="1" t="s">
        <v>245</v>
      </c>
      <c r="G2627" s="1" t="s">
        <v>556</v>
      </c>
      <c r="H2627" s="1" t="s">
        <v>2369</v>
      </c>
      <c r="J2627" s="1">
        <v>639762</v>
      </c>
      <c r="R2627" s="1">
        <v>6.0408998280763626E-2</v>
      </c>
      <c r="S2627" s="1">
        <v>39</v>
      </c>
      <c r="T2627" s="1">
        <v>2</v>
      </c>
      <c r="U2627" s="1">
        <v>639762</v>
      </c>
      <c r="V2627" s="1">
        <v>6.0408998280763626E-2</v>
      </c>
      <c r="W2627" s="1">
        <v>10.426976203918457</v>
      </c>
      <c r="X2627" s="1">
        <v>10.426976203918457</v>
      </c>
    </row>
    <row r="2628" spans="1:24" x14ac:dyDescent="0.35">
      <c r="A2628" s="1">
        <v>400573</v>
      </c>
      <c r="B2628" s="1" t="s">
        <v>2353</v>
      </c>
      <c r="C2628" s="1">
        <v>105628007</v>
      </c>
      <c r="D2628" s="1">
        <v>573</v>
      </c>
      <c r="E2628" s="1" t="s">
        <v>48</v>
      </c>
      <c r="F2628" s="1" t="s">
        <v>48</v>
      </c>
      <c r="G2628" s="1" t="s">
        <v>48</v>
      </c>
      <c r="H2628" s="1" t="s">
        <v>48</v>
      </c>
      <c r="S2628" s="1">
        <v>40</v>
      </c>
      <c r="T2628" s="1">
        <v>2</v>
      </c>
      <c r="U2628" s="1">
        <v>0</v>
      </c>
      <c r="V2628" s="1">
        <v>0</v>
      </c>
      <c r="W2628" s="1">
        <v>-100</v>
      </c>
      <c r="X2628" s="1">
        <v>-100</v>
      </c>
    </row>
    <row r="2629" spans="1:24" x14ac:dyDescent="0.35">
      <c r="A2629" s="1">
        <v>410573</v>
      </c>
      <c r="B2629" s="1" t="s">
        <v>2354</v>
      </c>
      <c r="C2629" s="1">
        <v>105628007</v>
      </c>
      <c r="D2629" s="1">
        <v>573</v>
      </c>
      <c r="E2629" s="1" t="s">
        <v>48</v>
      </c>
      <c r="F2629" s="1" t="s">
        <v>48</v>
      </c>
      <c r="G2629" s="1" t="s">
        <v>48</v>
      </c>
      <c r="H2629" s="1" t="s">
        <v>48</v>
      </c>
      <c r="S2629" s="1">
        <v>41</v>
      </c>
      <c r="T2629" s="1">
        <v>2</v>
      </c>
      <c r="U2629" s="1">
        <v>0</v>
      </c>
      <c r="V2629" s="1">
        <v>0</v>
      </c>
    </row>
    <row r="2630" spans="1:24" x14ac:dyDescent="0.35">
      <c r="A2630" s="1">
        <v>420573</v>
      </c>
      <c r="B2630" s="1" t="s">
        <v>2355</v>
      </c>
      <c r="C2630" s="1">
        <v>105628007</v>
      </c>
      <c r="D2630" s="1">
        <v>573</v>
      </c>
      <c r="E2630" s="1" t="s">
        <v>48</v>
      </c>
      <c r="F2630" s="1" t="s">
        <v>48</v>
      </c>
      <c r="G2630" s="1" t="s">
        <v>48</v>
      </c>
      <c r="H2630" s="1" t="s">
        <v>48</v>
      </c>
      <c r="S2630" s="1">
        <v>42</v>
      </c>
      <c r="T2630" s="1">
        <v>2</v>
      </c>
      <c r="U2630" s="1">
        <v>0</v>
      </c>
      <c r="V2630" s="1">
        <v>0</v>
      </c>
    </row>
    <row r="2631" spans="1:24" x14ac:dyDescent="0.35">
      <c r="A2631" s="1">
        <v>430573</v>
      </c>
      <c r="B2631" s="1" t="s">
        <v>2356</v>
      </c>
      <c r="C2631" s="1">
        <v>105628007</v>
      </c>
      <c r="D2631" s="1">
        <v>573</v>
      </c>
      <c r="E2631" s="1" t="s">
        <v>48</v>
      </c>
      <c r="F2631" s="1" t="s">
        <v>48</v>
      </c>
      <c r="G2631" s="1" t="s">
        <v>48</v>
      </c>
      <c r="H2631" s="1" t="s">
        <v>48</v>
      </c>
      <c r="S2631" s="1">
        <v>43</v>
      </c>
      <c r="T2631" s="1">
        <v>2</v>
      </c>
      <c r="U2631" s="1">
        <v>0</v>
      </c>
      <c r="V2631" s="1">
        <v>0</v>
      </c>
    </row>
    <row r="2632" spans="1:24" x14ac:dyDescent="0.35">
      <c r="A2632" s="1">
        <v>440573</v>
      </c>
      <c r="B2632" s="1" t="s">
        <v>2357</v>
      </c>
      <c r="C2632" s="1">
        <v>105628007</v>
      </c>
      <c r="D2632" s="1">
        <v>573</v>
      </c>
      <c r="E2632" s="1" t="s">
        <v>48</v>
      </c>
      <c r="F2632" s="1" t="s">
        <v>48</v>
      </c>
      <c r="G2632" s="1" t="s">
        <v>48</v>
      </c>
      <c r="H2632" s="1" t="s">
        <v>48</v>
      </c>
      <c r="S2632" s="1">
        <v>44</v>
      </c>
      <c r="T2632" s="1">
        <v>2</v>
      </c>
      <c r="U2632" s="1">
        <v>0</v>
      </c>
      <c r="V2632" s="1">
        <v>0</v>
      </c>
    </row>
    <row r="2633" spans="1:24" x14ac:dyDescent="0.35">
      <c r="A2633" s="1">
        <v>450573</v>
      </c>
      <c r="B2633" s="1" t="s">
        <v>2358</v>
      </c>
      <c r="C2633" s="1">
        <v>105628007</v>
      </c>
      <c r="D2633" s="1">
        <v>573</v>
      </c>
      <c r="E2633" s="1" t="s">
        <v>48</v>
      </c>
      <c r="F2633" s="1" t="s">
        <v>48</v>
      </c>
      <c r="G2633" s="1" t="s">
        <v>48</v>
      </c>
      <c r="H2633" s="1" t="s">
        <v>48</v>
      </c>
      <c r="S2633" s="1">
        <v>45</v>
      </c>
      <c r="T2633" s="1">
        <v>2</v>
      </c>
      <c r="U2633" s="1">
        <v>0</v>
      </c>
      <c r="V2633" s="1">
        <v>0</v>
      </c>
    </row>
    <row r="2634" spans="1:24" x14ac:dyDescent="0.35">
      <c r="A2634" s="1">
        <v>460573</v>
      </c>
      <c r="B2634" s="1" t="s">
        <v>2359</v>
      </c>
      <c r="C2634" s="1">
        <v>105628007</v>
      </c>
      <c r="D2634" s="1">
        <v>573</v>
      </c>
      <c r="E2634" s="1" t="s">
        <v>48</v>
      </c>
      <c r="F2634" s="1" t="s">
        <v>48</v>
      </c>
      <c r="G2634" s="1" t="s">
        <v>48</v>
      </c>
      <c r="H2634" s="1" t="s">
        <v>48</v>
      </c>
      <c r="S2634" s="1">
        <v>46</v>
      </c>
      <c r="T2634" s="1">
        <v>2</v>
      </c>
      <c r="U2634" s="1">
        <v>0</v>
      </c>
      <c r="V2634" s="1">
        <v>0</v>
      </c>
    </row>
    <row r="2635" spans="1:24" x14ac:dyDescent="0.35">
      <c r="A2635" s="1">
        <v>470573</v>
      </c>
      <c r="B2635" s="1" t="s">
        <v>2360</v>
      </c>
      <c r="C2635" s="1">
        <v>105628007</v>
      </c>
      <c r="D2635" s="1">
        <v>573</v>
      </c>
      <c r="E2635" s="1" t="s">
        <v>48</v>
      </c>
      <c r="F2635" s="1" t="s">
        <v>48</v>
      </c>
      <c r="G2635" s="1" t="s">
        <v>48</v>
      </c>
      <c r="H2635" s="1" t="s">
        <v>48</v>
      </c>
      <c r="S2635" s="1">
        <v>47</v>
      </c>
      <c r="T2635" s="1">
        <v>2</v>
      </c>
      <c r="U2635" s="1">
        <v>0</v>
      </c>
      <c r="V2635" s="1">
        <v>0</v>
      </c>
    </row>
    <row r="2636" spans="1:24" x14ac:dyDescent="0.35">
      <c r="A2636" s="1">
        <v>290459</v>
      </c>
      <c r="B2636" s="1" t="s">
        <v>2341</v>
      </c>
      <c r="C2636" s="1">
        <v>105628302</v>
      </c>
      <c r="D2636" s="1">
        <v>459</v>
      </c>
      <c r="E2636" s="1" t="s">
        <v>2496</v>
      </c>
      <c r="F2636" s="1" t="s">
        <v>245</v>
      </c>
      <c r="G2636" s="1" t="s">
        <v>556</v>
      </c>
      <c r="H2636" s="1" t="s">
        <v>916</v>
      </c>
      <c r="I2636" s="1">
        <v>4050953.91</v>
      </c>
      <c r="J2636" s="1">
        <v>277638.48</v>
      </c>
      <c r="K2636" s="1">
        <v>987960.25</v>
      </c>
      <c r="L2636" s="1">
        <v>24562950</v>
      </c>
      <c r="S2636" s="1">
        <v>29</v>
      </c>
      <c r="T2636" s="1">
        <v>1</v>
      </c>
      <c r="U2636" s="1">
        <v>29879502</v>
      </c>
      <c r="V2636" s="1">
        <v>0</v>
      </c>
    </row>
    <row r="2637" spans="1:24" x14ac:dyDescent="0.35">
      <c r="A2637" s="1">
        <v>300459</v>
      </c>
      <c r="B2637" s="1" t="s">
        <v>2343</v>
      </c>
      <c r="C2637" s="1">
        <v>105628302</v>
      </c>
      <c r="D2637" s="1">
        <v>459</v>
      </c>
      <c r="E2637" s="1" t="s">
        <v>2496</v>
      </c>
      <c r="F2637" s="1" t="s">
        <v>245</v>
      </c>
      <c r="G2637" s="1" t="s">
        <v>556</v>
      </c>
      <c r="H2637" s="1" t="s">
        <v>916</v>
      </c>
      <c r="I2637" s="1">
        <v>4088315</v>
      </c>
      <c r="J2637" s="1">
        <v>375945.64</v>
      </c>
      <c r="K2637" s="1">
        <v>1058716</v>
      </c>
      <c r="L2637" s="1">
        <v>25065862</v>
      </c>
      <c r="M2637" s="1">
        <v>0.50291198492050171</v>
      </c>
      <c r="N2637" s="1">
        <v>2.0474414825439453</v>
      </c>
      <c r="O2637" s="1">
        <v>3.7361089140176773E-2</v>
      </c>
      <c r="P2637" s="1">
        <v>0.92227882146835327</v>
      </c>
      <c r="Q2637" s="1">
        <v>7.0755749940872192E-2</v>
      </c>
      <c r="R2637" s="1">
        <v>9.8307162523269653E-2</v>
      </c>
      <c r="S2637" s="1">
        <v>30</v>
      </c>
      <c r="T2637" s="1">
        <v>1</v>
      </c>
      <c r="U2637" s="1">
        <v>30588838</v>
      </c>
      <c r="V2637" s="1">
        <v>0.70933598279953003</v>
      </c>
      <c r="W2637" s="1">
        <v>2.3739886283874512</v>
      </c>
      <c r="X2637" s="1">
        <v>2.3739886283874512</v>
      </c>
    </row>
    <row r="2638" spans="1:24" x14ac:dyDescent="0.35">
      <c r="A2638" s="1">
        <v>310459</v>
      </c>
      <c r="B2638" s="1" t="s">
        <v>2344</v>
      </c>
      <c r="C2638" s="1">
        <v>105628302</v>
      </c>
      <c r="D2638" s="1">
        <v>459</v>
      </c>
      <c r="E2638" s="1" t="s">
        <v>2496</v>
      </c>
      <c r="F2638" s="1" t="s">
        <v>245</v>
      </c>
      <c r="G2638" s="1" t="s">
        <v>556</v>
      </c>
      <c r="H2638" s="1" t="s">
        <v>916</v>
      </c>
      <c r="I2638" s="1">
        <v>4186275.44</v>
      </c>
      <c r="J2638" s="1">
        <v>329027.03999999998</v>
      </c>
      <c r="K2638" s="1">
        <v>1023439</v>
      </c>
      <c r="L2638" s="1">
        <v>25261460</v>
      </c>
      <c r="M2638" s="1">
        <v>0.19559800624847412</v>
      </c>
      <c r="N2638" s="1">
        <v>0.78033620119094849</v>
      </c>
      <c r="O2638" s="1">
        <v>9.7960442304611206E-2</v>
      </c>
      <c r="P2638" s="1">
        <v>2.3961079120635986</v>
      </c>
      <c r="Q2638" s="1">
        <v>-3.5277001559734344E-2</v>
      </c>
      <c r="R2638" s="1">
        <v>-4.6918600797653198E-2</v>
      </c>
      <c r="S2638" s="1">
        <v>31</v>
      </c>
      <c r="T2638" s="1">
        <v>1</v>
      </c>
      <c r="U2638" s="1">
        <v>30800202</v>
      </c>
      <c r="V2638" s="1">
        <v>0.21136283874511719</v>
      </c>
      <c r="W2638" s="1">
        <v>0.69098407030105591</v>
      </c>
      <c r="X2638" s="1">
        <v>0.69098407030105591</v>
      </c>
    </row>
    <row r="2639" spans="1:24" x14ac:dyDescent="0.35">
      <c r="A2639" s="1">
        <v>320459</v>
      </c>
      <c r="B2639" s="1" t="s">
        <v>2345</v>
      </c>
      <c r="C2639" s="1">
        <v>105628302</v>
      </c>
      <c r="D2639" s="1">
        <v>459</v>
      </c>
      <c r="E2639" s="1" t="s">
        <v>2496</v>
      </c>
      <c r="F2639" s="1" t="s">
        <v>245</v>
      </c>
      <c r="G2639" s="1" t="s">
        <v>556</v>
      </c>
      <c r="H2639" s="1" t="s">
        <v>916</v>
      </c>
      <c r="I2639" s="1">
        <v>4210311.7699999996</v>
      </c>
      <c r="J2639" s="1">
        <v>408895.11</v>
      </c>
      <c r="K2639" s="1">
        <v>1023439</v>
      </c>
      <c r="L2639" s="1">
        <v>25498740</v>
      </c>
      <c r="M2639" s="1">
        <v>0.23727999627590179</v>
      </c>
      <c r="N2639" s="1">
        <v>0.93929648399353027</v>
      </c>
      <c r="O2639" s="1">
        <v>2.4036329239606857E-2</v>
      </c>
      <c r="P2639" s="1">
        <v>0.5741698145866394</v>
      </c>
      <c r="Q2639" s="1">
        <v>0</v>
      </c>
      <c r="R2639" s="1">
        <v>7.9868070781230927E-2</v>
      </c>
      <c r="S2639" s="1">
        <v>32</v>
      </c>
      <c r="T2639" s="1">
        <v>1</v>
      </c>
      <c r="U2639" s="1">
        <v>31141386</v>
      </c>
      <c r="V2639" s="1">
        <v>0.34118437767028809</v>
      </c>
      <c r="W2639" s="1">
        <v>1.1077330112457275</v>
      </c>
      <c r="X2639" s="1">
        <v>1.1077330112457275</v>
      </c>
    </row>
    <row r="2640" spans="1:24" x14ac:dyDescent="0.35">
      <c r="A2640" s="1">
        <v>330459</v>
      </c>
      <c r="B2640" s="1" t="s">
        <v>2346</v>
      </c>
      <c r="C2640" s="1">
        <v>105628302</v>
      </c>
      <c r="D2640" s="1">
        <v>459</v>
      </c>
      <c r="E2640" s="1" t="s">
        <v>2496</v>
      </c>
      <c r="F2640" s="1" t="s">
        <v>245</v>
      </c>
      <c r="G2640" s="1" t="s">
        <v>556</v>
      </c>
      <c r="H2640" s="1" t="s">
        <v>916</v>
      </c>
      <c r="I2640" s="1">
        <v>4315497.3</v>
      </c>
      <c r="J2640" s="1">
        <v>414742.06</v>
      </c>
      <c r="K2640" s="1">
        <v>1023439</v>
      </c>
      <c r="L2640" s="1">
        <v>25863764</v>
      </c>
      <c r="M2640" s="1">
        <v>0.36502400040626526</v>
      </c>
      <c r="N2640" s="1">
        <v>1.431537389755249</v>
      </c>
      <c r="O2640" s="1">
        <v>0.10518553107976913</v>
      </c>
      <c r="P2640" s="1">
        <v>2.4982836246490479</v>
      </c>
      <c r="Q2640" s="1">
        <v>0</v>
      </c>
      <c r="R2640" s="1">
        <v>5.8469502255320549E-3</v>
      </c>
      <c r="S2640" s="1">
        <v>33</v>
      </c>
      <c r="T2640" s="1">
        <v>1</v>
      </c>
      <c r="U2640" s="1">
        <v>31617442</v>
      </c>
      <c r="V2640" s="1">
        <v>0.47605648636817932</v>
      </c>
      <c r="W2640" s="1">
        <v>1.528692364692688</v>
      </c>
      <c r="X2640" s="1">
        <v>1.528692364692688</v>
      </c>
    </row>
    <row r="2641" spans="1:24" x14ac:dyDescent="0.35">
      <c r="A2641" s="1">
        <v>340459</v>
      </c>
      <c r="B2641" s="1" t="s">
        <v>2347</v>
      </c>
      <c r="C2641" s="1">
        <v>105628302</v>
      </c>
      <c r="D2641" s="1">
        <v>459</v>
      </c>
      <c r="E2641" s="1" t="s">
        <v>2496</v>
      </c>
      <c r="F2641" s="1" t="s">
        <v>245</v>
      </c>
      <c r="G2641" s="1" t="s">
        <v>556</v>
      </c>
      <c r="H2641" s="1" t="s">
        <v>916</v>
      </c>
      <c r="I2641" s="1">
        <v>4349489.5199999996</v>
      </c>
      <c r="J2641" s="1">
        <v>390939.42</v>
      </c>
      <c r="K2641" s="1">
        <v>1023439</v>
      </c>
      <c r="L2641" s="1">
        <v>25863746</v>
      </c>
      <c r="M2641" s="1">
        <v>-1.8000000636675395E-5</v>
      </c>
      <c r="N2641" s="1">
        <v>-6.9595436798408628E-5</v>
      </c>
      <c r="O2641" s="1">
        <v>3.3992219716310501E-2</v>
      </c>
      <c r="P2641" s="1">
        <v>0.78767794370651245</v>
      </c>
      <c r="Q2641" s="1">
        <v>0</v>
      </c>
      <c r="R2641" s="1">
        <v>-2.3802639916539192E-2</v>
      </c>
      <c r="S2641" s="1">
        <v>34</v>
      </c>
      <c r="T2641" s="1">
        <v>1</v>
      </c>
      <c r="U2641" s="1">
        <v>31627614</v>
      </c>
      <c r="V2641" s="1">
        <v>1.0171580128371716E-2</v>
      </c>
      <c r="W2641" s="1">
        <v>3.2172117382287979E-2</v>
      </c>
      <c r="X2641" s="1">
        <v>3.2172117382287979E-2</v>
      </c>
    </row>
    <row r="2642" spans="1:24" x14ac:dyDescent="0.35">
      <c r="A2642" s="1">
        <v>350459</v>
      </c>
      <c r="B2642" s="1" t="s">
        <v>2348</v>
      </c>
      <c r="C2642" s="1">
        <v>105628302</v>
      </c>
      <c r="D2642" s="1">
        <v>459</v>
      </c>
      <c r="E2642" s="1" t="s">
        <v>2496</v>
      </c>
      <c r="F2642" s="1" t="s">
        <v>245</v>
      </c>
      <c r="G2642" s="1" t="s">
        <v>556</v>
      </c>
      <c r="H2642" s="1" t="s">
        <v>916</v>
      </c>
      <c r="I2642" s="1">
        <v>4737599.4000000004</v>
      </c>
      <c r="J2642" s="1">
        <v>369029</v>
      </c>
      <c r="K2642" s="1">
        <v>1023439</v>
      </c>
      <c r="L2642" s="1">
        <v>26298870</v>
      </c>
      <c r="M2642" s="1">
        <v>0.43512400984764099</v>
      </c>
      <c r="N2642" s="1">
        <v>1.6823704242706299</v>
      </c>
      <c r="O2642" s="1">
        <v>0.38810989260673523</v>
      </c>
      <c r="P2642" s="1">
        <v>8.9231138229370117</v>
      </c>
      <c r="Q2642" s="1">
        <v>0</v>
      </c>
      <c r="R2642" s="1">
        <v>-2.1910419687628746E-2</v>
      </c>
      <c r="S2642" s="1">
        <v>35</v>
      </c>
      <c r="T2642" s="1">
        <v>1</v>
      </c>
      <c r="U2642" s="1">
        <v>32428938</v>
      </c>
      <c r="V2642" s="1">
        <v>0.80132347345352173</v>
      </c>
      <c r="W2642" s="1">
        <v>2.5336213111877441</v>
      </c>
      <c r="X2642" s="1">
        <v>2.5336213111877441</v>
      </c>
    </row>
    <row r="2643" spans="1:24" x14ac:dyDescent="0.35">
      <c r="A2643" s="1">
        <v>360459</v>
      </c>
      <c r="B2643" s="1" t="s">
        <v>2349</v>
      </c>
      <c r="C2643" s="1">
        <v>105628302</v>
      </c>
      <c r="D2643" s="1">
        <v>459</v>
      </c>
      <c r="E2643" s="1" t="s">
        <v>2496</v>
      </c>
      <c r="F2643" s="1" t="s">
        <v>245</v>
      </c>
      <c r="G2643" s="1" t="s">
        <v>556</v>
      </c>
      <c r="H2643" s="1" t="s">
        <v>916</v>
      </c>
      <c r="I2643" s="1">
        <v>4854028.1399999997</v>
      </c>
      <c r="J2643" s="1">
        <v>435012.57</v>
      </c>
      <c r="K2643" s="1">
        <v>1023439</v>
      </c>
      <c r="L2643" s="1">
        <v>27639540</v>
      </c>
      <c r="M2643" s="1">
        <v>1.3406699895858765</v>
      </c>
      <c r="N2643" s="1">
        <v>5.0978236198425293</v>
      </c>
      <c r="O2643" s="1">
        <v>0.11642874032258987</v>
      </c>
      <c r="P2643" s="1">
        <v>2.4575471878051758</v>
      </c>
      <c r="Q2643" s="1">
        <v>0</v>
      </c>
      <c r="R2643" s="1">
        <v>6.5983571112155914E-2</v>
      </c>
      <c r="S2643" s="1">
        <v>36</v>
      </c>
      <c r="T2643" s="1">
        <v>1</v>
      </c>
      <c r="U2643" s="1">
        <v>33952020</v>
      </c>
      <c r="V2643" s="1">
        <v>1.5230822563171387</v>
      </c>
      <c r="W2643" s="1">
        <v>4.6966757774353027</v>
      </c>
      <c r="X2643" s="1">
        <v>4.6966757774353027</v>
      </c>
    </row>
    <row r="2644" spans="1:24" x14ac:dyDescent="0.35">
      <c r="A2644" s="1">
        <v>370459</v>
      </c>
      <c r="B2644" s="1" t="s">
        <v>2350</v>
      </c>
      <c r="C2644" s="1">
        <v>105628302</v>
      </c>
      <c r="D2644" s="1">
        <v>459</v>
      </c>
      <c r="E2644" s="1" t="s">
        <v>2496</v>
      </c>
      <c r="F2644" s="1" t="s">
        <v>245</v>
      </c>
      <c r="G2644" s="1" t="s">
        <v>556</v>
      </c>
      <c r="H2644" s="1" t="s">
        <v>916</v>
      </c>
      <c r="I2644" s="1">
        <v>5048296.43</v>
      </c>
      <c r="J2644" s="1">
        <v>599459.31999999995</v>
      </c>
      <c r="K2644" s="1">
        <v>1023439</v>
      </c>
      <c r="L2644" s="1">
        <v>28819512</v>
      </c>
      <c r="M2644" s="1">
        <v>1.1799720525741577</v>
      </c>
      <c r="N2644" s="1">
        <v>4.2691450119018555</v>
      </c>
      <c r="O2644" s="1">
        <v>0.19426828622817993</v>
      </c>
      <c r="P2644" s="1">
        <v>4.0022077560424805</v>
      </c>
      <c r="Q2644" s="1">
        <v>0</v>
      </c>
      <c r="R2644" s="1">
        <v>0.16444675624370575</v>
      </c>
      <c r="S2644" s="1">
        <v>37</v>
      </c>
      <c r="T2644" s="1">
        <v>1</v>
      </c>
      <c r="U2644" s="1">
        <v>35490708</v>
      </c>
      <c r="V2644" s="1">
        <v>1.5386871099472046</v>
      </c>
      <c r="W2644" s="1">
        <v>4.5319480895996094</v>
      </c>
      <c r="X2644" s="1">
        <v>4.5319480895996094</v>
      </c>
    </row>
    <row r="2645" spans="1:24" x14ac:dyDescent="0.35">
      <c r="A2645" s="1">
        <v>380459</v>
      </c>
      <c r="B2645" s="1" t="s">
        <v>2351</v>
      </c>
      <c r="C2645" s="1">
        <v>105628302</v>
      </c>
      <c r="D2645" s="1">
        <v>459</v>
      </c>
      <c r="E2645" s="1" t="s">
        <v>2496</v>
      </c>
      <c r="F2645" s="1" t="s">
        <v>245</v>
      </c>
      <c r="G2645" s="1" t="s">
        <v>556</v>
      </c>
      <c r="H2645" s="1" t="s">
        <v>916</v>
      </c>
      <c r="I2645" s="1">
        <v>5365244</v>
      </c>
      <c r="K2645" s="1">
        <v>1497190</v>
      </c>
      <c r="L2645" s="1">
        <v>29330436</v>
      </c>
      <c r="M2645" s="1">
        <v>0.51092398166656494</v>
      </c>
      <c r="N2645" s="1">
        <v>1.7728406190872192</v>
      </c>
      <c r="O2645" s="1">
        <v>0.3169475793838501</v>
      </c>
      <c r="P2645" s="1">
        <v>6.2783074378967285</v>
      </c>
      <c r="Q2645" s="1">
        <v>0.4737510085105896</v>
      </c>
      <c r="S2645" s="1">
        <v>38</v>
      </c>
      <c r="T2645" s="1">
        <v>1</v>
      </c>
      <c r="U2645" s="1">
        <v>36192872</v>
      </c>
      <c r="V2645" s="1">
        <v>1.3016226291656494</v>
      </c>
      <c r="W2645" s="1">
        <v>1.9784445762634277</v>
      </c>
      <c r="X2645" s="1">
        <v>1.9784445762634277</v>
      </c>
    </row>
    <row r="2646" spans="1:24" x14ac:dyDescent="0.35">
      <c r="A2646" s="1">
        <v>390459</v>
      </c>
      <c r="B2646" s="1" t="s">
        <v>2352</v>
      </c>
      <c r="C2646" s="1">
        <v>105628302</v>
      </c>
      <c r="D2646" s="1">
        <v>459</v>
      </c>
      <c r="E2646" s="1" t="s">
        <v>2496</v>
      </c>
      <c r="F2646" s="1" t="s">
        <v>245</v>
      </c>
      <c r="G2646" s="1" t="s">
        <v>556</v>
      </c>
      <c r="H2646" s="1" t="s">
        <v>916</v>
      </c>
      <c r="I2646" s="1">
        <v>5416215</v>
      </c>
      <c r="K2646" s="1">
        <v>1970694</v>
      </c>
      <c r="L2646" s="1">
        <v>29581874</v>
      </c>
      <c r="M2646" s="1">
        <v>0.25143799185752869</v>
      </c>
      <c r="N2646" s="1">
        <v>0.85725969076156616</v>
      </c>
      <c r="O2646" s="1">
        <v>5.0971001386642456E-2</v>
      </c>
      <c r="P2646" s="1">
        <v>0.95002204179763794</v>
      </c>
      <c r="Q2646" s="1">
        <v>0.47350400686264038</v>
      </c>
      <c r="S2646" s="1">
        <v>39</v>
      </c>
      <c r="T2646" s="1">
        <v>1</v>
      </c>
      <c r="U2646" s="1">
        <v>36968784</v>
      </c>
      <c r="V2646" s="1">
        <v>0.77591300010681152</v>
      </c>
      <c r="W2646" s="1">
        <v>2.1438255310058594</v>
      </c>
      <c r="X2646" s="1">
        <v>2.1438255310058594</v>
      </c>
    </row>
    <row r="2647" spans="1:24" x14ac:dyDescent="0.35">
      <c r="A2647" s="1">
        <v>400459</v>
      </c>
      <c r="B2647" s="1" t="s">
        <v>2353</v>
      </c>
      <c r="C2647" s="1">
        <v>105628302</v>
      </c>
      <c r="D2647" s="1">
        <v>459</v>
      </c>
      <c r="E2647" s="1" t="s">
        <v>2496</v>
      </c>
      <c r="F2647" s="1" t="s">
        <v>245</v>
      </c>
      <c r="G2647" s="1" t="s">
        <v>556</v>
      </c>
      <c r="H2647" s="1" t="s">
        <v>916</v>
      </c>
      <c r="S2647" s="1">
        <v>40</v>
      </c>
      <c r="T2647" s="1">
        <v>1</v>
      </c>
      <c r="U2647" s="1">
        <v>0</v>
      </c>
      <c r="V2647" s="1">
        <v>0</v>
      </c>
      <c r="W2647" s="1">
        <v>-100</v>
      </c>
      <c r="X2647" s="1">
        <v>-100</v>
      </c>
    </row>
    <row r="2648" spans="1:24" x14ac:dyDescent="0.35">
      <c r="A2648" s="1">
        <v>410459</v>
      </c>
      <c r="B2648" s="1" t="s">
        <v>2354</v>
      </c>
      <c r="C2648" s="1">
        <v>105628302</v>
      </c>
      <c r="D2648" s="1">
        <v>459</v>
      </c>
      <c r="E2648" s="1" t="s">
        <v>2496</v>
      </c>
      <c r="F2648" s="1" t="s">
        <v>245</v>
      </c>
      <c r="G2648" s="1" t="s">
        <v>556</v>
      </c>
      <c r="H2648" s="1" t="s">
        <v>916</v>
      </c>
      <c r="S2648" s="1">
        <v>41</v>
      </c>
      <c r="T2648" s="1">
        <v>1</v>
      </c>
      <c r="U2648" s="1">
        <v>0</v>
      </c>
      <c r="V2648" s="1">
        <v>0</v>
      </c>
    </row>
    <row r="2649" spans="1:24" x14ac:dyDescent="0.35">
      <c r="A2649" s="1">
        <v>420459</v>
      </c>
      <c r="B2649" s="1" t="s">
        <v>2355</v>
      </c>
      <c r="C2649" s="1">
        <v>105628302</v>
      </c>
      <c r="D2649" s="1">
        <v>459</v>
      </c>
      <c r="E2649" s="1" t="s">
        <v>2496</v>
      </c>
      <c r="F2649" s="1" t="s">
        <v>245</v>
      </c>
      <c r="G2649" s="1" t="s">
        <v>556</v>
      </c>
      <c r="H2649" s="1" t="s">
        <v>916</v>
      </c>
      <c r="S2649" s="1">
        <v>42</v>
      </c>
      <c r="T2649" s="1">
        <v>1</v>
      </c>
      <c r="U2649" s="1">
        <v>0</v>
      </c>
      <c r="V2649" s="1">
        <v>0</v>
      </c>
    </row>
    <row r="2650" spans="1:24" x14ac:dyDescent="0.35">
      <c r="A2650" s="1">
        <v>430459</v>
      </c>
      <c r="B2650" s="1" t="s">
        <v>2356</v>
      </c>
      <c r="C2650" s="1">
        <v>105628302</v>
      </c>
      <c r="D2650" s="1">
        <v>459</v>
      </c>
      <c r="E2650" s="1" t="s">
        <v>2496</v>
      </c>
      <c r="F2650" s="1" t="s">
        <v>245</v>
      </c>
      <c r="G2650" s="1" t="s">
        <v>556</v>
      </c>
      <c r="H2650" s="1" t="s">
        <v>916</v>
      </c>
      <c r="S2650" s="1">
        <v>43</v>
      </c>
      <c r="T2650" s="1">
        <v>1</v>
      </c>
      <c r="U2650" s="1">
        <v>0</v>
      </c>
      <c r="V2650" s="1">
        <v>0</v>
      </c>
    </row>
    <row r="2651" spans="1:24" x14ac:dyDescent="0.35">
      <c r="A2651" s="1">
        <v>440459</v>
      </c>
      <c r="B2651" s="1" t="s">
        <v>2357</v>
      </c>
      <c r="C2651" s="1">
        <v>105628302</v>
      </c>
      <c r="D2651" s="1">
        <v>459</v>
      </c>
      <c r="E2651" s="1" t="s">
        <v>2496</v>
      </c>
      <c r="F2651" s="1" t="s">
        <v>245</v>
      </c>
      <c r="G2651" s="1" t="s">
        <v>556</v>
      </c>
      <c r="H2651" s="1" t="s">
        <v>916</v>
      </c>
      <c r="S2651" s="1">
        <v>44</v>
      </c>
      <c r="T2651" s="1">
        <v>1</v>
      </c>
      <c r="U2651" s="1">
        <v>0</v>
      </c>
      <c r="V2651" s="1">
        <v>0</v>
      </c>
    </row>
    <row r="2652" spans="1:24" x14ac:dyDescent="0.35">
      <c r="A2652" s="1">
        <v>450459</v>
      </c>
      <c r="B2652" s="1" t="s">
        <v>2358</v>
      </c>
      <c r="C2652" s="1">
        <v>105628302</v>
      </c>
      <c r="D2652" s="1">
        <v>459</v>
      </c>
      <c r="E2652" s="1" t="s">
        <v>2496</v>
      </c>
      <c r="F2652" s="1" t="s">
        <v>245</v>
      </c>
      <c r="G2652" s="1" t="s">
        <v>556</v>
      </c>
      <c r="H2652" s="1" t="s">
        <v>916</v>
      </c>
      <c r="S2652" s="1">
        <v>45</v>
      </c>
      <c r="T2652" s="1">
        <v>1</v>
      </c>
      <c r="U2652" s="1">
        <v>0</v>
      </c>
      <c r="V2652" s="1">
        <v>0</v>
      </c>
    </row>
    <row r="2653" spans="1:24" x14ac:dyDescent="0.35">
      <c r="A2653" s="1">
        <v>460459</v>
      </c>
      <c r="B2653" s="1" t="s">
        <v>2359</v>
      </c>
      <c r="C2653" s="1">
        <v>105628302</v>
      </c>
      <c r="D2653" s="1">
        <v>459</v>
      </c>
      <c r="E2653" s="1" t="s">
        <v>2496</v>
      </c>
      <c r="F2653" s="1" t="s">
        <v>245</v>
      </c>
      <c r="G2653" s="1" t="s">
        <v>556</v>
      </c>
      <c r="H2653" s="1" t="s">
        <v>916</v>
      </c>
      <c r="S2653" s="1">
        <v>46</v>
      </c>
      <c r="T2653" s="1">
        <v>1</v>
      </c>
      <c r="U2653" s="1">
        <v>0</v>
      </c>
      <c r="V2653" s="1">
        <v>0</v>
      </c>
    </row>
    <row r="2654" spans="1:24" x14ac:dyDescent="0.35">
      <c r="A2654" s="1">
        <v>470459</v>
      </c>
      <c r="B2654" s="1" t="s">
        <v>2360</v>
      </c>
      <c r="C2654" s="1">
        <v>105628302</v>
      </c>
      <c r="D2654" s="1">
        <v>459</v>
      </c>
      <c r="E2654" s="1" t="s">
        <v>2496</v>
      </c>
      <c r="F2654" s="1" t="s">
        <v>245</v>
      </c>
      <c r="G2654" s="1" t="s">
        <v>556</v>
      </c>
      <c r="H2654" s="1" t="s">
        <v>916</v>
      </c>
      <c r="S2654" s="1">
        <v>47</v>
      </c>
      <c r="T2654" s="1">
        <v>1</v>
      </c>
      <c r="U2654" s="1">
        <v>0</v>
      </c>
      <c r="V2654" s="1">
        <v>0</v>
      </c>
    </row>
    <row r="2655" spans="1:24" x14ac:dyDescent="0.35">
      <c r="A2655" s="1">
        <v>480459</v>
      </c>
      <c r="B2655" s="1" t="s">
        <v>2361</v>
      </c>
      <c r="C2655" s="1">
        <v>105628302</v>
      </c>
      <c r="D2655" s="1">
        <v>459</v>
      </c>
      <c r="E2655" s="1" t="s">
        <v>2496</v>
      </c>
      <c r="F2655" s="1" t="s">
        <v>245</v>
      </c>
      <c r="G2655" s="1" t="s">
        <v>556</v>
      </c>
      <c r="H2655" s="1" t="s">
        <v>916</v>
      </c>
      <c r="S2655" s="1">
        <v>48</v>
      </c>
      <c r="T2655" s="1">
        <v>1</v>
      </c>
      <c r="U2655" s="1">
        <v>0</v>
      </c>
      <c r="V2655" s="1">
        <v>0</v>
      </c>
    </row>
    <row r="2656" spans="1:24" x14ac:dyDescent="0.35">
      <c r="A2656" s="1">
        <v>290006</v>
      </c>
      <c r="B2656" s="1" t="s">
        <v>2341</v>
      </c>
      <c r="C2656" s="1">
        <v>106160303</v>
      </c>
      <c r="D2656" s="1">
        <v>6</v>
      </c>
      <c r="E2656" s="1" t="s">
        <v>2497</v>
      </c>
      <c r="F2656" s="1" t="s">
        <v>96</v>
      </c>
      <c r="G2656" s="1" t="s">
        <v>218</v>
      </c>
      <c r="H2656" s="1" t="s">
        <v>916</v>
      </c>
      <c r="I2656" s="1">
        <v>657240.51</v>
      </c>
      <c r="K2656" s="1">
        <v>130448</v>
      </c>
      <c r="L2656" s="1">
        <v>5785185.5</v>
      </c>
      <c r="S2656" s="1">
        <v>29</v>
      </c>
      <c r="T2656" s="1">
        <v>1</v>
      </c>
      <c r="U2656" s="1">
        <v>6572874</v>
      </c>
      <c r="V2656" s="1">
        <v>0</v>
      </c>
    </row>
    <row r="2657" spans="1:24" x14ac:dyDescent="0.35">
      <c r="A2657" s="1">
        <v>300006</v>
      </c>
      <c r="B2657" s="1" t="s">
        <v>2343</v>
      </c>
      <c r="C2657" s="1">
        <v>106160303</v>
      </c>
      <c r="D2657" s="1">
        <v>6</v>
      </c>
      <c r="E2657" s="1" t="s">
        <v>2497</v>
      </c>
      <c r="F2657" s="1" t="s">
        <v>96</v>
      </c>
      <c r="G2657" s="1" t="s">
        <v>218</v>
      </c>
      <c r="H2657" s="1" t="s">
        <v>916</v>
      </c>
      <c r="I2657" s="1">
        <v>673118.58</v>
      </c>
      <c r="K2657" s="1">
        <v>172530</v>
      </c>
      <c r="L2657" s="1">
        <v>5841652.5</v>
      </c>
      <c r="M2657" s="1">
        <v>5.6467000395059586E-2</v>
      </c>
      <c r="N2657" s="1">
        <v>0.97606205940246582</v>
      </c>
      <c r="O2657" s="1">
        <v>1.5878070145845413E-2</v>
      </c>
      <c r="P2657" s="1">
        <v>2.4158689975738525</v>
      </c>
      <c r="Q2657" s="1">
        <v>4.2082000523805618E-2</v>
      </c>
      <c r="S2657" s="1">
        <v>30</v>
      </c>
      <c r="T2657" s="1">
        <v>1</v>
      </c>
      <c r="U2657" s="1">
        <v>6687301</v>
      </c>
      <c r="V2657" s="1">
        <v>0.11442707479000092</v>
      </c>
      <c r="W2657" s="1">
        <v>1.740897536277771</v>
      </c>
      <c r="X2657" s="1">
        <v>1.740897536277771</v>
      </c>
    </row>
    <row r="2658" spans="1:24" x14ac:dyDescent="0.35">
      <c r="A2658" s="1">
        <v>310006</v>
      </c>
      <c r="B2658" s="1" t="s">
        <v>2344</v>
      </c>
      <c r="C2658" s="1">
        <v>106160303</v>
      </c>
      <c r="D2658" s="1">
        <v>6</v>
      </c>
      <c r="E2658" s="1" t="s">
        <v>2497</v>
      </c>
      <c r="F2658" s="1" t="s">
        <v>96</v>
      </c>
      <c r="G2658" s="1" t="s">
        <v>218</v>
      </c>
      <c r="H2658" s="1" t="s">
        <v>916</v>
      </c>
      <c r="I2658" s="1">
        <v>670958.38</v>
      </c>
      <c r="K2658" s="1">
        <v>151489</v>
      </c>
      <c r="L2658" s="1">
        <v>5903833</v>
      </c>
      <c r="M2658" s="1">
        <v>6.2180500477552414E-2</v>
      </c>
      <c r="N2658" s="1">
        <v>1.0644333362579346</v>
      </c>
      <c r="O2658" s="1">
        <v>-2.1601999178528786E-3</v>
      </c>
      <c r="P2658" s="1">
        <v>-0.32092413306236267</v>
      </c>
      <c r="Q2658" s="1">
        <v>-2.1041000261902809E-2</v>
      </c>
      <c r="S2658" s="1">
        <v>31</v>
      </c>
      <c r="T2658" s="1">
        <v>1</v>
      </c>
      <c r="U2658" s="1">
        <v>6726280.5</v>
      </c>
      <c r="V2658" s="1">
        <v>3.8979299366474152E-2</v>
      </c>
      <c r="W2658" s="1">
        <v>0.58288836479187012</v>
      </c>
      <c r="X2658" s="1">
        <v>0.58288836479187012</v>
      </c>
    </row>
    <row r="2659" spans="1:24" x14ac:dyDescent="0.35">
      <c r="A2659" s="1">
        <v>320006</v>
      </c>
      <c r="B2659" s="1" t="s">
        <v>2345</v>
      </c>
      <c r="C2659" s="1">
        <v>106160303</v>
      </c>
      <c r="D2659" s="1">
        <v>6</v>
      </c>
      <c r="E2659" s="1" t="s">
        <v>2497</v>
      </c>
      <c r="F2659" s="1" t="s">
        <v>96</v>
      </c>
      <c r="G2659" s="1" t="s">
        <v>218</v>
      </c>
      <c r="H2659" s="1" t="s">
        <v>916</v>
      </c>
      <c r="I2659" s="1">
        <v>674108.18</v>
      </c>
      <c r="K2659" s="1">
        <v>151489</v>
      </c>
      <c r="L2659" s="1">
        <v>5912081</v>
      </c>
      <c r="M2659" s="1">
        <v>8.248000405728817E-3</v>
      </c>
      <c r="N2659" s="1">
        <v>0.1397058516740799</v>
      </c>
      <c r="O2659" s="1">
        <v>3.1498000025749207E-3</v>
      </c>
      <c r="P2659" s="1">
        <v>0.46944791078567505</v>
      </c>
      <c r="Q2659" s="1">
        <v>0</v>
      </c>
      <c r="S2659" s="1">
        <v>32</v>
      </c>
      <c r="T2659" s="1">
        <v>1</v>
      </c>
      <c r="U2659" s="1">
        <v>6737678</v>
      </c>
      <c r="V2659" s="1">
        <v>1.1397800408303738E-2</v>
      </c>
      <c r="W2659" s="1">
        <v>0.16944728791713715</v>
      </c>
      <c r="X2659" s="1">
        <v>0.16944728791713715</v>
      </c>
    </row>
    <row r="2660" spans="1:24" x14ac:dyDescent="0.35">
      <c r="A2660" s="1">
        <v>330006</v>
      </c>
      <c r="B2660" s="1" t="s">
        <v>2346</v>
      </c>
      <c r="C2660" s="1">
        <v>106160303</v>
      </c>
      <c r="D2660" s="1">
        <v>6</v>
      </c>
      <c r="E2660" s="1" t="s">
        <v>2497</v>
      </c>
      <c r="F2660" s="1" t="s">
        <v>96</v>
      </c>
      <c r="G2660" s="1" t="s">
        <v>218</v>
      </c>
      <c r="H2660" s="1" t="s">
        <v>916</v>
      </c>
      <c r="I2660" s="1">
        <v>687345.35</v>
      </c>
      <c r="K2660" s="1">
        <v>151489</v>
      </c>
      <c r="L2660" s="1">
        <v>5941858</v>
      </c>
      <c r="M2660" s="1">
        <v>2.9776999726891518E-2</v>
      </c>
      <c r="N2660" s="1">
        <v>0.50366359949111938</v>
      </c>
      <c r="O2660" s="1">
        <v>1.3237169943749905E-2</v>
      </c>
      <c r="P2660" s="1">
        <v>1.9636566638946533</v>
      </c>
      <c r="Q2660" s="1">
        <v>0</v>
      </c>
      <c r="S2660" s="1">
        <v>33</v>
      </c>
      <c r="T2660" s="1">
        <v>1</v>
      </c>
      <c r="U2660" s="1">
        <v>6780692.5</v>
      </c>
      <c r="V2660" s="1">
        <v>4.3014168739318848E-2</v>
      </c>
      <c r="W2660" s="1">
        <v>0.63841724395751953</v>
      </c>
      <c r="X2660" s="1">
        <v>0.63841724395751953</v>
      </c>
    </row>
    <row r="2661" spans="1:24" x14ac:dyDescent="0.35">
      <c r="A2661" s="1">
        <v>340006</v>
      </c>
      <c r="B2661" s="1" t="s">
        <v>2347</v>
      </c>
      <c r="C2661" s="1">
        <v>106160303</v>
      </c>
      <c r="D2661" s="1">
        <v>6</v>
      </c>
      <c r="E2661" s="1" t="s">
        <v>2497</v>
      </c>
      <c r="F2661" s="1" t="s">
        <v>96</v>
      </c>
      <c r="G2661" s="1" t="s">
        <v>218</v>
      </c>
      <c r="H2661" s="1" t="s">
        <v>916</v>
      </c>
      <c r="I2661" s="1">
        <v>687328.97</v>
      </c>
      <c r="K2661" s="1">
        <v>151489</v>
      </c>
      <c r="L2661" s="1">
        <v>5941856</v>
      </c>
      <c r="M2661" s="1">
        <v>-1.9999999949504854E-6</v>
      </c>
      <c r="N2661" s="1">
        <v>-3.365950396982953E-5</v>
      </c>
      <c r="O2661" s="1">
        <v>-1.6379999578930438E-5</v>
      </c>
      <c r="P2661" s="1">
        <v>-2.3830814752727747E-3</v>
      </c>
      <c r="Q2661" s="1">
        <v>0</v>
      </c>
      <c r="S2661" s="1">
        <v>34</v>
      </c>
      <c r="T2661" s="1">
        <v>1</v>
      </c>
      <c r="U2661" s="1">
        <v>6780674</v>
      </c>
      <c r="V2661" s="1">
        <v>-1.8380000256001949E-5</v>
      </c>
      <c r="W2661" s="1">
        <v>-2.7283348026685417E-4</v>
      </c>
      <c r="X2661" s="1">
        <v>-2.7283348026685417E-4</v>
      </c>
    </row>
    <row r="2662" spans="1:24" x14ac:dyDescent="0.35">
      <c r="A2662" s="1">
        <v>350006</v>
      </c>
      <c r="B2662" s="1" t="s">
        <v>2348</v>
      </c>
      <c r="C2662" s="1">
        <v>106160303</v>
      </c>
      <c r="D2662" s="1">
        <v>6</v>
      </c>
      <c r="E2662" s="1" t="s">
        <v>2497</v>
      </c>
      <c r="F2662" s="1" t="s">
        <v>96</v>
      </c>
      <c r="G2662" s="1" t="s">
        <v>218</v>
      </c>
      <c r="H2662" s="1" t="s">
        <v>916</v>
      </c>
      <c r="I2662" s="1">
        <v>709634.81</v>
      </c>
      <c r="K2662" s="1">
        <v>151489</v>
      </c>
      <c r="L2662" s="1">
        <v>5993199</v>
      </c>
      <c r="M2662" s="1">
        <v>5.1343001425266266E-2</v>
      </c>
      <c r="N2662" s="1">
        <v>0.86409026384353638</v>
      </c>
      <c r="O2662" s="1">
        <v>2.2305840626358986E-2</v>
      </c>
      <c r="P2662" s="1">
        <v>3.245293140411377</v>
      </c>
      <c r="Q2662" s="1">
        <v>0</v>
      </c>
      <c r="S2662" s="1">
        <v>35</v>
      </c>
      <c r="T2662" s="1">
        <v>1</v>
      </c>
      <c r="U2662" s="1">
        <v>6854323</v>
      </c>
      <c r="V2662" s="1">
        <v>7.3648840188980103E-2</v>
      </c>
      <c r="W2662" s="1">
        <v>1.08616042137146</v>
      </c>
      <c r="X2662" s="1">
        <v>1.08616042137146</v>
      </c>
    </row>
    <row r="2663" spans="1:24" x14ac:dyDescent="0.35">
      <c r="A2663" s="1">
        <v>360006</v>
      </c>
      <c r="B2663" s="1" t="s">
        <v>2349</v>
      </c>
      <c r="C2663" s="1">
        <v>106160303</v>
      </c>
      <c r="D2663" s="1">
        <v>6</v>
      </c>
      <c r="E2663" s="1" t="s">
        <v>2497</v>
      </c>
      <c r="F2663" s="1" t="s">
        <v>96</v>
      </c>
      <c r="G2663" s="1" t="s">
        <v>218</v>
      </c>
      <c r="H2663" s="1" t="s">
        <v>916</v>
      </c>
      <c r="I2663" s="1">
        <v>741918.73</v>
      </c>
      <c r="K2663" s="1">
        <v>151489</v>
      </c>
      <c r="L2663" s="1">
        <v>6128701.5</v>
      </c>
      <c r="M2663" s="1">
        <v>0.13550250232219696</v>
      </c>
      <c r="N2663" s="1">
        <v>2.2609376907348633</v>
      </c>
      <c r="O2663" s="1">
        <v>3.2283920794725418E-2</v>
      </c>
      <c r="P2663" s="1">
        <v>4.5493707656860352</v>
      </c>
      <c r="Q2663" s="1">
        <v>0</v>
      </c>
      <c r="S2663" s="1">
        <v>36</v>
      </c>
      <c r="T2663" s="1">
        <v>1</v>
      </c>
      <c r="U2663" s="1">
        <v>7022109</v>
      </c>
      <c r="V2663" s="1">
        <v>0.16778641939163208</v>
      </c>
      <c r="W2663" s="1">
        <v>2.4478857517242432</v>
      </c>
      <c r="X2663" s="1">
        <v>2.4478857517242432</v>
      </c>
    </row>
    <row r="2664" spans="1:24" x14ac:dyDescent="0.35">
      <c r="A2664" s="1">
        <v>370006</v>
      </c>
      <c r="B2664" s="1" t="s">
        <v>2350</v>
      </c>
      <c r="C2664" s="1">
        <v>106160303</v>
      </c>
      <c r="D2664" s="1">
        <v>6</v>
      </c>
      <c r="E2664" s="1" t="s">
        <v>2497</v>
      </c>
      <c r="F2664" s="1" t="s">
        <v>96</v>
      </c>
      <c r="G2664" s="1" t="s">
        <v>218</v>
      </c>
      <c r="H2664" s="1" t="s">
        <v>916</v>
      </c>
      <c r="I2664" s="1">
        <v>768726.76</v>
      </c>
      <c r="K2664" s="1">
        <v>151489</v>
      </c>
      <c r="L2664" s="1">
        <v>6267461</v>
      </c>
      <c r="M2664" s="1">
        <v>0.13875949382781982</v>
      </c>
      <c r="N2664" s="1">
        <v>2.2640929222106934</v>
      </c>
      <c r="O2664" s="1">
        <v>2.6808030903339386E-2</v>
      </c>
      <c r="P2664" s="1">
        <v>3.6133377552032471</v>
      </c>
      <c r="Q2664" s="1">
        <v>0</v>
      </c>
      <c r="S2664" s="1">
        <v>37</v>
      </c>
      <c r="T2664" s="1">
        <v>1</v>
      </c>
      <c r="U2664" s="1">
        <v>7187677</v>
      </c>
      <c r="V2664" s="1">
        <v>0.16556751728057861</v>
      </c>
      <c r="W2664" s="1">
        <v>2.3578102588653564</v>
      </c>
      <c r="X2664" s="1">
        <v>2.3578102588653564</v>
      </c>
    </row>
    <row r="2665" spans="1:24" x14ac:dyDescent="0.35">
      <c r="A2665" s="1">
        <v>380006</v>
      </c>
      <c r="B2665" s="1" t="s">
        <v>2351</v>
      </c>
      <c r="C2665" s="1">
        <v>106160303</v>
      </c>
      <c r="D2665" s="1">
        <v>6</v>
      </c>
      <c r="E2665" s="1" t="s">
        <v>2497</v>
      </c>
      <c r="F2665" s="1" t="s">
        <v>96</v>
      </c>
      <c r="G2665" s="1" t="s">
        <v>218</v>
      </c>
      <c r="H2665" s="1" t="s">
        <v>916</v>
      </c>
      <c r="I2665" s="1">
        <v>805880</v>
      </c>
      <c r="K2665" s="1">
        <v>151489</v>
      </c>
      <c r="L2665" s="1">
        <v>6327266</v>
      </c>
      <c r="M2665" s="1">
        <v>5.9804998338222504E-2</v>
      </c>
      <c r="N2665" s="1">
        <v>0.95421415567398071</v>
      </c>
      <c r="O2665" s="1">
        <v>3.7153240293264389E-2</v>
      </c>
      <c r="P2665" s="1">
        <v>4.8330879211425781</v>
      </c>
      <c r="Q2665" s="1">
        <v>0</v>
      </c>
      <c r="S2665" s="1">
        <v>38</v>
      </c>
      <c r="T2665" s="1">
        <v>1</v>
      </c>
      <c r="U2665" s="1">
        <v>7284635</v>
      </c>
      <c r="V2665" s="1">
        <v>9.6958234906196594E-2</v>
      </c>
      <c r="W2665" s="1">
        <v>1.3489476442337036</v>
      </c>
      <c r="X2665" s="1">
        <v>1.3489476442337036</v>
      </c>
    </row>
    <row r="2666" spans="1:24" x14ac:dyDescent="0.35">
      <c r="A2666" s="1">
        <v>390006</v>
      </c>
      <c r="B2666" s="1" t="s">
        <v>2352</v>
      </c>
      <c r="C2666" s="1">
        <v>106160303</v>
      </c>
      <c r="D2666" s="1">
        <v>6</v>
      </c>
      <c r="E2666" s="1" t="s">
        <v>2497</v>
      </c>
      <c r="F2666" s="1" t="s">
        <v>96</v>
      </c>
      <c r="G2666" s="1" t="s">
        <v>218</v>
      </c>
      <c r="H2666" s="1" t="s">
        <v>916</v>
      </c>
      <c r="I2666" s="1">
        <v>816735</v>
      </c>
      <c r="K2666" s="1">
        <v>201489</v>
      </c>
      <c r="L2666" s="1">
        <v>6352547</v>
      </c>
      <c r="M2666" s="1">
        <v>2.5281000882387161E-2</v>
      </c>
      <c r="N2666" s="1">
        <v>0.39955645799636841</v>
      </c>
      <c r="O2666" s="1">
        <v>1.0854999534785748E-2</v>
      </c>
      <c r="P2666" s="1">
        <v>1.3469747304916382</v>
      </c>
      <c r="Q2666" s="1">
        <v>5.000000074505806E-2</v>
      </c>
      <c r="S2666" s="1">
        <v>39</v>
      </c>
      <c r="T2666" s="1">
        <v>1</v>
      </c>
      <c r="U2666" s="1">
        <v>7370771</v>
      </c>
      <c r="V2666" s="1">
        <v>8.6135998368263245E-2</v>
      </c>
      <c r="W2666" s="1">
        <v>1.1824339628219604</v>
      </c>
      <c r="X2666" s="1">
        <v>1.1824339628219604</v>
      </c>
    </row>
    <row r="2667" spans="1:24" x14ac:dyDescent="0.35">
      <c r="A2667" s="1">
        <v>400006</v>
      </c>
      <c r="B2667" s="1" t="s">
        <v>2353</v>
      </c>
      <c r="C2667" s="1">
        <v>106160303</v>
      </c>
      <c r="D2667" s="1">
        <v>6</v>
      </c>
      <c r="E2667" s="1" t="s">
        <v>2497</v>
      </c>
      <c r="F2667" s="1" t="s">
        <v>96</v>
      </c>
      <c r="G2667" s="1" t="s">
        <v>218</v>
      </c>
      <c r="H2667" s="1" t="s">
        <v>916</v>
      </c>
      <c r="S2667" s="1">
        <v>40</v>
      </c>
      <c r="T2667" s="1">
        <v>1</v>
      </c>
      <c r="U2667" s="1">
        <v>0</v>
      </c>
      <c r="V2667" s="1">
        <v>0</v>
      </c>
      <c r="W2667" s="1">
        <v>-100</v>
      </c>
      <c r="X2667" s="1">
        <v>-100</v>
      </c>
    </row>
    <row r="2668" spans="1:24" x14ac:dyDescent="0.35">
      <c r="A2668" s="1">
        <v>410006</v>
      </c>
      <c r="B2668" s="1" t="s">
        <v>2354</v>
      </c>
      <c r="C2668" s="1">
        <v>106160303</v>
      </c>
      <c r="D2668" s="1">
        <v>6</v>
      </c>
      <c r="E2668" s="1" t="s">
        <v>2497</v>
      </c>
      <c r="F2668" s="1" t="s">
        <v>96</v>
      </c>
      <c r="G2668" s="1" t="s">
        <v>218</v>
      </c>
      <c r="H2668" s="1" t="s">
        <v>916</v>
      </c>
      <c r="S2668" s="1">
        <v>41</v>
      </c>
      <c r="T2668" s="1">
        <v>1</v>
      </c>
      <c r="U2668" s="1">
        <v>0</v>
      </c>
      <c r="V2668" s="1">
        <v>0</v>
      </c>
    </row>
    <row r="2669" spans="1:24" x14ac:dyDescent="0.35">
      <c r="A2669" s="1">
        <v>420006</v>
      </c>
      <c r="B2669" s="1" t="s">
        <v>2355</v>
      </c>
      <c r="C2669" s="1">
        <v>106160303</v>
      </c>
      <c r="D2669" s="1">
        <v>6</v>
      </c>
      <c r="E2669" s="1" t="s">
        <v>2497</v>
      </c>
      <c r="F2669" s="1" t="s">
        <v>96</v>
      </c>
      <c r="G2669" s="1" t="s">
        <v>218</v>
      </c>
      <c r="H2669" s="1" t="s">
        <v>916</v>
      </c>
      <c r="S2669" s="1">
        <v>42</v>
      </c>
      <c r="T2669" s="1">
        <v>1</v>
      </c>
      <c r="U2669" s="1">
        <v>0</v>
      </c>
      <c r="V2669" s="1">
        <v>0</v>
      </c>
    </row>
    <row r="2670" spans="1:24" x14ac:dyDescent="0.35">
      <c r="A2670" s="1">
        <v>430006</v>
      </c>
      <c r="B2670" s="1" t="s">
        <v>2356</v>
      </c>
      <c r="C2670" s="1">
        <v>106160303</v>
      </c>
      <c r="D2670" s="1">
        <v>6</v>
      </c>
      <c r="E2670" s="1" t="s">
        <v>2497</v>
      </c>
      <c r="F2670" s="1" t="s">
        <v>96</v>
      </c>
      <c r="G2670" s="1" t="s">
        <v>218</v>
      </c>
      <c r="H2670" s="1" t="s">
        <v>916</v>
      </c>
      <c r="S2670" s="1">
        <v>43</v>
      </c>
      <c r="T2670" s="1">
        <v>1</v>
      </c>
      <c r="U2670" s="1">
        <v>0</v>
      </c>
      <c r="V2670" s="1">
        <v>0</v>
      </c>
    </row>
    <row r="2671" spans="1:24" x14ac:dyDescent="0.35">
      <c r="A2671" s="1">
        <v>440006</v>
      </c>
      <c r="B2671" s="1" t="s">
        <v>2357</v>
      </c>
      <c r="C2671" s="1">
        <v>106160303</v>
      </c>
      <c r="D2671" s="1">
        <v>6</v>
      </c>
      <c r="E2671" s="1" t="s">
        <v>2497</v>
      </c>
      <c r="F2671" s="1" t="s">
        <v>96</v>
      </c>
      <c r="G2671" s="1" t="s">
        <v>218</v>
      </c>
      <c r="H2671" s="1" t="s">
        <v>916</v>
      </c>
      <c r="S2671" s="1">
        <v>44</v>
      </c>
      <c r="T2671" s="1">
        <v>1</v>
      </c>
      <c r="U2671" s="1">
        <v>0</v>
      </c>
      <c r="V2671" s="1">
        <v>0</v>
      </c>
    </row>
    <row r="2672" spans="1:24" x14ac:dyDescent="0.35">
      <c r="A2672" s="1">
        <v>450006</v>
      </c>
      <c r="B2672" s="1" t="s">
        <v>2358</v>
      </c>
      <c r="C2672" s="1">
        <v>106160303</v>
      </c>
      <c r="D2672" s="1">
        <v>6</v>
      </c>
      <c r="E2672" s="1" t="s">
        <v>2497</v>
      </c>
      <c r="F2672" s="1" t="s">
        <v>96</v>
      </c>
      <c r="G2672" s="1" t="s">
        <v>218</v>
      </c>
      <c r="H2672" s="1" t="s">
        <v>916</v>
      </c>
      <c r="S2672" s="1">
        <v>45</v>
      </c>
      <c r="T2672" s="1">
        <v>1</v>
      </c>
      <c r="U2672" s="1">
        <v>0</v>
      </c>
      <c r="V2672" s="1">
        <v>0</v>
      </c>
    </row>
    <row r="2673" spans="1:24" x14ac:dyDescent="0.35">
      <c r="A2673" s="1">
        <v>460006</v>
      </c>
      <c r="B2673" s="1" t="s">
        <v>2359</v>
      </c>
      <c r="C2673" s="1">
        <v>106160303</v>
      </c>
      <c r="D2673" s="1">
        <v>6</v>
      </c>
      <c r="E2673" s="1" t="s">
        <v>2497</v>
      </c>
      <c r="F2673" s="1" t="s">
        <v>96</v>
      </c>
      <c r="G2673" s="1" t="s">
        <v>218</v>
      </c>
      <c r="H2673" s="1" t="s">
        <v>916</v>
      </c>
      <c r="S2673" s="1">
        <v>46</v>
      </c>
      <c r="T2673" s="1">
        <v>1</v>
      </c>
      <c r="U2673" s="1">
        <v>0</v>
      </c>
      <c r="V2673" s="1">
        <v>0</v>
      </c>
    </row>
    <row r="2674" spans="1:24" x14ac:dyDescent="0.35">
      <c r="A2674" s="1">
        <v>470006</v>
      </c>
      <c r="B2674" s="1" t="s">
        <v>2360</v>
      </c>
      <c r="C2674" s="1">
        <v>106160303</v>
      </c>
      <c r="D2674" s="1">
        <v>6</v>
      </c>
      <c r="E2674" s="1" t="s">
        <v>2497</v>
      </c>
      <c r="F2674" s="1" t="s">
        <v>96</v>
      </c>
      <c r="G2674" s="1" t="s">
        <v>218</v>
      </c>
      <c r="H2674" s="1" t="s">
        <v>916</v>
      </c>
      <c r="S2674" s="1">
        <v>47</v>
      </c>
      <c r="T2674" s="1">
        <v>1</v>
      </c>
      <c r="U2674" s="1">
        <v>0</v>
      </c>
      <c r="V2674" s="1">
        <v>0</v>
      </c>
    </row>
    <row r="2675" spans="1:24" x14ac:dyDescent="0.35">
      <c r="A2675" s="1">
        <v>480006</v>
      </c>
      <c r="B2675" s="1" t="s">
        <v>2361</v>
      </c>
      <c r="C2675" s="1">
        <v>106160303</v>
      </c>
      <c r="D2675" s="1">
        <v>6</v>
      </c>
      <c r="E2675" s="1" t="s">
        <v>2497</v>
      </c>
      <c r="F2675" s="1" t="s">
        <v>96</v>
      </c>
      <c r="G2675" s="1" t="s">
        <v>218</v>
      </c>
      <c r="H2675" s="1" t="s">
        <v>916</v>
      </c>
      <c r="S2675" s="1">
        <v>48</v>
      </c>
      <c r="T2675" s="1">
        <v>1</v>
      </c>
      <c r="U2675" s="1">
        <v>0</v>
      </c>
      <c r="V2675" s="1">
        <v>0</v>
      </c>
    </row>
    <row r="2676" spans="1:24" x14ac:dyDescent="0.35">
      <c r="A2676" s="1">
        <v>290086</v>
      </c>
      <c r="B2676" s="1" t="s">
        <v>2341</v>
      </c>
      <c r="C2676" s="1">
        <v>106161203</v>
      </c>
      <c r="D2676" s="1">
        <v>86</v>
      </c>
      <c r="E2676" s="1" t="s">
        <v>2498</v>
      </c>
      <c r="F2676" s="1" t="s">
        <v>96</v>
      </c>
      <c r="G2676" s="1" t="s">
        <v>218</v>
      </c>
      <c r="H2676" s="1" t="s">
        <v>916</v>
      </c>
      <c r="I2676" s="1">
        <v>463042.48</v>
      </c>
      <c r="K2676" s="1">
        <v>99414</v>
      </c>
      <c r="L2676" s="1">
        <v>2731378.25</v>
      </c>
      <c r="S2676" s="1">
        <v>29</v>
      </c>
      <c r="T2676" s="1">
        <v>1</v>
      </c>
      <c r="U2676" s="1">
        <v>3293834.75</v>
      </c>
      <c r="V2676" s="1">
        <v>0</v>
      </c>
    </row>
    <row r="2677" spans="1:24" x14ac:dyDescent="0.35">
      <c r="A2677" s="1">
        <v>300086</v>
      </c>
      <c r="B2677" s="1" t="s">
        <v>2343</v>
      </c>
      <c r="C2677" s="1">
        <v>106161203</v>
      </c>
      <c r="D2677" s="1">
        <v>86</v>
      </c>
      <c r="E2677" s="1" t="s">
        <v>2498</v>
      </c>
      <c r="F2677" s="1" t="s">
        <v>96</v>
      </c>
      <c r="G2677" s="1" t="s">
        <v>218</v>
      </c>
      <c r="H2677" s="1" t="s">
        <v>916</v>
      </c>
      <c r="I2677" s="1">
        <v>468152.42</v>
      </c>
      <c r="K2677" s="1">
        <v>99414</v>
      </c>
      <c r="L2677" s="1">
        <v>2827318.25</v>
      </c>
      <c r="M2677" s="1">
        <v>9.5940001308917999E-2</v>
      </c>
      <c r="N2677" s="1">
        <v>3.5125124454498291</v>
      </c>
      <c r="O2677" s="1">
        <v>5.1099401898682117E-3</v>
      </c>
      <c r="P2677" s="1">
        <v>1.1035574674606323</v>
      </c>
      <c r="Q2677" s="1">
        <v>0</v>
      </c>
      <c r="S2677" s="1">
        <v>30</v>
      </c>
      <c r="T2677" s="1">
        <v>1</v>
      </c>
      <c r="U2677" s="1">
        <v>3394884.5</v>
      </c>
      <c r="V2677" s="1">
        <v>0.10104994475841522</v>
      </c>
      <c r="W2677" s="1">
        <v>3.0678451061248779</v>
      </c>
      <c r="X2677" s="1">
        <v>3.0678451061248779</v>
      </c>
    </row>
    <row r="2678" spans="1:24" x14ac:dyDescent="0.35">
      <c r="A2678" s="1">
        <v>310086</v>
      </c>
      <c r="B2678" s="1" t="s">
        <v>2344</v>
      </c>
      <c r="C2678" s="1">
        <v>106161203</v>
      </c>
      <c r="D2678" s="1">
        <v>86</v>
      </c>
      <c r="E2678" s="1" t="s">
        <v>2498</v>
      </c>
      <c r="F2678" s="1" t="s">
        <v>96</v>
      </c>
      <c r="G2678" s="1" t="s">
        <v>218</v>
      </c>
      <c r="H2678" s="1" t="s">
        <v>916</v>
      </c>
      <c r="I2678" s="1">
        <v>491098.51</v>
      </c>
      <c r="K2678" s="1">
        <v>99414</v>
      </c>
      <c r="L2678" s="1">
        <v>2880679.25</v>
      </c>
      <c r="M2678" s="1">
        <v>5.3360998630523682E-2</v>
      </c>
      <c r="N2678" s="1">
        <v>1.8873361349105835</v>
      </c>
      <c r="O2678" s="1">
        <v>2.2946089506149292E-2</v>
      </c>
      <c r="P2678" s="1">
        <v>4.9014143943786621</v>
      </c>
      <c r="Q2678" s="1">
        <v>0</v>
      </c>
      <c r="S2678" s="1">
        <v>31</v>
      </c>
      <c r="T2678" s="1">
        <v>1</v>
      </c>
      <c r="U2678" s="1">
        <v>3471191.75</v>
      </c>
      <c r="V2678" s="1">
        <v>7.6307088136672974E-2</v>
      </c>
      <c r="W2678" s="1">
        <v>2.2477126121520996</v>
      </c>
      <c r="X2678" s="1">
        <v>2.2477126121520996</v>
      </c>
    </row>
    <row r="2679" spans="1:24" x14ac:dyDescent="0.35">
      <c r="A2679" s="1">
        <v>320086</v>
      </c>
      <c r="B2679" s="1" t="s">
        <v>2345</v>
      </c>
      <c r="C2679" s="1">
        <v>106161203</v>
      </c>
      <c r="D2679" s="1">
        <v>86</v>
      </c>
      <c r="E2679" s="1" t="s">
        <v>2498</v>
      </c>
      <c r="F2679" s="1" t="s">
        <v>96</v>
      </c>
      <c r="G2679" s="1" t="s">
        <v>218</v>
      </c>
      <c r="H2679" s="1" t="s">
        <v>916</v>
      </c>
      <c r="I2679" s="1">
        <v>506089.68</v>
      </c>
      <c r="K2679" s="1">
        <v>99414</v>
      </c>
      <c r="L2679" s="1">
        <v>3066104</v>
      </c>
      <c r="M2679" s="1">
        <v>0.18542474508285522</v>
      </c>
      <c r="N2679" s="1">
        <v>6.4368410110473633</v>
      </c>
      <c r="O2679" s="1">
        <v>1.4991169795393944E-2</v>
      </c>
      <c r="P2679" s="1">
        <v>3.0525789260864258</v>
      </c>
      <c r="Q2679" s="1">
        <v>0</v>
      </c>
      <c r="S2679" s="1">
        <v>32</v>
      </c>
      <c r="T2679" s="1">
        <v>1</v>
      </c>
      <c r="U2679" s="1">
        <v>3671607.75</v>
      </c>
      <c r="V2679" s="1">
        <v>0.20041590929031372</v>
      </c>
      <c r="W2679" s="1">
        <v>5.7736945152282715</v>
      </c>
      <c r="X2679" s="1">
        <v>5.7736945152282715</v>
      </c>
    </row>
    <row r="2680" spans="1:24" x14ac:dyDescent="0.35">
      <c r="A2680" s="1">
        <v>330086</v>
      </c>
      <c r="B2680" s="1" t="s">
        <v>2346</v>
      </c>
      <c r="C2680" s="1">
        <v>106161203</v>
      </c>
      <c r="D2680" s="1">
        <v>86</v>
      </c>
      <c r="E2680" s="1" t="s">
        <v>2498</v>
      </c>
      <c r="F2680" s="1" t="s">
        <v>96</v>
      </c>
      <c r="G2680" s="1" t="s">
        <v>218</v>
      </c>
      <c r="H2680" s="1" t="s">
        <v>916</v>
      </c>
      <c r="I2680" s="1">
        <v>524282.09</v>
      </c>
      <c r="K2680" s="1">
        <v>99414</v>
      </c>
      <c r="L2680" s="1">
        <v>3129316.5</v>
      </c>
      <c r="M2680" s="1">
        <v>6.3212499022483826E-2</v>
      </c>
      <c r="N2680" s="1">
        <v>2.0616555213928223</v>
      </c>
      <c r="O2680" s="1">
        <v>1.8192410469055176E-2</v>
      </c>
      <c r="P2680" s="1">
        <v>3.594700813293457</v>
      </c>
      <c r="Q2680" s="1">
        <v>0</v>
      </c>
      <c r="S2680" s="1">
        <v>33</v>
      </c>
      <c r="T2680" s="1">
        <v>1</v>
      </c>
      <c r="U2680" s="1">
        <v>3753012.5</v>
      </c>
      <c r="V2680" s="1">
        <v>8.1404909491539001E-2</v>
      </c>
      <c r="W2680" s="1">
        <v>2.21714186668396</v>
      </c>
      <c r="X2680" s="1">
        <v>2.21714186668396</v>
      </c>
    </row>
    <row r="2681" spans="1:24" x14ac:dyDescent="0.35">
      <c r="A2681" s="1">
        <v>340086</v>
      </c>
      <c r="B2681" s="1" t="s">
        <v>2347</v>
      </c>
      <c r="C2681" s="1">
        <v>106161203</v>
      </c>
      <c r="D2681" s="1">
        <v>86</v>
      </c>
      <c r="E2681" s="1" t="s">
        <v>2498</v>
      </c>
      <c r="F2681" s="1" t="s">
        <v>96</v>
      </c>
      <c r="G2681" s="1" t="s">
        <v>218</v>
      </c>
      <c r="H2681" s="1" t="s">
        <v>916</v>
      </c>
      <c r="I2681" s="1">
        <v>524255.05</v>
      </c>
      <c r="K2681" s="1">
        <v>99414</v>
      </c>
      <c r="L2681" s="1">
        <v>3129311.5</v>
      </c>
      <c r="M2681" s="1">
        <v>-4.9999998736893758E-6</v>
      </c>
      <c r="N2681" s="1">
        <v>-1.5977930161170661E-4</v>
      </c>
      <c r="O2681" s="1">
        <v>-2.7039999622502364E-5</v>
      </c>
      <c r="P2681" s="1">
        <v>-5.1575289107859135E-3</v>
      </c>
      <c r="Q2681" s="1">
        <v>0</v>
      </c>
      <c r="S2681" s="1">
        <v>34</v>
      </c>
      <c r="T2681" s="1">
        <v>1</v>
      </c>
      <c r="U2681" s="1">
        <v>3752980.5</v>
      </c>
      <c r="V2681" s="1">
        <v>-3.203999949619174E-5</v>
      </c>
      <c r="W2681" s="1">
        <v>-8.5264834342524409E-4</v>
      </c>
      <c r="X2681" s="1">
        <v>-8.5264834342524409E-4</v>
      </c>
    </row>
    <row r="2682" spans="1:24" x14ac:dyDescent="0.35">
      <c r="A2682" s="1">
        <v>350086</v>
      </c>
      <c r="B2682" s="1" t="s">
        <v>2348</v>
      </c>
      <c r="C2682" s="1">
        <v>106161203</v>
      </c>
      <c r="D2682" s="1">
        <v>86</v>
      </c>
      <c r="E2682" s="1" t="s">
        <v>2498</v>
      </c>
      <c r="F2682" s="1" t="s">
        <v>96</v>
      </c>
      <c r="G2682" s="1" t="s">
        <v>218</v>
      </c>
      <c r="H2682" s="1" t="s">
        <v>916</v>
      </c>
      <c r="I2682" s="1">
        <v>564912.02</v>
      </c>
      <c r="K2682" s="1">
        <v>99414</v>
      </c>
      <c r="L2682" s="1">
        <v>3297378.75</v>
      </c>
      <c r="M2682" s="1">
        <v>0.16806724667549133</v>
      </c>
      <c r="N2682" s="1">
        <v>5.3707423210144043</v>
      </c>
      <c r="O2682" s="1">
        <v>4.0656968951225281E-2</v>
      </c>
      <c r="P2682" s="1">
        <v>7.7551889419555664</v>
      </c>
      <c r="Q2682" s="1">
        <v>0</v>
      </c>
      <c r="S2682" s="1">
        <v>35</v>
      </c>
      <c r="T2682" s="1">
        <v>1</v>
      </c>
      <c r="U2682" s="1">
        <v>3961704.75</v>
      </c>
      <c r="V2682" s="1">
        <v>0.20872421562671661</v>
      </c>
      <c r="W2682" s="1">
        <v>5.5615596771240234</v>
      </c>
      <c r="X2682" s="1">
        <v>5.5615596771240234</v>
      </c>
    </row>
    <row r="2683" spans="1:24" x14ac:dyDescent="0.35">
      <c r="A2683" s="1">
        <v>360086</v>
      </c>
      <c r="B2683" s="1" t="s">
        <v>2349</v>
      </c>
      <c r="C2683" s="1">
        <v>106161203</v>
      </c>
      <c r="D2683" s="1">
        <v>86</v>
      </c>
      <c r="E2683" s="1" t="s">
        <v>2498</v>
      </c>
      <c r="F2683" s="1" t="s">
        <v>96</v>
      </c>
      <c r="G2683" s="1" t="s">
        <v>218</v>
      </c>
      <c r="H2683" s="1" t="s">
        <v>916</v>
      </c>
      <c r="I2683" s="1">
        <v>611961.66</v>
      </c>
      <c r="K2683" s="1">
        <v>99414</v>
      </c>
      <c r="L2683" s="1">
        <v>3471590.75</v>
      </c>
      <c r="M2683" s="1">
        <v>0.17421199381351471</v>
      </c>
      <c r="N2683" s="1">
        <v>5.2833480834960938</v>
      </c>
      <c r="O2683" s="1">
        <v>4.7049641609191895E-2</v>
      </c>
      <c r="P2683" s="1">
        <v>8.3286666870117188</v>
      </c>
      <c r="Q2683" s="1">
        <v>0</v>
      </c>
      <c r="S2683" s="1">
        <v>36</v>
      </c>
      <c r="T2683" s="1">
        <v>1</v>
      </c>
      <c r="U2683" s="1">
        <v>4182966.5</v>
      </c>
      <c r="V2683" s="1">
        <v>0.2212616354227066</v>
      </c>
      <c r="W2683" s="1">
        <v>5.5850133895874023</v>
      </c>
      <c r="X2683" s="1">
        <v>5.5850133895874023</v>
      </c>
    </row>
    <row r="2684" spans="1:24" x14ac:dyDescent="0.35">
      <c r="A2684" s="1">
        <v>370086</v>
      </c>
      <c r="B2684" s="1" t="s">
        <v>2350</v>
      </c>
      <c r="C2684" s="1">
        <v>106161203</v>
      </c>
      <c r="D2684" s="1">
        <v>86</v>
      </c>
      <c r="E2684" s="1" t="s">
        <v>2498</v>
      </c>
      <c r="F2684" s="1" t="s">
        <v>96</v>
      </c>
      <c r="G2684" s="1" t="s">
        <v>218</v>
      </c>
      <c r="H2684" s="1" t="s">
        <v>916</v>
      </c>
      <c r="I2684" s="1">
        <v>667745.43000000005</v>
      </c>
      <c r="K2684" s="1">
        <v>99414</v>
      </c>
      <c r="L2684" s="1">
        <v>3953433</v>
      </c>
      <c r="M2684" s="1">
        <v>0.48184224963188171</v>
      </c>
      <c r="N2684" s="1">
        <v>13.879581451416016</v>
      </c>
      <c r="O2684" s="1">
        <v>5.5783770978450775E-2</v>
      </c>
      <c r="P2684" s="1">
        <v>9.1155662536621094</v>
      </c>
      <c r="Q2684" s="1">
        <v>0</v>
      </c>
      <c r="S2684" s="1">
        <v>37</v>
      </c>
      <c r="T2684" s="1">
        <v>1</v>
      </c>
      <c r="U2684" s="1">
        <v>4720592.5</v>
      </c>
      <c r="V2684" s="1">
        <v>0.53762602806091309</v>
      </c>
      <c r="W2684" s="1">
        <v>12.852744102478027</v>
      </c>
      <c r="X2684" s="1">
        <v>12.852744102478027</v>
      </c>
    </row>
    <row r="2685" spans="1:24" x14ac:dyDescent="0.35">
      <c r="A2685" s="1">
        <v>380086</v>
      </c>
      <c r="B2685" s="1" t="s">
        <v>2351</v>
      </c>
      <c r="C2685" s="1">
        <v>106161203</v>
      </c>
      <c r="D2685" s="1">
        <v>86</v>
      </c>
      <c r="E2685" s="1" t="s">
        <v>2498</v>
      </c>
      <c r="F2685" s="1" t="s">
        <v>96</v>
      </c>
      <c r="G2685" s="1" t="s">
        <v>218</v>
      </c>
      <c r="H2685" s="1" t="s">
        <v>916</v>
      </c>
      <c r="I2685" s="1">
        <v>718432</v>
      </c>
      <c r="K2685" s="1">
        <v>296329.4375</v>
      </c>
      <c r="L2685" s="1">
        <v>4080568</v>
      </c>
      <c r="M2685" s="1">
        <v>0.12713499367237091</v>
      </c>
      <c r="N2685" s="1">
        <v>3.2158126831054688</v>
      </c>
      <c r="O2685" s="1">
        <v>5.068657174706459E-2</v>
      </c>
      <c r="P2685" s="1">
        <v>7.5907025337219238</v>
      </c>
      <c r="Q2685" s="1">
        <v>0.19691543281078339</v>
      </c>
      <c r="S2685" s="1">
        <v>38</v>
      </c>
      <c r="T2685" s="1">
        <v>1</v>
      </c>
      <c r="U2685" s="1">
        <v>5095329.5</v>
      </c>
      <c r="V2685" s="1">
        <v>0.37473699450492859</v>
      </c>
      <c r="W2685" s="1">
        <v>7.9383468627929688</v>
      </c>
      <c r="X2685" s="1">
        <v>7.9383468627929688</v>
      </c>
    </row>
    <row r="2686" spans="1:24" x14ac:dyDescent="0.35">
      <c r="A2686" s="1">
        <v>390086</v>
      </c>
      <c r="B2686" s="1" t="s">
        <v>2352</v>
      </c>
      <c r="C2686" s="1">
        <v>106161203</v>
      </c>
      <c r="D2686" s="1">
        <v>86</v>
      </c>
      <c r="E2686" s="1" t="s">
        <v>2498</v>
      </c>
      <c r="F2686" s="1" t="s">
        <v>96</v>
      </c>
      <c r="G2686" s="1" t="s">
        <v>218</v>
      </c>
      <c r="H2686" s="1" t="s">
        <v>916</v>
      </c>
      <c r="I2686" s="1">
        <v>773107</v>
      </c>
      <c r="K2686" s="1">
        <v>493142.1875</v>
      </c>
      <c r="L2686" s="1">
        <v>4164294</v>
      </c>
      <c r="M2686" s="1">
        <v>8.3725996315479279E-2</v>
      </c>
      <c r="N2686" s="1">
        <v>2.0518221855163574</v>
      </c>
      <c r="O2686" s="1">
        <v>5.467500165104866E-2</v>
      </c>
      <c r="P2686" s="1">
        <v>7.610323429107666</v>
      </c>
      <c r="Q2686" s="1">
        <v>0.19681274890899658</v>
      </c>
      <c r="S2686" s="1">
        <v>39</v>
      </c>
      <c r="T2686" s="1">
        <v>1</v>
      </c>
      <c r="U2686" s="1">
        <v>5430543</v>
      </c>
      <c r="V2686" s="1">
        <v>0.33521375060081482</v>
      </c>
      <c r="W2686" s="1">
        <v>6.5788383483886719</v>
      </c>
      <c r="X2686" s="1">
        <v>6.5788383483886719</v>
      </c>
    </row>
    <row r="2687" spans="1:24" x14ac:dyDescent="0.35">
      <c r="A2687" s="1">
        <v>400086</v>
      </c>
      <c r="B2687" s="1" t="s">
        <v>2353</v>
      </c>
      <c r="C2687" s="1">
        <v>106161203</v>
      </c>
      <c r="D2687" s="1">
        <v>86</v>
      </c>
      <c r="E2687" s="1" t="s">
        <v>2498</v>
      </c>
      <c r="F2687" s="1" t="s">
        <v>96</v>
      </c>
      <c r="G2687" s="1" t="s">
        <v>218</v>
      </c>
      <c r="H2687" s="1" t="s">
        <v>916</v>
      </c>
      <c r="S2687" s="1">
        <v>40</v>
      </c>
      <c r="T2687" s="1">
        <v>1</v>
      </c>
      <c r="U2687" s="1">
        <v>0</v>
      </c>
      <c r="V2687" s="1">
        <v>0</v>
      </c>
      <c r="W2687" s="1">
        <v>-100</v>
      </c>
      <c r="X2687" s="1">
        <v>-100</v>
      </c>
    </row>
    <row r="2688" spans="1:24" x14ac:dyDescent="0.35">
      <c r="A2688" s="1">
        <v>410086</v>
      </c>
      <c r="B2688" s="1" t="s">
        <v>2354</v>
      </c>
      <c r="C2688" s="1">
        <v>106161203</v>
      </c>
      <c r="D2688" s="1">
        <v>86</v>
      </c>
      <c r="E2688" s="1" t="s">
        <v>2498</v>
      </c>
      <c r="F2688" s="1" t="s">
        <v>96</v>
      </c>
      <c r="G2688" s="1" t="s">
        <v>218</v>
      </c>
      <c r="H2688" s="1" t="s">
        <v>916</v>
      </c>
      <c r="S2688" s="1">
        <v>41</v>
      </c>
      <c r="T2688" s="1">
        <v>1</v>
      </c>
      <c r="U2688" s="1">
        <v>0</v>
      </c>
      <c r="V2688" s="1">
        <v>0</v>
      </c>
    </row>
    <row r="2689" spans="1:24" x14ac:dyDescent="0.35">
      <c r="A2689" s="1">
        <v>420086</v>
      </c>
      <c r="B2689" s="1" t="s">
        <v>2355</v>
      </c>
      <c r="C2689" s="1">
        <v>106161203</v>
      </c>
      <c r="D2689" s="1">
        <v>86</v>
      </c>
      <c r="E2689" s="1" t="s">
        <v>2498</v>
      </c>
      <c r="F2689" s="1" t="s">
        <v>96</v>
      </c>
      <c r="G2689" s="1" t="s">
        <v>218</v>
      </c>
      <c r="H2689" s="1" t="s">
        <v>916</v>
      </c>
      <c r="S2689" s="1">
        <v>42</v>
      </c>
      <c r="T2689" s="1">
        <v>1</v>
      </c>
      <c r="U2689" s="1">
        <v>0</v>
      </c>
      <c r="V2689" s="1">
        <v>0</v>
      </c>
    </row>
    <row r="2690" spans="1:24" x14ac:dyDescent="0.35">
      <c r="A2690" s="1">
        <v>430086</v>
      </c>
      <c r="B2690" s="1" t="s">
        <v>2356</v>
      </c>
      <c r="C2690" s="1">
        <v>106161203</v>
      </c>
      <c r="D2690" s="1">
        <v>86</v>
      </c>
      <c r="E2690" s="1" t="s">
        <v>2498</v>
      </c>
      <c r="F2690" s="1" t="s">
        <v>96</v>
      </c>
      <c r="G2690" s="1" t="s">
        <v>218</v>
      </c>
      <c r="H2690" s="1" t="s">
        <v>916</v>
      </c>
      <c r="S2690" s="1">
        <v>43</v>
      </c>
      <c r="T2690" s="1">
        <v>1</v>
      </c>
      <c r="U2690" s="1">
        <v>0</v>
      </c>
      <c r="V2690" s="1">
        <v>0</v>
      </c>
    </row>
    <row r="2691" spans="1:24" x14ac:dyDescent="0.35">
      <c r="A2691" s="1">
        <v>440086</v>
      </c>
      <c r="B2691" s="1" t="s">
        <v>2357</v>
      </c>
      <c r="C2691" s="1">
        <v>106161203</v>
      </c>
      <c r="D2691" s="1">
        <v>86</v>
      </c>
      <c r="E2691" s="1" t="s">
        <v>2498</v>
      </c>
      <c r="F2691" s="1" t="s">
        <v>96</v>
      </c>
      <c r="G2691" s="1" t="s">
        <v>218</v>
      </c>
      <c r="H2691" s="1" t="s">
        <v>916</v>
      </c>
      <c r="S2691" s="1">
        <v>44</v>
      </c>
      <c r="T2691" s="1">
        <v>1</v>
      </c>
      <c r="U2691" s="1">
        <v>0</v>
      </c>
      <c r="V2691" s="1">
        <v>0</v>
      </c>
    </row>
    <row r="2692" spans="1:24" x14ac:dyDescent="0.35">
      <c r="A2692" s="1">
        <v>450086</v>
      </c>
      <c r="B2692" s="1" t="s">
        <v>2358</v>
      </c>
      <c r="C2692" s="1">
        <v>106161203</v>
      </c>
      <c r="D2692" s="1">
        <v>86</v>
      </c>
      <c r="E2692" s="1" t="s">
        <v>2498</v>
      </c>
      <c r="F2692" s="1" t="s">
        <v>96</v>
      </c>
      <c r="G2692" s="1" t="s">
        <v>218</v>
      </c>
      <c r="H2692" s="1" t="s">
        <v>916</v>
      </c>
      <c r="S2692" s="1">
        <v>45</v>
      </c>
      <c r="T2692" s="1">
        <v>1</v>
      </c>
      <c r="U2692" s="1">
        <v>0</v>
      </c>
      <c r="V2692" s="1">
        <v>0</v>
      </c>
    </row>
    <row r="2693" spans="1:24" x14ac:dyDescent="0.35">
      <c r="A2693" s="1">
        <v>460086</v>
      </c>
      <c r="B2693" s="1" t="s">
        <v>2359</v>
      </c>
      <c r="C2693" s="1">
        <v>106161203</v>
      </c>
      <c r="D2693" s="1">
        <v>86</v>
      </c>
      <c r="E2693" s="1" t="s">
        <v>2498</v>
      </c>
      <c r="F2693" s="1" t="s">
        <v>96</v>
      </c>
      <c r="G2693" s="1" t="s">
        <v>218</v>
      </c>
      <c r="H2693" s="1" t="s">
        <v>916</v>
      </c>
      <c r="S2693" s="1">
        <v>46</v>
      </c>
      <c r="T2693" s="1">
        <v>1</v>
      </c>
      <c r="U2693" s="1">
        <v>0</v>
      </c>
      <c r="V2693" s="1">
        <v>0</v>
      </c>
    </row>
    <row r="2694" spans="1:24" x14ac:dyDescent="0.35">
      <c r="A2694" s="1">
        <v>470086</v>
      </c>
      <c r="B2694" s="1" t="s">
        <v>2360</v>
      </c>
      <c r="C2694" s="1">
        <v>106161203</v>
      </c>
      <c r="D2694" s="1">
        <v>86</v>
      </c>
      <c r="E2694" s="1" t="s">
        <v>2498</v>
      </c>
      <c r="F2694" s="1" t="s">
        <v>96</v>
      </c>
      <c r="G2694" s="1" t="s">
        <v>218</v>
      </c>
      <c r="H2694" s="1" t="s">
        <v>916</v>
      </c>
      <c r="S2694" s="1">
        <v>47</v>
      </c>
      <c r="T2694" s="1">
        <v>1</v>
      </c>
      <c r="U2694" s="1">
        <v>0</v>
      </c>
      <c r="V2694" s="1">
        <v>0</v>
      </c>
    </row>
    <row r="2695" spans="1:24" x14ac:dyDescent="0.35">
      <c r="A2695" s="1">
        <v>480086</v>
      </c>
      <c r="B2695" s="1" t="s">
        <v>2361</v>
      </c>
      <c r="C2695" s="1">
        <v>106161203</v>
      </c>
      <c r="D2695" s="1">
        <v>86</v>
      </c>
      <c r="E2695" s="1" t="s">
        <v>2498</v>
      </c>
      <c r="F2695" s="1" t="s">
        <v>96</v>
      </c>
      <c r="G2695" s="1" t="s">
        <v>218</v>
      </c>
      <c r="H2695" s="1" t="s">
        <v>916</v>
      </c>
      <c r="S2695" s="1">
        <v>48</v>
      </c>
      <c r="T2695" s="1">
        <v>1</v>
      </c>
      <c r="U2695" s="1">
        <v>0</v>
      </c>
      <c r="V2695" s="1">
        <v>0</v>
      </c>
    </row>
    <row r="2696" spans="1:24" x14ac:dyDescent="0.35">
      <c r="A2696" s="1">
        <v>250518</v>
      </c>
      <c r="B2696" s="1" t="s">
        <v>2364</v>
      </c>
      <c r="C2696" s="1">
        <v>106161357</v>
      </c>
      <c r="D2696" s="1">
        <v>518</v>
      </c>
      <c r="E2696" s="1" t="s">
        <v>48</v>
      </c>
      <c r="F2696" s="1" t="s">
        <v>48</v>
      </c>
      <c r="G2696" s="1" t="s">
        <v>48</v>
      </c>
      <c r="H2696" s="1" t="s">
        <v>48</v>
      </c>
      <c r="S2696" s="1">
        <v>25</v>
      </c>
      <c r="T2696" s="1">
        <v>2</v>
      </c>
      <c r="U2696" s="1">
        <v>0</v>
      </c>
      <c r="V2696" s="1">
        <v>0</v>
      </c>
    </row>
    <row r="2697" spans="1:24" x14ac:dyDescent="0.35">
      <c r="A2697" s="1">
        <v>260518</v>
      </c>
      <c r="B2697" s="1" t="s">
        <v>2365</v>
      </c>
      <c r="C2697" s="1">
        <v>106161357</v>
      </c>
      <c r="D2697" s="1">
        <v>518</v>
      </c>
      <c r="E2697" s="1" t="s">
        <v>48</v>
      </c>
      <c r="F2697" s="1" t="s">
        <v>48</v>
      </c>
      <c r="G2697" s="1" t="s">
        <v>48</v>
      </c>
      <c r="H2697" s="1" t="s">
        <v>48</v>
      </c>
      <c r="S2697" s="1">
        <v>26</v>
      </c>
      <c r="T2697" s="1">
        <v>2</v>
      </c>
      <c r="U2697" s="1">
        <v>0</v>
      </c>
      <c r="V2697" s="1">
        <v>0</v>
      </c>
    </row>
    <row r="2698" spans="1:24" x14ac:dyDescent="0.35">
      <c r="A2698" s="1">
        <v>270518</v>
      </c>
      <c r="B2698" s="1" t="s">
        <v>2366</v>
      </c>
      <c r="C2698" s="1">
        <v>106161357</v>
      </c>
      <c r="D2698" s="1">
        <v>518</v>
      </c>
      <c r="E2698" s="1" t="s">
        <v>48</v>
      </c>
      <c r="F2698" s="1" t="s">
        <v>48</v>
      </c>
      <c r="G2698" s="1" t="s">
        <v>48</v>
      </c>
      <c r="H2698" s="1" t="s">
        <v>48</v>
      </c>
      <c r="S2698" s="1">
        <v>27</v>
      </c>
      <c r="T2698" s="1">
        <v>2</v>
      </c>
      <c r="U2698" s="1">
        <v>0</v>
      </c>
      <c r="V2698" s="1">
        <v>0</v>
      </c>
    </row>
    <row r="2699" spans="1:24" x14ac:dyDescent="0.35">
      <c r="A2699" s="1">
        <v>280518</v>
      </c>
      <c r="B2699" s="1" t="s">
        <v>2367</v>
      </c>
      <c r="C2699" s="1">
        <v>106161357</v>
      </c>
      <c r="D2699" s="1">
        <v>518</v>
      </c>
      <c r="E2699" s="1" t="s">
        <v>48</v>
      </c>
      <c r="F2699" s="1" t="s">
        <v>48</v>
      </c>
      <c r="G2699" s="1" t="s">
        <v>48</v>
      </c>
      <c r="H2699" s="1" t="s">
        <v>48</v>
      </c>
      <c r="S2699" s="1">
        <v>28</v>
      </c>
      <c r="T2699" s="1">
        <v>2</v>
      </c>
      <c r="U2699" s="1">
        <v>0</v>
      </c>
      <c r="V2699" s="1">
        <v>0</v>
      </c>
    </row>
    <row r="2700" spans="1:24" x14ac:dyDescent="0.35">
      <c r="A2700" s="1">
        <v>290518</v>
      </c>
      <c r="B2700" s="1" t="s">
        <v>2341</v>
      </c>
      <c r="C2700" s="1">
        <v>106161357</v>
      </c>
      <c r="D2700" s="1">
        <v>518</v>
      </c>
      <c r="E2700" s="1" t="s">
        <v>2499</v>
      </c>
      <c r="F2700" s="1" t="s">
        <v>96</v>
      </c>
      <c r="G2700" s="1" t="s">
        <v>218</v>
      </c>
      <c r="H2700" s="1" t="s">
        <v>2369</v>
      </c>
      <c r="J2700" s="1">
        <v>397072.9</v>
      </c>
      <c r="S2700" s="1">
        <v>29</v>
      </c>
      <c r="T2700" s="1">
        <v>2</v>
      </c>
      <c r="U2700" s="1">
        <v>397072.90625</v>
      </c>
      <c r="V2700" s="1">
        <v>0</v>
      </c>
    </row>
    <row r="2701" spans="1:24" x14ac:dyDescent="0.35">
      <c r="A2701" s="1">
        <v>300518</v>
      </c>
      <c r="B2701" s="1" t="s">
        <v>2343</v>
      </c>
      <c r="C2701" s="1">
        <v>106161357</v>
      </c>
      <c r="D2701" s="1">
        <v>518</v>
      </c>
      <c r="E2701" s="1" t="s">
        <v>2499</v>
      </c>
      <c r="F2701" s="1" t="s">
        <v>96</v>
      </c>
      <c r="G2701" s="1" t="s">
        <v>218</v>
      </c>
      <c r="H2701" s="1" t="s">
        <v>2369</v>
      </c>
      <c r="J2701" s="1">
        <v>405431.84</v>
      </c>
      <c r="R2701" s="1">
        <v>8.3589395508170128E-3</v>
      </c>
      <c r="S2701" s="1">
        <v>30</v>
      </c>
      <c r="T2701" s="1">
        <v>2</v>
      </c>
      <c r="U2701" s="1">
        <v>405431.84375</v>
      </c>
      <c r="V2701" s="1">
        <v>8.3589395508170128E-3</v>
      </c>
      <c r="W2701" s="1">
        <v>2.1051392555236816</v>
      </c>
      <c r="X2701" s="1">
        <v>2.1051392555236816</v>
      </c>
    </row>
    <row r="2702" spans="1:24" x14ac:dyDescent="0.35">
      <c r="A2702" s="1">
        <v>310518</v>
      </c>
      <c r="B2702" s="1" t="s">
        <v>2344</v>
      </c>
      <c r="C2702" s="1">
        <v>106161357</v>
      </c>
      <c r="D2702" s="1">
        <v>518</v>
      </c>
      <c r="E2702" s="1" t="s">
        <v>2499</v>
      </c>
      <c r="F2702" s="1" t="s">
        <v>96</v>
      </c>
      <c r="G2702" s="1" t="s">
        <v>218</v>
      </c>
      <c r="H2702" s="1" t="s">
        <v>2369</v>
      </c>
      <c r="J2702" s="1">
        <v>409770.93</v>
      </c>
      <c r="R2702" s="1">
        <v>4.3390900827944279E-3</v>
      </c>
      <c r="S2702" s="1">
        <v>31</v>
      </c>
      <c r="T2702" s="1">
        <v>2</v>
      </c>
      <c r="U2702" s="1">
        <v>409770.9375</v>
      </c>
      <c r="V2702" s="1">
        <v>4.3390900827944279E-3</v>
      </c>
      <c r="W2702" s="1">
        <v>1.0702400207519531</v>
      </c>
      <c r="X2702" s="1">
        <v>1.0702400207519531</v>
      </c>
    </row>
    <row r="2703" spans="1:24" x14ac:dyDescent="0.35">
      <c r="A2703" s="1">
        <v>320518</v>
      </c>
      <c r="B2703" s="1" t="s">
        <v>2345</v>
      </c>
      <c r="C2703" s="1">
        <v>106161357</v>
      </c>
      <c r="D2703" s="1">
        <v>518</v>
      </c>
      <c r="E2703" s="1" t="s">
        <v>2499</v>
      </c>
      <c r="F2703" s="1" t="s">
        <v>96</v>
      </c>
      <c r="G2703" s="1" t="s">
        <v>218</v>
      </c>
      <c r="H2703" s="1" t="s">
        <v>2369</v>
      </c>
      <c r="J2703" s="1">
        <v>411106.02</v>
      </c>
      <c r="R2703" s="1">
        <v>1.3350900262594223E-3</v>
      </c>
      <c r="S2703" s="1">
        <v>32</v>
      </c>
      <c r="T2703" s="1">
        <v>2</v>
      </c>
      <c r="U2703" s="1">
        <v>411106.03125</v>
      </c>
      <c r="V2703" s="1">
        <v>1.3350900262594223E-3</v>
      </c>
      <c r="W2703" s="1">
        <v>0.32581466436386108</v>
      </c>
      <c r="X2703" s="1">
        <v>0.32581466436386108</v>
      </c>
    </row>
    <row r="2704" spans="1:24" x14ac:dyDescent="0.35">
      <c r="A2704" s="1">
        <v>330518</v>
      </c>
      <c r="B2704" s="1" t="s">
        <v>2346</v>
      </c>
      <c r="C2704" s="1">
        <v>106161357</v>
      </c>
      <c r="D2704" s="1">
        <v>518</v>
      </c>
      <c r="E2704" s="1" t="s">
        <v>2499</v>
      </c>
      <c r="F2704" s="1" t="s">
        <v>96</v>
      </c>
      <c r="G2704" s="1" t="s">
        <v>218</v>
      </c>
      <c r="H2704" s="1" t="s">
        <v>2369</v>
      </c>
      <c r="J2704" s="1">
        <v>430090.38</v>
      </c>
      <c r="R2704" s="1">
        <v>1.8984360620379448E-2</v>
      </c>
      <c r="S2704" s="1">
        <v>33</v>
      </c>
      <c r="T2704" s="1">
        <v>2</v>
      </c>
      <c r="U2704" s="1">
        <v>430090.375</v>
      </c>
      <c r="V2704" s="1">
        <v>1.8984360620379448E-2</v>
      </c>
      <c r="W2704" s="1">
        <v>4.6178703308105469</v>
      </c>
      <c r="X2704" s="1">
        <v>4.6178703308105469</v>
      </c>
    </row>
    <row r="2705" spans="1:24" x14ac:dyDescent="0.35">
      <c r="A2705" s="1">
        <v>340518</v>
      </c>
      <c r="B2705" s="1" t="s">
        <v>2347</v>
      </c>
      <c r="C2705" s="1">
        <v>106161357</v>
      </c>
      <c r="D2705" s="1">
        <v>518</v>
      </c>
      <c r="E2705" s="1" t="s">
        <v>2499</v>
      </c>
      <c r="F2705" s="1" t="s">
        <v>96</v>
      </c>
      <c r="G2705" s="1" t="s">
        <v>218</v>
      </c>
      <c r="H2705" s="1" t="s">
        <v>2369</v>
      </c>
      <c r="J2705" s="1">
        <v>432522.84</v>
      </c>
      <c r="R2705" s="1">
        <v>2.4324599653482437E-3</v>
      </c>
      <c r="S2705" s="1">
        <v>34</v>
      </c>
      <c r="T2705" s="1">
        <v>2</v>
      </c>
      <c r="U2705" s="1">
        <v>432522.84375</v>
      </c>
      <c r="V2705" s="1">
        <v>2.4324599653482437E-3</v>
      </c>
      <c r="W2705" s="1">
        <v>0.56557154655456543</v>
      </c>
      <c r="X2705" s="1">
        <v>0.56557154655456543</v>
      </c>
    </row>
    <row r="2706" spans="1:24" x14ac:dyDescent="0.35">
      <c r="A2706" s="1">
        <v>350518</v>
      </c>
      <c r="B2706" s="1" t="s">
        <v>2348</v>
      </c>
      <c r="C2706" s="1">
        <v>106161357</v>
      </c>
      <c r="D2706" s="1">
        <v>518</v>
      </c>
      <c r="E2706" s="1" t="s">
        <v>2499</v>
      </c>
      <c r="F2706" s="1" t="s">
        <v>96</v>
      </c>
      <c r="G2706" s="1" t="s">
        <v>218</v>
      </c>
      <c r="H2706" s="1" t="s">
        <v>2369</v>
      </c>
      <c r="J2706" s="1">
        <v>428787.6</v>
      </c>
      <c r="R2706" s="1">
        <v>-3.7352400831878185E-3</v>
      </c>
      <c r="S2706" s="1">
        <v>35</v>
      </c>
      <c r="T2706" s="1">
        <v>2</v>
      </c>
      <c r="U2706" s="1">
        <v>428787.59375</v>
      </c>
      <c r="V2706" s="1">
        <v>-3.7352400831878185E-3</v>
      </c>
      <c r="W2706" s="1">
        <v>-0.86359602212905884</v>
      </c>
      <c r="X2706" s="1">
        <v>-0.86359602212905884</v>
      </c>
    </row>
    <row r="2707" spans="1:24" x14ac:dyDescent="0.35">
      <c r="A2707" s="1">
        <v>360518</v>
      </c>
      <c r="B2707" s="1" t="s">
        <v>2349</v>
      </c>
      <c r="C2707" s="1">
        <v>106161357</v>
      </c>
      <c r="D2707" s="1">
        <v>518</v>
      </c>
      <c r="E2707" s="1" t="s">
        <v>2499</v>
      </c>
      <c r="F2707" s="1" t="s">
        <v>96</v>
      </c>
      <c r="G2707" s="1" t="s">
        <v>218</v>
      </c>
      <c r="H2707" s="1" t="s">
        <v>2369</v>
      </c>
      <c r="J2707" s="1">
        <v>507431.49</v>
      </c>
      <c r="R2707" s="1">
        <v>7.8643888235092163E-2</v>
      </c>
      <c r="S2707" s="1">
        <v>36</v>
      </c>
      <c r="T2707" s="1">
        <v>2</v>
      </c>
      <c r="U2707" s="1">
        <v>507431.5</v>
      </c>
      <c r="V2707" s="1">
        <v>7.8643888235092163E-2</v>
      </c>
      <c r="W2707" s="1">
        <v>18.340993881225586</v>
      </c>
      <c r="X2707" s="1">
        <v>18.340993881225586</v>
      </c>
    </row>
    <row r="2708" spans="1:24" x14ac:dyDescent="0.35">
      <c r="A2708" s="1">
        <v>370518</v>
      </c>
      <c r="B2708" s="1" t="s">
        <v>2350</v>
      </c>
      <c r="C2708" s="1">
        <v>106161357</v>
      </c>
      <c r="D2708" s="1">
        <v>518</v>
      </c>
      <c r="E2708" s="1" t="s">
        <v>2499</v>
      </c>
      <c r="F2708" s="1" t="s">
        <v>96</v>
      </c>
      <c r="G2708" s="1" t="s">
        <v>218</v>
      </c>
      <c r="H2708" s="1" t="s">
        <v>2369</v>
      </c>
      <c r="J2708" s="1">
        <v>627772.34</v>
      </c>
      <c r="R2708" s="1">
        <v>0.12034084647893906</v>
      </c>
      <c r="S2708" s="1">
        <v>37</v>
      </c>
      <c r="T2708" s="1">
        <v>2</v>
      </c>
      <c r="U2708" s="1">
        <v>627772.3125</v>
      </c>
      <c r="V2708" s="1">
        <v>0.12034084647893906</v>
      </c>
      <c r="W2708" s="1">
        <v>23.715677261352539</v>
      </c>
      <c r="X2708" s="1">
        <v>23.715677261352539</v>
      </c>
    </row>
    <row r="2709" spans="1:24" x14ac:dyDescent="0.35">
      <c r="A2709" s="1">
        <v>380518</v>
      </c>
      <c r="B2709" s="1" t="s">
        <v>2351</v>
      </c>
      <c r="C2709" s="1">
        <v>106161357</v>
      </c>
      <c r="D2709" s="1">
        <v>518</v>
      </c>
      <c r="E2709" s="1" t="s">
        <v>2499</v>
      </c>
      <c r="F2709" s="1" t="s">
        <v>96</v>
      </c>
      <c r="G2709" s="1" t="s">
        <v>218</v>
      </c>
      <c r="H2709" s="1" t="s">
        <v>2369</v>
      </c>
      <c r="J2709" s="1">
        <v>703166</v>
      </c>
      <c r="R2709" s="1">
        <v>7.5393661856651306E-2</v>
      </c>
      <c r="S2709" s="1">
        <v>38</v>
      </c>
      <c r="T2709" s="1">
        <v>2</v>
      </c>
      <c r="U2709" s="1">
        <v>703166</v>
      </c>
      <c r="V2709" s="1">
        <v>7.5393661856651306E-2</v>
      </c>
      <c r="W2709" s="1">
        <v>12.009718894958496</v>
      </c>
      <c r="X2709" s="1">
        <v>12.009718894958496</v>
      </c>
    </row>
    <row r="2710" spans="1:24" x14ac:dyDescent="0.35">
      <c r="A2710" s="1">
        <v>390518</v>
      </c>
      <c r="B2710" s="1" t="s">
        <v>2352</v>
      </c>
      <c r="C2710" s="1">
        <v>106161357</v>
      </c>
      <c r="D2710" s="1">
        <v>518</v>
      </c>
      <c r="E2710" s="1" t="s">
        <v>2499</v>
      </c>
      <c r="F2710" s="1" t="s">
        <v>96</v>
      </c>
      <c r="G2710" s="1" t="s">
        <v>218</v>
      </c>
      <c r="H2710" s="1" t="s">
        <v>2369</v>
      </c>
      <c r="J2710" s="1">
        <v>723472</v>
      </c>
      <c r="R2710" s="1">
        <v>2.0306000486016273E-2</v>
      </c>
      <c r="S2710" s="1">
        <v>39</v>
      </c>
      <c r="T2710" s="1">
        <v>2</v>
      </c>
      <c r="U2710" s="1">
        <v>723472</v>
      </c>
      <c r="V2710" s="1">
        <v>2.0306000486016273E-2</v>
      </c>
      <c r="W2710" s="1">
        <v>2.88779616355896</v>
      </c>
      <c r="X2710" s="1">
        <v>2.88779616355896</v>
      </c>
    </row>
    <row r="2711" spans="1:24" x14ac:dyDescent="0.35">
      <c r="A2711" s="1">
        <v>400518</v>
      </c>
      <c r="B2711" s="1" t="s">
        <v>2353</v>
      </c>
      <c r="C2711" s="1">
        <v>106161357</v>
      </c>
      <c r="D2711" s="1">
        <v>518</v>
      </c>
      <c r="E2711" s="1" t="s">
        <v>48</v>
      </c>
      <c r="F2711" s="1" t="s">
        <v>48</v>
      </c>
      <c r="G2711" s="1" t="s">
        <v>48</v>
      </c>
      <c r="H2711" s="1" t="s">
        <v>48</v>
      </c>
      <c r="S2711" s="1">
        <v>40</v>
      </c>
      <c r="T2711" s="1">
        <v>2</v>
      </c>
      <c r="U2711" s="1">
        <v>0</v>
      </c>
      <c r="V2711" s="1">
        <v>0</v>
      </c>
      <c r="W2711" s="1">
        <v>-100</v>
      </c>
      <c r="X2711" s="1">
        <v>-100</v>
      </c>
    </row>
    <row r="2712" spans="1:24" x14ac:dyDescent="0.35">
      <c r="A2712" s="1">
        <v>410518</v>
      </c>
      <c r="B2712" s="1" t="s">
        <v>2354</v>
      </c>
      <c r="C2712" s="1">
        <v>106161357</v>
      </c>
      <c r="D2712" s="1">
        <v>518</v>
      </c>
      <c r="E2712" s="1" t="s">
        <v>48</v>
      </c>
      <c r="F2712" s="1" t="s">
        <v>48</v>
      </c>
      <c r="G2712" s="1" t="s">
        <v>48</v>
      </c>
      <c r="H2712" s="1" t="s">
        <v>48</v>
      </c>
      <c r="S2712" s="1">
        <v>41</v>
      </c>
      <c r="T2712" s="1">
        <v>2</v>
      </c>
      <c r="U2712" s="1">
        <v>0</v>
      </c>
      <c r="V2712" s="1">
        <v>0</v>
      </c>
    </row>
    <row r="2713" spans="1:24" x14ac:dyDescent="0.35">
      <c r="A2713" s="1">
        <v>420518</v>
      </c>
      <c r="B2713" s="1" t="s">
        <v>2355</v>
      </c>
      <c r="C2713" s="1">
        <v>106161357</v>
      </c>
      <c r="D2713" s="1">
        <v>518</v>
      </c>
      <c r="E2713" s="1" t="s">
        <v>48</v>
      </c>
      <c r="F2713" s="1" t="s">
        <v>48</v>
      </c>
      <c r="G2713" s="1" t="s">
        <v>48</v>
      </c>
      <c r="H2713" s="1" t="s">
        <v>48</v>
      </c>
      <c r="S2713" s="1">
        <v>42</v>
      </c>
      <c r="T2713" s="1">
        <v>2</v>
      </c>
      <c r="U2713" s="1">
        <v>0</v>
      </c>
      <c r="V2713" s="1">
        <v>0</v>
      </c>
    </row>
    <row r="2714" spans="1:24" x14ac:dyDescent="0.35">
      <c r="A2714" s="1">
        <v>430518</v>
      </c>
      <c r="B2714" s="1" t="s">
        <v>2356</v>
      </c>
      <c r="C2714" s="1">
        <v>106161357</v>
      </c>
      <c r="D2714" s="1">
        <v>518</v>
      </c>
      <c r="E2714" s="1" t="s">
        <v>48</v>
      </c>
      <c r="F2714" s="1" t="s">
        <v>48</v>
      </c>
      <c r="G2714" s="1" t="s">
        <v>48</v>
      </c>
      <c r="H2714" s="1" t="s">
        <v>48</v>
      </c>
      <c r="S2714" s="1">
        <v>43</v>
      </c>
      <c r="T2714" s="1">
        <v>2</v>
      </c>
      <c r="U2714" s="1">
        <v>0</v>
      </c>
      <c r="V2714" s="1">
        <v>0</v>
      </c>
    </row>
    <row r="2715" spans="1:24" x14ac:dyDescent="0.35">
      <c r="A2715" s="1">
        <v>440518</v>
      </c>
      <c r="B2715" s="1" t="s">
        <v>2357</v>
      </c>
      <c r="C2715" s="1">
        <v>106161357</v>
      </c>
      <c r="D2715" s="1">
        <v>518</v>
      </c>
      <c r="E2715" s="1" t="s">
        <v>48</v>
      </c>
      <c r="F2715" s="1" t="s">
        <v>48</v>
      </c>
      <c r="G2715" s="1" t="s">
        <v>48</v>
      </c>
      <c r="H2715" s="1" t="s">
        <v>48</v>
      </c>
      <c r="S2715" s="1">
        <v>44</v>
      </c>
      <c r="T2715" s="1">
        <v>2</v>
      </c>
      <c r="U2715" s="1">
        <v>0</v>
      </c>
      <c r="V2715" s="1">
        <v>0</v>
      </c>
    </row>
    <row r="2716" spans="1:24" x14ac:dyDescent="0.35">
      <c r="A2716" s="1">
        <v>450518</v>
      </c>
      <c r="B2716" s="1" t="s">
        <v>2358</v>
      </c>
      <c r="C2716" s="1">
        <v>106161357</v>
      </c>
      <c r="D2716" s="1">
        <v>518</v>
      </c>
      <c r="E2716" s="1" t="s">
        <v>48</v>
      </c>
      <c r="F2716" s="1" t="s">
        <v>48</v>
      </c>
      <c r="G2716" s="1" t="s">
        <v>48</v>
      </c>
      <c r="H2716" s="1" t="s">
        <v>48</v>
      </c>
      <c r="S2716" s="1">
        <v>45</v>
      </c>
      <c r="T2716" s="1">
        <v>2</v>
      </c>
      <c r="U2716" s="1">
        <v>0</v>
      </c>
      <c r="V2716" s="1">
        <v>0</v>
      </c>
    </row>
    <row r="2717" spans="1:24" x14ac:dyDescent="0.35">
      <c r="A2717" s="1">
        <v>460518</v>
      </c>
      <c r="B2717" s="1" t="s">
        <v>2359</v>
      </c>
      <c r="C2717" s="1">
        <v>106161357</v>
      </c>
      <c r="D2717" s="1">
        <v>518</v>
      </c>
      <c r="E2717" s="1" t="s">
        <v>48</v>
      </c>
      <c r="F2717" s="1" t="s">
        <v>48</v>
      </c>
      <c r="G2717" s="1" t="s">
        <v>48</v>
      </c>
      <c r="H2717" s="1" t="s">
        <v>48</v>
      </c>
      <c r="S2717" s="1">
        <v>46</v>
      </c>
      <c r="T2717" s="1">
        <v>2</v>
      </c>
      <c r="U2717" s="1">
        <v>0</v>
      </c>
      <c r="V2717" s="1">
        <v>0</v>
      </c>
    </row>
    <row r="2718" spans="1:24" x14ac:dyDescent="0.35">
      <c r="A2718" s="1">
        <v>470518</v>
      </c>
      <c r="B2718" s="1" t="s">
        <v>2360</v>
      </c>
      <c r="C2718" s="1">
        <v>106161357</v>
      </c>
      <c r="D2718" s="1">
        <v>518</v>
      </c>
      <c r="E2718" s="1" t="s">
        <v>48</v>
      </c>
      <c r="F2718" s="1" t="s">
        <v>48</v>
      </c>
      <c r="G2718" s="1" t="s">
        <v>48</v>
      </c>
      <c r="H2718" s="1" t="s">
        <v>48</v>
      </c>
      <c r="S2718" s="1">
        <v>47</v>
      </c>
      <c r="T2718" s="1">
        <v>2</v>
      </c>
      <c r="U2718" s="1">
        <v>0</v>
      </c>
      <c r="V2718" s="1">
        <v>0</v>
      </c>
    </row>
    <row r="2719" spans="1:24" x14ac:dyDescent="0.35">
      <c r="A2719" s="1">
        <v>290087</v>
      </c>
      <c r="B2719" s="1" t="s">
        <v>2341</v>
      </c>
      <c r="C2719" s="1">
        <v>106161703</v>
      </c>
      <c r="D2719" s="1">
        <v>87</v>
      </c>
      <c r="E2719" s="1" t="s">
        <v>2500</v>
      </c>
      <c r="F2719" s="1" t="s">
        <v>96</v>
      </c>
      <c r="G2719" s="1" t="s">
        <v>218</v>
      </c>
      <c r="H2719" s="1" t="s">
        <v>916</v>
      </c>
      <c r="I2719" s="1">
        <v>659713.81999999995</v>
      </c>
      <c r="J2719" s="1">
        <v>23027.31</v>
      </c>
      <c r="K2719" s="1">
        <v>158575</v>
      </c>
      <c r="L2719" s="1">
        <v>5040313</v>
      </c>
      <c r="S2719" s="1">
        <v>29</v>
      </c>
      <c r="T2719" s="1">
        <v>1</v>
      </c>
      <c r="U2719" s="1">
        <v>5881629</v>
      </c>
      <c r="V2719" s="1">
        <v>0</v>
      </c>
    </row>
    <row r="2720" spans="1:24" x14ac:dyDescent="0.35">
      <c r="A2720" s="1">
        <v>300087</v>
      </c>
      <c r="B2720" s="1" t="s">
        <v>2343</v>
      </c>
      <c r="C2720" s="1">
        <v>106161703</v>
      </c>
      <c r="D2720" s="1">
        <v>87</v>
      </c>
      <c r="E2720" s="1" t="s">
        <v>2500</v>
      </c>
      <c r="F2720" s="1" t="s">
        <v>96</v>
      </c>
      <c r="G2720" s="1" t="s">
        <v>218</v>
      </c>
      <c r="H2720" s="1" t="s">
        <v>916</v>
      </c>
      <c r="I2720" s="1">
        <v>653220.47</v>
      </c>
      <c r="J2720" s="1">
        <v>20139.84</v>
      </c>
      <c r="K2720" s="1">
        <v>158575</v>
      </c>
      <c r="L2720" s="1">
        <v>5213794.5</v>
      </c>
      <c r="M2720" s="1">
        <v>0.17348149418830872</v>
      </c>
      <c r="N2720" s="1">
        <v>3.4418795108795166</v>
      </c>
      <c r="O2720" s="1">
        <v>-6.4933500252664089E-3</v>
      </c>
      <c r="P2720" s="1">
        <v>-0.9842677116394043</v>
      </c>
      <c r="Q2720" s="1">
        <v>0</v>
      </c>
      <c r="R2720" s="1">
        <v>-2.8874699492007494E-3</v>
      </c>
      <c r="S2720" s="1">
        <v>30</v>
      </c>
      <c r="T2720" s="1">
        <v>1</v>
      </c>
      <c r="U2720" s="1">
        <v>6045730</v>
      </c>
      <c r="V2720" s="1">
        <v>0.16410067677497864</v>
      </c>
      <c r="W2720" s="1">
        <v>2.79006028175354</v>
      </c>
      <c r="X2720" s="1">
        <v>2.79006028175354</v>
      </c>
    </row>
    <row r="2721" spans="1:24" x14ac:dyDescent="0.35">
      <c r="A2721" s="1">
        <v>310087</v>
      </c>
      <c r="B2721" s="1" t="s">
        <v>2344</v>
      </c>
      <c r="C2721" s="1">
        <v>106161703</v>
      </c>
      <c r="D2721" s="1">
        <v>87</v>
      </c>
      <c r="E2721" s="1" t="s">
        <v>2500</v>
      </c>
      <c r="F2721" s="1" t="s">
        <v>96</v>
      </c>
      <c r="G2721" s="1" t="s">
        <v>218</v>
      </c>
      <c r="H2721" s="1" t="s">
        <v>916</v>
      </c>
      <c r="I2721" s="1">
        <v>671055.15</v>
      </c>
      <c r="J2721" s="1">
        <v>24585.78</v>
      </c>
      <c r="K2721" s="1">
        <v>158575</v>
      </c>
      <c r="L2721" s="1">
        <v>5230017.5</v>
      </c>
      <c r="M2721" s="1">
        <v>1.622300036251545E-2</v>
      </c>
      <c r="N2721" s="1">
        <v>0.31115534901618958</v>
      </c>
      <c r="O2721" s="1">
        <v>1.7834680154919624E-2</v>
      </c>
      <c r="P2721" s="1">
        <v>2.7302696704864502</v>
      </c>
      <c r="Q2721" s="1">
        <v>0</v>
      </c>
      <c r="R2721" s="1">
        <v>4.4459397904574871E-3</v>
      </c>
      <c r="S2721" s="1">
        <v>31</v>
      </c>
      <c r="T2721" s="1">
        <v>1</v>
      </c>
      <c r="U2721" s="1">
        <v>6084233.5</v>
      </c>
      <c r="V2721" s="1">
        <v>3.8503620773553848E-2</v>
      </c>
      <c r="W2721" s="1">
        <v>0.63687098026275635</v>
      </c>
      <c r="X2721" s="1">
        <v>0.63687098026275635</v>
      </c>
    </row>
    <row r="2722" spans="1:24" x14ac:dyDescent="0.35">
      <c r="A2722" s="1">
        <v>320087</v>
      </c>
      <c r="B2722" s="1" t="s">
        <v>2345</v>
      </c>
      <c r="C2722" s="1">
        <v>106161703</v>
      </c>
      <c r="D2722" s="1">
        <v>87</v>
      </c>
      <c r="E2722" s="1" t="s">
        <v>2500</v>
      </c>
      <c r="F2722" s="1" t="s">
        <v>96</v>
      </c>
      <c r="G2722" s="1" t="s">
        <v>218</v>
      </c>
      <c r="H2722" s="1" t="s">
        <v>916</v>
      </c>
      <c r="I2722" s="1">
        <v>678662.35</v>
      </c>
      <c r="J2722" s="1">
        <v>23339.33</v>
      </c>
      <c r="K2722" s="1">
        <v>158575</v>
      </c>
      <c r="L2722" s="1">
        <v>5314571</v>
      </c>
      <c r="M2722" s="1">
        <v>8.455350250005722E-2</v>
      </c>
      <c r="N2722" s="1">
        <v>1.6166963577270508</v>
      </c>
      <c r="O2722" s="1">
        <v>7.6072001829743385E-3</v>
      </c>
      <c r="P2722" s="1">
        <v>1.1336177587509155</v>
      </c>
      <c r="Q2722" s="1">
        <v>0</v>
      </c>
      <c r="R2722" s="1">
        <v>-1.2464500032365322E-3</v>
      </c>
      <c r="S2722" s="1">
        <v>32</v>
      </c>
      <c r="T2722" s="1">
        <v>1</v>
      </c>
      <c r="U2722" s="1">
        <v>6175147.5</v>
      </c>
      <c r="V2722" s="1">
        <v>9.0914249420166016E-2</v>
      </c>
      <c r="W2722" s="1">
        <v>1.4942556619644165</v>
      </c>
      <c r="X2722" s="1">
        <v>1.4942556619644165</v>
      </c>
    </row>
    <row r="2723" spans="1:24" x14ac:dyDescent="0.35">
      <c r="A2723" s="1">
        <v>330087</v>
      </c>
      <c r="B2723" s="1" t="s">
        <v>2346</v>
      </c>
      <c r="C2723" s="1">
        <v>106161703</v>
      </c>
      <c r="D2723" s="1">
        <v>87</v>
      </c>
      <c r="E2723" s="1" t="s">
        <v>2500</v>
      </c>
      <c r="F2723" s="1" t="s">
        <v>96</v>
      </c>
      <c r="G2723" s="1" t="s">
        <v>218</v>
      </c>
      <c r="H2723" s="1" t="s">
        <v>916</v>
      </c>
      <c r="I2723" s="1">
        <v>688701.05</v>
      </c>
      <c r="J2723" s="1">
        <v>53896.49</v>
      </c>
      <c r="K2723" s="1">
        <v>158575</v>
      </c>
      <c r="L2723" s="1">
        <v>5264758</v>
      </c>
      <c r="M2723" s="1">
        <v>-4.9812998622655869E-2</v>
      </c>
      <c r="N2723" s="1">
        <v>-0.93729108572006226</v>
      </c>
      <c r="O2723" s="1">
        <v>1.0038699954748154E-2</v>
      </c>
      <c r="P2723" s="1">
        <v>1.4791891574859619</v>
      </c>
      <c r="Q2723" s="1">
        <v>0</v>
      </c>
      <c r="R2723" s="1">
        <v>3.0557159334421158E-2</v>
      </c>
      <c r="S2723" s="1">
        <v>33</v>
      </c>
      <c r="T2723" s="1">
        <v>1</v>
      </c>
      <c r="U2723" s="1">
        <v>6165930.5</v>
      </c>
      <c r="V2723" s="1">
        <v>-9.217139333486557E-3</v>
      </c>
      <c r="W2723" s="1">
        <v>-0.14925959706306458</v>
      </c>
      <c r="X2723" s="1">
        <v>-0.14925959706306458</v>
      </c>
    </row>
    <row r="2724" spans="1:24" x14ac:dyDescent="0.35">
      <c r="A2724" s="1">
        <v>340087</v>
      </c>
      <c r="B2724" s="1" t="s">
        <v>2347</v>
      </c>
      <c r="C2724" s="1">
        <v>106161703</v>
      </c>
      <c r="D2724" s="1">
        <v>87</v>
      </c>
      <c r="E2724" s="1" t="s">
        <v>2500</v>
      </c>
      <c r="F2724" s="1" t="s">
        <v>96</v>
      </c>
      <c r="G2724" s="1" t="s">
        <v>218</v>
      </c>
      <c r="H2724" s="1" t="s">
        <v>916</v>
      </c>
      <c r="I2724" s="1">
        <v>688675.47</v>
      </c>
      <c r="J2724" s="1">
        <v>58309</v>
      </c>
      <c r="K2724" s="1">
        <v>158575</v>
      </c>
      <c r="L2724" s="1">
        <v>5264754.5</v>
      </c>
      <c r="M2724" s="1">
        <v>-3.5000000480067683E-6</v>
      </c>
      <c r="N2724" s="1">
        <v>-6.6479791712481529E-5</v>
      </c>
      <c r="O2724" s="1">
        <v>-2.5580000510672107E-5</v>
      </c>
      <c r="P2724" s="1">
        <v>-3.7142385262995958E-3</v>
      </c>
      <c r="Q2724" s="1">
        <v>0</v>
      </c>
      <c r="R2724" s="1">
        <v>4.4125099666416645E-3</v>
      </c>
      <c r="S2724" s="1">
        <v>34</v>
      </c>
      <c r="T2724" s="1">
        <v>1</v>
      </c>
      <c r="U2724" s="1">
        <v>6170314</v>
      </c>
      <c r="V2724" s="1">
        <v>4.3834298849105835E-3</v>
      </c>
      <c r="W2724" s="1">
        <v>7.1092270314693451E-2</v>
      </c>
      <c r="X2724" s="1">
        <v>7.1092270314693451E-2</v>
      </c>
    </row>
    <row r="2725" spans="1:24" x14ac:dyDescent="0.35">
      <c r="A2725" s="1">
        <v>350087</v>
      </c>
      <c r="B2725" s="1" t="s">
        <v>2348</v>
      </c>
      <c r="C2725" s="1">
        <v>106161703</v>
      </c>
      <c r="D2725" s="1">
        <v>87</v>
      </c>
      <c r="E2725" s="1" t="s">
        <v>2500</v>
      </c>
      <c r="F2725" s="1" t="s">
        <v>96</v>
      </c>
      <c r="G2725" s="1" t="s">
        <v>218</v>
      </c>
      <c r="H2725" s="1" t="s">
        <v>916</v>
      </c>
      <c r="I2725" s="1">
        <v>723560.68</v>
      </c>
      <c r="J2725" s="1">
        <v>47876</v>
      </c>
      <c r="K2725" s="1">
        <v>158575</v>
      </c>
      <c r="L2725" s="1">
        <v>5280185.5</v>
      </c>
      <c r="M2725" s="1">
        <v>1.5430999919772148E-2</v>
      </c>
      <c r="N2725" s="1">
        <v>0.29310008883476257</v>
      </c>
      <c r="O2725" s="1">
        <v>3.4885209053754807E-2</v>
      </c>
      <c r="P2725" s="1">
        <v>5.0655512809753418</v>
      </c>
      <c r="Q2725" s="1">
        <v>0</v>
      </c>
      <c r="R2725" s="1">
        <v>-1.0432999581098557E-2</v>
      </c>
      <c r="S2725" s="1">
        <v>35</v>
      </c>
      <c r="T2725" s="1">
        <v>1</v>
      </c>
      <c r="U2725" s="1">
        <v>6210197</v>
      </c>
      <c r="V2725" s="1">
        <v>3.9883211255073547E-2</v>
      </c>
      <c r="W2725" s="1">
        <v>0.64636904001235962</v>
      </c>
      <c r="X2725" s="1">
        <v>0.64636904001235962</v>
      </c>
    </row>
    <row r="2726" spans="1:24" x14ac:dyDescent="0.35">
      <c r="A2726" s="1">
        <v>360087</v>
      </c>
      <c r="B2726" s="1" t="s">
        <v>2349</v>
      </c>
      <c r="C2726" s="1">
        <v>106161703</v>
      </c>
      <c r="D2726" s="1">
        <v>87</v>
      </c>
      <c r="E2726" s="1" t="s">
        <v>2500</v>
      </c>
      <c r="F2726" s="1" t="s">
        <v>96</v>
      </c>
      <c r="G2726" s="1" t="s">
        <v>218</v>
      </c>
      <c r="H2726" s="1" t="s">
        <v>916</v>
      </c>
      <c r="I2726" s="1">
        <v>767489.91</v>
      </c>
      <c r="J2726" s="1">
        <v>68785.47</v>
      </c>
      <c r="K2726" s="1">
        <v>158575</v>
      </c>
      <c r="L2726" s="1">
        <v>5580741</v>
      </c>
      <c r="M2726" s="1">
        <v>0.30055549740791321</v>
      </c>
      <c r="N2726" s="1">
        <v>5.6921391487121582</v>
      </c>
      <c r="O2726" s="1">
        <v>4.392923042178154E-2</v>
      </c>
      <c r="P2726" s="1">
        <v>6.0712571144104004</v>
      </c>
      <c r="Q2726" s="1">
        <v>0</v>
      </c>
      <c r="R2726" s="1">
        <v>2.0909469574689865E-2</v>
      </c>
      <c r="S2726" s="1">
        <v>36</v>
      </c>
      <c r="T2726" s="1">
        <v>1</v>
      </c>
      <c r="U2726" s="1">
        <v>6575591.5</v>
      </c>
      <c r="V2726" s="1">
        <v>0.36539420485496521</v>
      </c>
      <c r="W2726" s="1">
        <v>5.8837828636169434</v>
      </c>
      <c r="X2726" s="1">
        <v>5.8837828636169434</v>
      </c>
    </row>
    <row r="2727" spans="1:24" x14ac:dyDescent="0.35">
      <c r="A2727" s="1">
        <v>370087</v>
      </c>
      <c r="B2727" s="1" t="s">
        <v>2350</v>
      </c>
      <c r="C2727" s="1">
        <v>106161703</v>
      </c>
      <c r="D2727" s="1">
        <v>87</v>
      </c>
      <c r="E2727" s="1" t="s">
        <v>2500</v>
      </c>
      <c r="F2727" s="1" t="s">
        <v>96</v>
      </c>
      <c r="G2727" s="1" t="s">
        <v>218</v>
      </c>
      <c r="H2727" s="1" t="s">
        <v>916</v>
      </c>
      <c r="I2727" s="1">
        <v>812605.21</v>
      </c>
      <c r="J2727" s="1">
        <v>92220.64</v>
      </c>
      <c r="K2727" s="1">
        <v>158575</v>
      </c>
      <c r="L2727" s="1">
        <v>5849477</v>
      </c>
      <c r="M2727" s="1">
        <v>0.26873600482940674</v>
      </c>
      <c r="N2727" s="1">
        <v>4.8154177665710449</v>
      </c>
      <c r="O2727" s="1">
        <v>4.511529952287674E-2</v>
      </c>
      <c r="P2727" s="1">
        <v>5.8782920837402344</v>
      </c>
      <c r="Q2727" s="1">
        <v>0</v>
      </c>
      <c r="R2727" s="1">
        <v>2.3435169830918312E-2</v>
      </c>
      <c r="S2727" s="1">
        <v>37</v>
      </c>
      <c r="T2727" s="1">
        <v>1</v>
      </c>
      <c r="U2727" s="1">
        <v>6912878</v>
      </c>
      <c r="V2727" s="1">
        <v>0.33728647232055664</v>
      </c>
      <c r="W2727" s="1">
        <v>5.129371166229248</v>
      </c>
      <c r="X2727" s="1">
        <v>5.129371166229248</v>
      </c>
    </row>
    <row r="2728" spans="1:24" x14ac:dyDescent="0.35">
      <c r="A2728" s="1">
        <v>380087</v>
      </c>
      <c r="B2728" s="1" t="s">
        <v>2351</v>
      </c>
      <c r="C2728" s="1">
        <v>106161703</v>
      </c>
      <c r="D2728" s="1">
        <v>87</v>
      </c>
      <c r="E2728" s="1" t="s">
        <v>2500</v>
      </c>
      <c r="F2728" s="1" t="s">
        <v>96</v>
      </c>
      <c r="G2728" s="1" t="s">
        <v>218</v>
      </c>
      <c r="H2728" s="1" t="s">
        <v>916</v>
      </c>
      <c r="I2728" s="1">
        <v>887496</v>
      </c>
      <c r="J2728" s="1">
        <v>98939</v>
      </c>
      <c r="K2728" s="1">
        <v>296232.5625</v>
      </c>
      <c r="L2728" s="1">
        <v>5956205</v>
      </c>
      <c r="M2728" s="1">
        <v>0.10672800242900848</v>
      </c>
      <c r="N2728" s="1">
        <v>1.8245733976364136</v>
      </c>
      <c r="O2728" s="1">
        <v>7.4890792369842529E-2</v>
      </c>
      <c r="P2728" s="1">
        <v>9.2161350250244141</v>
      </c>
      <c r="Q2728" s="1">
        <v>0.13765756785869598</v>
      </c>
      <c r="R2728" s="1">
        <v>6.7183598875999451E-3</v>
      </c>
      <c r="S2728" s="1">
        <v>38</v>
      </c>
      <c r="T2728" s="1">
        <v>1</v>
      </c>
      <c r="U2728" s="1">
        <v>7238872.5</v>
      </c>
      <c r="V2728" s="1">
        <v>0.32599472999572754</v>
      </c>
      <c r="W2728" s="1">
        <v>4.7157564163208008</v>
      </c>
      <c r="X2728" s="1">
        <v>4.7157564163208008</v>
      </c>
    </row>
    <row r="2729" spans="1:24" x14ac:dyDescent="0.35">
      <c r="A2729" s="1">
        <v>390087</v>
      </c>
      <c r="B2729" s="1" t="s">
        <v>2352</v>
      </c>
      <c r="C2729" s="1">
        <v>106161703</v>
      </c>
      <c r="D2729" s="1">
        <v>87</v>
      </c>
      <c r="E2729" s="1" t="s">
        <v>2500</v>
      </c>
      <c r="F2729" s="1" t="s">
        <v>96</v>
      </c>
      <c r="G2729" s="1" t="s">
        <v>218</v>
      </c>
      <c r="H2729" s="1" t="s">
        <v>916</v>
      </c>
      <c r="I2729" s="1">
        <v>912367</v>
      </c>
      <c r="J2729" s="1">
        <v>110232</v>
      </c>
      <c r="K2729" s="1">
        <v>433818.34375</v>
      </c>
      <c r="L2729" s="1">
        <v>6005901</v>
      </c>
      <c r="M2729" s="1">
        <v>4.9695998430252075E-2</v>
      </c>
      <c r="N2729" s="1">
        <v>0.83435678482055664</v>
      </c>
      <c r="O2729" s="1">
        <v>2.4870999157428741E-2</v>
      </c>
      <c r="P2729" s="1">
        <v>2.8023788928985596</v>
      </c>
      <c r="Q2729" s="1">
        <v>0.13758577406406403</v>
      </c>
      <c r="R2729" s="1">
        <v>1.1292999610304832E-2</v>
      </c>
      <c r="S2729" s="1">
        <v>39</v>
      </c>
      <c r="T2729" s="1">
        <v>1</v>
      </c>
      <c r="U2729" s="1">
        <v>7462318.5</v>
      </c>
      <c r="V2729" s="1">
        <v>0.22344577312469482</v>
      </c>
      <c r="W2729" s="1">
        <v>3.0867514610290527</v>
      </c>
      <c r="X2729" s="1">
        <v>3.0867514610290527</v>
      </c>
    </row>
    <row r="2730" spans="1:24" x14ac:dyDescent="0.35">
      <c r="A2730" s="1">
        <v>400087</v>
      </c>
      <c r="B2730" s="1" t="s">
        <v>2353</v>
      </c>
      <c r="C2730" s="1">
        <v>106161703</v>
      </c>
      <c r="D2730" s="1">
        <v>87</v>
      </c>
      <c r="E2730" s="1" t="s">
        <v>2500</v>
      </c>
      <c r="F2730" s="1" t="s">
        <v>96</v>
      </c>
      <c r="G2730" s="1" t="s">
        <v>218</v>
      </c>
      <c r="H2730" s="1" t="s">
        <v>916</v>
      </c>
      <c r="S2730" s="1">
        <v>40</v>
      </c>
      <c r="T2730" s="1">
        <v>1</v>
      </c>
      <c r="U2730" s="1">
        <v>0</v>
      </c>
      <c r="V2730" s="1">
        <v>0</v>
      </c>
      <c r="W2730" s="1">
        <v>-100</v>
      </c>
      <c r="X2730" s="1">
        <v>-100</v>
      </c>
    </row>
    <row r="2731" spans="1:24" x14ac:dyDescent="0.35">
      <c r="A2731" s="1">
        <v>410087</v>
      </c>
      <c r="B2731" s="1" t="s">
        <v>2354</v>
      </c>
      <c r="C2731" s="1">
        <v>106161703</v>
      </c>
      <c r="D2731" s="1">
        <v>87</v>
      </c>
      <c r="E2731" s="1" t="s">
        <v>2500</v>
      </c>
      <c r="F2731" s="1" t="s">
        <v>96</v>
      </c>
      <c r="G2731" s="1" t="s">
        <v>218</v>
      </c>
      <c r="H2731" s="1" t="s">
        <v>916</v>
      </c>
      <c r="S2731" s="1">
        <v>41</v>
      </c>
      <c r="T2731" s="1">
        <v>1</v>
      </c>
      <c r="U2731" s="1">
        <v>0</v>
      </c>
      <c r="V2731" s="1">
        <v>0</v>
      </c>
    </row>
    <row r="2732" spans="1:24" x14ac:dyDescent="0.35">
      <c r="A2732" s="1">
        <v>420087</v>
      </c>
      <c r="B2732" s="1" t="s">
        <v>2355</v>
      </c>
      <c r="C2732" s="1">
        <v>106161703</v>
      </c>
      <c r="D2732" s="1">
        <v>87</v>
      </c>
      <c r="E2732" s="1" t="s">
        <v>2500</v>
      </c>
      <c r="F2732" s="1" t="s">
        <v>96</v>
      </c>
      <c r="G2732" s="1" t="s">
        <v>218</v>
      </c>
      <c r="H2732" s="1" t="s">
        <v>916</v>
      </c>
      <c r="S2732" s="1">
        <v>42</v>
      </c>
      <c r="T2732" s="1">
        <v>1</v>
      </c>
      <c r="U2732" s="1">
        <v>0</v>
      </c>
      <c r="V2732" s="1">
        <v>0</v>
      </c>
    </row>
    <row r="2733" spans="1:24" x14ac:dyDescent="0.35">
      <c r="A2733" s="1">
        <v>430087</v>
      </c>
      <c r="B2733" s="1" t="s">
        <v>2356</v>
      </c>
      <c r="C2733" s="1">
        <v>106161703</v>
      </c>
      <c r="D2733" s="1">
        <v>87</v>
      </c>
      <c r="E2733" s="1" t="s">
        <v>2500</v>
      </c>
      <c r="F2733" s="1" t="s">
        <v>96</v>
      </c>
      <c r="G2733" s="1" t="s">
        <v>218</v>
      </c>
      <c r="H2733" s="1" t="s">
        <v>916</v>
      </c>
      <c r="S2733" s="1">
        <v>43</v>
      </c>
      <c r="T2733" s="1">
        <v>1</v>
      </c>
      <c r="U2733" s="1">
        <v>0</v>
      </c>
      <c r="V2733" s="1">
        <v>0</v>
      </c>
    </row>
    <row r="2734" spans="1:24" x14ac:dyDescent="0.35">
      <c r="A2734" s="1">
        <v>440087</v>
      </c>
      <c r="B2734" s="1" t="s">
        <v>2357</v>
      </c>
      <c r="C2734" s="1">
        <v>106161703</v>
      </c>
      <c r="D2734" s="1">
        <v>87</v>
      </c>
      <c r="E2734" s="1" t="s">
        <v>2500</v>
      </c>
      <c r="F2734" s="1" t="s">
        <v>96</v>
      </c>
      <c r="G2734" s="1" t="s">
        <v>218</v>
      </c>
      <c r="H2734" s="1" t="s">
        <v>916</v>
      </c>
      <c r="S2734" s="1">
        <v>44</v>
      </c>
      <c r="T2734" s="1">
        <v>1</v>
      </c>
      <c r="U2734" s="1">
        <v>0</v>
      </c>
      <c r="V2734" s="1">
        <v>0</v>
      </c>
    </row>
    <row r="2735" spans="1:24" x14ac:dyDescent="0.35">
      <c r="A2735" s="1">
        <v>450087</v>
      </c>
      <c r="B2735" s="1" t="s">
        <v>2358</v>
      </c>
      <c r="C2735" s="1">
        <v>106161703</v>
      </c>
      <c r="D2735" s="1">
        <v>87</v>
      </c>
      <c r="E2735" s="1" t="s">
        <v>2500</v>
      </c>
      <c r="F2735" s="1" t="s">
        <v>96</v>
      </c>
      <c r="G2735" s="1" t="s">
        <v>218</v>
      </c>
      <c r="H2735" s="1" t="s">
        <v>916</v>
      </c>
      <c r="S2735" s="1">
        <v>45</v>
      </c>
      <c r="T2735" s="1">
        <v>1</v>
      </c>
      <c r="U2735" s="1">
        <v>0</v>
      </c>
      <c r="V2735" s="1">
        <v>0</v>
      </c>
    </row>
    <row r="2736" spans="1:24" x14ac:dyDescent="0.35">
      <c r="A2736" s="1">
        <v>460087</v>
      </c>
      <c r="B2736" s="1" t="s">
        <v>2359</v>
      </c>
      <c r="C2736" s="1">
        <v>106161703</v>
      </c>
      <c r="D2736" s="1">
        <v>87</v>
      </c>
      <c r="E2736" s="1" t="s">
        <v>2500</v>
      </c>
      <c r="F2736" s="1" t="s">
        <v>96</v>
      </c>
      <c r="G2736" s="1" t="s">
        <v>218</v>
      </c>
      <c r="H2736" s="1" t="s">
        <v>916</v>
      </c>
      <c r="S2736" s="1">
        <v>46</v>
      </c>
      <c r="T2736" s="1">
        <v>1</v>
      </c>
      <c r="U2736" s="1">
        <v>0</v>
      </c>
      <c r="V2736" s="1">
        <v>0</v>
      </c>
    </row>
    <row r="2737" spans="1:24" x14ac:dyDescent="0.35">
      <c r="A2737" s="1">
        <v>470087</v>
      </c>
      <c r="B2737" s="1" t="s">
        <v>2360</v>
      </c>
      <c r="C2737" s="1">
        <v>106161703</v>
      </c>
      <c r="D2737" s="1">
        <v>87</v>
      </c>
      <c r="E2737" s="1" t="s">
        <v>2500</v>
      </c>
      <c r="F2737" s="1" t="s">
        <v>96</v>
      </c>
      <c r="G2737" s="1" t="s">
        <v>218</v>
      </c>
      <c r="H2737" s="1" t="s">
        <v>916</v>
      </c>
      <c r="S2737" s="1">
        <v>47</v>
      </c>
      <c r="T2737" s="1">
        <v>1</v>
      </c>
      <c r="U2737" s="1">
        <v>0</v>
      </c>
      <c r="V2737" s="1">
        <v>0</v>
      </c>
    </row>
    <row r="2738" spans="1:24" x14ac:dyDescent="0.35">
      <c r="A2738" s="1">
        <v>480087</v>
      </c>
      <c r="B2738" s="1" t="s">
        <v>2361</v>
      </c>
      <c r="C2738" s="1">
        <v>106161703</v>
      </c>
      <c r="D2738" s="1">
        <v>87</v>
      </c>
      <c r="E2738" s="1" t="s">
        <v>2500</v>
      </c>
      <c r="F2738" s="1" t="s">
        <v>96</v>
      </c>
      <c r="G2738" s="1" t="s">
        <v>218</v>
      </c>
      <c r="H2738" s="1" t="s">
        <v>916</v>
      </c>
      <c r="S2738" s="1">
        <v>48</v>
      </c>
      <c r="T2738" s="1">
        <v>1</v>
      </c>
      <c r="U2738" s="1">
        <v>0</v>
      </c>
      <c r="V2738" s="1">
        <v>0</v>
      </c>
    </row>
    <row r="2739" spans="1:24" x14ac:dyDescent="0.35">
      <c r="A2739" s="1">
        <v>290212</v>
      </c>
      <c r="B2739" s="1" t="s">
        <v>2341</v>
      </c>
      <c r="C2739" s="1">
        <v>106166503</v>
      </c>
      <c r="D2739" s="1">
        <v>212</v>
      </c>
      <c r="E2739" s="1" t="s">
        <v>2501</v>
      </c>
      <c r="F2739" s="1" t="s">
        <v>96</v>
      </c>
      <c r="G2739" s="1" t="s">
        <v>218</v>
      </c>
      <c r="H2739" s="1" t="s">
        <v>916</v>
      </c>
      <c r="I2739" s="1">
        <v>738269.08</v>
      </c>
      <c r="K2739" s="1">
        <v>194891</v>
      </c>
      <c r="L2739" s="1">
        <v>6839563</v>
      </c>
      <c r="S2739" s="1">
        <v>29</v>
      </c>
      <c r="T2739" s="1">
        <v>1</v>
      </c>
      <c r="U2739" s="1">
        <v>7772723</v>
      </c>
      <c r="V2739" s="1">
        <v>0</v>
      </c>
    </row>
    <row r="2740" spans="1:24" x14ac:dyDescent="0.35">
      <c r="A2740" s="1">
        <v>300212</v>
      </c>
      <c r="B2740" s="1" t="s">
        <v>2343</v>
      </c>
      <c r="C2740" s="1">
        <v>106166503</v>
      </c>
      <c r="D2740" s="1">
        <v>212</v>
      </c>
      <c r="E2740" s="1" t="s">
        <v>2501</v>
      </c>
      <c r="F2740" s="1" t="s">
        <v>96</v>
      </c>
      <c r="G2740" s="1" t="s">
        <v>218</v>
      </c>
      <c r="H2740" s="1" t="s">
        <v>916</v>
      </c>
      <c r="I2740" s="1">
        <v>749993.13</v>
      </c>
      <c r="K2740" s="1">
        <v>194891</v>
      </c>
      <c r="L2740" s="1">
        <v>6948194.5</v>
      </c>
      <c r="M2740" s="1">
        <v>0.10863149911165237</v>
      </c>
      <c r="N2740" s="1">
        <v>1.5882812738418579</v>
      </c>
      <c r="O2740" s="1">
        <v>1.1724050156772137E-2</v>
      </c>
      <c r="P2740" s="1">
        <v>1.588045597076416</v>
      </c>
      <c r="Q2740" s="1">
        <v>0</v>
      </c>
      <c r="S2740" s="1">
        <v>30</v>
      </c>
      <c r="T2740" s="1">
        <v>1</v>
      </c>
      <c r="U2740" s="1">
        <v>7893078.5</v>
      </c>
      <c r="V2740" s="1">
        <v>0.12035554647445679</v>
      </c>
      <c r="W2740" s="1">
        <v>1.5484341382980347</v>
      </c>
      <c r="X2740" s="1">
        <v>1.5484341382980347</v>
      </c>
    </row>
    <row r="2741" spans="1:24" x14ac:dyDescent="0.35">
      <c r="A2741" s="1">
        <v>310212</v>
      </c>
      <c r="B2741" s="1" t="s">
        <v>2344</v>
      </c>
      <c r="C2741" s="1">
        <v>106166503</v>
      </c>
      <c r="D2741" s="1">
        <v>212</v>
      </c>
      <c r="E2741" s="1" t="s">
        <v>2501</v>
      </c>
      <c r="F2741" s="1" t="s">
        <v>96</v>
      </c>
      <c r="G2741" s="1" t="s">
        <v>218</v>
      </c>
      <c r="H2741" s="1" t="s">
        <v>916</v>
      </c>
      <c r="I2741" s="1">
        <v>764259.22</v>
      </c>
      <c r="K2741" s="1">
        <v>194891</v>
      </c>
      <c r="L2741" s="1">
        <v>6989886</v>
      </c>
      <c r="M2741" s="1">
        <v>4.1691500693559647E-2</v>
      </c>
      <c r="N2741" s="1">
        <v>0.60003358125686646</v>
      </c>
      <c r="O2741" s="1">
        <v>1.4266089536249638E-2</v>
      </c>
      <c r="P2741" s="1">
        <v>1.9021627902984619</v>
      </c>
      <c r="Q2741" s="1">
        <v>0</v>
      </c>
      <c r="S2741" s="1">
        <v>31</v>
      </c>
      <c r="T2741" s="1">
        <v>1</v>
      </c>
      <c r="U2741" s="1">
        <v>7949036</v>
      </c>
      <c r="V2741" s="1">
        <v>5.595758929848671E-2</v>
      </c>
      <c r="W2741" s="1">
        <v>0.70894390344619751</v>
      </c>
      <c r="X2741" s="1">
        <v>0.70894390344619751</v>
      </c>
    </row>
    <row r="2742" spans="1:24" x14ac:dyDescent="0.35">
      <c r="A2742" s="1">
        <v>320212</v>
      </c>
      <c r="B2742" s="1" t="s">
        <v>2345</v>
      </c>
      <c r="C2742" s="1">
        <v>106166503</v>
      </c>
      <c r="D2742" s="1">
        <v>212</v>
      </c>
      <c r="E2742" s="1" t="s">
        <v>2501</v>
      </c>
      <c r="F2742" s="1" t="s">
        <v>96</v>
      </c>
      <c r="G2742" s="1" t="s">
        <v>218</v>
      </c>
      <c r="H2742" s="1" t="s">
        <v>916</v>
      </c>
      <c r="I2742" s="1">
        <v>771055.4</v>
      </c>
      <c r="K2742" s="1">
        <v>194891</v>
      </c>
      <c r="L2742" s="1">
        <v>7015581</v>
      </c>
      <c r="M2742" s="1">
        <v>2.5694999843835831E-2</v>
      </c>
      <c r="N2742" s="1">
        <v>0.36760255694389343</v>
      </c>
      <c r="O2742" s="1">
        <v>6.7961798049509525E-3</v>
      </c>
      <c r="P2742" s="1">
        <v>0.88925063610076904</v>
      </c>
      <c r="Q2742" s="1">
        <v>0</v>
      </c>
      <c r="S2742" s="1">
        <v>32</v>
      </c>
      <c r="T2742" s="1">
        <v>1</v>
      </c>
      <c r="U2742" s="1">
        <v>7981527.5</v>
      </c>
      <c r="V2742" s="1">
        <v>3.2491181045770645E-2</v>
      </c>
      <c r="W2742" s="1">
        <v>0.40874767303466797</v>
      </c>
      <c r="X2742" s="1">
        <v>0.40874767303466797</v>
      </c>
    </row>
    <row r="2743" spans="1:24" x14ac:dyDescent="0.35">
      <c r="A2743" s="1">
        <v>330212</v>
      </c>
      <c r="B2743" s="1" t="s">
        <v>2346</v>
      </c>
      <c r="C2743" s="1">
        <v>106166503</v>
      </c>
      <c r="D2743" s="1">
        <v>212</v>
      </c>
      <c r="E2743" s="1" t="s">
        <v>2501</v>
      </c>
      <c r="F2743" s="1" t="s">
        <v>96</v>
      </c>
      <c r="G2743" s="1" t="s">
        <v>218</v>
      </c>
      <c r="H2743" s="1" t="s">
        <v>916</v>
      </c>
      <c r="I2743" s="1">
        <v>798448.34</v>
      </c>
      <c r="K2743" s="1">
        <v>194891</v>
      </c>
      <c r="L2743" s="1">
        <v>7126983</v>
      </c>
      <c r="M2743" s="1">
        <v>0.1114019975066185</v>
      </c>
      <c r="N2743" s="1">
        <v>1.5879226922988892</v>
      </c>
      <c r="O2743" s="1">
        <v>2.739294059574604E-2</v>
      </c>
      <c r="P2743" s="1">
        <v>3.5526552200317383</v>
      </c>
      <c r="Q2743" s="1">
        <v>0</v>
      </c>
      <c r="S2743" s="1">
        <v>33</v>
      </c>
      <c r="T2743" s="1">
        <v>1</v>
      </c>
      <c r="U2743" s="1">
        <v>8120322.5</v>
      </c>
      <c r="V2743" s="1">
        <v>0.13879494369029999</v>
      </c>
      <c r="W2743" s="1">
        <v>1.7389528751373291</v>
      </c>
      <c r="X2743" s="1">
        <v>1.7389528751373291</v>
      </c>
    </row>
    <row r="2744" spans="1:24" x14ac:dyDescent="0.35">
      <c r="A2744" s="1">
        <v>340212</v>
      </c>
      <c r="B2744" s="1" t="s">
        <v>2347</v>
      </c>
      <c r="C2744" s="1">
        <v>106166503</v>
      </c>
      <c r="D2744" s="1">
        <v>212</v>
      </c>
      <c r="E2744" s="1" t="s">
        <v>2501</v>
      </c>
      <c r="F2744" s="1" t="s">
        <v>96</v>
      </c>
      <c r="G2744" s="1" t="s">
        <v>218</v>
      </c>
      <c r="H2744" s="1" t="s">
        <v>916</v>
      </c>
      <c r="I2744" s="1">
        <v>798419.43</v>
      </c>
      <c r="K2744" s="1">
        <v>194891</v>
      </c>
      <c r="L2744" s="1">
        <v>7126979</v>
      </c>
      <c r="M2744" s="1">
        <v>-3.9999999899009708E-6</v>
      </c>
      <c r="N2744" s="1">
        <v>-5.6124728871509433E-5</v>
      </c>
      <c r="O2744" s="1">
        <v>-2.8910000764881261E-5</v>
      </c>
      <c r="P2744" s="1">
        <v>-3.6207728553563356E-3</v>
      </c>
      <c r="Q2744" s="1">
        <v>0</v>
      </c>
      <c r="S2744" s="1">
        <v>34</v>
      </c>
      <c r="T2744" s="1">
        <v>1</v>
      </c>
      <c r="U2744" s="1">
        <v>8120289.5</v>
      </c>
      <c r="V2744" s="1">
        <v>-3.2910000300034881E-5</v>
      </c>
      <c r="W2744" s="1">
        <v>-4.0638781501911581E-4</v>
      </c>
      <c r="X2744" s="1">
        <v>-4.0638781501911581E-4</v>
      </c>
    </row>
    <row r="2745" spans="1:24" x14ac:dyDescent="0.35">
      <c r="A2745" s="1">
        <v>350212</v>
      </c>
      <c r="B2745" s="1" t="s">
        <v>2348</v>
      </c>
      <c r="C2745" s="1">
        <v>106166503</v>
      </c>
      <c r="D2745" s="1">
        <v>212</v>
      </c>
      <c r="E2745" s="1" t="s">
        <v>2501</v>
      </c>
      <c r="F2745" s="1" t="s">
        <v>96</v>
      </c>
      <c r="G2745" s="1" t="s">
        <v>218</v>
      </c>
      <c r="H2745" s="1" t="s">
        <v>916</v>
      </c>
      <c r="I2745" s="1">
        <v>843029.47</v>
      </c>
      <c r="K2745" s="1">
        <v>194891</v>
      </c>
      <c r="L2745" s="1">
        <v>7250173</v>
      </c>
      <c r="M2745" s="1">
        <v>0.12319400161504745</v>
      </c>
      <c r="N2745" s="1">
        <v>1.7285585403442383</v>
      </c>
      <c r="O2745" s="1">
        <v>4.461003839969635E-2</v>
      </c>
      <c r="P2745" s="1">
        <v>5.5872941017150879</v>
      </c>
      <c r="Q2745" s="1">
        <v>0</v>
      </c>
      <c r="S2745" s="1">
        <v>35</v>
      </c>
      <c r="T2745" s="1">
        <v>1</v>
      </c>
      <c r="U2745" s="1">
        <v>8288093.5</v>
      </c>
      <c r="V2745" s="1">
        <v>0.16780403256416321</v>
      </c>
      <c r="W2745" s="1">
        <v>2.0664780139923096</v>
      </c>
      <c r="X2745" s="1">
        <v>2.0664780139923096</v>
      </c>
    </row>
    <row r="2746" spans="1:24" x14ac:dyDescent="0.35">
      <c r="A2746" s="1">
        <v>360212</v>
      </c>
      <c r="B2746" s="1" t="s">
        <v>2349</v>
      </c>
      <c r="C2746" s="1">
        <v>106166503</v>
      </c>
      <c r="D2746" s="1">
        <v>212</v>
      </c>
      <c r="E2746" s="1" t="s">
        <v>2501</v>
      </c>
      <c r="F2746" s="1" t="s">
        <v>96</v>
      </c>
      <c r="G2746" s="1" t="s">
        <v>218</v>
      </c>
      <c r="H2746" s="1" t="s">
        <v>916</v>
      </c>
      <c r="I2746" s="1">
        <v>895798.74</v>
      </c>
      <c r="K2746" s="1">
        <v>194891</v>
      </c>
      <c r="L2746" s="1">
        <v>7713240</v>
      </c>
      <c r="M2746" s="1">
        <v>0.46306699514389038</v>
      </c>
      <c r="N2746" s="1">
        <v>6.3869786262512207</v>
      </c>
      <c r="O2746" s="1">
        <v>5.2769269794225693E-2</v>
      </c>
      <c r="P2746" s="1">
        <v>6.2594809532165527</v>
      </c>
      <c r="Q2746" s="1">
        <v>0</v>
      </c>
      <c r="S2746" s="1">
        <v>36</v>
      </c>
      <c r="T2746" s="1">
        <v>1</v>
      </c>
      <c r="U2746" s="1">
        <v>8803930</v>
      </c>
      <c r="V2746" s="1">
        <v>0.51583623886108398</v>
      </c>
      <c r="W2746" s="1">
        <v>6.2238259315490723</v>
      </c>
      <c r="X2746" s="1">
        <v>6.2238259315490723</v>
      </c>
    </row>
    <row r="2747" spans="1:24" x14ac:dyDescent="0.35">
      <c r="A2747" s="1">
        <v>370212</v>
      </c>
      <c r="B2747" s="1" t="s">
        <v>2350</v>
      </c>
      <c r="C2747" s="1">
        <v>106166503</v>
      </c>
      <c r="D2747" s="1">
        <v>212</v>
      </c>
      <c r="E2747" s="1" t="s">
        <v>2501</v>
      </c>
      <c r="F2747" s="1" t="s">
        <v>96</v>
      </c>
      <c r="G2747" s="1" t="s">
        <v>218</v>
      </c>
      <c r="H2747" s="1" t="s">
        <v>916</v>
      </c>
      <c r="I2747" s="1">
        <v>937348.83</v>
      </c>
      <c r="K2747" s="1">
        <v>194891</v>
      </c>
      <c r="L2747" s="1">
        <v>8198640.5</v>
      </c>
      <c r="M2747" s="1">
        <v>0.4854004979133606</v>
      </c>
      <c r="N2747" s="1">
        <v>6.2930817604064941</v>
      </c>
      <c r="O2747" s="1">
        <v>4.1550088673830032E-2</v>
      </c>
      <c r="P2747" s="1">
        <v>4.6383285522460938</v>
      </c>
      <c r="Q2747" s="1">
        <v>0</v>
      </c>
      <c r="S2747" s="1">
        <v>37</v>
      </c>
      <c r="T2747" s="1">
        <v>1</v>
      </c>
      <c r="U2747" s="1">
        <v>9330880</v>
      </c>
      <c r="V2747" s="1">
        <v>0.52695059776306152</v>
      </c>
      <c r="W2747" s="1">
        <v>5.9853949546813965</v>
      </c>
      <c r="X2747" s="1">
        <v>5.9853949546813965</v>
      </c>
    </row>
    <row r="2748" spans="1:24" x14ac:dyDescent="0.35">
      <c r="A2748" s="1">
        <v>380212</v>
      </c>
      <c r="B2748" s="1" t="s">
        <v>2351</v>
      </c>
      <c r="C2748" s="1">
        <v>106166503</v>
      </c>
      <c r="D2748" s="1">
        <v>212</v>
      </c>
      <c r="E2748" s="1" t="s">
        <v>2501</v>
      </c>
      <c r="F2748" s="1" t="s">
        <v>96</v>
      </c>
      <c r="G2748" s="1" t="s">
        <v>218</v>
      </c>
      <c r="H2748" s="1" t="s">
        <v>916</v>
      </c>
      <c r="I2748" s="1">
        <v>1023812</v>
      </c>
      <c r="K2748" s="1">
        <v>477519.4375</v>
      </c>
      <c r="L2748" s="1">
        <v>8352523</v>
      </c>
      <c r="M2748" s="1">
        <v>0.15388250350952148</v>
      </c>
      <c r="N2748" s="1">
        <v>1.8769270181655884</v>
      </c>
      <c r="O2748" s="1">
        <v>8.6463168263435364E-2</v>
      </c>
      <c r="P2748" s="1">
        <v>9.2242259979248047</v>
      </c>
      <c r="Q2748" s="1">
        <v>0.28262844681739807</v>
      </c>
      <c r="S2748" s="1">
        <v>38</v>
      </c>
      <c r="T2748" s="1">
        <v>1</v>
      </c>
      <c r="U2748" s="1">
        <v>9853854</v>
      </c>
      <c r="V2748" s="1">
        <v>0.52297413349151611</v>
      </c>
      <c r="W2748" s="1">
        <v>5.6047658920288086</v>
      </c>
      <c r="X2748" s="1">
        <v>5.6047658920288086</v>
      </c>
    </row>
    <row r="2749" spans="1:24" x14ac:dyDescent="0.35">
      <c r="A2749" s="1">
        <v>390212</v>
      </c>
      <c r="B2749" s="1" t="s">
        <v>2352</v>
      </c>
      <c r="C2749" s="1">
        <v>106166503</v>
      </c>
      <c r="D2749" s="1">
        <v>212</v>
      </c>
      <c r="E2749" s="1" t="s">
        <v>2501</v>
      </c>
      <c r="F2749" s="1" t="s">
        <v>96</v>
      </c>
      <c r="G2749" s="1" t="s">
        <v>218</v>
      </c>
      <c r="H2749" s="1" t="s">
        <v>916</v>
      </c>
      <c r="I2749" s="1">
        <v>1063151</v>
      </c>
      <c r="K2749" s="1">
        <v>787465.3125</v>
      </c>
      <c r="L2749" s="1">
        <v>8413692</v>
      </c>
      <c r="M2749" s="1">
        <v>6.116899847984314E-2</v>
      </c>
      <c r="N2749" s="1">
        <v>0.73234158754348755</v>
      </c>
      <c r="O2749" s="1">
        <v>3.933899849653244E-2</v>
      </c>
      <c r="P2749" s="1">
        <v>3.8424046039581299</v>
      </c>
      <c r="Q2749" s="1">
        <v>0.30994588136672974</v>
      </c>
      <c r="S2749" s="1">
        <v>39</v>
      </c>
      <c r="T2749" s="1">
        <v>1</v>
      </c>
      <c r="U2749" s="1">
        <v>10264308</v>
      </c>
      <c r="V2749" s="1">
        <v>0.41045388579368591</v>
      </c>
      <c r="W2749" s="1">
        <v>4.1654157638549805</v>
      </c>
      <c r="X2749" s="1">
        <v>4.1654157638549805</v>
      </c>
    </row>
    <row r="2750" spans="1:24" x14ac:dyDescent="0.35">
      <c r="A2750" s="1">
        <v>400212</v>
      </c>
      <c r="B2750" s="1" t="s">
        <v>2353</v>
      </c>
      <c r="C2750" s="1">
        <v>106166503</v>
      </c>
      <c r="D2750" s="1">
        <v>212</v>
      </c>
      <c r="E2750" s="1" t="s">
        <v>2501</v>
      </c>
      <c r="F2750" s="1" t="s">
        <v>96</v>
      </c>
      <c r="G2750" s="1" t="s">
        <v>218</v>
      </c>
      <c r="H2750" s="1" t="s">
        <v>916</v>
      </c>
      <c r="S2750" s="1">
        <v>40</v>
      </c>
      <c r="T2750" s="1">
        <v>1</v>
      </c>
      <c r="U2750" s="1">
        <v>0</v>
      </c>
      <c r="V2750" s="1">
        <v>0</v>
      </c>
      <c r="W2750" s="1">
        <v>-100</v>
      </c>
      <c r="X2750" s="1">
        <v>-100</v>
      </c>
    </row>
    <row r="2751" spans="1:24" x14ac:dyDescent="0.35">
      <c r="A2751" s="1">
        <v>410212</v>
      </c>
      <c r="B2751" s="1" t="s">
        <v>2354</v>
      </c>
      <c r="C2751" s="1">
        <v>106166503</v>
      </c>
      <c r="D2751" s="1">
        <v>212</v>
      </c>
      <c r="E2751" s="1" t="s">
        <v>2501</v>
      </c>
      <c r="F2751" s="1" t="s">
        <v>96</v>
      </c>
      <c r="G2751" s="1" t="s">
        <v>218</v>
      </c>
      <c r="H2751" s="1" t="s">
        <v>916</v>
      </c>
      <c r="S2751" s="1">
        <v>41</v>
      </c>
      <c r="T2751" s="1">
        <v>1</v>
      </c>
      <c r="U2751" s="1">
        <v>0</v>
      </c>
      <c r="V2751" s="1">
        <v>0</v>
      </c>
    </row>
    <row r="2752" spans="1:24" x14ac:dyDescent="0.35">
      <c r="A2752" s="1">
        <v>420212</v>
      </c>
      <c r="B2752" s="1" t="s">
        <v>2355</v>
      </c>
      <c r="C2752" s="1">
        <v>106166503</v>
      </c>
      <c r="D2752" s="1">
        <v>212</v>
      </c>
      <c r="E2752" s="1" t="s">
        <v>2501</v>
      </c>
      <c r="F2752" s="1" t="s">
        <v>96</v>
      </c>
      <c r="G2752" s="1" t="s">
        <v>218</v>
      </c>
      <c r="H2752" s="1" t="s">
        <v>916</v>
      </c>
      <c r="S2752" s="1">
        <v>42</v>
      </c>
      <c r="T2752" s="1">
        <v>1</v>
      </c>
      <c r="U2752" s="1">
        <v>0</v>
      </c>
      <c r="V2752" s="1">
        <v>0</v>
      </c>
    </row>
    <row r="2753" spans="1:24" x14ac:dyDescent="0.35">
      <c r="A2753" s="1">
        <v>430212</v>
      </c>
      <c r="B2753" s="1" t="s">
        <v>2356</v>
      </c>
      <c r="C2753" s="1">
        <v>106166503</v>
      </c>
      <c r="D2753" s="1">
        <v>212</v>
      </c>
      <c r="E2753" s="1" t="s">
        <v>2501</v>
      </c>
      <c r="F2753" s="1" t="s">
        <v>96</v>
      </c>
      <c r="G2753" s="1" t="s">
        <v>218</v>
      </c>
      <c r="H2753" s="1" t="s">
        <v>916</v>
      </c>
      <c r="S2753" s="1">
        <v>43</v>
      </c>
      <c r="T2753" s="1">
        <v>1</v>
      </c>
      <c r="U2753" s="1">
        <v>0</v>
      </c>
      <c r="V2753" s="1">
        <v>0</v>
      </c>
    </row>
    <row r="2754" spans="1:24" x14ac:dyDescent="0.35">
      <c r="A2754" s="1">
        <v>440212</v>
      </c>
      <c r="B2754" s="1" t="s">
        <v>2357</v>
      </c>
      <c r="C2754" s="1">
        <v>106166503</v>
      </c>
      <c r="D2754" s="1">
        <v>212</v>
      </c>
      <c r="E2754" s="1" t="s">
        <v>2501</v>
      </c>
      <c r="F2754" s="1" t="s">
        <v>96</v>
      </c>
      <c r="G2754" s="1" t="s">
        <v>218</v>
      </c>
      <c r="H2754" s="1" t="s">
        <v>916</v>
      </c>
      <c r="S2754" s="1">
        <v>44</v>
      </c>
      <c r="T2754" s="1">
        <v>1</v>
      </c>
      <c r="U2754" s="1">
        <v>0</v>
      </c>
      <c r="V2754" s="1">
        <v>0</v>
      </c>
    </row>
    <row r="2755" spans="1:24" x14ac:dyDescent="0.35">
      <c r="A2755" s="1">
        <v>450212</v>
      </c>
      <c r="B2755" s="1" t="s">
        <v>2358</v>
      </c>
      <c r="C2755" s="1">
        <v>106166503</v>
      </c>
      <c r="D2755" s="1">
        <v>212</v>
      </c>
      <c r="E2755" s="1" t="s">
        <v>2501</v>
      </c>
      <c r="F2755" s="1" t="s">
        <v>96</v>
      </c>
      <c r="G2755" s="1" t="s">
        <v>218</v>
      </c>
      <c r="H2755" s="1" t="s">
        <v>916</v>
      </c>
      <c r="S2755" s="1">
        <v>45</v>
      </c>
      <c r="T2755" s="1">
        <v>1</v>
      </c>
      <c r="U2755" s="1">
        <v>0</v>
      </c>
      <c r="V2755" s="1">
        <v>0</v>
      </c>
    </row>
    <row r="2756" spans="1:24" x14ac:dyDescent="0.35">
      <c r="A2756" s="1">
        <v>460212</v>
      </c>
      <c r="B2756" s="1" t="s">
        <v>2359</v>
      </c>
      <c r="C2756" s="1">
        <v>106166503</v>
      </c>
      <c r="D2756" s="1">
        <v>212</v>
      </c>
      <c r="E2756" s="1" t="s">
        <v>2501</v>
      </c>
      <c r="F2756" s="1" t="s">
        <v>96</v>
      </c>
      <c r="G2756" s="1" t="s">
        <v>218</v>
      </c>
      <c r="H2756" s="1" t="s">
        <v>916</v>
      </c>
      <c r="S2756" s="1">
        <v>46</v>
      </c>
      <c r="T2756" s="1">
        <v>1</v>
      </c>
      <c r="U2756" s="1">
        <v>0</v>
      </c>
      <c r="V2756" s="1">
        <v>0</v>
      </c>
    </row>
    <row r="2757" spans="1:24" x14ac:dyDescent="0.35">
      <c r="A2757" s="1">
        <v>470212</v>
      </c>
      <c r="B2757" s="1" t="s">
        <v>2360</v>
      </c>
      <c r="C2757" s="1">
        <v>106166503</v>
      </c>
      <c r="D2757" s="1">
        <v>212</v>
      </c>
      <c r="E2757" s="1" t="s">
        <v>2501</v>
      </c>
      <c r="F2757" s="1" t="s">
        <v>96</v>
      </c>
      <c r="G2757" s="1" t="s">
        <v>218</v>
      </c>
      <c r="H2757" s="1" t="s">
        <v>916</v>
      </c>
      <c r="S2757" s="1">
        <v>47</v>
      </c>
      <c r="T2757" s="1">
        <v>1</v>
      </c>
      <c r="U2757" s="1">
        <v>0</v>
      </c>
      <c r="V2757" s="1">
        <v>0</v>
      </c>
    </row>
    <row r="2758" spans="1:24" x14ac:dyDescent="0.35">
      <c r="A2758" s="1">
        <v>480212</v>
      </c>
      <c r="B2758" s="1" t="s">
        <v>2361</v>
      </c>
      <c r="C2758" s="1">
        <v>106166503</v>
      </c>
      <c r="D2758" s="1">
        <v>212</v>
      </c>
      <c r="E2758" s="1" t="s">
        <v>2501</v>
      </c>
      <c r="F2758" s="1" t="s">
        <v>96</v>
      </c>
      <c r="G2758" s="1" t="s">
        <v>218</v>
      </c>
      <c r="H2758" s="1" t="s">
        <v>916</v>
      </c>
      <c r="S2758" s="1">
        <v>48</v>
      </c>
      <c r="T2758" s="1">
        <v>1</v>
      </c>
      <c r="U2758" s="1">
        <v>0</v>
      </c>
      <c r="V2758" s="1">
        <v>0</v>
      </c>
    </row>
    <row r="2759" spans="1:24" x14ac:dyDescent="0.35">
      <c r="A2759" s="1">
        <v>290286</v>
      </c>
      <c r="B2759" s="1" t="s">
        <v>2341</v>
      </c>
      <c r="C2759" s="1">
        <v>106167504</v>
      </c>
      <c r="D2759" s="1">
        <v>286</v>
      </c>
      <c r="E2759" s="1" t="s">
        <v>2502</v>
      </c>
      <c r="F2759" s="1" t="s">
        <v>96</v>
      </c>
      <c r="G2759" s="1" t="s">
        <v>218</v>
      </c>
      <c r="H2759" s="1" t="s">
        <v>916</v>
      </c>
      <c r="I2759" s="1">
        <v>379435.75</v>
      </c>
      <c r="K2759" s="1">
        <v>77403</v>
      </c>
      <c r="L2759" s="1">
        <v>3336776</v>
      </c>
      <c r="S2759" s="1">
        <v>29</v>
      </c>
      <c r="T2759" s="1">
        <v>1</v>
      </c>
      <c r="U2759" s="1">
        <v>3793614.75</v>
      </c>
      <c r="V2759" s="1">
        <v>0</v>
      </c>
    </row>
    <row r="2760" spans="1:24" x14ac:dyDescent="0.35">
      <c r="A2760" s="1">
        <v>300286</v>
      </c>
      <c r="B2760" s="1" t="s">
        <v>2343</v>
      </c>
      <c r="C2760" s="1">
        <v>106167504</v>
      </c>
      <c r="D2760" s="1">
        <v>286</v>
      </c>
      <c r="E2760" s="1" t="s">
        <v>2502</v>
      </c>
      <c r="F2760" s="1" t="s">
        <v>96</v>
      </c>
      <c r="G2760" s="1" t="s">
        <v>218</v>
      </c>
      <c r="H2760" s="1" t="s">
        <v>916</v>
      </c>
      <c r="I2760" s="1">
        <v>382404.97</v>
      </c>
      <c r="K2760" s="1">
        <v>105187</v>
      </c>
      <c r="L2760" s="1">
        <v>3373901.75</v>
      </c>
      <c r="M2760" s="1">
        <v>3.7125751376152039E-2</v>
      </c>
      <c r="N2760" s="1">
        <v>1.1126233339309692</v>
      </c>
      <c r="O2760" s="1">
        <v>2.9692200478166342E-3</v>
      </c>
      <c r="P2760" s="1">
        <v>0.78253567218780518</v>
      </c>
      <c r="Q2760" s="1">
        <v>2.7783999219536781E-2</v>
      </c>
      <c r="S2760" s="1">
        <v>30</v>
      </c>
      <c r="T2760" s="1">
        <v>1</v>
      </c>
      <c r="U2760" s="1">
        <v>3861493.75</v>
      </c>
      <c r="V2760" s="1">
        <v>6.7878969013690948E-2</v>
      </c>
      <c r="W2760" s="1">
        <v>1.78929603099823</v>
      </c>
      <c r="X2760" s="1">
        <v>1.78929603099823</v>
      </c>
    </row>
    <row r="2761" spans="1:24" x14ac:dyDescent="0.35">
      <c r="A2761" s="1">
        <v>310286</v>
      </c>
      <c r="B2761" s="1" t="s">
        <v>2344</v>
      </c>
      <c r="C2761" s="1">
        <v>106167504</v>
      </c>
      <c r="D2761" s="1">
        <v>286</v>
      </c>
      <c r="E2761" s="1" t="s">
        <v>2502</v>
      </c>
      <c r="F2761" s="1" t="s">
        <v>96</v>
      </c>
      <c r="G2761" s="1" t="s">
        <v>218</v>
      </c>
      <c r="H2761" s="1" t="s">
        <v>916</v>
      </c>
      <c r="I2761" s="1">
        <v>387096.26</v>
      </c>
      <c r="K2761" s="1">
        <v>91295</v>
      </c>
      <c r="L2761" s="1">
        <v>3388252</v>
      </c>
      <c r="M2761" s="1">
        <v>1.4350250363349915E-2</v>
      </c>
      <c r="N2761" s="1">
        <v>0.4253309965133667</v>
      </c>
      <c r="O2761" s="1">
        <v>4.6912902034819126E-3</v>
      </c>
      <c r="P2761" s="1">
        <v>1.2267857789993286</v>
      </c>
      <c r="Q2761" s="1">
        <v>-1.3891999609768391E-2</v>
      </c>
      <c r="S2761" s="1">
        <v>31</v>
      </c>
      <c r="T2761" s="1">
        <v>1</v>
      </c>
      <c r="U2761" s="1">
        <v>3866643.25</v>
      </c>
      <c r="V2761" s="1">
        <v>5.1495414227247238E-3</v>
      </c>
      <c r="W2761" s="1">
        <v>0.13335512578487396</v>
      </c>
      <c r="X2761" s="1">
        <v>0.13335512578487396</v>
      </c>
    </row>
    <row r="2762" spans="1:24" x14ac:dyDescent="0.35">
      <c r="A2762" s="1">
        <v>320286</v>
      </c>
      <c r="B2762" s="1" t="s">
        <v>2345</v>
      </c>
      <c r="C2762" s="1">
        <v>106167504</v>
      </c>
      <c r="D2762" s="1">
        <v>286</v>
      </c>
      <c r="E2762" s="1" t="s">
        <v>2502</v>
      </c>
      <c r="F2762" s="1" t="s">
        <v>96</v>
      </c>
      <c r="G2762" s="1" t="s">
        <v>218</v>
      </c>
      <c r="H2762" s="1" t="s">
        <v>916</v>
      </c>
      <c r="I2762" s="1">
        <v>392133.19</v>
      </c>
      <c r="K2762" s="1">
        <v>91295</v>
      </c>
      <c r="L2762" s="1">
        <v>3434651</v>
      </c>
      <c r="M2762" s="1">
        <v>4.6399001032114029E-2</v>
      </c>
      <c r="N2762" s="1">
        <v>1.369408130645752</v>
      </c>
      <c r="O2762" s="1">
        <v>5.0369300879538059E-3</v>
      </c>
      <c r="P2762" s="1">
        <v>1.3012086153030396</v>
      </c>
      <c r="Q2762" s="1">
        <v>0</v>
      </c>
      <c r="S2762" s="1">
        <v>32</v>
      </c>
      <c r="T2762" s="1">
        <v>1</v>
      </c>
      <c r="U2762" s="1">
        <v>3918079.25</v>
      </c>
      <c r="V2762" s="1">
        <v>5.1435932517051697E-2</v>
      </c>
      <c r="W2762" s="1">
        <v>1.3302494287490845</v>
      </c>
      <c r="X2762" s="1">
        <v>1.3302494287490845</v>
      </c>
    </row>
    <row r="2763" spans="1:24" x14ac:dyDescent="0.35">
      <c r="A2763" s="1">
        <v>330286</v>
      </c>
      <c r="B2763" s="1" t="s">
        <v>2346</v>
      </c>
      <c r="C2763" s="1">
        <v>106167504</v>
      </c>
      <c r="D2763" s="1">
        <v>286</v>
      </c>
      <c r="E2763" s="1" t="s">
        <v>2502</v>
      </c>
      <c r="F2763" s="1" t="s">
        <v>96</v>
      </c>
      <c r="G2763" s="1" t="s">
        <v>218</v>
      </c>
      <c r="H2763" s="1" t="s">
        <v>916</v>
      </c>
      <c r="I2763" s="1">
        <v>376583.44</v>
      </c>
      <c r="K2763" s="1">
        <v>91295</v>
      </c>
      <c r="L2763" s="1">
        <v>3497953.25</v>
      </c>
      <c r="M2763" s="1">
        <v>6.330224871635437E-2</v>
      </c>
      <c r="N2763" s="1">
        <v>1.8430474996566772</v>
      </c>
      <c r="O2763" s="1">
        <v>-1.5549750067293644E-2</v>
      </c>
      <c r="P2763" s="1">
        <v>-3.9654257297515869</v>
      </c>
      <c r="Q2763" s="1">
        <v>0</v>
      </c>
      <c r="S2763" s="1">
        <v>33</v>
      </c>
      <c r="T2763" s="1">
        <v>1</v>
      </c>
      <c r="U2763" s="1">
        <v>3965831.75</v>
      </c>
      <c r="V2763" s="1">
        <v>4.7752499580383301E-2</v>
      </c>
      <c r="W2763" s="1">
        <v>1.2187732458114624</v>
      </c>
      <c r="X2763" s="1">
        <v>1.2187732458114624</v>
      </c>
    </row>
    <row r="2764" spans="1:24" x14ac:dyDescent="0.35">
      <c r="A2764" s="1">
        <v>340286</v>
      </c>
      <c r="B2764" s="1" t="s">
        <v>2347</v>
      </c>
      <c r="C2764" s="1">
        <v>106167504</v>
      </c>
      <c r="D2764" s="1">
        <v>286</v>
      </c>
      <c r="E2764" s="1" t="s">
        <v>2502</v>
      </c>
      <c r="F2764" s="1" t="s">
        <v>96</v>
      </c>
      <c r="G2764" s="1" t="s">
        <v>218</v>
      </c>
      <c r="H2764" s="1" t="s">
        <v>916</v>
      </c>
      <c r="I2764" s="1">
        <v>376581.36</v>
      </c>
      <c r="K2764" s="1">
        <v>91295</v>
      </c>
      <c r="L2764" s="1">
        <v>3497951.25</v>
      </c>
      <c r="M2764" s="1">
        <v>-1.9999999949504854E-6</v>
      </c>
      <c r="N2764" s="1">
        <v>-5.7176293921656907E-5</v>
      </c>
      <c r="O2764" s="1">
        <v>-2.080000058413134E-6</v>
      </c>
      <c r="P2764" s="1">
        <v>-5.5233441526070237E-4</v>
      </c>
      <c r="Q2764" s="1">
        <v>0</v>
      </c>
      <c r="S2764" s="1">
        <v>34</v>
      </c>
      <c r="T2764" s="1">
        <v>1</v>
      </c>
      <c r="U2764" s="1">
        <v>3965827.5</v>
      </c>
      <c r="V2764" s="1">
        <v>-4.0800000533636194E-6</v>
      </c>
      <c r="W2764" s="1">
        <v>-1.0716541146393865E-4</v>
      </c>
      <c r="X2764" s="1">
        <v>-1.0716541146393865E-4</v>
      </c>
    </row>
    <row r="2765" spans="1:24" x14ac:dyDescent="0.35">
      <c r="A2765" s="1">
        <v>350286</v>
      </c>
      <c r="B2765" s="1" t="s">
        <v>2348</v>
      </c>
      <c r="C2765" s="1">
        <v>106167504</v>
      </c>
      <c r="D2765" s="1">
        <v>286</v>
      </c>
      <c r="E2765" s="1" t="s">
        <v>2502</v>
      </c>
      <c r="F2765" s="1" t="s">
        <v>96</v>
      </c>
      <c r="G2765" s="1" t="s">
        <v>218</v>
      </c>
      <c r="H2765" s="1" t="s">
        <v>916</v>
      </c>
      <c r="I2765" s="1">
        <v>410767.27</v>
      </c>
      <c r="K2765" s="1">
        <v>91295</v>
      </c>
      <c r="L2765" s="1">
        <v>3589296</v>
      </c>
      <c r="M2765" s="1">
        <v>9.1344751417636871E-2</v>
      </c>
      <c r="N2765" s="1">
        <v>2.6113786697387695</v>
      </c>
      <c r="O2765" s="1">
        <v>3.4185908734798431E-2</v>
      </c>
      <c r="P2765" s="1">
        <v>9.0779609680175781</v>
      </c>
      <c r="Q2765" s="1">
        <v>0</v>
      </c>
      <c r="S2765" s="1">
        <v>35</v>
      </c>
      <c r="T2765" s="1">
        <v>1</v>
      </c>
      <c r="U2765" s="1">
        <v>4091358.25</v>
      </c>
      <c r="V2765" s="1">
        <v>0.1255306601524353</v>
      </c>
      <c r="W2765" s="1">
        <v>3.1653103828430176</v>
      </c>
      <c r="X2765" s="1">
        <v>3.1653103828430176</v>
      </c>
    </row>
    <row r="2766" spans="1:24" x14ac:dyDescent="0.35">
      <c r="A2766" s="1">
        <v>360286</v>
      </c>
      <c r="B2766" s="1" t="s">
        <v>2349</v>
      </c>
      <c r="C2766" s="1">
        <v>106167504</v>
      </c>
      <c r="D2766" s="1">
        <v>286</v>
      </c>
      <c r="E2766" s="1" t="s">
        <v>2502</v>
      </c>
      <c r="F2766" s="1" t="s">
        <v>96</v>
      </c>
      <c r="G2766" s="1" t="s">
        <v>218</v>
      </c>
      <c r="H2766" s="1" t="s">
        <v>916</v>
      </c>
      <c r="I2766" s="1">
        <v>414652.95</v>
      </c>
      <c r="K2766" s="1">
        <v>91295</v>
      </c>
      <c r="L2766" s="1">
        <v>3711810.25</v>
      </c>
      <c r="M2766" s="1">
        <v>0.12251424789428711</v>
      </c>
      <c r="N2766" s="1">
        <v>3.4133224487304688</v>
      </c>
      <c r="O2766" s="1">
        <v>3.8856801111251116E-3</v>
      </c>
      <c r="P2766" s="1">
        <v>0.94595658779144287</v>
      </c>
      <c r="Q2766" s="1">
        <v>0</v>
      </c>
      <c r="S2766" s="1">
        <v>36</v>
      </c>
      <c r="T2766" s="1">
        <v>1</v>
      </c>
      <c r="U2766" s="1">
        <v>4217758</v>
      </c>
      <c r="V2766" s="1">
        <v>0.1263999342918396</v>
      </c>
      <c r="W2766" s="1">
        <v>3.0894324779510498</v>
      </c>
      <c r="X2766" s="1">
        <v>3.0894324779510498</v>
      </c>
    </row>
    <row r="2767" spans="1:24" x14ac:dyDescent="0.35">
      <c r="A2767" s="1">
        <v>370286</v>
      </c>
      <c r="B2767" s="1" t="s">
        <v>2350</v>
      </c>
      <c r="C2767" s="1">
        <v>106167504</v>
      </c>
      <c r="D2767" s="1">
        <v>286</v>
      </c>
      <c r="E2767" s="1" t="s">
        <v>2502</v>
      </c>
      <c r="F2767" s="1" t="s">
        <v>96</v>
      </c>
      <c r="G2767" s="1" t="s">
        <v>218</v>
      </c>
      <c r="H2767" s="1" t="s">
        <v>916</v>
      </c>
      <c r="I2767" s="1">
        <v>448838.47</v>
      </c>
      <c r="K2767" s="1">
        <v>91295</v>
      </c>
      <c r="L2767" s="1">
        <v>3801848</v>
      </c>
      <c r="M2767" s="1">
        <v>9.0037748217582703E-2</v>
      </c>
      <c r="N2767" s="1">
        <v>2.4257099628448486</v>
      </c>
      <c r="O2767" s="1">
        <v>3.4185521304607391E-2</v>
      </c>
      <c r="P2767" s="1">
        <v>8.2443695068359375</v>
      </c>
      <c r="Q2767" s="1">
        <v>0</v>
      </c>
      <c r="S2767" s="1">
        <v>37</v>
      </c>
      <c r="T2767" s="1">
        <v>1</v>
      </c>
      <c r="U2767" s="1">
        <v>4341981.5</v>
      </c>
      <c r="V2767" s="1">
        <v>0.12422326952219009</v>
      </c>
      <c r="W2767" s="1">
        <v>2.9452495574951172</v>
      </c>
      <c r="X2767" s="1">
        <v>2.9452495574951172</v>
      </c>
    </row>
    <row r="2768" spans="1:24" x14ac:dyDescent="0.35">
      <c r="A2768" s="1">
        <v>380286</v>
      </c>
      <c r="B2768" s="1" t="s">
        <v>2351</v>
      </c>
      <c r="C2768" s="1">
        <v>106167504</v>
      </c>
      <c r="D2768" s="1">
        <v>286</v>
      </c>
      <c r="E2768" s="1" t="s">
        <v>2502</v>
      </c>
      <c r="F2768" s="1" t="s">
        <v>96</v>
      </c>
      <c r="G2768" s="1" t="s">
        <v>218</v>
      </c>
      <c r="H2768" s="1" t="s">
        <v>916</v>
      </c>
      <c r="I2768" s="1">
        <v>479991</v>
      </c>
      <c r="K2768" s="1">
        <v>210993.359375</v>
      </c>
      <c r="L2768" s="1">
        <v>3859595</v>
      </c>
      <c r="M2768" s="1">
        <v>5.7746998965740204E-2</v>
      </c>
      <c r="N2768" s="1">
        <v>1.5189192295074463</v>
      </c>
      <c r="O2768" s="1">
        <v>3.1152529641985893E-2</v>
      </c>
      <c r="P2768" s="1">
        <v>6.940699577331543</v>
      </c>
      <c r="Q2768" s="1">
        <v>0.11969836056232452</v>
      </c>
      <c r="S2768" s="1">
        <v>38</v>
      </c>
      <c r="T2768" s="1">
        <v>1</v>
      </c>
      <c r="U2768" s="1">
        <v>4550579.5</v>
      </c>
      <c r="V2768" s="1">
        <v>0.20859789848327637</v>
      </c>
      <c r="W2768" s="1">
        <v>4.8042120933532715</v>
      </c>
      <c r="X2768" s="1">
        <v>4.8042120933532715</v>
      </c>
    </row>
    <row r="2769" spans="1:24" x14ac:dyDescent="0.35">
      <c r="A2769" s="1">
        <v>390286</v>
      </c>
      <c r="B2769" s="1" t="s">
        <v>2352</v>
      </c>
      <c r="C2769" s="1">
        <v>106167504</v>
      </c>
      <c r="D2769" s="1">
        <v>286</v>
      </c>
      <c r="E2769" s="1" t="s">
        <v>2502</v>
      </c>
      <c r="F2769" s="1" t="s">
        <v>96</v>
      </c>
      <c r="G2769" s="1" t="s">
        <v>218</v>
      </c>
      <c r="H2769" s="1" t="s">
        <v>916</v>
      </c>
      <c r="I2769" s="1">
        <v>502547</v>
      </c>
      <c r="K2769" s="1">
        <v>432051.59375</v>
      </c>
      <c r="L2769" s="1">
        <v>3883603</v>
      </c>
      <c r="M2769" s="1">
        <v>2.4008000269532204E-2</v>
      </c>
      <c r="N2769" s="1">
        <v>0.62203419208526611</v>
      </c>
      <c r="O2769" s="1">
        <v>2.2555999457836151E-2</v>
      </c>
      <c r="P2769" s="1">
        <v>4.6992549896240234</v>
      </c>
      <c r="Q2769" s="1">
        <v>0.22105823457241058</v>
      </c>
      <c r="S2769" s="1">
        <v>39</v>
      </c>
      <c r="T2769" s="1">
        <v>1</v>
      </c>
      <c r="U2769" s="1">
        <v>4818201.5</v>
      </c>
      <c r="V2769" s="1">
        <v>0.26762223243713379</v>
      </c>
      <c r="W2769" s="1">
        <v>5.8810529708862305</v>
      </c>
      <c r="X2769" s="1">
        <v>5.8810529708862305</v>
      </c>
    </row>
    <row r="2770" spans="1:24" x14ac:dyDescent="0.35">
      <c r="A2770" s="1">
        <v>400286</v>
      </c>
      <c r="B2770" s="1" t="s">
        <v>2353</v>
      </c>
      <c r="C2770" s="1">
        <v>106167504</v>
      </c>
      <c r="D2770" s="1">
        <v>286</v>
      </c>
      <c r="E2770" s="1" t="s">
        <v>2502</v>
      </c>
      <c r="F2770" s="1" t="s">
        <v>96</v>
      </c>
      <c r="G2770" s="1" t="s">
        <v>218</v>
      </c>
      <c r="H2770" s="1" t="s">
        <v>916</v>
      </c>
      <c r="S2770" s="1">
        <v>40</v>
      </c>
      <c r="T2770" s="1">
        <v>1</v>
      </c>
      <c r="U2770" s="1">
        <v>0</v>
      </c>
      <c r="V2770" s="1">
        <v>0</v>
      </c>
      <c r="W2770" s="1">
        <v>-100</v>
      </c>
      <c r="X2770" s="1">
        <v>-100</v>
      </c>
    </row>
    <row r="2771" spans="1:24" x14ac:dyDescent="0.35">
      <c r="A2771" s="1">
        <v>410286</v>
      </c>
      <c r="B2771" s="1" t="s">
        <v>2354</v>
      </c>
      <c r="C2771" s="1">
        <v>106167504</v>
      </c>
      <c r="D2771" s="1">
        <v>286</v>
      </c>
      <c r="E2771" s="1" t="s">
        <v>2502</v>
      </c>
      <c r="F2771" s="1" t="s">
        <v>96</v>
      </c>
      <c r="G2771" s="1" t="s">
        <v>218</v>
      </c>
      <c r="H2771" s="1" t="s">
        <v>916</v>
      </c>
      <c r="S2771" s="1">
        <v>41</v>
      </c>
      <c r="T2771" s="1">
        <v>1</v>
      </c>
      <c r="U2771" s="1">
        <v>0</v>
      </c>
      <c r="V2771" s="1">
        <v>0</v>
      </c>
    </row>
    <row r="2772" spans="1:24" x14ac:dyDescent="0.35">
      <c r="A2772" s="1">
        <v>420286</v>
      </c>
      <c r="B2772" s="1" t="s">
        <v>2355</v>
      </c>
      <c r="C2772" s="1">
        <v>106167504</v>
      </c>
      <c r="D2772" s="1">
        <v>286</v>
      </c>
      <c r="E2772" s="1" t="s">
        <v>2502</v>
      </c>
      <c r="F2772" s="1" t="s">
        <v>96</v>
      </c>
      <c r="G2772" s="1" t="s">
        <v>218</v>
      </c>
      <c r="H2772" s="1" t="s">
        <v>916</v>
      </c>
      <c r="S2772" s="1">
        <v>42</v>
      </c>
      <c r="T2772" s="1">
        <v>1</v>
      </c>
      <c r="U2772" s="1">
        <v>0</v>
      </c>
      <c r="V2772" s="1">
        <v>0</v>
      </c>
    </row>
    <row r="2773" spans="1:24" x14ac:dyDescent="0.35">
      <c r="A2773" s="1">
        <v>430286</v>
      </c>
      <c r="B2773" s="1" t="s">
        <v>2356</v>
      </c>
      <c r="C2773" s="1">
        <v>106167504</v>
      </c>
      <c r="D2773" s="1">
        <v>286</v>
      </c>
      <c r="E2773" s="1" t="s">
        <v>2502</v>
      </c>
      <c r="F2773" s="1" t="s">
        <v>96</v>
      </c>
      <c r="G2773" s="1" t="s">
        <v>218</v>
      </c>
      <c r="H2773" s="1" t="s">
        <v>916</v>
      </c>
      <c r="S2773" s="1">
        <v>43</v>
      </c>
      <c r="T2773" s="1">
        <v>1</v>
      </c>
      <c r="U2773" s="1">
        <v>0</v>
      </c>
      <c r="V2773" s="1">
        <v>0</v>
      </c>
    </row>
    <row r="2774" spans="1:24" x14ac:dyDescent="0.35">
      <c r="A2774" s="1">
        <v>440286</v>
      </c>
      <c r="B2774" s="1" t="s">
        <v>2357</v>
      </c>
      <c r="C2774" s="1">
        <v>106167504</v>
      </c>
      <c r="D2774" s="1">
        <v>286</v>
      </c>
      <c r="E2774" s="1" t="s">
        <v>2502</v>
      </c>
      <c r="F2774" s="1" t="s">
        <v>96</v>
      </c>
      <c r="G2774" s="1" t="s">
        <v>218</v>
      </c>
      <c r="H2774" s="1" t="s">
        <v>916</v>
      </c>
      <c r="S2774" s="1">
        <v>44</v>
      </c>
      <c r="T2774" s="1">
        <v>1</v>
      </c>
      <c r="U2774" s="1">
        <v>0</v>
      </c>
      <c r="V2774" s="1">
        <v>0</v>
      </c>
    </row>
    <row r="2775" spans="1:24" x14ac:dyDescent="0.35">
      <c r="A2775" s="1">
        <v>450286</v>
      </c>
      <c r="B2775" s="1" t="s">
        <v>2358</v>
      </c>
      <c r="C2775" s="1">
        <v>106167504</v>
      </c>
      <c r="D2775" s="1">
        <v>286</v>
      </c>
      <c r="E2775" s="1" t="s">
        <v>2502</v>
      </c>
      <c r="F2775" s="1" t="s">
        <v>96</v>
      </c>
      <c r="G2775" s="1" t="s">
        <v>218</v>
      </c>
      <c r="H2775" s="1" t="s">
        <v>916</v>
      </c>
      <c r="S2775" s="1">
        <v>45</v>
      </c>
      <c r="T2775" s="1">
        <v>1</v>
      </c>
      <c r="U2775" s="1">
        <v>0</v>
      </c>
      <c r="V2775" s="1">
        <v>0</v>
      </c>
    </row>
    <row r="2776" spans="1:24" x14ac:dyDescent="0.35">
      <c r="A2776" s="1">
        <v>460286</v>
      </c>
      <c r="B2776" s="1" t="s">
        <v>2359</v>
      </c>
      <c r="C2776" s="1">
        <v>106167504</v>
      </c>
      <c r="D2776" s="1">
        <v>286</v>
      </c>
      <c r="E2776" s="1" t="s">
        <v>2502</v>
      </c>
      <c r="F2776" s="1" t="s">
        <v>96</v>
      </c>
      <c r="G2776" s="1" t="s">
        <v>218</v>
      </c>
      <c r="H2776" s="1" t="s">
        <v>916</v>
      </c>
      <c r="S2776" s="1">
        <v>46</v>
      </c>
      <c r="T2776" s="1">
        <v>1</v>
      </c>
      <c r="U2776" s="1">
        <v>0</v>
      </c>
      <c r="V2776" s="1">
        <v>0</v>
      </c>
    </row>
    <row r="2777" spans="1:24" x14ac:dyDescent="0.35">
      <c r="A2777" s="1">
        <v>470286</v>
      </c>
      <c r="B2777" s="1" t="s">
        <v>2360</v>
      </c>
      <c r="C2777" s="1">
        <v>106167504</v>
      </c>
      <c r="D2777" s="1">
        <v>286</v>
      </c>
      <c r="E2777" s="1" t="s">
        <v>2502</v>
      </c>
      <c r="F2777" s="1" t="s">
        <v>96</v>
      </c>
      <c r="G2777" s="1" t="s">
        <v>218</v>
      </c>
      <c r="H2777" s="1" t="s">
        <v>916</v>
      </c>
      <c r="S2777" s="1">
        <v>47</v>
      </c>
      <c r="T2777" s="1">
        <v>1</v>
      </c>
      <c r="U2777" s="1">
        <v>0</v>
      </c>
      <c r="V2777" s="1">
        <v>0</v>
      </c>
    </row>
    <row r="2778" spans="1:24" x14ac:dyDescent="0.35">
      <c r="A2778" s="1">
        <v>480286</v>
      </c>
      <c r="B2778" s="1" t="s">
        <v>2361</v>
      </c>
      <c r="C2778" s="1">
        <v>106167504</v>
      </c>
      <c r="D2778" s="1">
        <v>286</v>
      </c>
      <c r="E2778" s="1" t="s">
        <v>2502</v>
      </c>
      <c r="F2778" s="1" t="s">
        <v>96</v>
      </c>
      <c r="G2778" s="1" t="s">
        <v>218</v>
      </c>
      <c r="H2778" s="1" t="s">
        <v>916</v>
      </c>
      <c r="S2778" s="1">
        <v>48</v>
      </c>
      <c r="T2778" s="1">
        <v>1</v>
      </c>
      <c r="U2778" s="1">
        <v>0</v>
      </c>
      <c r="V2778" s="1">
        <v>0</v>
      </c>
    </row>
    <row r="2779" spans="1:24" x14ac:dyDescent="0.35">
      <c r="A2779" s="1">
        <v>290357</v>
      </c>
      <c r="B2779" s="1" t="s">
        <v>2341</v>
      </c>
      <c r="C2779" s="1">
        <v>106168003</v>
      </c>
      <c r="D2779" s="1">
        <v>357</v>
      </c>
      <c r="E2779" s="1" t="s">
        <v>2503</v>
      </c>
      <c r="F2779" s="1" t="s">
        <v>96</v>
      </c>
      <c r="G2779" s="1" t="s">
        <v>218</v>
      </c>
      <c r="H2779" s="1" t="s">
        <v>916</v>
      </c>
      <c r="I2779" s="1">
        <v>858769.27</v>
      </c>
      <c r="K2779" s="1">
        <v>229939</v>
      </c>
      <c r="L2779" s="1">
        <v>8438914</v>
      </c>
      <c r="S2779" s="1">
        <v>29</v>
      </c>
      <c r="T2779" s="1">
        <v>1</v>
      </c>
      <c r="U2779" s="1">
        <v>9527622</v>
      </c>
      <c r="V2779" s="1">
        <v>0</v>
      </c>
    </row>
    <row r="2780" spans="1:24" x14ac:dyDescent="0.35">
      <c r="A2780" s="1">
        <v>300357</v>
      </c>
      <c r="B2780" s="1" t="s">
        <v>2343</v>
      </c>
      <c r="C2780" s="1">
        <v>106168003</v>
      </c>
      <c r="D2780" s="1">
        <v>357</v>
      </c>
      <c r="E2780" s="1" t="s">
        <v>2503</v>
      </c>
      <c r="F2780" s="1" t="s">
        <v>96</v>
      </c>
      <c r="G2780" s="1" t="s">
        <v>218</v>
      </c>
      <c r="H2780" s="1" t="s">
        <v>916</v>
      </c>
      <c r="I2780" s="1">
        <v>870588.51</v>
      </c>
      <c r="K2780" s="1">
        <v>229939</v>
      </c>
      <c r="L2780" s="1">
        <v>8551964</v>
      </c>
      <c r="M2780" s="1">
        <v>0.11304999887943268</v>
      </c>
      <c r="N2780" s="1">
        <v>1.3396273851394653</v>
      </c>
      <c r="O2780" s="1">
        <v>1.181923970580101E-2</v>
      </c>
      <c r="P2780" s="1">
        <v>1.3762998580932617</v>
      </c>
      <c r="Q2780" s="1">
        <v>0</v>
      </c>
      <c r="S2780" s="1">
        <v>30</v>
      </c>
      <c r="T2780" s="1">
        <v>1</v>
      </c>
      <c r="U2780" s="1">
        <v>9652492</v>
      </c>
      <c r="V2780" s="1">
        <v>0.12486924231052399</v>
      </c>
      <c r="W2780" s="1">
        <v>1.310610294342041</v>
      </c>
      <c r="X2780" s="1">
        <v>1.310610294342041</v>
      </c>
    </row>
    <row r="2781" spans="1:24" x14ac:dyDescent="0.35">
      <c r="A2781" s="1">
        <v>310357</v>
      </c>
      <c r="B2781" s="1" t="s">
        <v>2344</v>
      </c>
      <c r="C2781" s="1">
        <v>106168003</v>
      </c>
      <c r="D2781" s="1">
        <v>357</v>
      </c>
      <c r="E2781" s="1" t="s">
        <v>2503</v>
      </c>
      <c r="F2781" s="1" t="s">
        <v>96</v>
      </c>
      <c r="G2781" s="1" t="s">
        <v>218</v>
      </c>
      <c r="H2781" s="1" t="s">
        <v>916</v>
      </c>
      <c r="I2781" s="1">
        <v>884753.74</v>
      </c>
      <c r="K2781" s="1">
        <v>229939</v>
      </c>
      <c r="L2781" s="1">
        <v>8599743</v>
      </c>
      <c r="M2781" s="1">
        <v>4.7779001295566559E-2</v>
      </c>
      <c r="N2781" s="1">
        <v>0.55869036912918091</v>
      </c>
      <c r="O2781" s="1">
        <v>1.4165230095386505E-2</v>
      </c>
      <c r="P2781" s="1">
        <v>1.6270867586135864</v>
      </c>
      <c r="Q2781" s="1">
        <v>0</v>
      </c>
      <c r="S2781" s="1">
        <v>31</v>
      </c>
      <c r="T2781" s="1">
        <v>1</v>
      </c>
      <c r="U2781" s="1">
        <v>9714436</v>
      </c>
      <c r="V2781" s="1">
        <v>6.1944231390953064E-2</v>
      </c>
      <c r="W2781" s="1">
        <v>0.64174103736877441</v>
      </c>
      <c r="X2781" s="1">
        <v>0.64174103736877441</v>
      </c>
    </row>
    <row r="2782" spans="1:24" x14ac:dyDescent="0.35">
      <c r="A2782" s="1">
        <v>320357</v>
      </c>
      <c r="B2782" s="1" t="s">
        <v>2345</v>
      </c>
      <c r="C2782" s="1">
        <v>106168003</v>
      </c>
      <c r="D2782" s="1">
        <v>357</v>
      </c>
      <c r="E2782" s="1" t="s">
        <v>2503</v>
      </c>
      <c r="F2782" s="1" t="s">
        <v>96</v>
      </c>
      <c r="G2782" s="1" t="s">
        <v>218</v>
      </c>
      <c r="H2782" s="1" t="s">
        <v>916</v>
      </c>
      <c r="I2782" s="1">
        <v>894477.65</v>
      </c>
      <c r="K2782" s="1">
        <v>229939</v>
      </c>
      <c r="L2782" s="1">
        <v>8653689</v>
      </c>
      <c r="M2782" s="1">
        <v>5.3945999592542648E-2</v>
      </c>
      <c r="N2782" s="1">
        <v>0.62729781866073608</v>
      </c>
      <c r="O2782" s="1">
        <v>9.7239101305603981E-3</v>
      </c>
      <c r="P2782" s="1">
        <v>1.0990526676177979</v>
      </c>
      <c r="Q2782" s="1">
        <v>0</v>
      </c>
      <c r="S2782" s="1">
        <v>32</v>
      </c>
      <c r="T2782" s="1">
        <v>1</v>
      </c>
      <c r="U2782" s="1">
        <v>9778106</v>
      </c>
      <c r="V2782" s="1">
        <v>6.366991251707077E-2</v>
      </c>
      <c r="W2782" s="1">
        <v>0.65541630983352661</v>
      </c>
      <c r="X2782" s="1">
        <v>0.65541630983352661</v>
      </c>
    </row>
    <row r="2783" spans="1:24" x14ac:dyDescent="0.35">
      <c r="A2783" s="1">
        <v>330357</v>
      </c>
      <c r="B2783" s="1" t="s">
        <v>2346</v>
      </c>
      <c r="C2783" s="1">
        <v>106168003</v>
      </c>
      <c r="D2783" s="1">
        <v>357</v>
      </c>
      <c r="E2783" s="1" t="s">
        <v>2503</v>
      </c>
      <c r="F2783" s="1" t="s">
        <v>96</v>
      </c>
      <c r="G2783" s="1" t="s">
        <v>218</v>
      </c>
      <c r="H2783" s="1" t="s">
        <v>916</v>
      </c>
      <c r="I2783" s="1">
        <v>922438.73</v>
      </c>
      <c r="K2783" s="1">
        <v>229939</v>
      </c>
      <c r="L2783" s="1">
        <v>8740046</v>
      </c>
      <c r="M2783" s="1">
        <v>8.6356997489929199E-2</v>
      </c>
      <c r="N2783" s="1">
        <v>0.99792122840881348</v>
      </c>
      <c r="O2783" s="1">
        <v>2.7961080893874168E-2</v>
      </c>
      <c r="P2783" s="1">
        <v>3.1259675025939941</v>
      </c>
      <c r="Q2783" s="1">
        <v>0</v>
      </c>
      <c r="S2783" s="1">
        <v>33</v>
      </c>
      <c r="T2783" s="1">
        <v>1</v>
      </c>
      <c r="U2783" s="1">
        <v>9892424</v>
      </c>
      <c r="V2783" s="1">
        <v>0.11431808024644852</v>
      </c>
      <c r="W2783" s="1">
        <v>1.1691220998764038</v>
      </c>
      <c r="X2783" s="1">
        <v>1.1691220998764038</v>
      </c>
    </row>
    <row r="2784" spans="1:24" x14ac:dyDescent="0.35">
      <c r="A2784" s="1">
        <v>340357</v>
      </c>
      <c r="B2784" s="1" t="s">
        <v>2347</v>
      </c>
      <c r="C2784" s="1">
        <v>106168003</v>
      </c>
      <c r="D2784" s="1">
        <v>357</v>
      </c>
      <c r="E2784" s="1" t="s">
        <v>2503</v>
      </c>
      <c r="F2784" s="1" t="s">
        <v>96</v>
      </c>
      <c r="G2784" s="1" t="s">
        <v>218</v>
      </c>
      <c r="H2784" s="1" t="s">
        <v>916</v>
      </c>
      <c r="I2784" s="1">
        <v>922408.75</v>
      </c>
      <c r="K2784" s="1">
        <v>229939</v>
      </c>
      <c r="L2784" s="1">
        <v>8740042</v>
      </c>
      <c r="M2784" s="1">
        <v>-3.9999999899009708E-6</v>
      </c>
      <c r="N2784" s="1">
        <v>-4.5766348193865269E-5</v>
      </c>
      <c r="O2784" s="1">
        <v>-2.9979999453644268E-5</v>
      </c>
      <c r="P2784" s="1">
        <v>-3.250080393627286E-3</v>
      </c>
      <c r="Q2784" s="1">
        <v>0</v>
      </c>
      <c r="S2784" s="1">
        <v>34</v>
      </c>
      <c r="T2784" s="1">
        <v>1</v>
      </c>
      <c r="U2784" s="1">
        <v>9892390</v>
      </c>
      <c r="V2784" s="1">
        <v>-3.3979998988797888E-5</v>
      </c>
      <c r="W2784" s="1">
        <v>-3.4369734930805862E-4</v>
      </c>
      <c r="X2784" s="1">
        <v>-3.4369734930805862E-4</v>
      </c>
    </row>
    <row r="2785" spans="1:24" x14ac:dyDescent="0.35">
      <c r="A2785" s="1">
        <v>350357</v>
      </c>
      <c r="B2785" s="1" t="s">
        <v>2348</v>
      </c>
      <c r="C2785" s="1">
        <v>106168003</v>
      </c>
      <c r="D2785" s="1">
        <v>357</v>
      </c>
      <c r="E2785" s="1" t="s">
        <v>2503</v>
      </c>
      <c r="F2785" s="1" t="s">
        <v>96</v>
      </c>
      <c r="G2785" s="1" t="s">
        <v>218</v>
      </c>
      <c r="H2785" s="1" t="s">
        <v>916</v>
      </c>
      <c r="I2785" s="1">
        <v>961747.75</v>
      </c>
      <c r="K2785" s="1">
        <v>229939</v>
      </c>
      <c r="L2785" s="1">
        <v>8935063</v>
      </c>
      <c r="M2785" s="1">
        <v>0.19502100348472595</v>
      </c>
      <c r="N2785" s="1">
        <v>2.2313508987426758</v>
      </c>
      <c r="O2785" s="1">
        <v>3.933899849653244E-2</v>
      </c>
      <c r="P2785" s="1">
        <v>4.2648119926452637</v>
      </c>
      <c r="Q2785" s="1">
        <v>0</v>
      </c>
      <c r="S2785" s="1">
        <v>35</v>
      </c>
      <c r="T2785" s="1">
        <v>1</v>
      </c>
      <c r="U2785" s="1">
        <v>10126750</v>
      </c>
      <c r="V2785" s="1">
        <v>0.23436000943183899</v>
      </c>
      <c r="W2785" s="1">
        <v>2.3690938949584961</v>
      </c>
      <c r="X2785" s="1">
        <v>2.3690938949584961</v>
      </c>
    </row>
    <row r="2786" spans="1:24" x14ac:dyDescent="0.35">
      <c r="A2786" s="1">
        <v>360357</v>
      </c>
      <c r="B2786" s="1" t="s">
        <v>2349</v>
      </c>
      <c r="C2786" s="1">
        <v>106168003</v>
      </c>
      <c r="D2786" s="1">
        <v>357</v>
      </c>
      <c r="E2786" s="1" t="s">
        <v>2503</v>
      </c>
      <c r="F2786" s="1" t="s">
        <v>96</v>
      </c>
      <c r="G2786" s="1" t="s">
        <v>218</v>
      </c>
      <c r="H2786" s="1" t="s">
        <v>916</v>
      </c>
      <c r="I2786" s="1">
        <v>1025597.66</v>
      </c>
      <c r="K2786" s="1">
        <v>229939</v>
      </c>
      <c r="L2786" s="1">
        <v>9405594</v>
      </c>
      <c r="M2786" s="1">
        <v>0.47053098678588867</v>
      </c>
      <c r="N2786" s="1">
        <v>5.2661185264587402</v>
      </c>
      <c r="O2786" s="1">
        <v>6.3849911093711853E-2</v>
      </c>
      <c r="P2786" s="1">
        <v>6.6389455795288086</v>
      </c>
      <c r="Q2786" s="1">
        <v>0</v>
      </c>
      <c r="S2786" s="1">
        <v>36</v>
      </c>
      <c r="T2786" s="1">
        <v>1</v>
      </c>
      <c r="U2786" s="1">
        <v>10661131</v>
      </c>
      <c r="V2786" s="1">
        <v>0.53438091278076172</v>
      </c>
      <c r="W2786" s="1">
        <v>5.2769250869750977</v>
      </c>
      <c r="X2786" s="1">
        <v>5.2769250869750977</v>
      </c>
    </row>
    <row r="2787" spans="1:24" x14ac:dyDescent="0.35">
      <c r="A2787" s="1">
        <v>370357</v>
      </c>
      <c r="B2787" s="1" t="s">
        <v>2350</v>
      </c>
      <c r="C2787" s="1">
        <v>106168003</v>
      </c>
      <c r="D2787" s="1">
        <v>357</v>
      </c>
      <c r="E2787" s="1" t="s">
        <v>2503</v>
      </c>
      <c r="F2787" s="1" t="s">
        <v>96</v>
      </c>
      <c r="G2787" s="1" t="s">
        <v>218</v>
      </c>
      <c r="H2787" s="1" t="s">
        <v>916</v>
      </c>
      <c r="I2787" s="1">
        <v>1073438.9099999999</v>
      </c>
      <c r="K2787" s="1">
        <v>229939</v>
      </c>
      <c r="L2787" s="1">
        <v>9839119</v>
      </c>
      <c r="M2787" s="1">
        <v>0.43352499604225159</v>
      </c>
      <c r="N2787" s="1">
        <v>4.6092252731323242</v>
      </c>
      <c r="O2787" s="1">
        <v>4.7841250896453857E-2</v>
      </c>
      <c r="P2787" s="1">
        <v>4.6647191047668457</v>
      </c>
      <c r="Q2787" s="1">
        <v>0</v>
      </c>
      <c r="S2787" s="1">
        <v>37</v>
      </c>
      <c r="T2787" s="1">
        <v>1</v>
      </c>
      <c r="U2787" s="1">
        <v>11142497</v>
      </c>
      <c r="V2787" s="1">
        <v>0.48136624693870544</v>
      </c>
      <c r="W2787" s="1">
        <v>4.5151495933532715</v>
      </c>
      <c r="X2787" s="1">
        <v>4.5151495933532715</v>
      </c>
    </row>
    <row r="2788" spans="1:24" x14ac:dyDescent="0.35">
      <c r="A2788" s="1">
        <v>380357</v>
      </c>
      <c r="B2788" s="1" t="s">
        <v>2351</v>
      </c>
      <c r="C2788" s="1">
        <v>106168003</v>
      </c>
      <c r="D2788" s="1">
        <v>357</v>
      </c>
      <c r="E2788" s="1" t="s">
        <v>2503</v>
      </c>
      <c r="F2788" s="1" t="s">
        <v>96</v>
      </c>
      <c r="G2788" s="1" t="s">
        <v>218</v>
      </c>
      <c r="H2788" s="1" t="s">
        <v>916</v>
      </c>
      <c r="I2788" s="1">
        <v>1146246</v>
      </c>
      <c r="K2788" s="1">
        <v>554256</v>
      </c>
      <c r="L2788" s="1">
        <v>9995665</v>
      </c>
      <c r="M2788" s="1">
        <v>0.15654599666595459</v>
      </c>
      <c r="N2788" s="1">
        <v>1.5910570621490479</v>
      </c>
      <c r="O2788" s="1">
        <v>7.2807088494300842E-2</v>
      </c>
      <c r="P2788" s="1">
        <v>6.7826023101806641</v>
      </c>
      <c r="Q2788" s="1">
        <v>0.32431700825691223</v>
      </c>
      <c r="S2788" s="1">
        <v>38</v>
      </c>
      <c r="T2788" s="1">
        <v>1</v>
      </c>
      <c r="U2788" s="1">
        <v>11696167</v>
      </c>
      <c r="V2788" s="1">
        <v>0.55367010831832886</v>
      </c>
      <c r="W2788" s="1">
        <v>4.968994140625</v>
      </c>
      <c r="X2788" s="1">
        <v>4.968994140625</v>
      </c>
    </row>
    <row r="2789" spans="1:24" x14ac:dyDescent="0.35">
      <c r="A2789" s="1">
        <v>390357</v>
      </c>
      <c r="B2789" s="1" t="s">
        <v>2352</v>
      </c>
      <c r="C2789" s="1">
        <v>106168003</v>
      </c>
      <c r="D2789" s="1">
        <v>357</v>
      </c>
      <c r="E2789" s="1" t="s">
        <v>2503</v>
      </c>
      <c r="F2789" s="1" t="s">
        <v>96</v>
      </c>
      <c r="G2789" s="1" t="s">
        <v>218</v>
      </c>
      <c r="H2789" s="1" t="s">
        <v>916</v>
      </c>
      <c r="I2789" s="1">
        <v>1167988</v>
      </c>
      <c r="K2789" s="1">
        <v>1006801.9375</v>
      </c>
      <c r="L2789" s="1">
        <v>10069609</v>
      </c>
      <c r="M2789" s="1">
        <v>7.3944002389907837E-2</v>
      </c>
      <c r="N2789" s="1">
        <v>0.73976069688796997</v>
      </c>
      <c r="O2789" s="1">
        <v>2.1741999313235283E-2</v>
      </c>
      <c r="P2789" s="1">
        <v>1.8968005180358887</v>
      </c>
      <c r="Q2789" s="1">
        <v>0.45254594087600708</v>
      </c>
      <c r="S2789" s="1">
        <v>39</v>
      </c>
      <c r="T2789" s="1">
        <v>1</v>
      </c>
      <c r="U2789" s="1">
        <v>12244399</v>
      </c>
      <c r="V2789" s="1">
        <v>0.54823195934295654</v>
      </c>
      <c r="W2789" s="1">
        <v>4.687279224395752</v>
      </c>
      <c r="X2789" s="1">
        <v>4.687279224395752</v>
      </c>
    </row>
    <row r="2790" spans="1:24" x14ac:dyDescent="0.35">
      <c r="A2790" s="1">
        <v>400357</v>
      </c>
      <c r="B2790" s="1" t="s">
        <v>2353</v>
      </c>
      <c r="C2790" s="1">
        <v>106168003</v>
      </c>
      <c r="D2790" s="1">
        <v>357</v>
      </c>
      <c r="E2790" s="1" t="s">
        <v>2503</v>
      </c>
      <c r="F2790" s="1" t="s">
        <v>96</v>
      </c>
      <c r="G2790" s="1" t="s">
        <v>218</v>
      </c>
      <c r="H2790" s="1" t="s">
        <v>916</v>
      </c>
      <c r="S2790" s="1">
        <v>40</v>
      </c>
      <c r="T2790" s="1">
        <v>1</v>
      </c>
      <c r="U2790" s="1">
        <v>0</v>
      </c>
      <c r="V2790" s="1">
        <v>0</v>
      </c>
      <c r="W2790" s="1">
        <v>-100</v>
      </c>
      <c r="X2790" s="1">
        <v>-100</v>
      </c>
    </row>
    <row r="2791" spans="1:24" x14ac:dyDescent="0.35">
      <c r="A2791" s="1">
        <v>410357</v>
      </c>
      <c r="B2791" s="1" t="s">
        <v>2354</v>
      </c>
      <c r="C2791" s="1">
        <v>106168003</v>
      </c>
      <c r="D2791" s="1">
        <v>357</v>
      </c>
      <c r="E2791" s="1" t="s">
        <v>2503</v>
      </c>
      <c r="F2791" s="1" t="s">
        <v>96</v>
      </c>
      <c r="G2791" s="1" t="s">
        <v>218</v>
      </c>
      <c r="H2791" s="1" t="s">
        <v>916</v>
      </c>
      <c r="S2791" s="1">
        <v>41</v>
      </c>
      <c r="T2791" s="1">
        <v>1</v>
      </c>
      <c r="U2791" s="1">
        <v>0</v>
      </c>
      <c r="V2791" s="1">
        <v>0</v>
      </c>
    </row>
    <row r="2792" spans="1:24" x14ac:dyDescent="0.35">
      <c r="A2792" s="1">
        <v>420357</v>
      </c>
      <c r="B2792" s="1" t="s">
        <v>2355</v>
      </c>
      <c r="C2792" s="1">
        <v>106168003</v>
      </c>
      <c r="D2792" s="1">
        <v>357</v>
      </c>
      <c r="E2792" s="1" t="s">
        <v>2503</v>
      </c>
      <c r="F2792" s="1" t="s">
        <v>96</v>
      </c>
      <c r="G2792" s="1" t="s">
        <v>218</v>
      </c>
      <c r="H2792" s="1" t="s">
        <v>916</v>
      </c>
      <c r="S2792" s="1">
        <v>42</v>
      </c>
      <c r="T2792" s="1">
        <v>1</v>
      </c>
      <c r="U2792" s="1">
        <v>0</v>
      </c>
      <c r="V2792" s="1">
        <v>0</v>
      </c>
    </row>
    <row r="2793" spans="1:24" x14ac:dyDescent="0.35">
      <c r="A2793" s="1">
        <v>430357</v>
      </c>
      <c r="B2793" s="1" t="s">
        <v>2356</v>
      </c>
      <c r="C2793" s="1">
        <v>106168003</v>
      </c>
      <c r="D2793" s="1">
        <v>357</v>
      </c>
      <c r="E2793" s="1" t="s">
        <v>2503</v>
      </c>
      <c r="F2793" s="1" t="s">
        <v>96</v>
      </c>
      <c r="G2793" s="1" t="s">
        <v>218</v>
      </c>
      <c r="H2793" s="1" t="s">
        <v>916</v>
      </c>
      <c r="S2793" s="1">
        <v>43</v>
      </c>
      <c r="T2793" s="1">
        <v>1</v>
      </c>
      <c r="U2793" s="1">
        <v>0</v>
      </c>
      <c r="V2793" s="1">
        <v>0</v>
      </c>
    </row>
    <row r="2794" spans="1:24" x14ac:dyDescent="0.35">
      <c r="A2794" s="1">
        <v>440357</v>
      </c>
      <c r="B2794" s="1" t="s">
        <v>2357</v>
      </c>
      <c r="C2794" s="1">
        <v>106168003</v>
      </c>
      <c r="D2794" s="1">
        <v>357</v>
      </c>
      <c r="E2794" s="1" t="s">
        <v>2503</v>
      </c>
      <c r="F2794" s="1" t="s">
        <v>96</v>
      </c>
      <c r="G2794" s="1" t="s">
        <v>218</v>
      </c>
      <c r="H2794" s="1" t="s">
        <v>916</v>
      </c>
      <c r="S2794" s="1">
        <v>44</v>
      </c>
      <c r="T2794" s="1">
        <v>1</v>
      </c>
      <c r="U2794" s="1">
        <v>0</v>
      </c>
      <c r="V2794" s="1">
        <v>0</v>
      </c>
    </row>
    <row r="2795" spans="1:24" x14ac:dyDescent="0.35">
      <c r="A2795" s="1">
        <v>450357</v>
      </c>
      <c r="B2795" s="1" t="s">
        <v>2358</v>
      </c>
      <c r="C2795" s="1">
        <v>106168003</v>
      </c>
      <c r="D2795" s="1">
        <v>357</v>
      </c>
      <c r="E2795" s="1" t="s">
        <v>2503</v>
      </c>
      <c r="F2795" s="1" t="s">
        <v>96</v>
      </c>
      <c r="G2795" s="1" t="s">
        <v>218</v>
      </c>
      <c r="H2795" s="1" t="s">
        <v>916</v>
      </c>
      <c r="S2795" s="1">
        <v>45</v>
      </c>
      <c r="T2795" s="1">
        <v>1</v>
      </c>
      <c r="U2795" s="1">
        <v>0</v>
      </c>
      <c r="V2795" s="1">
        <v>0</v>
      </c>
    </row>
    <row r="2796" spans="1:24" x14ac:dyDescent="0.35">
      <c r="A2796" s="1">
        <v>460357</v>
      </c>
      <c r="B2796" s="1" t="s">
        <v>2359</v>
      </c>
      <c r="C2796" s="1">
        <v>106168003</v>
      </c>
      <c r="D2796" s="1">
        <v>357</v>
      </c>
      <c r="E2796" s="1" t="s">
        <v>2503</v>
      </c>
      <c r="F2796" s="1" t="s">
        <v>96</v>
      </c>
      <c r="G2796" s="1" t="s">
        <v>218</v>
      </c>
      <c r="H2796" s="1" t="s">
        <v>916</v>
      </c>
      <c r="S2796" s="1">
        <v>46</v>
      </c>
      <c r="T2796" s="1">
        <v>1</v>
      </c>
      <c r="U2796" s="1">
        <v>0</v>
      </c>
      <c r="V2796" s="1">
        <v>0</v>
      </c>
    </row>
    <row r="2797" spans="1:24" x14ac:dyDescent="0.35">
      <c r="A2797" s="1">
        <v>470357</v>
      </c>
      <c r="B2797" s="1" t="s">
        <v>2360</v>
      </c>
      <c r="C2797" s="1">
        <v>106168003</v>
      </c>
      <c r="D2797" s="1">
        <v>357</v>
      </c>
      <c r="E2797" s="1" t="s">
        <v>2503</v>
      </c>
      <c r="F2797" s="1" t="s">
        <v>96</v>
      </c>
      <c r="G2797" s="1" t="s">
        <v>218</v>
      </c>
      <c r="H2797" s="1" t="s">
        <v>916</v>
      </c>
      <c r="S2797" s="1">
        <v>47</v>
      </c>
      <c r="T2797" s="1">
        <v>1</v>
      </c>
      <c r="U2797" s="1">
        <v>0</v>
      </c>
      <c r="V2797" s="1">
        <v>0</v>
      </c>
    </row>
    <row r="2798" spans="1:24" x14ac:dyDescent="0.35">
      <c r="A2798" s="1">
        <v>480357</v>
      </c>
      <c r="B2798" s="1" t="s">
        <v>2361</v>
      </c>
      <c r="C2798" s="1">
        <v>106168003</v>
      </c>
      <c r="D2798" s="1">
        <v>357</v>
      </c>
      <c r="E2798" s="1" t="s">
        <v>2503</v>
      </c>
      <c r="F2798" s="1" t="s">
        <v>96</v>
      </c>
      <c r="G2798" s="1" t="s">
        <v>218</v>
      </c>
      <c r="H2798" s="1" t="s">
        <v>916</v>
      </c>
      <c r="S2798" s="1">
        <v>48</v>
      </c>
      <c r="T2798" s="1">
        <v>1</v>
      </c>
      <c r="U2798" s="1">
        <v>0</v>
      </c>
      <c r="V2798" s="1">
        <v>0</v>
      </c>
    </row>
    <row r="2799" spans="1:24" x14ac:dyDescent="0.35">
      <c r="A2799" s="1">
        <v>290441</v>
      </c>
      <c r="B2799" s="1" t="s">
        <v>2341</v>
      </c>
      <c r="C2799" s="1">
        <v>106169003</v>
      </c>
      <c r="D2799" s="1">
        <v>441</v>
      </c>
      <c r="E2799" s="1" t="s">
        <v>2504</v>
      </c>
      <c r="F2799" s="1" t="s">
        <v>96</v>
      </c>
      <c r="G2799" s="1" t="s">
        <v>218</v>
      </c>
      <c r="H2799" s="1" t="s">
        <v>916</v>
      </c>
      <c r="I2799" s="1">
        <v>555229.48</v>
      </c>
      <c r="K2799" s="1">
        <v>136775</v>
      </c>
      <c r="L2799" s="1">
        <v>5524853.5</v>
      </c>
      <c r="S2799" s="1">
        <v>29</v>
      </c>
      <c r="T2799" s="1">
        <v>1</v>
      </c>
      <c r="U2799" s="1">
        <v>6216858</v>
      </c>
      <c r="V2799" s="1">
        <v>0</v>
      </c>
    </row>
    <row r="2800" spans="1:24" x14ac:dyDescent="0.35">
      <c r="A2800" s="1">
        <v>300441</v>
      </c>
      <c r="B2800" s="1" t="s">
        <v>2343</v>
      </c>
      <c r="C2800" s="1">
        <v>106169003</v>
      </c>
      <c r="D2800" s="1">
        <v>441</v>
      </c>
      <c r="E2800" s="1" t="s">
        <v>2504</v>
      </c>
      <c r="F2800" s="1" t="s">
        <v>96</v>
      </c>
      <c r="G2800" s="1" t="s">
        <v>218</v>
      </c>
      <c r="H2800" s="1" t="s">
        <v>916</v>
      </c>
      <c r="I2800" s="1">
        <v>564842.25</v>
      </c>
      <c r="K2800" s="1">
        <v>178789</v>
      </c>
      <c r="L2800" s="1">
        <v>5609874</v>
      </c>
      <c r="M2800" s="1">
        <v>8.5020497441291809E-2</v>
      </c>
      <c r="N2800" s="1">
        <v>1.5388734340667725</v>
      </c>
      <c r="O2800" s="1">
        <v>9.6127698197960854E-3</v>
      </c>
      <c r="P2800" s="1">
        <v>1.7313147783279419</v>
      </c>
      <c r="Q2800" s="1">
        <v>4.2013999074697495E-2</v>
      </c>
      <c r="S2800" s="1">
        <v>30</v>
      </c>
      <c r="T2800" s="1">
        <v>1</v>
      </c>
      <c r="U2800" s="1">
        <v>6353505</v>
      </c>
      <c r="V2800" s="1">
        <v>0.13664726912975311</v>
      </c>
      <c r="W2800" s="1">
        <v>2.198007345199585</v>
      </c>
      <c r="X2800" s="1">
        <v>2.198007345199585</v>
      </c>
    </row>
    <row r="2801" spans="1:24" x14ac:dyDescent="0.35">
      <c r="A2801" s="1">
        <v>310441</v>
      </c>
      <c r="B2801" s="1" t="s">
        <v>2344</v>
      </c>
      <c r="C2801" s="1">
        <v>106169003</v>
      </c>
      <c r="D2801" s="1">
        <v>441</v>
      </c>
      <c r="E2801" s="1" t="s">
        <v>2504</v>
      </c>
      <c r="F2801" s="1" t="s">
        <v>96</v>
      </c>
      <c r="G2801" s="1" t="s">
        <v>218</v>
      </c>
      <c r="H2801" s="1" t="s">
        <v>916</v>
      </c>
      <c r="I2801" s="1">
        <v>577625.97</v>
      </c>
      <c r="K2801" s="1">
        <v>157782</v>
      </c>
      <c r="L2801" s="1">
        <v>5649471</v>
      </c>
      <c r="M2801" s="1">
        <v>3.9597000926733017E-2</v>
      </c>
      <c r="N2801" s="1">
        <v>0.70584475994110107</v>
      </c>
      <c r="O2801" s="1">
        <v>1.2783720158040524E-2</v>
      </c>
      <c r="P2801" s="1">
        <v>2.2632372379302979</v>
      </c>
      <c r="Q2801" s="1">
        <v>-2.1006999537348747E-2</v>
      </c>
      <c r="S2801" s="1">
        <v>31</v>
      </c>
      <c r="T2801" s="1">
        <v>1</v>
      </c>
      <c r="U2801" s="1">
        <v>6384879</v>
      </c>
      <c r="V2801" s="1">
        <v>3.1373720616102219E-2</v>
      </c>
      <c r="W2801" s="1">
        <v>0.49380618333816528</v>
      </c>
      <c r="X2801" s="1">
        <v>0.49380618333816528</v>
      </c>
    </row>
    <row r="2802" spans="1:24" x14ac:dyDescent="0.35">
      <c r="A2802" s="1">
        <v>320441</v>
      </c>
      <c r="B2802" s="1" t="s">
        <v>2345</v>
      </c>
      <c r="C2802" s="1">
        <v>106169003</v>
      </c>
      <c r="D2802" s="1">
        <v>441</v>
      </c>
      <c r="E2802" s="1" t="s">
        <v>2504</v>
      </c>
      <c r="F2802" s="1" t="s">
        <v>96</v>
      </c>
      <c r="G2802" s="1" t="s">
        <v>218</v>
      </c>
      <c r="H2802" s="1" t="s">
        <v>916</v>
      </c>
      <c r="I2802" s="1">
        <v>589396.59</v>
      </c>
      <c r="K2802" s="1">
        <v>157782</v>
      </c>
      <c r="L2802" s="1">
        <v>5704265</v>
      </c>
      <c r="M2802" s="1">
        <v>5.4793998599052429E-2</v>
      </c>
      <c r="N2802" s="1">
        <v>0.96989613771438599</v>
      </c>
      <c r="O2802" s="1">
        <v>1.1770620010793209E-2</v>
      </c>
      <c r="P2802" s="1">
        <v>2.0377581119537354</v>
      </c>
      <c r="Q2802" s="1">
        <v>0</v>
      </c>
      <c r="S2802" s="1">
        <v>32</v>
      </c>
      <c r="T2802" s="1">
        <v>1</v>
      </c>
      <c r="U2802" s="1">
        <v>6451443.5</v>
      </c>
      <c r="V2802" s="1">
        <v>6.6564619541168213E-2</v>
      </c>
      <c r="W2802" s="1">
        <v>1.0425335168838501</v>
      </c>
      <c r="X2802" s="1">
        <v>1.0425335168838501</v>
      </c>
    </row>
    <row r="2803" spans="1:24" x14ac:dyDescent="0.35">
      <c r="A2803" s="1">
        <v>330441</v>
      </c>
      <c r="B2803" s="1" t="s">
        <v>2346</v>
      </c>
      <c r="C2803" s="1">
        <v>106169003</v>
      </c>
      <c r="D2803" s="1">
        <v>441</v>
      </c>
      <c r="E2803" s="1" t="s">
        <v>2504</v>
      </c>
      <c r="F2803" s="1" t="s">
        <v>96</v>
      </c>
      <c r="G2803" s="1" t="s">
        <v>218</v>
      </c>
      <c r="H2803" s="1" t="s">
        <v>916</v>
      </c>
      <c r="I2803" s="1">
        <v>609452.78</v>
      </c>
      <c r="K2803" s="1">
        <v>157782</v>
      </c>
      <c r="L2803" s="1">
        <v>5787299.5</v>
      </c>
      <c r="M2803" s="1">
        <v>8.3034500479698181E-2</v>
      </c>
      <c r="N2803" s="1">
        <v>1.4556564092636108</v>
      </c>
      <c r="O2803" s="1">
        <v>2.0056189969182014E-2</v>
      </c>
      <c r="P2803" s="1">
        <v>3.402834415435791</v>
      </c>
      <c r="Q2803" s="1">
        <v>0</v>
      </c>
      <c r="S2803" s="1">
        <v>33</v>
      </c>
      <c r="T2803" s="1">
        <v>1</v>
      </c>
      <c r="U2803" s="1">
        <v>6554534</v>
      </c>
      <c r="V2803" s="1">
        <v>0.10309068858623505</v>
      </c>
      <c r="W2803" s="1">
        <v>1.5979447364807129</v>
      </c>
      <c r="X2803" s="1">
        <v>1.5979447364807129</v>
      </c>
    </row>
    <row r="2804" spans="1:24" x14ac:dyDescent="0.35">
      <c r="A2804" s="1">
        <v>340441</v>
      </c>
      <c r="B2804" s="1" t="s">
        <v>2347</v>
      </c>
      <c r="C2804" s="1">
        <v>106169003</v>
      </c>
      <c r="D2804" s="1">
        <v>441</v>
      </c>
      <c r="E2804" s="1" t="s">
        <v>2504</v>
      </c>
      <c r="F2804" s="1" t="s">
        <v>96</v>
      </c>
      <c r="G2804" s="1" t="s">
        <v>218</v>
      </c>
      <c r="H2804" s="1" t="s">
        <v>916</v>
      </c>
      <c r="I2804" s="1">
        <v>609426.14</v>
      </c>
      <c r="K2804" s="1">
        <v>157782</v>
      </c>
      <c r="L2804" s="1">
        <v>5787296</v>
      </c>
      <c r="M2804" s="1">
        <v>-3.5000000480067683E-6</v>
      </c>
      <c r="N2804" s="1">
        <v>-6.0477257648017257E-5</v>
      </c>
      <c r="O2804" s="1">
        <v>-2.6640000214683823E-5</v>
      </c>
      <c r="P2804" s="1">
        <v>-4.3711345642805099E-3</v>
      </c>
      <c r="Q2804" s="1">
        <v>0</v>
      </c>
      <c r="S2804" s="1">
        <v>34</v>
      </c>
      <c r="T2804" s="1">
        <v>1</v>
      </c>
      <c r="U2804" s="1">
        <v>6554504</v>
      </c>
      <c r="V2804" s="1">
        <v>-3.0139999580569565E-5</v>
      </c>
      <c r="W2804" s="1">
        <v>-4.5769845019094646E-4</v>
      </c>
      <c r="X2804" s="1">
        <v>-4.5769845019094646E-4</v>
      </c>
    </row>
    <row r="2805" spans="1:24" x14ac:dyDescent="0.35">
      <c r="A2805" s="1">
        <v>350441</v>
      </c>
      <c r="B2805" s="1" t="s">
        <v>2348</v>
      </c>
      <c r="C2805" s="1">
        <v>106169003</v>
      </c>
      <c r="D2805" s="1">
        <v>441</v>
      </c>
      <c r="E2805" s="1" t="s">
        <v>2504</v>
      </c>
      <c r="F2805" s="1" t="s">
        <v>96</v>
      </c>
      <c r="G2805" s="1" t="s">
        <v>218</v>
      </c>
      <c r="H2805" s="1" t="s">
        <v>916</v>
      </c>
      <c r="I2805" s="1">
        <v>669764.91</v>
      </c>
      <c r="K2805" s="1">
        <v>157782</v>
      </c>
      <c r="L2805" s="1">
        <v>6084223.5</v>
      </c>
      <c r="M2805" s="1">
        <v>0.29692751169204712</v>
      </c>
      <c r="N2805" s="1">
        <v>5.1306777000427246</v>
      </c>
      <c r="O2805" s="1">
        <v>6.0338769108057022E-2</v>
      </c>
      <c r="P2805" s="1">
        <v>9.9009160995483398</v>
      </c>
      <c r="Q2805" s="1">
        <v>0</v>
      </c>
      <c r="S2805" s="1">
        <v>35</v>
      </c>
      <c r="T2805" s="1">
        <v>1</v>
      </c>
      <c r="U2805" s="1">
        <v>6911770.5</v>
      </c>
      <c r="V2805" s="1">
        <v>0.35726627707481384</v>
      </c>
      <c r="W2805" s="1">
        <v>5.4507021903991699</v>
      </c>
      <c r="X2805" s="1">
        <v>5.4507021903991699</v>
      </c>
    </row>
    <row r="2806" spans="1:24" x14ac:dyDescent="0.35">
      <c r="A2806" s="1">
        <v>360441</v>
      </c>
      <c r="B2806" s="1" t="s">
        <v>2349</v>
      </c>
      <c r="C2806" s="1">
        <v>106169003</v>
      </c>
      <c r="D2806" s="1">
        <v>441</v>
      </c>
      <c r="E2806" s="1" t="s">
        <v>2504</v>
      </c>
      <c r="F2806" s="1" t="s">
        <v>96</v>
      </c>
      <c r="G2806" s="1" t="s">
        <v>218</v>
      </c>
      <c r="H2806" s="1" t="s">
        <v>916</v>
      </c>
      <c r="I2806" s="1">
        <v>716266.68</v>
      </c>
      <c r="K2806" s="1">
        <v>157782</v>
      </c>
      <c r="L2806" s="1">
        <v>6321990.5</v>
      </c>
      <c r="M2806" s="1">
        <v>0.23776699602603912</v>
      </c>
      <c r="N2806" s="1">
        <v>3.9079267978668213</v>
      </c>
      <c r="O2806" s="1">
        <v>4.6501770615577698E-2</v>
      </c>
      <c r="P2806" s="1">
        <v>6.9429988861083984</v>
      </c>
      <c r="Q2806" s="1">
        <v>0</v>
      </c>
      <c r="S2806" s="1">
        <v>36</v>
      </c>
      <c r="T2806" s="1">
        <v>1</v>
      </c>
      <c r="U2806" s="1">
        <v>7196039</v>
      </c>
      <c r="V2806" s="1">
        <v>0.28426876664161682</v>
      </c>
      <c r="W2806" s="1">
        <v>4.1128172874450684</v>
      </c>
      <c r="X2806" s="1">
        <v>4.1128172874450684</v>
      </c>
    </row>
    <row r="2807" spans="1:24" x14ac:dyDescent="0.35">
      <c r="A2807" s="1">
        <v>370441</v>
      </c>
      <c r="B2807" s="1" t="s">
        <v>2350</v>
      </c>
      <c r="C2807" s="1">
        <v>106169003</v>
      </c>
      <c r="D2807" s="1">
        <v>441</v>
      </c>
      <c r="E2807" s="1" t="s">
        <v>2504</v>
      </c>
      <c r="F2807" s="1" t="s">
        <v>96</v>
      </c>
      <c r="G2807" s="1" t="s">
        <v>218</v>
      </c>
      <c r="H2807" s="1" t="s">
        <v>916</v>
      </c>
      <c r="I2807" s="1">
        <v>774316.33</v>
      </c>
      <c r="K2807" s="1">
        <v>157782</v>
      </c>
      <c r="L2807" s="1">
        <v>6514293.5</v>
      </c>
      <c r="M2807" s="1">
        <v>0.19230300188064575</v>
      </c>
      <c r="N2807" s="1">
        <v>3.0418109893798828</v>
      </c>
      <c r="O2807" s="1">
        <v>5.8049649000167847E-2</v>
      </c>
      <c r="P2807" s="1">
        <v>8.1044740676879883</v>
      </c>
      <c r="Q2807" s="1">
        <v>0</v>
      </c>
      <c r="S2807" s="1">
        <v>37</v>
      </c>
      <c r="T2807" s="1">
        <v>1</v>
      </c>
      <c r="U2807" s="1">
        <v>7446392</v>
      </c>
      <c r="V2807" s="1">
        <v>0.2503526508808136</v>
      </c>
      <c r="W2807" s="1">
        <v>3.4790389537811279</v>
      </c>
      <c r="X2807" s="1">
        <v>3.4790389537811279</v>
      </c>
    </row>
    <row r="2808" spans="1:24" x14ac:dyDescent="0.35">
      <c r="A2808" s="1">
        <v>380441</v>
      </c>
      <c r="B2808" s="1" t="s">
        <v>2351</v>
      </c>
      <c r="C2808" s="1">
        <v>106169003</v>
      </c>
      <c r="D2808" s="1">
        <v>441</v>
      </c>
      <c r="E2808" s="1" t="s">
        <v>2504</v>
      </c>
      <c r="F2808" s="1" t="s">
        <v>96</v>
      </c>
      <c r="G2808" s="1" t="s">
        <v>218</v>
      </c>
      <c r="H2808" s="1" t="s">
        <v>916</v>
      </c>
      <c r="I2808" s="1">
        <v>871620</v>
      </c>
      <c r="K2808" s="1">
        <v>363718.34375</v>
      </c>
      <c r="L2808" s="1">
        <v>6652283</v>
      </c>
      <c r="M2808" s="1">
        <v>0.13798950612545013</v>
      </c>
      <c r="N2808" s="1">
        <v>2.1182572841644287</v>
      </c>
      <c r="O2808" s="1">
        <v>9.7303673624992371E-2</v>
      </c>
      <c r="P2808" s="1">
        <v>12.566397666931152</v>
      </c>
      <c r="Q2808" s="1">
        <v>0.20593634247779846</v>
      </c>
      <c r="S2808" s="1">
        <v>38</v>
      </c>
      <c r="T2808" s="1">
        <v>1</v>
      </c>
      <c r="U2808" s="1">
        <v>7887621.5</v>
      </c>
      <c r="V2808" s="1">
        <v>0.44122952222824097</v>
      </c>
      <c r="W2808" s="1">
        <v>5.9254131317138672</v>
      </c>
      <c r="X2808" s="1">
        <v>5.9254131317138672</v>
      </c>
    </row>
    <row r="2809" spans="1:24" x14ac:dyDescent="0.35">
      <c r="A2809" s="1">
        <v>390441</v>
      </c>
      <c r="B2809" s="1" t="s">
        <v>2352</v>
      </c>
      <c r="C2809" s="1">
        <v>106169003</v>
      </c>
      <c r="D2809" s="1">
        <v>441</v>
      </c>
      <c r="E2809" s="1" t="s">
        <v>2504</v>
      </c>
      <c r="F2809" s="1" t="s">
        <v>96</v>
      </c>
      <c r="G2809" s="1" t="s">
        <v>218</v>
      </c>
      <c r="H2809" s="1" t="s">
        <v>916</v>
      </c>
      <c r="I2809" s="1">
        <v>907663</v>
      </c>
      <c r="K2809" s="1">
        <v>569547.25</v>
      </c>
      <c r="L2809" s="1">
        <v>6688900</v>
      </c>
      <c r="M2809" s="1">
        <v>3.661699965596199E-2</v>
      </c>
      <c r="N2809" s="1">
        <v>0.55044263601303101</v>
      </c>
      <c r="O2809" s="1">
        <v>3.6042999476194382E-2</v>
      </c>
      <c r="P2809" s="1">
        <v>4.1351737976074219</v>
      </c>
      <c r="Q2809" s="1">
        <v>0.20582890510559082</v>
      </c>
      <c r="S2809" s="1">
        <v>39</v>
      </c>
      <c r="T2809" s="1">
        <v>1</v>
      </c>
      <c r="U2809" s="1">
        <v>8166110</v>
      </c>
      <c r="V2809" s="1">
        <v>0.27848890423774719</v>
      </c>
      <c r="W2809" s="1">
        <v>3.530703067779541</v>
      </c>
      <c r="X2809" s="1">
        <v>3.530703067779541</v>
      </c>
    </row>
    <row r="2810" spans="1:24" x14ac:dyDescent="0.35">
      <c r="A2810" s="1">
        <v>400441</v>
      </c>
      <c r="B2810" s="1" t="s">
        <v>2353</v>
      </c>
      <c r="C2810" s="1">
        <v>106169003</v>
      </c>
      <c r="D2810" s="1">
        <v>441</v>
      </c>
      <c r="E2810" s="1" t="s">
        <v>2504</v>
      </c>
      <c r="F2810" s="1" t="s">
        <v>96</v>
      </c>
      <c r="G2810" s="1" t="s">
        <v>218</v>
      </c>
      <c r="H2810" s="1" t="s">
        <v>916</v>
      </c>
      <c r="S2810" s="1">
        <v>40</v>
      </c>
      <c r="T2810" s="1">
        <v>1</v>
      </c>
      <c r="U2810" s="1">
        <v>0</v>
      </c>
      <c r="V2810" s="1">
        <v>0</v>
      </c>
      <c r="W2810" s="1">
        <v>-100</v>
      </c>
      <c r="X2810" s="1">
        <v>-100</v>
      </c>
    </row>
    <row r="2811" spans="1:24" x14ac:dyDescent="0.35">
      <c r="A2811" s="1">
        <v>410441</v>
      </c>
      <c r="B2811" s="1" t="s">
        <v>2354</v>
      </c>
      <c r="C2811" s="1">
        <v>106169003</v>
      </c>
      <c r="D2811" s="1">
        <v>441</v>
      </c>
      <c r="E2811" s="1" t="s">
        <v>2504</v>
      </c>
      <c r="F2811" s="1" t="s">
        <v>96</v>
      </c>
      <c r="G2811" s="1" t="s">
        <v>218</v>
      </c>
      <c r="H2811" s="1" t="s">
        <v>916</v>
      </c>
      <c r="S2811" s="1">
        <v>41</v>
      </c>
      <c r="T2811" s="1">
        <v>1</v>
      </c>
      <c r="U2811" s="1">
        <v>0</v>
      </c>
      <c r="V2811" s="1">
        <v>0</v>
      </c>
    </row>
    <row r="2812" spans="1:24" x14ac:dyDescent="0.35">
      <c r="A2812" s="1">
        <v>420441</v>
      </c>
      <c r="B2812" s="1" t="s">
        <v>2355</v>
      </c>
      <c r="C2812" s="1">
        <v>106169003</v>
      </c>
      <c r="D2812" s="1">
        <v>441</v>
      </c>
      <c r="E2812" s="1" t="s">
        <v>2504</v>
      </c>
      <c r="F2812" s="1" t="s">
        <v>96</v>
      </c>
      <c r="G2812" s="1" t="s">
        <v>218</v>
      </c>
      <c r="H2812" s="1" t="s">
        <v>916</v>
      </c>
      <c r="S2812" s="1">
        <v>42</v>
      </c>
      <c r="T2812" s="1">
        <v>1</v>
      </c>
      <c r="U2812" s="1">
        <v>0</v>
      </c>
      <c r="V2812" s="1">
        <v>0</v>
      </c>
    </row>
    <row r="2813" spans="1:24" x14ac:dyDescent="0.35">
      <c r="A2813" s="1">
        <v>430441</v>
      </c>
      <c r="B2813" s="1" t="s">
        <v>2356</v>
      </c>
      <c r="C2813" s="1">
        <v>106169003</v>
      </c>
      <c r="D2813" s="1">
        <v>441</v>
      </c>
      <c r="E2813" s="1" t="s">
        <v>2504</v>
      </c>
      <c r="F2813" s="1" t="s">
        <v>96</v>
      </c>
      <c r="G2813" s="1" t="s">
        <v>218</v>
      </c>
      <c r="H2813" s="1" t="s">
        <v>916</v>
      </c>
      <c r="S2813" s="1">
        <v>43</v>
      </c>
      <c r="T2813" s="1">
        <v>1</v>
      </c>
      <c r="U2813" s="1">
        <v>0</v>
      </c>
      <c r="V2813" s="1">
        <v>0</v>
      </c>
    </row>
    <row r="2814" spans="1:24" x14ac:dyDescent="0.35">
      <c r="A2814" s="1">
        <v>440441</v>
      </c>
      <c r="B2814" s="1" t="s">
        <v>2357</v>
      </c>
      <c r="C2814" s="1">
        <v>106169003</v>
      </c>
      <c r="D2814" s="1">
        <v>441</v>
      </c>
      <c r="E2814" s="1" t="s">
        <v>2504</v>
      </c>
      <c r="F2814" s="1" t="s">
        <v>96</v>
      </c>
      <c r="G2814" s="1" t="s">
        <v>218</v>
      </c>
      <c r="H2814" s="1" t="s">
        <v>916</v>
      </c>
      <c r="S2814" s="1">
        <v>44</v>
      </c>
      <c r="T2814" s="1">
        <v>1</v>
      </c>
      <c r="U2814" s="1">
        <v>0</v>
      </c>
      <c r="V2814" s="1">
        <v>0</v>
      </c>
    </row>
    <row r="2815" spans="1:24" x14ac:dyDescent="0.35">
      <c r="A2815" s="1">
        <v>450441</v>
      </c>
      <c r="B2815" s="1" t="s">
        <v>2358</v>
      </c>
      <c r="C2815" s="1">
        <v>106169003</v>
      </c>
      <c r="D2815" s="1">
        <v>441</v>
      </c>
      <c r="E2815" s="1" t="s">
        <v>2504</v>
      </c>
      <c r="F2815" s="1" t="s">
        <v>96</v>
      </c>
      <c r="G2815" s="1" t="s">
        <v>218</v>
      </c>
      <c r="H2815" s="1" t="s">
        <v>916</v>
      </c>
      <c r="S2815" s="1">
        <v>45</v>
      </c>
      <c r="T2815" s="1">
        <v>1</v>
      </c>
      <c r="U2815" s="1">
        <v>0</v>
      </c>
      <c r="V2815" s="1">
        <v>0</v>
      </c>
    </row>
    <row r="2816" spans="1:24" x14ac:dyDescent="0.35">
      <c r="A2816" s="1">
        <v>460441</v>
      </c>
      <c r="B2816" s="1" t="s">
        <v>2359</v>
      </c>
      <c r="C2816" s="1">
        <v>106169003</v>
      </c>
      <c r="D2816" s="1">
        <v>441</v>
      </c>
      <c r="E2816" s="1" t="s">
        <v>2504</v>
      </c>
      <c r="F2816" s="1" t="s">
        <v>96</v>
      </c>
      <c r="G2816" s="1" t="s">
        <v>218</v>
      </c>
      <c r="H2816" s="1" t="s">
        <v>916</v>
      </c>
      <c r="S2816" s="1">
        <v>46</v>
      </c>
      <c r="T2816" s="1">
        <v>1</v>
      </c>
      <c r="U2816" s="1">
        <v>0</v>
      </c>
      <c r="V2816" s="1">
        <v>0</v>
      </c>
    </row>
    <row r="2817" spans="1:24" x14ac:dyDescent="0.35">
      <c r="A2817" s="1">
        <v>470441</v>
      </c>
      <c r="B2817" s="1" t="s">
        <v>2360</v>
      </c>
      <c r="C2817" s="1">
        <v>106169003</v>
      </c>
      <c r="D2817" s="1">
        <v>441</v>
      </c>
      <c r="E2817" s="1" t="s">
        <v>2504</v>
      </c>
      <c r="F2817" s="1" t="s">
        <v>96</v>
      </c>
      <c r="G2817" s="1" t="s">
        <v>218</v>
      </c>
      <c r="H2817" s="1" t="s">
        <v>916</v>
      </c>
      <c r="S2817" s="1">
        <v>47</v>
      </c>
      <c r="T2817" s="1">
        <v>1</v>
      </c>
      <c r="U2817" s="1">
        <v>0</v>
      </c>
      <c r="V2817" s="1">
        <v>0</v>
      </c>
    </row>
    <row r="2818" spans="1:24" x14ac:dyDescent="0.35">
      <c r="A2818" s="1">
        <v>480441</v>
      </c>
      <c r="B2818" s="1" t="s">
        <v>2361</v>
      </c>
      <c r="C2818" s="1">
        <v>106169003</v>
      </c>
      <c r="D2818" s="1">
        <v>441</v>
      </c>
      <c r="E2818" s="1" t="s">
        <v>2504</v>
      </c>
      <c r="F2818" s="1" t="s">
        <v>96</v>
      </c>
      <c r="G2818" s="1" t="s">
        <v>218</v>
      </c>
      <c r="H2818" s="1" t="s">
        <v>916</v>
      </c>
      <c r="S2818" s="1">
        <v>48</v>
      </c>
      <c r="T2818" s="1">
        <v>1</v>
      </c>
      <c r="U2818" s="1">
        <v>0</v>
      </c>
      <c r="V2818" s="1">
        <v>0</v>
      </c>
    </row>
    <row r="2819" spans="1:24" x14ac:dyDescent="0.35">
      <c r="A2819" s="1">
        <v>290123</v>
      </c>
      <c r="B2819" s="1" t="s">
        <v>2341</v>
      </c>
      <c r="C2819" s="1">
        <v>106172003</v>
      </c>
      <c r="D2819" s="1">
        <v>123</v>
      </c>
      <c r="E2819" s="1" t="s">
        <v>2505</v>
      </c>
      <c r="F2819" s="1" t="s">
        <v>138</v>
      </c>
      <c r="G2819" s="1" t="s">
        <v>226</v>
      </c>
      <c r="H2819" s="1" t="s">
        <v>916</v>
      </c>
      <c r="I2819" s="1">
        <v>2910997.46</v>
      </c>
      <c r="K2819" s="1">
        <v>580713</v>
      </c>
      <c r="L2819" s="1">
        <v>15200377</v>
      </c>
      <c r="S2819" s="1">
        <v>29</v>
      </c>
      <c r="T2819" s="1">
        <v>1</v>
      </c>
      <c r="U2819" s="1">
        <v>18692088</v>
      </c>
      <c r="V2819" s="1">
        <v>0</v>
      </c>
    </row>
    <row r="2820" spans="1:24" x14ac:dyDescent="0.35">
      <c r="A2820" s="1">
        <v>300123</v>
      </c>
      <c r="B2820" s="1" t="s">
        <v>2343</v>
      </c>
      <c r="C2820" s="1">
        <v>106172003</v>
      </c>
      <c r="D2820" s="1">
        <v>123</v>
      </c>
      <c r="E2820" s="1" t="s">
        <v>2505</v>
      </c>
      <c r="F2820" s="1" t="s">
        <v>138</v>
      </c>
      <c r="G2820" s="1" t="s">
        <v>226</v>
      </c>
      <c r="H2820" s="1" t="s">
        <v>916</v>
      </c>
      <c r="I2820" s="1">
        <v>2963293.36</v>
      </c>
      <c r="K2820" s="1">
        <v>820075</v>
      </c>
      <c r="L2820" s="1">
        <v>15667341</v>
      </c>
      <c r="M2820" s="1">
        <v>0.4669640064239502</v>
      </c>
      <c r="N2820" s="1">
        <v>3.0720553398132324</v>
      </c>
      <c r="O2820" s="1">
        <v>5.2295900881290436E-2</v>
      </c>
      <c r="P2820" s="1">
        <v>1.7964941263198853</v>
      </c>
      <c r="Q2820" s="1">
        <v>0.23936200141906738</v>
      </c>
      <c r="S2820" s="1">
        <v>30</v>
      </c>
      <c r="T2820" s="1">
        <v>1</v>
      </c>
      <c r="U2820" s="1">
        <v>19450710</v>
      </c>
      <c r="V2820" s="1">
        <v>0.7586219310760498</v>
      </c>
      <c r="W2820" s="1">
        <v>4.0585193634033203</v>
      </c>
      <c r="X2820" s="1">
        <v>4.0585193634033203</v>
      </c>
    </row>
    <row r="2821" spans="1:24" x14ac:dyDescent="0.35">
      <c r="A2821" s="1">
        <v>310123</v>
      </c>
      <c r="B2821" s="1" t="s">
        <v>2344</v>
      </c>
      <c r="C2821" s="1">
        <v>106172003</v>
      </c>
      <c r="D2821" s="1">
        <v>123</v>
      </c>
      <c r="E2821" s="1" t="s">
        <v>2505</v>
      </c>
      <c r="F2821" s="1" t="s">
        <v>138</v>
      </c>
      <c r="G2821" s="1" t="s">
        <v>226</v>
      </c>
      <c r="H2821" s="1" t="s">
        <v>916</v>
      </c>
      <c r="I2821" s="1">
        <v>3027732.04</v>
      </c>
      <c r="K2821" s="1">
        <v>700394</v>
      </c>
      <c r="L2821" s="1">
        <v>15736448</v>
      </c>
      <c r="M2821" s="1">
        <v>6.9107003509998322E-2</v>
      </c>
      <c r="N2821" s="1">
        <v>0.44108951091766357</v>
      </c>
      <c r="O2821" s="1">
        <v>6.4438678324222565E-2</v>
      </c>
      <c r="P2821" s="1">
        <v>2.174562931060791</v>
      </c>
      <c r="Q2821" s="1">
        <v>-0.11968100070953369</v>
      </c>
      <c r="S2821" s="1">
        <v>31</v>
      </c>
      <c r="T2821" s="1">
        <v>1</v>
      </c>
      <c r="U2821" s="1">
        <v>19464574</v>
      </c>
      <c r="V2821" s="1">
        <v>1.3864681124687195E-2</v>
      </c>
      <c r="W2821" s="1">
        <v>7.1277603507041931E-2</v>
      </c>
      <c r="X2821" s="1">
        <v>7.1277603507041931E-2</v>
      </c>
    </row>
    <row r="2822" spans="1:24" x14ac:dyDescent="0.35">
      <c r="A2822" s="1">
        <v>320123</v>
      </c>
      <c r="B2822" s="1" t="s">
        <v>2345</v>
      </c>
      <c r="C2822" s="1">
        <v>106172003</v>
      </c>
      <c r="D2822" s="1">
        <v>123</v>
      </c>
      <c r="E2822" s="1" t="s">
        <v>2505</v>
      </c>
      <c r="F2822" s="1" t="s">
        <v>138</v>
      </c>
      <c r="G2822" s="1" t="s">
        <v>226</v>
      </c>
      <c r="H2822" s="1" t="s">
        <v>916</v>
      </c>
      <c r="I2822" s="1">
        <v>3043409.91</v>
      </c>
      <c r="J2822" s="1">
        <v>8235.2800000000007</v>
      </c>
      <c r="K2822" s="1">
        <v>700394</v>
      </c>
      <c r="L2822" s="1">
        <v>15971086</v>
      </c>
      <c r="M2822" s="1">
        <v>0.23463800549507141</v>
      </c>
      <c r="N2822" s="1">
        <v>1.4910480976104736</v>
      </c>
      <c r="O2822" s="1">
        <v>1.5677869319915771E-2</v>
      </c>
      <c r="P2822" s="1">
        <v>0.51780903339385986</v>
      </c>
      <c r="Q2822" s="1">
        <v>0</v>
      </c>
      <c r="S2822" s="1">
        <v>32</v>
      </c>
      <c r="T2822" s="1">
        <v>1</v>
      </c>
      <c r="U2822" s="1">
        <v>19723126</v>
      </c>
      <c r="V2822" s="1">
        <v>0.25031587481498718</v>
      </c>
      <c r="W2822" s="1">
        <v>1.3283208608627319</v>
      </c>
      <c r="X2822" s="1">
        <v>1.3283208608627319</v>
      </c>
    </row>
    <row r="2823" spans="1:24" x14ac:dyDescent="0.35">
      <c r="A2823" s="1">
        <v>330123</v>
      </c>
      <c r="B2823" s="1" t="s">
        <v>2346</v>
      </c>
      <c r="C2823" s="1">
        <v>106172003</v>
      </c>
      <c r="D2823" s="1">
        <v>123</v>
      </c>
      <c r="E2823" s="1" t="s">
        <v>2505</v>
      </c>
      <c r="F2823" s="1" t="s">
        <v>138</v>
      </c>
      <c r="G2823" s="1" t="s">
        <v>226</v>
      </c>
      <c r="H2823" s="1" t="s">
        <v>916</v>
      </c>
      <c r="I2823" s="1">
        <v>3123752.75</v>
      </c>
      <c r="K2823" s="1">
        <v>700394</v>
      </c>
      <c r="L2823" s="1">
        <v>16194889</v>
      </c>
      <c r="M2823" s="1">
        <v>0.22380299866199493</v>
      </c>
      <c r="N2823" s="1">
        <v>1.4013010263442993</v>
      </c>
      <c r="O2823" s="1">
        <v>8.0342836678028107E-2</v>
      </c>
      <c r="P2823" s="1">
        <v>2.6398954391479492</v>
      </c>
      <c r="Q2823" s="1">
        <v>0</v>
      </c>
      <c r="S2823" s="1">
        <v>33</v>
      </c>
      <c r="T2823" s="1">
        <v>1</v>
      </c>
      <c r="U2823" s="1">
        <v>20019036</v>
      </c>
      <c r="V2823" s="1">
        <v>0.30414584279060364</v>
      </c>
      <c r="W2823" s="1">
        <v>1.5003199577331543</v>
      </c>
      <c r="X2823" s="1">
        <v>1.5003199577331543</v>
      </c>
    </row>
    <row r="2824" spans="1:24" x14ac:dyDescent="0.35">
      <c r="A2824" s="1">
        <v>340123</v>
      </c>
      <c r="B2824" s="1" t="s">
        <v>2347</v>
      </c>
      <c r="C2824" s="1">
        <v>106172003</v>
      </c>
      <c r="D2824" s="1">
        <v>123</v>
      </c>
      <c r="E2824" s="1" t="s">
        <v>2505</v>
      </c>
      <c r="F2824" s="1" t="s">
        <v>138</v>
      </c>
      <c r="G2824" s="1" t="s">
        <v>226</v>
      </c>
      <c r="H2824" s="1" t="s">
        <v>916</v>
      </c>
      <c r="I2824" s="1">
        <v>3123661.52</v>
      </c>
      <c r="K2824" s="1">
        <v>700394</v>
      </c>
      <c r="L2824" s="1">
        <v>16194972</v>
      </c>
      <c r="M2824" s="1">
        <v>8.2999998994637281E-5</v>
      </c>
      <c r="N2824" s="1">
        <v>5.1250739488750696E-4</v>
      </c>
      <c r="O2824" s="1">
        <v>-9.123000199906528E-5</v>
      </c>
      <c r="P2824" s="1">
        <v>-2.9205256141722202E-3</v>
      </c>
      <c r="Q2824" s="1">
        <v>0</v>
      </c>
      <c r="S2824" s="1">
        <v>34</v>
      </c>
      <c r="T2824" s="1">
        <v>1</v>
      </c>
      <c r="U2824" s="1">
        <v>20019028</v>
      </c>
      <c r="V2824" s="1">
        <v>-8.2300030044279993E-6</v>
      </c>
      <c r="W2824" s="1">
        <v>-3.9961963921086863E-5</v>
      </c>
      <c r="X2824" s="1">
        <v>-3.9961963921086863E-5</v>
      </c>
    </row>
    <row r="2825" spans="1:24" x14ac:dyDescent="0.35">
      <c r="A2825" s="1">
        <v>350123</v>
      </c>
      <c r="B2825" s="1" t="s">
        <v>2348</v>
      </c>
      <c r="C2825" s="1">
        <v>106172003</v>
      </c>
      <c r="D2825" s="1">
        <v>123</v>
      </c>
      <c r="E2825" s="1" t="s">
        <v>2505</v>
      </c>
      <c r="F2825" s="1" t="s">
        <v>138</v>
      </c>
      <c r="G2825" s="1" t="s">
        <v>226</v>
      </c>
      <c r="H2825" s="1" t="s">
        <v>916</v>
      </c>
      <c r="I2825" s="1">
        <v>3276572.53</v>
      </c>
      <c r="K2825" s="1">
        <v>700394</v>
      </c>
      <c r="L2825" s="1">
        <v>16800316</v>
      </c>
      <c r="M2825" s="1">
        <v>0.60534399747848511</v>
      </c>
      <c r="N2825" s="1">
        <v>3.7378513813018799</v>
      </c>
      <c r="O2825" s="1">
        <v>0.15291100740432739</v>
      </c>
      <c r="P2825" s="1">
        <v>4.8952488899230957</v>
      </c>
      <c r="Q2825" s="1">
        <v>0</v>
      </c>
      <c r="S2825" s="1">
        <v>35</v>
      </c>
      <c r="T2825" s="1">
        <v>1</v>
      </c>
      <c r="U2825" s="1">
        <v>20777282</v>
      </c>
      <c r="V2825" s="1">
        <v>0.7582550048828125</v>
      </c>
      <c r="W2825" s="1">
        <v>3.7876663208007813</v>
      </c>
      <c r="X2825" s="1">
        <v>3.7876663208007813</v>
      </c>
    </row>
    <row r="2826" spans="1:24" x14ac:dyDescent="0.35">
      <c r="A2826" s="1">
        <v>360123</v>
      </c>
      <c r="B2826" s="1" t="s">
        <v>2349</v>
      </c>
      <c r="C2826" s="1">
        <v>106172003</v>
      </c>
      <c r="D2826" s="1">
        <v>123</v>
      </c>
      <c r="E2826" s="1" t="s">
        <v>2505</v>
      </c>
      <c r="F2826" s="1" t="s">
        <v>138</v>
      </c>
      <c r="G2826" s="1" t="s">
        <v>226</v>
      </c>
      <c r="H2826" s="1" t="s">
        <v>916</v>
      </c>
      <c r="I2826" s="1">
        <v>3470753.17</v>
      </c>
      <c r="K2826" s="1">
        <v>700394</v>
      </c>
      <c r="L2826" s="1">
        <v>17801228</v>
      </c>
      <c r="M2826" s="1">
        <v>1.0009119510650635</v>
      </c>
      <c r="N2826" s="1">
        <v>5.9576973915100098</v>
      </c>
      <c r="O2826" s="1">
        <v>0.19418063759803772</v>
      </c>
      <c r="P2826" s="1">
        <v>5.9263343811035156</v>
      </c>
      <c r="Q2826" s="1">
        <v>0</v>
      </c>
      <c r="S2826" s="1">
        <v>36</v>
      </c>
      <c r="T2826" s="1">
        <v>1</v>
      </c>
      <c r="U2826" s="1">
        <v>21972376</v>
      </c>
      <c r="V2826" s="1">
        <v>1.1950925588607788</v>
      </c>
      <c r="W2826" s="1">
        <v>5.7519264221191406</v>
      </c>
      <c r="X2826" s="1">
        <v>5.7519264221191406</v>
      </c>
    </row>
    <row r="2827" spans="1:24" x14ac:dyDescent="0.35">
      <c r="A2827" s="1">
        <v>370123</v>
      </c>
      <c r="B2827" s="1" t="s">
        <v>2350</v>
      </c>
      <c r="C2827" s="1">
        <v>106172003</v>
      </c>
      <c r="D2827" s="1">
        <v>123</v>
      </c>
      <c r="E2827" s="1" t="s">
        <v>2505</v>
      </c>
      <c r="F2827" s="1" t="s">
        <v>138</v>
      </c>
      <c r="G2827" s="1" t="s">
        <v>226</v>
      </c>
      <c r="H2827" s="1" t="s">
        <v>916</v>
      </c>
      <c r="I2827" s="1">
        <v>3621074.97</v>
      </c>
      <c r="K2827" s="1">
        <v>700394</v>
      </c>
      <c r="L2827" s="1">
        <v>19391960</v>
      </c>
      <c r="M2827" s="1">
        <v>1.5907319784164429</v>
      </c>
      <c r="N2827" s="1">
        <v>8.9360799789428711</v>
      </c>
      <c r="O2827" s="1">
        <v>0.15032179653644562</v>
      </c>
      <c r="P2827" s="1">
        <v>4.3311004638671875</v>
      </c>
      <c r="Q2827" s="1">
        <v>0</v>
      </c>
      <c r="S2827" s="1">
        <v>37</v>
      </c>
      <c r="T2827" s="1">
        <v>1</v>
      </c>
      <c r="U2827" s="1">
        <v>23713428</v>
      </c>
      <c r="V2827" s="1">
        <v>1.7410538196563721</v>
      </c>
      <c r="W2827" s="1">
        <v>7.9238224029541016</v>
      </c>
      <c r="X2827" s="1">
        <v>7.9238224029541016</v>
      </c>
    </row>
    <row r="2828" spans="1:24" x14ac:dyDescent="0.35">
      <c r="A2828" s="1">
        <v>380123</v>
      </c>
      <c r="B2828" s="1" t="s">
        <v>2351</v>
      </c>
      <c r="C2828" s="1">
        <v>106172003</v>
      </c>
      <c r="D2828" s="1">
        <v>123</v>
      </c>
      <c r="E2828" s="1" t="s">
        <v>2505</v>
      </c>
      <c r="F2828" s="1" t="s">
        <v>138</v>
      </c>
      <c r="G2828" s="1" t="s">
        <v>226</v>
      </c>
      <c r="H2828" s="1" t="s">
        <v>916</v>
      </c>
      <c r="I2828" s="1">
        <v>3855049</v>
      </c>
      <c r="K2828" s="1">
        <v>2096485.75</v>
      </c>
      <c r="L2828" s="1">
        <v>19791592</v>
      </c>
      <c r="M2828" s="1">
        <v>0.39963200688362122</v>
      </c>
      <c r="N2828" s="1">
        <v>2.0608129501342773</v>
      </c>
      <c r="O2828" s="1">
        <v>0.23397402465343475</v>
      </c>
      <c r="P2828" s="1">
        <v>6.4614524841308594</v>
      </c>
      <c r="Q2828" s="1">
        <v>1.3960916996002197</v>
      </c>
      <c r="S2828" s="1">
        <v>38</v>
      </c>
      <c r="T2828" s="1">
        <v>1</v>
      </c>
      <c r="U2828" s="1">
        <v>25743128</v>
      </c>
      <c r="V2828" s="1">
        <v>2.0296976566314697</v>
      </c>
      <c r="W2828" s="1">
        <v>8.5592851638793945</v>
      </c>
      <c r="X2828" s="1">
        <v>8.5592851638793945</v>
      </c>
    </row>
    <row r="2829" spans="1:24" x14ac:dyDescent="0.35">
      <c r="A2829" s="1">
        <v>390123</v>
      </c>
      <c r="B2829" s="1" t="s">
        <v>2352</v>
      </c>
      <c r="C2829" s="1">
        <v>106172003</v>
      </c>
      <c r="D2829" s="1">
        <v>123</v>
      </c>
      <c r="E2829" s="1" t="s">
        <v>2505</v>
      </c>
      <c r="F2829" s="1" t="s">
        <v>138</v>
      </c>
      <c r="G2829" s="1" t="s">
        <v>226</v>
      </c>
      <c r="H2829" s="1" t="s">
        <v>916</v>
      </c>
      <c r="I2829" s="1">
        <v>3924415</v>
      </c>
      <c r="K2829" s="1">
        <v>3741759.25</v>
      </c>
      <c r="L2829" s="1">
        <v>19933628</v>
      </c>
      <c r="M2829" s="1">
        <v>0.14203600585460663</v>
      </c>
      <c r="N2829" s="1">
        <v>0.71765828132629395</v>
      </c>
      <c r="O2829" s="1">
        <v>6.9366000592708588E-2</v>
      </c>
      <c r="P2829" s="1">
        <v>1.7993545532226563</v>
      </c>
      <c r="Q2829" s="1">
        <v>1.6452734470367432</v>
      </c>
      <c r="S2829" s="1">
        <v>39</v>
      </c>
      <c r="T2829" s="1">
        <v>1</v>
      </c>
      <c r="U2829" s="1">
        <v>27599802</v>
      </c>
      <c r="V2829" s="1">
        <v>1.856675386428833</v>
      </c>
      <c r="W2829" s="1">
        <v>7.2123093605041504</v>
      </c>
      <c r="X2829" s="1">
        <v>7.2123093605041504</v>
      </c>
    </row>
    <row r="2830" spans="1:24" x14ac:dyDescent="0.35">
      <c r="A2830" s="1">
        <v>400123</v>
      </c>
      <c r="B2830" s="1" t="s">
        <v>2353</v>
      </c>
      <c r="C2830" s="1">
        <v>106172003</v>
      </c>
      <c r="D2830" s="1">
        <v>123</v>
      </c>
      <c r="E2830" s="1" t="s">
        <v>2505</v>
      </c>
      <c r="F2830" s="1" t="s">
        <v>138</v>
      </c>
      <c r="G2830" s="1" t="s">
        <v>226</v>
      </c>
      <c r="H2830" s="1" t="s">
        <v>916</v>
      </c>
      <c r="S2830" s="1">
        <v>40</v>
      </c>
      <c r="T2830" s="1">
        <v>1</v>
      </c>
      <c r="U2830" s="1">
        <v>0</v>
      </c>
      <c r="V2830" s="1">
        <v>0</v>
      </c>
      <c r="W2830" s="1">
        <v>-100</v>
      </c>
      <c r="X2830" s="1">
        <v>-100</v>
      </c>
    </row>
    <row r="2831" spans="1:24" x14ac:dyDescent="0.35">
      <c r="A2831" s="1">
        <v>410123</v>
      </c>
      <c r="B2831" s="1" t="s">
        <v>2354</v>
      </c>
      <c r="C2831" s="1">
        <v>106172003</v>
      </c>
      <c r="D2831" s="1">
        <v>123</v>
      </c>
      <c r="E2831" s="1" t="s">
        <v>2505</v>
      </c>
      <c r="F2831" s="1" t="s">
        <v>138</v>
      </c>
      <c r="G2831" s="1" t="s">
        <v>226</v>
      </c>
      <c r="H2831" s="1" t="s">
        <v>916</v>
      </c>
      <c r="S2831" s="1">
        <v>41</v>
      </c>
      <c r="T2831" s="1">
        <v>1</v>
      </c>
      <c r="U2831" s="1">
        <v>0</v>
      </c>
      <c r="V2831" s="1">
        <v>0</v>
      </c>
    </row>
    <row r="2832" spans="1:24" x14ac:dyDescent="0.35">
      <c r="A2832" s="1">
        <v>420123</v>
      </c>
      <c r="B2832" s="1" t="s">
        <v>2355</v>
      </c>
      <c r="C2832" s="1">
        <v>106172003</v>
      </c>
      <c r="D2832" s="1">
        <v>123</v>
      </c>
      <c r="E2832" s="1" t="s">
        <v>2505</v>
      </c>
      <c r="F2832" s="1" t="s">
        <v>138</v>
      </c>
      <c r="G2832" s="1" t="s">
        <v>226</v>
      </c>
      <c r="H2832" s="1" t="s">
        <v>916</v>
      </c>
      <c r="S2832" s="1">
        <v>42</v>
      </c>
      <c r="T2832" s="1">
        <v>1</v>
      </c>
      <c r="U2832" s="1">
        <v>0</v>
      </c>
      <c r="V2832" s="1">
        <v>0</v>
      </c>
    </row>
    <row r="2833" spans="1:24" x14ac:dyDescent="0.35">
      <c r="A2833" s="1">
        <v>430123</v>
      </c>
      <c r="B2833" s="1" t="s">
        <v>2356</v>
      </c>
      <c r="C2833" s="1">
        <v>106172003</v>
      </c>
      <c r="D2833" s="1">
        <v>123</v>
      </c>
      <c r="E2833" s="1" t="s">
        <v>2505</v>
      </c>
      <c r="F2833" s="1" t="s">
        <v>138</v>
      </c>
      <c r="G2833" s="1" t="s">
        <v>226</v>
      </c>
      <c r="H2833" s="1" t="s">
        <v>916</v>
      </c>
      <c r="S2833" s="1">
        <v>43</v>
      </c>
      <c r="T2833" s="1">
        <v>1</v>
      </c>
      <c r="U2833" s="1">
        <v>0</v>
      </c>
      <c r="V2833" s="1">
        <v>0</v>
      </c>
    </row>
    <row r="2834" spans="1:24" x14ac:dyDescent="0.35">
      <c r="A2834" s="1">
        <v>440123</v>
      </c>
      <c r="B2834" s="1" t="s">
        <v>2357</v>
      </c>
      <c r="C2834" s="1">
        <v>106172003</v>
      </c>
      <c r="D2834" s="1">
        <v>123</v>
      </c>
      <c r="E2834" s="1" t="s">
        <v>2505</v>
      </c>
      <c r="F2834" s="1" t="s">
        <v>138</v>
      </c>
      <c r="G2834" s="1" t="s">
        <v>226</v>
      </c>
      <c r="H2834" s="1" t="s">
        <v>916</v>
      </c>
      <c r="S2834" s="1">
        <v>44</v>
      </c>
      <c r="T2834" s="1">
        <v>1</v>
      </c>
      <c r="U2834" s="1">
        <v>0</v>
      </c>
      <c r="V2834" s="1">
        <v>0</v>
      </c>
    </row>
    <row r="2835" spans="1:24" x14ac:dyDescent="0.35">
      <c r="A2835" s="1">
        <v>450123</v>
      </c>
      <c r="B2835" s="1" t="s">
        <v>2358</v>
      </c>
      <c r="C2835" s="1">
        <v>106172003</v>
      </c>
      <c r="D2835" s="1">
        <v>123</v>
      </c>
      <c r="E2835" s="1" t="s">
        <v>2505</v>
      </c>
      <c r="F2835" s="1" t="s">
        <v>138</v>
      </c>
      <c r="G2835" s="1" t="s">
        <v>226</v>
      </c>
      <c r="H2835" s="1" t="s">
        <v>916</v>
      </c>
      <c r="S2835" s="1">
        <v>45</v>
      </c>
      <c r="T2835" s="1">
        <v>1</v>
      </c>
      <c r="U2835" s="1">
        <v>0</v>
      </c>
      <c r="V2835" s="1">
        <v>0</v>
      </c>
    </row>
    <row r="2836" spans="1:24" x14ac:dyDescent="0.35">
      <c r="A2836" s="1">
        <v>460123</v>
      </c>
      <c r="B2836" s="1" t="s">
        <v>2359</v>
      </c>
      <c r="C2836" s="1">
        <v>106172003</v>
      </c>
      <c r="D2836" s="1">
        <v>123</v>
      </c>
      <c r="E2836" s="1" t="s">
        <v>2505</v>
      </c>
      <c r="F2836" s="1" t="s">
        <v>138</v>
      </c>
      <c r="G2836" s="1" t="s">
        <v>226</v>
      </c>
      <c r="H2836" s="1" t="s">
        <v>916</v>
      </c>
      <c r="S2836" s="1">
        <v>46</v>
      </c>
      <c r="T2836" s="1">
        <v>1</v>
      </c>
      <c r="U2836" s="1">
        <v>0</v>
      </c>
      <c r="V2836" s="1">
        <v>0</v>
      </c>
    </row>
    <row r="2837" spans="1:24" x14ac:dyDescent="0.35">
      <c r="A2837" s="1">
        <v>470123</v>
      </c>
      <c r="B2837" s="1" t="s">
        <v>2360</v>
      </c>
      <c r="C2837" s="1">
        <v>106172003</v>
      </c>
      <c r="D2837" s="1">
        <v>123</v>
      </c>
      <c r="E2837" s="1" t="s">
        <v>2505</v>
      </c>
      <c r="F2837" s="1" t="s">
        <v>138</v>
      </c>
      <c r="G2837" s="1" t="s">
        <v>226</v>
      </c>
      <c r="H2837" s="1" t="s">
        <v>916</v>
      </c>
      <c r="S2837" s="1">
        <v>47</v>
      </c>
      <c r="T2837" s="1">
        <v>1</v>
      </c>
      <c r="U2837" s="1">
        <v>0</v>
      </c>
      <c r="V2837" s="1">
        <v>0</v>
      </c>
    </row>
    <row r="2838" spans="1:24" x14ac:dyDescent="0.35">
      <c r="A2838" s="1">
        <v>480123</v>
      </c>
      <c r="B2838" s="1" t="s">
        <v>2361</v>
      </c>
      <c r="C2838" s="1">
        <v>106172003</v>
      </c>
      <c r="D2838" s="1">
        <v>123</v>
      </c>
      <c r="E2838" s="1" t="s">
        <v>2505</v>
      </c>
      <c r="F2838" s="1" t="s">
        <v>138</v>
      </c>
      <c r="G2838" s="1" t="s">
        <v>226</v>
      </c>
      <c r="H2838" s="1" t="s">
        <v>916</v>
      </c>
      <c r="S2838" s="1">
        <v>48</v>
      </c>
      <c r="T2838" s="1">
        <v>1</v>
      </c>
      <c r="U2838" s="1">
        <v>0</v>
      </c>
      <c r="V2838" s="1">
        <v>0</v>
      </c>
    </row>
    <row r="2839" spans="1:24" x14ac:dyDescent="0.35">
      <c r="A2839" s="1">
        <v>290150</v>
      </c>
      <c r="B2839" s="1" t="s">
        <v>2341</v>
      </c>
      <c r="C2839" s="1">
        <v>106272003</v>
      </c>
      <c r="D2839" s="1">
        <v>150</v>
      </c>
      <c r="E2839" s="1" t="s">
        <v>2506</v>
      </c>
      <c r="F2839" s="1" t="s">
        <v>245</v>
      </c>
      <c r="G2839" s="1" t="s">
        <v>311</v>
      </c>
      <c r="H2839" s="1" t="s">
        <v>916</v>
      </c>
      <c r="I2839" s="1">
        <v>451756.74</v>
      </c>
      <c r="K2839" s="1">
        <v>60729</v>
      </c>
      <c r="L2839" s="1">
        <v>2563429.25</v>
      </c>
      <c r="S2839" s="1">
        <v>29</v>
      </c>
      <c r="T2839" s="1">
        <v>1</v>
      </c>
      <c r="U2839" s="1">
        <v>3075915</v>
      </c>
      <c r="V2839" s="1">
        <v>0</v>
      </c>
    </row>
    <row r="2840" spans="1:24" x14ac:dyDescent="0.35">
      <c r="A2840" s="1">
        <v>300150</v>
      </c>
      <c r="B2840" s="1" t="s">
        <v>2343</v>
      </c>
      <c r="C2840" s="1">
        <v>106272003</v>
      </c>
      <c r="D2840" s="1">
        <v>150</v>
      </c>
      <c r="E2840" s="1" t="s">
        <v>2506</v>
      </c>
      <c r="F2840" s="1" t="s">
        <v>245</v>
      </c>
      <c r="G2840" s="1" t="s">
        <v>311</v>
      </c>
      <c r="H2840" s="1" t="s">
        <v>916</v>
      </c>
      <c r="I2840" s="1">
        <v>453710.03</v>
      </c>
      <c r="K2840" s="1">
        <v>60729</v>
      </c>
      <c r="L2840" s="1">
        <v>2650742.25</v>
      </c>
      <c r="M2840" s="1">
        <v>8.7312996387481689E-2</v>
      </c>
      <c r="N2840" s="1">
        <v>3.4061014652252197</v>
      </c>
      <c r="O2840" s="1">
        <v>1.9532900769263506E-3</v>
      </c>
      <c r="P2840" s="1">
        <v>0.43237650394439697</v>
      </c>
      <c r="Q2840" s="1">
        <v>0</v>
      </c>
      <c r="S2840" s="1">
        <v>30</v>
      </c>
      <c r="T2840" s="1">
        <v>1</v>
      </c>
      <c r="U2840" s="1">
        <v>3165181.25</v>
      </c>
      <c r="V2840" s="1">
        <v>8.9266285300254822E-2</v>
      </c>
      <c r="W2840" s="1">
        <v>2.9021039009094238</v>
      </c>
      <c r="X2840" s="1">
        <v>2.9021039009094238</v>
      </c>
    </row>
    <row r="2841" spans="1:24" x14ac:dyDescent="0.35">
      <c r="A2841" s="1">
        <v>310150</v>
      </c>
      <c r="B2841" s="1" t="s">
        <v>2344</v>
      </c>
      <c r="C2841" s="1">
        <v>106272003</v>
      </c>
      <c r="D2841" s="1">
        <v>150</v>
      </c>
      <c r="E2841" s="1" t="s">
        <v>2506</v>
      </c>
      <c r="F2841" s="1" t="s">
        <v>245</v>
      </c>
      <c r="G2841" s="1" t="s">
        <v>311</v>
      </c>
      <c r="H2841" s="1" t="s">
        <v>916</v>
      </c>
      <c r="I2841" s="1">
        <v>456981.19</v>
      </c>
      <c r="K2841" s="1">
        <v>60729</v>
      </c>
      <c r="L2841" s="1">
        <v>2760895</v>
      </c>
      <c r="M2841" s="1">
        <v>0.11015275120735168</v>
      </c>
      <c r="N2841" s="1">
        <v>4.1555438041687012</v>
      </c>
      <c r="O2841" s="1">
        <v>3.2711599487811327E-3</v>
      </c>
      <c r="P2841" s="1">
        <v>0.72098028659820557</v>
      </c>
      <c r="Q2841" s="1">
        <v>0</v>
      </c>
      <c r="S2841" s="1">
        <v>31</v>
      </c>
      <c r="T2841" s="1">
        <v>1</v>
      </c>
      <c r="U2841" s="1">
        <v>3278605.25</v>
      </c>
      <c r="V2841" s="1">
        <v>0.1134239137172699</v>
      </c>
      <c r="W2841" s="1">
        <v>3.5834915637969971</v>
      </c>
      <c r="X2841" s="1">
        <v>3.5834915637969971</v>
      </c>
    </row>
    <row r="2842" spans="1:24" x14ac:dyDescent="0.35">
      <c r="A2842" s="1">
        <v>320150</v>
      </c>
      <c r="B2842" s="1" t="s">
        <v>2345</v>
      </c>
      <c r="C2842" s="1">
        <v>106272003</v>
      </c>
      <c r="D2842" s="1">
        <v>150</v>
      </c>
      <c r="E2842" s="1" t="s">
        <v>2506</v>
      </c>
      <c r="F2842" s="1" t="s">
        <v>245</v>
      </c>
      <c r="G2842" s="1" t="s">
        <v>311</v>
      </c>
      <c r="H2842" s="1" t="s">
        <v>916</v>
      </c>
      <c r="I2842" s="1">
        <v>460300.47</v>
      </c>
      <c r="K2842" s="1">
        <v>60729</v>
      </c>
      <c r="L2842" s="1">
        <v>2758787.75</v>
      </c>
      <c r="M2842" s="1">
        <v>-2.1072500385344028E-3</v>
      </c>
      <c r="N2842" s="1">
        <v>-7.6324887573719025E-2</v>
      </c>
      <c r="O2842" s="1">
        <v>3.3192799892276525E-3</v>
      </c>
      <c r="P2842" s="1">
        <v>0.7263493537902832</v>
      </c>
      <c r="Q2842" s="1">
        <v>0</v>
      </c>
      <c r="S2842" s="1">
        <v>32</v>
      </c>
      <c r="T2842" s="1">
        <v>1</v>
      </c>
      <c r="U2842" s="1">
        <v>3279817.25</v>
      </c>
      <c r="V2842" s="1">
        <v>1.2120299506932497E-3</v>
      </c>
      <c r="W2842" s="1">
        <v>3.6966938525438309E-2</v>
      </c>
      <c r="X2842" s="1">
        <v>3.6966938525438309E-2</v>
      </c>
    </row>
    <row r="2843" spans="1:24" x14ac:dyDescent="0.35">
      <c r="A2843" s="1">
        <v>330150</v>
      </c>
      <c r="B2843" s="1" t="s">
        <v>2346</v>
      </c>
      <c r="C2843" s="1">
        <v>106272003</v>
      </c>
      <c r="D2843" s="1">
        <v>150</v>
      </c>
      <c r="E2843" s="1" t="s">
        <v>2506</v>
      </c>
      <c r="F2843" s="1" t="s">
        <v>245</v>
      </c>
      <c r="G2843" s="1" t="s">
        <v>311</v>
      </c>
      <c r="H2843" s="1" t="s">
        <v>916</v>
      </c>
      <c r="I2843" s="1">
        <v>465451.94</v>
      </c>
      <c r="K2843" s="1">
        <v>60729</v>
      </c>
      <c r="L2843" s="1">
        <v>3019474.25</v>
      </c>
      <c r="M2843" s="1">
        <v>0.2606864869594574</v>
      </c>
      <c r="N2843" s="1">
        <v>9.4493131637573242</v>
      </c>
      <c r="O2843" s="1">
        <v>5.1514701917767525E-3</v>
      </c>
      <c r="P2843" s="1">
        <v>1.1191537380218506</v>
      </c>
      <c r="Q2843" s="1">
        <v>0</v>
      </c>
      <c r="S2843" s="1">
        <v>33</v>
      </c>
      <c r="T2843" s="1">
        <v>1</v>
      </c>
      <c r="U2843" s="1">
        <v>3545655.25</v>
      </c>
      <c r="V2843" s="1">
        <v>0.26583796739578247</v>
      </c>
      <c r="W2843" s="1">
        <v>8.1052684783935547</v>
      </c>
      <c r="X2843" s="1">
        <v>8.1052684783935547</v>
      </c>
    </row>
    <row r="2844" spans="1:24" x14ac:dyDescent="0.35">
      <c r="A2844" s="1">
        <v>340150</v>
      </c>
      <c r="B2844" s="1" t="s">
        <v>2347</v>
      </c>
      <c r="C2844" s="1">
        <v>106272003</v>
      </c>
      <c r="D2844" s="1">
        <v>150</v>
      </c>
      <c r="E2844" s="1" t="s">
        <v>2506</v>
      </c>
      <c r="F2844" s="1" t="s">
        <v>245</v>
      </c>
      <c r="G2844" s="1" t="s">
        <v>311</v>
      </c>
      <c r="H2844" s="1" t="s">
        <v>916</v>
      </c>
      <c r="I2844" s="1">
        <v>465444.42</v>
      </c>
      <c r="K2844" s="1">
        <v>60729</v>
      </c>
      <c r="L2844" s="1">
        <v>3019468.75</v>
      </c>
      <c r="M2844" s="1">
        <v>-5.5000000429572538E-6</v>
      </c>
      <c r="N2844" s="1">
        <v>-1.8215092131868005E-4</v>
      </c>
      <c r="O2844" s="1">
        <v>-7.5200000537734013E-6</v>
      </c>
      <c r="P2844" s="1">
        <v>-1.6156340716406703E-3</v>
      </c>
      <c r="Q2844" s="1">
        <v>0</v>
      </c>
      <c r="S2844" s="1">
        <v>34</v>
      </c>
      <c r="T2844" s="1">
        <v>1</v>
      </c>
      <c r="U2844" s="1">
        <v>3545642</v>
      </c>
      <c r="V2844" s="1">
        <v>-1.3020000551478006E-5</v>
      </c>
      <c r="W2844" s="1">
        <v>-3.7369679193943739E-4</v>
      </c>
      <c r="X2844" s="1">
        <v>-3.7369679193943739E-4</v>
      </c>
    </row>
    <row r="2845" spans="1:24" x14ac:dyDescent="0.35">
      <c r="A2845" s="1">
        <v>350150</v>
      </c>
      <c r="B2845" s="1" t="s">
        <v>2348</v>
      </c>
      <c r="C2845" s="1">
        <v>106272003</v>
      </c>
      <c r="D2845" s="1">
        <v>150</v>
      </c>
      <c r="E2845" s="1" t="s">
        <v>2506</v>
      </c>
      <c r="F2845" s="1" t="s">
        <v>245</v>
      </c>
      <c r="G2845" s="1" t="s">
        <v>311</v>
      </c>
      <c r="H2845" s="1" t="s">
        <v>916</v>
      </c>
      <c r="I2845" s="1">
        <v>473871.06</v>
      </c>
      <c r="K2845" s="1">
        <v>102046</v>
      </c>
      <c r="L2845" s="1">
        <v>2978140.25</v>
      </c>
      <c r="M2845" s="1">
        <v>-4.1328500956296921E-2</v>
      </c>
      <c r="N2845" s="1">
        <v>-1.3687341213226318</v>
      </c>
      <c r="O2845" s="1">
        <v>8.4266401827335358E-3</v>
      </c>
      <c r="P2845" s="1">
        <v>1.8104503154754639</v>
      </c>
      <c r="Q2845" s="1">
        <v>4.1317000985145569E-2</v>
      </c>
      <c r="S2845" s="1">
        <v>35</v>
      </c>
      <c r="T2845" s="1">
        <v>1</v>
      </c>
      <c r="U2845" s="1">
        <v>3554057.25</v>
      </c>
      <c r="V2845" s="1">
        <v>8.4151402115821838E-3</v>
      </c>
      <c r="W2845" s="1">
        <v>0.23734065890312195</v>
      </c>
      <c r="X2845" s="1">
        <v>0.23734065890312195</v>
      </c>
    </row>
    <row r="2846" spans="1:24" x14ac:dyDescent="0.35">
      <c r="A2846" s="1">
        <v>360150</v>
      </c>
      <c r="B2846" s="1" t="s">
        <v>2349</v>
      </c>
      <c r="C2846" s="1">
        <v>106272003</v>
      </c>
      <c r="D2846" s="1">
        <v>150</v>
      </c>
      <c r="E2846" s="1" t="s">
        <v>2506</v>
      </c>
      <c r="F2846" s="1" t="s">
        <v>245</v>
      </c>
      <c r="G2846" s="1" t="s">
        <v>311</v>
      </c>
      <c r="H2846" s="1" t="s">
        <v>916</v>
      </c>
      <c r="I2846" s="1">
        <v>551341.43000000005</v>
      </c>
      <c r="K2846" s="1">
        <v>102046</v>
      </c>
      <c r="L2846" s="1">
        <v>2999961.5</v>
      </c>
      <c r="M2846" s="1">
        <v>2.1821249276399612E-2</v>
      </c>
      <c r="N2846" s="1">
        <v>0.73271399736404419</v>
      </c>
      <c r="O2846" s="1">
        <v>7.7470369637012482E-2</v>
      </c>
      <c r="P2846" s="1">
        <v>16.348407745361328</v>
      </c>
      <c r="Q2846" s="1">
        <v>0</v>
      </c>
      <c r="S2846" s="1">
        <v>36</v>
      </c>
      <c r="T2846" s="1">
        <v>1</v>
      </c>
      <c r="U2846" s="1">
        <v>3653349</v>
      </c>
      <c r="V2846" s="1">
        <v>9.9291622638702393E-2</v>
      </c>
      <c r="W2846" s="1">
        <v>2.7937576770782471</v>
      </c>
      <c r="X2846" s="1">
        <v>2.7937576770782471</v>
      </c>
    </row>
    <row r="2847" spans="1:24" x14ac:dyDescent="0.35">
      <c r="A2847" s="1">
        <v>370150</v>
      </c>
      <c r="B2847" s="1" t="s">
        <v>2350</v>
      </c>
      <c r="C2847" s="1">
        <v>106272003</v>
      </c>
      <c r="D2847" s="1">
        <v>150</v>
      </c>
      <c r="E2847" s="1" t="s">
        <v>2506</v>
      </c>
      <c r="F2847" s="1" t="s">
        <v>245</v>
      </c>
      <c r="G2847" s="1" t="s">
        <v>311</v>
      </c>
      <c r="H2847" s="1" t="s">
        <v>916</v>
      </c>
      <c r="I2847" s="1">
        <v>511673.8</v>
      </c>
      <c r="K2847" s="1">
        <v>102046</v>
      </c>
      <c r="L2847" s="1">
        <v>3671321.5</v>
      </c>
      <c r="M2847" s="1">
        <v>0.67136001586914063</v>
      </c>
      <c r="N2847" s="1">
        <v>22.37895393371582</v>
      </c>
      <c r="O2847" s="1">
        <v>-3.9667628705501556E-2</v>
      </c>
      <c r="P2847" s="1">
        <v>-7.1947484016418457</v>
      </c>
      <c r="Q2847" s="1">
        <v>0</v>
      </c>
      <c r="S2847" s="1">
        <v>37</v>
      </c>
      <c r="T2847" s="1">
        <v>1</v>
      </c>
      <c r="U2847" s="1">
        <v>4285041.5</v>
      </c>
      <c r="V2847" s="1">
        <v>0.63169240951538086</v>
      </c>
      <c r="W2847" s="1">
        <v>17.290779113769531</v>
      </c>
      <c r="X2847" s="1">
        <v>17.290779113769531</v>
      </c>
    </row>
    <row r="2848" spans="1:24" x14ac:dyDescent="0.35">
      <c r="A2848" s="1">
        <v>380150</v>
      </c>
      <c r="B2848" s="1" t="s">
        <v>2351</v>
      </c>
      <c r="C2848" s="1">
        <v>106272003</v>
      </c>
      <c r="D2848" s="1">
        <v>150</v>
      </c>
      <c r="E2848" s="1" t="s">
        <v>2506</v>
      </c>
      <c r="F2848" s="1" t="s">
        <v>245</v>
      </c>
      <c r="G2848" s="1" t="s">
        <v>311</v>
      </c>
      <c r="H2848" s="1" t="s">
        <v>916</v>
      </c>
      <c r="I2848" s="1">
        <v>495772</v>
      </c>
      <c r="K2848" s="1">
        <v>102046</v>
      </c>
      <c r="L2848" s="1">
        <v>3770242</v>
      </c>
      <c r="M2848" s="1">
        <v>9.892050176858902E-2</v>
      </c>
      <c r="N2848" s="1">
        <v>2.6944112777709961</v>
      </c>
      <c r="O2848" s="1">
        <v>-1.5901800245046616E-2</v>
      </c>
      <c r="P2848" s="1">
        <v>-3.1078002452850342</v>
      </c>
      <c r="Q2848" s="1">
        <v>0</v>
      </c>
      <c r="S2848" s="1">
        <v>38</v>
      </c>
      <c r="T2848" s="1">
        <v>1</v>
      </c>
      <c r="U2848" s="1">
        <v>4368060</v>
      </c>
      <c r="V2848" s="1">
        <v>8.3018705248832703E-2</v>
      </c>
      <c r="W2848" s="1">
        <v>1.9374024868011475</v>
      </c>
      <c r="X2848" s="1">
        <v>1.9374024868011475</v>
      </c>
    </row>
    <row r="2849" spans="1:24" x14ac:dyDescent="0.35">
      <c r="A2849" s="1">
        <v>390150</v>
      </c>
      <c r="B2849" s="1" t="s">
        <v>2352</v>
      </c>
      <c r="C2849" s="1">
        <v>106272003</v>
      </c>
      <c r="D2849" s="1">
        <v>150</v>
      </c>
      <c r="E2849" s="1" t="s">
        <v>2506</v>
      </c>
      <c r="F2849" s="1" t="s">
        <v>245</v>
      </c>
      <c r="G2849" s="1" t="s">
        <v>311</v>
      </c>
      <c r="H2849" s="1" t="s">
        <v>916</v>
      </c>
      <c r="I2849" s="1">
        <v>498768</v>
      </c>
      <c r="K2849" s="1">
        <v>152046</v>
      </c>
      <c r="L2849" s="1">
        <v>3813136</v>
      </c>
      <c r="M2849" s="1">
        <v>4.2893998324871063E-2</v>
      </c>
      <c r="N2849" s="1">
        <v>1.1376988887786865</v>
      </c>
      <c r="O2849" s="1">
        <v>2.9959999956190586E-3</v>
      </c>
      <c r="P2849" s="1">
        <v>0.60431003570556641</v>
      </c>
      <c r="Q2849" s="1">
        <v>5.000000074505806E-2</v>
      </c>
      <c r="S2849" s="1">
        <v>39</v>
      </c>
      <c r="T2849" s="1">
        <v>1</v>
      </c>
      <c r="U2849" s="1">
        <v>4463950</v>
      </c>
      <c r="V2849" s="1">
        <v>9.5890000462532043E-2</v>
      </c>
      <c r="W2849" s="1">
        <v>2.1952536106109619</v>
      </c>
      <c r="X2849" s="1">
        <v>2.1952536106109619</v>
      </c>
    </row>
    <row r="2850" spans="1:24" x14ac:dyDescent="0.35">
      <c r="A2850" s="1">
        <v>400150</v>
      </c>
      <c r="B2850" s="1" t="s">
        <v>2353</v>
      </c>
      <c r="C2850" s="1">
        <v>106272003</v>
      </c>
      <c r="D2850" s="1">
        <v>150</v>
      </c>
      <c r="E2850" s="1" t="s">
        <v>2506</v>
      </c>
      <c r="F2850" s="1" t="s">
        <v>245</v>
      </c>
      <c r="G2850" s="1" t="s">
        <v>311</v>
      </c>
      <c r="H2850" s="1" t="s">
        <v>916</v>
      </c>
      <c r="S2850" s="1">
        <v>40</v>
      </c>
      <c r="T2850" s="1">
        <v>1</v>
      </c>
      <c r="U2850" s="1">
        <v>0</v>
      </c>
      <c r="V2850" s="1">
        <v>0</v>
      </c>
      <c r="W2850" s="1">
        <v>-100</v>
      </c>
      <c r="X2850" s="1">
        <v>-100</v>
      </c>
    </row>
    <row r="2851" spans="1:24" x14ac:dyDescent="0.35">
      <c r="A2851" s="1">
        <v>410150</v>
      </c>
      <c r="B2851" s="1" t="s">
        <v>2354</v>
      </c>
      <c r="C2851" s="1">
        <v>106272003</v>
      </c>
      <c r="D2851" s="1">
        <v>150</v>
      </c>
      <c r="E2851" s="1" t="s">
        <v>2506</v>
      </c>
      <c r="F2851" s="1" t="s">
        <v>245</v>
      </c>
      <c r="G2851" s="1" t="s">
        <v>311</v>
      </c>
      <c r="H2851" s="1" t="s">
        <v>916</v>
      </c>
      <c r="S2851" s="1">
        <v>41</v>
      </c>
      <c r="T2851" s="1">
        <v>1</v>
      </c>
      <c r="U2851" s="1">
        <v>0</v>
      </c>
      <c r="V2851" s="1">
        <v>0</v>
      </c>
    </row>
    <row r="2852" spans="1:24" x14ac:dyDescent="0.35">
      <c r="A2852" s="1">
        <v>420150</v>
      </c>
      <c r="B2852" s="1" t="s">
        <v>2355</v>
      </c>
      <c r="C2852" s="1">
        <v>106272003</v>
      </c>
      <c r="D2852" s="1">
        <v>150</v>
      </c>
      <c r="E2852" s="1" t="s">
        <v>2506</v>
      </c>
      <c r="F2852" s="1" t="s">
        <v>245</v>
      </c>
      <c r="G2852" s="1" t="s">
        <v>311</v>
      </c>
      <c r="H2852" s="1" t="s">
        <v>916</v>
      </c>
      <c r="S2852" s="1">
        <v>42</v>
      </c>
      <c r="T2852" s="1">
        <v>1</v>
      </c>
      <c r="U2852" s="1">
        <v>0</v>
      </c>
      <c r="V2852" s="1">
        <v>0</v>
      </c>
    </row>
    <row r="2853" spans="1:24" x14ac:dyDescent="0.35">
      <c r="A2853" s="1">
        <v>430150</v>
      </c>
      <c r="B2853" s="1" t="s">
        <v>2356</v>
      </c>
      <c r="C2853" s="1">
        <v>106272003</v>
      </c>
      <c r="D2853" s="1">
        <v>150</v>
      </c>
      <c r="E2853" s="1" t="s">
        <v>2506</v>
      </c>
      <c r="F2853" s="1" t="s">
        <v>245</v>
      </c>
      <c r="G2853" s="1" t="s">
        <v>311</v>
      </c>
      <c r="H2853" s="1" t="s">
        <v>916</v>
      </c>
      <c r="S2853" s="1">
        <v>43</v>
      </c>
      <c r="T2853" s="1">
        <v>1</v>
      </c>
      <c r="U2853" s="1">
        <v>0</v>
      </c>
      <c r="V2853" s="1">
        <v>0</v>
      </c>
    </row>
    <row r="2854" spans="1:24" x14ac:dyDescent="0.35">
      <c r="A2854" s="1">
        <v>440150</v>
      </c>
      <c r="B2854" s="1" t="s">
        <v>2357</v>
      </c>
      <c r="C2854" s="1">
        <v>106272003</v>
      </c>
      <c r="D2854" s="1">
        <v>150</v>
      </c>
      <c r="E2854" s="1" t="s">
        <v>2506</v>
      </c>
      <c r="F2854" s="1" t="s">
        <v>245</v>
      </c>
      <c r="G2854" s="1" t="s">
        <v>311</v>
      </c>
      <c r="H2854" s="1" t="s">
        <v>916</v>
      </c>
      <c r="S2854" s="1">
        <v>44</v>
      </c>
      <c r="T2854" s="1">
        <v>1</v>
      </c>
      <c r="U2854" s="1">
        <v>0</v>
      </c>
      <c r="V2854" s="1">
        <v>0</v>
      </c>
    </row>
    <row r="2855" spans="1:24" x14ac:dyDescent="0.35">
      <c r="A2855" s="1">
        <v>450150</v>
      </c>
      <c r="B2855" s="1" t="s">
        <v>2358</v>
      </c>
      <c r="C2855" s="1">
        <v>106272003</v>
      </c>
      <c r="D2855" s="1">
        <v>150</v>
      </c>
      <c r="E2855" s="1" t="s">
        <v>2506</v>
      </c>
      <c r="F2855" s="1" t="s">
        <v>245</v>
      </c>
      <c r="G2855" s="1" t="s">
        <v>311</v>
      </c>
      <c r="H2855" s="1" t="s">
        <v>916</v>
      </c>
      <c r="S2855" s="1">
        <v>45</v>
      </c>
      <c r="T2855" s="1">
        <v>1</v>
      </c>
      <c r="U2855" s="1">
        <v>0</v>
      </c>
      <c r="V2855" s="1">
        <v>0</v>
      </c>
    </row>
    <row r="2856" spans="1:24" x14ac:dyDescent="0.35">
      <c r="A2856" s="1">
        <v>460150</v>
      </c>
      <c r="B2856" s="1" t="s">
        <v>2359</v>
      </c>
      <c r="C2856" s="1">
        <v>106272003</v>
      </c>
      <c r="D2856" s="1">
        <v>150</v>
      </c>
      <c r="E2856" s="1" t="s">
        <v>2506</v>
      </c>
      <c r="F2856" s="1" t="s">
        <v>245</v>
      </c>
      <c r="G2856" s="1" t="s">
        <v>311</v>
      </c>
      <c r="H2856" s="1" t="s">
        <v>916</v>
      </c>
      <c r="S2856" s="1">
        <v>46</v>
      </c>
      <c r="T2856" s="1">
        <v>1</v>
      </c>
      <c r="U2856" s="1">
        <v>0</v>
      </c>
      <c r="V2856" s="1">
        <v>0</v>
      </c>
    </row>
    <row r="2857" spans="1:24" x14ac:dyDescent="0.35">
      <c r="A2857" s="1">
        <v>470150</v>
      </c>
      <c r="B2857" s="1" t="s">
        <v>2360</v>
      </c>
      <c r="C2857" s="1">
        <v>106272003</v>
      </c>
      <c r="D2857" s="1">
        <v>150</v>
      </c>
      <c r="E2857" s="1" t="s">
        <v>2506</v>
      </c>
      <c r="F2857" s="1" t="s">
        <v>245</v>
      </c>
      <c r="G2857" s="1" t="s">
        <v>311</v>
      </c>
      <c r="H2857" s="1" t="s">
        <v>916</v>
      </c>
      <c r="S2857" s="1">
        <v>47</v>
      </c>
      <c r="T2857" s="1">
        <v>1</v>
      </c>
      <c r="U2857" s="1">
        <v>0</v>
      </c>
      <c r="V2857" s="1">
        <v>0</v>
      </c>
    </row>
    <row r="2858" spans="1:24" x14ac:dyDescent="0.35">
      <c r="A2858" s="1">
        <v>480150</v>
      </c>
      <c r="B2858" s="1" t="s">
        <v>2361</v>
      </c>
      <c r="C2858" s="1">
        <v>106272003</v>
      </c>
      <c r="D2858" s="1">
        <v>150</v>
      </c>
      <c r="E2858" s="1" t="s">
        <v>2506</v>
      </c>
      <c r="F2858" s="1" t="s">
        <v>245</v>
      </c>
      <c r="G2858" s="1" t="s">
        <v>311</v>
      </c>
      <c r="H2858" s="1" t="s">
        <v>916</v>
      </c>
      <c r="S2858" s="1">
        <v>48</v>
      </c>
      <c r="T2858" s="1">
        <v>1</v>
      </c>
      <c r="U2858" s="1">
        <v>0</v>
      </c>
      <c r="V2858" s="1">
        <v>0</v>
      </c>
    </row>
    <row r="2859" spans="1:24" x14ac:dyDescent="0.35">
      <c r="A2859" s="1">
        <v>290050</v>
      </c>
      <c r="B2859" s="1" t="s">
        <v>2341</v>
      </c>
      <c r="C2859" s="1">
        <v>106330703</v>
      </c>
      <c r="D2859" s="1">
        <v>50</v>
      </c>
      <c r="E2859" s="1" t="s">
        <v>2507</v>
      </c>
      <c r="F2859" s="1" t="s">
        <v>90</v>
      </c>
      <c r="G2859" s="1" t="s">
        <v>342</v>
      </c>
      <c r="H2859" s="1" t="s">
        <v>916</v>
      </c>
      <c r="I2859" s="1">
        <v>714363.02</v>
      </c>
      <c r="J2859" s="1">
        <v>34440.67</v>
      </c>
      <c r="K2859" s="1">
        <v>156485</v>
      </c>
      <c r="L2859" s="1">
        <v>6883651.5</v>
      </c>
      <c r="S2859" s="1">
        <v>29</v>
      </c>
      <c r="T2859" s="1">
        <v>1</v>
      </c>
      <c r="U2859" s="1">
        <v>7788940</v>
      </c>
      <c r="V2859" s="1">
        <v>0</v>
      </c>
    </row>
    <row r="2860" spans="1:24" x14ac:dyDescent="0.35">
      <c r="A2860" s="1">
        <v>300050</v>
      </c>
      <c r="B2860" s="1" t="s">
        <v>2343</v>
      </c>
      <c r="C2860" s="1">
        <v>106330703</v>
      </c>
      <c r="D2860" s="1">
        <v>50</v>
      </c>
      <c r="E2860" s="1" t="s">
        <v>2507</v>
      </c>
      <c r="F2860" s="1" t="s">
        <v>90</v>
      </c>
      <c r="G2860" s="1" t="s">
        <v>342</v>
      </c>
      <c r="H2860" s="1" t="s">
        <v>916</v>
      </c>
      <c r="I2860" s="1">
        <v>719433.4</v>
      </c>
      <c r="J2860" s="1">
        <v>39428.18</v>
      </c>
      <c r="K2860" s="1">
        <v>231289</v>
      </c>
      <c r="L2860" s="1">
        <v>6983314</v>
      </c>
      <c r="M2860" s="1">
        <v>9.9662497639656067E-2</v>
      </c>
      <c r="N2860" s="1">
        <v>1.4478144645690918</v>
      </c>
      <c r="O2860" s="1">
        <v>5.0703799352049828E-3</v>
      </c>
      <c r="P2860" s="1">
        <v>0.70977640151977539</v>
      </c>
      <c r="Q2860" s="1">
        <v>7.4804000556468964E-2</v>
      </c>
      <c r="R2860" s="1">
        <v>4.9875099211931229E-3</v>
      </c>
      <c r="S2860" s="1">
        <v>30</v>
      </c>
      <c r="T2860" s="1">
        <v>1</v>
      </c>
      <c r="U2860" s="1">
        <v>7973464.5</v>
      </c>
      <c r="V2860" s="1">
        <v>0.18452438712120056</v>
      </c>
      <c r="W2860" s="1">
        <v>2.3690578937530518</v>
      </c>
      <c r="X2860" s="1">
        <v>2.3690578937530518</v>
      </c>
    </row>
    <row r="2861" spans="1:24" x14ac:dyDescent="0.35">
      <c r="A2861" s="1">
        <v>310050</v>
      </c>
      <c r="B2861" s="1" t="s">
        <v>2344</v>
      </c>
      <c r="C2861" s="1">
        <v>106330703</v>
      </c>
      <c r="D2861" s="1">
        <v>50</v>
      </c>
      <c r="E2861" s="1" t="s">
        <v>2507</v>
      </c>
      <c r="F2861" s="1" t="s">
        <v>90</v>
      </c>
      <c r="G2861" s="1" t="s">
        <v>342</v>
      </c>
      <c r="H2861" s="1" t="s">
        <v>916</v>
      </c>
      <c r="I2861" s="1">
        <v>726620.12</v>
      </c>
      <c r="J2861" s="1">
        <v>33646.19</v>
      </c>
      <c r="K2861" s="1">
        <v>193887</v>
      </c>
      <c r="L2861" s="1">
        <v>7001864.5</v>
      </c>
      <c r="M2861" s="1">
        <v>1.8550500273704529E-2</v>
      </c>
      <c r="N2861" s="1">
        <v>0.26564034819602966</v>
      </c>
      <c r="O2861" s="1">
        <v>7.18672014772892E-3</v>
      </c>
      <c r="P2861" s="1">
        <v>0.99894165992736816</v>
      </c>
      <c r="Q2861" s="1">
        <v>-3.7402000278234482E-2</v>
      </c>
      <c r="R2861" s="1">
        <v>-5.781990010291338E-3</v>
      </c>
      <c r="S2861" s="1">
        <v>31</v>
      </c>
      <c r="T2861" s="1">
        <v>1</v>
      </c>
      <c r="U2861" s="1">
        <v>7956018</v>
      </c>
      <c r="V2861" s="1">
        <v>-1.7446771264076233E-2</v>
      </c>
      <c r="W2861" s="1">
        <v>-0.21880701184272766</v>
      </c>
      <c r="X2861" s="1">
        <v>-0.21880701184272766</v>
      </c>
    </row>
    <row r="2862" spans="1:24" x14ac:dyDescent="0.35">
      <c r="A2862" s="1">
        <v>320050</v>
      </c>
      <c r="B2862" s="1" t="s">
        <v>2345</v>
      </c>
      <c r="C2862" s="1">
        <v>106330703</v>
      </c>
      <c r="D2862" s="1">
        <v>50</v>
      </c>
      <c r="E2862" s="1" t="s">
        <v>2507</v>
      </c>
      <c r="F2862" s="1" t="s">
        <v>90</v>
      </c>
      <c r="G2862" s="1" t="s">
        <v>342</v>
      </c>
      <c r="H2862" s="1" t="s">
        <v>916</v>
      </c>
      <c r="I2862" s="1">
        <v>738722.13</v>
      </c>
      <c r="J2862" s="1">
        <v>47204.1</v>
      </c>
      <c r="K2862" s="1">
        <v>193887</v>
      </c>
      <c r="L2862" s="1">
        <v>7047559.5</v>
      </c>
      <c r="M2862" s="1">
        <v>4.5694999396800995E-2</v>
      </c>
      <c r="N2862" s="1">
        <v>0.65261191129684448</v>
      </c>
      <c r="O2862" s="1">
        <v>1.2102009728550911E-2</v>
      </c>
      <c r="P2862" s="1">
        <v>1.6655209064483643</v>
      </c>
      <c r="Q2862" s="1">
        <v>0</v>
      </c>
      <c r="R2862" s="1">
        <v>1.3557909987866879E-2</v>
      </c>
      <c r="S2862" s="1">
        <v>32</v>
      </c>
      <c r="T2862" s="1">
        <v>1</v>
      </c>
      <c r="U2862" s="1">
        <v>8027373</v>
      </c>
      <c r="V2862" s="1">
        <v>7.135491818189621E-2</v>
      </c>
      <c r="W2862" s="1">
        <v>0.89686822891235352</v>
      </c>
      <c r="X2862" s="1">
        <v>0.89686822891235352</v>
      </c>
    </row>
    <row r="2863" spans="1:24" x14ac:dyDescent="0.35">
      <c r="A2863" s="1">
        <v>330050</v>
      </c>
      <c r="B2863" s="1" t="s">
        <v>2346</v>
      </c>
      <c r="C2863" s="1">
        <v>106330703</v>
      </c>
      <c r="D2863" s="1">
        <v>50</v>
      </c>
      <c r="E2863" s="1" t="s">
        <v>2507</v>
      </c>
      <c r="F2863" s="1" t="s">
        <v>90</v>
      </c>
      <c r="G2863" s="1" t="s">
        <v>342</v>
      </c>
      <c r="H2863" s="1" t="s">
        <v>916</v>
      </c>
      <c r="I2863" s="1">
        <v>754780.43</v>
      </c>
      <c r="J2863" s="1">
        <v>45679.35</v>
      </c>
      <c r="K2863" s="1">
        <v>193887</v>
      </c>
      <c r="L2863" s="1">
        <v>7091107</v>
      </c>
      <c r="M2863" s="1">
        <v>4.3547499924898148E-2</v>
      </c>
      <c r="N2863" s="1">
        <v>0.61790895462036133</v>
      </c>
      <c r="O2863" s="1">
        <v>1.6058299690485001E-2</v>
      </c>
      <c r="P2863" s="1">
        <v>2.1737942695617676</v>
      </c>
      <c r="Q2863" s="1">
        <v>0</v>
      </c>
      <c r="R2863" s="1">
        <v>-1.5247500268742442E-3</v>
      </c>
      <c r="S2863" s="1">
        <v>33</v>
      </c>
      <c r="T2863" s="1">
        <v>1</v>
      </c>
      <c r="U2863" s="1">
        <v>8085454</v>
      </c>
      <c r="V2863" s="1">
        <v>5.8081049472093582E-2</v>
      </c>
      <c r="W2863" s="1">
        <v>0.72353684902191162</v>
      </c>
      <c r="X2863" s="1">
        <v>0.72353684902191162</v>
      </c>
    </row>
    <row r="2864" spans="1:24" x14ac:dyDescent="0.35">
      <c r="A2864" s="1">
        <v>340050</v>
      </c>
      <c r="B2864" s="1" t="s">
        <v>2347</v>
      </c>
      <c r="C2864" s="1">
        <v>106330703</v>
      </c>
      <c r="D2864" s="1">
        <v>50</v>
      </c>
      <c r="E2864" s="1" t="s">
        <v>2507</v>
      </c>
      <c r="F2864" s="1" t="s">
        <v>90</v>
      </c>
      <c r="G2864" s="1" t="s">
        <v>342</v>
      </c>
      <c r="H2864" s="1" t="s">
        <v>916</v>
      </c>
      <c r="I2864" s="1">
        <v>754761.27</v>
      </c>
      <c r="J2864" s="1">
        <v>48729.04</v>
      </c>
      <c r="K2864" s="1">
        <v>193887</v>
      </c>
      <c r="L2864" s="1">
        <v>7091104.5</v>
      </c>
      <c r="M2864" s="1">
        <v>-2.4999999368446879E-6</v>
      </c>
      <c r="N2864" s="1">
        <v>-3.5255427064839751E-5</v>
      </c>
      <c r="O2864" s="1">
        <v>-1.9159999283147044E-5</v>
      </c>
      <c r="P2864" s="1">
        <v>-2.5384866166859865E-3</v>
      </c>
      <c r="Q2864" s="1">
        <v>0</v>
      </c>
      <c r="R2864" s="1">
        <v>3.04969004355371E-3</v>
      </c>
      <c r="S2864" s="1">
        <v>34</v>
      </c>
      <c r="T2864" s="1">
        <v>1</v>
      </c>
      <c r="U2864" s="1">
        <v>8088482</v>
      </c>
      <c r="V2864" s="1">
        <v>3.0280300416052341E-3</v>
      </c>
      <c r="W2864" s="1">
        <v>3.7449967116117477E-2</v>
      </c>
      <c r="X2864" s="1">
        <v>3.7449967116117477E-2</v>
      </c>
    </row>
    <row r="2865" spans="1:24" x14ac:dyDescent="0.35">
      <c r="A2865" s="1">
        <v>350050</v>
      </c>
      <c r="B2865" s="1" t="s">
        <v>2348</v>
      </c>
      <c r="C2865" s="1">
        <v>106330703</v>
      </c>
      <c r="D2865" s="1">
        <v>50</v>
      </c>
      <c r="E2865" s="1" t="s">
        <v>2507</v>
      </c>
      <c r="F2865" s="1" t="s">
        <v>90</v>
      </c>
      <c r="G2865" s="1" t="s">
        <v>342</v>
      </c>
      <c r="H2865" s="1" t="s">
        <v>916</v>
      </c>
      <c r="I2865" s="1">
        <v>779060.58</v>
      </c>
      <c r="J2865" s="1">
        <v>48747</v>
      </c>
      <c r="K2865" s="1">
        <v>193887</v>
      </c>
      <c r="L2865" s="1">
        <v>7216780.5</v>
      </c>
      <c r="M2865" s="1">
        <v>0.12567600607872009</v>
      </c>
      <c r="N2865" s="1">
        <v>1.7723050117492676</v>
      </c>
      <c r="O2865" s="1">
        <v>2.4299310520291328E-2</v>
      </c>
      <c r="P2865" s="1">
        <v>3.2194695472717285</v>
      </c>
      <c r="Q2865" s="1">
        <v>0</v>
      </c>
      <c r="R2865" s="1">
        <v>1.7959999240702018E-5</v>
      </c>
      <c r="S2865" s="1">
        <v>35</v>
      </c>
      <c r="T2865" s="1">
        <v>1</v>
      </c>
      <c r="U2865" s="1">
        <v>8238475</v>
      </c>
      <c r="V2865" s="1">
        <v>0.14999327063560486</v>
      </c>
      <c r="W2865" s="1">
        <v>1.8544023036956787</v>
      </c>
      <c r="X2865" s="1">
        <v>1.8544023036956787</v>
      </c>
    </row>
    <row r="2866" spans="1:24" x14ac:dyDescent="0.35">
      <c r="A2866" s="1">
        <v>360050</v>
      </c>
      <c r="B2866" s="1" t="s">
        <v>2349</v>
      </c>
      <c r="C2866" s="1">
        <v>106330703</v>
      </c>
      <c r="D2866" s="1">
        <v>50</v>
      </c>
      <c r="E2866" s="1" t="s">
        <v>2507</v>
      </c>
      <c r="F2866" s="1" t="s">
        <v>90</v>
      </c>
      <c r="G2866" s="1" t="s">
        <v>342</v>
      </c>
      <c r="H2866" s="1" t="s">
        <v>916</v>
      </c>
      <c r="I2866" s="1">
        <v>818759.61</v>
      </c>
      <c r="J2866" s="1">
        <v>41778.629999999997</v>
      </c>
      <c r="K2866" s="1">
        <v>193887</v>
      </c>
      <c r="L2866" s="1">
        <v>7605374.5</v>
      </c>
      <c r="M2866" s="1">
        <v>0.38859400153160095</v>
      </c>
      <c r="N2866" s="1">
        <v>5.3845891952514648</v>
      </c>
      <c r="O2866" s="1">
        <v>3.9699029177427292E-2</v>
      </c>
      <c r="P2866" s="1">
        <v>5.0957565307617188</v>
      </c>
      <c r="Q2866" s="1">
        <v>0</v>
      </c>
      <c r="R2866" s="1">
        <v>-6.9683701731264591E-3</v>
      </c>
      <c r="S2866" s="1">
        <v>36</v>
      </c>
      <c r="T2866" s="1">
        <v>1</v>
      </c>
      <c r="U2866" s="1">
        <v>8659800</v>
      </c>
      <c r="V2866" s="1">
        <v>0.42132467031478882</v>
      </c>
      <c r="W2866" s="1">
        <v>5.1141138076782227</v>
      </c>
      <c r="X2866" s="1">
        <v>5.1141138076782227</v>
      </c>
    </row>
    <row r="2867" spans="1:24" x14ac:dyDescent="0.35">
      <c r="A2867" s="1">
        <v>370050</v>
      </c>
      <c r="B2867" s="1" t="s">
        <v>2350</v>
      </c>
      <c r="C2867" s="1">
        <v>106330703</v>
      </c>
      <c r="D2867" s="1">
        <v>50</v>
      </c>
      <c r="E2867" s="1" t="s">
        <v>2507</v>
      </c>
      <c r="F2867" s="1" t="s">
        <v>90</v>
      </c>
      <c r="G2867" s="1" t="s">
        <v>342</v>
      </c>
      <c r="H2867" s="1" t="s">
        <v>916</v>
      </c>
      <c r="I2867" s="1">
        <v>844598.79</v>
      </c>
      <c r="J2867" s="1">
        <v>58143.91</v>
      </c>
      <c r="K2867" s="1">
        <v>193887</v>
      </c>
      <c r="L2867" s="1">
        <v>7907285</v>
      </c>
      <c r="M2867" s="1">
        <v>0.30191048979759216</v>
      </c>
      <c r="N2867" s="1">
        <v>3.9696993827819824</v>
      </c>
      <c r="O2867" s="1">
        <v>2.5839179754257202E-2</v>
      </c>
      <c r="P2867" s="1">
        <v>3.1558933258056641</v>
      </c>
      <c r="Q2867" s="1">
        <v>0</v>
      </c>
      <c r="R2867" s="1">
        <v>1.6365280374884605E-2</v>
      </c>
      <c r="S2867" s="1">
        <v>37</v>
      </c>
      <c r="T2867" s="1">
        <v>1</v>
      </c>
      <c r="U2867" s="1">
        <v>9003915</v>
      </c>
      <c r="V2867" s="1">
        <v>0.34411495923995972</v>
      </c>
      <c r="W2867" s="1">
        <v>3.9737060070037842</v>
      </c>
      <c r="X2867" s="1">
        <v>3.9737060070037842</v>
      </c>
    </row>
    <row r="2868" spans="1:24" x14ac:dyDescent="0.35">
      <c r="A2868" s="1">
        <v>380050</v>
      </c>
      <c r="B2868" s="1" t="s">
        <v>2351</v>
      </c>
      <c r="C2868" s="1">
        <v>106330703</v>
      </c>
      <c r="D2868" s="1">
        <v>50</v>
      </c>
      <c r="E2868" s="1" t="s">
        <v>2507</v>
      </c>
      <c r="F2868" s="1" t="s">
        <v>90</v>
      </c>
      <c r="G2868" s="1" t="s">
        <v>342</v>
      </c>
      <c r="H2868" s="1" t="s">
        <v>916</v>
      </c>
      <c r="I2868" s="1">
        <v>870447</v>
      </c>
      <c r="J2868" s="1">
        <v>65165</v>
      </c>
      <c r="K2868" s="1">
        <v>502883.3125</v>
      </c>
      <c r="L2868" s="1">
        <v>8022239</v>
      </c>
      <c r="M2868" s="1">
        <v>0.11495400220155716</v>
      </c>
      <c r="N2868" s="1">
        <v>1.4537733793258667</v>
      </c>
      <c r="O2868" s="1">
        <v>2.5848209857940674E-2</v>
      </c>
      <c r="P2868" s="1">
        <v>3.0604128837585449</v>
      </c>
      <c r="Q2868" s="1">
        <v>0.30899631977081299</v>
      </c>
      <c r="R2868" s="1">
        <v>7.0210900157690048E-3</v>
      </c>
      <c r="S2868" s="1">
        <v>38</v>
      </c>
      <c r="T2868" s="1">
        <v>1</v>
      </c>
      <c r="U2868" s="1">
        <v>9460734</v>
      </c>
      <c r="V2868" s="1">
        <v>0.45681962370872498</v>
      </c>
      <c r="W2868" s="1">
        <v>5.0735597610473633</v>
      </c>
      <c r="X2868" s="1">
        <v>5.0735597610473633</v>
      </c>
    </row>
    <row r="2869" spans="1:24" x14ac:dyDescent="0.35">
      <c r="A2869" s="1">
        <v>390050</v>
      </c>
      <c r="B2869" s="1" t="s">
        <v>2352</v>
      </c>
      <c r="C2869" s="1">
        <v>106330703</v>
      </c>
      <c r="D2869" s="1">
        <v>50</v>
      </c>
      <c r="E2869" s="1" t="s">
        <v>2507</v>
      </c>
      <c r="F2869" s="1" t="s">
        <v>90</v>
      </c>
      <c r="G2869" s="1" t="s">
        <v>342</v>
      </c>
      <c r="H2869" s="1" t="s">
        <v>916</v>
      </c>
      <c r="I2869" s="1">
        <v>882028</v>
      </c>
      <c r="J2869" s="1">
        <v>102631</v>
      </c>
      <c r="K2869" s="1">
        <v>1010819.1875</v>
      </c>
      <c r="L2869" s="1">
        <v>8066335</v>
      </c>
      <c r="M2869" s="1">
        <v>4.4096000492572784E-2</v>
      </c>
      <c r="N2869" s="1">
        <v>0.54967200756072998</v>
      </c>
      <c r="O2869" s="1">
        <v>1.1580999940633774E-2</v>
      </c>
      <c r="P2869" s="1">
        <v>1.3304657936096191</v>
      </c>
      <c r="Q2869" s="1">
        <v>0.50793588161468506</v>
      </c>
      <c r="R2869" s="1">
        <v>3.7466000765562057E-2</v>
      </c>
      <c r="S2869" s="1">
        <v>39</v>
      </c>
      <c r="T2869" s="1">
        <v>1</v>
      </c>
      <c r="U2869" s="1">
        <v>10061813</v>
      </c>
      <c r="V2869" s="1">
        <v>0.60107886791229248</v>
      </c>
      <c r="W2869" s="1">
        <v>6.3534078598022461</v>
      </c>
      <c r="X2869" s="1">
        <v>6.3534078598022461</v>
      </c>
    </row>
    <row r="2870" spans="1:24" x14ac:dyDescent="0.35">
      <c r="A2870" s="1">
        <v>400050</v>
      </c>
      <c r="B2870" s="1" t="s">
        <v>2353</v>
      </c>
      <c r="C2870" s="1">
        <v>106330703</v>
      </c>
      <c r="D2870" s="1">
        <v>50</v>
      </c>
      <c r="E2870" s="1" t="s">
        <v>2507</v>
      </c>
      <c r="F2870" s="1" t="s">
        <v>90</v>
      </c>
      <c r="G2870" s="1" t="s">
        <v>342</v>
      </c>
      <c r="H2870" s="1" t="s">
        <v>916</v>
      </c>
      <c r="S2870" s="1">
        <v>40</v>
      </c>
      <c r="T2870" s="1">
        <v>1</v>
      </c>
      <c r="U2870" s="1">
        <v>0</v>
      </c>
      <c r="V2870" s="1">
        <v>0</v>
      </c>
      <c r="W2870" s="1">
        <v>-100</v>
      </c>
      <c r="X2870" s="1">
        <v>-100</v>
      </c>
    </row>
    <row r="2871" spans="1:24" x14ac:dyDescent="0.35">
      <c r="A2871" s="1">
        <v>410050</v>
      </c>
      <c r="B2871" s="1" t="s">
        <v>2354</v>
      </c>
      <c r="C2871" s="1">
        <v>106330703</v>
      </c>
      <c r="D2871" s="1">
        <v>50</v>
      </c>
      <c r="E2871" s="1" t="s">
        <v>2507</v>
      </c>
      <c r="F2871" s="1" t="s">
        <v>90</v>
      </c>
      <c r="G2871" s="1" t="s">
        <v>342</v>
      </c>
      <c r="H2871" s="1" t="s">
        <v>916</v>
      </c>
      <c r="S2871" s="1">
        <v>41</v>
      </c>
      <c r="T2871" s="1">
        <v>1</v>
      </c>
      <c r="U2871" s="1">
        <v>0</v>
      </c>
      <c r="V2871" s="1">
        <v>0</v>
      </c>
    </row>
    <row r="2872" spans="1:24" x14ac:dyDescent="0.35">
      <c r="A2872" s="1">
        <v>420050</v>
      </c>
      <c r="B2872" s="1" t="s">
        <v>2355</v>
      </c>
      <c r="C2872" s="1">
        <v>106330703</v>
      </c>
      <c r="D2872" s="1">
        <v>50</v>
      </c>
      <c r="E2872" s="1" t="s">
        <v>2507</v>
      </c>
      <c r="F2872" s="1" t="s">
        <v>90</v>
      </c>
      <c r="G2872" s="1" t="s">
        <v>342</v>
      </c>
      <c r="H2872" s="1" t="s">
        <v>916</v>
      </c>
      <c r="S2872" s="1">
        <v>42</v>
      </c>
      <c r="T2872" s="1">
        <v>1</v>
      </c>
      <c r="U2872" s="1">
        <v>0</v>
      </c>
      <c r="V2872" s="1">
        <v>0</v>
      </c>
    </row>
    <row r="2873" spans="1:24" x14ac:dyDescent="0.35">
      <c r="A2873" s="1">
        <v>430050</v>
      </c>
      <c r="B2873" s="1" t="s">
        <v>2356</v>
      </c>
      <c r="C2873" s="1">
        <v>106330703</v>
      </c>
      <c r="D2873" s="1">
        <v>50</v>
      </c>
      <c r="E2873" s="1" t="s">
        <v>2507</v>
      </c>
      <c r="F2873" s="1" t="s">
        <v>90</v>
      </c>
      <c r="G2873" s="1" t="s">
        <v>342</v>
      </c>
      <c r="H2873" s="1" t="s">
        <v>916</v>
      </c>
      <c r="S2873" s="1">
        <v>43</v>
      </c>
      <c r="T2873" s="1">
        <v>1</v>
      </c>
      <c r="U2873" s="1">
        <v>0</v>
      </c>
      <c r="V2873" s="1">
        <v>0</v>
      </c>
    </row>
    <row r="2874" spans="1:24" x14ac:dyDescent="0.35">
      <c r="A2874" s="1">
        <v>440050</v>
      </c>
      <c r="B2874" s="1" t="s">
        <v>2357</v>
      </c>
      <c r="C2874" s="1">
        <v>106330703</v>
      </c>
      <c r="D2874" s="1">
        <v>50</v>
      </c>
      <c r="E2874" s="1" t="s">
        <v>2507</v>
      </c>
      <c r="F2874" s="1" t="s">
        <v>90</v>
      </c>
      <c r="G2874" s="1" t="s">
        <v>342</v>
      </c>
      <c r="H2874" s="1" t="s">
        <v>916</v>
      </c>
      <c r="S2874" s="1">
        <v>44</v>
      </c>
      <c r="T2874" s="1">
        <v>1</v>
      </c>
      <c r="U2874" s="1">
        <v>0</v>
      </c>
      <c r="V2874" s="1">
        <v>0</v>
      </c>
    </row>
    <row r="2875" spans="1:24" x14ac:dyDescent="0.35">
      <c r="A2875" s="1">
        <v>450050</v>
      </c>
      <c r="B2875" s="1" t="s">
        <v>2358</v>
      </c>
      <c r="C2875" s="1">
        <v>106330703</v>
      </c>
      <c r="D2875" s="1">
        <v>50</v>
      </c>
      <c r="E2875" s="1" t="s">
        <v>2507</v>
      </c>
      <c r="F2875" s="1" t="s">
        <v>90</v>
      </c>
      <c r="G2875" s="1" t="s">
        <v>342</v>
      </c>
      <c r="H2875" s="1" t="s">
        <v>916</v>
      </c>
      <c r="S2875" s="1">
        <v>45</v>
      </c>
      <c r="T2875" s="1">
        <v>1</v>
      </c>
      <c r="U2875" s="1">
        <v>0</v>
      </c>
      <c r="V2875" s="1">
        <v>0</v>
      </c>
    </row>
    <row r="2876" spans="1:24" x14ac:dyDescent="0.35">
      <c r="A2876" s="1">
        <v>460050</v>
      </c>
      <c r="B2876" s="1" t="s">
        <v>2359</v>
      </c>
      <c r="C2876" s="1">
        <v>106330703</v>
      </c>
      <c r="D2876" s="1">
        <v>50</v>
      </c>
      <c r="E2876" s="1" t="s">
        <v>2507</v>
      </c>
      <c r="F2876" s="1" t="s">
        <v>90</v>
      </c>
      <c r="G2876" s="1" t="s">
        <v>342</v>
      </c>
      <c r="H2876" s="1" t="s">
        <v>916</v>
      </c>
      <c r="S2876" s="1">
        <v>46</v>
      </c>
      <c r="T2876" s="1">
        <v>1</v>
      </c>
      <c r="U2876" s="1">
        <v>0</v>
      </c>
      <c r="V2876" s="1">
        <v>0</v>
      </c>
    </row>
    <row r="2877" spans="1:24" x14ac:dyDescent="0.35">
      <c r="A2877" s="1">
        <v>470050</v>
      </c>
      <c r="B2877" s="1" t="s">
        <v>2360</v>
      </c>
      <c r="C2877" s="1">
        <v>106330703</v>
      </c>
      <c r="D2877" s="1">
        <v>50</v>
      </c>
      <c r="E2877" s="1" t="s">
        <v>2507</v>
      </c>
      <c r="F2877" s="1" t="s">
        <v>90</v>
      </c>
      <c r="G2877" s="1" t="s">
        <v>342</v>
      </c>
      <c r="H2877" s="1" t="s">
        <v>916</v>
      </c>
      <c r="S2877" s="1">
        <v>47</v>
      </c>
      <c r="T2877" s="1">
        <v>1</v>
      </c>
      <c r="U2877" s="1">
        <v>0</v>
      </c>
      <c r="V2877" s="1">
        <v>0</v>
      </c>
    </row>
    <row r="2878" spans="1:24" x14ac:dyDescent="0.35">
      <c r="A2878" s="1">
        <v>480050</v>
      </c>
      <c r="B2878" s="1" t="s">
        <v>2361</v>
      </c>
      <c r="C2878" s="1">
        <v>106330703</v>
      </c>
      <c r="D2878" s="1">
        <v>50</v>
      </c>
      <c r="E2878" s="1" t="s">
        <v>2507</v>
      </c>
      <c r="F2878" s="1" t="s">
        <v>90</v>
      </c>
      <c r="G2878" s="1" t="s">
        <v>342</v>
      </c>
      <c r="H2878" s="1" t="s">
        <v>916</v>
      </c>
      <c r="S2878" s="1">
        <v>48</v>
      </c>
      <c r="T2878" s="1">
        <v>1</v>
      </c>
      <c r="U2878" s="1">
        <v>0</v>
      </c>
      <c r="V2878" s="1">
        <v>0</v>
      </c>
    </row>
    <row r="2879" spans="1:24" x14ac:dyDescent="0.35">
      <c r="A2879" s="1">
        <v>290051</v>
      </c>
      <c r="B2879" s="1" t="s">
        <v>2341</v>
      </c>
      <c r="C2879" s="1">
        <v>106330803</v>
      </c>
      <c r="D2879" s="1">
        <v>51</v>
      </c>
      <c r="E2879" s="1" t="s">
        <v>2508</v>
      </c>
      <c r="F2879" s="1" t="s">
        <v>90</v>
      </c>
      <c r="G2879" s="1" t="s">
        <v>342</v>
      </c>
      <c r="H2879" s="1" t="s">
        <v>916</v>
      </c>
      <c r="I2879" s="1">
        <v>1150532.8400000001</v>
      </c>
      <c r="K2879" s="1">
        <v>295869</v>
      </c>
      <c r="L2879" s="1">
        <v>8790252</v>
      </c>
      <c r="S2879" s="1">
        <v>29</v>
      </c>
      <c r="T2879" s="1">
        <v>1</v>
      </c>
      <c r="U2879" s="1">
        <v>10236654</v>
      </c>
      <c r="V2879" s="1">
        <v>0</v>
      </c>
    </row>
    <row r="2880" spans="1:24" x14ac:dyDescent="0.35">
      <c r="A2880" s="1">
        <v>300051</v>
      </c>
      <c r="B2880" s="1" t="s">
        <v>2343</v>
      </c>
      <c r="C2880" s="1">
        <v>106330803</v>
      </c>
      <c r="D2880" s="1">
        <v>51</v>
      </c>
      <c r="E2880" s="1" t="s">
        <v>2508</v>
      </c>
      <c r="F2880" s="1" t="s">
        <v>90</v>
      </c>
      <c r="G2880" s="1" t="s">
        <v>342</v>
      </c>
      <c r="H2880" s="1" t="s">
        <v>916</v>
      </c>
      <c r="I2880" s="1">
        <v>1167108.8</v>
      </c>
      <c r="K2880" s="1">
        <v>295869</v>
      </c>
      <c r="L2880" s="1">
        <v>8956347</v>
      </c>
      <c r="M2880" s="1">
        <v>0.16609500348567963</v>
      </c>
      <c r="N2880" s="1">
        <v>1.8895362615585327</v>
      </c>
      <c r="O2880" s="1">
        <v>1.657596044242382E-2</v>
      </c>
      <c r="P2880" s="1">
        <v>1.4407203197479248</v>
      </c>
      <c r="Q2880" s="1">
        <v>0</v>
      </c>
      <c r="S2880" s="1">
        <v>30</v>
      </c>
      <c r="T2880" s="1">
        <v>1</v>
      </c>
      <c r="U2880" s="1">
        <v>10419325</v>
      </c>
      <c r="V2880" s="1">
        <v>0.1826709657907486</v>
      </c>
      <c r="W2880" s="1">
        <v>1.7844796180725098</v>
      </c>
      <c r="X2880" s="1">
        <v>1.7844796180725098</v>
      </c>
    </row>
    <row r="2881" spans="1:24" x14ac:dyDescent="0.35">
      <c r="A2881" s="1">
        <v>310051</v>
      </c>
      <c r="B2881" s="1" t="s">
        <v>2344</v>
      </c>
      <c r="C2881" s="1">
        <v>106330803</v>
      </c>
      <c r="D2881" s="1">
        <v>51</v>
      </c>
      <c r="E2881" s="1" t="s">
        <v>2508</v>
      </c>
      <c r="F2881" s="1" t="s">
        <v>90</v>
      </c>
      <c r="G2881" s="1" t="s">
        <v>342</v>
      </c>
      <c r="H2881" s="1" t="s">
        <v>916</v>
      </c>
      <c r="I2881" s="1">
        <v>1175642.6399999999</v>
      </c>
      <c r="K2881" s="1">
        <v>295869</v>
      </c>
      <c r="L2881" s="1">
        <v>9036473</v>
      </c>
      <c r="M2881" s="1">
        <v>8.0126002430915833E-2</v>
      </c>
      <c r="N2881" s="1">
        <v>0.89462810754776001</v>
      </c>
      <c r="O2881" s="1">
        <v>8.5338400676846504E-3</v>
      </c>
      <c r="P2881" s="1">
        <v>0.73119491338729858</v>
      </c>
      <c r="Q2881" s="1">
        <v>0</v>
      </c>
      <c r="S2881" s="1">
        <v>31</v>
      </c>
      <c r="T2881" s="1">
        <v>1</v>
      </c>
      <c r="U2881" s="1">
        <v>10507985</v>
      </c>
      <c r="V2881" s="1">
        <v>8.8659845292568207E-2</v>
      </c>
      <c r="W2881" s="1">
        <v>0.85091882944107056</v>
      </c>
      <c r="X2881" s="1">
        <v>0.85091882944107056</v>
      </c>
    </row>
    <row r="2882" spans="1:24" x14ac:dyDescent="0.35">
      <c r="A2882" s="1">
        <v>320051</v>
      </c>
      <c r="B2882" s="1" t="s">
        <v>2345</v>
      </c>
      <c r="C2882" s="1">
        <v>106330803</v>
      </c>
      <c r="D2882" s="1">
        <v>51</v>
      </c>
      <c r="E2882" s="1" t="s">
        <v>2508</v>
      </c>
      <c r="F2882" s="1" t="s">
        <v>90</v>
      </c>
      <c r="G2882" s="1" t="s">
        <v>342</v>
      </c>
      <c r="H2882" s="1" t="s">
        <v>916</v>
      </c>
      <c r="I2882" s="1">
        <v>1191415.1399999999</v>
      </c>
      <c r="K2882" s="1">
        <v>295869</v>
      </c>
      <c r="L2882" s="1">
        <v>9066629</v>
      </c>
      <c r="M2882" s="1">
        <v>3.0155999585986137E-2</v>
      </c>
      <c r="N2882" s="1">
        <v>0.33371427655220032</v>
      </c>
      <c r="O2882" s="1">
        <v>1.5772499144077301E-2</v>
      </c>
      <c r="P2882" s="1">
        <v>1.341606616973877</v>
      </c>
      <c r="Q2882" s="1">
        <v>0</v>
      </c>
      <c r="S2882" s="1">
        <v>32</v>
      </c>
      <c r="T2882" s="1">
        <v>1</v>
      </c>
      <c r="U2882" s="1">
        <v>10553913</v>
      </c>
      <c r="V2882" s="1">
        <v>4.5928500592708588E-2</v>
      </c>
      <c r="W2882" s="1">
        <v>0.43707713484764099</v>
      </c>
      <c r="X2882" s="1">
        <v>0.43707713484764099</v>
      </c>
    </row>
    <row r="2883" spans="1:24" x14ac:dyDescent="0.35">
      <c r="A2883" s="1">
        <v>330051</v>
      </c>
      <c r="B2883" s="1" t="s">
        <v>2346</v>
      </c>
      <c r="C2883" s="1">
        <v>106330803</v>
      </c>
      <c r="D2883" s="1">
        <v>51</v>
      </c>
      <c r="E2883" s="1" t="s">
        <v>2508</v>
      </c>
      <c r="F2883" s="1" t="s">
        <v>90</v>
      </c>
      <c r="G2883" s="1" t="s">
        <v>342</v>
      </c>
      <c r="H2883" s="1" t="s">
        <v>916</v>
      </c>
      <c r="I2883" s="1">
        <v>1221831.3700000001</v>
      </c>
      <c r="K2883" s="1">
        <v>295869</v>
      </c>
      <c r="L2883" s="1">
        <v>9181633</v>
      </c>
      <c r="M2883" s="1">
        <v>0.11500400304794312</v>
      </c>
      <c r="N2883" s="1">
        <v>1.2684317827224731</v>
      </c>
      <c r="O2883" s="1">
        <v>3.0416229739785194E-2</v>
      </c>
      <c r="P2883" s="1">
        <v>2.5529496669769287</v>
      </c>
      <c r="Q2883" s="1">
        <v>0</v>
      </c>
      <c r="S2883" s="1">
        <v>33</v>
      </c>
      <c r="T2883" s="1">
        <v>1</v>
      </c>
      <c r="U2883" s="1">
        <v>10699333</v>
      </c>
      <c r="V2883" s="1">
        <v>0.14542023837566376</v>
      </c>
      <c r="W2883" s="1">
        <v>1.3778775930404663</v>
      </c>
      <c r="X2883" s="1">
        <v>1.3778775930404663</v>
      </c>
    </row>
    <row r="2884" spans="1:24" x14ac:dyDescent="0.35">
      <c r="A2884" s="1">
        <v>340051</v>
      </c>
      <c r="B2884" s="1" t="s">
        <v>2347</v>
      </c>
      <c r="C2884" s="1">
        <v>106330803</v>
      </c>
      <c r="D2884" s="1">
        <v>51</v>
      </c>
      <c r="E2884" s="1" t="s">
        <v>2508</v>
      </c>
      <c r="F2884" s="1" t="s">
        <v>90</v>
      </c>
      <c r="G2884" s="1" t="s">
        <v>342</v>
      </c>
      <c r="H2884" s="1" t="s">
        <v>916</v>
      </c>
      <c r="I2884" s="1">
        <v>1221793.28</v>
      </c>
      <c r="K2884" s="1">
        <v>295869</v>
      </c>
      <c r="L2884" s="1">
        <v>9181628</v>
      </c>
      <c r="M2884" s="1">
        <v>-4.9999998736893758E-6</v>
      </c>
      <c r="N2884" s="1">
        <v>-5.4456544603453949E-5</v>
      </c>
      <c r="O2884" s="1">
        <v>-3.8089998270152137E-5</v>
      </c>
      <c r="P2884" s="1">
        <v>-3.1174514442682266E-3</v>
      </c>
      <c r="Q2884" s="1">
        <v>0</v>
      </c>
      <c r="S2884" s="1">
        <v>34</v>
      </c>
      <c r="T2884" s="1">
        <v>1</v>
      </c>
      <c r="U2884" s="1">
        <v>10699290</v>
      </c>
      <c r="V2884" s="1">
        <v>-4.3089996324852109E-5</v>
      </c>
      <c r="W2884" s="1">
        <v>-4.0189421270042658E-4</v>
      </c>
      <c r="X2884" s="1">
        <v>-4.0189421270042658E-4</v>
      </c>
    </row>
    <row r="2885" spans="1:24" x14ac:dyDescent="0.35">
      <c r="A2885" s="1">
        <v>350051</v>
      </c>
      <c r="B2885" s="1" t="s">
        <v>2348</v>
      </c>
      <c r="C2885" s="1">
        <v>106330803</v>
      </c>
      <c r="D2885" s="1">
        <v>51</v>
      </c>
      <c r="E2885" s="1" t="s">
        <v>2508</v>
      </c>
      <c r="F2885" s="1" t="s">
        <v>90</v>
      </c>
      <c r="G2885" s="1" t="s">
        <v>342</v>
      </c>
      <c r="H2885" s="1" t="s">
        <v>916</v>
      </c>
      <c r="I2885" s="1">
        <v>1258818.46</v>
      </c>
      <c r="K2885" s="1">
        <v>295869</v>
      </c>
      <c r="L2885" s="1">
        <v>9382559</v>
      </c>
      <c r="M2885" s="1">
        <v>0.20093099772930145</v>
      </c>
      <c r="N2885" s="1">
        <v>2.1884026527404785</v>
      </c>
      <c r="O2885" s="1">
        <v>3.7025179713964462E-2</v>
      </c>
      <c r="P2885" s="1">
        <v>3.0303964614868164</v>
      </c>
      <c r="Q2885" s="1">
        <v>0</v>
      </c>
      <c r="S2885" s="1">
        <v>35</v>
      </c>
      <c r="T2885" s="1">
        <v>1</v>
      </c>
      <c r="U2885" s="1">
        <v>10937246</v>
      </c>
      <c r="V2885" s="1">
        <v>0.23795618116855621</v>
      </c>
      <c r="W2885" s="1">
        <v>2.2240355014801025</v>
      </c>
      <c r="X2885" s="1">
        <v>2.2240355014801025</v>
      </c>
    </row>
    <row r="2886" spans="1:24" x14ac:dyDescent="0.35">
      <c r="A2886" s="1">
        <v>360051</v>
      </c>
      <c r="B2886" s="1" t="s">
        <v>2349</v>
      </c>
      <c r="C2886" s="1">
        <v>106330803</v>
      </c>
      <c r="D2886" s="1">
        <v>51</v>
      </c>
      <c r="E2886" s="1" t="s">
        <v>2508</v>
      </c>
      <c r="F2886" s="1" t="s">
        <v>90</v>
      </c>
      <c r="G2886" s="1" t="s">
        <v>342</v>
      </c>
      <c r="H2886" s="1" t="s">
        <v>916</v>
      </c>
      <c r="I2886" s="1">
        <v>1333032.94</v>
      </c>
      <c r="K2886" s="1">
        <v>295869</v>
      </c>
      <c r="L2886" s="1">
        <v>9752844</v>
      </c>
      <c r="M2886" s="1">
        <v>0.37028500437736511</v>
      </c>
      <c r="N2886" s="1">
        <v>3.9465246200561523</v>
      </c>
      <c r="O2886" s="1">
        <v>7.4214480817317963E-2</v>
      </c>
      <c r="P2886" s="1">
        <v>5.895566463470459</v>
      </c>
      <c r="Q2886" s="1">
        <v>0</v>
      </c>
      <c r="S2886" s="1">
        <v>36</v>
      </c>
      <c r="T2886" s="1">
        <v>1</v>
      </c>
      <c r="U2886" s="1">
        <v>11381746</v>
      </c>
      <c r="V2886" s="1">
        <v>0.44449949264526367</v>
      </c>
      <c r="W2886" s="1">
        <v>4.0640945434570313</v>
      </c>
      <c r="X2886" s="1">
        <v>4.0640945434570313</v>
      </c>
    </row>
    <row r="2887" spans="1:24" x14ac:dyDescent="0.35">
      <c r="A2887" s="1">
        <v>370051</v>
      </c>
      <c r="B2887" s="1" t="s">
        <v>2350</v>
      </c>
      <c r="C2887" s="1">
        <v>106330803</v>
      </c>
      <c r="D2887" s="1">
        <v>51</v>
      </c>
      <c r="E2887" s="1" t="s">
        <v>2508</v>
      </c>
      <c r="F2887" s="1" t="s">
        <v>90</v>
      </c>
      <c r="G2887" s="1" t="s">
        <v>342</v>
      </c>
      <c r="H2887" s="1" t="s">
        <v>916</v>
      </c>
      <c r="I2887" s="1">
        <v>1367334.26</v>
      </c>
      <c r="K2887" s="1">
        <v>295869</v>
      </c>
      <c r="L2887" s="1">
        <v>10276933</v>
      </c>
      <c r="M2887" s="1">
        <v>0.52408897876739502</v>
      </c>
      <c r="N2887" s="1">
        <v>5.3737044334411621</v>
      </c>
      <c r="O2887" s="1">
        <v>3.4301318228244781E-2</v>
      </c>
      <c r="P2887" s="1">
        <v>2.573178768157959</v>
      </c>
      <c r="Q2887" s="1">
        <v>0</v>
      </c>
      <c r="S2887" s="1">
        <v>37</v>
      </c>
      <c r="T2887" s="1">
        <v>1</v>
      </c>
      <c r="U2887" s="1">
        <v>11940136</v>
      </c>
      <c r="V2887" s="1">
        <v>0.55839031934738159</v>
      </c>
      <c r="W2887" s="1">
        <v>4.9060134887695313</v>
      </c>
      <c r="X2887" s="1">
        <v>4.9060134887695313</v>
      </c>
    </row>
    <row r="2888" spans="1:24" x14ac:dyDescent="0.35">
      <c r="A2888" s="1">
        <v>380051</v>
      </c>
      <c r="B2888" s="1" t="s">
        <v>2351</v>
      </c>
      <c r="C2888" s="1">
        <v>106330803</v>
      </c>
      <c r="D2888" s="1">
        <v>51</v>
      </c>
      <c r="E2888" s="1" t="s">
        <v>2508</v>
      </c>
      <c r="F2888" s="1" t="s">
        <v>90</v>
      </c>
      <c r="G2888" s="1" t="s">
        <v>342</v>
      </c>
      <c r="H2888" s="1" t="s">
        <v>916</v>
      </c>
      <c r="I2888" s="1">
        <v>1424223</v>
      </c>
      <c r="K2888" s="1">
        <v>1019878.8125</v>
      </c>
      <c r="L2888" s="1">
        <v>10455953</v>
      </c>
      <c r="M2888" s="1">
        <v>0.17902000248432159</v>
      </c>
      <c r="N2888" s="1">
        <v>1.7419594526290894</v>
      </c>
      <c r="O2888" s="1">
        <v>5.6888740509748459E-2</v>
      </c>
      <c r="P2888" s="1">
        <v>4.1605582237243652</v>
      </c>
      <c r="Q2888" s="1">
        <v>0.72400981187820435</v>
      </c>
      <c r="S2888" s="1">
        <v>38</v>
      </c>
      <c r="T2888" s="1">
        <v>1</v>
      </c>
      <c r="U2888" s="1">
        <v>12900055</v>
      </c>
      <c r="V2888" s="1">
        <v>0.9599185585975647</v>
      </c>
      <c r="W2888" s="1">
        <v>8.0394306182861328</v>
      </c>
      <c r="X2888" s="1">
        <v>8.0394306182861328</v>
      </c>
    </row>
    <row r="2889" spans="1:24" x14ac:dyDescent="0.35">
      <c r="A2889" s="1">
        <v>390051</v>
      </c>
      <c r="B2889" s="1" t="s">
        <v>2352</v>
      </c>
      <c r="C2889" s="1">
        <v>106330803</v>
      </c>
      <c r="D2889" s="1">
        <v>51</v>
      </c>
      <c r="E2889" s="1" t="s">
        <v>2508</v>
      </c>
      <c r="F2889" s="1" t="s">
        <v>90</v>
      </c>
      <c r="G2889" s="1" t="s">
        <v>342</v>
      </c>
      <c r="H2889" s="1" t="s">
        <v>916</v>
      </c>
      <c r="I2889" s="1">
        <v>1434168</v>
      </c>
      <c r="K2889" s="1">
        <v>1896645.125</v>
      </c>
      <c r="L2889" s="1">
        <v>10519897</v>
      </c>
      <c r="M2889" s="1">
        <v>6.3943997025489807E-2</v>
      </c>
      <c r="N2889" s="1">
        <v>0.61155593395233154</v>
      </c>
      <c r="O2889" s="1">
        <v>9.9449995905160904E-3</v>
      </c>
      <c r="P2889" s="1">
        <v>0.69827550649642944</v>
      </c>
      <c r="Q2889" s="1">
        <v>0.87676632404327393</v>
      </c>
      <c r="S2889" s="1">
        <v>39</v>
      </c>
      <c r="T2889" s="1">
        <v>1</v>
      </c>
      <c r="U2889" s="1">
        <v>13850710</v>
      </c>
      <c r="V2889" s="1">
        <v>0.95065528154373169</v>
      </c>
      <c r="W2889" s="1">
        <v>7.369387149810791</v>
      </c>
      <c r="X2889" s="1">
        <v>7.369387149810791</v>
      </c>
    </row>
    <row r="2890" spans="1:24" x14ac:dyDescent="0.35">
      <c r="A2890" s="1">
        <v>400051</v>
      </c>
      <c r="B2890" s="1" t="s">
        <v>2353</v>
      </c>
      <c r="C2890" s="1">
        <v>106330803</v>
      </c>
      <c r="D2890" s="1">
        <v>51</v>
      </c>
      <c r="E2890" s="1" t="s">
        <v>2508</v>
      </c>
      <c r="F2890" s="1" t="s">
        <v>90</v>
      </c>
      <c r="G2890" s="1" t="s">
        <v>342</v>
      </c>
      <c r="H2890" s="1" t="s">
        <v>916</v>
      </c>
      <c r="S2890" s="1">
        <v>40</v>
      </c>
      <c r="T2890" s="1">
        <v>1</v>
      </c>
      <c r="U2890" s="1">
        <v>0</v>
      </c>
      <c r="V2890" s="1">
        <v>0</v>
      </c>
      <c r="W2890" s="1">
        <v>-100</v>
      </c>
      <c r="X2890" s="1">
        <v>-100</v>
      </c>
    </row>
    <row r="2891" spans="1:24" x14ac:dyDescent="0.35">
      <c r="A2891" s="1">
        <v>410051</v>
      </c>
      <c r="B2891" s="1" t="s">
        <v>2354</v>
      </c>
      <c r="C2891" s="1">
        <v>106330803</v>
      </c>
      <c r="D2891" s="1">
        <v>51</v>
      </c>
      <c r="E2891" s="1" t="s">
        <v>2508</v>
      </c>
      <c r="F2891" s="1" t="s">
        <v>90</v>
      </c>
      <c r="G2891" s="1" t="s">
        <v>342</v>
      </c>
      <c r="H2891" s="1" t="s">
        <v>916</v>
      </c>
      <c r="S2891" s="1">
        <v>41</v>
      </c>
      <c r="T2891" s="1">
        <v>1</v>
      </c>
      <c r="U2891" s="1">
        <v>0</v>
      </c>
      <c r="V2891" s="1">
        <v>0</v>
      </c>
    </row>
    <row r="2892" spans="1:24" x14ac:dyDescent="0.35">
      <c r="A2892" s="1">
        <v>420051</v>
      </c>
      <c r="B2892" s="1" t="s">
        <v>2355</v>
      </c>
      <c r="C2892" s="1">
        <v>106330803</v>
      </c>
      <c r="D2892" s="1">
        <v>51</v>
      </c>
      <c r="E2892" s="1" t="s">
        <v>2508</v>
      </c>
      <c r="F2892" s="1" t="s">
        <v>90</v>
      </c>
      <c r="G2892" s="1" t="s">
        <v>342</v>
      </c>
      <c r="H2892" s="1" t="s">
        <v>916</v>
      </c>
      <c r="S2892" s="1">
        <v>42</v>
      </c>
      <c r="T2892" s="1">
        <v>1</v>
      </c>
      <c r="U2892" s="1">
        <v>0</v>
      </c>
      <c r="V2892" s="1">
        <v>0</v>
      </c>
    </row>
    <row r="2893" spans="1:24" x14ac:dyDescent="0.35">
      <c r="A2893" s="1">
        <v>430051</v>
      </c>
      <c r="B2893" s="1" t="s">
        <v>2356</v>
      </c>
      <c r="C2893" s="1">
        <v>106330803</v>
      </c>
      <c r="D2893" s="1">
        <v>51</v>
      </c>
      <c r="E2893" s="1" t="s">
        <v>2508</v>
      </c>
      <c r="F2893" s="1" t="s">
        <v>90</v>
      </c>
      <c r="G2893" s="1" t="s">
        <v>342</v>
      </c>
      <c r="H2893" s="1" t="s">
        <v>916</v>
      </c>
      <c r="S2893" s="1">
        <v>43</v>
      </c>
      <c r="T2893" s="1">
        <v>1</v>
      </c>
      <c r="U2893" s="1">
        <v>0</v>
      </c>
      <c r="V2893" s="1">
        <v>0</v>
      </c>
    </row>
    <row r="2894" spans="1:24" x14ac:dyDescent="0.35">
      <c r="A2894" s="1">
        <v>440051</v>
      </c>
      <c r="B2894" s="1" t="s">
        <v>2357</v>
      </c>
      <c r="C2894" s="1">
        <v>106330803</v>
      </c>
      <c r="D2894" s="1">
        <v>51</v>
      </c>
      <c r="E2894" s="1" t="s">
        <v>2508</v>
      </c>
      <c r="F2894" s="1" t="s">
        <v>90</v>
      </c>
      <c r="G2894" s="1" t="s">
        <v>342</v>
      </c>
      <c r="H2894" s="1" t="s">
        <v>916</v>
      </c>
      <c r="S2894" s="1">
        <v>44</v>
      </c>
      <c r="T2894" s="1">
        <v>1</v>
      </c>
      <c r="U2894" s="1">
        <v>0</v>
      </c>
      <c r="V2894" s="1">
        <v>0</v>
      </c>
    </row>
    <row r="2895" spans="1:24" x14ac:dyDescent="0.35">
      <c r="A2895" s="1">
        <v>450051</v>
      </c>
      <c r="B2895" s="1" t="s">
        <v>2358</v>
      </c>
      <c r="C2895" s="1">
        <v>106330803</v>
      </c>
      <c r="D2895" s="1">
        <v>51</v>
      </c>
      <c r="E2895" s="1" t="s">
        <v>2508</v>
      </c>
      <c r="F2895" s="1" t="s">
        <v>90</v>
      </c>
      <c r="G2895" s="1" t="s">
        <v>342</v>
      </c>
      <c r="H2895" s="1" t="s">
        <v>916</v>
      </c>
      <c r="S2895" s="1">
        <v>45</v>
      </c>
      <c r="T2895" s="1">
        <v>1</v>
      </c>
      <c r="U2895" s="1">
        <v>0</v>
      </c>
      <c r="V2895" s="1">
        <v>0</v>
      </c>
    </row>
    <row r="2896" spans="1:24" x14ac:dyDescent="0.35">
      <c r="A2896" s="1">
        <v>460051</v>
      </c>
      <c r="B2896" s="1" t="s">
        <v>2359</v>
      </c>
      <c r="C2896" s="1">
        <v>106330803</v>
      </c>
      <c r="D2896" s="1">
        <v>51</v>
      </c>
      <c r="E2896" s="1" t="s">
        <v>2508</v>
      </c>
      <c r="F2896" s="1" t="s">
        <v>90</v>
      </c>
      <c r="G2896" s="1" t="s">
        <v>342</v>
      </c>
      <c r="H2896" s="1" t="s">
        <v>916</v>
      </c>
      <c r="S2896" s="1">
        <v>46</v>
      </c>
      <c r="T2896" s="1">
        <v>1</v>
      </c>
      <c r="U2896" s="1">
        <v>0</v>
      </c>
      <c r="V2896" s="1">
        <v>0</v>
      </c>
    </row>
    <row r="2897" spans="1:24" x14ac:dyDescent="0.35">
      <c r="A2897" s="1">
        <v>470051</v>
      </c>
      <c r="B2897" s="1" t="s">
        <v>2360</v>
      </c>
      <c r="C2897" s="1">
        <v>106330803</v>
      </c>
      <c r="D2897" s="1">
        <v>51</v>
      </c>
      <c r="E2897" s="1" t="s">
        <v>2508</v>
      </c>
      <c r="F2897" s="1" t="s">
        <v>90</v>
      </c>
      <c r="G2897" s="1" t="s">
        <v>342</v>
      </c>
      <c r="H2897" s="1" t="s">
        <v>916</v>
      </c>
      <c r="S2897" s="1">
        <v>47</v>
      </c>
      <c r="T2897" s="1">
        <v>1</v>
      </c>
      <c r="U2897" s="1">
        <v>0</v>
      </c>
      <c r="V2897" s="1">
        <v>0</v>
      </c>
    </row>
    <row r="2898" spans="1:24" x14ac:dyDescent="0.35">
      <c r="A2898" s="1">
        <v>480051</v>
      </c>
      <c r="B2898" s="1" t="s">
        <v>2361</v>
      </c>
      <c r="C2898" s="1">
        <v>106330803</v>
      </c>
      <c r="D2898" s="1">
        <v>51</v>
      </c>
      <c r="E2898" s="1" t="s">
        <v>2508</v>
      </c>
      <c r="F2898" s="1" t="s">
        <v>90</v>
      </c>
      <c r="G2898" s="1" t="s">
        <v>342</v>
      </c>
      <c r="H2898" s="1" t="s">
        <v>916</v>
      </c>
      <c r="S2898" s="1">
        <v>48</v>
      </c>
      <c r="T2898" s="1">
        <v>1</v>
      </c>
      <c r="U2898" s="1">
        <v>0</v>
      </c>
      <c r="V2898" s="1">
        <v>0</v>
      </c>
    </row>
    <row r="2899" spans="1:24" x14ac:dyDescent="0.35">
      <c r="A2899" s="1">
        <v>250541</v>
      </c>
      <c r="B2899" s="1" t="s">
        <v>2364</v>
      </c>
      <c r="C2899" s="1">
        <v>106333407</v>
      </c>
      <c r="D2899" s="1">
        <v>541</v>
      </c>
      <c r="E2899" s="1" t="s">
        <v>48</v>
      </c>
      <c r="F2899" s="1" t="s">
        <v>48</v>
      </c>
      <c r="G2899" s="1" t="s">
        <v>48</v>
      </c>
      <c r="H2899" s="1" t="s">
        <v>48</v>
      </c>
      <c r="S2899" s="1">
        <v>25</v>
      </c>
      <c r="T2899" s="1">
        <v>2</v>
      </c>
      <c r="U2899" s="1">
        <v>0</v>
      </c>
      <c r="V2899" s="1">
        <v>0</v>
      </c>
    </row>
    <row r="2900" spans="1:24" x14ac:dyDescent="0.35">
      <c r="A2900" s="1">
        <v>260541</v>
      </c>
      <c r="B2900" s="1" t="s">
        <v>2365</v>
      </c>
      <c r="C2900" s="1">
        <v>106333407</v>
      </c>
      <c r="D2900" s="1">
        <v>541</v>
      </c>
      <c r="E2900" s="1" t="s">
        <v>48</v>
      </c>
      <c r="F2900" s="1" t="s">
        <v>48</v>
      </c>
      <c r="G2900" s="1" t="s">
        <v>48</v>
      </c>
      <c r="H2900" s="1" t="s">
        <v>48</v>
      </c>
      <c r="S2900" s="1">
        <v>26</v>
      </c>
      <c r="T2900" s="1">
        <v>2</v>
      </c>
      <c r="U2900" s="1">
        <v>0</v>
      </c>
      <c r="V2900" s="1">
        <v>0</v>
      </c>
    </row>
    <row r="2901" spans="1:24" x14ac:dyDescent="0.35">
      <c r="A2901" s="1">
        <v>270541</v>
      </c>
      <c r="B2901" s="1" t="s">
        <v>2366</v>
      </c>
      <c r="C2901" s="1">
        <v>106333407</v>
      </c>
      <c r="D2901" s="1">
        <v>541</v>
      </c>
      <c r="E2901" s="1" t="s">
        <v>48</v>
      </c>
      <c r="F2901" s="1" t="s">
        <v>48</v>
      </c>
      <c r="G2901" s="1" t="s">
        <v>48</v>
      </c>
      <c r="H2901" s="1" t="s">
        <v>48</v>
      </c>
      <c r="S2901" s="1">
        <v>27</v>
      </c>
      <c r="T2901" s="1">
        <v>2</v>
      </c>
      <c r="U2901" s="1">
        <v>0</v>
      </c>
      <c r="V2901" s="1">
        <v>0</v>
      </c>
    </row>
    <row r="2902" spans="1:24" x14ac:dyDescent="0.35">
      <c r="A2902" s="1">
        <v>280541</v>
      </c>
      <c r="B2902" s="1" t="s">
        <v>2367</v>
      </c>
      <c r="C2902" s="1">
        <v>106333407</v>
      </c>
      <c r="D2902" s="1">
        <v>541</v>
      </c>
      <c r="E2902" s="1" t="s">
        <v>48</v>
      </c>
      <c r="F2902" s="1" t="s">
        <v>48</v>
      </c>
      <c r="G2902" s="1" t="s">
        <v>48</v>
      </c>
      <c r="H2902" s="1" t="s">
        <v>48</v>
      </c>
      <c r="S2902" s="1">
        <v>28</v>
      </c>
      <c r="T2902" s="1">
        <v>2</v>
      </c>
      <c r="U2902" s="1">
        <v>0</v>
      </c>
      <c r="V2902" s="1">
        <v>0</v>
      </c>
    </row>
    <row r="2903" spans="1:24" x14ac:dyDescent="0.35">
      <c r="A2903" s="1">
        <v>290541</v>
      </c>
      <c r="B2903" s="1" t="s">
        <v>2341</v>
      </c>
      <c r="C2903" s="1">
        <v>106333407</v>
      </c>
      <c r="D2903" s="1">
        <v>541</v>
      </c>
      <c r="E2903" s="1" t="s">
        <v>2509</v>
      </c>
      <c r="F2903" s="1" t="s">
        <v>90</v>
      </c>
      <c r="G2903" s="1" t="s">
        <v>342</v>
      </c>
      <c r="H2903" s="1" t="s">
        <v>2369</v>
      </c>
      <c r="J2903" s="1">
        <v>472282.61</v>
      </c>
      <c r="S2903" s="1">
        <v>29</v>
      </c>
      <c r="T2903" s="1">
        <v>2</v>
      </c>
      <c r="U2903" s="1">
        <v>472282.625</v>
      </c>
      <c r="V2903" s="1">
        <v>0</v>
      </c>
    </row>
    <row r="2904" spans="1:24" x14ac:dyDescent="0.35">
      <c r="A2904" s="1">
        <v>300541</v>
      </c>
      <c r="B2904" s="1" t="s">
        <v>2343</v>
      </c>
      <c r="C2904" s="1">
        <v>106333407</v>
      </c>
      <c r="D2904" s="1">
        <v>541</v>
      </c>
      <c r="E2904" s="1" t="s">
        <v>2509</v>
      </c>
      <c r="F2904" s="1" t="s">
        <v>90</v>
      </c>
      <c r="G2904" s="1" t="s">
        <v>342</v>
      </c>
      <c r="H2904" s="1" t="s">
        <v>2369</v>
      </c>
      <c r="J2904" s="1">
        <v>379369.16</v>
      </c>
      <c r="R2904" s="1">
        <v>-9.2913448810577393E-2</v>
      </c>
      <c r="S2904" s="1">
        <v>30</v>
      </c>
      <c r="T2904" s="1">
        <v>2</v>
      </c>
      <c r="U2904" s="1">
        <v>379369.15625</v>
      </c>
      <c r="V2904" s="1">
        <v>-9.2913448810577393E-2</v>
      </c>
      <c r="W2904" s="1">
        <v>-19.673276901245117</v>
      </c>
      <c r="X2904" s="1">
        <v>-19.673276901245117</v>
      </c>
    </row>
    <row r="2905" spans="1:24" x14ac:dyDescent="0.35">
      <c r="A2905" s="1">
        <v>310541</v>
      </c>
      <c r="B2905" s="1" t="s">
        <v>2344</v>
      </c>
      <c r="C2905" s="1">
        <v>106333407</v>
      </c>
      <c r="D2905" s="1">
        <v>541</v>
      </c>
      <c r="E2905" s="1" t="s">
        <v>2509</v>
      </c>
      <c r="F2905" s="1" t="s">
        <v>90</v>
      </c>
      <c r="G2905" s="1" t="s">
        <v>342</v>
      </c>
      <c r="H2905" s="1" t="s">
        <v>2369</v>
      </c>
      <c r="J2905" s="1">
        <v>362879.1</v>
      </c>
      <c r="R2905" s="1">
        <v>-1.6490060836076736E-2</v>
      </c>
      <c r="S2905" s="1">
        <v>31</v>
      </c>
      <c r="T2905" s="1">
        <v>2</v>
      </c>
      <c r="U2905" s="1">
        <v>362879.09375</v>
      </c>
      <c r="V2905" s="1">
        <v>-1.6490060836076736E-2</v>
      </c>
      <c r="W2905" s="1">
        <v>-4.3467063903808594</v>
      </c>
      <c r="X2905" s="1">
        <v>-4.3467063903808594</v>
      </c>
    </row>
    <row r="2906" spans="1:24" x14ac:dyDescent="0.35">
      <c r="A2906" s="1">
        <v>320541</v>
      </c>
      <c r="B2906" s="1" t="s">
        <v>2345</v>
      </c>
      <c r="C2906" s="1">
        <v>106333407</v>
      </c>
      <c r="D2906" s="1">
        <v>541</v>
      </c>
      <c r="E2906" s="1" t="s">
        <v>2509</v>
      </c>
      <c r="F2906" s="1" t="s">
        <v>90</v>
      </c>
      <c r="G2906" s="1" t="s">
        <v>342</v>
      </c>
      <c r="H2906" s="1" t="s">
        <v>2369</v>
      </c>
      <c r="J2906" s="1">
        <v>392984.22</v>
      </c>
      <c r="R2906" s="1">
        <v>3.0105119571089745E-2</v>
      </c>
      <c r="S2906" s="1">
        <v>32</v>
      </c>
      <c r="T2906" s="1">
        <v>2</v>
      </c>
      <c r="U2906" s="1">
        <v>392984.21875</v>
      </c>
      <c r="V2906" s="1">
        <v>3.0105119571089745E-2</v>
      </c>
      <c r="W2906" s="1">
        <v>8.2961864471435547</v>
      </c>
      <c r="X2906" s="1">
        <v>8.2961864471435547</v>
      </c>
    </row>
    <row r="2907" spans="1:24" x14ac:dyDescent="0.35">
      <c r="A2907" s="1">
        <v>330541</v>
      </c>
      <c r="B2907" s="1" t="s">
        <v>2346</v>
      </c>
      <c r="C2907" s="1">
        <v>106333407</v>
      </c>
      <c r="D2907" s="1">
        <v>541</v>
      </c>
      <c r="E2907" s="1" t="s">
        <v>2509</v>
      </c>
      <c r="F2907" s="1" t="s">
        <v>90</v>
      </c>
      <c r="G2907" s="1" t="s">
        <v>342</v>
      </c>
      <c r="H2907" s="1" t="s">
        <v>2369</v>
      </c>
      <c r="J2907" s="1">
        <v>415876.45</v>
      </c>
      <c r="R2907" s="1">
        <v>2.289222925901413E-2</v>
      </c>
      <c r="S2907" s="1">
        <v>33</v>
      </c>
      <c r="T2907" s="1">
        <v>2</v>
      </c>
      <c r="U2907" s="1">
        <v>415876.4375</v>
      </c>
      <c r="V2907" s="1">
        <v>2.289222925901413E-2</v>
      </c>
      <c r="W2907" s="1">
        <v>5.825225830078125</v>
      </c>
      <c r="X2907" s="1">
        <v>5.825225830078125</v>
      </c>
    </row>
    <row r="2908" spans="1:24" x14ac:dyDescent="0.35">
      <c r="A2908" s="1">
        <v>340541</v>
      </c>
      <c r="B2908" s="1" t="s">
        <v>2347</v>
      </c>
      <c r="C2908" s="1">
        <v>106333407</v>
      </c>
      <c r="D2908" s="1">
        <v>541</v>
      </c>
      <c r="E2908" s="1" t="s">
        <v>2509</v>
      </c>
      <c r="F2908" s="1" t="s">
        <v>90</v>
      </c>
      <c r="G2908" s="1" t="s">
        <v>342</v>
      </c>
      <c r="H2908" s="1" t="s">
        <v>2369</v>
      </c>
      <c r="J2908" s="1">
        <v>454017.77</v>
      </c>
      <c r="R2908" s="1">
        <v>3.8141321390867233E-2</v>
      </c>
      <c r="S2908" s="1">
        <v>34</v>
      </c>
      <c r="T2908" s="1">
        <v>2</v>
      </c>
      <c r="U2908" s="1">
        <v>454017.78125</v>
      </c>
      <c r="V2908" s="1">
        <v>3.8141321390867233E-2</v>
      </c>
      <c r="W2908" s="1">
        <v>9.1713161468505859</v>
      </c>
      <c r="X2908" s="1">
        <v>9.1713161468505859</v>
      </c>
    </row>
    <row r="2909" spans="1:24" x14ac:dyDescent="0.35">
      <c r="A2909" s="1">
        <v>350541</v>
      </c>
      <c r="B2909" s="1" t="s">
        <v>2348</v>
      </c>
      <c r="C2909" s="1">
        <v>106333407</v>
      </c>
      <c r="D2909" s="1">
        <v>541</v>
      </c>
      <c r="E2909" s="1" t="s">
        <v>2509</v>
      </c>
      <c r="F2909" s="1" t="s">
        <v>90</v>
      </c>
      <c r="G2909" s="1" t="s">
        <v>342</v>
      </c>
      <c r="H2909" s="1" t="s">
        <v>2369</v>
      </c>
      <c r="J2909" s="1">
        <v>461358.86</v>
      </c>
      <c r="R2909" s="1">
        <v>7.3410901241004467E-3</v>
      </c>
      <c r="S2909" s="1">
        <v>35</v>
      </c>
      <c r="T2909" s="1">
        <v>2</v>
      </c>
      <c r="U2909" s="1">
        <v>461358.875</v>
      </c>
      <c r="V2909" s="1">
        <v>7.3410901241004467E-3</v>
      </c>
      <c r="W2909" s="1">
        <v>1.6169177293777466</v>
      </c>
      <c r="X2909" s="1">
        <v>1.6169177293777466</v>
      </c>
    </row>
    <row r="2910" spans="1:24" x14ac:dyDescent="0.35">
      <c r="A2910" s="1">
        <v>360541</v>
      </c>
      <c r="B2910" s="1" t="s">
        <v>2349</v>
      </c>
      <c r="C2910" s="1">
        <v>106333407</v>
      </c>
      <c r="D2910" s="1">
        <v>541</v>
      </c>
      <c r="E2910" s="1" t="s">
        <v>2509</v>
      </c>
      <c r="F2910" s="1" t="s">
        <v>90</v>
      </c>
      <c r="G2910" s="1" t="s">
        <v>342</v>
      </c>
      <c r="H2910" s="1" t="s">
        <v>2369</v>
      </c>
      <c r="J2910" s="1">
        <v>624055.94999999995</v>
      </c>
      <c r="R2910" s="1">
        <v>0.16269709169864655</v>
      </c>
      <c r="S2910" s="1">
        <v>36</v>
      </c>
      <c r="T2910" s="1">
        <v>2</v>
      </c>
      <c r="U2910" s="1">
        <v>624055.9375</v>
      </c>
      <c r="V2910" s="1">
        <v>0.16269709169864655</v>
      </c>
      <c r="W2910" s="1">
        <v>35.264751434326172</v>
      </c>
      <c r="X2910" s="1">
        <v>35.264751434326172</v>
      </c>
    </row>
    <row r="2911" spans="1:24" x14ac:dyDescent="0.35">
      <c r="A2911" s="1">
        <v>370541</v>
      </c>
      <c r="B2911" s="1" t="s">
        <v>2350</v>
      </c>
      <c r="C2911" s="1">
        <v>106333407</v>
      </c>
      <c r="D2911" s="1">
        <v>541</v>
      </c>
      <c r="E2911" s="1" t="s">
        <v>2509</v>
      </c>
      <c r="F2911" s="1" t="s">
        <v>90</v>
      </c>
      <c r="G2911" s="1" t="s">
        <v>342</v>
      </c>
      <c r="H2911" s="1" t="s">
        <v>2369</v>
      </c>
      <c r="J2911" s="1">
        <v>792722.15</v>
      </c>
      <c r="R2911" s="1">
        <v>0.16866619884967804</v>
      </c>
      <c r="S2911" s="1">
        <v>37</v>
      </c>
      <c r="T2911" s="1">
        <v>2</v>
      </c>
      <c r="U2911" s="1">
        <v>792722.125</v>
      </c>
      <c r="V2911" s="1">
        <v>0.16866619884967804</v>
      </c>
      <c r="W2911" s="1">
        <v>27.027414321899414</v>
      </c>
      <c r="X2911" s="1">
        <v>27.027414321899414</v>
      </c>
    </row>
    <row r="2912" spans="1:24" x14ac:dyDescent="0.35">
      <c r="A2912" s="1">
        <v>380541</v>
      </c>
      <c r="B2912" s="1" t="s">
        <v>2351</v>
      </c>
      <c r="C2912" s="1">
        <v>106333407</v>
      </c>
      <c r="D2912" s="1">
        <v>541</v>
      </c>
      <c r="E2912" s="1" t="s">
        <v>2509</v>
      </c>
      <c r="F2912" s="1" t="s">
        <v>90</v>
      </c>
      <c r="G2912" s="1" t="s">
        <v>342</v>
      </c>
      <c r="H2912" s="1" t="s">
        <v>2369</v>
      </c>
      <c r="J2912" s="1">
        <v>838293</v>
      </c>
      <c r="R2912" s="1">
        <v>4.5570850372314453E-2</v>
      </c>
      <c r="S2912" s="1">
        <v>38</v>
      </c>
      <c r="T2912" s="1">
        <v>2</v>
      </c>
      <c r="U2912" s="1">
        <v>838293</v>
      </c>
      <c r="V2912" s="1">
        <v>4.5570850372314453E-2</v>
      </c>
      <c r="W2912" s="1">
        <v>5.7486567497253418</v>
      </c>
      <c r="X2912" s="1">
        <v>5.7486567497253418</v>
      </c>
    </row>
    <row r="2913" spans="1:24" x14ac:dyDescent="0.35">
      <c r="A2913" s="1">
        <v>390541</v>
      </c>
      <c r="B2913" s="1" t="s">
        <v>2352</v>
      </c>
      <c r="C2913" s="1">
        <v>106333407</v>
      </c>
      <c r="D2913" s="1">
        <v>541</v>
      </c>
      <c r="E2913" s="1" t="s">
        <v>2509</v>
      </c>
      <c r="F2913" s="1" t="s">
        <v>90</v>
      </c>
      <c r="G2913" s="1" t="s">
        <v>342</v>
      </c>
      <c r="H2913" s="1" t="s">
        <v>2369</v>
      </c>
      <c r="J2913" s="1">
        <v>987527</v>
      </c>
      <c r="R2913" s="1">
        <v>0.14923399686813354</v>
      </c>
      <c r="S2913" s="1">
        <v>39</v>
      </c>
      <c r="T2913" s="1">
        <v>2</v>
      </c>
      <c r="U2913" s="1">
        <v>987527</v>
      </c>
      <c r="V2913" s="1">
        <v>0.14923399686813354</v>
      </c>
      <c r="W2913" s="1">
        <v>17.802129745483398</v>
      </c>
      <c r="X2913" s="1">
        <v>17.802129745483398</v>
      </c>
    </row>
    <row r="2914" spans="1:24" x14ac:dyDescent="0.35">
      <c r="A2914" s="1">
        <v>400541</v>
      </c>
      <c r="B2914" s="1" t="s">
        <v>2353</v>
      </c>
      <c r="C2914" s="1">
        <v>106333407</v>
      </c>
      <c r="D2914" s="1">
        <v>541</v>
      </c>
      <c r="E2914" s="1" t="s">
        <v>48</v>
      </c>
      <c r="F2914" s="1" t="s">
        <v>48</v>
      </c>
      <c r="G2914" s="1" t="s">
        <v>48</v>
      </c>
      <c r="H2914" s="1" t="s">
        <v>48</v>
      </c>
      <c r="S2914" s="1">
        <v>40</v>
      </c>
      <c r="T2914" s="1">
        <v>2</v>
      </c>
      <c r="U2914" s="1">
        <v>0</v>
      </c>
      <c r="V2914" s="1">
        <v>0</v>
      </c>
      <c r="W2914" s="1">
        <v>-100</v>
      </c>
      <c r="X2914" s="1">
        <v>-100</v>
      </c>
    </row>
    <row r="2915" spans="1:24" x14ac:dyDescent="0.35">
      <c r="A2915" s="1">
        <v>410541</v>
      </c>
      <c r="B2915" s="1" t="s">
        <v>2354</v>
      </c>
      <c r="C2915" s="1">
        <v>106333407</v>
      </c>
      <c r="D2915" s="1">
        <v>541</v>
      </c>
      <c r="E2915" s="1" t="s">
        <v>48</v>
      </c>
      <c r="F2915" s="1" t="s">
        <v>48</v>
      </c>
      <c r="G2915" s="1" t="s">
        <v>48</v>
      </c>
      <c r="H2915" s="1" t="s">
        <v>48</v>
      </c>
      <c r="S2915" s="1">
        <v>41</v>
      </c>
      <c r="T2915" s="1">
        <v>2</v>
      </c>
      <c r="U2915" s="1">
        <v>0</v>
      </c>
      <c r="V2915" s="1">
        <v>0</v>
      </c>
    </row>
    <row r="2916" spans="1:24" x14ac:dyDescent="0.35">
      <c r="A2916" s="1">
        <v>420541</v>
      </c>
      <c r="B2916" s="1" t="s">
        <v>2355</v>
      </c>
      <c r="C2916" s="1">
        <v>106333407</v>
      </c>
      <c r="D2916" s="1">
        <v>541</v>
      </c>
      <c r="E2916" s="1" t="s">
        <v>48</v>
      </c>
      <c r="F2916" s="1" t="s">
        <v>48</v>
      </c>
      <c r="G2916" s="1" t="s">
        <v>48</v>
      </c>
      <c r="H2916" s="1" t="s">
        <v>48</v>
      </c>
      <c r="S2916" s="1">
        <v>42</v>
      </c>
      <c r="T2916" s="1">
        <v>2</v>
      </c>
      <c r="U2916" s="1">
        <v>0</v>
      </c>
      <c r="V2916" s="1">
        <v>0</v>
      </c>
    </row>
    <row r="2917" spans="1:24" x14ac:dyDescent="0.35">
      <c r="A2917" s="1">
        <v>430541</v>
      </c>
      <c r="B2917" s="1" t="s">
        <v>2356</v>
      </c>
      <c r="C2917" s="1">
        <v>106333407</v>
      </c>
      <c r="D2917" s="1">
        <v>541</v>
      </c>
      <c r="E2917" s="1" t="s">
        <v>48</v>
      </c>
      <c r="F2917" s="1" t="s">
        <v>48</v>
      </c>
      <c r="G2917" s="1" t="s">
        <v>48</v>
      </c>
      <c r="H2917" s="1" t="s">
        <v>48</v>
      </c>
      <c r="S2917" s="1">
        <v>43</v>
      </c>
      <c r="T2917" s="1">
        <v>2</v>
      </c>
      <c r="U2917" s="1">
        <v>0</v>
      </c>
      <c r="V2917" s="1">
        <v>0</v>
      </c>
    </row>
    <row r="2918" spans="1:24" x14ac:dyDescent="0.35">
      <c r="A2918" s="1">
        <v>440541</v>
      </c>
      <c r="B2918" s="1" t="s">
        <v>2357</v>
      </c>
      <c r="C2918" s="1">
        <v>106333407</v>
      </c>
      <c r="D2918" s="1">
        <v>541</v>
      </c>
      <c r="E2918" s="1" t="s">
        <v>48</v>
      </c>
      <c r="F2918" s="1" t="s">
        <v>48</v>
      </c>
      <c r="G2918" s="1" t="s">
        <v>48</v>
      </c>
      <c r="H2918" s="1" t="s">
        <v>48</v>
      </c>
      <c r="S2918" s="1">
        <v>44</v>
      </c>
      <c r="T2918" s="1">
        <v>2</v>
      </c>
      <c r="U2918" s="1">
        <v>0</v>
      </c>
      <c r="V2918" s="1">
        <v>0</v>
      </c>
    </row>
    <row r="2919" spans="1:24" x14ac:dyDescent="0.35">
      <c r="A2919" s="1">
        <v>450541</v>
      </c>
      <c r="B2919" s="1" t="s">
        <v>2358</v>
      </c>
      <c r="C2919" s="1">
        <v>106333407</v>
      </c>
      <c r="D2919" s="1">
        <v>541</v>
      </c>
      <c r="E2919" s="1" t="s">
        <v>48</v>
      </c>
      <c r="F2919" s="1" t="s">
        <v>48</v>
      </c>
      <c r="G2919" s="1" t="s">
        <v>48</v>
      </c>
      <c r="H2919" s="1" t="s">
        <v>48</v>
      </c>
      <c r="S2919" s="1">
        <v>45</v>
      </c>
      <c r="T2919" s="1">
        <v>2</v>
      </c>
      <c r="U2919" s="1">
        <v>0</v>
      </c>
      <c r="V2919" s="1">
        <v>0</v>
      </c>
    </row>
    <row r="2920" spans="1:24" x14ac:dyDescent="0.35">
      <c r="A2920" s="1">
        <v>460541</v>
      </c>
      <c r="B2920" s="1" t="s">
        <v>2359</v>
      </c>
      <c r="C2920" s="1">
        <v>106333407</v>
      </c>
      <c r="D2920" s="1">
        <v>541</v>
      </c>
      <c r="E2920" s="1" t="s">
        <v>48</v>
      </c>
      <c r="F2920" s="1" t="s">
        <v>48</v>
      </c>
      <c r="G2920" s="1" t="s">
        <v>48</v>
      </c>
      <c r="H2920" s="1" t="s">
        <v>48</v>
      </c>
      <c r="S2920" s="1">
        <v>46</v>
      </c>
      <c r="T2920" s="1">
        <v>2</v>
      </c>
      <c r="U2920" s="1">
        <v>0</v>
      </c>
      <c r="V2920" s="1">
        <v>0</v>
      </c>
    </row>
    <row r="2921" spans="1:24" x14ac:dyDescent="0.35">
      <c r="A2921" s="1">
        <v>470541</v>
      </c>
      <c r="B2921" s="1" t="s">
        <v>2360</v>
      </c>
      <c r="C2921" s="1">
        <v>106333407</v>
      </c>
      <c r="D2921" s="1">
        <v>541</v>
      </c>
      <c r="E2921" s="1" t="s">
        <v>48</v>
      </c>
      <c r="F2921" s="1" t="s">
        <v>48</v>
      </c>
      <c r="G2921" s="1" t="s">
        <v>48</v>
      </c>
      <c r="H2921" s="1" t="s">
        <v>48</v>
      </c>
      <c r="S2921" s="1">
        <v>47</v>
      </c>
      <c r="T2921" s="1">
        <v>2</v>
      </c>
      <c r="U2921" s="1">
        <v>0</v>
      </c>
      <c r="V2921" s="1">
        <v>0</v>
      </c>
    </row>
    <row r="2922" spans="1:24" x14ac:dyDescent="0.35">
      <c r="A2922" s="1">
        <v>290350</v>
      </c>
      <c r="B2922" s="1" t="s">
        <v>2341</v>
      </c>
      <c r="C2922" s="1">
        <v>106338003</v>
      </c>
      <c r="D2922" s="1">
        <v>350</v>
      </c>
      <c r="E2922" s="1" t="s">
        <v>2510</v>
      </c>
      <c r="F2922" s="1" t="s">
        <v>90</v>
      </c>
      <c r="G2922" s="1" t="s">
        <v>342</v>
      </c>
      <c r="H2922" s="1" t="s">
        <v>916</v>
      </c>
      <c r="I2922" s="1">
        <v>1772809.32</v>
      </c>
      <c r="K2922" s="1">
        <v>441183</v>
      </c>
      <c r="L2922" s="1">
        <v>15143668</v>
      </c>
      <c r="S2922" s="1">
        <v>29</v>
      </c>
      <c r="T2922" s="1">
        <v>1</v>
      </c>
      <c r="U2922" s="1">
        <v>17357660</v>
      </c>
      <c r="V2922" s="1">
        <v>0</v>
      </c>
    </row>
    <row r="2923" spans="1:24" x14ac:dyDescent="0.35">
      <c r="A2923" s="1">
        <v>300350</v>
      </c>
      <c r="B2923" s="1" t="s">
        <v>2343</v>
      </c>
      <c r="C2923" s="1">
        <v>106338003</v>
      </c>
      <c r="D2923" s="1">
        <v>350</v>
      </c>
      <c r="E2923" s="1" t="s">
        <v>2510</v>
      </c>
      <c r="F2923" s="1" t="s">
        <v>90</v>
      </c>
      <c r="G2923" s="1" t="s">
        <v>342</v>
      </c>
      <c r="H2923" s="1" t="s">
        <v>916</v>
      </c>
      <c r="I2923" s="1">
        <v>1788173.75</v>
      </c>
      <c r="K2923" s="1">
        <v>441183</v>
      </c>
      <c r="L2923" s="1">
        <v>15342030</v>
      </c>
      <c r="M2923" s="1">
        <v>0.19836199283599854</v>
      </c>
      <c r="N2923" s="1">
        <v>1.3098676204681396</v>
      </c>
      <c r="O2923" s="1">
        <v>1.5364429913461208E-2</v>
      </c>
      <c r="P2923" s="1">
        <v>0.86667132377624512</v>
      </c>
      <c r="Q2923" s="1">
        <v>0</v>
      </c>
      <c r="S2923" s="1">
        <v>30</v>
      </c>
      <c r="T2923" s="1">
        <v>1</v>
      </c>
      <c r="U2923" s="1">
        <v>17571386</v>
      </c>
      <c r="V2923" s="1">
        <v>0.21372641623020172</v>
      </c>
      <c r="W2923" s="1">
        <v>1.2313065528869629</v>
      </c>
      <c r="X2923" s="1">
        <v>1.2313065528869629</v>
      </c>
    </row>
    <row r="2924" spans="1:24" x14ac:dyDescent="0.35">
      <c r="A2924" s="1">
        <v>310350</v>
      </c>
      <c r="B2924" s="1" t="s">
        <v>2344</v>
      </c>
      <c r="C2924" s="1">
        <v>106338003</v>
      </c>
      <c r="D2924" s="1">
        <v>350</v>
      </c>
      <c r="E2924" s="1" t="s">
        <v>2510</v>
      </c>
      <c r="F2924" s="1" t="s">
        <v>90</v>
      </c>
      <c r="G2924" s="1" t="s">
        <v>342</v>
      </c>
      <c r="H2924" s="1" t="s">
        <v>916</v>
      </c>
      <c r="I2924" s="1">
        <v>1814297.27</v>
      </c>
      <c r="K2924" s="1">
        <v>441183</v>
      </c>
      <c r="L2924" s="1">
        <v>15435989</v>
      </c>
      <c r="M2924" s="1">
        <v>9.3959003686904907E-2</v>
      </c>
      <c r="N2924" s="1">
        <v>0.61242872476577759</v>
      </c>
      <c r="O2924" s="1">
        <v>2.6123519986867905E-2</v>
      </c>
      <c r="P2924" s="1">
        <v>1.4609050750732422</v>
      </c>
      <c r="Q2924" s="1">
        <v>0</v>
      </c>
      <c r="S2924" s="1">
        <v>31</v>
      </c>
      <c r="T2924" s="1">
        <v>1</v>
      </c>
      <c r="U2924" s="1">
        <v>17691470</v>
      </c>
      <c r="V2924" s="1">
        <v>0.12008252739906311</v>
      </c>
      <c r="W2924" s="1">
        <v>0.6834065318107605</v>
      </c>
      <c r="X2924" s="1">
        <v>0.6834065318107605</v>
      </c>
    </row>
    <row r="2925" spans="1:24" x14ac:dyDescent="0.35">
      <c r="A2925" s="1">
        <v>320350</v>
      </c>
      <c r="B2925" s="1" t="s">
        <v>2345</v>
      </c>
      <c r="C2925" s="1">
        <v>106338003</v>
      </c>
      <c r="D2925" s="1">
        <v>350</v>
      </c>
      <c r="E2925" s="1" t="s">
        <v>2510</v>
      </c>
      <c r="F2925" s="1" t="s">
        <v>90</v>
      </c>
      <c r="G2925" s="1" t="s">
        <v>342</v>
      </c>
      <c r="H2925" s="1" t="s">
        <v>916</v>
      </c>
      <c r="I2925" s="1">
        <v>1829396.76</v>
      </c>
      <c r="J2925" s="1">
        <v>8116.72</v>
      </c>
      <c r="K2925" s="1">
        <v>441183</v>
      </c>
      <c r="L2925" s="1">
        <v>15544686</v>
      </c>
      <c r="M2925" s="1">
        <v>0.10869699716567993</v>
      </c>
      <c r="N2925" s="1">
        <v>0.70417904853820801</v>
      </c>
      <c r="O2925" s="1">
        <v>1.5099490061402321E-2</v>
      </c>
      <c r="P2925" s="1">
        <v>0.83225005865097046</v>
      </c>
      <c r="Q2925" s="1">
        <v>0</v>
      </c>
      <c r="S2925" s="1">
        <v>32</v>
      </c>
      <c r="T2925" s="1">
        <v>1</v>
      </c>
      <c r="U2925" s="1">
        <v>17823382</v>
      </c>
      <c r="V2925" s="1">
        <v>0.1237964853644371</v>
      </c>
      <c r="W2925" s="1">
        <v>0.745624840259552</v>
      </c>
      <c r="X2925" s="1">
        <v>0.745624840259552</v>
      </c>
    </row>
    <row r="2926" spans="1:24" x14ac:dyDescent="0.35">
      <c r="A2926" s="1">
        <v>330350</v>
      </c>
      <c r="B2926" s="1" t="s">
        <v>2346</v>
      </c>
      <c r="C2926" s="1">
        <v>106338003</v>
      </c>
      <c r="D2926" s="1">
        <v>350</v>
      </c>
      <c r="E2926" s="1" t="s">
        <v>2510</v>
      </c>
      <c r="F2926" s="1" t="s">
        <v>90</v>
      </c>
      <c r="G2926" s="1" t="s">
        <v>342</v>
      </c>
      <c r="H2926" s="1" t="s">
        <v>916</v>
      </c>
      <c r="I2926" s="1">
        <v>1900040.49</v>
      </c>
      <c r="K2926" s="1">
        <v>441183</v>
      </c>
      <c r="L2926" s="1">
        <v>15671291</v>
      </c>
      <c r="M2926" s="1">
        <v>0.12660500407218933</v>
      </c>
      <c r="N2926" s="1">
        <v>0.81445837020874023</v>
      </c>
      <c r="O2926" s="1">
        <v>7.0643730461597443E-2</v>
      </c>
      <c r="P2926" s="1">
        <v>3.8615860939025879</v>
      </c>
      <c r="Q2926" s="1">
        <v>0</v>
      </c>
      <c r="S2926" s="1">
        <v>33</v>
      </c>
      <c r="T2926" s="1">
        <v>1</v>
      </c>
      <c r="U2926" s="1">
        <v>18012514</v>
      </c>
      <c r="V2926" s="1">
        <v>0.19724872708320618</v>
      </c>
      <c r="W2926" s="1">
        <v>1.0611454248428345</v>
      </c>
      <c r="X2926" s="1">
        <v>1.0611454248428345</v>
      </c>
    </row>
    <row r="2927" spans="1:24" x14ac:dyDescent="0.35">
      <c r="A2927" s="1">
        <v>340350</v>
      </c>
      <c r="B2927" s="1" t="s">
        <v>2347</v>
      </c>
      <c r="C2927" s="1">
        <v>106338003</v>
      </c>
      <c r="D2927" s="1">
        <v>350</v>
      </c>
      <c r="E2927" s="1" t="s">
        <v>2510</v>
      </c>
      <c r="F2927" s="1" t="s">
        <v>90</v>
      </c>
      <c r="G2927" s="1" t="s">
        <v>342</v>
      </c>
      <c r="H2927" s="1" t="s">
        <v>916</v>
      </c>
      <c r="I2927" s="1">
        <v>1899988.06</v>
      </c>
      <c r="K2927" s="1">
        <v>441183</v>
      </c>
      <c r="L2927" s="1">
        <v>15671284</v>
      </c>
      <c r="M2927" s="1">
        <v>-7.0000000960135367E-6</v>
      </c>
      <c r="N2927" s="1">
        <v>-4.4667667680187151E-5</v>
      </c>
      <c r="O2927" s="1">
        <v>-5.2430001233005896E-5</v>
      </c>
      <c r="P2927" s="1">
        <v>-2.7594149578362703E-3</v>
      </c>
      <c r="Q2927" s="1">
        <v>0</v>
      </c>
      <c r="S2927" s="1">
        <v>34</v>
      </c>
      <c r="T2927" s="1">
        <v>1</v>
      </c>
      <c r="U2927" s="1">
        <v>18012456</v>
      </c>
      <c r="V2927" s="1">
        <v>-5.942999996477738E-5</v>
      </c>
      <c r="W2927" s="1">
        <v>-3.2199834822677076E-4</v>
      </c>
      <c r="X2927" s="1">
        <v>-3.2199834822677076E-4</v>
      </c>
    </row>
    <row r="2928" spans="1:24" x14ac:dyDescent="0.35">
      <c r="A2928" s="1">
        <v>350350</v>
      </c>
      <c r="B2928" s="1" t="s">
        <v>2348</v>
      </c>
      <c r="C2928" s="1">
        <v>106338003</v>
      </c>
      <c r="D2928" s="1">
        <v>350</v>
      </c>
      <c r="E2928" s="1" t="s">
        <v>2510</v>
      </c>
      <c r="F2928" s="1" t="s">
        <v>90</v>
      </c>
      <c r="G2928" s="1" t="s">
        <v>342</v>
      </c>
      <c r="H2928" s="1" t="s">
        <v>916</v>
      </c>
      <c r="I2928" s="1">
        <v>1963279.13</v>
      </c>
      <c r="K2928" s="1">
        <v>441183</v>
      </c>
      <c r="L2928" s="1">
        <v>15970720</v>
      </c>
      <c r="M2928" s="1">
        <v>0.29943600296974182</v>
      </c>
      <c r="N2928" s="1">
        <v>1.9107304811477661</v>
      </c>
      <c r="O2928" s="1">
        <v>6.3291072845458984E-2</v>
      </c>
      <c r="P2928" s="1">
        <v>3.331129789352417</v>
      </c>
      <c r="Q2928" s="1">
        <v>0</v>
      </c>
      <c r="S2928" s="1">
        <v>35</v>
      </c>
      <c r="T2928" s="1">
        <v>1</v>
      </c>
      <c r="U2928" s="1">
        <v>18375182</v>
      </c>
      <c r="V2928" s="1">
        <v>0.36272707581520081</v>
      </c>
      <c r="W2928" s="1">
        <v>2.0137510299682617</v>
      </c>
      <c r="X2928" s="1">
        <v>2.0137510299682617</v>
      </c>
    </row>
    <row r="2929" spans="1:24" x14ac:dyDescent="0.35">
      <c r="A2929" s="1">
        <v>360350</v>
      </c>
      <c r="B2929" s="1" t="s">
        <v>2349</v>
      </c>
      <c r="C2929" s="1">
        <v>106338003</v>
      </c>
      <c r="D2929" s="1">
        <v>350</v>
      </c>
      <c r="E2929" s="1" t="s">
        <v>2510</v>
      </c>
      <c r="F2929" s="1" t="s">
        <v>90</v>
      </c>
      <c r="G2929" s="1" t="s">
        <v>342</v>
      </c>
      <c r="H2929" s="1" t="s">
        <v>916</v>
      </c>
      <c r="I2929" s="1">
        <v>2080238.96</v>
      </c>
      <c r="K2929" s="1">
        <v>441183</v>
      </c>
      <c r="L2929" s="1">
        <v>16644217</v>
      </c>
      <c r="M2929" s="1">
        <v>0.67349702119827271</v>
      </c>
      <c r="N2929" s="1">
        <v>4.2170734405517578</v>
      </c>
      <c r="O2929" s="1">
        <v>0.1169598326086998</v>
      </c>
      <c r="P2929" s="1">
        <v>5.9573712348937988</v>
      </c>
      <c r="Q2929" s="1">
        <v>0</v>
      </c>
      <c r="S2929" s="1">
        <v>36</v>
      </c>
      <c r="T2929" s="1">
        <v>1</v>
      </c>
      <c r="U2929" s="1">
        <v>19165640</v>
      </c>
      <c r="V2929" s="1">
        <v>0.79045683145523071</v>
      </c>
      <c r="W2929" s="1">
        <v>4.3017697334289551</v>
      </c>
      <c r="X2929" s="1">
        <v>4.3017697334289551</v>
      </c>
    </row>
    <row r="2930" spans="1:24" x14ac:dyDescent="0.35">
      <c r="A2930" s="1">
        <v>370350</v>
      </c>
      <c r="B2930" s="1" t="s">
        <v>2350</v>
      </c>
      <c r="C2930" s="1">
        <v>106338003</v>
      </c>
      <c r="D2930" s="1">
        <v>350</v>
      </c>
      <c r="E2930" s="1" t="s">
        <v>2510</v>
      </c>
      <c r="F2930" s="1" t="s">
        <v>90</v>
      </c>
      <c r="G2930" s="1" t="s">
        <v>342</v>
      </c>
      <c r="H2930" s="1" t="s">
        <v>916</v>
      </c>
      <c r="I2930" s="1">
        <v>2146956.54</v>
      </c>
      <c r="K2930" s="1">
        <v>441183</v>
      </c>
      <c r="L2930" s="1">
        <v>17703578</v>
      </c>
      <c r="M2930" s="1">
        <v>1.0593609809875488</v>
      </c>
      <c r="N2930" s="1">
        <v>6.364738941192627</v>
      </c>
      <c r="O2930" s="1">
        <v>6.6717579960823059E-2</v>
      </c>
      <c r="P2930" s="1">
        <v>3.2072074413299561</v>
      </c>
      <c r="Q2930" s="1">
        <v>0</v>
      </c>
      <c r="S2930" s="1">
        <v>37</v>
      </c>
      <c r="T2930" s="1">
        <v>1</v>
      </c>
      <c r="U2930" s="1">
        <v>20291718</v>
      </c>
      <c r="V2930" s="1">
        <v>1.1260786056518555</v>
      </c>
      <c r="W2930" s="1">
        <v>5.8755044937133789</v>
      </c>
      <c r="X2930" s="1">
        <v>5.8755044937133789</v>
      </c>
    </row>
    <row r="2931" spans="1:24" x14ac:dyDescent="0.35">
      <c r="A2931" s="1">
        <v>380350</v>
      </c>
      <c r="B2931" s="1" t="s">
        <v>2351</v>
      </c>
      <c r="C2931" s="1">
        <v>106338003</v>
      </c>
      <c r="D2931" s="1">
        <v>350</v>
      </c>
      <c r="E2931" s="1" t="s">
        <v>2510</v>
      </c>
      <c r="F2931" s="1" t="s">
        <v>90</v>
      </c>
      <c r="G2931" s="1" t="s">
        <v>342</v>
      </c>
      <c r="H2931" s="1" t="s">
        <v>916</v>
      </c>
      <c r="I2931" s="1">
        <v>2260205</v>
      </c>
      <c r="K2931" s="1">
        <v>753519.625</v>
      </c>
      <c r="L2931" s="1">
        <v>17962684</v>
      </c>
      <c r="M2931" s="1">
        <v>0.25910601019859314</v>
      </c>
      <c r="N2931" s="1">
        <v>1.4635798931121826</v>
      </c>
      <c r="O2931" s="1">
        <v>0.11324845999479294</v>
      </c>
      <c r="P2931" s="1">
        <v>5.2748370170593262</v>
      </c>
      <c r="Q2931" s="1">
        <v>0.31233662366867065</v>
      </c>
      <c r="S2931" s="1">
        <v>38</v>
      </c>
      <c r="T2931" s="1">
        <v>1</v>
      </c>
      <c r="U2931" s="1">
        <v>20976408</v>
      </c>
      <c r="V2931" s="1">
        <v>0.68469107151031494</v>
      </c>
      <c r="W2931" s="1">
        <v>3.3742337226867676</v>
      </c>
      <c r="X2931" s="1">
        <v>3.3742337226867676</v>
      </c>
    </row>
    <row r="2932" spans="1:24" x14ac:dyDescent="0.35">
      <c r="A2932" s="1">
        <v>390350</v>
      </c>
      <c r="B2932" s="1" t="s">
        <v>2352</v>
      </c>
      <c r="C2932" s="1">
        <v>106338003</v>
      </c>
      <c r="D2932" s="1">
        <v>350</v>
      </c>
      <c r="E2932" s="1" t="s">
        <v>2510</v>
      </c>
      <c r="F2932" s="1" t="s">
        <v>90</v>
      </c>
      <c r="G2932" s="1" t="s">
        <v>342</v>
      </c>
      <c r="H2932" s="1" t="s">
        <v>916</v>
      </c>
      <c r="I2932" s="1">
        <v>2305160</v>
      </c>
      <c r="K2932" s="1">
        <v>1437790.75</v>
      </c>
      <c r="L2932" s="1">
        <v>18070912</v>
      </c>
      <c r="M2932" s="1">
        <v>0.10822799801826477</v>
      </c>
      <c r="N2932" s="1">
        <v>0.60251575708389282</v>
      </c>
      <c r="O2932" s="1">
        <v>4.4955000281333923E-2</v>
      </c>
      <c r="P2932" s="1">
        <v>1.9889788627624512</v>
      </c>
      <c r="Q2932" s="1">
        <v>0.68427109718322754</v>
      </c>
      <c r="S2932" s="1">
        <v>39</v>
      </c>
      <c r="T2932" s="1">
        <v>1</v>
      </c>
      <c r="U2932" s="1">
        <v>21813862</v>
      </c>
      <c r="V2932" s="1">
        <v>0.83745408058166504</v>
      </c>
      <c r="W2932" s="1">
        <v>3.992361307144165</v>
      </c>
      <c r="X2932" s="1">
        <v>3.992361307144165</v>
      </c>
    </row>
    <row r="2933" spans="1:24" x14ac:dyDescent="0.35">
      <c r="A2933" s="1">
        <v>400350</v>
      </c>
      <c r="B2933" s="1" t="s">
        <v>2353</v>
      </c>
      <c r="C2933" s="1">
        <v>106338003</v>
      </c>
      <c r="D2933" s="1">
        <v>350</v>
      </c>
      <c r="E2933" s="1" t="s">
        <v>2510</v>
      </c>
      <c r="F2933" s="1" t="s">
        <v>90</v>
      </c>
      <c r="G2933" s="1" t="s">
        <v>342</v>
      </c>
      <c r="H2933" s="1" t="s">
        <v>916</v>
      </c>
      <c r="S2933" s="1">
        <v>40</v>
      </c>
      <c r="T2933" s="1">
        <v>1</v>
      </c>
      <c r="U2933" s="1">
        <v>0</v>
      </c>
      <c r="V2933" s="1">
        <v>0</v>
      </c>
      <c r="W2933" s="1">
        <v>-100</v>
      </c>
      <c r="X2933" s="1">
        <v>-100</v>
      </c>
    </row>
    <row r="2934" spans="1:24" x14ac:dyDescent="0.35">
      <c r="A2934" s="1">
        <v>410350</v>
      </c>
      <c r="B2934" s="1" t="s">
        <v>2354</v>
      </c>
      <c r="C2934" s="1">
        <v>106338003</v>
      </c>
      <c r="D2934" s="1">
        <v>350</v>
      </c>
      <c r="E2934" s="1" t="s">
        <v>2510</v>
      </c>
      <c r="F2934" s="1" t="s">
        <v>90</v>
      </c>
      <c r="G2934" s="1" t="s">
        <v>342</v>
      </c>
      <c r="H2934" s="1" t="s">
        <v>916</v>
      </c>
      <c r="S2934" s="1">
        <v>41</v>
      </c>
      <c r="T2934" s="1">
        <v>1</v>
      </c>
      <c r="U2934" s="1">
        <v>0</v>
      </c>
      <c r="V2934" s="1">
        <v>0</v>
      </c>
    </row>
    <row r="2935" spans="1:24" x14ac:dyDescent="0.35">
      <c r="A2935" s="1">
        <v>420350</v>
      </c>
      <c r="B2935" s="1" t="s">
        <v>2355</v>
      </c>
      <c r="C2935" s="1">
        <v>106338003</v>
      </c>
      <c r="D2935" s="1">
        <v>350</v>
      </c>
      <c r="E2935" s="1" t="s">
        <v>2510</v>
      </c>
      <c r="F2935" s="1" t="s">
        <v>90</v>
      </c>
      <c r="G2935" s="1" t="s">
        <v>342</v>
      </c>
      <c r="H2935" s="1" t="s">
        <v>916</v>
      </c>
      <c r="S2935" s="1">
        <v>42</v>
      </c>
      <c r="T2935" s="1">
        <v>1</v>
      </c>
      <c r="U2935" s="1">
        <v>0</v>
      </c>
      <c r="V2935" s="1">
        <v>0</v>
      </c>
    </row>
    <row r="2936" spans="1:24" x14ac:dyDescent="0.35">
      <c r="A2936" s="1">
        <v>430350</v>
      </c>
      <c r="B2936" s="1" t="s">
        <v>2356</v>
      </c>
      <c r="C2936" s="1">
        <v>106338003</v>
      </c>
      <c r="D2936" s="1">
        <v>350</v>
      </c>
      <c r="E2936" s="1" t="s">
        <v>2510</v>
      </c>
      <c r="F2936" s="1" t="s">
        <v>90</v>
      </c>
      <c r="G2936" s="1" t="s">
        <v>342</v>
      </c>
      <c r="H2936" s="1" t="s">
        <v>916</v>
      </c>
      <c r="S2936" s="1">
        <v>43</v>
      </c>
      <c r="T2936" s="1">
        <v>1</v>
      </c>
      <c r="U2936" s="1">
        <v>0</v>
      </c>
      <c r="V2936" s="1">
        <v>0</v>
      </c>
    </row>
    <row r="2937" spans="1:24" x14ac:dyDescent="0.35">
      <c r="A2937" s="1">
        <v>440350</v>
      </c>
      <c r="B2937" s="1" t="s">
        <v>2357</v>
      </c>
      <c r="C2937" s="1">
        <v>106338003</v>
      </c>
      <c r="D2937" s="1">
        <v>350</v>
      </c>
      <c r="E2937" s="1" t="s">
        <v>2510</v>
      </c>
      <c r="F2937" s="1" t="s">
        <v>90</v>
      </c>
      <c r="G2937" s="1" t="s">
        <v>342</v>
      </c>
      <c r="H2937" s="1" t="s">
        <v>916</v>
      </c>
      <c r="S2937" s="1">
        <v>44</v>
      </c>
      <c r="T2937" s="1">
        <v>1</v>
      </c>
      <c r="U2937" s="1">
        <v>0</v>
      </c>
      <c r="V2937" s="1">
        <v>0</v>
      </c>
    </row>
    <row r="2938" spans="1:24" x14ac:dyDescent="0.35">
      <c r="A2938" s="1">
        <v>450350</v>
      </c>
      <c r="B2938" s="1" t="s">
        <v>2358</v>
      </c>
      <c r="C2938" s="1">
        <v>106338003</v>
      </c>
      <c r="D2938" s="1">
        <v>350</v>
      </c>
      <c r="E2938" s="1" t="s">
        <v>2510</v>
      </c>
      <c r="F2938" s="1" t="s">
        <v>90</v>
      </c>
      <c r="G2938" s="1" t="s">
        <v>342</v>
      </c>
      <c r="H2938" s="1" t="s">
        <v>916</v>
      </c>
      <c r="S2938" s="1">
        <v>45</v>
      </c>
      <c r="T2938" s="1">
        <v>1</v>
      </c>
      <c r="U2938" s="1">
        <v>0</v>
      </c>
      <c r="V2938" s="1">
        <v>0</v>
      </c>
    </row>
    <row r="2939" spans="1:24" x14ac:dyDescent="0.35">
      <c r="A2939" s="1">
        <v>460350</v>
      </c>
      <c r="B2939" s="1" t="s">
        <v>2359</v>
      </c>
      <c r="C2939" s="1">
        <v>106338003</v>
      </c>
      <c r="D2939" s="1">
        <v>350</v>
      </c>
      <c r="E2939" s="1" t="s">
        <v>2510</v>
      </c>
      <c r="F2939" s="1" t="s">
        <v>90</v>
      </c>
      <c r="G2939" s="1" t="s">
        <v>342</v>
      </c>
      <c r="H2939" s="1" t="s">
        <v>916</v>
      </c>
      <c r="S2939" s="1">
        <v>46</v>
      </c>
      <c r="T2939" s="1">
        <v>1</v>
      </c>
      <c r="U2939" s="1">
        <v>0</v>
      </c>
      <c r="V2939" s="1">
        <v>0</v>
      </c>
    </row>
    <row r="2940" spans="1:24" x14ac:dyDescent="0.35">
      <c r="A2940" s="1">
        <v>470350</v>
      </c>
      <c r="B2940" s="1" t="s">
        <v>2360</v>
      </c>
      <c r="C2940" s="1">
        <v>106338003</v>
      </c>
      <c r="D2940" s="1">
        <v>350</v>
      </c>
      <c r="E2940" s="1" t="s">
        <v>2510</v>
      </c>
      <c r="F2940" s="1" t="s">
        <v>90</v>
      </c>
      <c r="G2940" s="1" t="s">
        <v>342</v>
      </c>
      <c r="H2940" s="1" t="s">
        <v>916</v>
      </c>
      <c r="S2940" s="1">
        <v>47</v>
      </c>
      <c r="T2940" s="1">
        <v>1</v>
      </c>
      <c r="U2940" s="1">
        <v>0</v>
      </c>
      <c r="V2940" s="1">
        <v>0</v>
      </c>
    </row>
    <row r="2941" spans="1:24" x14ac:dyDescent="0.35">
      <c r="A2941" s="1">
        <v>480350</v>
      </c>
      <c r="B2941" s="1" t="s">
        <v>2361</v>
      </c>
      <c r="C2941" s="1">
        <v>106338003</v>
      </c>
      <c r="D2941" s="1">
        <v>350</v>
      </c>
      <c r="E2941" s="1" t="s">
        <v>2510</v>
      </c>
      <c r="F2941" s="1" t="s">
        <v>90</v>
      </c>
      <c r="G2941" s="1" t="s">
        <v>342</v>
      </c>
      <c r="H2941" s="1" t="s">
        <v>916</v>
      </c>
      <c r="S2941" s="1">
        <v>48</v>
      </c>
      <c r="T2941" s="1">
        <v>1</v>
      </c>
      <c r="U2941" s="1">
        <v>0</v>
      </c>
      <c r="V2941" s="1">
        <v>0</v>
      </c>
    </row>
    <row r="2942" spans="1:24" x14ac:dyDescent="0.35">
      <c r="A2942" s="1">
        <v>290107</v>
      </c>
      <c r="B2942" s="1" t="s">
        <v>2341</v>
      </c>
      <c r="C2942" s="1">
        <v>106611303</v>
      </c>
      <c r="D2942" s="1">
        <v>107</v>
      </c>
      <c r="E2942" s="1" t="s">
        <v>2511</v>
      </c>
      <c r="F2942" s="1" t="s">
        <v>245</v>
      </c>
      <c r="G2942" s="1" t="s">
        <v>550</v>
      </c>
      <c r="H2942" s="1" t="s">
        <v>916</v>
      </c>
      <c r="I2942" s="1">
        <v>857593.11</v>
      </c>
      <c r="K2942" s="1">
        <v>185648</v>
      </c>
      <c r="L2942" s="1">
        <v>6637914.5</v>
      </c>
      <c r="S2942" s="1">
        <v>29</v>
      </c>
      <c r="T2942" s="1">
        <v>1</v>
      </c>
      <c r="U2942" s="1">
        <v>7681155.5</v>
      </c>
      <c r="V2942" s="1">
        <v>0</v>
      </c>
    </row>
    <row r="2943" spans="1:24" x14ac:dyDescent="0.35">
      <c r="A2943" s="1">
        <v>300107</v>
      </c>
      <c r="B2943" s="1" t="s">
        <v>2343</v>
      </c>
      <c r="C2943" s="1">
        <v>106611303</v>
      </c>
      <c r="D2943" s="1">
        <v>107</v>
      </c>
      <c r="E2943" s="1" t="s">
        <v>2511</v>
      </c>
      <c r="F2943" s="1" t="s">
        <v>245</v>
      </c>
      <c r="G2943" s="1" t="s">
        <v>550</v>
      </c>
      <c r="H2943" s="1" t="s">
        <v>916</v>
      </c>
      <c r="I2943" s="1">
        <v>872544.78</v>
      </c>
      <c r="K2943" s="1">
        <v>229976</v>
      </c>
      <c r="L2943" s="1">
        <v>6726220.5</v>
      </c>
      <c r="M2943" s="1">
        <v>8.83060023188591E-2</v>
      </c>
      <c r="N2943" s="1">
        <v>1.3303275108337402</v>
      </c>
      <c r="O2943" s="1">
        <v>1.4951669611036777E-2</v>
      </c>
      <c r="P2943" s="1">
        <v>1.7434456348419189</v>
      </c>
      <c r="Q2943" s="1">
        <v>4.4328000396490097E-2</v>
      </c>
      <c r="S2943" s="1">
        <v>30</v>
      </c>
      <c r="T2943" s="1">
        <v>1</v>
      </c>
      <c r="U2943" s="1">
        <v>7828741</v>
      </c>
      <c r="V2943" s="1">
        <v>0.1475856751203537</v>
      </c>
      <c r="W2943" s="1">
        <v>1.9213970899581909</v>
      </c>
      <c r="X2943" s="1">
        <v>1.9213970899581909</v>
      </c>
    </row>
    <row r="2944" spans="1:24" x14ac:dyDescent="0.35">
      <c r="A2944" s="1">
        <v>310107</v>
      </c>
      <c r="B2944" s="1" t="s">
        <v>2344</v>
      </c>
      <c r="C2944" s="1">
        <v>106611303</v>
      </c>
      <c r="D2944" s="1">
        <v>107</v>
      </c>
      <c r="E2944" s="1" t="s">
        <v>2511</v>
      </c>
      <c r="F2944" s="1" t="s">
        <v>245</v>
      </c>
      <c r="G2944" s="1" t="s">
        <v>550</v>
      </c>
      <c r="H2944" s="1" t="s">
        <v>916</v>
      </c>
      <c r="I2944" s="1">
        <v>887483.08</v>
      </c>
      <c r="K2944" s="1">
        <v>207812</v>
      </c>
      <c r="L2944" s="1">
        <v>6779618.5</v>
      </c>
      <c r="M2944" s="1">
        <v>5.3397998213768005E-2</v>
      </c>
      <c r="N2944" s="1">
        <v>0.79387819766998291</v>
      </c>
      <c r="O2944" s="1">
        <v>1.4938299544155598E-2</v>
      </c>
      <c r="P2944" s="1">
        <v>1.7120381593704224</v>
      </c>
      <c r="Q2944" s="1">
        <v>-2.2164000198245049E-2</v>
      </c>
      <c r="S2944" s="1">
        <v>31</v>
      </c>
      <c r="T2944" s="1">
        <v>1</v>
      </c>
      <c r="U2944" s="1">
        <v>7874913.5</v>
      </c>
      <c r="V2944" s="1">
        <v>4.6172298491001129E-2</v>
      </c>
      <c r="W2944" s="1">
        <v>0.58978193998336792</v>
      </c>
      <c r="X2944" s="1">
        <v>0.58978193998336792</v>
      </c>
    </row>
    <row r="2945" spans="1:24" x14ac:dyDescent="0.35">
      <c r="A2945" s="1">
        <v>320107</v>
      </c>
      <c r="B2945" s="1" t="s">
        <v>2345</v>
      </c>
      <c r="C2945" s="1">
        <v>106611303</v>
      </c>
      <c r="D2945" s="1">
        <v>107</v>
      </c>
      <c r="E2945" s="1" t="s">
        <v>2511</v>
      </c>
      <c r="F2945" s="1" t="s">
        <v>245</v>
      </c>
      <c r="G2945" s="1" t="s">
        <v>550</v>
      </c>
      <c r="H2945" s="1" t="s">
        <v>916</v>
      </c>
      <c r="I2945" s="1">
        <v>893882.79</v>
      </c>
      <c r="K2945" s="1">
        <v>207812</v>
      </c>
      <c r="L2945" s="1">
        <v>6821152</v>
      </c>
      <c r="M2945" s="1">
        <v>4.1533499956130981E-2</v>
      </c>
      <c r="N2945" s="1">
        <v>0.61262297630310059</v>
      </c>
      <c r="O2945" s="1">
        <v>6.3997101970016956E-3</v>
      </c>
      <c r="P2945" s="1">
        <v>0.7211078405380249</v>
      </c>
      <c r="Q2945" s="1">
        <v>0</v>
      </c>
      <c r="S2945" s="1">
        <v>32</v>
      </c>
      <c r="T2945" s="1">
        <v>1</v>
      </c>
      <c r="U2945" s="1">
        <v>7922847</v>
      </c>
      <c r="V2945" s="1">
        <v>4.793320968747139E-2</v>
      </c>
      <c r="W2945" s="1">
        <v>0.60868602991104126</v>
      </c>
      <c r="X2945" s="1">
        <v>0.60868602991104126</v>
      </c>
    </row>
    <row r="2946" spans="1:24" x14ac:dyDescent="0.35">
      <c r="A2946" s="1">
        <v>330107</v>
      </c>
      <c r="B2946" s="1" t="s">
        <v>2346</v>
      </c>
      <c r="C2946" s="1">
        <v>106611303</v>
      </c>
      <c r="D2946" s="1">
        <v>107</v>
      </c>
      <c r="E2946" s="1" t="s">
        <v>2511</v>
      </c>
      <c r="F2946" s="1" t="s">
        <v>245</v>
      </c>
      <c r="G2946" s="1" t="s">
        <v>550</v>
      </c>
      <c r="H2946" s="1" t="s">
        <v>916</v>
      </c>
      <c r="I2946" s="1">
        <v>917143.56</v>
      </c>
      <c r="K2946" s="1">
        <v>207812</v>
      </c>
      <c r="L2946" s="1">
        <v>6870460.5</v>
      </c>
      <c r="M2946" s="1">
        <v>4.9308501183986664E-2</v>
      </c>
      <c r="N2946" s="1">
        <v>0.72287642955780029</v>
      </c>
      <c r="O2946" s="1">
        <v>2.3260770365595818E-2</v>
      </c>
      <c r="P2946" s="1">
        <v>2.6022169589996338</v>
      </c>
      <c r="Q2946" s="1">
        <v>0</v>
      </c>
      <c r="S2946" s="1">
        <v>33</v>
      </c>
      <c r="T2946" s="1">
        <v>1</v>
      </c>
      <c r="U2946" s="1">
        <v>7995416</v>
      </c>
      <c r="V2946" s="1">
        <v>7.2569273412227631E-2</v>
      </c>
      <c r="W2946" s="1">
        <v>0.91594600677490234</v>
      </c>
      <c r="X2946" s="1">
        <v>0.91594600677490234</v>
      </c>
    </row>
    <row r="2947" spans="1:24" x14ac:dyDescent="0.35">
      <c r="A2947" s="1">
        <v>340107</v>
      </c>
      <c r="B2947" s="1" t="s">
        <v>2347</v>
      </c>
      <c r="C2947" s="1">
        <v>106611303</v>
      </c>
      <c r="D2947" s="1">
        <v>107</v>
      </c>
      <c r="E2947" s="1" t="s">
        <v>2511</v>
      </c>
      <c r="F2947" s="1" t="s">
        <v>245</v>
      </c>
      <c r="G2947" s="1" t="s">
        <v>550</v>
      </c>
      <c r="H2947" s="1" t="s">
        <v>916</v>
      </c>
      <c r="I2947" s="1">
        <v>917119.31</v>
      </c>
      <c r="K2947" s="1">
        <v>207812</v>
      </c>
      <c r="L2947" s="1">
        <v>6870451</v>
      </c>
      <c r="M2947" s="1">
        <v>-9.4999995781108737E-6</v>
      </c>
      <c r="N2947" s="1">
        <v>-1.3827311340719461E-4</v>
      </c>
      <c r="O2947" s="1">
        <v>-2.4249999114545062E-5</v>
      </c>
      <c r="P2947" s="1">
        <v>-2.6440790388733149E-3</v>
      </c>
      <c r="Q2947" s="1">
        <v>0</v>
      </c>
      <c r="S2947" s="1">
        <v>34</v>
      </c>
      <c r="T2947" s="1">
        <v>1</v>
      </c>
      <c r="U2947" s="1">
        <v>7995382</v>
      </c>
      <c r="V2947" s="1">
        <v>-3.3749998692655936E-5</v>
      </c>
      <c r="W2947" s="1">
        <v>-4.2524366290308535E-4</v>
      </c>
      <c r="X2947" s="1">
        <v>-4.2524366290308535E-4</v>
      </c>
    </row>
    <row r="2948" spans="1:24" x14ac:dyDescent="0.35">
      <c r="A2948" s="1">
        <v>350107</v>
      </c>
      <c r="B2948" s="1" t="s">
        <v>2348</v>
      </c>
      <c r="C2948" s="1">
        <v>106611303</v>
      </c>
      <c r="D2948" s="1">
        <v>107</v>
      </c>
      <c r="E2948" s="1" t="s">
        <v>2511</v>
      </c>
      <c r="F2948" s="1" t="s">
        <v>245</v>
      </c>
      <c r="G2948" s="1" t="s">
        <v>550</v>
      </c>
      <c r="H2948" s="1" t="s">
        <v>916</v>
      </c>
      <c r="I2948" s="1">
        <v>949248.07</v>
      </c>
      <c r="K2948" s="1">
        <v>207812</v>
      </c>
      <c r="L2948" s="1">
        <v>7020106.5</v>
      </c>
      <c r="M2948" s="1">
        <v>0.14965550601482391</v>
      </c>
      <c r="N2948" s="1">
        <v>2.1782486438751221</v>
      </c>
      <c r="O2948" s="1">
        <v>3.2128758728504181E-2</v>
      </c>
      <c r="P2948" s="1">
        <v>3.5032258033752441</v>
      </c>
      <c r="Q2948" s="1">
        <v>0</v>
      </c>
      <c r="S2948" s="1">
        <v>35</v>
      </c>
      <c r="T2948" s="1">
        <v>1</v>
      </c>
      <c r="U2948" s="1">
        <v>8177166.5</v>
      </c>
      <c r="V2948" s="1">
        <v>0.18178427219390869</v>
      </c>
      <c r="W2948" s="1">
        <v>2.2736186981201172</v>
      </c>
      <c r="X2948" s="1">
        <v>2.2736186981201172</v>
      </c>
    </row>
    <row r="2949" spans="1:24" x14ac:dyDescent="0.35">
      <c r="A2949" s="1">
        <v>360107</v>
      </c>
      <c r="B2949" s="1" t="s">
        <v>2349</v>
      </c>
      <c r="C2949" s="1">
        <v>106611303</v>
      </c>
      <c r="D2949" s="1">
        <v>107</v>
      </c>
      <c r="E2949" s="1" t="s">
        <v>2511</v>
      </c>
      <c r="F2949" s="1" t="s">
        <v>245</v>
      </c>
      <c r="G2949" s="1" t="s">
        <v>550</v>
      </c>
      <c r="H2949" s="1" t="s">
        <v>916</v>
      </c>
      <c r="I2949" s="1">
        <v>1008783.04</v>
      </c>
      <c r="K2949" s="1">
        <v>207812</v>
      </c>
      <c r="L2949" s="1">
        <v>7400175.5</v>
      </c>
      <c r="M2949" s="1">
        <v>0.38006898760795593</v>
      </c>
      <c r="N2949" s="1">
        <v>5.414006233215332</v>
      </c>
      <c r="O2949" s="1">
        <v>5.9534970670938492E-2</v>
      </c>
      <c r="P2949" s="1">
        <v>6.2718029022216797</v>
      </c>
      <c r="Q2949" s="1">
        <v>0</v>
      </c>
      <c r="S2949" s="1">
        <v>36</v>
      </c>
      <c r="T2949" s="1">
        <v>1</v>
      </c>
      <c r="U2949" s="1">
        <v>8616770</v>
      </c>
      <c r="V2949" s="1">
        <v>0.43960395455360413</v>
      </c>
      <c r="W2949" s="1">
        <v>5.3759880065917969</v>
      </c>
      <c r="X2949" s="1">
        <v>5.3759880065917969</v>
      </c>
    </row>
    <row r="2950" spans="1:24" x14ac:dyDescent="0.35">
      <c r="A2950" s="1">
        <v>370107</v>
      </c>
      <c r="B2950" s="1" t="s">
        <v>2350</v>
      </c>
      <c r="C2950" s="1">
        <v>106611303</v>
      </c>
      <c r="D2950" s="1">
        <v>107</v>
      </c>
      <c r="E2950" s="1" t="s">
        <v>2511</v>
      </c>
      <c r="F2950" s="1" t="s">
        <v>245</v>
      </c>
      <c r="G2950" s="1" t="s">
        <v>550</v>
      </c>
      <c r="H2950" s="1" t="s">
        <v>916</v>
      </c>
      <c r="I2950" s="1">
        <v>1045874.31</v>
      </c>
      <c r="K2950" s="1">
        <v>207812</v>
      </c>
      <c r="L2950" s="1">
        <v>7723006.5</v>
      </c>
      <c r="M2950" s="1">
        <v>0.32283100485801697</v>
      </c>
      <c r="N2950" s="1">
        <v>4.3624777793884277</v>
      </c>
      <c r="O2950" s="1">
        <v>3.7091270089149475E-2</v>
      </c>
      <c r="P2950" s="1">
        <v>3.6768331527709961</v>
      </c>
      <c r="Q2950" s="1">
        <v>0</v>
      </c>
      <c r="S2950" s="1">
        <v>37</v>
      </c>
      <c r="T2950" s="1">
        <v>1</v>
      </c>
      <c r="U2950" s="1">
        <v>8976693</v>
      </c>
      <c r="V2950" s="1">
        <v>0.35992228984832764</v>
      </c>
      <c r="W2950" s="1">
        <v>4.1770057678222656</v>
      </c>
      <c r="X2950" s="1">
        <v>4.1770057678222656</v>
      </c>
    </row>
    <row r="2951" spans="1:24" x14ac:dyDescent="0.35">
      <c r="A2951" s="1">
        <v>380107</v>
      </c>
      <c r="B2951" s="1" t="s">
        <v>2351</v>
      </c>
      <c r="C2951" s="1">
        <v>106611303</v>
      </c>
      <c r="D2951" s="1">
        <v>107</v>
      </c>
      <c r="E2951" s="1" t="s">
        <v>2511</v>
      </c>
      <c r="F2951" s="1" t="s">
        <v>245</v>
      </c>
      <c r="G2951" s="1" t="s">
        <v>550</v>
      </c>
      <c r="H2951" s="1" t="s">
        <v>916</v>
      </c>
      <c r="I2951" s="1">
        <v>1103026</v>
      </c>
      <c r="K2951" s="1">
        <v>595855.9375</v>
      </c>
      <c r="L2951" s="1">
        <v>7853495</v>
      </c>
      <c r="M2951" s="1">
        <v>0.13048849999904633</v>
      </c>
      <c r="N2951" s="1">
        <v>1.6896075010299683</v>
      </c>
      <c r="O2951" s="1">
        <v>5.7151690125465393E-2</v>
      </c>
      <c r="P2951" s="1">
        <v>5.4644894599914551</v>
      </c>
      <c r="Q2951" s="1">
        <v>0.38804394006729126</v>
      </c>
      <c r="S2951" s="1">
        <v>38</v>
      </c>
      <c r="T2951" s="1">
        <v>1</v>
      </c>
      <c r="U2951" s="1">
        <v>9552377</v>
      </c>
      <c r="V2951" s="1">
        <v>0.57568413019180298</v>
      </c>
      <c r="W2951" s="1">
        <v>6.4130969047546387</v>
      </c>
      <c r="X2951" s="1">
        <v>6.4130969047546387</v>
      </c>
    </row>
    <row r="2952" spans="1:24" x14ac:dyDescent="0.35">
      <c r="A2952" s="1">
        <v>390107</v>
      </c>
      <c r="B2952" s="1" t="s">
        <v>2352</v>
      </c>
      <c r="C2952" s="1">
        <v>106611303</v>
      </c>
      <c r="D2952" s="1">
        <v>107</v>
      </c>
      <c r="E2952" s="1" t="s">
        <v>2511</v>
      </c>
      <c r="F2952" s="1" t="s">
        <v>245</v>
      </c>
      <c r="G2952" s="1" t="s">
        <v>550</v>
      </c>
      <c r="H2952" s="1" t="s">
        <v>916</v>
      </c>
      <c r="I2952" s="1">
        <v>1111740</v>
      </c>
      <c r="K2952" s="1">
        <v>1134382</v>
      </c>
      <c r="L2952" s="1">
        <v>7916500</v>
      </c>
      <c r="M2952" s="1">
        <v>6.3005000352859497E-2</v>
      </c>
      <c r="N2952" s="1">
        <v>0.80225425958633423</v>
      </c>
      <c r="O2952" s="1">
        <v>8.7139997631311417E-3</v>
      </c>
      <c r="P2952" s="1">
        <v>0.79000860452651978</v>
      </c>
      <c r="Q2952" s="1">
        <v>0.53852605819702148</v>
      </c>
      <c r="S2952" s="1">
        <v>39</v>
      </c>
      <c r="T2952" s="1">
        <v>1</v>
      </c>
      <c r="U2952" s="1">
        <v>10162622</v>
      </c>
      <c r="V2952" s="1">
        <v>0.61024510860443115</v>
      </c>
      <c r="W2952" s="1">
        <v>6.3884100914001465</v>
      </c>
      <c r="X2952" s="1">
        <v>6.3884100914001465</v>
      </c>
    </row>
    <row r="2953" spans="1:24" x14ac:dyDescent="0.35">
      <c r="A2953" s="1">
        <v>400107</v>
      </c>
      <c r="B2953" s="1" t="s">
        <v>2353</v>
      </c>
      <c r="C2953" s="1">
        <v>106611303</v>
      </c>
      <c r="D2953" s="1">
        <v>107</v>
      </c>
      <c r="E2953" s="1" t="s">
        <v>2511</v>
      </c>
      <c r="F2953" s="1" t="s">
        <v>245</v>
      </c>
      <c r="G2953" s="1" t="s">
        <v>550</v>
      </c>
      <c r="H2953" s="1" t="s">
        <v>916</v>
      </c>
      <c r="S2953" s="1">
        <v>40</v>
      </c>
      <c r="T2953" s="1">
        <v>1</v>
      </c>
      <c r="U2953" s="1">
        <v>0</v>
      </c>
      <c r="V2953" s="1">
        <v>0</v>
      </c>
      <c r="W2953" s="1">
        <v>-100</v>
      </c>
      <c r="X2953" s="1">
        <v>-100</v>
      </c>
    </row>
    <row r="2954" spans="1:24" x14ac:dyDescent="0.35">
      <c r="A2954" s="1">
        <v>410107</v>
      </c>
      <c r="B2954" s="1" t="s">
        <v>2354</v>
      </c>
      <c r="C2954" s="1">
        <v>106611303</v>
      </c>
      <c r="D2954" s="1">
        <v>107</v>
      </c>
      <c r="E2954" s="1" t="s">
        <v>2511</v>
      </c>
      <c r="F2954" s="1" t="s">
        <v>245</v>
      </c>
      <c r="G2954" s="1" t="s">
        <v>550</v>
      </c>
      <c r="H2954" s="1" t="s">
        <v>916</v>
      </c>
      <c r="S2954" s="1">
        <v>41</v>
      </c>
      <c r="T2954" s="1">
        <v>1</v>
      </c>
      <c r="U2954" s="1">
        <v>0</v>
      </c>
      <c r="V2954" s="1">
        <v>0</v>
      </c>
    </row>
    <row r="2955" spans="1:24" x14ac:dyDescent="0.35">
      <c r="A2955" s="1">
        <v>420107</v>
      </c>
      <c r="B2955" s="1" t="s">
        <v>2355</v>
      </c>
      <c r="C2955" s="1">
        <v>106611303</v>
      </c>
      <c r="D2955" s="1">
        <v>107</v>
      </c>
      <c r="E2955" s="1" t="s">
        <v>2511</v>
      </c>
      <c r="F2955" s="1" t="s">
        <v>245</v>
      </c>
      <c r="G2955" s="1" t="s">
        <v>550</v>
      </c>
      <c r="H2955" s="1" t="s">
        <v>916</v>
      </c>
      <c r="S2955" s="1">
        <v>42</v>
      </c>
      <c r="T2955" s="1">
        <v>1</v>
      </c>
      <c r="U2955" s="1">
        <v>0</v>
      </c>
      <c r="V2955" s="1">
        <v>0</v>
      </c>
    </row>
    <row r="2956" spans="1:24" x14ac:dyDescent="0.35">
      <c r="A2956" s="1">
        <v>430107</v>
      </c>
      <c r="B2956" s="1" t="s">
        <v>2356</v>
      </c>
      <c r="C2956" s="1">
        <v>106611303</v>
      </c>
      <c r="D2956" s="1">
        <v>107</v>
      </c>
      <c r="E2956" s="1" t="s">
        <v>2511</v>
      </c>
      <c r="F2956" s="1" t="s">
        <v>245</v>
      </c>
      <c r="G2956" s="1" t="s">
        <v>550</v>
      </c>
      <c r="H2956" s="1" t="s">
        <v>916</v>
      </c>
      <c r="S2956" s="1">
        <v>43</v>
      </c>
      <c r="T2956" s="1">
        <v>1</v>
      </c>
      <c r="U2956" s="1">
        <v>0</v>
      </c>
      <c r="V2956" s="1">
        <v>0</v>
      </c>
    </row>
    <row r="2957" spans="1:24" x14ac:dyDescent="0.35">
      <c r="A2957" s="1">
        <v>440107</v>
      </c>
      <c r="B2957" s="1" t="s">
        <v>2357</v>
      </c>
      <c r="C2957" s="1">
        <v>106611303</v>
      </c>
      <c r="D2957" s="1">
        <v>107</v>
      </c>
      <c r="E2957" s="1" t="s">
        <v>2511</v>
      </c>
      <c r="F2957" s="1" t="s">
        <v>245</v>
      </c>
      <c r="G2957" s="1" t="s">
        <v>550</v>
      </c>
      <c r="H2957" s="1" t="s">
        <v>916</v>
      </c>
      <c r="S2957" s="1">
        <v>44</v>
      </c>
      <c r="T2957" s="1">
        <v>1</v>
      </c>
      <c r="U2957" s="1">
        <v>0</v>
      </c>
      <c r="V2957" s="1">
        <v>0</v>
      </c>
    </row>
    <row r="2958" spans="1:24" x14ac:dyDescent="0.35">
      <c r="A2958" s="1">
        <v>450107</v>
      </c>
      <c r="B2958" s="1" t="s">
        <v>2358</v>
      </c>
      <c r="C2958" s="1">
        <v>106611303</v>
      </c>
      <c r="D2958" s="1">
        <v>107</v>
      </c>
      <c r="E2958" s="1" t="s">
        <v>2511</v>
      </c>
      <c r="F2958" s="1" t="s">
        <v>245</v>
      </c>
      <c r="G2958" s="1" t="s">
        <v>550</v>
      </c>
      <c r="H2958" s="1" t="s">
        <v>916</v>
      </c>
      <c r="S2958" s="1">
        <v>45</v>
      </c>
      <c r="T2958" s="1">
        <v>1</v>
      </c>
      <c r="U2958" s="1">
        <v>0</v>
      </c>
      <c r="V2958" s="1">
        <v>0</v>
      </c>
    </row>
    <row r="2959" spans="1:24" x14ac:dyDescent="0.35">
      <c r="A2959" s="1">
        <v>460107</v>
      </c>
      <c r="B2959" s="1" t="s">
        <v>2359</v>
      </c>
      <c r="C2959" s="1">
        <v>106611303</v>
      </c>
      <c r="D2959" s="1">
        <v>107</v>
      </c>
      <c r="E2959" s="1" t="s">
        <v>2511</v>
      </c>
      <c r="F2959" s="1" t="s">
        <v>245</v>
      </c>
      <c r="G2959" s="1" t="s">
        <v>550</v>
      </c>
      <c r="H2959" s="1" t="s">
        <v>916</v>
      </c>
      <c r="S2959" s="1">
        <v>46</v>
      </c>
      <c r="T2959" s="1">
        <v>1</v>
      </c>
      <c r="U2959" s="1">
        <v>0</v>
      </c>
      <c r="V2959" s="1">
        <v>0</v>
      </c>
    </row>
    <row r="2960" spans="1:24" x14ac:dyDescent="0.35">
      <c r="A2960" s="1">
        <v>470107</v>
      </c>
      <c r="B2960" s="1" t="s">
        <v>2360</v>
      </c>
      <c r="C2960" s="1">
        <v>106611303</v>
      </c>
      <c r="D2960" s="1">
        <v>107</v>
      </c>
      <c r="E2960" s="1" t="s">
        <v>2511</v>
      </c>
      <c r="F2960" s="1" t="s">
        <v>245</v>
      </c>
      <c r="G2960" s="1" t="s">
        <v>550</v>
      </c>
      <c r="H2960" s="1" t="s">
        <v>916</v>
      </c>
      <c r="S2960" s="1">
        <v>47</v>
      </c>
      <c r="T2960" s="1">
        <v>1</v>
      </c>
      <c r="U2960" s="1">
        <v>0</v>
      </c>
      <c r="V2960" s="1">
        <v>0</v>
      </c>
    </row>
    <row r="2961" spans="1:24" x14ac:dyDescent="0.35">
      <c r="A2961" s="1">
        <v>480107</v>
      </c>
      <c r="B2961" s="1" t="s">
        <v>2361</v>
      </c>
      <c r="C2961" s="1">
        <v>106611303</v>
      </c>
      <c r="D2961" s="1">
        <v>107</v>
      </c>
      <c r="E2961" s="1" t="s">
        <v>2511</v>
      </c>
      <c r="F2961" s="1" t="s">
        <v>245</v>
      </c>
      <c r="G2961" s="1" t="s">
        <v>550</v>
      </c>
      <c r="H2961" s="1" t="s">
        <v>916</v>
      </c>
      <c r="S2961" s="1">
        <v>48</v>
      </c>
      <c r="T2961" s="1">
        <v>1</v>
      </c>
      <c r="U2961" s="1">
        <v>0</v>
      </c>
      <c r="V2961" s="1">
        <v>0</v>
      </c>
    </row>
    <row r="2962" spans="1:24" x14ac:dyDescent="0.35">
      <c r="A2962" s="1">
        <v>290156</v>
      </c>
      <c r="B2962" s="1" t="s">
        <v>2341</v>
      </c>
      <c r="C2962" s="1">
        <v>106612203</v>
      </c>
      <c r="D2962" s="1">
        <v>156</v>
      </c>
      <c r="E2962" s="1" t="s">
        <v>2512</v>
      </c>
      <c r="F2962" s="1" t="s">
        <v>245</v>
      </c>
      <c r="G2962" s="1" t="s">
        <v>550</v>
      </c>
      <c r="H2962" s="1" t="s">
        <v>916</v>
      </c>
      <c r="I2962" s="1">
        <v>1560498.81</v>
      </c>
      <c r="K2962" s="1">
        <v>338704</v>
      </c>
      <c r="L2962" s="1">
        <v>11377393</v>
      </c>
      <c r="S2962" s="1">
        <v>29</v>
      </c>
      <c r="T2962" s="1">
        <v>1</v>
      </c>
      <c r="U2962" s="1">
        <v>13276596</v>
      </c>
      <c r="V2962" s="1">
        <v>0</v>
      </c>
    </row>
    <row r="2963" spans="1:24" x14ac:dyDescent="0.35">
      <c r="A2963" s="1">
        <v>300156</v>
      </c>
      <c r="B2963" s="1" t="s">
        <v>2343</v>
      </c>
      <c r="C2963" s="1">
        <v>106612203</v>
      </c>
      <c r="D2963" s="1">
        <v>156</v>
      </c>
      <c r="E2963" s="1" t="s">
        <v>2512</v>
      </c>
      <c r="F2963" s="1" t="s">
        <v>245</v>
      </c>
      <c r="G2963" s="1" t="s">
        <v>550</v>
      </c>
      <c r="H2963" s="1" t="s">
        <v>916</v>
      </c>
      <c r="I2963" s="1">
        <v>1567763.17</v>
      </c>
      <c r="K2963" s="1">
        <v>427058</v>
      </c>
      <c r="L2963" s="1">
        <v>11591888</v>
      </c>
      <c r="M2963" s="1">
        <v>0.21449500322341919</v>
      </c>
      <c r="N2963" s="1">
        <v>1.8852736949920654</v>
      </c>
      <c r="O2963" s="1">
        <v>7.2643598541617393E-3</v>
      </c>
      <c r="P2963" s="1">
        <v>0.46551525592803955</v>
      </c>
      <c r="Q2963" s="1">
        <v>8.8353998959064484E-2</v>
      </c>
      <c r="S2963" s="1">
        <v>30</v>
      </c>
      <c r="T2963" s="1">
        <v>1</v>
      </c>
      <c r="U2963" s="1">
        <v>13586709</v>
      </c>
      <c r="V2963" s="1">
        <v>0.31011337041854858</v>
      </c>
      <c r="W2963" s="1">
        <v>2.3357870578765869</v>
      </c>
      <c r="X2963" s="1">
        <v>2.3357870578765869</v>
      </c>
    </row>
    <row r="2964" spans="1:24" x14ac:dyDescent="0.35">
      <c r="A2964" s="1">
        <v>310156</v>
      </c>
      <c r="B2964" s="1" t="s">
        <v>2344</v>
      </c>
      <c r="C2964" s="1">
        <v>106612203</v>
      </c>
      <c r="D2964" s="1">
        <v>156</v>
      </c>
      <c r="E2964" s="1" t="s">
        <v>2512</v>
      </c>
      <c r="F2964" s="1" t="s">
        <v>245</v>
      </c>
      <c r="G2964" s="1" t="s">
        <v>550</v>
      </c>
      <c r="H2964" s="1" t="s">
        <v>916</v>
      </c>
      <c r="I2964" s="1">
        <v>1585723.35</v>
      </c>
      <c r="K2964" s="1">
        <v>382881</v>
      </c>
      <c r="L2964" s="1">
        <v>11701100</v>
      </c>
      <c r="M2964" s="1">
        <v>0.1092120036482811</v>
      </c>
      <c r="N2964" s="1">
        <v>0.94214159250259399</v>
      </c>
      <c r="O2964" s="1">
        <v>1.7960179597139359E-2</v>
      </c>
      <c r="P2964" s="1">
        <v>1.1455926895141602</v>
      </c>
      <c r="Q2964" s="1">
        <v>-4.4176999479532242E-2</v>
      </c>
      <c r="S2964" s="1">
        <v>31</v>
      </c>
      <c r="T2964" s="1">
        <v>1</v>
      </c>
      <c r="U2964" s="1">
        <v>13669704</v>
      </c>
      <c r="V2964" s="1">
        <v>8.2995183765888214E-2</v>
      </c>
      <c r="W2964" s="1">
        <v>0.61085432767868042</v>
      </c>
      <c r="X2964" s="1">
        <v>0.61085432767868042</v>
      </c>
    </row>
    <row r="2965" spans="1:24" x14ac:dyDescent="0.35">
      <c r="A2965" s="1">
        <v>320156</v>
      </c>
      <c r="B2965" s="1" t="s">
        <v>2345</v>
      </c>
      <c r="C2965" s="1">
        <v>106612203</v>
      </c>
      <c r="D2965" s="1">
        <v>156</v>
      </c>
      <c r="E2965" s="1" t="s">
        <v>2512</v>
      </c>
      <c r="F2965" s="1" t="s">
        <v>245</v>
      </c>
      <c r="G2965" s="1" t="s">
        <v>550</v>
      </c>
      <c r="H2965" s="1" t="s">
        <v>916</v>
      </c>
      <c r="I2965" s="1">
        <v>1601527.82</v>
      </c>
      <c r="K2965" s="1">
        <v>382881</v>
      </c>
      <c r="L2965" s="1">
        <v>11736839</v>
      </c>
      <c r="M2965" s="1">
        <v>3.5739000886678696E-2</v>
      </c>
      <c r="N2965" s="1">
        <v>0.30543282628059387</v>
      </c>
      <c r="O2965" s="1">
        <v>1.5804469585418701E-2</v>
      </c>
      <c r="P2965" s="1">
        <v>0.99667257070541382</v>
      </c>
      <c r="Q2965" s="1">
        <v>0</v>
      </c>
      <c r="S2965" s="1">
        <v>32</v>
      </c>
      <c r="T2965" s="1">
        <v>1</v>
      </c>
      <c r="U2965" s="1">
        <v>13721248</v>
      </c>
      <c r="V2965" s="1">
        <v>5.1543470472097397E-2</v>
      </c>
      <c r="W2965" s="1">
        <v>0.37706741690635681</v>
      </c>
      <c r="X2965" s="1">
        <v>0.37706741690635681</v>
      </c>
    </row>
    <row r="2966" spans="1:24" x14ac:dyDescent="0.35">
      <c r="A2966" s="1">
        <v>330156</v>
      </c>
      <c r="B2966" s="1" t="s">
        <v>2346</v>
      </c>
      <c r="C2966" s="1">
        <v>106612203</v>
      </c>
      <c r="D2966" s="1">
        <v>156</v>
      </c>
      <c r="E2966" s="1" t="s">
        <v>2512</v>
      </c>
      <c r="F2966" s="1" t="s">
        <v>245</v>
      </c>
      <c r="G2966" s="1" t="s">
        <v>550</v>
      </c>
      <c r="H2966" s="1" t="s">
        <v>916</v>
      </c>
      <c r="I2966" s="1">
        <v>1679703.07</v>
      </c>
      <c r="K2966" s="1">
        <v>382881</v>
      </c>
      <c r="L2966" s="1">
        <v>11903670</v>
      </c>
      <c r="M2966" s="1">
        <v>0.16683100163936615</v>
      </c>
      <c r="N2966" s="1">
        <v>1.4214304685592651</v>
      </c>
      <c r="O2966" s="1">
        <v>7.8175246715545654E-2</v>
      </c>
      <c r="P2966" s="1">
        <v>4.8812918663024902</v>
      </c>
      <c r="Q2966" s="1">
        <v>0</v>
      </c>
      <c r="S2966" s="1">
        <v>33</v>
      </c>
      <c r="T2966" s="1">
        <v>1</v>
      </c>
      <c r="U2966" s="1">
        <v>13966254</v>
      </c>
      <c r="V2966" s="1">
        <v>0.2450062483549118</v>
      </c>
      <c r="W2966" s="1">
        <v>1.7855956554412842</v>
      </c>
      <c r="X2966" s="1">
        <v>1.7855956554412842</v>
      </c>
    </row>
    <row r="2967" spans="1:24" x14ac:dyDescent="0.35">
      <c r="A2967" s="1">
        <v>340156</v>
      </c>
      <c r="B2967" s="1" t="s">
        <v>2347</v>
      </c>
      <c r="C2967" s="1">
        <v>106612203</v>
      </c>
      <c r="D2967" s="1">
        <v>156</v>
      </c>
      <c r="E2967" s="1" t="s">
        <v>2512</v>
      </c>
      <c r="F2967" s="1" t="s">
        <v>245</v>
      </c>
      <c r="G2967" s="1" t="s">
        <v>550</v>
      </c>
      <c r="H2967" s="1" t="s">
        <v>916</v>
      </c>
      <c r="I2967" s="1">
        <v>1679620.49</v>
      </c>
      <c r="K2967" s="1">
        <v>382881</v>
      </c>
      <c r="L2967" s="1">
        <v>11903663</v>
      </c>
      <c r="M2967" s="1">
        <v>-7.0000000960135367E-6</v>
      </c>
      <c r="N2967" s="1">
        <v>-5.8805395383387804E-5</v>
      </c>
      <c r="O2967" s="1">
        <v>-8.2580001617316157E-5</v>
      </c>
      <c r="P2967" s="1">
        <v>-4.9163452349603176E-3</v>
      </c>
      <c r="Q2967" s="1">
        <v>0</v>
      </c>
      <c r="S2967" s="1">
        <v>34</v>
      </c>
      <c r="T2967" s="1">
        <v>1</v>
      </c>
      <c r="U2967" s="1">
        <v>13966164</v>
      </c>
      <c r="V2967" s="1">
        <v>-8.9580003987066448E-5</v>
      </c>
      <c r="W2967" s="1">
        <v>-6.4441043650731444E-4</v>
      </c>
      <c r="X2967" s="1">
        <v>-6.4441043650731444E-4</v>
      </c>
    </row>
    <row r="2968" spans="1:24" x14ac:dyDescent="0.35">
      <c r="A2968" s="1">
        <v>350156</v>
      </c>
      <c r="B2968" s="1" t="s">
        <v>2348</v>
      </c>
      <c r="C2968" s="1">
        <v>106612203</v>
      </c>
      <c r="D2968" s="1">
        <v>156</v>
      </c>
      <c r="E2968" s="1" t="s">
        <v>2512</v>
      </c>
      <c r="F2968" s="1" t="s">
        <v>245</v>
      </c>
      <c r="G2968" s="1" t="s">
        <v>550</v>
      </c>
      <c r="H2968" s="1" t="s">
        <v>916</v>
      </c>
      <c r="I2968" s="1">
        <v>1766697.06</v>
      </c>
      <c r="K2968" s="1">
        <v>382881</v>
      </c>
      <c r="L2968" s="1">
        <v>12168005</v>
      </c>
      <c r="M2968" s="1">
        <v>0.26434201002120972</v>
      </c>
      <c r="N2968" s="1">
        <v>2.2206778526306152</v>
      </c>
      <c r="O2968" s="1">
        <v>8.7076567113399506E-2</v>
      </c>
      <c r="P2968" s="1">
        <v>5.184300422668457</v>
      </c>
      <c r="Q2968" s="1">
        <v>0</v>
      </c>
      <c r="S2968" s="1">
        <v>35</v>
      </c>
      <c r="T2968" s="1">
        <v>1</v>
      </c>
      <c r="U2968" s="1">
        <v>14317583</v>
      </c>
      <c r="V2968" s="1">
        <v>0.35141858458518982</v>
      </c>
      <c r="W2968" s="1">
        <v>2.5162169933319092</v>
      </c>
      <c r="X2968" s="1">
        <v>2.5162169933319092</v>
      </c>
    </row>
    <row r="2969" spans="1:24" x14ac:dyDescent="0.35">
      <c r="A2969" s="1">
        <v>360156</v>
      </c>
      <c r="B2969" s="1" t="s">
        <v>2349</v>
      </c>
      <c r="C2969" s="1">
        <v>106612203</v>
      </c>
      <c r="D2969" s="1">
        <v>156</v>
      </c>
      <c r="E2969" s="1" t="s">
        <v>2512</v>
      </c>
      <c r="F2969" s="1" t="s">
        <v>245</v>
      </c>
      <c r="G2969" s="1" t="s">
        <v>550</v>
      </c>
      <c r="H2969" s="1" t="s">
        <v>916</v>
      </c>
      <c r="I2969" s="1">
        <v>1929922.5</v>
      </c>
      <c r="K2969" s="1">
        <v>382881</v>
      </c>
      <c r="L2969" s="1">
        <v>12620330</v>
      </c>
      <c r="M2969" s="1">
        <v>0.45232498645782471</v>
      </c>
      <c r="N2969" s="1">
        <v>3.7173309326171875</v>
      </c>
      <c r="O2969" s="1">
        <v>0.1632254421710968</v>
      </c>
      <c r="P2969" s="1">
        <v>9.2390165328979492</v>
      </c>
      <c r="Q2969" s="1">
        <v>0</v>
      </c>
      <c r="S2969" s="1">
        <v>36</v>
      </c>
      <c r="T2969" s="1">
        <v>1</v>
      </c>
      <c r="U2969" s="1">
        <v>14933134</v>
      </c>
      <c r="V2969" s="1">
        <v>0.61555039882659912</v>
      </c>
      <c r="W2969" s="1">
        <v>4.2992663383483887</v>
      </c>
      <c r="X2969" s="1">
        <v>4.2992663383483887</v>
      </c>
    </row>
    <row r="2970" spans="1:24" x14ac:dyDescent="0.35">
      <c r="A2970" s="1">
        <v>370156</v>
      </c>
      <c r="B2970" s="1" t="s">
        <v>2350</v>
      </c>
      <c r="C2970" s="1">
        <v>106612203</v>
      </c>
      <c r="D2970" s="1">
        <v>156</v>
      </c>
      <c r="E2970" s="1" t="s">
        <v>2512</v>
      </c>
      <c r="F2970" s="1" t="s">
        <v>245</v>
      </c>
      <c r="G2970" s="1" t="s">
        <v>550</v>
      </c>
      <c r="H2970" s="1" t="s">
        <v>916</v>
      </c>
      <c r="I2970" s="1">
        <v>2018753.76</v>
      </c>
      <c r="K2970" s="1">
        <v>382881</v>
      </c>
      <c r="L2970" s="1">
        <v>13475888</v>
      </c>
      <c r="M2970" s="1">
        <v>0.85555797815322876</v>
      </c>
      <c r="N2970" s="1">
        <v>6.7792048454284668</v>
      </c>
      <c r="O2970" s="1">
        <v>8.8831260800361633E-2</v>
      </c>
      <c r="P2970" s="1">
        <v>4.6028409004211426</v>
      </c>
      <c r="Q2970" s="1">
        <v>0</v>
      </c>
      <c r="S2970" s="1">
        <v>37</v>
      </c>
      <c r="T2970" s="1">
        <v>1</v>
      </c>
      <c r="U2970" s="1">
        <v>15877523</v>
      </c>
      <c r="V2970" s="1">
        <v>0.9443892240524292</v>
      </c>
      <c r="W2970" s="1">
        <v>6.3241176605224609</v>
      </c>
      <c r="X2970" s="1">
        <v>6.3241176605224609</v>
      </c>
    </row>
    <row r="2971" spans="1:24" x14ac:dyDescent="0.35">
      <c r="A2971" s="1">
        <v>380156</v>
      </c>
      <c r="B2971" s="1" t="s">
        <v>2351</v>
      </c>
      <c r="C2971" s="1">
        <v>106612203</v>
      </c>
      <c r="D2971" s="1">
        <v>156</v>
      </c>
      <c r="E2971" s="1" t="s">
        <v>2512</v>
      </c>
      <c r="F2971" s="1" t="s">
        <v>245</v>
      </c>
      <c r="G2971" s="1" t="s">
        <v>550</v>
      </c>
      <c r="H2971" s="1" t="s">
        <v>916</v>
      </c>
      <c r="I2971" s="1">
        <v>2176618</v>
      </c>
      <c r="K2971" s="1">
        <v>1049787.125</v>
      </c>
      <c r="L2971" s="1">
        <v>13665598</v>
      </c>
      <c r="M2971" s="1">
        <v>0.18971000611782074</v>
      </c>
      <c r="N2971" s="1">
        <v>1.4077736139297485</v>
      </c>
      <c r="O2971" s="1">
        <v>0.15786424279212952</v>
      </c>
      <c r="P2971" s="1">
        <v>7.8198857307434082</v>
      </c>
      <c r="Q2971" s="1">
        <v>0.66690611839294434</v>
      </c>
      <c r="S2971" s="1">
        <v>38</v>
      </c>
      <c r="T2971" s="1">
        <v>1</v>
      </c>
      <c r="U2971" s="1">
        <v>16892004</v>
      </c>
      <c r="V2971" s="1">
        <v>1.0144803524017334</v>
      </c>
      <c r="W2971" s="1">
        <v>6.3894162178039551</v>
      </c>
      <c r="X2971" s="1">
        <v>6.3894162178039551</v>
      </c>
    </row>
    <row r="2972" spans="1:24" x14ac:dyDescent="0.35">
      <c r="A2972" s="1">
        <v>390156</v>
      </c>
      <c r="B2972" s="1" t="s">
        <v>2352</v>
      </c>
      <c r="C2972" s="1">
        <v>106612203</v>
      </c>
      <c r="D2972" s="1">
        <v>156</v>
      </c>
      <c r="E2972" s="1" t="s">
        <v>2512</v>
      </c>
      <c r="F2972" s="1" t="s">
        <v>245</v>
      </c>
      <c r="G2972" s="1" t="s">
        <v>550</v>
      </c>
      <c r="H2972" s="1" t="s">
        <v>916</v>
      </c>
      <c r="I2972" s="1">
        <v>2201681</v>
      </c>
      <c r="K2972" s="1">
        <v>1716345.625</v>
      </c>
      <c r="L2972" s="1">
        <v>13754225</v>
      </c>
      <c r="M2972" s="1">
        <v>8.8627003133296967E-2</v>
      </c>
      <c r="N2972" s="1">
        <v>0.64854097366333008</v>
      </c>
      <c r="O2972" s="1">
        <v>2.5063000619411469E-2</v>
      </c>
      <c r="P2972" s="1">
        <v>1.1514652967453003</v>
      </c>
      <c r="Q2972" s="1">
        <v>0.66655850410461426</v>
      </c>
      <c r="S2972" s="1">
        <v>39</v>
      </c>
      <c r="T2972" s="1">
        <v>1</v>
      </c>
      <c r="U2972" s="1">
        <v>17672252</v>
      </c>
      <c r="V2972" s="1">
        <v>0.78024846315383911</v>
      </c>
      <c r="W2972" s="1">
        <v>4.6190376281738281</v>
      </c>
      <c r="X2972" s="1">
        <v>4.6190376281738281</v>
      </c>
    </row>
    <row r="2973" spans="1:24" x14ac:dyDescent="0.35">
      <c r="A2973" s="1">
        <v>400156</v>
      </c>
      <c r="B2973" s="1" t="s">
        <v>2353</v>
      </c>
      <c r="C2973" s="1">
        <v>106612203</v>
      </c>
      <c r="D2973" s="1">
        <v>156</v>
      </c>
      <c r="E2973" s="1" t="s">
        <v>2512</v>
      </c>
      <c r="F2973" s="1" t="s">
        <v>245</v>
      </c>
      <c r="G2973" s="1" t="s">
        <v>550</v>
      </c>
      <c r="H2973" s="1" t="s">
        <v>916</v>
      </c>
      <c r="S2973" s="1">
        <v>40</v>
      </c>
      <c r="T2973" s="1">
        <v>1</v>
      </c>
      <c r="U2973" s="1">
        <v>0</v>
      </c>
      <c r="V2973" s="1">
        <v>0</v>
      </c>
      <c r="W2973" s="1">
        <v>-100</v>
      </c>
      <c r="X2973" s="1">
        <v>-100</v>
      </c>
    </row>
    <row r="2974" spans="1:24" x14ac:dyDescent="0.35">
      <c r="A2974" s="1">
        <v>410156</v>
      </c>
      <c r="B2974" s="1" t="s">
        <v>2354</v>
      </c>
      <c r="C2974" s="1">
        <v>106612203</v>
      </c>
      <c r="D2974" s="1">
        <v>156</v>
      </c>
      <c r="E2974" s="1" t="s">
        <v>2512</v>
      </c>
      <c r="F2974" s="1" t="s">
        <v>245</v>
      </c>
      <c r="G2974" s="1" t="s">
        <v>550</v>
      </c>
      <c r="H2974" s="1" t="s">
        <v>916</v>
      </c>
      <c r="S2974" s="1">
        <v>41</v>
      </c>
      <c r="T2974" s="1">
        <v>1</v>
      </c>
      <c r="U2974" s="1">
        <v>0</v>
      </c>
      <c r="V2974" s="1">
        <v>0</v>
      </c>
    </row>
    <row r="2975" spans="1:24" x14ac:dyDescent="0.35">
      <c r="A2975" s="1">
        <v>420156</v>
      </c>
      <c r="B2975" s="1" t="s">
        <v>2355</v>
      </c>
      <c r="C2975" s="1">
        <v>106612203</v>
      </c>
      <c r="D2975" s="1">
        <v>156</v>
      </c>
      <c r="E2975" s="1" t="s">
        <v>2512</v>
      </c>
      <c r="F2975" s="1" t="s">
        <v>245</v>
      </c>
      <c r="G2975" s="1" t="s">
        <v>550</v>
      </c>
      <c r="H2975" s="1" t="s">
        <v>916</v>
      </c>
      <c r="S2975" s="1">
        <v>42</v>
      </c>
      <c r="T2975" s="1">
        <v>1</v>
      </c>
      <c r="U2975" s="1">
        <v>0</v>
      </c>
      <c r="V2975" s="1">
        <v>0</v>
      </c>
    </row>
    <row r="2976" spans="1:24" x14ac:dyDescent="0.35">
      <c r="A2976" s="1">
        <v>430156</v>
      </c>
      <c r="B2976" s="1" t="s">
        <v>2356</v>
      </c>
      <c r="C2976" s="1">
        <v>106612203</v>
      </c>
      <c r="D2976" s="1">
        <v>156</v>
      </c>
      <c r="E2976" s="1" t="s">
        <v>2512</v>
      </c>
      <c r="F2976" s="1" t="s">
        <v>245</v>
      </c>
      <c r="G2976" s="1" t="s">
        <v>550</v>
      </c>
      <c r="H2976" s="1" t="s">
        <v>916</v>
      </c>
      <c r="S2976" s="1">
        <v>43</v>
      </c>
      <c r="T2976" s="1">
        <v>1</v>
      </c>
      <c r="U2976" s="1">
        <v>0</v>
      </c>
      <c r="V2976" s="1">
        <v>0</v>
      </c>
    </row>
    <row r="2977" spans="1:24" x14ac:dyDescent="0.35">
      <c r="A2977" s="1">
        <v>440156</v>
      </c>
      <c r="B2977" s="1" t="s">
        <v>2357</v>
      </c>
      <c r="C2977" s="1">
        <v>106612203</v>
      </c>
      <c r="D2977" s="1">
        <v>156</v>
      </c>
      <c r="E2977" s="1" t="s">
        <v>2512</v>
      </c>
      <c r="F2977" s="1" t="s">
        <v>245</v>
      </c>
      <c r="G2977" s="1" t="s">
        <v>550</v>
      </c>
      <c r="H2977" s="1" t="s">
        <v>916</v>
      </c>
      <c r="S2977" s="1">
        <v>44</v>
      </c>
      <c r="T2977" s="1">
        <v>1</v>
      </c>
      <c r="U2977" s="1">
        <v>0</v>
      </c>
      <c r="V2977" s="1">
        <v>0</v>
      </c>
    </row>
    <row r="2978" spans="1:24" x14ac:dyDescent="0.35">
      <c r="A2978" s="1">
        <v>450156</v>
      </c>
      <c r="B2978" s="1" t="s">
        <v>2358</v>
      </c>
      <c r="C2978" s="1">
        <v>106612203</v>
      </c>
      <c r="D2978" s="1">
        <v>156</v>
      </c>
      <c r="E2978" s="1" t="s">
        <v>2512</v>
      </c>
      <c r="F2978" s="1" t="s">
        <v>245</v>
      </c>
      <c r="G2978" s="1" t="s">
        <v>550</v>
      </c>
      <c r="H2978" s="1" t="s">
        <v>916</v>
      </c>
      <c r="S2978" s="1">
        <v>45</v>
      </c>
      <c r="T2978" s="1">
        <v>1</v>
      </c>
      <c r="U2978" s="1">
        <v>0</v>
      </c>
      <c r="V2978" s="1">
        <v>0</v>
      </c>
    </row>
    <row r="2979" spans="1:24" x14ac:dyDescent="0.35">
      <c r="A2979" s="1">
        <v>460156</v>
      </c>
      <c r="B2979" s="1" t="s">
        <v>2359</v>
      </c>
      <c r="C2979" s="1">
        <v>106612203</v>
      </c>
      <c r="D2979" s="1">
        <v>156</v>
      </c>
      <c r="E2979" s="1" t="s">
        <v>2512</v>
      </c>
      <c r="F2979" s="1" t="s">
        <v>245</v>
      </c>
      <c r="G2979" s="1" t="s">
        <v>550</v>
      </c>
      <c r="H2979" s="1" t="s">
        <v>916</v>
      </c>
      <c r="S2979" s="1">
        <v>46</v>
      </c>
      <c r="T2979" s="1">
        <v>1</v>
      </c>
      <c r="U2979" s="1">
        <v>0</v>
      </c>
      <c r="V2979" s="1">
        <v>0</v>
      </c>
    </row>
    <row r="2980" spans="1:24" x14ac:dyDescent="0.35">
      <c r="A2980" s="1">
        <v>470156</v>
      </c>
      <c r="B2980" s="1" t="s">
        <v>2360</v>
      </c>
      <c r="C2980" s="1">
        <v>106612203</v>
      </c>
      <c r="D2980" s="1">
        <v>156</v>
      </c>
      <c r="E2980" s="1" t="s">
        <v>2512</v>
      </c>
      <c r="F2980" s="1" t="s">
        <v>245</v>
      </c>
      <c r="G2980" s="1" t="s">
        <v>550</v>
      </c>
      <c r="H2980" s="1" t="s">
        <v>916</v>
      </c>
      <c r="S2980" s="1">
        <v>47</v>
      </c>
      <c r="T2980" s="1">
        <v>1</v>
      </c>
      <c r="U2980" s="1">
        <v>0</v>
      </c>
      <c r="V2980" s="1">
        <v>0</v>
      </c>
    </row>
    <row r="2981" spans="1:24" x14ac:dyDescent="0.35">
      <c r="A2981" s="1">
        <v>480156</v>
      </c>
      <c r="B2981" s="1" t="s">
        <v>2361</v>
      </c>
      <c r="C2981" s="1">
        <v>106612203</v>
      </c>
      <c r="D2981" s="1">
        <v>156</v>
      </c>
      <c r="E2981" s="1" t="s">
        <v>2512</v>
      </c>
      <c r="F2981" s="1" t="s">
        <v>245</v>
      </c>
      <c r="G2981" s="1" t="s">
        <v>550</v>
      </c>
      <c r="H2981" s="1" t="s">
        <v>916</v>
      </c>
      <c r="S2981" s="1">
        <v>48</v>
      </c>
      <c r="T2981" s="1">
        <v>1</v>
      </c>
      <c r="U2981" s="1">
        <v>0</v>
      </c>
      <c r="V2981" s="1">
        <v>0</v>
      </c>
    </row>
    <row r="2982" spans="1:24" x14ac:dyDescent="0.35">
      <c r="A2982" s="1">
        <v>290309</v>
      </c>
      <c r="B2982" s="1" t="s">
        <v>2341</v>
      </c>
      <c r="C2982" s="1">
        <v>106616203</v>
      </c>
      <c r="D2982" s="1">
        <v>309</v>
      </c>
      <c r="E2982" s="1" t="s">
        <v>2513</v>
      </c>
      <c r="F2982" s="1" t="s">
        <v>245</v>
      </c>
      <c r="G2982" s="1" t="s">
        <v>550</v>
      </c>
      <c r="H2982" s="1" t="s">
        <v>916</v>
      </c>
      <c r="I2982" s="1">
        <v>1522842.4</v>
      </c>
      <c r="K2982" s="1">
        <v>486703</v>
      </c>
      <c r="L2982" s="1">
        <v>13574548</v>
      </c>
      <c r="S2982" s="1">
        <v>29</v>
      </c>
      <c r="T2982" s="1">
        <v>1</v>
      </c>
      <c r="U2982" s="1">
        <v>15584093</v>
      </c>
      <c r="V2982" s="1">
        <v>0</v>
      </c>
    </row>
    <row r="2983" spans="1:24" x14ac:dyDescent="0.35">
      <c r="A2983" s="1">
        <v>300309</v>
      </c>
      <c r="B2983" s="1" t="s">
        <v>2343</v>
      </c>
      <c r="C2983" s="1">
        <v>106616203</v>
      </c>
      <c r="D2983" s="1">
        <v>309</v>
      </c>
      <c r="E2983" s="1" t="s">
        <v>2513</v>
      </c>
      <c r="F2983" s="1" t="s">
        <v>245</v>
      </c>
      <c r="G2983" s="1" t="s">
        <v>550</v>
      </c>
      <c r="H2983" s="1" t="s">
        <v>916</v>
      </c>
      <c r="I2983" s="1">
        <v>1566990.01</v>
      </c>
      <c r="K2983" s="1">
        <v>486703</v>
      </c>
      <c r="L2983" s="1">
        <v>13928268</v>
      </c>
      <c r="M2983" s="1">
        <v>0.35372000932693481</v>
      </c>
      <c r="N2983" s="1">
        <v>2.6057589054107666</v>
      </c>
      <c r="O2983" s="1">
        <v>4.4147610664367676E-2</v>
      </c>
      <c r="P2983" s="1">
        <v>2.8990268707275391</v>
      </c>
      <c r="Q2983" s="1">
        <v>0</v>
      </c>
      <c r="S2983" s="1">
        <v>30</v>
      </c>
      <c r="T2983" s="1">
        <v>1</v>
      </c>
      <c r="U2983" s="1">
        <v>15981961</v>
      </c>
      <c r="V2983" s="1">
        <v>0.39786761999130249</v>
      </c>
      <c r="W2983" s="1">
        <v>2.5530390739440918</v>
      </c>
      <c r="X2983" s="1">
        <v>2.5530390739440918</v>
      </c>
    </row>
    <row r="2984" spans="1:24" x14ac:dyDescent="0.35">
      <c r="A2984" s="1">
        <v>310309</v>
      </c>
      <c r="B2984" s="1" t="s">
        <v>2344</v>
      </c>
      <c r="C2984" s="1">
        <v>106616203</v>
      </c>
      <c r="D2984" s="1">
        <v>309</v>
      </c>
      <c r="E2984" s="1" t="s">
        <v>2513</v>
      </c>
      <c r="F2984" s="1" t="s">
        <v>245</v>
      </c>
      <c r="G2984" s="1" t="s">
        <v>550</v>
      </c>
      <c r="H2984" s="1" t="s">
        <v>916</v>
      </c>
      <c r="I2984" s="1">
        <v>1600407.99</v>
      </c>
      <c r="K2984" s="1">
        <v>486703</v>
      </c>
      <c r="L2984" s="1">
        <v>14050991</v>
      </c>
      <c r="M2984" s="1">
        <v>0.12272299826145172</v>
      </c>
      <c r="N2984" s="1">
        <v>0.8811073899269104</v>
      </c>
      <c r="O2984" s="1">
        <v>3.3417981117963791E-2</v>
      </c>
      <c r="P2984" s="1">
        <v>2.1326224803924561</v>
      </c>
      <c r="Q2984" s="1">
        <v>0</v>
      </c>
      <c r="S2984" s="1">
        <v>31</v>
      </c>
      <c r="T2984" s="1">
        <v>1</v>
      </c>
      <c r="U2984" s="1">
        <v>16138102</v>
      </c>
      <c r="V2984" s="1">
        <v>0.15614098310470581</v>
      </c>
      <c r="W2984" s="1">
        <v>0.9769827127456665</v>
      </c>
      <c r="X2984" s="1">
        <v>0.9769827127456665</v>
      </c>
    </row>
    <row r="2985" spans="1:24" x14ac:dyDescent="0.35">
      <c r="A2985" s="1">
        <v>320309</v>
      </c>
      <c r="B2985" s="1" t="s">
        <v>2345</v>
      </c>
      <c r="C2985" s="1">
        <v>106616203</v>
      </c>
      <c r="D2985" s="1">
        <v>309</v>
      </c>
      <c r="E2985" s="1" t="s">
        <v>2513</v>
      </c>
      <c r="F2985" s="1" t="s">
        <v>245</v>
      </c>
      <c r="G2985" s="1" t="s">
        <v>550</v>
      </c>
      <c r="H2985" s="1" t="s">
        <v>916</v>
      </c>
      <c r="I2985" s="1">
        <v>1593668.29</v>
      </c>
      <c r="K2985" s="1">
        <v>486703</v>
      </c>
      <c r="L2985" s="1">
        <v>14144677</v>
      </c>
      <c r="M2985" s="1">
        <v>9.3685999512672424E-2</v>
      </c>
      <c r="N2985" s="1">
        <v>0.66675722599029541</v>
      </c>
      <c r="O2985" s="1">
        <v>-6.7397002130746841E-3</v>
      </c>
      <c r="P2985" s="1">
        <v>-0.42112386226654053</v>
      </c>
      <c r="Q2985" s="1">
        <v>0</v>
      </c>
      <c r="S2985" s="1">
        <v>32</v>
      </c>
      <c r="T2985" s="1">
        <v>1</v>
      </c>
      <c r="U2985" s="1">
        <v>16225048</v>
      </c>
      <c r="V2985" s="1">
        <v>8.6946301162242889E-2</v>
      </c>
      <c r="W2985" s="1">
        <v>0.53876221179962158</v>
      </c>
      <c r="X2985" s="1">
        <v>0.53876221179962158</v>
      </c>
    </row>
    <row r="2986" spans="1:24" x14ac:dyDescent="0.35">
      <c r="A2986" s="1">
        <v>330309</v>
      </c>
      <c r="B2986" s="1" t="s">
        <v>2346</v>
      </c>
      <c r="C2986" s="1">
        <v>106616203</v>
      </c>
      <c r="D2986" s="1">
        <v>309</v>
      </c>
      <c r="E2986" s="1" t="s">
        <v>2513</v>
      </c>
      <c r="F2986" s="1" t="s">
        <v>245</v>
      </c>
      <c r="G2986" s="1" t="s">
        <v>550</v>
      </c>
      <c r="H2986" s="1" t="s">
        <v>916</v>
      </c>
      <c r="I2986" s="1">
        <v>1670719.89</v>
      </c>
      <c r="K2986" s="1">
        <v>486703</v>
      </c>
      <c r="L2986" s="1">
        <v>14287602</v>
      </c>
      <c r="M2986" s="1">
        <v>0.14292499423027039</v>
      </c>
      <c r="N2986" s="1">
        <v>1.0104508399963379</v>
      </c>
      <c r="O2986" s="1">
        <v>7.7051602303981781E-2</v>
      </c>
      <c r="P2986" s="1">
        <v>4.8348579406738281</v>
      </c>
      <c r="Q2986" s="1">
        <v>0</v>
      </c>
      <c r="S2986" s="1">
        <v>33</v>
      </c>
      <c r="T2986" s="1">
        <v>1</v>
      </c>
      <c r="U2986" s="1">
        <v>16445025</v>
      </c>
      <c r="V2986" s="1">
        <v>0.21997660398483276</v>
      </c>
      <c r="W2986" s="1">
        <v>1.3557864427566528</v>
      </c>
      <c r="X2986" s="1">
        <v>1.3557864427566528</v>
      </c>
    </row>
    <row r="2987" spans="1:24" x14ac:dyDescent="0.35">
      <c r="A2987" s="1">
        <v>340309</v>
      </c>
      <c r="B2987" s="1" t="s">
        <v>2347</v>
      </c>
      <c r="C2987" s="1">
        <v>106616203</v>
      </c>
      <c r="D2987" s="1">
        <v>309</v>
      </c>
      <c r="E2987" s="1" t="s">
        <v>2513</v>
      </c>
      <c r="F2987" s="1" t="s">
        <v>245</v>
      </c>
      <c r="G2987" s="1" t="s">
        <v>550</v>
      </c>
      <c r="H2987" s="1" t="s">
        <v>916</v>
      </c>
      <c r="I2987" s="1">
        <v>1921272.39</v>
      </c>
      <c r="K2987" s="1">
        <v>486703</v>
      </c>
      <c r="L2987" s="1">
        <v>14287592</v>
      </c>
      <c r="M2987" s="1">
        <v>-9.9999997473787516E-6</v>
      </c>
      <c r="N2987" s="1">
        <v>-6.9990754127502441E-5</v>
      </c>
      <c r="O2987" s="1">
        <v>0.25055250525474548</v>
      </c>
      <c r="P2987" s="1">
        <v>14.996679306030273</v>
      </c>
      <c r="Q2987" s="1">
        <v>0</v>
      </c>
      <c r="S2987" s="1">
        <v>34</v>
      </c>
      <c r="T2987" s="1">
        <v>1</v>
      </c>
      <c r="U2987" s="1">
        <v>16695568</v>
      </c>
      <c r="V2987" s="1">
        <v>0.25054249167442322</v>
      </c>
      <c r="W2987" s="1">
        <v>1.5235185623168945</v>
      </c>
      <c r="X2987" s="1">
        <v>1.5235185623168945</v>
      </c>
    </row>
    <row r="2988" spans="1:24" x14ac:dyDescent="0.35">
      <c r="A2988" s="1">
        <v>350309</v>
      </c>
      <c r="B2988" s="1" t="s">
        <v>2348</v>
      </c>
      <c r="C2988" s="1">
        <v>106616203</v>
      </c>
      <c r="D2988" s="1">
        <v>309</v>
      </c>
      <c r="E2988" s="1" t="s">
        <v>2513</v>
      </c>
      <c r="F2988" s="1" t="s">
        <v>245</v>
      </c>
      <c r="G2988" s="1" t="s">
        <v>550</v>
      </c>
      <c r="H2988" s="1" t="s">
        <v>916</v>
      </c>
      <c r="I2988" s="1">
        <v>1736916.8</v>
      </c>
      <c r="K2988" s="1">
        <v>486703</v>
      </c>
      <c r="L2988" s="1">
        <v>14722280</v>
      </c>
      <c r="M2988" s="1">
        <v>0.43468800187110901</v>
      </c>
      <c r="N2988" s="1">
        <v>3.0424160957336426</v>
      </c>
      <c r="O2988" s="1">
        <v>-0.18435558676719666</v>
      </c>
      <c r="P2988" s="1">
        <v>-9.595494270324707</v>
      </c>
      <c r="Q2988" s="1">
        <v>0</v>
      </c>
      <c r="S2988" s="1">
        <v>35</v>
      </c>
      <c r="T2988" s="1">
        <v>1</v>
      </c>
      <c r="U2988" s="1">
        <v>16945900</v>
      </c>
      <c r="V2988" s="1">
        <v>0.25033241510391235</v>
      </c>
      <c r="W2988" s="1">
        <v>1.4993919134140015</v>
      </c>
      <c r="X2988" s="1">
        <v>1.4993919134140015</v>
      </c>
    </row>
    <row r="2989" spans="1:24" x14ac:dyDescent="0.35">
      <c r="A2989" s="1">
        <v>360309</v>
      </c>
      <c r="B2989" s="1" t="s">
        <v>2349</v>
      </c>
      <c r="C2989" s="1">
        <v>106616203</v>
      </c>
      <c r="D2989" s="1">
        <v>309</v>
      </c>
      <c r="E2989" s="1" t="s">
        <v>2513</v>
      </c>
      <c r="F2989" s="1" t="s">
        <v>245</v>
      </c>
      <c r="G2989" s="1" t="s">
        <v>550</v>
      </c>
      <c r="H2989" s="1" t="s">
        <v>916</v>
      </c>
      <c r="I2989" s="1">
        <v>1844717.3</v>
      </c>
      <c r="K2989" s="1">
        <v>486703</v>
      </c>
      <c r="L2989" s="1">
        <v>15539599</v>
      </c>
      <c r="M2989" s="1">
        <v>0.81731897592544556</v>
      </c>
      <c r="N2989" s="1">
        <v>5.5515789985656738</v>
      </c>
      <c r="O2989" s="1">
        <v>0.10780049860477448</v>
      </c>
      <c r="P2989" s="1">
        <v>6.2064285278320313</v>
      </c>
      <c r="Q2989" s="1">
        <v>0</v>
      </c>
      <c r="S2989" s="1">
        <v>36</v>
      </c>
      <c r="T2989" s="1">
        <v>1</v>
      </c>
      <c r="U2989" s="1">
        <v>17871020</v>
      </c>
      <c r="V2989" s="1">
        <v>0.92511945962905884</v>
      </c>
      <c r="W2989" s="1">
        <v>5.4592556953430176</v>
      </c>
      <c r="X2989" s="1">
        <v>5.4592556953430176</v>
      </c>
    </row>
    <row r="2990" spans="1:24" x14ac:dyDescent="0.35">
      <c r="A2990" s="1">
        <v>370309</v>
      </c>
      <c r="B2990" s="1" t="s">
        <v>2350</v>
      </c>
      <c r="C2990" s="1">
        <v>106616203</v>
      </c>
      <c r="D2990" s="1">
        <v>309</v>
      </c>
      <c r="E2990" s="1" t="s">
        <v>2513</v>
      </c>
      <c r="F2990" s="1" t="s">
        <v>245</v>
      </c>
      <c r="G2990" s="1" t="s">
        <v>550</v>
      </c>
      <c r="H2990" s="1" t="s">
        <v>916</v>
      </c>
      <c r="I2990" s="1">
        <v>2105910.36</v>
      </c>
      <c r="K2990" s="1">
        <v>486703</v>
      </c>
      <c r="L2990" s="1">
        <v>16701592</v>
      </c>
      <c r="M2990" s="1">
        <v>1.1619930267333984</v>
      </c>
      <c r="N2990" s="1">
        <v>7.4776253700256348</v>
      </c>
      <c r="O2990" s="1">
        <v>0.26119306683540344</v>
      </c>
      <c r="P2990" s="1">
        <v>14.158974647521973</v>
      </c>
      <c r="Q2990" s="1">
        <v>0</v>
      </c>
      <c r="S2990" s="1">
        <v>37</v>
      </c>
      <c r="T2990" s="1">
        <v>1</v>
      </c>
      <c r="U2990" s="1">
        <v>19294206</v>
      </c>
      <c r="V2990" s="1">
        <v>1.4231860637664795</v>
      </c>
      <c r="W2990" s="1">
        <v>7.9636530876159668</v>
      </c>
      <c r="X2990" s="1">
        <v>7.9636530876159668</v>
      </c>
    </row>
    <row r="2991" spans="1:24" x14ac:dyDescent="0.35">
      <c r="A2991" s="1">
        <v>380309</v>
      </c>
      <c r="B2991" s="1" t="s">
        <v>2351</v>
      </c>
      <c r="C2991" s="1">
        <v>106616203</v>
      </c>
      <c r="D2991" s="1">
        <v>309</v>
      </c>
      <c r="E2991" s="1" t="s">
        <v>2513</v>
      </c>
      <c r="F2991" s="1" t="s">
        <v>245</v>
      </c>
      <c r="G2991" s="1" t="s">
        <v>550</v>
      </c>
      <c r="H2991" s="1" t="s">
        <v>916</v>
      </c>
      <c r="I2991" s="1">
        <v>2054867</v>
      </c>
      <c r="K2991" s="1">
        <v>1103414.5</v>
      </c>
      <c r="L2991" s="1">
        <v>16986820</v>
      </c>
      <c r="M2991" s="1">
        <v>0.28522801399230957</v>
      </c>
      <c r="N2991" s="1">
        <v>1.7077893018722534</v>
      </c>
      <c r="O2991" s="1">
        <v>-5.104336142539978E-2</v>
      </c>
      <c r="P2991" s="1">
        <v>-2.4238145351409912</v>
      </c>
      <c r="Q2991" s="1">
        <v>0.61671149730682373</v>
      </c>
      <c r="S2991" s="1">
        <v>38</v>
      </c>
      <c r="T2991" s="1">
        <v>1</v>
      </c>
      <c r="U2991" s="1">
        <v>20145102</v>
      </c>
      <c r="V2991" s="1">
        <v>0.85089612007141113</v>
      </c>
      <c r="W2991" s="1">
        <v>4.4101114273071289</v>
      </c>
      <c r="X2991" s="1">
        <v>4.4101114273071289</v>
      </c>
    </row>
    <row r="2992" spans="1:24" x14ac:dyDescent="0.35">
      <c r="A2992" s="1">
        <v>390309</v>
      </c>
      <c r="B2992" s="1" t="s">
        <v>2352</v>
      </c>
      <c r="C2992" s="1">
        <v>106616203</v>
      </c>
      <c r="D2992" s="1">
        <v>309</v>
      </c>
      <c r="E2992" s="1" t="s">
        <v>2513</v>
      </c>
      <c r="F2992" s="1" t="s">
        <v>245</v>
      </c>
      <c r="G2992" s="1" t="s">
        <v>550</v>
      </c>
      <c r="H2992" s="1" t="s">
        <v>916</v>
      </c>
      <c r="I2992" s="1">
        <v>2098232</v>
      </c>
      <c r="K2992" s="1">
        <v>1725615.625</v>
      </c>
      <c r="L2992" s="1">
        <v>17130932</v>
      </c>
      <c r="M2992" s="1">
        <v>0.1441120058298111</v>
      </c>
      <c r="N2992" s="1">
        <v>0.84837538003921509</v>
      </c>
      <c r="O2992" s="1">
        <v>4.3365001678466797E-2</v>
      </c>
      <c r="P2992" s="1">
        <v>2.1103556156158447</v>
      </c>
      <c r="Q2992" s="1">
        <v>0.62220114469528198</v>
      </c>
      <c r="S2992" s="1">
        <v>39</v>
      </c>
      <c r="T2992" s="1">
        <v>1</v>
      </c>
      <c r="U2992" s="1">
        <v>20954780</v>
      </c>
      <c r="V2992" s="1">
        <v>0.80967813730239868</v>
      </c>
      <c r="W2992" s="1">
        <v>4.0192298889160156</v>
      </c>
      <c r="X2992" s="1">
        <v>4.0192298889160156</v>
      </c>
    </row>
    <row r="2993" spans="1:24" x14ac:dyDescent="0.35">
      <c r="A2993" s="1">
        <v>400309</v>
      </c>
      <c r="B2993" s="1" t="s">
        <v>2353</v>
      </c>
      <c r="C2993" s="1">
        <v>106616203</v>
      </c>
      <c r="D2993" s="1">
        <v>309</v>
      </c>
      <c r="E2993" s="1" t="s">
        <v>2513</v>
      </c>
      <c r="F2993" s="1" t="s">
        <v>245</v>
      </c>
      <c r="G2993" s="1" t="s">
        <v>550</v>
      </c>
      <c r="H2993" s="1" t="s">
        <v>916</v>
      </c>
      <c r="S2993" s="1">
        <v>40</v>
      </c>
      <c r="T2993" s="1">
        <v>1</v>
      </c>
      <c r="U2993" s="1">
        <v>0</v>
      </c>
      <c r="V2993" s="1">
        <v>0</v>
      </c>
      <c r="W2993" s="1">
        <v>-100</v>
      </c>
      <c r="X2993" s="1">
        <v>-100</v>
      </c>
    </row>
    <row r="2994" spans="1:24" x14ac:dyDescent="0.35">
      <c r="A2994" s="1">
        <v>410309</v>
      </c>
      <c r="B2994" s="1" t="s">
        <v>2354</v>
      </c>
      <c r="C2994" s="1">
        <v>106616203</v>
      </c>
      <c r="D2994" s="1">
        <v>309</v>
      </c>
      <c r="E2994" s="1" t="s">
        <v>2513</v>
      </c>
      <c r="F2994" s="1" t="s">
        <v>245</v>
      </c>
      <c r="G2994" s="1" t="s">
        <v>550</v>
      </c>
      <c r="H2994" s="1" t="s">
        <v>916</v>
      </c>
      <c r="S2994" s="1">
        <v>41</v>
      </c>
      <c r="T2994" s="1">
        <v>1</v>
      </c>
      <c r="U2994" s="1">
        <v>0</v>
      </c>
      <c r="V2994" s="1">
        <v>0</v>
      </c>
    </row>
    <row r="2995" spans="1:24" x14ac:dyDescent="0.35">
      <c r="A2995" s="1">
        <v>420309</v>
      </c>
      <c r="B2995" s="1" t="s">
        <v>2355</v>
      </c>
      <c r="C2995" s="1">
        <v>106616203</v>
      </c>
      <c r="D2995" s="1">
        <v>309</v>
      </c>
      <c r="E2995" s="1" t="s">
        <v>2513</v>
      </c>
      <c r="F2995" s="1" t="s">
        <v>245</v>
      </c>
      <c r="G2995" s="1" t="s">
        <v>550</v>
      </c>
      <c r="H2995" s="1" t="s">
        <v>916</v>
      </c>
      <c r="S2995" s="1">
        <v>42</v>
      </c>
      <c r="T2995" s="1">
        <v>1</v>
      </c>
      <c r="U2995" s="1">
        <v>0</v>
      </c>
      <c r="V2995" s="1">
        <v>0</v>
      </c>
    </row>
    <row r="2996" spans="1:24" x14ac:dyDescent="0.35">
      <c r="A2996" s="1">
        <v>430309</v>
      </c>
      <c r="B2996" s="1" t="s">
        <v>2356</v>
      </c>
      <c r="C2996" s="1">
        <v>106616203</v>
      </c>
      <c r="D2996" s="1">
        <v>309</v>
      </c>
      <c r="E2996" s="1" t="s">
        <v>2513</v>
      </c>
      <c r="F2996" s="1" t="s">
        <v>245</v>
      </c>
      <c r="G2996" s="1" t="s">
        <v>550</v>
      </c>
      <c r="H2996" s="1" t="s">
        <v>916</v>
      </c>
      <c r="S2996" s="1">
        <v>43</v>
      </c>
      <c r="T2996" s="1">
        <v>1</v>
      </c>
      <c r="U2996" s="1">
        <v>0</v>
      </c>
      <c r="V2996" s="1">
        <v>0</v>
      </c>
    </row>
    <row r="2997" spans="1:24" x14ac:dyDescent="0.35">
      <c r="A2997" s="1">
        <v>440309</v>
      </c>
      <c r="B2997" s="1" t="s">
        <v>2357</v>
      </c>
      <c r="C2997" s="1">
        <v>106616203</v>
      </c>
      <c r="D2997" s="1">
        <v>309</v>
      </c>
      <c r="E2997" s="1" t="s">
        <v>2513</v>
      </c>
      <c r="F2997" s="1" t="s">
        <v>245</v>
      </c>
      <c r="G2997" s="1" t="s">
        <v>550</v>
      </c>
      <c r="H2997" s="1" t="s">
        <v>916</v>
      </c>
      <c r="S2997" s="1">
        <v>44</v>
      </c>
      <c r="T2997" s="1">
        <v>1</v>
      </c>
      <c r="U2997" s="1">
        <v>0</v>
      </c>
      <c r="V2997" s="1">
        <v>0</v>
      </c>
    </row>
    <row r="2998" spans="1:24" x14ac:dyDescent="0.35">
      <c r="A2998" s="1">
        <v>450309</v>
      </c>
      <c r="B2998" s="1" t="s">
        <v>2358</v>
      </c>
      <c r="C2998" s="1">
        <v>106616203</v>
      </c>
      <c r="D2998" s="1">
        <v>309</v>
      </c>
      <c r="E2998" s="1" t="s">
        <v>2513</v>
      </c>
      <c r="F2998" s="1" t="s">
        <v>245</v>
      </c>
      <c r="G2998" s="1" t="s">
        <v>550</v>
      </c>
      <c r="H2998" s="1" t="s">
        <v>916</v>
      </c>
      <c r="S2998" s="1">
        <v>45</v>
      </c>
      <c r="T2998" s="1">
        <v>1</v>
      </c>
      <c r="U2998" s="1">
        <v>0</v>
      </c>
      <c r="V2998" s="1">
        <v>0</v>
      </c>
    </row>
    <row r="2999" spans="1:24" x14ac:dyDescent="0.35">
      <c r="A2999" s="1">
        <v>460309</v>
      </c>
      <c r="B2999" s="1" t="s">
        <v>2359</v>
      </c>
      <c r="C2999" s="1">
        <v>106616203</v>
      </c>
      <c r="D2999" s="1">
        <v>309</v>
      </c>
      <c r="E2999" s="1" t="s">
        <v>2513</v>
      </c>
      <c r="F2999" s="1" t="s">
        <v>245</v>
      </c>
      <c r="G2999" s="1" t="s">
        <v>550</v>
      </c>
      <c r="H2999" s="1" t="s">
        <v>916</v>
      </c>
      <c r="S2999" s="1">
        <v>46</v>
      </c>
      <c r="T2999" s="1">
        <v>1</v>
      </c>
      <c r="U2999" s="1">
        <v>0</v>
      </c>
      <c r="V2999" s="1">
        <v>0</v>
      </c>
    </row>
    <row r="3000" spans="1:24" x14ac:dyDescent="0.35">
      <c r="A3000" s="1">
        <v>470309</v>
      </c>
      <c r="B3000" s="1" t="s">
        <v>2360</v>
      </c>
      <c r="C3000" s="1">
        <v>106616203</v>
      </c>
      <c r="D3000" s="1">
        <v>309</v>
      </c>
      <c r="E3000" s="1" t="s">
        <v>2513</v>
      </c>
      <c r="F3000" s="1" t="s">
        <v>245</v>
      </c>
      <c r="G3000" s="1" t="s">
        <v>550</v>
      </c>
      <c r="H3000" s="1" t="s">
        <v>916</v>
      </c>
      <c r="S3000" s="1">
        <v>47</v>
      </c>
      <c r="T3000" s="1">
        <v>1</v>
      </c>
      <c r="U3000" s="1">
        <v>0</v>
      </c>
      <c r="V3000" s="1">
        <v>0</v>
      </c>
    </row>
    <row r="3001" spans="1:24" x14ac:dyDescent="0.35">
      <c r="A3001" s="1">
        <v>480309</v>
      </c>
      <c r="B3001" s="1" t="s">
        <v>2361</v>
      </c>
      <c r="C3001" s="1">
        <v>106616203</v>
      </c>
      <c r="D3001" s="1">
        <v>309</v>
      </c>
      <c r="E3001" s="1" t="s">
        <v>2513</v>
      </c>
      <c r="F3001" s="1" t="s">
        <v>245</v>
      </c>
      <c r="G3001" s="1" t="s">
        <v>550</v>
      </c>
      <c r="H3001" s="1" t="s">
        <v>916</v>
      </c>
      <c r="S3001" s="1">
        <v>48</v>
      </c>
      <c r="T3001" s="1">
        <v>1</v>
      </c>
      <c r="U3001" s="1">
        <v>0</v>
      </c>
      <c r="V3001" s="1">
        <v>0</v>
      </c>
    </row>
    <row r="3002" spans="1:24" x14ac:dyDescent="0.35">
      <c r="A3002" s="1">
        <v>290428</v>
      </c>
      <c r="B3002" s="1" t="s">
        <v>2341</v>
      </c>
      <c r="C3002" s="1">
        <v>106617203</v>
      </c>
      <c r="D3002" s="1">
        <v>428</v>
      </c>
      <c r="E3002" s="1" t="s">
        <v>2514</v>
      </c>
      <c r="F3002" s="1" t="s">
        <v>245</v>
      </c>
      <c r="G3002" s="1" t="s">
        <v>550</v>
      </c>
      <c r="H3002" s="1" t="s">
        <v>916</v>
      </c>
      <c r="I3002" s="1">
        <v>1611391.19</v>
      </c>
      <c r="J3002" s="1">
        <v>50233.02</v>
      </c>
      <c r="K3002" s="1">
        <v>434788</v>
      </c>
      <c r="L3002" s="1">
        <v>13377298</v>
      </c>
      <c r="S3002" s="1">
        <v>29</v>
      </c>
      <c r="T3002" s="1">
        <v>1</v>
      </c>
      <c r="U3002" s="1">
        <v>15473710</v>
      </c>
      <c r="V3002" s="1">
        <v>0</v>
      </c>
    </row>
    <row r="3003" spans="1:24" x14ac:dyDescent="0.35">
      <c r="A3003" s="1">
        <v>300428</v>
      </c>
      <c r="B3003" s="1" t="s">
        <v>2343</v>
      </c>
      <c r="C3003" s="1">
        <v>106617203</v>
      </c>
      <c r="D3003" s="1">
        <v>428</v>
      </c>
      <c r="E3003" s="1" t="s">
        <v>2514</v>
      </c>
      <c r="F3003" s="1" t="s">
        <v>245</v>
      </c>
      <c r="G3003" s="1" t="s">
        <v>550</v>
      </c>
      <c r="H3003" s="1" t="s">
        <v>916</v>
      </c>
      <c r="I3003" s="1">
        <v>1631183.35</v>
      </c>
      <c r="J3003" s="1">
        <v>42501.73</v>
      </c>
      <c r="K3003" s="1">
        <v>434788</v>
      </c>
      <c r="L3003" s="1">
        <v>13728270</v>
      </c>
      <c r="M3003" s="1">
        <v>0.35097199678421021</v>
      </c>
      <c r="N3003" s="1">
        <v>2.6236388683319092</v>
      </c>
      <c r="O3003" s="1">
        <v>1.9792160019278526E-2</v>
      </c>
      <c r="P3003" s="1">
        <v>1.2282654047012329</v>
      </c>
      <c r="Q3003" s="1">
        <v>0</v>
      </c>
      <c r="R3003" s="1">
        <v>-7.7312900684773922E-3</v>
      </c>
      <c r="S3003" s="1">
        <v>30</v>
      </c>
      <c r="T3003" s="1">
        <v>1</v>
      </c>
      <c r="U3003" s="1">
        <v>15836743</v>
      </c>
      <c r="V3003" s="1">
        <v>0.36303287744522095</v>
      </c>
      <c r="W3003" s="1">
        <v>2.3461277484893799</v>
      </c>
      <c r="X3003" s="1">
        <v>2.3461277484893799</v>
      </c>
    </row>
    <row r="3004" spans="1:24" x14ac:dyDescent="0.35">
      <c r="A3004" s="1">
        <v>310428</v>
      </c>
      <c r="B3004" s="1" t="s">
        <v>2344</v>
      </c>
      <c r="C3004" s="1">
        <v>106617203</v>
      </c>
      <c r="D3004" s="1">
        <v>428</v>
      </c>
      <c r="E3004" s="1" t="s">
        <v>2514</v>
      </c>
      <c r="F3004" s="1" t="s">
        <v>245</v>
      </c>
      <c r="G3004" s="1" t="s">
        <v>550</v>
      </c>
      <c r="H3004" s="1" t="s">
        <v>916</v>
      </c>
      <c r="I3004" s="1">
        <v>1661769.34</v>
      </c>
      <c r="J3004" s="1">
        <v>35502.49</v>
      </c>
      <c r="K3004" s="1">
        <v>434788</v>
      </c>
      <c r="L3004" s="1">
        <v>13840065</v>
      </c>
      <c r="M3004" s="1">
        <v>0.11179500073194504</v>
      </c>
      <c r="N3004" s="1">
        <v>0.81434148550033569</v>
      </c>
      <c r="O3004" s="1">
        <v>3.0585989356040955E-2</v>
      </c>
      <c r="P3004" s="1">
        <v>1.875079870223999</v>
      </c>
      <c r="Q3004" s="1">
        <v>0</v>
      </c>
      <c r="R3004" s="1">
        <v>-6.9992397911846638E-3</v>
      </c>
      <c r="S3004" s="1">
        <v>31</v>
      </c>
      <c r="T3004" s="1">
        <v>1</v>
      </c>
      <c r="U3004" s="1">
        <v>15972125</v>
      </c>
      <c r="V3004" s="1">
        <v>0.13538175821304321</v>
      </c>
      <c r="W3004" s="1">
        <v>0.85486012697219849</v>
      </c>
      <c r="X3004" s="1">
        <v>0.85486012697219849</v>
      </c>
    </row>
    <row r="3005" spans="1:24" x14ac:dyDescent="0.35">
      <c r="A3005" s="1">
        <v>320428</v>
      </c>
      <c r="B3005" s="1" t="s">
        <v>2345</v>
      </c>
      <c r="C3005" s="1">
        <v>106617203</v>
      </c>
      <c r="D3005" s="1">
        <v>428</v>
      </c>
      <c r="E3005" s="1" t="s">
        <v>2514</v>
      </c>
      <c r="F3005" s="1" t="s">
        <v>245</v>
      </c>
      <c r="G3005" s="1" t="s">
        <v>550</v>
      </c>
      <c r="H3005" s="1" t="s">
        <v>916</v>
      </c>
      <c r="I3005" s="1">
        <v>1667854.3</v>
      </c>
      <c r="J3005" s="1">
        <v>29432.01</v>
      </c>
      <c r="K3005" s="1">
        <v>434788</v>
      </c>
      <c r="L3005" s="1">
        <v>13955243</v>
      </c>
      <c r="M3005" s="1">
        <v>0.11517799645662308</v>
      </c>
      <c r="N3005" s="1">
        <v>0.8322070837020874</v>
      </c>
      <c r="O3005" s="1">
        <v>6.0849599540233612E-3</v>
      </c>
      <c r="P3005" s="1">
        <v>0.36617356538772583</v>
      </c>
      <c r="Q3005" s="1">
        <v>0</v>
      </c>
      <c r="R3005" s="1">
        <v>-6.0704802162945271E-3</v>
      </c>
      <c r="S3005" s="1">
        <v>32</v>
      </c>
      <c r="T3005" s="1">
        <v>1</v>
      </c>
      <c r="U3005" s="1">
        <v>16087317</v>
      </c>
      <c r="V3005" s="1">
        <v>0.1151924729347229</v>
      </c>
      <c r="W3005" s="1">
        <v>0.72120648622512817</v>
      </c>
      <c r="X3005" s="1">
        <v>0.72120648622512817</v>
      </c>
    </row>
    <row r="3006" spans="1:24" x14ac:dyDescent="0.35">
      <c r="A3006" s="1">
        <v>330428</v>
      </c>
      <c r="B3006" s="1" t="s">
        <v>2346</v>
      </c>
      <c r="C3006" s="1">
        <v>106617203</v>
      </c>
      <c r="D3006" s="1">
        <v>428</v>
      </c>
      <c r="E3006" s="1" t="s">
        <v>2514</v>
      </c>
      <c r="F3006" s="1" t="s">
        <v>245</v>
      </c>
      <c r="G3006" s="1" t="s">
        <v>550</v>
      </c>
      <c r="H3006" s="1" t="s">
        <v>916</v>
      </c>
      <c r="I3006" s="1">
        <v>1716844.51</v>
      </c>
      <c r="J3006" s="1">
        <v>55501.9</v>
      </c>
      <c r="K3006" s="1">
        <v>434788</v>
      </c>
      <c r="L3006" s="1">
        <v>13995879</v>
      </c>
      <c r="M3006" s="1">
        <v>4.0635999292135239E-2</v>
      </c>
      <c r="N3006" s="1">
        <v>0.29118806123733521</v>
      </c>
      <c r="O3006" s="1">
        <v>4.8990208655595779E-2</v>
      </c>
      <c r="P3006" s="1">
        <v>2.9373195171356201</v>
      </c>
      <c r="Q3006" s="1">
        <v>0</v>
      </c>
      <c r="R3006" s="1">
        <v>2.6069890707731247E-2</v>
      </c>
      <c r="S3006" s="1">
        <v>33</v>
      </c>
      <c r="T3006" s="1">
        <v>1</v>
      </c>
      <c r="U3006" s="1">
        <v>16203014</v>
      </c>
      <c r="V3006" s="1">
        <v>0.11569610238075256</v>
      </c>
      <c r="W3006" s="1">
        <v>0.71918147802352905</v>
      </c>
      <c r="X3006" s="1">
        <v>0.71918147802352905</v>
      </c>
    </row>
    <row r="3007" spans="1:24" x14ac:dyDescent="0.35">
      <c r="A3007" s="1">
        <v>340428</v>
      </c>
      <c r="B3007" s="1" t="s">
        <v>2347</v>
      </c>
      <c r="C3007" s="1">
        <v>106617203</v>
      </c>
      <c r="D3007" s="1">
        <v>428</v>
      </c>
      <c r="E3007" s="1" t="s">
        <v>2514</v>
      </c>
      <c r="F3007" s="1" t="s">
        <v>245</v>
      </c>
      <c r="G3007" s="1" t="s">
        <v>550</v>
      </c>
      <c r="H3007" s="1" t="s">
        <v>916</v>
      </c>
      <c r="I3007" s="1">
        <v>1716809.96</v>
      </c>
      <c r="J3007" s="1">
        <v>6805.59</v>
      </c>
      <c r="K3007" s="1">
        <v>434788</v>
      </c>
      <c r="L3007" s="1">
        <v>13996149</v>
      </c>
      <c r="M3007" s="1">
        <v>2.6999998954124749E-4</v>
      </c>
      <c r="N3007" s="1">
        <v>1.9291392527520657E-3</v>
      </c>
      <c r="O3007" s="1">
        <v>-3.4550001146271825E-5</v>
      </c>
      <c r="P3007" s="1">
        <v>-2.0124127622693777E-3</v>
      </c>
      <c r="Q3007" s="1">
        <v>0</v>
      </c>
      <c r="R3007" s="1">
        <v>-4.8696309328079224E-2</v>
      </c>
      <c r="S3007" s="1">
        <v>34</v>
      </c>
      <c r="T3007" s="1">
        <v>1</v>
      </c>
      <c r="U3007" s="1">
        <v>16154552</v>
      </c>
      <c r="V3007" s="1">
        <v>-4.8460856080055237E-2</v>
      </c>
      <c r="W3007" s="1">
        <v>-0.29909250140190125</v>
      </c>
      <c r="X3007" s="1">
        <v>-0.29909250140190125</v>
      </c>
    </row>
    <row r="3008" spans="1:24" x14ac:dyDescent="0.35">
      <c r="A3008" s="1">
        <v>350428</v>
      </c>
      <c r="B3008" s="1" t="s">
        <v>2348</v>
      </c>
      <c r="C3008" s="1">
        <v>106617203</v>
      </c>
      <c r="D3008" s="1">
        <v>428</v>
      </c>
      <c r="E3008" s="1" t="s">
        <v>2514</v>
      </c>
      <c r="F3008" s="1" t="s">
        <v>245</v>
      </c>
      <c r="G3008" s="1" t="s">
        <v>550</v>
      </c>
      <c r="H3008" s="1" t="s">
        <v>916</v>
      </c>
      <c r="I3008" s="1">
        <v>1815581.73</v>
      </c>
      <c r="K3008" s="1">
        <v>434788</v>
      </c>
      <c r="L3008" s="1">
        <v>14667762</v>
      </c>
      <c r="M3008" s="1">
        <v>0.67161297798156738</v>
      </c>
      <c r="N3008" s="1">
        <v>4.798555850982666</v>
      </c>
      <c r="O3008" s="1">
        <v>9.8771773278713226E-2</v>
      </c>
      <c r="P3008" s="1">
        <v>5.7532153129577637</v>
      </c>
      <c r="Q3008" s="1">
        <v>0</v>
      </c>
      <c r="S3008" s="1">
        <v>35</v>
      </c>
      <c r="T3008" s="1">
        <v>1</v>
      </c>
      <c r="U3008" s="1">
        <v>16918132</v>
      </c>
      <c r="V3008" s="1">
        <v>0.77038472890853882</v>
      </c>
      <c r="W3008" s="1">
        <v>4.726717472076416</v>
      </c>
      <c r="X3008" s="1">
        <v>4.726717472076416</v>
      </c>
    </row>
    <row r="3009" spans="1:24" x14ac:dyDescent="0.35">
      <c r="A3009" s="1">
        <v>360428</v>
      </c>
      <c r="B3009" s="1" t="s">
        <v>2349</v>
      </c>
      <c r="C3009" s="1">
        <v>106617203</v>
      </c>
      <c r="D3009" s="1">
        <v>428</v>
      </c>
      <c r="E3009" s="1" t="s">
        <v>2514</v>
      </c>
      <c r="F3009" s="1" t="s">
        <v>245</v>
      </c>
      <c r="G3009" s="1" t="s">
        <v>550</v>
      </c>
      <c r="H3009" s="1" t="s">
        <v>916</v>
      </c>
      <c r="I3009" s="1">
        <v>1917473.85</v>
      </c>
      <c r="J3009" s="1">
        <v>5004.55</v>
      </c>
      <c r="K3009" s="1">
        <v>434788</v>
      </c>
      <c r="L3009" s="1">
        <v>15606857</v>
      </c>
      <c r="M3009" s="1">
        <v>0.93909502029418945</v>
      </c>
      <c r="N3009" s="1">
        <v>6.402442455291748</v>
      </c>
      <c r="O3009" s="1">
        <v>0.10189212113618851</v>
      </c>
      <c r="P3009" s="1">
        <v>5.6120920181274414</v>
      </c>
      <c r="Q3009" s="1">
        <v>0</v>
      </c>
      <c r="S3009" s="1">
        <v>36</v>
      </c>
      <c r="T3009" s="1">
        <v>1</v>
      </c>
      <c r="U3009" s="1">
        <v>17964124</v>
      </c>
      <c r="V3009" s="1">
        <v>1.0409871339797974</v>
      </c>
      <c r="W3009" s="1">
        <v>6.1826682090759277</v>
      </c>
      <c r="X3009" s="1">
        <v>6.1826682090759277</v>
      </c>
    </row>
    <row r="3010" spans="1:24" x14ac:dyDescent="0.35">
      <c r="A3010" s="1">
        <v>370428</v>
      </c>
      <c r="B3010" s="1" t="s">
        <v>2350</v>
      </c>
      <c r="C3010" s="1">
        <v>106617203</v>
      </c>
      <c r="D3010" s="1">
        <v>428</v>
      </c>
      <c r="E3010" s="1" t="s">
        <v>2514</v>
      </c>
      <c r="F3010" s="1" t="s">
        <v>245</v>
      </c>
      <c r="G3010" s="1" t="s">
        <v>550</v>
      </c>
      <c r="H3010" s="1" t="s">
        <v>916</v>
      </c>
      <c r="I3010" s="1">
        <v>2049142.72</v>
      </c>
      <c r="J3010" s="1">
        <v>16343.22</v>
      </c>
      <c r="K3010" s="1">
        <v>434788</v>
      </c>
      <c r="L3010" s="1">
        <v>16886076</v>
      </c>
      <c r="M3010" s="1">
        <v>1.2792190313339233</v>
      </c>
      <c r="N3010" s="1">
        <v>8.1965188980102539</v>
      </c>
      <c r="O3010" s="1">
        <v>0.13166886568069458</v>
      </c>
      <c r="P3010" s="1">
        <v>6.866788387298584</v>
      </c>
      <c r="Q3010" s="1">
        <v>0</v>
      </c>
      <c r="R3010" s="1">
        <v>1.1338669806718826E-2</v>
      </c>
      <c r="S3010" s="1">
        <v>37</v>
      </c>
      <c r="T3010" s="1">
        <v>1</v>
      </c>
      <c r="U3010" s="1">
        <v>19386350</v>
      </c>
      <c r="V3010" s="1">
        <v>1.4222265481948853</v>
      </c>
      <c r="W3010" s="1">
        <v>7.9170351028442383</v>
      </c>
      <c r="X3010" s="1">
        <v>7.9170351028442383</v>
      </c>
    </row>
    <row r="3011" spans="1:24" x14ac:dyDescent="0.35">
      <c r="A3011" s="1">
        <v>380428</v>
      </c>
      <c r="B3011" s="1" t="s">
        <v>2351</v>
      </c>
      <c r="C3011" s="1">
        <v>106617203</v>
      </c>
      <c r="D3011" s="1">
        <v>428</v>
      </c>
      <c r="E3011" s="1" t="s">
        <v>2514</v>
      </c>
      <c r="F3011" s="1" t="s">
        <v>245</v>
      </c>
      <c r="G3011" s="1" t="s">
        <v>550</v>
      </c>
      <c r="H3011" s="1" t="s">
        <v>916</v>
      </c>
      <c r="I3011" s="1">
        <v>2162014</v>
      </c>
      <c r="J3011" s="1">
        <v>18317</v>
      </c>
      <c r="K3011" s="1">
        <v>1034036.125</v>
      </c>
      <c r="L3011" s="1">
        <v>17259710</v>
      </c>
      <c r="M3011" s="1">
        <v>0.37363401055335999</v>
      </c>
      <c r="N3011" s="1">
        <v>2.2126750946044922</v>
      </c>
      <c r="O3011" s="1">
        <v>0.11287128180265427</v>
      </c>
      <c r="P3011" s="1">
        <v>5.5082197189331055</v>
      </c>
      <c r="Q3011" s="1">
        <v>0.59924811124801636</v>
      </c>
      <c r="R3011" s="1">
        <v>1.9737801048904657E-3</v>
      </c>
      <c r="S3011" s="1">
        <v>38</v>
      </c>
      <c r="T3011" s="1">
        <v>1</v>
      </c>
      <c r="U3011" s="1">
        <v>20474076</v>
      </c>
      <c r="V3011" s="1">
        <v>1.0877271890640259</v>
      </c>
      <c r="W3011" s="1">
        <v>5.6107826232910156</v>
      </c>
      <c r="X3011" s="1">
        <v>5.6107826232910156</v>
      </c>
    </row>
    <row r="3012" spans="1:24" x14ac:dyDescent="0.35">
      <c r="A3012" s="1">
        <v>390428</v>
      </c>
      <c r="B3012" s="1" t="s">
        <v>2352</v>
      </c>
      <c r="C3012" s="1">
        <v>106617203</v>
      </c>
      <c r="D3012" s="1">
        <v>428</v>
      </c>
      <c r="E3012" s="1" t="s">
        <v>2514</v>
      </c>
      <c r="F3012" s="1" t="s">
        <v>245</v>
      </c>
      <c r="G3012" s="1" t="s">
        <v>550</v>
      </c>
      <c r="H3012" s="1" t="s">
        <v>916</v>
      </c>
      <c r="I3012" s="1">
        <v>2237489</v>
      </c>
      <c r="J3012" s="1">
        <v>49772</v>
      </c>
      <c r="K3012" s="1">
        <v>1632971.625</v>
      </c>
      <c r="L3012" s="1">
        <v>17462786</v>
      </c>
      <c r="M3012" s="1">
        <v>0.20307600498199463</v>
      </c>
      <c r="N3012" s="1">
        <v>1.1765898466110229</v>
      </c>
      <c r="O3012" s="1">
        <v>7.5474999845027924E-2</v>
      </c>
      <c r="P3012" s="1">
        <v>3.4909579753875732</v>
      </c>
      <c r="Q3012" s="1">
        <v>0.59893548488616943</v>
      </c>
      <c r="R3012" s="1">
        <v>3.1454998999834061E-2</v>
      </c>
      <c r="S3012" s="1">
        <v>39</v>
      </c>
      <c r="T3012" s="1">
        <v>1</v>
      </c>
      <c r="U3012" s="1">
        <v>21383018</v>
      </c>
      <c r="V3012" s="1">
        <v>0.90894144773483276</v>
      </c>
      <c r="W3012" s="1">
        <v>4.4394774436950684</v>
      </c>
      <c r="X3012" s="1">
        <v>4.4394774436950684</v>
      </c>
    </row>
    <row r="3013" spans="1:24" x14ac:dyDescent="0.35">
      <c r="A3013" s="1">
        <v>400428</v>
      </c>
      <c r="B3013" s="1" t="s">
        <v>2353</v>
      </c>
      <c r="C3013" s="1">
        <v>106617203</v>
      </c>
      <c r="D3013" s="1">
        <v>428</v>
      </c>
      <c r="E3013" s="1" t="s">
        <v>2514</v>
      </c>
      <c r="F3013" s="1" t="s">
        <v>245</v>
      </c>
      <c r="G3013" s="1" t="s">
        <v>550</v>
      </c>
      <c r="H3013" s="1" t="s">
        <v>916</v>
      </c>
      <c r="S3013" s="1">
        <v>40</v>
      </c>
      <c r="T3013" s="1">
        <v>1</v>
      </c>
      <c r="U3013" s="1">
        <v>0</v>
      </c>
      <c r="V3013" s="1">
        <v>0</v>
      </c>
      <c r="W3013" s="1">
        <v>-100</v>
      </c>
      <c r="X3013" s="1">
        <v>-100</v>
      </c>
    </row>
    <row r="3014" spans="1:24" x14ac:dyDescent="0.35">
      <c r="A3014" s="1">
        <v>410428</v>
      </c>
      <c r="B3014" s="1" t="s">
        <v>2354</v>
      </c>
      <c r="C3014" s="1">
        <v>106617203</v>
      </c>
      <c r="D3014" s="1">
        <v>428</v>
      </c>
      <c r="E3014" s="1" t="s">
        <v>2514</v>
      </c>
      <c r="F3014" s="1" t="s">
        <v>245</v>
      </c>
      <c r="G3014" s="1" t="s">
        <v>550</v>
      </c>
      <c r="H3014" s="1" t="s">
        <v>916</v>
      </c>
      <c r="S3014" s="1">
        <v>41</v>
      </c>
      <c r="T3014" s="1">
        <v>1</v>
      </c>
      <c r="U3014" s="1">
        <v>0</v>
      </c>
      <c r="V3014" s="1">
        <v>0</v>
      </c>
    </row>
    <row r="3015" spans="1:24" x14ac:dyDescent="0.35">
      <c r="A3015" s="1">
        <v>420428</v>
      </c>
      <c r="B3015" s="1" t="s">
        <v>2355</v>
      </c>
      <c r="C3015" s="1">
        <v>106617203</v>
      </c>
      <c r="D3015" s="1">
        <v>428</v>
      </c>
      <c r="E3015" s="1" t="s">
        <v>2514</v>
      </c>
      <c r="F3015" s="1" t="s">
        <v>245</v>
      </c>
      <c r="G3015" s="1" t="s">
        <v>550</v>
      </c>
      <c r="H3015" s="1" t="s">
        <v>916</v>
      </c>
      <c r="S3015" s="1">
        <v>42</v>
      </c>
      <c r="T3015" s="1">
        <v>1</v>
      </c>
      <c r="U3015" s="1">
        <v>0</v>
      </c>
      <c r="V3015" s="1">
        <v>0</v>
      </c>
    </row>
    <row r="3016" spans="1:24" x14ac:dyDescent="0.35">
      <c r="A3016" s="1">
        <v>430428</v>
      </c>
      <c r="B3016" s="1" t="s">
        <v>2356</v>
      </c>
      <c r="C3016" s="1">
        <v>106617203</v>
      </c>
      <c r="D3016" s="1">
        <v>428</v>
      </c>
      <c r="E3016" s="1" t="s">
        <v>2514</v>
      </c>
      <c r="F3016" s="1" t="s">
        <v>245</v>
      </c>
      <c r="G3016" s="1" t="s">
        <v>550</v>
      </c>
      <c r="H3016" s="1" t="s">
        <v>916</v>
      </c>
      <c r="S3016" s="1">
        <v>43</v>
      </c>
      <c r="T3016" s="1">
        <v>1</v>
      </c>
      <c r="U3016" s="1">
        <v>0</v>
      </c>
      <c r="V3016" s="1">
        <v>0</v>
      </c>
    </row>
    <row r="3017" spans="1:24" x14ac:dyDescent="0.35">
      <c r="A3017" s="1">
        <v>440428</v>
      </c>
      <c r="B3017" s="1" t="s">
        <v>2357</v>
      </c>
      <c r="C3017" s="1">
        <v>106617203</v>
      </c>
      <c r="D3017" s="1">
        <v>428</v>
      </c>
      <c r="E3017" s="1" t="s">
        <v>2514</v>
      </c>
      <c r="F3017" s="1" t="s">
        <v>245</v>
      </c>
      <c r="G3017" s="1" t="s">
        <v>550</v>
      </c>
      <c r="H3017" s="1" t="s">
        <v>916</v>
      </c>
      <c r="S3017" s="1">
        <v>44</v>
      </c>
      <c r="T3017" s="1">
        <v>1</v>
      </c>
      <c r="U3017" s="1">
        <v>0</v>
      </c>
      <c r="V3017" s="1">
        <v>0</v>
      </c>
    </row>
    <row r="3018" spans="1:24" x14ac:dyDescent="0.35">
      <c r="A3018" s="1">
        <v>450428</v>
      </c>
      <c r="B3018" s="1" t="s">
        <v>2358</v>
      </c>
      <c r="C3018" s="1">
        <v>106617203</v>
      </c>
      <c r="D3018" s="1">
        <v>428</v>
      </c>
      <c r="E3018" s="1" t="s">
        <v>2514</v>
      </c>
      <c r="F3018" s="1" t="s">
        <v>245</v>
      </c>
      <c r="G3018" s="1" t="s">
        <v>550</v>
      </c>
      <c r="H3018" s="1" t="s">
        <v>916</v>
      </c>
      <c r="S3018" s="1">
        <v>45</v>
      </c>
      <c r="T3018" s="1">
        <v>1</v>
      </c>
      <c r="U3018" s="1">
        <v>0</v>
      </c>
      <c r="V3018" s="1">
        <v>0</v>
      </c>
    </row>
    <row r="3019" spans="1:24" x14ac:dyDescent="0.35">
      <c r="A3019" s="1">
        <v>460428</v>
      </c>
      <c r="B3019" s="1" t="s">
        <v>2359</v>
      </c>
      <c r="C3019" s="1">
        <v>106617203</v>
      </c>
      <c r="D3019" s="1">
        <v>428</v>
      </c>
      <c r="E3019" s="1" t="s">
        <v>2514</v>
      </c>
      <c r="F3019" s="1" t="s">
        <v>245</v>
      </c>
      <c r="G3019" s="1" t="s">
        <v>550</v>
      </c>
      <c r="H3019" s="1" t="s">
        <v>916</v>
      </c>
      <c r="S3019" s="1">
        <v>46</v>
      </c>
      <c r="T3019" s="1">
        <v>1</v>
      </c>
      <c r="U3019" s="1">
        <v>0</v>
      </c>
      <c r="V3019" s="1">
        <v>0</v>
      </c>
    </row>
    <row r="3020" spans="1:24" x14ac:dyDescent="0.35">
      <c r="A3020" s="1">
        <v>470428</v>
      </c>
      <c r="B3020" s="1" t="s">
        <v>2360</v>
      </c>
      <c r="C3020" s="1">
        <v>106617203</v>
      </c>
      <c r="D3020" s="1">
        <v>428</v>
      </c>
      <c r="E3020" s="1" t="s">
        <v>2514</v>
      </c>
      <c r="F3020" s="1" t="s">
        <v>245</v>
      </c>
      <c r="G3020" s="1" t="s">
        <v>550</v>
      </c>
      <c r="H3020" s="1" t="s">
        <v>916</v>
      </c>
      <c r="S3020" s="1">
        <v>47</v>
      </c>
      <c r="T3020" s="1">
        <v>1</v>
      </c>
      <c r="U3020" s="1">
        <v>0</v>
      </c>
      <c r="V3020" s="1">
        <v>0</v>
      </c>
    </row>
    <row r="3021" spans="1:24" x14ac:dyDescent="0.35">
      <c r="A3021" s="1">
        <v>480428</v>
      </c>
      <c r="B3021" s="1" t="s">
        <v>2361</v>
      </c>
      <c r="C3021" s="1">
        <v>106617203</v>
      </c>
      <c r="D3021" s="1">
        <v>428</v>
      </c>
      <c r="E3021" s="1" t="s">
        <v>2514</v>
      </c>
      <c r="F3021" s="1" t="s">
        <v>245</v>
      </c>
      <c r="G3021" s="1" t="s">
        <v>550</v>
      </c>
      <c r="H3021" s="1" t="s">
        <v>916</v>
      </c>
      <c r="S3021" s="1">
        <v>48</v>
      </c>
      <c r="T3021" s="1">
        <v>1</v>
      </c>
      <c r="U3021" s="1">
        <v>0</v>
      </c>
      <c r="V3021" s="1">
        <v>0</v>
      </c>
    </row>
    <row r="3022" spans="1:24" x14ac:dyDescent="0.35">
      <c r="A3022" s="1">
        <v>290455</v>
      </c>
      <c r="B3022" s="1" t="s">
        <v>2341</v>
      </c>
      <c r="C3022" s="1">
        <v>106618603</v>
      </c>
      <c r="D3022" s="1">
        <v>455</v>
      </c>
      <c r="E3022" s="1" t="s">
        <v>2515</v>
      </c>
      <c r="F3022" s="1" t="s">
        <v>245</v>
      </c>
      <c r="G3022" s="1" t="s">
        <v>550</v>
      </c>
      <c r="H3022" s="1" t="s">
        <v>916</v>
      </c>
      <c r="I3022" s="1">
        <v>675435.14</v>
      </c>
      <c r="K3022" s="1">
        <v>195288</v>
      </c>
      <c r="L3022" s="1">
        <v>6511394</v>
      </c>
      <c r="S3022" s="1">
        <v>29</v>
      </c>
      <c r="T3022" s="1">
        <v>1</v>
      </c>
      <c r="U3022" s="1">
        <v>7382117</v>
      </c>
      <c r="V3022" s="1">
        <v>0</v>
      </c>
    </row>
    <row r="3023" spans="1:24" x14ac:dyDescent="0.35">
      <c r="A3023" s="1">
        <v>300455</v>
      </c>
      <c r="B3023" s="1" t="s">
        <v>2343</v>
      </c>
      <c r="C3023" s="1">
        <v>106618603</v>
      </c>
      <c r="D3023" s="1">
        <v>455</v>
      </c>
      <c r="E3023" s="1" t="s">
        <v>2515</v>
      </c>
      <c r="F3023" s="1" t="s">
        <v>245</v>
      </c>
      <c r="G3023" s="1" t="s">
        <v>550</v>
      </c>
      <c r="H3023" s="1" t="s">
        <v>916</v>
      </c>
      <c r="I3023" s="1">
        <v>681633.96</v>
      </c>
      <c r="K3023" s="1">
        <v>195288</v>
      </c>
      <c r="L3023" s="1">
        <v>6607571.5</v>
      </c>
      <c r="M3023" s="1">
        <v>9.617750346660614E-2</v>
      </c>
      <c r="N3023" s="1">
        <v>1.4770646095275879</v>
      </c>
      <c r="O3023" s="1">
        <v>6.1988201923668385E-3</v>
      </c>
      <c r="P3023" s="1">
        <v>0.91775208711624146</v>
      </c>
      <c r="Q3023" s="1">
        <v>0</v>
      </c>
      <c r="S3023" s="1">
        <v>30</v>
      </c>
      <c r="T3023" s="1">
        <v>1</v>
      </c>
      <c r="U3023" s="1">
        <v>7484493.5</v>
      </c>
      <c r="V3023" s="1">
        <v>0.10237632691860199</v>
      </c>
      <c r="W3023" s="1">
        <v>1.3868175745010376</v>
      </c>
      <c r="X3023" s="1">
        <v>1.3868175745010376</v>
      </c>
    </row>
    <row r="3024" spans="1:24" x14ac:dyDescent="0.35">
      <c r="A3024" s="1">
        <v>310455</v>
      </c>
      <c r="B3024" s="1" t="s">
        <v>2344</v>
      </c>
      <c r="C3024" s="1">
        <v>106618603</v>
      </c>
      <c r="D3024" s="1">
        <v>455</v>
      </c>
      <c r="E3024" s="1" t="s">
        <v>2515</v>
      </c>
      <c r="F3024" s="1" t="s">
        <v>245</v>
      </c>
      <c r="G3024" s="1" t="s">
        <v>550</v>
      </c>
      <c r="H3024" s="1" t="s">
        <v>916</v>
      </c>
      <c r="I3024" s="1">
        <v>686778</v>
      </c>
      <c r="K3024" s="1">
        <v>195288</v>
      </c>
      <c r="L3024" s="1">
        <v>6620026</v>
      </c>
      <c r="M3024" s="1">
        <v>1.2454500421881676E-2</v>
      </c>
      <c r="N3024" s="1">
        <v>0.18848831951618195</v>
      </c>
      <c r="O3024" s="1">
        <v>5.1440401002764702E-3</v>
      </c>
      <c r="P3024" s="1">
        <v>0.75466310977935791</v>
      </c>
      <c r="Q3024" s="1">
        <v>0</v>
      </c>
      <c r="S3024" s="1">
        <v>31</v>
      </c>
      <c r="T3024" s="1">
        <v>1</v>
      </c>
      <c r="U3024" s="1">
        <v>7502092</v>
      </c>
      <c r="V3024" s="1">
        <v>1.7598539590835571E-2</v>
      </c>
      <c r="W3024" s="1">
        <v>0.23513281345367432</v>
      </c>
      <c r="X3024" s="1">
        <v>0.23513281345367432</v>
      </c>
    </row>
    <row r="3025" spans="1:24" x14ac:dyDescent="0.35">
      <c r="A3025" s="1">
        <v>320455</v>
      </c>
      <c r="B3025" s="1" t="s">
        <v>2345</v>
      </c>
      <c r="C3025" s="1">
        <v>106618603</v>
      </c>
      <c r="D3025" s="1">
        <v>455</v>
      </c>
      <c r="E3025" s="1" t="s">
        <v>2515</v>
      </c>
      <c r="F3025" s="1" t="s">
        <v>245</v>
      </c>
      <c r="G3025" s="1" t="s">
        <v>550</v>
      </c>
      <c r="H3025" s="1" t="s">
        <v>916</v>
      </c>
      <c r="I3025" s="1">
        <v>694660.24</v>
      </c>
      <c r="K3025" s="1">
        <v>195288</v>
      </c>
      <c r="L3025" s="1">
        <v>6686544</v>
      </c>
      <c r="M3025" s="1">
        <v>6.651800125837326E-2</v>
      </c>
      <c r="N3025" s="1">
        <v>1.0047997236251831</v>
      </c>
      <c r="O3025" s="1">
        <v>7.8822402283549309E-3</v>
      </c>
      <c r="P3025" s="1">
        <v>1.1477129459381104</v>
      </c>
      <c r="Q3025" s="1">
        <v>0</v>
      </c>
      <c r="S3025" s="1">
        <v>32</v>
      </c>
      <c r="T3025" s="1">
        <v>1</v>
      </c>
      <c r="U3025" s="1">
        <v>7576492</v>
      </c>
      <c r="V3025" s="1">
        <v>7.4400238692760468E-2</v>
      </c>
      <c r="W3025" s="1">
        <v>0.99172335863113403</v>
      </c>
      <c r="X3025" s="1">
        <v>0.99172335863113403</v>
      </c>
    </row>
    <row r="3026" spans="1:24" x14ac:dyDescent="0.35">
      <c r="A3026" s="1">
        <v>330455</v>
      </c>
      <c r="B3026" s="1" t="s">
        <v>2346</v>
      </c>
      <c r="C3026" s="1">
        <v>106618603</v>
      </c>
      <c r="D3026" s="1">
        <v>455</v>
      </c>
      <c r="E3026" s="1" t="s">
        <v>2515</v>
      </c>
      <c r="F3026" s="1" t="s">
        <v>245</v>
      </c>
      <c r="G3026" s="1" t="s">
        <v>550</v>
      </c>
      <c r="H3026" s="1" t="s">
        <v>916</v>
      </c>
      <c r="I3026" s="1">
        <v>711741.99</v>
      </c>
      <c r="K3026" s="1">
        <v>195288</v>
      </c>
      <c r="L3026" s="1">
        <v>6707795.5</v>
      </c>
      <c r="M3026" s="1">
        <v>2.1251499652862549E-2</v>
      </c>
      <c r="N3026" s="1">
        <v>0.31782487034797668</v>
      </c>
      <c r="O3026" s="1">
        <v>1.7081750556826591E-2</v>
      </c>
      <c r="P3026" s="1">
        <v>2.4590079784393311</v>
      </c>
      <c r="Q3026" s="1">
        <v>0</v>
      </c>
      <c r="S3026" s="1">
        <v>33</v>
      </c>
      <c r="T3026" s="1">
        <v>1</v>
      </c>
      <c r="U3026" s="1">
        <v>7614825.5</v>
      </c>
      <c r="V3026" s="1">
        <v>3.833325207233429E-2</v>
      </c>
      <c r="W3026" s="1">
        <v>0.50595313310623169</v>
      </c>
      <c r="X3026" s="1">
        <v>0.50595313310623169</v>
      </c>
    </row>
    <row r="3027" spans="1:24" x14ac:dyDescent="0.35">
      <c r="A3027" s="1">
        <v>340455</v>
      </c>
      <c r="B3027" s="1" t="s">
        <v>2347</v>
      </c>
      <c r="C3027" s="1">
        <v>106618603</v>
      </c>
      <c r="D3027" s="1">
        <v>455</v>
      </c>
      <c r="E3027" s="1" t="s">
        <v>2515</v>
      </c>
      <c r="F3027" s="1" t="s">
        <v>245</v>
      </c>
      <c r="G3027" s="1" t="s">
        <v>550</v>
      </c>
      <c r="H3027" s="1" t="s">
        <v>916</v>
      </c>
      <c r="I3027" s="1">
        <v>711724.37</v>
      </c>
      <c r="K3027" s="1">
        <v>195288</v>
      </c>
      <c r="L3027" s="1">
        <v>6707793</v>
      </c>
      <c r="M3027" s="1">
        <v>-2.4999999368446879E-6</v>
      </c>
      <c r="N3027" s="1">
        <v>-3.7270070606609806E-5</v>
      </c>
      <c r="O3027" s="1">
        <v>-1.7619999198359437E-5</v>
      </c>
      <c r="P3027" s="1">
        <v>-2.4756162893027067E-3</v>
      </c>
      <c r="Q3027" s="1">
        <v>0</v>
      </c>
      <c r="S3027" s="1">
        <v>34</v>
      </c>
      <c r="T3027" s="1">
        <v>1</v>
      </c>
      <c r="U3027" s="1">
        <v>7614805.5</v>
      </c>
      <c r="V3027" s="1">
        <v>-2.0119998225709423E-5</v>
      </c>
      <c r="W3027" s="1">
        <v>-2.6264553889632225E-4</v>
      </c>
      <c r="X3027" s="1">
        <v>-2.6264553889632225E-4</v>
      </c>
    </row>
    <row r="3028" spans="1:24" x14ac:dyDescent="0.35">
      <c r="A3028" s="1">
        <v>350455</v>
      </c>
      <c r="B3028" s="1" t="s">
        <v>2348</v>
      </c>
      <c r="C3028" s="1">
        <v>106618603</v>
      </c>
      <c r="D3028" s="1">
        <v>455</v>
      </c>
      <c r="E3028" s="1" t="s">
        <v>2515</v>
      </c>
      <c r="F3028" s="1" t="s">
        <v>245</v>
      </c>
      <c r="G3028" s="1" t="s">
        <v>550</v>
      </c>
      <c r="H3028" s="1" t="s">
        <v>916</v>
      </c>
      <c r="I3028" s="1">
        <v>732409.44</v>
      </c>
      <c r="K3028" s="1">
        <v>195288</v>
      </c>
      <c r="L3028" s="1">
        <v>6811017.5</v>
      </c>
      <c r="M3028" s="1">
        <v>0.1032245010137558</v>
      </c>
      <c r="N3028" s="1">
        <v>1.5388742685317993</v>
      </c>
      <c r="O3028" s="1">
        <v>2.0685069262981415E-2</v>
      </c>
      <c r="P3028" s="1">
        <v>2.9063315391540527</v>
      </c>
      <c r="Q3028" s="1">
        <v>0</v>
      </c>
      <c r="S3028" s="1">
        <v>35</v>
      </c>
      <c r="T3028" s="1">
        <v>1</v>
      </c>
      <c r="U3028" s="1">
        <v>7738715</v>
      </c>
      <c r="V3028" s="1">
        <v>0.12390957027673721</v>
      </c>
      <c r="W3028" s="1">
        <v>1.6272182464599609</v>
      </c>
      <c r="X3028" s="1">
        <v>1.6272182464599609</v>
      </c>
    </row>
    <row r="3029" spans="1:24" x14ac:dyDescent="0.35">
      <c r="A3029" s="1">
        <v>360455</v>
      </c>
      <c r="B3029" s="1" t="s">
        <v>2349</v>
      </c>
      <c r="C3029" s="1">
        <v>106618603</v>
      </c>
      <c r="D3029" s="1">
        <v>455</v>
      </c>
      <c r="E3029" s="1" t="s">
        <v>2515</v>
      </c>
      <c r="F3029" s="1" t="s">
        <v>245</v>
      </c>
      <c r="G3029" s="1" t="s">
        <v>550</v>
      </c>
      <c r="H3029" s="1" t="s">
        <v>916</v>
      </c>
      <c r="I3029" s="1">
        <v>772739.25</v>
      </c>
      <c r="K3029" s="1">
        <v>195288</v>
      </c>
      <c r="L3029" s="1">
        <v>7126258.5</v>
      </c>
      <c r="M3029" s="1">
        <v>0.3152410089969635</v>
      </c>
      <c r="N3029" s="1">
        <v>4.6283979415893555</v>
      </c>
      <c r="O3029" s="1">
        <v>4.0329810231924057E-2</v>
      </c>
      <c r="P3029" s="1">
        <v>5.5064568519592285</v>
      </c>
      <c r="Q3029" s="1">
        <v>0</v>
      </c>
      <c r="S3029" s="1">
        <v>36</v>
      </c>
      <c r="T3029" s="1">
        <v>1</v>
      </c>
      <c r="U3029" s="1">
        <v>8094286</v>
      </c>
      <c r="V3029" s="1">
        <v>0.35557082295417786</v>
      </c>
      <c r="W3029" s="1">
        <v>4.594703197479248</v>
      </c>
      <c r="X3029" s="1">
        <v>4.594703197479248</v>
      </c>
    </row>
    <row r="3030" spans="1:24" x14ac:dyDescent="0.35">
      <c r="A3030" s="1">
        <v>370455</v>
      </c>
      <c r="B3030" s="1" t="s">
        <v>2350</v>
      </c>
      <c r="C3030" s="1">
        <v>106618603</v>
      </c>
      <c r="D3030" s="1">
        <v>455</v>
      </c>
      <c r="E3030" s="1" t="s">
        <v>2515</v>
      </c>
      <c r="F3030" s="1" t="s">
        <v>245</v>
      </c>
      <c r="G3030" s="1" t="s">
        <v>550</v>
      </c>
      <c r="H3030" s="1" t="s">
        <v>916</v>
      </c>
      <c r="I3030" s="1">
        <v>802480.27</v>
      </c>
      <c r="K3030" s="1">
        <v>195288</v>
      </c>
      <c r="L3030" s="1">
        <v>7402971</v>
      </c>
      <c r="M3030" s="1">
        <v>0.27671250700950623</v>
      </c>
      <c r="N3030" s="1">
        <v>3.8829984664916992</v>
      </c>
      <c r="O3030" s="1">
        <v>2.9741020873188972E-2</v>
      </c>
      <c r="P3030" s="1">
        <v>3.848778247833252</v>
      </c>
      <c r="Q3030" s="1">
        <v>0</v>
      </c>
      <c r="S3030" s="1">
        <v>37</v>
      </c>
      <c r="T3030" s="1">
        <v>1</v>
      </c>
      <c r="U3030" s="1">
        <v>8400739</v>
      </c>
      <c r="V3030" s="1">
        <v>0.30645352602005005</v>
      </c>
      <c r="W3030" s="1">
        <v>3.786041259765625</v>
      </c>
      <c r="X3030" s="1">
        <v>3.786041259765625</v>
      </c>
    </row>
    <row r="3031" spans="1:24" x14ac:dyDescent="0.35">
      <c r="A3031" s="1">
        <v>380455</v>
      </c>
      <c r="B3031" s="1" t="s">
        <v>2351</v>
      </c>
      <c r="C3031" s="1">
        <v>106618603</v>
      </c>
      <c r="D3031" s="1">
        <v>455</v>
      </c>
      <c r="E3031" s="1" t="s">
        <v>2515</v>
      </c>
      <c r="F3031" s="1" t="s">
        <v>245</v>
      </c>
      <c r="G3031" s="1" t="s">
        <v>550</v>
      </c>
      <c r="H3031" s="1" t="s">
        <v>916</v>
      </c>
      <c r="I3031" s="1">
        <v>853105</v>
      </c>
      <c r="K3031" s="1">
        <v>364460</v>
      </c>
      <c r="L3031" s="1">
        <v>7515757</v>
      </c>
      <c r="M3031" s="1">
        <v>0.11278600245714188</v>
      </c>
      <c r="N3031" s="1">
        <v>1.5235234498977661</v>
      </c>
      <c r="O3031" s="1">
        <v>5.0624728202819824E-2</v>
      </c>
      <c r="P3031" s="1">
        <v>6.30853271484375</v>
      </c>
      <c r="Q3031" s="1">
        <v>0.169172003865242</v>
      </c>
      <c r="S3031" s="1">
        <v>38</v>
      </c>
      <c r="T3031" s="1">
        <v>1</v>
      </c>
      <c r="U3031" s="1">
        <v>8733322</v>
      </c>
      <c r="V3031" s="1">
        <v>0.3325827419757843</v>
      </c>
      <c r="W3031" s="1">
        <v>3.9589731693267822</v>
      </c>
      <c r="X3031" s="1">
        <v>3.9589731693267822</v>
      </c>
    </row>
    <row r="3032" spans="1:24" x14ac:dyDescent="0.35">
      <c r="A3032" s="1">
        <v>390455</v>
      </c>
      <c r="B3032" s="1" t="s">
        <v>2352</v>
      </c>
      <c r="C3032" s="1">
        <v>106618603</v>
      </c>
      <c r="D3032" s="1">
        <v>455</v>
      </c>
      <c r="E3032" s="1" t="s">
        <v>2515</v>
      </c>
      <c r="F3032" s="1" t="s">
        <v>245</v>
      </c>
      <c r="G3032" s="1" t="s">
        <v>550</v>
      </c>
      <c r="H3032" s="1" t="s">
        <v>916</v>
      </c>
      <c r="I3032" s="1">
        <v>875056</v>
      </c>
      <c r="K3032" s="1">
        <v>685834.625</v>
      </c>
      <c r="L3032" s="1">
        <v>7571284</v>
      </c>
      <c r="M3032" s="1">
        <v>5.5527001619338989E-2</v>
      </c>
      <c r="N3032" s="1">
        <v>0.7388077974319458</v>
      </c>
      <c r="O3032" s="1">
        <v>2.1950999274849892E-2</v>
      </c>
      <c r="P3032" s="1">
        <v>2.5730712413787842</v>
      </c>
      <c r="Q3032" s="1">
        <v>0.32137462496757507</v>
      </c>
      <c r="S3032" s="1">
        <v>39</v>
      </c>
      <c r="T3032" s="1">
        <v>1</v>
      </c>
      <c r="U3032" s="1">
        <v>9132175</v>
      </c>
      <c r="V3032" s="1">
        <v>0.39885261654853821</v>
      </c>
      <c r="W3032" s="1">
        <v>4.5670251846313477</v>
      </c>
      <c r="X3032" s="1">
        <v>4.5670251846313477</v>
      </c>
    </row>
    <row r="3033" spans="1:24" x14ac:dyDescent="0.35">
      <c r="A3033" s="1">
        <v>400455</v>
      </c>
      <c r="B3033" s="1" t="s">
        <v>2353</v>
      </c>
      <c r="C3033" s="1">
        <v>106618603</v>
      </c>
      <c r="D3033" s="1">
        <v>455</v>
      </c>
      <c r="E3033" s="1" t="s">
        <v>2515</v>
      </c>
      <c r="F3033" s="1" t="s">
        <v>245</v>
      </c>
      <c r="G3033" s="1" t="s">
        <v>550</v>
      </c>
      <c r="H3033" s="1" t="s">
        <v>916</v>
      </c>
      <c r="S3033" s="1">
        <v>40</v>
      </c>
      <c r="T3033" s="1">
        <v>1</v>
      </c>
      <c r="U3033" s="1">
        <v>0</v>
      </c>
      <c r="V3033" s="1">
        <v>0</v>
      </c>
      <c r="W3033" s="1">
        <v>-100</v>
      </c>
      <c r="X3033" s="1">
        <v>-100</v>
      </c>
    </row>
    <row r="3034" spans="1:24" x14ac:dyDescent="0.35">
      <c r="A3034" s="1">
        <v>410455</v>
      </c>
      <c r="B3034" s="1" t="s">
        <v>2354</v>
      </c>
      <c r="C3034" s="1">
        <v>106618603</v>
      </c>
      <c r="D3034" s="1">
        <v>455</v>
      </c>
      <c r="E3034" s="1" t="s">
        <v>2515</v>
      </c>
      <c r="F3034" s="1" t="s">
        <v>245</v>
      </c>
      <c r="G3034" s="1" t="s">
        <v>550</v>
      </c>
      <c r="H3034" s="1" t="s">
        <v>916</v>
      </c>
      <c r="S3034" s="1">
        <v>41</v>
      </c>
      <c r="T3034" s="1">
        <v>1</v>
      </c>
      <c r="U3034" s="1">
        <v>0</v>
      </c>
      <c r="V3034" s="1">
        <v>0</v>
      </c>
    </row>
    <row r="3035" spans="1:24" x14ac:dyDescent="0.35">
      <c r="A3035" s="1">
        <v>420455</v>
      </c>
      <c r="B3035" s="1" t="s">
        <v>2355</v>
      </c>
      <c r="C3035" s="1">
        <v>106618603</v>
      </c>
      <c r="D3035" s="1">
        <v>455</v>
      </c>
      <c r="E3035" s="1" t="s">
        <v>2515</v>
      </c>
      <c r="F3035" s="1" t="s">
        <v>245</v>
      </c>
      <c r="G3035" s="1" t="s">
        <v>550</v>
      </c>
      <c r="H3035" s="1" t="s">
        <v>916</v>
      </c>
      <c r="S3035" s="1">
        <v>42</v>
      </c>
      <c r="T3035" s="1">
        <v>1</v>
      </c>
      <c r="U3035" s="1">
        <v>0</v>
      </c>
      <c r="V3035" s="1">
        <v>0</v>
      </c>
    </row>
    <row r="3036" spans="1:24" x14ac:dyDescent="0.35">
      <c r="A3036" s="1">
        <v>430455</v>
      </c>
      <c r="B3036" s="1" t="s">
        <v>2356</v>
      </c>
      <c r="C3036" s="1">
        <v>106618603</v>
      </c>
      <c r="D3036" s="1">
        <v>455</v>
      </c>
      <c r="E3036" s="1" t="s">
        <v>2515</v>
      </c>
      <c r="F3036" s="1" t="s">
        <v>245</v>
      </c>
      <c r="G3036" s="1" t="s">
        <v>550</v>
      </c>
      <c r="H3036" s="1" t="s">
        <v>916</v>
      </c>
      <c r="S3036" s="1">
        <v>43</v>
      </c>
      <c r="T3036" s="1">
        <v>1</v>
      </c>
      <c r="U3036" s="1">
        <v>0</v>
      </c>
      <c r="V3036" s="1">
        <v>0</v>
      </c>
    </row>
    <row r="3037" spans="1:24" x14ac:dyDescent="0.35">
      <c r="A3037" s="1">
        <v>440455</v>
      </c>
      <c r="B3037" s="1" t="s">
        <v>2357</v>
      </c>
      <c r="C3037" s="1">
        <v>106618603</v>
      </c>
      <c r="D3037" s="1">
        <v>455</v>
      </c>
      <c r="E3037" s="1" t="s">
        <v>2515</v>
      </c>
      <c r="F3037" s="1" t="s">
        <v>245</v>
      </c>
      <c r="G3037" s="1" t="s">
        <v>550</v>
      </c>
      <c r="H3037" s="1" t="s">
        <v>916</v>
      </c>
      <c r="S3037" s="1">
        <v>44</v>
      </c>
      <c r="T3037" s="1">
        <v>1</v>
      </c>
      <c r="U3037" s="1">
        <v>0</v>
      </c>
      <c r="V3037" s="1">
        <v>0</v>
      </c>
    </row>
    <row r="3038" spans="1:24" x14ac:dyDescent="0.35">
      <c r="A3038" s="1">
        <v>450455</v>
      </c>
      <c r="B3038" s="1" t="s">
        <v>2358</v>
      </c>
      <c r="C3038" s="1">
        <v>106618603</v>
      </c>
      <c r="D3038" s="1">
        <v>455</v>
      </c>
      <c r="E3038" s="1" t="s">
        <v>2515</v>
      </c>
      <c r="F3038" s="1" t="s">
        <v>245</v>
      </c>
      <c r="G3038" s="1" t="s">
        <v>550</v>
      </c>
      <c r="H3038" s="1" t="s">
        <v>916</v>
      </c>
      <c r="S3038" s="1">
        <v>45</v>
      </c>
      <c r="T3038" s="1">
        <v>1</v>
      </c>
      <c r="U3038" s="1">
        <v>0</v>
      </c>
      <c r="V3038" s="1">
        <v>0</v>
      </c>
    </row>
    <row r="3039" spans="1:24" x14ac:dyDescent="0.35">
      <c r="A3039" s="1">
        <v>460455</v>
      </c>
      <c r="B3039" s="1" t="s">
        <v>2359</v>
      </c>
      <c r="C3039" s="1">
        <v>106618603</v>
      </c>
      <c r="D3039" s="1">
        <v>455</v>
      </c>
      <c r="E3039" s="1" t="s">
        <v>2515</v>
      </c>
      <c r="F3039" s="1" t="s">
        <v>245</v>
      </c>
      <c r="G3039" s="1" t="s">
        <v>550</v>
      </c>
      <c r="H3039" s="1" t="s">
        <v>916</v>
      </c>
      <c r="S3039" s="1">
        <v>46</v>
      </c>
      <c r="T3039" s="1">
        <v>1</v>
      </c>
      <c r="U3039" s="1">
        <v>0</v>
      </c>
      <c r="V3039" s="1">
        <v>0</v>
      </c>
    </row>
    <row r="3040" spans="1:24" x14ac:dyDescent="0.35">
      <c r="A3040" s="1">
        <v>470455</v>
      </c>
      <c r="B3040" s="1" t="s">
        <v>2360</v>
      </c>
      <c r="C3040" s="1">
        <v>106618603</v>
      </c>
      <c r="D3040" s="1">
        <v>455</v>
      </c>
      <c r="E3040" s="1" t="s">
        <v>2515</v>
      </c>
      <c r="F3040" s="1" t="s">
        <v>245</v>
      </c>
      <c r="G3040" s="1" t="s">
        <v>550</v>
      </c>
      <c r="H3040" s="1" t="s">
        <v>916</v>
      </c>
      <c r="S3040" s="1">
        <v>47</v>
      </c>
      <c r="T3040" s="1">
        <v>1</v>
      </c>
      <c r="U3040" s="1">
        <v>0</v>
      </c>
      <c r="V3040" s="1">
        <v>0</v>
      </c>
    </row>
    <row r="3041" spans="1:24" x14ac:dyDescent="0.35">
      <c r="A3041" s="1">
        <v>480455</v>
      </c>
      <c r="B3041" s="1" t="s">
        <v>2361</v>
      </c>
      <c r="C3041" s="1">
        <v>106618603</v>
      </c>
      <c r="D3041" s="1">
        <v>455</v>
      </c>
      <c r="E3041" s="1" t="s">
        <v>2515</v>
      </c>
      <c r="F3041" s="1" t="s">
        <v>245</v>
      </c>
      <c r="G3041" s="1" t="s">
        <v>550</v>
      </c>
      <c r="H3041" s="1" t="s">
        <v>916</v>
      </c>
      <c r="S3041" s="1">
        <v>48</v>
      </c>
      <c r="T3041" s="1">
        <v>1</v>
      </c>
      <c r="U3041" s="1">
        <v>0</v>
      </c>
      <c r="V3041" s="1">
        <v>0</v>
      </c>
    </row>
    <row r="3042" spans="1:24" x14ac:dyDescent="0.35">
      <c r="A3042" s="1">
        <v>250572</v>
      </c>
      <c r="B3042" s="1" t="s">
        <v>2364</v>
      </c>
      <c r="C3042" s="1">
        <v>106619107</v>
      </c>
      <c r="D3042" s="1">
        <v>572</v>
      </c>
      <c r="E3042" s="1" t="s">
        <v>48</v>
      </c>
      <c r="F3042" s="1" t="s">
        <v>48</v>
      </c>
      <c r="G3042" s="1" t="s">
        <v>48</v>
      </c>
      <c r="H3042" s="1" t="s">
        <v>48</v>
      </c>
      <c r="S3042" s="1">
        <v>25</v>
      </c>
      <c r="T3042" s="1">
        <v>2</v>
      </c>
      <c r="U3042" s="1">
        <v>0</v>
      </c>
      <c r="V3042" s="1">
        <v>0</v>
      </c>
    </row>
    <row r="3043" spans="1:24" x14ac:dyDescent="0.35">
      <c r="A3043" s="1">
        <v>260572</v>
      </c>
      <c r="B3043" s="1" t="s">
        <v>2365</v>
      </c>
      <c r="C3043" s="1">
        <v>106619107</v>
      </c>
      <c r="D3043" s="1">
        <v>572</v>
      </c>
      <c r="E3043" s="1" t="s">
        <v>48</v>
      </c>
      <c r="F3043" s="1" t="s">
        <v>48</v>
      </c>
      <c r="G3043" s="1" t="s">
        <v>48</v>
      </c>
      <c r="H3043" s="1" t="s">
        <v>48</v>
      </c>
      <c r="S3043" s="1">
        <v>26</v>
      </c>
      <c r="T3043" s="1">
        <v>2</v>
      </c>
      <c r="U3043" s="1">
        <v>0</v>
      </c>
      <c r="V3043" s="1">
        <v>0</v>
      </c>
    </row>
    <row r="3044" spans="1:24" x14ac:dyDescent="0.35">
      <c r="A3044" s="1">
        <v>270572</v>
      </c>
      <c r="B3044" s="1" t="s">
        <v>2366</v>
      </c>
      <c r="C3044" s="1">
        <v>106619107</v>
      </c>
      <c r="D3044" s="1">
        <v>572</v>
      </c>
      <c r="E3044" s="1" t="s">
        <v>48</v>
      </c>
      <c r="F3044" s="1" t="s">
        <v>48</v>
      </c>
      <c r="G3044" s="1" t="s">
        <v>48</v>
      </c>
      <c r="H3044" s="1" t="s">
        <v>48</v>
      </c>
      <c r="S3044" s="1">
        <v>27</v>
      </c>
      <c r="T3044" s="1">
        <v>2</v>
      </c>
      <c r="U3044" s="1">
        <v>0</v>
      </c>
      <c r="V3044" s="1">
        <v>0</v>
      </c>
    </row>
    <row r="3045" spans="1:24" x14ac:dyDescent="0.35">
      <c r="A3045" s="1">
        <v>280572</v>
      </c>
      <c r="B3045" s="1" t="s">
        <v>2367</v>
      </c>
      <c r="C3045" s="1">
        <v>106619107</v>
      </c>
      <c r="D3045" s="1">
        <v>572</v>
      </c>
      <c r="E3045" s="1" t="s">
        <v>48</v>
      </c>
      <c r="F3045" s="1" t="s">
        <v>48</v>
      </c>
      <c r="G3045" s="1" t="s">
        <v>48</v>
      </c>
      <c r="H3045" s="1" t="s">
        <v>48</v>
      </c>
      <c r="S3045" s="1">
        <v>28</v>
      </c>
      <c r="T3045" s="1">
        <v>2</v>
      </c>
      <c r="U3045" s="1">
        <v>0</v>
      </c>
      <c r="V3045" s="1">
        <v>0</v>
      </c>
    </row>
    <row r="3046" spans="1:24" x14ac:dyDescent="0.35">
      <c r="A3046" s="1">
        <v>290572</v>
      </c>
      <c r="B3046" s="1" t="s">
        <v>2341</v>
      </c>
      <c r="C3046" s="1">
        <v>106619107</v>
      </c>
      <c r="D3046" s="1">
        <v>572</v>
      </c>
      <c r="E3046" s="1" t="s">
        <v>2516</v>
      </c>
      <c r="F3046" s="1" t="s">
        <v>245</v>
      </c>
      <c r="G3046" s="1" t="s">
        <v>550</v>
      </c>
      <c r="H3046" s="1" t="s">
        <v>2369</v>
      </c>
      <c r="J3046" s="1">
        <v>630154.37</v>
      </c>
      <c r="S3046" s="1">
        <v>29</v>
      </c>
      <c r="T3046" s="1">
        <v>2</v>
      </c>
      <c r="U3046" s="1">
        <v>630154.375</v>
      </c>
      <c r="V3046" s="1">
        <v>0</v>
      </c>
    </row>
    <row r="3047" spans="1:24" x14ac:dyDescent="0.35">
      <c r="A3047" s="1">
        <v>300572</v>
      </c>
      <c r="B3047" s="1" t="s">
        <v>2343</v>
      </c>
      <c r="C3047" s="1">
        <v>106619107</v>
      </c>
      <c r="D3047" s="1">
        <v>572</v>
      </c>
      <c r="E3047" s="1" t="s">
        <v>2516</v>
      </c>
      <c r="F3047" s="1" t="s">
        <v>245</v>
      </c>
      <c r="G3047" s="1" t="s">
        <v>550</v>
      </c>
      <c r="H3047" s="1" t="s">
        <v>2369</v>
      </c>
      <c r="J3047" s="1">
        <v>604838.68999999994</v>
      </c>
      <c r="R3047" s="1">
        <v>-2.5315679609775543E-2</v>
      </c>
      <c r="S3047" s="1">
        <v>30</v>
      </c>
      <c r="T3047" s="1">
        <v>2</v>
      </c>
      <c r="U3047" s="1">
        <v>604838.6875</v>
      </c>
      <c r="V3047" s="1">
        <v>-2.5315679609775543E-2</v>
      </c>
      <c r="W3047" s="1">
        <v>-4.0173788070678711</v>
      </c>
      <c r="X3047" s="1">
        <v>-4.0173788070678711</v>
      </c>
    </row>
    <row r="3048" spans="1:24" x14ac:dyDescent="0.35">
      <c r="A3048" s="1">
        <v>310572</v>
      </c>
      <c r="B3048" s="1" t="s">
        <v>2344</v>
      </c>
      <c r="C3048" s="1">
        <v>106619107</v>
      </c>
      <c r="D3048" s="1">
        <v>572</v>
      </c>
      <c r="E3048" s="1" t="s">
        <v>2516</v>
      </c>
      <c r="F3048" s="1" t="s">
        <v>245</v>
      </c>
      <c r="G3048" s="1" t="s">
        <v>550</v>
      </c>
      <c r="H3048" s="1" t="s">
        <v>2369</v>
      </c>
      <c r="J3048" s="1">
        <v>634750.46</v>
      </c>
      <c r="R3048" s="1">
        <v>2.9911769554018974E-2</v>
      </c>
      <c r="S3048" s="1">
        <v>31</v>
      </c>
      <c r="T3048" s="1">
        <v>2</v>
      </c>
      <c r="U3048" s="1">
        <v>634750.4375</v>
      </c>
      <c r="V3048" s="1">
        <v>2.9911769554018974E-2</v>
      </c>
      <c r="W3048" s="1">
        <v>4.9454092979431152</v>
      </c>
      <c r="X3048" s="1">
        <v>4.9454092979431152</v>
      </c>
    </row>
    <row r="3049" spans="1:24" x14ac:dyDescent="0.35">
      <c r="A3049" s="1">
        <v>320572</v>
      </c>
      <c r="B3049" s="1" t="s">
        <v>2345</v>
      </c>
      <c r="C3049" s="1">
        <v>106619107</v>
      </c>
      <c r="D3049" s="1">
        <v>572</v>
      </c>
      <c r="E3049" s="1" t="s">
        <v>2516</v>
      </c>
      <c r="F3049" s="1" t="s">
        <v>245</v>
      </c>
      <c r="G3049" s="1" t="s">
        <v>550</v>
      </c>
      <c r="H3049" s="1" t="s">
        <v>2369</v>
      </c>
      <c r="J3049" s="1">
        <v>744325.76</v>
      </c>
      <c r="R3049" s="1">
        <v>0.1095753014087677</v>
      </c>
      <c r="S3049" s="1">
        <v>32</v>
      </c>
      <c r="T3049" s="1">
        <v>2</v>
      </c>
      <c r="U3049" s="1">
        <v>744325.75</v>
      </c>
      <c r="V3049" s="1">
        <v>0.1095753014087677</v>
      </c>
      <c r="W3049" s="1">
        <v>17.262739181518555</v>
      </c>
      <c r="X3049" s="1">
        <v>17.262739181518555</v>
      </c>
    </row>
    <row r="3050" spans="1:24" x14ac:dyDescent="0.35">
      <c r="A3050" s="1">
        <v>330572</v>
      </c>
      <c r="B3050" s="1" t="s">
        <v>2346</v>
      </c>
      <c r="C3050" s="1">
        <v>106619107</v>
      </c>
      <c r="D3050" s="1">
        <v>572</v>
      </c>
      <c r="E3050" s="1" t="s">
        <v>2516</v>
      </c>
      <c r="F3050" s="1" t="s">
        <v>245</v>
      </c>
      <c r="G3050" s="1" t="s">
        <v>550</v>
      </c>
      <c r="H3050" s="1" t="s">
        <v>2369</v>
      </c>
      <c r="J3050" s="1">
        <v>763031.92</v>
      </c>
      <c r="R3050" s="1">
        <v>1.8706159666180611E-2</v>
      </c>
      <c r="S3050" s="1">
        <v>33</v>
      </c>
      <c r="T3050" s="1">
        <v>2</v>
      </c>
      <c r="U3050" s="1">
        <v>763031.9375</v>
      </c>
      <c r="V3050" s="1">
        <v>1.8706159666180611E-2</v>
      </c>
      <c r="W3050" s="1">
        <v>2.5131721496582031</v>
      </c>
      <c r="X3050" s="1">
        <v>2.5131721496582031</v>
      </c>
    </row>
    <row r="3051" spans="1:24" x14ac:dyDescent="0.35">
      <c r="A3051" s="1">
        <v>340572</v>
      </c>
      <c r="B3051" s="1" t="s">
        <v>2347</v>
      </c>
      <c r="C3051" s="1">
        <v>106619107</v>
      </c>
      <c r="D3051" s="1">
        <v>572</v>
      </c>
      <c r="E3051" s="1" t="s">
        <v>2516</v>
      </c>
      <c r="F3051" s="1" t="s">
        <v>245</v>
      </c>
      <c r="G3051" s="1" t="s">
        <v>550</v>
      </c>
      <c r="H3051" s="1" t="s">
        <v>2369</v>
      </c>
      <c r="J3051" s="1">
        <v>777128.21</v>
      </c>
      <c r="R3051" s="1">
        <v>1.4096289873123169E-2</v>
      </c>
      <c r="S3051" s="1">
        <v>34</v>
      </c>
      <c r="T3051" s="1">
        <v>2</v>
      </c>
      <c r="U3051" s="1">
        <v>777128.1875</v>
      </c>
      <c r="V3051" s="1">
        <v>1.4096289873123169E-2</v>
      </c>
      <c r="W3051" s="1">
        <v>1.8473997116088867</v>
      </c>
      <c r="X3051" s="1">
        <v>1.8473997116088867</v>
      </c>
    </row>
    <row r="3052" spans="1:24" x14ac:dyDescent="0.35">
      <c r="A3052" s="1">
        <v>350572</v>
      </c>
      <c r="B3052" s="1" t="s">
        <v>2348</v>
      </c>
      <c r="C3052" s="1">
        <v>106619107</v>
      </c>
      <c r="D3052" s="1">
        <v>572</v>
      </c>
      <c r="E3052" s="1" t="s">
        <v>2516</v>
      </c>
      <c r="F3052" s="1" t="s">
        <v>245</v>
      </c>
      <c r="G3052" s="1" t="s">
        <v>550</v>
      </c>
      <c r="H3052" s="1" t="s">
        <v>2369</v>
      </c>
      <c r="J3052" s="1">
        <v>722322.22</v>
      </c>
      <c r="R3052" s="1">
        <v>-5.4805990308523178E-2</v>
      </c>
      <c r="S3052" s="1">
        <v>35</v>
      </c>
      <c r="T3052" s="1">
        <v>2</v>
      </c>
      <c r="U3052" s="1">
        <v>722322.25</v>
      </c>
      <c r="V3052" s="1">
        <v>-5.4805990308523178E-2</v>
      </c>
      <c r="W3052" s="1">
        <v>-7.0523676872253418</v>
      </c>
      <c r="X3052" s="1">
        <v>-7.0523676872253418</v>
      </c>
    </row>
    <row r="3053" spans="1:24" x14ac:dyDescent="0.35">
      <c r="A3053" s="1">
        <v>360572</v>
      </c>
      <c r="B3053" s="1" t="s">
        <v>2349</v>
      </c>
      <c r="C3053" s="1">
        <v>106619107</v>
      </c>
      <c r="D3053" s="1">
        <v>572</v>
      </c>
      <c r="E3053" s="1" t="s">
        <v>2516</v>
      </c>
      <c r="F3053" s="1" t="s">
        <v>245</v>
      </c>
      <c r="G3053" s="1" t="s">
        <v>550</v>
      </c>
      <c r="H3053" s="1" t="s">
        <v>2369</v>
      </c>
      <c r="J3053" s="1">
        <v>837418.21</v>
      </c>
      <c r="R3053" s="1">
        <v>0.11509598791599274</v>
      </c>
      <c r="S3053" s="1">
        <v>36</v>
      </c>
      <c r="T3053" s="1">
        <v>2</v>
      </c>
      <c r="U3053" s="1">
        <v>837418.1875</v>
      </c>
      <c r="V3053" s="1">
        <v>0.11509598791599274</v>
      </c>
      <c r="W3053" s="1">
        <v>15.93415355682373</v>
      </c>
      <c r="X3053" s="1">
        <v>15.93415355682373</v>
      </c>
    </row>
    <row r="3054" spans="1:24" x14ac:dyDescent="0.35">
      <c r="A3054" s="1">
        <v>370572</v>
      </c>
      <c r="B3054" s="1" t="s">
        <v>2350</v>
      </c>
      <c r="C3054" s="1">
        <v>106619107</v>
      </c>
      <c r="D3054" s="1">
        <v>572</v>
      </c>
      <c r="E3054" s="1" t="s">
        <v>2516</v>
      </c>
      <c r="F3054" s="1" t="s">
        <v>245</v>
      </c>
      <c r="G3054" s="1" t="s">
        <v>550</v>
      </c>
      <c r="H3054" s="1" t="s">
        <v>2369</v>
      </c>
      <c r="J3054" s="1">
        <v>1135832.51</v>
      </c>
      <c r="R3054" s="1">
        <v>0.29841428995132446</v>
      </c>
      <c r="S3054" s="1">
        <v>37</v>
      </c>
      <c r="T3054" s="1">
        <v>2</v>
      </c>
      <c r="U3054" s="1">
        <v>1135832.5</v>
      </c>
      <c r="V3054" s="1">
        <v>0.29841428995132446</v>
      </c>
      <c r="W3054" s="1">
        <v>35.635040283203125</v>
      </c>
      <c r="X3054" s="1">
        <v>35.635040283203125</v>
      </c>
    </row>
    <row r="3055" spans="1:24" x14ac:dyDescent="0.35">
      <c r="A3055" s="1">
        <v>380572</v>
      </c>
      <c r="B3055" s="1" t="s">
        <v>2351</v>
      </c>
      <c r="C3055" s="1">
        <v>106619107</v>
      </c>
      <c r="D3055" s="1">
        <v>572</v>
      </c>
      <c r="E3055" s="1" t="s">
        <v>2516</v>
      </c>
      <c r="F3055" s="1" t="s">
        <v>245</v>
      </c>
      <c r="G3055" s="1" t="s">
        <v>550</v>
      </c>
      <c r="H3055" s="1" t="s">
        <v>2369</v>
      </c>
      <c r="J3055" s="1">
        <v>1152124</v>
      </c>
      <c r="R3055" s="1">
        <v>1.6291489824652672E-2</v>
      </c>
      <c r="S3055" s="1">
        <v>38</v>
      </c>
      <c r="T3055" s="1">
        <v>2</v>
      </c>
      <c r="U3055" s="1">
        <v>1152124</v>
      </c>
      <c r="V3055" s="1">
        <v>1.6291489824652672E-2</v>
      </c>
      <c r="W3055" s="1">
        <v>1.4343223571777344</v>
      </c>
      <c r="X3055" s="1">
        <v>1.4343223571777344</v>
      </c>
    </row>
    <row r="3056" spans="1:24" x14ac:dyDescent="0.35">
      <c r="A3056" s="1">
        <v>390572</v>
      </c>
      <c r="B3056" s="1" t="s">
        <v>2352</v>
      </c>
      <c r="C3056" s="1">
        <v>106619107</v>
      </c>
      <c r="D3056" s="1">
        <v>572</v>
      </c>
      <c r="E3056" s="1" t="s">
        <v>2516</v>
      </c>
      <c r="F3056" s="1" t="s">
        <v>245</v>
      </c>
      <c r="G3056" s="1" t="s">
        <v>550</v>
      </c>
      <c r="H3056" s="1" t="s">
        <v>2369</v>
      </c>
      <c r="J3056" s="1">
        <v>1192285</v>
      </c>
      <c r="R3056" s="1">
        <v>4.0160998702049255E-2</v>
      </c>
      <c r="S3056" s="1">
        <v>39</v>
      </c>
      <c r="T3056" s="1">
        <v>2</v>
      </c>
      <c r="U3056" s="1">
        <v>1192285</v>
      </c>
      <c r="V3056" s="1">
        <v>4.0160998702049255E-2</v>
      </c>
      <c r="W3056" s="1">
        <v>3.4858226776123047</v>
      </c>
      <c r="X3056" s="1">
        <v>3.4858226776123047</v>
      </c>
    </row>
    <row r="3057" spans="1:24" x14ac:dyDescent="0.35">
      <c r="A3057" s="1">
        <v>400572</v>
      </c>
      <c r="B3057" s="1" t="s">
        <v>2353</v>
      </c>
      <c r="C3057" s="1">
        <v>106619107</v>
      </c>
      <c r="D3057" s="1">
        <v>572</v>
      </c>
      <c r="E3057" s="1" t="s">
        <v>48</v>
      </c>
      <c r="F3057" s="1" t="s">
        <v>48</v>
      </c>
      <c r="G3057" s="1" t="s">
        <v>48</v>
      </c>
      <c r="H3057" s="1" t="s">
        <v>48</v>
      </c>
      <c r="S3057" s="1">
        <v>40</v>
      </c>
      <c r="T3057" s="1">
        <v>2</v>
      </c>
      <c r="U3057" s="1">
        <v>0</v>
      </c>
      <c r="V3057" s="1">
        <v>0</v>
      </c>
      <c r="W3057" s="1">
        <v>-100</v>
      </c>
      <c r="X3057" s="1">
        <v>-100</v>
      </c>
    </row>
    <row r="3058" spans="1:24" x14ac:dyDescent="0.35">
      <c r="A3058" s="1">
        <v>410572</v>
      </c>
      <c r="B3058" s="1" t="s">
        <v>2354</v>
      </c>
      <c r="C3058" s="1">
        <v>106619107</v>
      </c>
      <c r="D3058" s="1">
        <v>572</v>
      </c>
      <c r="E3058" s="1" t="s">
        <v>48</v>
      </c>
      <c r="F3058" s="1" t="s">
        <v>48</v>
      </c>
      <c r="G3058" s="1" t="s">
        <v>48</v>
      </c>
      <c r="H3058" s="1" t="s">
        <v>48</v>
      </c>
      <c r="S3058" s="1">
        <v>41</v>
      </c>
      <c r="T3058" s="1">
        <v>2</v>
      </c>
      <c r="U3058" s="1">
        <v>0</v>
      </c>
      <c r="V3058" s="1">
        <v>0</v>
      </c>
    </row>
    <row r="3059" spans="1:24" x14ac:dyDescent="0.35">
      <c r="A3059" s="1">
        <v>420572</v>
      </c>
      <c r="B3059" s="1" t="s">
        <v>2355</v>
      </c>
      <c r="C3059" s="1">
        <v>106619107</v>
      </c>
      <c r="D3059" s="1">
        <v>572</v>
      </c>
      <c r="E3059" s="1" t="s">
        <v>48</v>
      </c>
      <c r="F3059" s="1" t="s">
        <v>48</v>
      </c>
      <c r="G3059" s="1" t="s">
        <v>48</v>
      </c>
      <c r="H3059" s="1" t="s">
        <v>48</v>
      </c>
      <c r="S3059" s="1">
        <v>42</v>
      </c>
      <c r="T3059" s="1">
        <v>2</v>
      </c>
      <c r="U3059" s="1">
        <v>0</v>
      </c>
      <c r="V3059" s="1">
        <v>0</v>
      </c>
    </row>
    <row r="3060" spans="1:24" x14ac:dyDescent="0.35">
      <c r="A3060" s="1">
        <v>430572</v>
      </c>
      <c r="B3060" s="1" t="s">
        <v>2356</v>
      </c>
      <c r="C3060" s="1">
        <v>106619107</v>
      </c>
      <c r="D3060" s="1">
        <v>572</v>
      </c>
      <c r="E3060" s="1" t="s">
        <v>48</v>
      </c>
      <c r="F3060" s="1" t="s">
        <v>48</v>
      </c>
      <c r="G3060" s="1" t="s">
        <v>48</v>
      </c>
      <c r="H3060" s="1" t="s">
        <v>48</v>
      </c>
      <c r="S3060" s="1">
        <v>43</v>
      </c>
      <c r="T3060" s="1">
        <v>2</v>
      </c>
      <c r="U3060" s="1">
        <v>0</v>
      </c>
      <c r="V3060" s="1">
        <v>0</v>
      </c>
    </row>
    <row r="3061" spans="1:24" x14ac:dyDescent="0.35">
      <c r="A3061" s="1">
        <v>440572</v>
      </c>
      <c r="B3061" s="1" t="s">
        <v>2357</v>
      </c>
      <c r="C3061" s="1">
        <v>106619107</v>
      </c>
      <c r="D3061" s="1">
        <v>572</v>
      </c>
      <c r="E3061" s="1" t="s">
        <v>48</v>
      </c>
      <c r="F3061" s="1" t="s">
        <v>48</v>
      </c>
      <c r="G3061" s="1" t="s">
        <v>48</v>
      </c>
      <c r="H3061" s="1" t="s">
        <v>48</v>
      </c>
      <c r="S3061" s="1">
        <v>44</v>
      </c>
      <c r="T3061" s="1">
        <v>2</v>
      </c>
      <c r="U3061" s="1">
        <v>0</v>
      </c>
      <c r="V3061" s="1">
        <v>0</v>
      </c>
    </row>
    <row r="3062" spans="1:24" x14ac:dyDescent="0.35">
      <c r="A3062" s="1">
        <v>450572</v>
      </c>
      <c r="B3062" s="1" t="s">
        <v>2358</v>
      </c>
      <c r="C3062" s="1">
        <v>106619107</v>
      </c>
      <c r="D3062" s="1">
        <v>572</v>
      </c>
      <c r="E3062" s="1" t="s">
        <v>48</v>
      </c>
      <c r="F3062" s="1" t="s">
        <v>48</v>
      </c>
      <c r="G3062" s="1" t="s">
        <v>48</v>
      </c>
      <c r="H3062" s="1" t="s">
        <v>48</v>
      </c>
      <c r="S3062" s="1">
        <v>45</v>
      </c>
      <c r="T3062" s="1">
        <v>2</v>
      </c>
      <c r="U3062" s="1">
        <v>0</v>
      </c>
      <c r="V3062" s="1">
        <v>0</v>
      </c>
    </row>
    <row r="3063" spans="1:24" x14ac:dyDescent="0.35">
      <c r="A3063" s="1">
        <v>460572</v>
      </c>
      <c r="B3063" s="1" t="s">
        <v>2359</v>
      </c>
      <c r="C3063" s="1">
        <v>106619107</v>
      </c>
      <c r="D3063" s="1">
        <v>572</v>
      </c>
      <c r="E3063" s="1" t="s">
        <v>48</v>
      </c>
      <c r="F3063" s="1" t="s">
        <v>48</v>
      </c>
      <c r="G3063" s="1" t="s">
        <v>48</v>
      </c>
      <c r="H3063" s="1" t="s">
        <v>48</v>
      </c>
      <c r="S3063" s="1">
        <v>46</v>
      </c>
      <c r="T3063" s="1">
        <v>2</v>
      </c>
      <c r="U3063" s="1">
        <v>0</v>
      </c>
      <c r="V3063" s="1">
        <v>0</v>
      </c>
    </row>
    <row r="3064" spans="1:24" x14ac:dyDescent="0.35">
      <c r="A3064" s="1">
        <v>470572</v>
      </c>
      <c r="B3064" s="1" t="s">
        <v>2360</v>
      </c>
      <c r="C3064" s="1">
        <v>106619107</v>
      </c>
      <c r="D3064" s="1">
        <v>572</v>
      </c>
      <c r="E3064" s="1" t="s">
        <v>48</v>
      </c>
      <c r="F3064" s="1" t="s">
        <v>48</v>
      </c>
      <c r="G3064" s="1" t="s">
        <v>48</v>
      </c>
      <c r="H3064" s="1" t="s">
        <v>48</v>
      </c>
      <c r="S3064" s="1">
        <v>47</v>
      </c>
      <c r="T3064" s="1">
        <v>2</v>
      </c>
      <c r="U3064" s="1">
        <v>0</v>
      </c>
      <c r="V3064" s="1">
        <v>0</v>
      </c>
    </row>
    <row r="3065" spans="1:24" x14ac:dyDescent="0.35">
      <c r="A3065" s="1">
        <v>290024</v>
      </c>
      <c r="B3065" s="1" t="s">
        <v>2341</v>
      </c>
      <c r="C3065" s="1">
        <v>107650603</v>
      </c>
      <c r="D3065" s="1">
        <v>24</v>
      </c>
      <c r="E3065" s="1" t="s">
        <v>2517</v>
      </c>
      <c r="F3065" s="1" t="s">
        <v>304</v>
      </c>
      <c r="G3065" s="1" t="s">
        <v>576</v>
      </c>
      <c r="H3065" s="1" t="s">
        <v>916</v>
      </c>
      <c r="I3065" s="1">
        <v>1590966.9</v>
      </c>
      <c r="K3065" s="1">
        <v>444877</v>
      </c>
      <c r="L3065" s="1">
        <v>9492397</v>
      </c>
      <c r="S3065" s="1">
        <v>29</v>
      </c>
      <c r="T3065" s="1">
        <v>1</v>
      </c>
      <c r="U3065" s="1">
        <v>11528241</v>
      </c>
      <c r="V3065" s="1">
        <v>0</v>
      </c>
    </row>
    <row r="3066" spans="1:24" x14ac:dyDescent="0.35">
      <c r="A3066" s="1">
        <v>300024</v>
      </c>
      <c r="B3066" s="1" t="s">
        <v>2343</v>
      </c>
      <c r="C3066" s="1">
        <v>107650603</v>
      </c>
      <c r="D3066" s="1">
        <v>24</v>
      </c>
      <c r="E3066" s="1" t="s">
        <v>2517</v>
      </c>
      <c r="F3066" s="1" t="s">
        <v>304</v>
      </c>
      <c r="G3066" s="1" t="s">
        <v>576</v>
      </c>
      <c r="H3066" s="1" t="s">
        <v>916</v>
      </c>
      <c r="I3066" s="1">
        <v>1625441.53</v>
      </c>
      <c r="K3066" s="1">
        <v>444877</v>
      </c>
      <c r="L3066" s="1">
        <v>9688567</v>
      </c>
      <c r="M3066" s="1">
        <v>0.19617000222206116</v>
      </c>
      <c r="N3066" s="1">
        <v>2.0666012763977051</v>
      </c>
      <c r="O3066" s="1">
        <v>3.4474629908800125E-2</v>
      </c>
      <c r="P3066" s="1">
        <v>2.1668980121612549</v>
      </c>
      <c r="Q3066" s="1">
        <v>0</v>
      </c>
      <c r="S3066" s="1">
        <v>30</v>
      </c>
      <c r="T3066" s="1">
        <v>1</v>
      </c>
      <c r="U3066" s="1">
        <v>11758886</v>
      </c>
      <c r="V3066" s="1">
        <v>0.23064462840557098</v>
      </c>
      <c r="W3066" s="1">
        <v>2.0006954669952393</v>
      </c>
      <c r="X3066" s="1">
        <v>2.0006954669952393</v>
      </c>
    </row>
    <row r="3067" spans="1:24" x14ac:dyDescent="0.35">
      <c r="A3067" s="1">
        <v>310024</v>
      </c>
      <c r="B3067" s="1" t="s">
        <v>2344</v>
      </c>
      <c r="C3067" s="1">
        <v>107650603</v>
      </c>
      <c r="D3067" s="1">
        <v>24</v>
      </c>
      <c r="E3067" s="1" t="s">
        <v>2517</v>
      </c>
      <c r="F3067" s="1" t="s">
        <v>304</v>
      </c>
      <c r="G3067" s="1" t="s">
        <v>576</v>
      </c>
      <c r="H3067" s="1" t="s">
        <v>916</v>
      </c>
      <c r="I3067" s="1">
        <v>1644892.86</v>
      </c>
      <c r="K3067" s="1">
        <v>444877</v>
      </c>
      <c r="L3067" s="1">
        <v>9728579</v>
      </c>
      <c r="M3067" s="1">
        <v>4.0011998265981674E-2</v>
      </c>
      <c r="N3067" s="1">
        <v>0.41298159956932068</v>
      </c>
      <c r="O3067" s="1">
        <v>1.9451329484581947E-2</v>
      </c>
      <c r="P3067" s="1">
        <v>1.1966798305511475</v>
      </c>
      <c r="Q3067" s="1">
        <v>0</v>
      </c>
      <c r="S3067" s="1">
        <v>31</v>
      </c>
      <c r="T3067" s="1">
        <v>1</v>
      </c>
      <c r="U3067" s="1">
        <v>11818349</v>
      </c>
      <c r="V3067" s="1">
        <v>5.9463329613208771E-2</v>
      </c>
      <c r="W3067" s="1">
        <v>0.50568568706512451</v>
      </c>
      <c r="X3067" s="1">
        <v>0.50568568706512451</v>
      </c>
    </row>
    <row r="3068" spans="1:24" x14ac:dyDescent="0.35">
      <c r="A3068" s="1">
        <v>320024</v>
      </c>
      <c r="B3068" s="1" t="s">
        <v>2345</v>
      </c>
      <c r="C3068" s="1">
        <v>107650603</v>
      </c>
      <c r="D3068" s="1">
        <v>24</v>
      </c>
      <c r="E3068" s="1" t="s">
        <v>2517</v>
      </c>
      <c r="F3068" s="1" t="s">
        <v>304</v>
      </c>
      <c r="G3068" s="1" t="s">
        <v>576</v>
      </c>
      <c r="H3068" s="1" t="s">
        <v>916</v>
      </c>
      <c r="I3068" s="1">
        <v>1641794.3</v>
      </c>
      <c r="K3068" s="1">
        <v>444877</v>
      </c>
      <c r="L3068" s="1">
        <v>9761380</v>
      </c>
      <c r="M3068" s="1">
        <v>3.2800998538732529E-2</v>
      </c>
      <c r="N3068" s="1">
        <v>0.33716127276420593</v>
      </c>
      <c r="O3068" s="1">
        <v>-3.0985600315034389E-3</v>
      </c>
      <c r="P3068" s="1">
        <v>-0.18837457895278931</v>
      </c>
      <c r="Q3068" s="1">
        <v>0</v>
      </c>
      <c r="S3068" s="1">
        <v>32</v>
      </c>
      <c r="T3068" s="1">
        <v>1</v>
      </c>
      <c r="U3068" s="1">
        <v>11848051</v>
      </c>
      <c r="V3068" s="1">
        <v>2.9702438041567802E-2</v>
      </c>
      <c r="W3068" s="1">
        <v>0.25132104754447937</v>
      </c>
      <c r="X3068" s="1">
        <v>0.25132104754447937</v>
      </c>
    </row>
    <row r="3069" spans="1:24" x14ac:dyDescent="0.35">
      <c r="A3069" s="1">
        <v>330024</v>
      </c>
      <c r="B3069" s="1" t="s">
        <v>2346</v>
      </c>
      <c r="C3069" s="1">
        <v>107650603</v>
      </c>
      <c r="D3069" s="1">
        <v>24</v>
      </c>
      <c r="E3069" s="1" t="s">
        <v>2517</v>
      </c>
      <c r="F3069" s="1" t="s">
        <v>304</v>
      </c>
      <c r="G3069" s="1" t="s">
        <v>576</v>
      </c>
      <c r="H3069" s="1" t="s">
        <v>916</v>
      </c>
      <c r="I3069" s="1">
        <v>1693814.14</v>
      </c>
      <c r="K3069" s="1">
        <v>444877</v>
      </c>
      <c r="L3069" s="1">
        <v>9848524</v>
      </c>
      <c r="M3069" s="1">
        <v>8.7144002318382263E-2</v>
      </c>
      <c r="N3069" s="1">
        <v>0.89274263381958008</v>
      </c>
      <c r="O3069" s="1">
        <v>5.2019838243722916E-2</v>
      </c>
      <c r="P3069" s="1">
        <v>3.1684749126434326</v>
      </c>
      <c r="Q3069" s="1">
        <v>0</v>
      </c>
      <c r="S3069" s="1">
        <v>33</v>
      </c>
      <c r="T3069" s="1">
        <v>1</v>
      </c>
      <c r="U3069" s="1">
        <v>11987215</v>
      </c>
      <c r="V3069" s="1">
        <v>0.13916383683681488</v>
      </c>
      <c r="W3069" s="1">
        <v>1.1745729446411133</v>
      </c>
      <c r="X3069" s="1">
        <v>1.1745729446411133</v>
      </c>
    </row>
    <row r="3070" spans="1:24" x14ac:dyDescent="0.35">
      <c r="A3070" s="1">
        <v>340024</v>
      </c>
      <c r="B3070" s="1" t="s">
        <v>2347</v>
      </c>
      <c r="C3070" s="1">
        <v>107650603</v>
      </c>
      <c r="D3070" s="1">
        <v>24</v>
      </c>
      <c r="E3070" s="1" t="s">
        <v>2517</v>
      </c>
      <c r="F3070" s="1" t="s">
        <v>304</v>
      </c>
      <c r="G3070" s="1" t="s">
        <v>576</v>
      </c>
      <c r="H3070" s="1" t="s">
        <v>916</v>
      </c>
      <c r="I3070" s="1">
        <v>1693771</v>
      </c>
      <c r="K3070" s="1">
        <v>444877</v>
      </c>
      <c r="L3070" s="1">
        <v>9848519</v>
      </c>
      <c r="M3070" s="1">
        <v>-4.9999998736893758E-6</v>
      </c>
      <c r="N3070" s="1">
        <v>-5.0769027438946068E-5</v>
      </c>
      <c r="O3070" s="1">
        <v>-4.3140000343555585E-5</v>
      </c>
      <c r="P3070" s="1">
        <v>-2.5469146203249693E-3</v>
      </c>
      <c r="Q3070" s="1">
        <v>0</v>
      </c>
      <c r="S3070" s="1">
        <v>34</v>
      </c>
      <c r="T3070" s="1">
        <v>1</v>
      </c>
      <c r="U3070" s="1">
        <v>11987167</v>
      </c>
      <c r="V3070" s="1">
        <v>-4.8139998398255557E-5</v>
      </c>
      <c r="W3070" s="1">
        <v>-4.0042662294581532E-4</v>
      </c>
      <c r="X3070" s="1">
        <v>-4.0042662294581532E-4</v>
      </c>
    </row>
    <row r="3071" spans="1:24" x14ac:dyDescent="0.35">
      <c r="A3071" s="1">
        <v>350024</v>
      </c>
      <c r="B3071" s="1" t="s">
        <v>2348</v>
      </c>
      <c r="C3071" s="1">
        <v>107650603</v>
      </c>
      <c r="D3071" s="1">
        <v>24</v>
      </c>
      <c r="E3071" s="1" t="s">
        <v>2517</v>
      </c>
      <c r="F3071" s="1" t="s">
        <v>304</v>
      </c>
      <c r="G3071" s="1" t="s">
        <v>576</v>
      </c>
      <c r="H3071" s="1" t="s">
        <v>916</v>
      </c>
      <c r="I3071" s="1">
        <v>1726794.3</v>
      </c>
      <c r="K3071" s="1">
        <v>444877</v>
      </c>
      <c r="L3071" s="1">
        <v>9985814</v>
      </c>
      <c r="M3071" s="1">
        <v>0.13729499280452728</v>
      </c>
      <c r="N3071" s="1">
        <v>1.3940675258636475</v>
      </c>
      <c r="O3071" s="1">
        <v>3.3023301512002945E-2</v>
      </c>
      <c r="P3071" s="1">
        <v>1.9496909379959106</v>
      </c>
      <c r="Q3071" s="1">
        <v>0</v>
      </c>
      <c r="S3071" s="1">
        <v>35</v>
      </c>
      <c r="T3071" s="1">
        <v>1</v>
      </c>
      <c r="U3071" s="1">
        <v>12157485</v>
      </c>
      <c r="V3071" s="1">
        <v>0.17031829059123993</v>
      </c>
      <c r="W3071" s="1">
        <v>1.4208360910415649</v>
      </c>
      <c r="X3071" s="1">
        <v>1.4208360910415649</v>
      </c>
    </row>
    <row r="3072" spans="1:24" x14ac:dyDescent="0.35">
      <c r="A3072" s="1">
        <v>360024</v>
      </c>
      <c r="B3072" s="1" t="s">
        <v>2349</v>
      </c>
      <c r="C3072" s="1">
        <v>107650603</v>
      </c>
      <c r="D3072" s="1">
        <v>24</v>
      </c>
      <c r="E3072" s="1" t="s">
        <v>2517</v>
      </c>
      <c r="F3072" s="1" t="s">
        <v>304</v>
      </c>
      <c r="G3072" s="1" t="s">
        <v>576</v>
      </c>
      <c r="H3072" s="1" t="s">
        <v>916</v>
      </c>
      <c r="I3072" s="1">
        <v>1836801</v>
      </c>
      <c r="K3072" s="1">
        <v>444877</v>
      </c>
      <c r="L3072" s="1">
        <v>10564690</v>
      </c>
      <c r="M3072" s="1">
        <v>0.57887601852416992</v>
      </c>
      <c r="N3072" s="1">
        <v>5.7969837188720703</v>
      </c>
      <c r="O3072" s="1">
        <v>0.11000669747591019</v>
      </c>
      <c r="P3072" s="1">
        <v>6.3705735206604004</v>
      </c>
      <c r="Q3072" s="1">
        <v>0</v>
      </c>
      <c r="S3072" s="1">
        <v>36</v>
      </c>
      <c r="T3072" s="1">
        <v>1</v>
      </c>
      <c r="U3072" s="1">
        <v>12846368</v>
      </c>
      <c r="V3072" s="1">
        <v>0.68888270854949951</v>
      </c>
      <c r="W3072" s="1">
        <v>5.6663284301757813</v>
      </c>
      <c r="X3072" s="1">
        <v>5.6663284301757813</v>
      </c>
    </row>
    <row r="3073" spans="1:24" x14ac:dyDescent="0.35">
      <c r="A3073" s="1">
        <v>370024</v>
      </c>
      <c r="B3073" s="1" t="s">
        <v>2350</v>
      </c>
      <c r="C3073" s="1">
        <v>107650603</v>
      </c>
      <c r="D3073" s="1">
        <v>24</v>
      </c>
      <c r="E3073" s="1" t="s">
        <v>2517</v>
      </c>
      <c r="F3073" s="1" t="s">
        <v>304</v>
      </c>
      <c r="G3073" s="1" t="s">
        <v>576</v>
      </c>
      <c r="H3073" s="1" t="s">
        <v>916</v>
      </c>
      <c r="I3073" s="1">
        <v>1894278</v>
      </c>
      <c r="K3073" s="1">
        <v>444877</v>
      </c>
      <c r="L3073" s="1">
        <v>11313328</v>
      </c>
      <c r="M3073" s="1">
        <v>0.74863797426223755</v>
      </c>
      <c r="N3073" s="1">
        <v>7.0862278938293457</v>
      </c>
      <c r="O3073" s="1">
        <v>5.747700110077858E-2</v>
      </c>
      <c r="P3073" s="1">
        <v>3.1291904449462891</v>
      </c>
      <c r="Q3073" s="1">
        <v>0</v>
      </c>
      <c r="S3073" s="1">
        <v>37</v>
      </c>
      <c r="T3073" s="1">
        <v>1</v>
      </c>
      <c r="U3073" s="1">
        <v>13652483</v>
      </c>
      <c r="V3073" s="1">
        <v>0.80611497163772583</v>
      </c>
      <c r="W3073" s="1">
        <v>6.2750420570373535</v>
      </c>
      <c r="X3073" s="1">
        <v>6.2750420570373535</v>
      </c>
    </row>
    <row r="3074" spans="1:24" x14ac:dyDescent="0.35">
      <c r="A3074" s="1">
        <v>380024</v>
      </c>
      <c r="B3074" s="1" t="s">
        <v>2351</v>
      </c>
      <c r="C3074" s="1">
        <v>107650603</v>
      </c>
      <c r="D3074" s="1">
        <v>24</v>
      </c>
      <c r="E3074" s="1" t="s">
        <v>2517</v>
      </c>
      <c r="F3074" s="1" t="s">
        <v>304</v>
      </c>
      <c r="G3074" s="1" t="s">
        <v>576</v>
      </c>
      <c r="H3074" s="1" t="s">
        <v>916</v>
      </c>
      <c r="I3074" s="1">
        <v>1992113</v>
      </c>
      <c r="K3074" s="1">
        <v>1426839.375</v>
      </c>
      <c r="L3074" s="1">
        <v>11540178</v>
      </c>
      <c r="M3074" s="1">
        <v>0.2268500030040741</v>
      </c>
      <c r="N3074" s="1">
        <v>2.0051569938659668</v>
      </c>
      <c r="O3074" s="1">
        <v>9.78349968791008E-2</v>
      </c>
      <c r="P3074" s="1">
        <v>5.164764404296875</v>
      </c>
      <c r="Q3074" s="1">
        <v>0.98196238279342651</v>
      </c>
      <c r="S3074" s="1">
        <v>38</v>
      </c>
      <c r="T3074" s="1">
        <v>1</v>
      </c>
      <c r="U3074" s="1">
        <v>14959130</v>
      </c>
      <c r="V3074" s="1">
        <v>1.3066474199295044</v>
      </c>
      <c r="W3074" s="1">
        <v>9.5707645416259766</v>
      </c>
      <c r="X3074" s="1">
        <v>9.5707645416259766</v>
      </c>
    </row>
    <row r="3075" spans="1:24" x14ac:dyDescent="0.35">
      <c r="A3075" s="1">
        <v>390024</v>
      </c>
      <c r="B3075" s="1" t="s">
        <v>2352</v>
      </c>
      <c r="C3075" s="1">
        <v>107650603</v>
      </c>
      <c r="D3075" s="1">
        <v>24</v>
      </c>
      <c r="E3075" s="1" t="s">
        <v>2517</v>
      </c>
      <c r="F3075" s="1" t="s">
        <v>304</v>
      </c>
      <c r="G3075" s="1" t="s">
        <v>576</v>
      </c>
      <c r="H3075" s="1" t="s">
        <v>916</v>
      </c>
      <c r="I3075" s="1">
        <v>2037891</v>
      </c>
      <c r="K3075" s="1">
        <v>2408289.75</v>
      </c>
      <c r="L3075" s="1">
        <v>11708977</v>
      </c>
      <c r="M3075" s="1">
        <v>0.16879899799823761</v>
      </c>
      <c r="N3075" s="1">
        <v>1.4627070426940918</v>
      </c>
      <c r="O3075" s="1">
        <v>4.5777998864650726E-2</v>
      </c>
      <c r="P3075" s="1">
        <v>2.297961950302124</v>
      </c>
      <c r="Q3075" s="1">
        <v>0.98145037889480591</v>
      </c>
      <c r="S3075" s="1">
        <v>39</v>
      </c>
      <c r="T3075" s="1">
        <v>1</v>
      </c>
      <c r="U3075" s="1">
        <v>16155158</v>
      </c>
      <c r="V3075" s="1">
        <v>1.196027398109436</v>
      </c>
      <c r="W3075" s="1">
        <v>7.9953045845031738</v>
      </c>
      <c r="X3075" s="1">
        <v>7.9953045845031738</v>
      </c>
    </row>
    <row r="3076" spans="1:24" x14ac:dyDescent="0.35">
      <c r="A3076" s="1">
        <v>400024</v>
      </c>
      <c r="B3076" s="1" t="s">
        <v>2353</v>
      </c>
      <c r="C3076" s="1">
        <v>107650603</v>
      </c>
      <c r="D3076" s="1">
        <v>24</v>
      </c>
      <c r="E3076" s="1" t="s">
        <v>2517</v>
      </c>
      <c r="F3076" s="1" t="s">
        <v>304</v>
      </c>
      <c r="G3076" s="1" t="s">
        <v>576</v>
      </c>
      <c r="H3076" s="1" t="s">
        <v>916</v>
      </c>
      <c r="S3076" s="1">
        <v>40</v>
      </c>
      <c r="T3076" s="1">
        <v>1</v>
      </c>
      <c r="U3076" s="1">
        <v>0</v>
      </c>
      <c r="V3076" s="1">
        <v>0</v>
      </c>
      <c r="W3076" s="1">
        <v>-100</v>
      </c>
      <c r="X3076" s="1">
        <v>-100</v>
      </c>
    </row>
    <row r="3077" spans="1:24" x14ac:dyDescent="0.35">
      <c r="A3077" s="1">
        <v>410024</v>
      </c>
      <c r="B3077" s="1" t="s">
        <v>2354</v>
      </c>
      <c r="C3077" s="1">
        <v>107650603</v>
      </c>
      <c r="D3077" s="1">
        <v>24</v>
      </c>
      <c r="E3077" s="1" t="s">
        <v>2517</v>
      </c>
      <c r="F3077" s="1" t="s">
        <v>304</v>
      </c>
      <c r="G3077" s="1" t="s">
        <v>576</v>
      </c>
      <c r="H3077" s="1" t="s">
        <v>916</v>
      </c>
      <c r="S3077" s="1">
        <v>41</v>
      </c>
      <c r="T3077" s="1">
        <v>1</v>
      </c>
      <c r="U3077" s="1">
        <v>0</v>
      </c>
      <c r="V3077" s="1">
        <v>0</v>
      </c>
    </row>
    <row r="3078" spans="1:24" x14ac:dyDescent="0.35">
      <c r="A3078" s="1">
        <v>420024</v>
      </c>
      <c r="B3078" s="1" t="s">
        <v>2355</v>
      </c>
      <c r="C3078" s="1">
        <v>107650603</v>
      </c>
      <c r="D3078" s="1">
        <v>24</v>
      </c>
      <c r="E3078" s="1" t="s">
        <v>2517</v>
      </c>
      <c r="F3078" s="1" t="s">
        <v>304</v>
      </c>
      <c r="G3078" s="1" t="s">
        <v>576</v>
      </c>
      <c r="H3078" s="1" t="s">
        <v>916</v>
      </c>
      <c r="S3078" s="1">
        <v>42</v>
      </c>
      <c r="T3078" s="1">
        <v>1</v>
      </c>
      <c r="U3078" s="1">
        <v>0</v>
      </c>
      <c r="V3078" s="1">
        <v>0</v>
      </c>
    </row>
    <row r="3079" spans="1:24" x14ac:dyDescent="0.35">
      <c r="A3079" s="1">
        <v>430024</v>
      </c>
      <c r="B3079" s="1" t="s">
        <v>2356</v>
      </c>
      <c r="C3079" s="1">
        <v>107650603</v>
      </c>
      <c r="D3079" s="1">
        <v>24</v>
      </c>
      <c r="E3079" s="1" t="s">
        <v>2517</v>
      </c>
      <c r="F3079" s="1" t="s">
        <v>304</v>
      </c>
      <c r="G3079" s="1" t="s">
        <v>576</v>
      </c>
      <c r="H3079" s="1" t="s">
        <v>916</v>
      </c>
      <c r="S3079" s="1">
        <v>43</v>
      </c>
      <c r="T3079" s="1">
        <v>1</v>
      </c>
      <c r="U3079" s="1">
        <v>0</v>
      </c>
      <c r="V3079" s="1">
        <v>0</v>
      </c>
    </row>
    <row r="3080" spans="1:24" x14ac:dyDescent="0.35">
      <c r="A3080" s="1">
        <v>440024</v>
      </c>
      <c r="B3080" s="1" t="s">
        <v>2357</v>
      </c>
      <c r="C3080" s="1">
        <v>107650603</v>
      </c>
      <c r="D3080" s="1">
        <v>24</v>
      </c>
      <c r="E3080" s="1" t="s">
        <v>2517</v>
      </c>
      <c r="F3080" s="1" t="s">
        <v>304</v>
      </c>
      <c r="G3080" s="1" t="s">
        <v>576</v>
      </c>
      <c r="H3080" s="1" t="s">
        <v>916</v>
      </c>
      <c r="S3080" s="1">
        <v>44</v>
      </c>
      <c r="T3080" s="1">
        <v>1</v>
      </c>
      <c r="U3080" s="1">
        <v>0</v>
      </c>
      <c r="V3080" s="1">
        <v>0</v>
      </c>
    </row>
    <row r="3081" spans="1:24" x14ac:dyDescent="0.35">
      <c r="A3081" s="1">
        <v>450024</v>
      </c>
      <c r="B3081" s="1" t="s">
        <v>2358</v>
      </c>
      <c r="C3081" s="1">
        <v>107650603</v>
      </c>
      <c r="D3081" s="1">
        <v>24</v>
      </c>
      <c r="E3081" s="1" t="s">
        <v>2517</v>
      </c>
      <c r="F3081" s="1" t="s">
        <v>304</v>
      </c>
      <c r="G3081" s="1" t="s">
        <v>576</v>
      </c>
      <c r="H3081" s="1" t="s">
        <v>916</v>
      </c>
      <c r="S3081" s="1">
        <v>45</v>
      </c>
      <c r="T3081" s="1">
        <v>1</v>
      </c>
      <c r="U3081" s="1">
        <v>0</v>
      </c>
      <c r="V3081" s="1">
        <v>0</v>
      </c>
    </row>
    <row r="3082" spans="1:24" x14ac:dyDescent="0.35">
      <c r="A3082" s="1">
        <v>460024</v>
      </c>
      <c r="B3082" s="1" t="s">
        <v>2359</v>
      </c>
      <c r="C3082" s="1">
        <v>107650603</v>
      </c>
      <c r="D3082" s="1">
        <v>24</v>
      </c>
      <c r="E3082" s="1" t="s">
        <v>2517</v>
      </c>
      <c r="F3082" s="1" t="s">
        <v>304</v>
      </c>
      <c r="G3082" s="1" t="s">
        <v>576</v>
      </c>
      <c r="H3082" s="1" t="s">
        <v>916</v>
      </c>
      <c r="S3082" s="1">
        <v>46</v>
      </c>
      <c r="T3082" s="1">
        <v>1</v>
      </c>
      <c r="U3082" s="1">
        <v>0</v>
      </c>
      <c r="V3082" s="1">
        <v>0</v>
      </c>
    </row>
    <row r="3083" spans="1:24" x14ac:dyDescent="0.35">
      <c r="A3083" s="1">
        <v>470024</v>
      </c>
      <c r="B3083" s="1" t="s">
        <v>2360</v>
      </c>
      <c r="C3083" s="1">
        <v>107650603</v>
      </c>
      <c r="D3083" s="1">
        <v>24</v>
      </c>
      <c r="E3083" s="1" t="s">
        <v>2517</v>
      </c>
      <c r="F3083" s="1" t="s">
        <v>304</v>
      </c>
      <c r="G3083" s="1" t="s">
        <v>576</v>
      </c>
      <c r="H3083" s="1" t="s">
        <v>916</v>
      </c>
      <c r="S3083" s="1">
        <v>47</v>
      </c>
      <c r="T3083" s="1">
        <v>1</v>
      </c>
      <c r="U3083" s="1">
        <v>0</v>
      </c>
      <c r="V3083" s="1">
        <v>0</v>
      </c>
    </row>
    <row r="3084" spans="1:24" x14ac:dyDescent="0.35">
      <c r="A3084" s="1">
        <v>480024</v>
      </c>
      <c r="B3084" s="1" t="s">
        <v>2361</v>
      </c>
      <c r="C3084" s="1">
        <v>107650603</v>
      </c>
      <c r="D3084" s="1">
        <v>24</v>
      </c>
      <c r="E3084" s="1" t="s">
        <v>2517</v>
      </c>
      <c r="F3084" s="1" t="s">
        <v>304</v>
      </c>
      <c r="G3084" s="1" t="s">
        <v>576</v>
      </c>
      <c r="H3084" s="1" t="s">
        <v>916</v>
      </c>
      <c r="S3084" s="1">
        <v>48</v>
      </c>
      <c r="T3084" s="1">
        <v>1</v>
      </c>
      <c r="U3084" s="1">
        <v>0</v>
      </c>
      <c r="V3084" s="1">
        <v>0</v>
      </c>
    </row>
    <row r="3085" spans="1:24" x14ac:dyDescent="0.35">
      <c r="A3085" s="1">
        <v>290055</v>
      </c>
      <c r="B3085" s="1" t="s">
        <v>2341</v>
      </c>
      <c r="C3085" s="1">
        <v>107650703</v>
      </c>
      <c r="D3085" s="1">
        <v>55</v>
      </c>
      <c r="E3085" s="1" t="s">
        <v>2518</v>
      </c>
      <c r="F3085" s="1" t="s">
        <v>304</v>
      </c>
      <c r="G3085" s="1" t="s">
        <v>576</v>
      </c>
      <c r="H3085" s="1" t="s">
        <v>916</v>
      </c>
      <c r="I3085" s="1">
        <v>1148397.5900000001</v>
      </c>
      <c r="K3085" s="1">
        <v>268508</v>
      </c>
      <c r="L3085" s="1">
        <v>5702497.5</v>
      </c>
      <c r="S3085" s="1">
        <v>29</v>
      </c>
      <c r="T3085" s="1">
        <v>1</v>
      </c>
      <c r="U3085" s="1">
        <v>7119403</v>
      </c>
      <c r="V3085" s="1">
        <v>0</v>
      </c>
    </row>
    <row r="3086" spans="1:24" x14ac:dyDescent="0.35">
      <c r="A3086" s="1">
        <v>300055</v>
      </c>
      <c r="B3086" s="1" t="s">
        <v>2343</v>
      </c>
      <c r="C3086" s="1">
        <v>107650703</v>
      </c>
      <c r="D3086" s="1">
        <v>55</v>
      </c>
      <c r="E3086" s="1" t="s">
        <v>2518</v>
      </c>
      <c r="F3086" s="1" t="s">
        <v>304</v>
      </c>
      <c r="G3086" s="1" t="s">
        <v>576</v>
      </c>
      <c r="H3086" s="1" t="s">
        <v>916</v>
      </c>
      <c r="I3086" s="1">
        <v>1151724.93</v>
      </c>
      <c r="K3086" s="1">
        <v>268508</v>
      </c>
      <c r="L3086" s="1">
        <v>5846353.5</v>
      </c>
      <c r="M3086" s="1">
        <v>0.14385600388050079</v>
      </c>
      <c r="N3086" s="1">
        <v>2.5226840972900391</v>
      </c>
      <c r="O3086" s="1">
        <v>3.3273398876190186E-3</v>
      </c>
      <c r="P3086" s="1">
        <v>0.28973764181137085</v>
      </c>
      <c r="Q3086" s="1">
        <v>0</v>
      </c>
      <c r="S3086" s="1">
        <v>30</v>
      </c>
      <c r="T3086" s="1">
        <v>1</v>
      </c>
      <c r="U3086" s="1">
        <v>7266586.5</v>
      </c>
      <c r="V3086" s="1">
        <v>0.14718334376811981</v>
      </c>
      <c r="W3086" s="1">
        <v>2.0673573017120361</v>
      </c>
      <c r="X3086" s="1">
        <v>2.0673573017120361</v>
      </c>
    </row>
    <row r="3087" spans="1:24" x14ac:dyDescent="0.35">
      <c r="A3087" s="1">
        <v>310055</v>
      </c>
      <c r="B3087" s="1" t="s">
        <v>2344</v>
      </c>
      <c r="C3087" s="1">
        <v>107650703</v>
      </c>
      <c r="D3087" s="1">
        <v>55</v>
      </c>
      <c r="E3087" s="1" t="s">
        <v>2518</v>
      </c>
      <c r="F3087" s="1" t="s">
        <v>304</v>
      </c>
      <c r="G3087" s="1" t="s">
        <v>576</v>
      </c>
      <c r="H3087" s="1" t="s">
        <v>916</v>
      </c>
      <c r="I3087" s="1">
        <v>1190321.99</v>
      </c>
      <c r="K3087" s="1">
        <v>268508</v>
      </c>
      <c r="L3087" s="1">
        <v>5840849</v>
      </c>
      <c r="M3087" s="1">
        <v>-5.5045001208782196E-3</v>
      </c>
      <c r="N3087" s="1">
        <v>-9.4152703881263733E-2</v>
      </c>
      <c r="O3087" s="1">
        <v>3.859705850481987E-2</v>
      </c>
      <c r="P3087" s="1">
        <v>3.3512394428253174</v>
      </c>
      <c r="Q3087" s="1">
        <v>0</v>
      </c>
      <c r="S3087" s="1">
        <v>31</v>
      </c>
      <c r="T3087" s="1">
        <v>1</v>
      </c>
      <c r="U3087" s="1">
        <v>7299679</v>
      </c>
      <c r="V3087" s="1">
        <v>3.309255838394165E-2</v>
      </c>
      <c r="W3087" s="1">
        <v>0.45540639758110046</v>
      </c>
      <c r="X3087" s="1">
        <v>0.45540639758110046</v>
      </c>
    </row>
    <row r="3088" spans="1:24" x14ac:dyDescent="0.35">
      <c r="A3088" s="1">
        <v>320055</v>
      </c>
      <c r="B3088" s="1" t="s">
        <v>2345</v>
      </c>
      <c r="C3088" s="1">
        <v>107650703</v>
      </c>
      <c r="D3088" s="1">
        <v>55</v>
      </c>
      <c r="E3088" s="1" t="s">
        <v>2518</v>
      </c>
      <c r="F3088" s="1" t="s">
        <v>304</v>
      </c>
      <c r="G3088" s="1" t="s">
        <v>576</v>
      </c>
      <c r="H3088" s="1" t="s">
        <v>916</v>
      </c>
      <c r="I3088" s="1">
        <v>1200141.8999999999</v>
      </c>
      <c r="K3088" s="1">
        <v>268508</v>
      </c>
      <c r="L3088" s="1">
        <v>5894489</v>
      </c>
      <c r="M3088" s="1">
        <v>5.3640000522136688E-2</v>
      </c>
      <c r="N3088" s="1">
        <v>0.91835963726043701</v>
      </c>
      <c r="O3088" s="1">
        <v>9.819909930229187E-3</v>
      </c>
      <c r="P3088" s="1">
        <v>0.82497930526733398</v>
      </c>
      <c r="Q3088" s="1">
        <v>0</v>
      </c>
      <c r="S3088" s="1">
        <v>32</v>
      </c>
      <c r="T3088" s="1">
        <v>1</v>
      </c>
      <c r="U3088" s="1">
        <v>7363139</v>
      </c>
      <c r="V3088" s="1">
        <v>6.3459910452365875E-2</v>
      </c>
      <c r="W3088" s="1">
        <v>0.86935329437255859</v>
      </c>
      <c r="X3088" s="1">
        <v>0.86935329437255859</v>
      </c>
    </row>
    <row r="3089" spans="1:24" x14ac:dyDescent="0.35">
      <c r="A3089" s="1">
        <v>330055</v>
      </c>
      <c r="B3089" s="1" t="s">
        <v>2346</v>
      </c>
      <c r="C3089" s="1">
        <v>107650703</v>
      </c>
      <c r="D3089" s="1">
        <v>55</v>
      </c>
      <c r="E3089" s="1" t="s">
        <v>2518</v>
      </c>
      <c r="F3089" s="1" t="s">
        <v>304</v>
      </c>
      <c r="G3089" s="1" t="s">
        <v>576</v>
      </c>
      <c r="H3089" s="1" t="s">
        <v>916</v>
      </c>
      <c r="I3089" s="1">
        <v>1238476.51</v>
      </c>
      <c r="K3089" s="1">
        <v>268508</v>
      </c>
      <c r="L3089" s="1">
        <v>5969126.5</v>
      </c>
      <c r="M3089" s="1">
        <v>7.4637502431869507E-2</v>
      </c>
      <c r="N3089" s="1">
        <v>1.2662250995635986</v>
      </c>
      <c r="O3089" s="1">
        <v>3.8334611803293228E-2</v>
      </c>
      <c r="P3089" s="1">
        <v>3.1941730976104736</v>
      </c>
      <c r="Q3089" s="1">
        <v>0</v>
      </c>
      <c r="S3089" s="1">
        <v>33</v>
      </c>
      <c r="T3089" s="1">
        <v>1</v>
      </c>
      <c r="U3089" s="1">
        <v>7476111</v>
      </c>
      <c r="V3089" s="1">
        <v>0.11297211050987244</v>
      </c>
      <c r="W3089" s="1">
        <v>1.5342912673950195</v>
      </c>
      <c r="X3089" s="1">
        <v>1.5342912673950195</v>
      </c>
    </row>
    <row r="3090" spans="1:24" x14ac:dyDescent="0.35">
      <c r="A3090" s="1">
        <v>340055</v>
      </c>
      <c r="B3090" s="1" t="s">
        <v>2347</v>
      </c>
      <c r="C3090" s="1">
        <v>107650703</v>
      </c>
      <c r="D3090" s="1">
        <v>55</v>
      </c>
      <c r="E3090" s="1" t="s">
        <v>2518</v>
      </c>
      <c r="F3090" s="1" t="s">
        <v>304</v>
      </c>
      <c r="G3090" s="1" t="s">
        <v>576</v>
      </c>
      <c r="H3090" s="1" t="s">
        <v>916</v>
      </c>
      <c r="I3090" s="1">
        <v>1238440.19</v>
      </c>
      <c r="K3090" s="1">
        <v>268508</v>
      </c>
      <c r="L3090" s="1">
        <v>5969122.5</v>
      </c>
      <c r="M3090" s="1">
        <v>-3.9999999899009708E-6</v>
      </c>
      <c r="N3090" s="1">
        <v>-6.7011482315137982E-5</v>
      </c>
      <c r="O3090" s="1">
        <v>-3.6320001527201384E-5</v>
      </c>
      <c r="P3090" s="1">
        <v>-2.9326353687793016E-3</v>
      </c>
      <c r="Q3090" s="1">
        <v>0</v>
      </c>
      <c r="S3090" s="1">
        <v>34</v>
      </c>
      <c r="T3090" s="1">
        <v>1</v>
      </c>
      <c r="U3090" s="1">
        <v>7476071</v>
      </c>
      <c r="V3090" s="1">
        <v>-4.0320002881344408E-5</v>
      </c>
      <c r="W3090" s="1">
        <v>-5.3503754315897822E-4</v>
      </c>
      <c r="X3090" s="1">
        <v>-5.3503754315897822E-4</v>
      </c>
    </row>
    <row r="3091" spans="1:24" x14ac:dyDescent="0.35">
      <c r="A3091" s="1">
        <v>350055</v>
      </c>
      <c r="B3091" s="1" t="s">
        <v>2348</v>
      </c>
      <c r="C3091" s="1">
        <v>107650703</v>
      </c>
      <c r="D3091" s="1">
        <v>55</v>
      </c>
      <c r="E3091" s="1" t="s">
        <v>2518</v>
      </c>
      <c r="F3091" s="1" t="s">
        <v>304</v>
      </c>
      <c r="G3091" s="1" t="s">
        <v>576</v>
      </c>
      <c r="H3091" s="1" t="s">
        <v>916</v>
      </c>
      <c r="I3091" s="1">
        <v>1282440.8799999999</v>
      </c>
      <c r="K3091" s="1">
        <v>268508</v>
      </c>
      <c r="L3091" s="1">
        <v>6161672.5</v>
      </c>
      <c r="M3091" s="1">
        <v>0.19255000352859497</v>
      </c>
      <c r="N3091" s="1">
        <v>3.2257673740386963</v>
      </c>
      <c r="O3091" s="1">
        <v>4.4000688940286636E-2</v>
      </c>
      <c r="P3091" s="1">
        <v>3.5529119968414307</v>
      </c>
      <c r="Q3091" s="1">
        <v>0</v>
      </c>
      <c r="S3091" s="1">
        <v>35</v>
      </c>
      <c r="T3091" s="1">
        <v>1</v>
      </c>
      <c r="U3091" s="1">
        <v>7712621.5</v>
      </c>
      <c r="V3091" s="1">
        <v>0.23655068874359131</v>
      </c>
      <c r="W3091" s="1">
        <v>3.1641018390655518</v>
      </c>
      <c r="X3091" s="1">
        <v>3.1641018390655518</v>
      </c>
    </row>
    <row r="3092" spans="1:24" x14ac:dyDescent="0.35">
      <c r="A3092" s="1">
        <v>360055</v>
      </c>
      <c r="B3092" s="1" t="s">
        <v>2349</v>
      </c>
      <c r="C3092" s="1">
        <v>107650703</v>
      </c>
      <c r="D3092" s="1">
        <v>55</v>
      </c>
      <c r="E3092" s="1" t="s">
        <v>2518</v>
      </c>
      <c r="F3092" s="1" t="s">
        <v>304</v>
      </c>
      <c r="G3092" s="1" t="s">
        <v>576</v>
      </c>
      <c r="H3092" s="1" t="s">
        <v>916</v>
      </c>
      <c r="I3092" s="1">
        <v>1382320.15</v>
      </c>
      <c r="K3092" s="1">
        <v>268508</v>
      </c>
      <c r="L3092" s="1">
        <v>6562329</v>
      </c>
      <c r="M3092" s="1">
        <v>0.40065649151802063</v>
      </c>
      <c r="N3092" s="1">
        <v>6.5023984909057617</v>
      </c>
      <c r="O3092" s="1">
        <v>9.9879272282123566E-2</v>
      </c>
      <c r="P3092" s="1">
        <v>7.7882161140441895</v>
      </c>
      <c r="Q3092" s="1">
        <v>0</v>
      </c>
      <c r="S3092" s="1">
        <v>36</v>
      </c>
      <c r="T3092" s="1">
        <v>1</v>
      </c>
      <c r="U3092" s="1">
        <v>8213157</v>
      </c>
      <c r="V3092" s="1">
        <v>0.50053578615188599</v>
      </c>
      <c r="W3092" s="1">
        <v>6.4898233413696289</v>
      </c>
      <c r="X3092" s="1">
        <v>6.4898233413696289</v>
      </c>
    </row>
    <row r="3093" spans="1:24" x14ac:dyDescent="0.35">
      <c r="A3093" s="1">
        <v>370055</v>
      </c>
      <c r="B3093" s="1" t="s">
        <v>2350</v>
      </c>
      <c r="C3093" s="1">
        <v>107650703</v>
      </c>
      <c r="D3093" s="1">
        <v>55</v>
      </c>
      <c r="E3093" s="1" t="s">
        <v>2518</v>
      </c>
      <c r="F3093" s="1" t="s">
        <v>304</v>
      </c>
      <c r="G3093" s="1" t="s">
        <v>576</v>
      </c>
      <c r="H3093" s="1" t="s">
        <v>916</v>
      </c>
      <c r="I3093" s="1">
        <v>1429450.87</v>
      </c>
      <c r="K3093" s="1">
        <v>268508</v>
      </c>
      <c r="L3093" s="1">
        <v>6763808</v>
      </c>
      <c r="M3093" s="1">
        <v>0.20147900283336639</v>
      </c>
      <c r="N3093" s="1">
        <v>3.0702362060546875</v>
      </c>
      <c r="O3093" s="1">
        <v>4.713071882724762E-2</v>
      </c>
      <c r="P3093" s="1">
        <v>3.4095373153686523</v>
      </c>
      <c r="Q3093" s="1">
        <v>0</v>
      </c>
      <c r="S3093" s="1">
        <v>37</v>
      </c>
      <c r="T3093" s="1">
        <v>1</v>
      </c>
      <c r="U3093" s="1">
        <v>8461767</v>
      </c>
      <c r="V3093" s="1">
        <v>0.24860972166061401</v>
      </c>
      <c r="W3093" s="1">
        <v>3.0269725322723389</v>
      </c>
      <c r="X3093" s="1">
        <v>3.0269725322723389</v>
      </c>
    </row>
    <row r="3094" spans="1:24" x14ac:dyDescent="0.35">
      <c r="A3094" s="1">
        <v>380055</v>
      </c>
      <c r="B3094" s="1" t="s">
        <v>2351</v>
      </c>
      <c r="C3094" s="1">
        <v>107650703</v>
      </c>
      <c r="D3094" s="1">
        <v>55</v>
      </c>
      <c r="E3094" s="1" t="s">
        <v>2518</v>
      </c>
      <c r="F3094" s="1" t="s">
        <v>304</v>
      </c>
      <c r="G3094" s="1" t="s">
        <v>576</v>
      </c>
      <c r="H3094" s="1" t="s">
        <v>916</v>
      </c>
      <c r="I3094" s="1">
        <v>1507749</v>
      </c>
      <c r="K3094" s="1">
        <v>470038.625</v>
      </c>
      <c r="L3094" s="1">
        <v>6893220</v>
      </c>
      <c r="M3094" s="1">
        <v>0.12941199541091919</v>
      </c>
      <c r="N3094" s="1">
        <v>1.9133008718490601</v>
      </c>
      <c r="O3094" s="1">
        <v>7.8298129141330719E-2</v>
      </c>
      <c r="P3094" s="1">
        <v>5.4774971008300781</v>
      </c>
      <c r="Q3094" s="1">
        <v>0.20153062045574188</v>
      </c>
      <c r="S3094" s="1">
        <v>38</v>
      </c>
      <c r="T3094" s="1">
        <v>1</v>
      </c>
      <c r="U3094" s="1">
        <v>8871008</v>
      </c>
      <c r="V3094" s="1">
        <v>0.40924075245857239</v>
      </c>
      <c r="W3094" s="1">
        <v>4.8363537788391113</v>
      </c>
      <c r="X3094" s="1">
        <v>4.8363537788391113</v>
      </c>
    </row>
    <row r="3095" spans="1:24" x14ac:dyDescent="0.35">
      <c r="A3095" s="1">
        <v>390055</v>
      </c>
      <c r="B3095" s="1" t="s">
        <v>2352</v>
      </c>
      <c r="C3095" s="1">
        <v>107650703</v>
      </c>
      <c r="D3095" s="1">
        <v>55</v>
      </c>
      <c r="E3095" s="1" t="s">
        <v>2518</v>
      </c>
      <c r="F3095" s="1" t="s">
        <v>304</v>
      </c>
      <c r="G3095" s="1" t="s">
        <v>576</v>
      </c>
      <c r="H3095" s="1" t="s">
        <v>916</v>
      </c>
      <c r="I3095" s="1">
        <v>1535782</v>
      </c>
      <c r="K3095" s="1">
        <v>671464.1875</v>
      </c>
      <c r="L3095" s="1">
        <v>6946531</v>
      </c>
      <c r="M3095" s="1">
        <v>5.3311001509428024E-2</v>
      </c>
      <c r="N3095" s="1">
        <v>0.77338314056396484</v>
      </c>
      <c r="O3095" s="1">
        <v>2.8032999485731125E-2</v>
      </c>
      <c r="P3095" s="1">
        <v>1.8592617511749268</v>
      </c>
      <c r="Q3095" s="1">
        <v>0.20142556726932526</v>
      </c>
      <c r="S3095" s="1">
        <v>39</v>
      </c>
      <c r="T3095" s="1">
        <v>1</v>
      </c>
      <c r="U3095" s="1">
        <v>9153777</v>
      </c>
      <c r="V3095" s="1">
        <v>0.28276956081390381</v>
      </c>
      <c r="W3095" s="1">
        <v>3.187563419342041</v>
      </c>
      <c r="X3095" s="1">
        <v>3.187563419342041</v>
      </c>
    </row>
    <row r="3096" spans="1:24" x14ac:dyDescent="0.35">
      <c r="A3096" s="1">
        <v>400055</v>
      </c>
      <c r="B3096" s="1" t="s">
        <v>2353</v>
      </c>
      <c r="C3096" s="1">
        <v>107650703</v>
      </c>
      <c r="D3096" s="1">
        <v>55</v>
      </c>
      <c r="E3096" s="1" t="s">
        <v>2518</v>
      </c>
      <c r="F3096" s="1" t="s">
        <v>304</v>
      </c>
      <c r="G3096" s="1" t="s">
        <v>576</v>
      </c>
      <c r="H3096" s="1" t="s">
        <v>916</v>
      </c>
      <c r="S3096" s="1">
        <v>40</v>
      </c>
      <c r="T3096" s="1">
        <v>1</v>
      </c>
      <c r="U3096" s="1">
        <v>0</v>
      </c>
      <c r="V3096" s="1">
        <v>0</v>
      </c>
      <c r="W3096" s="1">
        <v>-100</v>
      </c>
      <c r="X3096" s="1">
        <v>-100</v>
      </c>
    </row>
    <row r="3097" spans="1:24" x14ac:dyDescent="0.35">
      <c r="A3097" s="1">
        <v>410055</v>
      </c>
      <c r="B3097" s="1" t="s">
        <v>2354</v>
      </c>
      <c r="C3097" s="1">
        <v>107650703</v>
      </c>
      <c r="D3097" s="1">
        <v>55</v>
      </c>
      <c r="E3097" s="1" t="s">
        <v>2518</v>
      </c>
      <c r="F3097" s="1" t="s">
        <v>304</v>
      </c>
      <c r="G3097" s="1" t="s">
        <v>576</v>
      </c>
      <c r="H3097" s="1" t="s">
        <v>916</v>
      </c>
      <c r="S3097" s="1">
        <v>41</v>
      </c>
      <c r="T3097" s="1">
        <v>1</v>
      </c>
      <c r="U3097" s="1">
        <v>0</v>
      </c>
      <c r="V3097" s="1">
        <v>0</v>
      </c>
    </row>
    <row r="3098" spans="1:24" x14ac:dyDescent="0.35">
      <c r="A3098" s="1">
        <v>420055</v>
      </c>
      <c r="B3098" s="1" t="s">
        <v>2355</v>
      </c>
      <c r="C3098" s="1">
        <v>107650703</v>
      </c>
      <c r="D3098" s="1">
        <v>55</v>
      </c>
      <c r="E3098" s="1" t="s">
        <v>2518</v>
      </c>
      <c r="F3098" s="1" t="s">
        <v>304</v>
      </c>
      <c r="G3098" s="1" t="s">
        <v>576</v>
      </c>
      <c r="H3098" s="1" t="s">
        <v>916</v>
      </c>
      <c r="S3098" s="1">
        <v>42</v>
      </c>
      <c r="T3098" s="1">
        <v>1</v>
      </c>
      <c r="U3098" s="1">
        <v>0</v>
      </c>
      <c r="V3098" s="1">
        <v>0</v>
      </c>
    </row>
    <row r="3099" spans="1:24" x14ac:dyDescent="0.35">
      <c r="A3099" s="1">
        <v>430055</v>
      </c>
      <c r="B3099" s="1" t="s">
        <v>2356</v>
      </c>
      <c r="C3099" s="1">
        <v>107650703</v>
      </c>
      <c r="D3099" s="1">
        <v>55</v>
      </c>
      <c r="E3099" s="1" t="s">
        <v>2518</v>
      </c>
      <c r="F3099" s="1" t="s">
        <v>304</v>
      </c>
      <c r="G3099" s="1" t="s">
        <v>576</v>
      </c>
      <c r="H3099" s="1" t="s">
        <v>916</v>
      </c>
      <c r="S3099" s="1">
        <v>43</v>
      </c>
      <c r="T3099" s="1">
        <v>1</v>
      </c>
      <c r="U3099" s="1">
        <v>0</v>
      </c>
      <c r="V3099" s="1">
        <v>0</v>
      </c>
    </row>
    <row r="3100" spans="1:24" x14ac:dyDescent="0.35">
      <c r="A3100" s="1">
        <v>440055</v>
      </c>
      <c r="B3100" s="1" t="s">
        <v>2357</v>
      </c>
      <c r="C3100" s="1">
        <v>107650703</v>
      </c>
      <c r="D3100" s="1">
        <v>55</v>
      </c>
      <c r="E3100" s="1" t="s">
        <v>2518</v>
      </c>
      <c r="F3100" s="1" t="s">
        <v>304</v>
      </c>
      <c r="G3100" s="1" t="s">
        <v>576</v>
      </c>
      <c r="H3100" s="1" t="s">
        <v>916</v>
      </c>
      <c r="S3100" s="1">
        <v>44</v>
      </c>
      <c r="T3100" s="1">
        <v>1</v>
      </c>
      <c r="U3100" s="1">
        <v>0</v>
      </c>
      <c r="V3100" s="1">
        <v>0</v>
      </c>
    </row>
    <row r="3101" spans="1:24" x14ac:dyDescent="0.35">
      <c r="A3101" s="1">
        <v>450055</v>
      </c>
      <c r="B3101" s="1" t="s">
        <v>2358</v>
      </c>
      <c r="C3101" s="1">
        <v>107650703</v>
      </c>
      <c r="D3101" s="1">
        <v>55</v>
      </c>
      <c r="E3101" s="1" t="s">
        <v>2518</v>
      </c>
      <c r="F3101" s="1" t="s">
        <v>304</v>
      </c>
      <c r="G3101" s="1" t="s">
        <v>576</v>
      </c>
      <c r="H3101" s="1" t="s">
        <v>916</v>
      </c>
      <c r="S3101" s="1">
        <v>45</v>
      </c>
      <c r="T3101" s="1">
        <v>1</v>
      </c>
      <c r="U3101" s="1">
        <v>0</v>
      </c>
      <c r="V3101" s="1">
        <v>0</v>
      </c>
    </row>
    <row r="3102" spans="1:24" x14ac:dyDescent="0.35">
      <c r="A3102" s="1">
        <v>460055</v>
      </c>
      <c r="B3102" s="1" t="s">
        <v>2359</v>
      </c>
      <c r="C3102" s="1">
        <v>107650703</v>
      </c>
      <c r="D3102" s="1">
        <v>55</v>
      </c>
      <c r="E3102" s="1" t="s">
        <v>2518</v>
      </c>
      <c r="F3102" s="1" t="s">
        <v>304</v>
      </c>
      <c r="G3102" s="1" t="s">
        <v>576</v>
      </c>
      <c r="H3102" s="1" t="s">
        <v>916</v>
      </c>
      <c r="S3102" s="1">
        <v>46</v>
      </c>
      <c r="T3102" s="1">
        <v>1</v>
      </c>
      <c r="U3102" s="1">
        <v>0</v>
      </c>
      <c r="V3102" s="1">
        <v>0</v>
      </c>
    </row>
    <row r="3103" spans="1:24" x14ac:dyDescent="0.35">
      <c r="A3103" s="1">
        <v>470055</v>
      </c>
      <c r="B3103" s="1" t="s">
        <v>2360</v>
      </c>
      <c r="C3103" s="1">
        <v>107650703</v>
      </c>
      <c r="D3103" s="1">
        <v>55</v>
      </c>
      <c r="E3103" s="1" t="s">
        <v>2518</v>
      </c>
      <c r="F3103" s="1" t="s">
        <v>304</v>
      </c>
      <c r="G3103" s="1" t="s">
        <v>576</v>
      </c>
      <c r="H3103" s="1" t="s">
        <v>916</v>
      </c>
      <c r="S3103" s="1">
        <v>47</v>
      </c>
      <c r="T3103" s="1">
        <v>1</v>
      </c>
      <c r="U3103" s="1">
        <v>0</v>
      </c>
      <c r="V3103" s="1">
        <v>0</v>
      </c>
    </row>
    <row r="3104" spans="1:24" x14ac:dyDescent="0.35">
      <c r="A3104" s="1">
        <v>480055</v>
      </c>
      <c r="B3104" s="1" t="s">
        <v>2361</v>
      </c>
      <c r="C3104" s="1">
        <v>107650703</v>
      </c>
      <c r="D3104" s="1">
        <v>55</v>
      </c>
      <c r="E3104" s="1" t="s">
        <v>2518</v>
      </c>
      <c r="F3104" s="1" t="s">
        <v>304</v>
      </c>
      <c r="G3104" s="1" t="s">
        <v>576</v>
      </c>
      <c r="H3104" s="1" t="s">
        <v>916</v>
      </c>
      <c r="S3104" s="1">
        <v>48</v>
      </c>
      <c r="T3104" s="1">
        <v>1</v>
      </c>
      <c r="U3104" s="1">
        <v>0</v>
      </c>
      <c r="V3104" s="1">
        <v>0</v>
      </c>
    </row>
    <row r="3105" spans="1:24" x14ac:dyDescent="0.35">
      <c r="A3105" s="1">
        <v>250516</v>
      </c>
      <c r="B3105" s="1" t="s">
        <v>2364</v>
      </c>
      <c r="C3105" s="1">
        <v>107651207</v>
      </c>
      <c r="D3105" s="1">
        <v>516</v>
      </c>
      <c r="E3105" s="1" t="s">
        <v>48</v>
      </c>
      <c r="F3105" s="1" t="s">
        <v>48</v>
      </c>
      <c r="G3105" s="1" t="s">
        <v>48</v>
      </c>
      <c r="H3105" s="1" t="s">
        <v>48</v>
      </c>
      <c r="S3105" s="1">
        <v>25</v>
      </c>
      <c r="T3105" s="1">
        <v>2</v>
      </c>
      <c r="U3105" s="1">
        <v>0</v>
      </c>
      <c r="V3105" s="1">
        <v>0</v>
      </c>
    </row>
    <row r="3106" spans="1:24" x14ac:dyDescent="0.35">
      <c r="A3106" s="1">
        <v>260516</v>
      </c>
      <c r="B3106" s="1" t="s">
        <v>2365</v>
      </c>
      <c r="C3106" s="1">
        <v>107651207</v>
      </c>
      <c r="D3106" s="1">
        <v>516</v>
      </c>
      <c r="E3106" s="1" t="s">
        <v>48</v>
      </c>
      <c r="F3106" s="1" t="s">
        <v>48</v>
      </c>
      <c r="G3106" s="1" t="s">
        <v>48</v>
      </c>
      <c r="H3106" s="1" t="s">
        <v>48</v>
      </c>
      <c r="S3106" s="1">
        <v>26</v>
      </c>
      <c r="T3106" s="1">
        <v>2</v>
      </c>
      <c r="U3106" s="1">
        <v>0</v>
      </c>
      <c r="V3106" s="1">
        <v>0</v>
      </c>
    </row>
    <row r="3107" spans="1:24" x14ac:dyDescent="0.35">
      <c r="A3107" s="1">
        <v>270516</v>
      </c>
      <c r="B3107" s="1" t="s">
        <v>2366</v>
      </c>
      <c r="C3107" s="1">
        <v>107651207</v>
      </c>
      <c r="D3107" s="1">
        <v>516</v>
      </c>
      <c r="E3107" s="1" t="s">
        <v>48</v>
      </c>
      <c r="F3107" s="1" t="s">
        <v>48</v>
      </c>
      <c r="G3107" s="1" t="s">
        <v>48</v>
      </c>
      <c r="H3107" s="1" t="s">
        <v>48</v>
      </c>
      <c r="S3107" s="1">
        <v>27</v>
      </c>
      <c r="T3107" s="1">
        <v>2</v>
      </c>
      <c r="U3107" s="1">
        <v>0</v>
      </c>
      <c r="V3107" s="1">
        <v>0</v>
      </c>
    </row>
    <row r="3108" spans="1:24" x14ac:dyDescent="0.35">
      <c r="A3108" s="1">
        <v>280516</v>
      </c>
      <c r="B3108" s="1" t="s">
        <v>2367</v>
      </c>
      <c r="C3108" s="1">
        <v>107651207</v>
      </c>
      <c r="D3108" s="1">
        <v>516</v>
      </c>
      <c r="E3108" s="1" t="s">
        <v>48</v>
      </c>
      <c r="F3108" s="1" t="s">
        <v>48</v>
      </c>
      <c r="G3108" s="1" t="s">
        <v>48</v>
      </c>
      <c r="H3108" s="1" t="s">
        <v>48</v>
      </c>
      <c r="S3108" s="1">
        <v>28</v>
      </c>
      <c r="T3108" s="1">
        <v>2</v>
      </c>
      <c r="U3108" s="1">
        <v>0</v>
      </c>
      <c r="V3108" s="1">
        <v>0</v>
      </c>
    </row>
    <row r="3109" spans="1:24" x14ac:dyDescent="0.35">
      <c r="A3109" s="1">
        <v>290516</v>
      </c>
      <c r="B3109" s="1" t="s">
        <v>2341</v>
      </c>
      <c r="C3109" s="1">
        <v>107651207</v>
      </c>
      <c r="D3109" s="1">
        <v>516</v>
      </c>
      <c r="E3109" s="1" t="s">
        <v>2519</v>
      </c>
      <c r="F3109" s="1" t="s">
        <v>304</v>
      </c>
      <c r="G3109" s="1" t="s">
        <v>576</v>
      </c>
      <c r="H3109" s="1" t="s">
        <v>2369</v>
      </c>
      <c r="J3109" s="1">
        <v>880358</v>
      </c>
      <c r="S3109" s="1">
        <v>29</v>
      </c>
      <c r="T3109" s="1">
        <v>2</v>
      </c>
      <c r="U3109" s="1">
        <v>880358</v>
      </c>
      <c r="V3109" s="1">
        <v>0</v>
      </c>
    </row>
    <row r="3110" spans="1:24" x14ac:dyDescent="0.35">
      <c r="A3110" s="1">
        <v>300516</v>
      </c>
      <c r="B3110" s="1" t="s">
        <v>2343</v>
      </c>
      <c r="C3110" s="1">
        <v>107651207</v>
      </c>
      <c r="D3110" s="1">
        <v>516</v>
      </c>
      <c r="E3110" s="1" t="s">
        <v>2519</v>
      </c>
      <c r="F3110" s="1" t="s">
        <v>304</v>
      </c>
      <c r="G3110" s="1" t="s">
        <v>576</v>
      </c>
      <c r="H3110" s="1" t="s">
        <v>2369</v>
      </c>
      <c r="J3110" s="1">
        <v>821825</v>
      </c>
      <c r="R3110" s="1">
        <v>-5.8533001691102982E-2</v>
      </c>
      <c r="S3110" s="1">
        <v>30</v>
      </c>
      <c r="T3110" s="1">
        <v>2</v>
      </c>
      <c r="U3110" s="1">
        <v>821825</v>
      </c>
      <c r="V3110" s="1">
        <v>-5.8533001691102982E-2</v>
      </c>
      <c r="W3110" s="1">
        <v>-6.6487722396850586</v>
      </c>
      <c r="X3110" s="1">
        <v>-6.6487722396850586</v>
      </c>
    </row>
    <row r="3111" spans="1:24" x14ac:dyDescent="0.35">
      <c r="A3111" s="1">
        <v>310516</v>
      </c>
      <c r="B3111" s="1" t="s">
        <v>2344</v>
      </c>
      <c r="C3111" s="1">
        <v>107651207</v>
      </c>
      <c r="D3111" s="1">
        <v>516</v>
      </c>
      <c r="E3111" s="1" t="s">
        <v>2519</v>
      </c>
      <c r="F3111" s="1" t="s">
        <v>304</v>
      </c>
      <c r="G3111" s="1" t="s">
        <v>576</v>
      </c>
      <c r="H3111" s="1" t="s">
        <v>2369</v>
      </c>
      <c r="J3111" s="1">
        <v>769837</v>
      </c>
      <c r="R3111" s="1">
        <v>-5.1987998187541962E-2</v>
      </c>
      <c r="S3111" s="1">
        <v>31</v>
      </c>
      <c r="T3111" s="1">
        <v>2</v>
      </c>
      <c r="U3111" s="1">
        <v>769837</v>
      </c>
      <c r="V3111" s="1">
        <v>-5.1987998187541962E-2</v>
      </c>
      <c r="W3111" s="1">
        <v>-6.3259210586547852</v>
      </c>
      <c r="X3111" s="1">
        <v>-6.3259210586547852</v>
      </c>
    </row>
    <row r="3112" spans="1:24" x14ac:dyDescent="0.35">
      <c r="A3112" s="1">
        <v>320516</v>
      </c>
      <c r="B3112" s="1" t="s">
        <v>2345</v>
      </c>
      <c r="C3112" s="1">
        <v>107651207</v>
      </c>
      <c r="D3112" s="1">
        <v>516</v>
      </c>
      <c r="E3112" s="1" t="s">
        <v>2519</v>
      </c>
      <c r="F3112" s="1" t="s">
        <v>304</v>
      </c>
      <c r="G3112" s="1" t="s">
        <v>576</v>
      </c>
      <c r="H3112" s="1" t="s">
        <v>2369</v>
      </c>
      <c r="J3112" s="1">
        <v>940604</v>
      </c>
      <c r="R3112" s="1">
        <v>0.17076699435710907</v>
      </c>
      <c r="S3112" s="1">
        <v>32</v>
      </c>
      <c r="T3112" s="1">
        <v>2</v>
      </c>
      <c r="U3112" s="1">
        <v>940604</v>
      </c>
      <c r="V3112" s="1">
        <v>0.17076699435710907</v>
      </c>
      <c r="W3112" s="1">
        <v>22.182228088378906</v>
      </c>
      <c r="X3112" s="1">
        <v>22.182228088378906</v>
      </c>
    </row>
    <row r="3113" spans="1:24" x14ac:dyDescent="0.35">
      <c r="A3113" s="1">
        <v>330516</v>
      </c>
      <c r="B3113" s="1" t="s">
        <v>2346</v>
      </c>
      <c r="C3113" s="1">
        <v>107651207</v>
      </c>
      <c r="D3113" s="1">
        <v>516</v>
      </c>
      <c r="E3113" s="1" t="s">
        <v>2519</v>
      </c>
      <c r="F3113" s="1" t="s">
        <v>304</v>
      </c>
      <c r="G3113" s="1" t="s">
        <v>576</v>
      </c>
      <c r="H3113" s="1" t="s">
        <v>2369</v>
      </c>
      <c r="J3113" s="1">
        <v>1057017.07</v>
      </c>
      <c r="R3113" s="1">
        <v>0.11641307175159454</v>
      </c>
      <c r="S3113" s="1">
        <v>33</v>
      </c>
      <c r="T3113" s="1">
        <v>2</v>
      </c>
      <c r="U3113" s="1">
        <v>1057017.125</v>
      </c>
      <c r="V3113" s="1">
        <v>0.11641307175159454</v>
      </c>
      <c r="W3113" s="1">
        <v>12.376422882080078</v>
      </c>
      <c r="X3113" s="1">
        <v>12.376422882080078</v>
      </c>
    </row>
    <row r="3114" spans="1:24" x14ac:dyDescent="0.35">
      <c r="A3114" s="1">
        <v>340516</v>
      </c>
      <c r="B3114" s="1" t="s">
        <v>2347</v>
      </c>
      <c r="C3114" s="1">
        <v>107651207</v>
      </c>
      <c r="D3114" s="1">
        <v>516</v>
      </c>
      <c r="E3114" s="1" t="s">
        <v>2519</v>
      </c>
      <c r="F3114" s="1" t="s">
        <v>304</v>
      </c>
      <c r="G3114" s="1" t="s">
        <v>576</v>
      </c>
      <c r="H3114" s="1" t="s">
        <v>2369</v>
      </c>
      <c r="J3114" s="1">
        <v>1110095.3899999999</v>
      </c>
      <c r="R3114" s="1">
        <v>5.3078319877386093E-2</v>
      </c>
      <c r="S3114" s="1">
        <v>34</v>
      </c>
      <c r="T3114" s="1">
        <v>2</v>
      </c>
      <c r="U3114" s="1">
        <v>1110095.375</v>
      </c>
      <c r="V3114" s="1">
        <v>5.3078319877386093E-2</v>
      </c>
      <c r="W3114" s="1">
        <v>5.0215129852294922</v>
      </c>
      <c r="X3114" s="1">
        <v>5.0215129852294922</v>
      </c>
    </row>
    <row r="3115" spans="1:24" x14ac:dyDescent="0.35">
      <c r="A3115" s="1">
        <v>350516</v>
      </c>
      <c r="B3115" s="1" t="s">
        <v>2348</v>
      </c>
      <c r="C3115" s="1">
        <v>107651207</v>
      </c>
      <c r="D3115" s="1">
        <v>516</v>
      </c>
      <c r="E3115" s="1" t="s">
        <v>2519</v>
      </c>
      <c r="F3115" s="1" t="s">
        <v>304</v>
      </c>
      <c r="G3115" s="1" t="s">
        <v>576</v>
      </c>
      <c r="H3115" s="1" t="s">
        <v>2369</v>
      </c>
      <c r="J3115" s="1">
        <v>1180475.3700000001</v>
      </c>
      <c r="R3115" s="1">
        <v>7.0379979908466339E-2</v>
      </c>
      <c r="S3115" s="1">
        <v>35</v>
      </c>
      <c r="T3115" s="1">
        <v>2</v>
      </c>
      <c r="U3115" s="1">
        <v>1180475.375</v>
      </c>
      <c r="V3115" s="1">
        <v>7.0379979908466339E-2</v>
      </c>
      <c r="W3115" s="1">
        <v>6.3399958610534668</v>
      </c>
      <c r="X3115" s="1">
        <v>6.3399958610534668</v>
      </c>
    </row>
    <row r="3116" spans="1:24" x14ac:dyDescent="0.35">
      <c r="A3116" s="1">
        <v>360516</v>
      </c>
      <c r="B3116" s="1" t="s">
        <v>2349</v>
      </c>
      <c r="C3116" s="1">
        <v>107651207</v>
      </c>
      <c r="D3116" s="1">
        <v>516</v>
      </c>
      <c r="E3116" s="1" t="s">
        <v>2519</v>
      </c>
      <c r="F3116" s="1" t="s">
        <v>304</v>
      </c>
      <c r="G3116" s="1" t="s">
        <v>576</v>
      </c>
      <c r="H3116" s="1" t="s">
        <v>2369</v>
      </c>
      <c r="J3116" s="1">
        <v>1298162</v>
      </c>
      <c r="R3116" s="1">
        <v>0.11768662929534912</v>
      </c>
      <c r="S3116" s="1">
        <v>36</v>
      </c>
      <c r="T3116" s="1">
        <v>2</v>
      </c>
      <c r="U3116" s="1">
        <v>1298162</v>
      </c>
      <c r="V3116" s="1">
        <v>0.11768662929534912</v>
      </c>
      <c r="W3116" s="1">
        <v>9.969426155090332</v>
      </c>
      <c r="X3116" s="1">
        <v>9.969426155090332</v>
      </c>
    </row>
    <row r="3117" spans="1:24" x14ac:dyDescent="0.35">
      <c r="A3117" s="1">
        <v>370516</v>
      </c>
      <c r="B3117" s="1" t="s">
        <v>2350</v>
      </c>
      <c r="C3117" s="1">
        <v>107651207</v>
      </c>
      <c r="D3117" s="1">
        <v>516</v>
      </c>
      <c r="E3117" s="1" t="s">
        <v>2519</v>
      </c>
      <c r="F3117" s="1" t="s">
        <v>304</v>
      </c>
      <c r="G3117" s="1" t="s">
        <v>576</v>
      </c>
      <c r="H3117" s="1" t="s">
        <v>2369</v>
      </c>
      <c r="J3117" s="1">
        <v>1821301.2</v>
      </c>
      <c r="R3117" s="1">
        <v>0.52313917875289917</v>
      </c>
      <c r="S3117" s="1">
        <v>37</v>
      </c>
      <c r="T3117" s="1">
        <v>2</v>
      </c>
      <c r="U3117" s="1">
        <v>1821301.25</v>
      </c>
      <c r="V3117" s="1">
        <v>0.52313917875289917</v>
      </c>
      <c r="W3117" s="1">
        <v>40.298458099365234</v>
      </c>
      <c r="X3117" s="1">
        <v>40.298458099365234</v>
      </c>
    </row>
    <row r="3118" spans="1:24" x14ac:dyDescent="0.35">
      <c r="A3118" s="1">
        <v>380516</v>
      </c>
      <c r="B3118" s="1" t="s">
        <v>2351</v>
      </c>
      <c r="C3118" s="1">
        <v>107651207</v>
      </c>
      <c r="D3118" s="1">
        <v>516</v>
      </c>
      <c r="E3118" s="1" t="s">
        <v>2519</v>
      </c>
      <c r="F3118" s="1" t="s">
        <v>304</v>
      </c>
      <c r="G3118" s="1" t="s">
        <v>576</v>
      </c>
      <c r="H3118" s="1" t="s">
        <v>2369</v>
      </c>
      <c r="J3118" s="1">
        <v>1936774</v>
      </c>
      <c r="R3118" s="1">
        <v>0.11547280102968216</v>
      </c>
      <c r="S3118" s="1">
        <v>38</v>
      </c>
      <c r="T3118" s="1">
        <v>2</v>
      </c>
      <c r="U3118" s="1">
        <v>1936774</v>
      </c>
      <c r="V3118" s="1">
        <v>0.11547280102968216</v>
      </c>
      <c r="W3118" s="1">
        <v>6.3401236534118652</v>
      </c>
      <c r="X3118" s="1">
        <v>6.3401236534118652</v>
      </c>
    </row>
    <row r="3119" spans="1:24" x14ac:dyDescent="0.35">
      <c r="A3119" s="1">
        <v>390516</v>
      </c>
      <c r="B3119" s="1" t="s">
        <v>2352</v>
      </c>
      <c r="C3119" s="1">
        <v>107651207</v>
      </c>
      <c r="D3119" s="1">
        <v>516</v>
      </c>
      <c r="E3119" s="1" t="s">
        <v>2519</v>
      </c>
      <c r="F3119" s="1" t="s">
        <v>304</v>
      </c>
      <c r="G3119" s="1" t="s">
        <v>576</v>
      </c>
      <c r="H3119" s="1" t="s">
        <v>2369</v>
      </c>
      <c r="J3119" s="1">
        <v>2053517</v>
      </c>
      <c r="R3119" s="1">
        <v>0.11674299836158752</v>
      </c>
      <c r="S3119" s="1">
        <v>39</v>
      </c>
      <c r="T3119" s="1">
        <v>2</v>
      </c>
      <c r="U3119" s="1">
        <v>2053517</v>
      </c>
      <c r="V3119" s="1">
        <v>0.11674299836158752</v>
      </c>
      <c r="W3119" s="1">
        <v>6.0277037620544434</v>
      </c>
      <c r="X3119" s="1">
        <v>6.0277037620544434</v>
      </c>
    </row>
    <row r="3120" spans="1:24" x14ac:dyDescent="0.35">
      <c r="A3120" s="1">
        <v>400516</v>
      </c>
      <c r="B3120" s="1" t="s">
        <v>2353</v>
      </c>
      <c r="C3120" s="1">
        <v>107651207</v>
      </c>
      <c r="D3120" s="1">
        <v>516</v>
      </c>
      <c r="E3120" s="1" t="s">
        <v>48</v>
      </c>
      <c r="F3120" s="1" t="s">
        <v>48</v>
      </c>
      <c r="G3120" s="1" t="s">
        <v>48</v>
      </c>
      <c r="H3120" s="1" t="s">
        <v>48</v>
      </c>
      <c r="S3120" s="1">
        <v>40</v>
      </c>
      <c r="T3120" s="1">
        <v>2</v>
      </c>
      <c r="U3120" s="1">
        <v>0</v>
      </c>
      <c r="V3120" s="1">
        <v>0</v>
      </c>
      <c r="W3120" s="1">
        <v>-100</v>
      </c>
      <c r="X3120" s="1">
        <v>-100</v>
      </c>
    </row>
    <row r="3121" spans="1:24" x14ac:dyDescent="0.35">
      <c r="A3121" s="1">
        <v>410516</v>
      </c>
      <c r="B3121" s="1" t="s">
        <v>2354</v>
      </c>
      <c r="C3121" s="1">
        <v>107651207</v>
      </c>
      <c r="D3121" s="1">
        <v>516</v>
      </c>
      <c r="E3121" s="1" t="s">
        <v>48</v>
      </c>
      <c r="F3121" s="1" t="s">
        <v>48</v>
      </c>
      <c r="G3121" s="1" t="s">
        <v>48</v>
      </c>
      <c r="H3121" s="1" t="s">
        <v>48</v>
      </c>
      <c r="S3121" s="1">
        <v>41</v>
      </c>
      <c r="T3121" s="1">
        <v>2</v>
      </c>
      <c r="U3121" s="1">
        <v>0</v>
      </c>
      <c r="V3121" s="1">
        <v>0</v>
      </c>
    </row>
    <row r="3122" spans="1:24" x14ac:dyDescent="0.35">
      <c r="A3122" s="1">
        <v>420516</v>
      </c>
      <c r="B3122" s="1" t="s">
        <v>2355</v>
      </c>
      <c r="C3122" s="1">
        <v>107651207</v>
      </c>
      <c r="D3122" s="1">
        <v>516</v>
      </c>
      <c r="E3122" s="1" t="s">
        <v>48</v>
      </c>
      <c r="F3122" s="1" t="s">
        <v>48</v>
      </c>
      <c r="G3122" s="1" t="s">
        <v>48</v>
      </c>
      <c r="H3122" s="1" t="s">
        <v>48</v>
      </c>
      <c r="S3122" s="1">
        <v>42</v>
      </c>
      <c r="T3122" s="1">
        <v>2</v>
      </c>
      <c r="U3122" s="1">
        <v>0</v>
      </c>
      <c r="V3122" s="1">
        <v>0</v>
      </c>
    </row>
    <row r="3123" spans="1:24" x14ac:dyDescent="0.35">
      <c r="A3123" s="1">
        <v>430516</v>
      </c>
      <c r="B3123" s="1" t="s">
        <v>2356</v>
      </c>
      <c r="C3123" s="1">
        <v>107651207</v>
      </c>
      <c r="D3123" s="1">
        <v>516</v>
      </c>
      <c r="E3123" s="1" t="s">
        <v>48</v>
      </c>
      <c r="F3123" s="1" t="s">
        <v>48</v>
      </c>
      <c r="G3123" s="1" t="s">
        <v>48</v>
      </c>
      <c r="H3123" s="1" t="s">
        <v>48</v>
      </c>
      <c r="S3123" s="1">
        <v>43</v>
      </c>
      <c r="T3123" s="1">
        <v>2</v>
      </c>
      <c r="U3123" s="1">
        <v>0</v>
      </c>
      <c r="V3123" s="1">
        <v>0</v>
      </c>
    </row>
    <row r="3124" spans="1:24" x14ac:dyDescent="0.35">
      <c r="A3124" s="1">
        <v>440516</v>
      </c>
      <c r="B3124" s="1" t="s">
        <v>2357</v>
      </c>
      <c r="C3124" s="1">
        <v>107651207</v>
      </c>
      <c r="D3124" s="1">
        <v>516</v>
      </c>
      <c r="E3124" s="1" t="s">
        <v>48</v>
      </c>
      <c r="F3124" s="1" t="s">
        <v>48</v>
      </c>
      <c r="G3124" s="1" t="s">
        <v>48</v>
      </c>
      <c r="H3124" s="1" t="s">
        <v>48</v>
      </c>
      <c r="S3124" s="1">
        <v>44</v>
      </c>
      <c r="T3124" s="1">
        <v>2</v>
      </c>
      <c r="U3124" s="1">
        <v>0</v>
      </c>
      <c r="V3124" s="1">
        <v>0</v>
      </c>
    </row>
    <row r="3125" spans="1:24" x14ac:dyDescent="0.35">
      <c r="A3125" s="1">
        <v>450516</v>
      </c>
      <c r="B3125" s="1" t="s">
        <v>2358</v>
      </c>
      <c r="C3125" s="1">
        <v>107651207</v>
      </c>
      <c r="D3125" s="1">
        <v>516</v>
      </c>
      <c r="E3125" s="1" t="s">
        <v>48</v>
      </c>
      <c r="F3125" s="1" t="s">
        <v>48</v>
      </c>
      <c r="G3125" s="1" t="s">
        <v>48</v>
      </c>
      <c r="H3125" s="1" t="s">
        <v>48</v>
      </c>
      <c r="S3125" s="1">
        <v>45</v>
      </c>
      <c r="T3125" s="1">
        <v>2</v>
      </c>
      <c r="U3125" s="1">
        <v>0</v>
      </c>
      <c r="V3125" s="1">
        <v>0</v>
      </c>
    </row>
    <row r="3126" spans="1:24" x14ac:dyDescent="0.35">
      <c r="A3126" s="1">
        <v>460516</v>
      </c>
      <c r="B3126" s="1" t="s">
        <v>2359</v>
      </c>
      <c r="C3126" s="1">
        <v>107651207</v>
      </c>
      <c r="D3126" s="1">
        <v>516</v>
      </c>
      <c r="E3126" s="1" t="s">
        <v>48</v>
      </c>
      <c r="F3126" s="1" t="s">
        <v>48</v>
      </c>
      <c r="G3126" s="1" t="s">
        <v>48</v>
      </c>
      <c r="H3126" s="1" t="s">
        <v>48</v>
      </c>
      <c r="S3126" s="1">
        <v>46</v>
      </c>
      <c r="T3126" s="1">
        <v>2</v>
      </c>
      <c r="U3126" s="1">
        <v>0</v>
      </c>
      <c r="V3126" s="1">
        <v>0</v>
      </c>
    </row>
    <row r="3127" spans="1:24" x14ac:dyDescent="0.35">
      <c r="A3127" s="1">
        <v>470516</v>
      </c>
      <c r="B3127" s="1" t="s">
        <v>2360</v>
      </c>
      <c r="C3127" s="1">
        <v>107651207</v>
      </c>
      <c r="D3127" s="1">
        <v>516</v>
      </c>
      <c r="E3127" s="1" t="s">
        <v>48</v>
      </c>
      <c r="F3127" s="1" t="s">
        <v>48</v>
      </c>
      <c r="G3127" s="1" t="s">
        <v>48</v>
      </c>
      <c r="H3127" s="1" t="s">
        <v>48</v>
      </c>
      <c r="S3127" s="1">
        <v>47</v>
      </c>
      <c r="T3127" s="1">
        <v>2</v>
      </c>
      <c r="U3127" s="1">
        <v>0</v>
      </c>
      <c r="V3127" s="1">
        <v>0</v>
      </c>
    </row>
    <row r="3128" spans="1:24" x14ac:dyDescent="0.35">
      <c r="A3128" s="1">
        <v>290118</v>
      </c>
      <c r="B3128" s="1" t="s">
        <v>2341</v>
      </c>
      <c r="C3128" s="1">
        <v>107651603</v>
      </c>
      <c r="D3128" s="1">
        <v>118</v>
      </c>
      <c r="E3128" s="1" t="s">
        <v>2520</v>
      </c>
      <c r="F3128" s="1" t="s">
        <v>304</v>
      </c>
      <c r="G3128" s="1" t="s">
        <v>576</v>
      </c>
      <c r="H3128" s="1" t="s">
        <v>916</v>
      </c>
      <c r="I3128" s="1">
        <v>1591743.58</v>
      </c>
      <c r="J3128" s="1">
        <v>57320.07</v>
      </c>
      <c r="K3128" s="1">
        <v>392930</v>
      </c>
      <c r="L3128" s="1">
        <v>11079149</v>
      </c>
      <c r="S3128" s="1">
        <v>29</v>
      </c>
      <c r="T3128" s="1">
        <v>1</v>
      </c>
      <c r="U3128" s="1">
        <v>13121143</v>
      </c>
      <c r="V3128" s="1">
        <v>0</v>
      </c>
    </row>
    <row r="3129" spans="1:24" x14ac:dyDescent="0.35">
      <c r="A3129" s="1">
        <v>300118</v>
      </c>
      <c r="B3129" s="1" t="s">
        <v>2343</v>
      </c>
      <c r="C3129" s="1">
        <v>107651603</v>
      </c>
      <c r="D3129" s="1">
        <v>118</v>
      </c>
      <c r="E3129" s="1" t="s">
        <v>2520</v>
      </c>
      <c r="F3129" s="1" t="s">
        <v>304</v>
      </c>
      <c r="G3129" s="1" t="s">
        <v>576</v>
      </c>
      <c r="H3129" s="1" t="s">
        <v>916</v>
      </c>
      <c r="I3129" s="1">
        <v>1625547.82</v>
      </c>
      <c r="J3129" s="1">
        <v>51156.93</v>
      </c>
      <c r="K3129" s="1">
        <v>392930</v>
      </c>
      <c r="L3129" s="1">
        <v>11292227</v>
      </c>
      <c r="M3129" s="1">
        <v>0.21307800710201263</v>
      </c>
      <c r="N3129" s="1">
        <v>1.9232343435287476</v>
      </c>
      <c r="O3129" s="1">
        <v>3.3804241567850113E-2</v>
      </c>
      <c r="P3129" s="1">
        <v>2.1237239837646484</v>
      </c>
      <c r="Q3129" s="1">
        <v>0</v>
      </c>
      <c r="R3129" s="1">
        <v>-6.1631398275494576E-3</v>
      </c>
      <c r="S3129" s="1">
        <v>30</v>
      </c>
      <c r="T3129" s="1">
        <v>1</v>
      </c>
      <c r="U3129" s="1">
        <v>13361862</v>
      </c>
      <c r="V3129" s="1">
        <v>0.24071910977363586</v>
      </c>
      <c r="W3129" s="1">
        <v>1.8345886468887329</v>
      </c>
      <c r="X3129" s="1">
        <v>1.8345886468887329</v>
      </c>
    </row>
    <row r="3130" spans="1:24" x14ac:dyDescent="0.35">
      <c r="A3130" s="1">
        <v>310118</v>
      </c>
      <c r="B3130" s="1" t="s">
        <v>2344</v>
      </c>
      <c r="C3130" s="1">
        <v>107651603</v>
      </c>
      <c r="D3130" s="1">
        <v>118</v>
      </c>
      <c r="E3130" s="1" t="s">
        <v>2520</v>
      </c>
      <c r="F3130" s="1" t="s">
        <v>304</v>
      </c>
      <c r="G3130" s="1" t="s">
        <v>576</v>
      </c>
      <c r="H3130" s="1" t="s">
        <v>916</v>
      </c>
      <c r="I3130" s="1">
        <v>1689801.52</v>
      </c>
      <c r="J3130" s="1">
        <v>51573.18</v>
      </c>
      <c r="K3130" s="1">
        <v>392930</v>
      </c>
      <c r="L3130" s="1">
        <v>11365789</v>
      </c>
      <c r="M3130" s="1">
        <v>7.3562003672122955E-2</v>
      </c>
      <c r="N3130" s="1">
        <v>0.65143924951553345</v>
      </c>
      <c r="O3130" s="1">
        <v>6.4253702759742737E-2</v>
      </c>
      <c r="P3130" s="1">
        <v>3.9527413845062256</v>
      </c>
      <c r="Q3130" s="1">
        <v>0</v>
      </c>
      <c r="R3130" s="1">
        <v>4.162499972153455E-4</v>
      </c>
      <c r="S3130" s="1">
        <v>31</v>
      </c>
      <c r="T3130" s="1">
        <v>1</v>
      </c>
      <c r="U3130" s="1">
        <v>13500094</v>
      </c>
      <c r="V3130" s="1">
        <v>0.13823196291923523</v>
      </c>
      <c r="W3130" s="1">
        <v>1.0345264673233032</v>
      </c>
      <c r="X3130" s="1">
        <v>1.0345264673233032</v>
      </c>
    </row>
    <row r="3131" spans="1:24" x14ac:dyDescent="0.35">
      <c r="A3131" s="1">
        <v>320118</v>
      </c>
      <c r="B3131" s="1" t="s">
        <v>2345</v>
      </c>
      <c r="C3131" s="1">
        <v>107651603</v>
      </c>
      <c r="D3131" s="1">
        <v>118</v>
      </c>
      <c r="E3131" s="1" t="s">
        <v>2520</v>
      </c>
      <c r="F3131" s="1" t="s">
        <v>304</v>
      </c>
      <c r="G3131" s="1" t="s">
        <v>576</v>
      </c>
      <c r="H3131" s="1" t="s">
        <v>916</v>
      </c>
      <c r="I3131" s="1">
        <v>1701321.8</v>
      </c>
      <c r="J3131" s="1">
        <v>63778.879999999997</v>
      </c>
      <c r="K3131" s="1">
        <v>392930</v>
      </c>
      <c r="L3131" s="1">
        <v>11382291</v>
      </c>
      <c r="M3131" s="1">
        <v>1.6502000391483307E-2</v>
      </c>
      <c r="N3131" s="1">
        <v>0.14519008994102478</v>
      </c>
      <c r="O3131" s="1">
        <v>1.1520279571413994E-2</v>
      </c>
      <c r="P3131" s="1">
        <v>0.68175345659255981</v>
      </c>
      <c r="Q3131" s="1">
        <v>0</v>
      </c>
      <c r="R3131" s="1">
        <v>1.2205700390040874E-2</v>
      </c>
      <c r="S3131" s="1">
        <v>32</v>
      </c>
      <c r="T3131" s="1">
        <v>1</v>
      </c>
      <c r="U3131" s="1">
        <v>13540322</v>
      </c>
      <c r="V3131" s="1">
        <v>4.0227979421615601E-2</v>
      </c>
      <c r="W3131" s="1">
        <v>0.29798310995101929</v>
      </c>
      <c r="X3131" s="1">
        <v>0.29798310995101929</v>
      </c>
    </row>
    <row r="3132" spans="1:24" x14ac:dyDescent="0.35">
      <c r="A3132" s="1">
        <v>330118</v>
      </c>
      <c r="B3132" s="1" t="s">
        <v>2346</v>
      </c>
      <c r="C3132" s="1">
        <v>107651603</v>
      </c>
      <c r="D3132" s="1">
        <v>118</v>
      </c>
      <c r="E3132" s="1" t="s">
        <v>2520</v>
      </c>
      <c r="F3132" s="1" t="s">
        <v>304</v>
      </c>
      <c r="G3132" s="1" t="s">
        <v>576</v>
      </c>
      <c r="H3132" s="1" t="s">
        <v>916</v>
      </c>
      <c r="I3132" s="1">
        <v>1723086.06</v>
      </c>
      <c r="J3132" s="1">
        <v>66401.73</v>
      </c>
      <c r="K3132" s="1">
        <v>392930</v>
      </c>
      <c r="L3132" s="1">
        <v>11530164</v>
      </c>
      <c r="M3132" s="1">
        <v>0.14787299931049347</v>
      </c>
      <c r="N3132" s="1">
        <v>1.299149751663208</v>
      </c>
      <c r="O3132" s="1">
        <v>2.1764259785413742E-2</v>
      </c>
      <c r="P3132" s="1">
        <v>1.2792559862136841</v>
      </c>
      <c r="Q3132" s="1">
        <v>0</v>
      </c>
      <c r="R3132" s="1">
        <v>2.6228500064462423E-3</v>
      </c>
      <c r="S3132" s="1">
        <v>33</v>
      </c>
      <c r="T3132" s="1">
        <v>1</v>
      </c>
      <c r="U3132" s="1">
        <v>13712582</v>
      </c>
      <c r="V3132" s="1">
        <v>0.1722601056098938</v>
      </c>
      <c r="W3132" s="1">
        <v>1.2722002267837524</v>
      </c>
      <c r="X3132" s="1">
        <v>1.2722002267837524</v>
      </c>
    </row>
    <row r="3133" spans="1:24" x14ac:dyDescent="0.35">
      <c r="A3133" s="1">
        <v>340118</v>
      </c>
      <c r="B3133" s="1" t="s">
        <v>2347</v>
      </c>
      <c r="C3133" s="1">
        <v>107651603</v>
      </c>
      <c r="D3133" s="1">
        <v>118</v>
      </c>
      <c r="E3133" s="1" t="s">
        <v>2520</v>
      </c>
      <c r="F3133" s="1" t="s">
        <v>304</v>
      </c>
      <c r="G3133" s="1" t="s">
        <v>576</v>
      </c>
      <c r="H3133" s="1" t="s">
        <v>916</v>
      </c>
      <c r="I3133" s="1">
        <v>1747116.3</v>
      </c>
      <c r="J3133" s="1">
        <v>72983.14</v>
      </c>
      <c r="K3133" s="1">
        <v>392930</v>
      </c>
      <c r="L3133" s="1">
        <v>11530157</v>
      </c>
      <c r="M3133" s="1">
        <v>-7.0000000960135367E-6</v>
      </c>
      <c r="N3133" s="1">
        <v>-6.0710324760293588E-5</v>
      </c>
      <c r="O3133" s="1">
        <v>2.4030240252614021E-2</v>
      </c>
      <c r="P3133" s="1">
        <v>1.3946048021316528</v>
      </c>
      <c r="Q3133" s="1">
        <v>0</v>
      </c>
      <c r="R3133" s="1">
        <v>6.5814098343253136E-3</v>
      </c>
      <c r="S3133" s="1">
        <v>34</v>
      </c>
      <c r="T3133" s="1">
        <v>1</v>
      </c>
      <c r="U3133" s="1">
        <v>13743186</v>
      </c>
      <c r="V3133" s="1">
        <v>3.060464933514595E-2</v>
      </c>
      <c r="W3133" s="1">
        <v>0.22318188846111298</v>
      </c>
      <c r="X3133" s="1">
        <v>0.22318188846111298</v>
      </c>
    </row>
    <row r="3134" spans="1:24" x14ac:dyDescent="0.35">
      <c r="A3134" s="1">
        <v>350118</v>
      </c>
      <c r="B3134" s="1" t="s">
        <v>2348</v>
      </c>
      <c r="C3134" s="1">
        <v>107651603</v>
      </c>
      <c r="D3134" s="1">
        <v>118</v>
      </c>
      <c r="E3134" s="1" t="s">
        <v>2520</v>
      </c>
      <c r="F3134" s="1" t="s">
        <v>304</v>
      </c>
      <c r="G3134" s="1" t="s">
        <v>576</v>
      </c>
      <c r="H3134" s="1" t="s">
        <v>916</v>
      </c>
      <c r="I3134" s="1">
        <v>1828292.72</v>
      </c>
      <c r="J3134" s="1">
        <v>95205</v>
      </c>
      <c r="K3134" s="1">
        <v>392930</v>
      </c>
      <c r="L3134" s="1">
        <v>11584557</v>
      </c>
      <c r="M3134" s="1">
        <v>5.4400000721216202E-2</v>
      </c>
      <c r="N3134" s="1">
        <v>0.47180622816085815</v>
      </c>
      <c r="O3134" s="1">
        <v>8.1176422536373138E-2</v>
      </c>
      <c r="P3134" s="1">
        <v>4.6463088989257813</v>
      </c>
      <c r="Q3134" s="1">
        <v>0</v>
      </c>
      <c r="R3134" s="1">
        <v>2.222185954451561E-2</v>
      </c>
      <c r="S3134" s="1">
        <v>35</v>
      </c>
      <c r="T3134" s="1">
        <v>1</v>
      </c>
      <c r="U3134" s="1">
        <v>13900985</v>
      </c>
      <c r="V3134" s="1">
        <v>0.15779827535152435</v>
      </c>
      <c r="W3134" s="1">
        <v>1.148198127746582</v>
      </c>
      <c r="X3134" s="1">
        <v>1.148198127746582</v>
      </c>
    </row>
    <row r="3135" spans="1:24" x14ac:dyDescent="0.35">
      <c r="A3135" s="1">
        <v>360118</v>
      </c>
      <c r="B3135" s="1" t="s">
        <v>2349</v>
      </c>
      <c r="C3135" s="1">
        <v>107651603</v>
      </c>
      <c r="D3135" s="1">
        <v>118</v>
      </c>
      <c r="E3135" s="1" t="s">
        <v>2520</v>
      </c>
      <c r="F3135" s="1" t="s">
        <v>304</v>
      </c>
      <c r="G3135" s="1" t="s">
        <v>576</v>
      </c>
      <c r="H3135" s="1" t="s">
        <v>916</v>
      </c>
      <c r="I3135" s="1">
        <v>1964142.38</v>
      </c>
      <c r="J3135" s="1">
        <v>93495.54</v>
      </c>
      <c r="K3135" s="1">
        <v>392930</v>
      </c>
      <c r="L3135" s="1">
        <v>12041500</v>
      </c>
      <c r="M3135" s="1">
        <v>0.45694300532341003</v>
      </c>
      <c r="N3135" s="1">
        <v>3.9444148540496826</v>
      </c>
      <c r="O3135" s="1">
        <v>0.13584965467453003</v>
      </c>
      <c r="P3135" s="1">
        <v>7.4304108619689941</v>
      </c>
      <c r="Q3135" s="1">
        <v>0</v>
      </c>
      <c r="R3135" s="1">
        <v>-1.7094600480049849E-3</v>
      </c>
      <c r="S3135" s="1">
        <v>36</v>
      </c>
      <c r="T3135" s="1">
        <v>1</v>
      </c>
      <c r="U3135" s="1">
        <v>14492068</v>
      </c>
      <c r="V3135" s="1">
        <v>0.59108316898345947</v>
      </c>
      <c r="W3135" s="1">
        <v>4.2520942687988281</v>
      </c>
      <c r="X3135" s="1">
        <v>4.2520942687988281</v>
      </c>
    </row>
    <row r="3136" spans="1:24" x14ac:dyDescent="0.35">
      <c r="A3136" s="1">
        <v>370118</v>
      </c>
      <c r="B3136" s="1" t="s">
        <v>2350</v>
      </c>
      <c r="C3136" s="1">
        <v>107651603</v>
      </c>
      <c r="D3136" s="1">
        <v>118</v>
      </c>
      <c r="E3136" s="1" t="s">
        <v>2520</v>
      </c>
      <c r="F3136" s="1" t="s">
        <v>304</v>
      </c>
      <c r="G3136" s="1" t="s">
        <v>576</v>
      </c>
      <c r="H3136" s="1" t="s">
        <v>916</v>
      </c>
      <c r="I3136" s="1">
        <v>2029822.24</v>
      </c>
      <c r="J3136" s="1">
        <v>126055.41</v>
      </c>
      <c r="K3136" s="1">
        <v>392930</v>
      </c>
      <c r="L3136" s="1">
        <v>12831488</v>
      </c>
      <c r="M3136" s="1">
        <v>0.78998798131942749</v>
      </c>
      <c r="N3136" s="1">
        <v>6.5605449676513672</v>
      </c>
      <c r="O3136" s="1">
        <v>6.5679863095283508E-2</v>
      </c>
      <c r="P3136" s="1">
        <v>3.3439459800720215</v>
      </c>
      <c r="Q3136" s="1">
        <v>0</v>
      </c>
      <c r="R3136" s="1">
        <v>3.2559871673583984E-2</v>
      </c>
      <c r="S3136" s="1">
        <v>37</v>
      </c>
      <c r="T3136" s="1">
        <v>1</v>
      </c>
      <c r="U3136" s="1">
        <v>15380296</v>
      </c>
      <c r="V3136" s="1">
        <v>0.88822770118713379</v>
      </c>
      <c r="W3136" s="1">
        <v>6.1290631294250488</v>
      </c>
      <c r="X3136" s="1">
        <v>6.1290631294250488</v>
      </c>
    </row>
    <row r="3137" spans="1:24" x14ac:dyDescent="0.35">
      <c r="A3137" s="1">
        <v>380118</v>
      </c>
      <c r="B3137" s="1" t="s">
        <v>2351</v>
      </c>
      <c r="C3137" s="1">
        <v>107651603</v>
      </c>
      <c r="D3137" s="1">
        <v>118</v>
      </c>
      <c r="E3137" s="1" t="s">
        <v>2520</v>
      </c>
      <c r="F3137" s="1" t="s">
        <v>304</v>
      </c>
      <c r="G3137" s="1" t="s">
        <v>576</v>
      </c>
      <c r="H3137" s="1" t="s">
        <v>916</v>
      </c>
      <c r="I3137" s="1">
        <v>2071696</v>
      </c>
      <c r="J3137" s="1">
        <v>141279</v>
      </c>
      <c r="K3137" s="1">
        <v>992569</v>
      </c>
      <c r="L3137" s="1">
        <v>13011625</v>
      </c>
      <c r="M3137" s="1">
        <v>0.18013699352741241</v>
      </c>
      <c r="N3137" s="1">
        <v>1.4038667678833008</v>
      </c>
      <c r="O3137" s="1">
        <v>4.1873760521411896E-2</v>
      </c>
      <c r="P3137" s="1">
        <v>2.0629274845123291</v>
      </c>
      <c r="Q3137" s="1">
        <v>0.59963899850845337</v>
      </c>
      <c r="R3137" s="1">
        <v>1.5223589725792408E-2</v>
      </c>
      <c r="S3137" s="1">
        <v>38</v>
      </c>
      <c r="T3137" s="1">
        <v>1</v>
      </c>
      <c r="U3137" s="1">
        <v>16217169</v>
      </c>
      <c r="V3137" s="1">
        <v>0.83687329292297363</v>
      </c>
      <c r="W3137" s="1">
        <v>5.4412021636962891</v>
      </c>
      <c r="X3137" s="1">
        <v>5.4412021636962891</v>
      </c>
    </row>
    <row r="3138" spans="1:24" x14ac:dyDescent="0.35">
      <c r="A3138" s="1">
        <v>390118</v>
      </c>
      <c r="B3138" s="1" t="s">
        <v>2352</v>
      </c>
      <c r="C3138" s="1">
        <v>107651603</v>
      </c>
      <c r="D3138" s="1">
        <v>118</v>
      </c>
      <c r="E3138" s="1" t="s">
        <v>2520</v>
      </c>
      <c r="F3138" s="1" t="s">
        <v>304</v>
      </c>
      <c r="G3138" s="1" t="s">
        <v>576</v>
      </c>
      <c r="H3138" s="1" t="s">
        <v>916</v>
      </c>
      <c r="I3138" s="1">
        <v>2087209</v>
      </c>
      <c r="J3138" s="1">
        <v>149776</v>
      </c>
      <c r="K3138" s="1">
        <v>1591895.25</v>
      </c>
      <c r="L3138" s="1">
        <v>13089372</v>
      </c>
      <c r="M3138" s="1">
        <v>7.7747002243995667E-2</v>
      </c>
      <c r="N3138" s="1">
        <v>0.59751951694488525</v>
      </c>
      <c r="O3138" s="1">
        <v>1.5513000078499317E-2</v>
      </c>
      <c r="P3138" s="1">
        <v>0.74880677461624146</v>
      </c>
      <c r="Q3138" s="1">
        <v>0.59932625293731689</v>
      </c>
      <c r="R3138" s="1">
        <v>8.4969997406005859E-3</v>
      </c>
      <c r="S3138" s="1">
        <v>39</v>
      </c>
      <c r="T3138" s="1">
        <v>1</v>
      </c>
      <c r="U3138" s="1">
        <v>16918252</v>
      </c>
      <c r="V3138" s="1">
        <v>0.70108324289321899</v>
      </c>
      <c r="W3138" s="1">
        <v>4.3230910301208496</v>
      </c>
      <c r="X3138" s="1">
        <v>4.3230910301208496</v>
      </c>
    </row>
    <row r="3139" spans="1:24" x14ac:dyDescent="0.35">
      <c r="A3139" s="1">
        <v>400118</v>
      </c>
      <c r="B3139" s="1" t="s">
        <v>2353</v>
      </c>
      <c r="C3139" s="1">
        <v>107651603</v>
      </c>
      <c r="D3139" s="1">
        <v>118</v>
      </c>
      <c r="E3139" s="1" t="s">
        <v>2520</v>
      </c>
      <c r="F3139" s="1" t="s">
        <v>304</v>
      </c>
      <c r="G3139" s="1" t="s">
        <v>576</v>
      </c>
      <c r="H3139" s="1" t="s">
        <v>916</v>
      </c>
      <c r="S3139" s="1">
        <v>40</v>
      </c>
      <c r="T3139" s="1">
        <v>1</v>
      </c>
      <c r="U3139" s="1">
        <v>0</v>
      </c>
      <c r="V3139" s="1">
        <v>0</v>
      </c>
      <c r="W3139" s="1">
        <v>-100</v>
      </c>
      <c r="X3139" s="1">
        <v>-100</v>
      </c>
    </row>
    <row r="3140" spans="1:24" x14ac:dyDescent="0.35">
      <c r="A3140" s="1">
        <v>410118</v>
      </c>
      <c r="B3140" s="1" t="s">
        <v>2354</v>
      </c>
      <c r="C3140" s="1">
        <v>107651603</v>
      </c>
      <c r="D3140" s="1">
        <v>118</v>
      </c>
      <c r="E3140" s="1" t="s">
        <v>2520</v>
      </c>
      <c r="F3140" s="1" t="s">
        <v>304</v>
      </c>
      <c r="G3140" s="1" t="s">
        <v>576</v>
      </c>
      <c r="H3140" s="1" t="s">
        <v>916</v>
      </c>
      <c r="S3140" s="1">
        <v>41</v>
      </c>
      <c r="T3140" s="1">
        <v>1</v>
      </c>
      <c r="U3140" s="1">
        <v>0</v>
      </c>
      <c r="V3140" s="1">
        <v>0</v>
      </c>
    </row>
    <row r="3141" spans="1:24" x14ac:dyDescent="0.35">
      <c r="A3141" s="1">
        <v>420118</v>
      </c>
      <c r="B3141" s="1" t="s">
        <v>2355</v>
      </c>
      <c r="C3141" s="1">
        <v>107651603</v>
      </c>
      <c r="D3141" s="1">
        <v>118</v>
      </c>
      <c r="E3141" s="1" t="s">
        <v>2520</v>
      </c>
      <c r="F3141" s="1" t="s">
        <v>304</v>
      </c>
      <c r="G3141" s="1" t="s">
        <v>576</v>
      </c>
      <c r="H3141" s="1" t="s">
        <v>916</v>
      </c>
      <c r="S3141" s="1">
        <v>42</v>
      </c>
      <c r="T3141" s="1">
        <v>1</v>
      </c>
      <c r="U3141" s="1">
        <v>0</v>
      </c>
      <c r="V3141" s="1">
        <v>0</v>
      </c>
    </row>
    <row r="3142" spans="1:24" x14ac:dyDescent="0.35">
      <c r="A3142" s="1">
        <v>430118</v>
      </c>
      <c r="B3142" s="1" t="s">
        <v>2356</v>
      </c>
      <c r="C3142" s="1">
        <v>107651603</v>
      </c>
      <c r="D3142" s="1">
        <v>118</v>
      </c>
      <c r="E3142" s="1" t="s">
        <v>2520</v>
      </c>
      <c r="F3142" s="1" t="s">
        <v>304</v>
      </c>
      <c r="G3142" s="1" t="s">
        <v>576</v>
      </c>
      <c r="H3142" s="1" t="s">
        <v>916</v>
      </c>
      <c r="S3142" s="1">
        <v>43</v>
      </c>
      <c r="T3142" s="1">
        <v>1</v>
      </c>
      <c r="U3142" s="1">
        <v>0</v>
      </c>
      <c r="V3142" s="1">
        <v>0</v>
      </c>
    </row>
    <row r="3143" spans="1:24" x14ac:dyDescent="0.35">
      <c r="A3143" s="1">
        <v>440118</v>
      </c>
      <c r="B3143" s="1" t="s">
        <v>2357</v>
      </c>
      <c r="C3143" s="1">
        <v>107651603</v>
      </c>
      <c r="D3143" s="1">
        <v>118</v>
      </c>
      <c r="E3143" s="1" t="s">
        <v>2520</v>
      </c>
      <c r="F3143" s="1" t="s">
        <v>304</v>
      </c>
      <c r="G3143" s="1" t="s">
        <v>576</v>
      </c>
      <c r="H3143" s="1" t="s">
        <v>916</v>
      </c>
      <c r="S3143" s="1">
        <v>44</v>
      </c>
      <c r="T3143" s="1">
        <v>1</v>
      </c>
      <c r="U3143" s="1">
        <v>0</v>
      </c>
      <c r="V3143" s="1">
        <v>0</v>
      </c>
    </row>
    <row r="3144" spans="1:24" x14ac:dyDescent="0.35">
      <c r="A3144" s="1">
        <v>450118</v>
      </c>
      <c r="B3144" s="1" t="s">
        <v>2358</v>
      </c>
      <c r="C3144" s="1">
        <v>107651603</v>
      </c>
      <c r="D3144" s="1">
        <v>118</v>
      </c>
      <c r="E3144" s="1" t="s">
        <v>2520</v>
      </c>
      <c r="F3144" s="1" t="s">
        <v>304</v>
      </c>
      <c r="G3144" s="1" t="s">
        <v>576</v>
      </c>
      <c r="H3144" s="1" t="s">
        <v>916</v>
      </c>
      <c r="S3144" s="1">
        <v>45</v>
      </c>
      <c r="T3144" s="1">
        <v>1</v>
      </c>
      <c r="U3144" s="1">
        <v>0</v>
      </c>
      <c r="V3144" s="1">
        <v>0</v>
      </c>
    </row>
    <row r="3145" spans="1:24" x14ac:dyDescent="0.35">
      <c r="A3145" s="1">
        <v>460118</v>
      </c>
      <c r="B3145" s="1" t="s">
        <v>2359</v>
      </c>
      <c r="C3145" s="1">
        <v>107651603</v>
      </c>
      <c r="D3145" s="1">
        <v>118</v>
      </c>
      <c r="E3145" s="1" t="s">
        <v>2520</v>
      </c>
      <c r="F3145" s="1" t="s">
        <v>304</v>
      </c>
      <c r="G3145" s="1" t="s">
        <v>576</v>
      </c>
      <c r="H3145" s="1" t="s">
        <v>916</v>
      </c>
      <c r="S3145" s="1">
        <v>46</v>
      </c>
      <c r="T3145" s="1">
        <v>1</v>
      </c>
      <c r="U3145" s="1">
        <v>0</v>
      </c>
      <c r="V3145" s="1">
        <v>0</v>
      </c>
    </row>
    <row r="3146" spans="1:24" x14ac:dyDescent="0.35">
      <c r="A3146" s="1">
        <v>470118</v>
      </c>
      <c r="B3146" s="1" t="s">
        <v>2360</v>
      </c>
      <c r="C3146" s="1">
        <v>107651603</v>
      </c>
      <c r="D3146" s="1">
        <v>118</v>
      </c>
      <c r="E3146" s="1" t="s">
        <v>2520</v>
      </c>
      <c r="F3146" s="1" t="s">
        <v>304</v>
      </c>
      <c r="G3146" s="1" t="s">
        <v>576</v>
      </c>
      <c r="H3146" s="1" t="s">
        <v>916</v>
      </c>
      <c r="S3146" s="1">
        <v>47</v>
      </c>
      <c r="T3146" s="1">
        <v>1</v>
      </c>
      <c r="U3146" s="1">
        <v>0</v>
      </c>
      <c r="V3146" s="1">
        <v>0</v>
      </c>
    </row>
    <row r="3147" spans="1:24" x14ac:dyDescent="0.35">
      <c r="A3147" s="1">
        <v>480118</v>
      </c>
      <c r="B3147" s="1" t="s">
        <v>2361</v>
      </c>
      <c r="C3147" s="1">
        <v>107651603</v>
      </c>
      <c r="D3147" s="1">
        <v>118</v>
      </c>
      <c r="E3147" s="1" t="s">
        <v>2520</v>
      </c>
      <c r="F3147" s="1" t="s">
        <v>304</v>
      </c>
      <c r="G3147" s="1" t="s">
        <v>576</v>
      </c>
      <c r="H3147" s="1" t="s">
        <v>916</v>
      </c>
      <c r="S3147" s="1">
        <v>48</v>
      </c>
      <c r="T3147" s="1">
        <v>1</v>
      </c>
      <c r="U3147" s="1">
        <v>0</v>
      </c>
      <c r="V3147" s="1">
        <v>0</v>
      </c>
    </row>
    <row r="3148" spans="1:24" x14ac:dyDescent="0.35">
      <c r="A3148" s="1">
        <v>250527</v>
      </c>
      <c r="B3148" s="1" t="s">
        <v>2364</v>
      </c>
      <c r="C3148" s="1">
        <v>107652207</v>
      </c>
      <c r="D3148" s="1">
        <v>527</v>
      </c>
      <c r="E3148" s="1" t="s">
        <v>48</v>
      </c>
      <c r="F3148" s="1" t="s">
        <v>48</v>
      </c>
      <c r="G3148" s="1" t="s">
        <v>48</v>
      </c>
      <c r="H3148" s="1" t="s">
        <v>48</v>
      </c>
      <c r="S3148" s="1">
        <v>25</v>
      </c>
      <c r="T3148" s="1">
        <v>2</v>
      </c>
      <c r="U3148" s="1">
        <v>0</v>
      </c>
      <c r="V3148" s="1">
        <v>0</v>
      </c>
    </row>
    <row r="3149" spans="1:24" x14ac:dyDescent="0.35">
      <c r="A3149" s="1">
        <v>260527</v>
      </c>
      <c r="B3149" s="1" t="s">
        <v>2365</v>
      </c>
      <c r="C3149" s="1">
        <v>107652207</v>
      </c>
      <c r="D3149" s="1">
        <v>527</v>
      </c>
      <c r="E3149" s="1" t="s">
        <v>48</v>
      </c>
      <c r="F3149" s="1" t="s">
        <v>48</v>
      </c>
      <c r="G3149" s="1" t="s">
        <v>48</v>
      </c>
      <c r="H3149" s="1" t="s">
        <v>48</v>
      </c>
      <c r="S3149" s="1">
        <v>26</v>
      </c>
      <c r="T3149" s="1">
        <v>2</v>
      </c>
      <c r="U3149" s="1">
        <v>0</v>
      </c>
      <c r="V3149" s="1">
        <v>0</v>
      </c>
    </row>
    <row r="3150" spans="1:24" x14ac:dyDescent="0.35">
      <c r="A3150" s="1">
        <v>270527</v>
      </c>
      <c r="B3150" s="1" t="s">
        <v>2366</v>
      </c>
      <c r="C3150" s="1">
        <v>107652207</v>
      </c>
      <c r="D3150" s="1">
        <v>527</v>
      </c>
      <c r="E3150" s="1" t="s">
        <v>48</v>
      </c>
      <c r="F3150" s="1" t="s">
        <v>48</v>
      </c>
      <c r="G3150" s="1" t="s">
        <v>48</v>
      </c>
      <c r="H3150" s="1" t="s">
        <v>48</v>
      </c>
      <c r="S3150" s="1">
        <v>27</v>
      </c>
      <c r="T3150" s="1">
        <v>2</v>
      </c>
      <c r="U3150" s="1">
        <v>0</v>
      </c>
      <c r="V3150" s="1">
        <v>0</v>
      </c>
    </row>
    <row r="3151" spans="1:24" x14ac:dyDescent="0.35">
      <c r="A3151" s="1">
        <v>280527</v>
      </c>
      <c r="B3151" s="1" t="s">
        <v>2367</v>
      </c>
      <c r="C3151" s="1">
        <v>107652207</v>
      </c>
      <c r="D3151" s="1">
        <v>527</v>
      </c>
      <c r="E3151" s="1" t="s">
        <v>48</v>
      </c>
      <c r="F3151" s="1" t="s">
        <v>48</v>
      </c>
      <c r="G3151" s="1" t="s">
        <v>48</v>
      </c>
      <c r="H3151" s="1" t="s">
        <v>48</v>
      </c>
      <c r="S3151" s="1">
        <v>28</v>
      </c>
      <c r="T3151" s="1">
        <v>2</v>
      </c>
      <c r="U3151" s="1">
        <v>0</v>
      </c>
      <c r="V3151" s="1">
        <v>0</v>
      </c>
    </row>
    <row r="3152" spans="1:24" x14ac:dyDescent="0.35">
      <c r="A3152" s="1">
        <v>290527</v>
      </c>
      <c r="B3152" s="1" t="s">
        <v>2341</v>
      </c>
      <c r="C3152" s="1">
        <v>107652207</v>
      </c>
      <c r="D3152" s="1">
        <v>527</v>
      </c>
      <c r="E3152" s="1" t="s">
        <v>2521</v>
      </c>
      <c r="F3152" s="1" t="s">
        <v>304</v>
      </c>
      <c r="G3152" s="1" t="s">
        <v>576</v>
      </c>
      <c r="H3152" s="1" t="s">
        <v>2369</v>
      </c>
      <c r="J3152" s="1">
        <v>405915</v>
      </c>
      <c r="S3152" s="1">
        <v>29</v>
      </c>
      <c r="T3152" s="1">
        <v>2</v>
      </c>
      <c r="U3152" s="1">
        <v>405915</v>
      </c>
      <c r="V3152" s="1">
        <v>0</v>
      </c>
    </row>
    <row r="3153" spans="1:24" x14ac:dyDescent="0.35">
      <c r="A3153" s="1">
        <v>300527</v>
      </c>
      <c r="B3153" s="1" t="s">
        <v>2343</v>
      </c>
      <c r="C3153" s="1">
        <v>107652207</v>
      </c>
      <c r="D3153" s="1">
        <v>527</v>
      </c>
      <c r="E3153" s="1" t="s">
        <v>2521</v>
      </c>
      <c r="F3153" s="1" t="s">
        <v>304</v>
      </c>
      <c r="G3153" s="1" t="s">
        <v>576</v>
      </c>
      <c r="H3153" s="1" t="s">
        <v>2369</v>
      </c>
      <c r="J3153" s="1">
        <v>346722.45</v>
      </c>
      <c r="R3153" s="1">
        <v>-5.919254943728447E-2</v>
      </c>
      <c r="S3153" s="1">
        <v>30</v>
      </c>
      <c r="T3153" s="1">
        <v>2</v>
      </c>
      <c r="U3153" s="1">
        <v>346722.4375</v>
      </c>
      <c r="V3153" s="1">
        <v>-5.919254943728447E-2</v>
      </c>
      <c r="W3153" s="1">
        <v>-14.582501411437988</v>
      </c>
      <c r="X3153" s="1">
        <v>-14.582501411437988</v>
      </c>
    </row>
    <row r="3154" spans="1:24" x14ac:dyDescent="0.35">
      <c r="A3154" s="1">
        <v>310527</v>
      </c>
      <c r="B3154" s="1" t="s">
        <v>2344</v>
      </c>
      <c r="C3154" s="1">
        <v>107652207</v>
      </c>
      <c r="D3154" s="1">
        <v>527</v>
      </c>
      <c r="E3154" s="1" t="s">
        <v>2521</v>
      </c>
      <c r="F3154" s="1" t="s">
        <v>304</v>
      </c>
      <c r="G3154" s="1" t="s">
        <v>576</v>
      </c>
      <c r="H3154" s="1" t="s">
        <v>2369</v>
      </c>
      <c r="J3154" s="1">
        <v>373303</v>
      </c>
      <c r="R3154" s="1">
        <v>2.6580549776554108E-2</v>
      </c>
      <c r="S3154" s="1">
        <v>31</v>
      </c>
      <c r="T3154" s="1">
        <v>2</v>
      </c>
      <c r="U3154" s="1">
        <v>373303</v>
      </c>
      <c r="V3154" s="1">
        <v>2.6580549776554108E-2</v>
      </c>
      <c r="W3154" s="1">
        <v>7.666236400604248</v>
      </c>
      <c r="X3154" s="1">
        <v>7.666236400604248</v>
      </c>
    </row>
    <row r="3155" spans="1:24" x14ac:dyDescent="0.35">
      <c r="A3155" s="1">
        <v>320527</v>
      </c>
      <c r="B3155" s="1" t="s">
        <v>2345</v>
      </c>
      <c r="C3155" s="1">
        <v>107652207</v>
      </c>
      <c r="D3155" s="1">
        <v>527</v>
      </c>
      <c r="E3155" s="1" t="s">
        <v>2521</v>
      </c>
      <c r="F3155" s="1" t="s">
        <v>304</v>
      </c>
      <c r="G3155" s="1" t="s">
        <v>576</v>
      </c>
      <c r="H3155" s="1" t="s">
        <v>2369</v>
      </c>
      <c r="J3155" s="1">
        <v>419039.35</v>
      </c>
      <c r="R3155" s="1">
        <v>4.5736350119113922E-2</v>
      </c>
      <c r="S3155" s="1">
        <v>32</v>
      </c>
      <c r="T3155" s="1">
        <v>2</v>
      </c>
      <c r="U3155" s="1">
        <v>419039.34375</v>
      </c>
      <c r="V3155" s="1">
        <v>4.5736350119113922E-2</v>
      </c>
      <c r="W3155" s="1">
        <v>12.251801490783691</v>
      </c>
      <c r="X3155" s="1">
        <v>12.251801490783691</v>
      </c>
    </row>
    <row r="3156" spans="1:24" x14ac:dyDescent="0.35">
      <c r="A3156" s="1">
        <v>330527</v>
      </c>
      <c r="B3156" s="1" t="s">
        <v>2346</v>
      </c>
      <c r="C3156" s="1">
        <v>107652207</v>
      </c>
      <c r="D3156" s="1">
        <v>527</v>
      </c>
      <c r="E3156" s="1" t="s">
        <v>2521</v>
      </c>
      <c r="F3156" s="1" t="s">
        <v>304</v>
      </c>
      <c r="G3156" s="1" t="s">
        <v>576</v>
      </c>
      <c r="H3156" s="1" t="s">
        <v>2369</v>
      </c>
      <c r="J3156" s="1">
        <v>505318.64</v>
      </c>
      <c r="R3156" s="1">
        <v>8.6279287934303284E-2</v>
      </c>
      <c r="S3156" s="1">
        <v>33</v>
      </c>
      <c r="T3156" s="1">
        <v>2</v>
      </c>
      <c r="U3156" s="1">
        <v>505318.625</v>
      </c>
      <c r="V3156" s="1">
        <v>8.6279287934303284E-2</v>
      </c>
      <c r="W3156" s="1">
        <v>20.589780807495117</v>
      </c>
      <c r="X3156" s="1">
        <v>20.589780807495117</v>
      </c>
    </row>
    <row r="3157" spans="1:24" x14ac:dyDescent="0.35">
      <c r="A3157" s="1">
        <v>340527</v>
      </c>
      <c r="B3157" s="1" t="s">
        <v>2347</v>
      </c>
      <c r="C3157" s="1">
        <v>107652207</v>
      </c>
      <c r="D3157" s="1">
        <v>527</v>
      </c>
      <c r="E3157" s="1" t="s">
        <v>2521</v>
      </c>
      <c r="F3157" s="1" t="s">
        <v>304</v>
      </c>
      <c r="G3157" s="1" t="s">
        <v>576</v>
      </c>
      <c r="H3157" s="1" t="s">
        <v>2369</v>
      </c>
      <c r="J3157" s="1">
        <v>503024</v>
      </c>
      <c r="R3157" s="1">
        <v>-2.2946400567889214E-3</v>
      </c>
      <c r="S3157" s="1">
        <v>34</v>
      </c>
      <c r="T3157" s="1">
        <v>2</v>
      </c>
      <c r="U3157" s="1">
        <v>503024</v>
      </c>
      <c r="V3157" s="1">
        <v>-2.2946400567889214E-3</v>
      </c>
      <c r="W3157" s="1">
        <v>-0.45409467816352844</v>
      </c>
      <c r="X3157" s="1">
        <v>-0.45409467816352844</v>
      </c>
    </row>
    <row r="3158" spans="1:24" x14ac:dyDescent="0.35">
      <c r="A3158" s="1">
        <v>350527</v>
      </c>
      <c r="B3158" s="1" t="s">
        <v>2348</v>
      </c>
      <c r="C3158" s="1">
        <v>107652207</v>
      </c>
      <c r="D3158" s="1">
        <v>527</v>
      </c>
      <c r="E3158" s="1" t="s">
        <v>2521</v>
      </c>
      <c r="F3158" s="1" t="s">
        <v>304</v>
      </c>
      <c r="G3158" s="1" t="s">
        <v>576</v>
      </c>
      <c r="H3158" s="1" t="s">
        <v>2369</v>
      </c>
      <c r="J3158" s="1">
        <v>474162.08</v>
      </c>
      <c r="R3158" s="1">
        <v>-2.8861919417977333E-2</v>
      </c>
      <c r="S3158" s="1">
        <v>35</v>
      </c>
      <c r="T3158" s="1">
        <v>2</v>
      </c>
      <c r="U3158" s="1">
        <v>474162.09375</v>
      </c>
      <c r="V3158" s="1">
        <v>-2.8861919417977333E-2</v>
      </c>
      <c r="W3158" s="1">
        <v>-5.7376799583435059</v>
      </c>
      <c r="X3158" s="1">
        <v>-5.7376799583435059</v>
      </c>
    </row>
    <row r="3159" spans="1:24" x14ac:dyDescent="0.35">
      <c r="A3159" s="1">
        <v>360527</v>
      </c>
      <c r="B3159" s="1" t="s">
        <v>2349</v>
      </c>
      <c r="C3159" s="1">
        <v>107652207</v>
      </c>
      <c r="D3159" s="1">
        <v>527</v>
      </c>
      <c r="E3159" s="1" t="s">
        <v>2521</v>
      </c>
      <c r="F3159" s="1" t="s">
        <v>304</v>
      </c>
      <c r="G3159" s="1" t="s">
        <v>576</v>
      </c>
      <c r="H3159" s="1" t="s">
        <v>2369</v>
      </c>
      <c r="J3159" s="1">
        <v>529718.82999999996</v>
      </c>
      <c r="R3159" s="1">
        <v>5.5556751787662506E-2</v>
      </c>
      <c r="S3159" s="1">
        <v>36</v>
      </c>
      <c r="T3159" s="1">
        <v>2</v>
      </c>
      <c r="U3159" s="1">
        <v>529718.8125</v>
      </c>
      <c r="V3159" s="1">
        <v>5.5556751787662506E-2</v>
      </c>
      <c r="W3159" s="1">
        <v>11.716819763183594</v>
      </c>
      <c r="X3159" s="1">
        <v>11.716819763183594</v>
      </c>
    </row>
    <row r="3160" spans="1:24" x14ac:dyDescent="0.35">
      <c r="A3160" s="1">
        <v>370527</v>
      </c>
      <c r="B3160" s="1" t="s">
        <v>2350</v>
      </c>
      <c r="C3160" s="1">
        <v>107652207</v>
      </c>
      <c r="D3160" s="1">
        <v>527</v>
      </c>
      <c r="E3160" s="1" t="s">
        <v>2521</v>
      </c>
      <c r="F3160" s="1" t="s">
        <v>304</v>
      </c>
      <c r="G3160" s="1" t="s">
        <v>576</v>
      </c>
      <c r="H3160" s="1" t="s">
        <v>2369</v>
      </c>
      <c r="J3160" s="1">
        <v>658662.6</v>
      </c>
      <c r="R3160" s="1">
        <v>0.12894377112388611</v>
      </c>
      <c r="S3160" s="1">
        <v>37</v>
      </c>
      <c r="T3160" s="1">
        <v>2</v>
      </c>
      <c r="U3160" s="1">
        <v>658662.625</v>
      </c>
      <c r="V3160" s="1">
        <v>0.12894377112388611</v>
      </c>
      <c r="W3160" s="1">
        <v>24.341936111450195</v>
      </c>
      <c r="X3160" s="1">
        <v>24.341936111450195</v>
      </c>
    </row>
    <row r="3161" spans="1:24" x14ac:dyDescent="0.35">
      <c r="A3161" s="1">
        <v>380527</v>
      </c>
      <c r="B3161" s="1" t="s">
        <v>2351</v>
      </c>
      <c r="C3161" s="1">
        <v>107652207</v>
      </c>
      <c r="D3161" s="1">
        <v>527</v>
      </c>
      <c r="E3161" s="1" t="s">
        <v>2521</v>
      </c>
      <c r="F3161" s="1" t="s">
        <v>304</v>
      </c>
      <c r="G3161" s="1" t="s">
        <v>576</v>
      </c>
      <c r="H3161" s="1" t="s">
        <v>2369</v>
      </c>
      <c r="J3161" s="1">
        <v>642686</v>
      </c>
      <c r="R3161" s="1">
        <v>-1.5976600348949432E-2</v>
      </c>
      <c r="S3161" s="1">
        <v>38</v>
      </c>
      <c r="T3161" s="1">
        <v>2</v>
      </c>
      <c r="U3161" s="1">
        <v>642686</v>
      </c>
      <c r="V3161" s="1">
        <v>-1.5976600348949432E-2</v>
      </c>
      <c r="W3161" s="1">
        <v>-2.4256157875061035</v>
      </c>
      <c r="X3161" s="1">
        <v>-2.4256157875061035</v>
      </c>
    </row>
    <row r="3162" spans="1:24" x14ac:dyDescent="0.35">
      <c r="A3162" s="1">
        <v>390527</v>
      </c>
      <c r="B3162" s="1" t="s">
        <v>2352</v>
      </c>
      <c r="C3162" s="1">
        <v>107652207</v>
      </c>
      <c r="D3162" s="1">
        <v>527</v>
      </c>
      <c r="E3162" s="1" t="s">
        <v>2521</v>
      </c>
      <c r="F3162" s="1" t="s">
        <v>304</v>
      </c>
      <c r="G3162" s="1" t="s">
        <v>576</v>
      </c>
      <c r="H3162" s="1" t="s">
        <v>2369</v>
      </c>
      <c r="J3162" s="1">
        <v>669090</v>
      </c>
      <c r="R3162" s="1">
        <v>2.6404000818729401E-2</v>
      </c>
      <c r="S3162" s="1">
        <v>39</v>
      </c>
      <c r="T3162" s="1">
        <v>2</v>
      </c>
      <c r="U3162" s="1">
        <v>669090</v>
      </c>
      <c r="V3162" s="1">
        <v>2.6404000818729401E-2</v>
      </c>
      <c r="W3162" s="1">
        <v>4.1083827018737793</v>
      </c>
      <c r="X3162" s="1">
        <v>4.1083827018737793</v>
      </c>
    </row>
    <row r="3163" spans="1:24" x14ac:dyDescent="0.35">
      <c r="A3163" s="1">
        <v>400527</v>
      </c>
      <c r="B3163" s="1" t="s">
        <v>2353</v>
      </c>
      <c r="C3163" s="1">
        <v>107652207</v>
      </c>
      <c r="D3163" s="1">
        <v>527</v>
      </c>
      <c r="E3163" s="1" t="s">
        <v>48</v>
      </c>
      <c r="F3163" s="1" t="s">
        <v>48</v>
      </c>
      <c r="G3163" s="1" t="s">
        <v>48</v>
      </c>
      <c r="H3163" s="1" t="s">
        <v>48</v>
      </c>
      <c r="S3163" s="1">
        <v>40</v>
      </c>
      <c r="T3163" s="1">
        <v>2</v>
      </c>
      <c r="U3163" s="1">
        <v>0</v>
      </c>
      <c r="V3163" s="1">
        <v>0</v>
      </c>
      <c r="W3163" s="1">
        <v>-100</v>
      </c>
      <c r="X3163" s="1">
        <v>-100</v>
      </c>
    </row>
    <row r="3164" spans="1:24" x14ac:dyDescent="0.35">
      <c r="A3164" s="1">
        <v>410527</v>
      </c>
      <c r="B3164" s="1" t="s">
        <v>2354</v>
      </c>
      <c r="C3164" s="1">
        <v>107652207</v>
      </c>
      <c r="D3164" s="1">
        <v>527</v>
      </c>
      <c r="E3164" s="1" t="s">
        <v>48</v>
      </c>
      <c r="F3164" s="1" t="s">
        <v>48</v>
      </c>
      <c r="G3164" s="1" t="s">
        <v>48</v>
      </c>
      <c r="H3164" s="1" t="s">
        <v>48</v>
      </c>
      <c r="S3164" s="1">
        <v>41</v>
      </c>
      <c r="T3164" s="1">
        <v>2</v>
      </c>
      <c r="U3164" s="1">
        <v>0</v>
      </c>
      <c r="V3164" s="1">
        <v>0</v>
      </c>
    </row>
    <row r="3165" spans="1:24" x14ac:dyDescent="0.35">
      <c r="A3165" s="1">
        <v>420527</v>
      </c>
      <c r="B3165" s="1" t="s">
        <v>2355</v>
      </c>
      <c r="C3165" s="1">
        <v>107652207</v>
      </c>
      <c r="D3165" s="1">
        <v>527</v>
      </c>
      <c r="E3165" s="1" t="s">
        <v>48</v>
      </c>
      <c r="F3165" s="1" t="s">
        <v>48</v>
      </c>
      <c r="G3165" s="1" t="s">
        <v>48</v>
      </c>
      <c r="H3165" s="1" t="s">
        <v>48</v>
      </c>
      <c r="S3165" s="1">
        <v>42</v>
      </c>
      <c r="T3165" s="1">
        <v>2</v>
      </c>
      <c r="U3165" s="1">
        <v>0</v>
      </c>
      <c r="V3165" s="1">
        <v>0</v>
      </c>
    </row>
    <row r="3166" spans="1:24" x14ac:dyDescent="0.35">
      <c r="A3166" s="1">
        <v>430527</v>
      </c>
      <c r="B3166" s="1" t="s">
        <v>2356</v>
      </c>
      <c r="C3166" s="1">
        <v>107652207</v>
      </c>
      <c r="D3166" s="1">
        <v>527</v>
      </c>
      <c r="E3166" s="1" t="s">
        <v>48</v>
      </c>
      <c r="F3166" s="1" t="s">
        <v>48</v>
      </c>
      <c r="G3166" s="1" t="s">
        <v>48</v>
      </c>
      <c r="H3166" s="1" t="s">
        <v>48</v>
      </c>
      <c r="S3166" s="1">
        <v>43</v>
      </c>
      <c r="T3166" s="1">
        <v>2</v>
      </c>
      <c r="U3166" s="1">
        <v>0</v>
      </c>
      <c r="V3166" s="1">
        <v>0</v>
      </c>
    </row>
    <row r="3167" spans="1:24" x14ac:dyDescent="0.35">
      <c r="A3167" s="1">
        <v>440527</v>
      </c>
      <c r="B3167" s="1" t="s">
        <v>2357</v>
      </c>
      <c r="C3167" s="1">
        <v>107652207</v>
      </c>
      <c r="D3167" s="1">
        <v>527</v>
      </c>
      <c r="E3167" s="1" t="s">
        <v>48</v>
      </c>
      <c r="F3167" s="1" t="s">
        <v>48</v>
      </c>
      <c r="G3167" s="1" t="s">
        <v>48</v>
      </c>
      <c r="H3167" s="1" t="s">
        <v>48</v>
      </c>
      <c r="S3167" s="1">
        <v>44</v>
      </c>
      <c r="T3167" s="1">
        <v>2</v>
      </c>
      <c r="U3167" s="1">
        <v>0</v>
      </c>
      <c r="V3167" s="1">
        <v>0</v>
      </c>
    </row>
    <row r="3168" spans="1:24" x14ac:dyDescent="0.35">
      <c r="A3168" s="1">
        <v>450527</v>
      </c>
      <c r="B3168" s="1" t="s">
        <v>2358</v>
      </c>
      <c r="C3168" s="1">
        <v>107652207</v>
      </c>
      <c r="D3168" s="1">
        <v>527</v>
      </c>
      <c r="E3168" s="1" t="s">
        <v>48</v>
      </c>
      <c r="F3168" s="1" t="s">
        <v>48</v>
      </c>
      <c r="G3168" s="1" t="s">
        <v>48</v>
      </c>
      <c r="H3168" s="1" t="s">
        <v>48</v>
      </c>
      <c r="S3168" s="1">
        <v>45</v>
      </c>
      <c r="T3168" s="1">
        <v>2</v>
      </c>
      <c r="U3168" s="1">
        <v>0</v>
      </c>
      <c r="V3168" s="1">
        <v>0</v>
      </c>
    </row>
    <row r="3169" spans="1:24" x14ac:dyDescent="0.35">
      <c r="A3169" s="1">
        <v>460527</v>
      </c>
      <c r="B3169" s="1" t="s">
        <v>2359</v>
      </c>
      <c r="C3169" s="1">
        <v>107652207</v>
      </c>
      <c r="D3169" s="1">
        <v>527</v>
      </c>
      <c r="E3169" s="1" t="s">
        <v>48</v>
      </c>
      <c r="F3169" s="1" t="s">
        <v>48</v>
      </c>
      <c r="G3169" s="1" t="s">
        <v>48</v>
      </c>
      <c r="H3169" s="1" t="s">
        <v>48</v>
      </c>
      <c r="S3169" s="1">
        <v>46</v>
      </c>
      <c r="T3169" s="1">
        <v>2</v>
      </c>
      <c r="U3169" s="1">
        <v>0</v>
      </c>
      <c r="V3169" s="1">
        <v>0</v>
      </c>
    </row>
    <row r="3170" spans="1:24" x14ac:dyDescent="0.35">
      <c r="A3170" s="1">
        <v>470527</v>
      </c>
      <c r="B3170" s="1" t="s">
        <v>2360</v>
      </c>
      <c r="C3170" s="1">
        <v>107652207</v>
      </c>
      <c r="D3170" s="1">
        <v>527</v>
      </c>
      <c r="E3170" s="1" t="s">
        <v>48</v>
      </c>
      <c r="F3170" s="1" t="s">
        <v>48</v>
      </c>
      <c r="G3170" s="1" t="s">
        <v>48</v>
      </c>
      <c r="H3170" s="1" t="s">
        <v>48</v>
      </c>
      <c r="S3170" s="1">
        <v>47</v>
      </c>
      <c r="T3170" s="1">
        <v>2</v>
      </c>
      <c r="U3170" s="1">
        <v>0</v>
      </c>
      <c r="V3170" s="1">
        <v>0</v>
      </c>
    </row>
    <row r="3171" spans="1:24" x14ac:dyDescent="0.35">
      <c r="A3171" s="1">
        <v>290157</v>
      </c>
      <c r="B3171" s="1" t="s">
        <v>2341</v>
      </c>
      <c r="C3171" s="1">
        <v>107652603</v>
      </c>
      <c r="D3171" s="1">
        <v>157</v>
      </c>
      <c r="E3171" s="1" t="s">
        <v>2522</v>
      </c>
      <c r="F3171" s="1" t="s">
        <v>304</v>
      </c>
      <c r="G3171" s="1" t="s">
        <v>576</v>
      </c>
      <c r="H3171" s="1" t="s">
        <v>916</v>
      </c>
      <c r="I3171" s="1">
        <v>1782504.67</v>
      </c>
      <c r="K3171" s="1">
        <v>334456</v>
      </c>
      <c r="L3171" s="1">
        <v>6783664</v>
      </c>
      <c r="S3171" s="1">
        <v>29</v>
      </c>
      <c r="T3171" s="1">
        <v>1</v>
      </c>
      <c r="U3171" s="1">
        <v>8900624</v>
      </c>
      <c r="V3171" s="1">
        <v>0</v>
      </c>
    </row>
    <row r="3172" spans="1:24" x14ac:dyDescent="0.35">
      <c r="A3172" s="1">
        <v>300157</v>
      </c>
      <c r="B3172" s="1" t="s">
        <v>2343</v>
      </c>
      <c r="C3172" s="1">
        <v>107652603</v>
      </c>
      <c r="D3172" s="1">
        <v>157</v>
      </c>
      <c r="E3172" s="1" t="s">
        <v>2522</v>
      </c>
      <c r="F3172" s="1" t="s">
        <v>304</v>
      </c>
      <c r="G3172" s="1" t="s">
        <v>576</v>
      </c>
      <c r="H3172" s="1" t="s">
        <v>916</v>
      </c>
      <c r="I3172" s="1">
        <v>1795260.96</v>
      </c>
      <c r="K3172" s="1">
        <v>334456</v>
      </c>
      <c r="L3172" s="1">
        <v>6944702</v>
      </c>
      <c r="M3172" s="1">
        <v>0.16103799641132355</v>
      </c>
      <c r="N3172" s="1">
        <v>2.3739087581634521</v>
      </c>
      <c r="O3172" s="1">
        <v>1.2756289914250374E-2</v>
      </c>
      <c r="P3172" s="1">
        <v>0.71563851833343506</v>
      </c>
      <c r="Q3172" s="1">
        <v>0</v>
      </c>
      <c r="S3172" s="1">
        <v>30</v>
      </c>
      <c r="T3172" s="1">
        <v>1</v>
      </c>
      <c r="U3172" s="1">
        <v>9074419</v>
      </c>
      <c r="V3172" s="1">
        <v>0.17379428446292877</v>
      </c>
      <c r="W3172" s="1">
        <v>1.9526158571243286</v>
      </c>
      <c r="X3172" s="1">
        <v>1.9526158571243286</v>
      </c>
    </row>
    <row r="3173" spans="1:24" x14ac:dyDescent="0.35">
      <c r="A3173" s="1">
        <v>310157</v>
      </c>
      <c r="B3173" s="1" t="s">
        <v>2344</v>
      </c>
      <c r="C3173" s="1">
        <v>107652603</v>
      </c>
      <c r="D3173" s="1">
        <v>157</v>
      </c>
      <c r="E3173" s="1" t="s">
        <v>2522</v>
      </c>
      <c r="F3173" s="1" t="s">
        <v>304</v>
      </c>
      <c r="G3173" s="1" t="s">
        <v>576</v>
      </c>
      <c r="H3173" s="1" t="s">
        <v>916</v>
      </c>
      <c r="I3173" s="1">
        <v>1828400.6</v>
      </c>
      <c r="K3173" s="1">
        <v>334456</v>
      </c>
      <c r="L3173" s="1">
        <v>6999832.5</v>
      </c>
      <c r="M3173" s="1">
        <v>5.5130500346422195E-2</v>
      </c>
      <c r="N3173" s="1">
        <v>0.79384976625442505</v>
      </c>
      <c r="O3173" s="1">
        <v>3.3139638602733612E-2</v>
      </c>
      <c r="P3173" s="1">
        <v>1.8459510803222656</v>
      </c>
      <c r="Q3173" s="1">
        <v>0</v>
      </c>
      <c r="S3173" s="1">
        <v>31</v>
      </c>
      <c r="T3173" s="1">
        <v>1</v>
      </c>
      <c r="U3173" s="1">
        <v>9162689</v>
      </c>
      <c r="V3173" s="1">
        <v>8.8270142674446106E-2</v>
      </c>
      <c r="W3173" s="1">
        <v>0.97273445129394531</v>
      </c>
      <c r="X3173" s="1">
        <v>0.97273445129394531</v>
      </c>
    </row>
    <row r="3174" spans="1:24" x14ac:dyDescent="0.35">
      <c r="A3174" s="1">
        <v>320157</v>
      </c>
      <c r="B3174" s="1" t="s">
        <v>2345</v>
      </c>
      <c r="C3174" s="1">
        <v>107652603</v>
      </c>
      <c r="D3174" s="1">
        <v>157</v>
      </c>
      <c r="E3174" s="1" t="s">
        <v>2522</v>
      </c>
      <c r="F3174" s="1" t="s">
        <v>304</v>
      </c>
      <c r="G3174" s="1" t="s">
        <v>576</v>
      </c>
      <c r="H3174" s="1" t="s">
        <v>916</v>
      </c>
      <c r="I3174" s="1">
        <v>1845736.38</v>
      </c>
      <c r="K3174" s="1">
        <v>334456</v>
      </c>
      <c r="L3174" s="1">
        <v>7063889.5</v>
      </c>
      <c r="M3174" s="1">
        <v>6.4056999981403351E-2</v>
      </c>
      <c r="N3174" s="1">
        <v>0.91512191295623779</v>
      </c>
      <c r="O3174" s="1">
        <v>1.7335779964923859E-2</v>
      </c>
      <c r="P3174" s="1">
        <v>0.94813907146453857</v>
      </c>
      <c r="Q3174" s="1">
        <v>0</v>
      </c>
      <c r="S3174" s="1">
        <v>32</v>
      </c>
      <c r="T3174" s="1">
        <v>1</v>
      </c>
      <c r="U3174" s="1">
        <v>9244082</v>
      </c>
      <c r="V3174" s="1">
        <v>8.1392779946327209E-2</v>
      </c>
      <c r="W3174" s="1">
        <v>0.88830912113189697</v>
      </c>
      <c r="X3174" s="1">
        <v>0.88830912113189697</v>
      </c>
    </row>
    <row r="3175" spans="1:24" x14ac:dyDescent="0.35">
      <c r="A3175" s="1">
        <v>330157</v>
      </c>
      <c r="B3175" s="1" t="s">
        <v>2346</v>
      </c>
      <c r="C3175" s="1">
        <v>107652603</v>
      </c>
      <c r="D3175" s="1">
        <v>157</v>
      </c>
      <c r="E3175" s="1" t="s">
        <v>2522</v>
      </c>
      <c r="F3175" s="1" t="s">
        <v>304</v>
      </c>
      <c r="G3175" s="1" t="s">
        <v>576</v>
      </c>
      <c r="H3175" s="1" t="s">
        <v>916</v>
      </c>
      <c r="I3175" s="1">
        <v>1891805.18</v>
      </c>
      <c r="K3175" s="1">
        <v>334456</v>
      </c>
      <c r="L3175" s="1">
        <v>7142753.5</v>
      </c>
      <c r="M3175" s="1">
        <v>7.8864000737667084E-2</v>
      </c>
      <c r="N3175" s="1">
        <v>1.1164387464523315</v>
      </c>
      <c r="O3175" s="1">
        <v>4.6068798750638962E-2</v>
      </c>
      <c r="P3175" s="1">
        <v>2.4959578514099121</v>
      </c>
      <c r="Q3175" s="1">
        <v>0</v>
      </c>
      <c r="S3175" s="1">
        <v>33</v>
      </c>
      <c r="T3175" s="1">
        <v>1</v>
      </c>
      <c r="U3175" s="1">
        <v>9369014</v>
      </c>
      <c r="V3175" s="1">
        <v>0.12493279576301575</v>
      </c>
      <c r="W3175" s="1">
        <v>1.3514808416366577</v>
      </c>
      <c r="X3175" s="1">
        <v>1.3514808416366577</v>
      </c>
    </row>
    <row r="3176" spans="1:24" x14ac:dyDescent="0.35">
      <c r="A3176" s="1">
        <v>340157</v>
      </c>
      <c r="B3176" s="1" t="s">
        <v>2347</v>
      </c>
      <c r="C3176" s="1">
        <v>107652603</v>
      </c>
      <c r="D3176" s="1">
        <v>157</v>
      </c>
      <c r="E3176" s="1" t="s">
        <v>2522</v>
      </c>
      <c r="F3176" s="1" t="s">
        <v>304</v>
      </c>
      <c r="G3176" s="1" t="s">
        <v>576</v>
      </c>
      <c r="H3176" s="1" t="s">
        <v>916</v>
      </c>
      <c r="I3176" s="1">
        <v>1891758.83</v>
      </c>
      <c r="K3176" s="1">
        <v>334456</v>
      </c>
      <c r="L3176" s="1">
        <v>7142748.5</v>
      </c>
      <c r="M3176" s="1">
        <v>-4.9999998736893758E-6</v>
      </c>
      <c r="N3176" s="1">
        <v>-7.000101322773844E-5</v>
      </c>
      <c r="O3176" s="1">
        <v>-4.6350000047823414E-5</v>
      </c>
      <c r="P3176" s="1">
        <v>-2.4500407744199038E-3</v>
      </c>
      <c r="Q3176" s="1">
        <v>0</v>
      </c>
      <c r="S3176" s="1">
        <v>34</v>
      </c>
      <c r="T3176" s="1">
        <v>1</v>
      </c>
      <c r="U3176" s="1">
        <v>9368964</v>
      </c>
      <c r="V3176" s="1">
        <v>-5.1349998102523386E-5</v>
      </c>
      <c r="W3176" s="1">
        <v>-5.3367408690974116E-4</v>
      </c>
      <c r="X3176" s="1">
        <v>-5.3367408690974116E-4</v>
      </c>
    </row>
    <row r="3177" spans="1:24" x14ac:dyDescent="0.35">
      <c r="A3177" s="1">
        <v>350157</v>
      </c>
      <c r="B3177" s="1" t="s">
        <v>2348</v>
      </c>
      <c r="C3177" s="1">
        <v>107652603</v>
      </c>
      <c r="D3177" s="1">
        <v>157</v>
      </c>
      <c r="E3177" s="1" t="s">
        <v>2522</v>
      </c>
      <c r="F3177" s="1" t="s">
        <v>304</v>
      </c>
      <c r="G3177" s="1" t="s">
        <v>576</v>
      </c>
      <c r="H3177" s="1" t="s">
        <v>916</v>
      </c>
      <c r="I3177" s="1">
        <v>1954032.14</v>
      </c>
      <c r="K3177" s="1">
        <v>334456</v>
      </c>
      <c r="L3177" s="1">
        <v>7253393</v>
      </c>
      <c r="M3177" s="1">
        <v>0.11064449697732925</v>
      </c>
      <c r="N3177" s="1">
        <v>1.549046516418457</v>
      </c>
      <c r="O3177" s="1">
        <v>6.2273308634757996E-2</v>
      </c>
      <c r="P3177" s="1">
        <v>3.291820764541626</v>
      </c>
      <c r="Q3177" s="1">
        <v>0</v>
      </c>
      <c r="S3177" s="1">
        <v>35</v>
      </c>
      <c r="T3177" s="1">
        <v>1</v>
      </c>
      <c r="U3177" s="1">
        <v>9541881</v>
      </c>
      <c r="V3177" s="1">
        <v>0.17291781306266785</v>
      </c>
      <c r="W3177" s="1">
        <v>1.845636248588562</v>
      </c>
      <c r="X3177" s="1">
        <v>1.845636248588562</v>
      </c>
    </row>
    <row r="3178" spans="1:24" x14ac:dyDescent="0.35">
      <c r="A3178" s="1">
        <v>360157</v>
      </c>
      <c r="B3178" s="1" t="s">
        <v>2349</v>
      </c>
      <c r="C3178" s="1">
        <v>107652603</v>
      </c>
      <c r="D3178" s="1">
        <v>157</v>
      </c>
      <c r="E3178" s="1" t="s">
        <v>2522</v>
      </c>
      <c r="F3178" s="1" t="s">
        <v>304</v>
      </c>
      <c r="G3178" s="1" t="s">
        <v>576</v>
      </c>
      <c r="H3178" s="1" t="s">
        <v>916</v>
      </c>
      <c r="I3178" s="1">
        <v>2184735.12</v>
      </c>
      <c r="K3178" s="1">
        <v>334456</v>
      </c>
      <c r="L3178" s="1">
        <v>7696873.5</v>
      </c>
      <c r="M3178" s="1">
        <v>0.44348049163818359</v>
      </c>
      <c r="N3178" s="1">
        <v>6.1141109466552734</v>
      </c>
      <c r="O3178" s="1">
        <v>0.23070298135280609</v>
      </c>
      <c r="P3178" s="1">
        <v>11.806509017944336</v>
      </c>
      <c r="Q3178" s="1">
        <v>0</v>
      </c>
      <c r="S3178" s="1">
        <v>36</v>
      </c>
      <c r="T3178" s="1">
        <v>1</v>
      </c>
      <c r="U3178" s="1">
        <v>10216064</v>
      </c>
      <c r="V3178" s="1">
        <v>0.67418348789215088</v>
      </c>
      <c r="W3178" s="1">
        <v>7.0655145645141602</v>
      </c>
      <c r="X3178" s="1">
        <v>7.0655145645141602</v>
      </c>
    </row>
    <row r="3179" spans="1:24" x14ac:dyDescent="0.35">
      <c r="A3179" s="1">
        <v>370157</v>
      </c>
      <c r="B3179" s="1" t="s">
        <v>2350</v>
      </c>
      <c r="C3179" s="1">
        <v>107652603</v>
      </c>
      <c r="D3179" s="1">
        <v>157</v>
      </c>
      <c r="E3179" s="1" t="s">
        <v>2522</v>
      </c>
      <c r="F3179" s="1" t="s">
        <v>304</v>
      </c>
      <c r="G3179" s="1" t="s">
        <v>576</v>
      </c>
      <c r="H3179" s="1" t="s">
        <v>916</v>
      </c>
      <c r="I3179" s="1">
        <v>2129016.1800000002</v>
      </c>
      <c r="K3179" s="1">
        <v>334456</v>
      </c>
      <c r="L3179" s="1">
        <v>8216617</v>
      </c>
      <c r="M3179" s="1">
        <v>0.51974350214004517</v>
      </c>
      <c r="N3179" s="1">
        <v>6.752657413482666</v>
      </c>
      <c r="O3179" s="1">
        <v>-5.5718939751386642E-2</v>
      </c>
      <c r="P3179" s="1">
        <v>-2.5503749847412109</v>
      </c>
      <c r="Q3179" s="1">
        <v>0</v>
      </c>
      <c r="S3179" s="1">
        <v>37</v>
      </c>
      <c r="T3179" s="1">
        <v>1</v>
      </c>
      <c r="U3179" s="1">
        <v>10680089</v>
      </c>
      <c r="V3179" s="1">
        <v>0.46402457356452942</v>
      </c>
      <c r="W3179" s="1">
        <v>4.5421113967895508</v>
      </c>
      <c r="X3179" s="1">
        <v>4.5421113967895508</v>
      </c>
    </row>
    <row r="3180" spans="1:24" x14ac:dyDescent="0.35">
      <c r="A3180" s="1">
        <v>380157</v>
      </c>
      <c r="B3180" s="1" t="s">
        <v>2351</v>
      </c>
      <c r="C3180" s="1">
        <v>107652603</v>
      </c>
      <c r="D3180" s="1">
        <v>157</v>
      </c>
      <c r="E3180" s="1" t="s">
        <v>2522</v>
      </c>
      <c r="F3180" s="1" t="s">
        <v>304</v>
      </c>
      <c r="G3180" s="1" t="s">
        <v>576</v>
      </c>
      <c r="H3180" s="1" t="s">
        <v>916</v>
      </c>
      <c r="I3180" s="1">
        <v>2267603</v>
      </c>
      <c r="K3180" s="1">
        <v>359587.3125</v>
      </c>
      <c r="L3180" s="1">
        <v>8391672</v>
      </c>
      <c r="M3180" s="1">
        <v>0.17505499720573425</v>
      </c>
      <c r="N3180" s="1">
        <v>2.1304996013641357</v>
      </c>
      <c r="O3180" s="1">
        <v>0.13858681917190552</v>
      </c>
      <c r="P3180" s="1">
        <v>6.509429931640625</v>
      </c>
      <c r="Q3180" s="1">
        <v>2.5131313130259514E-2</v>
      </c>
      <c r="S3180" s="1">
        <v>38</v>
      </c>
      <c r="T3180" s="1">
        <v>1</v>
      </c>
      <c r="U3180" s="1">
        <v>11018862</v>
      </c>
      <c r="V3180" s="1">
        <v>0.33877313137054443</v>
      </c>
      <c r="W3180" s="1">
        <v>3.1720054149627686</v>
      </c>
      <c r="X3180" s="1">
        <v>3.1720054149627686</v>
      </c>
    </row>
    <row r="3181" spans="1:24" x14ac:dyDescent="0.35">
      <c r="A3181" s="1">
        <v>390157</v>
      </c>
      <c r="B3181" s="1" t="s">
        <v>2352</v>
      </c>
      <c r="C3181" s="1">
        <v>107652603</v>
      </c>
      <c r="D3181" s="1">
        <v>157</v>
      </c>
      <c r="E3181" s="1" t="s">
        <v>2522</v>
      </c>
      <c r="F3181" s="1" t="s">
        <v>304</v>
      </c>
      <c r="G3181" s="1" t="s">
        <v>576</v>
      </c>
      <c r="H3181" s="1" t="s">
        <v>916</v>
      </c>
      <c r="I3181" s="1">
        <v>2329804</v>
      </c>
      <c r="K3181" s="1">
        <v>409581.46875</v>
      </c>
      <c r="L3181" s="1">
        <v>8474491</v>
      </c>
      <c r="M3181" s="1">
        <v>8.2818999886512756E-2</v>
      </c>
      <c r="N3181" s="1">
        <v>0.98691892623901367</v>
      </c>
      <c r="O3181" s="1">
        <v>6.220100075006485E-2</v>
      </c>
      <c r="P3181" s="1">
        <v>2.7430286407470703</v>
      </c>
      <c r="Q3181" s="1">
        <v>4.9994155764579773E-2</v>
      </c>
      <c r="S3181" s="1">
        <v>39</v>
      </c>
      <c r="T3181" s="1">
        <v>1</v>
      </c>
      <c r="U3181" s="1">
        <v>11213876</v>
      </c>
      <c r="V3181" s="1">
        <v>0.19501414895057678</v>
      </c>
      <c r="W3181" s="1">
        <v>1.7698197364807129</v>
      </c>
      <c r="X3181" s="1">
        <v>1.7698197364807129</v>
      </c>
    </row>
    <row r="3182" spans="1:24" x14ac:dyDescent="0.35">
      <c r="A3182" s="1">
        <v>400157</v>
      </c>
      <c r="B3182" s="1" t="s">
        <v>2353</v>
      </c>
      <c r="C3182" s="1">
        <v>107652603</v>
      </c>
      <c r="D3182" s="1">
        <v>157</v>
      </c>
      <c r="E3182" s="1" t="s">
        <v>2522</v>
      </c>
      <c r="F3182" s="1" t="s">
        <v>304</v>
      </c>
      <c r="G3182" s="1" t="s">
        <v>576</v>
      </c>
      <c r="H3182" s="1" t="s">
        <v>916</v>
      </c>
      <c r="S3182" s="1">
        <v>40</v>
      </c>
      <c r="T3182" s="1">
        <v>1</v>
      </c>
      <c r="U3182" s="1">
        <v>0</v>
      </c>
      <c r="V3182" s="1">
        <v>0</v>
      </c>
      <c r="W3182" s="1">
        <v>-100</v>
      </c>
      <c r="X3182" s="1">
        <v>-100</v>
      </c>
    </row>
    <row r="3183" spans="1:24" x14ac:dyDescent="0.35">
      <c r="A3183" s="1">
        <v>410157</v>
      </c>
      <c r="B3183" s="1" t="s">
        <v>2354</v>
      </c>
      <c r="C3183" s="1">
        <v>107652603</v>
      </c>
      <c r="D3183" s="1">
        <v>157</v>
      </c>
      <c r="E3183" s="1" t="s">
        <v>2522</v>
      </c>
      <c r="F3183" s="1" t="s">
        <v>304</v>
      </c>
      <c r="G3183" s="1" t="s">
        <v>576</v>
      </c>
      <c r="H3183" s="1" t="s">
        <v>916</v>
      </c>
      <c r="S3183" s="1">
        <v>41</v>
      </c>
      <c r="T3183" s="1">
        <v>1</v>
      </c>
      <c r="U3183" s="1">
        <v>0</v>
      </c>
      <c r="V3183" s="1">
        <v>0</v>
      </c>
    </row>
    <row r="3184" spans="1:24" x14ac:dyDescent="0.35">
      <c r="A3184" s="1">
        <v>420157</v>
      </c>
      <c r="B3184" s="1" t="s">
        <v>2355</v>
      </c>
      <c r="C3184" s="1">
        <v>107652603</v>
      </c>
      <c r="D3184" s="1">
        <v>157</v>
      </c>
      <c r="E3184" s="1" t="s">
        <v>2522</v>
      </c>
      <c r="F3184" s="1" t="s">
        <v>304</v>
      </c>
      <c r="G3184" s="1" t="s">
        <v>576</v>
      </c>
      <c r="H3184" s="1" t="s">
        <v>916</v>
      </c>
      <c r="S3184" s="1">
        <v>42</v>
      </c>
      <c r="T3184" s="1">
        <v>1</v>
      </c>
      <c r="U3184" s="1">
        <v>0</v>
      </c>
      <c r="V3184" s="1">
        <v>0</v>
      </c>
    </row>
    <row r="3185" spans="1:24" x14ac:dyDescent="0.35">
      <c r="A3185" s="1">
        <v>430157</v>
      </c>
      <c r="B3185" s="1" t="s">
        <v>2356</v>
      </c>
      <c r="C3185" s="1">
        <v>107652603</v>
      </c>
      <c r="D3185" s="1">
        <v>157</v>
      </c>
      <c r="E3185" s="1" t="s">
        <v>2522</v>
      </c>
      <c r="F3185" s="1" t="s">
        <v>304</v>
      </c>
      <c r="G3185" s="1" t="s">
        <v>576</v>
      </c>
      <c r="H3185" s="1" t="s">
        <v>916</v>
      </c>
      <c r="S3185" s="1">
        <v>43</v>
      </c>
      <c r="T3185" s="1">
        <v>1</v>
      </c>
      <c r="U3185" s="1">
        <v>0</v>
      </c>
      <c r="V3185" s="1">
        <v>0</v>
      </c>
    </row>
    <row r="3186" spans="1:24" x14ac:dyDescent="0.35">
      <c r="A3186" s="1">
        <v>440157</v>
      </c>
      <c r="B3186" s="1" t="s">
        <v>2357</v>
      </c>
      <c r="C3186" s="1">
        <v>107652603</v>
      </c>
      <c r="D3186" s="1">
        <v>157</v>
      </c>
      <c r="E3186" s="1" t="s">
        <v>2522</v>
      </c>
      <c r="F3186" s="1" t="s">
        <v>304</v>
      </c>
      <c r="G3186" s="1" t="s">
        <v>576</v>
      </c>
      <c r="H3186" s="1" t="s">
        <v>916</v>
      </c>
      <c r="S3186" s="1">
        <v>44</v>
      </c>
      <c r="T3186" s="1">
        <v>1</v>
      </c>
      <c r="U3186" s="1">
        <v>0</v>
      </c>
      <c r="V3186" s="1">
        <v>0</v>
      </c>
    </row>
    <row r="3187" spans="1:24" x14ac:dyDescent="0.35">
      <c r="A3187" s="1">
        <v>450157</v>
      </c>
      <c r="B3187" s="1" t="s">
        <v>2358</v>
      </c>
      <c r="C3187" s="1">
        <v>107652603</v>
      </c>
      <c r="D3187" s="1">
        <v>157</v>
      </c>
      <c r="E3187" s="1" t="s">
        <v>2522</v>
      </c>
      <c r="F3187" s="1" t="s">
        <v>304</v>
      </c>
      <c r="G3187" s="1" t="s">
        <v>576</v>
      </c>
      <c r="H3187" s="1" t="s">
        <v>916</v>
      </c>
      <c r="S3187" s="1">
        <v>45</v>
      </c>
      <c r="T3187" s="1">
        <v>1</v>
      </c>
      <c r="U3187" s="1">
        <v>0</v>
      </c>
      <c r="V3187" s="1">
        <v>0</v>
      </c>
    </row>
    <row r="3188" spans="1:24" x14ac:dyDescent="0.35">
      <c r="A3188" s="1">
        <v>460157</v>
      </c>
      <c r="B3188" s="1" t="s">
        <v>2359</v>
      </c>
      <c r="C3188" s="1">
        <v>107652603</v>
      </c>
      <c r="D3188" s="1">
        <v>157</v>
      </c>
      <c r="E3188" s="1" t="s">
        <v>2522</v>
      </c>
      <c r="F3188" s="1" t="s">
        <v>304</v>
      </c>
      <c r="G3188" s="1" t="s">
        <v>576</v>
      </c>
      <c r="H3188" s="1" t="s">
        <v>916</v>
      </c>
      <c r="S3188" s="1">
        <v>46</v>
      </c>
      <c r="T3188" s="1">
        <v>1</v>
      </c>
      <c r="U3188" s="1">
        <v>0</v>
      </c>
      <c r="V3188" s="1">
        <v>0</v>
      </c>
    </row>
    <row r="3189" spans="1:24" x14ac:dyDescent="0.35">
      <c r="A3189" s="1">
        <v>470157</v>
      </c>
      <c r="B3189" s="1" t="s">
        <v>2360</v>
      </c>
      <c r="C3189" s="1">
        <v>107652603</v>
      </c>
      <c r="D3189" s="1">
        <v>157</v>
      </c>
      <c r="E3189" s="1" t="s">
        <v>2522</v>
      </c>
      <c r="F3189" s="1" t="s">
        <v>304</v>
      </c>
      <c r="G3189" s="1" t="s">
        <v>576</v>
      </c>
      <c r="H3189" s="1" t="s">
        <v>916</v>
      </c>
      <c r="S3189" s="1">
        <v>47</v>
      </c>
      <c r="T3189" s="1">
        <v>1</v>
      </c>
      <c r="U3189" s="1">
        <v>0</v>
      </c>
      <c r="V3189" s="1">
        <v>0</v>
      </c>
    </row>
    <row r="3190" spans="1:24" x14ac:dyDescent="0.35">
      <c r="A3190" s="1">
        <v>480157</v>
      </c>
      <c r="B3190" s="1" t="s">
        <v>2361</v>
      </c>
      <c r="C3190" s="1">
        <v>107652603</v>
      </c>
      <c r="D3190" s="1">
        <v>157</v>
      </c>
      <c r="E3190" s="1" t="s">
        <v>2522</v>
      </c>
      <c r="F3190" s="1" t="s">
        <v>304</v>
      </c>
      <c r="G3190" s="1" t="s">
        <v>576</v>
      </c>
      <c r="H3190" s="1" t="s">
        <v>916</v>
      </c>
      <c r="S3190" s="1">
        <v>48</v>
      </c>
      <c r="T3190" s="1">
        <v>1</v>
      </c>
      <c r="U3190" s="1">
        <v>0</v>
      </c>
      <c r="V3190" s="1">
        <v>0</v>
      </c>
    </row>
    <row r="3191" spans="1:24" x14ac:dyDescent="0.35">
      <c r="A3191" s="1">
        <v>290171</v>
      </c>
      <c r="B3191" s="1" t="s">
        <v>2341</v>
      </c>
      <c r="C3191" s="1">
        <v>107653102</v>
      </c>
      <c r="D3191" s="1">
        <v>171</v>
      </c>
      <c r="E3191" s="1" t="s">
        <v>2523</v>
      </c>
      <c r="F3191" s="1" t="s">
        <v>304</v>
      </c>
      <c r="G3191" s="1" t="s">
        <v>576</v>
      </c>
      <c r="H3191" s="1" t="s">
        <v>916</v>
      </c>
      <c r="I3191" s="1">
        <v>2125336.4700000002</v>
      </c>
      <c r="K3191" s="1">
        <v>516843</v>
      </c>
      <c r="L3191" s="1">
        <v>10357804</v>
      </c>
      <c r="S3191" s="1">
        <v>29</v>
      </c>
      <c r="T3191" s="1">
        <v>1</v>
      </c>
      <c r="U3191" s="1">
        <v>12999984</v>
      </c>
      <c r="V3191" s="1">
        <v>0</v>
      </c>
    </row>
    <row r="3192" spans="1:24" x14ac:dyDescent="0.35">
      <c r="A3192" s="1">
        <v>300171</v>
      </c>
      <c r="B3192" s="1" t="s">
        <v>2343</v>
      </c>
      <c r="C3192" s="1">
        <v>107653102</v>
      </c>
      <c r="D3192" s="1">
        <v>171</v>
      </c>
      <c r="E3192" s="1" t="s">
        <v>2523</v>
      </c>
      <c r="F3192" s="1" t="s">
        <v>304</v>
      </c>
      <c r="G3192" s="1" t="s">
        <v>576</v>
      </c>
      <c r="H3192" s="1" t="s">
        <v>916</v>
      </c>
      <c r="I3192" s="1">
        <v>2166279.81</v>
      </c>
      <c r="K3192" s="1">
        <v>516843</v>
      </c>
      <c r="L3192" s="1">
        <v>10682102</v>
      </c>
      <c r="M3192" s="1">
        <v>0.32429799437522888</v>
      </c>
      <c r="N3192" s="1">
        <v>3.130953311920166</v>
      </c>
      <c r="O3192" s="1">
        <v>4.0943339467048645E-2</v>
      </c>
      <c r="P3192" s="1">
        <v>1.9264403581619263</v>
      </c>
      <c r="Q3192" s="1">
        <v>0</v>
      </c>
      <c r="S3192" s="1">
        <v>30</v>
      </c>
      <c r="T3192" s="1">
        <v>1</v>
      </c>
      <c r="U3192" s="1">
        <v>13365225</v>
      </c>
      <c r="V3192" s="1">
        <v>0.36524134874343872</v>
      </c>
      <c r="W3192" s="1">
        <v>2.8095495700836182</v>
      </c>
      <c r="X3192" s="1">
        <v>2.8095495700836182</v>
      </c>
    </row>
    <row r="3193" spans="1:24" x14ac:dyDescent="0.35">
      <c r="A3193" s="1">
        <v>310171</v>
      </c>
      <c r="B3193" s="1" t="s">
        <v>2344</v>
      </c>
      <c r="C3193" s="1">
        <v>107653102</v>
      </c>
      <c r="D3193" s="1">
        <v>171</v>
      </c>
      <c r="E3193" s="1" t="s">
        <v>2523</v>
      </c>
      <c r="F3193" s="1" t="s">
        <v>304</v>
      </c>
      <c r="G3193" s="1" t="s">
        <v>576</v>
      </c>
      <c r="H3193" s="1" t="s">
        <v>916</v>
      </c>
      <c r="I3193" s="1">
        <v>2181845.4700000002</v>
      </c>
      <c r="K3193" s="1">
        <v>516843</v>
      </c>
      <c r="L3193" s="1">
        <v>10771864</v>
      </c>
      <c r="M3193" s="1">
        <v>8.9762002229690552E-2</v>
      </c>
      <c r="N3193" s="1">
        <v>0.84030276536941528</v>
      </c>
      <c r="O3193" s="1">
        <v>1.55656598508358E-2</v>
      </c>
      <c r="P3193" s="1">
        <v>0.71854335069656372</v>
      </c>
      <c r="Q3193" s="1">
        <v>0</v>
      </c>
      <c r="S3193" s="1">
        <v>31</v>
      </c>
      <c r="T3193" s="1">
        <v>1</v>
      </c>
      <c r="U3193" s="1">
        <v>13470552</v>
      </c>
      <c r="V3193" s="1">
        <v>0.10532766580581665</v>
      </c>
      <c r="W3193" s="1">
        <v>0.7880675196647644</v>
      </c>
      <c r="X3193" s="1">
        <v>0.7880675196647644</v>
      </c>
    </row>
    <row r="3194" spans="1:24" x14ac:dyDescent="0.35">
      <c r="A3194" s="1">
        <v>320171</v>
      </c>
      <c r="B3194" s="1" t="s">
        <v>2345</v>
      </c>
      <c r="C3194" s="1">
        <v>107653102</v>
      </c>
      <c r="D3194" s="1">
        <v>171</v>
      </c>
      <c r="E3194" s="1" t="s">
        <v>2523</v>
      </c>
      <c r="F3194" s="1" t="s">
        <v>304</v>
      </c>
      <c r="G3194" s="1" t="s">
        <v>576</v>
      </c>
      <c r="H3194" s="1" t="s">
        <v>916</v>
      </c>
      <c r="I3194" s="1">
        <v>2191886.41</v>
      </c>
      <c r="K3194" s="1">
        <v>516843</v>
      </c>
      <c r="L3194" s="1">
        <v>10854095</v>
      </c>
      <c r="M3194" s="1">
        <v>8.2231000065803528E-2</v>
      </c>
      <c r="N3194" s="1">
        <v>0.76338690519332886</v>
      </c>
      <c r="O3194" s="1">
        <v>1.0040939785540104E-2</v>
      </c>
      <c r="P3194" s="1">
        <v>0.46020400524139404</v>
      </c>
      <c r="Q3194" s="1">
        <v>0</v>
      </c>
      <c r="S3194" s="1">
        <v>32</v>
      </c>
      <c r="T3194" s="1">
        <v>1</v>
      </c>
      <c r="U3194" s="1">
        <v>13562824</v>
      </c>
      <c r="V3194" s="1">
        <v>9.2271938920021057E-2</v>
      </c>
      <c r="W3194" s="1">
        <v>0.68499046564102173</v>
      </c>
      <c r="X3194" s="1">
        <v>0.68499046564102173</v>
      </c>
    </row>
    <row r="3195" spans="1:24" x14ac:dyDescent="0.35">
      <c r="A3195" s="1">
        <v>330171</v>
      </c>
      <c r="B3195" s="1" t="s">
        <v>2346</v>
      </c>
      <c r="C3195" s="1">
        <v>107653102</v>
      </c>
      <c r="D3195" s="1">
        <v>171</v>
      </c>
      <c r="E3195" s="1" t="s">
        <v>2523</v>
      </c>
      <c r="F3195" s="1" t="s">
        <v>304</v>
      </c>
      <c r="G3195" s="1" t="s">
        <v>576</v>
      </c>
      <c r="H3195" s="1" t="s">
        <v>916</v>
      </c>
      <c r="I3195" s="1">
        <v>2238073.09</v>
      </c>
      <c r="K3195" s="1">
        <v>516843</v>
      </c>
      <c r="L3195" s="1">
        <v>10960913</v>
      </c>
      <c r="M3195" s="1">
        <v>0.10681799799203873</v>
      </c>
      <c r="N3195" s="1">
        <v>0.98412626981735229</v>
      </c>
      <c r="O3195" s="1">
        <v>4.6186681836843491E-2</v>
      </c>
      <c r="P3195" s="1">
        <v>2.1071658134460449</v>
      </c>
      <c r="Q3195" s="1">
        <v>0</v>
      </c>
      <c r="S3195" s="1">
        <v>33</v>
      </c>
      <c r="T3195" s="1">
        <v>1</v>
      </c>
      <c r="U3195" s="1">
        <v>13715829</v>
      </c>
      <c r="V3195" s="1">
        <v>0.15300467610359192</v>
      </c>
      <c r="W3195" s="1">
        <v>1.1281205415725708</v>
      </c>
      <c r="X3195" s="1">
        <v>1.1281205415725708</v>
      </c>
    </row>
    <row r="3196" spans="1:24" x14ac:dyDescent="0.35">
      <c r="A3196" s="1">
        <v>340171</v>
      </c>
      <c r="B3196" s="1" t="s">
        <v>2347</v>
      </c>
      <c r="C3196" s="1">
        <v>107653102</v>
      </c>
      <c r="D3196" s="1">
        <v>171</v>
      </c>
      <c r="E3196" s="1" t="s">
        <v>2523</v>
      </c>
      <c r="F3196" s="1" t="s">
        <v>304</v>
      </c>
      <c r="G3196" s="1" t="s">
        <v>576</v>
      </c>
      <c r="H3196" s="1" t="s">
        <v>916</v>
      </c>
      <c r="I3196" s="1">
        <v>2321997.48</v>
      </c>
      <c r="K3196" s="1">
        <v>516843</v>
      </c>
      <c r="L3196" s="1">
        <v>10960904</v>
      </c>
      <c r="M3196" s="1">
        <v>-9.0000003183376975E-6</v>
      </c>
      <c r="N3196" s="1">
        <v>-8.2109945651609451E-5</v>
      </c>
      <c r="O3196" s="1">
        <v>8.3924390375614166E-2</v>
      </c>
      <c r="P3196" s="1">
        <v>3.7498502731323242</v>
      </c>
      <c r="Q3196" s="1">
        <v>0</v>
      </c>
      <c r="S3196" s="1">
        <v>34</v>
      </c>
      <c r="T3196" s="1">
        <v>1</v>
      </c>
      <c r="U3196" s="1">
        <v>13799744</v>
      </c>
      <c r="V3196" s="1">
        <v>8.3915390074253082E-2</v>
      </c>
      <c r="W3196" s="1">
        <v>0.61181133985519409</v>
      </c>
      <c r="X3196" s="1">
        <v>0.61181133985519409</v>
      </c>
    </row>
    <row r="3197" spans="1:24" x14ac:dyDescent="0.35">
      <c r="A3197" s="1">
        <v>350171</v>
      </c>
      <c r="B3197" s="1" t="s">
        <v>2348</v>
      </c>
      <c r="C3197" s="1">
        <v>107653102</v>
      </c>
      <c r="D3197" s="1">
        <v>171</v>
      </c>
      <c r="E3197" s="1" t="s">
        <v>2523</v>
      </c>
      <c r="F3197" s="1" t="s">
        <v>304</v>
      </c>
      <c r="G3197" s="1" t="s">
        <v>576</v>
      </c>
      <c r="H3197" s="1" t="s">
        <v>916</v>
      </c>
      <c r="I3197" s="1">
        <v>2314052.09</v>
      </c>
      <c r="K3197" s="1">
        <v>516843</v>
      </c>
      <c r="L3197" s="1">
        <v>11191012</v>
      </c>
      <c r="M3197" s="1">
        <v>0.23010799288749695</v>
      </c>
      <c r="N3197" s="1">
        <v>2.0993523597717285</v>
      </c>
      <c r="O3197" s="1">
        <v>-7.9453904181718826E-3</v>
      </c>
      <c r="P3197" s="1">
        <v>-0.34217908978462219</v>
      </c>
      <c r="Q3197" s="1">
        <v>0</v>
      </c>
      <c r="S3197" s="1">
        <v>35</v>
      </c>
      <c r="T3197" s="1">
        <v>1</v>
      </c>
      <c r="U3197" s="1">
        <v>14021907</v>
      </c>
      <c r="V3197" s="1">
        <v>0.22216260433197021</v>
      </c>
      <c r="W3197" s="1">
        <v>1.6099066734313965</v>
      </c>
      <c r="X3197" s="1">
        <v>1.6099066734313965</v>
      </c>
    </row>
    <row r="3198" spans="1:24" x14ac:dyDescent="0.35">
      <c r="A3198" s="1">
        <v>360171</v>
      </c>
      <c r="B3198" s="1" t="s">
        <v>2349</v>
      </c>
      <c r="C3198" s="1">
        <v>107653102</v>
      </c>
      <c r="D3198" s="1">
        <v>171</v>
      </c>
      <c r="E3198" s="1" t="s">
        <v>2523</v>
      </c>
      <c r="F3198" s="1" t="s">
        <v>304</v>
      </c>
      <c r="G3198" s="1" t="s">
        <v>576</v>
      </c>
      <c r="H3198" s="1" t="s">
        <v>916</v>
      </c>
      <c r="I3198" s="1">
        <v>2466591.39</v>
      </c>
      <c r="K3198" s="1">
        <v>516843</v>
      </c>
      <c r="L3198" s="1">
        <v>12149090</v>
      </c>
      <c r="M3198" s="1">
        <v>0.95807802677154541</v>
      </c>
      <c r="N3198" s="1">
        <v>8.5611381530761719</v>
      </c>
      <c r="O3198" s="1">
        <v>0.15253929793834686</v>
      </c>
      <c r="P3198" s="1">
        <v>6.5918698310852051</v>
      </c>
      <c r="Q3198" s="1">
        <v>0</v>
      </c>
      <c r="S3198" s="1">
        <v>36</v>
      </c>
      <c r="T3198" s="1">
        <v>1</v>
      </c>
      <c r="U3198" s="1">
        <v>15132524</v>
      </c>
      <c r="V3198" s="1">
        <v>1.1106172800064087</v>
      </c>
      <c r="W3198" s="1">
        <v>7.9205846786499023</v>
      </c>
      <c r="X3198" s="1">
        <v>7.9205846786499023</v>
      </c>
    </row>
    <row r="3199" spans="1:24" x14ac:dyDescent="0.35">
      <c r="A3199" s="1">
        <v>370171</v>
      </c>
      <c r="B3199" s="1" t="s">
        <v>2350</v>
      </c>
      <c r="C3199" s="1">
        <v>107653102</v>
      </c>
      <c r="D3199" s="1">
        <v>171</v>
      </c>
      <c r="E3199" s="1" t="s">
        <v>2523</v>
      </c>
      <c r="F3199" s="1" t="s">
        <v>304</v>
      </c>
      <c r="G3199" s="1" t="s">
        <v>576</v>
      </c>
      <c r="H3199" s="1" t="s">
        <v>916</v>
      </c>
      <c r="I3199" s="1">
        <v>2579881.27</v>
      </c>
      <c r="K3199" s="1">
        <v>516843</v>
      </c>
      <c r="L3199" s="1">
        <v>13170396</v>
      </c>
      <c r="M3199" s="1">
        <v>1.021306037902832</v>
      </c>
      <c r="N3199" s="1">
        <v>8.4064407348632813</v>
      </c>
      <c r="O3199" s="1">
        <v>0.11328987777233124</v>
      </c>
      <c r="P3199" s="1">
        <v>4.5929732322692871</v>
      </c>
      <c r="Q3199" s="1">
        <v>0</v>
      </c>
      <c r="S3199" s="1">
        <v>37</v>
      </c>
      <c r="T3199" s="1">
        <v>1</v>
      </c>
      <c r="U3199" s="1">
        <v>16267120</v>
      </c>
      <c r="V3199" s="1">
        <v>1.1345958709716797</v>
      </c>
      <c r="W3199" s="1">
        <v>7.4977312088012695</v>
      </c>
      <c r="X3199" s="1">
        <v>7.4977312088012695</v>
      </c>
    </row>
    <row r="3200" spans="1:24" x14ac:dyDescent="0.35">
      <c r="A3200" s="1">
        <v>380171</v>
      </c>
      <c r="B3200" s="1" t="s">
        <v>2351</v>
      </c>
      <c r="C3200" s="1">
        <v>107653102</v>
      </c>
      <c r="D3200" s="1">
        <v>171</v>
      </c>
      <c r="E3200" s="1" t="s">
        <v>2523</v>
      </c>
      <c r="F3200" s="1" t="s">
        <v>304</v>
      </c>
      <c r="G3200" s="1" t="s">
        <v>576</v>
      </c>
      <c r="H3200" s="1" t="s">
        <v>916</v>
      </c>
      <c r="I3200" s="1">
        <v>2612820</v>
      </c>
      <c r="K3200" s="1">
        <v>1740723.5</v>
      </c>
      <c r="L3200" s="1">
        <v>13494057</v>
      </c>
      <c r="M3200" s="1">
        <v>0.32366099953651428</v>
      </c>
      <c r="N3200" s="1">
        <v>2.4574887752532959</v>
      </c>
      <c r="O3200" s="1">
        <v>3.2938729971647263E-2</v>
      </c>
      <c r="P3200" s="1">
        <v>1.2767536640167236</v>
      </c>
      <c r="Q3200" s="1">
        <v>1.2238805294036865</v>
      </c>
      <c r="S3200" s="1">
        <v>38</v>
      </c>
      <c r="T3200" s="1">
        <v>1</v>
      </c>
      <c r="U3200" s="1">
        <v>17847600</v>
      </c>
      <c r="V3200" s="1">
        <v>1.5804802179336548</v>
      </c>
      <c r="W3200" s="1">
        <v>9.715794563293457</v>
      </c>
      <c r="X3200" s="1">
        <v>9.715794563293457</v>
      </c>
    </row>
    <row r="3201" spans="1:24" x14ac:dyDescent="0.35">
      <c r="A3201" s="1">
        <v>390171</v>
      </c>
      <c r="B3201" s="1" t="s">
        <v>2352</v>
      </c>
      <c r="C3201" s="1">
        <v>107653102</v>
      </c>
      <c r="D3201" s="1">
        <v>171</v>
      </c>
      <c r="E3201" s="1" t="s">
        <v>2523</v>
      </c>
      <c r="F3201" s="1" t="s">
        <v>304</v>
      </c>
      <c r="G3201" s="1" t="s">
        <v>576</v>
      </c>
      <c r="H3201" s="1" t="s">
        <v>916</v>
      </c>
      <c r="I3201" s="1">
        <v>2613344</v>
      </c>
      <c r="K3201" s="1">
        <v>3139233.75</v>
      </c>
      <c r="L3201" s="1">
        <v>13665895</v>
      </c>
      <c r="M3201" s="1">
        <v>0.17183800041675568</v>
      </c>
      <c r="N3201" s="1">
        <v>1.2734346389770508</v>
      </c>
      <c r="O3201" s="1">
        <v>5.2399997366592288E-4</v>
      </c>
      <c r="P3201" s="1">
        <v>2.0054960623383522E-2</v>
      </c>
      <c r="Q3201" s="1">
        <v>1.398510217666626</v>
      </c>
      <c r="S3201" s="1">
        <v>39</v>
      </c>
      <c r="T3201" s="1">
        <v>1</v>
      </c>
      <c r="U3201" s="1">
        <v>19418472</v>
      </c>
      <c r="V3201" s="1">
        <v>1.5708723068237305</v>
      </c>
      <c r="W3201" s="1">
        <v>8.8015871047973633</v>
      </c>
      <c r="X3201" s="1">
        <v>8.8015871047973633</v>
      </c>
    </row>
    <row r="3202" spans="1:24" x14ac:dyDescent="0.35">
      <c r="A3202" s="1">
        <v>400171</v>
      </c>
      <c r="B3202" s="1" t="s">
        <v>2353</v>
      </c>
      <c r="C3202" s="1">
        <v>107653102</v>
      </c>
      <c r="D3202" s="1">
        <v>171</v>
      </c>
      <c r="E3202" s="1" t="s">
        <v>2523</v>
      </c>
      <c r="F3202" s="1" t="s">
        <v>304</v>
      </c>
      <c r="G3202" s="1" t="s">
        <v>576</v>
      </c>
      <c r="H3202" s="1" t="s">
        <v>916</v>
      </c>
      <c r="S3202" s="1">
        <v>40</v>
      </c>
      <c r="T3202" s="1">
        <v>1</v>
      </c>
      <c r="U3202" s="1">
        <v>0</v>
      </c>
      <c r="V3202" s="1">
        <v>0</v>
      </c>
      <c r="W3202" s="1">
        <v>-100</v>
      </c>
      <c r="X3202" s="1">
        <v>-100</v>
      </c>
    </row>
    <row r="3203" spans="1:24" x14ac:dyDescent="0.35">
      <c r="A3203" s="1">
        <v>410171</v>
      </c>
      <c r="B3203" s="1" t="s">
        <v>2354</v>
      </c>
      <c r="C3203" s="1">
        <v>107653102</v>
      </c>
      <c r="D3203" s="1">
        <v>171</v>
      </c>
      <c r="E3203" s="1" t="s">
        <v>2523</v>
      </c>
      <c r="F3203" s="1" t="s">
        <v>304</v>
      </c>
      <c r="G3203" s="1" t="s">
        <v>576</v>
      </c>
      <c r="H3203" s="1" t="s">
        <v>916</v>
      </c>
      <c r="S3203" s="1">
        <v>41</v>
      </c>
      <c r="T3203" s="1">
        <v>1</v>
      </c>
      <c r="U3203" s="1">
        <v>0</v>
      </c>
      <c r="V3203" s="1">
        <v>0</v>
      </c>
    </row>
    <row r="3204" spans="1:24" x14ac:dyDescent="0.35">
      <c r="A3204" s="1">
        <v>420171</v>
      </c>
      <c r="B3204" s="1" t="s">
        <v>2355</v>
      </c>
      <c r="C3204" s="1">
        <v>107653102</v>
      </c>
      <c r="D3204" s="1">
        <v>171</v>
      </c>
      <c r="E3204" s="1" t="s">
        <v>2523</v>
      </c>
      <c r="F3204" s="1" t="s">
        <v>304</v>
      </c>
      <c r="G3204" s="1" t="s">
        <v>576</v>
      </c>
      <c r="H3204" s="1" t="s">
        <v>916</v>
      </c>
      <c r="S3204" s="1">
        <v>42</v>
      </c>
      <c r="T3204" s="1">
        <v>1</v>
      </c>
      <c r="U3204" s="1">
        <v>0</v>
      </c>
      <c r="V3204" s="1">
        <v>0</v>
      </c>
    </row>
    <row r="3205" spans="1:24" x14ac:dyDescent="0.35">
      <c r="A3205" s="1">
        <v>430171</v>
      </c>
      <c r="B3205" s="1" t="s">
        <v>2356</v>
      </c>
      <c r="C3205" s="1">
        <v>107653102</v>
      </c>
      <c r="D3205" s="1">
        <v>171</v>
      </c>
      <c r="E3205" s="1" t="s">
        <v>2523</v>
      </c>
      <c r="F3205" s="1" t="s">
        <v>304</v>
      </c>
      <c r="G3205" s="1" t="s">
        <v>576</v>
      </c>
      <c r="H3205" s="1" t="s">
        <v>916</v>
      </c>
      <c r="S3205" s="1">
        <v>43</v>
      </c>
      <c r="T3205" s="1">
        <v>1</v>
      </c>
      <c r="U3205" s="1">
        <v>0</v>
      </c>
      <c r="V3205" s="1">
        <v>0</v>
      </c>
    </row>
    <row r="3206" spans="1:24" x14ac:dyDescent="0.35">
      <c r="A3206" s="1">
        <v>440171</v>
      </c>
      <c r="B3206" s="1" t="s">
        <v>2357</v>
      </c>
      <c r="C3206" s="1">
        <v>107653102</v>
      </c>
      <c r="D3206" s="1">
        <v>171</v>
      </c>
      <c r="E3206" s="1" t="s">
        <v>2523</v>
      </c>
      <c r="F3206" s="1" t="s">
        <v>304</v>
      </c>
      <c r="G3206" s="1" t="s">
        <v>576</v>
      </c>
      <c r="H3206" s="1" t="s">
        <v>916</v>
      </c>
      <c r="S3206" s="1">
        <v>44</v>
      </c>
      <c r="T3206" s="1">
        <v>1</v>
      </c>
      <c r="U3206" s="1">
        <v>0</v>
      </c>
      <c r="V3206" s="1">
        <v>0</v>
      </c>
    </row>
    <row r="3207" spans="1:24" x14ac:dyDescent="0.35">
      <c r="A3207" s="1">
        <v>450171</v>
      </c>
      <c r="B3207" s="1" t="s">
        <v>2358</v>
      </c>
      <c r="C3207" s="1">
        <v>107653102</v>
      </c>
      <c r="D3207" s="1">
        <v>171</v>
      </c>
      <c r="E3207" s="1" t="s">
        <v>2523</v>
      </c>
      <c r="F3207" s="1" t="s">
        <v>304</v>
      </c>
      <c r="G3207" s="1" t="s">
        <v>576</v>
      </c>
      <c r="H3207" s="1" t="s">
        <v>916</v>
      </c>
      <c r="S3207" s="1">
        <v>45</v>
      </c>
      <c r="T3207" s="1">
        <v>1</v>
      </c>
      <c r="U3207" s="1">
        <v>0</v>
      </c>
      <c r="V3207" s="1">
        <v>0</v>
      </c>
    </row>
    <row r="3208" spans="1:24" x14ac:dyDescent="0.35">
      <c r="A3208" s="1">
        <v>460171</v>
      </c>
      <c r="B3208" s="1" t="s">
        <v>2359</v>
      </c>
      <c r="C3208" s="1">
        <v>107653102</v>
      </c>
      <c r="D3208" s="1">
        <v>171</v>
      </c>
      <c r="E3208" s="1" t="s">
        <v>2523</v>
      </c>
      <c r="F3208" s="1" t="s">
        <v>304</v>
      </c>
      <c r="G3208" s="1" t="s">
        <v>576</v>
      </c>
      <c r="H3208" s="1" t="s">
        <v>916</v>
      </c>
      <c r="S3208" s="1">
        <v>46</v>
      </c>
      <c r="T3208" s="1">
        <v>1</v>
      </c>
      <c r="U3208" s="1">
        <v>0</v>
      </c>
      <c r="V3208" s="1">
        <v>0</v>
      </c>
    </row>
    <row r="3209" spans="1:24" x14ac:dyDescent="0.35">
      <c r="A3209" s="1">
        <v>470171</v>
      </c>
      <c r="B3209" s="1" t="s">
        <v>2360</v>
      </c>
      <c r="C3209" s="1">
        <v>107653102</v>
      </c>
      <c r="D3209" s="1">
        <v>171</v>
      </c>
      <c r="E3209" s="1" t="s">
        <v>2523</v>
      </c>
      <c r="F3209" s="1" t="s">
        <v>304</v>
      </c>
      <c r="G3209" s="1" t="s">
        <v>576</v>
      </c>
      <c r="H3209" s="1" t="s">
        <v>916</v>
      </c>
      <c r="S3209" s="1">
        <v>47</v>
      </c>
      <c r="T3209" s="1">
        <v>1</v>
      </c>
      <c r="U3209" s="1">
        <v>0</v>
      </c>
      <c r="V3209" s="1">
        <v>0</v>
      </c>
    </row>
    <row r="3210" spans="1:24" x14ac:dyDescent="0.35">
      <c r="A3210" s="1">
        <v>480171</v>
      </c>
      <c r="B3210" s="1" t="s">
        <v>2361</v>
      </c>
      <c r="C3210" s="1">
        <v>107653102</v>
      </c>
      <c r="D3210" s="1">
        <v>171</v>
      </c>
      <c r="E3210" s="1" t="s">
        <v>2523</v>
      </c>
      <c r="F3210" s="1" t="s">
        <v>304</v>
      </c>
      <c r="G3210" s="1" t="s">
        <v>576</v>
      </c>
      <c r="H3210" s="1" t="s">
        <v>916</v>
      </c>
      <c r="S3210" s="1">
        <v>48</v>
      </c>
      <c r="T3210" s="1">
        <v>1</v>
      </c>
      <c r="U3210" s="1">
        <v>0</v>
      </c>
      <c r="V3210" s="1">
        <v>0</v>
      </c>
    </row>
    <row r="3211" spans="1:24" x14ac:dyDescent="0.35">
      <c r="A3211" s="1">
        <v>290174</v>
      </c>
      <c r="B3211" s="1" t="s">
        <v>2341</v>
      </c>
      <c r="C3211" s="1">
        <v>107653203</v>
      </c>
      <c r="D3211" s="1">
        <v>174</v>
      </c>
      <c r="E3211" s="1" t="s">
        <v>2524</v>
      </c>
      <c r="F3211" s="1" t="s">
        <v>304</v>
      </c>
      <c r="G3211" s="1" t="s">
        <v>576</v>
      </c>
      <c r="H3211" s="1" t="s">
        <v>916</v>
      </c>
      <c r="I3211" s="1">
        <v>1920510.25</v>
      </c>
      <c r="K3211" s="1">
        <v>427212</v>
      </c>
      <c r="L3211" s="1">
        <v>9914180</v>
      </c>
      <c r="S3211" s="1">
        <v>29</v>
      </c>
      <c r="T3211" s="1">
        <v>1</v>
      </c>
      <c r="U3211" s="1">
        <v>12261902</v>
      </c>
      <c r="V3211" s="1">
        <v>0</v>
      </c>
    </row>
    <row r="3212" spans="1:24" x14ac:dyDescent="0.35">
      <c r="A3212" s="1">
        <v>300174</v>
      </c>
      <c r="B3212" s="1" t="s">
        <v>2343</v>
      </c>
      <c r="C3212" s="1">
        <v>107653203</v>
      </c>
      <c r="D3212" s="1">
        <v>174</v>
      </c>
      <c r="E3212" s="1" t="s">
        <v>2524</v>
      </c>
      <c r="F3212" s="1" t="s">
        <v>304</v>
      </c>
      <c r="G3212" s="1" t="s">
        <v>576</v>
      </c>
      <c r="H3212" s="1" t="s">
        <v>916</v>
      </c>
      <c r="I3212" s="1">
        <v>1950589.62</v>
      </c>
      <c r="K3212" s="1">
        <v>427212</v>
      </c>
      <c r="L3212" s="1">
        <v>10215673</v>
      </c>
      <c r="M3212" s="1">
        <v>0.30149298906326294</v>
      </c>
      <c r="N3212" s="1">
        <v>3.0410280227661133</v>
      </c>
      <c r="O3212" s="1">
        <v>3.0079370364546776E-2</v>
      </c>
      <c r="P3212" s="1">
        <v>1.5662176609039307</v>
      </c>
      <c r="Q3212" s="1">
        <v>0</v>
      </c>
      <c r="S3212" s="1">
        <v>30</v>
      </c>
      <c r="T3212" s="1">
        <v>1</v>
      </c>
      <c r="U3212" s="1">
        <v>12593474</v>
      </c>
      <c r="V3212" s="1">
        <v>0.33157235383987427</v>
      </c>
      <c r="W3212" s="1">
        <v>2.7040829658508301</v>
      </c>
      <c r="X3212" s="1">
        <v>2.7040829658508301</v>
      </c>
    </row>
    <row r="3213" spans="1:24" x14ac:dyDescent="0.35">
      <c r="A3213" s="1">
        <v>310174</v>
      </c>
      <c r="B3213" s="1" t="s">
        <v>2344</v>
      </c>
      <c r="C3213" s="1">
        <v>107653203</v>
      </c>
      <c r="D3213" s="1">
        <v>174</v>
      </c>
      <c r="E3213" s="1" t="s">
        <v>2524</v>
      </c>
      <c r="F3213" s="1" t="s">
        <v>304</v>
      </c>
      <c r="G3213" s="1" t="s">
        <v>576</v>
      </c>
      <c r="H3213" s="1" t="s">
        <v>916</v>
      </c>
      <c r="I3213" s="1">
        <v>2039516.57</v>
      </c>
      <c r="K3213" s="1">
        <v>427212</v>
      </c>
      <c r="L3213" s="1">
        <v>10453401</v>
      </c>
      <c r="M3213" s="1">
        <v>0.23772799968719482</v>
      </c>
      <c r="N3213" s="1">
        <v>2.3270909786224365</v>
      </c>
      <c r="O3213" s="1">
        <v>8.8926948606967926E-2</v>
      </c>
      <c r="P3213" s="1">
        <v>4.5589780807495117</v>
      </c>
      <c r="Q3213" s="1">
        <v>0</v>
      </c>
      <c r="S3213" s="1">
        <v>31</v>
      </c>
      <c r="T3213" s="1">
        <v>1</v>
      </c>
      <c r="U3213" s="1">
        <v>12920130</v>
      </c>
      <c r="V3213" s="1">
        <v>0.32665494084358215</v>
      </c>
      <c r="W3213" s="1">
        <v>2.5938513278961182</v>
      </c>
      <c r="X3213" s="1">
        <v>2.5938513278961182</v>
      </c>
    </row>
    <row r="3214" spans="1:24" x14ac:dyDescent="0.35">
      <c r="A3214" s="1">
        <v>320174</v>
      </c>
      <c r="B3214" s="1" t="s">
        <v>2345</v>
      </c>
      <c r="C3214" s="1">
        <v>107653203</v>
      </c>
      <c r="D3214" s="1">
        <v>174</v>
      </c>
      <c r="E3214" s="1" t="s">
        <v>2524</v>
      </c>
      <c r="F3214" s="1" t="s">
        <v>304</v>
      </c>
      <c r="G3214" s="1" t="s">
        <v>576</v>
      </c>
      <c r="H3214" s="1" t="s">
        <v>916</v>
      </c>
      <c r="I3214" s="1">
        <v>2052958.98</v>
      </c>
      <c r="K3214" s="1">
        <v>427212</v>
      </c>
      <c r="L3214" s="1">
        <v>10674261</v>
      </c>
      <c r="M3214" s="1">
        <v>0.22086000442504883</v>
      </c>
      <c r="N3214" s="1">
        <v>2.1128051280975342</v>
      </c>
      <c r="O3214" s="1">
        <v>1.3442410156130791E-2</v>
      </c>
      <c r="P3214" s="1">
        <v>0.65909785032272339</v>
      </c>
      <c r="Q3214" s="1">
        <v>0</v>
      </c>
      <c r="S3214" s="1">
        <v>32</v>
      </c>
      <c r="T3214" s="1">
        <v>1</v>
      </c>
      <c r="U3214" s="1">
        <v>13154432</v>
      </c>
      <c r="V3214" s="1">
        <v>0.23430241644382477</v>
      </c>
      <c r="W3214" s="1">
        <v>1.8134647607803345</v>
      </c>
      <c r="X3214" s="1">
        <v>1.8134647607803345</v>
      </c>
    </row>
    <row r="3215" spans="1:24" x14ac:dyDescent="0.35">
      <c r="A3215" s="1">
        <v>330174</v>
      </c>
      <c r="B3215" s="1" t="s">
        <v>2346</v>
      </c>
      <c r="C3215" s="1">
        <v>107653203</v>
      </c>
      <c r="D3215" s="1">
        <v>174</v>
      </c>
      <c r="E3215" s="1" t="s">
        <v>2524</v>
      </c>
      <c r="F3215" s="1" t="s">
        <v>304</v>
      </c>
      <c r="G3215" s="1" t="s">
        <v>576</v>
      </c>
      <c r="H3215" s="1" t="s">
        <v>916</v>
      </c>
      <c r="I3215" s="1">
        <v>2123046.65</v>
      </c>
      <c r="K3215" s="1">
        <v>427212</v>
      </c>
      <c r="L3215" s="1">
        <v>10993177</v>
      </c>
      <c r="M3215" s="1">
        <v>0.31891599297523499</v>
      </c>
      <c r="N3215" s="1">
        <v>2.9877102375030518</v>
      </c>
      <c r="O3215" s="1">
        <v>7.0087671279907227E-2</v>
      </c>
      <c r="P3215" s="1">
        <v>3.4139828681945801</v>
      </c>
      <c r="Q3215" s="1">
        <v>0</v>
      </c>
      <c r="S3215" s="1">
        <v>33</v>
      </c>
      <c r="T3215" s="1">
        <v>1</v>
      </c>
      <c r="U3215" s="1">
        <v>13543436</v>
      </c>
      <c r="V3215" s="1">
        <v>0.38900366425514221</v>
      </c>
      <c r="W3215" s="1">
        <v>2.9572086334228516</v>
      </c>
      <c r="X3215" s="1">
        <v>2.9572086334228516</v>
      </c>
    </row>
    <row r="3216" spans="1:24" x14ac:dyDescent="0.35">
      <c r="A3216" s="1">
        <v>340174</v>
      </c>
      <c r="B3216" s="1" t="s">
        <v>2347</v>
      </c>
      <c r="C3216" s="1">
        <v>107653203</v>
      </c>
      <c r="D3216" s="1">
        <v>174</v>
      </c>
      <c r="E3216" s="1" t="s">
        <v>2524</v>
      </c>
      <c r="F3216" s="1" t="s">
        <v>304</v>
      </c>
      <c r="G3216" s="1" t="s">
        <v>576</v>
      </c>
      <c r="H3216" s="1" t="s">
        <v>916</v>
      </c>
      <c r="I3216" s="1">
        <v>2122944.64</v>
      </c>
      <c r="K3216" s="1">
        <v>427212</v>
      </c>
      <c r="L3216" s="1">
        <v>10993151</v>
      </c>
      <c r="M3216" s="1">
        <v>-2.5999999706982635E-5</v>
      </c>
      <c r="N3216" s="1">
        <v>-2.3651034280192107E-4</v>
      </c>
      <c r="O3216" s="1">
        <v>-1.0201000259257853E-4</v>
      </c>
      <c r="P3216" s="1">
        <v>-4.804887343198061E-3</v>
      </c>
      <c r="Q3216" s="1">
        <v>0</v>
      </c>
      <c r="S3216" s="1">
        <v>34</v>
      </c>
      <c r="T3216" s="1">
        <v>1</v>
      </c>
      <c r="U3216" s="1">
        <v>13543308</v>
      </c>
      <c r="V3216" s="1">
        <v>-1.2800999684259295E-4</v>
      </c>
      <c r="W3216" s="1">
        <v>-9.4510725466534495E-4</v>
      </c>
      <c r="X3216" s="1">
        <v>-9.4510725466534495E-4</v>
      </c>
    </row>
    <row r="3217" spans="1:24" x14ac:dyDescent="0.35">
      <c r="A3217" s="1">
        <v>350174</v>
      </c>
      <c r="B3217" s="1" t="s">
        <v>2348</v>
      </c>
      <c r="C3217" s="1">
        <v>107653203</v>
      </c>
      <c r="D3217" s="1">
        <v>174</v>
      </c>
      <c r="E3217" s="1" t="s">
        <v>2524</v>
      </c>
      <c r="F3217" s="1" t="s">
        <v>304</v>
      </c>
      <c r="G3217" s="1" t="s">
        <v>576</v>
      </c>
      <c r="H3217" s="1" t="s">
        <v>916</v>
      </c>
      <c r="I3217" s="1">
        <v>2200601.92</v>
      </c>
      <c r="K3217" s="1">
        <v>427212</v>
      </c>
      <c r="L3217" s="1">
        <v>11245953</v>
      </c>
      <c r="M3217" s="1">
        <v>0.25280201435089111</v>
      </c>
      <c r="N3217" s="1">
        <v>2.2996318340301514</v>
      </c>
      <c r="O3217" s="1">
        <v>7.765728235244751E-2</v>
      </c>
      <c r="P3217" s="1">
        <v>3.6579983234405518</v>
      </c>
      <c r="Q3217" s="1">
        <v>0</v>
      </c>
      <c r="S3217" s="1">
        <v>35</v>
      </c>
      <c r="T3217" s="1">
        <v>1</v>
      </c>
      <c r="U3217" s="1">
        <v>13873767</v>
      </c>
      <c r="V3217" s="1">
        <v>0.33045929670333862</v>
      </c>
      <c r="W3217" s="1">
        <v>2.4400169849395752</v>
      </c>
      <c r="X3217" s="1">
        <v>2.4400169849395752</v>
      </c>
    </row>
    <row r="3218" spans="1:24" x14ac:dyDescent="0.35">
      <c r="A3218" s="1">
        <v>360174</v>
      </c>
      <c r="B3218" s="1" t="s">
        <v>2349</v>
      </c>
      <c r="C3218" s="1">
        <v>107653203</v>
      </c>
      <c r="D3218" s="1">
        <v>174</v>
      </c>
      <c r="E3218" s="1" t="s">
        <v>2524</v>
      </c>
      <c r="F3218" s="1" t="s">
        <v>304</v>
      </c>
      <c r="G3218" s="1" t="s">
        <v>576</v>
      </c>
      <c r="H3218" s="1" t="s">
        <v>916</v>
      </c>
      <c r="I3218" s="1">
        <v>2381431.9700000002</v>
      </c>
      <c r="K3218" s="1">
        <v>427212</v>
      </c>
      <c r="L3218" s="1">
        <v>11853093</v>
      </c>
      <c r="M3218" s="1">
        <v>0.60714000463485718</v>
      </c>
      <c r="N3218" s="1">
        <v>5.3987421989440918</v>
      </c>
      <c r="O3218" s="1">
        <v>0.18083004653453827</v>
      </c>
      <c r="P3218" s="1">
        <v>8.2172994613647461</v>
      </c>
      <c r="Q3218" s="1">
        <v>0</v>
      </c>
      <c r="S3218" s="1">
        <v>36</v>
      </c>
      <c r="T3218" s="1">
        <v>1</v>
      </c>
      <c r="U3218" s="1">
        <v>14661737</v>
      </c>
      <c r="V3218" s="1">
        <v>0.78797006607055664</v>
      </c>
      <c r="W3218" s="1">
        <v>5.679567813873291</v>
      </c>
      <c r="X3218" s="1">
        <v>5.679567813873291</v>
      </c>
    </row>
    <row r="3219" spans="1:24" x14ac:dyDescent="0.35">
      <c r="A3219" s="1">
        <v>370174</v>
      </c>
      <c r="B3219" s="1" t="s">
        <v>2350</v>
      </c>
      <c r="C3219" s="1">
        <v>107653203</v>
      </c>
      <c r="D3219" s="1">
        <v>174</v>
      </c>
      <c r="E3219" s="1" t="s">
        <v>2524</v>
      </c>
      <c r="F3219" s="1" t="s">
        <v>304</v>
      </c>
      <c r="G3219" s="1" t="s">
        <v>576</v>
      </c>
      <c r="H3219" s="1" t="s">
        <v>916</v>
      </c>
      <c r="I3219" s="1">
        <v>2459087.15</v>
      </c>
      <c r="K3219" s="1">
        <v>427212</v>
      </c>
      <c r="L3219" s="1">
        <v>12863878</v>
      </c>
      <c r="M3219" s="1">
        <v>1.0107849836349487</v>
      </c>
      <c r="N3219" s="1">
        <v>8.5276050567626953</v>
      </c>
      <c r="O3219" s="1">
        <v>7.7655181288719177E-2</v>
      </c>
      <c r="P3219" s="1">
        <v>3.2608606815338135</v>
      </c>
      <c r="Q3219" s="1">
        <v>0</v>
      </c>
      <c r="S3219" s="1">
        <v>37</v>
      </c>
      <c r="T3219" s="1">
        <v>1</v>
      </c>
      <c r="U3219" s="1">
        <v>15750177</v>
      </c>
      <c r="V3219" s="1">
        <v>1.0884401798248291</v>
      </c>
      <c r="W3219" s="1">
        <v>7.4236769676208496</v>
      </c>
      <c r="X3219" s="1">
        <v>7.4236769676208496</v>
      </c>
    </row>
    <row r="3220" spans="1:24" x14ac:dyDescent="0.35">
      <c r="A3220" s="1">
        <v>380174</v>
      </c>
      <c r="B3220" s="1" t="s">
        <v>2351</v>
      </c>
      <c r="C3220" s="1">
        <v>107653203</v>
      </c>
      <c r="D3220" s="1">
        <v>174</v>
      </c>
      <c r="E3220" s="1" t="s">
        <v>2524</v>
      </c>
      <c r="F3220" s="1" t="s">
        <v>304</v>
      </c>
      <c r="G3220" s="1" t="s">
        <v>576</v>
      </c>
      <c r="H3220" s="1" t="s">
        <v>916</v>
      </c>
      <c r="I3220" s="1">
        <v>2589748</v>
      </c>
      <c r="K3220" s="1">
        <v>1384486.5</v>
      </c>
      <c r="L3220" s="1">
        <v>13120419</v>
      </c>
      <c r="M3220" s="1">
        <v>0.25654101371765137</v>
      </c>
      <c r="N3220" s="1">
        <v>1.9942742586135864</v>
      </c>
      <c r="O3220" s="1">
        <v>0.13066084682941437</v>
      </c>
      <c r="P3220" s="1">
        <v>5.3133883476257324</v>
      </c>
      <c r="Q3220" s="1">
        <v>0.95727449655532837</v>
      </c>
      <c r="S3220" s="1">
        <v>38</v>
      </c>
      <c r="T3220" s="1">
        <v>1</v>
      </c>
      <c r="U3220" s="1">
        <v>17094654</v>
      </c>
      <c r="V3220" s="1">
        <v>1.3444763422012329</v>
      </c>
      <c r="W3220" s="1">
        <v>8.5362663269042969</v>
      </c>
      <c r="X3220" s="1">
        <v>8.5362663269042969</v>
      </c>
    </row>
    <row r="3221" spans="1:24" x14ac:dyDescent="0.35">
      <c r="A3221" s="1">
        <v>390174</v>
      </c>
      <c r="B3221" s="1" t="s">
        <v>2352</v>
      </c>
      <c r="C3221" s="1">
        <v>107653203</v>
      </c>
      <c r="D3221" s="1">
        <v>174</v>
      </c>
      <c r="E3221" s="1" t="s">
        <v>2524</v>
      </c>
      <c r="F3221" s="1" t="s">
        <v>304</v>
      </c>
      <c r="G3221" s="1" t="s">
        <v>576</v>
      </c>
      <c r="H3221" s="1" t="s">
        <v>916</v>
      </c>
      <c r="I3221" s="1">
        <v>2601598</v>
      </c>
      <c r="K3221" s="1">
        <v>2341261.75</v>
      </c>
      <c r="L3221" s="1">
        <v>13192359</v>
      </c>
      <c r="M3221" s="1">
        <v>7.1939997375011444E-2</v>
      </c>
      <c r="N3221" s="1">
        <v>0.54830563068389893</v>
      </c>
      <c r="O3221" s="1">
        <v>1.1850000359117985E-2</v>
      </c>
      <c r="P3221" s="1">
        <v>0.45757347345352173</v>
      </c>
      <c r="Q3221" s="1">
        <v>0.9567752480506897</v>
      </c>
      <c r="S3221" s="1">
        <v>39</v>
      </c>
      <c r="T3221" s="1">
        <v>1</v>
      </c>
      <c r="U3221" s="1">
        <v>18135220</v>
      </c>
      <c r="V3221" s="1">
        <v>1.0405652523040771</v>
      </c>
      <c r="W3221" s="1">
        <v>6.0870842933654785</v>
      </c>
      <c r="X3221" s="1">
        <v>6.0870842933654785</v>
      </c>
    </row>
    <row r="3222" spans="1:24" x14ac:dyDescent="0.35">
      <c r="A3222" s="1">
        <v>400174</v>
      </c>
      <c r="B3222" s="1" t="s">
        <v>2353</v>
      </c>
      <c r="C3222" s="1">
        <v>107653203</v>
      </c>
      <c r="D3222" s="1">
        <v>174</v>
      </c>
      <c r="E3222" s="1" t="s">
        <v>2524</v>
      </c>
      <c r="F3222" s="1" t="s">
        <v>304</v>
      </c>
      <c r="G3222" s="1" t="s">
        <v>576</v>
      </c>
      <c r="H3222" s="1" t="s">
        <v>916</v>
      </c>
      <c r="S3222" s="1">
        <v>40</v>
      </c>
      <c r="T3222" s="1">
        <v>1</v>
      </c>
      <c r="U3222" s="1">
        <v>0</v>
      </c>
      <c r="V3222" s="1">
        <v>0</v>
      </c>
      <c r="W3222" s="1">
        <v>-100</v>
      </c>
      <c r="X3222" s="1">
        <v>-100</v>
      </c>
    </row>
    <row r="3223" spans="1:24" x14ac:dyDescent="0.35">
      <c r="A3223" s="1">
        <v>410174</v>
      </c>
      <c r="B3223" s="1" t="s">
        <v>2354</v>
      </c>
      <c r="C3223" s="1">
        <v>107653203</v>
      </c>
      <c r="D3223" s="1">
        <v>174</v>
      </c>
      <c r="E3223" s="1" t="s">
        <v>2524</v>
      </c>
      <c r="F3223" s="1" t="s">
        <v>304</v>
      </c>
      <c r="G3223" s="1" t="s">
        <v>576</v>
      </c>
      <c r="H3223" s="1" t="s">
        <v>916</v>
      </c>
      <c r="S3223" s="1">
        <v>41</v>
      </c>
      <c r="T3223" s="1">
        <v>1</v>
      </c>
      <c r="U3223" s="1">
        <v>0</v>
      </c>
      <c r="V3223" s="1">
        <v>0</v>
      </c>
    </row>
    <row r="3224" spans="1:24" x14ac:dyDescent="0.35">
      <c r="A3224" s="1">
        <v>420174</v>
      </c>
      <c r="B3224" s="1" t="s">
        <v>2355</v>
      </c>
      <c r="C3224" s="1">
        <v>107653203</v>
      </c>
      <c r="D3224" s="1">
        <v>174</v>
      </c>
      <c r="E3224" s="1" t="s">
        <v>2524</v>
      </c>
      <c r="F3224" s="1" t="s">
        <v>304</v>
      </c>
      <c r="G3224" s="1" t="s">
        <v>576</v>
      </c>
      <c r="H3224" s="1" t="s">
        <v>916</v>
      </c>
      <c r="S3224" s="1">
        <v>42</v>
      </c>
      <c r="T3224" s="1">
        <v>1</v>
      </c>
      <c r="U3224" s="1">
        <v>0</v>
      </c>
      <c r="V3224" s="1">
        <v>0</v>
      </c>
    </row>
    <row r="3225" spans="1:24" x14ac:dyDescent="0.35">
      <c r="A3225" s="1">
        <v>430174</v>
      </c>
      <c r="B3225" s="1" t="s">
        <v>2356</v>
      </c>
      <c r="C3225" s="1">
        <v>107653203</v>
      </c>
      <c r="D3225" s="1">
        <v>174</v>
      </c>
      <c r="E3225" s="1" t="s">
        <v>2524</v>
      </c>
      <c r="F3225" s="1" t="s">
        <v>304</v>
      </c>
      <c r="G3225" s="1" t="s">
        <v>576</v>
      </c>
      <c r="H3225" s="1" t="s">
        <v>916</v>
      </c>
      <c r="S3225" s="1">
        <v>43</v>
      </c>
      <c r="T3225" s="1">
        <v>1</v>
      </c>
      <c r="U3225" s="1">
        <v>0</v>
      </c>
      <c r="V3225" s="1">
        <v>0</v>
      </c>
    </row>
    <row r="3226" spans="1:24" x14ac:dyDescent="0.35">
      <c r="A3226" s="1">
        <v>440174</v>
      </c>
      <c r="B3226" s="1" t="s">
        <v>2357</v>
      </c>
      <c r="C3226" s="1">
        <v>107653203</v>
      </c>
      <c r="D3226" s="1">
        <v>174</v>
      </c>
      <c r="E3226" s="1" t="s">
        <v>2524</v>
      </c>
      <c r="F3226" s="1" t="s">
        <v>304</v>
      </c>
      <c r="G3226" s="1" t="s">
        <v>576</v>
      </c>
      <c r="H3226" s="1" t="s">
        <v>916</v>
      </c>
      <c r="S3226" s="1">
        <v>44</v>
      </c>
      <c r="T3226" s="1">
        <v>1</v>
      </c>
      <c r="U3226" s="1">
        <v>0</v>
      </c>
      <c r="V3226" s="1">
        <v>0</v>
      </c>
    </row>
    <row r="3227" spans="1:24" x14ac:dyDescent="0.35">
      <c r="A3227" s="1">
        <v>450174</v>
      </c>
      <c r="B3227" s="1" t="s">
        <v>2358</v>
      </c>
      <c r="C3227" s="1">
        <v>107653203</v>
      </c>
      <c r="D3227" s="1">
        <v>174</v>
      </c>
      <c r="E3227" s="1" t="s">
        <v>2524</v>
      </c>
      <c r="F3227" s="1" t="s">
        <v>304</v>
      </c>
      <c r="G3227" s="1" t="s">
        <v>576</v>
      </c>
      <c r="H3227" s="1" t="s">
        <v>916</v>
      </c>
      <c r="S3227" s="1">
        <v>45</v>
      </c>
      <c r="T3227" s="1">
        <v>1</v>
      </c>
      <c r="U3227" s="1">
        <v>0</v>
      </c>
      <c r="V3227" s="1">
        <v>0</v>
      </c>
    </row>
    <row r="3228" spans="1:24" x14ac:dyDescent="0.35">
      <c r="A3228" s="1">
        <v>460174</v>
      </c>
      <c r="B3228" s="1" t="s">
        <v>2359</v>
      </c>
      <c r="C3228" s="1">
        <v>107653203</v>
      </c>
      <c r="D3228" s="1">
        <v>174</v>
      </c>
      <c r="E3228" s="1" t="s">
        <v>2524</v>
      </c>
      <c r="F3228" s="1" t="s">
        <v>304</v>
      </c>
      <c r="G3228" s="1" t="s">
        <v>576</v>
      </c>
      <c r="H3228" s="1" t="s">
        <v>916</v>
      </c>
      <c r="S3228" s="1">
        <v>46</v>
      </c>
      <c r="T3228" s="1">
        <v>1</v>
      </c>
      <c r="U3228" s="1">
        <v>0</v>
      </c>
      <c r="V3228" s="1">
        <v>0</v>
      </c>
    </row>
    <row r="3229" spans="1:24" x14ac:dyDescent="0.35">
      <c r="A3229" s="1">
        <v>470174</v>
      </c>
      <c r="B3229" s="1" t="s">
        <v>2360</v>
      </c>
      <c r="C3229" s="1">
        <v>107653203</v>
      </c>
      <c r="D3229" s="1">
        <v>174</v>
      </c>
      <c r="E3229" s="1" t="s">
        <v>2524</v>
      </c>
      <c r="F3229" s="1" t="s">
        <v>304</v>
      </c>
      <c r="G3229" s="1" t="s">
        <v>576</v>
      </c>
      <c r="H3229" s="1" t="s">
        <v>916</v>
      </c>
      <c r="S3229" s="1">
        <v>47</v>
      </c>
      <c r="T3229" s="1">
        <v>1</v>
      </c>
      <c r="U3229" s="1">
        <v>0</v>
      </c>
      <c r="V3229" s="1">
        <v>0</v>
      </c>
    </row>
    <row r="3230" spans="1:24" x14ac:dyDescent="0.35">
      <c r="A3230" s="1">
        <v>480174</v>
      </c>
      <c r="B3230" s="1" t="s">
        <v>2361</v>
      </c>
      <c r="C3230" s="1">
        <v>107653203</v>
      </c>
      <c r="D3230" s="1">
        <v>174</v>
      </c>
      <c r="E3230" s="1" t="s">
        <v>2524</v>
      </c>
      <c r="F3230" s="1" t="s">
        <v>304</v>
      </c>
      <c r="G3230" s="1" t="s">
        <v>576</v>
      </c>
      <c r="H3230" s="1" t="s">
        <v>916</v>
      </c>
      <c r="S3230" s="1">
        <v>48</v>
      </c>
      <c r="T3230" s="1">
        <v>1</v>
      </c>
      <c r="U3230" s="1">
        <v>0</v>
      </c>
      <c r="V3230" s="1">
        <v>0</v>
      </c>
    </row>
    <row r="3231" spans="1:24" x14ac:dyDescent="0.35">
      <c r="A3231" s="1">
        <v>290190</v>
      </c>
      <c r="B3231" s="1" t="s">
        <v>2341</v>
      </c>
      <c r="C3231" s="1">
        <v>107653802</v>
      </c>
      <c r="D3231" s="1">
        <v>190</v>
      </c>
      <c r="E3231" s="1" t="s">
        <v>2525</v>
      </c>
      <c r="F3231" s="1" t="s">
        <v>304</v>
      </c>
      <c r="G3231" s="1" t="s">
        <v>576</v>
      </c>
      <c r="H3231" s="1" t="s">
        <v>916</v>
      </c>
      <c r="I3231" s="1">
        <v>3320329</v>
      </c>
      <c r="K3231" s="1">
        <v>612307</v>
      </c>
      <c r="L3231" s="1">
        <v>17374080</v>
      </c>
      <c r="S3231" s="1">
        <v>29</v>
      </c>
      <c r="T3231" s="1">
        <v>1</v>
      </c>
      <c r="U3231" s="1">
        <v>21306716</v>
      </c>
      <c r="V3231" s="1">
        <v>0</v>
      </c>
    </row>
    <row r="3232" spans="1:24" x14ac:dyDescent="0.35">
      <c r="A3232" s="1">
        <v>300190</v>
      </c>
      <c r="B3232" s="1" t="s">
        <v>2343</v>
      </c>
      <c r="C3232" s="1">
        <v>107653802</v>
      </c>
      <c r="D3232" s="1">
        <v>190</v>
      </c>
      <c r="E3232" s="1" t="s">
        <v>2525</v>
      </c>
      <c r="F3232" s="1" t="s">
        <v>304</v>
      </c>
      <c r="G3232" s="1" t="s">
        <v>576</v>
      </c>
      <c r="H3232" s="1" t="s">
        <v>916</v>
      </c>
      <c r="I3232" s="1">
        <v>3378892</v>
      </c>
      <c r="K3232" s="1">
        <v>802559</v>
      </c>
      <c r="L3232" s="1">
        <v>17814212</v>
      </c>
      <c r="M3232" s="1">
        <v>0.44013199210166931</v>
      </c>
      <c r="N3232" s="1">
        <v>2.5332679748535156</v>
      </c>
      <c r="O3232" s="1">
        <v>5.8563001453876495E-2</v>
      </c>
      <c r="P3232" s="1">
        <v>1.7637710571289063</v>
      </c>
      <c r="Q3232" s="1">
        <v>0.19025200605392456</v>
      </c>
      <c r="S3232" s="1">
        <v>30</v>
      </c>
      <c r="T3232" s="1">
        <v>1</v>
      </c>
      <c r="U3232" s="1">
        <v>21995664</v>
      </c>
      <c r="V3232" s="1">
        <v>0.68894696235656738</v>
      </c>
      <c r="W3232" s="1">
        <v>3.2334780693054199</v>
      </c>
      <c r="X3232" s="1">
        <v>3.2334780693054199</v>
      </c>
    </row>
    <row r="3233" spans="1:24" x14ac:dyDescent="0.35">
      <c r="A3233" s="1">
        <v>310190</v>
      </c>
      <c r="B3233" s="1" t="s">
        <v>2344</v>
      </c>
      <c r="C3233" s="1">
        <v>107653802</v>
      </c>
      <c r="D3233" s="1">
        <v>190</v>
      </c>
      <c r="E3233" s="1" t="s">
        <v>2525</v>
      </c>
      <c r="F3233" s="1" t="s">
        <v>304</v>
      </c>
      <c r="G3233" s="1" t="s">
        <v>576</v>
      </c>
      <c r="H3233" s="1" t="s">
        <v>916</v>
      </c>
      <c r="I3233" s="1">
        <v>3428176</v>
      </c>
      <c r="K3233" s="1">
        <v>707433</v>
      </c>
      <c r="L3233" s="1">
        <v>18003340</v>
      </c>
      <c r="M3233" s="1">
        <v>0.18912799656391144</v>
      </c>
      <c r="N3233" s="1">
        <v>1.0616692304611206</v>
      </c>
      <c r="O3233" s="1">
        <v>4.928399994969368E-2</v>
      </c>
      <c r="P3233" s="1">
        <v>1.4585846662521362</v>
      </c>
      <c r="Q3233" s="1">
        <v>-9.512600302696228E-2</v>
      </c>
      <c r="S3233" s="1">
        <v>31</v>
      </c>
      <c r="T3233" s="1">
        <v>1</v>
      </c>
      <c r="U3233" s="1">
        <v>22138948</v>
      </c>
      <c r="V3233" s="1">
        <v>0.14328598976135254</v>
      </c>
      <c r="W3233" s="1">
        <v>0.65141928195953369</v>
      </c>
      <c r="X3233" s="1">
        <v>0.65141928195953369</v>
      </c>
    </row>
    <row r="3234" spans="1:24" x14ac:dyDescent="0.35">
      <c r="A3234" s="1">
        <v>320190</v>
      </c>
      <c r="B3234" s="1" t="s">
        <v>2345</v>
      </c>
      <c r="C3234" s="1">
        <v>107653802</v>
      </c>
      <c r="D3234" s="1">
        <v>190</v>
      </c>
      <c r="E3234" s="1" t="s">
        <v>2525</v>
      </c>
      <c r="F3234" s="1" t="s">
        <v>304</v>
      </c>
      <c r="G3234" s="1" t="s">
        <v>576</v>
      </c>
      <c r="H3234" s="1" t="s">
        <v>916</v>
      </c>
      <c r="I3234" s="1">
        <v>3445173</v>
      </c>
      <c r="J3234" s="1">
        <v>8235</v>
      </c>
      <c r="K3234" s="1">
        <v>707433</v>
      </c>
      <c r="L3234" s="1">
        <v>18108688</v>
      </c>
      <c r="M3234" s="1">
        <v>0.10534799844026566</v>
      </c>
      <c r="N3234" s="1">
        <v>0.58515810966491699</v>
      </c>
      <c r="O3234" s="1">
        <v>1.6997000202536583E-2</v>
      </c>
      <c r="P3234" s="1">
        <v>0.49580302834510803</v>
      </c>
      <c r="Q3234" s="1">
        <v>0</v>
      </c>
      <c r="S3234" s="1">
        <v>32</v>
      </c>
      <c r="T3234" s="1">
        <v>1</v>
      </c>
      <c r="U3234" s="1">
        <v>22269528</v>
      </c>
      <c r="V3234" s="1">
        <v>0.12234500050544739</v>
      </c>
      <c r="W3234" s="1">
        <v>0.5898202657699585</v>
      </c>
      <c r="X3234" s="1">
        <v>0.5898202657699585</v>
      </c>
    </row>
    <row r="3235" spans="1:24" x14ac:dyDescent="0.35">
      <c r="A3235" s="1">
        <v>330190</v>
      </c>
      <c r="B3235" s="1" t="s">
        <v>2346</v>
      </c>
      <c r="C3235" s="1">
        <v>107653802</v>
      </c>
      <c r="D3235" s="1">
        <v>190</v>
      </c>
      <c r="E3235" s="1" t="s">
        <v>2525</v>
      </c>
      <c r="F3235" s="1" t="s">
        <v>304</v>
      </c>
      <c r="G3235" s="1" t="s">
        <v>576</v>
      </c>
      <c r="H3235" s="1" t="s">
        <v>916</v>
      </c>
      <c r="I3235" s="1">
        <v>3522195</v>
      </c>
      <c r="K3235" s="1">
        <v>707433</v>
      </c>
      <c r="L3235" s="1">
        <v>18323572</v>
      </c>
      <c r="M3235" s="1">
        <v>0.21488399803638458</v>
      </c>
      <c r="N3235" s="1">
        <v>1.1866347789764404</v>
      </c>
      <c r="O3235" s="1">
        <v>7.7022001147270203E-2</v>
      </c>
      <c r="P3235" s="1">
        <v>2.235649585723877</v>
      </c>
      <c r="Q3235" s="1">
        <v>0</v>
      </c>
      <c r="S3235" s="1">
        <v>33</v>
      </c>
      <c r="T3235" s="1">
        <v>1</v>
      </c>
      <c r="U3235" s="1">
        <v>22553200</v>
      </c>
      <c r="V3235" s="1">
        <v>0.29190599918365479</v>
      </c>
      <c r="W3235" s="1">
        <v>1.2738124132156372</v>
      </c>
      <c r="X3235" s="1">
        <v>1.2738124132156372</v>
      </c>
    </row>
    <row r="3236" spans="1:24" x14ac:dyDescent="0.35">
      <c r="A3236" s="1">
        <v>340190</v>
      </c>
      <c r="B3236" s="1" t="s">
        <v>2347</v>
      </c>
      <c r="C3236" s="1">
        <v>107653802</v>
      </c>
      <c r="D3236" s="1">
        <v>190</v>
      </c>
      <c r="E3236" s="1" t="s">
        <v>2525</v>
      </c>
      <c r="F3236" s="1" t="s">
        <v>304</v>
      </c>
      <c r="G3236" s="1" t="s">
        <v>576</v>
      </c>
      <c r="H3236" s="1" t="s">
        <v>916</v>
      </c>
      <c r="I3236" s="1">
        <v>3522106</v>
      </c>
      <c r="K3236" s="1">
        <v>707433</v>
      </c>
      <c r="L3236" s="1">
        <v>18323558</v>
      </c>
      <c r="M3236" s="1">
        <v>-1.4000000192027073E-5</v>
      </c>
      <c r="N3236" s="1">
        <v>-7.6404314313549548E-5</v>
      </c>
      <c r="O3236" s="1">
        <v>-8.9000001025851816E-5</v>
      </c>
      <c r="P3236" s="1">
        <v>-2.5268334429711103E-3</v>
      </c>
      <c r="Q3236" s="1">
        <v>0</v>
      </c>
      <c r="S3236" s="1">
        <v>34</v>
      </c>
      <c r="T3236" s="1">
        <v>1</v>
      </c>
      <c r="U3236" s="1">
        <v>22553096</v>
      </c>
      <c r="V3236" s="1">
        <v>-1.0299999848939478E-4</v>
      </c>
      <c r="W3236" s="1">
        <v>-4.6113188727758825E-4</v>
      </c>
      <c r="X3236" s="1">
        <v>-4.6113188727758825E-4</v>
      </c>
    </row>
    <row r="3237" spans="1:24" x14ac:dyDescent="0.35">
      <c r="A3237" s="1">
        <v>350190</v>
      </c>
      <c r="B3237" s="1" t="s">
        <v>2348</v>
      </c>
      <c r="C3237" s="1">
        <v>107653802</v>
      </c>
      <c r="D3237" s="1">
        <v>190</v>
      </c>
      <c r="E3237" s="1" t="s">
        <v>2525</v>
      </c>
      <c r="F3237" s="1" t="s">
        <v>304</v>
      </c>
      <c r="G3237" s="1" t="s">
        <v>576</v>
      </c>
      <c r="H3237" s="1" t="s">
        <v>916</v>
      </c>
      <c r="I3237" s="1">
        <v>3606664.7</v>
      </c>
      <c r="K3237" s="1">
        <v>707433</v>
      </c>
      <c r="L3237" s="1">
        <v>18796918</v>
      </c>
      <c r="M3237" s="1">
        <v>0.47336000204086304</v>
      </c>
      <c r="N3237" s="1">
        <v>2.583341121673584</v>
      </c>
      <c r="O3237" s="1">
        <v>8.4558703005313873E-2</v>
      </c>
      <c r="P3237" s="1">
        <v>2.4007995128631592</v>
      </c>
      <c r="Q3237" s="1">
        <v>0</v>
      </c>
      <c r="S3237" s="1">
        <v>35</v>
      </c>
      <c r="T3237" s="1">
        <v>1</v>
      </c>
      <c r="U3237" s="1">
        <v>23111016</v>
      </c>
      <c r="V3237" s="1">
        <v>0.5579187273979187</v>
      </c>
      <c r="W3237" s="1">
        <v>2.473806619644165</v>
      </c>
      <c r="X3237" s="1">
        <v>2.473806619644165</v>
      </c>
    </row>
    <row r="3238" spans="1:24" x14ac:dyDescent="0.35">
      <c r="A3238" s="1">
        <v>360190</v>
      </c>
      <c r="B3238" s="1" t="s">
        <v>2349</v>
      </c>
      <c r="C3238" s="1">
        <v>107653802</v>
      </c>
      <c r="D3238" s="1">
        <v>190</v>
      </c>
      <c r="E3238" s="1" t="s">
        <v>2525</v>
      </c>
      <c r="F3238" s="1" t="s">
        <v>304</v>
      </c>
      <c r="G3238" s="1" t="s">
        <v>576</v>
      </c>
      <c r="H3238" s="1" t="s">
        <v>916</v>
      </c>
      <c r="I3238" s="1">
        <v>3820992.01</v>
      </c>
      <c r="K3238" s="1">
        <v>707433</v>
      </c>
      <c r="L3238" s="1">
        <v>19643068</v>
      </c>
      <c r="M3238" s="1">
        <v>0.8461499810218811</v>
      </c>
      <c r="N3238" s="1">
        <v>4.5015358924865723</v>
      </c>
      <c r="O3238" s="1">
        <v>0.21432730555534363</v>
      </c>
      <c r="P3238" s="1">
        <v>5.9425349235534668</v>
      </c>
      <c r="Q3238" s="1">
        <v>0</v>
      </c>
      <c r="S3238" s="1">
        <v>36</v>
      </c>
      <c r="T3238" s="1">
        <v>1</v>
      </c>
      <c r="U3238" s="1">
        <v>24171492</v>
      </c>
      <c r="V3238" s="1">
        <v>1.0604772567749023</v>
      </c>
      <c r="W3238" s="1">
        <v>4.5886168479919434</v>
      </c>
      <c r="X3238" s="1">
        <v>4.5886168479919434</v>
      </c>
    </row>
    <row r="3239" spans="1:24" x14ac:dyDescent="0.35">
      <c r="A3239" s="1">
        <v>370190</v>
      </c>
      <c r="B3239" s="1" t="s">
        <v>2350</v>
      </c>
      <c r="C3239" s="1">
        <v>107653802</v>
      </c>
      <c r="D3239" s="1">
        <v>190</v>
      </c>
      <c r="E3239" s="1" t="s">
        <v>2525</v>
      </c>
      <c r="F3239" s="1" t="s">
        <v>304</v>
      </c>
      <c r="G3239" s="1" t="s">
        <v>576</v>
      </c>
      <c r="H3239" s="1" t="s">
        <v>916</v>
      </c>
      <c r="I3239" s="1">
        <v>3895626.92</v>
      </c>
      <c r="K3239" s="1">
        <v>707433</v>
      </c>
      <c r="L3239" s="1">
        <v>20943690</v>
      </c>
      <c r="M3239" s="1">
        <v>1.3006219863891602</v>
      </c>
      <c r="N3239" s="1">
        <v>6.6212773323059082</v>
      </c>
      <c r="O3239" s="1">
        <v>7.4634909629821777E-2</v>
      </c>
      <c r="P3239" s="1">
        <v>1.9532861709594727</v>
      </c>
      <c r="Q3239" s="1">
        <v>0</v>
      </c>
      <c r="S3239" s="1">
        <v>37</v>
      </c>
      <c r="T3239" s="1">
        <v>1</v>
      </c>
      <c r="U3239" s="1">
        <v>25546750</v>
      </c>
      <c r="V3239" s="1">
        <v>1.3752568960189819</v>
      </c>
      <c r="W3239" s="1">
        <v>5.6895866394042969</v>
      </c>
      <c r="X3239" s="1">
        <v>5.6895866394042969</v>
      </c>
    </row>
    <row r="3240" spans="1:24" x14ac:dyDescent="0.35">
      <c r="A3240" s="1">
        <v>380190</v>
      </c>
      <c r="B3240" s="1" t="s">
        <v>2351</v>
      </c>
      <c r="C3240" s="1">
        <v>107653802</v>
      </c>
      <c r="D3240" s="1">
        <v>190</v>
      </c>
      <c r="E3240" s="1" t="s">
        <v>2525</v>
      </c>
      <c r="F3240" s="1" t="s">
        <v>304</v>
      </c>
      <c r="G3240" s="1" t="s">
        <v>576</v>
      </c>
      <c r="H3240" s="1" t="s">
        <v>916</v>
      </c>
      <c r="I3240" s="1">
        <v>4023038</v>
      </c>
      <c r="K3240" s="1">
        <v>1770089.75</v>
      </c>
      <c r="L3240" s="1">
        <v>21346220</v>
      </c>
      <c r="M3240" s="1">
        <v>0.4025300145149231</v>
      </c>
      <c r="N3240" s="1">
        <v>1.921963095664978</v>
      </c>
      <c r="O3240" s="1">
        <v>0.12741108238697052</v>
      </c>
      <c r="P3240" s="1">
        <v>3.270618200302124</v>
      </c>
      <c r="Q3240" s="1">
        <v>1.0626567602157593</v>
      </c>
      <c r="S3240" s="1">
        <v>38</v>
      </c>
      <c r="T3240" s="1">
        <v>1</v>
      </c>
      <c r="U3240" s="1">
        <v>27139348</v>
      </c>
      <c r="V3240" s="1">
        <v>1.5925979614257813</v>
      </c>
      <c r="W3240" s="1">
        <v>6.2340531349182129</v>
      </c>
      <c r="X3240" s="1">
        <v>6.2340531349182129</v>
      </c>
    </row>
    <row r="3241" spans="1:24" x14ac:dyDescent="0.35">
      <c r="A3241" s="1">
        <v>390190</v>
      </c>
      <c r="B3241" s="1" t="s">
        <v>2352</v>
      </c>
      <c r="C3241" s="1">
        <v>107653802</v>
      </c>
      <c r="D3241" s="1">
        <v>190</v>
      </c>
      <c r="E3241" s="1" t="s">
        <v>2525</v>
      </c>
      <c r="F3241" s="1" t="s">
        <v>304</v>
      </c>
      <c r="G3241" s="1" t="s">
        <v>576</v>
      </c>
      <c r="H3241" s="1" t="s">
        <v>916</v>
      </c>
      <c r="I3241" s="1">
        <v>4050288</v>
      </c>
      <c r="K3241" s="1">
        <v>2867720.25</v>
      </c>
      <c r="L3241" s="1">
        <v>21517356</v>
      </c>
      <c r="M3241" s="1">
        <v>0.17113600671291351</v>
      </c>
      <c r="N3241" s="1">
        <v>0.80171573162078857</v>
      </c>
      <c r="O3241" s="1">
        <v>2.7249999344348907E-2</v>
      </c>
      <c r="P3241" s="1">
        <v>0.677348792552948</v>
      </c>
      <c r="Q3241" s="1">
        <v>1.097630500793457</v>
      </c>
      <c r="S3241" s="1">
        <v>39</v>
      </c>
      <c r="T3241" s="1">
        <v>1</v>
      </c>
      <c r="U3241" s="1">
        <v>28435364</v>
      </c>
      <c r="V3241" s="1">
        <v>1.2960165739059448</v>
      </c>
      <c r="W3241" s="1">
        <v>4.7754130363464355</v>
      </c>
      <c r="X3241" s="1">
        <v>4.7754130363464355</v>
      </c>
    </row>
    <row r="3242" spans="1:24" x14ac:dyDescent="0.35">
      <c r="A3242" s="1">
        <v>400190</v>
      </c>
      <c r="B3242" s="1" t="s">
        <v>2353</v>
      </c>
      <c r="C3242" s="1">
        <v>107653802</v>
      </c>
      <c r="D3242" s="1">
        <v>190</v>
      </c>
      <c r="E3242" s="1" t="s">
        <v>2525</v>
      </c>
      <c r="F3242" s="1" t="s">
        <v>304</v>
      </c>
      <c r="G3242" s="1" t="s">
        <v>576</v>
      </c>
      <c r="H3242" s="1" t="s">
        <v>916</v>
      </c>
      <c r="S3242" s="1">
        <v>40</v>
      </c>
      <c r="T3242" s="1">
        <v>1</v>
      </c>
      <c r="U3242" s="1">
        <v>0</v>
      </c>
      <c r="V3242" s="1">
        <v>0</v>
      </c>
      <c r="W3242" s="1">
        <v>-100</v>
      </c>
      <c r="X3242" s="1">
        <v>-100</v>
      </c>
    </row>
    <row r="3243" spans="1:24" x14ac:dyDescent="0.35">
      <c r="A3243" s="1">
        <v>410190</v>
      </c>
      <c r="B3243" s="1" t="s">
        <v>2354</v>
      </c>
      <c r="C3243" s="1">
        <v>107653802</v>
      </c>
      <c r="D3243" s="1">
        <v>190</v>
      </c>
      <c r="E3243" s="1" t="s">
        <v>2525</v>
      </c>
      <c r="F3243" s="1" t="s">
        <v>304</v>
      </c>
      <c r="G3243" s="1" t="s">
        <v>576</v>
      </c>
      <c r="H3243" s="1" t="s">
        <v>916</v>
      </c>
      <c r="S3243" s="1">
        <v>41</v>
      </c>
      <c r="T3243" s="1">
        <v>1</v>
      </c>
      <c r="U3243" s="1">
        <v>0</v>
      </c>
      <c r="V3243" s="1">
        <v>0</v>
      </c>
    </row>
    <row r="3244" spans="1:24" x14ac:dyDescent="0.35">
      <c r="A3244" s="1">
        <v>420190</v>
      </c>
      <c r="B3244" s="1" t="s">
        <v>2355</v>
      </c>
      <c r="C3244" s="1">
        <v>107653802</v>
      </c>
      <c r="D3244" s="1">
        <v>190</v>
      </c>
      <c r="E3244" s="1" t="s">
        <v>2525</v>
      </c>
      <c r="F3244" s="1" t="s">
        <v>304</v>
      </c>
      <c r="G3244" s="1" t="s">
        <v>576</v>
      </c>
      <c r="H3244" s="1" t="s">
        <v>916</v>
      </c>
      <c r="S3244" s="1">
        <v>42</v>
      </c>
      <c r="T3244" s="1">
        <v>1</v>
      </c>
      <c r="U3244" s="1">
        <v>0</v>
      </c>
      <c r="V3244" s="1">
        <v>0</v>
      </c>
    </row>
    <row r="3245" spans="1:24" x14ac:dyDescent="0.35">
      <c r="A3245" s="1">
        <v>430190</v>
      </c>
      <c r="B3245" s="1" t="s">
        <v>2356</v>
      </c>
      <c r="C3245" s="1">
        <v>107653802</v>
      </c>
      <c r="D3245" s="1">
        <v>190</v>
      </c>
      <c r="E3245" s="1" t="s">
        <v>2525</v>
      </c>
      <c r="F3245" s="1" t="s">
        <v>304</v>
      </c>
      <c r="G3245" s="1" t="s">
        <v>576</v>
      </c>
      <c r="H3245" s="1" t="s">
        <v>916</v>
      </c>
      <c r="S3245" s="1">
        <v>43</v>
      </c>
      <c r="T3245" s="1">
        <v>1</v>
      </c>
      <c r="U3245" s="1">
        <v>0</v>
      </c>
      <c r="V3245" s="1">
        <v>0</v>
      </c>
    </row>
    <row r="3246" spans="1:24" x14ac:dyDescent="0.35">
      <c r="A3246" s="1">
        <v>440190</v>
      </c>
      <c r="B3246" s="1" t="s">
        <v>2357</v>
      </c>
      <c r="C3246" s="1">
        <v>107653802</v>
      </c>
      <c r="D3246" s="1">
        <v>190</v>
      </c>
      <c r="E3246" s="1" t="s">
        <v>2525</v>
      </c>
      <c r="F3246" s="1" t="s">
        <v>304</v>
      </c>
      <c r="G3246" s="1" t="s">
        <v>576</v>
      </c>
      <c r="H3246" s="1" t="s">
        <v>916</v>
      </c>
      <c r="S3246" s="1">
        <v>44</v>
      </c>
      <c r="T3246" s="1">
        <v>1</v>
      </c>
      <c r="U3246" s="1">
        <v>0</v>
      </c>
      <c r="V3246" s="1">
        <v>0</v>
      </c>
    </row>
    <row r="3247" spans="1:24" x14ac:dyDescent="0.35">
      <c r="A3247" s="1">
        <v>450190</v>
      </c>
      <c r="B3247" s="1" t="s">
        <v>2358</v>
      </c>
      <c r="C3247" s="1">
        <v>107653802</v>
      </c>
      <c r="D3247" s="1">
        <v>190</v>
      </c>
      <c r="E3247" s="1" t="s">
        <v>2525</v>
      </c>
      <c r="F3247" s="1" t="s">
        <v>304</v>
      </c>
      <c r="G3247" s="1" t="s">
        <v>576</v>
      </c>
      <c r="H3247" s="1" t="s">
        <v>916</v>
      </c>
      <c r="S3247" s="1">
        <v>45</v>
      </c>
      <c r="T3247" s="1">
        <v>1</v>
      </c>
      <c r="U3247" s="1">
        <v>0</v>
      </c>
      <c r="V3247" s="1">
        <v>0</v>
      </c>
    </row>
    <row r="3248" spans="1:24" x14ac:dyDescent="0.35">
      <c r="A3248" s="1">
        <v>460190</v>
      </c>
      <c r="B3248" s="1" t="s">
        <v>2359</v>
      </c>
      <c r="C3248" s="1">
        <v>107653802</v>
      </c>
      <c r="D3248" s="1">
        <v>190</v>
      </c>
      <c r="E3248" s="1" t="s">
        <v>2525</v>
      </c>
      <c r="F3248" s="1" t="s">
        <v>304</v>
      </c>
      <c r="G3248" s="1" t="s">
        <v>576</v>
      </c>
      <c r="H3248" s="1" t="s">
        <v>916</v>
      </c>
      <c r="S3248" s="1">
        <v>46</v>
      </c>
      <c r="T3248" s="1">
        <v>1</v>
      </c>
      <c r="U3248" s="1">
        <v>0</v>
      </c>
      <c r="V3248" s="1">
        <v>0</v>
      </c>
    </row>
    <row r="3249" spans="1:24" x14ac:dyDescent="0.35">
      <c r="A3249" s="1">
        <v>470190</v>
      </c>
      <c r="B3249" s="1" t="s">
        <v>2360</v>
      </c>
      <c r="C3249" s="1">
        <v>107653802</v>
      </c>
      <c r="D3249" s="1">
        <v>190</v>
      </c>
      <c r="E3249" s="1" t="s">
        <v>2525</v>
      </c>
      <c r="F3249" s="1" t="s">
        <v>304</v>
      </c>
      <c r="G3249" s="1" t="s">
        <v>576</v>
      </c>
      <c r="H3249" s="1" t="s">
        <v>916</v>
      </c>
      <c r="S3249" s="1">
        <v>47</v>
      </c>
      <c r="T3249" s="1">
        <v>1</v>
      </c>
      <c r="U3249" s="1">
        <v>0</v>
      </c>
      <c r="V3249" s="1">
        <v>0</v>
      </c>
    </row>
    <row r="3250" spans="1:24" x14ac:dyDescent="0.35">
      <c r="A3250" s="1">
        <v>480190</v>
      </c>
      <c r="B3250" s="1" t="s">
        <v>2361</v>
      </c>
      <c r="C3250" s="1">
        <v>107653802</v>
      </c>
      <c r="D3250" s="1">
        <v>190</v>
      </c>
      <c r="E3250" s="1" t="s">
        <v>2525</v>
      </c>
      <c r="F3250" s="1" t="s">
        <v>304</v>
      </c>
      <c r="G3250" s="1" t="s">
        <v>576</v>
      </c>
      <c r="H3250" s="1" t="s">
        <v>916</v>
      </c>
      <c r="S3250" s="1">
        <v>48</v>
      </c>
      <c r="T3250" s="1">
        <v>1</v>
      </c>
      <c r="U3250" s="1">
        <v>0</v>
      </c>
      <c r="V3250" s="1">
        <v>0</v>
      </c>
    </row>
    <row r="3251" spans="1:24" x14ac:dyDescent="0.35">
      <c r="A3251" s="1">
        <v>290201</v>
      </c>
      <c r="B3251" s="1" t="s">
        <v>2341</v>
      </c>
      <c r="C3251" s="1">
        <v>107654103</v>
      </c>
      <c r="D3251" s="1">
        <v>201</v>
      </c>
      <c r="E3251" s="1" t="s">
        <v>2526</v>
      </c>
      <c r="F3251" s="1" t="s">
        <v>304</v>
      </c>
      <c r="G3251" s="1" t="s">
        <v>576</v>
      </c>
      <c r="H3251" s="1" t="s">
        <v>916</v>
      </c>
      <c r="I3251" s="1">
        <v>1002818.91</v>
      </c>
      <c r="K3251" s="1">
        <v>247552</v>
      </c>
      <c r="L3251" s="1">
        <v>7821051</v>
      </c>
      <c r="S3251" s="1">
        <v>29</v>
      </c>
      <c r="T3251" s="1">
        <v>1</v>
      </c>
      <c r="U3251" s="1">
        <v>9071422</v>
      </c>
      <c r="V3251" s="1">
        <v>0</v>
      </c>
    </row>
    <row r="3252" spans="1:24" x14ac:dyDescent="0.35">
      <c r="A3252" s="1">
        <v>300201</v>
      </c>
      <c r="B3252" s="1" t="s">
        <v>2343</v>
      </c>
      <c r="C3252" s="1">
        <v>107654103</v>
      </c>
      <c r="D3252" s="1">
        <v>201</v>
      </c>
      <c r="E3252" s="1" t="s">
        <v>2526</v>
      </c>
      <c r="F3252" s="1" t="s">
        <v>304</v>
      </c>
      <c r="G3252" s="1" t="s">
        <v>576</v>
      </c>
      <c r="H3252" s="1" t="s">
        <v>916</v>
      </c>
      <c r="I3252" s="1">
        <v>1036420.92</v>
      </c>
      <c r="K3252" s="1">
        <v>247552</v>
      </c>
      <c r="L3252" s="1">
        <v>7942367.5</v>
      </c>
      <c r="M3252" s="1">
        <v>0.12131650000810623</v>
      </c>
      <c r="N3252" s="1">
        <v>1.5511534214019775</v>
      </c>
      <c r="O3252" s="1">
        <v>3.3602010458707809E-2</v>
      </c>
      <c r="P3252" s="1">
        <v>3.3507554531097412</v>
      </c>
      <c r="Q3252" s="1">
        <v>0</v>
      </c>
      <c r="S3252" s="1">
        <v>30</v>
      </c>
      <c r="T3252" s="1">
        <v>1</v>
      </c>
      <c r="U3252" s="1">
        <v>9226340</v>
      </c>
      <c r="V3252" s="1">
        <v>0.15491850674152374</v>
      </c>
      <c r="W3252" s="1">
        <v>1.7077586650848389</v>
      </c>
      <c r="X3252" s="1">
        <v>1.7077586650848389</v>
      </c>
    </row>
    <row r="3253" spans="1:24" x14ac:dyDescent="0.35">
      <c r="A3253" s="1">
        <v>310201</v>
      </c>
      <c r="B3253" s="1" t="s">
        <v>2344</v>
      </c>
      <c r="C3253" s="1">
        <v>107654103</v>
      </c>
      <c r="D3253" s="1">
        <v>201</v>
      </c>
      <c r="E3253" s="1" t="s">
        <v>2526</v>
      </c>
      <c r="F3253" s="1" t="s">
        <v>304</v>
      </c>
      <c r="G3253" s="1" t="s">
        <v>576</v>
      </c>
      <c r="H3253" s="1" t="s">
        <v>916</v>
      </c>
      <c r="I3253" s="1">
        <v>1047703</v>
      </c>
      <c r="K3253" s="1">
        <v>247552</v>
      </c>
      <c r="L3253" s="1">
        <v>8033417.5</v>
      </c>
      <c r="M3253" s="1">
        <v>9.1049998998641968E-2</v>
      </c>
      <c r="N3253" s="1">
        <v>1.1463836431503296</v>
      </c>
      <c r="O3253" s="1">
        <v>1.1282079853117466E-2</v>
      </c>
      <c r="P3253" s="1">
        <v>1.0885615348815918</v>
      </c>
      <c r="Q3253" s="1">
        <v>0</v>
      </c>
      <c r="S3253" s="1">
        <v>31</v>
      </c>
      <c r="T3253" s="1">
        <v>1</v>
      </c>
      <c r="U3253" s="1">
        <v>9328672</v>
      </c>
      <c r="V3253" s="1">
        <v>0.10233207792043686</v>
      </c>
      <c r="W3253" s="1">
        <v>1.1091288328170776</v>
      </c>
      <c r="X3253" s="1">
        <v>1.1091288328170776</v>
      </c>
    </row>
    <row r="3254" spans="1:24" x14ac:dyDescent="0.35">
      <c r="A3254" s="1">
        <v>320201</v>
      </c>
      <c r="B3254" s="1" t="s">
        <v>2345</v>
      </c>
      <c r="C3254" s="1">
        <v>107654103</v>
      </c>
      <c r="D3254" s="1">
        <v>201</v>
      </c>
      <c r="E3254" s="1" t="s">
        <v>2526</v>
      </c>
      <c r="F3254" s="1" t="s">
        <v>304</v>
      </c>
      <c r="G3254" s="1" t="s">
        <v>576</v>
      </c>
      <c r="H3254" s="1" t="s">
        <v>916</v>
      </c>
      <c r="I3254" s="1">
        <v>1054080.93</v>
      </c>
      <c r="K3254" s="1">
        <v>247552</v>
      </c>
      <c r="L3254" s="1">
        <v>8127208.5</v>
      </c>
      <c r="M3254" s="1">
        <v>9.3791000545024872E-2</v>
      </c>
      <c r="N3254" s="1">
        <v>1.1675106287002563</v>
      </c>
      <c r="O3254" s="1">
        <v>6.3779298216104507E-3</v>
      </c>
      <c r="P3254" s="1">
        <v>0.60875362157821655</v>
      </c>
      <c r="Q3254" s="1">
        <v>0</v>
      </c>
      <c r="S3254" s="1">
        <v>32</v>
      </c>
      <c r="T3254" s="1">
        <v>1</v>
      </c>
      <c r="U3254" s="1">
        <v>9428841</v>
      </c>
      <c r="V3254" s="1">
        <v>0.10016892850399017</v>
      </c>
      <c r="W3254" s="1">
        <v>1.0737755298614502</v>
      </c>
      <c r="X3254" s="1">
        <v>1.0737755298614502</v>
      </c>
    </row>
    <row r="3255" spans="1:24" x14ac:dyDescent="0.35">
      <c r="A3255" s="1">
        <v>330201</v>
      </c>
      <c r="B3255" s="1" t="s">
        <v>2346</v>
      </c>
      <c r="C3255" s="1">
        <v>107654103</v>
      </c>
      <c r="D3255" s="1">
        <v>201</v>
      </c>
      <c r="E3255" s="1" t="s">
        <v>2526</v>
      </c>
      <c r="F3255" s="1" t="s">
        <v>304</v>
      </c>
      <c r="G3255" s="1" t="s">
        <v>576</v>
      </c>
      <c r="H3255" s="1" t="s">
        <v>916</v>
      </c>
      <c r="I3255" s="1">
        <v>1103321.99</v>
      </c>
      <c r="K3255" s="1">
        <v>247552</v>
      </c>
      <c r="L3255" s="1">
        <v>8245025</v>
      </c>
      <c r="M3255" s="1">
        <v>0.1178165003657341</v>
      </c>
      <c r="N3255" s="1">
        <v>1.4496551752090454</v>
      </c>
      <c r="O3255" s="1">
        <v>4.9241058528423309E-2</v>
      </c>
      <c r="P3255" s="1">
        <v>4.6714687347412109</v>
      </c>
      <c r="Q3255" s="1">
        <v>0</v>
      </c>
      <c r="S3255" s="1">
        <v>33</v>
      </c>
      <c r="T3255" s="1">
        <v>1</v>
      </c>
      <c r="U3255" s="1">
        <v>9595899</v>
      </c>
      <c r="V3255" s="1">
        <v>0.16705755889415741</v>
      </c>
      <c r="W3255" s="1">
        <v>1.771776556968689</v>
      </c>
      <c r="X3255" s="1">
        <v>1.771776556968689</v>
      </c>
    </row>
    <row r="3256" spans="1:24" x14ac:dyDescent="0.35">
      <c r="A3256" s="1">
        <v>340201</v>
      </c>
      <c r="B3256" s="1" t="s">
        <v>2347</v>
      </c>
      <c r="C3256" s="1">
        <v>107654103</v>
      </c>
      <c r="D3256" s="1">
        <v>201</v>
      </c>
      <c r="E3256" s="1" t="s">
        <v>2526</v>
      </c>
      <c r="F3256" s="1" t="s">
        <v>304</v>
      </c>
      <c r="G3256" s="1" t="s">
        <v>576</v>
      </c>
      <c r="H3256" s="1" t="s">
        <v>916</v>
      </c>
      <c r="I3256" s="1">
        <v>1103269.45</v>
      </c>
      <c r="K3256" s="1">
        <v>247552</v>
      </c>
      <c r="L3256" s="1">
        <v>8245020</v>
      </c>
      <c r="M3256" s="1">
        <v>-4.9999998736893758E-6</v>
      </c>
      <c r="N3256" s="1">
        <v>-6.0642629250651225E-5</v>
      </c>
      <c r="O3256" s="1">
        <v>-5.2539999160217121E-5</v>
      </c>
      <c r="P3256" s="1">
        <v>-4.7619827091693878E-3</v>
      </c>
      <c r="Q3256" s="1">
        <v>0</v>
      </c>
      <c r="S3256" s="1">
        <v>34</v>
      </c>
      <c r="T3256" s="1">
        <v>1</v>
      </c>
      <c r="U3256" s="1">
        <v>9595842</v>
      </c>
      <c r="V3256" s="1">
        <v>-5.7539997214917094E-5</v>
      </c>
      <c r="W3256" s="1">
        <v>-5.9400376630946994E-4</v>
      </c>
      <c r="X3256" s="1">
        <v>-5.9400376630946994E-4</v>
      </c>
    </row>
    <row r="3257" spans="1:24" x14ac:dyDescent="0.35">
      <c r="A3257" s="1">
        <v>350201</v>
      </c>
      <c r="B3257" s="1" t="s">
        <v>2348</v>
      </c>
      <c r="C3257" s="1">
        <v>107654103</v>
      </c>
      <c r="D3257" s="1">
        <v>201</v>
      </c>
      <c r="E3257" s="1" t="s">
        <v>2526</v>
      </c>
      <c r="F3257" s="1" t="s">
        <v>304</v>
      </c>
      <c r="G3257" s="1" t="s">
        <v>576</v>
      </c>
      <c r="H3257" s="1" t="s">
        <v>916</v>
      </c>
      <c r="I3257" s="1">
        <v>1134645.31</v>
      </c>
      <c r="K3257" s="1">
        <v>247552</v>
      </c>
      <c r="L3257" s="1">
        <v>8793174</v>
      </c>
      <c r="M3257" s="1">
        <v>0.54815399646759033</v>
      </c>
      <c r="N3257" s="1">
        <v>6.6483039855957031</v>
      </c>
      <c r="O3257" s="1">
        <v>3.1375858932733536E-2</v>
      </c>
      <c r="P3257" s="1">
        <v>2.8438982963562012</v>
      </c>
      <c r="Q3257" s="1">
        <v>0</v>
      </c>
      <c r="S3257" s="1">
        <v>35</v>
      </c>
      <c r="T3257" s="1">
        <v>1</v>
      </c>
      <c r="U3257" s="1">
        <v>10175371</v>
      </c>
      <c r="V3257" s="1">
        <v>0.57952988147735596</v>
      </c>
      <c r="W3257" s="1">
        <v>6.0393762588500977</v>
      </c>
      <c r="X3257" s="1">
        <v>6.0393762588500977</v>
      </c>
    </row>
    <row r="3258" spans="1:24" x14ac:dyDescent="0.35">
      <c r="A3258" s="1">
        <v>360201</v>
      </c>
      <c r="B3258" s="1" t="s">
        <v>2349</v>
      </c>
      <c r="C3258" s="1">
        <v>107654103</v>
      </c>
      <c r="D3258" s="1">
        <v>201</v>
      </c>
      <c r="E3258" s="1" t="s">
        <v>2526</v>
      </c>
      <c r="F3258" s="1" t="s">
        <v>304</v>
      </c>
      <c r="G3258" s="1" t="s">
        <v>576</v>
      </c>
      <c r="H3258" s="1" t="s">
        <v>916</v>
      </c>
      <c r="I3258" s="1">
        <v>1239028.7</v>
      </c>
      <c r="K3258" s="1">
        <v>247552</v>
      </c>
      <c r="L3258" s="1">
        <v>9177957</v>
      </c>
      <c r="M3258" s="1">
        <v>0.38478299975395203</v>
      </c>
      <c r="N3258" s="1">
        <v>4.3759284019470215</v>
      </c>
      <c r="O3258" s="1">
        <v>0.10438338667154312</v>
      </c>
      <c r="P3258" s="1">
        <v>9.1996498107910156</v>
      </c>
      <c r="Q3258" s="1">
        <v>0</v>
      </c>
      <c r="S3258" s="1">
        <v>36</v>
      </c>
      <c r="T3258" s="1">
        <v>1</v>
      </c>
      <c r="U3258" s="1">
        <v>10664538</v>
      </c>
      <c r="V3258" s="1">
        <v>0.48916637897491455</v>
      </c>
      <c r="W3258" s="1">
        <v>4.8073630332946777</v>
      </c>
      <c r="X3258" s="1">
        <v>4.8073630332946777</v>
      </c>
    </row>
    <row r="3259" spans="1:24" x14ac:dyDescent="0.35">
      <c r="A3259" s="1">
        <v>370201</v>
      </c>
      <c r="B3259" s="1" t="s">
        <v>2350</v>
      </c>
      <c r="C3259" s="1">
        <v>107654103</v>
      </c>
      <c r="D3259" s="1">
        <v>201</v>
      </c>
      <c r="E3259" s="1" t="s">
        <v>2526</v>
      </c>
      <c r="F3259" s="1" t="s">
        <v>304</v>
      </c>
      <c r="G3259" s="1" t="s">
        <v>576</v>
      </c>
      <c r="H3259" s="1" t="s">
        <v>916</v>
      </c>
      <c r="I3259" s="1">
        <v>1289443.29</v>
      </c>
      <c r="K3259" s="1">
        <v>247552</v>
      </c>
      <c r="L3259" s="1">
        <v>10092105</v>
      </c>
      <c r="M3259" s="1">
        <v>0.91414797306060791</v>
      </c>
      <c r="N3259" s="1">
        <v>9.9602556228637695</v>
      </c>
      <c r="O3259" s="1">
        <v>5.0414588302373886E-2</v>
      </c>
      <c r="P3259" s="1">
        <v>4.0688800811767578</v>
      </c>
      <c r="Q3259" s="1">
        <v>0</v>
      </c>
      <c r="S3259" s="1">
        <v>37</v>
      </c>
      <c r="T3259" s="1">
        <v>1</v>
      </c>
      <c r="U3259" s="1">
        <v>11629100</v>
      </c>
      <c r="V3259" s="1">
        <v>0.96456253528594971</v>
      </c>
      <c r="W3259" s="1">
        <v>9.0445737838745117</v>
      </c>
      <c r="X3259" s="1">
        <v>9.0445737838745117</v>
      </c>
    </row>
    <row r="3260" spans="1:24" x14ac:dyDescent="0.35">
      <c r="A3260" s="1">
        <v>380201</v>
      </c>
      <c r="B3260" s="1" t="s">
        <v>2351</v>
      </c>
      <c r="C3260" s="1">
        <v>107654103</v>
      </c>
      <c r="D3260" s="1">
        <v>201</v>
      </c>
      <c r="E3260" s="1" t="s">
        <v>2526</v>
      </c>
      <c r="F3260" s="1" t="s">
        <v>304</v>
      </c>
      <c r="G3260" s="1" t="s">
        <v>576</v>
      </c>
      <c r="H3260" s="1" t="s">
        <v>916</v>
      </c>
      <c r="I3260" s="1">
        <v>1380069</v>
      </c>
      <c r="K3260" s="1">
        <v>822341.125</v>
      </c>
      <c r="L3260" s="1">
        <v>10288131</v>
      </c>
      <c r="M3260" s="1">
        <v>0.19602599740028381</v>
      </c>
      <c r="N3260" s="1">
        <v>1.942369818687439</v>
      </c>
      <c r="O3260" s="1">
        <v>9.0625710785388947E-2</v>
      </c>
      <c r="P3260" s="1">
        <v>7.0282821655273438</v>
      </c>
      <c r="Q3260" s="1">
        <v>0.57478910684585571</v>
      </c>
      <c r="S3260" s="1">
        <v>38</v>
      </c>
      <c r="T3260" s="1">
        <v>1</v>
      </c>
      <c r="U3260" s="1">
        <v>12490541</v>
      </c>
      <c r="V3260" s="1">
        <v>0.86144077777862549</v>
      </c>
      <c r="W3260" s="1">
        <v>7.4076323509216309</v>
      </c>
      <c r="X3260" s="1">
        <v>7.4076323509216309</v>
      </c>
    </row>
    <row r="3261" spans="1:24" x14ac:dyDescent="0.35">
      <c r="A3261" s="1">
        <v>390201</v>
      </c>
      <c r="B3261" s="1" t="s">
        <v>2352</v>
      </c>
      <c r="C3261" s="1">
        <v>107654103</v>
      </c>
      <c r="D3261" s="1">
        <v>201</v>
      </c>
      <c r="E3261" s="1" t="s">
        <v>2526</v>
      </c>
      <c r="F3261" s="1" t="s">
        <v>304</v>
      </c>
      <c r="G3261" s="1" t="s">
        <v>576</v>
      </c>
      <c r="H3261" s="1" t="s">
        <v>916</v>
      </c>
      <c r="I3261" s="1">
        <v>1405475</v>
      </c>
      <c r="K3261" s="1">
        <v>1396830.375</v>
      </c>
      <c r="L3261" s="1">
        <v>10395808</v>
      </c>
      <c r="M3261" s="1">
        <v>0.10767699778079987</v>
      </c>
      <c r="N3261" s="1">
        <v>1.0466138124465942</v>
      </c>
      <c r="O3261" s="1">
        <v>2.5405999273061752E-2</v>
      </c>
      <c r="P3261" s="1">
        <v>1.840922474861145</v>
      </c>
      <c r="Q3261" s="1">
        <v>0.57448923587799072</v>
      </c>
      <c r="S3261" s="1">
        <v>39</v>
      </c>
      <c r="T3261" s="1">
        <v>1</v>
      </c>
      <c r="U3261" s="1">
        <v>13198114</v>
      </c>
      <c r="V3261" s="1">
        <v>0.70757222175598145</v>
      </c>
      <c r="W3261" s="1">
        <v>5.6648707389831543</v>
      </c>
      <c r="X3261" s="1">
        <v>5.6648707389831543</v>
      </c>
    </row>
    <row r="3262" spans="1:24" x14ac:dyDescent="0.35">
      <c r="A3262" s="1">
        <v>400201</v>
      </c>
      <c r="B3262" s="1" t="s">
        <v>2353</v>
      </c>
      <c r="C3262" s="1">
        <v>107654103</v>
      </c>
      <c r="D3262" s="1">
        <v>201</v>
      </c>
      <c r="E3262" s="1" t="s">
        <v>2526</v>
      </c>
      <c r="F3262" s="1" t="s">
        <v>304</v>
      </c>
      <c r="G3262" s="1" t="s">
        <v>576</v>
      </c>
      <c r="H3262" s="1" t="s">
        <v>916</v>
      </c>
      <c r="S3262" s="1">
        <v>40</v>
      </c>
      <c r="T3262" s="1">
        <v>1</v>
      </c>
      <c r="U3262" s="1">
        <v>0</v>
      </c>
      <c r="V3262" s="1">
        <v>0</v>
      </c>
      <c r="W3262" s="1">
        <v>-100</v>
      </c>
      <c r="X3262" s="1">
        <v>-100</v>
      </c>
    </row>
    <row r="3263" spans="1:24" x14ac:dyDescent="0.35">
      <c r="A3263" s="1">
        <v>410201</v>
      </c>
      <c r="B3263" s="1" t="s">
        <v>2354</v>
      </c>
      <c r="C3263" s="1">
        <v>107654103</v>
      </c>
      <c r="D3263" s="1">
        <v>201</v>
      </c>
      <c r="E3263" s="1" t="s">
        <v>2526</v>
      </c>
      <c r="F3263" s="1" t="s">
        <v>304</v>
      </c>
      <c r="G3263" s="1" t="s">
        <v>576</v>
      </c>
      <c r="H3263" s="1" t="s">
        <v>916</v>
      </c>
      <c r="S3263" s="1">
        <v>41</v>
      </c>
      <c r="T3263" s="1">
        <v>1</v>
      </c>
      <c r="U3263" s="1">
        <v>0</v>
      </c>
      <c r="V3263" s="1">
        <v>0</v>
      </c>
    </row>
    <row r="3264" spans="1:24" x14ac:dyDescent="0.35">
      <c r="A3264" s="1">
        <v>420201</v>
      </c>
      <c r="B3264" s="1" t="s">
        <v>2355</v>
      </c>
      <c r="C3264" s="1">
        <v>107654103</v>
      </c>
      <c r="D3264" s="1">
        <v>201</v>
      </c>
      <c r="E3264" s="1" t="s">
        <v>2526</v>
      </c>
      <c r="F3264" s="1" t="s">
        <v>304</v>
      </c>
      <c r="G3264" s="1" t="s">
        <v>576</v>
      </c>
      <c r="H3264" s="1" t="s">
        <v>916</v>
      </c>
      <c r="S3264" s="1">
        <v>42</v>
      </c>
      <c r="T3264" s="1">
        <v>1</v>
      </c>
      <c r="U3264" s="1">
        <v>0</v>
      </c>
      <c r="V3264" s="1">
        <v>0</v>
      </c>
    </row>
    <row r="3265" spans="1:24" x14ac:dyDescent="0.35">
      <c r="A3265" s="1">
        <v>430201</v>
      </c>
      <c r="B3265" s="1" t="s">
        <v>2356</v>
      </c>
      <c r="C3265" s="1">
        <v>107654103</v>
      </c>
      <c r="D3265" s="1">
        <v>201</v>
      </c>
      <c r="E3265" s="1" t="s">
        <v>2526</v>
      </c>
      <c r="F3265" s="1" t="s">
        <v>304</v>
      </c>
      <c r="G3265" s="1" t="s">
        <v>576</v>
      </c>
      <c r="H3265" s="1" t="s">
        <v>916</v>
      </c>
      <c r="S3265" s="1">
        <v>43</v>
      </c>
      <c r="T3265" s="1">
        <v>1</v>
      </c>
      <c r="U3265" s="1">
        <v>0</v>
      </c>
      <c r="V3265" s="1">
        <v>0</v>
      </c>
    </row>
    <row r="3266" spans="1:24" x14ac:dyDescent="0.35">
      <c r="A3266" s="1">
        <v>440201</v>
      </c>
      <c r="B3266" s="1" t="s">
        <v>2357</v>
      </c>
      <c r="C3266" s="1">
        <v>107654103</v>
      </c>
      <c r="D3266" s="1">
        <v>201</v>
      </c>
      <c r="E3266" s="1" t="s">
        <v>2526</v>
      </c>
      <c r="F3266" s="1" t="s">
        <v>304</v>
      </c>
      <c r="G3266" s="1" t="s">
        <v>576</v>
      </c>
      <c r="H3266" s="1" t="s">
        <v>916</v>
      </c>
      <c r="S3266" s="1">
        <v>44</v>
      </c>
      <c r="T3266" s="1">
        <v>1</v>
      </c>
      <c r="U3266" s="1">
        <v>0</v>
      </c>
      <c r="V3266" s="1">
        <v>0</v>
      </c>
    </row>
    <row r="3267" spans="1:24" x14ac:dyDescent="0.35">
      <c r="A3267" s="1">
        <v>450201</v>
      </c>
      <c r="B3267" s="1" t="s">
        <v>2358</v>
      </c>
      <c r="C3267" s="1">
        <v>107654103</v>
      </c>
      <c r="D3267" s="1">
        <v>201</v>
      </c>
      <c r="E3267" s="1" t="s">
        <v>2526</v>
      </c>
      <c r="F3267" s="1" t="s">
        <v>304</v>
      </c>
      <c r="G3267" s="1" t="s">
        <v>576</v>
      </c>
      <c r="H3267" s="1" t="s">
        <v>916</v>
      </c>
      <c r="S3267" s="1">
        <v>45</v>
      </c>
      <c r="T3267" s="1">
        <v>1</v>
      </c>
      <c r="U3267" s="1">
        <v>0</v>
      </c>
      <c r="V3267" s="1">
        <v>0</v>
      </c>
    </row>
    <row r="3268" spans="1:24" x14ac:dyDescent="0.35">
      <c r="A3268" s="1">
        <v>460201</v>
      </c>
      <c r="B3268" s="1" t="s">
        <v>2359</v>
      </c>
      <c r="C3268" s="1">
        <v>107654103</v>
      </c>
      <c r="D3268" s="1">
        <v>201</v>
      </c>
      <c r="E3268" s="1" t="s">
        <v>2526</v>
      </c>
      <c r="F3268" s="1" t="s">
        <v>304</v>
      </c>
      <c r="G3268" s="1" t="s">
        <v>576</v>
      </c>
      <c r="H3268" s="1" t="s">
        <v>916</v>
      </c>
      <c r="S3268" s="1">
        <v>46</v>
      </c>
      <c r="T3268" s="1">
        <v>1</v>
      </c>
      <c r="U3268" s="1">
        <v>0</v>
      </c>
      <c r="V3268" s="1">
        <v>0</v>
      </c>
    </row>
    <row r="3269" spans="1:24" x14ac:dyDescent="0.35">
      <c r="A3269" s="1">
        <v>470201</v>
      </c>
      <c r="B3269" s="1" t="s">
        <v>2360</v>
      </c>
      <c r="C3269" s="1">
        <v>107654103</v>
      </c>
      <c r="D3269" s="1">
        <v>201</v>
      </c>
      <c r="E3269" s="1" t="s">
        <v>2526</v>
      </c>
      <c r="F3269" s="1" t="s">
        <v>304</v>
      </c>
      <c r="G3269" s="1" t="s">
        <v>576</v>
      </c>
      <c r="H3269" s="1" t="s">
        <v>916</v>
      </c>
      <c r="S3269" s="1">
        <v>47</v>
      </c>
      <c r="T3269" s="1">
        <v>1</v>
      </c>
      <c r="U3269" s="1">
        <v>0</v>
      </c>
      <c r="V3269" s="1">
        <v>0</v>
      </c>
    </row>
    <row r="3270" spans="1:24" x14ac:dyDescent="0.35">
      <c r="A3270" s="1">
        <v>480201</v>
      </c>
      <c r="B3270" s="1" t="s">
        <v>2361</v>
      </c>
      <c r="C3270" s="1">
        <v>107654103</v>
      </c>
      <c r="D3270" s="1">
        <v>201</v>
      </c>
      <c r="E3270" s="1" t="s">
        <v>2526</v>
      </c>
      <c r="F3270" s="1" t="s">
        <v>304</v>
      </c>
      <c r="G3270" s="1" t="s">
        <v>576</v>
      </c>
      <c r="H3270" s="1" t="s">
        <v>916</v>
      </c>
      <c r="S3270" s="1">
        <v>48</v>
      </c>
      <c r="T3270" s="1">
        <v>1</v>
      </c>
      <c r="U3270" s="1">
        <v>0</v>
      </c>
      <c r="V3270" s="1">
        <v>0</v>
      </c>
    </row>
    <row r="3271" spans="1:24" x14ac:dyDescent="0.35">
      <c r="A3271" s="1">
        <v>290215</v>
      </c>
      <c r="B3271" s="1" t="s">
        <v>2341</v>
      </c>
      <c r="C3271" s="1">
        <v>107654403</v>
      </c>
      <c r="D3271" s="1">
        <v>215</v>
      </c>
      <c r="E3271" s="1" t="s">
        <v>2527</v>
      </c>
      <c r="F3271" s="1" t="s">
        <v>304</v>
      </c>
      <c r="G3271" s="1" t="s">
        <v>576</v>
      </c>
      <c r="H3271" s="1" t="s">
        <v>916</v>
      </c>
      <c r="I3271" s="1">
        <v>2494759.9300000002</v>
      </c>
      <c r="K3271" s="1">
        <v>630145</v>
      </c>
      <c r="L3271" s="1">
        <v>15475710</v>
      </c>
      <c r="S3271" s="1">
        <v>29</v>
      </c>
      <c r="T3271" s="1">
        <v>1</v>
      </c>
      <c r="U3271" s="1">
        <v>18600616</v>
      </c>
      <c r="V3271" s="1">
        <v>0</v>
      </c>
    </row>
    <row r="3272" spans="1:24" x14ac:dyDescent="0.35">
      <c r="A3272" s="1">
        <v>300215</v>
      </c>
      <c r="B3272" s="1" t="s">
        <v>2343</v>
      </c>
      <c r="C3272" s="1">
        <v>107654403</v>
      </c>
      <c r="D3272" s="1">
        <v>215</v>
      </c>
      <c r="E3272" s="1" t="s">
        <v>2527</v>
      </c>
      <c r="F3272" s="1" t="s">
        <v>304</v>
      </c>
      <c r="G3272" s="1" t="s">
        <v>576</v>
      </c>
      <c r="H3272" s="1" t="s">
        <v>916</v>
      </c>
      <c r="I3272" s="1">
        <v>2528876.69</v>
      </c>
      <c r="K3272" s="1">
        <v>630145</v>
      </c>
      <c r="L3272" s="1">
        <v>15796870</v>
      </c>
      <c r="M3272" s="1">
        <v>0.32115998864173889</v>
      </c>
      <c r="N3272" s="1">
        <v>2.0752520561218262</v>
      </c>
      <c r="O3272" s="1">
        <v>3.4116759896278381E-2</v>
      </c>
      <c r="P3272" s="1">
        <v>1.3675367832183838</v>
      </c>
      <c r="Q3272" s="1">
        <v>0</v>
      </c>
      <c r="S3272" s="1">
        <v>30</v>
      </c>
      <c r="T3272" s="1">
        <v>1</v>
      </c>
      <c r="U3272" s="1">
        <v>18955892</v>
      </c>
      <c r="V3272" s="1">
        <v>0.35527676343917847</v>
      </c>
      <c r="W3272" s="1">
        <v>1.9100227355957031</v>
      </c>
      <c r="X3272" s="1">
        <v>1.9100227355957031</v>
      </c>
    </row>
    <row r="3273" spans="1:24" x14ac:dyDescent="0.35">
      <c r="A3273" s="1">
        <v>310215</v>
      </c>
      <c r="B3273" s="1" t="s">
        <v>2344</v>
      </c>
      <c r="C3273" s="1">
        <v>107654403</v>
      </c>
      <c r="D3273" s="1">
        <v>215</v>
      </c>
      <c r="E3273" s="1" t="s">
        <v>2527</v>
      </c>
      <c r="F3273" s="1" t="s">
        <v>304</v>
      </c>
      <c r="G3273" s="1" t="s">
        <v>576</v>
      </c>
      <c r="H3273" s="1" t="s">
        <v>916</v>
      </c>
      <c r="I3273" s="1">
        <v>2585618.0099999998</v>
      </c>
      <c r="K3273" s="1">
        <v>630145</v>
      </c>
      <c r="L3273" s="1">
        <v>15890553</v>
      </c>
      <c r="M3273" s="1">
        <v>9.3682996928691864E-2</v>
      </c>
      <c r="N3273" s="1">
        <v>0.5930478572845459</v>
      </c>
      <c r="O3273" s="1">
        <v>5.6741319596767426E-2</v>
      </c>
      <c r="P3273" s="1">
        <v>2.2437360286712646</v>
      </c>
      <c r="Q3273" s="1">
        <v>0</v>
      </c>
      <c r="S3273" s="1">
        <v>31</v>
      </c>
      <c r="T3273" s="1">
        <v>1</v>
      </c>
      <c r="U3273" s="1">
        <v>19106316</v>
      </c>
      <c r="V3273" s="1">
        <v>0.15042431652545929</v>
      </c>
      <c r="W3273" s="1">
        <v>0.79354745149612427</v>
      </c>
      <c r="X3273" s="1">
        <v>0.79354745149612427</v>
      </c>
    </row>
    <row r="3274" spans="1:24" x14ac:dyDescent="0.35">
      <c r="A3274" s="1">
        <v>320215</v>
      </c>
      <c r="B3274" s="1" t="s">
        <v>2345</v>
      </c>
      <c r="C3274" s="1">
        <v>107654403</v>
      </c>
      <c r="D3274" s="1">
        <v>215</v>
      </c>
      <c r="E3274" s="1" t="s">
        <v>2527</v>
      </c>
      <c r="F3274" s="1" t="s">
        <v>304</v>
      </c>
      <c r="G3274" s="1" t="s">
        <v>576</v>
      </c>
      <c r="H3274" s="1" t="s">
        <v>916</v>
      </c>
      <c r="I3274" s="1">
        <v>2610161.13</v>
      </c>
      <c r="K3274" s="1">
        <v>630145</v>
      </c>
      <c r="L3274" s="1">
        <v>15973677</v>
      </c>
      <c r="M3274" s="1">
        <v>8.312399685382843E-2</v>
      </c>
      <c r="N3274" s="1">
        <v>0.52310323715209961</v>
      </c>
      <c r="O3274" s="1">
        <v>2.4543119594454765E-2</v>
      </c>
      <c r="P3274" s="1">
        <v>0.94921678304672241</v>
      </c>
      <c r="Q3274" s="1">
        <v>0</v>
      </c>
      <c r="S3274" s="1">
        <v>32</v>
      </c>
      <c r="T3274" s="1">
        <v>1</v>
      </c>
      <c r="U3274" s="1">
        <v>19213984</v>
      </c>
      <c r="V3274" s="1">
        <v>0.10766711831092834</v>
      </c>
      <c r="W3274" s="1">
        <v>0.56352043151855469</v>
      </c>
      <c r="X3274" s="1">
        <v>0.56352043151855469</v>
      </c>
    </row>
    <row r="3275" spans="1:24" x14ac:dyDescent="0.35">
      <c r="A3275" s="1">
        <v>330215</v>
      </c>
      <c r="B3275" s="1" t="s">
        <v>2346</v>
      </c>
      <c r="C3275" s="1">
        <v>107654403</v>
      </c>
      <c r="D3275" s="1">
        <v>215</v>
      </c>
      <c r="E3275" s="1" t="s">
        <v>2527</v>
      </c>
      <c r="F3275" s="1" t="s">
        <v>304</v>
      </c>
      <c r="G3275" s="1" t="s">
        <v>576</v>
      </c>
      <c r="H3275" s="1" t="s">
        <v>916</v>
      </c>
      <c r="I3275" s="1">
        <v>2691915.21</v>
      </c>
      <c r="K3275" s="1">
        <v>630145</v>
      </c>
      <c r="L3275" s="1">
        <v>16213841</v>
      </c>
      <c r="M3275" s="1">
        <v>0.24016399681568146</v>
      </c>
      <c r="N3275" s="1">
        <v>1.5034985542297363</v>
      </c>
      <c r="O3275" s="1">
        <v>8.1754080951213837E-2</v>
      </c>
      <c r="P3275" s="1">
        <v>3.1321468353271484</v>
      </c>
      <c r="Q3275" s="1">
        <v>0</v>
      </c>
      <c r="S3275" s="1">
        <v>33</v>
      </c>
      <c r="T3275" s="1">
        <v>1</v>
      </c>
      <c r="U3275" s="1">
        <v>19535902</v>
      </c>
      <c r="V3275" s="1">
        <v>0.3219180703163147</v>
      </c>
      <c r="W3275" s="1">
        <v>1.6754360198974609</v>
      </c>
      <c r="X3275" s="1">
        <v>1.6754360198974609</v>
      </c>
    </row>
    <row r="3276" spans="1:24" x14ac:dyDescent="0.35">
      <c r="A3276" s="1">
        <v>340215</v>
      </c>
      <c r="B3276" s="1" t="s">
        <v>2347</v>
      </c>
      <c r="C3276" s="1">
        <v>107654403</v>
      </c>
      <c r="D3276" s="1">
        <v>215</v>
      </c>
      <c r="E3276" s="1" t="s">
        <v>2527</v>
      </c>
      <c r="F3276" s="1" t="s">
        <v>304</v>
      </c>
      <c r="G3276" s="1" t="s">
        <v>576</v>
      </c>
      <c r="H3276" s="1" t="s">
        <v>916</v>
      </c>
      <c r="I3276" s="1">
        <v>2691833.27</v>
      </c>
      <c r="K3276" s="1">
        <v>630145</v>
      </c>
      <c r="L3276" s="1">
        <v>16213830</v>
      </c>
      <c r="M3276" s="1">
        <v>-1.1000000085914508E-5</v>
      </c>
      <c r="N3276" s="1">
        <v>-6.7843269789591432E-5</v>
      </c>
      <c r="O3276" s="1">
        <v>-8.1940001109614968E-5</v>
      </c>
      <c r="P3276" s="1">
        <v>-3.0439293477684259E-3</v>
      </c>
      <c r="Q3276" s="1">
        <v>0</v>
      </c>
      <c r="S3276" s="1">
        <v>34</v>
      </c>
      <c r="T3276" s="1">
        <v>1</v>
      </c>
      <c r="U3276" s="1">
        <v>19535808</v>
      </c>
      <c r="V3276" s="1">
        <v>-9.2939997557550669E-5</v>
      </c>
      <c r="W3276" s="1">
        <v>-4.8116539255715907E-4</v>
      </c>
      <c r="X3276" s="1">
        <v>-4.8116539255715907E-4</v>
      </c>
    </row>
    <row r="3277" spans="1:24" x14ac:dyDescent="0.35">
      <c r="A3277" s="1">
        <v>350215</v>
      </c>
      <c r="B3277" s="1" t="s">
        <v>2348</v>
      </c>
      <c r="C3277" s="1">
        <v>107654403</v>
      </c>
      <c r="D3277" s="1">
        <v>215</v>
      </c>
      <c r="E3277" s="1" t="s">
        <v>2527</v>
      </c>
      <c r="F3277" s="1" t="s">
        <v>304</v>
      </c>
      <c r="G3277" s="1" t="s">
        <v>576</v>
      </c>
      <c r="H3277" s="1" t="s">
        <v>916</v>
      </c>
      <c r="I3277" s="1">
        <v>2834719.26</v>
      </c>
      <c r="K3277" s="1">
        <v>630145</v>
      </c>
      <c r="L3277" s="1">
        <v>16441797</v>
      </c>
      <c r="M3277" s="1">
        <v>0.22796699404716492</v>
      </c>
      <c r="N3277" s="1">
        <v>1.4060033559799194</v>
      </c>
      <c r="O3277" s="1">
        <v>0.14288598299026489</v>
      </c>
      <c r="P3277" s="1">
        <v>5.3081293106079102</v>
      </c>
      <c r="Q3277" s="1">
        <v>0</v>
      </c>
      <c r="S3277" s="1">
        <v>35</v>
      </c>
      <c r="T3277" s="1">
        <v>1</v>
      </c>
      <c r="U3277" s="1">
        <v>19906662</v>
      </c>
      <c r="V3277" s="1">
        <v>0.37085297703742981</v>
      </c>
      <c r="W3277" s="1">
        <v>1.898329496383667</v>
      </c>
      <c r="X3277" s="1">
        <v>1.898329496383667</v>
      </c>
    </row>
    <row r="3278" spans="1:24" x14ac:dyDescent="0.35">
      <c r="A3278" s="1">
        <v>360215</v>
      </c>
      <c r="B3278" s="1" t="s">
        <v>2349</v>
      </c>
      <c r="C3278" s="1">
        <v>107654403</v>
      </c>
      <c r="D3278" s="1">
        <v>215</v>
      </c>
      <c r="E3278" s="1" t="s">
        <v>2527</v>
      </c>
      <c r="F3278" s="1" t="s">
        <v>304</v>
      </c>
      <c r="G3278" s="1" t="s">
        <v>576</v>
      </c>
      <c r="H3278" s="1" t="s">
        <v>916</v>
      </c>
      <c r="I3278" s="1">
        <v>3021282.49</v>
      </c>
      <c r="K3278" s="1">
        <v>630145</v>
      </c>
      <c r="L3278" s="1">
        <v>17440166</v>
      </c>
      <c r="M3278" s="1">
        <v>0.99836897850036621</v>
      </c>
      <c r="N3278" s="1">
        <v>6.0721402168273926</v>
      </c>
      <c r="O3278" s="1">
        <v>0.18656322360038757</v>
      </c>
      <c r="P3278" s="1">
        <v>6.5813651084899902</v>
      </c>
      <c r="Q3278" s="1">
        <v>0</v>
      </c>
      <c r="S3278" s="1">
        <v>36</v>
      </c>
      <c r="T3278" s="1">
        <v>1</v>
      </c>
      <c r="U3278" s="1">
        <v>21091594</v>
      </c>
      <c r="V3278" s="1">
        <v>1.1849322319030762</v>
      </c>
      <c r="W3278" s="1">
        <v>5.9524393081665039</v>
      </c>
      <c r="X3278" s="1">
        <v>5.9524393081665039</v>
      </c>
    </row>
    <row r="3279" spans="1:24" x14ac:dyDescent="0.35">
      <c r="A3279" s="1">
        <v>370215</v>
      </c>
      <c r="B3279" s="1" t="s">
        <v>2350</v>
      </c>
      <c r="C3279" s="1">
        <v>107654403</v>
      </c>
      <c r="D3279" s="1">
        <v>215</v>
      </c>
      <c r="E3279" s="1" t="s">
        <v>2527</v>
      </c>
      <c r="F3279" s="1" t="s">
        <v>304</v>
      </c>
      <c r="G3279" s="1" t="s">
        <v>576</v>
      </c>
      <c r="H3279" s="1" t="s">
        <v>916</v>
      </c>
      <c r="I3279" s="1">
        <v>3119750.64</v>
      </c>
      <c r="K3279" s="1">
        <v>630145</v>
      </c>
      <c r="L3279" s="1">
        <v>18168992</v>
      </c>
      <c r="M3279" s="1">
        <v>0.72882598638534546</v>
      </c>
      <c r="N3279" s="1">
        <v>4.1790084838867188</v>
      </c>
      <c r="O3279" s="1">
        <v>9.8468147218227386E-2</v>
      </c>
      <c r="P3279" s="1">
        <v>3.2591507434844971</v>
      </c>
      <c r="Q3279" s="1">
        <v>0</v>
      </c>
      <c r="S3279" s="1">
        <v>37</v>
      </c>
      <c r="T3279" s="1">
        <v>1</v>
      </c>
      <c r="U3279" s="1">
        <v>21918888</v>
      </c>
      <c r="V3279" s="1">
        <v>0.82729411125183105</v>
      </c>
      <c r="W3279" s="1">
        <v>3.9223873615264893</v>
      </c>
      <c r="X3279" s="1">
        <v>3.9223873615264893</v>
      </c>
    </row>
    <row r="3280" spans="1:24" x14ac:dyDescent="0.35">
      <c r="A3280" s="1">
        <v>380215</v>
      </c>
      <c r="B3280" s="1" t="s">
        <v>2351</v>
      </c>
      <c r="C3280" s="1">
        <v>107654403</v>
      </c>
      <c r="D3280" s="1">
        <v>215</v>
      </c>
      <c r="E3280" s="1" t="s">
        <v>2527</v>
      </c>
      <c r="F3280" s="1" t="s">
        <v>304</v>
      </c>
      <c r="G3280" s="1" t="s">
        <v>576</v>
      </c>
      <c r="H3280" s="1" t="s">
        <v>916</v>
      </c>
      <c r="I3280" s="1">
        <v>3285402</v>
      </c>
      <c r="K3280" s="1">
        <v>1501274</v>
      </c>
      <c r="L3280" s="1">
        <v>18507040</v>
      </c>
      <c r="M3280" s="1">
        <v>0.33804801106452942</v>
      </c>
      <c r="N3280" s="1">
        <v>1.8605765104293823</v>
      </c>
      <c r="O3280" s="1">
        <v>0.16565136611461639</v>
      </c>
      <c r="P3280" s="1">
        <v>5.3097629547119141</v>
      </c>
      <c r="Q3280" s="1">
        <v>0.87112897634506226</v>
      </c>
      <c r="S3280" s="1">
        <v>38</v>
      </c>
      <c r="T3280" s="1">
        <v>1</v>
      </c>
      <c r="U3280" s="1">
        <v>23293716</v>
      </c>
      <c r="V3280" s="1">
        <v>1.3748283386230469</v>
      </c>
      <c r="W3280" s="1">
        <v>6.272343635559082</v>
      </c>
      <c r="X3280" s="1">
        <v>6.272343635559082</v>
      </c>
    </row>
    <row r="3281" spans="1:24" x14ac:dyDescent="0.35">
      <c r="A3281" s="1">
        <v>390215</v>
      </c>
      <c r="B3281" s="1" t="s">
        <v>2352</v>
      </c>
      <c r="C3281" s="1">
        <v>107654403</v>
      </c>
      <c r="D3281" s="1">
        <v>215</v>
      </c>
      <c r="E3281" s="1" t="s">
        <v>2527</v>
      </c>
      <c r="F3281" s="1" t="s">
        <v>304</v>
      </c>
      <c r="G3281" s="1" t="s">
        <v>576</v>
      </c>
      <c r="H3281" s="1" t="s">
        <v>916</v>
      </c>
      <c r="I3281" s="1">
        <v>3341699</v>
      </c>
      <c r="K3281" s="1">
        <v>2371948.75</v>
      </c>
      <c r="L3281" s="1">
        <v>18683656</v>
      </c>
      <c r="M3281" s="1">
        <v>0.17661599814891815</v>
      </c>
      <c r="N3281" s="1">
        <v>0.95431792736053467</v>
      </c>
      <c r="O3281" s="1">
        <v>5.6297000497579575E-2</v>
      </c>
      <c r="P3281" s="1">
        <v>1.7135498523712158</v>
      </c>
      <c r="Q3281" s="1">
        <v>0.870674729347229</v>
      </c>
      <c r="S3281" s="1">
        <v>39</v>
      </c>
      <c r="T3281" s="1">
        <v>1</v>
      </c>
      <c r="U3281" s="1">
        <v>24397304</v>
      </c>
      <c r="V3281" s="1">
        <v>1.1035877466201782</v>
      </c>
      <c r="W3281" s="1">
        <v>4.7377071380615234</v>
      </c>
      <c r="X3281" s="1">
        <v>4.7377071380615234</v>
      </c>
    </row>
    <row r="3282" spans="1:24" x14ac:dyDescent="0.35">
      <c r="A3282" s="1">
        <v>400215</v>
      </c>
      <c r="B3282" s="1" t="s">
        <v>2353</v>
      </c>
      <c r="C3282" s="1">
        <v>107654403</v>
      </c>
      <c r="D3282" s="1">
        <v>215</v>
      </c>
      <c r="E3282" s="1" t="s">
        <v>2527</v>
      </c>
      <c r="F3282" s="1" t="s">
        <v>304</v>
      </c>
      <c r="G3282" s="1" t="s">
        <v>576</v>
      </c>
      <c r="H3282" s="1" t="s">
        <v>916</v>
      </c>
      <c r="S3282" s="1">
        <v>40</v>
      </c>
      <c r="T3282" s="1">
        <v>1</v>
      </c>
      <c r="U3282" s="1">
        <v>0</v>
      </c>
      <c r="V3282" s="1">
        <v>0</v>
      </c>
      <c r="W3282" s="1">
        <v>-100</v>
      </c>
      <c r="X3282" s="1">
        <v>-100</v>
      </c>
    </row>
    <row r="3283" spans="1:24" x14ac:dyDescent="0.35">
      <c r="A3283" s="1">
        <v>410215</v>
      </c>
      <c r="B3283" s="1" t="s">
        <v>2354</v>
      </c>
      <c r="C3283" s="1">
        <v>107654403</v>
      </c>
      <c r="D3283" s="1">
        <v>215</v>
      </c>
      <c r="E3283" s="1" t="s">
        <v>2527</v>
      </c>
      <c r="F3283" s="1" t="s">
        <v>304</v>
      </c>
      <c r="G3283" s="1" t="s">
        <v>576</v>
      </c>
      <c r="H3283" s="1" t="s">
        <v>916</v>
      </c>
      <c r="S3283" s="1">
        <v>41</v>
      </c>
      <c r="T3283" s="1">
        <v>1</v>
      </c>
      <c r="U3283" s="1">
        <v>0</v>
      </c>
      <c r="V3283" s="1">
        <v>0</v>
      </c>
    </row>
    <row r="3284" spans="1:24" x14ac:dyDescent="0.35">
      <c r="A3284" s="1">
        <v>420215</v>
      </c>
      <c r="B3284" s="1" t="s">
        <v>2355</v>
      </c>
      <c r="C3284" s="1">
        <v>107654403</v>
      </c>
      <c r="D3284" s="1">
        <v>215</v>
      </c>
      <c r="E3284" s="1" t="s">
        <v>2527</v>
      </c>
      <c r="F3284" s="1" t="s">
        <v>304</v>
      </c>
      <c r="G3284" s="1" t="s">
        <v>576</v>
      </c>
      <c r="H3284" s="1" t="s">
        <v>916</v>
      </c>
      <c r="S3284" s="1">
        <v>42</v>
      </c>
      <c r="T3284" s="1">
        <v>1</v>
      </c>
      <c r="U3284" s="1">
        <v>0</v>
      </c>
      <c r="V3284" s="1">
        <v>0</v>
      </c>
    </row>
    <row r="3285" spans="1:24" x14ac:dyDescent="0.35">
      <c r="A3285" s="1">
        <v>430215</v>
      </c>
      <c r="B3285" s="1" t="s">
        <v>2356</v>
      </c>
      <c r="C3285" s="1">
        <v>107654403</v>
      </c>
      <c r="D3285" s="1">
        <v>215</v>
      </c>
      <c r="E3285" s="1" t="s">
        <v>2527</v>
      </c>
      <c r="F3285" s="1" t="s">
        <v>304</v>
      </c>
      <c r="G3285" s="1" t="s">
        <v>576</v>
      </c>
      <c r="H3285" s="1" t="s">
        <v>916</v>
      </c>
      <c r="S3285" s="1">
        <v>43</v>
      </c>
      <c r="T3285" s="1">
        <v>1</v>
      </c>
      <c r="U3285" s="1">
        <v>0</v>
      </c>
      <c r="V3285" s="1">
        <v>0</v>
      </c>
    </row>
    <row r="3286" spans="1:24" x14ac:dyDescent="0.35">
      <c r="A3286" s="1">
        <v>440215</v>
      </c>
      <c r="B3286" s="1" t="s">
        <v>2357</v>
      </c>
      <c r="C3286" s="1">
        <v>107654403</v>
      </c>
      <c r="D3286" s="1">
        <v>215</v>
      </c>
      <c r="E3286" s="1" t="s">
        <v>2527</v>
      </c>
      <c r="F3286" s="1" t="s">
        <v>304</v>
      </c>
      <c r="G3286" s="1" t="s">
        <v>576</v>
      </c>
      <c r="H3286" s="1" t="s">
        <v>916</v>
      </c>
      <c r="S3286" s="1">
        <v>44</v>
      </c>
      <c r="T3286" s="1">
        <v>1</v>
      </c>
      <c r="U3286" s="1">
        <v>0</v>
      </c>
      <c r="V3286" s="1">
        <v>0</v>
      </c>
    </row>
    <row r="3287" spans="1:24" x14ac:dyDescent="0.35">
      <c r="A3287" s="1">
        <v>450215</v>
      </c>
      <c r="B3287" s="1" t="s">
        <v>2358</v>
      </c>
      <c r="C3287" s="1">
        <v>107654403</v>
      </c>
      <c r="D3287" s="1">
        <v>215</v>
      </c>
      <c r="E3287" s="1" t="s">
        <v>2527</v>
      </c>
      <c r="F3287" s="1" t="s">
        <v>304</v>
      </c>
      <c r="G3287" s="1" t="s">
        <v>576</v>
      </c>
      <c r="H3287" s="1" t="s">
        <v>916</v>
      </c>
      <c r="S3287" s="1">
        <v>45</v>
      </c>
      <c r="T3287" s="1">
        <v>1</v>
      </c>
      <c r="U3287" s="1">
        <v>0</v>
      </c>
      <c r="V3287" s="1">
        <v>0</v>
      </c>
    </row>
    <row r="3288" spans="1:24" x14ac:dyDescent="0.35">
      <c r="A3288" s="1">
        <v>460215</v>
      </c>
      <c r="B3288" s="1" t="s">
        <v>2359</v>
      </c>
      <c r="C3288" s="1">
        <v>107654403</v>
      </c>
      <c r="D3288" s="1">
        <v>215</v>
      </c>
      <c r="E3288" s="1" t="s">
        <v>2527</v>
      </c>
      <c r="F3288" s="1" t="s">
        <v>304</v>
      </c>
      <c r="G3288" s="1" t="s">
        <v>576</v>
      </c>
      <c r="H3288" s="1" t="s">
        <v>916</v>
      </c>
      <c r="S3288" s="1">
        <v>46</v>
      </c>
      <c r="T3288" s="1">
        <v>1</v>
      </c>
      <c r="U3288" s="1">
        <v>0</v>
      </c>
      <c r="V3288" s="1">
        <v>0</v>
      </c>
    </row>
    <row r="3289" spans="1:24" x14ac:dyDescent="0.35">
      <c r="A3289" s="1">
        <v>470215</v>
      </c>
      <c r="B3289" s="1" t="s">
        <v>2360</v>
      </c>
      <c r="C3289" s="1">
        <v>107654403</v>
      </c>
      <c r="D3289" s="1">
        <v>215</v>
      </c>
      <c r="E3289" s="1" t="s">
        <v>2527</v>
      </c>
      <c r="F3289" s="1" t="s">
        <v>304</v>
      </c>
      <c r="G3289" s="1" t="s">
        <v>576</v>
      </c>
      <c r="H3289" s="1" t="s">
        <v>916</v>
      </c>
      <c r="S3289" s="1">
        <v>47</v>
      </c>
      <c r="T3289" s="1">
        <v>1</v>
      </c>
      <c r="U3289" s="1">
        <v>0</v>
      </c>
      <c r="V3289" s="1">
        <v>0</v>
      </c>
    </row>
    <row r="3290" spans="1:24" x14ac:dyDescent="0.35">
      <c r="A3290" s="1">
        <v>480215</v>
      </c>
      <c r="B3290" s="1" t="s">
        <v>2361</v>
      </c>
      <c r="C3290" s="1">
        <v>107654403</v>
      </c>
      <c r="D3290" s="1">
        <v>215</v>
      </c>
      <c r="E3290" s="1" t="s">
        <v>2527</v>
      </c>
      <c r="F3290" s="1" t="s">
        <v>304</v>
      </c>
      <c r="G3290" s="1" t="s">
        <v>576</v>
      </c>
      <c r="H3290" s="1" t="s">
        <v>916</v>
      </c>
      <c r="S3290" s="1">
        <v>48</v>
      </c>
      <c r="T3290" s="1">
        <v>1</v>
      </c>
      <c r="U3290" s="1">
        <v>0</v>
      </c>
      <c r="V3290" s="1">
        <v>0</v>
      </c>
    </row>
    <row r="3291" spans="1:24" x14ac:dyDescent="0.35">
      <c r="A3291" s="1">
        <v>290229</v>
      </c>
      <c r="B3291" s="1" t="s">
        <v>2341</v>
      </c>
      <c r="C3291" s="1">
        <v>107654903</v>
      </c>
      <c r="D3291" s="1">
        <v>229</v>
      </c>
      <c r="E3291" s="1" t="s">
        <v>2528</v>
      </c>
      <c r="F3291" s="1" t="s">
        <v>304</v>
      </c>
      <c r="G3291" s="1" t="s">
        <v>576</v>
      </c>
      <c r="H3291" s="1" t="s">
        <v>916</v>
      </c>
      <c r="I3291" s="1">
        <v>1134677.67</v>
      </c>
      <c r="K3291" s="1">
        <v>167418</v>
      </c>
      <c r="L3291" s="1">
        <v>5635977.5</v>
      </c>
      <c r="S3291" s="1">
        <v>29</v>
      </c>
      <c r="T3291" s="1">
        <v>1</v>
      </c>
      <c r="U3291" s="1">
        <v>6938073</v>
      </c>
      <c r="V3291" s="1">
        <v>0</v>
      </c>
    </row>
    <row r="3292" spans="1:24" x14ac:dyDescent="0.35">
      <c r="A3292" s="1">
        <v>300229</v>
      </c>
      <c r="B3292" s="1" t="s">
        <v>2343</v>
      </c>
      <c r="C3292" s="1">
        <v>107654903</v>
      </c>
      <c r="D3292" s="1">
        <v>229</v>
      </c>
      <c r="E3292" s="1" t="s">
        <v>2528</v>
      </c>
      <c r="F3292" s="1" t="s">
        <v>304</v>
      </c>
      <c r="G3292" s="1" t="s">
        <v>576</v>
      </c>
      <c r="H3292" s="1" t="s">
        <v>916</v>
      </c>
      <c r="I3292" s="1">
        <v>1147682.22</v>
      </c>
      <c r="K3292" s="1">
        <v>167418</v>
      </c>
      <c r="L3292" s="1">
        <v>5785807.5</v>
      </c>
      <c r="M3292" s="1">
        <v>0.14982999861240387</v>
      </c>
      <c r="N3292" s="1">
        <v>2.6584563255310059</v>
      </c>
      <c r="O3292" s="1">
        <v>1.3004549778997898E-2</v>
      </c>
      <c r="P3292" s="1">
        <v>1.1461007595062256</v>
      </c>
      <c r="Q3292" s="1">
        <v>0</v>
      </c>
      <c r="S3292" s="1">
        <v>30</v>
      </c>
      <c r="T3292" s="1">
        <v>1</v>
      </c>
      <c r="U3292" s="1">
        <v>7100908</v>
      </c>
      <c r="V3292" s="1">
        <v>0.16283455491065979</v>
      </c>
      <c r="W3292" s="1">
        <v>2.3469772338867188</v>
      </c>
      <c r="X3292" s="1">
        <v>2.3469772338867188</v>
      </c>
    </row>
    <row r="3293" spans="1:24" x14ac:dyDescent="0.35">
      <c r="A3293" s="1">
        <v>310229</v>
      </c>
      <c r="B3293" s="1" t="s">
        <v>2344</v>
      </c>
      <c r="C3293" s="1">
        <v>107654903</v>
      </c>
      <c r="D3293" s="1">
        <v>229</v>
      </c>
      <c r="E3293" s="1" t="s">
        <v>2528</v>
      </c>
      <c r="F3293" s="1" t="s">
        <v>304</v>
      </c>
      <c r="G3293" s="1" t="s">
        <v>576</v>
      </c>
      <c r="H3293" s="1" t="s">
        <v>916</v>
      </c>
      <c r="I3293" s="1">
        <v>1159048.8400000001</v>
      </c>
      <c r="K3293" s="1">
        <v>167418</v>
      </c>
      <c r="L3293" s="1">
        <v>5850972.5</v>
      </c>
      <c r="M3293" s="1">
        <v>6.5164998173713684E-2</v>
      </c>
      <c r="N3293" s="1">
        <v>1.1262904405593872</v>
      </c>
      <c r="O3293" s="1">
        <v>1.1366619728505611E-2</v>
      </c>
      <c r="P3293" s="1">
        <v>0.9903978705406189</v>
      </c>
      <c r="Q3293" s="1">
        <v>0</v>
      </c>
      <c r="S3293" s="1">
        <v>31</v>
      </c>
      <c r="T3293" s="1">
        <v>1</v>
      </c>
      <c r="U3293" s="1">
        <v>7177439.5</v>
      </c>
      <c r="V3293" s="1">
        <v>7.653161883354187E-2</v>
      </c>
      <c r="W3293" s="1">
        <v>1.0777705907821655</v>
      </c>
      <c r="X3293" s="1">
        <v>1.0777705907821655</v>
      </c>
    </row>
    <row r="3294" spans="1:24" x14ac:dyDescent="0.35">
      <c r="A3294" s="1">
        <v>320229</v>
      </c>
      <c r="B3294" s="1" t="s">
        <v>2345</v>
      </c>
      <c r="C3294" s="1">
        <v>107654903</v>
      </c>
      <c r="D3294" s="1">
        <v>229</v>
      </c>
      <c r="E3294" s="1" t="s">
        <v>2528</v>
      </c>
      <c r="F3294" s="1" t="s">
        <v>304</v>
      </c>
      <c r="G3294" s="1" t="s">
        <v>576</v>
      </c>
      <c r="H3294" s="1" t="s">
        <v>916</v>
      </c>
      <c r="I3294" s="1">
        <v>1169972.31</v>
      </c>
      <c r="K3294" s="1">
        <v>167418</v>
      </c>
      <c r="L3294" s="1">
        <v>5911348.5</v>
      </c>
      <c r="M3294" s="1">
        <v>6.037599965929985E-2</v>
      </c>
      <c r="N3294" s="1">
        <v>1.0318968296051025</v>
      </c>
      <c r="O3294" s="1">
        <v>1.0923470370471478E-2</v>
      </c>
      <c r="P3294" s="1">
        <v>0.94245123863220215</v>
      </c>
      <c r="Q3294" s="1">
        <v>0</v>
      </c>
      <c r="S3294" s="1">
        <v>32</v>
      </c>
      <c r="T3294" s="1">
        <v>1</v>
      </c>
      <c r="U3294" s="1">
        <v>7248739</v>
      </c>
      <c r="V3294" s="1">
        <v>7.1299470961093903E-2</v>
      </c>
      <c r="W3294" s="1">
        <v>0.99338352680206299</v>
      </c>
      <c r="X3294" s="1">
        <v>0.99338352680206299</v>
      </c>
    </row>
    <row r="3295" spans="1:24" x14ac:dyDescent="0.35">
      <c r="A3295" s="1">
        <v>330229</v>
      </c>
      <c r="B3295" s="1" t="s">
        <v>2346</v>
      </c>
      <c r="C3295" s="1">
        <v>107654903</v>
      </c>
      <c r="D3295" s="1">
        <v>229</v>
      </c>
      <c r="E3295" s="1" t="s">
        <v>2528</v>
      </c>
      <c r="F3295" s="1" t="s">
        <v>304</v>
      </c>
      <c r="G3295" s="1" t="s">
        <v>576</v>
      </c>
      <c r="H3295" s="1" t="s">
        <v>916</v>
      </c>
      <c r="I3295" s="1">
        <v>1191721.5900000001</v>
      </c>
      <c r="K3295" s="1">
        <v>167418</v>
      </c>
      <c r="L3295" s="1">
        <v>6036388.5</v>
      </c>
      <c r="M3295" s="1">
        <v>0.12503999471664429</v>
      </c>
      <c r="N3295" s="1">
        <v>2.1152534484863281</v>
      </c>
      <c r="O3295" s="1">
        <v>2.1749280393123627E-2</v>
      </c>
      <c r="P3295" s="1">
        <v>1.8589568138122559</v>
      </c>
      <c r="Q3295" s="1">
        <v>0</v>
      </c>
      <c r="S3295" s="1">
        <v>33</v>
      </c>
      <c r="T3295" s="1">
        <v>1</v>
      </c>
      <c r="U3295" s="1">
        <v>7395528</v>
      </c>
      <c r="V3295" s="1">
        <v>0.14678928256034851</v>
      </c>
      <c r="W3295" s="1">
        <v>2.0250279903411865</v>
      </c>
      <c r="X3295" s="1">
        <v>2.0250279903411865</v>
      </c>
    </row>
    <row r="3296" spans="1:24" x14ac:dyDescent="0.35">
      <c r="A3296" s="1">
        <v>340229</v>
      </c>
      <c r="B3296" s="1" t="s">
        <v>2347</v>
      </c>
      <c r="C3296" s="1">
        <v>107654903</v>
      </c>
      <c r="D3296" s="1">
        <v>229</v>
      </c>
      <c r="E3296" s="1" t="s">
        <v>2528</v>
      </c>
      <c r="F3296" s="1" t="s">
        <v>304</v>
      </c>
      <c r="G3296" s="1" t="s">
        <v>576</v>
      </c>
      <c r="H3296" s="1" t="s">
        <v>916</v>
      </c>
      <c r="I3296" s="1">
        <v>1336442.5900000001</v>
      </c>
      <c r="K3296" s="1">
        <v>167418</v>
      </c>
      <c r="L3296" s="1">
        <v>6036383</v>
      </c>
      <c r="M3296" s="1">
        <v>-5.5000000429572538E-6</v>
      </c>
      <c r="N3296" s="1">
        <v>-9.111408144235611E-5</v>
      </c>
      <c r="O3296" s="1">
        <v>0.14472100138664246</v>
      </c>
      <c r="P3296" s="1">
        <v>12.14385986328125</v>
      </c>
      <c r="Q3296" s="1">
        <v>0</v>
      </c>
      <c r="S3296" s="1">
        <v>34</v>
      </c>
      <c r="T3296" s="1">
        <v>1</v>
      </c>
      <c r="U3296" s="1">
        <v>7540243.5</v>
      </c>
      <c r="V3296" s="1">
        <v>0.14471550285816193</v>
      </c>
      <c r="W3296" s="1">
        <v>1.9567973613739014</v>
      </c>
      <c r="X3296" s="1">
        <v>1.9567973613739014</v>
      </c>
    </row>
    <row r="3297" spans="1:24" x14ac:dyDescent="0.35">
      <c r="A3297" s="1">
        <v>350229</v>
      </c>
      <c r="B3297" s="1" t="s">
        <v>2348</v>
      </c>
      <c r="C3297" s="1">
        <v>107654903</v>
      </c>
      <c r="D3297" s="1">
        <v>229</v>
      </c>
      <c r="E3297" s="1" t="s">
        <v>2528</v>
      </c>
      <c r="F3297" s="1" t="s">
        <v>304</v>
      </c>
      <c r="G3297" s="1" t="s">
        <v>576</v>
      </c>
      <c r="H3297" s="1" t="s">
        <v>916</v>
      </c>
      <c r="I3297" s="1">
        <v>1352480.1</v>
      </c>
      <c r="K3297" s="1">
        <v>167418</v>
      </c>
      <c r="L3297" s="1">
        <v>6154026</v>
      </c>
      <c r="M3297" s="1">
        <v>0.11764299869537354</v>
      </c>
      <c r="N3297" s="1">
        <v>1.9488989114761353</v>
      </c>
      <c r="O3297" s="1">
        <v>1.6037510707974434E-2</v>
      </c>
      <c r="P3297" s="1">
        <v>1.2000148296356201</v>
      </c>
      <c r="Q3297" s="1">
        <v>0</v>
      </c>
      <c r="S3297" s="1">
        <v>35</v>
      </c>
      <c r="T3297" s="1">
        <v>1</v>
      </c>
      <c r="U3297" s="1">
        <v>7673924</v>
      </c>
      <c r="V3297" s="1">
        <v>0.13368050754070282</v>
      </c>
      <c r="W3297" s="1">
        <v>1.7728936672210693</v>
      </c>
      <c r="X3297" s="1">
        <v>1.7728936672210693</v>
      </c>
    </row>
    <row r="3298" spans="1:24" x14ac:dyDescent="0.35">
      <c r="A3298" s="1">
        <v>360229</v>
      </c>
      <c r="B3298" s="1" t="s">
        <v>2349</v>
      </c>
      <c r="C3298" s="1">
        <v>107654903</v>
      </c>
      <c r="D3298" s="1">
        <v>229</v>
      </c>
      <c r="E3298" s="1" t="s">
        <v>2528</v>
      </c>
      <c r="F3298" s="1" t="s">
        <v>304</v>
      </c>
      <c r="G3298" s="1" t="s">
        <v>576</v>
      </c>
      <c r="H3298" s="1" t="s">
        <v>916</v>
      </c>
      <c r="I3298" s="1">
        <v>1398481.27</v>
      </c>
      <c r="K3298" s="1">
        <v>167418</v>
      </c>
      <c r="L3298" s="1">
        <v>6428109.5</v>
      </c>
      <c r="M3298" s="1">
        <v>0.27408349514007568</v>
      </c>
      <c r="N3298" s="1">
        <v>4.4537267684936523</v>
      </c>
      <c r="O3298" s="1">
        <v>4.6001169830560684E-2</v>
      </c>
      <c r="P3298" s="1">
        <v>3.4012455940246582</v>
      </c>
      <c r="Q3298" s="1">
        <v>0</v>
      </c>
      <c r="S3298" s="1">
        <v>36</v>
      </c>
      <c r="T3298" s="1">
        <v>1</v>
      </c>
      <c r="U3298" s="1">
        <v>7994009</v>
      </c>
      <c r="V3298" s="1">
        <v>0.32008466124534607</v>
      </c>
      <c r="W3298" s="1">
        <v>4.1710734367370605</v>
      </c>
      <c r="X3298" s="1">
        <v>4.1710734367370605</v>
      </c>
    </row>
    <row r="3299" spans="1:24" x14ac:dyDescent="0.35">
      <c r="A3299" s="1">
        <v>370229</v>
      </c>
      <c r="B3299" s="1" t="s">
        <v>2350</v>
      </c>
      <c r="C3299" s="1">
        <v>107654903</v>
      </c>
      <c r="D3299" s="1">
        <v>229</v>
      </c>
      <c r="E3299" s="1" t="s">
        <v>2528</v>
      </c>
      <c r="F3299" s="1" t="s">
        <v>304</v>
      </c>
      <c r="G3299" s="1" t="s">
        <v>576</v>
      </c>
      <c r="H3299" s="1" t="s">
        <v>916</v>
      </c>
      <c r="I3299" s="1">
        <v>1405560.91</v>
      </c>
      <c r="K3299" s="1">
        <v>167418</v>
      </c>
      <c r="L3299" s="1">
        <v>6982212</v>
      </c>
      <c r="M3299" s="1">
        <v>0.55410248041152954</v>
      </c>
      <c r="N3299" s="1">
        <v>8.6199913024902344</v>
      </c>
      <c r="O3299" s="1">
        <v>7.0796399377286434E-3</v>
      </c>
      <c r="P3299" s="1">
        <v>0.50623774528503418</v>
      </c>
      <c r="Q3299" s="1">
        <v>0</v>
      </c>
      <c r="S3299" s="1">
        <v>37</v>
      </c>
      <c r="T3299" s="1">
        <v>1</v>
      </c>
      <c r="U3299" s="1">
        <v>8555191</v>
      </c>
      <c r="V3299" s="1">
        <v>0.56118214130401611</v>
      </c>
      <c r="W3299" s="1">
        <v>7.0200319290161133</v>
      </c>
      <c r="X3299" s="1">
        <v>7.0200319290161133</v>
      </c>
    </row>
    <row r="3300" spans="1:24" x14ac:dyDescent="0.35">
      <c r="A3300" s="1">
        <v>380229</v>
      </c>
      <c r="B3300" s="1" t="s">
        <v>2351</v>
      </c>
      <c r="C3300" s="1">
        <v>107654903</v>
      </c>
      <c r="D3300" s="1">
        <v>229</v>
      </c>
      <c r="E3300" s="1" t="s">
        <v>2528</v>
      </c>
      <c r="F3300" s="1" t="s">
        <v>304</v>
      </c>
      <c r="G3300" s="1" t="s">
        <v>576</v>
      </c>
      <c r="H3300" s="1" t="s">
        <v>916</v>
      </c>
      <c r="I3300" s="1">
        <v>1282656</v>
      </c>
      <c r="K3300" s="1">
        <v>167418</v>
      </c>
      <c r="L3300" s="1">
        <v>7125583</v>
      </c>
      <c r="M3300" s="1">
        <v>0.14337100088596344</v>
      </c>
      <c r="N3300" s="1">
        <v>2.0533750057220459</v>
      </c>
      <c r="O3300" s="1">
        <v>-0.12290491163730621</v>
      </c>
      <c r="P3300" s="1">
        <v>-8.7441892623901367</v>
      </c>
      <c r="Q3300" s="1">
        <v>0</v>
      </c>
      <c r="S3300" s="1">
        <v>38</v>
      </c>
      <c r="T3300" s="1">
        <v>1</v>
      </c>
      <c r="U3300" s="1">
        <v>8575657</v>
      </c>
      <c r="V3300" s="1">
        <v>2.0466089248657227E-2</v>
      </c>
      <c r="W3300" s="1">
        <v>0.2392231822013855</v>
      </c>
      <c r="X3300" s="1">
        <v>0.2392231822013855</v>
      </c>
    </row>
    <row r="3301" spans="1:24" x14ac:dyDescent="0.35">
      <c r="A3301" s="1">
        <v>390229</v>
      </c>
      <c r="B3301" s="1" t="s">
        <v>2352</v>
      </c>
      <c r="C3301" s="1">
        <v>107654903</v>
      </c>
      <c r="D3301" s="1">
        <v>229</v>
      </c>
      <c r="E3301" s="1" t="s">
        <v>2528</v>
      </c>
      <c r="F3301" s="1" t="s">
        <v>304</v>
      </c>
      <c r="G3301" s="1" t="s">
        <v>576</v>
      </c>
      <c r="H3301" s="1" t="s">
        <v>916</v>
      </c>
      <c r="I3301" s="1">
        <v>1312739</v>
      </c>
      <c r="K3301" s="1">
        <v>308772.03125</v>
      </c>
      <c r="L3301" s="1">
        <v>7193335</v>
      </c>
      <c r="M3301" s="1">
        <v>6.775200366973877E-2</v>
      </c>
      <c r="N3301" s="1">
        <v>0.95082747936248779</v>
      </c>
      <c r="O3301" s="1">
        <v>3.0083000659942627E-2</v>
      </c>
      <c r="P3301" s="1">
        <v>2.3453676700592041</v>
      </c>
      <c r="Q3301" s="1">
        <v>0.1413540244102478</v>
      </c>
      <c r="S3301" s="1">
        <v>39</v>
      </c>
      <c r="T3301" s="1">
        <v>1</v>
      </c>
      <c r="U3301" s="1">
        <v>8814846</v>
      </c>
      <c r="V3301" s="1">
        <v>0.2391890287399292</v>
      </c>
      <c r="W3301" s="1">
        <v>2.7891623973846436</v>
      </c>
      <c r="X3301" s="1">
        <v>2.7891623973846436</v>
      </c>
    </row>
    <row r="3302" spans="1:24" x14ac:dyDescent="0.35">
      <c r="A3302" s="1">
        <v>400229</v>
      </c>
      <c r="B3302" s="1" t="s">
        <v>2353</v>
      </c>
      <c r="C3302" s="1">
        <v>107654903</v>
      </c>
      <c r="D3302" s="1">
        <v>229</v>
      </c>
      <c r="E3302" s="1" t="s">
        <v>2528</v>
      </c>
      <c r="F3302" s="1" t="s">
        <v>304</v>
      </c>
      <c r="G3302" s="1" t="s">
        <v>576</v>
      </c>
      <c r="H3302" s="1" t="s">
        <v>916</v>
      </c>
      <c r="S3302" s="1">
        <v>40</v>
      </c>
      <c r="T3302" s="1">
        <v>1</v>
      </c>
      <c r="U3302" s="1">
        <v>0</v>
      </c>
      <c r="V3302" s="1">
        <v>0</v>
      </c>
      <c r="W3302" s="1">
        <v>-100</v>
      </c>
      <c r="X3302" s="1">
        <v>-100</v>
      </c>
    </row>
    <row r="3303" spans="1:24" x14ac:dyDescent="0.35">
      <c r="A3303" s="1">
        <v>410229</v>
      </c>
      <c r="B3303" s="1" t="s">
        <v>2354</v>
      </c>
      <c r="C3303" s="1">
        <v>107654903</v>
      </c>
      <c r="D3303" s="1">
        <v>229</v>
      </c>
      <c r="E3303" s="1" t="s">
        <v>2528</v>
      </c>
      <c r="F3303" s="1" t="s">
        <v>304</v>
      </c>
      <c r="G3303" s="1" t="s">
        <v>576</v>
      </c>
      <c r="H3303" s="1" t="s">
        <v>916</v>
      </c>
      <c r="S3303" s="1">
        <v>41</v>
      </c>
      <c r="T3303" s="1">
        <v>1</v>
      </c>
      <c r="U3303" s="1">
        <v>0</v>
      </c>
      <c r="V3303" s="1">
        <v>0</v>
      </c>
    </row>
    <row r="3304" spans="1:24" x14ac:dyDescent="0.35">
      <c r="A3304" s="1">
        <v>420229</v>
      </c>
      <c r="B3304" s="1" t="s">
        <v>2355</v>
      </c>
      <c r="C3304" s="1">
        <v>107654903</v>
      </c>
      <c r="D3304" s="1">
        <v>229</v>
      </c>
      <c r="E3304" s="1" t="s">
        <v>2528</v>
      </c>
      <c r="F3304" s="1" t="s">
        <v>304</v>
      </c>
      <c r="G3304" s="1" t="s">
        <v>576</v>
      </c>
      <c r="H3304" s="1" t="s">
        <v>916</v>
      </c>
      <c r="S3304" s="1">
        <v>42</v>
      </c>
      <c r="T3304" s="1">
        <v>1</v>
      </c>
      <c r="U3304" s="1">
        <v>0</v>
      </c>
      <c r="V3304" s="1">
        <v>0</v>
      </c>
    </row>
    <row r="3305" spans="1:24" x14ac:dyDescent="0.35">
      <c r="A3305" s="1">
        <v>430229</v>
      </c>
      <c r="B3305" s="1" t="s">
        <v>2356</v>
      </c>
      <c r="C3305" s="1">
        <v>107654903</v>
      </c>
      <c r="D3305" s="1">
        <v>229</v>
      </c>
      <c r="E3305" s="1" t="s">
        <v>2528</v>
      </c>
      <c r="F3305" s="1" t="s">
        <v>304</v>
      </c>
      <c r="G3305" s="1" t="s">
        <v>576</v>
      </c>
      <c r="H3305" s="1" t="s">
        <v>916</v>
      </c>
      <c r="S3305" s="1">
        <v>43</v>
      </c>
      <c r="T3305" s="1">
        <v>1</v>
      </c>
      <c r="U3305" s="1">
        <v>0</v>
      </c>
      <c r="V3305" s="1">
        <v>0</v>
      </c>
    </row>
    <row r="3306" spans="1:24" x14ac:dyDescent="0.35">
      <c r="A3306" s="1">
        <v>440229</v>
      </c>
      <c r="B3306" s="1" t="s">
        <v>2357</v>
      </c>
      <c r="C3306" s="1">
        <v>107654903</v>
      </c>
      <c r="D3306" s="1">
        <v>229</v>
      </c>
      <c r="E3306" s="1" t="s">
        <v>2528</v>
      </c>
      <c r="F3306" s="1" t="s">
        <v>304</v>
      </c>
      <c r="G3306" s="1" t="s">
        <v>576</v>
      </c>
      <c r="H3306" s="1" t="s">
        <v>916</v>
      </c>
      <c r="S3306" s="1">
        <v>44</v>
      </c>
      <c r="T3306" s="1">
        <v>1</v>
      </c>
      <c r="U3306" s="1">
        <v>0</v>
      </c>
      <c r="V3306" s="1">
        <v>0</v>
      </c>
    </row>
    <row r="3307" spans="1:24" x14ac:dyDescent="0.35">
      <c r="A3307" s="1">
        <v>450229</v>
      </c>
      <c r="B3307" s="1" t="s">
        <v>2358</v>
      </c>
      <c r="C3307" s="1">
        <v>107654903</v>
      </c>
      <c r="D3307" s="1">
        <v>229</v>
      </c>
      <c r="E3307" s="1" t="s">
        <v>2528</v>
      </c>
      <c r="F3307" s="1" t="s">
        <v>304</v>
      </c>
      <c r="G3307" s="1" t="s">
        <v>576</v>
      </c>
      <c r="H3307" s="1" t="s">
        <v>916</v>
      </c>
      <c r="S3307" s="1">
        <v>45</v>
      </c>
      <c r="T3307" s="1">
        <v>1</v>
      </c>
      <c r="U3307" s="1">
        <v>0</v>
      </c>
      <c r="V3307" s="1">
        <v>0</v>
      </c>
    </row>
    <row r="3308" spans="1:24" x14ac:dyDescent="0.35">
      <c r="A3308" s="1">
        <v>460229</v>
      </c>
      <c r="B3308" s="1" t="s">
        <v>2359</v>
      </c>
      <c r="C3308" s="1">
        <v>107654903</v>
      </c>
      <c r="D3308" s="1">
        <v>229</v>
      </c>
      <c r="E3308" s="1" t="s">
        <v>2528</v>
      </c>
      <c r="F3308" s="1" t="s">
        <v>304</v>
      </c>
      <c r="G3308" s="1" t="s">
        <v>576</v>
      </c>
      <c r="H3308" s="1" t="s">
        <v>916</v>
      </c>
      <c r="S3308" s="1">
        <v>46</v>
      </c>
      <c r="T3308" s="1">
        <v>1</v>
      </c>
      <c r="U3308" s="1">
        <v>0</v>
      </c>
      <c r="V3308" s="1">
        <v>0</v>
      </c>
    </row>
    <row r="3309" spans="1:24" x14ac:dyDescent="0.35">
      <c r="A3309" s="1">
        <v>470229</v>
      </c>
      <c r="B3309" s="1" t="s">
        <v>2360</v>
      </c>
      <c r="C3309" s="1">
        <v>107654903</v>
      </c>
      <c r="D3309" s="1">
        <v>229</v>
      </c>
      <c r="E3309" s="1" t="s">
        <v>2528</v>
      </c>
      <c r="F3309" s="1" t="s">
        <v>304</v>
      </c>
      <c r="G3309" s="1" t="s">
        <v>576</v>
      </c>
      <c r="H3309" s="1" t="s">
        <v>916</v>
      </c>
      <c r="S3309" s="1">
        <v>47</v>
      </c>
      <c r="T3309" s="1">
        <v>1</v>
      </c>
      <c r="U3309" s="1">
        <v>0</v>
      </c>
      <c r="V3309" s="1">
        <v>0</v>
      </c>
    </row>
    <row r="3310" spans="1:24" x14ac:dyDescent="0.35">
      <c r="A3310" s="1">
        <v>480229</v>
      </c>
      <c r="B3310" s="1" t="s">
        <v>2361</v>
      </c>
      <c r="C3310" s="1">
        <v>107654903</v>
      </c>
      <c r="D3310" s="1">
        <v>229</v>
      </c>
      <c r="E3310" s="1" t="s">
        <v>2528</v>
      </c>
      <c r="F3310" s="1" t="s">
        <v>304</v>
      </c>
      <c r="G3310" s="1" t="s">
        <v>576</v>
      </c>
      <c r="H3310" s="1" t="s">
        <v>916</v>
      </c>
      <c r="S3310" s="1">
        <v>48</v>
      </c>
      <c r="T3310" s="1">
        <v>1</v>
      </c>
      <c r="U3310" s="1">
        <v>0</v>
      </c>
      <c r="V3310" s="1">
        <v>0</v>
      </c>
    </row>
    <row r="3311" spans="1:24" x14ac:dyDescent="0.35">
      <c r="A3311" s="1">
        <v>290260</v>
      </c>
      <c r="B3311" s="1" t="s">
        <v>2341</v>
      </c>
      <c r="C3311" s="1">
        <v>107655803</v>
      </c>
      <c r="D3311" s="1">
        <v>260</v>
      </c>
      <c r="E3311" s="1" t="s">
        <v>2529</v>
      </c>
      <c r="F3311" s="1" t="s">
        <v>304</v>
      </c>
      <c r="G3311" s="1" t="s">
        <v>576</v>
      </c>
      <c r="H3311" s="1" t="s">
        <v>916</v>
      </c>
      <c r="I3311" s="1">
        <v>672503.91</v>
      </c>
      <c r="K3311" s="1">
        <v>179973</v>
      </c>
      <c r="L3311" s="1">
        <v>6066757</v>
      </c>
      <c r="S3311" s="1">
        <v>29</v>
      </c>
      <c r="T3311" s="1">
        <v>1</v>
      </c>
      <c r="U3311" s="1">
        <v>6919234</v>
      </c>
      <c r="V3311" s="1">
        <v>0</v>
      </c>
    </row>
    <row r="3312" spans="1:24" x14ac:dyDescent="0.35">
      <c r="A3312" s="1">
        <v>300260</v>
      </c>
      <c r="B3312" s="1" t="s">
        <v>2343</v>
      </c>
      <c r="C3312" s="1">
        <v>107655803</v>
      </c>
      <c r="D3312" s="1">
        <v>260</v>
      </c>
      <c r="E3312" s="1" t="s">
        <v>2529</v>
      </c>
      <c r="F3312" s="1" t="s">
        <v>304</v>
      </c>
      <c r="G3312" s="1" t="s">
        <v>576</v>
      </c>
      <c r="H3312" s="1" t="s">
        <v>916</v>
      </c>
      <c r="I3312" s="1">
        <v>680674.61</v>
      </c>
      <c r="K3312" s="1">
        <v>220893</v>
      </c>
      <c r="L3312" s="1">
        <v>6250204.5</v>
      </c>
      <c r="M3312" s="1">
        <v>0.18344749510288239</v>
      </c>
      <c r="N3312" s="1">
        <v>3.0238149166107178</v>
      </c>
      <c r="O3312" s="1">
        <v>8.1706997007131577E-3</v>
      </c>
      <c r="P3312" s="1">
        <v>1.214966893196106</v>
      </c>
      <c r="Q3312" s="1">
        <v>4.0920000523328781E-2</v>
      </c>
      <c r="S3312" s="1">
        <v>30</v>
      </c>
      <c r="T3312" s="1">
        <v>1</v>
      </c>
      <c r="U3312" s="1">
        <v>7151772</v>
      </c>
      <c r="V3312" s="1">
        <v>0.23253819346427917</v>
      </c>
      <c r="W3312" s="1">
        <v>3.3607478141784668</v>
      </c>
      <c r="X3312" s="1">
        <v>3.3607478141784668</v>
      </c>
    </row>
    <row r="3313" spans="1:24" x14ac:dyDescent="0.35">
      <c r="A3313" s="1">
        <v>310260</v>
      </c>
      <c r="B3313" s="1" t="s">
        <v>2344</v>
      </c>
      <c r="C3313" s="1">
        <v>107655803</v>
      </c>
      <c r="D3313" s="1">
        <v>260</v>
      </c>
      <c r="E3313" s="1" t="s">
        <v>2529</v>
      </c>
      <c r="F3313" s="1" t="s">
        <v>304</v>
      </c>
      <c r="G3313" s="1" t="s">
        <v>576</v>
      </c>
      <c r="H3313" s="1" t="s">
        <v>916</v>
      </c>
      <c r="I3313" s="1">
        <v>726693.36</v>
      </c>
      <c r="K3313" s="1">
        <v>200433</v>
      </c>
      <c r="L3313" s="1">
        <v>6262632</v>
      </c>
      <c r="M3313" s="1">
        <v>1.2427500449120998E-2</v>
      </c>
      <c r="N3313" s="1">
        <v>0.19883349537849426</v>
      </c>
      <c r="O3313" s="1">
        <v>4.6018749475479126E-2</v>
      </c>
      <c r="P3313" s="1">
        <v>6.7607560157775879</v>
      </c>
      <c r="Q3313" s="1">
        <v>-2.0460000261664391E-2</v>
      </c>
      <c r="S3313" s="1">
        <v>31</v>
      </c>
      <c r="T3313" s="1">
        <v>1</v>
      </c>
      <c r="U3313" s="1">
        <v>7189758.5</v>
      </c>
      <c r="V3313" s="1">
        <v>3.7986248731613159E-2</v>
      </c>
      <c r="W3313" s="1">
        <v>0.53114807605743408</v>
      </c>
      <c r="X3313" s="1">
        <v>0.53114807605743408</v>
      </c>
    </row>
    <row r="3314" spans="1:24" x14ac:dyDescent="0.35">
      <c r="A3314" s="1">
        <v>320260</v>
      </c>
      <c r="B3314" s="1" t="s">
        <v>2345</v>
      </c>
      <c r="C3314" s="1">
        <v>107655803</v>
      </c>
      <c r="D3314" s="1">
        <v>260</v>
      </c>
      <c r="E3314" s="1" t="s">
        <v>2529</v>
      </c>
      <c r="F3314" s="1" t="s">
        <v>304</v>
      </c>
      <c r="G3314" s="1" t="s">
        <v>576</v>
      </c>
      <c r="H3314" s="1" t="s">
        <v>916</v>
      </c>
      <c r="I3314" s="1">
        <v>740147.04</v>
      </c>
      <c r="K3314" s="1">
        <v>200433</v>
      </c>
      <c r="L3314" s="1">
        <v>6233520.5</v>
      </c>
      <c r="M3314" s="1">
        <v>-2.9111500829458237E-2</v>
      </c>
      <c r="N3314" s="1">
        <v>-0.46484449505805969</v>
      </c>
      <c r="O3314" s="1">
        <v>1.3453680090606213E-2</v>
      </c>
      <c r="P3314" s="1">
        <v>1.8513557910919189</v>
      </c>
      <c r="Q3314" s="1">
        <v>0</v>
      </c>
      <c r="S3314" s="1">
        <v>32</v>
      </c>
      <c r="T3314" s="1">
        <v>1</v>
      </c>
      <c r="U3314" s="1">
        <v>7174100.5</v>
      </c>
      <c r="V3314" s="1">
        <v>-1.5657819807529449E-2</v>
      </c>
      <c r="W3314" s="1">
        <v>-0.21778200566768646</v>
      </c>
      <c r="X3314" s="1">
        <v>-0.21778200566768646</v>
      </c>
    </row>
    <row r="3315" spans="1:24" x14ac:dyDescent="0.35">
      <c r="A3315" s="1">
        <v>330260</v>
      </c>
      <c r="B3315" s="1" t="s">
        <v>2346</v>
      </c>
      <c r="C3315" s="1">
        <v>107655803</v>
      </c>
      <c r="D3315" s="1">
        <v>260</v>
      </c>
      <c r="E3315" s="1" t="s">
        <v>2529</v>
      </c>
      <c r="F3315" s="1" t="s">
        <v>304</v>
      </c>
      <c r="G3315" s="1" t="s">
        <v>576</v>
      </c>
      <c r="H3315" s="1" t="s">
        <v>916</v>
      </c>
      <c r="I3315" s="1">
        <v>768788.55</v>
      </c>
      <c r="K3315" s="1">
        <v>200433</v>
      </c>
      <c r="L3315" s="1">
        <v>6280537</v>
      </c>
      <c r="M3315" s="1">
        <v>4.7016501426696777E-2</v>
      </c>
      <c r="N3315" s="1">
        <v>0.75425273180007935</v>
      </c>
      <c r="O3315" s="1">
        <v>2.8641510754823685E-2</v>
      </c>
      <c r="P3315" s="1">
        <v>3.8697054386138916</v>
      </c>
      <c r="Q3315" s="1">
        <v>0</v>
      </c>
      <c r="S3315" s="1">
        <v>33</v>
      </c>
      <c r="T3315" s="1">
        <v>1</v>
      </c>
      <c r="U3315" s="1">
        <v>7249758.5</v>
      </c>
      <c r="V3315" s="1">
        <v>7.5658008456230164E-2</v>
      </c>
      <c r="W3315" s="1">
        <v>1.0545991659164429</v>
      </c>
      <c r="X3315" s="1">
        <v>1.0545991659164429</v>
      </c>
    </row>
    <row r="3316" spans="1:24" x14ac:dyDescent="0.35">
      <c r="A3316" s="1">
        <v>340260</v>
      </c>
      <c r="B3316" s="1" t="s">
        <v>2347</v>
      </c>
      <c r="C3316" s="1">
        <v>107655803</v>
      </c>
      <c r="D3316" s="1">
        <v>260</v>
      </c>
      <c r="E3316" s="1" t="s">
        <v>2529</v>
      </c>
      <c r="F3316" s="1" t="s">
        <v>304</v>
      </c>
      <c r="G3316" s="1" t="s">
        <v>576</v>
      </c>
      <c r="H3316" s="1" t="s">
        <v>916</v>
      </c>
      <c r="I3316" s="1">
        <v>768755.22</v>
      </c>
      <c r="K3316" s="1">
        <v>200433</v>
      </c>
      <c r="L3316" s="1">
        <v>6280533.5</v>
      </c>
      <c r="M3316" s="1">
        <v>-3.5000000480067683E-6</v>
      </c>
      <c r="N3316" s="1">
        <v>-5.5727719882270321E-5</v>
      </c>
      <c r="O3316" s="1">
        <v>-3.3330001315334812E-5</v>
      </c>
      <c r="P3316" s="1">
        <v>-4.3353922665119171E-3</v>
      </c>
      <c r="Q3316" s="1">
        <v>0</v>
      </c>
      <c r="S3316" s="1">
        <v>34</v>
      </c>
      <c r="T3316" s="1">
        <v>1</v>
      </c>
      <c r="U3316" s="1">
        <v>7249722</v>
      </c>
      <c r="V3316" s="1">
        <v>-3.6830002500209957E-5</v>
      </c>
      <c r="W3316" s="1">
        <v>-5.0346506759524345E-4</v>
      </c>
      <c r="X3316" s="1">
        <v>-5.0346506759524345E-4</v>
      </c>
    </row>
    <row r="3317" spans="1:24" x14ac:dyDescent="0.35">
      <c r="A3317" s="1">
        <v>350260</v>
      </c>
      <c r="B3317" s="1" t="s">
        <v>2348</v>
      </c>
      <c r="C3317" s="1">
        <v>107655803</v>
      </c>
      <c r="D3317" s="1">
        <v>260</v>
      </c>
      <c r="E3317" s="1" t="s">
        <v>2529</v>
      </c>
      <c r="F3317" s="1" t="s">
        <v>304</v>
      </c>
      <c r="G3317" s="1" t="s">
        <v>576</v>
      </c>
      <c r="H3317" s="1" t="s">
        <v>916</v>
      </c>
      <c r="I3317" s="1">
        <v>813313.23</v>
      </c>
      <c r="K3317" s="1">
        <v>200433</v>
      </c>
      <c r="L3317" s="1">
        <v>6413877</v>
      </c>
      <c r="M3317" s="1">
        <v>0.13334350287914276</v>
      </c>
      <c r="N3317" s="1">
        <v>2.1231238842010498</v>
      </c>
      <c r="O3317" s="1">
        <v>4.4558010995388031E-2</v>
      </c>
      <c r="P3317" s="1">
        <v>5.7961244583129883</v>
      </c>
      <c r="Q3317" s="1">
        <v>0</v>
      </c>
      <c r="S3317" s="1">
        <v>35</v>
      </c>
      <c r="T3317" s="1">
        <v>1</v>
      </c>
      <c r="U3317" s="1">
        <v>7427623</v>
      </c>
      <c r="V3317" s="1">
        <v>0.1779015064239502</v>
      </c>
      <c r="W3317" s="1">
        <v>2.4539010524749756</v>
      </c>
      <c r="X3317" s="1">
        <v>2.4539010524749756</v>
      </c>
    </row>
    <row r="3318" spans="1:24" x14ac:dyDescent="0.35">
      <c r="A3318" s="1">
        <v>360260</v>
      </c>
      <c r="B3318" s="1" t="s">
        <v>2349</v>
      </c>
      <c r="C3318" s="1">
        <v>107655803</v>
      </c>
      <c r="D3318" s="1">
        <v>260</v>
      </c>
      <c r="E3318" s="1" t="s">
        <v>2529</v>
      </c>
      <c r="F3318" s="1" t="s">
        <v>304</v>
      </c>
      <c r="G3318" s="1" t="s">
        <v>576</v>
      </c>
      <c r="H3318" s="1" t="s">
        <v>916</v>
      </c>
      <c r="I3318" s="1">
        <v>894299.52</v>
      </c>
      <c r="K3318" s="1">
        <v>200433</v>
      </c>
      <c r="L3318" s="1">
        <v>6617237.5</v>
      </c>
      <c r="M3318" s="1">
        <v>0.20336049795150757</v>
      </c>
      <c r="N3318" s="1">
        <v>3.17063307762146</v>
      </c>
      <c r="O3318" s="1">
        <v>8.0986291170120239E-2</v>
      </c>
      <c r="P3318" s="1">
        <v>9.9575767517089844</v>
      </c>
      <c r="Q3318" s="1">
        <v>0</v>
      </c>
      <c r="S3318" s="1">
        <v>36</v>
      </c>
      <c r="T3318" s="1">
        <v>1</v>
      </c>
      <c r="U3318" s="1">
        <v>7711970</v>
      </c>
      <c r="V3318" s="1">
        <v>0.28434678912162781</v>
      </c>
      <c r="W3318" s="1">
        <v>3.8282368183135986</v>
      </c>
      <c r="X3318" s="1">
        <v>3.8282368183135986</v>
      </c>
    </row>
    <row r="3319" spans="1:24" x14ac:dyDescent="0.35">
      <c r="A3319" s="1">
        <v>370260</v>
      </c>
      <c r="B3319" s="1" t="s">
        <v>2350</v>
      </c>
      <c r="C3319" s="1">
        <v>107655803</v>
      </c>
      <c r="D3319" s="1">
        <v>260</v>
      </c>
      <c r="E3319" s="1" t="s">
        <v>2529</v>
      </c>
      <c r="F3319" s="1" t="s">
        <v>304</v>
      </c>
      <c r="G3319" s="1" t="s">
        <v>576</v>
      </c>
      <c r="H3319" s="1" t="s">
        <v>916</v>
      </c>
      <c r="I3319" s="1">
        <v>921629</v>
      </c>
      <c r="K3319" s="1">
        <v>200433</v>
      </c>
      <c r="L3319" s="1">
        <v>7016564.5</v>
      </c>
      <c r="M3319" s="1">
        <v>0.39932700991630554</v>
      </c>
      <c r="N3319" s="1">
        <v>6.0346479415893555</v>
      </c>
      <c r="O3319" s="1">
        <v>2.7329480275511742E-2</v>
      </c>
      <c r="P3319" s="1">
        <v>3.0559649467468262</v>
      </c>
      <c r="Q3319" s="1">
        <v>0</v>
      </c>
      <c r="S3319" s="1">
        <v>37</v>
      </c>
      <c r="T3319" s="1">
        <v>1</v>
      </c>
      <c r="U3319" s="1">
        <v>8138626.5</v>
      </c>
      <c r="V3319" s="1">
        <v>0.42665648460388184</v>
      </c>
      <c r="W3319" s="1">
        <v>5.5323929786682129</v>
      </c>
      <c r="X3319" s="1">
        <v>5.5323929786682129</v>
      </c>
    </row>
    <row r="3320" spans="1:24" x14ac:dyDescent="0.35">
      <c r="A3320" s="1">
        <v>380260</v>
      </c>
      <c r="B3320" s="1" t="s">
        <v>2351</v>
      </c>
      <c r="C3320" s="1">
        <v>107655803</v>
      </c>
      <c r="D3320" s="1">
        <v>260</v>
      </c>
      <c r="E3320" s="1" t="s">
        <v>2529</v>
      </c>
      <c r="F3320" s="1" t="s">
        <v>304</v>
      </c>
      <c r="G3320" s="1" t="s">
        <v>576</v>
      </c>
      <c r="H3320" s="1" t="s">
        <v>916</v>
      </c>
      <c r="I3320" s="1">
        <v>970649</v>
      </c>
      <c r="K3320" s="1">
        <v>280260.875</v>
      </c>
      <c r="L3320" s="1">
        <v>7118697</v>
      </c>
      <c r="M3320" s="1">
        <v>0.10213249921798706</v>
      </c>
      <c r="N3320" s="1">
        <v>1.4555913209915161</v>
      </c>
      <c r="O3320" s="1">
        <v>4.9019999802112579E-2</v>
      </c>
      <c r="P3320" s="1">
        <v>5.318842887878418</v>
      </c>
      <c r="Q3320" s="1">
        <v>7.9827874898910522E-2</v>
      </c>
      <c r="S3320" s="1">
        <v>38</v>
      </c>
      <c r="T3320" s="1">
        <v>1</v>
      </c>
      <c r="U3320" s="1">
        <v>8369607</v>
      </c>
      <c r="V3320" s="1">
        <v>0.23098036646842957</v>
      </c>
      <c r="W3320" s="1">
        <v>2.8380770683288574</v>
      </c>
      <c r="X3320" s="1">
        <v>2.8380770683288574</v>
      </c>
    </row>
    <row r="3321" spans="1:24" x14ac:dyDescent="0.35">
      <c r="A3321" s="1">
        <v>390260</v>
      </c>
      <c r="B3321" s="1" t="s">
        <v>2352</v>
      </c>
      <c r="C3321" s="1">
        <v>107655803</v>
      </c>
      <c r="D3321" s="1">
        <v>260</v>
      </c>
      <c r="E3321" s="1" t="s">
        <v>2529</v>
      </c>
      <c r="F3321" s="1" t="s">
        <v>304</v>
      </c>
      <c r="G3321" s="1" t="s">
        <v>576</v>
      </c>
      <c r="H3321" s="1" t="s">
        <v>916</v>
      </c>
      <c r="I3321" s="1">
        <v>985347</v>
      </c>
      <c r="K3321" s="1">
        <v>360047.125</v>
      </c>
      <c r="L3321" s="1">
        <v>7193286</v>
      </c>
      <c r="M3321" s="1">
        <v>7.4588999152183533E-2</v>
      </c>
      <c r="N3321" s="1">
        <v>1.0477900505065918</v>
      </c>
      <c r="O3321" s="1">
        <v>1.4697999693453312E-2</v>
      </c>
      <c r="P3321" s="1">
        <v>1.514244556427002</v>
      </c>
      <c r="Q3321" s="1">
        <v>7.9786248505115509E-2</v>
      </c>
      <c r="S3321" s="1">
        <v>39</v>
      </c>
      <c r="T3321" s="1">
        <v>1</v>
      </c>
      <c r="U3321" s="1">
        <v>8538680</v>
      </c>
      <c r="V3321" s="1">
        <v>0.16907325387001038</v>
      </c>
      <c r="W3321" s="1">
        <v>2.020082950592041</v>
      </c>
      <c r="X3321" s="1">
        <v>2.020082950592041</v>
      </c>
    </row>
    <row r="3322" spans="1:24" x14ac:dyDescent="0.35">
      <c r="A3322" s="1">
        <v>400260</v>
      </c>
      <c r="B3322" s="1" t="s">
        <v>2353</v>
      </c>
      <c r="C3322" s="1">
        <v>107655803</v>
      </c>
      <c r="D3322" s="1">
        <v>260</v>
      </c>
      <c r="E3322" s="1" t="s">
        <v>2529</v>
      </c>
      <c r="F3322" s="1" t="s">
        <v>304</v>
      </c>
      <c r="G3322" s="1" t="s">
        <v>576</v>
      </c>
      <c r="H3322" s="1" t="s">
        <v>916</v>
      </c>
      <c r="S3322" s="1">
        <v>40</v>
      </c>
      <c r="T3322" s="1">
        <v>1</v>
      </c>
      <c r="U3322" s="1">
        <v>0</v>
      </c>
      <c r="V3322" s="1">
        <v>0</v>
      </c>
      <c r="W3322" s="1">
        <v>-100</v>
      </c>
      <c r="X3322" s="1">
        <v>-100</v>
      </c>
    </row>
    <row r="3323" spans="1:24" x14ac:dyDescent="0.35">
      <c r="A3323" s="1">
        <v>410260</v>
      </c>
      <c r="B3323" s="1" t="s">
        <v>2354</v>
      </c>
      <c r="C3323" s="1">
        <v>107655803</v>
      </c>
      <c r="D3323" s="1">
        <v>260</v>
      </c>
      <c r="E3323" s="1" t="s">
        <v>2529</v>
      </c>
      <c r="F3323" s="1" t="s">
        <v>304</v>
      </c>
      <c r="G3323" s="1" t="s">
        <v>576</v>
      </c>
      <c r="H3323" s="1" t="s">
        <v>916</v>
      </c>
      <c r="S3323" s="1">
        <v>41</v>
      </c>
      <c r="T3323" s="1">
        <v>1</v>
      </c>
      <c r="U3323" s="1">
        <v>0</v>
      </c>
      <c r="V3323" s="1">
        <v>0</v>
      </c>
    </row>
    <row r="3324" spans="1:24" x14ac:dyDescent="0.35">
      <c r="A3324" s="1">
        <v>420260</v>
      </c>
      <c r="B3324" s="1" t="s">
        <v>2355</v>
      </c>
      <c r="C3324" s="1">
        <v>107655803</v>
      </c>
      <c r="D3324" s="1">
        <v>260</v>
      </c>
      <c r="E3324" s="1" t="s">
        <v>2529</v>
      </c>
      <c r="F3324" s="1" t="s">
        <v>304</v>
      </c>
      <c r="G3324" s="1" t="s">
        <v>576</v>
      </c>
      <c r="H3324" s="1" t="s">
        <v>916</v>
      </c>
      <c r="S3324" s="1">
        <v>42</v>
      </c>
      <c r="T3324" s="1">
        <v>1</v>
      </c>
      <c r="U3324" s="1">
        <v>0</v>
      </c>
      <c r="V3324" s="1">
        <v>0</v>
      </c>
    </row>
    <row r="3325" spans="1:24" x14ac:dyDescent="0.35">
      <c r="A3325" s="1">
        <v>430260</v>
      </c>
      <c r="B3325" s="1" t="s">
        <v>2356</v>
      </c>
      <c r="C3325" s="1">
        <v>107655803</v>
      </c>
      <c r="D3325" s="1">
        <v>260</v>
      </c>
      <c r="E3325" s="1" t="s">
        <v>2529</v>
      </c>
      <c r="F3325" s="1" t="s">
        <v>304</v>
      </c>
      <c r="G3325" s="1" t="s">
        <v>576</v>
      </c>
      <c r="H3325" s="1" t="s">
        <v>916</v>
      </c>
      <c r="S3325" s="1">
        <v>43</v>
      </c>
      <c r="T3325" s="1">
        <v>1</v>
      </c>
      <c r="U3325" s="1">
        <v>0</v>
      </c>
      <c r="V3325" s="1">
        <v>0</v>
      </c>
    </row>
    <row r="3326" spans="1:24" x14ac:dyDescent="0.35">
      <c r="A3326" s="1">
        <v>440260</v>
      </c>
      <c r="B3326" s="1" t="s">
        <v>2357</v>
      </c>
      <c r="C3326" s="1">
        <v>107655803</v>
      </c>
      <c r="D3326" s="1">
        <v>260</v>
      </c>
      <c r="E3326" s="1" t="s">
        <v>2529</v>
      </c>
      <c r="F3326" s="1" t="s">
        <v>304</v>
      </c>
      <c r="G3326" s="1" t="s">
        <v>576</v>
      </c>
      <c r="H3326" s="1" t="s">
        <v>916</v>
      </c>
      <c r="S3326" s="1">
        <v>44</v>
      </c>
      <c r="T3326" s="1">
        <v>1</v>
      </c>
      <c r="U3326" s="1">
        <v>0</v>
      </c>
      <c r="V3326" s="1">
        <v>0</v>
      </c>
    </row>
    <row r="3327" spans="1:24" x14ac:dyDescent="0.35">
      <c r="A3327" s="1">
        <v>450260</v>
      </c>
      <c r="B3327" s="1" t="s">
        <v>2358</v>
      </c>
      <c r="C3327" s="1">
        <v>107655803</v>
      </c>
      <c r="D3327" s="1">
        <v>260</v>
      </c>
      <c r="E3327" s="1" t="s">
        <v>2529</v>
      </c>
      <c r="F3327" s="1" t="s">
        <v>304</v>
      </c>
      <c r="G3327" s="1" t="s">
        <v>576</v>
      </c>
      <c r="H3327" s="1" t="s">
        <v>916</v>
      </c>
      <c r="S3327" s="1">
        <v>45</v>
      </c>
      <c r="T3327" s="1">
        <v>1</v>
      </c>
      <c r="U3327" s="1">
        <v>0</v>
      </c>
      <c r="V3327" s="1">
        <v>0</v>
      </c>
    </row>
    <row r="3328" spans="1:24" x14ac:dyDescent="0.35">
      <c r="A3328" s="1">
        <v>460260</v>
      </c>
      <c r="B3328" s="1" t="s">
        <v>2359</v>
      </c>
      <c r="C3328" s="1">
        <v>107655803</v>
      </c>
      <c r="D3328" s="1">
        <v>260</v>
      </c>
      <c r="E3328" s="1" t="s">
        <v>2529</v>
      </c>
      <c r="F3328" s="1" t="s">
        <v>304</v>
      </c>
      <c r="G3328" s="1" t="s">
        <v>576</v>
      </c>
      <c r="H3328" s="1" t="s">
        <v>916</v>
      </c>
      <c r="S3328" s="1">
        <v>46</v>
      </c>
      <c r="T3328" s="1">
        <v>1</v>
      </c>
      <c r="U3328" s="1">
        <v>0</v>
      </c>
      <c r="V3328" s="1">
        <v>0</v>
      </c>
    </row>
    <row r="3329" spans="1:24" x14ac:dyDescent="0.35">
      <c r="A3329" s="1">
        <v>470260</v>
      </c>
      <c r="B3329" s="1" t="s">
        <v>2360</v>
      </c>
      <c r="C3329" s="1">
        <v>107655803</v>
      </c>
      <c r="D3329" s="1">
        <v>260</v>
      </c>
      <c r="E3329" s="1" t="s">
        <v>2529</v>
      </c>
      <c r="F3329" s="1" t="s">
        <v>304</v>
      </c>
      <c r="G3329" s="1" t="s">
        <v>576</v>
      </c>
      <c r="H3329" s="1" t="s">
        <v>916</v>
      </c>
      <c r="S3329" s="1">
        <v>47</v>
      </c>
      <c r="T3329" s="1">
        <v>1</v>
      </c>
      <c r="U3329" s="1">
        <v>0</v>
      </c>
      <c r="V3329" s="1">
        <v>0</v>
      </c>
    </row>
    <row r="3330" spans="1:24" x14ac:dyDescent="0.35">
      <c r="A3330" s="1">
        <v>480260</v>
      </c>
      <c r="B3330" s="1" t="s">
        <v>2361</v>
      </c>
      <c r="C3330" s="1">
        <v>107655803</v>
      </c>
      <c r="D3330" s="1">
        <v>260</v>
      </c>
      <c r="E3330" s="1" t="s">
        <v>2529</v>
      </c>
      <c r="F3330" s="1" t="s">
        <v>304</v>
      </c>
      <c r="G3330" s="1" t="s">
        <v>576</v>
      </c>
      <c r="H3330" s="1" t="s">
        <v>916</v>
      </c>
      <c r="S3330" s="1">
        <v>48</v>
      </c>
      <c r="T3330" s="1">
        <v>1</v>
      </c>
      <c r="U3330" s="1">
        <v>0</v>
      </c>
      <c r="V3330" s="1">
        <v>0</v>
      </c>
    </row>
    <row r="3331" spans="1:24" x14ac:dyDescent="0.35">
      <c r="A3331" s="1">
        <v>290273</v>
      </c>
      <c r="B3331" s="1" t="s">
        <v>2341</v>
      </c>
      <c r="C3331" s="1">
        <v>107655903</v>
      </c>
      <c r="D3331" s="1">
        <v>273</v>
      </c>
      <c r="E3331" s="1" t="s">
        <v>2530</v>
      </c>
      <c r="F3331" s="1" t="s">
        <v>304</v>
      </c>
      <c r="G3331" s="1" t="s">
        <v>576</v>
      </c>
      <c r="H3331" s="1" t="s">
        <v>916</v>
      </c>
      <c r="I3331" s="1">
        <v>1418571.39</v>
      </c>
      <c r="K3331" s="1">
        <v>311186</v>
      </c>
      <c r="L3331" s="1">
        <v>8842853</v>
      </c>
      <c r="S3331" s="1">
        <v>29</v>
      </c>
      <c r="T3331" s="1">
        <v>1</v>
      </c>
      <c r="U3331" s="1">
        <v>10572610</v>
      </c>
      <c r="V3331" s="1">
        <v>0</v>
      </c>
    </row>
    <row r="3332" spans="1:24" x14ac:dyDescent="0.35">
      <c r="A3332" s="1">
        <v>300273</v>
      </c>
      <c r="B3332" s="1" t="s">
        <v>2343</v>
      </c>
      <c r="C3332" s="1">
        <v>107655903</v>
      </c>
      <c r="D3332" s="1">
        <v>273</v>
      </c>
      <c r="E3332" s="1" t="s">
        <v>2530</v>
      </c>
      <c r="F3332" s="1" t="s">
        <v>304</v>
      </c>
      <c r="G3332" s="1" t="s">
        <v>576</v>
      </c>
      <c r="H3332" s="1" t="s">
        <v>916</v>
      </c>
      <c r="I3332" s="1">
        <v>1459191.65</v>
      </c>
      <c r="K3332" s="1">
        <v>377526</v>
      </c>
      <c r="L3332" s="1">
        <v>9034932</v>
      </c>
      <c r="M3332" s="1">
        <v>0.19207899272441864</v>
      </c>
      <c r="N3332" s="1">
        <v>2.1721384525299072</v>
      </c>
      <c r="O3332" s="1">
        <v>4.0620259940624237E-2</v>
      </c>
      <c r="P3332" s="1">
        <v>2.8634624481201172</v>
      </c>
      <c r="Q3332" s="1">
        <v>6.6339999437332153E-2</v>
      </c>
      <c r="S3332" s="1">
        <v>30</v>
      </c>
      <c r="T3332" s="1">
        <v>1</v>
      </c>
      <c r="U3332" s="1">
        <v>10871650</v>
      </c>
      <c r="V3332" s="1">
        <v>0.29903924465179443</v>
      </c>
      <c r="W3332" s="1">
        <v>2.8284406661987305</v>
      </c>
      <c r="X3332" s="1">
        <v>2.8284406661987305</v>
      </c>
    </row>
    <row r="3333" spans="1:24" x14ac:dyDescent="0.35">
      <c r="A3333" s="1">
        <v>310273</v>
      </c>
      <c r="B3333" s="1" t="s">
        <v>2344</v>
      </c>
      <c r="C3333" s="1">
        <v>107655903</v>
      </c>
      <c r="D3333" s="1">
        <v>273</v>
      </c>
      <c r="E3333" s="1" t="s">
        <v>2530</v>
      </c>
      <c r="F3333" s="1" t="s">
        <v>304</v>
      </c>
      <c r="G3333" s="1" t="s">
        <v>576</v>
      </c>
      <c r="H3333" s="1" t="s">
        <v>916</v>
      </c>
      <c r="I3333" s="1">
        <v>1477991.62</v>
      </c>
      <c r="K3333" s="1">
        <v>344356</v>
      </c>
      <c r="L3333" s="1">
        <v>9085053</v>
      </c>
      <c r="M3333" s="1">
        <v>5.0120998173952103E-2</v>
      </c>
      <c r="N3333" s="1">
        <v>0.55474686622619629</v>
      </c>
      <c r="O3333" s="1">
        <v>1.8799969926476479E-2</v>
      </c>
      <c r="P3333" s="1">
        <v>1.2883825302124023</v>
      </c>
      <c r="Q3333" s="1">
        <v>-3.3169999718666077E-2</v>
      </c>
      <c r="S3333" s="1">
        <v>31</v>
      </c>
      <c r="T3333" s="1">
        <v>1</v>
      </c>
      <c r="U3333" s="1">
        <v>10907401</v>
      </c>
      <c r="V3333" s="1">
        <v>3.5750970244407654E-2</v>
      </c>
      <c r="W3333" s="1">
        <v>0.32884612679481506</v>
      </c>
      <c r="X3333" s="1">
        <v>0.32884612679481506</v>
      </c>
    </row>
    <row r="3334" spans="1:24" x14ac:dyDescent="0.35">
      <c r="A3334" s="1">
        <v>320273</v>
      </c>
      <c r="B3334" s="1" t="s">
        <v>2345</v>
      </c>
      <c r="C3334" s="1">
        <v>107655903</v>
      </c>
      <c r="D3334" s="1">
        <v>273</v>
      </c>
      <c r="E3334" s="1" t="s">
        <v>2530</v>
      </c>
      <c r="F3334" s="1" t="s">
        <v>304</v>
      </c>
      <c r="G3334" s="1" t="s">
        <v>576</v>
      </c>
      <c r="H3334" s="1" t="s">
        <v>916</v>
      </c>
      <c r="I3334" s="1">
        <v>1482578.44</v>
      </c>
      <c r="K3334" s="1">
        <v>344356</v>
      </c>
      <c r="L3334" s="1">
        <v>9132272</v>
      </c>
      <c r="M3334" s="1">
        <v>4.721900075674057E-2</v>
      </c>
      <c r="N3334" s="1">
        <v>0.51974380016326904</v>
      </c>
      <c r="O3334" s="1">
        <v>4.5868200249969959E-3</v>
      </c>
      <c r="P3334" s="1">
        <v>0.31034141778945923</v>
      </c>
      <c r="Q3334" s="1">
        <v>0</v>
      </c>
      <c r="S3334" s="1">
        <v>32</v>
      </c>
      <c r="T3334" s="1">
        <v>1</v>
      </c>
      <c r="U3334" s="1">
        <v>10959206</v>
      </c>
      <c r="V3334" s="1">
        <v>5.1805820316076279E-2</v>
      </c>
      <c r="W3334" s="1">
        <v>0.47495272755622864</v>
      </c>
      <c r="X3334" s="1">
        <v>0.47495272755622864</v>
      </c>
    </row>
    <row r="3335" spans="1:24" x14ac:dyDescent="0.35">
      <c r="A3335" s="1">
        <v>330273</v>
      </c>
      <c r="B3335" s="1" t="s">
        <v>2346</v>
      </c>
      <c r="C3335" s="1">
        <v>107655903</v>
      </c>
      <c r="D3335" s="1">
        <v>273</v>
      </c>
      <c r="E3335" s="1" t="s">
        <v>2530</v>
      </c>
      <c r="F3335" s="1" t="s">
        <v>304</v>
      </c>
      <c r="G3335" s="1" t="s">
        <v>576</v>
      </c>
      <c r="H3335" s="1" t="s">
        <v>916</v>
      </c>
      <c r="I3335" s="1">
        <v>1546938.35</v>
      </c>
      <c r="K3335" s="1">
        <v>344356</v>
      </c>
      <c r="L3335" s="1">
        <v>9267075</v>
      </c>
      <c r="M3335" s="1">
        <v>0.13480299711227417</v>
      </c>
      <c r="N3335" s="1">
        <v>1.4761167764663696</v>
      </c>
      <c r="O3335" s="1">
        <v>6.4359910786151886E-2</v>
      </c>
      <c r="P3335" s="1">
        <v>4.3410797119140625</v>
      </c>
      <c r="Q3335" s="1">
        <v>0</v>
      </c>
      <c r="S3335" s="1">
        <v>33</v>
      </c>
      <c r="T3335" s="1">
        <v>1</v>
      </c>
      <c r="U3335" s="1">
        <v>11158369</v>
      </c>
      <c r="V3335" s="1">
        <v>0.19916290044784546</v>
      </c>
      <c r="W3335" s="1">
        <v>1.8173123598098755</v>
      </c>
      <c r="X3335" s="1">
        <v>1.8173123598098755</v>
      </c>
    </row>
    <row r="3336" spans="1:24" x14ac:dyDescent="0.35">
      <c r="A3336" s="1">
        <v>340273</v>
      </c>
      <c r="B3336" s="1" t="s">
        <v>2347</v>
      </c>
      <c r="C3336" s="1">
        <v>107655903</v>
      </c>
      <c r="D3336" s="1">
        <v>273</v>
      </c>
      <c r="E3336" s="1" t="s">
        <v>2530</v>
      </c>
      <c r="F3336" s="1" t="s">
        <v>304</v>
      </c>
      <c r="G3336" s="1" t="s">
        <v>576</v>
      </c>
      <c r="H3336" s="1" t="s">
        <v>916</v>
      </c>
      <c r="I3336" s="1">
        <v>1546887.89</v>
      </c>
      <c r="K3336" s="1">
        <v>344356</v>
      </c>
      <c r="L3336" s="1">
        <v>9267069</v>
      </c>
      <c r="M3336" s="1">
        <v>-6.0000002122251317E-6</v>
      </c>
      <c r="N3336" s="1">
        <v>-6.4745348936412483E-5</v>
      </c>
      <c r="O3336" s="1">
        <v>-5.0459999329177663E-5</v>
      </c>
      <c r="P3336" s="1">
        <v>-3.2619270496070385E-3</v>
      </c>
      <c r="Q3336" s="1">
        <v>0</v>
      </c>
      <c r="S3336" s="1">
        <v>34</v>
      </c>
      <c r="T3336" s="1">
        <v>1</v>
      </c>
      <c r="U3336" s="1">
        <v>11158313</v>
      </c>
      <c r="V3336" s="1">
        <v>-5.6459997722413391E-5</v>
      </c>
      <c r="W3336" s="1">
        <v>-5.0186546286568046E-4</v>
      </c>
      <c r="X3336" s="1">
        <v>-5.0186546286568046E-4</v>
      </c>
    </row>
    <row r="3337" spans="1:24" x14ac:dyDescent="0.35">
      <c r="A3337" s="1">
        <v>350273</v>
      </c>
      <c r="B3337" s="1" t="s">
        <v>2348</v>
      </c>
      <c r="C3337" s="1">
        <v>107655903</v>
      </c>
      <c r="D3337" s="1">
        <v>273</v>
      </c>
      <c r="E3337" s="1" t="s">
        <v>2530</v>
      </c>
      <c r="F3337" s="1" t="s">
        <v>304</v>
      </c>
      <c r="G3337" s="1" t="s">
        <v>576</v>
      </c>
      <c r="H3337" s="1" t="s">
        <v>916</v>
      </c>
      <c r="I3337" s="1">
        <v>1542006.7</v>
      </c>
      <c r="K3337" s="1">
        <v>344356</v>
      </c>
      <c r="L3337" s="1">
        <v>9486970</v>
      </c>
      <c r="M3337" s="1">
        <v>0.21990099549293518</v>
      </c>
      <c r="N3337" s="1">
        <v>2.3729293346405029</v>
      </c>
      <c r="O3337" s="1">
        <v>-4.8811901360750198E-3</v>
      </c>
      <c r="P3337" s="1">
        <v>-0.31554904580116272</v>
      </c>
      <c r="Q3337" s="1">
        <v>0</v>
      </c>
      <c r="S3337" s="1">
        <v>35</v>
      </c>
      <c r="T3337" s="1">
        <v>1</v>
      </c>
      <c r="U3337" s="1">
        <v>11373333</v>
      </c>
      <c r="V3337" s="1">
        <v>0.21501980721950531</v>
      </c>
      <c r="W3337" s="1">
        <v>1.9269938468933105</v>
      </c>
      <c r="X3337" s="1">
        <v>1.9269938468933105</v>
      </c>
    </row>
    <row r="3338" spans="1:24" x14ac:dyDescent="0.35">
      <c r="A3338" s="1">
        <v>360273</v>
      </c>
      <c r="B3338" s="1" t="s">
        <v>2349</v>
      </c>
      <c r="C3338" s="1">
        <v>107655903</v>
      </c>
      <c r="D3338" s="1">
        <v>273</v>
      </c>
      <c r="E3338" s="1" t="s">
        <v>2530</v>
      </c>
      <c r="F3338" s="1" t="s">
        <v>304</v>
      </c>
      <c r="G3338" s="1" t="s">
        <v>576</v>
      </c>
      <c r="H3338" s="1" t="s">
        <v>916</v>
      </c>
      <c r="I3338" s="1">
        <v>1669614.1</v>
      </c>
      <c r="K3338" s="1">
        <v>344356</v>
      </c>
      <c r="L3338" s="1">
        <v>10025788</v>
      </c>
      <c r="M3338" s="1">
        <v>0.53881800174713135</v>
      </c>
      <c r="N3338" s="1">
        <v>5.679558277130127</v>
      </c>
      <c r="O3338" s="1">
        <v>0.12760740518569946</v>
      </c>
      <c r="P3338" s="1">
        <v>8.2754116058349609</v>
      </c>
      <c r="Q3338" s="1">
        <v>0</v>
      </c>
      <c r="S3338" s="1">
        <v>36</v>
      </c>
      <c r="T3338" s="1">
        <v>1</v>
      </c>
      <c r="U3338" s="1">
        <v>12039758</v>
      </c>
      <c r="V3338" s="1">
        <v>0.66642540693283081</v>
      </c>
      <c r="W3338" s="1">
        <v>5.8595399856567383</v>
      </c>
      <c r="X3338" s="1">
        <v>5.8595399856567383</v>
      </c>
    </row>
    <row r="3339" spans="1:24" x14ac:dyDescent="0.35">
      <c r="A3339" s="1">
        <v>370273</v>
      </c>
      <c r="B3339" s="1" t="s">
        <v>2350</v>
      </c>
      <c r="C3339" s="1">
        <v>107655903</v>
      </c>
      <c r="D3339" s="1">
        <v>273</v>
      </c>
      <c r="E3339" s="1" t="s">
        <v>2530</v>
      </c>
      <c r="F3339" s="1" t="s">
        <v>304</v>
      </c>
      <c r="G3339" s="1" t="s">
        <v>576</v>
      </c>
      <c r="H3339" s="1" t="s">
        <v>916</v>
      </c>
      <c r="I3339" s="1">
        <v>1706308.66</v>
      </c>
      <c r="K3339" s="1">
        <v>344356</v>
      </c>
      <c r="L3339" s="1">
        <v>10624005</v>
      </c>
      <c r="M3339" s="1">
        <v>0.59821701049804688</v>
      </c>
      <c r="N3339" s="1">
        <v>5.9667830467224121</v>
      </c>
      <c r="O3339" s="1">
        <v>3.6694560199975967E-2</v>
      </c>
      <c r="P3339" s="1">
        <v>2.197786808013916</v>
      </c>
      <c r="Q3339" s="1">
        <v>0</v>
      </c>
      <c r="S3339" s="1">
        <v>37</v>
      </c>
      <c r="T3339" s="1">
        <v>1</v>
      </c>
      <c r="U3339" s="1">
        <v>12674670</v>
      </c>
      <c r="V3339" s="1">
        <v>0.63491159677505493</v>
      </c>
      <c r="W3339" s="1">
        <v>5.2734613418579102</v>
      </c>
      <c r="X3339" s="1">
        <v>5.2734613418579102</v>
      </c>
    </row>
    <row r="3340" spans="1:24" x14ac:dyDescent="0.35">
      <c r="A3340" s="1">
        <v>380273</v>
      </c>
      <c r="B3340" s="1" t="s">
        <v>2351</v>
      </c>
      <c r="C3340" s="1">
        <v>107655903</v>
      </c>
      <c r="D3340" s="1">
        <v>273</v>
      </c>
      <c r="E3340" s="1" t="s">
        <v>2530</v>
      </c>
      <c r="F3340" s="1" t="s">
        <v>304</v>
      </c>
      <c r="G3340" s="1" t="s">
        <v>576</v>
      </c>
      <c r="H3340" s="1" t="s">
        <v>916</v>
      </c>
      <c r="I3340" s="1">
        <v>1781108</v>
      </c>
      <c r="K3340" s="1">
        <v>777520.1875</v>
      </c>
      <c r="L3340" s="1">
        <v>10825157</v>
      </c>
      <c r="M3340" s="1">
        <v>0.20115199685096741</v>
      </c>
      <c r="N3340" s="1">
        <v>1.893372654914856</v>
      </c>
      <c r="O3340" s="1">
        <v>7.4799336493015289E-2</v>
      </c>
      <c r="P3340" s="1">
        <v>4.3836932182312012</v>
      </c>
      <c r="Q3340" s="1">
        <v>0.43316417932510376</v>
      </c>
      <c r="S3340" s="1">
        <v>38</v>
      </c>
      <c r="T3340" s="1">
        <v>1</v>
      </c>
      <c r="U3340" s="1">
        <v>13383785</v>
      </c>
      <c r="V3340" s="1">
        <v>0.70911550521850586</v>
      </c>
      <c r="W3340" s="1">
        <v>5.5947413444519043</v>
      </c>
      <c r="X3340" s="1">
        <v>5.5947413444519043</v>
      </c>
    </row>
    <row r="3341" spans="1:24" x14ac:dyDescent="0.35">
      <c r="A3341" s="1">
        <v>390273</v>
      </c>
      <c r="B3341" s="1" t="s">
        <v>2352</v>
      </c>
      <c r="C3341" s="1">
        <v>107655903</v>
      </c>
      <c r="D3341" s="1">
        <v>273</v>
      </c>
      <c r="E3341" s="1" t="s">
        <v>2530</v>
      </c>
      <c r="F3341" s="1" t="s">
        <v>304</v>
      </c>
      <c r="G3341" s="1" t="s">
        <v>576</v>
      </c>
      <c r="H3341" s="1" t="s">
        <v>916</v>
      </c>
      <c r="I3341" s="1">
        <v>1814001</v>
      </c>
      <c r="K3341" s="1">
        <v>1305345.5</v>
      </c>
      <c r="L3341" s="1">
        <v>10913456</v>
      </c>
      <c r="M3341" s="1">
        <v>8.8298998773097992E-2</v>
      </c>
      <c r="N3341" s="1">
        <v>0.81568330526351929</v>
      </c>
      <c r="O3341" s="1">
        <v>3.2892998307943344E-2</v>
      </c>
      <c r="P3341" s="1">
        <v>1.8467718362808228</v>
      </c>
      <c r="Q3341" s="1">
        <v>0.52782529592514038</v>
      </c>
      <c r="S3341" s="1">
        <v>39</v>
      </c>
      <c r="T3341" s="1">
        <v>1</v>
      </c>
      <c r="U3341" s="1">
        <v>14032802</v>
      </c>
      <c r="V3341" s="1">
        <v>0.64901727437973022</v>
      </c>
      <c r="W3341" s="1">
        <v>4.849278450012207</v>
      </c>
      <c r="X3341" s="1">
        <v>4.849278450012207</v>
      </c>
    </row>
    <row r="3342" spans="1:24" x14ac:dyDescent="0.35">
      <c r="A3342" s="1">
        <v>400273</v>
      </c>
      <c r="B3342" s="1" t="s">
        <v>2353</v>
      </c>
      <c r="C3342" s="1">
        <v>107655903</v>
      </c>
      <c r="D3342" s="1">
        <v>273</v>
      </c>
      <c r="E3342" s="1" t="s">
        <v>2530</v>
      </c>
      <c r="F3342" s="1" t="s">
        <v>304</v>
      </c>
      <c r="G3342" s="1" t="s">
        <v>576</v>
      </c>
      <c r="H3342" s="1" t="s">
        <v>916</v>
      </c>
      <c r="S3342" s="1">
        <v>40</v>
      </c>
      <c r="T3342" s="1">
        <v>1</v>
      </c>
      <c r="U3342" s="1">
        <v>0</v>
      </c>
      <c r="V3342" s="1">
        <v>0</v>
      </c>
      <c r="W3342" s="1">
        <v>-100</v>
      </c>
      <c r="X3342" s="1">
        <v>-100</v>
      </c>
    </row>
    <row r="3343" spans="1:24" x14ac:dyDescent="0.35">
      <c r="A3343" s="1">
        <v>410273</v>
      </c>
      <c r="B3343" s="1" t="s">
        <v>2354</v>
      </c>
      <c r="C3343" s="1">
        <v>107655903</v>
      </c>
      <c r="D3343" s="1">
        <v>273</v>
      </c>
      <c r="E3343" s="1" t="s">
        <v>2530</v>
      </c>
      <c r="F3343" s="1" t="s">
        <v>304</v>
      </c>
      <c r="G3343" s="1" t="s">
        <v>576</v>
      </c>
      <c r="H3343" s="1" t="s">
        <v>916</v>
      </c>
      <c r="S3343" s="1">
        <v>41</v>
      </c>
      <c r="T3343" s="1">
        <v>1</v>
      </c>
      <c r="U3343" s="1">
        <v>0</v>
      </c>
      <c r="V3343" s="1">
        <v>0</v>
      </c>
    </row>
    <row r="3344" spans="1:24" x14ac:dyDescent="0.35">
      <c r="A3344" s="1">
        <v>420273</v>
      </c>
      <c r="B3344" s="1" t="s">
        <v>2355</v>
      </c>
      <c r="C3344" s="1">
        <v>107655903</v>
      </c>
      <c r="D3344" s="1">
        <v>273</v>
      </c>
      <c r="E3344" s="1" t="s">
        <v>2530</v>
      </c>
      <c r="F3344" s="1" t="s">
        <v>304</v>
      </c>
      <c r="G3344" s="1" t="s">
        <v>576</v>
      </c>
      <c r="H3344" s="1" t="s">
        <v>916</v>
      </c>
      <c r="S3344" s="1">
        <v>42</v>
      </c>
      <c r="T3344" s="1">
        <v>1</v>
      </c>
      <c r="U3344" s="1">
        <v>0</v>
      </c>
      <c r="V3344" s="1">
        <v>0</v>
      </c>
    </row>
    <row r="3345" spans="1:24" x14ac:dyDescent="0.35">
      <c r="A3345" s="1">
        <v>430273</v>
      </c>
      <c r="B3345" s="1" t="s">
        <v>2356</v>
      </c>
      <c r="C3345" s="1">
        <v>107655903</v>
      </c>
      <c r="D3345" s="1">
        <v>273</v>
      </c>
      <c r="E3345" s="1" t="s">
        <v>2530</v>
      </c>
      <c r="F3345" s="1" t="s">
        <v>304</v>
      </c>
      <c r="G3345" s="1" t="s">
        <v>576</v>
      </c>
      <c r="H3345" s="1" t="s">
        <v>916</v>
      </c>
      <c r="S3345" s="1">
        <v>43</v>
      </c>
      <c r="T3345" s="1">
        <v>1</v>
      </c>
      <c r="U3345" s="1">
        <v>0</v>
      </c>
      <c r="V3345" s="1">
        <v>0</v>
      </c>
    </row>
    <row r="3346" spans="1:24" x14ac:dyDescent="0.35">
      <c r="A3346" s="1">
        <v>440273</v>
      </c>
      <c r="B3346" s="1" t="s">
        <v>2357</v>
      </c>
      <c r="C3346" s="1">
        <v>107655903</v>
      </c>
      <c r="D3346" s="1">
        <v>273</v>
      </c>
      <c r="E3346" s="1" t="s">
        <v>2530</v>
      </c>
      <c r="F3346" s="1" t="s">
        <v>304</v>
      </c>
      <c r="G3346" s="1" t="s">
        <v>576</v>
      </c>
      <c r="H3346" s="1" t="s">
        <v>916</v>
      </c>
      <c r="S3346" s="1">
        <v>44</v>
      </c>
      <c r="T3346" s="1">
        <v>1</v>
      </c>
      <c r="U3346" s="1">
        <v>0</v>
      </c>
      <c r="V3346" s="1">
        <v>0</v>
      </c>
    </row>
    <row r="3347" spans="1:24" x14ac:dyDescent="0.35">
      <c r="A3347" s="1">
        <v>450273</v>
      </c>
      <c r="B3347" s="1" t="s">
        <v>2358</v>
      </c>
      <c r="C3347" s="1">
        <v>107655903</v>
      </c>
      <c r="D3347" s="1">
        <v>273</v>
      </c>
      <c r="E3347" s="1" t="s">
        <v>2530</v>
      </c>
      <c r="F3347" s="1" t="s">
        <v>304</v>
      </c>
      <c r="G3347" s="1" t="s">
        <v>576</v>
      </c>
      <c r="H3347" s="1" t="s">
        <v>916</v>
      </c>
      <c r="S3347" s="1">
        <v>45</v>
      </c>
      <c r="T3347" s="1">
        <v>1</v>
      </c>
      <c r="U3347" s="1">
        <v>0</v>
      </c>
      <c r="V3347" s="1">
        <v>0</v>
      </c>
    </row>
    <row r="3348" spans="1:24" x14ac:dyDescent="0.35">
      <c r="A3348" s="1">
        <v>460273</v>
      </c>
      <c r="B3348" s="1" t="s">
        <v>2359</v>
      </c>
      <c r="C3348" s="1">
        <v>107655903</v>
      </c>
      <c r="D3348" s="1">
        <v>273</v>
      </c>
      <c r="E3348" s="1" t="s">
        <v>2530</v>
      </c>
      <c r="F3348" s="1" t="s">
        <v>304</v>
      </c>
      <c r="G3348" s="1" t="s">
        <v>576</v>
      </c>
      <c r="H3348" s="1" t="s">
        <v>916</v>
      </c>
      <c r="S3348" s="1">
        <v>46</v>
      </c>
      <c r="T3348" s="1">
        <v>1</v>
      </c>
      <c r="U3348" s="1">
        <v>0</v>
      </c>
      <c r="V3348" s="1">
        <v>0</v>
      </c>
    </row>
    <row r="3349" spans="1:24" x14ac:dyDescent="0.35">
      <c r="A3349" s="1">
        <v>470273</v>
      </c>
      <c r="B3349" s="1" t="s">
        <v>2360</v>
      </c>
      <c r="C3349" s="1">
        <v>107655903</v>
      </c>
      <c r="D3349" s="1">
        <v>273</v>
      </c>
      <c r="E3349" s="1" t="s">
        <v>2530</v>
      </c>
      <c r="F3349" s="1" t="s">
        <v>304</v>
      </c>
      <c r="G3349" s="1" t="s">
        <v>576</v>
      </c>
      <c r="H3349" s="1" t="s">
        <v>916</v>
      </c>
      <c r="S3349" s="1">
        <v>47</v>
      </c>
      <c r="T3349" s="1">
        <v>1</v>
      </c>
      <c r="U3349" s="1">
        <v>0</v>
      </c>
      <c r="V3349" s="1">
        <v>0</v>
      </c>
    </row>
    <row r="3350" spans="1:24" x14ac:dyDescent="0.35">
      <c r="A3350" s="1">
        <v>480273</v>
      </c>
      <c r="B3350" s="1" t="s">
        <v>2361</v>
      </c>
      <c r="C3350" s="1">
        <v>107655903</v>
      </c>
      <c r="D3350" s="1">
        <v>273</v>
      </c>
      <c r="E3350" s="1" t="s">
        <v>2530</v>
      </c>
      <c r="F3350" s="1" t="s">
        <v>304</v>
      </c>
      <c r="G3350" s="1" t="s">
        <v>576</v>
      </c>
      <c r="H3350" s="1" t="s">
        <v>916</v>
      </c>
      <c r="S3350" s="1">
        <v>48</v>
      </c>
      <c r="T3350" s="1">
        <v>1</v>
      </c>
      <c r="U3350" s="1">
        <v>0</v>
      </c>
      <c r="V3350" s="1">
        <v>0</v>
      </c>
    </row>
    <row r="3351" spans="1:24" x14ac:dyDescent="0.35">
      <c r="A3351" s="1">
        <v>290282</v>
      </c>
      <c r="B3351" s="1" t="s">
        <v>2341</v>
      </c>
      <c r="C3351" s="1">
        <v>107656303</v>
      </c>
      <c r="D3351" s="1">
        <v>282</v>
      </c>
      <c r="E3351" s="1" t="s">
        <v>2531</v>
      </c>
      <c r="F3351" s="1" t="s">
        <v>304</v>
      </c>
      <c r="G3351" s="1" t="s">
        <v>576</v>
      </c>
      <c r="H3351" s="1" t="s">
        <v>916</v>
      </c>
      <c r="I3351" s="1">
        <v>1908589.48</v>
      </c>
      <c r="K3351" s="1">
        <v>480928</v>
      </c>
      <c r="L3351" s="1">
        <v>11531549</v>
      </c>
      <c r="S3351" s="1">
        <v>29</v>
      </c>
      <c r="T3351" s="1">
        <v>1</v>
      </c>
      <c r="U3351" s="1">
        <v>13921066</v>
      </c>
      <c r="V3351" s="1">
        <v>0</v>
      </c>
    </row>
    <row r="3352" spans="1:24" x14ac:dyDescent="0.35">
      <c r="A3352" s="1">
        <v>300282</v>
      </c>
      <c r="B3352" s="1" t="s">
        <v>2343</v>
      </c>
      <c r="C3352" s="1">
        <v>107656303</v>
      </c>
      <c r="D3352" s="1">
        <v>282</v>
      </c>
      <c r="E3352" s="1" t="s">
        <v>2531</v>
      </c>
      <c r="F3352" s="1" t="s">
        <v>304</v>
      </c>
      <c r="G3352" s="1" t="s">
        <v>576</v>
      </c>
      <c r="H3352" s="1" t="s">
        <v>916</v>
      </c>
      <c r="I3352" s="1">
        <v>1947553.16</v>
      </c>
      <c r="K3352" s="1">
        <v>480928</v>
      </c>
      <c r="L3352" s="1">
        <v>12063015</v>
      </c>
      <c r="M3352" s="1">
        <v>0.53146600723266602</v>
      </c>
      <c r="N3352" s="1">
        <v>4.608799934387207</v>
      </c>
      <c r="O3352" s="1">
        <v>3.8963679224252701E-2</v>
      </c>
      <c r="P3352" s="1">
        <v>2.0414907932281494</v>
      </c>
      <c r="Q3352" s="1">
        <v>0</v>
      </c>
      <c r="S3352" s="1">
        <v>30</v>
      </c>
      <c r="T3352" s="1">
        <v>1</v>
      </c>
      <c r="U3352" s="1">
        <v>14491496</v>
      </c>
      <c r="V3352" s="1">
        <v>0.57042968273162842</v>
      </c>
      <c r="W3352" s="1">
        <v>4.0976028442382813</v>
      </c>
      <c r="X3352" s="1">
        <v>4.0976028442382813</v>
      </c>
    </row>
    <row r="3353" spans="1:24" x14ac:dyDescent="0.35">
      <c r="A3353" s="1">
        <v>310282</v>
      </c>
      <c r="B3353" s="1" t="s">
        <v>2344</v>
      </c>
      <c r="C3353" s="1">
        <v>107656303</v>
      </c>
      <c r="D3353" s="1">
        <v>282</v>
      </c>
      <c r="E3353" s="1" t="s">
        <v>2531</v>
      </c>
      <c r="F3353" s="1" t="s">
        <v>304</v>
      </c>
      <c r="G3353" s="1" t="s">
        <v>576</v>
      </c>
      <c r="H3353" s="1" t="s">
        <v>916</v>
      </c>
      <c r="I3353" s="1">
        <v>1973923.33</v>
      </c>
      <c r="K3353" s="1">
        <v>480928</v>
      </c>
      <c r="L3353" s="1">
        <v>12188207</v>
      </c>
      <c r="M3353" s="1">
        <v>0.12519200146198273</v>
      </c>
      <c r="N3353" s="1">
        <v>1.0378168821334839</v>
      </c>
      <c r="O3353" s="1">
        <v>2.6370169594883919E-2</v>
      </c>
      <c r="P3353" s="1">
        <v>1.3540154695510864</v>
      </c>
      <c r="Q3353" s="1">
        <v>0</v>
      </c>
      <c r="S3353" s="1">
        <v>31</v>
      </c>
      <c r="T3353" s="1">
        <v>1</v>
      </c>
      <c r="U3353" s="1">
        <v>14643058</v>
      </c>
      <c r="V3353" s="1">
        <v>0.1515621691942215</v>
      </c>
      <c r="W3353" s="1">
        <v>1.0458685159683228</v>
      </c>
      <c r="X3353" s="1">
        <v>1.0458685159683228</v>
      </c>
    </row>
    <row r="3354" spans="1:24" x14ac:dyDescent="0.35">
      <c r="A3354" s="1">
        <v>320282</v>
      </c>
      <c r="B3354" s="1" t="s">
        <v>2345</v>
      </c>
      <c r="C3354" s="1">
        <v>107656303</v>
      </c>
      <c r="D3354" s="1">
        <v>282</v>
      </c>
      <c r="E3354" s="1" t="s">
        <v>2531</v>
      </c>
      <c r="F3354" s="1" t="s">
        <v>304</v>
      </c>
      <c r="G3354" s="1" t="s">
        <v>576</v>
      </c>
      <c r="H3354" s="1" t="s">
        <v>916</v>
      </c>
      <c r="I3354" s="1">
        <v>1937698.67</v>
      </c>
      <c r="K3354" s="1">
        <v>480928</v>
      </c>
      <c r="L3354" s="1">
        <v>12282003</v>
      </c>
      <c r="M3354" s="1">
        <v>9.3795999884605408E-2</v>
      </c>
      <c r="N3354" s="1">
        <v>0.76956355571746826</v>
      </c>
      <c r="O3354" s="1">
        <v>-3.6224659532308578E-2</v>
      </c>
      <c r="P3354" s="1">
        <v>-1.835160493850708</v>
      </c>
      <c r="Q3354" s="1">
        <v>0</v>
      </c>
      <c r="S3354" s="1">
        <v>32</v>
      </c>
      <c r="T3354" s="1">
        <v>1</v>
      </c>
      <c r="U3354" s="1">
        <v>14700630</v>
      </c>
      <c r="V3354" s="1">
        <v>5.7571340352296829E-2</v>
      </c>
      <c r="W3354" s="1">
        <v>0.39316925406455994</v>
      </c>
      <c r="X3354" s="1">
        <v>0.39316925406455994</v>
      </c>
    </row>
    <row r="3355" spans="1:24" x14ac:dyDescent="0.35">
      <c r="A3355" s="1">
        <v>330282</v>
      </c>
      <c r="B3355" s="1" t="s">
        <v>2346</v>
      </c>
      <c r="C3355" s="1">
        <v>107656303</v>
      </c>
      <c r="D3355" s="1">
        <v>282</v>
      </c>
      <c r="E3355" s="1" t="s">
        <v>2531</v>
      </c>
      <c r="F3355" s="1" t="s">
        <v>304</v>
      </c>
      <c r="G3355" s="1" t="s">
        <v>576</v>
      </c>
      <c r="H3355" s="1" t="s">
        <v>916</v>
      </c>
      <c r="I3355" s="1">
        <v>2098538.44</v>
      </c>
      <c r="K3355" s="1">
        <v>480928</v>
      </c>
      <c r="L3355" s="1">
        <v>12553975</v>
      </c>
      <c r="M3355" s="1">
        <v>0.27197200059890747</v>
      </c>
      <c r="N3355" s="1">
        <v>2.2143945693969727</v>
      </c>
      <c r="O3355" s="1">
        <v>0.16083976626396179</v>
      </c>
      <c r="P3355" s="1">
        <v>8.3005561828613281</v>
      </c>
      <c r="Q3355" s="1">
        <v>0</v>
      </c>
      <c r="S3355" s="1">
        <v>33</v>
      </c>
      <c r="T3355" s="1">
        <v>1</v>
      </c>
      <c r="U3355" s="1">
        <v>15133442</v>
      </c>
      <c r="V3355" s="1">
        <v>0.43281176686286926</v>
      </c>
      <c r="W3355" s="1">
        <v>2.9441730976104736</v>
      </c>
      <c r="X3355" s="1">
        <v>2.9441730976104736</v>
      </c>
    </row>
    <row r="3356" spans="1:24" x14ac:dyDescent="0.35">
      <c r="A3356" s="1">
        <v>340282</v>
      </c>
      <c r="B3356" s="1" t="s">
        <v>2347</v>
      </c>
      <c r="C3356" s="1">
        <v>107656303</v>
      </c>
      <c r="D3356" s="1">
        <v>282</v>
      </c>
      <c r="E3356" s="1" t="s">
        <v>2531</v>
      </c>
      <c r="F3356" s="1" t="s">
        <v>304</v>
      </c>
      <c r="G3356" s="1" t="s">
        <v>576</v>
      </c>
      <c r="H3356" s="1" t="s">
        <v>916</v>
      </c>
      <c r="I3356" s="1">
        <v>2098451.42</v>
      </c>
      <c r="K3356" s="1">
        <v>480928</v>
      </c>
      <c r="L3356" s="1">
        <v>12553960</v>
      </c>
      <c r="M3356" s="1">
        <v>-1.4999999621068127E-5</v>
      </c>
      <c r="N3356" s="1">
        <v>-1.1948406609008089E-4</v>
      </c>
      <c r="O3356" s="1">
        <v>-8.7020001956261694E-5</v>
      </c>
      <c r="P3356" s="1">
        <v>-4.1466956026852131E-3</v>
      </c>
      <c r="Q3356" s="1">
        <v>0</v>
      </c>
      <c r="S3356" s="1">
        <v>34</v>
      </c>
      <c r="T3356" s="1">
        <v>1</v>
      </c>
      <c r="U3356" s="1">
        <v>15133340</v>
      </c>
      <c r="V3356" s="1">
        <v>-1.0201999975834042E-4</v>
      </c>
      <c r="W3356" s="1">
        <v>-6.7400396801531315E-4</v>
      </c>
      <c r="X3356" s="1">
        <v>-6.7400396801531315E-4</v>
      </c>
    </row>
    <row r="3357" spans="1:24" x14ac:dyDescent="0.35">
      <c r="A3357" s="1">
        <v>350282</v>
      </c>
      <c r="B3357" s="1" t="s">
        <v>2348</v>
      </c>
      <c r="C3357" s="1">
        <v>107656303</v>
      </c>
      <c r="D3357" s="1">
        <v>282</v>
      </c>
      <c r="E3357" s="1" t="s">
        <v>2531</v>
      </c>
      <c r="F3357" s="1" t="s">
        <v>304</v>
      </c>
      <c r="G3357" s="1" t="s">
        <v>576</v>
      </c>
      <c r="H3357" s="1" t="s">
        <v>916</v>
      </c>
      <c r="I3357" s="1">
        <v>2218755.19</v>
      </c>
      <c r="K3357" s="1">
        <v>480928</v>
      </c>
      <c r="L3357" s="1">
        <v>13373498</v>
      </c>
      <c r="M3357" s="1">
        <v>0.81953799724578857</v>
      </c>
      <c r="N3357" s="1">
        <v>6.5281233787536621</v>
      </c>
      <c r="O3357" s="1">
        <v>0.12030377238988876</v>
      </c>
      <c r="P3357" s="1">
        <v>5.732978343963623</v>
      </c>
      <c r="Q3357" s="1">
        <v>0</v>
      </c>
      <c r="S3357" s="1">
        <v>35</v>
      </c>
      <c r="T3357" s="1">
        <v>1</v>
      </c>
      <c r="U3357" s="1">
        <v>16073181</v>
      </c>
      <c r="V3357" s="1">
        <v>0.93984174728393555</v>
      </c>
      <c r="W3357" s="1">
        <v>6.2104005813598633</v>
      </c>
      <c r="X3357" s="1">
        <v>6.2104005813598633</v>
      </c>
    </row>
    <row r="3358" spans="1:24" x14ac:dyDescent="0.35">
      <c r="A3358" s="1">
        <v>360282</v>
      </c>
      <c r="B3358" s="1" t="s">
        <v>2349</v>
      </c>
      <c r="C3358" s="1">
        <v>107656303</v>
      </c>
      <c r="D3358" s="1">
        <v>282</v>
      </c>
      <c r="E3358" s="1" t="s">
        <v>2531</v>
      </c>
      <c r="F3358" s="1" t="s">
        <v>304</v>
      </c>
      <c r="G3358" s="1" t="s">
        <v>576</v>
      </c>
      <c r="H3358" s="1" t="s">
        <v>916</v>
      </c>
      <c r="I3358" s="1">
        <v>2444091.44</v>
      </c>
      <c r="K3358" s="1">
        <v>480928</v>
      </c>
      <c r="L3358" s="1">
        <v>14516660</v>
      </c>
      <c r="M3358" s="1">
        <v>1.1431620121002197</v>
      </c>
      <c r="N3358" s="1">
        <v>8.5479660034179688</v>
      </c>
      <c r="O3358" s="1">
        <v>0.22533625364303589</v>
      </c>
      <c r="P3358" s="1">
        <v>10.155976295471191</v>
      </c>
      <c r="Q3358" s="1">
        <v>0</v>
      </c>
      <c r="S3358" s="1">
        <v>36</v>
      </c>
      <c r="T3358" s="1">
        <v>1</v>
      </c>
      <c r="U3358" s="1">
        <v>17441680</v>
      </c>
      <c r="V3358" s="1">
        <v>1.3684983253479004</v>
      </c>
      <c r="W3358" s="1">
        <v>8.5141763687133789</v>
      </c>
      <c r="X3358" s="1">
        <v>8.5141763687133789</v>
      </c>
    </row>
    <row r="3359" spans="1:24" x14ac:dyDescent="0.35">
      <c r="A3359" s="1">
        <v>370282</v>
      </c>
      <c r="B3359" s="1" t="s">
        <v>2350</v>
      </c>
      <c r="C3359" s="1">
        <v>107656303</v>
      </c>
      <c r="D3359" s="1">
        <v>282</v>
      </c>
      <c r="E3359" s="1" t="s">
        <v>2531</v>
      </c>
      <c r="F3359" s="1" t="s">
        <v>304</v>
      </c>
      <c r="G3359" s="1" t="s">
        <v>576</v>
      </c>
      <c r="H3359" s="1" t="s">
        <v>916</v>
      </c>
      <c r="I3359" s="1">
        <v>2660705.44</v>
      </c>
      <c r="K3359" s="1">
        <v>480928</v>
      </c>
      <c r="L3359" s="1">
        <v>17007520</v>
      </c>
      <c r="M3359" s="1">
        <v>2.4908599853515625</v>
      </c>
      <c r="N3359" s="1">
        <v>17.15863037109375</v>
      </c>
      <c r="O3359" s="1">
        <v>0.21661399304866791</v>
      </c>
      <c r="P3359" s="1">
        <v>8.8627614974975586</v>
      </c>
      <c r="Q3359" s="1">
        <v>0</v>
      </c>
      <c r="S3359" s="1">
        <v>37</v>
      </c>
      <c r="T3359" s="1">
        <v>1</v>
      </c>
      <c r="U3359" s="1">
        <v>20149154</v>
      </c>
      <c r="V3359" s="1">
        <v>2.7074739933013916</v>
      </c>
      <c r="W3359" s="1">
        <v>15.523011207580566</v>
      </c>
      <c r="X3359" s="1">
        <v>15.523011207580566</v>
      </c>
    </row>
    <row r="3360" spans="1:24" x14ac:dyDescent="0.35">
      <c r="A3360" s="1">
        <v>380282</v>
      </c>
      <c r="B3360" s="1" t="s">
        <v>2351</v>
      </c>
      <c r="C3360" s="1">
        <v>107656303</v>
      </c>
      <c r="D3360" s="1">
        <v>282</v>
      </c>
      <c r="E3360" s="1" t="s">
        <v>2531</v>
      </c>
      <c r="F3360" s="1" t="s">
        <v>304</v>
      </c>
      <c r="G3360" s="1" t="s">
        <v>576</v>
      </c>
      <c r="H3360" s="1" t="s">
        <v>916</v>
      </c>
      <c r="I3360" s="1">
        <v>2932364</v>
      </c>
      <c r="K3360" s="1">
        <v>1667653.375</v>
      </c>
      <c r="L3360" s="1">
        <v>17514094</v>
      </c>
      <c r="M3360" s="1">
        <v>0.50657397508621216</v>
      </c>
      <c r="N3360" s="1">
        <v>2.9785294532775879</v>
      </c>
      <c r="O3360" s="1">
        <v>0.27165856957435608</v>
      </c>
      <c r="P3360" s="1">
        <v>10.210020065307617</v>
      </c>
      <c r="Q3360" s="1">
        <v>1.186725378036499</v>
      </c>
      <c r="S3360" s="1">
        <v>38</v>
      </c>
      <c r="T3360" s="1">
        <v>1</v>
      </c>
      <c r="U3360" s="1">
        <v>22114112</v>
      </c>
      <c r="V3360" s="1">
        <v>1.9649579524993896</v>
      </c>
      <c r="W3360" s="1">
        <v>9.7520618438720703</v>
      </c>
      <c r="X3360" s="1">
        <v>9.7520618438720703</v>
      </c>
    </row>
    <row r="3361" spans="1:24" x14ac:dyDescent="0.35">
      <c r="A3361" s="1">
        <v>390282</v>
      </c>
      <c r="B3361" s="1" t="s">
        <v>2352</v>
      </c>
      <c r="C3361" s="1">
        <v>107656303</v>
      </c>
      <c r="D3361" s="1">
        <v>282</v>
      </c>
      <c r="E3361" s="1" t="s">
        <v>2531</v>
      </c>
      <c r="F3361" s="1" t="s">
        <v>304</v>
      </c>
      <c r="G3361" s="1" t="s">
        <v>576</v>
      </c>
      <c r="H3361" s="1" t="s">
        <v>916</v>
      </c>
      <c r="I3361" s="1">
        <v>3028371</v>
      </c>
      <c r="K3361" s="1">
        <v>2853760</v>
      </c>
      <c r="L3361" s="1">
        <v>17721644</v>
      </c>
      <c r="M3361" s="1">
        <v>0.20755000412464142</v>
      </c>
      <c r="N3361" s="1">
        <v>1.185045599937439</v>
      </c>
      <c r="O3361" s="1">
        <v>9.6006996929645538E-2</v>
      </c>
      <c r="P3361" s="1">
        <v>3.2740478515625</v>
      </c>
      <c r="Q3361" s="1">
        <v>1.1861066818237305</v>
      </c>
      <c r="S3361" s="1">
        <v>39</v>
      </c>
      <c r="T3361" s="1">
        <v>1</v>
      </c>
      <c r="U3361" s="1">
        <v>23603776</v>
      </c>
      <c r="V3361" s="1">
        <v>1.4896637201309204</v>
      </c>
      <c r="W3361" s="1">
        <v>6.7362594604492188</v>
      </c>
      <c r="X3361" s="1">
        <v>6.7362594604492188</v>
      </c>
    </row>
    <row r="3362" spans="1:24" x14ac:dyDescent="0.35">
      <c r="A3362" s="1">
        <v>400282</v>
      </c>
      <c r="B3362" s="1" t="s">
        <v>2353</v>
      </c>
      <c r="C3362" s="1">
        <v>107656303</v>
      </c>
      <c r="D3362" s="1">
        <v>282</v>
      </c>
      <c r="E3362" s="1" t="s">
        <v>2531</v>
      </c>
      <c r="F3362" s="1" t="s">
        <v>304</v>
      </c>
      <c r="G3362" s="1" t="s">
        <v>576</v>
      </c>
      <c r="H3362" s="1" t="s">
        <v>916</v>
      </c>
      <c r="S3362" s="1">
        <v>40</v>
      </c>
      <c r="T3362" s="1">
        <v>1</v>
      </c>
      <c r="U3362" s="1">
        <v>0</v>
      </c>
      <c r="V3362" s="1">
        <v>0</v>
      </c>
      <c r="W3362" s="1">
        <v>-100</v>
      </c>
      <c r="X3362" s="1">
        <v>-100</v>
      </c>
    </row>
    <row r="3363" spans="1:24" x14ac:dyDescent="0.35">
      <c r="A3363" s="1">
        <v>410282</v>
      </c>
      <c r="B3363" s="1" t="s">
        <v>2354</v>
      </c>
      <c r="C3363" s="1">
        <v>107656303</v>
      </c>
      <c r="D3363" s="1">
        <v>282</v>
      </c>
      <c r="E3363" s="1" t="s">
        <v>2531</v>
      </c>
      <c r="F3363" s="1" t="s">
        <v>304</v>
      </c>
      <c r="G3363" s="1" t="s">
        <v>576</v>
      </c>
      <c r="H3363" s="1" t="s">
        <v>916</v>
      </c>
      <c r="S3363" s="1">
        <v>41</v>
      </c>
      <c r="T3363" s="1">
        <v>1</v>
      </c>
      <c r="U3363" s="1">
        <v>0</v>
      </c>
      <c r="V3363" s="1">
        <v>0</v>
      </c>
    </row>
    <row r="3364" spans="1:24" x14ac:dyDescent="0.35">
      <c r="A3364" s="1">
        <v>420282</v>
      </c>
      <c r="B3364" s="1" t="s">
        <v>2355</v>
      </c>
      <c r="C3364" s="1">
        <v>107656303</v>
      </c>
      <c r="D3364" s="1">
        <v>282</v>
      </c>
      <c r="E3364" s="1" t="s">
        <v>2531</v>
      </c>
      <c r="F3364" s="1" t="s">
        <v>304</v>
      </c>
      <c r="G3364" s="1" t="s">
        <v>576</v>
      </c>
      <c r="H3364" s="1" t="s">
        <v>916</v>
      </c>
      <c r="S3364" s="1">
        <v>42</v>
      </c>
      <c r="T3364" s="1">
        <v>1</v>
      </c>
      <c r="U3364" s="1">
        <v>0</v>
      </c>
      <c r="V3364" s="1">
        <v>0</v>
      </c>
    </row>
    <row r="3365" spans="1:24" x14ac:dyDescent="0.35">
      <c r="A3365" s="1">
        <v>430282</v>
      </c>
      <c r="B3365" s="1" t="s">
        <v>2356</v>
      </c>
      <c r="C3365" s="1">
        <v>107656303</v>
      </c>
      <c r="D3365" s="1">
        <v>282</v>
      </c>
      <c r="E3365" s="1" t="s">
        <v>2531</v>
      </c>
      <c r="F3365" s="1" t="s">
        <v>304</v>
      </c>
      <c r="G3365" s="1" t="s">
        <v>576</v>
      </c>
      <c r="H3365" s="1" t="s">
        <v>916</v>
      </c>
      <c r="S3365" s="1">
        <v>43</v>
      </c>
      <c r="T3365" s="1">
        <v>1</v>
      </c>
      <c r="U3365" s="1">
        <v>0</v>
      </c>
      <c r="V3365" s="1">
        <v>0</v>
      </c>
    </row>
    <row r="3366" spans="1:24" x14ac:dyDescent="0.35">
      <c r="A3366" s="1">
        <v>440282</v>
      </c>
      <c r="B3366" s="1" t="s">
        <v>2357</v>
      </c>
      <c r="C3366" s="1">
        <v>107656303</v>
      </c>
      <c r="D3366" s="1">
        <v>282</v>
      </c>
      <c r="E3366" s="1" t="s">
        <v>2531</v>
      </c>
      <c r="F3366" s="1" t="s">
        <v>304</v>
      </c>
      <c r="G3366" s="1" t="s">
        <v>576</v>
      </c>
      <c r="H3366" s="1" t="s">
        <v>916</v>
      </c>
      <c r="S3366" s="1">
        <v>44</v>
      </c>
      <c r="T3366" s="1">
        <v>1</v>
      </c>
      <c r="U3366" s="1">
        <v>0</v>
      </c>
      <c r="V3366" s="1">
        <v>0</v>
      </c>
    </row>
    <row r="3367" spans="1:24" x14ac:dyDescent="0.35">
      <c r="A3367" s="1">
        <v>450282</v>
      </c>
      <c r="B3367" s="1" t="s">
        <v>2358</v>
      </c>
      <c r="C3367" s="1">
        <v>107656303</v>
      </c>
      <c r="D3367" s="1">
        <v>282</v>
      </c>
      <c r="E3367" s="1" t="s">
        <v>2531</v>
      </c>
      <c r="F3367" s="1" t="s">
        <v>304</v>
      </c>
      <c r="G3367" s="1" t="s">
        <v>576</v>
      </c>
      <c r="H3367" s="1" t="s">
        <v>916</v>
      </c>
      <c r="S3367" s="1">
        <v>45</v>
      </c>
      <c r="T3367" s="1">
        <v>1</v>
      </c>
      <c r="U3367" s="1">
        <v>0</v>
      </c>
      <c r="V3367" s="1">
        <v>0</v>
      </c>
    </row>
    <row r="3368" spans="1:24" x14ac:dyDescent="0.35">
      <c r="A3368" s="1">
        <v>460282</v>
      </c>
      <c r="B3368" s="1" t="s">
        <v>2359</v>
      </c>
      <c r="C3368" s="1">
        <v>107656303</v>
      </c>
      <c r="D3368" s="1">
        <v>282</v>
      </c>
      <c r="E3368" s="1" t="s">
        <v>2531</v>
      </c>
      <c r="F3368" s="1" t="s">
        <v>304</v>
      </c>
      <c r="G3368" s="1" t="s">
        <v>576</v>
      </c>
      <c r="H3368" s="1" t="s">
        <v>916</v>
      </c>
      <c r="S3368" s="1">
        <v>46</v>
      </c>
      <c r="T3368" s="1">
        <v>1</v>
      </c>
      <c r="U3368" s="1">
        <v>0</v>
      </c>
      <c r="V3368" s="1">
        <v>0</v>
      </c>
    </row>
    <row r="3369" spans="1:24" x14ac:dyDescent="0.35">
      <c r="A3369" s="1">
        <v>470282</v>
      </c>
      <c r="B3369" s="1" t="s">
        <v>2360</v>
      </c>
      <c r="C3369" s="1">
        <v>107656303</v>
      </c>
      <c r="D3369" s="1">
        <v>282</v>
      </c>
      <c r="E3369" s="1" t="s">
        <v>2531</v>
      </c>
      <c r="F3369" s="1" t="s">
        <v>304</v>
      </c>
      <c r="G3369" s="1" t="s">
        <v>576</v>
      </c>
      <c r="H3369" s="1" t="s">
        <v>916</v>
      </c>
      <c r="S3369" s="1">
        <v>47</v>
      </c>
      <c r="T3369" s="1">
        <v>1</v>
      </c>
      <c r="U3369" s="1">
        <v>0</v>
      </c>
      <c r="V3369" s="1">
        <v>0</v>
      </c>
    </row>
    <row r="3370" spans="1:24" x14ac:dyDescent="0.35">
      <c r="A3370" s="1">
        <v>480282</v>
      </c>
      <c r="B3370" s="1" t="s">
        <v>2361</v>
      </c>
      <c r="C3370" s="1">
        <v>107656303</v>
      </c>
      <c r="D3370" s="1">
        <v>282</v>
      </c>
      <c r="E3370" s="1" t="s">
        <v>2531</v>
      </c>
      <c r="F3370" s="1" t="s">
        <v>304</v>
      </c>
      <c r="G3370" s="1" t="s">
        <v>576</v>
      </c>
      <c r="H3370" s="1" t="s">
        <v>916</v>
      </c>
      <c r="S3370" s="1">
        <v>48</v>
      </c>
      <c r="T3370" s="1">
        <v>1</v>
      </c>
      <c r="U3370" s="1">
        <v>0</v>
      </c>
      <c r="V3370" s="1">
        <v>0</v>
      </c>
    </row>
    <row r="3371" spans="1:24" x14ac:dyDescent="0.35">
      <c r="A3371" s="1">
        <v>250559</v>
      </c>
      <c r="B3371" s="1" t="s">
        <v>2364</v>
      </c>
      <c r="C3371" s="1">
        <v>107656407</v>
      </c>
      <c r="D3371" s="1">
        <v>559</v>
      </c>
      <c r="E3371" s="1" t="s">
        <v>48</v>
      </c>
      <c r="F3371" s="1" t="s">
        <v>48</v>
      </c>
      <c r="G3371" s="1" t="s">
        <v>48</v>
      </c>
      <c r="H3371" s="1" t="s">
        <v>48</v>
      </c>
      <c r="S3371" s="1">
        <v>25</v>
      </c>
      <c r="T3371" s="1">
        <v>2</v>
      </c>
      <c r="U3371" s="1">
        <v>0</v>
      </c>
      <c r="V3371" s="1">
        <v>0</v>
      </c>
    </row>
    <row r="3372" spans="1:24" x14ac:dyDescent="0.35">
      <c r="A3372" s="1">
        <v>260559</v>
      </c>
      <c r="B3372" s="1" t="s">
        <v>2365</v>
      </c>
      <c r="C3372" s="1">
        <v>107656407</v>
      </c>
      <c r="D3372" s="1">
        <v>559</v>
      </c>
      <c r="E3372" s="1" t="s">
        <v>48</v>
      </c>
      <c r="F3372" s="1" t="s">
        <v>48</v>
      </c>
      <c r="G3372" s="1" t="s">
        <v>48</v>
      </c>
      <c r="H3372" s="1" t="s">
        <v>48</v>
      </c>
      <c r="S3372" s="1">
        <v>26</v>
      </c>
      <c r="T3372" s="1">
        <v>2</v>
      </c>
      <c r="U3372" s="1">
        <v>0</v>
      </c>
      <c r="V3372" s="1">
        <v>0</v>
      </c>
    </row>
    <row r="3373" spans="1:24" x14ac:dyDescent="0.35">
      <c r="A3373" s="1">
        <v>270559</v>
      </c>
      <c r="B3373" s="1" t="s">
        <v>2366</v>
      </c>
      <c r="C3373" s="1">
        <v>107656407</v>
      </c>
      <c r="D3373" s="1">
        <v>559</v>
      </c>
      <c r="E3373" s="1" t="s">
        <v>48</v>
      </c>
      <c r="F3373" s="1" t="s">
        <v>48</v>
      </c>
      <c r="G3373" s="1" t="s">
        <v>48</v>
      </c>
      <c r="H3373" s="1" t="s">
        <v>48</v>
      </c>
      <c r="S3373" s="1">
        <v>27</v>
      </c>
      <c r="T3373" s="1">
        <v>2</v>
      </c>
      <c r="U3373" s="1">
        <v>0</v>
      </c>
      <c r="V3373" s="1">
        <v>0</v>
      </c>
    </row>
    <row r="3374" spans="1:24" x14ac:dyDescent="0.35">
      <c r="A3374" s="1">
        <v>280559</v>
      </c>
      <c r="B3374" s="1" t="s">
        <v>2367</v>
      </c>
      <c r="C3374" s="1">
        <v>107656407</v>
      </c>
      <c r="D3374" s="1">
        <v>559</v>
      </c>
      <c r="E3374" s="1" t="s">
        <v>48</v>
      </c>
      <c r="F3374" s="1" t="s">
        <v>48</v>
      </c>
      <c r="G3374" s="1" t="s">
        <v>48</v>
      </c>
      <c r="H3374" s="1" t="s">
        <v>48</v>
      </c>
      <c r="S3374" s="1">
        <v>28</v>
      </c>
      <c r="T3374" s="1">
        <v>2</v>
      </c>
      <c r="U3374" s="1">
        <v>0</v>
      </c>
      <c r="V3374" s="1">
        <v>0</v>
      </c>
    </row>
    <row r="3375" spans="1:24" x14ac:dyDescent="0.35">
      <c r="A3375" s="1">
        <v>290559</v>
      </c>
      <c r="B3375" s="1" t="s">
        <v>2341</v>
      </c>
      <c r="C3375" s="1">
        <v>107656407</v>
      </c>
      <c r="D3375" s="1">
        <v>559</v>
      </c>
      <c r="E3375" s="1" t="s">
        <v>2532</v>
      </c>
      <c r="F3375" s="1" t="s">
        <v>304</v>
      </c>
      <c r="G3375" s="1" t="s">
        <v>576</v>
      </c>
      <c r="H3375" s="1" t="s">
        <v>2369</v>
      </c>
      <c r="J3375" s="1">
        <v>307727.83</v>
      </c>
      <c r="S3375" s="1">
        <v>29</v>
      </c>
      <c r="T3375" s="1">
        <v>2</v>
      </c>
      <c r="U3375" s="1">
        <v>307727.84375</v>
      </c>
      <c r="V3375" s="1">
        <v>0</v>
      </c>
    </row>
    <row r="3376" spans="1:24" x14ac:dyDescent="0.35">
      <c r="A3376" s="1">
        <v>300559</v>
      </c>
      <c r="B3376" s="1" t="s">
        <v>2343</v>
      </c>
      <c r="C3376" s="1">
        <v>107656407</v>
      </c>
      <c r="D3376" s="1">
        <v>559</v>
      </c>
      <c r="E3376" s="1" t="s">
        <v>2532</v>
      </c>
      <c r="F3376" s="1" t="s">
        <v>304</v>
      </c>
      <c r="G3376" s="1" t="s">
        <v>576</v>
      </c>
      <c r="H3376" s="1" t="s">
        <v>2369</v>
      </c>
      <c r="J3376" s="1">
        <v>293985.49</v>
      </c>
      <c r="R3376" s="1">
        <v>-1.3742339797317982E-2</v>
      </c>
      <c r="S3376" s="1">
        <v>30</v>
      </c>
      <c r="T3376" s="1">
        <v>2</v>
      </c>
      <c r="U3376" s="1">
        <v>293985.5</v>
      </c>
      <c r="V3376" s="1">
        <v>-1.3742339797317982E-2</v>
      </c>
      <c r="W3376" s="1">
        <v>-4.4657459259033203</v>
      </c>
      <c r="X3376" s="1">
        <v>-4.4657459259033203</v>
      </c>
    </row>
    <row r="3377" spans="1:24" x14ac:dyDescent="0.35">
      <c r="A3377" s="1">
        <v>310559</v>
      </c>
      <c r="B3377" s="1" t="s">
        <v>2344</v>
      </c>
      <c r="C3377" s="1">
        <v>107656407</v>
      </c>
      <c r="D3377" s="1">
        <v>559</v>
      </c>
      <c r="E3377" s="1" t="s">
        <v>2532</v>
      </c>
      <c r="F3377" s="1" t="s">
        <v>304</v>
      </c>
      <c r="G3377" s="1" t="s">
        <v>576</v>
      </c>
      <c r="H3377" s="1" t="s">
        <v>2369</v>
      </c>
      <c r="J3377" s="1">
        <v>357873.48</v>
      </c>
      <c r="R3377" s="1">
        <v>6.3887991011142731E-2</v>
      </c>
      <c r="S3377" s="1">
        <v>31</v>
      </c>
      <c r="T3377" s="1">
        <v>2</v>
      </c>
      <c r="U3377" s="1">
        <v>357873.46875</v>
      </c>
      <c r="V3377" s="1">
        <v>6.3887991011142731E-2</v>
      </c>
      <c r="W3377" s="1">
        <v>21.731674194335938</v>
      </c>
      <c r="X3377" s="1">
        <v>21.731674194335938</v>
      </c>
    </row>
    <row r="3378" spans="1:24" x14ac:dyDescent="0.35">
      <c r="A3378" s="1">
        <v>320559</v>
      </c>
      <c r="B3378" s="1" t="s">
        <v>2345</v>
      </c>
      <c r="C3378" s="1">
        <v>107656407</v>
      </c>
      <c r="D3378" s="1">
        <v>559</v>
      </c>
      <c r="E3378" s="1" t="s">
        <v>2532</v>
      </c>
      <c r="F3378" s="1" t="s">
        <v>304</v>
      </c>
      <c r="G3378" s="1" t="s">
        <v>576</v>
      </c>
      <c r="H3378" s="1" t="s">
        <v>2369</v>
      </c>
      <c r="J3378" s="1">
        <v>437762.79</v>
      </c>
      <c r="R3378" s="1">
        <v>7.9889312386512756E-2</v>
      </c>
      <c r="S3378" s="1">
        <v>32</v>
      </c>
      <c r="T3378" s="1">
        <v>2</v>
      </c>
      <c r="U3378" s="1">
        <v>437762.78125</v>
      </c>
      <c r="V3378" s="1">
        <v>7.9889312386512756E-2</v>
      </c>
      <c r="W3378" s="1">
        <v>22.323339462280273</v>
      </c>
      <c r="X3378" s="1">
        <v>22.323339462280273</v>
      </c>
    </row>
    <row r="3379" spans="1:24" x14ac:dyDescent="0.35">
      <c r="A3379" s="1">
        <v>330559</v>
      </c>
      <c r="B3379" s="1" t="s">
        <v>2346</v>
      </c>
      <c r="C3379" s="1">
        <v>107656407</v>
      </c>
      <c r="D3379" s="1">
        <v>559</v>
      </c>
      <c r="E3379" s="1" t="s">
        <v>2532</v>
      </c>
      <c r="F3379" s="1" t="s">
        <v>304</v>
      </c>
      <c r="G3379" s="1" t="s">
        <v>576</v>
      </c>
      <c r="H3379" s="1" t="s">
        <v>2369</v>
      </c>
      <c r="J3379" s="1">
        <v>459086.55</v>
      </c>
      <c r="R3379" s="1">
        <v>2.1323759108781815E-2</v>
      </c>
      <c r="S3379" s="1">
        <v>33</v>
      </c>
      <c r="T3379" s="1">
        <v>2</v>
      </c>
      <c r="U3379" s="1">
        <v>459086.5625</v>
      </c>
      <c r="V3379" s="1">
        <v>2.1323759108781815E-2</v>
      </c>
      <c r="W3379" s="1">
        <v>4.8710813522338867</v>
      </c>
      <c r="X3379" s="1">
        <v>4.8710813522338867</v>
      </c>
    </row>
    <row r="3380" spans="1:24" x14ac:dyDescent="0.35">
      <c r="A3380" s="1">
        <v>340559</v>
      </c>
      <c r="B3380" s="1" t="s">
        <v>2347</v>
      </c>
      <c r="C3380" s="1">
        <v>107656407</v>
      </c>
      <c r="D3380" s="1">
        <v>559</v>
      </c>
      <c r="E3380" s="1" t="s">
        <v>2532</v>
      </c>
      <c r="F3380" s="1" t="s">
        <v>304</v>
      </c>
      <c r="G3380" s="1" t="s">
        <v>576</v>
      </c>
      <c r="H3380" s="1" t="s">
        <v>2369</v>
      </c>
      <c r="J3380" s="1">
        <v>502018.41</v>
      </c>
      <c r="R3380" s="1">
        <v>4.2931858450174332E-2</v>
      </c>
      <c r="S3380" s="1">
        <v>34</v>
      </c>
      <c r="T3380" s="1">
        <v>2</v>
      </c>
      <c r="U3380" s="1">
        <v>502018.40625</v>
      </c>
      <c r="V3380" s="1">
        <v>4.2931858450174332E-2</v>
      </c>
      <c r="W3380" s="1">
        <v>9.3515796661376953</v>
      </c>
      <c r="X3380" s="1">
        <v>9.3515796661376953</v>
      </c>
    </row>
    <row r="3381" spans="1:24" x14ac:dyDescent="0.35">
      <c r="A3381" s="1">
        <v>350559</v>
      </c>
      <c r="B3381" s="1" t="s">
        <v>2348</v>
      </c>
      <c r="C3381" s="1">
        <v>107656407</v>
      </c>
      <c r="D3381" s="1">
        <v>559</v>
      </c>
      <c r="E3381" s="1" t="s">
        <v>2532</v>
      </c>
      <c r="F3381" s="1" t="s">
        <v>304</v>
      </c>
      <c r="G3381" s="1" t="s">
        <v>576</v>
      </c>
      <c r="H3381" s="1" t="s">
        <v>2369</v>
      </c>
      <c r="J3381" s="1">
        <v>487698.31</v>
      </c>
      <c r="R3381" s="1">
        <v>-1.4320099726319313E-2</v>
      </c>
      <c r="S3381" s="1">
        <v>35</v>
      </c>
      <c r="T3381" s="1">
        <v>2</v>
      </c>
      <c r="U3381" s="1">
        <v>487698.3125</v>
      </c>
      <c r="V3381" s="1">
        <v>-1.4320099726319313E-2</v>
      </c>
      <c r="W3381" s="1">
        <v>-2.852503776550293</v>
      </c>
      <c r="X3381" s="1">
        <v>-2.852503776550293</v>
      </c>
    </row>
    <row r="3382" spans="1:24" x14ac:dyDescent="0.35">
      <c r="A3382" s="1">
        <v>360559</v>
      </c>
      <c r="B3382" s="1" t="s">
        <v>2349</v>
      </c>
      <c r="C3382" s="1">
        <v>107656407</v>
      </c>
      <c r="D3382" s="1">
        <v>559</v>
      </c>
      <c r="E3382" s="1" t="s">
        <v>2532</v>
      </c>
      <c r="F3382" s="1" t="s">
        <v>304</v>
      </c>
      <c r="G3382" s="1" t="s">
        <v>576</v>
      </c>
      <c r="H3382" s="1" t="s">
        <v>2369</v>
      </c>
      <c r="J3382" s="1">
        <v>557526.17000000004</v>
      </c>
      <c r="R3382" s="1">
        <v>6.9827862083911896E-2</v>
      </c>
      <c r="S3382" s="1">
        <v>36</v>
      </c>
      <c r="T3382" s="1">
        <v>2</v>
      </c>
      <c r="U3382" s="1">
        <v>557526.1875</v>
      </c>
      <c r="V3382" s="1">
        <v>6.9827862083911896E-2</v>
      </c>
      <c r="W3382" s="1">
        <v>14.317842483520508</v>
      </c>
      <c r="X3382" s="1">
        <v>14.317842483520508</v>
      </c>
    </row>
    <row r="3383" spans="1:24" x14ac:dyDescent="0.35">
      <c r="A3383" s="1">
        <v>370559</v>
      </c>
      <c r="B3383" s="1" t="s">
        <v>2350</v>
      </c>
      <c r="C3383" s="1">
        <v>107656407</v>
      </c>
      <c r="D3383" s="1">
        <v>559</v>
      </c>
      <c r="E3383" s="1" t="s">
        <v>2532</v>
      </c>
      <c r="F3383" s="1" t="s">
        <v>304</v>
      </c>
      <c r="G3383" s="1" t="s">
        <v>576</v>
      </c>
      <c r="H3383" s="1" t="s">
        <v>2369</v>
      </c>
      <c r="J3383" s="1">
        <v>860204.16</v>
      </c>
      <c r="R3383" s="1">
        <v>0.30267798900604248</v>
      </c>
      <c r="S3383" s="1">
        <v>37</v>
      </c>
      <c r="T3383" s="1">
        <v>2</v>
      </c>
      <c r="U3383" s="1">
        <v>860204.1875</v>
      </c>
      <c r="V3383" s="1">
        <v>0.30267798900604248</v>
      </c>
      <c r="W3383" s="1">
        <v>54.289466857910156</v>
      </c>
      <c r="X3383" s="1">
        <v>54.289466857910156</v>
      </c>
    </row>
    <row r="3384" spans="1:24" x14ac:dyDescent="0.35">
      <c r="A3384" s="1">
        <v>380559</v>
      </c>
      <c r="B3384" s="1" t="s">
        <v>2351</v>
      </c>
      <c r="C3384" s="1">
        <v>107656407</v>
      </c>
      <c r="D3384" s="1">
        <v>559</v>
      </c>
      <c r="E3384" s="1" t="s">
        <v>2532</v>
      </c>
      <c r="F3384" s="1" t="s">
        <v>304</v>
      </c>
      <c r="G3384" s="1" t="s">
        <v>576</v>
      </c>
      <c r="H3384" s="1" t="s">
        <v>2369</v>
      </c>
      <c r="J3384" s="1">
        <v>861716</v>
      </c>
      <c r="R3384" s="1">
        <v>1.5118400333449244E-3</v>
      </c>
      <c r="S3384" s="1">
        <v>38</v>
      </c>
      <c r="T3384" s="1">
        <v>2</v>
      </c>
      <c r="U3384" s="1">
        <v>861716</v>
      </c>
      <c r="V3384" s="1">
        <v>1.5118400333449244E-3</v>
      </c>
      <c r="W3384" s="1">
        <v>0.17575041949748993</v>
      </c>
      <c r="X3384" s="1">
        <v>0.17575041949748993</v>
      </c>
    </row>
    <row r="3385" spans="1:24" x14ac:dyDescent="0.35">
      <c r="A3385" s="1">
        <v>390559</v>
      </c>
      <c r="B3385" s="1" t="s">
        <v>2352</v>
      </c>
      <c r="C3385" s="1">
        <v>107656407</v>
      </c>
      <c r="D3385" s="1">
        <v>559</v>
      </c>
      <c r="E3385" s="1" t="s">
        <v>2532</v>
      </c>
      <c r="F3385" s="1" t="s">
        <v>304</v>
      </c>
      <c r="G3385" s="1" t="s">
        <v>576</v>
      </c>
      <c r="H3385" s="1" t="s">
        <v>2369</v>
      </c>
      <c r="J3385" s="1">
        <v>1010305</v>
      </c>
      <c r="R3385" s="1">
        <v>0.14858900010585785</v>
      </c>
      <c r="S3385" s="1">
        <v>39</v>
      </c>
      <c r="T3385" s="1">
        <v>2</v>
      </c>
      <c r="U3385" s="1">
        <v>1010305</v>
      </c>
      <c r="V3385" s="1">
        <v>0.14858900010585785</v>
      </c>
      <c r="W3385" s="1">
        <v>17.243383407592773</v>
      </c>
      <c r="X3385" s="1">
        <v>17.243383407592773</v>
      </c>
    </row>
    <row r="3386" spans="1:24" x14ac:dyDescent="0.35">
      <c r="A3386" s="1">
        <v>400559</v>
      </c>
      <c r="B3386" s="1" t="s">
        <v>2353</v>
      </c>
      <c r="C3386" s="1">
        <v>107656407</v>
      </c>
      <c r="D3386" s="1">
        <v>559</v>
      </c>
      <c r="E3386" s="1" t="s">
        <v>48</v>
      </c>
      <c r="F3386" s="1" t="s">
        <v>48</v>
      </c>
      <c r="G3386" s="1" t="s">
        <v>48</v>
      </c>
      <c r="H3386" s="1" t="s">
        <v>48</v>
      </c>
      <c r="S3386" s="1">
        <v>40</v>
      </c>
      <c r="T3386" s="1">
        <v>2</v>
      </c>
      <c r="U3386" s="1">
        <v>0</v>
      </c>
      <c r="V3386" s="1">
        <v>0</v>
      </c>
      <c r="W3386" s="1">
        <v>-100</v>
      </c>
      <c r="X3386" s="1">
        <v>-100</v>
      </c>
    </row>
    <row r="3387" spans="1:24" x14ac:dyDescent="0.35">
      <c r="A3387" s="1">
        <v>410559</v>
      </c>
      <c r="B3387" s="1" t="s">
        <v>2354</v>
      </c>
      <c r="C3387" s="1">
        <v>107656407</v>
      </c>
      <c r="D3387" s="1">
        <v>559</v>
      </c>
      <c r="E3387" s="1" t="s">
        <v>48</v>
      </c>
      <c r="F3387" s="1" t="s">
        <v>48</v>
      </c>
      <c r="G3387" s="1" t="s">
        <v>48</v>
      </c>
      <c r="H3387" s="1" t="s">
        <v>48</v>
      </c>
      <c r="S3387" s="1">
        <v>41</v>
      </c>
      <c r="T3387" s="1">
        <v>2</v>
      </c>
      <c r="U3387" s="1">
        <v>0</v>
      </c>
      <c r="V3387" s="1">
        <v>0</v>
      </c>
    </row>
    <row r="3388" spans="1:24" x14ac:dyDescent="0.35">
      <c r="A3388" s="1">
        <v>420559</v>
      </c>
      <c r="B3388" s="1" t="s">
        <v>2355</v>
      </c>
      <c r="C3388" s="1">
        <v>107656407</v>
      </c>
      <c r="D3388" s="1">
        <v>559</v>
      </c>
      <c r="E3388" s="1" t="s">
        <v>48</v>
      </c>
      <c r="F3388" s="1" t="s">
        <v>48</v>
      </c>
      <c r="G3388" s="1" t="s">
        <v>48</v>
      </c>
      <c r="H3388" s="1" t="s">
        <v>48</v>
      </c>
      <c r="S3388" s="1">
        <v>42</v>
      </c>
      <c r="T3388" s="1">
        <v>2</v>
      </c>
      <c r="U3388" s="1">
        <v>0</v>
      </c>
      <c r="V3388" s="1">
        <v>0</v>
      </c>
    </row>
    <row r="3389" spans="1:24" x14ac:dyDescent="0.35">
      <c r="A3389" s="1">
        <v>430559</v>
      </c>
      <c r="B3389" s="1" t="s">
        <v>2356</v>
      </c>
      <c r="C3389" s="1">
        <v>107656407</v>
      </c>
      <c r="D3389" s="1">
        <v>559</v>
      </c>
      <c r="E3389" s="1" t="s">
        <v>48</v>
      </c>
      <c r="F3389" s="1" t="s">
        <v>48</v>
      </c>
      <c r="G3389" s="1" t="s">
        <v>48</v>
      </c>
      <c r="H3389" s="1" t="s">
        <v>48</v>
      </c>
      <c r="S3389" s="1">
        <v>43</v>
      </c>
      <c r="T3389" s="1">
        <v>2</v>
      </c>
      <c r="U3389" s="1">
        <v>0</v>
      </c>
      <c r="V3389" s="1">
        <v>0</v>
      </c>
    </row>
    <row r="3390" spans="1:24" x14ac:dyDescent="0.35">
      <c r="A3390" s="1">
        <v>440559</v>
      </c>
      <c r="B3390" s="1" t="s">
        <v>2357</v>
      </c>
      <c r="C3390" s="1">
        <v>107656407</v>
      </c>
      <c r="D3390" s="1">
        <v>559</v>
      </c>
      <c r="E3390" s="1" t="s">
        <v>48</v>
      </c>
      <c r="F3390" s="1" t="s">
        <v>48</v>
      </c>
      <c r="G3390" s="1" t="s">
        <v>48</v>
      </c>
      <c r="H3390" s="1" t="s">
        <v>48</v>
      </c>
      <c r="S3390" s="1">
        <v>44</v>
      </c>
      <c r="T3390" s="1">
        <v>2</v>
      </c>
      <c r="U3390" s="1">
        <v>0</v>
      </c>
      <c r="V3390" s="1">
        <v>0</v>
      </c>
    </row>
    <row r="3391" spans="1:24" x14ac:dyDescent="0.35">
      <c r="A3391" s="1">
        <v>450559</v>
      </c>
      <c r="B3391" s="1" t="s">
        <v>2358</v>
      </c>
      <c r="C3391" s="1">
        <v>107656407</v>
      </c>
      <c r="D3391" s="1">
        <v>559</v>
      </c>
      <c r="E3391" s="1" t="s">
        <v>48</v>
      </c>
      <c r="F3391" s="1" t="s">
        <v>48</v>
      </c>
      <c r="G3391" s="1" t="s">
        <v>48</v>
      </c>
      <c r="H3391" s="1" t="s">
        <v>48</v>
      </c>
      <c r="S3391" s="1">
        <v>45</v>
      </c>
      <c r="T3391" s="1">
        <v>2</v>
      </c>
      <c r="U3391" s="1">
        <v>0</v>
      </c>
      <c r="V3391" s="1">
        <v>0</v>
      </c>
    </row>
    <row r="3392" spans="1:24" x14ac:dyDescent="0.35">
      <c r="A3392" s="1">
        <v>460559</v>
      </c>
      <c r="B3392" s="1" t="s">
        <v>2359</v>
      </c>
      <c r="C3392" s="1">
        <v>107656407</v>
      </c>
      <c r="D3392" s="1">
        <v>559</v>
      </c>
      <c r="E3392" s="1" t="s">
        <v>48</v>
      </c>
      <c r="F3392" s="1" t="s">
        <v>48</v>
      </c>
      <c r="G3392" s="1" t="s">
        <v>48</v>
      </c>
      <c r="H3392" s="1" t="s">
        <v>48</v>
      </c>
      <c r="S3392" s="1">
        <v>46</v>
      </c>
      <c r="T3392" s="1">
        <v>2</v>
      </c>
      <c r="U3392" s="1">
        <v>0</v>
      </c>
      <c r="V3392" s="1">
        <v>0</v>
      </c>
    </row>
    <row r="3393" spans="1:24" x14ac:dyDescent="0.35">
      <c r="A3393" s="1">
        <v>470559</v>
      </c>
      <c r="B3393" s="1" t="s">
        <v>2360</v>
      </c>
      <c r="C3393" s="1">
        <v>107656407</v>
      </c>
      <c r="D3393" s="1">
        <v>559</v>
      </c>
      <c r="E3393" s="1" t="s">
        <v>48</v>
      </c>
      <c r="F3393" s="1" t="s">
        <v>48</v>
      </c>
      <c r="G3393" s="1" t="s">
        <v>48</v>
      </c>
      <c r="H3393" s="1" t="s">
        <v>48</v>
      </c>
      <c r="S3393" s="1">
        <v>47</v>
      </c>
      <c r="T3393" s="1">
        <v>2</v>
      </c>
      <c r="U3393" s="1">
        <v>0</v>
      </c>
      <c r="V3393" s="1">
        <v>0</v>
      </c>
    </row>
    <row r="3394" spans="1:24" x14ac:dyDescent="0.35">
      <c r="A3394" s="1">
        <v>290307</v>
      </c>
      <c r="B3394" s="1" t="s">
        <v>2341</v>
      </c>
      <c r="C3394" s="1">
        <v>107656502</v>
      </c>
      <c r="D3394" s="1">
        <v>307</v>
      </c>
      <c r="E3394" s="1" t="s">
        <v>2533</v>
      </c>
      <c r="F3394" s="1" t="s">
        <v>304</v>
      </c>
      <c r="G3394" s="1" t="s">
        <v>576</v>
      </c>
      <c r="H3394" s="1" t="s">
        <v>916</v>
      </c>
      <c r="I3394" s="1">
        <v>2606725.7400000002</v>
      </c>
      <c r="K3394" s="1">
        <v>671460</v>
      </c>
      <c r="L3394" s="1">
        <v>15544332</v>
      </c>
      <c r="S3394" s="1">
        <v>29</v>
      </c>
      <c r="T3394" s="1">
        <v>1</v>
      </c>
      <c r="U3394" s="1">
        <v>18822518</v>
      </c>
      <c r="V3394" s="1">
        <v>0</v>
      </c>
    </row>
    <row r="3395" spans="1:24" x14ac:dyDescent="0.35">
      <c r="A3395" s="1">
        <v>300307</v>
      </c>
      <c r="B3395" s="1" t="s">
        <v>2343</v>
      </c>
      <c r="C3395" s="1">
        <v>107656502</v>
      </c>
      <c r="D3395" s="1">
        <v>307</v>
      </c>
      <c r="E3395" s="1" t="s">
        <v>2533</v>
      </c>
      <c r="F3395" s="1" t="s">
        <v>304</v>
      </c>
      <c r="G3395" s="1" t="s">
        <v>576</v>
      </c>
      <c r="H3395" s="1" t="s">
        <v>916</v>
      </c>
      <c r="I3395" s="1">
        <v>2631536.7599999998</v>
      </c>
      <c r="K3395" s="1">
        <v>671460</v>
      </c>
      <c r="L3395" s="1">
        <v>15780170</v>
      </c>
      <c r="M3395" s="1">
        <v>0.23583799600601196</v>
      </c>
      <c r="N3395" s="1">
        <v>1.5171960592269897</v>
      </c>
      <c r="O3395" s="1">
        <v>2.4811020120978355E-2</v>
      </c>
      <c r="P3395" s="1">
        <v>0.95180785655975342</v>
      </c>
      <c r="Q3395" s="1">
        <v>0</v>
      </c>
      <c r="S3395" s="1">
        <v>30</v>
      </c>
      <c r="T3395" s="1">
        <v>1</v>
      </c>
      <c r="U3395" s="1">
        <v>19083166</v>
      </c>
      <c r="V3395" s="1">
        <v>0.26064902544021606</v>
      </c>
      <c r="W3395" s="1">
        <v>1.3847669363021851</v>
      </c>
      <c r="X3395" s="1">
        <v>1.3847669363021851</v>
      </c>
    </row>
    <row r="3396" spans="1:24" x14ac:dyDescent="0.35">
      <c r="A3396" s="1">
        <v>310307</v>
      </c>
      <c r="B3396" s="1" t="s">
        <v>2344</v>
      </c>
      <c r="C3396" s="1">
        <v>107656502</v>
      </c>
      <c r="D3396" s="1">
        <v>307</v>
      </c>
      <c r="E3396" s="1" t="s">
        <v>2533</v>
      </c>
      <c r="F3396" s="1" t="s">
        <v>304</v>
      </c>
      <c r="G3396" s="1" t="s">
        <v>576</v>
      </c>
      <c r="H3396" s="1" t="s">
        <v>916</v>
      </c>
      <c r="I3396" s="1">
        <v>2697389.4</v>
      </c>
      <c r="K3396" s="1">
        <v>671460</v>
      </c>
      <c r="L3396" s="1">
        <v>15874351</v>
      </c>
      <c r="M3396" s="1">
        <v>9.418100118637085E-2</v>
      </c>
      <c r="N3396" s="1">
        <v>0.59683132171630859</v>
      </c>
      <c r="O3396" s="1">
        <v>6.5852642059326172E-2</v>
      </c>
      <c r="P3396" s="1">
        <v>2.5024404525756836</v>
      </c>
      <c r="Q3396" s="1">
        <v>0</v>
      </c>
      <c r="S3396" s="1">
        <v>31</v>
      </c>
      <c r="T3396" s="1">
        <v>1</v>
      </c>
      <c r="U3396" s="1">
        <v>19243200</v>
      </c>
      <c r="V3396" s="1">
        <v>0.16003364324569702</v>
      </c>
      <c r="W3396" s="1">
        <v>0.83861345052719116</v>
      </c>
      <c r="X3396" s="1">
        <v>0.83861345052719116</v>
      </c>
    </row>
    <row r="3397" spans="1:24" x14ac:dyDescent="0.35">
      <c r="A3397" s="1">
        <v>320307</v>
      </c>
      <c r="B3397" s="1" t="s">
        <v>2345</v>
      </c>
      <c r="C3397" s="1">
        <v>107656502</v>
      </c>
      <c r="D3397" s="1">
        <v>307</v>
      </c>
      <c r="E3397" s="1" t="s">
        <v>2533</v>
      </c>
      <c r="F3397" s="1" t="s">
        <v>304</v>
      </c>
      <c r="G3397" s="1" t="s">
        <v>576</v>
      </c>
      <c r="H3397" s="1" t="s">
        <v>916</v>
      </c>
      <c r="I3397" s="1">
        <v>2736253.64</v>
      </c>
      <c r="K3397" s="1">
        <v>671460</v>
      </c>
      <c r="L3397" s="1">
        <v>16000330</v>
      </c>
      <c r="M3397" s="1">
        <v>0.12597900629043579</v>
      </c>
      <c r="N3397" s="1">
        <v>0.79360097646713257</v>
      </c>
      <c r="O3397" s="1">
        <v>3.8864240050315857E-2</v>
      </c>
      <c r="P3397" s="1">
        <v>1.4408093690872192</v>
      </c>
      <c r="Q3397" s="1">
        <v>0</v>
      </c>
      <c r="S3397" s="1">
        <v>32</v>
      </c>
      <c r="T3397" s="1">
        <v>1</v>
      </c>
      <c r="U3397" s="1">
        <v>19408044</v>
      </c>
      <c r="V3397" s="1">
        <v>0.16484324634075165</v>
      </c>
      <c r="W3397" s="1">
        <v>0.85663509368896484</v>
      </c>
      <c r="X3397" s="1">
        <v>0.85663509368896484</v>
      </c>
    </row>
    <row r="3398" spans="1:24" x14ac:dyDescent="0.35">
      <c r="A3398" s="1">
        <v>330307</v>
      </c>
      <c r="B3398" s="1" t="s">
        <v>2346</v>
      </c>
      <c r="C3398" s="1">
        <v>107656502</v>
      </c>
      <c r="D3398" s="1">
        <v>307</v>
      </c>
      <c r="E3398" s="1" t="s">
        <v>2533</v>
      </c>
      <c r="F3398" s="1" t="s">
        <v>304</v>
      </c>
      <c r="G3398" s="1" t="s">
        <v>576</v>
      </c>
      <c r="H3398" s="1" t="s">
        <v>916</v>
      </c>
      <c r="I3398" s="1">
        <v>2816564.78</v>
      </c>
      <c r="K3398" s="1">
        <v>671460</v>
      </c>
      <c r="L3398" s="1">
        <v>16186371</v>
      </c>
      <c r="M3398" s="1">
        <v>0.18604099750518799</v>
      </c>
      <c r="N3398" s="1">
        <v>1.1627322435379028</v>
      </c>
      <c r="O3398" s="1">
        <v>8.0311141908168793E-2</v>
      </c>
      <c r="P3398" s="1">
        <v>2.9350764751434326</v>
      </c>
      <c r="Q3398" s="1">
        <v>0</v>
      </c>
      <c r="S3398" s="1">
        <v>33</v>
      </c>
      <c r="T3398" s="1">
        <v>1</v>
      </c>
      <c r="U3398" s="1">
        <v>19674396</v>
      </c>
      <c r="V3398" s="1">
        <v>0.26635214686393738</v>
      </c>
      <c r="W3398" s="1">
        <v>1.3723794221878052</v>
      </c>
      <c r="X3398" s="1">
        <v>1.3723794221878052</v>
      </c>
    </row>
    <row r="3399" spans="1:24" x14ac:dyDescent="0.35">
      <c r="A3399" s="1">
        <v>340307</v>
      </c>
      <c r="B3399" s="1" t="s">
        <v>2347</v>
      </c>
      <c r="C3399" s="1">
        <v>107656502</v>
      </c>
      <c r="D3399" s="1">
        <v>307</v>
      </c>
      <c r="E3399" s="1" t="s">
        <v>2533</v>
      </c>
      <c r="F3399" s="1" t="s">
        <v>304</v>
      </c>
      <c r="G3399" s="1" t="s">
        <v>576</v>
      </c>
      <c r="H3399" s="1" t="s">
        <v>916</v>
      </c>
      <c r="I3399" s="1">
        <v>2816481.97</v>
      </c>
      <c r="K3399" s="1">
        <v>671460</v>
      </c>
      <c r="L3399" s="1">
        <v>16186363</v>
      </c>
      <c r="M3399" s="1">
        <v>-7.9999999798019417E-6</v>
      </c>
      <c r="N3399" s="1">
        <v>-4.9424295866629109E-5</v>
      </c>
      <c r="O3399" s="1">
        <v>-8.2810001913458109E-5</v>
      </c>
      <c r="P3399" s="1">
        <v>-2.940106438472867E-3</v>
      </c>
      <c r="Q3399" s="1">
        <v>0</v>
      </c>
      <c r="S3399" s="1">
        <v>34</v>
      </c>
      <c r="T3399" s="1">
        <v>1</v>
      </c>
      <c r="U3399" s="1">
        <v>19674304</v>
      </c>
      <c r="V3399" s="1">
        <v>-9.0810004621744156E-5</v>
      </c>
      <c r="W3399" s="1">
        <v>-4.6761284465901554E-4</v>
      </c>
      <c r="X3399" s="1">
        <v>-4.6761284465901554E-4</v>
      </c>
    </row>
    <row r="3400" spans="1:24" x14ac:dyDescent="0.35">
      <c r="A3400" s="1">
        <v>350307</v>
      </c>
      <c r="B3400" s="1" t="s">
        <v>2348</v>
      </c>
      <c r="C3400" s="1">
        <v>107656502</v>
      </c>
      <c r="D3400" s="1">
        <v>307</v>
      </c>
      <c r="E3400" s="1" t="s">
        <v>2533</v>
      </c>
      <c r="F3400" s="1" t="s">
        <v>304</v>
      </c>
      <c r="G3400" s="1" t="s">
        <v>576</v>
      </c>
      <c r="H3400" s="1" t="s">
        <v>916</v>
      </c>
      <c r="I3400" s="1">
        <v>2952084.06</v>
      </c>
      <c r="K3400" s="1">
        <v>671460</v>
      </c>
      <c r="L3400" s="1">
        <v>16556620</v>
      </c>
      <c r="M3400" s="1">
        <v>0.37025699019432068</v>
      </c>
      <c r="N3400" s="1">
        <v>2.2874627113342285</v>
      </c>
      <c r="O3400" s="1">
        <v>0.13560208678245544</v>
      </c>
      <c r="P3400" s="1">
        <v>4.8145909309387207</v>
      </c>
      <c r="Q3400" s="1">
        <v>0</v>
      </c>
      <c r="S3400" s="1">
        <v>35</v>
      </c>
      <c r="T3400" s="1">
        <v>1</v>
      </c>
      <c r="U3400" s="1">
        <v>20180164</v>
      </c>
      <c r="V3400" s="1">
        <v>0.50585907697677612</v>
      </c>
      <c r="W3400" s="1">
        <v>2.5711710453033447</v>
      </c>
      <c r="X3400" s="1">
        <v>2.5711710453033447</v>
      </c>
    </row>
    <row r="3401" spans="1:24" x14ac:dyDescent="0.35">
      <c r="A3401" s="1">
        <v>360307</v>
      </c>
      <c r="B3401" s="1" t="s">
        <v>2349</v>
      </c>
      <c r="C3401" s="1">
        <v>107656502</v>
      </c>
      <c r="D3401" s="1">
        <v>307</v>
      </c>
      <c r="E3401" s="1" t="s">
        <v>2533</v>
      </c>
      <c r="F3401" s="1" t="s">
        <v>304</v>
      </c>
      <c r="G3401" s="1" t="s">
        <v>576</v>
      </c>
      <c r="H3401" s="1" t="s">
        <v>916</v>
      </c>
      <c r="I3401" s="1">
        <v>3148521.43</v>
      </c>
      <c r="K3401" s="1">
        <v>671460</v>
      </c>
      <c r="L3401" s="1">
        <v>17488990</v>
      </c>
      <c r="M3401" s="1">
        <v>0.93237000703811646</v>
      </c>
      <c r="N3401" s="1">
        <v>5.6314029693603516</v>
      </c>
      <c r="O3401" s="1">
        <v>0.19643737375736237</v>
      </c>
      <c r="P3401" s="1">
        <v>6.6541929244995117</v>
      </c>
      <c r="Q3401" s="1">
        <v>0</v>
      </c>
      <c r="S3401" s="1">
        <v>36</v>
      </c>
      <c r="T3401" s="1">
        <v>1</v>
      </c>
      <c r="U3401" s="1">
        <v>21308972</v>
      </c>
      <c r="V3401" s="1">
        <v>1.1288074254989624</v>
      </c>
      <c r="W3401" s="1">
        <v>5.593651294708252</v>
      </c>
      <c r="X3401" s="1">
        <v>5.593651294708252</v>
      </c>
    </row>
    <row r="3402" spans="1:24" x14ac:dyDescent="0.35">
      <c r="A3402" s="1">
        <v>370307</v>
      </c>
      <c r="B3402" s="1" t="s">
        <v>2350</v>
      </c>
      <c r="C3402" s="1">
        <v>107656502</v>
      </c>
      <c r="D3402" s="1">
        <v>307</v>
      </c>
      <c r="E3402" s="1" t="s">
        <v>2533</v>
      </c>
      <c r="F3402" s="1" t="s">
        <v>304</v>
      </c>
      <c r="G3402" s="1" t="s">
        <v>576</v>
      </c>
      <c r="H3402" s="1" t="s">
        <v>916</v>
      </c>
      <c r="I3402" s="1">
        <v>3283402.67</v>
      </c>
      <c r="K3402" s="1">
        <v>671460</v>
      </c>
      <c r="L3402" s="1">
        <v>18227410</v>
      </c>
      <c r="M3402" s="1">
        <v>0.73842000961303711</v>
      </c>
      <c r="N3402" s="1">
        <v>4.2221994400024414</v>
      </c>
      <c r="O3402" s="1">
        <v>0.13488124310970306</v>
      </c>
      <c r="P3402" s="1">
        <v>4.2839550971984863</v>
      </c>
      <c r="Q3402" s="1">
        <v>0</v>
      </c>
      <c r="S3402" s="1">
        <v>37</v>
      </c>
      <c r="T3402" s="1">
        <v>1</v>
      </c>
      <c r="U3402" s="1">
        <v>22182272</v>
      </c>
      <c r="V3402" s="1">
        <v>0.87330126762390137</v>
      </c>
      <c r="W3402" s="1">
        <v>4.098273754119873</v>
      </c>
      <c r="X3402" s="1">
        <v>4.098273754119873</v>
      </c>
    </row>
    <row r="3403" spans="1:24" x14ac:dyDescent="0.35">
      <c r="A3403" s="1">
        <v>380307</v>
      </c>
      <c r="B3403" s="1" t="s">
        <v>2351</v>
      </c>
      <c r="C3403" s="1">
        <v>107656502</v>
      </c>
      <c r="D3403" s="1">
        <v>307</v>
      </c>
      <c r="E3403" s="1" t="s">
        <v>2533</v>
      </c>
      <c r="F3403" s="1" t="s">
        <v>304</v>
      </c>
      <c r="G3403" s="1" t="s">
        <v>576</v>
      </c>
      <c r="H3403" s="1" t="s">
        <v>916</v>
      </c>
      <c r="I3403" s="1">
        <v>3483972</v>
      </c>
      <c r="K3403" s="1">
        <v>2613658.5</v>
      </c>
      <c r="L3403" s="1">
        <v>18537696</v>
      </c>
      <c r="M3403" s="1">
        <v>0.31028598546981812</v>
      </c>
      <c r="N3403" s="1">
        <v>1.7023043632507324</v>
      </c>
      <c r="O3403" s="1">
        <v>0.20056933164596558</v>
      </c>
      <c r="P3403" s="1">
        <v>6.10858154296875</v>
      </c>
      <c r="Q3403" s="1">
        <v>1.9421985149383545</v>
      </c>
      <c r="S3403" s="1">
        <v>38</v>
      </c>
      <c r="T3403" s="1">
        <v>1</v>
      </c>
      <c r="U3403" s="1">
        <v>24635326</v>
      </c>
      <c r="V3403" s="1">
        <v>2.4530539512634277</v>
      </c>
      <c r="W3403" s="1">
        <v>11.058623313903809</v>
      </c>
      <c r="X3403" s="1">
        <v>11.058623313903809</v>
      </c>
    </row>
    <row r="3404" spans="1:24" x14ac:dyDescent="0.35">
      <c r="A3404" s="1">
        <v>390307</v>
      </c>
      <c r="B3404" s="1" t="s">
        <v>2352</v>
      </c>
      <c r="C3404" s="1">
        <v>107656502</v>
      </c>
      <c r="D3404" s="1">
        <v>307</v>
      </c>
      <c r="E3404" s="1" t="s">
        <v>2533</v>
      </c>
      <c r="F3404" s="1" t="s">
        <v>304</v>
      </c>
      <c r="G3404" s="1" t="s">
        <v>576</v>
      </c>
      <c r="H3404" s="1" t="s">
        <v>916</v>
      </c>
      <c r="I3404" s="1">
        <v>3542008</v>
      </c>
      <c r="K3404" s="1">
        <v>5002218.5</v>
      </c>
      <c r="L3404" s="1">
        <v>18651986</v>
      </c>
      <c r="M3404" s="1">
        <v>0.11428999900817871</v>
      </c>
      <c r="N3404" s="1">
        <v>0.61652755737304688</v>
      </c>
      <c r="O3404" s="1">
        <v>5.8035999536514282E-2</v>
      </c>
      <c r="P3404" s="1">
        <v>1.6657998561859131</v>
      </c>
      <c r="Q3404" s="1">
        <v>2.3885600566864014</v>
      </c>
      <c r="S3404" s="1">
        <v>39</v>
      </c>
      <c r="T3404" s="1">
        <v>1</v>
      </c>
      <c r="U3404" s="1">
        <v>27196212</v>
      </c>
      <c r="V3404" s="1">
        <v>2.5608861446380615</v>
      </c>
      <c r="W3404" s="1">
        <v>10.395177841186523</v>
      </c>
      <c r="X3404" s="1">
        <v>10.395177841186523</v>
      </c>
    </row>
    <row r="3405" spans="1:24" x14ac:dyDescent="0.35">
      <c r="A3405" s="1">
        <v>400307</v>
      </c>
      <c r="B3405" s="1" t="s">
        <v>2353</v>
      </c>
      <c r="C3405" s="1">
        <v>107656502</v>
      </c>
      <c r="D3405" s="1">
        <v>307</v>
      </c>
      <c r="E3405" s="1" t="s">
        <v>2533</v>
      </c>
      <c r="F3405" s="1" t="s">
        <v>304</v>
      </c>
      <c r="G3405" s="1" t="s">
        <v>576</v>
      </c>
      <c r="H3405" s="1" t="s">
        <v>916</v>
      </c>
      <c r="S3405" s="1">
        <v>40</v>
      </c>
      <c r="T3405" s="1">
        <v>1</v>
      </c>
      <c r="U3405" s="1">
        <v>0</v>
      </c>
      <c r="V3405" s="1">
        <v>0</v>
      </c>
      <c r="W3405" s="1">
        <v>-100</v>
      </c>
      <c r="X3405" s="1">
        <v>-100</v>
      </c>
    </row>
    <row r="3406" spans="1:24" x14ac:dyDescent="0.35">
      <c r="A3406" s="1">
        <v>410307</v>
      </c>
      <c r="B3406" s="1" t="s">
        <v>2354</v>
      </c>
      <c r="C3406" s="1">
        <v>107656502</v>
      </c>
      <c r="D3406" s="1">
        <v>307</v>
      </c>
      <c r="E3406" s="1" t="s">
        <v>2533</v>
      </c>
      <c r="F3406" s="1" t="s">
        <v>304</v>
      </c>
      <c r="G3406" s="1" t="s">
        <v>576</v>
      </c>
      <c r="H3406" s="1" t="s">
        <v>916</v>
      </c>
      <c r="S3406" s="1">
        <v>41</v>
      </c>
      <c r="T3406" s="1">
        <v>1</v>
      </c>
      <c r="U3406" s="1">
        <v>0</v>
      </c>
      <c r="V3406" s="1">
        <v>0</v>
      </c>
    </row>
    <row r="3407" spans="1:24" x14ac:dyDescent="0.35">
      <c r="A3407" s="1">
        <v>420307</v>
      </c>
      <c r="B3407" s="1" t="s">
        <v>2355</v>
      </c>
      <c r="C3407" s="1">
        <v>107656502</v>
      </c>
      <c r="D3407" s="1">
        <v>307</v>
      </c>
      <c r="E3407" s="1" t="s">
        <v>2533</v>
      </c>
      <c r="F3407" s="1" t="s">
        <v>304</v>
      </c>
      <c r="G3407" s="1" t="s">
        <v>576</v>
      </c>
      <c r="H3407" s="1" t="s">
        <v>916</v>
      </c>
      <c r="S3407" s="1">
        <v>42</v>
      </c>
      <c r="T3407" s="1">
        <v>1</v>
      </c>
      <c r="U3407" s="1">
        <v>0</v>
      </c>
      <c r="V3407" s="1">
        <v>0</v>
      </c>
    </row>
    <row r="3408" spans="1:24" x14ac:dyDescent="0.35">
      <c r="A3408" s="1">
        <v>430307</v>
      </c>
      <c r="B3408" s="1" t="s">
        <v>2356</v>
      </c>
      <c r="C3408" s="1">
        <v>107656502</v>
      </c>
      <c r="D3408" s="1">
        <v>307</v>
      </c>
      <c r="E3408" s="1" t="s">
        <v>2533</v>
      </c>
      <c r="F3408" s="1" t="s">
        <v>304</v>
      </c>
      <c r="G3408" s="1" t="s">
        <v>576</v>
      </c>
      <c r="H3408" s="1" t="s">
        <v>916</v>
      </c>
      <c r="S3408" s="1">
        <v>43</v>
      </c>
      <c r="T3408" s="1">
        <v>1</v>
      </c>
      <c r="U3408" s="1">
        <v>0</v>
      </c>
      <c r="V3408" s="1">
        <v>0</v>
      </c>
    </row>
    <row r="3409" spans="1:24" x14ac:dyDescent="0.35">
      <c r="A3409" s="1">
        <v>440307</v>
      </c>
      <c r="B3409" s="1" t="s">
        <v>2357</v>
      </c>
      <c r="C3409" s="1">
        <v>107656502</v>
      </c>
      <c r="D3409" s="1">
        <v>307</v>
      </c>
      <c r="E3409" s="1" t="s">
        <v>2533</v>
      </c>
      <c r="F3409" s="1" t="s">
        <v>304</v>
      </c>
      <c r="G3409" s="1" t="s">
        <v>576</v>
      </c>
      <c r="H3409" s="1" t="s">
        <v>916</v>
      </c>
      <c r="S3409" s="1">
        <v>44</v>
      </c>
      <c r="T3409" s="1">
        <v>1</v>
      </c>
      <c r="U3409" s="1">
        <v>0</v>
      </c>
      <c r="V3409" s="1">
        <v>0</v>
      </c>
    </row>
    <row r="3410" spans="1:24" x14ac:dyDescent="0.35">
      <c r="A3410" s="1">
        <v>450307</v>
      </c>
      <c r="B3410" s="1" t="s">
        <v>2358</v>
      </c>
      <c r="C3410" s="1">
        <v>107656502</v>
      </c>
      <c r="D3410" s="1">
        <v>307</v>
      </c>
      <c r="E3410" s="1" t="s">
        <v>2533</v>
      </c>
      <c r="F3410" s="1" t="s">
        <v>304</v>
      </c>
      <c r="G3410" s="1" t="s">
        <v>576</v>
      </c>
      <c r="H3410" s="1" t="s">
        <v>916</v>
      </c>
      <c r="S3410" s="1">
        <v>45</v>
      </c>
      <c r="T3410" s="1">
        <v>1</v>
      </c>
      <c r="U3410" s="1">
        <v>0</v>
      </c>
      <c r="V3410" s="1">
        <v>0</v>
      </c>
    </row>
    <row r="3411" spans="1:24" x14ac:dyDescent="0.35">
      <c r="A3411" s="1">
        <v>460307</v>
      </c>
      <c r="B3411" s="1" t="s">
        <v>2359</v>
      </c>
      <c r="C3411" s="1">
        <v>107656502</v>
      </c>
      <c r="D3411" s="1">
        <v>307</v>
      </c>
      <c r="E3411" s="1" t="s">
        <v>2533</v>
      </c>
      <c r="F3411" s="1" t="s">
        <v>304</v>
      </c>
      <c r="G3411" s="1" t="s">
        <v>576</v>
      </c>
      <c r="H3411" s="1" t="s">
        <v>916</v>
      </c>
      <c r="S3411" s="1">
        <v>46</v>
      </c>
      <c r="T3411" s="1">
        <v>1</v>
      </c>
      <c r="U3411" s="1">
        <v>0</v>
      </c>
      <c r="V3411" s="1">
        <v>0</v>
      </c>
    </row>
    <row r="3412" spans="1:24" x14ac:dyDescent="0.35">
      <c r="A3412" s="1">
        <v>470307</v>
      </c>
      <c r="B3412" s="1" t="s">
        <v>2360</v>
      </c>
      <c r="C3412" s="1">
        <v>107656502</v>
      </c>
      <c r="D3412" s="1">
        <v>307</v>
      </c>
      <c r="E3412" s="1" t="s">
        <v>2533</v>
      </c>
      <c r="F3412" s="1" t="s">
        <v>304</v>
      </c>
      <c r="G3412" s="1" t="s">
        <v>576</v>
      </c>
      <c r="H3412" s="1" t="s">
        <v>916</v>
      </c>
      <c r="S3412" s="1">
        <v>47</v>
      </c>
      <c r="T3412" s="1">
        <v>1</v>
      </c>
      <c r="U3412" s="1">
        <v>0</v>
      </c>
      <c r="V3412" s="1">
        <v>0</v>
      </c>
    </row>
    <row r="3413" spans="1:24" x14ac:dyDescent="0.35">
      <c r="A3413" s="1">
        <v>480307</v>
      </c>
      <c r="B3413" s="1" t="s">
        <v>2361</v>
      </c>
      <c r="C3413" s="1">
        <v>107656502</v>
      </c>
      <c r="D3413" s="1">
        <v>307</v>
      </c>
      <c r="E3413" s="1" t="s">
        <v>2533</v>
      </c>
      <c r="F3413" s="1" t="s">
        <v>304</v>
      </c>
      <c r="G3413" s="1" t="s">
        <v>576</v>
      </c>
      <c r="H3413" s="1" t="s">
        <v>916</v>
      </c>
      <c r="S3413" s="1">
        <v>48</v>
      </c>
      <c r="T3413" s="1">
        <v>1</v>
      </c>
      <c r="U3413" s="1">
        <v>0</v>
      </c>
      <c r="V3413" s="1">
        <v>0</v>
      </c>
    </row>
    <row r="3414" spans="1:24" x14ac:dyDescent="0.35">
      <c r="A3414" s="1">
        <v>290325</v>
      </c>
      <c r="B3414" s="1" t="s">
        <v>2341</v>
      </c>
      <c r="C3414" s="1">
        <v>107657103</v>
      </c>
      <c r="D3414" s="1">
        <v>325</v>
      </c>
      <c r="E3414" s="1" t="s">
        <v>2534</v>
      </c>
      <c r="F3414" s="1" t="s">
        <v>304</v>
      </c>
      <c r="G3414" s="1" t="s">
        <v>576</v>
      </c>
      <c r="H3414" s="1" t="s">
        <v>916</v>
      </c>
      <c r="I3414" s="1">
        <v>2409154.33</v>
      </c>
      <c r="K3414" s="1">
        <v>475288</v>
      </c>
      <c r="L3414" s="1">
        <v>13901391</v>
      </c>
      <c r="S3414" s="1">
        <v>29</v>
      </c>
      <c r="T3414" s="1">
        <v>1</v>
      </c>
      <c r="U3414" s="1">
        <v>16785834</v>
      </c>
      <c r="V3414" s="1">
        <v>0</v>
      </c>
    </row>
    <row r="3415" spans="1:24" x14ac:dyDescent="0.35">
      <c r="A3415" s="1">
        <v>300325</v>
      </c>
      <c r="B3415" s="1" t="s">
        <v>2343</v>
      </c>
      <c r="C3415" s="1">
        <v>107657103</v>
      </c>
      <c r="D3415" s="1">
        <v>325</v>
      </c>
      <c r="E3415" s="1" t="s">
        <v>2534</v>
      </c>
      <c r="F3415" s="1" t="s">
        <v>304</v>
      </c>
      <c r="G3415" s="1" t="s">
        <v>576</v>
      </c>
      <c r="H3415" s="1" t="s">
        <v>916</v>
      </c>
      <c r="I3415" s="1">
        <v>2398968.36</v>
      </c>
      <c r="K3415" s="1">
        <v>685156</v>
      </c>
      <c r="L3415" s="1">
        <v>14066213</v>
      </c>
      <c r="M3415" s="1">
        <v>0.16482199728488922</v>
      </c>
      <c r="N3415" s="1">
        <v>1.1856511831283569</v>
      </c>
      <c r="O3415" s="1">
        <v>-1.0185969993472099E-2</v>
      </c>
      <c r="P3415" s="1">
        <v>-0.42280271649360657</v>
      </c>
      <c r="Q3415" s="1">
        <v>0.20986799895763397</v>
      </c>
      <c r="S3415" s="1">
        <v>30</v>
      </c>
      <c r="T3415" s="1">
        <v>1</v>
      </c>
      <c r="U3415" s="1">
        <v>17150338</v>
      </c>
      <c r="V3415" s="1">
        <v>0.36450403928756714</v>
      </c>
      <c r="W3415" s="1">
        <v>2.1714978218078613</v>
      </c>
      <c r="X3415" s="1">
        <v>2.1714978218078613</v>
      </c>
    </row>
    <row r="3416" spans="1:24" x14ac:dyDescent="0.35">
      <c r="A3416" s="1">
        <v>310325</v>
      </c>
      <c r="B3416" s="1" t="s">
        <v>2344</v>
      </c>
      <c r="C3416" s="1">
        <v>107657103</v>
      </c>
      <c r="D3416" s="1">
        <v>325</v>
      </c>
      <c r="E3416" s="1" t="s">
        <v>2534</v>
      </c>
      <c r="F3416" s="1" t="s">
        <v>304</v>
      </c>
      <c r="G3416" s="1" t="s">
        <v>576</v>
      </c>
      <c r="H3416" s="1" t="s">
        <v>916</v>
      </c>
      <c r="I3416" s="1">
        <v>2448403.04</v>
      </c>
      <c r="K3416" s="1">
        <v>580222</v>
      </c>
      <c r="L3416" s="1">
        <v>14139866</v>
      </c>
      <c r="M3416" s="1">
        <v>7.3652997612953186E-2</v>
      </c>
      <c r="N3416" s="1">
        <v>0.52361643314361572</v>
      </c>
      <c r="O3416" s="1">
        <v>4.9434680491685867E-2</v>
      </c>
      <c r="P3416" s="1">
        <v>2.060664176940918</v>
      </c>
      <c r="Q3416" s="1">
        <v>-0.10493399947881699</v>
      </c>
      <c r="S3416" s="1">
        <v>31</v>
      </c>
      <c r="T3416" s="1">
        <v>1</v>
      </c>
      <c r="U3416" s="1">
        <v>17168492</v>
      </c>
      <c r="V3416" s="1">
        <v>1.8153678625822067E-2</v>
      </c>
      <c r="W3416" s="1">
        <v>0.10585214197635651</v>
      </c>
      <c r="X3416" s="1">
        <v>0.10585214197635651</v>
      </c>
    </row>
    <row r="3417" spans="1:24" x14ac:dyDescent="0.35">
      <c r="A3417" s="1">
        <v>320325</v>
      </c>
      <c r="B3417" s="1" t="s">
        <v>2345</v>
      </c>
      <c r="C3417" s="1">
        <v>107657103</v>
      </c>
      <c r="D3417" s="1">
        <v>325</v>
      </c>
      <c r="E3417" s="1" t="s">
        <v>2534</v>
      </c>
      <c r="F3417" s="1" t="s">
        <v>304</v>
      </c>
      <c r="G3417" s="1" t="s">
        <v>576</v>
      </c>
      <c r="H3417" s="1" t="s">
        <v>916</v>
      </c>
      <c r="I3417" s="1">
        <v>2465991.0499999998</v>
      </c>
      <c r="K3417" s="1">
        <v>580222</v>
      </c>
      <c r="L3417" s="1">
        <v>14245428</v>
      </c>
      <c r="M3417" s="1">
        <v>0.1055620014667511</v>
      </c>
      <c r="N3417" s="1">
        <v>0.7465558648109436</v>
      </c>
      <c r="O3417" s="1">
        <v>1.7588010057806969E-2</v>
      </c>
      <c r="P3417" s="1">
        <v>0.71834617853164673</v>
      </c>
      <c r="Q3417" s="1">
        <v>0</v>
      </c>
      <c r="S3417" s="1">
        <v>32</v>
      </c>
      <c r="T3417" s="1">
        <v>1</v>
      </c>
      <c r="U3417" s="1">
        <v>17291640</v>
      </c>
      <c r="V3417" s="1">
        <v>0.12315001338720322</v>
      </c>
      <c r="W3417" s="1">
        <v>0.71729069948196411</v>
      </c>
      <c r="X3417" s="1">
        <v>0.71729069948196411</v>
      </c>
    </row>
    <row r="3418" spans="1:24" x14ac:dyDescent="0.35">
      <c r="A3418" s="1">
        <v>330325</v>
      </c>
      <c r="B3418" s="1" t="s">
        <v>2346</v>
      </c>
      <c r="C3418" s="1">
        <v>107657103</v>
      </c>
      <c r="D3418" s="1">
        <v>325</v>
      </c>
      <c r="E3418" s="1" t="s">
        <v>2534</v>
      </c>
      <c r="F3418" s="1" t="s">
        <v>304</v>
      </c>
      <c r="G3418" s="1" t="s">
        <v>576</v>
      </c>
      <c r="H3418" s="1" t="s">
        <v>916</v>
      </c>
      <c r="I3418" s="1">
        <v>2530291.12</v>
      </c>
      <c r="K3418" s="1">
        <v>580222</v>
      </c>
      <c r="L3418" s="1">
        <v>14343978</v>
      </c>
      <c r="M3418" s="1">
        <v>9.8549999296665192E-2</v>
      </c>
      <c r="N3418" s="1">
        <v>0.69180089235305786</v>
      </c>
      <c r="O3418" s="1">
        <v>6.4300067722797394E-2</v>
      </c>
      <c r="P3418" s="1">
        <v>2.6074738502502441</v>
      </c>
      <c r="Q3418" s="1">
        <v>0</v>
      </c>
      <c r="S3418" s="1">
        <v>33</v>
      </c>
      <c r="T3418" s="1">
        <v>1</v>
      </c>
      <c r="U3418" s="1">
        <v>17454492</v>
      </c>
      <c r="V3418" s="1">
        <v>0.16285006701946259</v>
      </c>
      <c r="W3418" s="1">
        <v>0.94179612398147583</v>
      </c>
      <c r="X3418" s="1">
        <v>0.94179612398147583</v>
      </c>
    </row>
    <row r="3419" spans="1:24" x14ac:dyDescent="0.35">
      <c r="A3419" s="1">
        <v>340325</v>
      </c>
      <c r="B3419" s="1" t="s">
        <v>2347</v>
      </c>
      <c r="C3419" s="1">
        <v>107657103</v>
      </c>
      <c r="D3419" s="1">
        <v>325</v>
      </c>
      <c r="E3419" s="1" t="s">
        <v>2534</v>
      </c>
      <c r="F3419" s="1" t="s">
        <v>304</v>
      </c>
      <c r="G3419" s="1" t="s">
        <v>576</v>
      </c>
      <c r="H3419" s="1" t="s">
        <v>916</v>
      </c>
      <c r="I3419" s="1">
        <v>2530241.5</v>
      </c>
      <c r="K3419" s="1">
        <v>580222</v>
      </c>
      <c r="L3419" s="1">
        <v>14343972</v>
      </c>
      <c r="M3419" s="1">
        <v>-6.0000002122251317E-6</v>
      </c>
      <c r="N3419" s="1">
        <v>-4.182940028840676E-5</v>
      </c>
      <c r="O3419" s="1">
        <v>-4.9620000936556607E-5</v>
      </c>
      <c r="P3419" s="1">
        <v>-1.9610391464084387E-3</v>
      </c>
      <c r="Q3419" s="1">
        <v>0</v>
      </c>
      <c r="S3419" s="1">
        <v>34</v>
      </c>
      <c r="T3419" s="1">
        <v>1</v>
      </c>
      <c r="U3419" s="1">
        <v>17454436</v>
      </c>
      <c r="V3419" s="1">
        <v>-5.5620002967771143E-5</v>
      </c>
      <c r="W3419" s="1">
        <v>-3.2083431142382324E-4</v>
      </c>
      <c r="X3419" s="1">
        <v>-3.2083431142382324E-4</v>
      </c>
    </row>
    <row r="3420" spans="1:24" x14ac:dyDescent="0.35">
      <c r="A3420" s="1">
        <v>350325</v>
      </c>
      <c r="B3420" s="1" t="s">
        <v>2348</v>
      </c>
      <c r="C3420" s="1">
        <v>107657103</v>
      </c>
      <c r="D3420" s="1">
        <v>325</v>
      </c>
      <c r="E3420" s="1" t="s">
        <v>2534</v>
      </c>
      <c r="F3420" s="1" t="s">
        <v>304</v>
      </c>
      <c r="G3420" s="1" t="s">
        <v>576</v>
      </c>
      <c r="H3420" s="1" t="s">
        <v>916</v>
      </c>
      <c r="I3420" s="1">
        <v>2612208.2799999998</v>
      </c>
      <c r="K3420" s="1">
        <v>580222</v>
      </c>
      <c r="L3420" s="1">
        <v>14635388</v>
      </c>
      <c r="M3420" s="1">
        <v>0.2914159893989563</v>
      </c>
      <c r="N3420" s="1">
        <v>2.0316269397735596</v>
      </c>
      <c r="O3420" s="1">
        <v>8.1966780126094818E-2</v>
      </c>
      <c r="P3420" s="1">
        <v>3.2394845485687256</v>
      </c>
      <c r="Q3420" s="1">
        <v>0</v>
      </c>
      <c r="S3420" s="1">
        <v>35</v>
      </c>
      <c r="T3420" s="1">
        <v>1</v>
      </c>
      <c r="U3420" s="1">
        <v>17827818</v>
      </c>
      <c r="V3420" s="1">
        <v>0.37338277697563171</v>
      </c>
      <c r="W3420" s="1">
        <v>2.1391811370849609</v>
      </c>
      <c r="X3420" s="1">
        <v>2.1391811370849609</v>
      </c>
    </row>
    <row r="3421" spans="1:24" x14ac:dyDescent="0.35">
      <c r="A3421" s="1">
        <v>360325</v>
      </c>
      <c r="B3421" s="1" t="s">
        <v>2349</v>
      </c>
      <c r="C3421" s="1">
        <v>107657103</v>
      </c>
      <c r="D3421" s="1">
        <v>325</v>
      </c>
      <c r="E3421" s="1" t="s">
        <v>2534</v>
      </c>
      <c r="F3421" s="1" t="s">
        <v>304</v>
      </c>
      <c r="G3421" s="1" t="s">
        <v>576</v>
      </c>
      <c r="H3421" s="1" t="s">
        <v>916</v>
      </c>
      <c r="I3421" s="1">
        <v>2727914.07</v>
      </c>
      <c r="K3421" s="1">
        <v>580222</v>
      </c>
      <c r="L3421" s="1">
        <v>15297460</v>
      </c>
      <c r="M3421" s="1">
        <v>0.66207200288772583</v>
      </c>
      <c r="N3421" s="1">
        <v>4.5237746238708496</v>
      </c>
      <c r="O3421" s="1">
        <v>0.11570578813552856</v>
      </c>
      <c r="P3421" s="1">
        <v>4.4294242858886719</v>
      </c>
      <c r="Q3421" s="1">
        <v>0</v>
      </c>
      <c r="S3421" s="1">
        <v>36</v>
      </c>
      <c r="T3421" s="1">
        <v>1</v>
      </c>
      <c r="U3421" s="1">
        <v>18605596</v>
      </c>
      <c r="V3421" s="1">
        <v>0.77777779102325439</v>
      </c>
      <c r="W3421" s="1">
        <v>4.3627214431762695</v>
      </c>
      <c r="X3421" s="1">
        <v>4.3627214431762695</v>
      </c>
    </row>
    <row r="3422" spans="1:24" x14ac:dyDescent="0.35">
      <c r="A3422" s="1">
        <v>370325</v>
      </c>
      <c r="B3422" s="1" t="s">
        <v>2350</v>
      </c>
      <c r="C3422" s="1">
        <v>107657103</v>
      </c>
      <c r="D3422" s="1">
        <v>325</v>
      </c>
      <c r="E3422" s="1" t="s">
        <v>2534</v>
      </c>
      <c r="F3422" s="1" t="s">
        <v>304</v>
      </c>
      <c r="G3422" s="1" t="s">
        <v>576</v>
      </c>
      <c r="H3422" s="1" t="s">
        <v>916</v>
      </c>
      <c r="I3422" s="1">
        <v>2812874.31</v>
      </c>
      <c r="K3422" s="1">
        <v>580222</v>
      </c>
      <c r="L3422" s="1">
        <v>15699042</v>
      </c>
      <c r="M3422" s="1">
        <v>0.40158200263977051</v>
      </c>
      <c r="N3422" s="1">
        <v>2.6251547336578369</v>
      </c>
      <c r="O3422" s="1">
        <v>8.4960237145423889E-2</v>
      </c>
      <c r="P3422" s="1">
        <v>3.1144764423370361</v>
      </c>
      <c r="Q3422" s="1">
        <v>0</v>
      </c>
      <c r="S3422" s="1">
        <v>37</v>
      </c>
      <c r="T3422" s="1">
        <v>1</v>
      </c>
      <c r="U3422" s="1">
        <v>19092138</v>
      </c>
      <c r="V3422" s="1">
        <v>0.4865422248840332</v>
      </c>
      <c r="W3422" s="1">
        <v>2.6150305271148682</v>
      </c>
      <c r="X3422" s="1">
        <v>2.6150305271148682</v>
      </c>
    </row>
    <row r="3423" spans="1:24" x14ac:dyDescent="0.35">
      <c r="A3423" s="1">
        <v>380325</v>
      </c>
      <c r="B3423" s="1" t="s">
        <v>2351</v>
      </c>
      <c r="C3423" s="1">
        <v>107657103</v>
      </c>
      <c r="D3423" s="1">
        <v>325</v>
      </c>
      <c r="E3423" s="1" t="s">
        <v>2534</v>
      </c>
      <c r="F3423" s="1" t="s">
        <v>304</v>
      </c>
      <c r="G3423" s="1" t="s">
        <v>576</v>
      </c>
      <c r="H3423" s="1" t="s">
        <v>916</v>
      </c>
      <c r="I3423" s="1">
        <v>2963199</v>
      </c>
      <c r="K3423" s="1">
        <v>755566.125</v>
      </c>
      <c r="L3423" s="1">
        <v>15924904</v>
      </c>
      <c r="M3423" s="1">
        <v>0.22586199641227722</v>
      </c>
      <c r="N3423" s="1">
        <v>1.4386992454528809</v>
      </c>
      <c r="O3423" s="1">
        <v>0.15032468736171722</v>
      </c>
      <c r="P3423" s="1">
        <v>5.3441667556762695</v>
      </c>
      <c r="Q3423" s="1">
        <v>0.17534412443637848</v>
      </c>
      <c r="S3423" s="1">
        <v>38</v>
      </c>
      <c r="T3423" s="1">
        <v>1</v>
      </c>
      <c r="U3423" s="1">
        <v>19643668</v>
      </c>
      <c r="V3423" s="1">
        <v>0.55153083801269531</v>
      </c>
      <c r="W3423" s="1">
        <v>2.8887805938720703</v>
      </c>
      <c r="X3423" s="1">
        <v>2.8887805938720703</v>
      </c>
    </row>
    <row r="3424" spans="1:24" x14ac:dyDescent="0.35">
      <c r="A3424" s="1">
        <v>390325</v>
      </c>
      <c r="B3424" s="1" t="s">
        <v>2352</v>
      </c>
      <c r="C3424" s="1">
        <v>107657103</v>
      </c>
      <c r="D3424" s="1">
        <v>325</v>
      </c>
      <c r="E3424" s="1" t="s">
        <v>2534</v>
      </c>
      <c r="F3424" s="1" t="s">
        <v>304</v>
      </c>
      <c r="G3424" s="1" t="s">
        <v>576</v>
      </c>
      <c r="H3424" s="1" t="s">
        <v>916</v>
      </c>
      <c r="I3424" s="1">
        <v>2997048</v>
      </c>
      <c r="K3424" s="1">
        <v>1152749.125</v>
      </c>
      <c r="L3424" s="1">
        <v>15999020</v>
      </c>
      <c r="M3424" s="1">
        <v>7.4115999042987823E-2</v>
      </c>
      <c r="N3424" s="1">
        <v>0.46540939807891846</v>
      </c>
      <c r="O3424" s="1">
        <v>3.3849000930786133E-2</v>
      </c>
      <c r="P3424" s="1">
        <v>1.14231276512146</v>
      </c>
      <c r="Q3424" s="1">
        <v>0.39718300104141235</v>
      </c>
      <c r="S3424" s="1">
        <v>39</v>
      </c>
      <c r="T3424" s="1">
        <v>1</v>
      </c>
      <c r="U3424" s="1">
        <v>20148816</v>
      </c>
      <c r="V3424" s="1">
        <v>0.50514799356460571</v>
      </c>
      <c r="W3424" s="1">
        <v>2.5715563297271729</v>
      </c>
      <c r="X3424" s="1">
        <v>2.5715563297271729</v>
      </c>
    </row>
    <row r="3425" spans="1:24" x14ac:dyDescent="0.35">
      <c r="A3425" s="1">
        <v>400325</v>
      </c>
      <c r="B3425" s="1" t="s">
        <v>2353</v>
      </c>
      <c r="C3425" s="1">
        <v>107657103</v>
      </c>
      <c r="D3425" s="1">
        <v>325</v>
      </c>
      <c r="E3425" s="1" t="s">
        <v>2534</v>
      </c>
      <c r="F3425" s="1" t="s">
        <v>304</v>
      </c>
      <c r="G3425" s="1" t="s">
        <v>576</v>
      </c>
      <c r="H3425" s="1" t="s">
        <v>916</v>
      </c>
      <c r="S3425" s="1">
        <v>40</v>
      </c>
      <c r="T3425" s="1">
        <v>1</v>
      </c>
      <c r="U3425" s="1">
        <v>0</v>
      </c>
      <c r="V3425" s="1">
        <v>0</v>
      </c>
      <c r="W3425" s="1">
        <v>-100</v>
      </c>
      <c r="X3425" s="1">
        <v>-100</v>
      </c>
    </row>
    <row r="3426" spans="1:24" x14ac:dyDescent="0.35">
      <c r="A3426" s="1">
        <v>410325</v>
      </c>
      <c r="B3426" s="1" t="s">
        <v>2354</v>
      </c>
      <c r="C3426" s="1">
        <v>107657103</v>
      </c>
      <c r="D3426" s="1">
        <v>325</v>
      </c>
      <c r="E3426" s="1" t="s">
        <v>2534</v>
      </c>
      <c r="F3426" s="1" t="s">
        <v>304</v>
      </c>
      <c r="G3426" s="1" t="s">
        <v>576</v>
      </c>
      <c r="H3426" s="1" t="s">
        <v>916</v>
      </c>
      <c r="S3426" s="1">
        <v>41</v>
      </c>
      <c r="T3426" s="1">
        <v>1</v>
      </c>
      <c r="U3426" s="1">
        <v>0</v>
      </c>
      <c r="V3426" s="1">
        <v>0</v>
      </c>
    </row>
    <row r="3427" spans="1:24" x14ac:dyDescent="0.35">
      <c r="A3427" s="1">
        <v>420325</v>
      </c>
      <c r="B3427" s="1" t="s">
        <v>2355</v>
      </c>
      <c r="C3427" s="1">
        <v>107657103</v>
      </c>
      <c r="D3427" s="1">
        <v>325</v>
      </c>
      <c r="E3427" s="1" t="s">
        <v>2534</v>
      </c>
      <c r="F3427" s="1" t="s">
        <v>304</v>
      </c>
      <c r="G3427" s="1" t="s">
        <v>576</v>
      </c>
      <c r="H3427" s="1" t="s">
        <v>916</v>
      </c>
      <c r="S3427" s="1">
        <v>42</v>
      </c>
      <c r="T3427" s="1">
        <v>1</v>
      </c>
      <c r="U3427" s="1">
        <v>0</v>
      </c>
      <c r="V3427" s="1">
        <v>0</v>
      </c>
    </row>
    <row r="3428" spans="1:24" x14ac:dyDescent="0.35">
      <c r="A3428" s="1">
        <v>430325</v>
      </c>
      <c r="B3428" s="1" t="s">
        <v>2356</v>
      </c>
      <c r="C3428" s="1">
        <v>107657103</v>
      </c>
      <c r="D3428" s="1">
        <v>325</v>
      </c>
      <c r="E3428" s="1" t="s">
        <v>2534</v>
      </c>
      <c r="F3428" s="1" t="s">
        <v>304</v>
      </c>
      <c r="G3428" s="1" t="s">
        <v>576</v>
      </c>
      <c r="H3428" s="1" t="s">
        <v>916</v>
      </c>
      <c r="S3428" s="1">
        <v>43</v>
      </c>
      <c r="T3428" s="1">
        <v>1</v>
      </c>
      <c r="U3428" s="1">
        <v>0</v>
      </c>
      <c r="V3428" s="1">
        <v>0</v>
      </c>
    </row>
    <row r="3429" spans="1:24" x14ac:dyDescent="0.35">
      <c r="A3429" s="1">
        <v>440325</v>
      </c>
      <c r="B3429" s="1" t="s">
        <v>2357</v>
      </c>
      <c r="C3429" s="1">
        <v>107657103</v>
      </c>
      <c r="D3429" s="1">
        <v>325</v>
      </c>
      <c r="E3429" s="1" t="s">
        <v>2534</v>
      </c>
      <c r="F3429" s="1" t="s">
        <v>304</v>
      </c>
      <c r="G3429" s="1" t="s">
        <v>576</v>
      </c>
      <c r="H3429" s="1" t="s">
        <v>916</v>
      </c>
      <c r="S3429" s="1">
        <v>44</v>
      </c>
      <c r="T3429" s="1">
        <v>1</v>
      </c>
      <c r="U3429" s="1">
        <v>0</v>
      </c>
      <c r="V3429" s="1">
        <v>0</v>
      </c>
    </row>
    <row r="3430" spans="1:24" x14ac:dyDescent="0.35">
      <c r="A3430" s="1">
        <v>450325</v>
      </c>
      <c r="B3430" s="1" t="s">
        <v>2358</v>
      </c>
      <c r="C3430" s="1">
        <v>107657103</v>
      </c>
      <c r="D3430" s="1">
        <v>325</v>
      </c>
      <c r="E3430" s="1" t="s">
        <v>2534</v>
      </c>
      <c r="F3430" s="1" t="s">
        <v>304</v>
      </c>
      <c r="G3430" s="1" t="s">
        <v>576</v>
      </c>
      <c r="H3430" s="1" t="s">
        <v>916</v>
      </c>
      <c r="S3430" s="1">
        <v>45</v>
      </c>
      <c r="T3430" s="1">
        <v>1</v>
      </c>
      <c r="U3430" s="1">
        <v>0</v>
      </c>
      <c r="V3430" s="1">
        <v>0</v>
      </c>
    </row>
    <row r="3431" spans="1:24" x14ac:dyDescent="0.35">
      <c r="A3431" s="1">
        <v>460325</v>
      </c>
      <c r="B3431" s="1" t="s">
        <v>2359</v>
      </c>
      <c r="C3431" s="1">
        <v>107657103</v>
      </c>
      <c r="D3431" s="1">
        <v>325</v>
      </c>
      <c r="E3431" s="1" t="s">
        <v>2534</v>
      </c>
      <c r="F3431" s="1" t="s">
        <v>304</v>
      </c>
      <c r="G3431" s="1" t="s">
        <v>576</v>
      </c>
      <c r="H3431" s="1" t="s">
        <v>916</v>
      </c>
      <c r="S3431" s="1">
        <v>46</v>
      </c>
      <c r="T3431" s="1">
        <v>1</v>
      </c>
      <c r="U3431" s="1">
        <v>0</v>
      </c>
      <c r="V3431" s="1">
        <v>0</v>
      </c>
    </row>
    <row r="3432" spans="1:24" x14ac:dyDescent="0.35">
      <c r="A3432" s="1">
        <v>470325</v>
      </c>
      <c r="B3432" s="1" t="s">
        <v>2360</v>
      </c>
      <c r="C3432" s="1">
        <v>107657103</v>
      </c>
      <c r="D3432" s="1">
        <v>325</v>
      </c>
      <c r="E3432" s="1" t="s">
        <v>2534</v>
      </c>
      <c r="F3432" s="1" t="s">
        <v>304</v>
      </c>
      <c r="G3432" s="1" t="s">
        <v>576</v>
      </c>
      <c r="H3432" s="1" t="s">
        <v>916</v>
      </c>
      <c r="S3432" s="1">
        <v>47</v>
      </c>
      <c r="T3432" s="1">
        <v>1</v>
      </c>
      <c r="U3432" s="1">
        <v>0</v>
      </c>
      <c r="V3432" s="1">
        <v>0</v>
      </c>
    </row>
    <row r="3433" spans="1:24" x14ac:dyDescent="0.35">
      <c r="A3433" s="1">
        <v>480325</v>
      </c>
      <c r="B3433" s="1" t="s">
        <v>2361</v>
      </c>
      <c r="C3433" s="1">
        <v>107657103</v>
      </c>
      <c r="D3433" s="1">
        <v>325</v>
      </c>
      <c r="E3433" s="1" t="s">
        <v>2534</v>
      </c>
      <c r="F3433" s="1" t="s">
        <v>304</v>
      </c>
      <c r="G3433" s="1" t="s">
        <v>576</v>
      </c>
      <c r="H3433" s="1" t="s">
        <v>916</v>
      </c>
      <c r="S3433" s="1">
        <v>48</v>
      </c>
      <c r="T3433" s="1">
        <v>1</v>
      </c>
      <c r="U3433" s="1">
        <v>0</v>
      </c>
      <c r="V3433" s="1">
        <v>0</v>
      </c>
    </row>
    <row r="3434" spans="1:24" x14ac:dyDescent="0.35">
      <c r="A3434" s="1">
        <v>290411</v>
      </c>
      <c r="B3434" s="1" t="s">
        <v>2341</v>
      </c>
      <c r="C3434" s="1">
        <v>107657503</v>
      </c>
      <c r="D3434" s="1">
        <v>411</v>
      </c>
      <c r="E3434" s="1" t="s">
        <v>2535</v>
      </c>
      <c r="F3434" s="1" t="s">
        <v>304</v>
      </c>
      <c r="G3434" s="1" t="s">
        <v>576</v>
      </c>
      <c r="H3434" s="1" t="s">
        <v>916</v>
      </c>
      <c r="I3434" s="1">
        <v>1399677.54</v>
      </c>
      <c r="K3434" s="1">
        <v>357264</v>
      </c>
      <c r="L3434" s="1">
        <v>9415215</v>
      </c>
      <c r="S3434" s="1">
        <v>29</v>
      </c>
      <c r="T3434" s="1">
        <v>1</v>
      </c>
      <c r="U3434" s="1">
        <v>11172156</v>
      </c>
      <c r="V3434" s="1">
        <v>0</v>
      </c>
    </row>
    <row r="3435" spans="1:24" x14ac:dyDescent="0.35">
      <c r="A3435" s="1">
        <v>300411</v>
      </c>
      <c r="B3435" s="1" t="s">
        <v>2343</v>
      </c>
      <c r="C3435" s="1">
        <v>107657503</v>
      </c>
      <c r="D3435" s="1">
        <v>411</v>
      </c>
      <c r="E3435" s="1" t="s">
        <v>2535</v>
      </c>
      <c r="F3435" s="1" t="s">
        <v>304</v>
      </c>
      <c r="G3435" s="1" t="s">
        <v>576</v>
      </c>
      <c r="H3435" s="1" t="s">
        <v>916</v>
      </c>
      <c r="I3435" s="1">
        <v>1416741.44</v>
      </c>
      <c r="K3435" s="1">
        <v>357264</v>
      </c>
      <c r="L3435" s="1">
        <v>9598784</v>
      </c>
      <c r="M3435" s="1">
        <v>0.18356899917125702</v>
      </c>
      <c r="N3435" s="1">
        <v>1.9497058391571045</v>
      </c>
      <c r="O3435" s="1">
        <v>1.7063900828361511E-2</v>
      </c>
      <c r="P3435" s="1">
        <v>1.2191307544708252</v>
      </c>
      <c r="Q3435" s="1">
        <v>0</v>
      </c>
      <c r="S3435" s="1">
        <v>30</v>
      </c>
      <c r="T3435" s="1">
        <v>1</v>
      </c>
      <c r="U3435" s="1">
        <v>11372790</v>
      </c>
      <c r="V3435" s="1">
        <v>0.20063289999961853</v>
      </c>
      <c r="W3435" s="1">
        <v>1.7958395481109619</v>
      </c>
      <c r="X3435" s="1">
        <v>1.7958395481109619</v>
      </c>
    </row>
    <row r="3436" spans="1:24" x14ac:dyDescent="0.35">
      <c r="A3436" s="1">
        <v>310411</v>
      </c>
      <c r="B3436" s="1" t="s">
        <v>2344</v>
      </c>
      <c r="C3436" s="1">
        <v>107657503</v>
      </c>
      <c r="D3436" s="1">
        <v>411</v>
      </c>
      <c r="E3436" s="1" t="s">
        <v>2535</v>
      </c>
      <c r="F3436" s="1" t="s">
        <v>304</v>
      </c>
      <c r="G3436" s="1" t="s">
        <v>576</v>
      </c>
      <c r="H3436" s="1" t="s">
        <v>916</v>
      </c>
      <c r="I3436" s="1">
        <v>1432069.94</v>
      </c>
      <c r="K3436" s="1">
        <v>357264</v>
      </c>
      <c r="L3436" s="1">
        <v>9657547</v>
      </c>
      <c r="M3436" s="1">
        <v>5.876300111413002E-2</v>
      </c>
      <c r="N3436" s="1">
        <v>0.61219215393066406</v>
      </c>
      <c r="O3436" s="1">
        <v>1.5328500419855118E-2</v>
      </c>
      <c r="P3436" s="1">
        <v>1.0819545984268188</v>
      </c>
      <c r="Q3436" s="1">
        <v>0</v>
      </c>
      <c r="S3436" s="1">
        <v>31</v>
      </c>
      <c r="T3436" s="1">
        <v>1</v>
      </c>
      <c r="U3436" s="1">
        <v>11446881</v>
      </c>
      <c r="V3436" s="1">
        <v>7.4091501533985138E-2</v>
      </c>
      <c r="W3436" s="1">
        <v>0.65147602558135986</v>
      </c>
      <c r="X3436" s="1">
        <v>0.65147602558135986</v>
      </c>
    </row>
    <row r="3437" spans="1:24" x14ac:dyDescent="0.35">
      <c r="A3437" s="1">
        <v>320411</v>
      </c>
      <c r="B3437" s="1" t="s">
        <v>2345</v>
      </c>
      <c r="C3437" s="1">
        <v>107657503</v>
      </c>
      <c r="D3437" s="1">
        <v>411</v>
      </c>
      <c r="E3437" s="1" t="s">
        <v>2535</v>
      </c>
      <c r="F3437" s="1" t="s">
        <v>304</v>
      </c>
      <c r="G3437" s="1" t="s">
        <v>576</v>
      </c>
      <c r="H3437" s="1" t="s">
        <v>916</v>
      </c>
      <c r="I3437" s="1">
        <v>1431442.21</v>
      </c>
      <c r="K3437" s="1">
        <v>357264</v>
      </c>
      <c r="L3437" s="1">
        <v>9728251</v>
      </c>
      <c r="M3437" s="1">
        <v>7.0703998208045959E-2</v>
      </c>
      <c r="N3437" s="1">
        <v>0.73211139440536499</v>
      </c>
      <c r="O3437" s="1">
        <v>-6.2772998353466392E-4</v>
      </c>
      <c r="P3437" s="1">
        <v>-4.3833751231431961E-2</v>
      </c>
      <c r="Q3437" s="1">
        <v>0</v>
      </c>
      <c r="S3437" s="1">
        <v>32</v>
      </c>
      <c r="T3437" s="1">
        <v>1</v>
      </c>
      <c r="U3437" s="1">
        <v>11516957</v>
      </c>
      <c r="V3437" s="1">
        <v>7.0076271891593933E-2</v>
      </c>
      <c r="W3437" s="1">
        <v>0.61218422651290894</v>
      </c>
      <c r="X3437" s="1">
        <v>0.61218422651290894</v>
      </c>
    </row>
    <row r="3438" spans="1:24" x14ac:dyDescent="0.35">
      <c r="A3438" s="1">
        <v>330411</v>
      </c>
      <c r="B3438" s="1" t="s">
        <v>2346</v>
      </c>
      <c r="C3438" s="1">
        <v>107657503</v>
      </c>
      <c r="D3438" s="1">
        <v>411</v>
      </c>
      <c r="E3438" s="1" t="s">
        <v>2535</v>
      </c>
      <c r="F3438" s="1" t="s">
        <v>304</v>
      </c>
      <c r="G3438" s="1" t="s">
        <v>576</v>
      </c>
      <c r="H3438" s="1" t="s">
        <v>916</v>
      </c>
      <c r="I3438" s="1">
        <v>1463797.31</v>
      </c>
      <c r="K3438" s="1">
        <v>357264</v>
      </c>
      <c r="L3438" s="1">
        <v>9750809</v>
      </c>
      <c r="M3438" s="1">
        <v>2.2557999938726425E-2</v>
      </c>
      <c r="N3438" s="1">
        <v>0.23188135027885437</v>
      </c>
      <c r="O3438" s="1">
        <v>3.235509991645813E-2</v>
      </c>
      <c r="P3438" s="1">
        <v>2.2603147029876709</v>
      </c>
      <c r="Q3438" s="1">
        <v>0</v>
      </c>
      <c r="S3438" s="1">
        <v>33</v>
      </c>
      <c r="T3438" s="1">
        <v>1</v>
      </c>
      <c r="U3438" s="1">
        <v>11571870</v>
      </c>
      <c r="V3438" s="1">
        <v>5.4913099855184555E-2</v>
      </c>
      <c r="W3438" s="1">
        <v>0.4768013060092926</v>
      </c>
      <c r="X3438" s="1">
        <v>0.4768013060092926</v>
      </c>
    </row>
    <row r="3439" spans="1:24" x14ac:dyDescent="0.35">
      <c r="A3439" s="1">
        <v>340411</v>
      </c>
      <c r="B3439" s="1" t="s">
        <v>2347</v>
      </c>
      <c r="C3439" s="1">
        <v>107657503</v>
      </c>
      <c r="D3439" s="1">
        <v>411</v>
      </c>
      <c r="E3439" s="1" t="s">
        <v>2535</v>
      </c>
      <c r="F3439" s="1" t="s">
        <v>304</v>
      </c>
      <c r="G3439" s="1" t="s">
        <v>576</v>
      </c>
      <c r="H3439" s="1" t="s">
        <v>916</v>
      </c>
      <c r="I3439" s="1">
        <v>1463762.97</v>
      </c>
      <c r="K3439" s="1">
        <v>357264</v>
      </c>
      <c r="L3439" s="1">
        <v>9750804</v>
      </c>
      <c r="M3439" s="1">
        <v>-4.9999998736893758E-6</v>
      </c>
      <c r="N3439" s="1">
        <v>-5.1277795137139037E-5</v>
      </c>
      <c r="O3439" s="1">
        <v>-3.4339998819632456E-5</v>
      </c>
      <c r="P3439" s="1">
        <v>-2.3459531366825104E-3</v>
      </c>
      <c r="Q3439" s="1">
        <v>0</v>
      </c>
      <c r="S3439" s="1">
        <v>34</v>
      </c>
      <c r="T3439" s="1">
        <v>1</v>
      </c>
      <c r="U3439" s="1">
        <v>11571831</v>
      </c>
      <c r="V3439" s="1">
        <v>-3.9339996874332428E-5</v>
      </c>
      <c r="W3439" s="1">
        <v>-3.3702419023029506E-4</v>
      </c>
      <c r="X3439" s="1">
        <v>-3.3702419023029506E-4</v>
      </c>
    </row>
    <row r="3440" spans="1:24" x14ac:dyDescent="0.35">
      <c r="A3440" s="1">
        <v>350411</v>
      </c>
      <c r="B3440" s="1" t="s">
        <v>2348</v>
      </c>
      <c r="C3440" s="1">
        <v>107657503</v>
      </c>
      <c r="D3440" s="1">
        <v>411</v>
      </c>
      <c r="E3440" s="1" t="s">
        <v>2535</v>
      </c>
      <c r="F3440" s="1" t="s">
        <v>304</v>
      </c>
      <c r="G3440" s="1" t="s">
        <v>576</v>
      </c>
      <c r="H3440" s="1" t="s">
        <v>916</v>
      </c>
      <c r="I3440" s="1">
        <v>1500540.25</v>
      </c>
      <c r="K3440" s="1">
        <v>357264</v>
      </c>
      <c r="L3440" s="1">
        <v>9909165</v>
      </c>
      <c r="M3440" s="1">
        <v>0.15836100280284882</v>
      </c>
      <c r="N3440" s="1">
        <v>1.6240814924240112</v>
      </c>
      <c r="O3440" s="1">
        <v>3.6777280271053314E-2</v>
      </c>
      <c r="P3440" s="1">
        <v>2.5125160217285156</v>
      </c>
      <c r="Q3440" s="1">
        <v>0</v>
      </c>
      <c r="S3440" s="1">
        <v>35</v>
      </c>
      <c r="T3440" s="1">
        <v>1</v>
      </c>
      <c r="U3440" s="1">
        <v>11766969</v>
      </c>
      <c r="V3440" s="1">
        <v>0.19513827562332153</v>
      </c>
      <c r="W3440" s="1">
        <v>1.68631911277771</v>
      </c>
      <c r="X3440" s="1">
        <v>1.68631911277771</v>
      </c>
    </row>
    <row r="3441" spans="1:24" x14ac:dyDescent="0.35">
      <c r="A3441" s="1">
        <v>360411</v>
      </c>
      <c r="B3441" s="1" t="s">
        <v>2349</v>
      </c>
      <c r="C3441" s="1">
        <v>107657503</v>
      </c>
      <c r="D3441" s="1">
        <v>411</v>
      </c>
      <c r="E3441" s="1" t="s">
        <v>2535</v>
      </c>
      <c r="F3441" s="1" t="s">
        <v>304</v>
      </c>
      <c r="G3441" s="1" t="s">
        <v>576</v>
      </c>
      <c r="H3441" s="1" t="s">
        <v>916</v>
      </c>
      <c r="I3441" s="1">
        <v>1587881.15</v>
      </c>
      <c r="K3441" s="1">
        <v>357264</v>
      </c>
      <c r="L3441" s="1">
        <v>10401752</v>
      </c>
      <c r="M3441" s="1">
        <v>0.49258700013160706</v>
      </c>
      <c r="N3441" s="1">
        <v>4.9710245132446289</v>
      </c>
      <c r="O3441" s="1">
        <v>8.7340898811817169E-2</v>
      </c>
      <c r="P3441" s="1">
        <v>5.8206300735473633</v>
      </c>
      <c r="Q3441" s="1">
        <v>0</v>
      </c>
      <c r="S3441" s="1">
        <v>36</v>
      </c>
      <c r="T3441" s="1">
        <v>1</v>
      </c>
      <c r="U3441" s="1">
        <v>12346897</v>
      </c>
      <c r="V3441" s="1">
        <v>0.57992792129516602</v>
      </c>
      <c r="W3441" s="1">
        <v>4.9284400939941406</v>
      </c>
      <c r="X3441" s="1">
        <v>4.9284400939941406</v>
      </c>
    </row>
    <row r="3442" spans="1:24" x14ac:dyDescent="0.35">
      <c r="A3442" s="1">
        <v>370411</v>
      </c>
      <c r="B3442" s="1" t="s">
        <v>2350</v>
      </c>
      <c r="C3442" s="1">
        <v>107657503</v>
      </c>
      <c r="D3442" s="1">
        <v>411</v>
      </c>
      <c r="E3442" s="1" t="s">
        <v>2535</v>
      </c>
      <c r="F3442" s="1" t="s">
        <v>304</v>
      </c>
      <c r="G3442" s="1" t="s">
        <v>576</v>
      </c>
      <c r="H3442" s="1" t="s">
        <v>916</v>
      </c>
      <c r="I3442" s="1">
        <v>1630038.48</v>
      </c>
      <c r="K3442" s="1">
        <v>357264</v>
      </c>
      <c r="L3442" s="1">
        <v>10901717</v>
      </c>
      <c r="M3442" s="1">
        <v>0.49996501207351685</v>
      </c>
      <c r="N3442" s="1">
        <v>4.8065462112426758</v>
      </c>
      <c r="O3442" s="1">
        <v>4.2157329618930817E-2</v>
      </c>
      <c r="P3442" s="1">
        <v>2.654942512512207</v>
      </c>
      <c r="Q3442" s="1">
        <v>0</v>
      </c>
      <c r="S3442" s="1">
        <v>37</v>
      </c>
      <c r="T3442" s="1">
        <v>1</v>
      </c>
      <c r="U3442" s="1">
        <v>12889020</v>
      </c>
      <c r="V3442" s="1">
        <v>0.54212236404418945</v>
      </c>
      <c r="W3442" s="1">
        <v>4.3907632827758789</v>
      </c>
      <c r="X3442" s="1">
        <v>4.3907632827758789</v>
      </c>
    </row>
    <row r="3443" spans="1:24" x14ac:dyDescent="0.35">
      <c r="A3443" s="1">
        <v>380411</v>
      </c>
      <c r="B3443" s="1" t="s">
        <v>2351</v>
      </c>
      <c r="C3443" s="1">
        <v>107657503</v>
      </c>
      <c r="D3443" s="1">
        <v>411</v>
      </c>
      <c r="E3443" s="1" t="s">
        <v>2535</v>
      </c>
      <c r="F3443" s="1" t="s">
        <v>304</v>
      </c>
      <c r="G3443" s="1" t="s">
        <v>576</v>
      </c>
      <c r="H3443" s="1" t="s">
        <v>916</v>
      </c>
      <c r="I3443" s="1">
        <v>1722099</v>
      </c>
      <c r="K3443" s="1">
        <v>893964.9375</v>
      </c>
      <c r="L3443" s="1">
        <v>11085742</v>
      </c>
      <c r="M3443" s="1">
        <v>0.18402500450611115</v>
      </c>
      <c r="N3443" s="1">
        <v>1.6880367994308472</v>
      </c>
      <c r="O3443" s="1">
        <v>9.2060521245002747E-2</v>
      </c>
      <c r="P3443" s="1">
        <v>5.6477513313293457</v>
      </c>
      <c r="Q3443" s="1">
        <v>0.53670096397399902</v>
      </c>
      <c r="S3443" s="1">
        <v>38</v>
      </c>
      <c r="T3443" s="1">
        <v>1</v>
      </c>
      <c r="U3443" s="1">
        <v>13701806</v>
      </c>
      <c r="V3443" s="1">
        <v>0.81278645992279053</v>
      </c>
      <c r="W3443" s="1">
        <v>6.3060340881347656</v>
      </c>
      <c r="X3443" s="1">
        <v>6.3060340881347656</v>
      </c>
    </row>
    <row r="3444" spans="1:24" x14ac:dyDescent="0.35">
      <c r="A3444" s="1">
        <v>390411</v>
      </c>
      <c r="B3444" s="1" t="s">
        <v>2352</v>
      </c>
      <c r="C3444" s="1">
        <v>107657503</v>
      </c>
      <c r="D3444" s="1">
        <v>411</v>
      </c>
      <c r="E3444" s="1" t="s">
        <v>2535</v>
      </c>
      <c r="F3444" s="1" t="s">
        <v>304</v>
      </c>
      <c r="G3444" s="1" t="s">
        <v>576</v>
      </c>
      <c r="H3444" s="1" t="s">
        <v>916</v>
      </c>
      <c r="I3444" s="1">
        <v>1756580</v>
      </c>
      <c r="K3444" s="1">
        <v>1663950.125</v>
      </c>
      <c r="L3444" s="1">
        <v>11170509</v>
      </c>
      <c r="M3444" s="1">
        <v>8.4766998887062073E-2</v>
      </c>
      <c r="N3444" s="1">
        <v>0.76464885473251343</v>
      </c>
      <c r="O3444" s="1">
        <v>3.4481000155210495E-2</v>
      </c>
      <c r="P3444" s="1">
        <v>2.0022659301757813</v>
      </c>
      <c r="Q3444" s="1">
        <v>0.76998519897460938</v>
      </c>
      <c r="S3444" s="1">
        <v>39</v>
      </c>
      <c r="T3444" s="1">
        <v>1</v>
      </c>
      <c r="U3444" s="1">
        <v>14591039</v>
      </c>
      <c r="V3444" s="1">
        <v>0.88923317193984985</v>
      </c>
      <c r="W3444" s="1">
        <v>6.489896297454834</v>
      </c>
      <c r="X3444" s="1">
        <v>6.489896297454834</v>
      </c>
    </row>
    <row r="3445" spans="1:24" x14ac:dyDescent="0.35">
      <c r="A3445" s="1">
        <v>400411</v>
      </c>
      <c r="B3445" s="1" t="s">
        <v>2353</v>
      </c>
      <c r="C3445" s="1">
        <v>107657503</v>
      </c>
      <c r="D3445" s="1">
        <v>411</v>
      </c>
      <c r="E3445" s="1" t="s">
        <v>2535</v>
      </c>
      <c r="F3445" s="1" t="s">
        <v>304</v>
      </c>
      <c r="G3445" s="1" t="s">
        <v>576</v>
      </c>
      <c r="H3445" s="1" t="s">
        <v>916</v>
      </c>
      <c r="S3445" s="1">
        <v>40</v>
      </c>
      <c r="T3445" s="1">
        <v>1</v>
      </c>
      <c r="U3445" s="1">
        <v>0</v>
      </c>
      <c r="V3445" s="1">
        <v>0</v>
      </c>
      <c r="W3445" s="1">
        <v>-100</v>
      </c>
      <c r="X3445" s="1">
        <v>-100</v>
      </c>
    </row>
    <row r="3446" spans="1:24" x14ac:dyDescent="0.35">
      <c r="A3446" s="1">
        <v>410411</v>
      </c>
      <c r="B3446" s="1" t="s">
        <v>2354</v>
      </c>
      <c r="C3446" s="1">
        <v>107657503</v>
      </c>
      <c r="D3446" s="1">
        <v>411</v>
      </c>
      <c r="E3446" s="1" t="s">
        <v>2535</v>
      </c>
      <c r="F3446" s="1" t="s">
        <v>304</v>
      </c>
      <c r="G3446" s="1" t="s">
        <v>576</v>
      </c>
      <c r="H3446" s="1" t="s">
        <v>916</v>
      </c>
      <c r="S3446" s="1">
        <v>41</v>
      </c>
      <c r="T3446" s="1">
        <v>1</v>
      </c>
      <c r="U3446" s="1">
        <v>0</v>
      </c>
      <c r="V3446" s="1">
        <v>0</v>
      </c>
    </row>
    <row r="3447" spans="1:24" x14ac:dyDescent="0.35">
      <c r="A3447" s="1">
        <v>420411</v>
      </c>
      <c r="B3447" s="1" t="s">
        <v>2355</v>
      </c>
      <c r="C3447" s="1">
        <v>107657503</v>
      </c>
      <c r="D3447" s="1">
        <v>411</v>
      </c>
      <c r="E3447" s="1" t="s">
        <v>2535</v>
      </c>
      <c r="F3447" s="1" t="s">
        <v>304</v>
      </c>
      <c r="G3447" s="1" t="s">
        <v>576</v>
      </c>
      <c r="H3447" s="1" t="s">
        <v>916</v>
      </c>
      <c r="S3447" s="1">
        <v>42</v>
      </c>
      <c r="T3447" s="1">
        <v>1</v>
      </c>
      <c r="U3447" s="1">
        <v>0</v>
      </c>
      <c r="V3447" s="1">
        <v>0</v>
      </c>
    </row>
    <row r="3448" spans="1:24" x14ac:dyDescent="0.35">
      <c r="A3448" s="1">
        <v>430411</v>
      </c>
      <c r="B3448" s="1" t="s">
        <v>2356</v>
      </c>
      <c r="C3448" s="1">
        <v>107657503</v>
      </c>
      <c r="D3448" s="1">
        <v>411</v>
      </c>
      <c r="E3448" s="1" t="s">
        <v>2535</v>
      </c>
      <c r="F3448" s="1" t="s">
        <v>304</v>
      </c>
      <c r="G3448" s="1" t="s">
        <v>576</v>
      </c>
      <c r="H3448" s="1" t="s">
        <v>916</v>
      </c>
      <c r="S3448" s="1">
        <v>43</v>
      </c>
      <c r="T3448" s="1">
        <v>1</v>
      </c>
      <c r="U3448" s="1">
        <v>0</v>
      </c>
      <c r="V3448" s="1">
        <v>0</v>
      </c>
    </row>
    <row r="3449" spans="1:24" x14ac:dyDescent="0.35">
      <c r="A3449" s="1">
        <v>440411</v>
      </c>
      <c r="B3449" s="1" t="s">
        <v>2357</v>
      </c>
      <c r="C3449" s="1">
        <v>107657503</v>
      </c>
      <c r="D3449" s="1">
        <v>411</v>
      </c>
      <c r="E3449" s="1" t="s">
        <v>2535</v>
      </c>
      <c r="F3449" s="1" t="s">
        <v>304</v>
      </c>
      <c r="G3449" s="1" t="s">
        <v>576</v>
      </c>
      <c r="H3449" s="1" t="s">
        <v>916</v>
      </c>
      <c r="S3449" s="1">
        <v>44</v>
      </c>
      <c r="T3449" s="1">
        <v>1</v>
      </c>
      <c r="U3449" s="1">
        <v>0</v>
      </c>
      <c r="V3449" s="1">
        <v>0</v>
      </c>
    </row>
    <row r="3450" spans="1:24" x14ac:dyDescent="0.35">
      <c r="A3450" s="1">
        <v>450411</v>
      </c>
      <c r="B3450" s="1" t="s">
        <v>2358</v>
      </c>
      <c r="C3450" s="1">
        <v>107657503</v>
      </c>
      <c r="D3450" s="1">
        <v>411</v>
      </c>
      <c r="E3450" s="1" t="s">
        <v>2535</v>
      </c>
      <c r="F3450" s="1" t="s">
        <v>304</v>
      </c>
      <c r="G3450" s="1" t="s">
        <v>576</v>
      </c>
      <c r="H3450" s="1" t="s">
        <v>916</v>
      </c>
      <c r="S3450" s="1">
        <v>45</v>
      </c>
      <c r="T3450" s="1">
        <v>1</v>
      </c>
      <c r="U3450" s="1">
        <v>0</v>
      </c>
      <c r="V3450" s="1">
        <v>0</v>
      </c>
    </row>
    <row r="3451" spans="1:24" x14ac:dyDescent="0.35">
      <c r="A3451" s="1">
        <v>460411</v>
      </c>
      <c r="B3451" s="1" t="s">
        <v>2359</v>
      </c>
      <c r="C3451" s="1">
        <v>107657503</v>
      </c>
      <c r="D3451" s="1">
        <v>411</v>
      </c>
      <c r="E3451" s="1" t="s">
        <v>2535</v>
      </c>
      <c r="F3451" s="1" t="s">
        <v>304</v>
      </c>
      <c r="G3451" s="1" t="s">
        <v>576</v>
      </c>
      <c r="H3451" s="1" t="s">
        <v>916</v>
      </c>
      <c r="S3451" s="1">
        <v>46</v>
      </c>
      <c r="T3451" s="1">
        <v>1</v>
      </c>
      <c r="U3451" s="1">
        <v>0</v>
      </c>
      <c r="V3451" s="1">
        <v>0</v>
      </c>
    </row>
    <row r="3452" spans="1:24" x14ac:dyDescent="0.35">
      <c r="A3452" s="1">
        <v>470411</v>
      </c>
      <c r="B3452" s="1" t="s">
        <v>2360</v>
      </c>
      <c r="C3452" s="1">
        <v>107657503</v>
      </c>
      <c r="D3452" s="1">
        <v>411</v>
      </c>
      <c r="E3452" s="1" t="s">
        <v>2535</v>
      </c>
      <c r="F3452" s="1" t="s">
        <v>304</v>
      </c>
      <c r="G3452" s="1" t="s">
        <v>576</v>
      </c>
      <c r="H3452" s="1" t="s">
        <v>916</v>
      </c>
      <c r="S3452" s="1">
        <v>47</v>
      </c>
      <c r="T3452" s="1">
        <v>1</v>
      </c>
      <c r="U3452" s="1">
        <v>0</v>
      </c>
      <c r="V3452" s="1">
        <v>0</v>
      </c>
    </row>
    <row r="3453" spans="1:24" x14ac:dyDescent="0.35">
      <c r="A3453" s="1">
        <v>480411</v>
      </c>
      <c r="B3453" s="1" t="s">
        <v>2361</v>
      </c>
      <c r="C3453" s="1">
        <v>107657503</v>
      </c>
      <c r="D3453" s="1">
        <v>411</v>
      </c>
      <c r="E3453" s="1" t="s">
        <v>2535</v>
      </c>
      <c r="F3453" s="1" t="s">
        <v>304</v>
      </c>
      <c r="G3453" s="1" t="s">
        <v>576</v>
      </c>
      <c r="H3453" s="1" t="s">
        <v>916</v>
      </c>
      <c r="S3453" s="1">
        <v>48</v>
      </c>
      <c r="T3453" s="1">
        <v>1</v>
      </c>
      <c r="U3453" s="1">
        <v>0</v>
      </c>
      <c r="V3453" s="1">
        <v>0</v>
      </c>
    </row>
    <row r="3454" spans="1:24" x14ac:dyDescent="0.35">
      <c r="A3454" s="1">
        <v>290500</v>
      </c>
      <c r="B3454" s="1" t="s">
        <v>2341</v>
      </c>
      <c r="C3454" s="1">
        <v>107658903</v>
      </c>
      <c r="D3454" s="1">
        <v>500</v>
      </c>
      <c r="E3454" s="1" t="s">
        <v>2536</v>
      </c>
      <c r="F3454" s="1" t="s">
        <v>304</v>
      </c>
      <c r="G3454" s="1" t="s">
        <v>576</v>
      </c>
      <c r="H3454" s="1" t="s">
        <v>916</v>
      </c>
      <c r="I3454" s="1">
        <v>1443359.08</v>
      </c>
      <c r="K3454" s="1">
        <v>401277</v>
      </c>
      <c r="L3454" s="1">
        <v>9588386</v>
      </c>
      <c r="S3454" s="1">
        <v>29</v>
      </c>
      <c r="T3454" s="1">
        <v>1</v>
      </c>
      <c r="U3454" s="1">
        <v>11433022</v>
      </c>
      <c r="V3454" s="1">
        <v>0</v>
      </c>
    </row>
    <row r="3455" spans="1:24" x14ac:dyDescent="0.35">
      <c r="A3455" s="1">
        <v>300500</v>
      </c>
      <c r="B3455" s="1" t="s">
        <v>2343</v>
      </c>
      <c r="C3455" s="1">
        <v>107658903</v>
      </c>
      <c r="D3455" s="1">
        <v>500</v>
      </c>
      <c r="E3455" s="1" t="s">
        <v>2536</v>
      </c>
      <c r="F3455" s="1" t="s">
        <v>304</v>
      </c>
      <c r="G3455" s="1" t="s">
        <v>576</v>
      </c>
      <c r="H3455" s="1" t="s">
        <v>916</v>
      </c>
      <c r="I3455" s="1">
        <v>1586988.28</v>
      </c>
      <c r="K3455" s="1">
        <v>401277</v>
      </c>
      <c r="L3455" s="1">
        <v>9774091</v>
      </c>
      <c r="M3455" s="1">
        <v>0.18570500612258911</v>
      </c>
      <c r="N3455" s="1">
        <v>1.9367702007293701</v>
      </c>
      <c r="O3455" s="1">
        <v>0.14362919330596924</v>
      </c>
      <c r="P3455" s="1">
        <v>9.9510374069213867</v>
      </c>
      <c r="Q3455" s="1">
        <v>0</v>
      </c>
      <c r="S3455" s="1">
        <v>30</v>
      </c>
      <c r="T3455" s="1">
        <v>1</v>
      </c>
      <c r="U3455" s="1">
        <v>11762356</v>
      </c>
      <c r="V3455" s="1">
        <v>0.32933419942855835</v>
      </c>
      <c r="W3455" s="1">
        <v>2.8805506229400635</v>
      </c>
      <c r="X3455" s="1">
        <v>2.8805506229400635</v>
      </c>
    </row>
    <row r="3456" spans="1:24" x14ac:dyDescent="0.35">
      <c r="A3456" s="1">
        <v>310500</v>
      </c>
      <c r="B3456" s="1" t="s">
        <v>2344</v>
      </c>
      <c r="C3456" s="1">
        <v>107658903</v>
      </c>
      <c r="D3456" s="1">
        <v>500</v>
      </c>
      <c r="E3456" s="1" t="s">
        <v>2536</v>
      </c>
      <c r="F3456" s="1" t="s">
        <v>304</v>
      </c>
      <c r="G3456" s="1" t="s">
        <v>576</v>
      </c>
      <c r="H3456" s="1" t="s">
        <v>916</v>
      </c>
      <c r="I3456" s="1">
        <v>1497537.85</v>
      </c>
      <c r="K3456" s="1">
        <v>401277</v>
      </c>
      <c r="L3456" s="1">
        <v>9868901</v>
      </c>
      <c r="M3456" s="1">
        <v>9.481000155210495E-2</v>
      </c>
      <c r="N3456" s="1">
        <v>0.97001349925994873</v>
      </c>
      <c r="O3456" s="1">
        <v>-8.9450426399707794E-2</v>
      </c>
      <c r="P3456" s="1">
        <v>-5.6364898681640625</v>
      </c>
      <c r="Q3456" s="1">
        <v>0</v>
      </c>
      <c r="S3456" s="1">
        <v>31</v>
      </c>
      <c r="T3456" s="1">
        <v>1</v>
      </c>
      <c r="U3456" s="1">
        <v>11767716</v>
      </c>
      <c r="V3456" s="1">
        <v>5.3595751523971558E-3</v>
      </c>
      <c r="W3456" s="1">
        <v>4.5569103211164474E-2</v>
      </c>
      <c r="X3456" s="1">
        <v>4.5569103211164474E-2</v>
      </c>
    </row>
    <row r="3457" spans="1:24" x14ac:dyDescent="0.35">
      <c r="A3457" s="1">
        <v>320500</v>
      </c>
      <c r="B3457" s="1" t="s">
        <v>2345</v>
      </c>
      <c r="C3457" s="1">
        <v>107658903</v>
      </c>
      <c r="D3457" s="1">
        <v>500</v>
      </c>
      <c r="E3457" s="1" t="s">
        <v>2536</v>
      </c>
      <c r="F3457" s="1" t="s">
        <v>304</v>
      </c>
      <c r="G3457" s="1" t="s">
        <v>576</v>
      </c>
      <c r="H3457" s="1" t="s">
        <v>916</v>
      </c>
      <c r="I3457" s="1">
        <v>1513728.28</v>
      </c>
      <c r="K3457" s="1">
        <v>401277</v>
      </c>
      <c r="L3457" s="1">
        <v>9892489</v>
      </c>
      <c r="M3457" s="1">
        <v>2.3587999865412712E-2</v>
      </c>
      <c r="N3457" s="1">
        <v>0.23901344835758209</v>
      </c>
      <c r="O3457" s="1">
        <v>1.6190430149435997E-2</v>
      </c>
      <c r="P3457" s="1">
        <v>1.0811365842819214</v>
      </c>
      <c r="Q3457" s="1">
        <v>0</v>
      </c>
      <c r="S3457" s="1">
        <v>32</v>
      </c>
      <c r="T3457" s="1">
        <v>1</v>
      </c>
      <c r="U3457" s="1">
        <v>11807494</v>
      </c>
      <c r="V3457" s="1">
        <v>3.9778430014848709E-2</v>
      </c>
      <c r="W3457" s="1">
        <v>0.33802652359008789</v>
      </c>
      <c r="X3457" s="1">
        <v>0.33802652359008789</v>
      </c>
    </row>
    <row r="3458" spans="1:24" x14ac:dyDescent="0.35">
      <c r="A3458" s="1">
        <v>330500</v>
      </c>
      <c r="B3458" s="1" t="s">
        <v>2346</v>
      </c>
      <c r="C3458" s="1">
        <v>107658903</v>
      </c>
      <c r="D3458" s="1">
        <v>500</v>
      </c>
      <c r="E3458" s="1" t="s">
        <v>2536</v>
      </c>
      <c r="F3458" s="1" t="s">
        <v>304</v>
      </c>
      <c r="G3458" s="1" t="s">
        <v>576</v>
      </c>
      <c r="H3458" s="1" t="s">
        <v>916</v>
      </c>
      <c r="I3458" s="1">
        <v>1702028.91</v>
      </c>
      <c r="K3458" s="1">
        <v>401277</v>
      </c>
      <c r="L3458" s="1">
        <v>9990405</v>
      </c>
      <c r="M3458" s="1">
        <v>9.7915999591350555E-2</v>
      </c>
      <c r="N3458" s="1">
        <v>0.98980146646499634</v>
      </c>
      <c r="O3458" s="1">
        <v>0.18830062448978424</v>
      </c>
      <c r="P3458" s="1">
        <v>12.439526557922363</v>
      </c>
      <c r="Q3458" s="1">
        <v>0</v>
      </c>
      <c r="S3458" s="1">
        <v>33</v>
      </c>
      <c r="T3458" s="1">
        <v>1</v>
      </c>
      <c r="U3458" s="1">
        <v>12093711</v>
      </c>
      <c r="V3458" s="1">
        <v>0.2862166166305542</v>
      </c>
      <c r="W3458" s="1">
        <v>2.4240283966064453</v>
      </c>
      <c r="X3458" s="1">
        <v>2.4240283966064453</v>
      </c>
    </row>
    <row r="3459" spans="1:24" x14ac:dyDescent="0.35">
      <c r="A3459" s="1">
        <v>340500</v>
      </c>
      <c r="B3459" s="1" t="s">
        <v>2347</v>
      </c>
      <c r="C3459" s="1">
        <v>107658903</v>
      </c>
      <c r="D3459" s="1">
        <v>500</v>
      </c>
      <c r="E3459" s="1" t="s">
        <v>2536</v>
      </c>
      <c r="F3459" s="1" t="s">
        <v>304</v>
      </c>
      <c r="G3459" s="1" t="s">
        <v>576</v>
      </c>
      <c r="H3459" s="1" t="s">
        <v>916</v>
      </c>
      <c r="I3459" s="1">
        <v>1712477.19</v>
      </c>
      <c r="K3459" s="1">
        <v>401277</v>
      </c>
      <c r="L3459" s="1">
        <v>9990398</v>
      </c>
      <c r="M3459" s="1">
        <v>-7.0000000960135367E-6</v>
      </c>
      <c r="N3459" s="1">
        <v>-7.0067231717985123E-5</v>
      </c>
      <c r="O3459" s="1">
        <v>1.0448279790580273E-2</v>
      </c>
      <c r="P3459" s="1">
        <v>0.61387205123901367</v>
      </c>
      <c r="Q3459" s="1">
        <v>0</v>
      </c>
      <c r="S3459" s="1">
        <v>34</v>
      </c>
      <c r="T3459" s="1">
        <v>1</v>
      </c>
      <c r="U3459" s="1">
        <v>12104152</v>
      </c>
      <c r="V3459" s="1">
        <v>1.0441279970109463E-2</v>
      </c>
      <c r="W3459" s="1">
        <v>8.633413165807724E-2</v>
      </c>
      <c r="X3459" s="1">
        <v>8.633413165807724E-2</v>
      </c>
    </row>
    <row r="3460" spans="1:24" x14ac:dyDescent="0.35">
      <c r="A3460" s="1">
        <v>350500</v>
      </c>
      <c r="B3460" s="1" t="s">
        <v>2348</v>
      </c>
      <c r="C3460" s="1">
        <v>107658903</v>
      </c>
      <c r="D3460" s="1">
        <v>500</v>
      </c>
      <c r="E3460" s="1" t="s">
        <v>2536</v>
      </c>
      <c r="F3460" s="1" t="s">
        <v>304</v>
      </c>
      <c r="G3460" s="1" t="s">
        <v>576</v>
      </c>
      <c r="H3460" s="1" t="s">
        <v>916</v>
      </c>
      <c r="I3460" s="1">
        <v>1743627.85</v>
      </c>
      <c r="K3460" s="1">
        <v>401277</v>
      </c>
      <c r="L3460" s="1">
        <v>10052191</v>
      </c>
      <c r="M3460" s="1">
        <v>6.1792999505996704E-2</v>
      </c>
      <c r="N3460" s="1">
        <v>0.61852389574050903</v>
      </c>
      <c r="O3460" s="1">
        <v>3.1150659546256065E-2</v>
      </c>
      <c r="P3460" s="1">
        <v>1.8190408945083618</v>
      </c>
      <c r="Q3460" s="1">
        <v>0</v>
      </c>
      <c r="S3460" s="1">
        <v>35</v>
      </c>
      <c r="T3460" s="1">
        <v>1</v>
      </c>
      <c r="U3460" s="1">
        <v>12197096</v>
      </c>
      <c r="V3460" s="1">
        <v>9.2943660914897919E-2</v>
      </c>
      <c r="W3460" s="1">
        <v>0.7678687572479248</v>
      </c>
      <c r="X3460" s="1">
        <v>0.7678687572479248</v>
      </c>
    </row>
    <row r="3461" spans="1:24" x14ac:dyDescent="0.35">
      <c r="A3461" s="1">
        <v>360500</v>
      </c>
      <c r="B3461" s="1" t="s">
        <v>2349</v>
      </c>
      <c r="C3461" s="1">
        <v>107658903</v>
      </c>
      <c r="D3461" s="1">
        <v>500</v>
      </c>
      <c r="E3461" s="1" t="s">
        <v>2536</v>
      </c>
      <c r="F3461" s="1" t="s">
        <v>304</v>
      </c>
      <c r="G3461" s="1" t="s">
        <v>576</v>
      </c>
      <c r="H3461" s="1" t="s">
        <v>916</v>
      </c>
      <c r="I3461" s="1">
        <v>1864703.74</v>
      </c>
      <c r="K3461" s="1">
        <v>401277</v>
      </c>
      <c r="L3461" s="1">
        <v>10369916</v>
      </c>
      <c r="M3461" s="1">
        <v>0.31772500276565552</v>
      </c>
      <c r="N3461" s="1">
        <v>3.1607537269592285</v>
      </c>
      <c r="O3461" s="1">
        <v>0.12107589095830917</v>
      </c>
      <c r="P3461" s="1">
        <v>6.9439067840576172</v>
      </c>
      <c r="Q3461" s="1">
        <v>0</v>
      </c>
      <c r="S3461" s="1">
        <v>36</v>
      </c>
      <c r="T3461" s="1">
        <v>1</v>
      </c>
      <c r="U3461" s="1">
        <v>12635897</v>
      </c>
      <c r="V3461" s="1">
        <v>0.43880090117454529</v>
      </c>
      <c r="W3461" s="1">
        <v>3.597585916519165</v>
      </c>
      <c r="X3461" s="1">
        <v>3.597585916519165</v>
      </c>
    </row>
    <row r="3462" spans="1:24" x14ac:dyDescent="0.35">
      <c r="A3462" s="1">
        <v>370500</v>
      </c>
      <c r="B3462" s="1" t="s">
        <v>2350</v>
      </c>
      <c r="C3462" s="1">
        <v>107658903</v>
      </c>
      <c r="D3462" s="1">
        <v>500</v>
      </c>
      <c r="E3462" s="1" t="s">
        <v>2536</v>
      </c>
      <c r="F3462" s="1" t="s">
        <v>304</v>
      </c>
      <c r="G3462" s="1" t="s">
        <v>576</v>
      </c>
      <c r="H3462" s="1" t="s">
        <v>916</v>
      </c>
      <c r="I3462" s="1">
        <v>1907062.63</v>
      </c>
      <c r="K3462" s="1">
        <v>401277</v>
      </c>
      <c r="L3462" s="1">
        <v>10895469</v>
      </c>
      <c r="M3462" s="1">
        <v>0.52555298805236816</v>
      </c>
      <c r="N3462" s="1">
        <v>5.0680546760559082</v>
      </c>
      <c r="O3462" s="1">
        <v>4.2358890175819397E-2</v>
      </c>
      <c r="P3462" s="1">
        <v>2.2716150283813477</v>
      </c>
      <c r="Q3462" s="1">
        <v>0</v>
      </c>
      <c r="S3462" s="1">
        <v>37</v>
      </c>
      <c r="T3462" s="1">
        <v>1</v>
      </c>
      <c r="U3462" s="1">
        <v>13203808</v>
      </c>
      <c r="V3462" s="1">
        <v>0.56791186332702637</v>
      </c>
      <c r="W3462" s="1">
        <v>4.4944257736206055</v>
      </c>
      <c r="X3462" s="1">
        <v>4.4944257736206055</v>
      </c>
    </row>
    <row r="3463" spans="1:24" x14ac:dyDescent="0.35">
      <c r="A3463" s="1">
        <v>380500</v>
      </c>
      <c r="B3463" s="1" t="s">
        <v>2351</v>
      </c>
      <c r="C3463" s="1">
        <v>107658903</v>
      </c>
      <c r="D3463" s="1">
        <v>500</v>
      </c>
      <c r="E3463" s="1" t="s">
        <v>2536</v>
      </c>
      <c r="F3463" s="1" t="s">
        <v>304</v>
      </c>
      <c r="G3463" s="1" t="s">
        <v>576</v>
      </c>
      <c r="H3463" s="1" t="s">
        <v>916</v>
      </c>
      <c r="I3463" s="1">
        <v>1861764</v>
      </c>
      <c r="K3463" s="1">
        <v>953193</v>
      </c>
      <c r="L3463" s="1">
        <v>11050535</v>
      </c>
      <c r="M3463" s="1">
        <v>0.15506599843502045</v>
      </c>
      <c r="N3463" s="1">
        <v>1.4232155084609985</v>
      </c>
      <c r="O3463" s="1">
        <v>-4.5298628509044647E-2</v>
      </c>
      <c r="P3463" s="1">
        <v>-2.3753089904785156</v>
      </c>
      <c r="Q3463" s="1">
        <v>0.55191600322723389</v>
      </c>
      <c r="S3463" s="1">
        <v>38</v>
      </c>
      <c r="T3463" s="1">
        <v>1</v>
      </c>
      <c r="U3463" s="1">
        <v>13865492</v>
      </c>
      <c r="V3463" s="1">
        <v>0.66168338060379028</v>
      </c>
      <c r="W3463" s="1">
        <v>5.0113120079040527</v>
      </c>
      <c r="X3463" s="1">
        <v>5.0113120079040527</v>
      </c>
    </row>
    <row r="3464" spans="1:24" x14ac:dyDescent="0.35">
      <c r="A3464" s="1">
        <v>390500</v>
      </c>
      <c r="B3464" s="1" t="s">
        <v>2352</v>
      </c>
      <c r="C3464" s="1">
        <v>107658903</v>
      </c>
      <c r="D3464" s="1">
        <v>500</v>
      </c>
      <c r="E3464" s="1" t="s">
        <v>2536</v>
      </c>
      <c r="F3464" s="1" t="s">
        <v>304</v>
      </c>
      <c r="G3464" s="1" t="s">
        <v>576</v>
      </c>
      <c r="H3464" s="1" t="s">
        <v>916</v>
      </c>
      <c r="I3464" s="1">
        <v>1895030</v>
      </c>
      <c r="K3464" s="1">
        <v>1555197</v>
      </c>
      <c r="L3464" s="1">
        <v>11126153</v>
      </c>
      <c r="M3464" s="1">
        <v>7.5617998838424683E-2</v>
      </c>
      <c r="N3464" s="1">
        <v>0.68429267406463623</v>
      </c>
      <c r="O3464" s="1">
        <v>3.326600044965744E-2</v>
      </c>
      <c r="P3464" s="1">
        <v>1.7868000268936157</v>
      </c>
      <c r="Q3464" s="1">
        <v>0.60200399160385132</v>
      </c>
      <c r="S3464" s="1">
        <v>39</v>
      </c>
      <c r="T3464" s="1">
        <v>1</v>
      </c>
      <c r="U3464" s="1">
        <v>14576380</v>
      </c>
      <c r="V3464" s="1">
        <v>0.71088802814483643</v>
      </c>
      <c r="W3464" s="1">
        <v>5.1270303726196289</v>
      </c>
      <c r="X3464" s="1">
        <v>5.1270303726196289</v>
      </c>
    </row>
    <row r="3465" spans="1:24" x14ac:dyDescent="0.35">
      <c r="A3465" s="1">
        <v>400500</v>
      </c>
      <c r="B3465" s="1" t="s">
        <v>2353</v>
      </c>
      <c r="C3465" s="1">
        <v>107658903</v>
      </c>
      <c r="D3465" s="1">
        <v>500</v>
      </c>
      <c r="E3465" s="1" t="s">
        <v>2536</v>
      </c>
      <c r="F3465" s="1" t="s">
        <v>304</v>
      </c>
      <c r="G3465" s="1" t="s">
        <v>576</v>
      </c>
      <c r="H3465" s="1" t="s">
        <v>916</v>
      </c>
      <c r="S3465" s="1">
        <v>40</v>
      </c>
      <c r="T3465" s="1">
        <v>1</v>
      </c>
      <c r="U3465" s="1">
        <v>0</v>
      </c>
      <c r="V3465" s="1">
        <v>0</v>
      </c>
      <c r="W3465" s="1">
        <v>-100</v>
      </c>
      <c r="X3465" s="1">
        <v>-100</v>
      </c>
    </row>
    <row r="3466" spans="1:24" x14ac:dyDescent="0.35">
      <c r="A3466" s="1">
        <v>410500</v>
      </c>
      <c r="B3466" s="1" t="s">
        <v>2354</v>
      </c>
      <c r="C3466" s="1">
        <v>107658903</v>
      </c>
      <c r="D3466" s="1">
        <v>500</v>
      </c>
      <c r="E3466" s="1" t="s">
        <v>2536</v>
      </c>
      <c r="F3466" s="1" t="s">
        <v>304</v>
      </c>
      <c r="G3466" s="1" t="s">
        <v>576</v>
      </c>
      <c r="H3466" s="1" t="s">
        <v>916</v>
      </c>
      <c r="S3466" s="1">
        <v>41</v>
      </c>
      <c r="T3466" s="1">
        <v>1</v>
      </c>
      <c r="U3466" s="1">
        <v>0</v>
      </c>
      <c r="V3466" s="1">
        <v>0</v>
      </c>
    </row>
    <row r="3467" spans="1:24" x14ac:dyDescent="0.35">
      <c r="A3467" s="1">
        <v>420500</v>
      </c>
      <c r="B3467" s="1" t="s">
        <v>2355</v>
      </c>
      <c r="C3467" s="1">
        <v>107658903</v>
      </c>
      <c r="D3467" s="1">
        <v>500</v>
      </c>
      <c r="E3467" s="1" t="s">
        <v>2536</v>
      </c>
      <c r="F3467" s="1" t="s">
        <v>304</v>
      </c>
      <c r="G3467" s="1" t="s">
        <v>576</v>
      </c>
      <c r="H3467" s="1" t="s">
        <v>916</v>
      </c>
      <c r="S3467" s="1">
        <v>42</v>
      </c>
      <c r="T3467" s="1">
        <v>1</v>
      </c>
      <c r="U3467" s="1">
        <v>0</v>
      </c>
      <c r="V3467" s="1">
        <v>0</v>
      </c>
    </row>
    <row r="3468" spans="1:24" x14ac:dyDescent="0.35">
      <c r="A3468" s="1">
        <v>430500</v>
      </c>
      <c r="B3468" s="1" t="s">
        <v>2356</v>
      </c>
      <c r="C3468" s="1">
        <v>107658903</v>
      </c>
      <c r="D3468" s="1">
        <v>500</v>
      </c>
      <c r="E3468" s="1" t="s">
        <v>2536</v>
      </c>
      <c r="F3468" s="1" t="s">
        <v>304</v>
      </c>
      <c r="G3468" s="1" t="s">
        <v>576</v>
      </c>
      <c r="H3468" s="1" t="s">
        <v>916</v>
      </c>
      <c r="S3468" s="1">
        <v>43</v>
      </c>
      <c r="T3468" s="1">
        <v>1</v>
      </c>
      <c r="U3468" s="1">
        <v>0</v>
      </c>
      <c r="V3468" s="1">
        <v>0</v>
      </c>
    </row>
    <row r="3469" spans="1:24" x14ac:dyDescent="0.35">
      <c r="A3469" s="1">
        <v>440500</v>
      </c>
      <c r="B3469" s="1" t="s">
        <v>2357</v>
      </c>
      <c r="C3469" s="1">
        <v>107658903</v>
      </c>
      <c r="D3469" s="1">
        <v>500</v>
      </c>
      <c r="E3469" s="1" t="s">
        <v>2536</v>
      </c>
      <c r="F3469" s="1" t="s">
        <v>304</v>
      </c>
      <c r="G3469" s="1" t="s">
        <v>576</v>
      </c>
      <c r="H3469" s="1" t="s">
        <v>916</v>
      </c>
      <c r="S3469" s="1">
        <v>44</v>
      </c>
      <c r="T3469" s="1">
        <v>1</v>
      </c>
      <c r="U3469" s="1">
        <v>0</v>
      </c>
      <c r="V3469" s="1">
        <v>0</v>
      </c>
    </row>
    <row r="3470" spans="1:24" x14ac:dyDescent="0.35">
      <c r="A3470" s="1">
        <v>450500</v>
      </c>
      <c r="B3470" s="1" t="s">
        <v>2358</v>
      </c>
      <c r="C3470" s="1">
        <v>107658903</v>
      </c>
      <c r="D3470" s="1">
        <v>500</v>
      </c>
      <c r="E3470" s="1" t="s">
        <v>2536</v>
      </c>
      <c r="F3470" s="1" t="s">
        <v>304</v>
      </c>
      <c r="G3470" s="1" t="s">
        <v>576</v>
      </c>
      <c r="H3470" s="1" t="s">
        <v>916</v>
      </c>
      <c r="S3470" s="1">
        <v>45</v>
      </c>
      <c r="T3470" s="1">
        <v>1</v>
      </c>
      <c r="U3470" s="1">
        <v>0</v>
      </c>
      <c r="V3470" s="1">
        <v>0</v>
      </c>
    </row>
    <row r="3471" spans="1:24" x14ac:dyDescent="0.35">
      <c r="A3471" s="1">
        <v>460500</v>
      </c>
      <c r="B3471" s="1" t="s">
        <v>2359</v>
      </c>
      <c r="C3471" s="1">
        <v>107658903</v>
      </c>
      <c r="D3471" s="1">
        <v>500</v>
      </c>
      <c r="E3471" s="1" t="s">
        <v>2536</v>
      </c>
      <c r="F3471" s="1" t="s">
        <v>304</v>
      </c>
      <c r="G3471" s="1" t="s">
        <v>576</v>
      </c>
      <c r="H3471" s="1" t="s">
        <v>916</v>
      </c>
      <c r="S3471" s="1">
        <v>46</v>
      </c>
      <c r="T3471" s="1">
        <v>1</v>
      </c>
      <c r="U3471" s="1">
        <v>0</v>
      </c>
      <c r="V3471" s="1">
        <v>0</v>
      </c>
    </row>
    <row r="3472" spans="1:24" x14ac:dyDescent="0.35">
      <c r="A3472" s="1">
        <v>470500</v>
      </c>
      <c r="B3472" s="1" t="s">
        <v>2360</v>
      </c>
      <c r="C3472" s="1">
        <v>107658903</v>
      </c>
      <c r="D3472" s="1">
        <v>500</v>
      </c>
      <c r="E3472" s="1" t="s">
        <v>2536</v>
      </c>
      <c r="F3472" s="1" t="s">
        <v>304</v>
      </c>
      <c r="G3472" s="1" t="s">
        <v>576</v>
      </c>
      <c r="H3472" s="1" t="s">
        <v>916</v>
      </c>
      <c r="S3472" s="1">
        <v>47</v>
      </c>
      <c r="T3472" s="1">
        <v>1</v>
      </c>
      <c r="U3472" s="1">
        <v>0</v>
      </c>
      <c r="V3472" s="1">
        <v>0</v>
      </c>
    </row>
    <row r="3473" spans="1:24" x14ac:dyDescent="0.35">
      <c r="A3473" s="1">
        <v>480500</v>
      </c>
      <c r="B3473" s="1" t="s">
        <v>2361</v>
      </c>
      <c r="C3473" s="1">
        <v>107658903</v>
      </c>
      <c r="D3473" s="1">
        <v>500</v>
      </c>
      <c r="E3473" s="1" t="s">
        <v>2536</v>
      </c>
      <c r="F3473" s="1" t="s">
        <v>304</v>
      </c>
      <c r="G3473" s="1" t="s">
        <v>576</v>
      </c>
      <c r="H3473" s="1" t="s">
        <v>916</v>
      </c>
      <c r="S3473" s="1">
        <v>48</v>
      </c>
      <c r="T3473" s="1">
        <v>1</v>
      </c>
      <c r="U3473" s="1">
        <v>0</v>
      </c>
      <c r="V3473" s="1">
        <v>0</v>
      </c>
    </row>
    <row r="3474" spans="1:24" x14ac:dyDescent="0.35">
      <c r="A3474" s="1">
        <v>290023</v>
      </c>
      <c r="B3474" s="1" t="s">
        <v>2341</v>
      </c>
      <c r="C3474" s="1">
        <v>108051003</v>
      </c>
      <c r="D3474" s="1">
        <v>23</v>
      </c>
      <c r="E3474" s="1" t="s">
        <v>2537</v>
      </c>
      <c r="F3474" s="1" t="s">
        <v>90</v>
      </c>
      <c r="G3474" s="1" t="s">
        <v>111</v>
      </c>
      <c r="H3474" s="1" t="s">
        <v>916</v>
      </c>
      <c r="I3474" s="1">
        <v>1313839.3600000001</v>
      </c>
      <c r="K3474" s="1">
        <v>328163</v>
      </c>
      <c r="L3474" s="1">
        <v>7298745</v>
      </c>
      <c r="S3474" s="1">
        <v>29</v>
      </c>
      <c r="T3474" s="1">
        <v>1</v>
      </c>
      <c r="U3474" s="1">
        <v>8940747</v>
      </c>
      <c r="V3474" s="1">
        <v>0</v>
      </c>
    </row>
    <row r="3475" spans="1:24" x14ac:dyDescent="0.35">
      <c r="A3475" s="1">
        <v>300023</v>
      </c>
      <c r="B3475" s="1" t="s">
        <v>2343</v>
      </c>
      <c r="C3475" s="1">
        <v>108051003</v>
      </c>
      <c r="D3475" s="1">
        <v>23</v>
      </c>
      <c r="E3475" s="1" t="s">
        <v>2537</v>
      </c>
      <c r="F3475" s="1" t="s">
        <v>90</v>
      </c>
      <c r="G3475" s="1" t="s">
        <v>111</v>
      </c>
      <c r="H3475" s="1" t="s">
        <v>916</v>
      </c>
      <c r="I3475" s="1">
        <v>1326201.97</v>
      </c>
      <c r="K3475" s="1">
        <v>328163</v>
      </c>
      <c r="L3475" s="1">
        <v>7472200</v>
      </c>
      <c r="M3475" s="1">
        <v>0.17345499992370605</v>
      </c>
      <c r="N3475" s="1">
        <v>2.3765044212341309</v>
      </c>
      <c r="O3475" s="1">
        <v>1.236260961741209E-2</v>
      </c>
      <c r="P3475" s="1">
        <v>0.94095295667648315</v>
      </c>
      <c r="Q3475" s="1">
        <v>0</v>
      </c>
      <c r="S3475" s="1">
        <v>30</v>
      </c>
      <c r="T3475" s="1">
        <v>1</v>
      </c>
      <c r="U3475" s="1">
        <v>9126565</v>
      </c>
      <c r="V3475" s="1">
        <v>0.18581761419773102</v>
      </c>
      <c r="W3475" s="1">
        <v>2.0783274173736572</v>
      </c>
      <c r="X3475" s="1">
        <v>2.0783274173736572</v>
      </c>
    </row>
    <row r="3476" spans="1:24" x14ac:dyDescent="0.35">
      <c r="A3476" s="1">
        <v>310023</v>
      </c>
      <c r="B3476" s="1" t="s">
        <v>2344</v>
      </c>
      <c r="C3476" s="1">
        <v>108051003</v>
      </c>
      <c r="D3476" s="1">
        <v>23</v>
      </c>
      <c r="E3476" s="1" t="s">
        <v>2537</v>
      </c>
      <c r="F3476" s="1" t="s">
        <v>90</v>
      </c>
      <c r="G3476" s="1" t="s">
        <v>111</v>
      </c>
      <c r="H3476" s="1" t="s">
        <v>916</v>
      </c>
      <c r="I3476" s="1">
        <v>1337359.94</v>
      </c>
      <c r="K3476" s="1">
        <v>328163</v>
      </c>
      <c r="L3476" s="1">
        <v>7507619</v>
      </c>
      <c r="M3476" s="1">
        <v>3.5418998450040817E-2</v>
      </c>
      <c r="N3476" s="1">
        <v>0.47401031851768494</v>
      </c>
      <c r="O3476" s="1">
        <v>1.1157969944179058E-2</v>
      </c>
      <c r="P3476" s="1">
        <v>0.84134769439697266</v>
      </c>
      <c r="Q3476" s="1">
        <v>0</v>
      </c>
      <c r="S3476" s="1">
        <v>31</v>
      </c>
      <c r="T3476" s="1">
        <v>1</v>
      </c>
      <c r="U3476" s="1">
        <v>9173142</v>
      </c>
      <c r="V3476" s="1">
        <v>4.657696932554245E-2</v>
      </c>
      <c r="W3476" s="1">
        <v>0.51034533977508545</v>
      </c>
      <c r="X3476" s="1">
        <v>0.51034533977508545</v>
      </c>
    </row>
    <row r="3477" spans="1:24" x14ac:dyDescent="0.35">
      <c r="A3477" s="1">
        <v>320023</v>
      </c>
      <c r="B3477" s="1" t="s">
        <v>2345</v>
      </c>
      <c r="C3477" s="1">
        <v>108051003</v>
      </c>
      <c r="D3477" s="1">
        <v>23</v>
      </c>
      <c r="E3477" s="1" t="s">
        <v>2537</v>
      </c>
      <c r="F3477" s="1" t="s">
        <v>90</v>
      </c>
      <c r="G3477" s="1" t="s">
        <v>111</v>
      </c>
      <c r="H3477" s="1" t="s">
        <v>916</v>
      </c>
      <c r="I3477" s="1">
        <v>1342906.46</v>
      </c>
      <c r="K3477" s="1">
        <v>328163</v>
      </c>
      <c r="L3477" s="1">
        <v>7594745.5</v>
      </c>
      <c r="M3477" s="1">
        <v>8.7126500904560089E-2</v>
      </c>
      <c r="N3477" s="1">
        <v>1.1605077981948853</v>
      </c>
      <c r="O3477" s="1">
        <v>5.5465199984610081E-3</v>
      </c>
      <c r="P3477" s="1">
        <v>0.41473650932312012</v>
      </c>
      <c r="Q3477" s="1">
        <v>0</v>
      </c>
      <c r="S3477" s="1">
        <v>32</v>
      </c>
      <c r="T3477" s="1">
        <v>1</v>
      </c>
      <c r="U3477" s="1">
        <v>9265815</v>
      </c>
      <c r="V3477" s="1">
        <v>9.2673018574714661E-2</v>
      </c>
      <c r="W3477" s="1">
        <v>1.01026451587677</v>
      </c>
      <c r="X3477" s="1">
        <v>1.01026451587677</v>
      </c>
    </row>
    <row r="3478" spans="1:24" x14ac:dyDescent="0.35">
      <c r="A3478" s="1">
        <v>330023</v>
      </c>
      <c r="B3478" s="1" t="s">
        <v>2346</v>
      </c>
      <c r="C3478" s="1">
        <v>108051003</v>
      </c>
      <c r="D3478" s="1">
        <v>23</v>
      </c>
      <c r="E3478" s="1" t="s">
        <v>2537</v>
      </c>
      <c r="F3478" s="1" t="s">
        <v>90</v>
      </c>
      <c r="G3478" s="1" t="s">
        <v>111</v>
      </c>
      <c r="H3478" s="1" t="s">
        <v>916</v>
      </c>
      <c r="I3478" s="1">
        <v>1364221.17</v>
      </c>
      <c r="K3478" s="1">
        <v>328163</v>
      </c>
      <c r="L3478" s="1">
        <v>7700329.5</v>
      </c>
      <c r="M3478" s="1">
        <v>0.10558400303125381</v>
      </c>
      <c r="N3478" s="1">
        <v>1.3902243375778198</v>
      </c>
      <c r="O3478" s="1">
        <v>2.1314710378646851E-2</v>
      </c>
      <c r="P3478" s="1">
        <v>1.5872073173522949</v>
      </c>
      <c r="Q3478" s="1">
        <v>0</v>
      </c>
      <c r="S3478" s="1">
        <v>33</v>
      </c>
      <c r="T3478" s="1">
        <v>1</v>
      </c>
      <c r="U3478" s="1">
        <v>9392714</v>
      </c>
      <c r="V3478" s="1">
        <v>0.12689870595932007</v>
      </c>
      <c r="W3478" s="1">
        <v>1.3695394992828369</v>
      </c>
      <c r="X3478" s="1">
        <v>1.3695394992828369</v>
      </c>
    </row>
    <row r="3479" spans="1:24" x14ac:dyDescent="0.35">
      <c r="A3479" s="1">
        <v>340023</v>
      </c>
      <c r="B3479" s="1" t="s">
        <v>2347</v>
      </c>
      <c r="C3479" s="1">
        <v>108051003</v>
      </c>
      <c r="D3479" s="1">
        <v>23</v>
      </c>
      <c r="E3479" s="1" t="s">
        <v>2537</v>
      </c>
      <c r="F3479" s="1" t="s">
        <v>90</v>
      </c>
      <c r="G3479" s="1" t="s">
        <v>111</v>
      </c>
      <c r="H3479" s="1" t="s">
        <v>916</v>
      </c>
      <c r="I3479" s="1">
        <v>1364192.02</v>
      </c>
      <c r="K3479" s="1">
        <v>328163</v>
      </c>
      <c r="L3479" s="1">
        <v>7700324</v>
      </c>
      <c r="M3479" s="1">
        <v>-5.5000000429572538E-6</v>
      </c>
      <c r="N3479" s="1">
        <v>-7.14255147613585E-5</v>
      </c>
      <c r="O3479" s="1">
        <v>-2.9150000045774505E-5</v>
      </c>
      <c r="P3479" s="1">
        <v>-2.1367503795772791E-3</v>
      </c>
      <c r="Q3479" s="1">
        <v>0</v>
      </c>
      <c r="S3479" s="1">
        <v>34</v>
      </c>
      <c r="T3479" s="1">
        <v>1</v>
      </c>
      <c r="U3479" s="1">
        <v>9392679</v>
      </c>
      <c r="V3479" s="1">
        <v>-3.4650001907721162E-5</v>
      </c>
      <c r="W3479" s="1">
        <v>-3.726292634382844E-4</v>
      </c>
      <c r="X3479" s="1">
        <v>-3.726292634382844E-4</v>
      </c>
    </row>
    <row r="3480" spans="1:24" x14ac:dyDescent="0.35">
      <c r="A3480" s="1">
        <v>350023</v>
      </c>
      <c r="B3480" s="1" t="s">
        <v>2348</v>
      </c>
      <c r="C3480" s="1">
        <v>108051003</v>
      </c>
      <c r="D3480" s="1">
        <v>23</v>
      </c>
      <c r="E3480" s="1" t="s">
        <v>2537</v>
      </c>
      <c r="F3480" s="1" t="s">
        <v>90</v>
      </c>
      <c r="G3480" s="1" t="s">
        <v>111</v>
      </c>
      <c r="H3480" s="1" t="s">
        <v>916</v>
      </c>
      <c r="I3480" s="1">
        <v>1379979.7</v>
      </c>
      <c r="K3480" s="1">
        <v>328163</v>
      </c>
      <c r="L3480" s="1">
        <v>7876821.5</v>
      </c>
      <c r="M3480" s="1">
        <v>0.17649750411510468</v>
      </c>
      <c r="N3480" s="1">
        <v>2.292078971862793</v>
      </c>
      <c r="O3480" s="1">
        <v>1.5787679702043533E-2</v>
      </c>
      <c r="P3480" s="1">
        <v>1.1572916507720947</v>
      </c>
      <c r="Q3480" s="1">
        <v>0</v>
      </c>
      <c r="S3480" s="1">
        <v>35</v>
      </c>
      <c r="T3480" s="1">
        <v>1</v>
      </c>
      <c r="U3480" s="1">
        <v>9584964</v>
      </c>
      <c r="V3480" s="1">
        <v>0.19228518009185791</v>
      </c>
      <c r="W3480" s="1">
        <v>2.0471794605255127</v>
      </c>
      <c r="X3480" s="1">
        <v>2.0471794605255127</v>
      </c>
    </row>
    <row r="3481" spans="1:24" x14ac:dyDescent="0.35">
      <c r="A3481" s="1">
        <v>360023</v>
      </c>
      <c r="B3481" s="1" t="s">
        <v>2349</v>
      </c>
      <c r="C3481" s="1">
        <v>108051003</v>
      </c>
      <c r="D3481" s="1">
        <v>23</v>
      </c>
      <c r="E3481" s="1" t="s">
        <v>2537</v>
      </c>
      <c r="F3481" s="1" t="s">
        <v>90</v>
      </c>
      <c r="G3481" s="1" t="s">
        <v>111</v>
      </c>
      <c r="H3481" s="1" t="s">
        <v>916</v>
      </c>
      <c r="I3481" s="1">
        <v>1443755.45</v>
      </c>
      <c r="K3481" s="1">
        <v>328163</v>
      </c>
      <c r="L3481" s="1">
        <v>8295847</v>
      </c>
      <c r="M3481" s="1">
        <v>0.41902551054954529</v>
      </c>
      <c r="N3481" s="1">
        <v>5.3197283744812012</v>
      </c>
      <c r="O3481" s="1">
        <v>6.3775748014450073E-2</v>
      </c>
      <c r="P3481" s="1">
        <v>4.6214990615844727</v>
      </c>
      <c r="Q3481" s="1">
        <v>0</v>
      </c>
      <c r="S3481" s="1">
        <v>36</v>
      </c>
      <c r="T3481" s="1">
        <v>1</v>
      </c>
      <c r="U3481" s="1">
        <v>10067766</v>
      </c>
      <c r="V3481" s="1">
        <v>0.48280125856399536</v>
      </c>
      <c r="W3481" s="1">
        <v>5.0370769500732422</v>
      </c>
      <c r="X3481" s="1">
        <v>5.0370769500732422</v>
      </c>
    </row>
    <row r="3482" spans="1:24" x14ac:dyDescent="0.35">
      <c r="A3482" s="1">
        <v>370023</v>
      </c>
      <c r="B3482" s="1" t="s">
        <v>2350</v>
      </c>
      <c r="C3482" s="1">
        <v>108051003</v>
      </c>
      <c r="D3482" s="1">
        <v>23</v>
      </c>
      <c r="E3482" s="1" t="s">
        <v>2537</v>
      </c>
      <c r="F3482" s="1" t="s">
        <v>90</v>
      </c>
      <c r="G3482" s="1" t="s">
        <v>111</v>
      </c>
      <c r="H3482" s="1" t="s">
        <v>916</v>
      </c>
      <c r="I3482" s="1">
        <v>1482171.87</v>
      </c>
      <c r="K3482" s="1">
        <v>328163</v>
      </c>
      <c r="L3482" s="1">
        <v>8785254</v>
      </c>
      <c r="M3482" s="1">
        <v>0.4894070029258728</v>
      </c>
      <c r="N3482" s="1">
        <v>5.8994216918945313</v>
      </c>
      <c r="O3482" s="1">
        <v>3.8416419178247452E-2</v>
      </c>
      <c r="P3482" s="1">
        <v>2.66086745262146</v>
      </c>
      <c r="Q3482" s="1">
        <v>0</v>
      </c>
      <c r="S3482" s="1">
        <v>37</v>
      </c>
      <c r="T3482" s="1">
        <v>1</v>
      </c>
      <c r="U3482" s="1">
        <v>10595589</v>
      </c>
      <c r="V3482" s="1">
        <v>0.52782344818115234</v>
      </c>
      <c r="W3482" s="1">
        <v>5.2427024841308594</v>
      </c>
      <c r="X3482" s="1">
        <v>5.2427024841308594</v>
      </c>
    </row>
    <row r="3483" spans="1:24" x14ac:dyDescent="0.35">
      <c r="A3483" s="1">
        <v>380023</v>
      </c>
      <c r="B3483" s="1" t="s">
        <v>2351</v>
      </c>
      <c r="C3483" s="1">
        <v>108051003</v>
      </c>
      <c r="D3483" s="1">
        <v>23</v>
      </c>
      <c r="E3483" s="1" t="s">
        <v>2537</v>
      </c>
      <c r="F3483" s="1" t="s">
        <v>90</v>
      </c>
      <c r="G3483" s="1" t="s">
        <v>111</v>
      </c>
      <c r="H3483" s="1" t="s">
        <v>916</v>
      </c>
      <c r="I3483" s="1">
        <v>1548628</v>
      </c>
      <c r="K3483" s="1">
        <v>500866.5</v>
      </c>
      <c r="L3483" s="1">
        <v>8968491</v>
      </c>
      <c r="M3483" s="1">
        <v>0.18323700129985809</v>
      </c>
      <c r="N3483" s="1">
        <v>2.0857336521148682</v>
      </c>
      <c r="O3483" s="1">
        <v>6.6456131637096405E-2</v>
      </c>
      <c r="P3483" s="1">
        <v>4.4836993217468262</v>
      </c>
      <c r="Q3483" s="1">
        <v>0.17270350456237793</v>
      </c>
      <c r="S3483" s="1">
        <v>38</v>
      </c>
      <c r="T3483" s="1">
        <v>1</v>
      </c>
      <c r="U3483" s="1">
        <v>11017986</v>
      </c>
      <c r="V3483" s="1">
        <v>0.42239665985107422</v>
      </c>
      <c r="W3483" s="1">
        <v>3.9865362644195557</v>
      </c>
      <c r="X3483" s="1">
        <v>3.9865362644195557</v>
      </c>
    </row>
    <row r="3484" spans="1:24" x14ac:dyDescent="0.35">
      <c r="A3484" s="1">
        <v>390023</v>
      </c>
      <c r="B3484" s="1" t="s">
        <v>2352</v>
      </c>
      <c r="C3484" s="1">
        <v>108051003</v>
      </c>
      <c r="D3484" s="1">
        <v>23</v>
      </c>
      <c r="E3484" s="1" t="s">
        <v>2537</v>
      </c>
      <c r="F3484" s="1" t="s">
        <v>90</v>
      </c>
      <c r="G3484" s="1" t="s">
        <v>111</v>
      </c>
      <c r="H3484" s="1" t="s">
        <v>916</v>
      </c>
      <c r="I3484" s="1">
        <v>1567099</v>
      </c>
      <c r="K3484" s="1">
        <v>1136629</v>
      </c>
      <c r="L3484" s="1">
        <v>9056528</v>
      </c>
      <c r="M3484" s="1">
        <v>8.8036999106407166E-2</v>
      </c>
      <c r="N3484" s="1">
        <v>0.98162555694580078</v>
      </c>
      <c r="O3484" s="1">
        <v>1.8471000716090202E-2</v>
      </c>
      <c r="P3484" s="1">
        <v>1.1927331686019897</v>
      </c>
      <c r="Q3484" s="1">
        <v>0.63576251268386841</v>
      </c>
      <c r="S3484" s="1">
        <v>39</v>
      </c>
      <c r="T3484" s="1">
        <v>1</v>
      </c>
      <c r="U3484" s="1">
        <v>11760256</v>
      </c>
      <c r="V3484" s="1">
        <v>0.74227052927017212</v>
      </c>
      <c r="W3484" s="1">
        <v>6.7368936538696289</v>
      </c>
      <c r="X3484" s="1">
        <v>6.7368936538696289</v>
      </c>
    </row>
    <row r="3485" spans="1:24" x14ac:dyDescent="0.35">
      <c r="A3485" s="1">
        <v>400023</v>
      </c>
      <c r="B3485" s="1" t="s">
        <v>2353</v>
      </c>
      <c r="C3485" s="1">
        <v>108051003</v>
      </c>
      <c r="D3485" s="1">
        <v>23</v>
      </c>
      <c r="E3485" s="1" t="s">
        <v>2537</v>
      </c>
      <c r="F3485" s="1" t="s">
        <v>90</v>
      </c>
      <c r="G3485" s="1" t="s">
        <v>111</v>
      </c>
      <c r="H3485" s="1" t="s">
        <v>916</v>
      </c>
      <c r="S3485" s="1">
        <v>40</v>
      </c>
      <c r="T3485" s="1">
        <v>1</v>
      </c>
      <c r="U3485" s="1">
        <v>0</v>
      </c>
      <c r="V3485" s="1">
        <v>0</v>
      </c>
      <c r="W3485" s="1">
        <v>-100</v>
      </c>
      <c r="X3485" s="1">
        <v>-100</v>
      </c>
    </row>
    <row r="3486" spans="1:24" x14ac:dyDescent="0.35">
      <c r="A3486" s="1">
        <v>410023</v>
      </c>
      <c r="B3486" s="1" t="s">
        <v>2354</v>
      </c>
      <c r="C3486" s="1">
        <v>108051003</v>
      </c>
      <c r="D3486" s="1">
        <v>23</v>
      </c>
      <c r="E3486" s="1" t="s">
        <v>2537</v>
      </c>
      <c r="F3486" s="1" t="s">
        <v>90</v>
      </c>
      <c r="G3486" s="1" t="s">
        <v>111</v>
      </c>
      <c r="H3486" s="1" t="s">
        <v>916</v>
      </c>
      <c r="S3486" s="1">
        <v>41</v>
      </c>
      <c r="T3486" s="1">
        <v>1</v>
      </c>
      <c r="U3486" s="1">
        <v>0</v>
      </c>
      <c r="V3486" s="1">
        <v>0</v>
      </c>
    </row>
    <row r="3487" spans="1:24" x14ac:dyDescent="0.35">
      <c r="A3487" s="1">
        <v>420023</v>
      </c>
      <c r="B3487" s="1" t="s">
        <v>2355</v>
      </c>
      <c r="C3487" s="1">
        <v>108051003</v>
      </c>
      <c r="D3487" s="1">
        <v>23</v>
      </c>
      <c r="E3487" s="1" t="s">
        <v>2537</v>
      </c>
      <c r="F3487" s="1" t="s">
        <v>90</v>
      </c>
      <c r="G3487" s="1" t="s">
        <v>111</v>
      </c>
      <c r="H3487" s="1" t="s">
        <v>916</v>
      </c>
      <c r="S3487" s="1">
        <v>42</v>
      </c>
      <c r="T3487" s="1">
        <v>1</v>
      </c>
      <c r="U3487" s="1">
        <v>0</v>
      </c>
      <c r="V3487" s="1">
        <v>0</v>
      </c>
    </row>
    <row r="3488" spans="1:24" x14ac:dyDescent="0.35">
      <c r="A3488" s="1">
        <v>430023</v>
      </c>
      <c r="B3488" s="1" t="s">
        <v>2356</v>
      </c>
      <c r="C3488" s="1">
        <v>108051003</v>
      </c>
      <c r="D3488" s="1">
        <v>23</v>
      </c>
      <c r="E3488" s="1" t="s">
        <v>2537</v>
      </c>
      <c r="F3488" s="1" t="s">
        <v>90</v>
      </c>
      <c r="G3488" s="1" t="s">
        <v>111</v>
      </c>
      <c r="H3488" s="1" t="s">
        <v>916</v>
      </c>
      <c r="S3488" s="1">
        <v>43</v>
      </c>
      <c r="T3488" s="1">
        <v>1</v>
      </c>
      <c r="U3488" s="1">
        <v>0</v>
      </c>
      <c r="V3488" s="1">
        <v>0</v>
      </c>
    </row>
    <row r="3489" spans="1:24" x14ac:dyDescent="0.35">
      <c r="A3489" s="1">
        <v>440023</v>
      </c>
      <c r="B3489" s="1" t="s">
        <v>2357</v>
      </c>
      <c r="C3489" s="1">
        <v>108051003</v>
      </c>
      <c r="D3489" s="1">
        <v>23</v>
      </c>
      <c r="E3489" s="1" t="s">
        <v>2537</v>
      </c>
      <c r="F3489" s="1" t="s">
        <v>90</v>
      </c>
      <c r="G3489" s="1" t="s">
        <v>111</v>
      </c>
      <c r="H3489" s="1" t="s">
        <v>916</v>
      </c>
      <c r="S3489" s="1">
        <v>44</v>
      </c>
      <c r="T3489" s="1">
        <v>1</v>
      </c>
      <c r="U3489" s="1">
        <v>0</v>
      </c>
      <c r="V3489" s="1">
        <v>0</v>
      </c>
    </row>
    <row r="3490" spans="1:24" x14ac:dyDescent="0.35">
      <c r="A3490" s="1">
        <v>450023</v>
      </c>
      <c r="B3490" s="1" t="s">
        <v>2358</v>
      </c>
      <c r="C3490" s="1">
        <v>108051003</v>
      </c>
      <c r="D3490" s="1">
        <v>23</v>
      </c>
      <c r="E3490" s="1" t="s">
        <v>2537</v>
      </c>
      <c r="F3490" s="1" t="s">
        <v>90</v>
      </c>
      <c r="G3490" s="1" t="s">
        <v>111</v>
      </c>
      <c r="H3490" s="1" t="s">
        <v>916</v>
      </c>
      <c r="S3490" s="1">
        <v>45</v>
      </c>
      <c r="T3490" s="1">
        <v>1</v>
      </c>
      <c r="U3490" s="1">
        <v>0</v>
      </c>
      <c r="V3490" s="1">
        <v>0</v>
      </c>
    </row>
    <row r="3491" spans="1:24" x14ac:dyDescent="0.35">
      <c r="A3491" s="1">
        <v>460023</v>
      </c>
      <c r="B3491" s="1" t="s">
        <v>2359</v>
      </c>
      <c r="C3491" s="1">
        <v>108051003</v>
      </c>
      <c r="D3491" s="1">
        <v>23</v>
      </c>
      <c r="E3491" s="1" t="s">
        <v>2537</v>
      </c>
      <c r="F3491" s="1" t="s">
        <v>90</v>
      </c>
      <c r="G3491" s="1" t="s">
        <v>111</v>
      </c>
      <c r="H3491" s="1" t="s">
        <v>916</v>
      </c>
      <c r="S3491" s="1">
        <v>46</v>
      </c>
      <c r="T3491" s="1">
        <v>1</v>
      </c>
      <c r="U3491" s="1">
        <v>0</v>
      </c>
      <c r="V3491" s="1">
        <v>0</v>
      </c>
    </row>
    <row r="3492" spans="1:24" x14ac:dyDescent="0.35">
      <c r="A3492" s="1">
        <v>470023</v>
      </c>
      <c r="B3492" s="1" t="s">
        <v>2360</v>
      </c>
      <c r="C3492" s="1">
        <v>108051003</v>
      </c>
      <c r="D3492" s="1">
        <v>23</v>
      </c>
      <c r="E3492" s="1" t="s">
        <v>2537</v>
      </c>
      <c r="F3492" s="1" t="s">
        <v>90</v>
      </c>
      <c r="G3492" s="1" t="s">
        <v>111</v>
      </c>
      <c r="H3492" s="1" t="s">
        <v>916</v>
      </c>
      <c r="S3492" s="1">
        <v>47</v>
      </c>
      <c r="T3492" s="1">
        <v>1</v>
      </c>
      <c r="U3492" s="1">
        <v>0</v>
      </c>
      <c r="V3492" s="1">
        <v>0</v>
      </c>
    </row>
    <row r="3493" spans="1:24" x14ac:dyDescent="0.35">
      <c r="A3493" s="1">
        <v>480023</v>
      </c>
      <c r="B3493" s="1" t="s">
        <v>2361</v>
      </c>
      <c r="C3493" s="1">
        <v>108051003</v>
      </c>
      <c r="D3493" s="1">
        <v>23</v>
      </c>
      <c r="E3493" s="1" t="s">
        <v>2537</v>
      </c>
      <c r="F3493" s="1" t="s">
        <v>90</v>
      </c>
      <c r="G3493" s="1" t="s">
        <v>111</v>
      </c>
      <c r="H3493" s="1" t="s">
        <v>916</v>
      </c>
      <c r="S3493" s="1">
        <v>48</v>
      </c>
      <c r="T3493" s="1">
        <v>1</v>
      </c>
      <c r="U3493" s="1">
        <v>0</v>
      </c>
      <c r="V3493" s="1">
        <v>0</v>
      </c>
    </row>
    <row r="3494" spans="1:24" x14ac:dyDescent="0.35">
      <c r="A3494" s="1">
        <v>250505</v>
      </c>
      <c r="B3494" s="1" t="s">
        <v>2364</v>
      </c>
      <c r="C3494" s="1">
        <v>108051307</v>
      </c>
      <c r="D3494" s="1">
        <v>505</v>
      </c>
      <c r="E3494" s="1" t="s">
        <v>48</v>
      </c>
      <c r="F3494" s="1" t="s">
        <v>48</v>
      </c>
      <c r="G3494" s="1" t="s">
        <v>48</v>
      </c>
      <c r="H3494" s="1" t="s">
        <v>48</v>
      </c>
      <c r="S3494" s="1">
        <v>25</v>
      </c>
      <c r="T3494" s="1">
        <v>2</v>
      </c>
      <c r="U3494" s="1">
        <v>0</v>
      </c>
      <c r="V3494" s="1">
        <v>0</v>
      </c>
    </row>
    <row r="3495" spans="1:24" x14ac:dyDescent="0.35">
      <c r="A3495" s="1">
        <v>260505</v>
      </c>
      <c r="B3495" s="1" t="s">
        <v>2365</v>
      </c>
      <c r="C3495" s="1">
        <v>108051307</v>
      </c>
      <c r="D3495" s="1">
        <v>505</v>
      </c>
      <c r="E3495" s="1" t="s">
        <v>48</v>
      </c>
      <c r="F3495" s="1" t="s">
        <v>48</v>
      </c>
      <c r="G3495" s="1" t="s">
        <v>48</v>
      </c>
      <c r="H3495" s="1" t="s">
        <v>48</v>
      </c>
      <c r="S3495" s="1">
        <v>26</v>
      </c>
      <c r="T3495" s="1">
        <v>2</v>
      </c>
      <c r="U3495" s="1">
        <v>0</v>
      </c>
      <c r="V3495" s="1">
        <v>0</v>
      </c>
    </row>
    <row r="3496" spans="1:24" x14ac:dyDescent="0.35">
      <c r="A3496" s="1">
        <v>270505</v>
      </c>
      <c r="B3496" s="1" t="s">
        <v>2366</v>
      </c>
      <c r="C3496" s="1">
        <v>108051307</v>
      </c>
      <c r="D3496" s="1">
        <v>505</v>
      </c>
      <c r="E3496" s="1" t="s">
        <v>48</v>
      </c>
      <c r="F3496" s="1" t="s">
        <v>48</v>
      </c>
      <c r="G3496" s="1" t="s">
        <v>48</v>
      </c>
      <c r="H3496" s="1" t="s">
        <v>48</v>
      </c>
      <c r="S3496" s="1">
        <v>27</v>
      </c>
      <c r="T3496" s="1">
        <v>2</v>
      </c>
      <c r="U3496" s="1">
        <v>0</v>
      </c>
      <c r="V3496" s="1">
        <v>0</v>
      </c>
    </row>
    <row r="3497" spans="1:24" x14ac:dyDescent="0.35">
      <c r="A3497" s="1">
        <v>280505</v>
      </c>
      <c r="B3497" s="1" t="s">
        <v>2367</v>
      </c>
      <c r="C3497" s="1">
        <v>108051307</v>
      </c>
      <c r="D3497" s="1">
        <v>505</v>
      </c>
      <c r="E3497" s="1" t="s">
        <v>48</v>
      </c>
      <c r="F3497" s="1" t="s">
        <v>48</v>
      </c>
      <c r="G3497" s="1" t="s">
        <v>48</v>
      </c>
      <c r="H3497" s="1" t="s">
        <v>48</v>
      </c>
      <c r="S3497" s="1">
        <v>28</v>
      </c>
      <c r="T3497" s="1">
        <v>2</v>
      </c>
      <c r="U3497" s="1">
        <v>0</v>
      </c>
      <c r="V3497" s="1">
        <v>0</v>
      </c>
    </row>
    <row r="3498" spans="1:24" x14ac:dyDescent="0.35">
      <c r="A3498" s="1">
        <v>290505</v>
      </c>
      <c r="B3498" s="1" t="s">
        <v>2341</v>
      </c>
      <c r="C3498" s="1">
        <v>108051307</v>
      </c>
      <c r="D3498" s="1">
        <v>505</v>
      </c>
      <c r="E3498" s="1" t="s">
        <v>2538</v>
      </c>
      <c r="F3498" s="1" t="s">
        <v>90</v>
      </c>
      <c r="G3498" s="1" t="s">
        <v>111</v>
      </c>
      <c r="H3498" s="1" t="s">
        <v>2369</v>
      </c>
      <c r="J3498" s="1">
        <v>367483.09</v>
      </c>
      <c r="S3498" s="1">
        <v>29</v>
      </c>
      <c r="T3498" s="1">
        <v>2</v>
      </c>
      <c r="U3498" s="1">
        <v>367483.09375</v>
      </c>
      <c r="V3498" s="1">
        <v>0</v>
      </c>
    </row>
    <row r="3499" spans="1:24" x14ac:dyDescent="0.35">
      <c r="A3499" s="1">
        <v>300505</v>
      </c>
      <c r="B3499" s="1" t="s">
        <v>2343</v>
      </c>
      <c r="C3499" s="1">
        <v>108051307</v>
      </c>
      <c r="D3499" s="1">
        <v>505</v>
      </c>
      <c r="E3499" s="1" t="s">
        <v>2538</v>
      </c>
      <c r="F3499" s="1" t="s">
        <v>90</v>
      </c>
      <c r="G3499" s="1" t="s">
        <v>111</v>
      </c>
      <c r="H3499" s="1" t="s">
        <v>2369</v>
      </c>
      <c r="J3499" s="1">
        <v>399716.96</v>
      </c>
      <c r="R3499" s="1">
        <v>3.2233871519565582E-2</v>
      </c>
      <c r="S3499" s="1">
        <v>30</v>
      </c>
      <c r="T3499" s="1">
        <v>2</v>
      </c>
      <c r="U3499" s="1">
        <v>399716.96875</v>
      </c>
      <c r="V3499" s="1">
        <v>3.2233871519565582E-2</v>
      </c>
      <c r="W3499" s="1">
        <v>8.7715263366699219</v>
      </c>
      <c r="X3499" s="1">
        <v>8.7715263366699219</v>
      </c>
    </row>
    <row r="3500" spans="1:24" x14ac:dyDescent="0.35">
      <c r="A3500" s="1">
        <v>310505</v>
      </c>
      <c r="B3500" s="1" t="s">
        <v>2344</v>
      </c>
      <c r="C3500" s="1">
        <v>108051307</v>
      </c>
      <c r="D3500" s="1">
        <v>505</v>
      </c>
      <c r="E3500" s="1" t="s">
        <v>2538</v>
      </c>
      <c r="F3500" s="1" t="s">
        <v>90</v>
      </c>
      <c r="G3500" s="1" t="s">
        <v>111</v>
      </c>
      <c r="H3500" s="1" t="s">
        <v>2369</v>
      </c>
      <c r="J3500" s="1">
        <v>267397.24</v>
      </c>
      <c r="R3500" s="1">
        <v>-0.13231971859931946</v>
      </c>
      <c r="S3500" s="1">
        <v>31</v>
      </c>
      <c r="T3500" s="1">
        <v>2</v>
      </c>
      <c r="U3500" s="1">
        <v>267397.25</v>
      </c>
      <c r="V3500" s="1">
        <v>-0.13231971859931946</v>
      </c>
      <c r="W3500" s="1">
        <v>-33.103351593017578</v>
      </c>
      <c r="X3500" s="1">
        <v>-33.103351593017578</v>
      </c>
    </row>
    <row r="3501" spans="1:24" x14ac:dyDescent="0.35">
      <c r="A3501" s="1">
        <v>320505</v>
      </c>
      <c r="B3501" s="1" t="s">
        <v>2345</v>
      </c>
      <c r="C3501" s="1">
        <v>108051307</v>
      </c>
      <c r="D3501" s="1">
        <v>505</v>
      </c>
      <c r="E3501" s="1" t="s">
        <v>2538</v>
      </c>
      <c r="F3501" s="1" t="s">
        <v>90</v>
      </c>
      <c r="G3501" s="1" t="s">
        <v>111</v>
      </c>
      <c r="H3501" s="1" t="s">
        <v>2369</v>
      </c>
      <c r="J3501" s="1">
        <v>319624.52</v>
      </c>
      <c r="R3501" s="1">
        <v>5.2227281033992767E-2</v>
      </c>
      <c r="S3501" s="1">
        <v>32</v>
      </c>
      <c r="T3501" s="1">
        <v>2</v>
      </c>
      <c r="U3501" s="1">
        <v>319624.53125</v>
      </c>
      <c r="V3501" s="1">
        <v>5.2227281033992767E-2</v>
      </c>
      <c r="W3501" s="1">
        <v>19.531719207763672</v>
      </c>
      <c r="X3501" s="1">
        <v>19.531719207763672</v>
      </c>
    </row>
    <row r="3502" spans="1:24" x14ac:dyDescent="0.35">
      <c r="A3502" s="1">
        <v>330505</v>
      </c>
      <c r="B3502" s="1" t="s">
        <v>2346</v>
      </c>
      <c r="C3502" s="1">
        <v>108051307</v>
      </c>
      <c r="D3502" s="1">
        <v>505</v>
      </c>
      <c r="E3502" s="1" t="s">
        <v>2538</v>
      </c>
      <c r="F3502" s="1" t="s">
        <v>90</v>
      </c>
      <c r="G3502" s="1" t="s">
        <v>111</v>
      </c>
      <c r="H3502" s="1" t="s">
        <v>2369</v>
      </c>
      <c r="J3502" s="1">
        <v>350714.63</v>
      </c>
      <c r="R3502" s="1">
        <v>3.1090110540390015E-2</v>
      </c>
      <c r="S3502" s="1">
        <v>33</v>
      </c>
      <c r="T3502" s="1">
        <v>2</v>
      </c>
      <c r="U3502" s="1">
        <v>350714.625</v>
      </c>
      <c r="V3502" s="1">
        <v>3.1090110540390015E-2</v>
      </c>
      <c r="W3502" s="1">
        <v>9.7270669937133789</v>
      </c>
      <c r="X3502" s="1">
        <v>9.7270669937133789</v>
      </c>
    </row>
    <row r="3503" spans="1:24" x14ac:dyDescent="0.35">
      <c r="A3503" s="1">
        <v>340505</v>
      </c>
      <c r="B3503" s="1" t="s">
        <v>2347</v>
      </c>
      <c r="C3503" s="1">
        <v>108051307</v>
      </c>
      <c r="D3503" s="1">
        <v>505</v>
      </c>
      <c r="E3503" s="1" t="s">
        <v>2538</v>
      </c>
      <c r="F3503" s="1" t="s">
        <v>90</v>
      </c>
      <c r="G3503" s="1" t="s">
        <v>111</v>
      </c>
      <c r="H3503" s="1" t="s">
        <v>2369</v>
      </c>
      <c r="J3503" s="1">
        <v>306353.8</v>
      </c>
      <c r="R3503" s="1">
        <v>-4.4360831379890442E-2</v>
      </c>
      <c r="S3503" s="1">
        <v>34</v>
      </c>
      <c r="T3503" s="1">
        <v>2</v>
      </c>
      <c r="U3503" s="1">
        <v>306353.8125</v>
      </c>
      <c r="V3503" s="1">
        <v>-4.4360831379890442E-2</v>
      </c>
      <c r="W3503" s="1">
        <v>-12.64869213104248</v>
      </c>
      <c r="X3503" s="1">
        <v>-12.64869213104248</v>
      </c>
    </row>
    <row r="3504" spans="1:24" x14ac:dyDescent="0.35">
      <c r="A3504" s="1">
        <v>350505</v>
      </c>
      <c r="B3504" s="1" t="s">
        <v>2348</v>
      </c>
      <c r="C3504" s="1">
        <v>108051307</v>
      </c>
      <c r="D3504" s="1">
        <v>505</v>
      </c>
      <c r="E3504" s="1" t="s">
        <v>2538</v>
      </c>
      <c r="F3504" s="1" t="s">
        <v>90</v>
      </c>
      <c r="G3504" s="1" t="s">
        <v>111</v>
      </c>
      <c r="H3504" s="1" t="s">
        <v>2369</v>
      </c>
      <c r="J3504" s="1">
        <v>297253.71999999997</v>
      </c>
      <c r="R3504" s="1">
        <v>-9.1000795364379883E-3</v>
      </c>
      <c r="S3504" s="1">
        <v>35</v>
      </c>
      <c r="T3504" s="1">
        <v>2</v>
      </c>
      <c r="U3504" s="1">
        <v>297253.71875</v>
      </c>
      <c r="V3504" s="1">
        <v>-9.1000795364379883E-3</v>
      </c>
      <c r="W3504" s="1">
        <v>-2.9704523086547852</v>
      </c>
      <c r="X3504" s="1">
        <v>-2.9704523086547852</v>
      </c>
    </row>
    <row r="3505" spans="1:24" x14ac:dyDescent="0.35">
      <c r="A3505" s="1">
        <v>360505</v>
      </c>
      <c r="B3505" s="1" t="s">
        <v>2349</v>
      </c>
      <c r="C3505" s="1">
        <v>108051307</v>
      </c>
      <c r="D3505" s="1">
        <v>505</v>
      </c>
      <c r="E3505" s="1" t="s">
        <v>2538</v>
      </c>
      <c r="F3505" s="1" t="s">
        <v>90</v>
      </c>
      <c r="G3505" s="1" t="s">
        <v>111</v>
      </c>
      <c r="H3505" s="1" t="s">
        <v>2369</v>
      </c>
      <c r="J3505" s="1">
        <v>330581.21999999997</v>
      </c>
      <c r="R3505" s="1">
        <v>3.3327501267194748E-2</v>
      </c>
      <c r="S3505" s="1">
        <v>36</v>
      </c>
      <c r="T3505" s="1">
        <v>2</v>
      </c>
      <c r="U3505" s="1">
        <v>330581.21875</v>
      </c>
      <c r="V3505" s="1">
        <v>3.3327501267194748E-2</v>
      </c>
      <c r="W3505" s="1">
        <v>11.21180248260498</v>
      </c>
      <c r="X3505" s="1">
        <v>11.21180248260498</v>
      </c>
    </row>
    <row r="3506" spans="1:24" x14ac:dyDescent="0.35">
      <c r="A3506" s="1">
        <v>370505</v>
      </c>
      <c r="B3506" s="1" t="s">
        <v>2350</v>
      </c>
      <c r="C3506" s="1">
        <v>108051307</v>
      </c>
      <c r="D3506" s="1">
        <v>505</v>
      </c>
      <c r="E3506" s="1" t="s">
        <v>2538</v>
      </c>
      <c r="F3506" s="1" t="s">
        <v>90</v>
      </c>
      <c r="G3506" s="1" t="s">
        <v>111</v>
      </c>
      <c r="H3506" s="1" t="s">
        <v>2369</v>
      </c>
      <c r="J3506" s="1">
        <v>498089.12</v>
      </c>
      <c r="R3506" s="1">
        <v>0.16750790178775787</v>
      </c>
      <c r="S3506" s="1">
        <v>37</v>
      </c>
      <c r="T3506" s="1">
        <v>2</v>
      </c>
      <c r="U3506" s="1">
        <v>498089.125</v>
      </c>
      <c r="V3506" s="1">
        <v>0.16750790178775787</v>
      </c>
      <c r="W3506" s="1">
        <v>50.670726776123047</v>
      </c>
      <c r="X3506" s="1">
        <v>50.670726776123047</v>
      </c>
    </row>
    <row r="3507" spans="1:24" x14ac:dyDescent="0.35">
      <c r="A3507" s="1">
        <v>380505</v>
      </c>
      <c r="B3507" s="1" t="s">
        <v>2351</v>
      </c>
      <c r="C3507" s="1">
        <v>108051307</v>
      </c>
      <c r="D3507" s="1">
        <v>505</v>
      </c>
      <c r="E3507" s="1" t="s">
        <v>2538</v>
      </c>
      <c r="F3507" s="1" t="s">
        <v>90</v>
      </c>
      <c r="G3507" s="1" t="s">
        <v>111</v>
      </c>
      <c r="H3507" s="1" t="s">
        <v>2369</v>
      </c>
      <c r="J3507" s="1">
        <v>507853</v>
      </c>
      <c r="R3507" s="1">
        <v>9.7638797014951706E-3</v>
      </c>
      <c r="S3507" s="1">
        <v>38</v>
      </c>
      <c r="T3507" s="1">
        <v>2</v>
      </c>
      <c r="U3507" s="1">
        <v>507853</v>
      </c>
      <c r="V3507" s="1">
        <v>9.7638797014951706E-3</v>
      </c>
      <c r="W3507" s="1">
        <v>1.9602665901184082</v>
      </c>
      <c r="X3507" s="1">
        <v>1.9602665901184082</v>
      </c>
    </row>
    <row r="3508" spans="1:24" x14ac:dyDescent="0.35">
      <c r="A3508" s="1">
        <v>390505</v>
      </c>
      <c r="B3508" s="1" t="s">
        <v>2352</v>
      </c>
      <c r="C3508" s="1">
        <v>108051307</v>
      </c>
      <c r="D3508" s="1">
        <v>505</v>
      </c>
      <c r="E3508" s="1" t="s">
        <v>2538</v>
      </c>
      <c r="F3508" s="1" t="s">
        <v>90</v>
      </c>
      <c r="G3508" s="1" t="s">
        <v>111</v>
      </c>
      <c r="H3508" s="1" t="s">
        <v>2369</v>
      </c>
      <c r="J3508" s="1">
        <v>559365</v>
      </c>
      <c r="R3508" s="1">
        <v>5.1511999219655991E-2</v>
      </c>
      <c r="S3508" s="1">
        <v>39</v>
      </c>
      <c r="T3508" s="1">
        <v>2</v>
      </c>
      <c r="U3508" s="1">
        <v>559365</v>
      </c>
      <c r="V3508" s="1">
        <v>5.1511999219655991E-2</v>
      </c>
      <c r="W3508" s="1">
        <v>10.143092155456543</v>
      </c>
      <c r="X3508" s="1">
        <v>10.143092155456543</v>
      </c>
    </row>
    <row r="3509" spans="1:24" x14ac:dyDescent="0.35">
      <c r="A3509" s="1">
        <v>400505</v>
      </c>
      <c r="B3509" s="1" t="s">
        <v>2353</v>
      </c>
      <c r="C3509" s="1">
        <v>108051307</v>
      </c>
      <c r="D3509" s="1">
        <v>505</v>
      </c>
      <c r="E3509" s="1" t="s">
        <v>48</v>
      </c>
      <c r="F3509" s="1" t="s">
        <v>48</v>
      </c>
      <c r="G3509" s="1" t="s">
        <v>48</v>
      </c>
      <c r="H3509" s="1" t="s">
        <v>48</v>
      </c>
      <c r="S3509" s="1">
        <v>40</v>
      </c>
      <c r="T3509" s="1">
        <v>2</v>
      </c>
      <c r="U3509" s="1">
        <v>0</v>
      </c>
      <c r="V3509" s="1">
        <v>0</v>
      </c>
      <c r="W3509" s="1">
        <v>-100</v>
      </c>
      <c r="X3509" s="1">
        <v>-100</v>
      </c>
    </row>
    <row r="3510" spans="1:24" x14ac:dyDescent="0.35">
      <c r="A3510" s="1">
        <v>410505</v>
      </c>
      <c r="B3510" s="1" t="s">
        <v>2354</v>
      </c>
      <c r="C3510" s="1">
        <v>108051307</v>
      </c>
      <c r="D3510" s="1">
        <v>505</v>
      </c>
      <c r="E3510" s="1" t="s">
        <v>48</v>
      </c>
      <c r="F3510" s="1" t="s">
        <v>48</v>
      </c>
      <c r="G3510" s="1" t="s">
        <v>48</v>
      </c>
      <c r="H3510" s="1" t="s">
        <v>48</v>
      </c>
      <c r="S3510" s="1">
        <v>41</v>
      </c>
      <c r="T3510" s="1">
        <v>2</v>
      </c>
      <c r="U3510" s="1">
        <v>0</v>
      </c>
      <c r="V3510" s="1">
        <v>0</v>
      </c>
    </row>
    <row r="3511" spans="1:24" x14ac:dyDescent="0.35">
      <c r="A3511" s="1">
        <v>420505</v>
      </c>
      <c r="B3511" s="1" t="s">
        <v>2355</v>
      </c>
      <c r="C3511" s="1">
        <v>108051307</v>
      </c>
      <c r="D3511" s="1">
        <v>505</v>
      </c>
      <c r="E3511" s="1" t="s">
        <v>48</v>
      </c>
      <c r="F3511" s="1" t="s">
        <v>48</v>
      </c>
      <c r="G3511" s="1" t="s">
        <v>48</v>
      </c>
      <c r="H3511" s="1" t="s">
        <v>48</v>
      </c>
      <c r="S3511" s="1">
        <v>42</v>
      </c>
      <c r="T3511" s="1">
        <v>2</v>
      </c>
      <c r="U3511" s="1">
        <v>0</v>
      </c>
      <c r="V3511" s="1">
        <v>0</v>
      </c>
    </row>
    <row r="3512" spans="1:24" x14ac:dyDescent="0.35">
      <c r="A3512" s="1">
        <v>430505</v>
      </c>
      <c r="B3512" s="1" t="s">
        <v>2356</v>
      </c>
      <c r="C3512" s="1">
        <v>108051307</v>
      </c>
      <c r="D3512" s="1">
        <v>505</v>
      </c>
      <c r="E3512" s="1" t="s">
        <v>48</v>
      </c>
      <c r="F3512" s="1" t="s">
        <v>48</v>
      </c>
      <c r="G3512" s="1" t="s">
        <v>48</v>
      </c>
      <c r="H3512" s="1" t="s">
        <v>48</v>
      </c>
      <c r="S3512" s="1">
        <v>43</v>
      </c>
      <c r="T3512" s="1">
        <v>2</v>
      </c>
      <c r="U3512" s="1">
        <v>0</v>
      </c>
      <c r="V3512" s="1">
        <v>0</v>
      </c>
    </row>
    <row r="3513" spans="1:24" x14ac:dyDescent="0.35">
      <c r="A3513" s="1">
        <v>440505</v>
      </c>
      <c r="B3513" s="1" t="s">
        <v>2357</v>
      </c>
      <c r="C3513" s="1">
        <v>108051307</v>
      </c>
      <c r="D3513" s="1">
        <v>505</v>
      </c>
      <c r="E3513" s="1" t="s">
        <v>48</v>
      </c>
      <c r="F3513" s="1" t="s">
        <v>48</v>
      </c>
      <c r="G3513" s="1" t="s">
        <v>48</v>
      </c>
      <c r="H3513" s="1" t="s">
        <v>48</v>
      </c>
      <c r="S3513" s="1">
        <v>44</v>
      </c>
      <c r="T3513" s="1">
        <v>2</v>
      </c>
      <c r="U3513" s="1">
        <v>0</v>
      </c>
      <c r="V3513" s="1">
        <v>0</v>
      </c>
    </row>
    <row r="3514" spans="1:24" x14ac:dyDescent="0.35">
      <c r="A3514" s="1">
        <v>450505</v>
      </c>
      <c r="B3514" s="1" t="s">
        <v>2358</v>
      </c>
      <c r="C3514" s="1">
        <v>108051307</v>
      </c>
      <c r="D3514" s="1">
        <v>505</v>
      </c>
      <c r="E3514" s="1" t="s">
        <v>48</v>
      </c>
      <c r="F3514" s="1" t="s">
        <v>48</v>
      </c>
      <c r="G3514" s="1" t="s">
        <v>48</v>
      </c>
      <c r="H3514" s="1" t="s">
        <v>48</v>
      </c>
      <c r="S3514" s="1">
        <v>45</v>
      </c>
      <c r="T3514" s="1">
        <v>2</v>
      </c>
      <c r="U3514" s="1">
        <v>0</v>
      </c>
      <c r="V3514" s="1">
        <v>0</v>
      </c>
    </row>
    <row r="3515" spans="1:24" x14ac:dyDescent="0.35">
      <c r="A3515" s="1">
        <v>460505</v>
      </c>
      <c r="B3515" s="1" t="s">
        <v>2359</v>
      </c>
      <c r="C3515" s="1">
        <v>108051307</v>
      </c>
      <c r="D3515" s="1">
        <v>505</v>
      </c>
      <c r="E3515" s="1" t="s">
        <v>48</v>
      </c>
      <c r="F3515" s="1" t="s">
        <v>48</v>
      </c>
      <c r="G3515" s="1" t="s">
        <v>48</v>
      </c>
      <c r="H3515" s="1" t="s">
        <v>48</v>
      </c>
      <c r="S3515" s="1">
        <v>46</v>
      </c>
      <c r="T3515" s="1">
        <v>2</v>
      </c>
      <c r="U3515" s="1">
        <v>0</v>
      </c>
      <c r="V3515" s="1">
        <v>0</v>
      </c>
    </row>
    <row r="3516" spans="1:24" x14ac:dyDescent="0.35">
      <c r="A3516" s="1">
        <v>470505</v>
      </c>
      <c r="B3516" s="1" t="s">
        <v>2360</v>
      </c>
      <c r="C3516" s="1">
        <v>108051307</v>
      </c>
      <c r="D3516" s="1">
        <v>505</v>
      </c>
      <c r="E3516" s="1" t="s">
        <v>48</v>
      </c>
      <c r="F3516" s="1" t="s">
        <v>48</v>
      </c>
      <c r="G3516" s="1" t="s">
        <v>48</v>
      </c>
      <c r="H3516" s="1" t="s">
        <v>48</v>
      </c>
      <c r="S3516" s="1">
        <v>47</v>
      </c>
      <c r="T3516" s="1">
        <v>2</v>
      </c>
      <c r="U3516" s="1">
        <v>0</v>
      </c>
      <c r="V3516" s="1">
        <v>0</v>
      </c>
    </row>
    <row r="3517" spans="1:24" x14ac:dyDescent="0.35">
      <c r="A3517" s="1">
        <v>290083</v>
      </c>
      <c r="B3517" s="1" t="s">
        <v>2341</v>
      </c>
      <c r="C3517" s="1">
        <v>108051503</v>
      </c>
      <c r="D3517" s="1">
        <v>83</v>
      </c>
      <c r="E3517" s="1" t="s">
        <v>2539</v>
      </c>
      <c r="F3517" s="1" t="s">
        <v>90</v>
      </c>
      <c r="G3517" s="1" t="s">
        <v>111</v>
      </c>
      <c r="H3517" s="1" t="s">
        <v>916</v>
      </c>
      <c r="I3517" s="1">
        <v>1011958.4</v>
      </c>
      <c r="J3517" s="1">
        <v>13605.58</v>
      </c>
      <c r="K3517" s="1">
        <v>236310</v>
      </c>
      <c r="L3517" s="1">
        <v>8118758</v>
      </c>
      <c r="S3517" s="1">
        <v>29</v>
      </c>
      <c r="T3517" s="1">
        <v>1</v>
      </c>
      <c r="U3517" s="1">
        <v>9380632</v>
      </c>
      <c r="V3517" s="1">
        <v>0</v>
      </c>
    </row>
    <row r="3518" spans="1:24" x14ac:dyDescent="0.35">
      <c r="A3518" s="1">
        <v>300083</v>
      </c>
      <c r="B3518" s="1" t="s">
        <v>2343</v>
      </c>
      <c r="C3518" s="1">
        <v>108051503</v>
      </c>
      <c r="D3518" s="1">
        <v>83</v>
      </c>
      <c r="E3518" s="1" t="s">
        <v>2539</v>
      </c>
      <c r="F3518" s="1" t="s">
        <v>90</v>
      </c>
      <c r="G3518" s="1" t="s">
        <v>111</v>
      </c>
      <c r="H3518" s="1" t="s">
        <v>916</v>
      </c>
      <c r="I3518" s="1">
        <v>1015635.93</v>
      </c>
      <c r="J3518" s="1">
        <v>32208.03</v>
      </c>
      <c r="K3518" s="1">
        <v>334642</v>
      </c>
      <c r="L3518" s="1">
        <v>8260304</v>
      </c>
      <c r="M3518" s="1">
        <v>0.14154599606990814</v>
      </c>
      <c r="N3518" s="1">
        <v>1.7434439659118652</v>
      </c>
      <c r="O3518" s="1">
        <v>3.6775299813598394E-3</v>
      </c>
      <c r="P3518" s="1">
        <v>0.36340722441673279</v>
      </c>
      <c r="Q3518" s="1">
        <v>9.8332002758979797E-2</v>
      </c>
      <c r="R3518" s="1">
        <v>1.860244944691658E-2</v>
      </c>
      <c r="S3518" s="1">
        <v>30</v>
      </c>
      <c r="T3518" s="1">
        <v>1</v>
      </c>
      <c r="U3518" s="1">
        <v>9642790</v>
      </c>
      <c r="V3518" s="1">
        <v>0.26215797662734985</v>
      </c>
      <c r="W3518" s="1">
        <v>2.7946732044219971</v>
      </c>
      <c r="X3518" s="1">
        <v>2.7946732044219971</v>
      </c>
    </row>
    <row r="3519" spans="1:24" x14ac:dyDescent="0.35">
      <c r="A3519" s="1">
        <v>310083</v>
      </c>
      <c r="B3519" s="1" t="s">
        <v>2344</v>
      </c>
      <c r="C3519" s="1">
        <v>108051503</v>
      </c>
      <c r="D3519" s="1">
        <v>83</v>
      </c>
      <c r="E3519" s="1" t="s">
        <v>2539</v>
      </c>
      <c r="F3519" s="1" t="s">
        <v>90</v>
      </c>
      <c r="G3519" s="1" t="s">
        <v>111</v>
      </c>
      <c r="H3519" s="1" t="s">
        <v>916</v>
      </c>
      <c r="I3519" s="1">
        <v>1025639.41</v>
      </c>
      <c r="J3519" s="1">
        <v>43769.62</v>
      </c>
      <c r="K3519" s="1">
        <v>285476</v>
      </c>
      <c r="L3519" s="1">
        <v>8294718.5</v>
      </c>
      <c r="M3519" s="1">
        <v>3.4414499998092651E-2</v>
      </c>
      <c r="N3519" s="1">
        <v>0.41662511229515076</v>
      </c>
      <c r="O3519" s="1">
        <v>1.000348012894392E-2</v>
      </c>
      <c r="P3519" s="1">
        <v>0.98494744300842285</v>
      </c>
      <c r="Q3519" s="1">
        <v>-4.9166001379489899E-2</v>
      </c>
      <c r="R3519" s="1">
        <v>1.1561590246856213E-2</v>
      </c>
      <c r="S3519" s="1">
        <v>31</v>
      </c>
      <c r="T3519" s="1">
        <v>1</v>
      </c>
      <c r="U3519" s="1">
        <v>9649604</v>
      </c>
      <c r="V3519" s="1">
        <v>6.8135708570480347E-3</v>
      </c>
      <c r="W3519" s="1">
        <v>7.0664197206497192E-2</v>
      </c>
      <c r="X3519" s="1">
        <v>7.0664197206497192E-2</v>
      </c>
    </row>
    <row r="3520" spans="1:24" x14ac:dyDescent="0.35">
      <c r="A3520" s="1">
        <v>320083</v>
      </c>
      <c r="B3520" s="1" t="s">
        <v>2345</v>
      </c>
      <c r="C3520" s="1">
        <v>108051503</v>
      </c>
      <c r="D3520" s="1">
        <v>83</v>
      </c>
      <c r="E3520" s="1" t="s">
        <v>2539</v>
      </c>
      <c r="F3520" s="1" t="s">
        <v>90</v>
      </c>
      <c r="G3520" s="1" t="s">
        <v>111</v>
      </c>
      <c r="H3520" s="1" t="s">
        <v>916</v>
      </c>
      <c r="I3520" s="1">
        <v>1028602.32</v>
      </c>
      <c r="J3520" s="1">
        <v>63700.14</v>
      </c>
      <c r="K3520" s="1">
        <v>285476</v>
      </c>
      <c r="L3520" s="1">
        <v>8300969</v>
      </c>
      <c r="M3520" s="1">
        <v>6.250500213354826E-3</v>
      </c>
      <c r="N3520" s="1">
        <v>7.5355179607868195E-2</v>
      </c>
      <c r="O3520" s="1">
        <v>2.9629101045429707E-3</v>
      </c>
      <c r="P3520" s="1">
        <v>0.28888419270515442</v>
      </c>
      <c r="Q3520" s="1">
        <v>0</v>
      </c>
      <c r="R3520" s="1">
        <v>1.9930519163608551E-2</v>
      </c>
      <c r="S3520" s="1">
        <v>32</v>
      </c>
      <c r="T3520" s="1">
        <v>1</v>
      </c>
      <c r="U3520" s="1">
        <v>9678747</v>
      </c>
      <c r="V3520" s="1">
        <v>2.9143929481506348E-2</v>
      </c>
      <c r="W3520" s="1">
        <v>0.30201238393783569</v>
      </c>
      <c r="X3520" s="1">
        <v>0.30201238393783569</v>
      </c>
    </row>
    <row r="3521" spans="1:24" x14ac:dyDescent="0.35">
      <c r="A3521" s="1">
        <v>330083</v>
      </c>
      <c r="B3521" s="1" t="s">
        <v>2346</v>
      </c>
      <c r="C3521" s="1">
        <v>108051503</v>
      </c>
      <c r="D3521" s="1">
        <v>83</v>
      </c>
      <c r="E3521" s="1" t="s">
        <v>2539</v>
      </c>
      <c r="F3521" s="1" t="s">
        <v>90</v>
      </c>
      <c r="G3521" s="1" t="s">
        <v>111</v>
      </c>
      <c r="H3521" s="1" t="s">
        <v>916</v>
      </c>
      <c r="I3521" s="1">
        <v>1049100.8799999999</v>
      </c>
      <c r="J3521" s="1">
        <v>39866.5</v>
      </c>
      <c r="K3521" s="1">
        <v>285476</v>
      </c>
      <c r="L3521" s="1">
        <v>8382937</v>
      </c>
      <c r="M3521" s="1">
        <v>8.1968002021312714E-2</v>
      </c>
      <c r="N3521" s="1">
        <v>0.98745095729827881</v>
      </c>
      <c r="O3521" s="1">
        <v>2.049856074154377E-2</v>
      </c>
      <c r="P3521" s="1">
        <v>1.9928556680679321</v>
      </c>
      <c r="Q3521" s="1">
        <v>0</v>
      </c>
      <c r="R3521" s="1">
        <v>-2.3833639919757843E-2</v>
      </c>
      <c r="S3521" s="1">
        <v>33</v>
      </c>
      <c r="T3521" s="1">
        <v>1</v>
      </c>
      <c r="U3521" s="1">
        <v>9757380</v>
      </c>
      <c r="V3521" s="1">
        <v>7.8632920980453491E-2</v>
      </c>
      <c r="W3521" s="1">
        <v>0.81242954730987549</v>
      </c>
      <c r="X3521" s="1">
        <v>0.81242954730987549</v>
      </c>
    </row>
    <row r="3522" spans="1:24" x14ac:dyDescent="0.35">
      <c r="A3522" s="1">
        <v>340083</v>
      </c>
      <c r="B3522" s="1" t="s">
        <v>2347</v>
      </c>
      <c r="C3522" s="1">
        <v>108051503</v>
      </c>
      <c r="D3522" s="1">
        <v>83</v>
      </c>
      <c r="E3522" s="1" t="s">
        <v>2539</v>
      </c>
      <c r="F3522" s="1" t="s">
        <v>90</v>
      </c>
      <c r="G3522" s="1" t="s">
        <v>111</v>
      </c>
      <c r="H3522" s="1" t="s">
        <v>916</v>
      </c>
      <c r="I3522" s="1">
        <v>1049083.21</v>
      </c>
      <c r="J3522" s="1">
        <v>5870</v>
      </c>
      <c r="K3522" s="1">
        <v>285476</v>
      </c>
      <c r="L3522" s="1">
        <v>8382933</v>
      </c>
      <c r="M3522" s="1">
        <v>-3.9999999899009708E-6</v>
      </c>
      <c r="N3522" s="1">
        <v>-4.7715973778394982E-5</v>
      </c>
      <c r="O3522" s="1">
        <v>-1.7669999579084106E-5</v>
      </c>
      <c r="P3522" s="1">
        <v>-1.6842994373291731E-3</v>
      </c>
      <c r="Q3522" s="1">
        <v>0</v>
      </c>
      <c r="R3522" s="1">
        <v>-3.3996500074863434E-2</v>
      </c>
      <c r="S3522" s="1">
        <v>34</v>
      </c>
      <c r="T3522" s="1">
        <v>1</v>
      </c>
      <c r="U3522" s="1">
        <v>9723362</v>
      </c>
      <c r="V3522" s="1">
        <v>-3.4018170088529587E-2</v>
      </c>
      <c r="W3522" s="1">
        <v>-0.34863868355751038</v>
      </c>
      <c r="X3522" s="1">
        <v>-0.34863868355751038</v>
      </c>
    </row>
    <row r="3523" spans="1:24" x14ac:dyDescent="0.35">
      <c r="A3523" s="1">
        <v>350083</v>
      </c>
      <c r="B3523" s="1" t="s">
        <v>2348</v>
      </c>
      <c r="C3523" s="1">
        <v>108051503</v>
      </c>
      <c r="D3523" s="1">
        <v>83</v>
      </c>
      <c r="E3523" s="1" t="s">
        <v>2539</v>
      </c>
      <c r="F3523" s="1" t="s">
        <v>90</v>
      </c>
      <c r="G3523" s="1" t="s">
        <v>111</v>
      </c>
      <c r="H3523" s="1" t="s">
        <v>916</v>
      </c>
      <c r="I3523" s="1">
        <v>1062751.3</v>
      </c>
      <c r="J3523" s="1">
        <v>44099</v>
      </c>
      <c r="K3523" s="1">
        <v>285476</v>
      </c>
      <c r="L3523" s="1">
        <v>8449584</v>
      </c>
      <c r="M3523" s="1">
        <v>6.6651001572608948E-2</v>
      </c>
      <c r="N3523" s="1">
        <v>0.79507970809936523</v>
      </c>
      <c r="O3523" s="1">
        <v>1.3668090105056763E-2</v>
      </c>
      <c r="P3523" s="1">
        <v>1.3028603792190552</v>
      </c>
      <c r="Q3523" s="1">
        <v>0</v>
      </c>
      <c r="R3523" s="1">
        <v>3.8228999823331833E-2</v>
      </c>
      <c r="S3523" s="1">
        <v>35</v>
      </c>
      <c r="T3523" s="1">
        <v>1</v>
      </c>
      <c r="U3523" s="1">
        <v>9841910</v>
      </c>
      <c r="V3523" s="1">
        <v>0.11854809522628784</v>
      </c>
      <c r="W3523" s="1">
        <v>1.2192078828811646</v>
      </c>
      <c r="X3523" s="1">
        <v>1.2192078828811646</v>
      </c>
    </row>
    <row r="3524" spans="1:24" x14ac:dyDescent="0.35">
      <c r="A3524" s="1">
        <v>360083</v>
      </c>
      <c r="B3524" s="1" t="s">
        <v>2349</v>
      </c>
      <c r="C3524" s="1">
        <v>108051503</v>
      </c>
      <c r="D3524" s="1">
        <v>83</v>
      </c>
      <c r="E3524" s="1" t="s">
        <v>2539</v>
      </c>
      <c r="F3524" s="1" t="s">
        <v>90</v>
      </c>
      <c r="G3524" s="1" t="s">
        <v>111</v>
      </c>
      <c r="H3524" s="1" t="s">
        <v>916</v>
      </c>
      <c r="I3524" s="1">
        <v>1106870.3799999999</v>
      </c>
      <c r="J3524" s="1">
        <v>43402.239999999998</v>
      </c>
      <c r="K3524" s="1">
        <v>285476</v>
      </c>
      <c r="L3524" s="1">
        <v>8790541</v>
      </c>
      <c r="M3524" s="1">
        <v>0.34095698595046997</v>
      </c>
      <c r="N3524" s="1">
        <v>4.0351929664611816</v>
      </c>
      <c r="O3524" s="1">
        <v>4.4119078665971756E-2</v>
      </c>
      <c r="P3524" s="1">
        <v>4.1514019966125488</v>
      </c>
      <c r="Q3524" s="1">
        <v>0</v>
      </c>
      <c r="R3524" s="1">
        <v>-6.9676002021878958E-4</v>
      </c>
      <c r="S3524" s="1">
        <v>36</v>
      </c>
      <c r="T3524" s="1">
        <v>1</v>
      </c>
      <c r="U3524" s="1">
        <v>10226290</v>
      </c>
      <c r="V3524" s="1">
        <v>0.38437929749488831</v>
      </c>
      <c r="W3524" s="1">
        <v>3.9055426120758057</v>
      </c>
      <c r="X3524" s="1">
        <v>3.9055426120758057</v>
      </c>
    </row>
    <row r="3525" spans="1:24" x14ac:dyDescent="0.35">
      <c r="A3525" s="1">
        <v>370083</v>
      </c>
      <c r="B3525" s="1" t="s">
        <v>2350</v>
      </c>
      <c r="C3525" s="1">
        <v>108051503</v>
      </c>
      <c r="D3525" s="1">
        <v>83</v>
      </c>
      <c r="E3525" s="1" t="s">
        <v>2539</v>
      </c>
      <c r="F3525" s="1" t="s">
        <v>90</v>
      </c>
      <c r="G3525" s="1" t="s">
        <v>111</v>
      </c>
      <c r="H3525" s="1" t="s">
        <v>916</v>
      </c>
      <c r="I3525" s="1">
        <v>1125471.29</v>
      </c>
      <c r="J3525" s="1">
        <v>132325.57</v>
      </c>
      <c r="K3525" s="1">
        <v>285476</v>
      </c>
      <c r="L3525" s="1">
        <v>9187736</v>
      </c>
      <c r="M3525" s="1">
        <v>0.39719501137733459</v>
      </c>
      <c r="N3525" s="1">
        <v>4.5184364318847656</v>
      </c>
      <c r="O3525" s="1">
        <v>1.8600910902023315E-2</v>
      </c>
      <c r="P3525" s="1">
        <v>1.6804957389831543</v>
      </c>
      <c r="Q3525" s="1">
        <v>0</v>
      </c>
      <c r="R3525" s="1">
        <v>8.8923327624797821E-2</v>
      </c>
      <c r="S3525" s="1">
        <v>37</v>
      </c>
      <c r="T3525" s="1">
        <v>1</v>
      </c>
      <c r="U3525" s="1">
        <v>10731009</v>
      </c>
      <c r="V3525" s="1">
        <v>0.50471925735473633</v>
      </c>
      <c r="W3525" s="1">
        <v>4.9355044364929199</v>
      </c>
      <c r="X3525" s="1">
        <v>4.9355044364929199</v>
      </c>
    </row>
    <row r="3526" spans="1:24" x14ac:dyDescent="0.35">
      <c r="A3526" s="1">
        <v>380083</v>
      </c>
      <c r="B3526" s="1" t="s">
        <v>2351</v>
      </c>
      <c r="C3526" s="1">
        <v>108051503</v>
      </c>
      <c r="D3526" s="1">
        <v>83</v>
      </c>
      <c r="E3526" s="1" t="s">
        <v>2539</v>
      </c>
      <c r="F3526" s="1" t="s">
        <v>90</v>
      </c>
      <c r="G3526" s="1" t="s">
        <v>111</v>
      </c>
      <c r="H3526" s="1" t="s">
        <v>916</v>
      </c>
      <c r="I3526" s="1">
        <v>1161495</v>
      </c>
      <c r="J3526" s="1">
        <v>148305</v>
      </c>
      <c r="K3526" s="1">
        <v>496304.9375</v>
      </c>
      <c r="L3526" s="1">
        <v>9312693</v>
      </c>
      <c r="M3526" s="1">
        <v>0.12495700269937515</v>
      </c>
      <c r="N3526" s="1">
        <v>1.3600412607192993</v>
      </c>
      <c r="O3526" s="1">
        <v>3.6023709923028946E-2</v>
      </c>
      <c r="P3526" s="1">
        <v>3.2007665634155273</v>
      </c>
      <c r="Q3526" s="1">
        <v>0.21082893013954163</v>
      </c>
      <c r="R3526" s="1">
        <v>1.5979429706931114E-2</v>
      </c>
      <c r="S3526" s="1">
        <v>38</v>
      </c>
      <c r="T3526" s="1">
        <v>1</v>
      </c>
      <c r="U3526" s="1">
        <v>11118798</v>
      </c>
      <c r="V3526" s="1">
        <v>0.38778907060623169</v>
      </c>
      <c r="W3526" s="1">
        <v>3.6137235164642334</v>
      </c>
      <c r="X3526" s="1">
        <v>3.6137235164642334</v>
      </c>
    </row>
    <row r="3527" spans="1:24" x14ac:dyDescent="0.35">
      <c r="A3527" s="1">
        <v>390083</v>
      </c>
      <c r="B3527" s="1" t="s">
        <v>2352</v>
      </c>
      <c r="C3527" s="1">
        <v>108051503</v>
      </c>
      <c r="D3527" s="1">
        <v>83</v>
      </c>
      <c r="E3527" s="1" t="s">
        <v>2539</v>
      </c>
      <c r="F3527" s="1" t="s">
        <v>90</v>
      </c>
      <c r="G3527" s="1" t="s">
        <v>111</v>
      </c>
      <c r="H3527" s="1" t="s">
        <v>916</v>
      </c>
      <c r="I3527" s="1">
        <v>1170548</v>
      </c>
      <c r="J3527" s="1">
        <v>151557</v>
      </c>
      <c r="K3527" s="1">
        <v>1115077.75</v>
      </c>
      <c r="L3527" s="1">
        <v>9362892</v>
      </c>
      <c r="M3527" s="1">
        <v>5.0198998302221298E-2</v>
      </c>
      <c r="N3527" s="1">
        <v>0.53903847932815552</v>
      </c>
      <c r="O3527" s="1">
        <v>9.0530002489686012E-3</v>
      </c>
      <c r="P3527" s="1">
        <v>0.77942651510238647</v>
      </c>
      <c r="Q3527" s="1">
        <v>0.61877280473709106</v>
      </c>
      <c r="R3527" s="1">
        <v>3.2520000822842121E-3</v>
      </c>
      <c r="S3527" s="1">
        <v>39</v>
      </c>
      <c r="T3527" s="1">
        <v>1</v>
      </c>
      <c r="U3527" s="1">
        <v>11800075</v>
      </c>
      <c r="V3527" s="1">
        <v>0.68127679824829102</v>
      </c>
      <c r="W3527" s="1">
        <v>6.1272540092468262</v>
      </c>
      <c r="X3527" s="1">
        <v>6.1272540092468262</v>
      </c>
    </row>
    <row r="3528" spans="1:24" x14ac:dyDescent="0.35">
      <c r="A3528" s="1">
        <v>400083</v>
      </c>
      <c r="B3528" s="1" t="s">
        <v>2353</v>
      </c>
      <c r="C3528" s="1">
        <v>108051503</v>
      </c>
      <c r="D3528" s="1">
        <v>83</v>
      </c>
      <c r="E3528" s="1" t="s">
        <v>2539</v>
      </c>
      <c r="F3528" s="1" t="s">
        <v>90</v>
      </c>
      <c r="G3528" s="1" t="s">
        <v>111</v>
      </c>
      <c r="H3528" s="1" t="s">
        <v>916</v>
      </c>
      <c r="S3528" s="1">
        <v>40</v>
      </c>
      <c r="T3528" s="1">
        <v>1</v>
      </c>
      <c r="U3528" s="1">
        <v>0</v>
      </c>
      <c r="V3528" s="1">
        <v>0</v>
      </c>
      <c r="W3528" s="1">
        <v>-100</v>
      </c>
      <c r="X3528" s="1">
        <v>-100</v>
      </c>
    </row>
    <row r="3529" spans="1:24" x14ac:dyDescent="0.35">
      <c r="A3529" s="1">
        <v>410083</v>
      </c>
      <c r="B3529" s="1" t="s">
        <v>2354</v>
      </c>
      <c r="C3529" s="1">
        <v>108051503</v>
      </c>
      <c r="D3529" s="1">
        <v>83</v>
      </c>
      <c r="E3529" s="1" t="s">
        <v>2539</v>
      </c>
      <c r="F3529" s="1" t="s">
        <v>90</v>
      </c>
      <c r="G3529" s="1" t="s">
        <v>111</v>
      </c>
      <c r="H3529" s="1" t="s">
        <v>916</v>
      </c>
      <c r="S3529" s="1">
        <v>41</v>
      </c>
      <c r="T3529" s="1">
        <v>1</v>
      </c>
      <c r="U3529" s="1">
        <v>0</v>
      </c>
      <c r="V3529" s="1">
        <v>0</v>
      </c>
    </row>
    <row r="3530" spans="1:24" x14ac:dyDescent="0.35">
      <c r="A3530" s="1">
        <v>420083</v>
      </c>
      <c r="B3530" s="1" t="s">
        <v>2355</v>
      </c>
      <c r="C3530" s="1">
        <v>108051503</v>
      </c>
      <c r="D3530" s="1">
        <v>83</v>
      </c>
      <c r="E3530" s="1" t="s">
        <v>2539</v>
      </c>
      <c r="F3530" s="1" t="s">
        <v>90</v>
      </c>
      <c r="G3530" s="1" t="s">
        <v>111</v>
      </c>
      <c r="H3530" s="1" t="s">
        <v>916</v>
      </c>
      <c r="S3530" s="1">
        <v>42</v>
      </c>
      <c r="T3530" s="1">
        <v>1</v>
      </c>
      <c r="U3530" s="1">
        <v>0</v>
      </c>
      <c r="V3530" s="1">
        <v>0</v>
      </c>
    </row>
    <row r="3531" spans="1:24" x14ac:dyDescent="0.35">
      <c r="A3531" s="1">
        <v>430083</v>
      </c>
      <c r="B3531" s="1" t="s">
        <v>2356</v>
      </c>
      <c r="C3531" s="1">
        <v>108051503</v>
      </c>
      <c r="D3531" s="1">
        <v>83</v>
      </c>
      <c r="E3531" s="1" t="s">
        <v>2539</v>
      </c>
      <c r="F3531" s="1" t="s">
        <v>90</v>
      </c>
      <c r="G3531" s="1" t="s">
        <v>111</v>
      </c>
      <c r="H3531" s="1" t="s">
        <v>916</v>
      </c>
      <c r="S3531" s="1">
        <v>43</v>
      </c>
      <c r="T3531" s="1">
        <v>1</v>
      </c>
      <c r="U3531" s="1">
        <v>0</v>
      </c>
      <c r="V3531" s="1">
        <v>0</v>
      </c>
    </row>
    <row r="3532" spans="1:24" x14ac:dyDescent="0.35">
      <c r="A3532" s="1">
        <v>440083</v>
      </c>
      <c r="B3532" s="1" t="s">
        <v>2357</v>
      </c>
      <c r="C3532" s="1">
        <v>108051503</v>
      </c>
      <c r="D3532" s="1">
        <v>83</v>
      </c>
      <c r="E3532" s="1" t="s">
        <v>2539</v>
      </c>
      <c r="F3532" s="1" t="s">
        <v>90</v>
      </c>
      <c r="G3532" s="1" t="s">
        <v>111</v>
      </c>
      <c r="H3532" s="1" t="s">
        <v>916</v>
      </c>
      <c r="S3532" s="1">
        <v>44</v>
      </c>
      <c r="T3532" s="1">
        <v>1</v>
      </c>
      <c r="U3532" s="1">
        <v>0</v>
      </c>
      <c r="V3532" s="1">
        <v>0</v>
      </c>
    </row>
    <row r="3533" spans="1:24" x14ac:dyDescent="0.35">
      <c r="A3533" s="1">
        <v>450083</v>
      </c>
      <c r="B3533" s="1" t="s">
        <v>2358</v>
      </c>
      <c r="C3533" s="1">
        <v>108051503</v>
      </c>
      <c r="D3533" s="1">
        <v>83</v>
      </c>
      <c r="E3533" s="1" t="s">
        <v>2539</v>
      </c>
      <c r="F3533" s="1" t="s">
        <v>90</v>
      </c>
      <c r="G3533" s="1" t="s">
        <v>111</v>
      </c>
      <c r="H3533" s="1" t="s">
        <v>916</v>
      </c>
      <c r="S3533" s="1">
        <v>45</v>
      </c>
      <c r="T3533" s="1">
        <v>1</v>
      </c>
      <c r="U3533" s="1">
        <v>0</v>
      </c>
      <c r="V3533" s="1">
        <v>0</v>
      </c>
    </row>
    <row r="3534" spans="1:24" x14ac:dyDescent="0.35">
      <c r="A3534" s="1">
        <v>460083</v>
      </c>
      <c r="B3534" s="1" t="s">
        <v>2359</v>
      </c>
      <c r="C3534" s="1">
        <v>108051503</v>
      </c>
      <c r="D3534" s="1">
        <v>83</v>
      </c>
      <c r="E3534" s="1" t="s">
        <v>2539</v>
      </c>
      <c r="F3534" s="1" t="s">
        <v>90</v>
      </c>
      <c r="G3534" s="1" t="s">
        <v>111</v>
      </c>
      <c r="H3534" s="1" t="s">
        <v>916</v>
      </c>
      <c r="S3534" s="1">
        <v>46</v>
      </c>
      <c r="T3534" s="1">
        <v>1</v>
      </c>
      <c r="U3534" s="1">
        <v>0</v>
      </c>
      <c r="V3534" s="1">
        <v>0</v>
      </c>
    </row>
    <row r="3535" spans="1:24" x14ac:dyDescent="0.35">
      <c r="A3535" s="1">
        <v>470083</v>
      </c>
      <c r="B3535" s="1" t="s">
        <v>2360</v>
      </c>
      <c r="C3535" s="1">
        <v>108051503</v>
      </c>
      <c r="D3535" s="1">
        <v>83</v>
      </c>
      <c r="E3535" s="1" t="s">
        <v>2539</v>
      </c>
      <c r="F3535" s="1" t="s">
        <v>90</v>
      </c>
      <c r="G3535" s="1" t="s">
        <v>111</v>
      </c>
      <c r="H3535" s="1" t="s">
        <v>916</v>
      </c>
      <c r="S3535" s="1">
        <v>47</v>
      </c>
      <c r="T3535" s="1">
        <v>1</v>
      </c>
      <c r="U3535" s="1">
        <v>0</v>
      </c>
      <c r="V3535" s="1">
        <v>0</v>
      </c>
    </row>
    <row r="3536" spans="1:24" x14ac:dyDescent="0.35">
      <c r="A3536" s="1">
        <v>480083</v>
      </c>
      <c r="B3536" s="1" t="s">
        <v>2361</v>
      </c>
      <c r="C3536" s="1">
        <v>108051503</v>
      </c>
      <c r="D3536" s="1">
        <v>83</v>
      </c>
      <c r="E3536" s="1" t="s">
        <v>2539</v>
      </c>
      <c r="F3536" s="1" t="s">
        <v>90</v>
      </c>
      <c r="G3536" s="1" t="s">
        <v>111</v>
      </c>
      <c r="H3536" s="1" t="s">
        <v>916</v>
      </c>
      <c r="S3536" s="1">
        <v>48</v>
      </c>
      <c r="T3536" s="1">
        <v>1</v>
      </c>
      <c r="U3536" s="1">
        <v>0</v>
      </c>
      <c r="V3536" s="1">
        <v>0</v>
      </c>
    </row>
    <row r="3537" spans="1:24" x14ac:dyDescent="0.35">
      <c r="A3537" s="1">
        <v>290141</v>
      </c>
      <c r="B3537" s="1" t="s">
        <v>2341</v>
      </c>
      <c r="C3537" s="1">
        <v>108053003</v>
      </c>
      <c r="D3537" s="1">
        <v>141</v>
      </c>
      <c r="E3537" s="1" t="s">
        <v>2540</v>
      </c>
      <c r="F3537" s="1" t="s">
        <v>90</v>
      </c>
      <c r="G3537" s="1" t="s">
        <v>111</v>
      </c>
      <c r="H3537" s="1" t="s">
        <v>916</v>
      </c>
      <c r="I3537" s="1">
        <v>916877.9</v>
      </c>
      <c r="K3537" s="1">
        <v>245969</v>
      </c>
      <c r="L3537" s="1">
        <v>5720677.5</v>
      </c>
      <c r="S3537" s="1">
        <v>29</v>
      </c>
      <c r="T3537" s="1">
        <v>1</v>
      </c>
      <c r="U3537" s="1">
        <v>6883524.5</v>
      </c>
      <c r="V3537" s="1">
        <v>0</v>
      </c>
    </row>
    <row r="3538" spans="1:24" x14ac:dyDescent="0.35">
      <c r="A3538" s="1">
        <v>300141</v>
      </c>
      <c r="B3538" s="1" t="s">
        <v>2343</v>
      </c>
      <c r="C3538" s="1">
        <v>108053003</v>
      </c>
      <c r="D3538" s="1">
        <v>141</v>
      </c>
      <c r="E3538" s="1" t="s">
        <v>2540</v>
      </c>
      <c r="F3538" s="1" t="s">
        <v>90</v>
      </c>
      <c r="G3538" s="1" t="s">
        <v>111</v>
      </c>
      <c r="H3538" s="1" t="s">
        <v>916</v>
      </c>
      <c r="I3538" s="1">
        <v>937338.86</v>
      </c>
      <c r="K3538" s="1">
        <v>245969</v>
      </c>
      <c r="L3538" s="1">
        <v>5908303.5</v>
      </c>
      <c r="M3538" s="1">
        <v>0.18762600421905518</v>
      </c>
      <c r="N3538" s="1">
        <v>3.2797863483428955</v>
      </c>
      <c r="O3538" s="1">
        <v>2.0460959523916245E-2</v>
      </c>
      <c r="P3538" s="1">
        <v>2.2315905094146729</v>
      </c>
      <c r="Q3538" s="1">
        <v>0</v>
      </c>
      <c r="S3538" s="1">
        <v>30</v>
      </c>
      <c r="T3538" s="1">
        <v>1</v>
      </c>
      <c r="U3538" s="1">
        <v>7091611.5</v>
      </c>
      <c r="V3538" s="1">
        <v>0.20808696746826172</v>
      </c>
      <c r="W3538" s="1">
        <v>3.0229716300964355</v>
      </c>
      <c r="X3538" s="1">
        <v>3.0229716300964355</v>
      </c>
    </row>
    <row r="3539" spans="1:24" x14ac:dyDescent="0.35">
      <c r="A3539" s="1">
        <v>310141</v>
      </c>
      <c r="B3539" s="1" t="s">
        <v>2344</v>
      </c>
      <c r="C3539" s="1">
        <v>108053003</v>
      </c>
      <c r="D3539" s="1">
        <v>141</v>
      </c>
      <c r="E3539" s="1" t="s">
        <v>2540</v>
      </c>
      <c r="F3539" s="1" t="s">
        <v>90</v>
      </c>
      <c r="G3539" s="1" t="s">
        <v>111</v>
      </c>
      <c r="H3539" s="1" t="s">
        <v>916</v>
      </c>
      <c r="I3539" s="1">
        <v>948450.54</v>
      </c>
      <c r="K3539" s="1">
        <v>245969</v>
      </c>
      <c r="L3539" s="1">
        <v>6024941</v>
      </c>
      <c r="M3539" s="1">
        <v>0.11663749814033508</v>
      </c>
      <c r="N3539" s="1">
        <v>1.9741284847259521</v>
      </c>
      <c r="O3539" s="1">
        <v>1.1111680418252945E-2</v>
      </c>
      <c r="P3539" s="1">
        <v>1.1854496002197266</v>
      </c>
      <c r="Q3539" s="1">
        <v>0</v>
      </c>
      <c r="S3539" s="1">
        <v>31</v>
      </c>
      <c r="T3539" s="1">
        <v>1</v>
      </c>
      <c r="U3539" s="1">
        <v>7219360.5</v>
      </c>
      <c r="V3539" s="1">
        <v>0.12774917483329773</v>
      </c>
      <c r="W3539" s="1">
        <v>1.8014099597930908</v>
      </c>
      <c r="X3539" s="1">
        <v>1.8014099597930908</v>
      </c>
    </row>
    <row r="3540" spans="1:24" x14ac:dyDescent="0.35">
      <c r="A3540" s="1">
        <v>320141</v>
      </c>
      <c r="B3540" s="1" t="s">
        <v>2345</v>
      </c>
      <c r="C3540" s="1">
        <v>108053003</v>
      </c>
      <c r="D3540" s="1">
        <v>141</v>
      </c>
      <c r="E3540" s="1" t="s">
        <v>2540</v>
      </c>
      <c r="F3540" s="1" t="s">
        <v>90</v>
      </c>
      <c r="G3540" s="1" t="s">
        <v>111</v>
      </c>
      <c r="H3540" s="1" t="s">
        <v>916</v>
      </c>
      <c r="I3540" s="1">
        <v>951657.53</v>
      </c>
      <c r="K3540" s="1">
        <v>245969</v>
      </c>
      <c r="L3540" s="1">
        <v>6082750</v>
      </c>
      <c r="M3540" s="1">
        <v>5.7808998972177505E-2</v>
      </c>
      <c r="N3540" s="1">
        <v>0.95949488878250122</v>
      </c>
      <c r="O3540" s="1">
        <v>3.206989960744977E-3</v>
      </c>
      <c r="P3540" s="1">
        <v>0.33812940120697021</v>
      </c>
      <c r="Q3540" s="1">
        <v>0</v>
      </c>
      <c r="S3540" s="1">
        <v>32</v>
      </c>
      <c r="T3540" s="1">
        <v>1</v>
      </c>
      <c r="U3540" s="1">
        <v>7280376.5</v>
      </c>
      <c r="V3540" s="1">
        <v>6.1015989631414413E-2</v>
      </c>
      <c r="W3540" s="1">
        <v>0.84517180919647217</v>
      </c>
      <c r="X3540" s="1">
        <v>0.84517180919647217</v>
      </c>
    </row>
    <row r="3541" spans="1:24" x14ac:dyDescent="0.35">
      <c r="A3541" s="1">
        <v>330141</v>
      </c>
      <c r="B3541" s="1" t="s">
        <v>2346</v>
      </c>
      <c r="C3541" s="1">
        <v>108053003</v>
      </c>
      <c r="D3541" s="1">
        <v>141</v>
      </c>
      <c r="E3541" s="1" t="s">
        <v>2540</v>
      </c>
      <c r="F3541" s="1" t="s">
        <v>90</v>
      </c>
      <c r="G3541" s="1" t="s">
        <v>111</v>
      </c>
      <c r="H3541" s="1" t="s">
        <v>916</v>
      </c>
      <c r="I3541" s="1">
        <v>979187.19</v>
      </c>
      <c r="K3541" s="1">
        <v>245969</v>
      </c>
      <c r="L3541" s="1">
        <v>6194054</v>
      </c>
      <c r="M3541" s="1">
        <v>0.11130400002002716</v>
      </c>
      <c r="N3541" s="1">
        <v>1.8298302888870239</v>
      </c>
      <c r="O3541" s="1">
        <v>2.7529660612344742E-2</v>
      </c>
      <c r="P3541" s="1">
        <v>2.8928117752075195</v>
      </c>
      <c r="Q3541" s="1">
        <v>0</v>
      </c>
      <c r="S3541" s="1">
        <v>33</v>
      </c>
      <c r="T3541" s="1">
        <v>1</v>
      </c>
      <c r="U3541" s="1">
        <v>7419210</v>
      </c>
      <c r="V3541" s="1">
        <v>0.1388336569070816</v>
      </c>
      <c r="W3541" s="1">
        <v>1.9069550037384033</v>
      </c>
      <c r="X3541" s="1">
        <v>1.9069550037384033</v>
      </c>
    </row>
    <row r="3542" spans="1:24" x14ac:dyDescent="0.35">
      <c r="A3542" s="1">
        <v>340141</v>
      </c>
      <c r="B3542" s="1" t="s">
        <v>2347</v>
      </c>
      <c r="C3542" s="1">
        <v>108053003</v>
      </c>
      <c r="D3542" s="1">
        <v>141</v>
      </c>
      <c r="E3542" s="1" t="s">
        <v>2540</v>
      </c>
      <c r="F3542" s="1" t="s">
        <v>90</v>
      </c>
      <c r="G3542" s="1" t="s">
        <v>111</v>
      </c>
      <c r="H3542" s="1" t="s">
        <v>916</v>
      </c>
      <c r="I3542" s="1">
        <v>979157.37</v>
      </c>
      <c r="K3542" s="1">
        <v>245969</v>
      </c>
      <c r="L3542" s="1">
        <v>6194047.5</v>
      </c>
      <c r="M3542" s="1">
        <v>-6.4999999267456587E-6</v>
      </c>
      <c r="N3542" s="1">
        <v>-1.0493934678379446E-4</v>
      </c>
      <c r="O3542" s="1">
        <v>-2.9819999326718971E-5</v>
      </c>
      <c r="P3542" s="1">
        <v>-3.045382909476757E-3</v>
      </c>
      <c r="Q3542" s="1">
        <v>0</v>
      </c>
      <c r="S3542" s="1">
        <v>34</v>
      </c>
      <c r="T3542" s="1">
        <v>1</v>
      </c>
      <c r="U3542" s="1">
        <v>7419174</v>
      </c>
      <c r="V3542" s="1">
        <v>-3.6319997889222577E-5</v>
      </c>
      <c r="W3542" s="1">
        <v>-4.8522686120122671E-4</v>
      </c>
      <c r="X3542" s="1">
        <v>-4.8522686120122671E-4</v>
      </c>
    </row>
    <row r="3543" spans="1:24" x14ac:dyDescent="0.35">
      <c r="A3543" s="1">
        <v>350141</v>
      </c>
      <c r="B3543" s="1" t="s">
        <v>2348</v>
      </c>
      <c r="C3543" s="1">
        <v>108053003</v>
      </c>
      <c r="D3543" s="1">
        <v>141</v>
      </c>
      <c r="E3543" s="1" t="s">
        <v>2540</v>
      </c>
      <c r="F3543" s="1" t="s">
        <v>90</v>
      </c>
      <c r="G3543" s="1" t="s">
        <v>111</v>
      </c>
      <c r="H3543" s="1" t="s">
        <v>916</v>
      </c>
      <c r="I3543" s="1">
        <v>990970.04</v>
      </c>
      <c r="K3543" s="1">
        <v>245969</v>
      </c>
      <c r="L3543" s="1">
        <v>6470609.5</v>
      </c>
      <c r="M3543" s="1">
        <v>0.27656200528144836</v>
      </c>
      <c r="N3543" s="1">
        <v>4.4649639129638672</v>
      </c>
      <c r="O3543" s="1">
        <v>1.1812670156359673E-2</v>
      </c>
      <c r="P3543" s="1">
        <v>1.2064118385314941</v>
      </c>
      <c r="Q3543" s="1">
        <v>0</v>
      </c>
      <c r="S3543" s="1">
        <v>35</v>
      </c>
      <c r="T3543" s="1">
        <v>1</v>
      </c>
      <c r="U3543" s="1">
        <v>7707548.5</v>
      </c>
      <c r="V3543" s="1">
        <v>0.28837466239929199</v>
      </c>
      <c r="W3543" s="1">
        <v>3.8868815898895264</v>
      </c>
      <c r="X3543" s="1">
        <v>3.8868815898895264</v>
      </c>
    </row>
    <row r="3544" spans="1:24" x14ac:dyDescent="0.35">
      <c r="A3544" s="1">
        <v>360141</v>
      </c>
      <c r="B3544" s="1" t="s">
        <v>2349</v>
      </c>
      <c r="C3544" s="1">
        <v>108053003</v>
      </c>
      <c r="D3544" s="1">
        <v>141</v>
      </c>
      <c r="E3544" s="1" t="s">
        <v>2540</v>
      </c>
      <c r="F3544" s="1" t="s">
        <v>90</v>
      </c>
      <c r="G3544" s="1" t="s">
        <v>111</v>
      </c>
      <c r="H3544" s="1" t="s">
        <v>916</v>
      </c>
      <c r="I3544" s="1">
        <v>1057098.29</v>
      </c>
      <c r="K3544" s="1">
        <v>245969</v>
      </c>
      <c r="L3544" s="1">
        <v>7010309</v>
      </c>
      <c r="M3544" s="1">
        <v>0.5396994948387146</v>
      </c>
      <c r="N3544" s="1">
        <v>8.3407831192016602</v>
      </c>
      <c r="O3544" s="1">
        <v>6.6128246486186981E-2</v>
      </c>
      <c r="P3544" s="1">
        <v>6.6730828285217285</v>
      </c>
      <c r="Q3544" s="1">
        <v>0</v>
      </c>
      <c r="S3544" s="1">
        <v>36</v>
      </c>
      <c r="T3544" s="1">
        <v>1</v>
      </c>
      <c r="U3544" s="1">
        <v>8313376</v>
      </c>
      <c r="V3544" s="1">
        <v>0.60582774877548218</v>
      </c>
      <c r="W3544" s="1">
        <v>7.8601841926574707</v>
      </c>
      <c r="X3544" s="1">
        <v>7.8601841926574707</v>
      </c>
    </row>
    <row r="3545" spans="1:24" x14ac:dyDescent="0.35">
      <c r="A3545" s="1">
        <v>370141</v>
      </c>
      <c r="B3545" s="1" t="s">
        <v>2350</v>
      </c>
      <c r="C3545" s="1">
        <v>108053003</v>
      </c>
      <c r="D3545" s="1">
        <v>141</v>
      </c>
      <c r="E3545" s="1" t="s">
        <v>2540</v>
      </c>
      <c r="F3545" s="1" t="s">
        <v>90</v>
      </c>
      <c r="G3545" s="1" t="s">
        <v>111</v>
      </c>
      <c r="H3545" s="1" t="s">
        <v>916</v>
      </c>
      <c r="I3545" s="1">
        <v>1087182.81</v>
      </c>
      <c r="K3545" s="1">
        <v>245969</v>
      </c>
      <c r="L3545" s="1">
        <v>7536120.5</v>
      </c>
      <c r="M3545" s="1">
        <v>0.52581149339675903</v>
      </c>
      <c r="N3545" s="1">
        <v>7.500546932220459</v>
      </c>
      <c r="O3545" s="1">
        <v>3.0084520578384399E-2</v>
      </c>
      <c r="P3545" s="1">
        <v>2.8459529876708984</v>
      </c>
      <c r="Q3545" s="1">
        <v>0</v>
      </c>
      <c r="S3545" s="1">
        <v>37</v>
      </c>
      <c r="T3545" s="1">
        <v>1</v>
      </c>
      <c r="U3545" s="1">
        <v>8869272</v>
      </c>
      <c r="V3545" s="1">
        <v>0.55589604377746582</v>
      </c>
      <c r="W3545" s="1">
        <v>6.6867661476135254</v>
      </c>
      <c r="X3545" s="1">
        <v>6.6867661476135254</v>
      </c>
    </row>
    <row r="3546" spans="1:24" x14ac:dyDescent="0.35">
      <c r="A3546" s="1">
        <v>380141</v>
      </c>
      <c r="B3546" s="1" t="s">
        <v>2351</v>
      </c>
      <c r="C3546" s="1">
        <v>108053003</v>
      </c>
      <c r="D3546" s="1">
        <v>141</v>
      </c>
      <c r="E3546" s="1" t="s">
        <v>2540</v>
      </c>
      <c r="F3546" s="1" t="s">
        <v>90</v>
      </c>
      <c r="G3546" s="1" t="s">
        <v>111</v>
      </c>
      <c r="H3546" s="1" t="s">
        <v>916</v>
      </c>
      <c r="I3546" s="1">
        <v>1123810</v>
      </c>
      <c r="K3546" s="1">
        <v>764861.625</v>
      </c>
      <c r="L3546" s="1">
        <v>7741594</v>
      </c>
      <c r="M3546" s="1">
        <v>0.20547349750995636</v>
      </c>
      <c r="N3546" s="1">
        <v>2.726515531539917</v>
      </c>
      <c r="O3546" s="1">
        <v>3.6627188324928284E-2</v>
      </c>
      <c r="P3546" s="1">
        <v>3.3690001964569092</v>
      </c>
      <c r="Q3546" s="1">
        <v>0.51889264583587646</v>
      </c>
      <c r="S3546" s="1">
        <v>38</v>
      </c>
      <c r="T3546" s="1">
        <v>1</v>
      </c>
      <c r="U3546" s="1">
        <v>9630266</v>
      </c>
      <c r="V3546" s="1">
        <v>0.76099330186843872</v>
      </c>
      <c r="W3546" s="1">
        <v>8.5801181793212891</v>
      </c>
      <c r="X3546" s="1">
        <v>8.5801181793212891</v>
      </c>
    </row>
    <row r="3547" spans="1:24" x14ac:dyDescent="0.35">
      <c r="A3547" s="1">
        <v>390141</v>
      </c>
      <c r="B3547" s="1" t="s">
        <v>2352</v>
      </c>
      <c r="C3547" s="1">
        <v>108053003</v>
      </c>
      <c r="D3547" s="1">
        <v>141</v>
      </c>
      <c r="E3547" s="1" t="s">
        <v>2540</v>
      </c>
      <c r="F3547" s="1" t="s">
        <v>90</v>
      </c>
      <c r="G3547" s="1" t="s">
        <v>111</v>
      </c>
      <c r="H3547" s="1" t="s">
        <v>916</v>
      </c>
      <c r="I3547" s="1">
        <v>1150484</v>
      </c>
      <c r="K3547" s="1">
        <v>1381357</v>
      </c>
      <c r="L3547" s="1">
        <v>7841589</v>
      </c>
      <c r="M3547" s="1">
        <v>9.9995002150535583E-2</v>
      </c>
      <c r="N3547" s="1">
        <v>1.2916589975357056</v>
      </c>
      <c r="O3547" s="1">
        <v>2.6674000546336174E-2</v>
      </c>
      <c r="P3547" s="1">
        <v>2.3735330104827881</v>
      </c>
      <c r="Q3547" s="1">
        <v>0.61649537086486816</v>
      </c>
      <c r="S3547" s="1">
        <v>39</v>
      </c>
      <c r="T3547" s="1">
        <v>1</v>
      </c>
      <c r="U3547" s="1">
        <v>10373430</v>
      </c>
      <c r="V3547" s="1">
        <v>0.74316436052322388</v>
      </c>
      <c r="W3547" s="1">
        <v>7.7169623374938965</v>
      </c>
      <c r="X3547" s="1">
        <v>7.7169623374938965</v>
      </c>
    </row>
    <row r="3548" spans="1:24" x14ac:dyDescent="0.35">
      <c r="A3548" s="1">
        <v>400141</v>
      </c>
      <c r="B3548" s="1" t="s">
        <v>2353</v>
      </c>
      <c r="C3548" s="1">
        <v>108053003</v>
      </c>
      <c r="D3548" s="1">
        <v>141</v>
      </c>
      <c r="E3548" s="1" t="s">
        <v>2540</v>
      </c>
      <c r="F3548" s="1" t="s">
        <v>90</v>
      </c>
      <c r="G3548" s="1" t="s">
        <v>111</v>
      </c>
      <c r="H3548" s="1" t="s">
        <v>916</v>
      </c>
      <c r="S3548" s="1">
        <v>40</v>
      </c>
      <c r="T3548" s="1">
        <v>1</v>
      </c>
      <c r="U3548" s="1">
        <v>0</v>
      </c>
      <c r="V3548" s="1">
        <v>0</v>
      </c>
      <c r="W3548" s="1">
        <v>-100</v>
      </c>
      <c r="X3548" s="1">
        <v>-100</v>
      </c>
    </row>
    <row r="3549" spans="1:24" x14ac:dyDescent="0.35">
      <c r="A3549" s="1">
        <v>410141</v>
      </c>
      <c r="B3549" s="1" t="s">
        <v>2354</v>
      </c>
      <c r="C3549" s="1">
        <v>108053003</v>
      </c>
      <c r="D3549" s="1">
        <v>141</v>
      </c>
      <c r="E3549" s="1" t="s">
        <v>2540</v>
      </c>
      <c r="F3549" s="1" t="s">
        <v>90</v>
      </c>
      <c r="G3549" s="1" t="s">
        <v>111</v>
      </c>
      <c r="H3549" s="1" t="s">
        <v>916</v>
      </c>
      <c r="S3549" s="1">
        <v>41</v>
      </c>
      <c r="T3549" s="1">
        <v>1</v>
      </c>
      <c r="U3549" s="1">
        <v>0</v>
      </c>
      <c r="V3549" s="1">
        <v>0</v>
      </c>
    </row>
    <row r="3550" spans="1:24" x14ac:dyDescent="0.35">
      <c r="A3550" s="1">
        <v>420141</v>
      </c>
      <c r="B3550" s="1" t="s">
        <v>2355</v>
      </c>
      <c r="C3550" s="1">
        <v>108053003</v>
      </c>
      <c r="D3550" s="1">
        <v>141</v>
      </c>
      <c r="E3550" s="1" t="s">
        <v>2540</v>
      </c>
      <c r="F3550" s="1" t="s">
        <v>90</v>
      </c>
      <c r="G3550" s="1" t="s">
        <v>111</v>
      </c>
      <c r="H3550" s="1" t="s">
        <v>916</v>
      </c>
      <c r="S3550" s="1">
        <v>42</v>
      </c>
      <c r="T3550" s="1">
        <v>1</v>
      </c>
      <c r="U3550" s="1">
        <v>0</v>
      </c>
      <c r="V3550" s="1">
        <v>0</v>
      </c>
    </row>
    <row r="3551" spans="1:24" x14ac:dyDescent="0.35">
      <c r="A3551" s="1">
        <v>430141</v>
      </c>
      <c r="B3551" s="1" t="s">
        <v>2356</v>
      </c>
      <c r="C3551" s="1">
        <v>108053003</v>
      </c>
      <c r="D3551" s="1">
        <v>141</v>
      </c>
      <c r="E3551" s="1" t="s">
        <v>2540</v>
      </c>
      <c r="F3551" s="1" t="s">
        <v>90</v>
      </c>
      <c r="G3551" s="1" t="s">
        <v>111</v>
      </c>
      <c r="H3551" s="1" t="s">
        <v>916</v>
      </c>
      <c r="S3551" s="1">
        <v>43</v>
      </c>
      <c r="T3551" s="1">
        <v>1</v>
      </c>
      <c r="U3551" s="1">
        <v>0</v>
      </c>
      <c r="V3551" s="1">
        <v>0</v>
      </c>
    </row>
    <row r="3552" spans="1:24" x14ac:dyDescent="0.35">
      <c r="A3552" s="1">
        <v>440141</v>
      </c>
      <c r="B3552" s="1" t="s">
        <v>2357</v>
      </c>
      <c r="C3552" s="1">
        <v>108053003</v>
      </c>
      <c r="D3552" s="1">
        <v>141</v>
      </c>
      <c r="E3552" s="1" t="s">
        <v>2540</v>
      </c>
      <c r="F3552" s="1" t="s">
        <v>90</v>
      </c>
      <c r="G3552" s="1" t="s">
        <v>111</v>
      </c>
      <c r="H3552" s="1" t="s">
        <v>916</v>
      </c>
      <c r="S3552" s="1">
        <v>44</v>
      </c>
      <c r="T3552" s="1">
        <v>1</v>
      </c>
      <c r="U3552" s="1">
        <v>0</v>
      </c>
      <c r="V3552" s="1">
        <v>0</v>
      </c>
    </row>
    <row r="3553" spans="1:24" x14ac:dyDescent="0.35">
      <c r="A3553" s="1">
        <v>450141</v>
      </c>
      <c r="B3553" s="1" t="s">
        <v>2358</v>
      </c>
      <c r="C3553" s="1">
        <v>108053003</v>
      </c>
      <c r="D3553" s="1">
        <v>141</v>
      </c>
      <c r="E3553" s="1" t="s">
        <v>2540</v>
      </c>
      <c r="F3553" s="1" t="s">
        <v>90</v>
      </c>
      <c r="G3553" s="1" t="s">
        <v>111</v>
      </c>
      <c r="H3553" s="1" t="s">
        <v>916</v>
      </c>
      <c r="S3553" s="1">
        <v>45</v>
      </c>
      <c r="T3553" s="1">
        <v>1</v>
      </c>
      <c r="U3553" s="1">
        <v>0</v>
      </c>
      <c r="V3553" s="1">
        <v>0</v>
      </c>
    </row>
    <row r="3554" spans="1:24" x14ac:dyDescent="0.35">
      <c r="A3554" s="1">
        <v>460141</v>
      </c>
      <c r="B3554" s="1" t="s">
        <v>2359</v>
      </c>
      <c r="C3554" s="1">
        <v>108053003</v>
      </c>
      <c r="D3554" s="1">
        <v>141</v>
      </c>
      <c r="E3554" s="1" t="s">
        <v>2540</v>
      </c>
      <c r="F3554" s="1" t="s">
        <v>90</v>
      </c>
      <c r="G3554" s="1" t="s">
        <v>111</v>
      </c>
      <c r="H3554" s="1" t="s">
        <v>916</v>
      </c>
      <c r="S3554" s="1">
        <v>46</v>
      </c>
      <c r="T3554" s="1">
        <v>1</v>
      </c>
      <c r="U3554" s="1">
        <v>0</v>
      </c>
      <c r="V3554" s="1">
        <v>0</v>
      </c>
    </row>
    <row r="3555" spans="1:24" x14ac:dyDescent="0.35">
      <c r="A3555" s="1">
        <v>470141</v>
      </c>
      <c r="B3555" s="1" t="s">
        <v>2360</v>
      </c>
      <c r="C3555" s="1">
        <v>108053003</v>
      </c>
      <c r="D3555" s="1">
        <v>141</v>
      </c>
      <c r="E3555" s="1" t="s">
        <v>2540</v>
      </c>
      <c r="F3555" s="1" t="s">
        <v>90</v>
      </c>
      <c r="G3555" s="1" t="s">
        <v>111</v>
      </c>
      <c r="H3555" s="1" t="s">
        <v>916</v>
      </c>
      <c r="S3555" s="1">
        <v>47</v>
      </c>
      <c r="T3555" s="1">
        <v>1</v>
      </c>
      <c r="U3555" s="1">
        <v>0</v>
      </c>
      <c r="V3555" s="1">
        <v>0</v>
      </c>
    </row>
    <row r="3556" spans="1:24" x14ac:dyDescent="0.35">
      <c r="A3556" s="1">
        <v>480141</v>
      </c>
      <c r="B3556" s="1" t="s">
        <v>2361</v>
      </c>
      <c r="C3556" s="1">
        <v>108053003</v>
      </c>
      <c r="D3556" s="1">
        <v>141</v>
      </c>
      <c r="E3556" s="1" t="s">
        <v>2540</v>
      </c>
      <c r="F3556" s="1" t="s">
        <v>90</v>
      </c>
      <c r="G3556" s="1" t="s">
        <v>111</v>
      </c>
      <c r="H3556" s="1" t="s">
        <v>916</v>
      </c>
      <c r="S3556" s="1">
        <v>48</v>
      </c>
      <c r="T3556" s="1">
        <v>1</v>
      </c>
      <c r="U3556" s="1">
        <v>0</v>
      </c>
      <c r="V3556" s="1">
        <v>0</v>
      </c>
    </row>
    <row r="3557" spans="1:24" x14ac:dyDescent="0.35">
      <c r="A3557" s="1">
        <v>290296</v>
      </c>
      <c r="B3557" s="1" t="s">
        <v>2341</v>
      </c>
      <c r="C3557" s="1">
        <v>108056004</v>
      </c>
      <c r="D3557" s="1">
        <v>296</v>
      </c>
      <c r="E3557" s="1" t="s">
        <v>2541</v>
      </c>
      <c r="F3557" s="1" t="s">
        <v>90</v>
      </c>
      <c r="G3557" s="1" t="s">
        <v>111</v>
      </c>
      <c r="H3557" s="1" t="s">
        <v>916</v>
      </c>
      <c r="I3557" s="1">
        <v>620335.59</v>
      </c>
      <c r="J3557" s="1">
        <v>127549.55</v>
      </c>
      <c r="K3557" s="1">
        <v>158877</v>
      </c>
      <c r="L3557" s="1">
        <v>5712964.5</v>
      </c>
      <c r="S3557" s="1">
        <v>29</v>
      </c>
      <c r="T3557" s="1">
        <v>1</v>
      </c>
      <c r="U3557" s="1">
        <v>6619726.5</v>
      </c>
      <c r="V3557" s="1">
        <v>0</v>
      </c>
    </row>
    <row r="3558" spans="1:24" x14ac:dyDescent="0.35">
      <c r="A3558" s="1">
        <v>300296</v>
      </c>
      <c r="B3558" s="1" t="s">
        <v>2343</v>
      </c>
      <c r="C3558" s="1">
        <v>108056004</v>
      </c>
      <c r="D3558" s="1">
        <v>296</v>
      </c>
      <c r="E3558" s="1" t="s">
        <v>2541</v>
      </c>
      <c r="F3558" s="1" t="s">
        <v>90</v>
      </c>
      <c r="G3558" s="1" t="s">
        <v>111</v>
      </c>
      <c r="H3558" s="1" t="s">
        <v>916</v>
      </c>
      <c r="I3558" s="1">
        <v>621514.52</v>
      </c>
      <c r="J3558" s="1">
        <v>104839.72</v>
      </c>
      <c r="K3558" s="1">
        <v>226911</v>
      </c>
      <c r="L3558" s="1">
        <v>5792320</v>
      </c>
      <c r="M3558" s="1">
        <v>7.9355500638484955E-2</v>
      </c>
      <c r="N3558" s="1">
        <v>1.3890423774719238</v>
      </c>
      <c r="O3558" s="1">
        <v>1.1789300478994846E-3</v>
      </c>
      <c r="P3558" s="1">
        <v>0.19004712998867035</v>
      </c>
      <c r="Q3558" s="1">
        <v>6.803400069475174E-2</v>
      </c>
      <c r="R3558" s="1">
        <v>-2.2709829732775688E-2</v>
      </c>
      <c r="S3558" s="1">
        <v>30</v>
      </c>
      <c r="T3558" s="1">
        <v>1</v>
      </c>
      <c r="U3558" s="1">
        <v>6745585</v>
      </c>
      <c r="V3558" s="1">
        <v>0.1258586049079895</v>
      </c>
      <c r="W3558" s="1">
        <v>1.9012643098831177</v>
      </c>
      <c r="X3558" s="1">
        <v>1.9012643098831177</v>
      </c>
    </row>
    <row r="3559" spans="1:24" x14ac:dyDescent="0.35">
      <c r="A3559" s="1">
        <v>310296</v>
      </c>
      <c r="B3559" s="1" t="s">
        <v>2344</v>
      </c>
      <c r="C3559" s="1">
        <v>108056004</v>
      </c>
      <c r="D3559" s="1">
        <v>296</v>
      </c>
      <c r="E3559" s="1" t="s">
        <v>2541</v>
      </c>
      <c r="F3559" s="1" t="s">
        <v>90</v>
      </c>
      <c r="G3559" s="1" t="s">
        <v>111</v>
      </c>
      <c r="H3559" s="1" t="s">
        <v>916</v>
      </c>
      <c r="I3559" s="1">
        <v>629719.30000000005</v>
      </c>
      <c r="J3559" s="1">
        <v>86812</v>
      </c>
      <c r="K3559" s="1">
        <v>192894</v>
      </c>
      <c r="L3559" s="1">
        <v>5810224</v>
      </c>
      <c r="M3559" s="1">
        <v>1.7904000356793404E-2</v>
      </c>
      <c r="N3559" s="1">
        <v>0.30909895896911621</v>
      </c>
      <c r="O3559" s="1">
        <v>8.2047795876860619E-3</v>
      </c>
      <c r="P3559" s="1">
        <v>1.3201268911361694</v>
      </c>
      <c r="Q3559" s="1">
        <v>-3.401700034737587E-2</v>
      </c>
      <c r="R3559" s="1">
        <v>-1.8027719110250473E-2</v>
      </c>
      <c r="S3559" s="1">
        <v>31</v>
      </c>
      <c r="T3559" s="1">
        <v>1</v>
      </c>
      <c r="U3559" s="1">
        <v>6719649.5</v>
      </c>
      <c r="V3559" s="1">
        <v>-2.5935938581824303E-2</v>
      </c>
      <c r="W3559" s="1">
        <v>-0.38448110222816467</v>
      </c>
      <c r="X3559" s="1">
        <v>-0.38448110222816467</v>
      </c>
    </row>
    <row r="3560" spans="1:24" x14ac:dyDescent="0.35">
      <c r="A3560" s="1">
        <v>320296</v>
      </c>
      <c r="B3560" s="1" t="s">
        <v>2345</v>
      </c>
      <c r="C3560" s="1">
        <v>108056004</v>
      </c>
      <c r="D3560" s="1">
        <v>296</v>
      </c>
      <c r="E3560" s="1" t="s">
        <v>2541</v>
      </c>
      <c r="F3560" s="1" t="s">
        <v>90</v>
      </c>
      <c r="G3560" s="1" t="s">
        <v>111</v>
      </c>
      <c r="H3560" s="1" t="s">
        <v>916</v>
      </c>
      <c r="I3560" s="1">
        <v>630214.84</v>
      </c>
      <c r="J3560" s="1">
        <v>116600.76</v>
      </c>
      <c r="K3560" s="1">
        <v>192894</v>
      </c>
      <c r="L3560" s="1">
        <v>5848301.5</v>
      </c>
      <c r="M3560" s="1">
        <v>3.8077499717473984E-2</v>
      </c>
      <c r="N3560" s="1">
        <v>0.6553533673286438</v>
      </c>
      <c r="O3560" s="1">
        <v>4.9553997814655304E-4</v>
      </c>
      <c r="P3560" s="1">
        <v>7.8692205250263214E-2</v>
      </c>
      <c r="Q3560" s="1">
        <v>0</v>
      </c>
      <c r="R3560" s="1">
        <v>2.9788760468363762E-2</v>
      </c>
      <c r="S3560" s="1">
        <v>32</v>
      </c>
      <c r="T3560" s="1">
        <v>1</v>
      </c>
      <c r="U3560" s="1">
        <v>6788011</v>
      </c>
      <c r="V3560" s="1">
        <v>6.8361803889274597E-2</v>
      </c>
      <c r="W3560" s="1">
        <v>1.0173373222351074</v>
      </c>
      <c r="X3560" s="1">
        <v>1.0173373222351074</v>
      </c>
    </row>
    <row r="3561" spans="1:24" x14ac:dyDescent="0.35">
      <c r="A3561" s="1">
        <v>330296</v>
      </c>
      <c r="B3561" s="1" t="s">
        <v>2346</v>
      </c>
      <c r="C3561" s="1">
        <v>108056004</v>
      </c>
      <c r="D3561" s="1">
        <v>296</v>
      </c>
      <c r="E3561" s="1" t="s">
        <v>2541</v>
      </c>
      <c r="F3561" s="1" t="s">
        <v>90</v>
      </c>
      <c r="G3561" s="1" t="s">
        <v>111</v>
      </c>
      <c r="H3561" s="1" t="s">
        <v>916</v>
      </c>
      <c r="I3561" s="1">
        <v>620149.54</v>
      </c>
      <c r="J3561" s="1">
        <v>107015.9</v>
      </c>
      <c r="K3561" s="1">
        <v>192894</v>
      </c>
      <c r="L3561" s="1">
        <v>5883162</v>
      </c>
      <c r="M3561" s="1">
        <v>3.4860499203205109E-2</v>
      </c>
      <c r="N3561" s="1">
        <v>0.59607905149459839</v>
      </c>
      <c r="O3561" s="1">
        <v>-1.0065300390124321E-2</v>
      </c>
      <c r="P3561" s="1">
        <v>-1.5971220731735229</v>
      </c>
      <c r="Q3561" s="1">
        <v>0</v>
      </c>
      <c r="R3561" s="1">
        <v>-9.5848599448800087E-3</v>
      </c>
      <c r="S3561" s="1">
        <v>33</v>
      </c>
      <c r="T3561" s="1">
        <v>1</v>
      </c>
      <c r="U3561" s="1">
        <v>6803221.5</v>
      </c>
      <c r="V3561" s="1">
        <v>1.5210337936878204E-2</v>
      </c>
      <c r="W3561" s="1">
        <v>0.22407889366149902</v>
      </c>
      <c r="X3561" s="1">
        <v>0.22407889366149902</v>
      </c>
    </row>
    <row r="3562" spans="1:24" x14ac:dyDescent="0.35">
      <c r="A3562" s="1">
        <v>340296</v>
      </c>
      <c r="B3562" s="1" t="s">
        <v>2347</v>
      </c>
      <c r="C3562" s="1">
        <v>108056004</v>
      </c>
      <c r="D3562" s="1">
        <v>296</v>
      </c>
      <c r="E3562" s="1" t="s">
        <v>2541</v>
      </c>
      <c r="F3562" s="1" t="s">
        <v>90</v>
      </c>
      <c r="G3562" s="1" t="s">
        <v>111</v>
      </c>
      <c r="H3562" s="1" t="s">
        <v>916</v>
      </c>
      <c r="I3562" s="1">
        <v>620144.47</v>
      </c>
      <c r="J3562" s="1">
        <v>114725.56</v>
      </c>
      <c r="K3562" s="1">
        <v>192894</v>
      </c>
      <c r="L3562" s="1">
        <v>5883159.5</v>
      </c>
      <c r="M3562" s="1">
        <v>-2.4999999368446879E-6</v>
      </c>
      <c r="N3562" s="1">
        <v>-4.24941536039114E-5</v>
      </c>
      <c r="O3562" s="1">
        <v>-5.070000042906031E-6</v>
      </c>
      <c r="P3562" s="1">
        <v>-8.1754475831985474E-4</v>
      </c>
      <c r="Q3562" s="1">
        <v>0</v>
      </c>
      <c r="R3562" s="1">
        <v>7.7096601016819477E-3</v>
      </c>
      <c r="S3562" s="1">
        <v>34</v>
      </c>
      <c r="T3562" s="1">
        <v>1</v>
      </c>
      <c r="U3562" s="1">
        <v>6810923.5</v>
      </c>
      <c r="V3562" s="1">
        <v>7.7020898461341858E-3</v>
      </c>
      <c r="W3562" s="1">
        <v>0.11321107298135757</v>
      </c>
      <c r="X3562" s="1">
        <v>0.11321107298135757</v>
      </c>
    </row>
    <row r="3563" spans="1:24" x14ac:dyDescent="0.35">
      <c r="A3563" s="1">
        <v>350296</v>
      </c>
      <c r="B3563" s="1" t="s">
        <v>2348</v>
      </c>
      <c r="C3563" s="1">
        <v>108056004</v>
      </c>
      <c r="D3563" s="1">
        <v>296</v>
      </c>
      <c r="E3563" s="1" t="s">
        <v>2541</v>
      </c>
      <c r="F3563" s="1" t="s">
        <v>90</v>
      </c>
      <c r="G3563" s="1" t="s">
        <v>111</v>
      </c>
      <c r="H3563" s="1" t="s">
        <v>916</v>
      </c>
      <c r="I3563" s="1">
        <v>663301.76</v>
      </c>
      <c r="J3563" s="1">
        <v>117319</v>
      </c>
      <c r="K3563" s="1">
        <v>192894</v>
      </c>
      <c r="L3563" s="1">
        <v>5980317</v>
      </c>
      <c r="M3563" s="1">
        <v>9.7157500684261322E-2</v>
      </c>
      <c r="N3563" s="1">
        <v>1.6514511108398438</v>
      </c>
      <c r="O3563" s="1">
        <v>4.3157290667295456E-2</v>
      </c>
      <c r="P3563" s="1">
        <v>6.9592313766479492</v>
      </c>
      <c r="Q3563" s="1">
        <v>0</v>
      </c>
      <c r="R3563" s="1">
        <v>2.5934400036931038E-3</v>
      </c>
      <c r="S3563" s="1">
        <v>35</v>
      </c>
      <c r="T3563" s="1">
        <v>1</v>
      </c>
      <c r="U3563" s="1">
        <v>6953832</v>
      </c>
      <c r="V3563" s="1">
        <v>0.14290823042392731</v>
      </c>
      <c r="W3563" s="1">
        <v>2.0982251167297363</v>
      </c>
      <c r="X3563" s="1">
        <v>2.0982251167297363</v>
      </c>
    </row>
    <row r="3564" spans="1:24" x14ac:dyDescent="0.35">
      <c r="A3564" s="1">
        <v>360296</v>
      </c>
      <c r="B3564" s="1" t="s">
        <v>2349</v>
      </c>
      <c r="C3564" s="1">
        <v>108056004</v>
      </c>
      <c r="D3564" s="1">
        <v>296</v>
      </c>
      <c r="E3564" s="1" t="s">
        <v>2541</v>
      </c>
      <c r="F3564" s="1" t="s">
        <v>90</v>
      </c>
      <c r="G3564" s="1" t="s">
        <v>111</v>
      </c>
      <c r="H3564" s="1" t="s">
        <v>916</v>
      </c>
      <c r="I3564" s="1">
        <v>672180.32</v>
      </c>
      <c r="J3564" s="1">
        <v>120206.74</v>
      </c>
      <c r="K3564" s="1">
        <v>192894</v>
      </c>
      <c r="L3564" s="1">
        <v>6165502.5</v>
      </c>
      <c r="M3564" s="1">
        <v>0.185185506939888</v>
      </c>
      <c r="N3564" s="1">
        <v>3.096583366394043</v>
      </c>
      <c r="O3564" s="1">
        <v>8.8785598054528236E-3</v>
      </c>
      <c r="P3564" s="1">
        <v>1.3385400772094727</v>
      </c>
      <c r="Q3564" s="1">
        <v>0</v>
      </c>
      <c r="R3564" s="1">
        <v>2.8877400327473879E-3</v>
      </c>
      <c r="S3564" s="1">
        <v>36</v>
      </c>
      <c r="T3564" s="1">
        <v>1</v>
      </c>
      <c r="U3564" s="1">
        <v>7150783.5</v>
      </c>
      <c r="V3564" s="1">
        <v>0.19695180654525757</v>
      </c>
      <c r="W3564" s="1">
        <v>2.832273006439209</v>
      </c>
      <c r="X3564" s="1">
        <v>2.832273006439209</v>
      </c>
    </row>
    <row r="3565" spans="1:24" x14ac:dyDescent="0.35">
      <c r="A3565" s="1">
        <v>370296</v>
      </c>
      <c r="B3565" s="1" t="s">
        <v>2350</v>
      </c>
      <c r="C3565" s="1">
        <v>108056004</v>
      </c>
      <c r="D3565" s="1">
        <v>296</v>
      </c>
      <c r="E3565" s="1" t="s">
        <v>2541</v>
      </c>
      <c r="F3565" s="1" t="s">
        <v>90</v>
      </c>
      <c r="G3565" s="1" t="s">
        <v>111</v>
      </c>
      <c r="H3565" s="1" t="s">
        <v>916</v>
      </c>
      <c r="I3565" s="1">
        <v>703076.17</v>
      </c>
      <c r="J3565" s="1">
        <v>127591.92</v>
      </c>
      <c r="K3565" s="1">
        <v>192894</v>
      </c>
      <c r="L3565" s="1">
        <v>6360089</v>
      </c>
      <c r="M3565" s="1">
        <v>0.19458650052547455</v>
      </c>
      <c r="N3565" s="1">
        <v>3.1560525894165039</v>
      </c>
      <c r="O3565" s="1">
        <v>3.089584968984127E-2</v>
      </c>
      <c r="P3565" s="1">
        <v>4.5963635444641113</v>
      </c>
      <c r="Q3565" s="1">
        <v>0</v>
      </c>
      <c r="R3565" s="1">
        <v>7.3851798661053181E-3</v>
      </c>
      <c r="S3565" s="1">
        <v>37</v>
      </c>
      <c r="T3565" s="1">
        <v>1</v>
      </c>
      <c r="U3565" s="1">
        <v>7383651</v>
      </c>
      <c r="V3565" s="1">
        <v>0.2328675389289856</v>
      </c>
      <c r="W3565" s="1">
        <v>3.2565312385559082</v>
      </c>
      <c r="X3565" s="1">
        <v>3.2565312385559082</v>
      </c>
    </row>
    <row r="3566" spans="1:24" x14ac:dyDescent="0.35">
      <c r="A3566" s="1">
        <v>380296</v>
      </c>
      <c r="B3566" s="1" t="s">
        <v>2351</v>
      </c>
      <c r="C3566" s="1">
        <v>108056004</v>
      </c>
      <c r="D3566" s="1">
        <v>296</v>
      </c>
      <c r="E3566" s="1" t="s">
        <v>2541</v>
      </c>
      <c r="F3566" s="1" t="s">
        <v>90</v>
      </c>
      <c r="G3566" s="1" t="s">
        <v>111</v>
      </c>
      <c r="H3566" s="1" t="s">
        <v>916</v>
      </c>
      <c r="I3566" s="1">
        <v>731332</v>
      </c>
      <c r="J3566" s="1">
        <v>142998</v>
      </c>
      <c r="K3566" s="1">
        <v>371787.46875</v>
      </c>
      <c r="L3566" s="1">
        <v>6447554</v>
      </c>
      <c r="M3566" s="1">
        <v>8.7465003132820129E-2</v>
      </c>
      <c r="N3566" s="1">
        <v>1.3752166032791138</v>
      </c>
      <c r="O3566" s="1">
        <v>2.8255829587578773E-2</v>
      </c>
      <c r="P3566" s="1">
        <v>4.0188860893249512</v>
      </c>
      <c r="Q3566" s="1">
        <v>0.17889346182346344</v>
      </c>
      <c r="R3566" s="1">
        <v>1.5406079590320587E-2</v>
      </c>
      <c r="S3566" s="1">
        <v>38</v>
      </c>
      <c r="T3566" s="1">
        <v>1</v>
      </c>
      <c r="U3566" s="1">
        <v>7693671.5</v>
      </c>
      <c r="V3566" s="1">
        <v>0.31002038717269897</v>
      </c>
      <c r="W3566" s="1">
        <v>4.1987423896789551</v>
      </c>
      <c r="X3566" s="1">
        <v>4.1987423896789551</v>
      </c>
    </row>
    <row r="3567" spans="1:24" x14ac:dyDescent="0.35">
      <c r="A3567" s="1">
        <v>390296</v>
      </c>
      <c r="B3567" s="1" t="s">
        <v>2352</v>
      </c>
      <c r="C3567" s="1">
        <v>108056004</v>
      </c>
      <c r="D3567" s="1">
        <v>296</v>
      </c>
      <c r="E3567" s="1" t="s">
        <v>2541</v>
      </c>
      <c r="F3567" s="1" t="s">
        <v>90</v>
      </c>
      <c r="G3567" s="1" t="s">
        <v>111</v>
      </c>
      <c r="H3567" s="1" t="s">
        <v>916</v>
      </c>
      <c r="I3567" s="1">
        <v>738540</v>
      </c>
      <c r="J3567" s="1">
        <v>166976</v>
      </c>
      <c r="K3567" s="1">
        <v>810448.0625</v>
      </c>
      <c r="L3567" s="1">
        <v>6485952</v>
      </c>
      <c r="M3567" s="1">
        <v>3.8398001343011856E-2</v>
      </c>
      <c r="N3567" s="1">
        <v>0.59554368257522583</v>
      </c>
      <c r="O3567" s="1">
        <v>7.2079999372363091E-3</v>
      </c>
      <c r="P3567" s="1">
        <v>0.9855988621711731</v>
      </c>
      <c r="Q3567" s="1">
        <v>0.43866059184074402</v>
      </c>
      <c r="R3567" s="1">
        <v>2.397800050675869E-2</v>
      </c>
      <c r="S3567" s="1">
        <v>39</v>
      </c>
      <c r="T3567" s="1">
        <v>1</v>
      </c>
      <c r="U3567" s="1">
        <v>8201916</v>
      </c>
      <c r="V3567" s="1">
        <v>0.50824457406997681</v>
      </c>
      <c r="W3567" s="1">
        <v>6.6060070991516113</v>
      </c>
      <c r="X3567" s="1">
        <v>6.6060070991516113</v>
      </c>
    </row>
    <row r="3568" spans="1:24" x14ac:dyDescent="0.35">
      <c r="A3568" s="1">
        <v>400296</v>
      </c>
      <c r="B3568" s="1" t="s">
        <v>2353</v>
      </c>
      <c r="C3568" s="1">
        <v>108056004</v>
      </c>
      <c r="D3568" s="1">
        <v>296</v>
      </c>
      <c r="E3568" s="1" t="s">
        <v>2541</v>
      </c>
      <c r="F3568" s="1" t="s">
        <v>90</v>
      </c>
      <c r="G3568" s="1" t="s">
        <v>111</v>
      </c>
      <c r="H3568" s="1" t="s">
        <v>916</v>
      </c>
      <c r="S3568" s="1">
        <v>40</v>
      </c>
      <c r="T3568" s="1">
        <v>1</v>
      </c>
      <c r="U3568" s="1">
        <v>0</v>
      </c>
      <c r="V3568" s="1">
        <v>0</v>
      </c>
      <c r="W3568" s="1">
        <v>-100</v>
      </c>
      <c r="X3568" s="1">
        <v>-100</v>
      </c>
    </row>
    <row r="3569" spans="1:24" x14ac:dyDescent="0.35">
      <c r="A3569" s="1">
        <v>410296</v>
      </c>
      <c r="B3569" s="1" t="s">
        <v>2354</v>
      </c>
      <c r="C3569" s="1">
        <v>108056004</v>
      </c>
      <c r="D3569" s="1">
        <v>296</v>
      </c>
      <c r="E3569" s="1" t="s">
        <v>2541</v>
      </c>
      <c r="F3569" s="1" t="s">
        <v>90</v>
      </c>
      <c r="G3569" s="1" t="s">
        <v>111</v>
      </c>
      <c r="H3569" s="1" t="s">
        <v>916</v>
      </c>
      <c r="S3569" s="1">
        <v>41</v>
      </c>
      <c r="T3569" s="1">
        <v>1</v>
      </c>
      <c r="U3569" s="1">
        <v>0</v>
      </c>
      <c r="V3569" s="1">
        <v>0</v>
      </c>
    </row>
    <row r="3570" spans="1:24" x14ac:dyDescent="0.35">
      <c r="A3570" s="1">
        <v>420296</v>
      </c>
      <c r="B3570" s="1" t="s">
        <v>2355</v>
      </c>
      <c r="C3570" s="1">
        <v>108056004</v>
      </c>
      <c r="D3570" s="1">
        <v>296</v>
      </c>
      <c r="E3570" s="1" t="s">
        <v>2541</v>
      </c>
      <c r="F3570" s="1" t="s">
        <v>90</v>
      </c>
      <c r="G3570" s="1" t="s">
        <v>111</v>
      </c>
      <c r="H3570" s="1" t="s">
        <v>916</v>
      </c>
      <c r="S3570" s="1">
        <v>42</v>
      </c>
      <c r="T3570" s="1">
        <v>1</v>
      </c>
      <c r="U3570" s="1">
        <v>0</v>
      </c>
      <c r="V3570" s="1">
        <v>0</v>
      </c>
    </row>
    <row r="3571" spans="1:24" x14ac:dyDescent="0.35">
      <c r="A3571" s="1">
        <v>430296</v>
      </c>
      <c r="B3571" s="1" t="s">
        <v>2356</v>
      </c>
      <c r="C3571" s="1">
        <v>108056004</v>
      </c>
      <c r="D3571" s="1">
        <v>296</v>
      </c>
      <c r="E3571" s="1" t="s">
        <v>2541</v>
      </c>
      <c r="F3571" s="1" t="s">
        <v>90</v>
      </c>
      <c r="G3571" s="1" t="s">
        <v>111</v>
      </c>
      <c r="H3571" s="1" t="s">
        <v>916</v>
      </c>
      <c r="S3571" s="1">
        <v>43</v>
      </c>
      <c r="T3571" s="1">
        <v>1</v>
      </c>
      <c r="U3571" s="1">
        <v>0</v>
      </c>
      <c r="V3571" s="1">
        <v>0</v>
      </c>
    </row>
    <row r="3572" spans="1:24" x14ac:dyDescent="0.35">
      <c r="A3572" s="1">
        <v>440296</v>
      </c>
      <c r="B3572" s="1" t="s">
        <v>2357</v>
      </c>
      <c r="C3572" s="1">
        <v>108056004</v>
      </c>
      <c r="D3572" s="1">
        <v>296</v>
      </c>
      <c r="E3572" s="1" t="s">
        <v>2541</v>
      </c>
      <c r="F3572" s="1" t="s">
        <v>90</v>
      </c>
      <c r="G3572" s="1" t="s">
        <v>111</v>
      </c>
      <c r="H3572" s="1" t="s">
        <v>916</v>
      </c>
      <c r="S3572" s="1">
        <v>44</v>
      </c>
      <c r="T3572" s="1">
        <v>1</v>
      </c>
      <c r="U3572" s="1">
        <v>0</v>
      </c>
      <c r="V3572" s="1">
        <v>0</v>
      </c>
    </row>
    <row r="3573" spans="1:24" x14ac:dyDescent="0.35">
      <c r="A3573" s="1">
        <v>450296</v>
      </c>
      <c r="B3573" s="1" t="s">
        <v>2358</v>
      </c>
      <c r="C3573" s="1">
        <v>108056004</v>
      </c>
      <c r="D3573" s="1">
        <v>296</v>
      </c>
      <c r="E3573" s="1" t="s">
        <v>2541</v>
      </c>
      <c r="F3573" s="1" t="s">
        <v>90</v>
      </c>
      <c r="G3573" s="1" t="s">
        <v>111</v>
      </c>
      <c r="H3573" s="1" t="s">
        <v>916</v>
      </c>
      <c r="S3573" s="1">
        <v>45</v>
      </c>
      <c r="T3573" s="1">
        <v>1</v>
      </c>
      <c r="U3573" s="1">
        <v>0</v>
      </c>
      <c r="V3573" s="1">
        <v>0</v>
      </c>
    </row>
    <row r="3574" spans="1:24" x14ac:dyDescent="0.35">
      <c r="A3574" s="1">
        <v>460296</v>
      </c>
      <c r="B3574" s="1" t="s">
        <v>2359</v>
      </c>
      <c r="C3574" s="1">
        <v>108056004</v>
      </c>
      <c r="D3574" s="1">
        <v>296</v>
      </c>
      <c r="E3574" s="1" t="s">
        <v>2541</v>
      </c>
      <c r="F3574" s="1" t="s">
        <v>90</v>
      </c>
      <c r="G3574" s="1" t="s">
        <v>111</v>
      </c>
      <c r="H3574" s="1" t="s">
        <v>916</v>
      </c>
      <c r="S3574" s="1">
        <v>46</v>
      </c>
      <c r="T3574" s="1">
        <v>1</v>
      </c>
      <c r="U3574" s="1">
        <v>0</v>
      </c>
      <c r="V3574" s="1">
        <v>0</v>
      </c>
    </row>
    <row r="3575" spans="1:24" x14ac:dyDescent="0.35">
      <c r="A3575" s="1">
        <v>470296</v>
      </c>
      <c r="B3575" s="1" t="s">
        <v>2360</v>
      </c>
      <c r="C3575" s="1">
        <v>108056004</v>
      </c>
      <c r="D3575" s="1">
        <v>296</v>
      </c>
      <c r="E3575" s="1" t="s">
        <v>2541</v>
      </c>
      <c r="F3575" s="1" t="s">
        <v>90</v>
      </c>
      <c r="G3575" s="1" t="s">
        <v>111</v>
      </c>
      <c r="H3575" s="1" t="s">
        <v>916</v>
      </c>
      <c r="S3575" s="1">
        <v>47</v>
      </c>
      <c r="T3575" s="1">
        <v>1</v>
      </c>
      <c r="U3575" s="1">
        <v>0</v>
      </c>
      <c r="V3575" s="1">
        <v>0</v>
      </c>
    </row>
    <row r="3576" spans="1:24" x14ac:dyDescent="0.35">
      <c r="A3576" s="1">
        <v>480296</v>
      </c>
      <c r="B3576" s="1" t="s">
        <v>2361</v>
      </c>
      <c r="C3576" s="1">
        <v>108056004</v>
      </c>
      <c r="D3576" s="1">
        <v>296</v>
      </c>
      <c r="E3576" s="1" t="s">
        <v>2541</v>
      </c>
      <c r="F3576" s="1" t="s">
        <v>90</v>
      </c>
      <c r="G3576" s="1" t="s">
        <v>111</v>
      </c>
      <c r="H3576" s="1" t="s">
        <v>916</v>
      </c>
      <c r="S3576" s="1">
        <v>48</v>
      </c>
      <c r="T3576" s="1">
        <v>1</v>
      </c>
      <c r="U3576" s="1">
        <v>0</v>
      </c>
      <c r="V3576" s="1">
        <v>0</v>
      </c>
    </row>
    <row r="3577" spans="1:24" x14ac:dyDescent="0.35">
      <c r="A3577" s="1">
        <v>290438</v>
      </c>
      <c r="B3577" s="1" t="s">
        <v>2341</v>
      </c>
      <c r="C3577" s="1">
        <v>108058003</v>
      </c>
      <c r="D3577" s="1">
        <v>438</v>
      </c>
      <c r="E3577" s="1" t="s">
        <v>2542</v>
      </c>
      <c r="F3577" s="1" t="s">
        <v>90</v>
      </c>
      <c r="G3577" s="1" t="s">
        <v>111</v>
      </c>
      <c r="H3577" s="1" t="s">
        <v>916</v>
      </c>
      <c r="I3577" s="1">
        <v>738219.75</v>
      </c>
      <c r="J3577" s="1">
        <v>30763.46</v>
      </c>
      <c r="K3577" s="1">
        <v>233979</v>
      </c>
      <c r="L3577" s="1">
        <v>7427209</v>
      </c>
      <c r="S3577" s="1">
        <v>29</v>
      </c>
      <c r="T3577" s="1">
        <v>1</v>
      </c>
      <c r="U3577" s="1">
        <v>8430171</v>
      </c>
      <c r="V3577" s="1">
        <v>0</v>
      </c>
    </row>
    <row r="3578" spans="1:24" x14ac:dyDescent="0.35">
      <c r="A3578" s="1">
        <v>300438</v>
      </c>
      <c r="B3578" s="1" t="s">
        <v>2343</v>
      </c>
      <c r="C3578" s="1">
        <v>108058003</v>
      </c>
      <c r="D3578" s="1">
        <v>438</v>
      </c>
      <c r="E3578" s="1" t="s">
        <v>2542</v>
      </c>
      <c r="F3578" s="1" t="s">
        <v>90</v>
      </c>
      <c r="G3578" s="1" t="s">
        <v>111</v>
      </c>
      <c r="H3578" s="1" t="s">
        <v>916</v>
      </c>
      <c r="I3578" s="1">
        <v>750676.29</v>
      </c>
      <c r="J3578" s="1">
        <v>32736.53</v>
      </c>
      <c r="K3578" s="1">
        <v>233979</v>
      </c>
      <c r="L3578" s="1">
        <v>7565990.5</v>
      </c>
      <c r="M3578" s="1">
        <v>0.13878150284290314</v>
      </c>
      <c r="N3578" s="1">
        <v>1.8685551881790161</v>
      </c>
      <c r="O3578" s="1">
        <v>1.2456540018320084E-2</v>
      </c>
      <c r="P3578" s="1">
        <v>1.6873756647109985</v>
      </c>
      <c r="Q3578" s="1">
        <v>0</v>
      </c>
      <c r="R3578" s="1">
        <v>1.9730699714273214E-3</v>
      </c>
      <c r="S3578" s="1">
        <v>30</v>
      </c>
      <c r="T3578" s="1">
        <v>1</v>
      </c>
      <c r="U3578" s="1">
        <v>8583382</v>
      </c>
      <c r="V3578" s="1">
        <v>0.15321111679077148</v>
      </c>
      <c r="W3578" s="1">
        <v>1.8174127340316772</v>
      </c>
      <c r="X3578" s="1">
        <v>1.8174127340316772</v>
      </c>
    </row>
    <row r="3579" spans="1:24" x14ac:dyDescent="0.35">
      <c r="A3579" s="1">
        <v>310438</v>
      </c>
      <c r="B3579" s="1" t="s">
        <v>2344</v>
      </c>
      <c r="C3579" s="1">
        <v>108058003</v>
      </c>
      <c r="D3579" s="1">
        <v>438</v>
      </c>
      <c r="E3579" s="1" t="s">
        <v>2542</v>
      </c>
      <c r="F3579" s="1" t="s">
        <v>90</v>
      </c>
      <c r="G3579" s="1" t="s">
        <v>111</v>
      </c>
      <c r="H3579" s="1" t="s">
        <v>916</v>
      </c>
      <c r="I3579" s="1">
        <v>756798.28</v>
      </c>
      <c r="J3579" s="1">
        <v>36179.360000000001</v>
      </c>
      <c r="K3579" s="1">
        <v>233979</v>
      </c>
      <c r="L3579" s="1">
        <v>7591097.5</v>
      </c>
      <c r="M3579" s="1">
        <v>2.5107000023126602E-2</v>
      </c>
      <c r="N3579" s="1">
        <v>0.33184021711349487</v>
      </c>
      <c r="O3579" s="1">
        <v>6.1219898052513599E-3</v>
      </c>
      <c r="P3579" s="1">
        <v>0.81552994251251221</v>
      </c>
      <c r="Q3579" s="1">
        <v>0</v>
      </c>
      <c r="R3579" s="1">
        <v>3.4428299404680729E-3</v>
      </c>
      <c r="S3579" s="1">
        <v>31</v>
      </c>
      <c r="T3579" s="1">
        <v>1</v>
      </c>
      <c r="U3579" s="1">
        <v>8618054</v>
      </c>
      <c r="V3579" s="1">
        <v>3.467182070016861E-2</v>
      </c>
      <c r="W3579" s="1">
        <v>0.40394333004951477</v>
      </c>
      <c r="X3579" s="1">
        <v>0.40394333004951477</v>
      </c>
    </row>
    <row r="3580" spans="1:24" x14ac:dyDescent="0.35">
      <c r="A3580" s="1">
        <v>320438</v>
      </c>
      <c r="B3580" s="1" t="s">
        <v>2345</v>
      </c>
      <c r="C3580" s="1">
        <v>108058003</v>
      </c>
      <c r="D3580" s="1">
        <v>438</v>
      </c>
      <c r="E3580" s="1" t="s">
        <v>2542</v>
      </c>
      <c r="F3580" s="1" t="s">
        <v>90</v>
      </c>
      <c r="G3580" s="1" t="s">
        <v>111</v>
      </c>
      <c r="H3580" s="1" t="s">
        <v>916</v>
      </c>
      <c r="I3580" s="1">
        <v>761153.44</v>
      </c>
      <c r="J3580" s="1">
        <v>28277.11</v>
      </c>
      <c r="K3580" s="1">
        <v>233979</v>
      </c>
      <c r="L3580" s="1">
        <v>7623547.5</v>
      </c>
      <c r="M3580" s="1">
        <v>3.2450001686811447E-2</v>
      </c>
      <c r="N3580" s="1">
        <v>0.42747440934181213</v>
      </c>
      <c r="O3580" s="1">
        <v>4.355160053819418E-3</v>
      </c>
      <c r="P3580" s="1">
        <v>0.57547169923782349</v>
      </c>
      <c r="Q3580" s="1">
        <v>0</v>
      </c>
      <c r="R3580" s="1">
        <v>-7.9022496938705444E-3</v>
      </c>
      <c r="S3580" s="1">
        <v>32</v>
      </c>
      <c r="T3580" s="1">
        <v>1</v>
      </c>
      <c r="U3580" s="1">
        <v>8646957</v>
      </c>
      <c r="V3580" s="1">
        <v>2.8902912512421608E-2</v>
      </c>
      <c r="W3580" s="1">
        <v>0.33537733554840088</v>
      </c>
      <c r="X3580" s="1">
        <v>0.33537733554840088</v>
      </c>
    </row>
    <row r="3581" spans="1:24" x14ac:dyDescent="0.35">
      <c r="A3581" s="1">
        <v>330438</v>
      </c>
      <c r="B3581" s="1" t="s">
        <v>2346</v>
      </c>
      <c r="C3581" s="1">
        <v>108058003</v>
      </c>
      <c r="D3581" s="1">
        <v>438</v>
      </c>
      <c r="E3581" s="1" t="s">
        <v>2542</v>
      </c>
      <c r="F3581" s="1" t="s">
        <v>90</v>
      </c>
      <c r="G3581" s="1" t="s">
        <v>111</v>
      </c>
      <c r="H3581" s="1" t="s">
        <v>916</v>
      </c>
      <c r="I3581" s="1">
        <v>785768.59</v>
      </c>
      <c r="J3581" s="1">
        <v>14600.24</v>
      </c>
      <c r="K3581" s="1">
        <v>233979</v>
      </c>
      <c r="L3581" s="1">
        <v>7683272</v>
      </c>
      <c r="M3581" s="1">
        <v>5.972449854016304E-2</v>
      </c>
      <c r="N3581" s="1">
        <v>0.78342133760452271</v>
      </c>
      <c r="O3581" s="1">
        <v>2.4615149945020676E-2</v>
      </c>
      <c r="P3581" s="1">
        <v>3.2339274883270264</v>
      </c>
      <c r="Q3581" s="1">
        <v>0</v>
      </c>
      <c r="R3581" s="1">
        <v>-1.3676869682967663E-2</v>
      </c>
      <c r="S3581" s="1">
        <v>33</v>
      </c>
      <c r="T3581" s="1">
        <v>1</v>
      </c>
      <c r="U3581" s="1">
        <v>8717620</v>
      </c>
      <c r="V3581" s="1">
        <v>7.0662781596183777E-2</v>
      </c>
      <c r="W3581" s="1">
        <v>0.81720077991485596</v>
      </c>
      <c r="X3581" s="1">
        <v>0.81720077991485596</v>
      </c>
    </row>
    <row r="3582" spans="1:24" x14ac:dyDescent="0.35">
      <c r="A3582" s="1">
        <v>340438</v>
      </c>
      <c r="B3582" s="1" t="s">
        <v>2347</v>
      </c>
      <c r="C3582" s="1">
        <v>108058003</v>
      </c>
      <c r="D3582" s="1">
        <v>438</v>
      </c>
      <c r="E3582" s="1" t="s">
        <v>2542</v>
      </c>
      <c r="F3582" s="1" t="s">
        <v>90</v>
      </c>
      <c r="G3582" s="1" t="s">
        <v>111</v>
      </c>
      <c r="H3582" s="1" t="s">
        <v>916</v>
      </c>
      <c r="I3582" s="1">
        <v>785744</v>
      </c>
      <c r="J3582" s="1">
        <v>298</v>
      </c>
      <c r="K3582" s="1">
        <v>233979</v>
      </c>
      <c r="L3582" s="1">
        <v>7683268</v>
      </c>
      <c r="M3582" s="1">
        <v>-3.9999999899009708E-6</v>
      </c>
      <c r="N3582" s="1">
        <v>-5.2061153837712482E-5</v>
      </c>
      <c r="O3582" s="1">
        <v>-2.4589999156887643E-5</v>
      </c>
      <c r="P3582" s="1">
        <v>-3.1294201035052538E-3</v>
      </c>
      <c r="Q3582" s="1">
        <v>0</v>
      </c>
      <c r="R3582" s="1">
        <v>-1.4302239753305912E-2</v>
      </c>
      <c r="S3582" s="1">
        <v>34</v>
      </c>
      <c r="T3582" s="1">
        <v>1</v>
      </c>
      <c r="U3582" s="1">
        <v>8703289</v>
      </c>
      <c r="V3582" s="1">
        <v>-1.4330829493701458E-2</v>
      </c>
      <c r="W3582" s="1">
        <v>-0.16439120471477509</v>
      </c>
      <c r="X3582" s="1">
        <v>-0.16439120471477509</v>
      </c>
    </row>
    <row r="3583" spans="1:24" x14ac:dyDescent="0.35">
      <c r="A3583" s="1">
        <v>350438</v>
      </c>
      <c r="B3583" s="1" t="s">
        <v>2348</v>
      </c>
      <c r="C3583" s="1">
        <v>108058003</v>
      </c>
      <c r="D3583" s="1">
        <v>438</v>
      </c>
      <c r="E3583" s="1" t="s">
        <v>2542</v>
      </c>
      <c r="F3583" s="1" t="s">
        <v>90</v>
      </c>
      <c r="G3583" s="1" t="s">
        <v>111</v>
      </c>
      <c r="H3583" s="1" t="s">
        <v>916</v>
      </c>
      <c r="I3583" s="1">
        <v>822477.39</v>
      </c>
      <c r="K3583" s="1">
        <v>233979</v>
      </c>
      <c r="L3583" s="1">
        <v>7819419.5</v>
      </c>
      <c r="M3583" s="1">
        <v>0.13615149259567261</v>
      </c>
      <c r="N3583" s="1">
        <v>1.7720519304275513</v>
      </c>
      <c r="O3583" s="1">
        <v>3.6733388900756836E-2</v>
      </c>
      <c r="P3583" s="1">
        <v>4.6749820709228516</v>
      </c>
      <c r="Q3583" s="1">
        <v>0</v>
      </c>
      <c r="S3583" s="1">
        <v>35</v>
      </c>
      <c r="T3583" s="1">
        <v>1</v>
      </c>
      <c r="U3583" s="1">
        <v>8875876</v>
      </c>
      <c r="V3583" s="1">
        <v>0.17288488149642944</v>
      </c>
      <c r="W3583" s="1">
        <v>1.9830089807510376</v>
      </c>
      <c r="X3583" s="1">
        <v>1.9830089807510376</v>
      </c>
    </row>
    <row r="3584" spans="1:24" x14ac:dyDescent="0.35">
      <c r="A3584" s="1">
        <v>360438</v>
      </c>
      <c r="B3584" s="1" t="s">
        <v>2349</v>
      </c>
      <c r="C3584" s="1">
        <v>108058003</v>
      </c>
      <c r="D3584" s="1">
        <v>438</v>
      </c>
      <c r="E3584" s="1" t="s">
        <v>2542</v>
      </c>
      <c r="F3584" s="1" t="s">
        <v>90</v>
      </c>
      <c r="G3584" s="1" t="s">
        <v>111</v>
      </c>
      <c r="H3584" s="1" t="s">
        <v>916</v>
      </c>
      <c r="I3584" s="1">
        <v>863979.61</v>
      </c>
      <c r="K3584" s="1">
        <v>233979</v>
      </c>
      <c r="L3584" s="1">
        <v>8185056</v>
      </c>
      <c r="M3584" s="1">
        <v>0.36563649773597717</v>
      </c>
      <c r="N3584" s="1">
        <v>4.6760058403015137</v>
      </c>
      <c r="O3584" s="1">
        <v>4.1502218693494797E-2</v>
      </c>
      <c r="P3584" s="1">
        <v>5.0460014343261719</v>
      </c>
      <c r="Q3584" s="1">
        <v>0</v>
      </c>
      <c r="S3584" s="1">
        <v>36</v>
      </c>
      <c r="T3584" s="1">
        <v>1</v>
      </c>
      <c r="U3584" s="1">
        <v>9283015</v>
      </c>
      <c r="V3584" s="1">
        <v>0.40713870525360107</v>
      </c>
      <c r="W3584" s="1">
        <v>4.587028980255127</v>
      </c>
      <c r="X3584" s="1">
        <v>4.587028980255127</v>
      </c>
    </row>
    <row r="3585" spans="1:24" x14ac:dyDescent="0.35">
      <c r="A3585" s="1">
        <v>370438</v>
      </c>
      <c r="B3585" s="1" t="s">
        <v>2350</v>
      </c>
      <c r="C3585" s="1">
        <v>108058003</v>
      </c>
      <c r="D3585" s="1">
        <v>438</v>
      </c>
      <c r="E3585" s="1" t="s">
        <v>2542</v>
      </c>
      <c r="F3585" s="1" t="s">
        <v>90</v>
      </c>
      <c r="G3585" s="1" t="s">
        <v>111</v>
      </c>
      <c r="H3585" s="1" t="s">
        <v>916</v>
      </c>
      <c r="I3585" s="1">
        <v>900921.44</v>
      </c>
      <c r="K3585" s="1">
        <v>233979</v>
      </c>
      <c r="L3585" s="1">
        <v>8567745</v>
      </c>
      <c r="M3585" s="1">
        <v>0.38268899917602539</v>
      </c>
      <c r="N3585" s="1">
        <v>4.6754598617553711</v>
      </c>
      <c r="O3585" s="1">
        <v>3.6941830068826675E-2</v>
      </c>
      <c r="P3585" s="1">
        <v>4.2757759094238281</v>
      </c>
      <c r="Q3585" s="1">
        <v>0</v>
      </c>
      <c r="S3585" s="1">
        <v>37</v>
      </c>
      <c r="T3585" s="1">
        <v>1</v>
      </c>
      <c r="U3585" s="1">
        <v>9702646</v>
      </c>
      <c r="V3585" s="1">
        <v>0.41963082551956177</v>
      </c>
      <c r="W3585" s="1">
        <v>4.5204172134399414</v>
      </c>
      <c r="X3585" s="1">
        <v>4.5204172134399414</v>
      </c>
    </row>
    <row r="3586" spans="1:24" x14ac:dyDescent="0.35">
      <c r="A3586" s="1">
        <v>380438</v>
      </c>
      <c r="B3586" s="1" t="s">
        <v>2351</v>
      </c>
      <c r="C3586" s="1">
        <v>108058003</v>
      </c>
      <c r="D3586" s="1">
        <v>438</v>
      </c>
      <c r="E3586" s="1" t="s">
        <v>2542</v>
      </c>
      <c r="F3586" s="1" t="s">
        <v>90</v>
      </c>
      <c r="G3586" s="1" t="s">
        <v>111</v>
      </c>
      <c r="H3586" s="1" t="s">
        <v>916</v>
      </c>
      <c r="I3586" s="1">
        <v>960711</v>
      </c>
      <c r="K3586" s="1">
        <v>517839.65625</v>
      </c>
      <c r="L3586" s="1">
        <v>8708869</v>
      </c>
      <c r="M3586" s="1">
        <v>0.14112399518489838</v>
      </c>
      <c r="N3586" s="1">
        <v>1.6471545696258545</v>
      </c>
      <c r="O3586" s="1">
        <v>5.9789560735225677E-2</v>
      </c>
      <c r="P3586" s="1">
        <v>6.6364898681640625</v>
      </c>
      <c r="Q3586" s="1">
        <v>0.28386065363883972</v>
      </c>
      <c r="S3586" s="1">
        <v>38</v>
      </c>
      <c r="T3586" s="1">
        <v>1</v>
      </c>
      <c r="U3586" s="1">
        <v>10187420</v>
      </c>
      <c r="V3586" s="1">
        <v>0.48477423191070557</v>
      </c>
      <c r="W3586" s="1">
        <v>4.996307373046875</v>
      </c>
      <c r="X3586" s="1">
        <v>4.996307373046875</v>
      </c>
    </row>
    <row r="3587" spans="1:24" x14ac:dyDescent="0.35">
      <c r="A3587" s="1">
        <v>390438</v>
      </c>
      <c r="B3587" s="1" t="s">
        <v>2352</v>
      </c>
      <c r="C3587" s="1">
        <v>108058003</v>
      </c>
      <c r="D3587" s="1">
        <v>438</v>
      </c>
      <c r="E3587" s="1" t="s">
        <v>2542</v>
      </c>
      <c r="F3587" s="1" t="s">
        <v>90</v>
      </c>
      <c r="G3587" s="1" t="s">
        <v>111</v>
      </c>
      <c r="H3587" s="1" t="s">
        <v>916</v>
      </c>
      <c r="I3587" s="1">
        <v>974917</v>
      </c>
      <c r="K3587" s="1">
        <v>916732.8125</v>
      </c>
      <c r="L3587" s="1">
        <v>8762892</v>
      </c>
      <c r="M3587" s="1">
        <v>5.4023001343011856E-2</v>
      </c>
      <c r="N3587" s="1">
        <v>0.62032163143157959</v>
      </c>
      <c r="O3587" s="1">
        <v>1.4205999672412872E-2</v>
      </c>
      <c r="P3587" s="1">
        <v>1.4786964654922485</v>
      </c>
      <c r="Q3587" s="1">
        <v>0.39889314770698547</v>
      </c>
      <c r="S3587" s="1">
        <v>39</v>
      </c>
      <c r="T3587" s="1">
        <v>1</v>
      </c>
      <c r="U3587" s="1">
        <v>10654542</v>
      </c>
      <c r="V3587" s="1">
        <v>0.46712213754653931</v>
      </c>
      <c r="W3587" s="1">
        <v>4.5852828025817871</v>
      </c>
      <c r="X3587" s="1">
        <v>4.5852828025817871</v>
      </c>
    </row>
    <row r="3588" spans="1:24" x14ac:dyDescent="0.35">
      <c r="A3588" s="1">
        <v>400438</v>
      </c>
      <c r="B3588" s="1" t="s">
        <v>2353</v>
      </c>
      <c r="C3588" s="1">
        <v>108058003</v>
      </c>
      <c r="D3588" s="1">
        <v>438</v>
      </c>
      <c r="E3588" s="1" t="s">
        <v>2542</v>
      </c>
      <c r="F3588" s="1" t="s">
        <v>90</v>
      </c>
      <c r="G3588" s="1" t="s">
        <v>111</v>
      </c>
      <c r="H3588" s="1" t="s">
        <v>916</v>
      </c>
      <c r="S3588" s="1">
        <v>40</v>
      </c>
      <c r="T3588" s="1">
        <v>1</v>
      </c>
      <c r="U3588" s="1">
        <v>0</v>
      </c>
      <c r="V3588" s="1">
        <v>0</v>
      </c>
      <c r="W3588" s="1">
        <v>-100</v>
      </c>
      <c r="X3588" s="1">
        <v>-100</v>
      </c>
    </row>
    <row r="3589" spans="1:24" x14ac:dyDescent="0.35">
      <c r="A3589" s="1">
        <v>410438</v>
      </c>
      <c r="B3589" s="1" t="s">
        <v>2354</v>
      </c>
      <c r="C3589" s="1">
        <v>108058003</v>
      </c>
      <c r="D3589" s="1">
        <v>438</v>
      </c>
      <c r="E3589" s="1" t="s">
        <v>2542</v>
      </c>
      <c r="F3589" s="1" t="s">
        <v>90</v>
      </c>
      <c r="G3589" s="1" t="s">
        <v>111</v>
      </c>
      <c r="H3589" s="1" t="s">
        <v>916</v>
      </c>
      <c r="S3589" s="1">
        <v>41</v>
      </c>
      <c r="T3589" s="1">
        <v>1</v>
      </c>
      <c r="U3589" s="1">
        <v>0</v>
      </c>
      <c r="V3589" s="1">
        <v>0</v>
      </c>
    </row>
    <row r="3590" spans="1:24" x14ac:dyDescent="0.35">
      <c r="A3590" s="1">
        <v>420438</v>
      </c>
      <c r="B3590" s="1" t="s">
        <v>2355</v>
      </c>
      <c r="C3590" s="1">
        <v>108058003</v>
      </c>
      <c r="D3590" s="1">
        <v>438</v>
      </c>
      <c r="E3590" s="1" t="s">
        <v>2542</v>
      </c>
      <c r="F3590" s="1" t="s">
        <v>90</v>
      </c>
      <c r="G3590" s="1" t="s">
        <v>111</v>
      </c>
      <c r="H3590" s="1" t="s">
        <v>916</v>
      </c>
      <c r="S3590" s="1">
        <v>42</v>
      </c>
      <c r="T3590" s="1">
        <v>1</v>
      </c>
      <c r="U3590" s="1">
        <v>0</v>
      </c>
      <c r="V3590" s="1">
        <v>0</v>
      </c>
    </row>
    <row r="3591" spans="1:24" x14ac:dyDescent="0.35">
      <c r="A3591" s="1">
        <v>430438</v>
      </c>
      <c r="B3591" s="1" t="s">
        <v>2356</v>
      </c>
      <c r="C3591" s="1">
        <v>108058003</v>
      </c>
      <c r="D3591" s="1">
        <v>438</v>
      </c>
      <c r="E3591" s="1" t="s">
        <v>2542</v>
      </c>
      <c r="F3591" s="1" t="s">
        <v>90</v>
      </c>
      <c r="G3591" s="1" t="s">
        <v>111</v>
      </c>
      <c r="H3591" s="1" t="s">
        <v>916</v>
      </c>
      <c r="S3591" s="1">
        <v>43</v>
      </c>
      <c r="T3591" s="1">
        <v>1</v>
      </c>
      <c r="U3591" s="1">
        <v>0</v>
      </c>
      <c r="V3591" s="1">
        <v>0</v>
      </c>
    </row>
    <row r="3592" spans="1:24" x14ac:dyDescent="0.35">
      <c r="A3592" s="1">
        <v>440438</v>
      </c>
      <c r="B3592" s="1" t="s">
        <v>2357</v>
      </c>
      <c r="C3592" s="1">
        <v>108058003</v>
      </c>
      <c r="D3592" s="1">
        <v>438</v>
      </c>
      <c r="E3592" s="1" t="s">
        <v>2542</v>
      </c>
      <c r="F3592" s="1" t="s">
        <v>90</v>
      </c>
      <c r="G3592" s="1" t="s">
        <v>111</v>
      </c>
      <c r="H3592" s="1" t="s">
        <v>916</v>
      </c>
      <c r="S3592" s="1">
        <v>44</v>
      </c>
      <c r="T3592" s="1">
        <v>1</v>
      </c>
      <c r="U3592" s="1">
        <v>0</v>
      </c>
      <c r="V3592" s="1">
        <v>0</v>
      </c>
    </row>
    <row r="3593" spans="1:24" x14ac:dyDescent="0.35">
      <c r="A3593" s="1">
        <v>450438</v>
      </c>
      <c r="B3593" s="1" t="s">
        <v>2358</v>
      </c>
      <c r="C3593" s="1">
        <v>108058003</v>
      </c>
      <c r="D3593" s="1">
        <v>438</v>
      </c>
      <c r="E3593" s="1" t="s">
        <v>2542</v>
      </c>
      <c r="F3593" s="1" t="s">
        <v>90</v>
      </c>
      <c r="G3593" s="1" t="s">
        <v>111</v>
      </c>
      <c r="H3593" s="1" t="s">
        <v>916</v>
      </c>
      <c r="S3593" s="1">
        <v>45</v>
      </c>
      <c r="T3593" s="1">
        <v>1</v>
      </c>
      <c r="U3593" s="1">
        <v>0</v>
      </c>
      <c r="V3593" s="1">
        <v>0</v>
      </c>
    </row>
    <row r="3594" spans="1:24" x14ac:dyDescent="0.35">
      <c r="A3594" s="1">
        <v>460438</v>
      </c>
      <c r="B3594" s="1" t="s">
        <v>2359</v>
      </c>
      <c r="C3594" s="1">
        <v>108058003</v>
      </c>
      <c r="D3594" s="1">
        <v>438</v>
      </c>
      <c r="E3594" s="1" t="s">
        <v>2542</v>
      </c>
      <c r="F3594" s="1" t="s">
        <v>90</v>
      </c>
      <c r="G3594" s="1" t="s">
        <v>111</v>
      </c>
      <c r="H3594" s="1" t="s">
        <v>916</v>
      </c>
      <c r="S3594" s="1">
        <v>46</v>
      </c>
      <c r="T3594" s="1">
        <v>1</v>
      </c>
      <c r="U3594" s="1">
        <v>0</v>
      </c>
      <c r="V3594" s="1">
        <v>0</v>
      </c>
    </row>
    <row r="3595" spans="1:24" x14ac:dyDescent="0.35">
      <c r="A3595" s="1">
        <v>470438</v>
      </c>
      <c r="B3595" s="1" t="s">
        <v>2360</v>
      </c>
      <c r="C3595" s="1">
        <v>108058003</v>
      </c>
      <c r="D3595" s="1">
        <v>438</v>
      </c>
      <c r="E3595" s="1" t="s">
        <v>2542</v>
      </c>
      <c r="F3595" s="1" t="s">
        <v>90</v>
      </c>
      <c r="G3595" s="1" t="s">
        <v>111</v>
      </c>
      <c r="H3595" s="1" t="s">
        <v>916</v>
      </c>
      <c r="S3595" s="1">
        <v>47</v>
      </c>
      <c r="T3595" s="1">
        <v>1</v>
      </c>
      <c r="U3595" s="1">
        <v>0</v>
      </c>
      <c r="V3595" s="1">
        <v>0</v>
      </c>
    </row>
    <row r="3596" spans="1:24" x14ac:dyDescent="0.35">
      <c r="A3596" s="1">
        <v>480438</v>
      </c>
      <c r="B3596" s="1" t="s">
        <v>2361</v>
      </c>
      <c r="C3596" s="1">
        <v>108058003</v>
      </c>
      <c r="D3596" s="1">
        <v>438</v>
      </c>
      <c r="E3596" s="1" t="s">
        <v>2542</v>
      </c>
      <c r="F3596" s="1" t="s">
        <v>90</v>
      </c>
      <c r="G3596" s="1" t="s">
        <v>111</v>
      </c>
      <c r="H3596" s="1" t="s">
        <v>916</v>
      </c>
      <c r="S3596" s="1">
        <v>48</v>
      </c>
      <c r="T3596" s="1">
        <v>1</v>
      </c>
      <c r="U3596" s="1">
        <v>0</v>
      </c>
      <c r="V3596" s="1">
        <v>0</v>
      </c>
    </row>
    <row r="3597" spans="1:24" x14ac:dyDescent="0.35">
      <c r="A3597" s="1">
        <v>290008</v>
      </c>
      <c r="B3597" s="1" t="s">
        <v>2341</v>
      </c>
      <c r="C3597" s="1">
        <v>108070502</v>
      </c>
      <c r="D3597" s="1">
        <v>8</v>
      </c>
      <c r="E3597" s="1" t="s">
        <v>2543</v>
      </c>
      <c r="F3597" s="1" t="s">
        <v>138</v>
      </c>
      <c r="G3597" s="1" t="s">
        <v>137</v>
      </c>
      <c r="H3597" s="1" t="s">
        <v>916</v>
      </c>
      <c r="I3597" s="1">
        <v>5232141.93</v>
      </c>
      <c r="J3597" s="1">
        <v>31109.15</v>
      </c>
      <c r="K3597" s="1">
        <v>1485051</v>
      </c>
      <c r="L3597" s="1">
        <v>38073348</v>
      </c>
      <c r="S3597" s="1">
        <v>29</v>
      </c>
      <c r="T3597" s="1">
        <v>1</v>
      </c>
      <c r="U3597" s="1">
        <v>44821648</v>
      </c>
      <c r="V3597" s="1">
        <v>0</v>
      </c>
    </row>
    <row r="3598" spans="1:24" x14ac:dyDescent="0.35">
      <c r="A3598" s="1">
        <v>300008</v>
      </c>
      <c r="B3598" s="1" t="s">
        <v>2343</v>
      </c>
      <c r="C3598" s="1">
        <v>108070502</v>
      </c>
      <c r="D3598" s="1">
        <v>8</v>
      </c>
      <c r="E3598" s="1" t="s">
        <v>2543</v>
      </c>
      <c r="F3598" s="1" t="s">
        <v>138</v>
      </c>
      <c r="G3598" s="1" t="s">
        <v>137</v>
      </c>
      <c r="H3598" s="1" t="s">
        <v>916</v>
      </c>
      <c r="I3598" s="1">
        <v>5302709.5199999996</v>
      </c>
      <c r="J3598" s="1">
        <v>21680.82</v>
      </c>
      <c r="K3598" s="1">
        <v>1485051</v>
      </c>
      <c r="L3598" s="1">
        <v>38936560</v>
      </c>
      <c r="M3598" s="1">
        <v>0.863211989402771</v>
      </c>
      <c r="N3598" s="1">
        <v>2.2672343254089355</v>
      </c>
      <c r="O3598" s="1">
        <v>7.0567592978477478E-2</v>
      </c>
      <c r="P3598" s="1">
        <v>1.3487323522567749</v>
      </c>
      <c r="Q3598" s="1">
        <v>0</v>
      </c>
      <c r="R3598" s="1">
        <v>-9.4283297657966614E-3</v>
      </c>
      <c r="S3598" s="1">
        <v>30</v>
      </c>
      <c r="T3598" s="1">
        <v>1</v>
      </c>
      <c r="U3598" s="1">
        <v>45746000</v>
      </c>
      <c r="V3598" s="1">
        <v>0.9243512749671936</v>
      </c>
      <c r="W3598" s="1">
        <v>2.0622892379760742</v>
      </c>
      <c r="X3598" s="1">
        <v>2.0622892379760742</v>
      </c>
    </row>
    <row r="3599" spans="1:24" x14ac:dyDescent="0.35">
      <c r="A3599" s="1">
        <v>310008</v>
      </c>
      <c r="B3599" s="1" t="s">
        <v>2344</v>
      </c>
      <c r="C3599" s="1">
        <v>108070502</v>
      </c>
      <c r="D3599" s="1">
        <v>8</v>
      </c>
      <c r="E3599" s="1" t="s">
        <v>2543</v>
      </c>
      <c r="F3599" s="1" t="s">
        <v>138</v>
      </c>
      <c r="G3599" s="1" t="s">
        <v>137</v>
      </c>
      <c r="H3599" s="1" t="s">
        <v>916</v>
      </c>
      <c r="I3599" s="1">
        <v>5392591.9699999997</v>
      </c>
      <c r="J3599" s="1">
        <v>16772.29</v>
      </c>
      <c r="K3599" s="1">
        <v>1485051</v>
      </c>
      <c r="L3599" s="1">
        <v>39345732</v>
      </c>
      <c r="M3599" s="1">
        <v>0.40917199850082397</v>
      </c>
      <c r="N3599" s="1">
        <v>1.0508683919906616</v>
      </c>
      <c r="O3599" s="1">
        <v>8.9882448315620422E-2</v>
      </c>
      <c r="P3599" s="1">
        <v>1.6950287818908691</v>
      </c>
      <c r="Q3599" s="1">
        <v>0</v>
      </c>
      <c r="R3599" s="1">
        <v>-4.9085300415754318E-3</v>
      </c>
      <c r="S3599" s="1">
        <v>31</v>
      </c>
      <c r="T3599" s="1">
        <v>1</v>
      </c>
      <c r="U3599" s="1">
        <v>46240148</v>
      </c>
      <c r="V3599" s="1">
        <v>0.49414592981338501</v>
      </c>
      <c r="W3599" s="1">
        <v>1.0801993608474731</v>
      </c>
      <c r="X3599" s="1">
        <v>1.0801993608474731</v>
      </c>
    </row>
    <row r="3600" spans="1:24" x14ac:dyDescent="0.35">
      <c r="A3600" s="1">
        <v>320008</v>
      </c>
      <c r="B3600" s="1" t="s">
        <v>2345</v>
      </c>
      <c r="C3600" s="1">
        <v>108070502</v>
      </c>
      <c r="D3600" s="1">
        <v>8</v>
      </c>
      <c r="E3600" s="1" t="s">
        <v>2543</v>
      </c>
      <c r="F3600" s="1" t="s">
        <v>138</v>
      </c>
      <c r="G3600" s="1" t="s">
        <v>137</v>
      </c>
      <c r="H3600" s="1" t="s">
        <v>916</v>
      </c>
      <c r="I3600" s="1">
        <v>5430988.1799999997</v>
      </c>
      <c r="J3600" s="1">
        <v>28737.24</v>
      </c>
      <c r="K3600" s="1">
        <v>1485051</v>
      </c>
      <c r="L3600" s="1">
        <v>39680332</v>
      </c>
      <c r="M3600" s="1">
        <v>0.33460000157356262</v>
      </c>
      <c r="N3600" s="1">
        <v>0.85040992498397827</v>
      </c>
      <c r="O3600" s="1">
        <v>3.8396209478378296E-2</v>
      </c>
      <c r="P3600" s="1">
        <v>0.7120177149772644</v>
      </c>
      <c r="Q3600" s="1">
        <v>0</v>
      </c>
      <c r="R3600" s="1">
        <v>1.1964949779212475E-2</v>
      </c>
      <c r="S3600" s="1">
        <v>32</v>
      </c>
      <c r="T3600" s="1">
        <v>1</v>
      </c>
      <c r="U3600" s="1">
        <v>46625108</v>
      </c>
      <c r="V3600" s="1">
        <v>0.38496115803718567</v>
      </c>
      <c r="W3600" s="1">
        <v>0.83252328634262085</v>
      </c>
      <c r="X3600" s="1">
        <v>0.83252328634262085</v>
      </c>
    </row>
    <row r="3601" spans="1:24" x14ac:dyDescent="0.35">
      <c r="A3601" s="1">
        <v>330008</v>
      </c>
      <c r="B3601" s="1" t="s">
        <v>2346</v>
      </c>
      <c r="C3601" s="1">
        <v>108070502</v>
      </c>
      <c r="D3601" s="1">
        <v>8</v>
      </c>
      <c r="E3601" s="1" t="s">
        <v>2543</v>
      </c>
      <c r="F3601" s="1" t="s">
        <v>138</v>
      </c>
      <c r="G3601" s="1" t="s">
        <v>137</v>
      </c>
      <c r="H3601" s="1" t="s">
        <v>916</v>
      </c>
      <c r="I3601" s="1">
        <v>5603790.5599999996</v>
      </c>
      <c r="J3601" s="1">
        <v>39391.74</v>
      </c>
      <c r="K3601" s="1">
        <v>1485051</v>
      </c>
      <c r="L3601" s="1">
        <v>40260976</v>
      </c>
      <c r="M3601" s="1">
        <v>0.58064401149749756</v>
      </c>
      <c r="N3601" s="1">
        <v>1.4633042812347412</v>
      </c>
      <c r="O3601" s="1">
        <v>0.17280237376689911</v>
      </c>
      <c r="P3601" s="1">
        <v>3.1817853450775146</v>
      </c>
      <c r="Q3601" s="1">
        <v>0</v>
      </c>
      <c r="R3601" s="1">
        <v>1.0654499754309654E-2</v>
      </c>
      <c r="S3601" s="1">
        <v>33</v>
      </c>
      <c r="T3601" s="1">
        <v>1</v>
      </c>
      <c r="U3601" s="1">
        <v>47389208</v>
      </c>
      <c r="V3601" s="1">
        <v>0.76410090923309326</v>
      </c>
      <c r="W3601" s="1">
        <v>1.6388165950775146</v>
      </c>
      <c r="X3601" s="1">
        <v>1.6388165950775146</v>
      </c>
    </row>
    <row r="3602" spans="1:24" x14ac:dyDescent="0.35">
      <c r="A3602" s="1">
        <v>340008</v>
      </c>
      <c r="B3602" s="1" t="s">
        <v>2347</v>
      </c>
      <c r="C3602" s="1">
        <v>108070502</v>
      </c>
      <c r="D3602" s="1">
        <v>8</v>
      </c>
      <c r="E3602" s="1" t="s">
        <v>2543</v>
      </c>
      <c r="F3602" s="1" t="s">
        <v>138</v>
      </c>
      <c r="G3602" s="1" t="s">
        <v>137</v>
      </c>
      <c r="H3602" s="1" t="s">
        <v>916</v>
      </c>
      <c r="I3602" s="1">
        <v>5603634.1399999997</v>
      </c>
      <c r="J3602" s="1">
        <v>25373.68</v>
      </c>
      <c r="K3602" s="1">
        <v>1485051</v>
      </c>
      <c r="L3602" s="1">
        <v>40260944</v>
      </c>
      <c r="M3602" s="1">
        <v>-3.1999999919207767E-5</v>
      </c>
      <c r="N3602" s="1">
        <v>-7.9481433203909546E-5</v>
      </c>
      <c r="O3602" s="1">
        <v>-1.5642000653315336E-4</v>
      </c>
      <c r="P3602" s="1">
        <v>-2.7913248632103205E-3</v>
      </c>
      <c r="Q3602" s="1">
        <v>0</v>
      </c>
      <c r="R3602" s="1">
        <v>-1.4018059708178043E-2</v>
      </c>
      <c r="S3602" s="1">
        <v>34</v>
      </c>
      <c r="T3602" s="1">
        <v>1</v>
      </c>
      <c r="U3602" s="1">
        <v>47375004</v>
      </c>
      <c r="V3602" s="1">
        <v>-1.4206480234861374E-2</v>
      </c>
      <c r="W3602" s="1">
        <v>-2.9973069205880165E-2</v>
      </c>
      <c r="X3602" s="1">
        <v>-2.9973069205880165E-2</v>
      </c>
    </row>
    <row r="3603" spans="1:24" x14ac:dyDescent="0.35">
      <c r="A3603" s="1">
        <v>350008</v>
      </c>
      <c r="B3603" s="1" t="s">
        <v>2348</v>
      </c>
      <c r="C3603" s="1">
        <v>108070502</v>
      </c>
      <c r="D3603" s="1">
        <v>8</v>
      </c>
      <c r="E3603" s="1" t="s">
        <v>2543</v>
      </c>
      <c r="F3603" s="1" t="s">
        <v>138</v>
      </c>
      <c r="G3603" s="1" t="s">
        <v>137</v>
      </c>
      <c r="H3603" s="1" t="s">
        <v>916</v>
      </c>
      <c r="I3603" s="1">
        <v>5806048.1399999997</v>
      </c>
      <c r="K3603" s="1">
        <v>1485051</v>
      </c>
      <c r="L3603" s="1">
        <v>41800628</v>
      </c>
      <c r="M3603" s="1">
        <v>1.5396840572357178</v>
      </c>
      <c r="N3603" s="1">
        <v>3.8242621421813965</v>
      </c>
      <c r="O3603" s="1">
        <v>0.20241400599479675</v>
      </c>
      <c r="P3603" s="1">
        <v>3.6121916770935059</v>
      </c>
      <c r="Q3603" s="1">
        <v>0</v>
      </c>
      <c r="S3603" s="1">
        <v>35</v>
      </c>
      <c r="T3603" s="1">
        <v>1</v>
      </c>
      <c r="U3603" s="1">
        <v>49091728</v>
      </c>
      <c r="V3603" s="1">
        <v>1.7420980930328369</v>
      </c>
      <c r="W3603" s="1">
        <v>3.6236915588378906</v>
      </c>
      <c r="X3603" s="1">
        <v>3.6236915588378906</v>
      </c>
    </row>
    <row r="3604" spans="1:24" x14ac:dyDescent="0.35">
      <c r="A3604" s="1">
        <v>360008</v>
      </c>
      <c r="B3604" s="1" t="s">
        <v>2349</v>
      </c>
      <c r="C3604" s="1">
        <v>108070502</v>
      </c>
      <c r="D3604" s="1">
        <v>8</v>
      </c>
      <c r="E3604" s="1" t="s">
        <v>2543</v>
      </c>
      <c r="F3604" s="1" t="s">
        <v>138</v>
      </c>
      <c r="G3604" s="1" t="s">
        <v>137</v>
      </c>
      <c r="H3604" s="1" t="s">
        <v>916</v>
      </c>
      <c r="I3604" s="1">
        <v>6187631.8200000003</v>
      </c>
      <c r="K3604" s="1">
        <v>1485051</v>
      </c>
      <c r="L3604" s="1">
        <v>44326332</v>
      </c>
      <c r="M3604" s="1">
        <v>2.5257039070129395</v>
      </c>
      <c r="N3604" s="1">
        <v>6.0422635078430176</v>
      </c>
      <c r="O3604" s="1">
        <v>0.38158369064331055</v>
      </c>
      <c r="P3604" s="1">
        <v>6.5721755027770996</v>
      </c>
      <c r="Q3604" s="1">
        <v>0</v>
      </c>
      <c r="S3604" s="1">
        <v>36</v>
      </c>
      <c r="T3604" s="1">
        <v>1</v>
      </c>
      <c r="U3604" s="1">
        <v>51999016</v>
      </c>
      <c r="V3604" s="1">
        <v>2.90728759765625</v>
      </c>
      <c r="W3604" s="1">
        <v>5.922154426574707</v>
      </c>
      <c r="X3604" s="1">
        <v>5.922154426574707</v>
      </c>
    </row>
    <row r="3605" spans="1:24" x14ac:dyDescent="0.35">
      <c r="A3605" s="1">
        <v>370008</v>
      </c>
      <c r="B3605" s="1" t="s">
        <v>2350</v>
      </c>
      <c r="C3605" s="1">
        <v>108070502</v>
      </c>
      <c r="D3605" s="1">
        <v>8</v>
      </c>
      <c r="E3605" s="1" t="s">
        <v>2543</v>
      </c>
      <c r="F3605" s="1" t="s">
        <v>138</v>
      </c>
      <c r="G3605" s="1" t="s">
        <v>137</v>
      </c>
      <c r="H3605" s="1" t="s">
        <v>916</v>
      </c>
      <c r="I3605" s="1">
        <v>6409394.9000000004</v>
      </c>
      <c r="K3605" s="1">
        <v>1485051</v>
      </c>
      <c r="L3605" s="1">
        <v>48210268</v>
      </c>
      <c r="M3605" s="1">
        <v>3.8839359283447266</v>
      </c>
      <c r="N3605" s="1">
        <v>8.762141227722168</v>
      </c>
      <c r="O3605" s="1">
        <v>0.22176307439804077</v>
      </c>
      <c r="P3605" s="1">
        <v>3.5839734077453613</v>
      </c>
      <c r="Q3605" s="1">
        <v>0</v>
      </c>
      <c r="S3605" s="1">
        <v>37</v>
      </c>
      <c r="T3605" s="1">
        <v>1</v>
      </c>
      <c r="U3605" s="1">
        <v>56104712</v>
      </c>
      <c r="V3605" s="1">
        <v>4.1056990623474121</v>
      </c>
      <c r="W3605" s="1">
        <v>7.8957185745239258</v>
      </c>
      <c r="X3605" s="1">
        <v>7.8957185745239258</v>
      </c>
    </row>
    <row r="3606" spans="1:24" x14ac:dyDescent="0.35">
      <c r="A3606" s="1">
        <v>380008</v>
      </c>
      <c r="B3606" s="1" t="s">
        <v>2351</v>
      </c>
      <c r="C3606" s="1">
        <v>108070502</v>
      </c>
      <c r="D3606" s="1">
        <v>8</v>
      </c>
      <c r="E3606" s="1" t="s">
        <v>2543</v>
      </c>
      <c r="F3606" s="1" t="s">
        <v>138</v>
      </c>
      <c r="G3606" s="1" t="s">
        <v>137</v>
      </c>
      <c r="H3606" s="1" t="s">
        <v>916</v>
      </c>
      <c r="I3606" s="1">
        <v>6823116</v>
      </c>
      <c r="K3606" s="1">
        <v>4504391.5</v>
      </c>
      <c r="L3606" s="1">
        <v>49164800</v>
      </c>
      <c r="M3606" s="1">
        <v>0.95453202724456787</v>
      </c>
      <c r="N3606" s="1">
        <v>1.9799350500106812</v>
      </c>
      <c r="O3606" s="1">
        <v>0.41372111439704895</v>
      </c>
      <c r="P3606" s="1">
        <v>6.4549164772033691</v>
      </c>
      <c r="Q3606" s="1">
        <v>3.0193405151367188</v>
      </c>
      <c r="S3606" s="1">
        <v>38</v>
      </c>
      <c r="T3606" s="1">
        <v>1</v>
      </c>
      <c r="U3606" s="1">
        <v>60492308</v>
      </c>
      <c r="V3606" s="1">
        <v>4.3875937461853027</v>
      </c>
      <c r="W3606" s="1">
        <v>7.8203697204589844</v>
      </c>
      <c r="X3606" s="1">
        <v>7.8203697204589844</v>
      </c>
    </row>
    <row r="3607" spans="1:24" x14ac:dyDescent="0.35">
      <c r="A3607" s="1">
        <v>390008</v>
      </c>
      <c r="B3607" s="1" t="s">
        <v>2352</v>
      </c>
      <c r="C3607" s="1">
        <v>108070502</v>
      </c>
      <c r="D3607" s="1">
        <v>8</v>
      </c>
      <c r="E3607" s="1" t="s">
        <v>2543</v>
      </c>
      <c r="F3607" s="1" t="s">
        <v>138</v>
      </c>
      <c r="G3607" s="1" t="s">
        <v>137</v>
      </c>
      <c r="H3607" s="1" t="s">
        <v>916</v>
      </c>
      <c r="I3607" s="1">
        <v>7045464</v>
      </c>
      <c r="K3607" s="1">
        <v>9220148</v>
      </c>
      <c r="L3607" s="1">
        <v>49576532</v>
      </c>
      <c r="M3607" s="1">
        <v>0.41173198819160461</v>
      </c>
      <c r="N3607" s="1">
        <v>0.83745282888412476</v>
      </c>
      <c r="O3607" s="1">
        <v>0.22234800457954407</v>
      </c>
      <c r="P3607" s="1">
        <v>3.2587456703186035</v>
      </c>
      <c r="Q3607" s="1">
        <v>4.7157564163208008</v>
      </c>
      <c r="S3607" s="1">
        <v>39</v>
      </c>
      <c r="T3607" s="1">
        <v>1</v>
      </c>
      <c r="U3607" s="1">
        <v>65842144</v>
      </c>
      <c r="V3607" s="1">
        <v>5.3498368263244629</v>
      </c>
      <c r="W3607" s="1">
        <v>8.8438282012939453</v>
      </c>
      <c r="X3607" s="1">
        <v>8.8438282012939453</v>
      </c>
    </row>
    <row r="3608" spans="1:24" x14ac:dyDescent="0.35">
      <c r="A3608" s="1">
        <v>400008</v>
      </c>
      <c r="B3608" s="1" t="s">
        <v>2353</v>
      </c>
      <c r="C3608" s="1">
        <v>108070502</v>
      </c>
      <c r="D3608" s="1">
        <v>8</v>
      </c>
      <c r="E3608" s="1" t="s">
        <v>2543</v>
      </c>
      <c r="F3608" s="1" t="s">
        <v>138</v>
      </c>
      <c r="G3608" s="1" t="s">
        <v>137</v>
      </c>
      <c r="H3608" s="1" t="s">
        <v>916</v>
      </c>
      <c r="S3608" s="1">
        <v>40</v>
      </c>
      <c r="T3608" s="1">
        <v>1</v>
      </c>
      <c r="U3608" s="1">
        <v>0</v>
      </c>
      <c r="V3608" s="1">
        <v>0</v>
      </c>
      <c r="W3608" s="1">
        <v>-100</v>
      </c>
      <c r="X3608" s="1">
        <v>-100</v>
      </c>
    </row>
    <row r="3609" spans="1:24" x14ac:dyDescent="0.35">
      <c r="A3609" s="1">
        <v>410008</v>
      </c>
      <c r="B3609" s="1" t="s">
        <v>2354</v>
      </c>
      <c r="C3609" s="1">
        <v>108070502</v>
      </c>
      <c r="D3609" s="1">
        <v>8</v>
      </c>
      <c r="E3609" s="1" t="s">
        <v>2543</v>
      </c>
      <c r="F3609" s="1" t="s">
        <v>138</v>
      </c>
      <c r="G3609" s="1" t="s">
        <v>137</v>
      </c>
      <c r="H3609" s="1" t="s">
        <v>916</v>
      </c>
      <c r="S3609" s="1">
        <v>41</v>
      </c>
      <c r="T3609" s="1">
        <v>1</v>
      </c>
      <c r="U3609" s="1">
        <v>0</v>
      </c>
      <c r="V3609" s="1">
        <v>0</v>
      </c>
    </row>
    <row r="3610" spans="1:24" x14ac:dyDescent="0.35">
      <c r="A3610" s="1">
        <v>420008</v>
      </c>
      <c r="B3610" s="1" t="s">
        <v>2355</v>
      </c>
      <c r="C3610" s="1">
        <v>108070502</v>
      </c>
      <c r="D3610" s="1">
        <v>8</v>
      </c>
      <c r="E3610" s="1" t="s">
        <v>2543</v>
      </c>
      <c r="F3610" s="1" t="s">
        <v>138</v>
      </c>
      <c r="G3610" s="1" t="s">
        <v>137</v>
      </c>
      <c r="H3610" s="1" t="s">
        <v>916</v>
      </c>
      <c r="S3610" s="1">
        <v>42</v>
      </c>
      <c r="T3610" s="1">
        <v>1</v>
      </c>
      <c r="U3610" s="1">
        <v>0</v>
      </c>
      <c r="V3610" s="1">
        <v>0</v>
      </c>
    </row>
    <row r="3611" spans="1:24" x14ac:dyDescent="0.35">
      <c r="A3611" s="1">
        <v>430008</v>
      </c>
      <c r="B3611" s="1" t="s">
        <v>2356</v>
      </c>
      <c r="C3611" s="1">
        <v>108070502</v>
      </c>
      <c r="D3611" s="1">
        <v>8</v>
      </c>
      <c r="E3611" s="1" t="s">
        <v>2543</v>
      </c>
      <c r="F3611" s="1" t="s">
        <v>138</v>
      </c>
      <c r="G3611" s="1" t="s">
        <v>137</v>
      </c>
      <c r="H3611" s="1" t="s">
        <v>916</v>
      </c>
      <c r="S3611" s="1">
        <v>43</v>
      </c>
      <c r="T3611" s="1">
        <v>1</v>
      </c>
      <c r="U3611" s="1">
        <v>0</v>
      </c>
      <c r="V3611" s="1">
        <v>0</v>
      </c>
    </row>
    <row r="3612" spans="1:24" x14ac:dyDescent="0.35">
      <c r="A3612" s="1">
        <v>440008</v>
      </c>
      <c r="B3612" s="1" t="s">
        <v>2357</v>
      </c>
      <c r="C3612" s="1">
        <v>108070502</v>
      </c>
      <c r="D3612" s="1">
        <v>8</v>
      </c>
      <c r="E3612" s="1" t="s">
        <v>2543</v>
      </c>
      <c r="F3612" s="1" t="s">
        <v>138</v>
      </c>
      <c r="G3612" s="1" t="s">
        <v>137</v>
      </c>
      <c r="H3612" s="1" t="s">
        <v>916</v>
      </c>
      <c r="S3612" s="1">
        <v>44</v>
      </c>
      <c r="T3612" s="1">
        <v>1</v>
      </c>
      <c r="U3612" s="1">
        <v>0</v>
      </c>
      <c r="V3612" s="1">
        <v>0</v>
      </c>
    </row>
    <row r="3613" spans="1:24" x14ac:dyDescent="0.35">
      <c r="A3613" s="1">
        <v>450008</v>
      </c>
      <c r="B3613" s="1" t="s">
        <v>2358</v>
      </c>
      <c r="C3613" s="1">
        <v>108070502</v>
      </c>
      <c r="D3613" s="1">
        <v>8</v>
      </c>
      <c r="E3613" s="1" t="s">
        <v>2543</v>
      </c>
      <c r="F3613" s="1" t="s">
        <v>138</v>
      </c>
      <c r="G3613" s="1" t="s">
        <v>137</v>
      </c>
      <c r="H3613" s="1" t="s">
        <v>916</v>
      </c>
      <c r="S3613" s="1">
        <v>45</v>
      </c>
      <c r="T3613" s="1">
        <v>1</v>
      </c>
      <c r="U3613" s="1">
        <v>0</v>
      </c>
      <c r="V3613" s="1">
        <v>0</v>
      </c>
    </row>
    <row r="3614" spans="1:24" x14ac:dyDescent="0.35">
      <c r="A3614" s="1">
        <v>460008</v>
      </c>
      <c r="B3614" s="1" t="s">
        <v>2359</v>
      </c>
      <c r="C3614" s="1">
        <v>108070502</v>
      </c>
      <c r="D3614" s="1">
        <v>8</v>
      </c>
      <c r="E3614" s="1" t="s">
        <v>2543</v>
      </c>
      <c r="F3614" s="1" t="s">
        <v>138</v>
      </c>
      <c r="G3614" s="1" t="s">
        <v>137</v>
      </c>
      <c r="H3614" s="1" t="s">
        <v>916</v>
      </c>
      <c r="S3614" s="1">
        <v>46</v>
      </c>
      <c r="T3614" s="1">
        <v>1</v>
      </c>
      <c r="U3614" s="1">
        <v>0</v>
      </c>
      <c r="V3614" s="1">
        <v>0</v>
      </c>
    </row>
    <row r="3615" spans="1:24" x14ac:dyDescent="0.35">
      <c r="A3615" s="1">
        <v>470008</v>
      </c>
      <c r="B3615" s="1" t="s">
        <v>2360</v>
      </c>
      <c r="C3615" s="1">
        <v>108070502</v>
      </c>
      <c r="D3615" s="1">
        <v>8</v>
      </c>
      <c r="E3615" s="1" t="s">
        <v>2543</v>
      </c>
      <c r="F3615" s="1" t="s">
        <v>138</v>
      </c>
      <c r="G3615" s="1" t="s">
        <v>137</v>
      </c>
      <c r="H3615" s="1" t="s">
        <v>916</v>
      </c>
      <c r="S3615" s="1">
        <v>47</v>
      </c>
      <c r="T3615" s="1">
        <v>1</v>
      </c>
      <c r="U3615" s="1">
        <v>0</v>
      </c>
      <c r="V3615" s="1">
        <v>0</v>
      </c>
    </row>
    <row r="3616" spans="1:24" x14ac:dyDescent="0.35">
      <c r="A3616" s="1">
        <v>480008</v>
      </c>
      <c r="B3616" s="1" t="s">
        <v>2361</v>
      </c>
      <c r="C3616" s="1">
        <v>108070502</v>
      </c>
      <c r="D3616" s="1">
        <v>8</v>
      </c>
      <c r="E3616" s="1" t="s">
        <v>2543</v>
      </c>
      <c r="F3616" s="1" t="s">
        <v>138</v>
      </c>
      <c r="G3616" s="1" t="s">
        <v>137</v>
      </c>
      <c r="H3616" s="1" t="s">
        <v>916</v>
      </c>
      <c r="S3616" s="1">
        <v>48</v>
      </c>
      <c r="T3616" s="1">
        <v>1</v>
      </c>
      <c r="U3616" s="1">
        <v>0</v>
      </c>
      <c r="V3616" s="1">
        <v>0</v>
      </c>
    </row>
    <row r="3617" spans="1:24" x14ac:dyDescent="0.35">
      <c r="A3617" s="1">
        <v>250534</v>
      </c>
      <c r="B3617" s="1" t="s">
        <v>2364</v>
      </c>
      <c r="C3617" s="1">
        <v>108070607</v>
      </c>
      <c r="D3617" s="1">
        <v>534</v>
      </c>
      <c r="E3617" s="1" t="s">
        <v>48</v>
      </c>
      <c r="F3617" s="1" t="s">
        <v>48</v>
      </c>
      <c r="G3617" s="1" t="s">
        <v>48</v>
      </c>
      <c r="H3617" s="1" t="s">
        <v>48</v>
      </c>
      <c r="S3617" s="1">
        <v>25</v>
      </c>
      <c r="T3617" s="1">
        <v>2</v>
      </c>
      <c r="U3617" s="1">
        <v>0</v>
      </c>
      <c r="V3617" s="1">
        <v>0</v>
      </c>
    </row>
    <row r="3618" spans="1:24" x14ac:dyDescent="0.35">
      <c r="A3618" s="1">
        <v>260534</v>
      </c>
      <c r="B3618" s="1" t="s">
        <v>2365</v>
      </c>
      <c r="C3618" s="1">
        <v>108070607</v>
      </c>
      <c r="D3618" s="1">
        <v>534</v>
      </c>
      <c r="E3618" s="1" t="s">
        <v>48</v>
      </c>
      <c r="F3618" s="1" t="s">
        <v>48</v>
      </c>
      <c r="G3618" s="1" t="s">
        <v>48</v>
      </c>
      <c r="H3618" s="1" t="s">
        <v>48</v>
      </c>
      <c r="S3618" s="1">
        <v>26</v>
      </c>
      <c r="T3618" s="1">
        <v>2</v>
      </c>
      <c r="U3618" s="1">
        <v>0</v>
      </c>
      <c r="V3618" s="1">
        <v>0</v>
      </c>
    </row>
    <row r="3619" spans="1:24" x14ac:dyDescent="0.35">
      <c r="A3619" s="1">
        <v>270534</v>
      </c>
      <c r="B3619" s="1" t="s">
        <v>2366</v>
      </c>
      <c r="C3619" s="1">
        <v>108070607</v>
      </c>
      <c r="D3619" s="1">
        <v>534</v>
      </c>
      <c r="E3619" s="1" t="s">
        <v>48</v>
      </c>
      <c r="F3619" s="1" t="s">
        <v>48</v>
      </c>
      <c r="G3619" s="1" t="s">
        <v>48</v>
      </c>
      <c r="H3619" s="1" t="s">
        <v>48</v>
      </c>
      <c r="S3619" s="1">
        <v>27</v>
      </c>
      <c r="T3619" s="1">
        <v>2</v>
      </c>
      <c r="U3619" s="1">
        <v>0</v>
      </c>
      <c r="V3619" s="1">
        <v>0</v>
      </c>
    </row>
    <row r="3620" spans="1:24" x14ac:dyDescent="0.35">
      <c r="A3620" s="1">
        <v>280534</v>
      </c>
      <c r="B3620" s="1" t="s">
        <v>2367</v>
      </c>
      <c r="C3620" s="1">
        <v>108070607</v>
      </c>
      <c r="D3620" s="1">
        <v>534</v>
      </c>
      <c r="E3620" s="1" t="s">
        <v>48</v>
      </c>
      <c r="F3620" s="1" t="s">
        <v>48</v>
      </c>
      <c r="G3620" s="1" t="s">
        <v>48</v>
      </c>
      <c r="H3620" s="1" t="s">
        <v>48</v>
      </c>
      <c r="S3620" s="1">
        <v>28</v>
      </c>
      <c r="T3620" s="1">
        <v>2</v>
      </c>
      <c r="U3620" s="1">
        <v>0</v>
      </c>
      <c r="V3620" s="1">
        <v>0</v>
      </c>
    </row>
    <row r="3621" spans="1:24" x14ac:dyDescent="0.35">
      <c r="A3621" s="1">
        <v>290534</v>
      </c>
      <c r="B3621" s="1" t="s">
        <v>2341</v>
      </c>
      <c r="C3621" s="1">
        <v>108070607</v>
      </c>
      <c r="D3621" s="1">
        <v>534</v>
      </c>
      <c r="E3621" s="1" t="s">
        <v>2544</v>
      </c>
      <c r="F3621" s="1" t="s">
        <v>138</v>
      </c>
      <c r="G3621" s="1" t="s">
        <v>137</v>
      </c>
      <c r="H3621" s="1" t="s">
        <v>2369</v>
      </c>
      <c r="J3621" s="1">
        <v>986731.13</v>
      </c>
      <c r="S3621" s="1">
        <v>29</v>
      </c>
      <c r="T3621" s="1">
        <v>2</v>
      </c>
      <c r="U3621" s="1">
        <v>986731.125</v>
      </c>
      <c r="V3621" s="1">
        <v>0</v>
      </c>
    </row>
    <row r="3622" spans="1:24" x14ac:dyDescent="0.35">
      <c r="A3622" s="1">
        <v>300534</v>
      </c>
      <c r="B3622" s="1" t="s">
        <v>2343</v>
      </c>
      <c r="C3622" s="1">
        <v>108070607</v>
      </c>
      <c r="D3622" s="1">
        <v>534</v>
      </c>
      <c r="E3622" s="1" t="s">
        <v>2544</v>
      </c>
      <c r="F3622" s="1" t="s">
        <v>138</v>
      </c>
      <c r="G3622" s="1" t="s">
        <v>137</v>
      </c>
      <c r="H3622" s="1" t="s">
        <v>2369</v>
      </c>
      <c r="J3622" s="1">
        <v>936539.71</v>
      </c>
      <c r="R3622" s="1">
        <v>-5.0191421061754227E-2</v>
      </c>
      <c r="S3622" s="1">
        <v>30</v>
      </c>
      <c r="T3622" s="1">
        <v>2</v>
      </c>
      <c r="U3622" s="1">
        <v>936539.6875</v>
      </c>
      <c r="V3622" s="1">
        <v>-5.0191421061754227E-2</v>
      </c>
      <c r="W3622" s="1">
        <v>-5.0866374969482422</v>
      </c>
      <c r="X3622" s="1">
        <v>-5.0866374969482422</v>
      </c>
    </row>
    <row r="3623" spans="1:24" x14ac:dyDescent="0.35">
      <c r="A3623" s="1">
        <v>310534</v>
      </c>
      <c r="B3623" s="1" t="s">
        <v>2344</v>
      </c>
      <c r="C3623" s="1">
        <v>108070607</v>
      </c>
      <c r="D3623" s="1">
        <v>534</v>
      </c>
      <c r="E3623" s="1" t="s">
        <v>2544</v>
      </c>
      <c r="F3623" s="1" t="s">
        <v>138</v>
      </c>
      <c r="G3623" s="1" t="s">
        <v>137</v>
      </c>
      <c r="H3623" s="1" t="s">
        <v>2369</v>
      </c>
      <c r="J3623" s="1">
        <v>986171.81</v>
      </c>
      <c r="R3623" s="1">
        <v>4.9632098525762558E-2</v>
      </c>
      <c r="S3623" s="1">
        <v>31</v>
      </c>
      <c r="T3623" s="1">
        <v>2</v>
      </c>
      <c r="U3623" s="1">
        <v>986171.8125</v>
      </c>
      <c r="V3623" s="1">
        <v>4.9632098525762558E-2</v>
      </c>
      <c r="W3623" s="1">
        <v>5.2995219230651855</v>
      </c>
      <c r="X3623" s="1">
        <v>5.2995219230651855</v>
      </c>
    </row>
    <row r="3624" spans="1:24" x14ac:dyDescent="0.35">
      <c r="A3624" s="1">
        <v>320534</v>
      </c>
      <c r="B3624" s="1" t="s">
        <v>2345</v>
      </c>
      <c r="C3624" s="1">
        <v>108070607</v>
      </c>
      <c r="D3624" s="1">
        <v>534</v>
      </c>
      <c r="E3624" s="1" t="s">
        <v>2544</v>
      </c>
      <c r="F3624" s="1" t="s">
        <v>138</v>
      </c>
      <c r="G3624" s="1" t="s">
        <v>137</v>
      </c>
      <c r="H3624" s="1" t="s">
        <v>2369</v>
      </c>
      <c r="J3624" s="1">
        <v>1158290.99</v>
      </c>
      <c r="R3624" s="1">
        <v>0.17211918532848358</v>
      </c>
      <c r="S3624" s="1">
        <v>32</v>
      </c>
      <c r="T3624" s="1">
        <v>2</v>
      </c>
      <c r="U3624" s="1">
        <v>1158291</v>
      </c>
      <c r="V3624" s="1">
        <v>0.17211918532848358</v>
      </c>
      <c r="W3624" s="1">
        <v>17.453266143798828</v>
      </c>
      <c r="X3624" s="1">
        <v>17.453266143798828</v>
      </c>
    </row>
    <row r="3625" spans="1:24" x14ac:dyDescent="0.35">
      <c r="A3625" s="1">
        <v>330534</v>
      </c>
      <c r="B3625" s="1" t="s">
        <v>2346</v>
      </c>
      <c r="C3625" s="1">
        <v>108070607</v>
      </c>
      <c r="D3625" s="1">
        <v>534</v>
      </c>
      <c r="E3625" s="1" t="s">
        <v>2544</v>
      </c>
      <c r="F3625" s="1" t="s">
        <v>138</v>
      </c>
      <c r="G3625" s="1" t="s">
        <v>137</v>
      </c>
      <c r="H3625" s="1" t="s">
        <v>2369</v>
      </c>
      <c r="J3625" s="1">
        <v>1279283.21</v>
      </c>
      <c r="R3625" s="1">
        <v>0.12099222093820572</v>
      </c>
      <c r="S3625" s="1">
        <v>33</v>
      </c>
      <c r="T3625" s="1">
        <v>2</v>
      </c>
      <c r="U3625" s="1">
        <v>1279283.25</v>
      </c>
      <c r="V3625" s="1">
        <v>0.12099222093820572</v>
      </c>
      <c r="W3625" s="1">
        <v>10.445755958557129</v>
      </c>
      <c r="X3625" s="1">
        <v>10.445755958557129</v>
      </c>
    </row>
    <row r="3626" spans="1:24" x14ac:dyDescent="0.35">
      <c r="A3626" s="1">
        <v>340534</v>
      </c>
      <c r="B3626" s="1" t="s">
        <v>2347</v>
      </c>
      <c r="C3626" s="1">
        <v>108070607</v>
      </c>
      <c r="D3626" s="1">
        <v>534</v>
      </c>
      <c r="E3626" s="1" t="s">
        <v>2544</v>
      </c>
      <c r="F3626" s="1" t="s">
        <v>138</v>
      </c>
      <c r="G3626" s="1" t="s">
        <v>137</v>
      </c>
      <c r="H3626" s="1" t="s">
        <v>2369</v>
      </c>
      <c r="J3626" s="1">
        <v>1315079.6599999999</v>
      </c>
      <c r="R3626" s="1">
        <v>3.5796448588371277E-2</v>
      </c>
      <c r="S3626" s="1">
        <v>34</v>
      </c>
      <c r="T3626" s="1">
        <v>2</v>
      </c>
      <c r="U3626" s="1">
        <v>1315079.625</v>
      </c>
      <c r="V3626" s="1">
        <v>3.5796448588371277E-2</v>
      </c>
      <c r="W3626" s="1">
        <v>2.7981586456298828</v>
      </c>
      <c r="X3626" s="1">
        <v>2.7981586456298828</v>
      </c>
    </row>
    <row r="3627" spans="1:24" x14ac:dyDescent="0.35">
      <c r="A3627" s="1">
        <v>350534</v>
      </c>
      <c r="B3627" s="1" t="s">
        <v>2348</v>
      </c>
      <c r="C3627" s="1">
        <v>108070607</v>
      </c>
      <c r="D3627" s="1">
        <v>534</v>
      </c>
      <c r="E3627" s="1" t="s">
        <v>2544</v>
      </c>
      <c r="F3627" s="1" t="s">
        <v>138</v>
      </c>
      <c r="G3627" s="1" t="s">
        <v>137</v>
      </c>
      <c r="H3627" s="1" t="s">
        <v>2369</v>
      </c>
      <c r="J3627" s="1">
        <v>1299210.2</v>
      </c>
      <c r="R3627" s="1">
        <v>-1.5869459137320518E-2</v>
      </c>
      <c r="S3627" s="1">
        <v>35</v>
      </c>
      <c r="T3627" s="1">
        <v>2</v>
      </c>
      <c r="U3627" s="1">
        <v>1299210.25</v>
      </c>
      <c r="V3627" s="1">
        <v>-1.5869459137320518E-2</v>
      </c>
      <c r="W3627" s="1">
        <v>-1.2067234516143799</v>
      </c>
      <c r="X3627" s="1">
        <v>-1.2067234516143799</v>
      </c>
    </row>
    <row r="3628" spans="1:24" x14ac:dyDescent="0.35">
      <c r="A3628" s="1">
        <v>360534</v>
      </c>
      <c r="B3628" s="1" t="s">
        <v>2349</v>
      </c>
      <c r="C3628" s="1">
        <v>108070607</v>
      </c>
      <c r="D3628" s="1">
        <v>534</v>
      </c>
      <c r="E3628" s="1" t="s">
        <v>2544</v>
      </c>
      <c r="F3628" s="1" t="s">
        <v>138</v>
      </c>
      <c r="G3628" s="1" t="s">
        <v>137</v>
      </c>
      <c r="H3628" s="1" t="s">
        <v>2369</v>
      </c>
      <c r="J3628" s="1">
        <v>1295698.1599999999</v>
      </c>
      <c r="R3628" s="1">
        <v>-3.5120400134474039E-3</v>
      </c>
      <c r="S3628" s="1">
        <v>36</v>
      </c>
      <c r="T3628" s="1">
        <v>2</v>
      </c>
      <c r="U3628" s="1">
        <v>1295698.125</v>
      </c>
      <c r="V3628" s="1">
        <v>-3.5120400134474039E-3</v>
      </c>
      <c r="W3628" s="1">
        <v>-0.27032768726348877</v>
      </c>
      <c r="X3628" s="1">
        <v>-0.27032768726348877</v>
      </c>
    </row>
    <row r="3629" spans="1:24" x14ac:dyDescent="0.35">
      <c r="A3629" s="1">
        <v>370534</v>
      </c>
      <c r="B3629" s="1" t="s">
        <v>2350</v>
      </c>
      <c r="C3629" s="1">
        <v>108070607</v>
      </c>
      <c r="D3629" s="1">
        <v>534</v>
      </c>
      <c r="E3629" s="1" t="s">
        <v>2544</v>
      </c>
      <c r="F3629" s="1" t="s">
        <v>138</v>
      </c>
      <c r="G3629" s="1" t="s">
        <v>137</v>
      </c>
      <c r="H3629" s="1" t="s">
        <v>2369</v>
      </c>
      <c r="J3629" s="1">
        <v>1614728.93</v>
      </c>
      <c r="R3629" s="1">
        <v>0.31903076171875</v>
      </c>
      <c r="S3629" s="1">
        <v>37</v>
      </c>
      <c r="T3629" s="1">
        <v>2</v>
      </c>
      <c r="U3629" s="1">
        <v>1614728.875</v>
      </c>
      <c r="V3629" s="1">
        <v>0.31903076171875</v>
      </c>
      <c r="W3629" s="1">
        <v>24.622304916381836</v>
      </c>
      <c r="X3629" s="1">
        <v>24.622304916381836</v>
      </c>
    </row>
    <row r="3630" spans="1:24" x14ac:dyDescent="0.35">
      <c r="A3630" s="1">
        <v>380534</v>
      </c>
      <c r="B3630" s="1" t="s">
        <v>2351</v>
      </c>
      <c r="C3630" s="1">
        <v>108070607</v>
      </c>
      <c r="D3630" s="1">
        <v>534</v>
      </c>
      <c r="E3630" s="1" t="s">
        <v>2544</v>
      </c>
      <c r="F3630" s="1" t="s">
        <v>138</v>
      </c>
      <c r="G3630" s="1" t="s">
        <v>137</v>
      </c>
      <c r="H3630" s="1" t="s">
        <v>2369</v>
      </c>
      <c r="J3630" s="1">
        <v>1647040</v>
      </c>
      <c r="R3630" s="1">
        <v>3.2311070710420609E-2</v>
      </c>
      <c r="S3630" s="1">
        <v>38</v>
      </c>
      <c r="T3630" s="1">
        <v>2</v>
      </c>
      <c r="U3630" s="1">
        <v>1647040</v>
      </c>
      <c r="V3630" s="1">
        <v>3.2311070710420609E-2</v>
      </c>
      <c r="W3630" s="1">
        <v>2.0010247230529785</v>
      </c>
      <c r="X3630" s="1">
        <v>2.0010247230529785</v>
      </c>
    </row>
    <row r="3631" spans="1:24" x14ac:dyDescent="0.35">
      <c r="A3631" s="1">
        <v>390534</v>
      </c>
      <c r="B3631" s="1" t="s">
        <v>2352</v>
      </c>
      <c r="C3631" s="1">
        <v>108070607</v>
      </c>
      <c r="D3631" s="1">
        <v>534</v>
      </c>
      <c r="E3631" s="1" t="s">
        <v>2544</v>
      </c>
      <c r="F3631" s="1" t="s">
        <v>138</v>
      </c>
      <c r="G3631" s="1" t="s">
        <v>137</v>
      </c>
      <c r="H3631" s="1" t="s">
        <v>2369</v>
      </c>
      <c r="J3631" s="1">
        <v>1788235</v>
      </c>
      <c r="R3631" s="1">
        <v>0.14119499921798706</v>
      </c>
      <c r="S3631" s="1">
        <v>39</v>
      </c>
      <c r="T3631" s="1">
        <v>2</v>
      </c>
      <c r="U3631" s="1">
        <v>1788235</v>
      </c>
      <c r="V3631" s="1">
        <v>0.14119499921798706</v>
      </c>
      <c r="W3631" s="1">
        <v>8.5726518630981445</v>
      </c>
      <c r="X3631" s="1">
        <v>8.5726518630981445</v>
      </c>
    </row>
    <row r="3632" spans="1:24" x14ac:dyDescent="0.35">
      <c r="A3632" s="1">
        <v>400534</v>
      </c>
      <c r="B3632" s="1" t="s">
        <v>2353</v>
      </c>
      <c r="C3632" s="1">
        <v>108070607</v>
      </c>
      <c r="D3632" s="1">
        <v>534</v>
      </c>
      <c r="E3632" s="1" t="s">
        <v>48</v>
      </c>
      <c r="F3632" s="1" t="s">
        <v>48</v>
      </c>
      <c r="G3632" s="1" t="s">
        <v>48</v>
      </c>
      <c r="H3632" s="1" t="s">
        <v>48</v>
      </c>
      <c r="S3632" s="1">
        <v>40</v>
      </c>
      <c r="T3632" s="1">
        <v>2</v>
      </c>
      <c r="U3632" s="1">
        <v>0</v>
      </c>
      <c r="V3632" s="1">
        <v>0</v>
      </c>
      <c r="W3632" s="1">
        <v>-100</v>
      </c>
      <c r="X3632" s="1">
        <v>-100</v>
      </c>
    </row>
    <row r="3633" spans="1:24" x14ac:dyDescent="0.35">
      <c r="A3633" s="1">
        <v>410534</v>
      </c>
      <c r="B3633" s="1" t="s">
        <v>2354</v>
      </c>
      <c r="C3633" s="1">
        <v>108070607</v>
      </c>
      <c r="D3633" s="1">
        <v>534</v>
      </c>
      <c r="E3633" s="1" t="s">
        <v>48</v>
      </c>
      <c r="F3633" s="1" t="s">
        <v>48</v>
      </c>
      <c r="G3633" s="1" t="s">
        <v>48</v>
      </c>
      <c r="H3633" s="1" t="s">
        <v>48</v>
      </c>
      <c r="S3633" s="1">
        <v>41</v>
      </c>
      <c r="T3633" s="1">
        <v>2</v>
      </c>
      <c r="U3633" s="1">
        <v>0</v>
      </c>
      <c r="V3633" s="1">
        <v>0</v>
      </c>
    </row>
    <row r="3634" spans="1:24" x14ac:dyDescent="0.35">
      <c r="A3634" s="1">
        <v>420534</v>
      </c>
      <c r="B3634" s="1" t="s">
        <v>2355</v>
      </c>
      <c r="C3634" s="1">
        <v>108070607</v>
      </c>
      <c r="D3634" s="1">
        <v>534</v>
      </c>
      <c r="E3634" s="1" t="s">
        <v>48</v>
      </c>
      <c r="F3634" s="1" t="s">
        <v>48</v>
      </c>
      <c r="G3634" s="1" t="s">
        <v>48</v>
      </c>
      <c r="H3634" s="1" t="s">
        <v>48</v>
      </c>
      <c r="S3634" s="1">
        <v>42</v>
      </c>
      <c r="T3634" s="1">
        <v>2</v>
      </c>
      <c r="U3634" s="1">
        <v>0</v>
      </c>
      <c r="V3634" s="1">
        <v>0</v>
      </c>
    </row>
    <row r="3635" spans="1:24" x14ac:dyDescent="0.35">
      <c r="A3635" s="1">
        <v>430534</v>
      </c>
      <c r="B3635" s="1" t="s">
        <v>2356</v>
      </c>
      <c r="C3635" s="1">
        <v>108070607</v>
      </c>
      <c r="D3635" s="1">
        <v>534</v>
      </c>
      <c r="E3635" s="1" t="s">
        <v>48</v>
      </c>
      <c r="F3635" s="1" t="s">
        <v>48</v>
      </c>
      <c r="G3635" s="1" t="s">
        <v>48</v>
      </c>
      <c r="H3635" s="1" t="s">
        <v>48</v>
      </c>
      <c r="S3635" s="1">
        <v>43</v>
      </c>
      <c r="T3635" s="1">
        <v>2</v>
      </c>
      <c r="U3635" s="1">
        <v>0</v>
      </c>
      <c r="V3635" s="1">
        <v>0</v>
      </c>
    </row>
    <row r="3636" spans="1:24" x14ac:dyDescent="0.35">
      <c r="A3636" s="1">
        <v>440534</v>
      </c>
      <c r="B3636" s="1" t="s">
        <v>2357</v>
      </c>
      <c r="C3636" s="1">
        <v>108070607</v>
      </c>
      <c r="D3636" s="1">
        <v>534</v>
      </c>
      <c r="E3636" s="1" t="s">
        <v>48</v>
      </c>
      <c r="F3636" s="1" t="s">
        <v>48</v>
      </c>
      <c r="G3636" s="1" t="s">
        <v>48</v>
      </c>
      <c r="H3636" s="1" t="s">
        <v>48</v>
      </c>
      <c r="S3636" s="1">
        <v>44</v>
      </c>
      <c r="T3636" s="1">
        <v>2</v>
      </c>
      <c r="U3636" s="1">
        <v>0</v>
      </c>
      <c r="V3636" s="1">
        <v>0</v>
      </c>
    </row>
    <row r="3637" spans="1:24" x14ac:dyDescent="0.35">
      <c r="A3637" s="1">
        <v>450534</v>
      </c>
      <c r="B3637" s="1" t="s">
        <v>2358</v>
      </c>
      <c r="C3637" s="1">
        <v>108070607</v>
      </c>
      <c r="D3637" s="1">
        <v>534</v>
      </c>
      <c r="E3637" s="1" t="s">
        <v>48</v>
      </c>
      <c r="F3637" s="1" t="s">
        <v>48</v>
      </c>
      <c r="G3637" s="1" t="s">
        <v>48</v>
      </c>
      <c r="H3637" s="1" t="s">
        <v>48</v>
      </c>
      <c r="S3637" s="1">
        <v>45</v>
      </c>
      <c r="T3637" s="1">
        <v>2</v>
      </c>
      <c r="U3637" s="1">
        <v>0</v>
      </c>
      <c r="V3637" s="1">
        <v>0</v>
      </c>
    </row>
    <row r="3638" spans="1:24" x14ac:dyDescent="0.35">
      <c r="A3638" s="1">
        <v>460534</v>
      </c>
      <c r="B3638" s="1" t="s">
        <v>2359</v>
      </c>
      <c r="C3638" s="1">
        <v>108070607</v>
      </c>
      <c r="D3638" s="1">
        <v>534</v>
      </c>
      <c r="E3638" s="1" t="s">
        <v>48</v>
      </c>
      <c r="F3638" s="1" t="s">
        <v>48</v>
      </c>
      <c r="G3638" s="1" t="s">
        <v>48</v>
      </c>
      <c r="H3638" s="1" t="s">
        <v>48</v>
      </c>
      <c r="S3638" s="1">
        <v>46</v>
      </c>
      <c r="T3638" s="1">
        <v>2</v>
      </c>
      <c r="U3638" s="1">
        <v>0</v>
      </c>
      <c r="V3638" s="1">
        <v>0</v>
      </c>
    </row>
    <row r="3639" spans="1:24" x14ac:dyDescent="0.35">
      <c r="A3639" s="1">
        <v>470534</v>
      </c>
      <c r="B3639" s="1" t="s">
        <v>2360</v>
      </c>
      <c r="C3639" s="1">
        <v>108070607</v>
      </c>
      <c r="D3639" s="1">
        <v>534</v>
      </c>
      <c r="E3639" s="1" t="s">
        <v>48</v>
      </c>
      <c r="F3639" s="1" t="s">
        <v>48</v>
      </c>
      <c r="G3639" s="1" t="s">
        <v>48</v>
      </c>
      <c r="H3639" s="1" t="s">
        <v>48</v>
      </c>
      <c r="S3639" s="1">
        <v>47</v>
      </c>
      <c r="T3639" s="1">
        <v>2</v>
      </c>
      <c r="U3639" s="1">
        <v>0</v>
      </c>
      <c r="V3639" s="1">
        <v>0</v>
      </c>
    </row>
    <row r="3640" spans="1:24" x14ac:dyDescent="0.35">
      <c r="A3640" s="1">
        <v>290026</v>
      </c>
      <c r="B3640" s="1" t="s">
        <v>2341</v>
      </c>
      <c r="C3640" s="1">
        <v>108071003</v>
      </c>
      <c r="D3640" s="1">
        <v>26</v>
      </c>
      <c r="E3640" s="1" t="s">
        <v>2545</v>
      </c>
      <c r="F3640" s="1" t="s">
        <v>138</v>
      </c>
      <c r="G3640" s="1" t="s">
        <v>137</v>
      </c>
      <c r="H3640" s="1" t="s">
        <v>916</v>
      </c>
      <c r="I3640" s="1">
        <v>750513.55</v>
      </c>
      <c r="J3640" s="1">
        <v>35170.839999999997</v>
      </c>
      <c r="L3640" s="1">
        <v>6790983.5</v>
      </c>
      <c r="S3640" s="1">
        <v>29</v>
      </c>
      <c r="T3640" s="1">
        <v>1</v>
      </c>
      <c r="U3640" s="1">
        <v>7576668</v>
      </c>
      <c r="V3640" s="1">
        <v>0</v>
      </c>
    </row>
    <row r="3641" spans="1:24" x14ac:dyDescent="0.35">
      <c r="A3641" s="1">
        <v>300026</v>
      </c>
      <c r="B3641" s="1" t="s">
        <v>2343</v>
      </c>
      <c r="C3641" s="1">
        <v>108071003</v>
      </c>
      <c r="D3641" s="1">
        <v>26</v>
      </c>
      <c r="E3641" s="1" t="s">
        <v>2545</v>
      </c>
      <c r="F3641" s="1" t="s">
        <v>138</v>
      </c>
      <c r="G3641" s="1" t="s">
        <v>137</v>
      </c>
      <c r="H3641" s="1" t="s">
        <v>916</v>
      </c>
      <c r="I3641" s="1">
        <v>766953.44</v>
      </c>
      <c r="J3641" s="1">
        <v>42241.88</v>
      </c>
      <c r="K3641" s="1">
        <v>245373</v>
      </c>
      <c r="L3641" s="1">
        <v>6869128.5</v>
      </c>
      <c r="M3641" s="1">
        <v>7.8144997358322144E-2</v>
      </c>
      <c r="N3641" s="1">
        <v>1.15071702003479</v>
      </c>
      <c r="O3641" s="1">
        <v>1.6439890488982201E-2</v>
      </c>
      <c r="P3641" s="1">
        <v>2.1904854774475098</v>
      </c>
      <c r="R3641" s="1">
        <v>7.0710401050746441E-3</v>
      </c>
      <c r="S3641" s="1">
        <v>30</v>
      </c>
      <c r="T3641" s="1">
        <v>1</v>
      </c>
      <c r="U3641" s="1">
        <v>7923697</v>
      </c>
      <c r="V3641" s="1">
        <v>0.10165593028068542</v>
      </c>
      <c r="W3641" s="1">
        <v>4.5802321434020996</v>
      </c>
      <c r="X3641" s="1">
        <v>4.5802321434020996</v>
      </c>
    </row>
    <row r="3642" spans="1:24" x14ac:dyDescent="0.35">
      <c r="A3642" s="1">
        <v>310026</v>
      </c>
      <c r="B3642" s="1" t="s">
        <v>2344</v>
      </c>
      <c r="C3642" s="1">
        <v>108071003</v>
      </c>
      <c r="D3642" s="1">
        <v>26</v>
      </c>
      <c r="E3642" s="1" t="s">
        <v>2545</v>
      </c>
      <c r="F3642" s="1" t="s">
        <v>138</v>
      </c>
      <c r="G3642" s="1" t="s">
        <v>137</v>
      </c>
      <c r="H3642" s="1" t="s">
        <v>916</v>
      </c>
      <c r="I3642" s="1">
        <v>780106.4</v>
      </c>
      <c r="J3642" s="1">
        <v>39301.96</v>
      </c>
      <c r="K3642" s="1">
        <v>206209</v>
      </c>
      <c r="L3642" s="1">
        <v>6905116.5</v>
      </c>
      <c r="M3642" s="1">
        <v>3.598799929022789E-2</v>
      </c>
      <c r="N3642" s="1">
        <v>0.52390927076339722</v>
      </c>
      <c r="O3642" s="1">
        <v>1.3152959756553173E-2</v>
      </c>
      <c r="P3642" s="1">
        <v>1.7149620056152344</v>
      </c>
      <c r="Q3642" s="1">
        <v>-3.9163999259471893E-2</v>
      </c>
      <c r="R3642" s="1">
        <v>-2.9399199411273003E-3</v>
      </c>
      <c r="S3642" s="1">
        <v>31</v>
      </c>
      <c r="T3642" s="1">
        <v>1</v>
      </c>
      <c r="U3642" s="1">
        <v>7930734</v>
      </c>
      <c r="V3642" s="1">
        <v>7.0370398461818695E-3</v>
      </c>
      <c r="W3642" s="1">
        <v>8.8809557259082794E-2</v>
      </c>
      <c r="X3642" s="1">
        <v>8.8809557259082794E-2</v>
      </c>
    </row>
    <row r="3643" spans="1:24" x14ac:dyDescent="0.35">
      <c r="A3643" s="1">
        <v>320026</v>
      </c>
      <c r="B3643" s="1" t="s">
        <v>2345</v>
      </c>
      <c r="C3643" s="1">
        <v>108071003</v>
      </c>
      <c r="D3643" s="1">
        <v>26</v>
      </c>
      <c r="E3643" s="1" t="s">
        <v>2545</v>
      </c>
      <c r="F3643" s="1" t="s">
        <v>138</v>
      </c>
      <c r="G3643" s="1" t="s">
        <v>137</v>
      </c>
      <c r="H3643" s="1" t="s">
        <v>916</v>
      </c>
      <c r="I3643" s="1">
        <v>786811.7</v>
      </c>
      <c r="J3643" s="1">
        <v>42254.71</v>
      </c>
      <c r="K3643" s="1">
        <v>206209</v>
      </c>
      <c r="L3643" s="1">
        <v>6936167</v>
      </c>
      <c r="M3643" s="1">
        <v>3.1050499528646469E-2</v>
      </c>
      <c r="N3643" s="1">
        <v>0.44967380166053772</v>
      </c>
      <c r="O3643" s="1">
        <v>6.7052999511361122E-3</v>
      </c>
      <c r="P3643" s="1">
        <v>0.85953658819198608</v>
      </c>
      <c r="Q3643" s="1">
        <v>0</v>
      </c>
      <c r="R3643" s="1">
        <v>2.9527500737458467E-3</v>
      </c>
      <c r="S3643" s="1">
        <v>32</v>
      </c>
      <c r="T3643" s="1">
        <v>1</v>
      </c>
      <c r="U3643" s="1">
        <v>7971442.5</v>
      </c>
      <c r="V3643" s="1">
        <v>4.0708549320697784E-2</v>
      </c>
      <c r="W3643" s="1">
        <v>0.51330053806304932</v>
      </c>
      <c r="X3643" s="1">
        <v>0.51330053806304932</v>
      </c>
    </row>
    <row r="3644" spans="1:24" x14ac:dyDescent="0.35">
      <c r="A3644" s="1">
        <v>330026</v>
      </c>
      <c r="B3644" s="1" t="s">
        <v>2346</v>
      </c>
      <c r="C3644" s="1">
        <v>108071003</v>
      </c>
      <c r="D3644" s="1">
        <v>26</v>
      </c>
      <c r="E3644" s="1" t="s">
        <v>2545</v>
      </c>
      <c r="F3644" s="1" t="s">
        <v>138</v>
      </c>
      <c r="G3644" s="1" t="s">
        <v>137</v>
      </c>
      <c r="H3644" s="1" t="s">
        <v>916</v>
      </c>
      <c r="I3644" s="1">
        <v>810104.15</v>
      </c>
      <c r="J3644" s="1">
        <v>55305.83</v>
      </c>
      <c r="K3644" s="1">
        <v>206209</v>
      </c>
      <c r="L3644" s="1">
        <v>6971273.5</v>
      </c>
      <c r="M3644" s="1">
        <v>3.5106498748064041E-2</v>
      </c>
      <c r="N3644" s="1">
        <v>0.50613689422607422</v>
      </c>
      <c r="O3644" s="1">
        <v>2.3292450234293938E-2</v>
      </c>
      <c r="P3644" s="1">
        <v>2.9603588581085205</v>
      </c>
      <c r="Q3644" s="1">
        <v>0</v>
      </c>
      <c r="R3644" s="1">
        <v>1.305111963301897E-2</v>
      </c>
      <c r="S3644" s="1">
        <v>33</v>
      </c>
      <c r="T3644" s="1">
        <v>1</v>
      </c>
      <c r="U3644" s="1">
        <v>8042892.5</v>
      </c>
      <c r="V3644" s="1">
        <v>7.1450069546699524E-2</v>
      </c>
      <c r="W3644" s="1">
        <v>0.89632457494735718</v>
      </c>
      <c r="X3644" s="1">
        <v>0.89632457494735718</v>
      </c>
    </row>
    <row r="3645" spans="1:24" x14ac:dyDescent="0.35">
      <c r="A3645" s="1">
        <v>340026</v>
      </c>
      <c r="B3645" s="1" t="s">
        <v>2347</v>
      </c>
      <c r="C3645" s="1">
        <v>108071003</v>
      </c>
      <c r="D3645" s="1">
        <v>26</v>
      </c>
      <c r="E3645" s="1" t="s">
        <v>2545</v>
      </c>
      <c r="F3645" s="1" t="s">
        <v>138</v>
      </c>
      <c r="G3645" s="1" t="s">
        <v>137</v>
      </c>
      <c r="H3645" s="1" t="s">
        <v>916</v>
      </c>
      <c r="I3645" s="1">
        <v>810075.78</v>
      </c>
      <c r="J3645" s="1">
        <v>59427</v>
      </c>
      <c r="K3645" s="1">
        <v>206209</v>
      </c>
      <c r="L3645" s="1">
        <v>6971267</v>
      </c>
      <c r="M3645" s="1">
        <v>-6.4999999267456587E-6</v>
      </c>
      <c r="N3645" s="1">
        <v>-9.3239781563170254E-5</v>
      </c>
      <c r="O3645" s="1">
        <v>-2.8369999199640006E-5</v>
      </c>
      <c r="P3645" s="1">
        <v>-3.5020187497138977E-3</v>
      </c>
      <c r="Q3645" s="1">
        <v>0</v>
      </c>
      <c r="R3645" s="1">
        <v>4.1211699135601521E-3</v>
      </c>
      <c r="S3645" s="1">
        <v>34</v>
      </c>
      <c r="T3645" s="1">
        <v>1</v>
      </c>
      <c r="U3645" s="1">
        <v>8046979</v>
      </c>
      <c r="V3645" s="1">
        <v>4.0862997993826866E-3</v>
      </c>
      <c r="W3645" s="1">
        <v>5.080883577466011E-2</v>
      </c>
      <c r="X3645" s="1">
        <v>5.080883577466011E-2</v>
      </c>
    </row>
    <row r="3646" spans="1:24" x14ac:dyDescent="0.35">
      <c r="A3646" s="1">
        <v>350026</v>
      </c>
      <c r="B3646" s="1" t="s">
        <v>2348</v>
      </c>
      <c r="C3646" s="1">
        <v>108071003</v>
      </c>
      <c r="D3646" s="1">
        <v>26</v>
      </c>
      <c r="E3646" s="1" t="s">
        <v>2545</v>
      </c>
      <c r="F3646" s="1" t="s">
        <v>138</v>
      </c>
      <c r="G3646" s="1" t="s">
        <v>137</v>
      </c>
      <c r="H3646" s="1" t="s">
        <v>916</v>
      </c>
      <c r="I3646" s="1">
        <v>835278.81</v>
      </c>
      <c r="J3646" s="1">
        <v>61664</v>
      </c>
      <c r="K3646" s="1">
        <v>206209</v>
      </c>
      <c r="L3646" s="1">
        <v>7149073.5</v>
      </c>
      <c r="M3646" s="1">
        <v>0.17780649662017822</v>
      </c>
      <c r="N3646" s="1">
        <v>2.5505621433258057</v>
      </c>
      <c r="O3646" s="1">
        <v>2.5203030556440353E-2</v>
      </c>
      <c r="P3646" s="1">
        <v>3.1111941337585449</v>
      </c>
      <c r="Q3646" s="1">
        <v>0</v>
      </c>
      <c r="R3646" s="1">
        <v>2.2370000369846821E-3</v>
      </c>
      <c r="S3646" s="1">
        <v>35</v>
      </c>
      <c r="T3646" s="1">
        <v>1</v>
      </c>
      <c r="U3646" s="1">
        <v>8252225</v>
      </c>
      <c r="V3646" s="1">
        <v>0.20524652302265167</v>
      </c>
      <c r="W3646" s="1">
        <v>2.5505969524383545</v>
      </c>
      <c r="X3646" s="1">
        <v>2.5505969524383545</v>
      </c>
    </row>
    <row r="3647" spans="1:24" x14ac:dyDescent="0.35">
      <c r="A3647" s="1">
        <v>360026</v>
      </c>
      <c r="B3647" s="1" t="s">
        <v>2349</v>
      </c>
      <c r="C3647" s="1">
        <v>108071003</v>
      </c>
      <c r="D3647" s="1">
        <v>26</v>
      </c>
      <c r="E3647" s="1" t="s">
        <v>2545</v>
      </c>
      <c r="F3647" s="1" t="s">
        <v>138</v>
      </c>
      <c r="G3647" s="1" t="s">
        <v>137</v>
      </c>
      <c r="H3647" s="1" t="s">
        <v>916</v>
      </c>
      <c r="I3647" s="1">
        <v>883973.32</v>
      </c>
      <c r="J3647" s="1">
        <v>84884.38</v>
      </c>
      <c r="K3647" s="1">
        <v>206209</v>
      </c>
      <c r="L3647" s="1">
        <v>7360904.5</v>
      </c>
      <c r="M3647" s="1">
        <v>0.21183100342750549</v>
      </c>
      <c r="N3647" s="1">
        <v>2.9630553722381592</v>
      </c>
      <c r="O3647" s="1">
        <v>4.8694510012865067E-2</v>
      </c>
      <c r="P3647" s="1">
        <v>5.8297314643859863</v>
      </c>
      <c r="Q3647" s="1">
        <v>0</v>
      </c>
      <c r="R3647" s="1">
        <v>2.3220380768179893E-2</v>
      </c>
      <c r="S3647" s="1">
        <v>36</v>
      </c>
      <c r="T3647" s="1">
        <v>1</v>
      </c>
      <c r="U3647" s="1">
        <v>8535971</v>
      </c>
      <c r="V3647" s="1">
        <v>0.28374588489532471</v>
      </c>
      <c r="W3647" s="1">
        <v>3.4384181499481201</v>
      </c>
      <c r="X3647" s="1">
        <v>3.4384181499481201</v>
      </c>
    </row>
    <row r="3648" spans="1:24" x14ac:dyDescent="0.35">
      <c r="A3648" s="1">
        <v>370026</v>
      </c>
      <c r="B3648" s="1" t="s">
        <v>2350</v>
      </c>
      <c r="C3648" s="1">
        <v>108071003</v>
      </c>
      <c r="D3648" s="1">
        <v>26</v>
      </c>
      <c r="E3648" s="1" t="s">
        <v>2545</v>
      </c>
      <c r="F3648" s="1" t="s">
        <v>138</v>
      </c>
      <c r="G3648" s="1" t="s">
        <v>137</v>
      </c>
      <c r="H3648" s="1" t="s">
        <v>916</v>
      </c>
      <c r="I3648" s="1">
        <v>916001</v>
      </c>
      <c r="J3648" s="1">
        <v>95116</v>
      </c>
      <c r="K3648" s="1">
        <v>206209</v>
      </c>
      <c r="L3648" s="1">
        <v>7611295</v>
      </c>
      <c r="M3648" s="1">
        <v>0.25039049983024597</v>
      </c>
      <c r="N3648" s="1">
        <v>3.4016268253326416</v>
      </c>
      <c r="O3648" s="1">
        <v>3.2027680426836014E-2</v>
      </c>
      <c r="P3648" s="1">
        <v>3.623150110244751</v>
      </c>
      <c r="Q3648" s="1">
        <v>0</v>
      </c>
      <c r="R3648" s="1">
        <v>1.0231619700789452E-2</v>
      </c>
      <c r="S3648" s="1">
        <v>37</v>
      </c>
      <c r="T3648" s="1">
        <v>1</v>
      </c>
      <c r="U3648" s="1">
        <v>8828621</v>
      </c>
      <c r="V3648" s="1">
        <v>0.29264980554580688</v>
      </c>
      <c r="W3648" s="1">
        <v>3.4284324645996094</v>
      </c>
      <c r="X3648" s="1">
        <v>3.4284324645996094</v>
      </c>
    </row>
    <row r="3649" spans="1:24" x14ac:dyDescent="0.35">
      <c r="A3649" s="1">
        <v>380026</v>
      </c>
      <c r="B3649" s="1" t="s">
        <v>2351</v>
      </c>
      <c r="C3649" s="1">
        <v>108071003</v>
      </c>
      <c r="D3649" s="1">
        <v>26</v>
      </c>
      <c r="E3649" s="1" t="s">
        <v>2545</v>
      </c>
      <c r="F3649" s="1" t="s">
        <v>138</v>
      </c>
      <c r="G3649" s="1" t="s">
        <v>137</v>
      </c>
      <c r="H3649" s="1" t="s">
        <v>916</v>
      </c>
      <c r="I3649" s="1">
        <v>980993</v>
      </c>
      <c r="J3649" s="1">
        <v>47617</v>
      </c>
      <c r="K3649" s="1">
        <v>401977.75</v>
      </c>
      <c r="L3649" s="1">
        <v>7718271</v>
      </c>
      <c r="M3649" s="1">
        <v>0.10697600245475769</v>
      </c>
      <c r="N3649" s="1">
        <v>1.4054901599884033</v>
      </c>
      <c r="O3649" s="1">
        <v>6.499200314283371E-2</v>
      </c>
      <c r="P3649" s="1">
        <v>7.0951886177062988</v>
      </c>
      <c r="Q3649" s="1">
        <v>0.19576874375343323</v>
      </c>
      <c r="R3649" s="1">
        <v>-4.7499001026153564E-2</v>
      </c>
      <c r="S3649" s="1">
        <v>38</v>
      </c>
      <c r="T3649" s="1">
        <v>1</v>
      </c>
      <c r="U3649" s="1">
        <v>9148859</v>
      </c>
      <c r="V3649" s="1">
        <v>0.32023775577545166</v>
      </c>
      <c r="W3649" s="1">
        <v>3.6272709369659424</v>
      </c>
      <c r="X3649" s="1">
        <v>3.6272709369659424</v>
      </c>
    </row>
    <row r="3650" spans="1:24" x14ac:dyDescent="0.35">
      <c r="A3650" s="1">
        <v>390026</v>
      </c>
      <c r="B3650" s="1" t="s">
        <v>2352</v>
      </c>
      <c r="C3650" s="1">
        <v>108071003</v>
      </c>
      <c r="D3650" s="1">
        <v>26</v>
      </c>
      <c r="E3650" s="1" t="s">
        <v>2545</v>
      </c>
      <c r="F3650" s="1" t="s">
        <v>138</v>
      </c>
      <c r="G3650" s="1" t="s">
        <v>137</v>
      </c>
      <c r="H3650" s="1" t="s">
        <v>916</v>
      </c>
      <c r="I3650" s="1">
        <v>1022588</v>
      </c>
      <c r="J3650" s="1">
        <v>77109</v>
      </c>
      <c r="K3650" s="1">
        <v>809689.375</v>
      </c>
      <c r="L3650" s="1">
        <v>7782577</v>
      </c>
      <c r="M3650" s="1">
        <v>6.4305998384952545E-2</v>
      </c>
      <c r="N3650" s="1">
        <v>0.83316588401794434</v>
      </c>
      <c r="O3650" s="1">
        <v>4.1595000773668289E-2</v>
      </c>
      <c r="P3650" s="1">
        <v>4.2400913238525391</v>
      </c>
      <c r="Q3650" s="1">
        <v>0.40771162509918213</v>
      </c>
      <c r="R3650" s="1">
        <v>2.9492000117897987E-2</v>
      </c>
      <c r="S3650" s="1">
        <v>39</v>
      </c>
      <c r="T3650" s="1">
        <v>1</v>
      </c>
      <c r="U3650" s="1">
        <v>9691963</v>
      </c>
      <c r="V3650" s="1">
        <v>0.54310464859008789</v>
      </c>
      <c r="W3650" s="1">
        <v>5.9363031387329102</v>
      </c>
      <c r="X3650" s="1">
        <v>5.9363031387329102</v>
      </c>
    </row>
    <row r="3651" spans="1:24" x14ac:dyDescent="0.35">
      <c r="A3651" s="1">
        <v>400026</v>
      </c>
      <c r="B3651" s="1" t="s">
        <v>2353</v>
      </c>
      <c r="C3651" s="1">
        <v>108071003</v>
      </c>
      <c r="D3651" s="1">
        <v>26</v>
      </c>
      <c r="E3651" s="1" t="s">
        <v>2545</v>
      </c>
      <c r="F3651" s="1" t="s">
        <v>138</v>
      </c>
      <c r="G3651" s="1" t="s">
        <v>137</v>
      </c>
      <c r="H3651" s="1" t="s">
        <v>916</v>
      </c>
      <c r="S3651" s="1">
        <v>40</v>
      </c>
      <c r="T3651" s="1">
        <v>1</v>
      </c>
      <c r="U3651" s="1">
        <v>0</v>
      </c>
      <c r="V3651" s="1">
        <v>0</v>
      </c>
      <c r="W3651" s="1">
        <v>-100</v>
      </c>
      <c r="X3651" s="1">
        <v>-100</v>
      </c>
    </row>
    <row r="3652" spans="1:24" x14ac:dyDescent="0.35">
      <c r="A3652" s="1">
        <v>410026</v>
      </c>
      <c r="B3652" s="1" t="s">
        <v>2354</v>
      </c>
      <c r="C3652" s="1">
        <v>108071003</v>
      </c>
      <c r="D3652" s="1">
        <v>26</v>
      </c>
      <c r="E3652" s="1" t="s">
        <v>2545</v>
      </c>
      <c r="F3652" s="1" t="s">
        <v>138</v>
      </c>
      <c r="G3652" s="1" t="s">
        <v>137</v>
      </c>
      <c r="H3652" s="1" t="s">
        <v>916</v>
      </c>
      <c r="S3652" s="1">
        <v>41</v>
      </c>
      <c r="T3652" s="1">
        <v>1</v>
      </c>
      <c r="U3652" s="1">
        <v>0</v>
      </c>
      <c r="V3652" s="1">
        <v>0</v>
      </c>
    </row>
    <row r="3653" spans="1:24" x14ac:dyDescent="0.35">
      <c r="A3653" s="1">
        <v>420026</v>
      </c>
      <c r="B3653" s="1" t="s">
        <v>2355</v>
      </c>
      <c r="C3653" s="1">
        <v>108071003</v>
      </c>
      <c r="D3653" s="1">
        <v>26</v>
      </c>
      <c r="E3653" s="1" t="s">
        <v>2545</v>
      </c>
      <c r="F3653" s="1" t="s">
        <v>138</v>
      </c>
      <c r="G3653" s="1" t="s">
        <v>137</v>
      </c>
      <c r="H3653" s="1" t="s">
        <v>916</v>
      </c>
      <c r="S3653" s="1">
        <v>42</v>
      </c>
      <c r="T3653" s="1">
        <v>1</v>
      </c>
      <c r="U3653" s="1">
        <v>0</v>
      </c>
      <c r="V3653" s="1">
        <v>0</v>
      </c>
    </row>
    <row r="3654" spans="1:24" x14ac:dyDescent="0.35">
      <c r="A3654" s="1">
        <v>430026</v>
      </c>
      <c r="B3654" s="1" t="s">
        <v>2356</v>
      </c>
      <c r="C3654" s="1">
        <v>108071003</v>
      </c>
      <c r="D3654" s="1">
        <v>26</v>
      </c>
      <c r="E3654" s="1" t="s">
        <v>2545</v>
      </c>
      <c r="F3654" s="1" t="s">
        <v>138</v>
      </c>
      <c r="G3654" s="1" t="s">
        <v>137</v>
      </c>
      <c r="H3654" s="1" t="s">
        <v>916</v>
      </c>
      <c r="S3654" s="1">
        <v>43</v>
      </c>
      <c r="T3654" s="1">
        <v>1</v>
      </c>
      <c r="U3654" s="1">
        <v>0</v>
      </c>
      <c r="V3654" s="1">
        <v>0</v>
      </c>
    </row>
    <row r="3655" spans="1:24" x14ac:dyDescent="0.35">
      <c r="A3655" s="1">
        <v>440026</v>
      </c>
      <c r="B3655" s="1" t="s">
        <v>2357</v>
      </c>
      <c r="C3655" s="1">
        <v>108071003</v>
      </c>
      <c r="D3655" s="1">
        <v>26</v>
      </c>
      <c r="E3655" s="1" t="s">
        <v>2545</v>
      </c>
      <c r="F3655" s="1" t="s">
        <v>138</v>
      </c>
      <c r="G3655" s="1" t="s">
        <v>137</v>
      </c>
      <c r="H3655" s="1" t="s">
        <v>916</v>
      </c>
      <c r="S3655" s="1">
        <v>44</v>
      </c>
      <c r="T3655" s="1">
        <v>1</v>
      </c>
      <c r="U3655" s="1">
        <v>0</v>
      </c>
      <c r="V3655" s="1">
        <v>0</v>
      </c>
    </row>
    <row r="3656" spans="1:24" x14ac:dyDescent="0.35">
      <c r="A3656" s="1">
        <v>450026</v>
      </c>
      <c r="B3656" s="1" t="s">
        <v>2358</v>
      </c>
      <c r="C3656" s="1">
        <v>108071003</v>
      </c>
      <c r="D3656" s="1">
        <v>26</v>
      </c>
      <c r="E3656" s="1" t="s">
        <v>2545</v>
      </c>
      <c r="F3656" s="1" t="s">
        <v>138</v>
      </c>
      <c r="G3656" s="1" t="s">
        <v>137</v>
      </c>
      <c r="H3656" s="1" t="s">
        <v>916</v>
      </c>
      <c r="S3656" s="1">
        <v>45</v>
      </c>
      <c r="T3656" s="1">
        <v>1</v>
      </c>
      <c r="U3656" s="1">
        <v>0</v>
      </c>
      <c r="V3656" s="1">
        <v>0</v>
      </c>
    </row>
    <row r="3657" spans="1:24" x14ac:dyDescent="0.35">
      <c r="A3657" s="1">
        <v>460026</v>
      </c>
      <c r="B3657" s="1" t="s">
        <v>2359</v>
      </c>
      <c r="C3657" s="1">
        <v>108071003</v>
      </c>
      <c r="D3657" s="1">
        <v>26</v>
      </c>
      <c r="E3657" s="1" t="s">
        <v>2545</v>
      </c>
      <c r="F3657" s="1" t="s">
        <v>138</v>
      </c>
      <c r="G3657" s="1" t="s">
        <v>137</v>
      </c>
      <c r="H3657" s="1" t="s">
        <v>916</v>
      </c>
      <c r="S3657" s="1">
        <v>46</v>
      </c>
      <c r="T3657" s="1">
        <v>1</v>
      </c>
      <c r="U3657" s="1">
        <v>0</v>
      </c>
      <c r="V3657" s="1">
        <v>0</v>
      </c>
    </row>
    <row r="3658" spans="1:24" x14ac:dyDescent="0.35">
      <c r="A3658" s="1">
        <v>470026</v>
      </c>
      <c r="B3658" s="1" t="s">
        <v>2360</v>
      </c>
      <c r="C3658" s="1">
        <v>108071003</v>
      </c>
      <c r="D3658" s="1">
        <v>26</v>
      </c>
      <c r="E3658" s="1" t="s">
        <v>2545</v>
      </c>
      <c r="F3658" s="1" t="s">
        <v>138</v>
      </c>
      <c r="G3658" s="1" t="s">
        <v>137</v>
      </c>
      <c r="H3658" s="1" t="s">
        <v>916</v>
      </c>
      <c r="S3658" s="1">
        <v>47</v>
      </c>
      <c r="T3658" s="1">
        <v>1</v>
      </c>
      <c r="U3658" s="1">
        <v>0</v>
      </c>
      <c r="V3658" s="1">
        <v>0</v>
      </c>
    </row>
    <row r="3659" spans="1:24" x14ac:dyDescent="0.35">
      <c r="A3659" s="1">
        <v>480026</v>
      </c>
      <c r="B3659" s="1" t="s">
        <v>2361</v>
      </c>
      <c r="C3659" s="1">
        <v>108071003</v>
      </c>
      <c r="D3659" s="1">
        <v>26</v>
      </c>
      <c r="E3659" s="1" t="s">
        <v>2545</v>
      </c>
      <c r="F3659" s="1" t="s">
        <v>138</v>
      </c>
      <c r="G3659" s="1" t="s">
        <v>137</v>
      </c>
      <c r="H3659" s="1" t="s">
        <v>916</v>
      </c>
      <c r="S3659" s="1">
        <v>48</v>
      </c>
      <c r="T3659" s="1">
        <v>1</v>
      </c>
      <c r="U3659" s="1">
        <v>0</v>
      </c>
      <c r="V3659" s="1">
        <v>0</v>
      </c>
    </row>
    <row r="3660" spans="1:24" x14ac:dyDescent="0.35">
      <c r="A3660" s="1">
        <v>290088</v>
      </c>
      <c r="B3660" s="1" t="s">
        <v>2341</v>
      </c>
      <c r="C3660" s="1">
        <v>108071504</v>
      </c>
      <c r="D3660" s="1">
        <v>88</v>
      </c>
      <c r="E3660" s="1" t="s">
        <v>2546</v>
      </c>
      <c r="F3660" s="1" t="s">
        <v>138</v>
      </c>
      <c r="G3660" s="1" t="s">
        <v>137</v>
      </c>
      <c r="H3660" s="1" t="s">
        <v>916</v>
      </c>
      <c r="I3660" s="1">
        <v>576032.68000000005</v>
      </c>
      <c r="K3660" s="1">
        <v>141048</v>
      </c>
      <c r="L3660" s="1">
        <v>5148055</v>
      </c>
      <c r="S3660" s="1">
        <v>29</v>
      </c>
      <c r="T3660" s="1">
        <v>1</v>
      </c>
      <c r="U3660" s="1">
        <v>5865135.5</v>
      </c>
      <c r="V3660" s="1">
        <v>0</v>
      </c>
    </row>
    <row r="3661" spans="1:24" x14ac:dyDescent="0.35">
      <c r="A3661" s="1">
        <v>300088</v>
      </c>
      <c r="B3661" s="1" t="s">
        <v>2343</v>
      </c>
      <c r="C3661" s="1">
        <v>108071504</v>
      </c>
      <c r="D3661" s="1">
        <v>88</v>
      </c>
      <c r="E3661" s="1" t="s">
        <v>2546</v>
      </c>
      <c r="F3661" s="1" t="s">
        <v>138</v>
      </c>
      <c r="G3661" s="1" t="s">
        <v>137</v>
      </c>
      <c r="H3661" s="1" t="s">
        <v>916</v>
      </c>
      <c r="I3661" s="1">
        <v>582486.19999999995</v>
      </c>
      <c r="K3661" s="1">
        <v>205072</v>
      </c>
      <c r="L3661" s="1">
        <v>5269261.5</v>
      </c>
      <c r="M3661" s="1">
        <v>0.12120649963617325</v>
      </c>
      <c r="N3661" s="1">
        <v>2.3544135093688965</v>
      </c>
      <c r="O3661" s="1">
        <v>6.4535201527178288E-3</v>
      </c>
      <c r="P3661" s="1">
        <v>1.1203391551971436</v>
      </c>
      <c r="Q3661" s="1">
        <v>6.4024001359939575E-2</v>
      </c>
      <c r="S3661" s="1">
        <v>30</v>
      </c>
      <c r="T3661" s="1">
        <v>1</v>
      </c>
      <c r="U3661" s="1">
        <v>6056819.5</v>
      </c>
      <c r="V3661" s="1">
        <v>0.19168402254581451</v>
      </c>
      <c r="W3661" s="1">
        <v>3.2681939601898193</v>
      </c>
      <c r="X3661" s="1">
        <v>3.2681939601898193</v>
      </c>
    </row>
    <row r="3662" spans="1:24" x14ac:dyDescent="0.35">
      <c r="A3662" s="1">
        <v>310088</v>
      </c>
      <c r="B3662" s="1" t="s">
        <v>2344</v>
      </c>
      <c r="C3662" s="1">
        <v>108071504</v>
      </c>
      <c r="D3662" s="1">
        <v>88</v>
      </c>
      <c r="E3662" s="1" t="s">
        <v>2546</v>
      </c>
      <c r="F3662" s="1" t="s">
        <v>138</v>
      </c>
      <c r="G3662" s="1" t="s">
        <v>137</v>
      </c>
      <c r="H3662" s="1" t="s">
        <v>916</v>
      </c>
      <c r="I3662" s="1">
        <v>592621.81999999995</v>
      </c>
      <c r="K3662" s="1">
        <v>173060</v>
      </c>
      <c r="L3662" s="1">
        <v>5373671.5</v>
      </c>
      <c r="M3662" s="1">
        <v>0.10441000014543533</v>
      </c>
      <c r="N3662" s="1">
        <v>1.9814920425415039</v>
      </c>
      <c r="O3662" s="1">
        <v>1.0135619901120663E-2</v>
      </c>
      <c r="P3662" s="1">
        <v>1.74006187915802</v>
      </c>
      <c r="Q3662" s="1">
        <v>-3.2012000679969788E-2</v>
      </c>
      <c r="S3662" s="1">
        <v>31</v>
      </c>
      <c r="T3662" s="1">
        <v>1</v>
      </c>
      <c r="U3662" s="1">
        <v>6139353.5</v>
      </c>
      <c r="V3662" s="1">
        <v>8.2533620297908783E-2</v>
      </c>
      <c r="W3662" s="1">
        <v>1.3626623153686523</v>
      </c>
      <c r="X3662" s="1">
        <v>1.3626623153686523</v>
      </c>
    </row>
    <row r="3663" spans="1:24" x14ac:dyDescent="0.35">
      <c r="A3663" s="1">
        <v>320088</v>
      </c>
      <c r="B3663" s="1" t="s">
        <v>2345</v>
      </c>
      <c r="C3663" s="1">
        <v>108071504</v>
      </c>
      <c r="D3663" s="1">
        <v>88</v>
      </c>
      <c r="E3663" s="1" t="s">
        <v>2546</v>
      </c>
      <c r="F3663" s="1" t="s">
        <v>138</v>
      </c>
      <c r="G3663" s="1" t="s">
        <v>137</v>
      </c>
      <c r="H3663" s="1" t="s">
        <v>916</v>
      </c>
      <c r="I3663" s="1">
        <v>595606.94999999995</v>
      </c>
      <c r="K3663" s="1">
        <v>173060</v>
      </c>
      <c r="L3663" s="1">
        <v>5464665.5</v>
      </c>
      <c r="M3663" s="1">
        <v>9.0994000434875488E-2</v>
      </c>
      <c r="N3663" s="1">
        <v>1.6933301687240601</v>
      </c>
      <c r="O3663" s="1">
        <v>2.9851300641894341E-3</v>
      </c>
      <c r="P3663" s="1">
        <v>0.5037158727645874</v>
      </c>
      <c r="Q3663" s="1">
        <v>0</v>
      </c>
      <c r="S3663" s="1">
        <v>32</v>
      </c>
      <c r="T3663" s="1">
        <v>1</v>
      </c>
      <c r="U3663" s="1">
        <v>6233332.5</v>
      </c>
      <c r="V3663" s="1">
        <v>9.3979127705097198E-2</v>
      </c>
      <c r="W3663" s="1">
        <v>1.5307637453079224</v>
      </c>
      <c r="X3663" s="1">
        <v>1.5307637453079224</v>
      </c>
    </row>
    <row r="3664" spans="1:24" x14ac:dyDescent="0.35">
      <c r="A3664" s="1">
        <v>330088</v>
      </c>
      <c r="B3664" s="1" t="s">
        <v>2346</v>
      </c>
      <c r="C3664" s="1">
        <v>108071504</v>
      </c>
      <c r="D3664" s="1">
        <v>88</v>
      </c>
      <c r="E3664" s="1" t="s">
        <v>2546</v>
      </c>
      <c r="F3664" s="1" t="s">
        <v>138</v>
      </c>
      <c r="G3664" s="1" t="s">
        <v>137</v>
      </c>
      <c r="H3664" s="1" t="s">
        <v>916</v>
      </c>
      <c r="I3664" s="1">
        <v>617499.06999999995</v>
      </c>
      <c r="K3664" s="1">
        <v>173060</v>
      </c>
      <c r="L3664" s="1">
        <v>5545665.5</v>
      </c>
      <c r="M3664" s="1">
        <v>8.1000000238418579E-2</v>
      </c>
      <c r="N3664" s="1">
        <v>1.4822499752044678</v>
      </c>
      <c r="O3664" s="1">
        <v>2.1892119199037552E-2</v>
      </c>
      <c r="P3664" s="1">
        <v>3.6755983829498291</v>
      </c>
      <c r="Q3664" s="1">
        <v>0</v>
      </c>
      <c r="S3664" s="1">
        <v>33</v>
      </c>
      <c r="T3664" s="1">
        <v>1</v>
      </c>
      <c r="U3664" s="1">
        <v>6336224.5</v>
      </c>
      <c r="V3664" s="1">
        <v>0.10289211571216583</v>
      </c>
      <c r="W3664" s="1">
        <v>1.6506739854812622</v>
      </c>
      <c r="X3664" s="1">
        <v>1.6506739854812622</v>
      </c>
    </row>
    <row r="3665" spans="1:24" x14ac:dyDescent="0.35">
      <c r="A3665" s="1">
        <v>340088</v>
      </c>
      <c r="B3665" s="1" t="s">
        <v>2347</v>
      </c>
      <c r="C3665" s="1">
        <v>108071504</v>
      </c>
      <c r="D3665" s="1">
        <v>88</v>
      </c>
      <c r="E3665" s="1" t="s">
        <v>2546</v>
      </c>
      <c r="F3665" s="1" t="s">
        <v>138</v>
      </c>
      <c r="G3665" s="1" t="s">
        <v>137</v>
      </c>
      <c r="H3665" s="1" t="s">
        <v>916</v>
      </c>
      <c r="I3665" s="1">
        <v>617477.57999999996</v>
      </c>
      <c r="K3665" s="1">
        <v>173060</v>
      </c>
      <c r="L3665" s="1">
        <v>5545660.5</v>
      </c>
      <c r="M3665" s="1">
        <v>-4.9999998736893758E-6</v>
      </c>
      <c r="N3665" s="1">
        <v>-9.0160501713398844E-5</v>
      </c>
      <c r="O3665" s="1">
        <v>-2.1489999198820442E-5</v>
      </c>
      <c r="P3665" s="1">
        <v>-3.4801671281456947E-3</v>
      </c>
      <c r="Q3665" s="1">
        <v>0</v>
      </c>
      <c r="S3665" s="1">
        <v>34</v>
      </c>
      <c r="T3665" s="1">
        <v>1</v>
      </c>
      <c r="U3665" s="1">
        <v>6336198</v>
      </c>
      <c r="V3665" s="1">
        <v>-2.6489999072509818E-5</v>
      </c>
      <c r="W3665" s="1">
        <v>-4.1823013452813029E-4</v>
      </c>
      <c r="X3665" s="1">
        <v>-4.1823013452813029E-4</v>
      </c>
    </row>
    <row r="3666" spans="1:24" x14ac:dyDescent="0.35">
      <c r="A3666" s="1">
        <v>350088</v>
      </c>
      <c r="B3666" s="1" t="s">
        <v>2348</v>
      </c>
      <c r="C3666" s="1">
        <v>108071504</v>
      </c>
      <c r="D3666" s="1">
        <v>88</v>
      </c>
      <c r="E3666" s="1" t="s">
        <v>2546</v>
      </c>
      <c r="F3666" s="1" t="s">
        <v>138</v>
      </c>
      <c r="G3666" s="1" t="s">
        <v>137</v>
      </c>
      <c r="H3666" s="1" t="s">
        <v>916</v>
      </c>
      <c r="I3666" s="1">
        <v>633006.61</v>
      </c>
      <c r="K3666" s="1">
        <v>173060</v>
      </c>
      <c r="L3666" s="1">
        <v>5661518</v>
      </c>
      <c r="M3666" s="1">
        <v>0.11585749685764313</v>
      </c>
      <c r="N3666" s="1">
        <v>2.089155912399292</v>
      </c>
      <c r="O3666" s="1">
        <v>1.5529030002653599E-2</v>
      </c>
      <c r="P3666" s="1">
        <v>2.5149140357971191</v>
      </c>
      <c r="Q3666" s="1">
        <v>0</v>
      </c>
      <c r="S3666" s="1">
        <v>35</v>
      </c>
      <c r="T3666" s="1">
        <v>1</v>
      </c>
      <c r="U3666" s="1">
        <v>6467584.5</v>
      </c>
      <c r="V3666" s="1">
        <v>0.13138653337955475</v>
      </c>
      <c r="W3666" s="1">
        <v>2.0735857486724854</v>
      </c>
      <c r="X3666" s="1">
        <v>2.0735857486724854</v>
      </c>
    </row>
    <row r="3667" spans="1:24" x14ac:dyDescent="0.35">
      <c r="A3667" s="1">
        <v>360088</v>
      </c>
      <c r="B3667" s="1" t="s">
        <v>2349</v>
      </c>
      <c r="C3667" s="1">
        <v>108071504</v>
      </c>
      <c r="D3667" s="1">
        <v>88</v>
      </c>
      <c r="E3667" s="1" t="s">
        <v>2546</v>
      </c>
      <c r="F3667" s="1" t="s">
        <v>138</v>
      </c>
      <c r="G3667" s="1" t="s">
        <v>137</v>
      </c>
      <c r="H3667" s="1" t="s">
        <v>916</v>
      </c>
      <c r="I3667" s="1">
        <v>665750.42000000004</v>
      </c>
      <c r="K3667" s="1">
        <v>173060</v>
      </c>
      <c r="L3667" s="1">
        <v>5916591.5</v>
      </c>
      <c r="M3667" s="1">
        <v>0.25507348775863647</v>
      </c>
      <c r="N3667" s="1">
        <v>4.5053906440734863</v>
      </c>
      <c r="O3667" s="1">
        <v>3.274381160736084E-2</v>
      </c>
      <c r="P3667" s="1">
        <v>5.1727437973022461</v>
      </c>
      <c r="Q3667" s="1">
        <v>0</v>
      </c>
      <c r="S3667" s="1">
        <v>36</v>
      </c>
      <c r="T3667" s="1">
        <v>1</v>
      </c>
      <c r="U3667" s="1">
        <v>6755402</v>
      </c>
      <c r="V3667" s="1">
        <v>0.28781729936599731</v>
      </c>
      <c r="W3667" s="1">
        <v>4.4501543045043945</v>
      </c>
      <c r="X3667" s="1">
        <v>4.4501543045043945</v>
      </c>
    </row>
    <row r="3668" spans="1:24" x14ac:dyDescent="0.35">
      <c r="A3668" s="1">
        <v>370088</v>
      </c>
      <c r="B3668" s="1" t="s">
        <v>2350</v>
      </c>
      <c r="C3668" s="1">
        <v>108071504</v>
      </c>
      <c r="D3668" s="1">
        <v>88</v>
      </c>
      <c r="E3668" s="1" t="s">
        <v>2546</v>
      </c>
      <c r="F3668" s="1" t="s">
        <v>138</v>
      </c>
      <c r="G3668" s="1" t="s">
        <v>137</v>
      </c>
      <c r="H3668" s="1" t="s">
        <v>916</v>
      </c>
      <c r="I3668" s="1">
        <v>693251.98</v>
      </c>
      <c r="K3668" s="1">
        <v>173060</v>
      </c>
      <c r="L3668" s="1">
        <v>6372656.5</v>
      </c>
      <c r="M3668" s="1">
        <v>0.45606499910354614</v>
      </c>
      <c r="N3668" s="1">
        <v>7.7082386016845703</v>
      </c>
      <c r="O3668" s="1">
        <v>2.7501560747623444E-2</v>
      </c>
      <c r="P3668" s="1">
        <v>4.1309113502502441</v>
      </c>
      <c r="Q3668" s="1">
        <v>0</v>
      </c>
      <c r="S3668" s="1">
        <v>37</v>
      </c>
      <c r="T3668" s="1">
        <v>1</v>
      </c>
      <c r="U3668" s="1">
        <v>7238968.5</v>
      </c>
      <c r="V3668" s="1">
        <v>0.48356655240058899</v>
      </c>
      <c r="W3668" s="1">
        <v>7.1582193374633789</v>
      </c>
      <c r="X3668" s="1">
        <v>7.1582193374633789</v>
      </c>
    </row>
    <row r="3669" spans="1:24" x14ac:dyDescent="0.35">
      <c r="A3669" s="1">
        <v>380088</v>
      </c>
      <c r="B3669" s="1" t="s">
        <v>2351</v>
      </c>
      <c r="C3669" s="1">
        <v>108071504</v>
      </c>
      <c r="D3669" s="1">
        <v>88</v>
      </c>
      <c r="E3669" s="1" t="s">
        <v>2546</v>
      </c>
      <c r="F3669" s="1" t="s">
        <v>138</v>
      </c>
      <c r="G3669" s="1" t="s">
        <v>137</v>
      </c>
      <c r="H3669" s="1" t="s">
        <v>916</v>
      </c>
      <c r="I3669" s="1">
        <v>740750</v>
      </c>
      <c r="K3669" s="1">
        <v>441677.34375</v>
      </c>
      <c r="L3669" s="1">
        <v>6494797</v>
      </c>
      <c r="M3669" s="1">
        <v>0.12214049696922302</v>
      </c>
      <c r="N3669" s="1">
        <v>1.9166339635848999</v>
      </c>
      <c r="O3669" s="1">
        <v>4.7498021274805069E-2</v>
      </c>
      <c r="P3669" s="1">
        <v>6.8514800071716309</v>
      </c>
      <c r="Q3669" s="1">
        <v>0.26861733198165894</v>
      </c>
      <c r="S3669" s="1">
        <v>38</v>
      </c>
      <c r="T3669" s="1">
        <v>1</v>
      </c>
      <c r="U3669" s="1">
        <v>7677224.5</v>
      </c>
      <c r="V3669" s="1">
        <v>0.43825584650039673</v>
      </c>
      <c r="W3669" s="1">
        <v>6.0541224479675293</v>
      </c>
      <c r="X3669" s="1">
        <v>6.0541224479675293</v>
      </c>
    </row>
    <row r="3670" spans="1:24" x14ac:dyDescent="0.35">
      <c r="A3670" s="1">
        <v>390088</v>
      </c>
      <c r="B3670" s="1" t="s">
        <v>2352</v>
      </c>
      <c r="C3670" s="1">
        <v>108071504</v>
      </c>
      <c r="D3670" s="1">
        <v>88</v>
      </c>
      <c r="E3670" s="1" t="s">
        <v>2546</v>
      </c>
      <c r="F3670" s="1" t="s">
        <v>138</v>
      </c>
      <c r="G3670" s="1" t="s">
        <v>137</v>
      </c>
      <c r="H3670" s="1" t="s">
        <v>916</v>
      </c>
      <c r="I3670" s="1">
        <v>755714</v>
      </c>
      <c r="K3670" s="1">
        <v>852703.25</v>
      </c>
      <c r="L3670" s="1">
        <v>6531998</v>
      </c>
      <c r="M3670" s="1">
        <v>3.7200998514890671E-2</v>
      </c>
      <c r="N3670" s="1">
        <v>0.57278156280517578</v>
      </c>
      <c r="O3670" s="1">
        <v>1.4964000321924686E-2</v>
      </c>
      <c r="P3670" s="1">
        <v>2.0201146602630615</v>
      </c>
      <c r="Q3670" s="1">
        <v>0.41102591156959534</v>
      </c>
      <c r="S3670" s="1">
        <v>39</v>
      </c>
      <c r="T3670" s="1">
        <v>1</v>
      </c>
      <c r="U3670" s="1">
        <v>8140415</v>
      </c>
      <c r="V3670" s="1">
        <v>0.46319091320037842</v>
      </c>
      <c r="W3670" s="1">
        <v>6.0333065986633301</v>
      </c>
      <c r="X3670" s="1">
        <v>6.0333065986633301</v>
      </c>
    </row>
    <row r="3671" spans="1:24" x14ac:dyDescent="0.35">
      <c r="A3671" s="1">
        <v>400088</v>
      </c>
      <c r="B3671" s="1" t="s">
        <v>2353</v>
      </c>
      <c r="C3671" s="1">
        <v>108071504</v>
      </c>
      <c r="D3671" s="1">
        <v>88</v>
      </c>
      <c r="E3671" s="1" t="s">
        <v>2546</v>
      </c>
      <c r="F3671" s="1" t="s">
        <v>138</v>
      </c>
      <c r="G3671" s="1" t="s">
        <v>137</v>
      </c>
      <c r="H3671" s="1" t="s">
        <v>916</v>
      </c>
      <c r="S3671" s="1">
        <v>40</v>
      </c>
      <c r="T3671" s="1">
        <v>1</v>
      </c>
      <c r="U3671" s="1">
        <v>0</v>
      </c>
      <c r="V3671" s="1">
        <v>0</v>
      </c>
      <c r="W3671" s="1">
        <v>-100</v>
      </c>
      <c r="X3671" s="1">
        <v>-100</v>
      </c>
    </row>
    <row r="3672" spans="1:24" x14ac:dyDescent="0.35">
      <c r="A3672" s="1">
        <v>410088</v>
      </c>
      <c r="B3672" s="1" t="s">
        <v>2354</v>
      </c>
      <c r="C3672" s="1">
        <v>108071504</v>
      </c>
      <c r="D3672" s="1">
        <v>88</v>
      </c>
      <c r="E3672" s="1" t="s">
        <v>2546</v>
      </c>
      <c r="F3672" s="1" t="s">
        <v>138</v>
      </c>
      <c r="G3672" s="1" t="s">
        <v>137</v>
      </c>
      <c r="H3672" s="1" t="s">
        <v>916</v>
      </c>
      <c r="S3672" s="1">
        <v>41</v>
      </c>
      <c r="T3672" s="1">
        <v>1</v>
      </c>
      <c r="U3672" s="1">
        <v>0</v>
      </c>
      <c r="V3672" s="1">
        <v>0</v>
      </c>
    </row>
    <row r="3673" spans="1:24" x14ac:dyDescent="0.35">
      <c r="A3673" s="1">
        <v>420088</v>
      </c>
      <c r="B3673" s="1" t="s">
        <v>2355</v>
      </c>
      <c r="C3673" s="1">
        <v>108071504</v>
      </c>
      <c r="D3673" s="1">
        <v>88</v>
      </c>
      <c r="E3673" s="1" t="s">
        <v>2546</v>
      </c>
      <c r="F3673" s="1" t="s">
        <v>138</v>
      </c>
      <c r="G3673" s="1" t="s">
        <v>137</v>
      </c>
      <c r="H3673" s="1" t="s">
        <v>916</v>
      </c>
      <c r="S3673" s="1">
        <v>42</v>
      </c>
      <c r="T3673" s="1">
        <v>1</v>
      </c>
      <c r="U3673" s="1">
        <v>0</v>
      </c>
      <c r="V3673" s="1">
        <v>0</v>
      </c>
    </row>
    <row r="3674" spans="1:24" x14ac:dyDescent="0.35">
      <c r="A3674" s="1">
        <v>430088</v>
      </c>
      <c r="B3674" s="1" t="s">
        <v>2356</v>
      </c>
      <c r="C3674" s="1">
        <v>108071504</v>
      </c>
      <c r="D3674" s="1">
        <v>88</v>
      </c>
      <c r="E3674" s="1" t="s">
        <v>2546</v>
      </c>
      <c r="F3674" s="1" t="s">
        <v>138</v>
      </c>
      <c r="G3674" s="1" t="s">
        <v>137</v>
      </c>
      <c r="H3674" s="1" t="s">
        <v>916</v>
      </c>
      <c r="S3674" s="1">
        <v>43</v>
      </c>
      <c r="T3674" s="1">
        <v>1</v>
      </c>
      <c r="U3674" s="1">
        <v>0</v>
      </c>
      <c r="V3674" s="1">
        <v>0</v>
      </c>
    </row>
    <row r="3675" spans="1:24" x14ac:dyDescent="0.35">
      <c r="A3675" s="1">
        <v>440088</v>
      </c>
      <c r="B3675" s="1" t="s">
        <v>2357</v>
      </c>
      <c r="C3675" s="1">
        <v>108071504</v>
      </c>
      <c r="D3675" s="1">
        <v>88</v>
      </c>
      <c r="E3675" s="1" t="s">
        <v>2546</v>
      </c>
      <c r="F3675" s="1" t="s">
        <v>138</v>
      </c>
      <c r="G3675" s="1" t="s">
        <v>137</v>
      </c>
      <c r="H3675" s="1" t="s">
        <v>916</v>
      </c>
      <c r="S3675" s="1">
        <v>44</v>
      </c>
      <c r="T3675" s="1">
        <v>1</v>
      </c>
      <c r="U3675" s="1">
        <v>0</v>
      </c>
      <c r="V3675" s="1">
        <v>0</v>
      </c>
    </row>
    <row r="3676" spans="1:24" x14ac:dyDescent="0.35">
      <c r="A3676" s="1">
        <v>450088</v>
      </c>
      <c r="B3676" s="1" t="s">
        <v>2358</v>
      </c>
      <c r="C3676" s="1">
        <v>108071504</v>
      </c>
      <c r="D3676" s="1">
        <v>88</v>
      </c>
      <c r="E3676" s="1" t="s">
        <v>2546</v>
      </c>
      <c r="F3676" s="1" t="s">
        <v>138</v>
      </c>
      <c r="G3676" s="1" t="s">
        <v>137</v>
      </c>
      <c r="H3676" s="1" t="s">
        <v>916</v>
      </c>
      <c r="S3676" s="1">
        <v>45</v>
      </c>
      <c r="T3676" s="1">
        <v>1</v>
      </c>
      <c r="U3676" s="1">
        <v>0</v>
      </c>
      <c r="V3676" s="1">
        <v>0</v>
      </c>
    </row>
    <row r="3677" spans="1:24" x14ac:dyDescent="0.35">
      <c r="A3677" s="1">
        <v>460088</v>
      </c>
      <c r="B3677" s="1" t="s">
        <v>2359</v>
      </c>
      <c r="C3677" s="1">
        <v>108071504</v>
      </c>
      <c r="D3677" s="1">
        <v>88</v>
      </c>
      <c r="E3677" s="1" t="s">
        <v>2546</v>
      </c>
      <c r="F3677" s="1" t="s">
        <v>138</v>
      </c>
      <c r="G3677" s="1" t="s">
        <v>137</v>
      </c>
      <c r="H3677" s="1" t="s">
        <v>916</v>
      </c>
      <c r="S3677" s="1">
        <v>46</v>
      </c>
      <c r="T3677" s="1">
        <v>1</v>
      </c>
      <c r="U3677" s="1">
        <v>0</v>
      </c>
      <c r="V3677" s="1">
        <v>0</v>
      </c>
    </row>
    <row r="3678" spans="1:24" x14ac:dyDescent="0.35">
      <c r="A3678" s="1">
        <v>470088</v>
      </c>
      <c r="B3678" s="1" t="s">
        <v>2360</v>
      </c>
      <c r="C3678" s="1">
        <v>108071504</v>
      </c>
      <c r="D3678" s="1">
        <v>88</v>
      </c>
      <c r="E3678" s="1" t="s">
        <v>2546</v>
      </c>
      <c r="F3678" s="1" t="s">
        <v>138</v>
      </c>
      <c r="G3678" s="1" t="s">
        <v>137</v>
      </c>
      <c r="H3678" s="1" t="s">
        <v>916</v>
      </c>
      <c r="S3678" s="1">
        <v>47</v>
      </c>
      <c r="T3678" s="1">
        <v>1</v>
      </c>
      <c r="U3678" s="1">
        <v>0</v>
      </c>
      <c r="V3678" s="1">
        <v>0</v>
      </c>
    </row>
    <row r="3679" spans="1:24" x14ac:dyDescent="0.35">
      <c r="A3679" s="1">
        <v>480088</v>
      </c>
      <c r="B3679" s="1" t="s">
        <v>2361</v>
      </c>
      <c r="C3679" s="1">
        <v>108071504</v>
      </c>
      <c r="D3679" s="1">
        <v>88</v>
      </c>
      <c r="E3679" s="1" t="s">
        <v>2546</v>
      </c>
      <c r="F3679" s="1" t="s">
        <v>138</v>
      </c>
      <c r="G3679" s="1" t="s">
        <v>137</v>
      </c>
      <c r="H3679" s="1" t="s">
        <v>916</v>
      </c>
      <c r="S3679" s="1">
        <v>48</v>
      </c>
      <c r="T3679" s="1">
        <v>1</v>
      </c>
      <c r="U3679" s="1">
        <v>0</v>
      </c>
      <c r="V3679" s="1">
        <v>0</v>
      </c>
    </row>
    <row r="3680" spans="1:24" x14ac:dyDescent="0.35">
      <c r="A3680" s="1">
        <v>290193</v>
      </c>
      <c r="B3680" s="1" t="s">
        <v>2341</v>
      </c>
      <c r="C3680" s="1">
        <v>108073503</v>
      </c>
      <c r="D3680" s="1">
        <v>193</v>
      </c>
      <c r="E3680" s="1" t="s">
        <v>2547</v>
      </c>
      <c r="F3680" s="1" t="s">
        <v>138</v>
      </c>
      <c r="G3680" s="1" t="s">
        <v>137</v>
      </c>
      <c r="H3680" s="1" t="s">
        <v>916</v>
      </c>
      <c r="I3680" s="1">
        <v>2111737.65</v>
      </c>
      <c r="K3680" s="1">
        <v>421318</v>
      </c>
      <c r="L3680" s="1">
        <v>11595582</v>
      </c>
      <c r="S3680" s="1">
        <v>29</v>
      </c>
      <c r="T3680" s="1">
        <v>1</v>
      </c>
      <c r="U3680" s="1">
        <v>14128638</v>
      </c>
      <c r="V3680" s="1">
        <v>0</v>
      </c>
    </row>
    <row r="3681" spans="1:24" x14ac:dyDescent="0.35">
      <c r="A3681" s="1">
        <v>300193</v>
      </c>
      <c r="B3681" s="1" t="s">
        <v>2343</v>
      </c>
      <c r="C3681" s="1">
        <v>108073503</v>
      </c>
      <c r="D3681" s="1">
        <v>193</v>
      </c>
      <c r="E3681" s="1" t="s">
        <v>2547</v>
      </c>
      <c r="F3681" s="1" t="s">
        <v>138</v>
      </c>
      <c r="G3681" s="1" t="s">
        <v>137</v>
      </c>
      <c r="H3681" s="1" t="s">
        <v>916</v>
      </c>
      <c r="I3681" s="1">
        <v>2126997.52</v>
      </c>
      <c r="K3681" s="1">
        <v>421318</v>
      </c>
      <c r="L3681" s="1">
        <v>11828616</v>
      </c>
      <c r="M3681" s="1">
        <v>0.23303399980068207</v>
      </c>
      <c r="N3681" s="1">
        <v>2.0096793174743652</v>
      </c>
      <c r="O3681" s="1">
        <v>1.5259870328009129E-2</v>
      </c>
      <c r="P3681" s="1">
        <v>0.72262150049209595</v>
      </c>
      <c r="Q3681" s="1">
        <v>0</v>
      </c>
      <c r="S3681" s="1">
        <v>30</v>
      </c>
      <c r="T3681" s="1">
        <v>1</v>
      </c>
      <c r="U3681" s="1">
        <v>14376932</v>
      </c>
      <c r="V3681" s="1">
        <v>0.24829387664794922</v>
      </c>
      <c r="W3681" s="1">
        <v>1.7573809623718262</v>
      </c>
      <c r="X3681" s="1">
        <v>1.7573809623718262</v>
      </c>
    </row>
    <row r="3682" spans="1:24" x14ac:dyDescent="0.35">
      <c r="A3682" s="1">
        <v>310193</v>
      </c>
      <c r="B3682" s="1" t="s">
        <v>2344</v>
      </c>
      <c r="C3682" s="1">
        <v>108073503</v>
      </c>
      <c r="D3682" s="1">
        <v>193</v>
      </c>
      <c r="E3682" s="1" t="s">
        <v>2547</v>
      </c>
      <c r="F3682" s="1" t="s">
        <v>138</v>
      </c>
      <c r="G3682" s="1" t="s">
        <v>137</v>
      </c>
      <c r="H3682" s="1" t="s">
        <v>916</v>
      </c>
      <c r="I3682" s="1">
        <v>2164161.9900000002</v>
      </c>
      <c r="K3682" s="1">
        <v>421318</v>
      </c>
      <c r="L3682" s="1">
        <v>11909637</v>
      </c>
      <c r="M3682" s="1">
        <v>8.1021003425121307E-2</v>
      </c>
      <c r="N3682" s="1">
        <v>0.68495756387710571</v>
      </c>
      <c r="O3682" s="1">
        <v>3.7164468318223953E-2</v>
      </c>
      <c r="P3682" s="1">
        <v>1.7472738027572632</v>
      </c>
      <c r="Q3682" s="1">
        <v>0</v>
      </c>
      <c r="S3682" s="1">
        <v>31</v>
      </c>
      <c r="T3682" s="1">
        <v>1</v>
      </c>
      <c r="U3682" s="1">
        <v>14495117</v>
      </c>
      <c r="V3682" s="1">
        <v>0.11818547546863556</v>
      </c>
      <c r="W3682" s="1">
        <v>0.82204604148864746</v>
      </c>
      <c r="X3682" s="1">
        <v>0.82204604148864746</v>
      </c>
    </row>
    <row r="3683" spans="1:24" x14ac:dyDescent="0.35">
      <c r="A3683" s="1">
        <v>320193</v>
      </c>
      <c r="B3683" s="1" t="s">
        <v>2345</v>
      </c>
      <c r="C3683" s="1">
        <v>108073503</v>
      </c>
      <c r="D3683" s="1">
        <v>193</v>
      </c>
      <c r="E3683" s="1" t="s">
        <v>2547</v>
      </c>
      <c r="F3683" s="1" t="s">
        <v>138</v>
      </c>
      <c r="G3683" s="1" t="s">
        <v>137</v>
      </c>
      <c r="H3683" s="1" t="s">
        <v>916</v>
      </c>
      <c r="I3683" s="1">
        <v>2168740.64</v>
      </c>
      <c r="K3683" s="1">
        <v>421318</v>
      </c>
      <c r="L3683" s="1">
        <v>12033144</v>
      </c>
      <c r="M3683" s="1">
        <v>0.12350700050592422</v>
      </c>
      <c r="N3683" s="1">
        <v>1.0370341539382935</v>
      </c>
      <c r="O3683" s="1">
        <v>4.5786499977111816E-3</v>
      </c>
      <c r="P3683" s="1">
        <v>0.21156688034534454</v>
      </c>
      <c r="Q3683" s="1">
        <v>0</v>
      </c>
      <c r="S3683" s="1">
        <v>32</v>
      </c>
      <c r="T3683" s="1">
        <v>1</v>
      </c>
      <c r="U3683" s="1">
        <v>14623203</v>
      </c>
      <c r="V3683" s="1">
        <v>0.12808564305305481</v>
      </c>
      <c r="W3683" s="1">
        <v>0.88364928960800171</v>
      </c>
      <c r="X3683" s="1">
        <v>0.88364928960800171</v>
      </c>
    </row>
    <row r="3684" spans="1:24" x14ac:dyDescent="0.35">
      <c r="A3684" s="1">
        <v>330193</v>
      </c>
      <c r="B3684" s="1" t="s">
        <v>2346</v>
      </c>
      <c r="C3684" s="1">
        <v>108073503</v>
      </c>
      <c r="D3684" s="1">
        <v>193</v>
      </c>
      <c r="E3684" s="1" t="s">
        <v>2547</v>
      </c>
      <c r="F3684" s="1" t="s">
        <v>138</v>
      </c>
      <c r="G3684" s="1" t="s">
        <v>137</v>
      </c>
      <c r="H3684" s="1" t="s">
        <v>916</v>
      </c>
      <c r="I3684" s="1">
        <v>2212641.09</v>
      </c>
      <c r="K3684" s="1">
        <v>421318</v>
      </c>
      <c r="L3684" s="1">
        <v>12263336</v>
      </c>
      <c r="M3684" s="1">
        <v>0.23019200563430786</v>
      </c>
      <c r="N3684" s="1">
        <v>1.9129830598831177</v>
      </c>
      <c r="O3684" s="1">
        <v>4.3900448828935623E-2</v>
      </c>
      <c r="P3684" s="1">
        <v>2.0242369174957275</v>
      </c>
      <c r="Q3684" s="1">
        <v>0</v>
      </c>
      <c r="S3684" s="1">
        <v>33</v>
      </c>
      <c r="T3684" s="1">
        <v>1</v>
      </c>
      <c r="U3684" s="1">
        <v>14897295</v>
      </c>
      <c r="V3684" s="1">
        <v>0.27409246563911438</v>
      </c>
      <c r="W3684" s="1">
        <v>1.8743636608123779</v>
      </c>
      <c r="X3684" s="1">
        <v>1.8743636608123779</v>
      </c>
    </row>
    <row r="3685" spans="1:24" x14ac:dyDescent="0.35">
      <c r="A3685" s="1">
        <v>340193</v>
      </c>
      <c r="B3685" s="1" t="s">
        <v>2347</v>
      </c>
      <c r="C3685" s="1">
        <v>108073503</v>
      </c>
      <c r="D3685" s="1">
        <v>193</v>
      </c>
      <c r="E3685" s="1" t="s">
        <v>2547</v>
      </c>
      <c r="F3685" s="1" t="s">
        <v>138</v>
      </c>
      <c r="G3685" s="1" t="s">
        <v>137</v>
      </c>
      <c r="H3685" s="1" t="s">
        <v>916</v>
      </c>
      <c r="I3685" s="1">
        <v>2212602.2000000002</v>
      </c>
      <c r="K3685" s="1">
        <v>421318</v>
      </c>
      <c r="L3685" s="1">
        <v>12263327</v>
      </c>
      <c r="M3685" s="1">
        <v>-9.0000003183376975E-6</v>
      </c>
      <c r="N3685" s="1">
        <v>-7.3389492172282189E-5</v>
      </c>
      <c r="O3685" s="1">
        <v>-3.8890000723768026E-5</v>
      </c>
      <c r="P3685" s="1">
        <v>-1.7576280515640974E-3</v>
      </c>
      <c r="Q3685" s="1">
        <v>0</v>
      </c>
      <c r="S3685" s="1">
        <v>34</v>
      </c>
      <c r="T3685" s="1">
        <v>1</v>
      </c>
      <c r="U3685" s="1">
        <v>14897247</v>
      </c>
      <c r="V3685" s="1">
        <v>-4.7890000132611021E-5</v>
      </c>
      <c r="W3685" s="1">
        <v>-3.2220614957623184E-4</v>
      </c>
      <c r="X3685" s="1">
        <v>-3.2220614957623184E-4</v>
      </c>
    </row>
    <row r="3686" spans="1:24" x14ac:dyDescent="0.35">
      <c r="A3686" s="1">
        <v>350193</v>
      </c>
      <c r="B3686" s="1" t="s">
        <v>2348</v>
      </c>
      <c r="C3686" s="1">
        <v>108073503</v>
      </c>
      <c r="D3686" s="1">
        <v>193</v>
      </c>
      <c r="E3686" s="1" t="s">
        <v>2547</v>
      </c>
      <c r="F3686" s="1" t="s">
        <v>138</v>
      </c>
      <c r="G3686" s="1" t="s">
        <v>137</v>
      </c>
      <c r="H3686" s="1" t="s">
        <v>916</v>
      </c>
      <c r="I3686" s="1">
        <v>2271790.88</v>
      </c>
      <c r="K3686" s="1">
        <v>421318</v>
      </c>
      <c r="L3686" s="1">
        <v>12428773</v>
      </c>
      <c r="M3686" s="1">
        <v>0.16544599831104279</v>
      </c>
      <c r="N3686" s="1">
        <v>1.3491119146347046</v>
      </c>
      <c r="O3686" s="1">
        <v>5.9188678860664368E-2</v>
      </c>
      <c r="P3686" s="1">
        <v>2.6750710010528564</v>
      </c>
      <c r="Q3686" s="1">
        <v>0</v>
      </c>
      <c r="S3686" s="1">
        <v>35</v>
      </c>
      <c r="T3686" s="1">
        <v>1</v>
      </c>
      <c r="U3686" s="1">
        <v>15121882</v>
      </c>
      <c r="V3686" s="1">
        <v>0.22463467717170715</v>
      </c>
      <c r="W3686" s="1">
        <v>1.5078960657119751</v>
      </c>
      <c r="X3686" s="1">
        <v>1.5078960657119751</v>
      </c>
    </row>
    <row r="3687" spans="1:24" x14ac:dyDescent="0.35">
      <c r="A3687" s="1">
        <v>360193</v>
      </c>
      <c r="B3687" s="1" t="s">
        <v>2349</v>
      </c>
      <c r="C3687" s="1">
        <v>108073503</v>
      </c>
      <c r="D3687" s="1">
        <v>193</v>
      </c>
      <c r="E3687" s="1" t="s">
        <v>2547</v>
      </c>
      <c r="F3687" s="1" t="s">
        <v>138</v>
      </c>
      <c r="G3687" s="1" t="s">
        <v>137</v>
      </c>
      <c r="H3687" s="1" t="s">
        <v>916</v>
      </c>
      <c r="I3687" s="1">
        <v>2349405.58</v>
      </c>
      <c r="K3687" s="1">
        <v>421318</v>
      </c>
      <c r="L3687" s="1">
        <v>13030841</v>
      </c>
      <c r="M3687" s="1">
        <v>0.60206800699234009</v>
      </c>
      <c r="N3687" s="1">
        <v>4.844146728515625</v>
      </c>
      <c r="O3687" s="1">
        <v>7.761470228433609E-2</v>
      </c>
      <c r="P3687" s="1">
        <v>3.4164543151855469</v>
      </c>
      <c r="Q3687" s="1">
        <v>0</v>
      </c>
      <c r="S3687" s="1">
        <v>36</v>
      </c>
      <c r="T3687" s="1">
        <v>1</v>
      </c>
      <c r="U3687" s="1">
        <v>15801564</v>
      </c>
      <c r="V3687" s="1">
        <v>0.67968273162841797</v>
      </c>
      <c r="W3687" s="1">
        <v>4.4946918487548828</v>
      </c>
      <c r="X3687" s="1">
        <v>4.4946918487548828</v>
      </c>
    </row>
    <row r="3688" spans="1:24" x14ac:dyDescent="0.35">
      <c r="A3688" s="1">
        <v>370193</v>
      </c>
      <c r="B3688" s="1" t="s">
        <v>2350</v>
      </c>
      <c r="C3688" s="1">
        <v>108073503</v>
      </c>
      <c r="D3688" s="1">
        <v>193</v>
      </c>
      <c r="E3688" s="1" t="s">
        <v>2547</v>
      </c>
      <c r="F3688" s="1" t="s">
        <v>138</v>
      </c>
      <c r="G3688" s="1" t="s">
        <v>137</v>
      </c>
      <c r="H3688" s="1" t="s">
        <v>916</v>
      </c>
      <c r="I3688" s="1">
        <v>2400698.31</v>
      </c>
      <c r="K3688" s="1">
        <v>421318</v>
      </c>
      <c r="L3688" s="1">
        <v>13513491</v>
      </c>
      <c r="M3688" s="1">
        <v>0.48265001177787781</v>
      </c>
      <c r="N3688" s="1">
        <v>3.7039051055908203</v>
      </c>
      <c r="O3688" s="1">
        <v>5.1292728632688522E-2</v>
      </c>
      <c r="P3688" s="1">
        <v>2.1832215785980225</v>
      </c>
      <c r="Q3688" s="1">
        <v>0</v>
      </c>
      <c r="S3688" s="1">
        <v>37</v>
      </c>
      <c r="T3688" s="1">
        <v>1</v>
      </c>
      <c r="U3688" s="1">
        <v>16335507</v>
      </c>
      <c r="V3688" s="1">
        <v>0.53394275903701782</v>
      </c>
      <c r="W3688" s="1">
        <v>3.379051685333252</v>
      </c>
      <c r="X3688" s="1">
        <v>3.379051685333252</v>
      </c>
    </row>
    <row r="3689" spans="1:24" x14ac:dyDescent="0.35">
      <c r="A3689" s="1">
        <v>380193</v>
      </c>
      <c r="B3689" s="1" t="s">
        <v>2351</v>
      </c>
      <c r="C3689" s="1">
        <v>108073503</v>
      </c>
      <c r="D3689" s="1">
        <v>193</v>
      </c>
      <c r="E3689" s="1" t="s">
        <v>2547</v>
      </c>
      <c r="F3689" s="1" t="s">
        <v>138</v>
      </c>
      <c r="G3689" s="1" t="s">
        <v>137</v>
      </c>
      <c r="H3689" s="1" t="s">
        <v>916</v>
      </c>
      <c r="I3689" s="1">
        <v>2491542</v>
      </c>
      <c r="K3689" s="1">
        <v>608112.375</v>
      </c>
      <c r="L3689" s="1">
        <v>13742159</v>
      </c>
      <c r="M3689" s="1">
        <v>0.22866800427436829</v>
      </c>
      <c r="N3689" s="1">
        <v>1.6921460628509521</v>
      </c>
      <c r="O3689" s="1">
        <v>9.0843692421913147E-2</v>
      </c>
      <c r="P3689" s="1">
        <v>3.784052848815918</v>
      </c>
      <c r="Q3689" s="1">
        <v>0.18679437041282654</v>
      </c>
      <c r="S3689" s="1">
        <v>38</v>
      </c>
      <c r="T3689" s="1">
        <v>1</v>
      </c>
      <c r="U3689" s="1">
        <v>16841814</v>
      </c>
      <c r="V3689" s="1">
        <v>0.50630605220794678</v>
      </c>
      <c r="W3689" s="1">
        <v>3.09942626953125</v>
      </c>
      <c r="X3689" s="1">
        <v>3.09942626953125</v>
      </c>
    </row>
    <row r="3690" spans="1:24" x14ac:dyDescent="0.35">
      <c r="A3690" s="1">
        <v>390193</v>
      </c>
      <c r="B3690" s="1" t="s">
        <v>2352</v>
      </c>
      <c r="C3690" s="1">
        <v>108073503</v>
      </c>
      <c r="D3690" s="1">
        <v>193</v>
      </c>
      <c r="E3690" s="1" t="s">
        <v>2547</v>
      </c>
      <c r="F3690" s="1" t="s">
        <v>138</v>
      </c>
      <c r="G3690" s="1" t="s">
        <v>137</v>
      </c>
      <c r="H3690" s="1" t="s">
        <v>916</v>
      </c>
      <c r="I3690" s="1">
        <v>2535088</v>
      </c>
      <c r="K3690" s="1">
        <v>1654651.625</v>
      </c>
      <c r="L3690" s="1">
        <v>13833400</v>
      </c>
      <c r="M3690" s="1">
        <v>9.1241002082824707E-2</v>
      </c>
      <c r="N3690" s="1">
        <v>0.66394954919815063</v>
      </c>
      <c r="O3690" s="1">
        <v>4.3545998632907867E-2</v>
      </c>
      <c r="P3690" s="1">
        <v>1.7477530241012573</v>
      </c>
      <c r="Q3690" s="1">
        <v>1.046539306640625</v>
      </c>
      <c r="S3690" s="1">
        <v>39</v>
      </c>
      <c r="T3690" s="1">
        <v>1</v>
      </c>
      <c r="U3690" s="1">
        <v>18023140</v>
      </c>
      <c r="V3690" s="1">
        <v>1.1813262701034546</v>
      </c>
      <c r="W3690" s="1">
        <v>7.014244556427002</v>
      </c>
      <c r="X3690" s="1">
        <v>7.014244556427002</v>
      </c>
    </row>
    <row r="3691" spans="1:24" x14ac:dyDescent="0.35">
      <c r="A3691" s="1">
        <v>400193</v>
      </c>
      <c r="B3691" s="1" t="s">
        <v>2353</v>
      </c>
      <c r="C3691" s="1">
        <v>108073503</v>
      </c>
      <c r="D3691" s="1">
        <v>193</v>
      </c>
      <c r="E3691" s="1" t="s">
        <v>2547</v>
      </c>
      <c r="F3691" s="1" t="s">
        <v>138</v>
      </c>
      <c r="G3691" s="1" t="s">
        <v>137</v>
      </c>
      <c r="H3691" s="1" t="s">
        <v>916</v>
      </c>
      <c r="S3691" s="1">
        <v>40</v>
      </c>
      <c r="T3691" s="1">
        <v>1</v>
      </c>
      <c r="U3691" s="1">
        <v>0</v>
      </c>
      <c r="V3691" s="1">
        <v>0</v>
      </c>
      <c r="W3691" s="1">
        <v>-100</v>
      </c>
      <c r="X3691" s="1">
        <v>-100</v>
      </c>
    </row>
    <row r="3692" spans="1:24" x14ac:dyDescent="0.35">
      <c r="A3692" s="1">
        <v>410193</v>
      </c>
      <c r="B3692" s="1" t="s">
        <v>2354</v>
      </c>
      <c r="C3692" s="1">
        <v>108073503</v>
      </c>
      <c r="D3692" s="1">
        <v>193</v>
      </c>
      <c r="E3692" s="1" t="s">
        <v>2547</v>
      </c>
      <c r="F3692" s="1" t="s">
        <v>138</v>
      </c>
      <c r="G3692" s="1" t="s">
        <v>137</v>
      </c>
      <c r="H3692" s="1" t="s">
        <v>916</v>
      </c>
      <c r="S3692" s="1">
        <v>41</v>
      </c>
      <c r="T3692" s="1">
        <v>1</v>
      </c>
      <c r="U3692" s="1">
        <v>0</v>
      </c>
      <c r="V3692" s="1">
        <v>0</v>
      </c>
    </row>
    <row r="3693" spans="1:24" x14ac:dyDescent="0.35">
      <c r="A3693" s="1">
        <v>420193</v>
      </c>
      <c r="B3693" s="1" t="s">
        <v>2355</v>
      </c>
      <c r="C3693" s="1">
        <v>108073503</v>
      </c>
      <c r="D3693" s="1">
        <v>193</v>
      </c>
      <c r="E3693" s="1" t="s">
        <v>2547</v>
      </c>
      <c r="F3693" s="1" t="s">
        <v>138</v>
      </c>
      <c r="G3693" s="1" t="s">
        <v>137</v>
      </c>
      <c r="H3693" s="1" t="s">
        <v>916</v>
      </c>
      <c r="S3693" s="1">
        <v>42</v>
      </c>
      <c r="T3693" s="1">
        <v>1</v>
      </c>
      <c r="U3693" s="1">
        <v>0</v>
      </c>
      <c r="V3693" s="1">
        <v>0</v>
      </c>
    </row>
    <row r="3694" spans="1:24" x14ac:dyDescent="0.35">
      <c r="A3694" s="1">
        <v>430193</v>
      </c>
      <c r="B3694" s="1" t="s">
        <v>2356</v>
      </c>
      <c r="C3694" s="1">
        <v>108073503</v>
      </c>
      <c r="D3694" s="1">
        <v>193</v>
      </c>
      <c r="E3694" s="1" t="s">
        <v>2547</v>
      </c>
      <c r="F3694" s="1" t="s">
        <v>138</v>
      </c>
      <c r="G3694" s="1" t="s">
        <v>137</v>
      </c>
      <c r="H3694" s="1" t="s">
        <v>916</v>
      </c>
      <c r="S3694" s="1">
        <v>43</v>
      </c>
      <c r="T3694" s="1">
        <v>1</v>
      </c>
      <c r="U3694" s="1">
        <v>0</v>
      </c>
      <c r="V3694" s="1">
        <v>0</v>
      </c>
    </row>
    <row r="3695" spans="1:24" x14ac:dyDescent="0.35">
      <c r="A3695" s="1">
        <v>440193</v>
      </c>
      <c r="B3695" s="1" t="s">
        <v>2357</v>
      </c>
      <c r="C3695" s="1">
        <v>108073503</v>
      </c>
      <c r="D3695" s="1">
        <v>193</v>
      </c>
      <c r="E3695" s="1" t="s">
        <v>2547</v>
      </c>
      <c r="F3695" s="1" t="s">
        <v>138</v>
      </c>
      <c r="G3695" s="1" t="s">
        <v>137</v>
      </c>
      <c r="H3695" s="1" t="s">
        <v>916</v>
      </c>
      <c r="S3695" s="1">
        <v>44</v>
      </c>
      <c r="T3695" s="1">
        <v>1</v>
      </c>
      <c r="U3695" s="1">
        <v>0</v>
      </c>
      <c r="V3695" s="1">
        <v>0</v>
      </c>
    </row>
    <row r="3696" spans="1:24" x14ac:dyDescent="0.35">
      <c r="A3696" s="1">
        <v>450193</v>
      </c>
      <c r="B3696" s="1" t="s">
        <v>2358</v>
      </c>
      <c r="C3696" s="1">
        <v>108073503</v>
      </c>
      <c r="D3696" s="1">
        <v>193</v>
      </c>
      <c r="E3696" s="1" t="s">
        <v>2547</v>
      </c>
      <c r="F3696" s="1" t="s">
        <v>138</v>
      </c>
      <c r="G3696" s="1" t="s">
        <v>137</v>
      </c>
      <c r="H3696" s="1" t="s">
        <v>916</v>
      </c>
      <c r="S3696" s="1">
        <v>45</v>
      </c>
      <c r="T3696" s="1">
        <v>1</v>
      </c>
      <c r="U3696" s="1">
        <v>0</v>
      </c>
      <c r="V3696" s="1">
        <v>0</v>
      </c>
    </row>
    <row r="3697" spans="1:24" x14ac:dyDescent="0.35">
      <c r="A3697" s="1">
        <v>460193</v>
      </c>
      <c r="B3697" s="1" t="s">
        <v>2359</v>
      </c>
      <c r="C3697" s="1">
        <v>108073503</v>
      </c>
      <c r="D3697" s="1">
        <v>193</v>
      </c>
      <c r="E3697" s="1" t="s">
        <v>2547</v>
      </c>
      <c r="F3697" s="1" t="s">
        <v>138</v>
      </c>
      <c r="G3697" s="1" t="s">
        <v>137</v>
      </c>
      <c r="H3697" s="1" t="s">
        <v>916</v>
      </c>
      <c r="S3697" s="1">
        <v>46</v>
      </c>
      <c r="T3697" s="1">
        <v>1</v>
      </c>
      <c r="U3697" s="1">
        <v>0</v>
      </c>
      <c r="V3697" s="1">
        <v>0</v>
      </c>
    </row>
    <row r="3698" spans="1:24" x14ac:dyDescent="0.35">
      <c r="A3698" s="1">
        <v>470193</v>
      </c>
      <c r="B3698" s="1" t="s">
        <v>2360</v>
      </c>
      <c r="C3698" s="1">
        <v>108073503</v>
      </c>
      <c r="D3698" s="1">
        <v>193</v>
      </c>
      <c r="E3698" s="1" t="s">
        <v>2547</v>
      </c>
      <c r="F3698" s="1" t="s">
        <v>138</v>
      </c>
      <c r="G3698" s="1" t="s">
        <v>137</v>
      </c>
      <c r="H3698" s="1" t="s">
        <v>916</v>
      </c>
      <c r="S3698" s="1">
        <v>47</v>
      </c>
      <c r="T3698" s="1">
        <v>1</v>
      </c>
      <c r="U3698" s="1">
        <v>0</v>
      </c>
      <c r="V3698" s="1">
        <v>0</v>
      </c>
    </row>
    <row r="3699" spans="1:24" x14ac:dyDescent="0.35">
      <c r="A3699" s="1">
        <v>480193</v>
      </c>
      <c r="B3699" s="1" t="s">
        <v>2361</v>
      </c>
      <c r="C3699" s="1">
        <v>108073503</v>
      </c>
      <c r="D3699" s="1">
        <v>193</v>
      </c>
      <c r="E3699" s="1" t="s">
        <v>2547</v>
      </c>
      <c r="F3699" s="1" t="s">
        <v>138</v>
      </c>
      <c r="G3699" s="1" t="s">
        <v>137</v>
      </c>
      <c r="H3699" s="1" t="s">
        <v>916</v>
      </c>
      <c r="S3699" s="1">
        <v>48</v>
      </c>
      <c r="T3699" s="1">
        <v>1</v>
      </c>
      <c r="U3699" s="1">
        <v>0</v>
      </c>
      <c r="V3699" s="1">
        <v>0</v>
      </c>
    </row>
    <row r="3700" spans="1:24" x14ac:dyDescent="0.35">
      <c r="A3700" s="1">
        <v>290412</v>
      </c>
      <c r="B3700" s="1" t="s">
        <v>2341</v>
      </c>
      <c r="C3700" s="1">
        <v>108077503</v>
      </c>
      <c r="D3700" s="1">
        <v>412</v>
      </c>
      <c r="E3700" s="1" t="s">
        <v>2548</v>
      </c>
      <c r="F3700" s="1" t="s">
        <v>138</v>
      </c>
      <c r="G3700" s="1" t="s">
        <v>137</v>
      </c>
      <c r="H3700" s="1" t="s">
        <v>916</v>
      </c>
      <c r="I3700" s="1">
        <v>1100161.32</v>
      </c>
      <c r="J3700" s="1">
        <v>49849.35</v>
      </c>
      <c r="K3700" s="1">
        <v>291450</v>
      </c>
      <c r="L3700" s="1">
        <v>7524205</v>
      </c>
      <c r="S3700" s="1">
        <v>29</v>
      </c>
      <c r="T3700" s="1">
        <v>1</v>
      </c>
      <c r="U3700" s="1">
        <v>8965666</v>
      </c>
      <c r="V3700" s="1">
        <v>0</v>
      </c>
    </row>
    <row r="3701" spans="1:24" x14ac:dyDescent="0.35">
      <c r="A3701" s="1">
        <v>300412</v>
      </c>
      <c r="B3701" s="1" t="s">
        <v>2343</v>
      </c>
      <c r="C3701" s="1">
        <v>108077503</v>
      </c>
      <c r="D3701" s="1">
        <v>412</v>
      </c>
      <c r="E3701" s="1" t="s">
        <v>2548</v>
      </c>
      <c r="F3701" s="1" t="s">
        <v>138</v>
      </c>
      <c r="G3701" s="1" t="s">
        <v>137</v>
      </c>
      <c r="H3701" s="1" t="s">
        <v>916</v>
      </c>
      <c r="I3701" s="1">
        <v>1110819.6000000001</v>
      </c>
      <c r="J3701" s="1">
        <v>49085.04</v>
      </c>
      <c r="K3701" s="1">
        <v>291450</v>
      </c>
      <c r="L3701" s="1">
        <v>7656810</v>
      </c>
      <c r="M3701" s="1">
        <v>0.13260500133037567</v>
      </c>
      <c r="N3701" s="1">
        <v>1.7623789310455322</v>
      </c>
      <c r="O3701" s="1">
        <v>1.0658279992640018E-2</v>
      </c>
      <c r="P3701" s="1">
        <v>0.96879243850708008</v>
      </c>
      <c r="Q3701" s="1">
        <v>0</v>
      </c>
      <c r="R3701" s="1">
        <v>-7.643100107088685E-4</v>
      </c>
      <c r="S3701" s="1">
        <v>30</v>
      </c>
      <c r="T3701" s="1">
        <v>1</v>
      </c>
      <c r="U3701" s="1">
        <v>9108165</v>
      </c>
      <c r="V3701" s="1">
        <v>0.14249897003173828</v>
      </c>
      <c r="W3701" s="1">
        <v>1.5893855094909668</v>
      </c>
      <c r="X3701" s="1">
        <v>1.5893855094909668</v>
      </c>
    </row>
    <row r="3702" spans="1:24" x14ac:dyDescent="0.35">
      <c r="A3702" s="1">
        <v>310412</v>
      </c>
      <c r="B3702" s="1" t="s">
        <v>2344</v>
      </c>
      <c r="C3702" s="1">
        <v>108077503</v>
      </c>
      <c r="D3702" s="1">
        <v>412</v>
      </c>
      <c r="E3702" s="1" t="s">
        <v>2548</v>
      </c>
      <c r="F3702" s="1" t="s">
        <v>138</v>
      </c>
      <c r="G3702" s="1" t="s">
        <v>137</v>
      </c>
      <c r="H3702" s="1" t="s">
        <v>916</v>
      </c>
      <c r="I3702" s="1">
        <v>1140038.33</v>
      </c>
      <c r="J3702" s="1">
        <v>50667.42</v>
      </c>
      <c r="K3702" s="1">
        <v>291450</v>
      </c>
      <c r="L3702" s="1">
        <v>7750122.5</v>
      </c>
      <c r="M3702" s="1">
        <v>9.3312501907348633E-2</v>
      </c>
      <c r="N3702" s="1">
        <v>1.2186863422393799</v>
      </c>
      <c r="O3702" s="1">
        <v>2.9218729585409164E-2</v>
      </c>
      <c r="P3702" s="1">
        <v>2.630375862121582</v>
      </c>
      <c r="Q3702" s="1">
        <v>0</v>
      </c>
      <c r="R3702" s="1">
        <v>1.5823800349608064E-3</v>
      </c>
      <c r="S3702" s="1">
        <v>31</v>
      </c>
      <c r="T3702" s="1">
        <v>1</v>
      </c>
      <c r="U3702" s="1">
        <v>9232278</v>
      </c>
      <c r="V3702" s="1">
        <v>0.12411361187696457</v>
      </c>
      <c r="W3702" s="1">
        <v>1.3626564741134644</v>
      </c>
      <c r="X3702" s="1">
        <v>1.3626564741134644</v>
      </c>
    </row>
    <row r="3703" spans="1:24" x14ac:dyDescent="0.35">
      <c r="A3703" s="1">
        <v>320412</v>
      </c>
      <c r="B3703" s="1" t="s">
        <v>2345</v>
      </c>
      <c r="C3703" s="1">
        <v>108077503</v>
      </c>
      <c r="D3703" s="1">
        <v>412</v>
      </c>
      <c r="E3703" s="1" t="s">
        <v>2548</v>
      </c>
      <c r="F3703" s="1" t="s">
        <v>138</v>
      </c>
      <c r="G3703" s="1" t="s">
        <v>137</v>
      </c>
      <c r="H3703" s="1" t="s">
        <v>916</v>
      </c>
      <c r="I3703" s="1">
        <v>1150461.07</v>
      </c>
      <c r="J3703" s="1">
        <v>63770.62</v>
      </c>
      <c r="K3703" s="1">
        <v>291450</v>
      </c>
      <c r="L3703" s="1">
        <v>7843119</v>
      </c>
      <c r="M3703" s="1">
        <v>9.2996500432491302E-2</v>
      </c>
      <c r="N3703" s="1">
        <v>1.1999359130859375</v>
      </c>
      <c r="O3703" s="1">
        <v>1.0422740131616592E-2</v>
      </c>
      <c r="P3703" s="1">
        <v>0.91424471139907837</v>
      </c>
      <c r="Q3703" s="1">
        <v>0</v>
      </c>
      <c r="R3703" s="1">
        <v>1.3103200122714043E-2</v>
      </c>
      <c r="S3703" s="1">
        <v>32</v>
      </c>
      <c r="T3703" s="1">
        <v>1</v>
      </c>
      <c r="U3703" s="1">
        <v>9348801</v>
      </c>
      <c r="V3703" s="1">
        <v>0.11652243882417679</v>
      </c>
      <c r="W3703" s="1">
        <v>1.2621262073516846</v>
      </c>
      <c r="X3703" s="1">
        <v>1.2621262073516846</v>
      </c>
    </row>
    <row r="3704" spans="1:24" x14ac:dyDescent="0.35">
      <c r="A3704" s="1">
        <v>330412</v>
      </c>
      <c r="B3704" s="1" t="s">
        <v>2346</v>
      </c>
      <c r="C3704" s="1">
        <v>108077503</v>
      </c>
      <c r="D3704" s="1">
        <v>412</v>
      </c>
      <c r="E3704" s="1" t="s">
        <v>2548</v>
      </c>
      <c r="F3704" s="1" t="s">
        <v>138</v>
      </c>
      <c r="G3704" s="1" t="s">
        <v>137</v>
      </c>
      <c r="H3704" s="1" t="s">
        <v>916</v>
      </c>
      <c r="I3704" s="1">
        <v>1177118.49</v>
      </c>
      <c r="J3704" s="1">
        <v>64441.27</v>
      </c>
      <c r="K3704" s="1">
        <v>291450</v>
      </c>
      <c r="L3704" s="1">
        <v>7907565.5</v>
      </c>
      <c r="M3704" s="1">
        <v>6.4446501433849335E-2</v>
      </c>
      <c r="N3704" s="1">
        <v>0.82169479131698608</v>
      </c>
      <c r="O3704" s="1">
        <v>2.665741927921772E-2</v>
      </c>
      <c r="P3704" s="1">
        <v>2.3171074390411377</v>
      </c>
      <c r="Q3704" s="1">
        <v>0</v>
      </c>
      <c r="R3704" s="1">
        <v>6.7064998438581824E-4</v>
      </c>
      <c r="S3704" s="1">
        <v>33</v>
      </c>
      <c r="T3704" s="1">
        <v>1</v>
      </c>
      <c r="U3704" s="1">
        <v>9440575</v>
      </c>
      <c r="V3704" s="1">
        <v>9.177456796169281E-2</v>
      </c>
      <c r="W3704" s="1">
        <v>0.9816659688949585</v>
      </c>
      <c r="X3704" s="1">
        <v>0.9816659688949585</v>
      </c>
    </row>
    <row r="3705" spans="1:24" x14ac:dyDescent="0.35">
      <c r="A3705" s="1">
        <v>340412</v>
      </c>
      <c r="B3705" s="1" t="s">
        <v>2347</v>
      </c>
      <c r="C3705" s="1">
        <v>108077503</v>
      </c>
      <c r="D3705" s="1">
        <v>412</v>
      </c>
      <c r="E3705" s="1" t="s">
        <v>2548</v>
      </c>
      <c r="F3705" s="1" t="s">
        <v>138</v>
      </c>
      <c r="G3705" s="1" t="s">
        <v>137</v>
      </c>
      <c r="H3705" s="1" t="s">
        <v>916</v>
      </c>
      <c r="I3705" s="1">
        <v>1177087.94</v>
      </c>
      <c r="J3705" s="1">
        <v>79063</v>
      </c>
      <c r="K3705" s="1">
        <v>291450</v>
      </c>
      <c r="L3705" s="1">
        <v>7907560.5</v>
      </c>
      <c r="M3705" s="1">
        <v>-4.9999998736893758E-6</v>
      </c>
      <c r="N3705" s="1">
        <v>-6.3230589148588479E-5</v>
      </c>
      <c r="O3705" s="1">
        <v>-3.0549999792128801E-5</v>
      </c>
      <c r="P3705" s="1">
        <v>-2.5953208096325397E-3</v>
      </c>
      <c r="Q3705" s="1">
        <v>0</v>
      </c>
      <c r="R3705" s="1">
        <v>1.4621729962527752E-2</v>
      </c>
      <c r="S3705" s="1">
        <v>34</v>
      </c>
      <c r="T3705" s="1">
        <v>1</v>
      </c>
      <c r="U3705" s="1">
        <v>9455162</v>
      </c>
      <c r="V3705" s="1">
        <v>1.458617951720953E-2</v>
      </c>
      <c r="W3705" s="1">
        <v>0.1545138955116272</v>
      </c>
      <c r="X3705" s="1">
        <v>0.1545138955116272</v>
      </c>
    </row>
    <row r="3706" spans="1:24" x14ac:dyDescent="0.35">
      <c r="A3706" s="1">
        <v>350412</v>
      </c>
      <c r="B3706" s="1" t="s">
        <v>2348</v>
      </c>
      <c r="C3706" s="1">
        <v>108077503</v>
      </c>
      <c r="D3706" s="1">
        <v>412</v>
      </c>
      <c r="E3706" s="1" t="s">
        <v>2548</v>
      </c>
      <c r="F3706" s="1" t="s">
        <v>138</v>
      </c>
      <c r="G3706" s="1" t="s">
        <v>137</v>
      </c>
      <c r="H3706" s="1" t="s">
        <v>916</v>
      </c>
      <c r="I3706" s="1">
        <v>1197827.71</v>
      </c>
      <c r="J3706" s="1">
        <v>69735</v>
      </c>
      <c r="K3706" s="1">
        <v>291450</v>
      </c>
      <c r="L3706" s="1">
        <v>8077502.5</v>
      </c>
      <c r="M3706" s="1">
        <v>0.16994200646877289</v>
      </c>
      <c r="N3706" s="1">
        <v>2.1491076946258545</v>
      </c>
      <c r="O3706" s="1">
        <v>2.073976956307888E-2</v>
      </c>
      <c r="P3706" s="1">
        <v>1.7619558572769165</v>
      </c>
      <c r="Q3706" s="1">
        <v>0</v>
      </c>
      <c r="R3706" s="1">
        <v>-9.3280002474784851E-3</v>
      </c>
      <c r="S3706" s="1">
        <v>35</v>
      </c>
      <c r="T3706" s="1">
        <v>1</v>
      </c>
      <c r="U3706" s="1">
        <v>9636515</v>
      </c>
      <c r="V3706" s="1">
        <v>0.18135377764701843</v>
      </c>
      <c r="W3706" s="1">
        <v>1.9180316925048828</v>
      </c>
      <c r="X3706" s="1">
        <v>1.9180316925048828</v>
      </c>
    </row>
    <row r="3707" spans="1:24" x14ac:dyDescent="0.35">
      <c r="A3707" s="1">
        <v>360412</v>
      </c>
      <c r="B3707" s="1" t="s">
        <v>2349</v>
      </c>
      <c r="C3707" s="1">
        <v>108077503</v>
      </c>
      <c r="D3707" s="1">
        <v>412</v>
      </c>
      <c r="E3707" s="1" t="s">
        <v>2548</v>
      </c>
      <c r="F3707" s="1" t="s">
        <v>138</v>
      </c>
      <c r="G3707" s="1" t="s">
        <v>137</v>
      </c>
      <c r="H3707" s="1" t="s">
        <v>916</v>
      </c>
      <c r="I3707" s="1">
        <v>1282141.01</v>
      </c>
      <c r="J3707" s="1">
        <v>59336.62</v>
      </c>
      <c r="K3707" s="1">
        <v>291450</v>
      </c>
      <c r="L3707" s="1">
        <v>8324089</v>
      </c>
      <c r="M3707" s="1">
        <v>0.24658650159835815</v>
      </c>
      <c r="N3707" s="1">
        <v>3.0527567863464355</v>
      </c>
      <c r="O3707" s="1">
        <v>8.4313303232192993E-2</v>
      </c>
      <c r="P3707" s="1">
        <v>7.0388503074645996</v>
      </c>
      <c r="Q3707" s="1">
        <v>0</v>
      </c>
      <c r="R3707" s="1">
        <v>-1.039838045835495E-2</v>
      </c>
      <c r="S3707" s="1">
        <v>36</v>
      </c>
      <c r="T3707" s="1">
        <v>1</v>
      </c>
      <c r="U3707" s="1">
        <v>9957017</v>
      </c>
      <c r="V3707" s="1">
        <v>0.3205014169216156</v>
      </c>
      <c r="W3707" s="1">
        <v>3.3259119987487793</v>
      </c>
      <c r="X3707" s="1">
        <v>3.3259119987487793</v>
      </c>
    </row>
    <row r="3708" spans="1:24" x14ac:dyDescent="0.35">
      <c r="A3708" s="1">
        <v>370412</v>
      </c>
      <c r="B3708" s="1" t="s">
        <v>2350</v>
      </c>
      <c r="C3708" s="1">
        <v>108077503</v>
      </c>
      <c r="D3708" s="1">
        <v>412</v>
      </c>
      <c r="E3708" s="1" t="s">
        <v>2548</v>
      </c>
      <c r="F3708" s="1" t="s">
        <v>138</v>
      </c>
      <c r="G3708" s="1" t="s">
        <v>137</v>
      </c>
      <c r="H3708" s="1" t="s">
        <v>916</v>
      </c>
      <c r="I3708" s="1">
        <v>1319824.68</v>
      </c>
      <c r="J3708" s="1">
        <v>90535.59</v>
      </c>
      <c r="K3708" s="1">
        <v>291450</v>
      </c>
      <c r="L3708" s="1">
        <v>8719698</v>
      </c>
      <c r="M3708" s="1">
        <v>0.39560899138450623</v>
      </c>
      <c r="N3708" s="1">
        <v>4.7525801658630371</v>
      </c>
      <c r="O3708" s="1">
        <v>3.7683669477701187E-2</v>
      </c>
      <c r="P3708" s="1">
        <v>2.9391205310821533</v>
      </c>
      <c r="Q3708" s="1">
        <v>0</v>
      </c>
      <c r="R3708" s="1">
        <v>3.1198969110846519E-2</v>
      </c>
      <c r="S3708" s="1">
        <v>37</v>
      </c>
      <c r="T3708" s="1">
        <v>1</v>
      </c>
      <c r="U3708" s="1">
        <v>10421508</v>
      </c>
      <c r="V3708" s="1">
        <v>0.46449163556098938</v>
      </c>
      <c r="W3708" s="1">
        <v>4.6649613380432129</v>
      </c>
      <c r="X3708" s="1">
        <v>4.6649613380432129</v>
      </c>
    </row>
    <row r="3709" spans="1:24" x14ac:dyDescent="0.35">
      <c r="A3709" s="1">
        <v>380412</v>
      </c>
      <c r="B3709" s="1" t="s">
        <v>2351</v>
      </c>
      <c r="C3709" s="1">
        <v>108077503</v>
      </c>
      <c r="D3709" s="1">
        <v>412</v>
      </c>
      <c r="E3709" s="1" t="s">
        <v>2548</v>
      </c>
      <c r="F3709" s="1" t="s">
        <v>138</v>
      </c>
      <c r="G3709" s="1" t="s">
        <v>137</v>
      </c>
      <c r="H3709" s="1" t="s">
        <v>916</v>
      </c>
      <c r="I3709" s="1">
        <v>1400867</v>
      </c>
      <c r="J3709" s="1">
        <v>93892</v>
      </c>
      <c r="K3709" s="1">
        <v>752671.8125</v>
      </c>
      <c r="L3709" s="1">
        <v>8860073</v>
      </c>
      <c r="M3709" s="1">
        <v>0.14037500321865082</v>
      </c>
      <c r="N3709" s="1">
        <v>1.6098607778549194</v>
      </c>
      <c r="O3709" s="1">
        <v>8.1042319536209106E-2</v>
      </c>
      <c r="P3709" s="1">
        <v>6.1403851509094238</v>
      </c>
      <c r="Q3709" s="1">
        <v>0.46122181415557861</v>
      </c>
      <c r="R3709" s="1">
        <v>3.3564099576324224E-3</v>
      </c>
      <c r="S3709" s="1">
        <v>38</v>
      </c>
      <c r="T3709" s="1">
        <v>1</v>
      </c>
      <c r="U3709" s="1">
        <v>11107504</v>
      </c>
      <c r="V3709" s="1">
        <v>0.68599551916122437</v>
      </c>
      <c r="W3709" s="1">
        <v>6.5825023651123047</v>
      </c>
      <c r="X3709" s="1">
        <v>6.5825023651123047</v>
      </c>
    </row>
    <row r="3710" spans="1:24" x14ac:dyDescent="0.35">
      <c r="A3710" s="1">
        <v>390412</v>
      </c>
      <c r="B3710" s="1" t="s">
        <v>2352</v>
      </c>
      <c r="C3710" s="1">
        <v>108077503</v>
      </c>
      <c r="D3710" s="1">
        <v>412</v>
      </c>
      <c r="E3710" s="1" t="s">
        <v>2548</v>
      </c>
      <c r="F3710" s="1" t="s">
        <v>138</v>
      </c>
      <c r="G3710" s="1" t="s">
        <v>137</v>
      </c>
      <c r="H3710" s="1" t="s">
        <v>916</v>
      </c>
      <c r="I3710" s="1">
        <v>1439512</v>
      </c>
      <c r="J3710" s="1">
        <v>95946</v>
      </c>
      <c r="K3710" s="1">
        <v>1394960.125</v>
      </c>
      <c r="L3710" s="1">
        <v>8918842</v>
      </c>
      <c r="M3710" s="1">
        <v>5.8768998831510544E-2</v>
      </c>
      <c r="N3710" s="1">
        <v>0.66330152750015259</v>
      </c>
      <c r="O3710" s="1">
        <v>3.8644999265670776E-2</v>
      </c>
      <c r="P3710" s="1">
        <v>2.7586486339569092</v>
      </c>
      <c r="Q3710" s="1">
        <v>0.64228832721710205</v>
      </c>
      <c r="R3710" s="1">
        <v>2.0540000405162573E-3</v>
      </c>
      <c r="S3710" s="1">
        <v>39</v>
      </c>
      <c r="T3710" s="1">
        <v>1</v>
      </c>
      <c r="U3710" s="1">
        <v>11849260</v>
      </c>
      <c r="V3710" s="1">
        <v>0.74175631999969482</v>
      </c>
      <c r="W3710" s="1">
        <v>6.6779718399047852</v>
      </c>
      <c r="X3710" s="1">
        <v>6.6779718399047852</v>
      </c>
    </row>
    <row r="3711" spans="1:24" x14ac:dyDescent="0.35">
      <c r="A3711" s="1">
        <v>400412</v>
      </c>
      <c r="B3711" s="1" t="s">
        <v>2353</v>
      </c>
      <c r="C3711" s="1">
        <v>108077503</v>
      </c>
      <c r="D3711" s="1">
        <v>412</v>
      </c>
      <c r="E3711" s="1" t="s">
        <v>2548</v>
      </c>
      <c r="F3711" s="1" t="s">
        <v>138</v>
      </c>
      <c r="G3711" s="1" t="s">
        <v>137</v>
      </c>
      <c r="H3711" s="1" t="s">
        <v>916</v>
      </c>
      <c r="S3711" s="1">
        <v>40</v>
      </c>
      <c r="T3711" s="1">
        <v>1</v>
      </c>
      <c r="U3711" s="1">
        <v>0</v>
      </c>
      <c r="V3711" s="1">
        <v>0</v>
      </c>
      <c r="W3711" s="1">
        <v>-100</v>
      </c>
      <c r="X3711" s="1">
        <v>-100</v>
      </c>
    </row>
    <row r="3712" spans="1:24" x14ac:dyDescent="0.35">
      <c r="A3712" s="1">
        <v>410412</v>
      </c>
      <c r="B3712" s="1" t="s">
        <v>2354</v>
      </c>
      <c r="C3712" s="1">
        <v>108077503</v>
      </c>
      <c r="D3712" s="1">
        <v>412</v>
      </c>
      <c r="E3712" s="1" t="s">
        <v>2548</v>
      </c>
      <c r="F3712" s="1" t="s">
        <v>138</v>
      </c>
      <c r="G3712" s="1" t="s">
        <v>137</v>
      </c>
      <c r="H3712" s="1" t="s">
        <v>916</v>
      </c>
      <c r="S3712" s="1">
        <v>41</v>
      </c>
      <c r="T3712" s="1">
        <v>1</v>
      </c>
      <c r="U3712" s="1">
        <v>0</v>
      </c>
      <c r="V3712" s="1">
        <v>0</v>
      </c>
    </row>
    <row r="3713" spans="1:24" x14ac:dyDescent="0.35">
      <c r="A3713" s="1">
        <v>420412</v>
      </c>
      <c r="B3713" s="1" t="s">
        <v>2355</v>
      </c>
      <c r="C3713" s="1">
        <v>108077503</v>
      </c>
      <c r="D3713" s="1">
        <v>412</v>
      </c>
      <c r="E3713" s="1" t="s">
        <v>2548</v>
      </c>
      <c r="F3713" s="1" t="s">
        <v>138</v>
      </c>
      <c r="G3713" s="1" t="s">
        <v>137</v>
      </c>
      <c r="H3713" s="1" t="s">
        <v>916</v>
      </c>
      <c r="S3713" s="1">
        <v>42</v>
      </c>
      <c r="T3713" s="1">
        <v>1</v>
      </c>
      <c r="U3713" s="1">
        <v>0</v>
      </c>
      <c r="V3713" s="1">
        <v>0</v>
      </c>
    </row>
    <row r="3714" spans="1:24" x14ac:dyDescent="0.35">
      <c r="A3714" s="1">
        <v>430412</v>
      </c>
      <c r="B3714" s="1" t="s">
        <v>2356</v>
      </c>
      <c r="C3714" s="1">
        <v>108077503</v>
      </c>
      <c r="D3714" s="1">
        <v>412</v>
      </c>
      <c r="E3714" s="1" t="s">
        <v>2548</v>
      </c>
      <c r="F3714" s="1" t="s">
        <v>138</v>
      </c>
      <c r="G3714" s="1" t="s">
        <v>137</v>
      </c>
      <c r="H3714" s="1" t="s">
        <v>916</v>
      </c>
      <c r="S3714" s="1">
        <v>43</v>
      </c>
      <c r="T3714" s="1">
        <v>1</v>
      </c>
      <c r="U3714" s="1">
        <v>0</v>
      </c>
      <c r="V3714" s="1">
        <v>0</v>
      </c>
    </row>
    <row r="3715" spans="1:24" x14ac:dyDescent="0.35">
      <c r="A3715" s="1">
        <v>440412</v>
      </c>
      <c r="B3715" s="1" t="s">
        <v>2357</v>
      </c>
      <c r="C3715" s="1">
        <v>108077503</v>
      </c>
      <c r="D3715" s="1">
        <v>412</v>
      </c>
      <c r="E3715" s="1" t="s">
        <v>2548</v>
      </c>
      <c r="F3715" s="1" t="s">
        <v>138</v>
      </c>
      <c r="G3715" s="1" t="s">
        <v>137</v>
      </c>
      <c r="H3715" s="1" t="s">
        <v>916</v>
      </c>
      <c r="S3715" s="1">
        <v>44</v>
      </c>
      <c r="T3715" s="1">
        <v>1</v>
      </c>
      <c r="U3715" s="1">
        <v>0</v>
      </c>
      <c r="V3715" s="1">
        <v>0</v>
      </c>
    </row>
    <row r="3716" spans="1:24" x14ac:dyDescent="0.35">
      <c r="A3716" s="1">
        <v>450412</v>
      </c>
      <c r="B3716" s="1" t="s">
        <v>2358</v>
      </c>
      <c r="C3716" s="1">
        <v>108077503</v>
      </c>
      <c r="D3716" s="1">
        <v>412</v>
      </c>
      <c r="E3716" s="1" t="s">
        <v>2548</v>
      </c>
      <c r="F3716" s="1" t="s">
        <v>138</v>
      </c>
      <c r="G3716" s="1" t="s">
        <v>137</v>
      </c>
      <c r="H3716" s="1" t="s">
        <v>916</v>
      </c>
      <c r="S3716" s="1">
        <v>45</v>
      </c>
      <c r="T3716" s="1">
        <v>1</v>
      </c>
      <c r="U3716" s="1">
        <v>0</v>
      </c>
      <c r="V3716" s="1">
        <v>0</v>
      </c>
    </row>
    <row r="3717" spans="1:24" x14ac:dyDescent="0.35">
      <c r="A3717" s="1">
        <v>460412</v>
      </c>
      <c r="B3717" s="1" t="s">
        <v>2359</v>
      </c>
      <c r="C3717" s="1">
        <v>108077503</v>
      </c>
      <c r="D3717" s="1">
        <v>412</v>
      </c>
      <c r="E3717" s="1" t="s">
        <v>2548</v>
      </c>
      <c r="F3717" s="1" t="s">
        <v>138</v>
      </c>
      <c r="G3717" s="1" t="s">
        <v>137</v>
      </c>
      <c r="H3717" s="1" t="s">
        <v>916</v>
      </c>
      <c r="S3717" s="1">
        <v>46</v>
      </c>
      <c r="T3717" s="1">
        <v>1</v>
      </c>
      <c r="U3717" s="1">
        <v>0</v>
      </c>
      <c r="V3717" s="1">
        <v>0</v>
      </c>
    </row>
    <row r="3718" spans="1:24" x14ac:dyDescent="0.35">
      <c r="A3718" s="1">
        <v>470412</v>
      </c>
      <c r="B3718" s="1" t="s">
        <v>2360</v>
      </c>
      <c r="C3718" s="1">
        <v>108077503</v>
      </c>
      <c r="D3718" s="1">
        <v>412</v>
      </c>
      <c r="E3718" s="1" t="s">
        <v>2548</v>
      </c>
      <c r="F3718" s="1" t="s">
        <v>138</v>
      </c>
      <c r="G3718" s="1" t="s">
        <v>137</v>
      </c>
      <c r="H3718" s="1" t="s">
        <v>916</v>
      </c>
      <c r="S3718" s="1">
        <v>47</v>
      </c>
      <c r="T3718" s="1">
        <v>1</v>
      </c>
      <c r="U3718" s="1">
        <v>0</v>
      </c>
      <c r="V3718" s="1">
        <v>0</v>
      </c>
    </row>
    <row r="3719" spans="1:24" x14ac:dyDescent="0.35">
      <c r="A3719" s="1">
        <v>480412</v>
      </c>
      <c r="B3719" s="1" t="s">
        <v>2361</v>
      </c>
      <c r="C3719" s="1">
        <v>108077503</v>
      </c>
      <c r="D3719" s="1">
        <v>412</v>
      </c>
      <c r="E3719" s="1" t="s">
        <v>2548</v>
      </c>
      <c r="F3719" s="1" t="s">
        <v>138</v>
      </c>
      <c r="G3719" s="1" t="s">
        <v>137</v>
      </c>
      <c r="H3719" s="1" t="s">
        <v>916</v>
      </c>
      <c r="S3719" s="1">
        <v>48</v>
      </c>
      <c r="T3719" s="1">
        <v>1</v>
      </c>
      <c r="U3719" s="1">
        <v>0</v>
      </c>
      <c r="V3719" s="1">
        <v>0</v>
      </c>
    </row>
    <row r="3720" spans="1:24" x14ac:dyDescent="0.35">
      <c r="A3720" s="1">
        <v>290440</v>
      </c>
      <c r="B3720" s="1" t="s">
        <v>2341</v>
      </c>
      <c r="C3720" s="1">
        <v>108078003</v>
      </c>
      <c r="D3720" s="1">
        <v>440</v>
      </c>
      <c r="E3720" s="1" t="s">
        <v>2549</v>
      </c>
      <c r="F3720" s="1" t="s">
        <v>138</v>
      </c>
      <c r="G3720" s="1" t="s">
        <v>137</v>
      </c>
      <c r="H3720" s="1" t="s">
        <v>916</v>
      </c>
      <c r="I3720" s="1">
        <v>1475040.94</v>
      </c>
      <c r="J3720" s="1">
        <v>125822.28</v>
      </c>
      <c r="K3720" s="1">
        <v>261525</v>
      </c>
      <c r="L3720" s="1">
        <v>9060832</v>
      </c>
      <c r="S3720" s="1">
        <v>29</v>
      </c>
      <c r="T3720" s="1">
        <v>1</v>
      </c>
      <c r="U3720" s="1">
        <v>10923220</v>
      </c>
      <c r="V3720" s="1">
        <v>0</v>
      </c>
    </row>
    <row r="3721" spans="1:24" x14ac:dyDescent="0.35">
      <c r="A3721" s="1">
        <v>300440</v>
      </c>
      <c r="B3721" s="1" t="s">
        <v>2343</v>
      </c>
      <c r="C3721" s="1">
        <v>108078003</v>
      </c>
      <c r="D3721" s="1">
        <v>440</v>
      </c>
      <c r="E3721" s="1" t="s">
        <v>2549</v>
      </c>
      <c r="F3721" s="1" t="s">
        <v>138</v>
      </c>
      <c r="G3721" s="1" t="s">
        <v>137</v>
      </c>
      <c r="H3721" s="1" t="s">
        <v>916</v>
      </c>
      <c r="I3721" s="1">
        <v>1477181.42</v>
      </c>
      <c r="J3721" s="1">
        <v>110969.51</v>
      </c>
      <c r="K3721" s="1">
        <v>355231</v>
      </c>
      <c r="L3721" s="1">
        <v>9184761</v>
      </c>
      <c r="M3721" s="1">
        <v>0.12392900139093399</v>
      </c>
      <c r="N3721" s="1">
        <v>1.3677442073822021</v>
      </c>
      <c r="O3721" s="1">
        <v>2.1404800936579704E-3</v>
      </c>
      <c r="P3721" s="1">
        <v>0.1451132595539093</v>
      </c>
      <c r="Q3721" s="1">
        <v>9.3705996870994568E-2</v>
      </c>
      <c r="R3721" s="1">
        <v>-1.4852769672870636E-2</v>
      </c>
      <c r="S3721" s="1">
        <v>30</v>
      </c>
      <c r="T3721" s="1">
        <v>1</v>
      </c>
      <c r="U3721" s="1">
        <v>11128143</v>
      </c>
      <c r="V3721" s="1">
        <v>0.20492270588874817</v>
      </c>
      <c r="W3721" s="1">
        <v>1.8760310411453247</v>
      </c>
      <c r="X3721" s="1">
        <v>1.8760310411453247</v>
      </c>
    </row>
    <row r="3722" spans="1:24" x14ac:dyDescent="0.35">
      <c r="A3722" s="1">
        <v>310440</v>
      </c>
      <c r="B3722" s="1" t="s">
        <v>2344</v>
      </c>
      <c r="C3722" s="1">
        <v>108078003</v>
      </c>
      <c r="D3722" s="1">
        <v>440</v>
      </c>
      <c r="E3722" s="1" t="s">
        <v>2549</v>
      </c>
      <c r="F3722" s="1" t="s">
        <v>138</v>
      </c>
      <c r="G3722" s="1" t="s">
        <v>137</v>
      </c>
      <c r="H3722" s="1" t="s">
        <v>916</v>
      </c>
      <c r="I3722" s="1">
        <v>1496221.51</v>
      </c>
      <c r="J3722" s="1">
        <v>89177.23</v>
      </c>
      <c r="K3722" s="1">
        <v>308378</v>
      </c>
      <c r="L3722" s="1">
        <v>9238850</v>
      </c>
      <c r="M3722" s="1">
        <v>5.4088998585939407E-2</v>
      </c>
      <c r="N3722" s="1">
        <v>0.58889937400817871</v>
      </c>
      <c r="O3722" s="1">
        <v>1.9040089100599289E-2</v>
      </c>
      <c r="P3722" s="1">
        <v>1.2889473438262939</v>
      </c>
      <c r="Q3722" s="1">
        <v>-4.6852998435497284E-2</v>
      </c>
      <c r="R3722" s="1">
        <v>-2.1792279556393623E-2</v>
      </c>
      <c r="S3722" s="1">
        <v>31</v>
      </c>
      <c r="T3722" s="1">
        <v>1</v>
      </c>
      <c r="U3722" s="1">
        <v>11132627</v>
      </c>
      <c r="V3722" s="1">
        <v>4.4838078320026398E-3</v>
      </c>
      <c r="W3722" s="1">
        <v>4.0294233709573746E-2</v>
      </c>
      <c r="X3722" s="1">
        <v>4.0294233709573746E-2</v>
      </c>
    </row>
    <row r="3723" spans="1:24" x14ac:dyDescent="0.35">
      <c r="A3723" s="1">
        <v>320440</v>
      </c>
      <c r="B3723" s="1" t="s">
        <v>2345</v>
      </c>
      <c r="C3723" s="1">
        <v>108078003</v>
      </c>
      <c r="D3723" s="1">
        <v>440</v>
      </c>
      <c r="E3723" s="1" t="s">
        <v>2549</v>
      </c>
      <c r="F3723" s="1" t="s">
        <v>138</v>
      </c>
      <c r="G3723" s="1" t="s">
        <v>137</v>
      </c>
      <c r="H3723" s="1" t="s">
        <v>916</v>
      </c>
      <c r="I3723" s="1">
        <v>1502640.72</v>
      </c>
      <c r="J3723" s="1">
        <v>75656.55</v>
      </c>
      <c r="K3723" s="1">
        <v>308378</v>
      </c>
      <c r="L3723" s="1">
        <v>9293600</v>
      </c>
      <c r="M3723" s="1">
        <v>5.4749999195337296E-2</v>
      </c>
      <c r="N3723" s="1">
        <v>0.59260624647140503</v>
      </c>
      <c r="O3723" s="1">
        <v>6.4192102290689945E-3</v>
      </c>
      <c r="P3723" s="1">
        <v>0.42902806401252747</v>
      </c>
      <c r="Q3723" s="1">
        <v>0</v>
      </c>
      <c r="R3723" s="1">
        <v>-1.3520680367946625E-2</v>
      </c>
      <c r="S3723" s="1">
        <v>32</v>
      </c>
      <c r="T3723" s="1">
        <v>1</v>
      </c>
      <c r="U3723" s="1">
        <v>11180275</v>
      </c>
      <c r="V3723" s="1">
        <v>4.7648530453443527E-2</v>
      </c>
      <c r="W3723" s="1">
        <v>0.42800319194793701</v>
      </c>
      <c r="X3723" s="1">
        <v>0.42800319194793701</v>
      </c>
    </row>
    <row r="3724" spans="1:24" x14ac:dyDescent="0.35">
      <c r="A3724" s="1">
        <v>330440</v>
      </c>
      <c r="B3724" s="1" t="s">
        <v>2346</v>
      </c>
      <c r="C3724" s="1">
        <v>108078003</v>
      </c>
      <c r="D3724" s="1">
        <v>440</v>
      </c>
      <c r="E3724" s="1" t="s">
        <v>2549</v>
      </c>
      <c r="F3724" s="1" t="s">
        <v>138</v>
      </c>
      <c r="G3724" s="1" t="s">
        <v>137</v>
      </c>
      <c r="H3724" s="1" t="s">
        <v>916</v>
      </c>
      <c r="I3724" s="1">
        <v>1517977.08</v>
      </c>
      <c r="J3724" s="1">
        <v>102502.73</v>
      </c>
      <c r="K3724" s="1">
        <v>308378</v>
      </c>
      <c r="L3724" s="1">
        <v>9423360</v>
      </c>
      <c r="M3724" s="1">
        <v>0.12975999712944031</v>
      </c>
      <c r="N3724" s="1">
        <v>1.39622962474823</v>
      </c>
      <c r="O3724" s="1">
        <v>1.5336359851062298E-2</v>
      </c>
      <c r="P3724" s="1">
        <v>1.0206272602081299</v>
      </c>
      <c r="Q3724" s="1">
        <v>0</v>
      </c>
      <c r="R3724" s="1">
        <v>2.6846179738640785E-2</v>
      </c>
      <c r="S3724" s="1">
        <v>33</v>
      </c>
      <c r="T3724" s="1">
        <v>1</v>
      </c>
      <c r="U3724" s="1">
        <v>11352218</v>
      </c>
      <c r="V3724" s="1">
        <v>0.17194253206253052</v>
      </c>
      <c r="W3724" s="1">
        <v>1.5379139184951782</v>
      </c>
      <c r="X3724" s="1">
        <v>1.5379139184951782</v>
      </c>
    </row>
    <row r="3725" spans="1:24" x14ac:dyDescent="0.35">
      <c r="A3725" s="1">
        <v>340440</v>
      </c>
      <c r="B3725" s="1" t="s">
        <v>2347</v>
      </c>
      <c r="C3725" s="1">
        <v>108078003</v>
      </c>
      <c r="D3725" s="1">
        <v>440</v>
      </c>
      <c r="E3725" s="1" t="s">
        <v>2549</v>
      </c>
      <c r="F3725" s="1" t="s">
        <v>138</v>
      </c>
      <c r="G3725" s="1" t="s">
        <v>137</v>
      </c>
      <c r="H3725" s="1" t="s">
        <v>916</v>
      </c>
      <c r="I3725" s="1">
        <v>1517957.66</v>
      </c>
      <c r="J3725" s="1">
        <v>98102.47</v>
      </c>
      <c r="K3725" s="1">
        <v>308378</v>
      </c>
      <c r="L3725" s="1">
        <v>9423356</v>
      </c>
      <c r="M3725" s="1">
        <v>-3.9999999899009708E-6</v>
      </c>
      <c r="N3725" s="1">
        <v>-4.2447703890502453E-5</v>
      </c>
      <c r="O3725" s="1">
        <v>-1.9420000171521679E-5</v>
      </c>
      <c r="P3725" s="1">
        <v>-1.279334188438952E-3</v>
      </c>
      <c r="Q3725" s="1">
        <v>0</v>
      </c>
      <c r="R3725" s="1">
        <v>-4.4002598151564598E-3</v>
      </c>
      <c r="S3725" s="1">
        <v>34</v>
      </c>
      <c r="T3725" s="1">
        <v>1</v>
      </c>
      <c r="U3725" s="1">
        <v>11347794</v>
      </c>
      <c r="V3725" s="1">
        <v>-4.4236797839403152E-3</v>
      </c>
      <c r="W3725" s="1">
        <v>-3.8970358669757843E-2</v>
      </c>
      <c r="X3725" s="1">
        <v>-3.8970358669757843E-2</v>
      </c>
    </row>
    <row r="3726" spans="1:24" x14ac:dyDescent="0.35">
      <c r="A3726" s="1">
        <v>350440</v>
      </c>
      <c r="B3726" s="1" t="s">
        <v>2348</v>
      </c>
      <c r="C3726" s="1">
        <v>108078003</v>
      </c>
      <c r="D3726" s="1">
        <v>440</v>
      </c>
      <c r="E3726" s="1" t="s">
        <v>2549</v>
      </c>
      <c r="F3726" s="1" t="s">
        <v>138</v>
      </c>
      <c r="G3726" s="1" t="s">
        <v>137</v>
      </c>
      <c r="H3726" s="1" t="s">
        <v>916</v>
      </c>
      <c r="I3726" s="1">
        <v>1550765</v>
      </c>
      <c r="J3726" s="1">
        <v>81291</v>
      </c>
      <c r="K3726" s="1">
        <v>308378</v>
      </c>
      <c r="L3726" s="1">
        <v>9576218</v>
      </c>
      <c r="M3726" s="1">
        <v>0.15286199748516083</v>
      </c>
      <c r="N3726" s="1">
        <v>1.6221609115600586</v>
      </c>
      <c r="O3726" s="1">
        <v>3.2807338982820511E-2</v>
      </c>
      <c r="P3726" s="1">
        <v>2.1612815856933594</v>
      </c>
      <c r="Q3726" s="1">
        <v>0</v>
      </c>
      <c r="R3726" s="1">
        <v>-1.6811469569802284E-2</v>
      </c>
      <c r="S3726" s="1">
        <v>35</v>
      </c>
      <c r="T3726" s="1">
        <v>1</v>
      </c>
      <c r="U3726" s="1">
        <v>11516652</v>
      </c>
      <c r="V3726" s="1">
        <v>0.1688578724861145</v>
      </c>
      <c r="W3726" s="1">
        <v>1.4880249500274658</v>
      </c>
      <c r="X3726" s="1">
        <v>1.4880249500274658</v>
      </c>
    </row>
    <row r="3727" spans="1:24" x14ac:dyDescent="0.35">
      <c r="A3727" s="1">
        <v>360440</v>
      </c>
      <c r="B3727" s="1" t="s">
        <v>2349</v>
      </c>
      <c r="C3727" s="1">
        <v>108078003</v>
      </c>
      <c r="D3727" s="1">
        <v>440</v>
      </c>
      <c r="E3727" s="1" t="s">
        <v>2549</v>
      </c>
      <c r="F3727" s="1" t="s">
        <v>138</v>
      </c>
      <c r="G3727" s="1" t="s">
        <v>137</v>
      </c>
      <c r="H3727" s="1" t="s">
        <v>916</v>
      </c>
      <c r="I3727" s="1">
        <v>1598133.66</v>
      </c>
      <c r="J3727" s="1">
        <v>90116.38</v>
      </c>
      <c r="K3727" s="1">
        <v>308378</v>
      </c>
      <c r="L3727" s="1">
        <v>9958875</v>
      </c>
      <c r="M3727" s="1">
        <v>0.38265699148178101</v>
      </c>
      <c r="N3727" s="1">
        <v>3.9959094524383545</v>
      </c>
      <c r="O3727" s="1">
        <v>4.7368660569190979E-2</v>
      </c>
      <c r="P3727" s="1">
        <v>3.054534912109375</v>
      </c>
      <c r="Q3727" s="1">
        <v>0</v>
      </c>
      <c r="R3727" s="1">
        <v>8.8253803551197052E-3</v>
      </c>
      <c r="S3727" s="1">
        <v>36</v>
      </c>
      <c r="T3727" s="1">
        <v>1</v>
      </c>
      <c r="U3727" s="1">
        <v>11955503</v>
      </c>
      <c r="V3727" s="1">
        <v>0.43885102868080139</v>
      </c>
      <c r="W3727" s="1">
        <v>3.8105778694152832</v>
      </c>
      <c r="X3727" s="1">
        <v>3.8105778694152832</v>
      </c>
    </row>
    <row r="3728" spans="1:24" x14ac:dyDescent="0.35">
      <c r="A3728" s="1">
        <v>370440</v>
      </c>
      <c r="B3728" s="1" t="s">
        <v>2350</v>
      </c>
      <c r="C3728" s="1">
        <v>108078003</v>
      </c>
      <c r="D3728" s="1">
        <v>440</v>
      </c>
      <c r="E3728" s="1" t="s">
        <v>2549</v>
      </c>
      <c r="F3728" s="1" t="s">
        <v>138</v>
      </c>
      <c r="G3728" s="1" t="s">
        <v>137</v>
      </c>
      <c r="H3728" s="1" t="s">
        <v>916</v>
      </c>
      <c r="I3728" s="1">
        <v>1619908.56</v>
      </c>
      <c r="J3728" s="1">
        <v>100472.98</v>
      </c>
      <c r="K3728" s="1">
        <v>308378</v>
      </c>
      <c r="L3728" s="1">
        <v>10266481</v>
      </c>
      <c r="M3728" s="1">
        <v>0.30760601162910461</v>
      </c>
      <c r="N3728" s="1">
        <v>3.0887625217437744</v>
      </c>
      <c r="O3728" s="1">
        <v>2.1774899214506149E-2</v>
      </c>
      <c r="P3728" s="1">
        <v>1.3625205755233765</v>
      </c>
      <c r="Q3728" s="1">
        <v>0</v>
      </c>
      <c r="R3728" s="1">
        <v>1.0356600396335125E-2</v>
      </c>
      <c r="S3728" s="1">
        <v>37</v>
      </c>
      <c r="T3728" s="1">
        <v>1</v>
      </c>
      <c r="U3728" s="1">
        <v>12295240</v>
      </c>
      <c r="V3728" s="1">
        <v>0.33973750472068787</v>
      </c>
      <c r="W3728" s="1">
        <v>2.8416788578033447</v>
      </c>
      <c r="X3728" s="1">
        <v>2.8416788578033447</v>
      </c>
    </row>
    <row r="3729" spans="1:24" x14ac:dyDescent="0.35">
      <c r="A3729" s="1">
        <v>380440</v>
      </c>
      <c r="B3729" s="1" t="s">
        <v>2351</v>
      </c>
      <c r="C3729" s="1">
        <v>108078003</v>
      </c>
      <c r="D3729" s="1">
        <v>440</v>
      </c>
      <c r="E3729" s="1" t="s">
        <v>2549</v>
      </c>
      <c r="F3729" s="1" t="s">
        <v>138</v>
      </c>
      <c r="G3729" s="1" t="s">
        <v>137</v>
      </c>
      <c r="H3729" s="1" t="s">
        <v>916</v>
      </c>
      <c r="I3729" s="1">
        <v>1667810</v>
      </c>
      <c r="J3729" s="1">
        <v>112603</v>
      </c>
      <c r="K3729" s="1">
        <v>402103.59375</v>
      </c>
      <c r="L3729" s="1">
        <v>10405728</v>
      </c>
      <c r="M3729" s="1">
        <v>0.13924700021743774</v>
      </c>
      <c r="N3729" s="1">
        <v>1.3563264608383179</v>
      </c>
      <c r="O3729" s="1">
        <v>4.7901440411806107E-2</v>
      </c>
      <c r="P3729" s="1">
        <v>2.9570460319519043</v>
      </c>
      <c r="Q3729" s="1">
        <v>9.3725591897964478E-2</v>
      </c>
      <c r="R3729" s="1">
        <v>1.2130020186305046E-2</v>
      </c>
      <c r="S3729" s="1">
        <v>38</v>
      </c>
      <c r="T3729" s="1">
        <v>1</v>
      </c>
      <c r="U3729" s="1">
        <v>12588244</v>
      </c>
      <c r="V3729" s="1">
        <v>0.29300403594970703</v>
      </c>
      <c r="W3729" s="1">
        <v>2.3830685615539551</v>
      </c>
      <c r="X3729" s="1">
        <v>2.3830685615539551</v>
      </c>
    </row>
    <row r="3730" spans="1:24" x14ac:dyDescent="0.35">
      <c r="A3730" s="1">
        <v>390440</v>
      </c>
      <c r="B3730" s="1" t="s">
        <v>2352</v>
      </c>
      <c r="C3730" s="1">
        <v>108078003</v>
      </c>
      <c r="D3730" s="1">
        <v>440</v>
      </c>
      <c r="E3730" s="1" t="s">
        <v>2549</v>
      </c>
      <c r="F3730" s="1" t="s">
        <v>138</v>
      </c>
      <c r="G3730" s="1" t="s">
        <v>137</v>
      </c>
      <c r="H3730" s="1" t="s">
        <v>916</v>
      </c>
      <c r="I3730" s="1">
        <v>1677623</v>
      </c>
      <c r="J3730" s="1">
        <v>131274</v>
      </c>
      <c r="K3730" s="1">
        <v>1008493.1875</v>
      </c>
      <c r="L3730" s="1">
        <v>10455257</v>
      </c>
      <c r="M3730" s="1">
        <v>4.9529001116752625E-2</v>
      </c>
      <c r="N3730" s="1">
        <v>0.47597822546958923</v>
      </c>
      <c r="O3730" s="1">
        <v>9.8130004480481148E-3</v>
      </c>
      <c r="P3730" s="1">
        <v>0.58837640285491943</v>
      </c>
      <c r="Q3730" s="1">
        <v>0.60638958215713501</v>
      </c>
      <c r="R3730" s="1">
        <v>1.8671000376343727E-2</v>
      </c>
      <c r="S3730" s="1">
        <v>39</v>
      </c>
      <c r="T3730" s="1">
        <v>1</v>
      </c>
      <c r="U3730" s="1">
        <v>13272647</v>
      </c>
      <c r="V3730" s="1">
        <v>0.68440258502960205</v>
      </c>
      <c r="W3730" s="1">
        <v>5.4368424415588379</v>
      </c>
      <c r="X3730" s="1">
        <v>5.4368424415588379</v>
      </c>
    </row>
    <row r="3731" spans="1:24" x14ac:dyDescent="0.35">
      <c r="A3731" s="1">
        <v>400440</v>
      </c>
      <c r="B3731" s="1" t="s">
        <v>2353</v>
      </c>
      <c r="C3731" s="1">
        <v>108078003</v>
      </c>
      <c r="D3731" s="1">
        <v>440</v>
      </c>
      <c r="E3731" s="1" t="s">
        <v>2549</v>
      </c>
      <c r="F3731" s="1" t="s">
        <v>138</v>
      </c>
      <c r="G3731" s="1" t="s">
        <v>137</v>
      </c>
      <c r="H3731" s="1" t="s">
        <v>916</v>
      </c>
      <c r="S3731" s="1">
        <v>40</v>
      </c>
      <c r="T3731" s="1">
        <v>1</v>
      </c>
      <c r="U3731" s="1">
        <v>0</v>
      </c>
      <c r="V3731" s="1">
        <v>0</v>
      </c>
      <c r="W3731" s="1">
        <v>-100</v>
      </c>
      <c r="X3731" s="1">
        <v>-100</v>
      </c>
    </row>
    <row r="3732" spans="1:24" x14ac:dyDescent="0.35">
      <c r="A3732" s="1">
        <v>410440</v>
      </c>
      <c r="B3732" s="1" t="s">
        <v>2354</v>
      </c>
      <c r="C3732" s="1">
        <v>108078003</v>
      </c>
      <c r="D3732" s="1">
        <v>440</v>
      </c>
      <c r="E3732" s="1" t="s">
        <v>2549</v>
      </c>
      <c r="F3732" s="1" t="s">
        <v>138</v>
      </c>
      <c r="G3732" s="1" t="s">
        <v>137</v>
      </c>
      <c r="H3732" s="1" t="s">
        <v>916</v>
      </c>
      <c r="S3732" s="1">
        <v>41</v>
      </c>
      <c r="T3732" s="1">
        <v>1</v>
      </c>
      <c r="U3732" s="1">
        <v>0</v>
      </c>
      <c r="V3732" s="1">
        <v>0</v>
      </c>
    </row>
    <row r="3733" spans="1:24" x14ac:dyDescent="0.35">
      <c r="A3733" s="1">
        <v>420440</v>
      </c>
      <c r="B3733" s="1" t="s">
        <v>2355</v>
      </c>
      <c r="C3733" s="1">
        <v>108078003</v>
      </c>
      <c r="D3733" s="1">
        <v>440</v>
      </c>
      <c r="E3733" s="1" t="s">
        <v>2549</v>
      </c>
      <c r="F3733" s="1" t="s">
        <v>138</v>
      </c>
      <c r="G3733" s="1" t="s">
        <v>137</v>
      </c>
      <c r="H3733" s="1" t="s">
        <v>916</v>
      </c>
      <c r="S3733" s="1">
        <v>42</v>
      </c>
      <c r="T3733" s="1">
        <v>1</v>
      </c>
      <c r="U3733" s="1">
        <v>0</v>
      </c>
      <c r="V3733" s="1">
        <v>0</v>
      </c>
    </row>
    <row r="3734" spans="1:24" x14ac:dyDescent="0.35">
      <c r="A3734" s="1">
        <v>430440</v>
      </c>
      <c r="B3734" s="1" t="s">
        <v>2356</v>
      </c>
      <c r="C3734" s="1">
        <v>108078003</v>
      </c>
      <c r="D3734" s="1">
        <v>440</v>
      </c>
      <c r="E3734" s="1" t="s">
        <v>2549</v>
      </c>
      <c r="F3734" s="1" t="s">
        <v>138</v>
      </c>
      <c r="G3734" s="1" t="s">
        <v>137</v>
      </c>
      <c r="H3734" s="1" t="s">
        <v>916</v>
      </c>
      <c r="S3734" s="1">
        <v>43</v>
      </c>
      <c r="T3734" s="1">
        <v>1</v>
      </c>
      <c r="U3734" s="1">
        <v>0</v>
      </c>
      <c r="V3734" s="1">
        <v>0</v>
      </c>
    </row>
    <row r="3735" spans="1:24" x14ac:dyDescent="0.35">
      <c r="A3735" s="1">
        <v>440440</v>
      </c>
      <c r="B3735" s="1" t="s">
        <v>2357</v>
      </c>
      <c r="C3735" s="1">
        <v>108078003</v>
      </c>
      <c r="D3735" s="1">
        <v>440</v>
      </c>
      <c r="E3735" s="1" t="s">
        <v>2549</v>
      </c>
      <c r="F3735" s="1" t="s">
        <v>138</v>
      </c>
      <c r="G3735" s="1" t="s">
        <v>137</v>
      </c>
      <c r="H3735" s="1" t="s">
        <v>916</v>
      </c>
      <c r="S3735" s="1">
        <v>44</v>
      </c>
      <c r="T3735" s="1">
        <v>1</v>
      </c>
      <c r="U3735" s="1">
        <v>0</v>
      </c>
      <c r="V3735" s="1">
        <v>0</v>
      </c>
    </row>
    <row r="3736" spans="1:24" x14ac:dyDescent="0.35">
      <c r="A3736" s="1">
        <v>450440</v>
      </c>
      <c r="B3736" s="1" t="s">
        <v>2358</v>
      </c>
      <c r="C3736" s="1">
        <v>108078003</v>
      </c>
      <c r="D3736" s="1">
        <v>440</v>
      </c>
      <c r="E3736" s="1" t="s">
        <v>2549</v>
      </c>
      <c r="F3736" s="1" t="s">
        <v>138</v>
      </c>
      <c r="G3736" s="1" t="s">
        <v>137</v>
      </c>
      <c r="H3736" s="1" t="s">
        <v>916</v>
      </c>
      <c r="S3736" s="1">
        <v>45</v>
      </c>
      <c r="T3736" s="1">
        <v>1</v>
      </c>
      <c r="U3736" s="1">
        <v>0</v>
      </c>
      <c r="V3736" s="1">
        <v>0</v>
      </c>
    </row>
    <row r="3737" spans="1:24" x14ac:dyDescent="0.35">
      <c r="A3737" s="1">
        <v>460440</v>
      </c>
      <c r="B3737" s="1" t="s">
        <v>2359</v>
      </c>
      <c r="C3737" s="1">
        <v>108078003</v>
      </c>
      <c r="D3737" s="1">
        <v>440</v>
      </c>
      <c r="E3737" s="1" t="s">
        <v>2549</v>
      </c>
      <c r="F3737" s="1" t="s">
        <v>138</v>
      </c>
      <c r="G3737" s="1" t="s">
        <v>137</v>
      </c>
      <c r="H3737" s="1" t="s">
        <v>916</v>
      </c>
      <c r="S3737" s="1">
        <v>46</v>
      </c>
      <c r="T3737" s="1">
        <v>1</v>
      </c>
      <c r="U3737" s="1">
        <v>0</v>
      </c>
      <c r="V3737" s="1">
        <v>0</v>
      </c>
    </row>
    <row r="3738" spans="1:24" x14ac:dyDescent="0.35">
      <c r="A3738" s="1">
        <v>470440</v>
      </c>
      <c r="B3738" s="1" t="s">
        <v>2360</v>
      </c>
      <c r="C3738" s="1">
        <v>108078003</v>
      </c>
      <c r="D3738" s="1">
        <v>440</v>
      </c>
      <c r="E3738" s="1" t="s">
        <v>2549</v>
      </c>
      <c r="F3738" s="1" t="s">
        <v>138</v>
      </c>
      <c r="G3738" s="1" t="s">
        <v>137</v>
      </c>
      <c r="H3738" s="1" t="s">
        <v>916</v>
      </c>
      <c r="S3738" s="1">
        <v>47</v>
      </c>
      <c r="T3738" s="1">
        <v>1</v>
      </c>
      <c r="U3738" s="1">
        <v>0</v>
      </c>
      <c r="V3738" s="1">
        <v>0</v>
      </c>
    </row>
    <row r="3739" spans="1:24" x14ac:dyDescent="0.35">
      <c r="A3739" s="1">
        <v>480440</v>
      </c>
      <c r="B3739" s="1" t="s">
        <v>2361</v>
      </c>
      <c r="C3739" s="1">
        <v>108078003</v>
      </c>
      <c r="D3739" s="1">
        <v>440</v>
      </c>
      <c r="E3739" s="1" t="s">
        <v>2549</v>
      </c>
      <c r="F3739" s="1" t="s">
        <v>138</v>
      </c>
      <c r="G3739" s="1" t="s">
        <v>137</v>
      </c>
      <c r="H3739" s="1" t="s">
        <v>916</v>
      </c>
      <c r="S3739" s="1">
        <v>48</v>
      </c>
      <c r="T3739" s="1">
        <v>1</v>
      </c>
      <c r="U3739" s="1">
        <v>0</v>
      </c>
      <c r="V3739" s="1">
        <v>0</v>
      </c>
    </row>
    <row r="3740" spans="1:24" x14ac:dyDescent="0.35">
      <c r="A3740" s="1">
        <v>290486</v>
      </c>
      <c r="B3740" s="1" t="s">
        <v>2341</v>
      </c>
      <c r="C3740" s="1">
        <v>108079004</v>
      </c>
      <c r="D3740" s="1">
        <v>486</v>
      </c>
      <c r="E3740" s="1" t="s">
        <v>2550</v>
      </c>
      <c r="F3740" s="1" t="s">
        <v>138</v>
      </c>
      <c r="G3740" s="1" t="s">
        <v>137</v>
      </c>
      <c r="H3740" s="1" t="s">
        <v>916</v>
      </c>
      <c r="I3740" s="1">
        <v>342366.53</v>
      </c>
      <c r="J3740" s="1">
        <v>22164.53</v>
      </c>
      <c r="K3740" s="1">
        <v>87281</v>
      </c>
      <c r="L3740" s="1">
        <v>3248439</v>
      </c>
      <c r="S3740" s="1">
        <v>29</v>
      </c>
      <c r="T3740" s="1">
        <v>1</v>
      </c>
      <c r="U3740" s="1">
        <v>3700251</v>
      </c>
      <c r="V3740" s="1">
        <v>0</v>
      </c>
    </row>
    <row r="3741" spans="1:24" x14ac:dyDescent="0.35">
      <c r="A3741" s="1">
        <v>300486</v>
      </c>
      <c r="B3741" s="1" t="s">
        <v>2343</v>
      </c>
      <c r="C3741" s="1">
        <v>108079004</v>
      </c>
      <c r="D3741" s="1">
        <v>486</v>
      </c>
      <c r="E3741" s="1" t="s">
        <v>2550</v>
      </c>
      <c r="F3741" s="1" t="s">
        <v>138</v>
      </c>
      <c r="G3741" s="1" t="s">
        <v>137</v>
      </c>
      <c r="H3741" s="1" t="s">
        <v>916</v>
      </c>
      <c r="I3741" s="1">
        <v>352016.11</v>
      </c>
      <c r="J3741" s="1">
        <v>15635.33</v>
      </c>
      <c r="K3741" s="1">
        <v>118301</v>
      </c>
      <c r="L3741" s="1">
        <v>3312995.5</v>
      </c>
      <c r="M3741" s="1">
        <v>6.4556501805782318E-2</v>
      </c>
      <c r="N3741" s="1">
        <v>1.9873083829879761</v>
      </c>
      <c r="O3741" s="1">
        <v>9.6495803445577621E-3</v>
      </c>
      <c r="P3741" s="1">
        <v>2.8184940814971924</v>
      </c>
      <c r="Q3741" s="1">
        <v>3.1020000576972961E-2</v>
      </c>
      <c r="R3741" s="1">
        <v>-6.5291998907923698E-3</v>
      </c>
      <c r="S3741" s="1">
        <v>30</v>
      </c>
      <c r="T3741" s="1">
        <v>1</v>
      </c>
      <c r="U3741" s="1">
        <v>3798948</v>
      </c>
      <c r="V3741" s="1">
        <v>9.8696887493133545E-2</v>
      </c>
      <c r="W3741" s="1">
        <v>2.6673054695129395</v>
      </c>
      <c r="X3741" s="1">
        <v>2.6673054695129395</v>
      </c>
    </row>
    <row r="3742" spans="1:24" x14ac:dyDescent="0.35">
      <c r="A3742" s="1">
        <v>310486</v>
      </c>
      <c r="B3742" s="1" t="s">
        <v>2344</v>
      </c>
      <c r="C3742" s="1">
        <v>108079004</v>
      </c>
      <c r="D3742" s="1">
        <v>486</v>
      </c>
      <c r="E3742" s="1" t="s">
        <v>2550</v>
      </c>
      <c r="F3742" s="1" t="s">
        <v>138</v>
      </c>
      <c r="G3742" s="1" t="s">
        <v>137</v>
      </c>
      <c r="H3742" s="1" t="s">
        <v>916</v>
      </c>
      <c r="I3742" s="1">
        <v>356505.25</v>
      </c>
      <c r="J3742" s="1">
        <v>16556.509999999998</v>
      </c>
      <c r="K3742" s="1">
        <v>102791</v>
      </c>
      <c r="L3742" s="1">
        <v>3341363.5</v>
      </c>
      <c r="M3742" s="1">
        <v>2.8367999941110611E-2</v>
      </c>
      <c r="N3742" s="1">
        <v>0.85626435279846191</v>
      </c>
      <c r="O3742" s="1">
        <v>4.4891401194036007E-3</v>
      </c>
      <c r="P3742" s="1">
        <v>1.2752654552459717</v>
      </c>
      <c r="Q3742" s="1">
        <v>-1.5510000288486481E-2</v>
      </c>
      <c r="R3742" s="1">
        <v>9.2118000611662865E-4</v>
      </c>
      <c r="S3742" s="1">
        <v>31</v>
      </c>
      <c r="T3742" s="1">
        <v>1</v>
      </c>
      <c r="U3742" s="1">
        <v>3817216.25</v>
      </c>
      <c r="V3742" s="1">
        <v>1.8268320709466934E-2</v>
      </c>
      <c r="W3742" s="1">
        <v>0.48087653517723083</v>
      </c>
      <c r="X3742" s="1">
        <v>0.48087653517723083</v>
      </c>
    </row>
    <row r="3743" spans="1:24" x14ac:dyDescent="0.35">
      <c r="A3743" s="1">
        <v>320486</v>
      </c>
      <c r="B3743" s="1" t="s">
        <v>2345</v>
      </c>
      <c r="C3743" s="1">
        <v>108079004</v>
      </c>
      <c r="D3743" s="1">
        <v>486</v>
      </c>
      <c r="E3743" s="1" t="s">
        <v>2550</v>
      </c>
      <c r="F3743" s="1" t="s">
        <v>138</v>
      </c>
      <c r="G3743" s="1" t="s">
        <v>137</v>
      </c>
      <c r="H3743" s="1" t="s">
        <v>916</v>
      </c>
      <c r="I3743" s="1">
        <v>364609.19</v>
      </c>
      <c r="J3743" s="1">
        <v>27493.63</v>
      </c>
      <c r="K3743" s="1">
        <v>102791</v>
      </c>
      <c r="L3743" s="1">
        <v>3367437.5</v>
      </c>
      <c r="M3743" s="1">
        <v>2.607399970293045E-2</v>
      </c>
      <c r="N3743" s="1">
        <v>0.78034013509750366</v>
      </c>
      <c r="O3743" s="1">
        <v>8.1039397045969963E-3</v>
      </c>
      <c r="P3743" s="1">
        <v>2.2731614112854004</v>
      </c>
      <c r="Q3743" s="1">
        <v>0</v>
      </c>
      <c r="R3743" s="1">
        <v>1.0937119834125042E-2</v>
      </c>
      <c r="S3743" s="1">
        <v>32</v>
      </c>
      <c r="T3743" s="1">
        <v>1</v>
      </c>
      <c r="U3743" s="1">
        <v>3862331.25</v>
      </c>
      <c r="V3743" s="1">
        <v>4.5115061104297638E-2</v>
      </c>
      <c r="W3743" s="1">
        <v>1.1818822622299194</v>
      </c>
      <c r="X3743" s="1">
        <v>1.1818822622299194</v>
      </c>
    </row>
    <row r="3744" spans="1:24" x14ac:dyDescent="0.35">
      <c r="A3744" s="1">
        <v>330486</v>
      </c>
      <c r="B3744" s="1" t="s">
        <v>2346</v>
      </c>
      <c r="C3744" s="1">
        <v>108079004</v>
      </c>
      <c r="D3744" s="1">
        <v>486</v>
      </c>
      <c r="E3744" s="1" t="s">
        <v>2550</v>
      </c>
      <c r="F3744" s="1" t="s">
        <v>138</v>
      </c>
      <c r="G3744" s="1" t="s">
        <v>137</v>
      </c>
      <c r="H3744" s="1" t="s">
        <v>916</v>
      </c>
      <c r="I3744" s="1">
        <v>378239.14</v>
      </c>
      <c r="J3744" s="1">
        <v>26382.93</v>
      </c>
      <c r="K3744" s="1">
        <v>102791</v>
      </c>
      <c r="L3744" s="1">
        <v>3390571.25</v>
      </c>
      <c r="M3744" s="1">
        <v>2.3133749142289162E-2</v>
      </c>
      <c r="N3744" s="1">
        <v>0.68698382377624512</v>
      </c>
      <c r="O3744" s="1">
        <v>1.3629949651658535E-2</v>
      </c>
      <c r="P3744" s="1">
        <v>3.7382354736328125</v>
      </c>
      <c r="Q3744" s="1">
        <v>0</v>
      </c>
      <c r="R3744" s="1">
        <v>-1.1106999590992928E-3</v>
      </c>
      <c r="S3744" s="1">
        <v>33</v>
      </c>
      <c r="T3744" s="1">
        <v>1</v>
      </c>
      <c r="U3744" s="1">
        <v>3897984.25</v>
      </c>
      <c r="V3744" s="1">
        <v>3.5652998834848404E-2</v>
      </c>
      <c r="W3744" s="1">
        <v>0.92309534549713135</v>
      </c>
      <c r="X3744" s="1">
        <v>0.92309534549713135</v>
      </c>
    </row>
    <row r="3745" spans="1:24" x14ac:dyDescent="0.35">
      <c r="A3745" s="1">
        <v>340486</v>
      </c>
      <c r="B3745" s="1" t="s">
        <v>2347</v>
      </c>
      <c r="C3745" s="1">
        <v>108079004</v>
      </c>
      <c r="D3745" s="1">
        <v>486</v>
      </c>
      <c r="E3745" s="1" t="s">
        <v>2550</v>
      </c>
      <c r="F3745" s="1" t="s">
        <v>138</v>
      </c>
      <c r="G3745" s="1" t="s">
        <v>137</v>
      </c>
      <c r="H3745" s="1" t="s">
        <v>916</v>
      </c>
      <c r="I3745" s="1">
        <v>378221.25</v>
      </c>
      <c r="J3745" s="1">
        <v>31942.32</v>
      </c>
      <c r="K3745" s="1">
        <v>102791</v>
      </c>
      <c r="L3745" s="1">
        <v>3390569.25</v>
      </c>
      <c r="M3745" s="1">
        <v>-1.9999999949504854E-6</v>
      </c>
      <c r="N3745" s="1">
        <v>-5.8987108786823228E-5</v>
      </c>
      <c r="O3745" s="1">
        <v>-1.7890000890474766E-5</v>
      </c>
      <c r="P3745" s="1">
        <v>-4.7298120334744453E-3</v>
      </c>
      <c r="Q3745" s="1">
        <v>0</v>
      </c>
      <c r="R3745" s="1">
        <v>5.5593899451196194E-3</v>
      </c>
      <c r="S3745" s="1">
        <v>34</v>
      </c>
      <c r="T3745" s="1">
        <v>1</v>
      </c>
      <c r="U3745" s="1">
        <v>3903523.75</v>
      </c>
      <c r="V3745" s="1">
        <v>5.5395001545548439E-3</v>
      </c>
      <c r="W3745" s="1">
        <v>0.14211191236972809</v>
      </c>
      <c r="X3745" s="1">
        <v>0.14211191236972809</v>
      </c>
    </row>
    <row r="3746" spans="1:24" x14ac:dyDescent="0.35">
      <c r="A3746" s="1">
        <v>350486</v>
      </c>
      <c r="B3746" s="1" t="s">
        <v>2348</v>
      </c>
      <c r="C3746" s="1">
        <v>108079004</v>
      </c>
      <c r="D3746" s="1">
        <v>486</v>
      </c>
      <c r="E3746" s="1" t="s">
        <v>2550</v>
      </c>
      <c r="F3746" s="1" t="s">
        <v>138</v>
      </c>
      <c r="G3746" s="1" t="s">
        <v>137</v>
      </c>
      <c r="H3746" s="1" t="s">
        <v>916</v>
      </c>
      <c r="I3746" s="1">
        <v>386101.89</v>
      </c>
      <c r="J3746" s="1">
        <v>36781</v>
      </c>
      <c r="K3746" s="1">
        <v>102791</v>
      </c>
      <c r="L3746" s="1">
        <v>3533081.25</v>
      </c>
      <c r="M3746" s="1">
        <v>0.1425119936466217</v>
      </c>
      <c r="N3746" s="1">
        <v>4.2031879425048828</v>
      </c>
      <c r="O3746" s="1">
        <v>7.8806402161717415E-3</v>
      </c>
      <c r="P3746" s="1">
        <v>2.0836057662963867</v>
      </c>
      <c r="Q3746" s="1">
        <v>0</v>
      </c>
      <c r="R3746" s="1">
        <v>4.8386799171566963E-3</v>
      </c>
      <c r="S3746" s="1">
        <v>35</v>
      </c>
      <c r="T3746" s="1">
        <v>1</v>
      </c>
      <c r="U3746" s="1">
        <v>4058755</v>
      </c>
      <c r="V3746" s="1">
        <v>0.15523131191730499</v>
      </c>
      <c r="W3746" s="1">
        <v>3.9766952991485596</v>
      </c>
      <c r="X3746" s="1">
        <v>3.9766952991485596</v>
      </c>
    </row>
    <row r="3747" spans="1:24" x14ac:dyDescent="0.35">
      <c r="A3747" s="1">
        <v>360486</v>
      </c>
      <c r="B3747" s="1" t="s">
        <v>2349</v>
      </c>
      <c r="C3747" s="1">
        <v>108079004</v>
      </c>
      <c r="D3747" s="1">
        <v>486</v>
      </c>
      <c r="E3747" s="1" t="s">
        <v>2550</v>
      </c>
      <c r="F3747" s="1" t="s">
        <v>138</v>
      </c>
      <c r="G3747" s="1" t="s">
        <v>137</v>
      </c>
      <c r="H3747" s="1" t="s">
        <v>916</v>
      </c>
      <c r="I3747" s="1">
        <v>418964.65</v>
      </c>
      <c r="J3747" s="1">
        <v>34610.14</v>
      </c>
      <c r="K3747" s="1">
        <v>102791</v>
      </c>
      <c r="L3747" s="1">
        <v>3742373.75</v>
      </c>
      <c r="M3747" s="1">
        <v>0.20929250121116638</v>
      </c>
      <c r="N3747" s="1">
        <v>5.923795223236084</v>
      </c>
      <c r="O3747" s="1">
        <v>3.2862760126590729E-2</v>
      </c>
      <c r="P3747" s="1">
        <v>8.5114221572875977</v>
      </c>
      <c r="Q3747" s="1">
        <v>0</v>
      </c>
      <c r="R3747" s="1">
        <v>-2.170860068872571E-3</v>
      </c>
      <c r="S3747" s="1">
        <v>36</v>
      </c>
      <c r="T3747" s="1">
        <v>1</v>
      </c>
      <c r="U3747" s="1">
        <v>4298739.5</v>
      </c>
      <c r="V3747" s="1">
        <v>0.23998439311981201</v>
      </c>
      <c r="W3747" s="1">
        <v>5.9127612113952637</v>
      </c>
      <c r="X3747" s="1">
        <v>5.9127612113952637</v>
      </c>
    </row>
    <row r="3748" spans="1:24" x14ac:dyDescent="0.35">
      <c r="A3748" s="1">
        <v>370486</v>
      </c>
      <c r="B3748" s="1" t="s">
        <v>2350</v>
      </c>
      <c r="C3748" s="1">
        <v>108079004</v>
      </c>
      <c r="D3748" s="1">
        <v>486</v>
      </c>
      <c r="E3748" s="1" t="s">
        <v>2550</v>
      </c>
      <c r="F3748" s="1" t="s">
        <v>138</v>
      </c>
      <c r="G3748" s="1" t="s">
        <v>137</v>
      </c>
      <c r="H3748" s="1" t="s">
        <v>916</v>
      </c>
      <c r="I3748" s="1">
        <v>428839</v>
      </c>
      <c r="J3748" s="1">
        <v>51543.85</v>
      </c>
      <c r="K3748" s="1">
        <v>102791</v>
      </c>
      <c r="L3748" s="1">
        <v>4059145</v>
      </c>
      <c r="M3748" s="1">
        <v>0.3167712390422821</v>
      </c>
      <c r="N3748" s="1">
        <v>8.464447021484375</v>
      </c>
      <c r="O3748" s="1">
        <v>9.8743503913283348E-3</v>
      </c>
      <c r="P3748" s="1">
        <v>2.3568456172943115</v>
      </c>
      <c r="Q3748" s="1">
        <v>0</v>
      </c>
      <c r="R3748" s="1">
        <v>1.6933709383010864E-2</v>
      </c>
      <c r="S3748" s="1">
        <v>37</v>
      </c>
      <c r="T3748" s="1">
        <v>1</v>
      </c>
      <c r="U3748" s="1">
        <v>4642319</v>
      </c>
      <c r="V3748" s="1">
        <v>0.34357929229736328</v>
      </c>
      <c r="W3748" s="1">
        <v>7.9925637245178223</v>
      </c>
      <c r="X3748" s="1">
        <v>7.9925637245178223</v>
      </c>
    </row>
    <row r="3749" spans="1:24" x14ac:dyDescent="0.35">
      <c r="A3749" s="1">
        <v>380486</v>
      </c>
      <c r="B3749" s="1" t="s">
        <v>2351</v>
      </c>
      <c r="C3749" s="1">
        <v>108079004</v>
      </c>
      <c r="D3749" s="1">
        <v>486</v>
      </c>
      <c r="E3749" s="1" t="s">
        <v>2550</v>
      </c>
      <c r="F3749" s="1" t="s">
        <v>138</v>
      </c>
      <c r="G3749" s="1" t="s">
        <v>137</v>
      </c>
      <c r="H3749" s="1" t="s">
        <v>916</v>
      </c>
      <c r="I3749" s="1">
        <v>452750</v>
      </c>
      <c r="J3749" s="1">
        <v>57767</v>
      </c>
      <c r="K3749" s="1">
        <v>374217.96875</v>
      </c>
      <c r="L3749" s="1">
        <v>4132424</v>
      </c>
      <c r="M3749" s="1">
        <v>7.3279000818729401E-2</v>
      </c>
      <c r="N3749" s="1">
        <v>1.8052816390991211</v>
      </c>
      <c r="O3749" s="1">
        <v>2.3910999298095703E-2</v>
      </c>
      <c r="P3749" s="1">
        <v>5.5757522583007813</v>
      </c>
      <c r="Q3749" s="1">
        <v>0.2714269757270813</v>
      </c>
      <c r="R3749" s="1">
        <v>6.2231500633060932E-3</v>
      </c>
      <c r="S3749" s="1">
        <v>38</v>
      </c>
      <c r="T3749" s="1">
        <v>1</v>
      </c>
      <c r="U3749" s="1">
        <v>5017159</v>
      </c>
      <c r="V3749" s="1">
        <v>0.37484011054039001</v>
      </c>
      <c r="W3749" s="1">
        <v>8.0744123458862305</v>
      </c>
      <c r="X3749" s="1">
        <v>8.0744123458862305</v>
      </c>
    </row>
    <row r="3750" spans="1:24" x14ac:dyDescent="0.35">
      <c r="A3750" s="1">
        <v>390486</v>
      </c>
      <c r="B3750" s="1" t="s">
        <v>2352</v>
      </c>
      <c r="C3750" s="1">
        <v>108079004</v>
      </c>
      <c r="D3750" s="1">
        <v>486</v>
      </c>
      <c r="E3750" s="1" t="s">
        <v>2550</v>
      </c>
      <c r="F3750" s="1" t="s">
        <v>138</v>
      </c>
      <c r="G3750" s="1" t="s">
        <v>137</v>
      </c>
      <c r="H3750" s="1" t="s">
        <v>916</v>
      </c>
      <c r="I3750" s="1">
        <v>452992</v>
      </c>
      <c r="J3750" s="1">
        <v>58818</v>
      </c>
      <c r="K3750" s="1">
        <v>695660.6875</v>
      </c>
      <c r="L3750" s="1">
        <v>4163811</v>
      </c>
      <c r="M3750" s="1">
        <v>3.1387001276016235E-2</v>
      </c>
      <c r="N3750" s="1">
        <v>0.75953000783920288</v>
      </c>
      <c r="O3750" s="1">
        <v>2.4199999461416155E-4</v>
      </c>
      <c r="P3750" s="1">
        <v>5.3451132029294968E-2</v>
      </c>
      <c r="Q3750" s="1">
        <v>0.32144272327423096</v>
      </c>
      <c r="R3750" s="1">
        <v>1.0509999701753259E-3</v>
      </c>
      <c r="S3750" s="1">
        <v>39</v>
      </c>
      <c r="T3750" s="1">
        <v>1</v>
      </c>
      <c r="U3750" s="1">
        <v>5371282</v>
      </c>
      <c r="V3750" s="1">
        <v>0.35412272810935974</v>
      </c>
      <c r="W3750" s="1">
        <v>7.0582375526428223</v>
      </c>
      <c r="X3750" s="1">
        <v>7.0582375526428223</v>
      </c>
    </row>
    <row r="3751" spans="1:24" x14ac:dyDescent="0.35">
      <c r="A3751" s="1">
        <v>400486</v>
      </c>
      <c r="B3751" s="1" t="s">
        <v>2353</v>
      </c>
      <c r="C3751" s="1">
        <v>108079004</v>
      </c>
      <c r="D3751" s="1">
        <v>486</v>
      </c>
      <c r="E3751" s="1" t="s">
        <v>2550</v>
      </c>
      <c r="F3751" s="1" t="s">
        <v>138</v>
      </c>
      <c r="G3751" s="1" t="s">
        <v>137</v>
      </c>
      <c r="H3751" s="1" t="s">
        <v>916</v>
      </c>
      <c r="S3751" s="1">
        <v>40</v>
      </c>
      <c r="T3751" s="1">
        <v>1</v>
      </c>
      <c r="U3751" s="1">
        <v>0</v>
      </c>
      <c r="V3751" s="1">
        <v>0</v>
      </c>
      <c r="W3751" s="1">
        <v>-100</v>
      </c>
      <c r="X3751" s="1">
        <v>-100</v>
      </c>
    </row>
    <row r="3752" spans="1:24" x14ac:dyDescent="0.35">
      <c r="A3752" s="1">
        <v>410486</v>
      </c>
      <c r="B3752" s="1" t="s">
        <v>2354</v>
      </c>
      <c r="C3752" s="1">
        <v>108079004</v>
      </c>
      <c r="D3752" s="1">
        <v>486</v>
      </c>
      <c r="E3752" s="1" t="s">
        <v>2550</v>
      </c>
      <c r="F3752" s="1" t="s">
        <v>138</v>
      </c>
      <c r="G3752" s="1" t="s">
        <v>137</v>
      </c>
      <c r="H3752" s="1" t="s">
        <v>916</v>
      </c>
      <c r="S3752" s="1">
        <v>41</v>
      </c>
      <c r="T3752" s="1">
        <v>1</v>
      </c>
      <c r="U3752" s="1">
        <v>0</v>
      </c>
      <c r="V3752" s="1">
        <v>0</v>
      </c>
    </row>
    <row r="3753" spans="1:24" x14ac:dyDescent="0.35">
      <c r="A3753" s="1">
        <v>420486</v>
      </c>
      <c r="B3753" s="1" t="s">
        <v>2355</v>
      </c>
      <c r="C3753" s="1">
        <v>108079004</v>
      </c>
      <c r="D3753" s="1">
        <v>486</v>
      </c>
      <c r="E3753" s="1" t="s">
        <v>2550</v>
      </c>
      <c r="F3753" s="1" t="s">
        <v>138</v>
      </c>
      <c r="G3753" s="1" t="s">
        <v>137</v>
      </c>
      <c r="H3753" s="1" t="s">
        <v>916</v>
      </c>
      <c r="S3753" s="1">
        <v>42</v>
      </c>
      <c r="T3753" s="1">
        <v>1</v>
      </c>
      <c r="U3753" s="1">
        <v>0</v>
      </c>
      <c r="V3753" s="1">
        <v>0</v>
      </c>
    </row>
    <row r="3754" spans="1:24" x14ac:dyDescent="0.35">
      <c r="A3754" s="1">
        <v>430486</v>
      </c>
      <c r="B3754" s="1" t="s">
        <v>2356</v>
      </c>
      <c r="C3754" s="1">
        <v>108079004</v>
      </c>
      <c r="D3754" s="1">
        <v>486</v>
      </c>
      <c r="E3754" s="1" t="s">
        <v>2550</v>
      </c>
      <c r="F3754" s="1" t="s">
        <v>138</v>
      </c>
      <c r="G3754" s="1" t="s">
        <v>137</v>
      </c>
      <c r="H3754" s="1" t="s">
        <v>916</v>
      </c>
      <c r="S3754" s="1">
        <v>43</v>
      </c>
      <c r="T3754" s="1">
        <v>1</v>
      </c>
      <c r="U3754" s="1">
        <v>0</v>
      </c>
      <c r="V3754" s="1">
        <v>0</v>
      </c>
    </row>
    <row r="3755" spans="1:24" x14ac:dyDescent="0.35">
      <c r="A3755" s="1">
        <v>440486</v>
      </c>
      <c r="B3755" s="1" t="s">
        <v>2357</v>
      </c>
      <c r="C3755" s="1">
        <v>108079004</v>
      </c>
      <c r="D3755" s="1">
        <v>486</v>
      </c>
      <c r="E3755" s="1" t="s">
        <v>2550</v>
      </c>
      <c r="F3755" s="1" t="s">
        <v>138</v>
      </c>
      <c r="G3755" s="1" t="s">
        <v>137</v>
      </c>
      <c r="H3755" s="1" t="s">
        <v>916</v>
      </c>
      <c r="S3755" s="1">
        <v>44</v>
      </c>
      <c r="T3755" s="1">
        <v>1</v>
      </c>
      <c r="U3755" s="1">
        <v>0</v>
      </c>
      <c r="V3755" s="1">
        <v>0</v>
      </c>
    </row>
    <row r="3756" spans="1:24" x14ac:dyDescent="0.35">
      <c r="A3756" s="1">
        <v>450486</v>
      </c>
      <c r="B3756" s="1" t="s">
        <v>2358</v>
      </c>
      <c r="C3756" s="1">
        <v>108079004</v>
      </c>
      <c r="D3756" s="1">
        <v>486</v>
      </c>
      <c r="E3756" s="1" t="s">
        <v>2550</v>
      </c>
      <c r="F3756" s="1" t="s">
        <v>138</v>
      </c>
      <c r="G3756" s="1" t="s">
        <v>137</v>
      </c>
      <c r="H3756" s="1" t="s">
        <v>916</v>
      </c>
      <c r="S3756" s="1">
        <v>45</v>
      </c>
      <c r="T3756" s="1">
        <v>1</v>
      </c>
      <c r="U3756" s="1">
        <v>0</v>
      </c>
      <c r="V3756" s="1">
        <v>0</v>
      </c>
    </row>
    <row r="3757" spans="1:24" x14ac:dyDescent="0.35">
      <c r="A3757" s="1">
        <v>460486</v>
      </c>
      <c r="B3757" s="1" t="s">
        <v>2359</v>
      </c>
      <c r="C3757" s="1">
        <v>108079004</v>
      </c>
      <c r="D3757" s="1">
        <v>486</v>
      </c>
      <c r="E3757" s="1" t="s">
        <v>2550</v>
      </c>
      <c r="F3757" s="1" t="s">
        <v>138</v>
      </c>
      <c r="G3757" s="1" t="s">
        <v>137</v>
      </c>
      <c r="H3757" s="1" t="s">
        <v>916</v>
      </c>
      <c r="S3757" s="1">
        <v>46</v>
      </c>
      <c r="T3757" s="1">
        <v>1</v>
      </c>
      <c r="U3757" s="1">
        <v>0</v>
      </c>
      <c r="V3757" s="1">
        <v>0</v>
      </c>
    </row>
    <row r="3758" spans="1:24" x14ac:dyDescent="0.35">
      <c r="A3758" s="1">
        <v>470486</v>
      </c>
      <c r="B3758" s="1" t="s">
        <v>2360</v>
      </c>
      <c r="C3758" s="1">
        <v>108079004</v>
      </c>
      <c r="D3758" s="1">
        <v>486</v>
      </c>
      <c r="E3758" s="1" t="s">
        <v>2550</v>
      </c>
      <c r="F3758" s="1" t="s">
        <v>138</v>
      </c>
      <c r="G3758" s="1" t="s">
        <v>137</v>
      </c>
      <c r="H3758" s="1" t="s">
        <v>916</v>
      </c>
      <c r="S3758" s="1">
        <v>47</v>
      </c>
      <c r="T3758" s="1">
        <v>1</v>
      </c>
      <c r="U3758" s="1">
        <v>0</v>
      </c>
      <c r="V3758" s="1">
        <v>0</v>
      </c>
    </row>
    <row r="3759" spans="1:24" x14ac:dyDescent="0.35">
      <c r="A3759" s="1">
        <v>480486</v>
      </c>
      <c r="B3759" s="1" t="s">
        <v>2361</v>
      </c>
      <c r="C3759" s="1">
        <v>108079004</v>
      </c>
      <c r="D3759" s="1">
        <v>486</v>
      </c>
      <c r="E3759" s="1" t="s">
        <v>2550</v>
      </c>
      <c r="F3759" s="1" t="s">
        <v>138</v>
      </c>
      <c r="G3759" s="1" t="s">
        <v>137</v>
      </c>
      <c r="H3759" s="1" t="s">
        <v>916</v>
      </c>
      <c r="S3759" s="1">
        <v>48</v>
      </c>
      <c r="T3759" s="1">
        <v>1</v>
      </c>
      <c r="U3759" s="1">
        <v>0</v>
      </c>
      <c r="V3759" s="1">
        <v>0</v>
      </c>
    </row>
    <row r="3760" spans="1:24" x14ac:dyDescent="0.35">
      <c r="A3760" s="1">
        <v>250503</v>
      </c>
      <c r="B3760" s="1" t="s">
        <v>2364</v>
      </c>
      <c r="C3760" s="1">
        <v>108110307</v>
      </c>
      <c r="D3760" s="1">
        <v>503</v>
      </c>
      <c r="E3760" s="1" t="s">
        <v>48</v>
      </c>
      <c r="F3760" s="1" t="s">
        <v>48</v>
      </c>
      <c r="G3760" s="1" t="s">
        <v>48</v>
      </c>
      <c r="H3760" s="1" t="s">
        <v>48</v>
      </c>
      <c r="S3760" s="1">
        <v>25</v>
      </c>
      <c r="T3760" s="1">
        <v>2</v>
      </c>
      <c r="U3760" s="1">
        <v>0</v>
      </c>
      <c r="V3760" s="1">
        <v>0</v>
      </c>
    </row>
    <row r="3761" spans="1:24" x14ac:dyDescent="0.35">
      <c r="A3761" s="1">
        <v>260503</v>
      </c>
      <c r="B3761" s="1" t="s">
        <v>2365</v>
      </c>
      <c r="C3761" s="1">
        <v>108110307</v>
      </c>
      <c r="D3761" s="1">
        <v>503</v>
      </c>
      <c r="E3761" s="1" t="s">
        <v>48</v>
      </c>
      <c r="F3761" s="1" t="s">
        <v>48</v>
      </c>
      <c r="G3761" s="1" t="s">
        <v>48</v>
      </c>
      <c r="H3761" s="1" t="s">
        <v>48</v>
      </c>
      <c r="S3761" s="1">
        <v>26</v>
      </c>
      <c r="T3761" s="1">
        <v>2</v>
      </c>
      <c r="U3761" s="1">
        <v>0</v>
      </c>
      <c r="V3761" s="1">
        <v>0</v>
      </c>
    </row>
    <row r="3762" spans="1:24" x14ac:dyDescent="0.35">
      <c r="A3762" s="1">
        <v>270503</v>
      </c>
      <c r="B3762" s="1" t="s">
        <v>2366</v>
      </c>
      <c r="C3762" s="1">
        <v>108110307</v>
      </c>
      <c r="D3762" s="1">
        <v>503</v>
      </c>
      <c r="E3762" s="1" t="s">
        <v>48</v>
      </c>
      <c r="F3762" s="1" t="s">
        <v>48</v>
      </c>
      <c r="G3762" s="1" t="s">
        <v>48</v>
      </c>
      <c r="H3762" s="1" t="s">
        <v>48</v>
      </c>
      <c r="S3762" s="1">
        <v>27</v>
      </c>
      <c r="T3762" s="1">
        <v>2</v>
      </c>
      <c r="U3762" s="1">
        <v>0</v>
      </c>
      <c r="V3762" s="1">
        <v>0</v>
      </c>
    </row>
    <row r="3763" spans="1:24" x14ac:dyDescent="0.35">
      <c r="A3763" s="1">
        <v>280503</v>
      </c>
      <c r="B3763" s="1" t="s">
        <v>2367</v>
      </c>
      <c r="C3763" s="1">
        <v>108110307</v>
      </c>
      <c r="D3763" s="1">
        <v>503</v>
      </c>
      <c r="E3763" s="1" t="s">
        <v>48</v>
      </c>
      <c r="F3763" s="1" t="s">
        <v>48</v>
      </c>
      <c r="G3763" s="1" t="s">
        <v>48</v>
      </c>
      <c r="H3763" s="1" t="s">
        <v>48</v>
      </c>
      <c r="S3763" s="1">
        <v>28</v>
      </c>
      <c r="T3763" s="1">
        <v>2</v>
      </c>
      <c r="U3763" s="1">
        <v>0</v>
      </c>
      <c r="V3763" s="1">
        <v>0</v>
      </c>
    </row>
    <row r="3764" spans="1:24" x14ac:dyDescent="0.35">
      <c r="A3764" s="1">
        <v>290503</v>
      </c>
      <c r="B3764" s="1" t="s">
        <v>2341</v>
      </c>
      <c r="C3764" s="1">
        <v>108110307</v>
      </c>
      <c r="D3764" s="1">
        <v>503</v>
      </c>
      <c r="E3764" s="1" t="s">
        <v>2551</v>
      </c>
      <c r="F3764" s="1" t="s">
        <v>90</v>
      </c>
      <c r="G3764" s="1" t="s">
        <v>178</v>
      </c>
      <c r="H3764" s="1" t="s">
        <v>2369</v>
      </c>
      <c r="J3764" s="1">
        <v>383103.78</v>
      </c>
      <c r="S3764" s="1">
        <v>29</v>
      </c>
      <c r="T3764" s="1">
        <v>2</v>
      </c>
      <c r="U3764" s="1">
        <v>383103.78125</v>
      </c>
      <c r="V3764" s="1">
        <v>0</v>
      </c>
    </row>
    <row r="3765" spans="1:24" x14ac:dyDescent="0.35">
      <c r="A3765" s="1">
        <v>300503</v>
      </c>
      <c r="B3765" s="1" t="s">
        <v>2343</v>
      </c>
      <c r="C3765" s="1">
        <v>108110307</v>
      </c>
      <c r="D3765" s="1">
        <v>503</v>
      </c>
      <c r="E3765" s="1" t="s">
        <v>2551</v>
      </c>
      <c r="F3765" s="1" t="s">
        <v>90</v>
      </c>
      <c r="G3765" s="1" t="s">
        <v>178</v>
      </c>
      <c r="H3765" s="1" t="s">
        <v>2369</v>
      </c>
      <c r="J3765" s="1">
        <v>402717.26</v>
      </c>
      <c r="R3765" s="1">
        <v>1.9613480195403099E-2</v>
      </c>
      <c r="S3765" s="1">
        <v>30</v>
      </c>
      <c r="T3765" s="1">
        <v>2</v>
      </c>
      <c r="U3765" s="1">
        <v>402717.25</v>
      </c>
      <c r="V3765" s="1">
        <v>1.9613480195403099E-2</v>
      </c>
      <c r="W3765" s="1">
        <v>5.1196227073669434</v>
      </c>
      <c r="X3765" s="1">
        <v>5.1196227073669434</v>
      </c>
    </row>
    <row r="3766" spans="1:24" x14ac:dyDescent="0.35">
      <c r="A3766" s="1">
        <v>310503</v>
      </c>
      <c r="B3766" s="1" t="s">
        <v>2344</v>
      </c>
      <c r="C3766" s="1">
        <v>108110307</v>
      </c>
      <c r="D3766" s="1">
        <v>503</v>
      </c>
      <c r="E3766" s="1" t="s">
        <v>2551</v>
      </c>
      <c r="F3766" s="1" t="s">
        <v>90</v>
      </c>
      <c r="G3766" s="1" t="s">
        <v>178</v>
      </c>
      <c r="H3766" s="1" t="s">
        <v>2369</v>
      </c>
      <c r="J3766" s="1">
        <v>410784.18</v>
      </c>
      <c r="R3766" s="1">
        <v>8.066919632256031E-3</v>
      </c>
      <c r="S3766" s="1">
        <v>31</v>
      </c>
      <c r="T3766" s="1">
        <v>2</v>
      </c>
      <c r="U3766" s="1">
        <v>410784.1875</v>
      </c>
      <c r="V3766" s="1">
        <v>8.066919632256031E-3</v>
      </c>
      <c r="W3766" s="1">
        <v>2.003126859664917</v>
      </c>
      <c r="X3766" s="1">
        <v>2.003126859664917</v>
      </c>
    </row>
    <row r="3767" spans="1:24" x14ac:dyDescent="0.35">
      <c r="A3767" s="1">
        <v>320503</v>
      </c>
      <c r="B3767" s="1" t="s">
        <v>2345</v>
      </c>
      <c r="C3767" s="1">
        <v>108110307</v>
      </c>
      <c r="D3767" s="1">
        <v>503</v>
      </c>
      <c r="E3767" s="1" t="s">
        <v>2551</v>
      </c>
      <c r="F3767" s="1" t="s">
        <v>90</v>
      </c>
      <c r="G3767" s="1" t="s">
        <v>178</v>
      </c>
      <c r="H3767" s="1" t="s">
        <v>2369</v>
      </c>
      <c r="J3767" s="1">
        <v>537071.66</v>
      </c>
      <c r="R3767" s="1">
        <v>0.12628747522830963</v>
      </c>
      <c r="S3767" s="1">
        <v>32</v>
      </c>
      <c r="T3767" s="1">
        <v>2</v>
      </c>
      <c r="U3767" s="1">
        <v>537071.6875</v>
      </c>
      <c r="V3767" s="1">
        <v>0.12628747522830963</v>
      </c>
      <c r="W3767" s="1">
        <v>30.74302864074707</v>
      </c>
      <c r="X3767" s="1">
        <v>30.74302864074707</v>
      </c>
    </row>
    <row r="3768" spans="1:24" x14ac:dyDescent="0.35">
      <c r="A3768" s="1">
        <v>330503</v>
      </c>
      <c r="B3768" s="1" t="s">
        <v>2346</v>
      </c>
      <c r="C3768" s="1">
        <v>108110307</v>
      </c>
      <c r="D3768" s="1">
        <v>503</v>
      </c>
      <c r="E3768" s="1" t="s">
        <v>2551</v>
      </c>
      <c r="F3768" s="1" t="s">
        <v>90</v>
      </c>
      <c r="G3768" s="1" t="s">
        <v>178</v>
      </c>
      <c r="H3768" s="1" t="s">
        <v>2369</v>
      </c>
      <c r="J3768" s="1">
        <v>604706.37</v>
      </c>
      <c r="R3768" s="1">
        <v>6.7634709179401398E-2</v>
      </c>
      <c r="S3768" s="1">
        <v>33</v>
      </c>
      <c r="T3768" s="1">
        <v>2</v>
      </c>
      <c r="U3768" s="1">
        <v>604706.375</v>
      </c>
      <c r="V3768" s="1">
        <v>6.7634709179401398E-2</v>
      </c>
      <c r="W3768" s="1">
        <v>12.593233108520508</v>
      </c>
      <c r="X3768" s="1">
        <v>12.593233108520508</v>
      </c>
    </row>
    <row r="3769" spans="1:24" x14ac:dyDescent="0.35">
      <c r="A3769" s="1">
        <v>340503</v>
      </c>
      <c r="B3769" s="1" t="s">
        <v>2347</v>
      </c>
      <c r="C3769" s="1">
        <v>108110307</v>
      </c>
      <c r="D3769" s="1">
        <v>503</v>
      </c>
      <c r="E3769" s="1" t="s">
        <v>2551</v>
      </c>
      <c r="F3769" s="1" t="s">
        <v>90</v>
      </c>
      <c r="G3769" s="1" t="s">
        <v>178</v>
      </c>
      <c r="H3769" s="1" t="s">
        <v>2369</v>
      </c>
      <c r="J3769" s="1">
        <v>634724.22</v>
      </c>
      <c r="R3769" s="1">
        <v>3.0017850920557976E-2</v>
      </c>
      <c r="S3769" s="1">
        <v>34</v>
      </c>
      <c r="T3769" s="1">
        <v>2</v>
      </c>
      <c r="U3769" s="1">
        <v>634724.25</v>
      </c>
      <c r="V3769" s="1">
        <v>3.0017850920557976E-2</v>
      </c>
      <c r="W3769" s="1">
        <v>4.9640412330627441</v>
      </c>
      <c r="X3769" s="1">
        <v>4.9640412330627441</v>
      </c>
    </row>
    <row r="3770" spans="1:24" x14ac:dyDescent="0.35">
      <c r="A3770" s="1">
        <v>350503</v>
      </c>
      <c r="B3770" s="1" t="s">
        <v>2348</v>
      </c>
      <c r="C3770" s="1">
        <v>108110307</v>
      </c>
      <c r="D3770" s="1">
        <v>503</v>
      </c>
      <c r="E3770" s="1" t="s">
        <v>2551</v>
      </c>
      <c r="F3770" s="1" t="s">
        <v>90</v>
      </c>
      <c r="G3770" s="1" t="s">
        <v>178</v>
      </c>
      <c r="H3770" s="1" t="s">
        <v>2369</v>
      </c>
      <c r="J3770" s="1">
        <v>591611.29</v>
      </c>
      <c r="R3770" s="1">
        <v>-4.3112929910421371E-2</v>
      </c>
      <c r="S3770" s="1">
        <v>35</v>
      </c>
      <c r="T3770" s="1">
        <v>2</v>
      </c>
      <c r="U3770" s="1">
        <v>591611.3125</v>
      </c>
      <c r="V3770" s="1">
        <v>-4.3112929910421371E-2</v>
      </c>
      <c r="W3770" s="1">
        <v>-6.7923884391784668</v>
      </c>
      <c r="X3770" s="1">
        <v>-6.7923884391784668</v>
      </c>
    </row>
    <row r="3771" spans="1:24" x14ac:dyDescent="0.35">
      <c r="A3771" s="1">
        <v>360503</v>
      </c>
      <c r="B3771" s="1" t="s">
        <v>2349</v>
      </c>
      <c r="C3771" s="1">
        <v>108110307</v>
      </c>
      <c r="D3771" s="1">
        <v>503</v>
      </c>
      <c r="E3771" s="1" t="s">
        <v>2551</v>
      </c>
      <c r="F3771" s="1" t="s">
        <v>90</v>
      </c>
      <c r="G3771" s="1" t="s">
        <v>178</v>
      </c>
      <c r="H3771" s="1" t="s">
        <v>2369</v>
      </c>
      <c r="J3771" s="1">
        <v>777776.27</v>
      </c>
      <c r="R3771" s="1">
        <v>0.1861649751663208</v>
      </c>
      <c r="S3771" s="1">
        <v>36</v>
      </c>
      <c r="T3771" s="1">
        <v>2</v>
      </c>
      <c r="U3771" s="1">
        <v>777776.25</v>
      </c>
      <c r="V3771" s="1">
        <v>0.1861649751663208</v>
      </c>
      <c r="W3771" s="1">
        <v>31.467439651489258</v>
      </c>
      <c r="X3771" s="1">
        <v>31.467439651489258</v>
      </c>
    </row>
    <row r="3772" spans="1:24" x14ac:dyDescent="0.35">
      <c r="A3772" s="1">
        <v>370503</v>
      </c>
      <c r="B3772" s="1" t="s">
        <v>2350</v>
      </c>
      <c r="C3772" s="1">
        <v>108110307</v>
      </c>
      <c r="D3772" s="1">
        <v>503</v>
      </c>
      <c r="E3772" s="1" t="s">
        <v>2551</v>
      </c>
      <c r="F3772" s="1" t="s">
        <v>90</v>
      </c>
      <c r="G3772" s="1" t="s">
        <v>178</v>
      </c>
      <c r="H3772" s="1" t="s">
        <v>2369</v>
      </c>
      <c r="J3772" s="1">
        <v>1428206.27</v>
      </c>
      <c r="R3772" s="1">
        <v>0.65043002367019653</v>
      </c>
      <c r="S3772" s="1">
        <v>37</v>
      </c>
      <c r="T3772" s="1">
        <v>2</v>
      </c>
      <c r="U3772" s="1">
        <v>1428206.25</v>
      </c>
      <c r="V3772" s="1">
        <v>0.65043002367019653</v>
      </c>
      <c r="W3772" s="1">
        <v>83.626876831054688</v>
      </c>
      <c r="X3772" s="1">
        <v>83.626876831054688</v>
      </c>
    </row>
    <row r="3773" spans="1:24" x14ac:dyDescent="0.35">
      <c r="A3773" s="1">
        <v>380503</v>
      </c>
      <c r="B3773" s="1" t="s">
        <v>2351</v>
      </c>
      <c r="C3773" s="1">
        <v>108110307</v>
      </c>
      <c r="D3773" s="1">
        <v>503</v>
      </c>
      <c r="E3773" s="1" t="s">
        <v>2551</v>
      </c>
      <c r="F3773" s="1" t="s">
        <v>90</v>
      </c>
      <c r="G3773" s="1" t="s">
        <v>178</v>
      </c>
      <c r="H3773" s="1" t="s">
        <v>2369</v>
      </c>
      <c r="J3773" s="1">
        <v>1347768</v>
      </c>
      <c r="R3773" s="1">
        <v>-8.0438271164894104E-2</v>
      </c>
      <c r="S3773" s="1">
        <v>38</v>
      </c>
      <c r="T3773" s="1">
        <v>2</v>
      </c>
      <c r="U3773" s="1">
        <v>1347768</v>
      </c>
      <c r="V3773" s="1">
        <v>-8.0438271164894104E-2</v>
      </c>
      <c r="W3773" s="1">
        <v>-5.6321172714233398</v>
      </c>
      <c r="X3773" s="1">
        <v>-5.6321172714233398</v>
      </c>
    </row>
    <row r="3774" spans="1:24" x14ac:dyDescent="0.35">
      <c r="A3774" s="1">
        <v>390503</v>
      </c>
      <c r="B3774" s="1" t="s">
        <v>2352</v>
      </c>
      <c r="C3774" s="1">
        <v>108110307</v>
      </c>
      <c r="D3774" s="1">
        <v>503</v>
      </c>
      <c r="E3774" s="1" t="s">
        <v>2551</v>
      </c>
      <c r="F3774" s="1" t="s">
        <v>90</v>
      </c>
      <c r="G3774" s="1" t="s">
        <v>178</v>
      </c>
      <c r="H3774" s="1" t="s">
        <v>2369</v>
      </c>
      <c r="J3774" s="1">
        <v>1377274</v>
      </c>
      <c r="R3774" s="1">
        <v>2.9505999758839607E-2</v>
      </c>
      <c r="S3774" s="1">
        <v>39</v>
      </c>
      <c r="T3774" s="1">
        <v>2</v>
      </c>
      <c r="U3774" s="1">
        <v>1377274</v>
      </c>
      <c r="V3774" s="1">
        <v>2.9505999758839607E-2</v>
      </c>
      <c r="W3774" s="1">
        <v>2.1892492771148682</v>
      </c>
      <c r="X3774" s="1">
        <v>2.1892492771148682</v>
      </c>
    </row>
    <row r="3775" spans="1:24" x14ac:dyDescent="0.35">
      <c r="A3775" s="1">
        <v>400503</v>
      </c>
      <c r="B3775" s="1" t="s">
        <v>2353</v>
      </c>
      <c r="C3775" s="1">
        <v>108110307</v>
      </c>
      <c r="D3775" s="1">
        <v>503</v>
      </c>
      <c r="E3775" s="1" t="s">
        <v>48</v>
      </c>
      <c r="F3775" s="1" t="s">
        <v>48</v>
      </c>
      <c r="G3775" s="1" t="s">
        <v>48</v>
      </c>
      <c r="H3775" s="1" t="s">
        <v>48</v>
      </c>
      <c r="S3775" s="1">
        <v>40</v>
      </c>
      <c r="T3775" s="1">
        <v>2</v>
      </c>
      <c r="U3775" s="1">
        <v>0</v>
      </c>
      <c r="V3775" s="1">
        <v>0</v>
      </c>
      <c r="W3775" s="1">
        <v>-100</v>
      </c>
      <c r="X3775" s="1">
        <v>-100</v>
      </c>
    </row>
    <row r="3776" spans="1:24" x14ac:dyDescent="0.35">
      <c r="A3776" s="1">
        <v>410503</v>
      </c>
      <c r="B3776" s="1" t="s">
        <v>2354</v>
      </c>
      <c r="C3776" s="1">
        <v>108110307</v>
      </c>
      <c r="D3776" s="1">
        <v>503</v>
      </c>
      <c r="E3776" s="1" t="s">
        <v>48</v>
      </c>
      <c r="F3776" s="1" t="s">
        <v>48</v>
      </c>
      <c r="G3776" s="1" t="s">
        <v>48</v>
      </c>
      <c r="H3776" s="1" t="s">
        <v>48</v>
      </c>
      <c r="S3776" s="1">
        <v>41</v>
      </c>
      <c r="T3776" s="1">
        <v>2</v>
      </c>
      <c r="U3776" s="1">
        <v>0</v>
      </c>
      <c r="V3776" s="1">
        <v>0</v>
      </c>
    </row>
    <row r="3777" spans="1:24" x14ac:dyDescent="0.35">
      <c r="A3777" s="1">
        <v>420503</v>
      </c>
      <c r="B3777" s="1" t="s">
        <v>2355</v>
      </c>
      <c r="C3777" s="1">
        <v>108110307</v>
      </c>
      <c r="D3777" s="1">
        <v>503</v>
      </c>
      <c r="E3777" s="1" t="s">
        <v>48</v>
      </c>
      <c r="F3777" s="1" t="s">
        <v>48</v>
      </c>
      <c r="G3777" s="1" t="s">
        <v>48</v>
      </c>
      <c r="H3777" s="1" t="s">
        <v>48</v>
      </c>
      <c r="S3777" s="1">
        <v>42</v>
      </c>
      <c r="T3777" s="1">
        <v>2</v>
      </c>
      <c r="U3777" s="1">
        <v>0</v>
      </c>
      <c r="V3777" s="1">
        <v>0</v>
      </c>
    </row>
    <row r="3778" spans="1:24" x14ac:dyDescent="0.35">
      <c r="A3778" s="1">
        <v>430503</v>
      </c>
      <c r="B3778" s="1" t="s">
        <v>2356</v>
      </c>
      <c r="C3778" s="1">
        <v>108110307</v>
      </c>
      <c r="D3778" s="1">
        <v>503</v>
      </c>
      <c r="E3778" s="1" t="s">
        <v>48</v>
      </c>
      <c r="F3778" s="1" t="s">
        <v>48</v>
      </c>
      <c r="G3778" s="1" t="s">
        <v>48</v>
      </c>
      <c r="H3778" s="1" t="s">
        <v>48</v>
      </c>
      <c r="S3778" s="1">
        <v>43</v>
      </c>
      <c r="T3778" s="1">
        <v>2</v>
      </c>
      <c r="U3778" s="1">
        <v>0</v>
      </c>
      <c r="V3778" s="1">
        <v>0</v>
      </c>
    </row>
    <row r="3779" spans="1:24" x14ac:dyDescent="0.35">
      <c r="A3779" s="1">
        <v>440503</v>
      </c>
      <c r="B3779" s="1" t="s">
        <v>2357</v>
      </c>
      <c r="C3779" s="1">
        <v>108110307</v>
      </c>
      <c r="D3779" s="1">
        <v>503</v>
      </c>
      <c r="E3779" s="1" t="s">
        <v>48</v>
      </c>
      <c r="F3779" s="1" t="s">
        <v>48</v>
      </c>
      <c r="G3779" s="1" t="s">
        <v>48</v>
      </c>
      <c r="H3779" s="1" t="s">
        <v>48</v>
      </c>
      <c r="S3779" s="1">
        <v>44</v>
      </c>
      <c r="T3779" s="1">
        <v>2</v>
      </c>
      <c r="U3779" s="1">
        <v>0</v>
      </c>
      <c r="V3779" s="1">
        <v>0</v>
      </c>
    </row>
    <row r="3780" spans="1:24" x14ac:dyDescent="0.35">
      <c r="A3780" s="1">
        <v>450503</v>
      </c>
      <c r="B3780" s="1" t="s">
        <v>2358</v>
      </c>
      <c r="C3780" s="1">
        <v>108110307</v>
      </c>
      <c r="D3780" s="1">
        <v>503</v>
      </c>
      <c r="E3780" s="1" t="s">
        <v>48</v>
      </c>
      <c r="F3780" s="1" t="s">
        <v>48</v>
      </c>
      <c r="G3780" s="1" t="s">
        <v>48</v>
      </c>
      <c r="H3780" s="1" t="s">
        <v>48</v>
      </c>
      <c r="S3780" s="1">
        <v>45</v>
      </c>
      <c r="T3780" s="1">
        <v>2</v>
      </c>
      <c r="U3780" s="1">
        <v>0</v>
      </c>
      <c r="V3780" s="1">
        <v>0</v>
      </c>
    </row>
    <row r="3781" spans="1:24" x14ac:dyDescent="0.35">
      <c r="A3781" s="1">
        <v>460503</v>
      </c>
      <c r="B3781" s="1" t="s">
        <v>2359</v>
      </c>
      <c r="C3781" s="1">
        <v>108110307</v>
      </c>
      <c r="D3781" s="1">
        <v>503</v>
      </c>
      <c r="E3781" s="1" t="s">
        <v>48</v>
      </c>
      <c r="F3781" s="1" t="s">
        <v>48</v>
      </c>
      <c r="G3781" s="1" t="s">
        <v>48</v>
      </c>
      <c r="H3781" s="1" t="s">
        <v>48</v>
      </c>
      <c r="S3781" s="1">
        <v>46</v>
      </c>
      <c r="T3781" s="1">
        <v>2</v>
      </c>
      <c r="U3781" s="1">
        <v>0</v>
      </c>
      <c r="V3781" s="1">
        <v>0</v>
      </c>
    </row>
    <row r="3782" spans="1:24" x14ac:dyDescent="0.35">
      <c r="A3782" s="1">
        <v>470503</v>
      </c>
      <c r="B3782" s="1" t="s">
        <v>2360</v>
      </c>
      <c r="C3782" s="1">
        <v>108110307</v>
      </c>
      <c r="D3782" s="1">
        <v>503</v>
      </c>
      <c r="E3782" s="1" t="s">
        <v>48</v>
      </c>
      <c r="F3782" s="1" t="s">
        <v>48</v>
      </c>
      <c r="G3782" s="1" t="s">
        <v>48</v>
      </c>
      <c r="H3782" s="1" t="s">
        <v>48</v>
      </c>
      <c r="S3782" s="1">
        <v>47</v>
      </c>
      <c r="T3782" s="1">
        <v>2</v>
      </c>
      <c r="U3782" s="1">
        <v>0</v>
      </c>
      <c r="V3782" s="1">
        <v>0</v>
      </c>
    </row>
    <row r="3783" spans="1:24" x14ac:dyDescent="0.35">
      <c r="A3783" s="1">
        <v>290039</v>
      </c>
      <c r="B3783" s="1" t="s">
        <v>2341</v>
      </c>
      <c r="C3783" s="1">
        <v>108110603</v>
      </c>
      <c r="D3783" s="1">
        <v>39</v>
      </c>
      <c r="E3783" s="1" t="s">
        <v>2552</v>
      </c>
      <c r="F3783" s="1" t="s">
        <v>90</v>
      </c>
      <c r="G3783" s="1" t="s">
        <v>178</v>
      </c>
      <c r="H3783" s="1" t="s">
        <v>916</v>
      </c>
      <c r="I3783" s="1">
        <v>531540.89</v>
      </c>
      <c r="K3783" s="1">
        <v>141827</v>
      </c>
      <c r="L3783" s="1">
        <v>5079853.5</v>
      </c>
      <c r="S3783" s="1">
        <v>29</v>
      </c>
      <c r="T3783" s="1">
        <v>1</v>
      </c>
      <c r="U3783" s="1">
        <v>5753221.5</v>
      </c>
      <c r="V3783" s="1">
        <v>0</v>
      </c>
    </row>
    <row r="3784" spans="1:24" x14ac:dyDescent="0.35">
      <c r="A3784" s="1">
        <v>300039</v>
      </c>
      <c r="B3784" s="1" t="s">
        <v>2343</v>
      </c>
      <c r="C3784" s="1">
        <v>108110603</v>
      </c>
      <c r="D3784" s="1">
        <v>39</v>
      </c>
      <c r="E3784" s="1" t="s">
        <v>2552</v>
      </c>
      <c r="F3784" s="1" t="s">
        <v>90</v>
      </c>
      <c r="G3784" s="1" t="s">
        <v>178</v>
      </c>
      <c r="H3784" s="1" t="s">
        <v>916</v>
      </c>
      <c r="I3784" s="1">
        <v>545943.43999999994</v>
      </c>
      <c r="K3784" s="1">
        <v>141827</v>
      </c>
      <c r="L3784" s="1">
        <v>5172626</v>
      </c>
      <c r="M3784" s="1">
        <v>9.2772498726844788E-2</v>
      </c>
      <c r="N3784" s="1">
        <v>1.8262829780578613</v>
      </c>
      <c r="O3784" s="1">
        <v>1.4402549713850021E-2</v>
      </c>
      <c r="P3784" s="1">
        <v>2.7095844745635986</v>
      </c>
      <c r="Q3784" s="1">
        <v>0</v>
      </c>
      <c r="S3784" s="1">
        <v>30</v>
      </c>
      <c r="T3784" s="1">
        <v>1</v>
      </c>
      <c r="U3784" s="1">
        <v>5860396.5</v>
      </c>
      <c r="V3784" s="1">
        <v>0.10717505216598511</v>
      </c>
      <c r="W3784" s="1">
        <v>1.8628693819046021</v>
      </c>
      <c r="X3784" s="1">
        <v>1.8628693819046021</v>
      </c>
    </row>
    <row r="3785" spans="1:24" x14ac:dyDescent="0.35">
      <c r="A3785" s="1">
        <v>310039</v>
      </c>
      <c r="B3785" s="1" t="s">
        <v>2344</v>
      </c>
      <c r="C3785" s="1">
        <v>108110603</v>
      </c>
      <c r="D3785" s="1">
        <v>39</v>
      </c>
      <c r="E3785" s="1" t="s">
        <v>2552</v>
      </c>
      <c r="F3785" s="1" t="s">
        <v>90</v>
      </c>
      <c r="G3785" s="1" t="s">
        <v>178</v>
      </c>
      <c r="H3785" s="1" t="s">
        <v>916</v>
      </c>
      <c r="I3785" s="1">
        <v>539688.25</v>
      </c>
      <c r="K3785" s="1">
        <v>141827</v>
      </c>
      <c r="L3785" s="1">
        <v>5229179.5</v>
      </c>
      <c r="M3785" s="1">
        <v>5.6553501635789871E-2</v>
      </c>
      <c r="N3785" s="1">
        <v>1.09332275390625</v>
      </c>
      <c r="O3785" s="1">
        <v>-6.2551898881793022E-3</v>
      </c>
      <c r="P3785" s="1">
        <v>-1.1457579135894775</v>
      </c>
      <c r="Q3785" s="1">
        <v>0</v>
      </c>
      <c r="S3785" s="1">
        <v>31</v>
      </c>
      <c r="T3785" s="1">
        <v>1</v>
      </c>
      <c r="U3785" s="1">
        <v>5910695</v>
      </c>
      <c r="V3785" s="1">
        <v>5.0298310816287994E-2</v>
      </c>
      <c r="W3785" s="1">
        <v>0.85827809572219849</v>
      </c>
      <c r="X3785" s="1">
        <v>0.85827809572219849</v>
      </c>
    </row>
    <row r="3786" spans="1:24" x14ac:dyDescent="0.35">
      <c r="A3786" s="1">
        <v>320039</v>
      </c>
      <c r="B3786" s="1" t="s">
        <v>2345</v>
      </c>
      <c r="C3786" s="1">
        <v>108110603</v>
      </c>
      <c r="D3786" s="1">
        <v>39</v>
      </c>
      <c r="E3786" s="1" t="s">
        <v>2552</v>
      </c>
      <c r="F3786" s="1" t="s">
        <v>90</v>
      </c>
      <c r="G3786" s="1" t="s">
        <v>178</v>
      </c>
      <c r="H3786" s="1" t="s">
        <v>916</v>
      </c>
      <c r="I3786" s="1">
        <v>548696.17000000004</v>
      </c>
      <c r="K3786" s="1">
        <v>141827</v>
      </c>
      <c r="L3786" s="1">
        <v>5281903</v>
      </c>
      <c r="M3786" s="1">
        <v>5.272350087761879E-2</v>
      </c>
      <c r="N3786" s="1">
        <v>1.0082557201385498</v>
      </c>
      <c r="O3786" s="1">
        <v>9.007919579744339E-3</v>
      </c>
      <c r="P3786" s="1">
        <v>1.6690969467163086</v>
      </c>
      <c r="Q3786" s="1">
        <v>0</v>
      </c>
      <c r="S3786" s="1">
        <v>32</v>
      </c>
      <c r="T3786" s="1">
        <v>1</v>
      </c>
      <c r="U3786" s="1">
        <v>5972426</v>
      </c>
      <c r="V3786" s="1">
        <v>6.1731420457363129E-2</v>
      </c>
      <c r="W3786" s="1">
        <v>1.0443949699401855</v>
      </c>
      <c r="X3786" s="1">
        <v>1.0443949699401855</v>
      </c>
    </row>
    <row r="3787" spans="1:24" x14ac:dyDescent="0.35">
      <c r="A3787" s="1">
        <v>330039</v>
      </c>
      <c r="B3787" s="1" t="s">
        <v>2346</v>
      </c>
      <c r="C3787" s="1">
        <v>108110603</v>
      </c>
      <c r="D3787" s="1">
        <v>39</v>
      </c>
      <c r="E3787" s="1" t="s">
        <v>2552</v>
      </c>
      <c r="F3787" s="1" t="s">
        <v>90</v>
      </c>
      <c r="G3787" s="1" t="s">
        <v>178</v>
      </c>
      <c r="H3787" s="1" t="s">
        <v>916</v>
      </c>
      <c r="I3787" s="1">
        <v>580893.27</v>
      </c>
      <c r="K3787" s="1">
        <v>141827</v>
      </c>
      <c r="L3787" s="1">
        <v>5383897.5</v>
      </c>
      <c r="M3787" s="1">
        <v>0.10199449956417084</v>
      </c>
      <c r="N3787" s="1">
        <v>1.9310179948806763</v>
      </c>
      <c r="O3787" s="1">
        <v>3.2197099179029465E-2</v>
      </c>
      <c r="P3787" s="1">
        <v>5.8679285049438477</v>
      </c>
      <c r="Q3787" s="1">
        <v>0</v>
      </c>
      <c r="S3787" s="1">
        <v>33</v>
      </c>
      <c r="T3787" s="1">
        <v>1</v>
      </c>
      <c r="U3787" s="1">
        <v>6106618</v>
      </c>
      <c r="V3787" s="1">
        <v>0.1341916024684906</v>
      </c>
      <c r="W3787" s="1">
        <v>2.246859073638916</v>
      </c>
      <c r="X3787" s="1">
        <v>2.246859073638916</v>
      </c>
    </row>
    <row r="3788" spans="1:24" x14ac:dyDescent="0.35">
      <c r="A3788" s="1">
        <v>340039</v>
      </c>
      <c r="B3788" s="1" t="s">
        <v>2347</v>
      </c>
      <c r="C3788" s="1">
        <v>108110603</v>
      </c>
      <c r="D3788" s="1">
        <v>39</v>
      </c>
      <c r="E3788" s="1" t="s">
        <v>2552</v>
      </c>
      <c r="F3788" s="1" t="s">
        <v>90</v>
      </c>
      <c r="G3788" s="1" t="s">
        <v>178</v>
      </c>
      <c r="H3788" s="1" t="s">
        <v>916</v>
      </c>
      <c r="I3788" s="1">
        <v>580869.47</v>
      </c>
      <c r="K3788" s="1">
        <v>141827</v>
      </c>
      <c r="L3788" s="1">
        <v>5383893.5</v>
      </c>
      <c r="M3788" s="1">
        <v>-3.9999999899009708E-6</v>
      </c>
      <c r="N3788" s="1">
        <v>-7.429561810567975E-5</v>
      </c>
      <c r="O3788" s="1">
        <v>-2.3799999326001853E-5</v>
      </c>
      <c r="P3788" s="1">
        <v>-4.0971380658447742E-3</v>
      </c>
      <c r="Q3788" s="1">
        <v>0</v>
      </c>
      <c r="S3788" s="1">
        <v>34</v>
      </c>
      <c r="T3788" s="1">
        <v>1</v>
      </c>
      <c r="U3788" s="1">
        <v>6106590</v>
      </c>
      <c r="V3788" s="1">
        <v>-2.7799998861155473E-5</v>
      </c>
      <c r="W3788" s="1">
        <v>-4.585189453791827E-4</v>
      </c>
      <c r="X3788" s="1">
        <v>-4.585189453791827E-4</v>
      </c>
    </row>
    <row r="3789" spans="1:24" x14ac:dyDescent="0.35">
      <c r="A3789" s="1">
        <v>350039</v>
      </c>
      <c r="B3789" s="1" t="s">
        <v>2348</v>
      </c>
      <c r="C3789" s="1">
        <v>108110603</v>
      </c>
      <c r="D3789" s="1">
        <v>39</v>
      </c>
      <c r="E3789" s="1" t="s">
        <v>2552</v>
      </c>
      <c r="F3789" s="1" t="s">
        <v>90</v>
      </c>
      <c r="G3789" s="1" t="s">
        <v>178</v>
      </c>
      <c r="H3789" s="1" t="s">
        <v>916</v>
      </c>
      <c r="I3789" s="1">
        <v>612510.49</v>
      </c>
      <c r="K3789" s="1">
        <v>141827</v>
      </c>
      <c r="L3789" s="1">
        <v>5606221</v>
      </c>
      <c r="M3789" s="1">
        <v>0.22232750058174133</v>
      </c>
      <c r="N3789" s="1">
        <v>4.1294927597045898</v>
      </c>
      <c r="O3789" s="1">
        <v>3.1641021370887756E-2</v>
      </c>
      <c r="P3789" s="1">
        <v>5.4471826553344727</v>
      </c>
      <c r="Q3789" s="1">
        <v>0</v>
      </c>
      <c r="S3789" s="1">
        <v>35</v>
      </c>
      <c r="T3789" s="1">
        <v>1</v>
      </c>
      <c r="U3789" s="1">
        <v>6360558.5</v>
      </c>
      <c r="V3789" s="1">
        <v>0.25396853685379028</v>
      </c>
      <c r="W3789" s="1">
        <v>4.1589250564575195</v>
      </c>
      <c r="X3789" s="1">
        <v>4.1589250564575195</v>
      </c>
    </row>
    <row r="3790" spans="1:24" x14ac:dyDescent="0.35">
      <c r="A3790" s="1">
        <v>360039</v>
      </c>
      <c r="B3790" s="1" t="s">
        <v>2349</v>
      </c>
      <c r="C3790" s="1">
        <v>108110603</v>
      </c>
      <c r="D3790" s="1">
        <v>39</v>
      </c>
      <c r="E3790" s="1" t="s">
        <v>2552</v>
      </c>
      <c r="F3790" s="1" t="s">
        <v>90</v>
      </c>
      <c r="G3790" s="1" t="s">
        <v>178</v>
      </c>
      <c r="H3790" s="1" t="s">
        <v>916</v>
      </c>
      <c r="I3790" s="1">
        <v>645766.67000000004</v>
      </c>
      <c r="K3790" s="1">
        <v>141827</v>
      </c>
      <c r="L3790" s="1">
        <v>5994696.5</v>
      </c>
      <c r="M3790" s="1">
        <v>0.38847550749778748</v>
      </c>
      <c r="N3790" s="1">
        <v>6.9293646812438965</v>
      </c>
      <c r="O3790" s="1">
        <v>3.3256180584430695E-2</v>
      </c>
      <c r="P3790" s="1">
        <v>5.4294872283935547</v>
      </c>
      <c r="Q3790" s="1">
        <v>0</v>
      </c>
      <c r="S3790" s="1">
        <v>36</v>
      </c>
      <c r="T3790" s="1">
        <v>1</v>
      </c>
      <c r="U3790" s="1">
        <v>6782290</v>
      </c>
      <c r="V3790" s="1">
        <v>0.42173168063163757</v>
      </c>
      <c r="W3790" s="1">
        <v>6.6304163932800293</v>
      </c>
      <c r="X3790" s="1">
        <v>6.6304163932800293</v>
      </c>
    </row>
    <row r="3791" spans="1:24" x14ac:dyDescent="0.35">
      <c r="A3791" s="1">
        <v>370039</v>
      </c>
      <c r="B3791" s="1" t="s">
        <v>2350</v>
      </c>
      <c r="C3791" s="1">
        <v>108110603</v>
      </c>
      <c r="D3791" s="1">
        <v>39</v>
      </c>
      <c r="E3791" s="1" t="s">
        <v>2552</v>
      </c>
      <c r="F3791" s="1" t="s">
        <v>90</v>
      </c>
      <c r="G3791" s="1" t="s">
        <v>178</v>
      </c>
      <c r="H3791" s="1" t="s">
        <v>916</v>
      </c>
      <c r="I3791" s="1">
        <v>809368.42</v>
      </c>
      <c r="K3791" s="1">
        <v>141827</v>
      </c>
      <c r="L3791" s="1">
        <v>6686942</v>
      </c>
      <c r="M3791" s="1">
        <v>0.6922454833984375</v>
      </c>
      <c r="N3791" s="1">
        <v>11.547632217407227</v>
      </c>
      <c r="O3791" s="1">
        <v>0.16360175609588623</v>
      </c>
      <c r="P3791" s="1">
        <v>25.334499359130859</v>
      </c>
      <c r="Q3791" s="1">
        <v>0</v>
      </c>
      <c r="S3791" s="1">
        <v>37</v>
      </c>
      <c r="T3791" s="1">
        <v>1</v>
      </c>
      <c r="U3791" s="1">
        <v>7638137.5</v>
      </c>
      <c r="V3791" s="1">
        <v>0.85584723949432373</v>
      </c>
      <c r="W3791" s="1">
        <v>12.618857383728027</v>
      </c>
      <c r="X3791" s="1">
        <v>12.618857383728027</v>
      </c>
    </row>
    <row r="3792" spans="1:24" x14ac:dyDescent="0.35">
      <c r="A3792" s="1">
        <v>380039</v>
      </c>
      <c r="B3792" s="1" t="s">
        <v>2351</v>
      </c>
      <c r="C3792" s="1">
        <v>108110603</v>
      </c>
      <c r="D3792" s="1">
        <v>39</v>
      </c>
      <c r="E3792" s="1" t="s">
        <v>2552</v>
      </c>
      <c r="F3792" s="1" t="s">
        <v>90</v>
      </c>
      <c r="G3792" s="1" t="s">
        <v>178</v>
      </c>
      <c r="H3792" s="1" t="s">
        <v>916</v>
      </c>
      <c r="I3792" s="1">
        <v>731339</v>
      </c>
      <c r="K3792" s="1">
        <v>596982.8125</v>
      </c>
      <c r="L3792" s="1">
        <v>6828923</v>
      </c>
      <c r="M3792" s="1">
        <v>0.14198100566864014</v>
      </c>
      <c r="N3792" s="1">
        <v>2.1232576370239258</v>
      </c>
      <c r="O3792" s="1">
        <v>-7.8029416501522064E-2</v>
      </c>
      <c r="P3792" s="1">
        <v>-9.6407785415649414</v>
      </c>
      <c r="Q3792" s="1">
        <v>0.45515581965446472</v>
      </c>
      <c r="S3792" s="1">
        <v>38</v>
      </c>
      <c r="T3792" s="1">
        <v>1</v>
      </c>
      <c r="U3792" s="1">
        <v>8157245</v>
      </c>
      <c r="V3792" s="1">
        <v>0.5191074013710022</v>
      </c>
      <c r="W3792" s="1">
        <v>6.796257495880127</v>
      </c>
      <c r="X3792" s="1">
        <v>6.796257495880127</v>
      </c>
    </row>
    <row r="3793" spans="1:24" x14ac:dyDescent="0.35">
      <c r="A3793" s="1">
        <v>390039</v>
      </c>
      <c r="B3793" s="1" t="s">
        <v>2352</v>
      </c>
      <c r="C3793" s="1">
        <v>108110603</v>
      </c>
      <c r="D3793" s="1">
        <v>39</v>
      </c>
      <c r="E3793" s="1" t="s">
        <v>2552</v>
      </c>
      <c r="F3793" s="1" t="s">
        <v>90</v>
      </c>
      <c r="G3793" s="1" t="s">
        <v>178</v>
      </c>
      <c r="H3793" s="1" t="s">
        <v>916</v>
      </c>
      <c r="I3793" s="1">
        <v>749488</v>
      </c>
      <c r="K3793" s="1">
        <v>1138121.625</v>
      </c>
      <c r="L3793" s="1">
        <v>6877764</v>
      </c>
      <c r="M3793" s="1">
        <v>4.8840999603271484E-2</v>
      </c>
      <c r="N3793" s="1">
        <v>0.71520793437957764</v>
      </c>
      <c r="O3793" s="1">
        <v>1.8148999661207199E-2</v>
      </c>
      <c r="P3793" s="1">
        <v>2.4816124439239502</v>
      </c>
      <c r="Q3793" s="1">
        <v>0.54113882780075073</v>
      </c>
      <c r="S3793" s="1">
        <v>39</v>
      </c>
      <c r="T3793" s="1">
        <v>1</v>
      </c>
      <c r="U3793" s="1">
        <v>8765374</v>
      </c>
      <c r="V3793" s="1">
        <v>0.60812884569168091</v>
      </c>
      <c r="W3793" s="1">
        <v>7.455078125</v>
      </c>
      <c r="X3793" s="1">
        <v>7.455078125</v>
      </c>
    </row>
    <row r="3794" spans="1:24" x14ac:dyDescent="0.35">
      <c r="A3794" s="1">
        <v>400039</v>
      </c>
      <c r="B3794" s="1" t="s">
        <v>2353</v>
      </c>
      <c r="C3794" s="1">
        <v>108110603</v>
      </c>
      <c r="D3794" s="1">
        <v>39</v>
      </c>
      <c r="E3794" s="1" t="s">
        <v>2552</v>
      </c>
      <c r="F3794" s="1" t="s">
        <v>90</v>
      </c>
      <c r="G3794" s="1" t="s">
        <v>178</v>
      </c>
      <c r="H3794" s="1" t="s">
        <v>916</v>
      </c>
      <c r="S3794" s="1">
        <v>40</v>
      </c>
      <c r="T3794" s="1">
        <v>1</v>
      </c>
      <c r="U3794" s="1">
        <v>0</v>
      </c>
      <c r="V3794" s="1">
        <v>0</v>
      </c>
      <c r="W3794" s="1">
        <v>-100</v>
      </c>
      <c r="X3794" s="1">
        <v>-100</v>
      </c>
    </row>
    <row r="3795" spans="1:24" x14ac:dyDescent="0.35">
      <c r="A3795" s="1">
        <v>410039</v>
      </c>
      <c r="B3795" s="1" t="s">
        <v>2354</v>
      </c>
      <c r="C3795" s="1">
        <v>108110603</v>
      </c>
      <c r="D3795" s="1">
        <v>39</v>
      </c>
      <c r="E3795" s="1" t="s">
        <v>2552</v>
      </c>
      <c r="F3795" s="1" t="s">
        <v>90</v>
      </c>
      <c r="G3795" s="1" t="s">
        <v>178</v>
      </c>
      <c r="H3795" s="1" t="s">
        <v>916</v>
      </c>
      <c r="S3795" s="1">
        <v>41</v>
      </c>
      <c r="T3795" s="1">
        <v>1</v>
      </c>
      <c r="U3795" s="1">
        <v>0</v>
      </c>
      <c r="V3795" s="1">
        <v>0</v>
      </c>
    </row>
    <row r="3796" spans="1:24" x14ac:dyDescent="0.35">
      <c r="A3796" s="1">
        <v>420039</v>
      </c>
      <c r="B3796" s="1" t="s">
        <v>2355</v>
      </c>
      <c r="C3796" s="1">
        <v>108110603</v>
      </c>
      <c r="D3796" s="1">
        <v>39</v>
      </c>
      <c r="E3796" s="1" t="s">
        <v>2552</v>
      </c>
      <c r="F3796" s="1" t="s">
        <v>90</v>
      </c>
      <c r="G3796" s="1" t="s">
        <v>178</v>
      </c>
      <c r="H3796" s="1" t="s">
        <v>916</v>
      </c>
      <c r="S3796" s="1">
        <v>42</v>
      </c>
      <c r="T3796" s="1">
        <v>1</v>
      </c>
      <c r="U3796" s="1">
        <v>0</v>
      </c>
      <c r="V3796" s="1">
        <v>0</v>
      </c>
    </row>
    <row r="3797" spans="1:24" x14ac:dyDescent="0.35">
      <c r="A3797" s="1">
        <v>430039</v>
      </c>
      <c r="B3797" s="1" t="s">
        <v>2356</v>
      </c>
      <c r="C3797" s="1">
        <v>108110603</v>
      </c>
      <c r="D3797" s="1">
        <v>39</v>
      </c>
      <c r="E3797" s="1" t="s">
        <v>2552</v>
      </c>
      <c r="F3797" s="1" t="s">
        <v>90</v>
      </c>
      <c r="G3797" s="1" t="s">
        <v>178</v>
      </c>
      <c r="H3797" s="1" t="s">
        <v>916</v>
      </c>
      <c r="S3797" s="1">
        <v>43</v>
      </c>
      <c r="T3797" s="1">
        <v>1</v>
      </c>
      <c r="U3797" s="1">
        <v>0</v>
      </c>
      <c r="V3797" s="1">
        <v>0</v>
      </c>
    </row>
    <row r="3798" spans="1:24" x14ac:dyDescent="0.35">
      <c r="A3798" s="1">
        <v>440039</v>
      </c>
      <c r="B3798" s="1" t="s">
        <v>2357</v>
      </c>
      <c r="C3798" s="1">
        <v>108110603</v>
      </c>
      <c r="D3798" s="1">
        <v>39</v>
      </c>
      <c r="E3798" s="1" t="s">
        <v>2552</v>
      </c>
      <c r="F3798" s="1" t="s">
        <v>90</v>
      </c>
      <c r="G3798" s="1" t="s">
        <v>178</v>
      </c>
      <c r="H3798" s="1" t="s">
        <v>916</v>
      </c>
      <c r="S3798" s="1">
        <v>44</v>
      </c>
      <c r="T3798" s="1">
        <v>1</v>
      </c>
      <c r="U3798" s="1">
        <v>0</v>
      </c>
      <c r="V3798" s="1">
        <v>0</v>
      </c>
    </row>
    <row r="3799" spans="1:24" x14ac:dyDescent="0.35">
      <c r="A3799" s="1">
        <v>450039</v>
      </c>
      <c r="B3799" s="1" t="s">
        <v>2358</v>
      </c>
      <c r="C3799" s="1">
        <v>108110603</v>
      </c>
      <c r="D3799" s="1">
        <v>39</v>
      </c>
      <c r="E3799" s="1" t="s">
        <v>2552</v>
      </c>
      <c r="F3799" s="1" t="s">
        <v>90</v>
      </c>
      <c r="G3799" s="1" t="s">
        <v>178</v>
      </c>
      <c r="H3799" s="1" t="s">
        <v>916</v>
      </c>
      <c r="S3799" s="1">
        <v>45</v>
      </c>
      <c r="T3799" s="1">
        <v>1</v>
      </c>
      <c r="U3799" s="1">
        <v>0</v>
      </c>
      <c r="V3799" s="1">
        <v>0</v>
      </c>
    </row>
    <row r="3800" spans="1:24" x14ac:dyDescent="0.35">
      <c r="A3800" s="1">
        <v>460039</v>
      </c>
      <c r="B3800" s="1" t="s">
        <v>2359</v>
      </c>
      <c r="C3800" s="1">
        <v>108110603</v>
      </c>
      <c r="D3800" s="1">
        <v>39</v>
      </c>
      <c r="E3800" s="1" t="s">
        <v>2552</v>
      </c>
      <c r="F3800" s="1" t="s">
        <v>90</v>
      </c>
      <c r="G3800" s="1" t="s">
        <v>178</v>
      </c>
      <c r="H3800" s="1" t="s">
        <v>916</v>
      </c>
      <c r="S3800" s="1">
        <v>46</v>
      </c>
      <c r="T3800" s="1">
        <v>1</v>
      </c>
      <c r="U3800" s="1">
        <v>0</v>
      </c>
      <c r="V3800" s="1">
        <v>0</v>
      </c>
    </row>
    <row r="3801" spans="1:24" x14ac:dyDescent="0.35">
      <c r="A3801" s="1">
        <v>470039</v>
      </c>
      <c r="B3801" s="1" t="s">
        <v>2360</v>
      </c>
      <c r="C3801" s="1">
        <v>108110603</v>
      </c>
      <c r="D3801" s="1">
        <v>39</v>
      </c>
      <c r="E3801" s="1" t="s">
        <v>2552</v>
      </c>
      <c r="F3801" s="1" t="s">
        <v>90</v>
      </c>
      <c r="G3801" s="1" t="s">
        <v>178</v>
      </c>
      <c r="H3801" s="1" t="s">
        <v>916</v>
      </c>
      <c r="S3801" s="1">
        <v>47</v>
      </c>
      <c r="T3801" s="1">
        <v>1</v>
      </c>
      <c r="U3801" s="1">
        <v>0</v>
      </c>
      <c r="V3801" s="1">
        <v>0</v>
      </c>
    </row>
    <row r="3802" spans="1:24" x14ac:dyDescent="0.35">
      <c r="A3802" s="1">
        <v>480039</v>
      </c>
      <c r="B3802" s="1" t="s">
        <v>2361</v>
      </c>
      <c r="C3802" s="1">
        <v>108110603</v>
      </c>
      <c r="D3802" s="1">
        <v>39</v>
      </c>
      <c r="E3802" s="1" t="s">
        <v>2552</v>
      </c>
      <c r="F3802" s="1" t="s">
        <v>90</v>
      </c>
      <c r="G3802" s="1" t="s">
        <v>178</v>
      </c>
      <c r="H3802" s="1" t="s">
        <v>916</v>
      </c>
      <c r="S3802" s="1">
        <v>48</v>
      </c>
      <c r="T3802" s="1">
        <v>1</v>
      </c>
      <c r="U3802" s="1">
        <v>0</v>
      </c>
      <c r="V3802" s="1">
        <v>0</v>
      </c>
    </row>
    <row r="3803" spans="1:24" x14ac:dyDescent="0.35">
      <c r="A3803" s="1">
        <v>290058</v>
      </c>
      <c r="B3803" s="1" t="s">
        <v>2341</v>
      </c>
      <c r="C3803" s="1">
        <v>108111203</v>
      </c>
      <c r="D3803" s="1">
        <v>58</v>
      </c>
      <c r="E3803" s="1" t="s">
        <v>2553</v>
      </c>
      <c r="F3803" s="1" t="s">
        <v>90</v>
      </c>
      <c r="G3803" s="1" t="s">
        <v>178</v>
      </c>
      <c r="H3803" s="1" t="s">
        <v>916</v>
      </c>
      <c r="I3803" s="1">
        <v>960183.81</v>
      </c>
      <c r="K3803" s="1">
        <v>279447</v>
      </c>
      <c r="L3803" s="1">
        <v>9399421</v>
      </c>
      <c r="S3803" s="1">
        <v>29</v>
      </c>
      <c r="T3803" s="1">
        <v>1</v>
      </c>
      <c r="U3803" s="1">
        <v>10639052</v>
      </c>
      <c r="V3803" s="1">
        <v>0</v>
      </c>
    </row>
    <row r="3804" spans="1:24" x14ac:dyDescent="0.35">
      <c r="A3804" s="1">
        <v>300058</v>
      </c>
      <c r="B3804" s="1" t="s">
        <v>2343</v>
      </c>
      <c r="C3804" s="1">
        <v>108111203</v>
      </c>
      <c r="D3804" s="1">
        <v>58</v>
      </c>
      <c r="E3804" s="1" t="s">
        <v>2553</v>
      </c>
      <c r="F3804" s="1" t="s">
        <v>90</v>
      </c>
      <c r="G3804" s="1" t="s">
        <v>178</v>
      </c>
      <c r="H3804" s="1" t="s">
        <v>916</v>
      </c>
      <c r="I3804" s="1">
        <v>987534.49</v>
      </c>
      <c r="L3804" s="1">
        <v>9532278</v>
      </c>
      <c r="M3804" s="1">
        <v>0.13285699486732483</v>
      </c>
      <c r="N3804" s="1">
        <v>1.4134594202041626</v>
      </c>
      <c r="O3804" s="1">
        <v>2.7350680902600288E-2</v>
      </c>
      <c r="P3804" s="1">
        <v>2.8484838008880615</v>
      </c>
      <c r="S3804" s="1">
        <v>30</v>
      </c>
      <c r="T3804" s="1">
        <v>1</v>
      </c>
      <c r="U3804" s="1">
        <v>10519812</v>
      </c>
      <c r="V3804" s="1">
        <v>0.16020767390727997</v>
      </c>
      <c r="W3804" s="1">
        <v>-1.1207765340805054</v>
      </c>
      <c r="X3804" s="1">
        <v>-1.1207765340805054</v>
      </c>
    </row>
    <row r="3805" spans="1:24" x14ac:dyDescent="0.35">
      <c r="A3805" s="1">
        <v>310058</v>
      </c>
      <c r="B3805" s="1" t="s">
        <v>2344</v>
      </c>
      <c r="C3805" s="1">
        <v>108111203</v>
      </c>
      <c r="D3805" s="1">
        <v>58</v>
      </c>
      <c r="E3805" s="1" t="s">
        <v>2553</v>
      </c>
      <c r="F3805" s="1" t="s">
        <v>90</v>
      </c>
      <c r="G3805" s="1" t="s">
        <v>178</v>
      </c>
      <c r="H3805" s="1" t="s">
        <v>916</v>
      </c>
      <c r="I3805" s="1">
        <v>996592.84</v>
      </c>
      <c r="K3805" s="1">
        <v>279447</v>
      </c>
      <c r="L3805" s="1">
        <v>9590068</v>
      </c>
      <c r="M3805" s="1">
        <v>5.778999999165535E-2</v>
      </c>
      <c r="N3805" s="1">
        <v>0.60625594854354858</v>
      </c>
      <c r="O3805" s="1">
        <v>9.0583497658371925E-3</v>
      </c>
      <c r="P3805" s="1">
        <v>0.91726922988891602</v>
      </c>
      <c r="S3805" s="1">
        <v>31</v>
      </c>
      <c r="T3805" s="1">
        <v>1</v>
      </c>
      <c r="U3805" s="1">
        <v>10866108</v>
      </c>
      <c r="V3805" s="1">
        <v>6.6848352551460266E-2</v>
      </c>
      <c r="W3805" s="1">
        <v>3.2918457984924316</v>
      </c>
      <c r="X3805" s="1">
        <v>3.2918457984924316</v>
      </c>
    </row>
    <row r="3806" spans="1:24" x14ac:dyDescent="0.35">
      <c r="A3806" s="1">
        <v>320058</v>
      </c>
      <c r="B3806" s="1" t="s">
        <v>2345</v>
      </c>
      <c r="C3806" s="1">
        <v>108111203</v>
      </c>
      <c r="D3806" s="1">
        <v>58</v>
      </c>
      <c r="E3806" s="1" t="s">
        <v>2553</v>
      </c>
      <c r="F3806" s="1" t="s">
        <v>90</v>
      </c>
      <c r="G3806" s="1" t="s">
        <v>178</v>
      </c>
      <c r="H3806" s="1" t="s">
        <v>916</v>
      </c>
      <c r="I3806" s="1">
        <v>999495.85</v>
      </c>
      <c r="K3806" s="1">
        <v>279447</v>
      </c>
      <c r="L3806" s="1">
        <v>9664735</v>
      </c>
      <c r="M3806" s="1">
        <v>7.4666999280452728E-2</v>
      </c>
      <c r="N3806" s="1">
        <v>0.778586745262146</v>
      </c>
      <c r="O3806" s="1">
        <v>2.9030099976807833E-3</v>
      </c>
      <c r="P3806" s="1">
        <v>0.29129347205162048</v>
      </c>
      <c r="Q3806" s="1">
        <v>0</v>
      </c>
      <c r="S3806" s="1">
        <v>32</v>
      </c>
      <c r="T3806" s="1">
        <v>1</v>
      </c>
      <c r="U3806" s="1">
        <v>10943678</v>
      </c>
      <c r="V3806" s="1">
        <v>7.7570006251335144E-2</v>
      </c>
      <c r="W3806" s="1">
        <v>0.7138710618019104</v>
      </c>
      <c r="X3806" s="1">
        <v>0.7138710618019104</v>
      </c>
    </row>
    <row r="3807" spans="1:24" x14ac:dyDescent="0.35">
      <c r="A3807" s="1">
        <v>330058</v>
      </c>
      <c r="B3807" s="1" t="s">
        <v>2346</v>
      </c>
      <c r="C3807" s="1">
        <v>108111203</v>
      </c>
      <c r="D3807" s="1">
        <v>58</v>
      </c>
      <c r="E3807" s="1" t="s">
        <v>2553</v>
      </c>
      <c r="F3807" s="1" t="s">
        <v>90</v>
      </c>
      <c r="G3807" s="1" t="s">
        <v>178</v>
      </c>
      <c r="H3807" s="1" t="s">
        <v>916</v>
      </c>
      <c r="I3807" s="1">
        <v>1031890.22</v>
      </c>
      <c r="K3807" s="1">
        <v>279447</v>
      </c>
      <c r="L3807" s="1">
        <v>9736194</v>
      </c>
      <c r="M3807" s="1">
        <v>7.1459002792835236E-2</v>
      </c>
      <c r="N3807" s="1">
        <v>0.73937880992889404</v>
      </c>
      <c r="O3807" s="1">
        <v>3.2394368201494217E-2</v>
      </c>
      <c r="P3807" s="1">
        <v>3.2410709857940674</v>
      </c>
      <c r="Q3807" s="1">
        <v>0</v>
      </c>
      <c r="S3807" s="1">
        <v>33</v>
      </c>
      <c r="T3807" s="1">
        <v>1</v>
      </c>
      <c r="U3807" s="1">
        <v>11047531</v>
      </c>
      <c r="V3807" s="1">
        <v>0.10385337471961975</v>
      </c>
      <c r="W3807" s="1">
        <v>0.94897711277008057</v>
      </c>
      <c r="X3807" s="1">
        <v>0.94897711277008057</v>
      </c>
    </row>
    <row r="3808" spans="1:24" x14ac:dyDescent="0.35">
      <c r="A3808" s="1">
        <v>340058</v>
      </c>
      <c r="B3808" s="1" t="s">
        <v>2347</v>
      </c>
      <c r="C3808" s="1">
        <v>108111203</v>
      </c>
      <c r="D3808" s="1">
        <v>58</v>
      </c>
      <c r="E3808" s="1" t="s">
        <v>2553</v>
      </c>
      <c r="F3808" s="1" t="s">
        <v>90</v>
      </c>
      <c r="G3808" s="1" t="s">
        <v>178</v>
      </c>
      <c r="H3808" s="1" t="s">
        <v>916</v>
      </c>
      <c r="I3808" s="1">
        <v>1031857.04</v>
      </c>
      <c r="K3808" s="1">
        <v>279447</v>
      </c>
      <c r="L3808" s="1">
        <v>9736189</v>
      </c>
      <c r="M3808" s="1">
        <v>-4.9999998736893758E-6</v>
      </c>
      <c r="N3808" s="1">
        <v>-5.1354771130718291E-5</v>
      </c>
      <c r="O3808" s="1">
        <v>-3.3180000173160806E-5</v>
      </c>
      <c r="P3808" s="1">
        <v>-3.2154582440853119E-3</v>
      </c>
      <c r="Q3808" s="1">
        <v>0</v>
      </c>
      <c r="S3808" s="1">
        <v>34</v>
      </c>
      <c r="T3808" s="1">
        <v>1</v>
      </c>
      <c r="U3808" s="1">
        <v>11047493</v>
      </c>
      <c r="V3808" s="1">
        <v>-3.8179998227860779E-5</v>
      </c>
      <c r="W3808" s="1">
        <v>-3.439682477619499E-4</v>
      </c>
      <c r="X3808" s="1">
        <v>-3.439682477619499E-4</v>
      </c>
    </row>
    <row r="3809" spans="1:24" x14ac:dyDescent="0.35">
      <c r="A3809" s="1">
        <v>350058</v>
      </c>
      <c r="B3809" s="1" t="s">
        <v>2348</v>
      </c>
      <c r="C3809" s="1">
        <v>108111203</v>
      </c>
      <c r="D3809" s="1">
        <v>58</v>
      </c>
      <c r="E3809" s="1" t="s">
        <v>2553</v>
      </c>
      <c r="F3809" s="1" t="s">
        <v>90</v>
      </c>
      <c r="G3809" s="1" t="s">
        <v>178</v>
      </c>
      <c r="H3809" s="1" t="s">
        <v>916</v>
      </c>
      <c r="I3809" s="1">
        <v>1063047.52</v>
      </c>
      <c r="J3809" s="1">
        <v>55629.45</v>
      </c>
      <c r="K3809" s="1">
        <v>279447</v>
      </c>
      <c r="L3809" s="1">
        <v>9883233</v>
      </c>
      <c r="M3809" s="1">
        <v>0.14704400300979614</v>
      </c>
      <c r="N3809" s="1">
        <v>1.5102828741073608</v>
      </c>
      <c r="O3809" s="1">
        <v>3.1190479174256325E-2</v>
      </c>
      <c r="P3809" s="1">
        <v>3.022752046585083</v>
      </c>
      <c r="Q3809" s="1">
        <v>0</v>
      </c>
      <c r="S3809" s="1">
        <v>35</v>
      </c>
      <c r="T3809" s="1">
        <v>1</v>
      </c>
      <c r="U3809" s="1">
        <v>11281357</v>
      </c>
      <c r="V3809" s="1">
        <v>0.17823448777198792</v>
      </c>
      <c r="W3809" s="1">
        <v>2.1168966293334961</v>
      </c>
      <c r="X3809" s="1">
        <v>2.1168966293334961</v>
      </c>
    </row>
    <row r="3810" spans="1:24" x14ac:dyDescent="0.35">
      <c r="A3810" s="1">
        <v>360058</v>
      </c>
      <c r="B3810" s="1" t="s">
        <v>2349</v>
      </c>
      <c r="C3810" s="1">
        <v>108111203</v>
      </c>
      <c r="D3810" s="1">
        <v>58</v>
      </c>
      <c r="E3810" s="1" t="s">
        <v>2553</v>
      </c>
      <c r="F3810" s="1" t="s">
        <v>90</v>
      </c>
      <c r="G3810" s="1" t="s">
        <v>178</v>
      </c>
      <c r="H3810" s="1" t="s">
        <v>916</v>
      </c>
      <c r="I3810" s="1">
        <v>1130173.4399999999</v>
      </c>
      <c r="K3810" s="1">
        <v>279447</v>
      </c>
      <c r="L3810" s="1">
        <v>10175505</v>
      </c>
      <c r="M3810" s="1">
        <v>0.29227200150489807</v>
      </c>
      <c r="N3810" s="1">
        <v>2.9572508335113525</v>
      </c>
      <c r="O3810" s="1">
        <v>6.7125916481018066E-2</v>
      </c>
      <c r="P3810" s="1">
        <v>6.3144798278808594</v>
      </c>
      <c r="Q3810" s="1">
        <v>0</v>
      </c>
      <c r="S3810" s="1">
        <v>36</v>
      </c>
      <c r="T3810" s="1">
        <v>1</v>
      </c>
      <c r="U3810" s="1">
        <v>11585126</v>
      </c>
      <c r="V3810" s="1">
        <v>0.35939791798591614</v>
      </c>
      <c r="W3810" s="1">
        <v>2.6926636695861816</v>
      </c>
      <c r="X3810" s="1">
        <v>2.6926636695861816</v>
      </c>
    </row>
    <row r="3811" spans="1:24" x14ac:dyDescent="0.35">
      <c r="A3811" s="1">
        <v>370058</v>
      </c>
      <c r="B3811" s="1" t="s">
        <v>2350</v>
      </c>
      <c r="C3811" s="1">
        <v>108111203</v>
      </c>
      <c r="D3811" s="1">
        <v>58</v>
      </c>
      <c r="E3811" s="1" t="s">
        <v>2553</v>
      </c>
      <c r="F3811" s="1" t="s">
        <v>90</v>
      </c>
      <c r="G3811" s="1" t="s">
        <v>178</v>
      </c>
      <c r="H3811" s="1" t="s">
        <v>916</v>
      </c>
      <c r="I3811" s="1">
        <v>1165775.3700000001</v>
      </c>
      <c r="K3811" s="1">
        <v>279447</v>
      </c>
      <c r="L3811" s="1">
        <v>10526476</v>
      </c>
      <c r="M3811" s="1">
        <v>0.35097101330757141</v>
      </c>
      <c r="N3811" s="1">
        <v>3.4491753578186035</v>
      </c>
      <c r="O3811" s="1">
        <v>3.560192883014679E-2</v>
      </c>
      <c r="P3811" s="1">
        <v>3.1501297950744629</v>
      </c>
      <c r="Q3811" s="1">
        <v>0</v>
      </c>
      <c r="S3811" s="1">
        <v>37</v>
      </c>
      <c r="T3811" s="1">
        <v>1</v>
      </c>
      <c r="U3811" s="1">
        <v>11971698</v>
      </c>
      <c r="V3811" s="1">
        <v>0.38657295703887939</v>
      </c>
      <c r="W3811" s="1">
        <v>3.3367958068847656</v>
      </c>
      <c r="X3811" s="1">
        <v>3.3367958068847656</v>
      </c>
    </row>
    <row r="3812" spans="1:24" x14ac:dyDescent="0.35">
      <c r="A3812" s="1">
        <v>380058</v>
      </c>
      <c r="B3812" s="1" t="s">
        <v>2351</v>
      </c>
      <c r="C3812" s="1">
        <v>108111203</v>
      </c>
      <c r="D3812" s="1">
        <v>58</v>
      </c>
      <c r="E3812" s="1" t="s">
        <v>2553</v>
      </c>
      <c r="F3812" s="1" t="s">
        <v>90</v>
      </c>
      <c r="G3812" s="1" t="s">
        <v>178</v>
      </c>
      <c r="H3812" s="1" t="s">
        <v>916</v>
      </c>
      <c r="I3812" s="1">
        <v>1241040</v>
      </c>
      <c r="K3812" s="1">
        <v>416755.28125</v>
      </c>
      <c r="L3812" s="1">
        <v>10666079</v>
      </c>
      <c r="M3812" s="1">
        <v>0.13960300385951996</v>
      </c>
      <c r="N3812" s="1">
        <v>1.3262083530426025</v>
      </c>
      <c r="O3812" s="1">
        <v>7.5264632701873779E-2</v>
      </c>
      <c r="P3812" s="1">
        <v>6.4561862945556641</v>
      </c>
      <c r="Q3812" s="1">
        <v>0.13730828464031219</v>
      </c>
      <c r="S3812" s="1">
        <v>38</v>
      </c>
      <c r="T3812" s="1">
        <v>1</v>
      </c>
      <c r="U3812" s="1">
        <v>12323874</v>
      </c>
      <c r="V3812" s="1">
        <v>0.35217592120170593</v>
      </c>
      <c r="W3812" s="1">
        <v>2.9417381286621094</v>
      </c>
      <c r="X3812" s="1">
        <v>2.9417381286621094</v>
      </c>
    </row>
    <row r="3813" spans="1:24" x14ac:dyDescent="0.35">
      <c r="A3813" s="1">
        <v>390058</v>
      </c>
      <c r="B3813" s="1" t="s">
        <v>2352</v>
      </c>
      <c r="C3813" s="1">
        <v>108111203</v>
      </c>
      <c r="D3813" s="1">
        <v>58</v>
      </c>
      <c r="E3813" s="1" t="s">
        <v>2553</v>
      </c>
      <c r="F3813" s="1" t="s">
        <v>90</v>
      </c>
      <c r="G3813" s="1" t="s">
        <v>178</v>
      </c>
      <c r="H3813" s="1" t="s">
        <v>916</v>
      </c>
      <c r="I3813" s="1">
        <v>1264887</v>
      </c>
      <c r="K3813" s="1">
        <v>637069.375</v>
      </c>
      <c r="L3813" s="1">
        <v>10730916</v>
      </c>
      <c r="M3813" s="1">
        <v>6.4837001264095306E-2</v>
      </c>
      <c r="N3813" s="1">
        <v>0.6078803539276123</v>
      </c>
      <c r="O3813" s="1">
        <v>2.3847000673413277E-2</v>
      </c>
      <c r="P3813" s="1">
        <v>1.9215335845947266</v>
      </c>
      <c r="Q3813" s="1">
        <v>0.22031410038471222</v>
      </c>
      <c r="S3813" s="1">
        <v>39</v>
      </c>
      <c r="T3813" s="1">
        <v>1</v>
      </c>
      <c r="U3813" s="1">
        <v>12632872</v>
      </c>
      <c r="V3813" s="1">
        <v>0.30899810791015625</v>
      </c>
      <c r="W3813" s="1">
        <v>2.5073122978210449</v>
      </c>
      <c r="X3813" s="1">
        <v>2.5073122978210449</v>
      </c>
    </row>
    <row r="3814" spans="1:24" x14ac:dyDescent="0.35">
      <c r="A3814" s="1">
        <v>400058</v>
      </c>
      <c r="B3814" s="1" t="s">
        <v>2353</v>
      </c>
      <c r="C3814" s="1">
        <v>108111203</v>
      </c>
      <c r="D3814" s="1">
        <v>58</v>
      </c>
      <c r="E3814" s="1" t="s">
        <v>2553</v>
      </c>
      <c r="F3814" s="1" t="s">
        <v>90</v>
      </c>
      <c r="G3814" s="1" t="s">
        <v>178</v>
      </c>
      <c r="H3814" s="1" t="s">
        <v>916</v>
      </c>
      <c r="S3814" s="1">
        <v>40</v>
      </c>
      <c r="T3814" s="1">
        <v>1</v>
      </c>
      <c r="U3814" s="1">
        <v>0</v>
      </c>
      <c r="V3814" s="1">
        <v>0</v>
      </c>
      <c r="W3814" s="1">
        <v>-100</v>
      </c>
      <c r="X3814" s="1">
        <v>-100</v>
      </c>
    </row>
    <row r="3815" spans="1:24" x14ac:dyDescent="0.35">
      <c r="A3815" s="1">
        <v>410058</v>
      </c>
      <c r="B3815" s="1" t="s">
        <v>2354</v>
      </c>
      <c r="C3815" s="1">
        <v>108111203</v>
      </c>
      <c r="D3815" s="1">
        <v>58</v>
      </c>
      <c r="E3815" s="1" t="s">
        <v>2553</v>
      </c>
      <c r="F3815" s="1" t="s">
        <v>90</v>
      </c>
      <c r="G3815" s="1" t="s">
        <v>178</v>
      </c>
      <c r="H3815" s="1" t="s">
        <v>916</v>
      </c>
      <c r="S3815" s="1">
        <v>41</v>
      </c>
      <c r="T3815" s="1">
        <v>1</v>
      </c>
      <c r="U3815" s="1">
        <v>0</v>
      </c>
      <c r="V3815" s="1">
        <v>0</v>
      </c>
    </row>
    <row r="3816" spans="1:24" x14ac:dyDescent="0.35">
      <c r="A3816" s="1">
        <v>420058</v>
      </c>
      <c r="B3816" s="1" t="s">
        <v>2355</v>
      </c>
      <c r="C3816" s="1">
        <v>108111203</v>
      </c>
      <c r="D3816" s="1">
        <v>58</v>
      </c>
      <c r="E3816" s="1" t="s">
        <v>2553</v>
      </c>
      <c r="F3816" s="1" t="s">
        <v>90</v>
      </c>
      <c r="G3816" s="1" t="s">
        <v>178</v>
      </c>
      <c r="H3816" s="1" t="s">
        <v>916</v>
      </c>
      <c r="S3816" s="1">
        <v>42</v>
      </c>
      <c r="T3816" s="1">
        <v>1</v>
      </c>
      <c r="U3816" s="1">
        <v>0</v>
      </c>
      <c r="V3816" s="1">
        <v>0</v>
      </c>
    </row>
    <row r="3817" spans="1:24" x14ac:dyDescent="0.35">
      <c r="A3817" s="1">
        <v>430058</v>
      </c>
      <c r="B3817" s="1" t="s">
        <v>2356</v>
      </c>
      <c r="C3817" s="1">
        <v>108111203</v>
      </c>
      <c r="D3817" s="1">
        <v>58</v>
      </c>
      <c r="E3817" s="1" t="s">
        <v>2553</v>
      </c>
      <c r="F3817" s="1" t="s">
        <v>90</v>
      </c>
      <c r="G3817" s="1" t="s">
        <v>178</v>
      </c>
      <c r="H3817" s="1" t="s">
        <v>916</v>
      </c>
      <c r="S3817" s="1">
        <v>43</v>
      </c>
      <c r="T3817" s="1">
        <v>1</v>
      </c>
      <c r="U3817" s="1">
        <v>0</v>
      </c>
      <c r="V3817" s="1">
        <v>0</v>
      </c>
    </row>
    <row r="3818" spans="1:24" x14ac:dyDescent="0.35">
      <c r="A3818" s="1">
        <v>440058</v>
      </c>
      <c r="B3818" s="1" t="s">
        <v>2357</v>
      </c>
      <c r="C3818" s="1">
        <v>108111203</v>
      </c>
      <c r="D3818" s="1">
        <v>58</v>
      </c>
      <c r="E3818" s="1" t="s">
        <v>2553</v>
      </c>
      <c r="F3818" s="1" t="s">
        <v>90</v>
      </c>
      <c r="G3818" s="1" t="s">
        <v>178</v>
      </c>
      <c r="H3818" s="1" t="s">
        <v>916</v>
      </c>
      <c r="S3818" s="1">
        <v>44</v>
      </c>
      <c r="T3818" s="1">
        <v>1</v>
      </c>
      <c r="U3818" s="1">
        <v>0</v>
      </c>
      <c r="V3818" s="1">
        <v>0</v>
      </c>
    </row>
    <row r="3819" spans="1:24" x14ac:dyDescent="0.35">
      <c r="A3819" s="1">
        <v>450058</v>
      </c>
      <c r="B3819" s="1" t="s">
        <v>2358</v>
      </c>
      <c r="C3819" s="1">
        <v>108111203</v>
      </c>
      <c r="D3819" s="1">
        <v>58</v>
      </c>
      <c r="E3819" s="1" t="s">
        <v>2553</v>
      </c>
      <c r="F3819" s="1" t="s">
        <v>90</v>
      </c>
      <c r="G3819" s="1" t="s">
        <v>178</v>
      </c>
      <c r="H3819" s="1" t="s">
        <v>916</v>
      </c>
      <c r="S3819" s="1">
        <v>45</v>
      </c>
      <c r="T3819" s="1">
        <v>1</v>
      </c>
      <c r="U3819" s="1">
        <v>0</v>
      </c>
      <c r="V3819" s="1">
        <v>0</v>
      </c>
    </row>
    <row r="3820" spans="1:24" x14ac:dyDescent="0.35">
      <c r="A3820" s="1">
        <v>460058</v>
      </c>
      <c r="B3820" s="1" t="s">
        <v>2359</v>
      </c>
      <c r="C3820" s="1">
        <v>108111203</v>
      </c>
      <c r="D3820" s="1">
        <v>58</v>
      </c>
      <c r="E3820" s="1" t="s">
        <v>2553</v>
      </c>
      <c r="F3820" s="1" t="s">
        <v>90</v>
      </c>
      <c r="G3820" s="1" t="s">
        <v>178</v>
      </c>
      <c r="H3820" s="1" t="s">
        <v>916</v>
      </c>
      <c r="S3820" s="1">
        <v>46</v>
      </c>
      <c r="T3820" s="1">
        <v>1</v>
      </c>
      <c r="U3820" s="1">
        <v>0</v>
      </c>
      <c r="V3820" s="1">
        <v>0</v>
      </c>
    </row>
    <row r="3821" spans="1:24" x14ac:dyDescent="0.35">
      <c r="A3821" s="1">
        <v>470058</v>
      </c>
      <c r="B3821" s="1" t="s">
        <v>2360</v>
      </c>
      <c r="C3821" s="1">
        <v>108111203</v>
      </c>
      <c r="D3821" s="1">
        <v>58</v>
      </c>
      <c r="E3821" s="1" t="s">
        <v>2553</v>
      </c>
      <c r="F3821" s="1" t="s">
        <v>90</v>
      </c>
      <c r="G3821" s="1" t="s">
        <v>178</v>
      </c>
      <c r="H3821" s="1" t="s">
        <v>916</v>
      </c>
      <c r="S3821" s="1">
        <v>47</v>
      </c>
      <c r="T3821" s="1">
        <v>1</v>
      </c>
      <c r="U3821" s="1">
        <v>0</v>
      </c>
      <c r="V3821" s="1">
        <v>0</v>
      </c>
    </row>
    <row r="3822" spans="1:24" x14ac:dyDescent="0.35">
      <c r="A3822" s="1">
        <v>480058</v>
      </c>
      <c r="B3822" s="1" t="s">
        <v>2361</v>
      </c>
      <c r="C3822" s="1">
        <v>108111203</v>
      </c>
      <c r="D3822" s="1">
        <v>58</v>
      </c>
      <c r="E3822" s="1" t="s">
        <v>2553</v>
      </c>
      <c r="F3822" s="1" t="s">
        <v>90</v>
      </c>
      <c r="G3822" s="1" t="s">
        <v>178</v>
      </c>
      <c r="H3822" s="1" t="s">
        <v>916</v>
      </c>
      <c r="S3822" s="1">
        <v>48</v>
      </c>
      <c r="T3822" s="1">
        <v>1</v>
      </c>
      <c r="U3822" s="1">
        <v>0</v>
      </c>
      <c r="V3822" s="1">
        <v>0</v>
      </c>
    </row>
    <row r="3823" spans="1:24" x14ac:dyDescent="0.35">
      <c r="A3823" s="1">
        <v>290070</v>
      </c>
      <c r="B3823" s="1" t="s">
        <v>2341</v>
      </c>
      <c r="C3823" s="1">
        <v>108111303</v>
      </c>
      <c r="D3823" s="1">
        <v>70</v>
      </c>
      <c r="E3823" s="1" t="s">
        <v>2554</v>
      </c>
      <c r="F3823" s="1" t="s">
        <v>90</v>
      </c>
      <c r="G3823" s="1" t="s">
        <v>178</v>
      </c>
      <c r="H3823" s="1" t="s">
        <v>916</v>
      </c>
      <c r="I3823" s="1">
        <v>1074137.45</v>
      </c>
      <c r="K3823" s="1">
        <v>261606</v>
      </c>
      <c r="L3823" s="1">
        <v>7214201</v>
      </c>
      <c r="S3823" s="1">
        <v>29</v>
      </c>
      <c r="T3823" s="1">
        <v>1</v>
      </c>
      <c r="U3823" s="1">
        <v>8549944</v>
      </c>
      <c r="V3823" s="1">
        <v>0</v>
      </c>
    </row>
    <row r="3824" spans="1:24" x14ac:dyDescent="0.35">
      <c r="A3824" s="1">
        <v>300070</v>
      </c>
      <c r="B3824" s="1" t="s">
        <v>2343</v>
      </c>
      <c r="C3824" s="1">
        <v>108111303</v>
      </c>
      <c r="D3824" s="1">
        <v>70</v>
      </c>
      <c r="E3824" s="1" t="s">
        <v>2554</v>
      </c>
      <c r="F3824" s="1" t="s">
        <v>90</v>
      </c>
      <c r="G3824" s="1" t="s">
        <v>178</v>
      </c>
      <c r="H3824" s="1" t="s">
        <v>916</v>
      </c>
      <c r="I3824" s="1">
        <v>1079345.17</v>
      </c>
      <c r="K3824" s="1">
        <v>261606</v>
      </c>
      <c r="L3824" s="1">
        <v>7310644</v>
      </c>
      <c r="M3824" s="1">
        <v>9.6442997455596924E-2</v>
      </c>
      <c r="N3824" s="1">
        <v>1.3368493318557739</v>
      </c>
      <c r="O3824" s="1">
        <v>5.2077202126383781E-3</v>
      </c>
      <c r="P3824" s="1">
        <v>0.48482808470726013</v>
      </c>
      <c r="Q3824" s="1">
        <v>0</v>
      </c>
      <c r="S3824" s="1">
        <v>30</v>
      </c>
      <c r="T3824" s="1">
        <v>1</v>
      </c>
      <c r="U3824" s="1">
        <v>8651595</v>
      </c>
      <c r="V3824" s="1">
        <v>0.10165071487426758</v>
      </c>
      <c r="W3824" s="1">
        <v>1.1889083385467529</v>
      </c>
      <c r="X3824" s="1">
        <v>1.1889083385467529</v>
      </c>
    </row>
    <row r="3825" spans="1:24" x14ac:dyDescent="0.35">
      <c r="A3825" s="1">
        <v>310070</v>
      </c>
      <c r="B3825" s="1" t="s">
        <v>2344</v>
      </c>
      <c r="C3825" s="1">
        <v>108111303</v>
      </c>
      <c r="D3825" s="1">
        <v>70</v>
      </c>
      <c r="E3825" s="1" t="s">
        <v>2554</v>
      </c>
      <c r="F3825" s="1" t="s">
        <v>90</v>
      </c>
      <c r="G3825" s="1" t="s">
        <v>178</v>
      </c>
      <c r="H3825" s="1" t="s">
        <v>916</v>
      </c>
      <c r="I3825" s="1">
        <v>1096368.94</v>
      </c>
      <c r="K3825" s="1">
        <v>261606</v>
      </c>
      <c r="L3825" s="1">
        <v>7352590.5</v>
      </c>
      <c r="M3825" s="1">
        <v>4.1946500539779663E-2</v>
      </c>
      <c r="N3825" s="1">
        <v>0.57377296686172485</v>
      </c>
      <c r="O3825" s="1">
        <v>1.702377013862133E-2</v>
      </c>
      <c r="P3825" s="1">
        <v>1.5772312879562378</v>
      </c>
      <c r="Q3825" s="1">
        <v>0</v>
      </c>
      <c r="S3825" s="1">
        <v>31</v>
      </c>
      <c r="T3825" s="1">
        <v>1</v>
      </c>
      <c r="U3825" s="1">
        <v>8710566</v>
      </c>
      <c r="V3825" s="1">
        <v>5.8970272541046143E-2</v>
      </c>
      <c r="W3825" s="1">
        <v>0.68162000179290771</v>
      </c>
      <c r="X3825" s="1">
        <v>0.68162000179290771</v>
      </c>
    </row>
    <row r="3826" spans="1:24" x14ac:dyDescent="0.35">
      <c r="A3826" s="1">
        <v>320070</v>
      </c>
      <c r="B3826" s="1" t="s">
        <v>2345</v>
      </c>
      <c r="C3826" s="1">
        <v>108111303</v>
      </c>
      <c r="D3826" s="1">
        <v>70</v>
      </c>
      <c r="E3826" s="1" t="s">
        <v>2554</v>
      </c>
      <c r="F3826" s="1" t="s">
        <v>90</v>
      </c>
      <c r="G3826" s="1" t="s">
        <v>178</v>
      </c>
      <c r="H3826" s="1" t="s">
        <v>916</v>
      </c>
      <c r="I3826" s="1">
        <v>1099025.6000000001</v>
      </c>
      <c r="K3826" s="1">
        <v>261606</v>
      </c>
      <c r="L3826" s="1">
        <v>7384933</v>
      </c>
      <c r="M3826" s="1">
        <v>3.2342500984668732E-2</v>
      </c>
      <c r="N3826" s="1">
        <v>0.43987897038459778</v>
      </c>
      <c r="O3826" s="1">
        <v>2.6566600427031517E-3</v>
      </c>
      <c r="P3826" s="1">
        <v>0.242314413189888</v>
      </c>
      <c r="Q3826" s="1">
        <v>0</v>
      </c>
      <c r="S3826" s="1">
        <v>32</v>
      </c>
      <c r="T3826" s="1">
        <v>1</v>
      </c>
      <c r="U3826" s="1">
        <v>8745565</v>
      </c>
      <c r="V3826" s="1">
        <v>3.4999161958694458E-2</v>
      </c>
      <c r="W3826" s="1">
        <v>0.40179938077926636</v>
      </c>
      <c r="X3826" s="1">
        <v>0.40179938077926636</v>
      </c>
    </row>
    <row r="3827" spans="1:24" x14ac:dyDescent="0.35">
      <c r="A3827" s="1">
        <v>330070</v>
      </c>
      <c r="B3827" s="1" t="s">
        <v>2346</v>
      </c>
      <c r="C3827" s="1">
        <v>108111303</v>
      </c>
      <c r="D3827" s="1">
        <v>70</v>
      </c>
      <c r="E3827" s="1" t="s">
        <v>2554</v>
      </c>
      <c r="F3827" s="1" t="s">
        <v>90</v>
      </c>
      <c r="G3827" s="1" t="s">
        <v>178</v>
      </c>
      <c r="H3827" s="1" t="s">
        <v>916</v>
      </c>
      <c r="I3827" s="1">
        <v>1120616.01</v>
      </c>
      <c r="K3827" s="1">
        <v>261606</v>
      </c>
      <c r="L3827" s="1">
        <v>7444763</v>
      </c>
      <c r="M3827" s="1">
        <v>5.9829998761415482E-2</v>
      </c>
      <c r="N3827" s="1">
        <v>0.81016308069229126</v>
      </c>
      <c r="O3827" s="1">
        <v>2.1590409800410271E-2</v>
      </c>
      <c r="P3827" s="1">
        <v>1.9645047187805176</v>
      </c>
      <c r="Q3827" s="1">
        <v>0</v>
      </c>
      <c r="S3827" s="1">
        <v>33</v>
      </c>
      <c r="T3827" s="1">
        <v>1</v>
      </c>
      <c r="U3827" s="1">
        <v>8826985</v>
      </c>
      <c r="V3827" s="1">
        <v>8.1420406699180603E-2</v>
      </c>
      <c r="W3827" s="1">
        <v>0.93098616600036621</v>
      </c>
      <c r="X3827" s="1">
        <v>0.93098616600036621</v>
      </c>
    </row>
    <row r="3828" spans="1:24" x14ac:dyDescent="0.35">
      <c r="A3828" s="1">
        <v>340070</v>
      </c>
      <c r="B3828" s="1" t="s">
        <v>2347</v>
      </c>
      <c r="C3828" s="1">
        <v>108111303</v>
      </c>
      <c r="D3828" s="1">
        <v>70</v>
      </c>
      <c r="E3828" s="1" t="s">
        <v>2554</v>
      </c>
      <c r="F3828" s="1" t="s">
        <v>90</v>
      </c>
      <c r="G3828" s="1" t="s">
        <v>178</v>
      </c>
      <c r="H3828" s="1" t="s">
        <v>916</v>
      </c>
      <c r="S3828" s="1">
        <v>34</v>
      </c>
      <c r="T3828" s="1">
        <v>1</v>
      </c>
      <c r="U3828" s="1">
        <v>0</v>
      </c>
      <c r="V3828" s="1">
        <v>0</v>
      </c>
      <c r="W3828" s="1">
        <v>-100</v>
      </c>
      <c r="X3828" s="1">
        <v>-100</v>
      </c>
    </row>
    <row r="3829" spans="1:24" x14ac:dyDescent="0.35">
      <c r="A3829" s="1">
        <v>350070</v>
      </c>
      <c r="B3829" s="1" t="s">
        <v>2348</v>
      </c>
      <c r="C3829" s="1">
        <v>108111303</v>
      </c>
      <c r="D3829" s="1">
        <v>70</v>
      </c>
      <c r="E3829" s="1" t="s">
        <v>2554</v>
      </c>
      <c r="F3829" s="1" t="s">
        <v>90</v>
      </c>
      <c r="G3829" s="1" t="s">
        <v>178</v>
      </c>
      <c r="H3829" s="1" t="s">
        <v>916</v>
      </c>
      <c r="S3829" s="1">
        <v>35</v>
      </c>
      <c r="T3829" s="1">
        <v>1</v>
      </c>
      <c r="U3829" s="1">
        <v>0</v>
      </c>
      <c r="V3829" s="1">
        <v>0</v>
      </c>
    </row>
    <row r="3830" spans="1:24" x14ac:dyDescent="0.35">
      <c r="A3830" s="1">
        <v>360070</v>
      </c>
      <c r="B3830" s="1" t="s">
        <v>2349</v>
      </c>
      <c r="C3830" s="1">
        <v>108111303</v>
      </c>
      <c r="D3830" s="1">
        <v>70</v>
      </c>
      <c r="E3830" s="1" t="s">
        <v>2554</v>
      </c>
      <c r="F3830" s="1" t="s">
        <v>90</v>
      </c>
      <c r="G3830" s="1" t="s">
        <v>178</v>
      </c>
      <c r="H3830" s="1" t="s">
        <v>916</v>
      </c>
      <c r="I3830" s="1">
        <v>1205325.82</v>
      </c>
      <c r="K3830" s="1">
        <v>461606</v>
      </c>
      <c r="L3830" s="1">
        <v>7906948</v>
      </c>
      <c r="S3830" s="1">
        <v>36</v>
      </c>
      <c r="T3830" s="1">
        <v>1</v>
      </c>
      <c r="U3830" s="1">
        <v>9573880</v>
      </c>
      <c r="V3830" s="1">
        <v>0</v>
      </c>
    </row>
    <row r="3831" spans="1:24" x14ac:dyDescent="0.35">
      <c r="A3831" s="1">
        <v>370070</v>
      </c>
      <c r="B3831" s="1" t="s">
        <v>2350</v>
      </c>
      <c r="C3831" s="1">
        <v>108111303</v>
      </c>
      <c r="D3831" s="1">
        <v>70</v>
      </c>
      <c r="E3831" s="1" t="s">
        <v>2554</v>
      </c>
      <c r="F3831" s="1" t="s">
        <v>90</v>
      </c>
      <c r="G3831" s="1" t="s">
        <v>178</v>
      </c>
      <c r="H3831" s="1" t="s">
        <v>916</v>
      </c>
      <c r="I3831" s="1">
        <v>1244677.8</v>
      </c>
      <c r="K3831" s="1">
        <v>461606</v>
      </c>
      <c r="L3831" s="1">
        <v>8173164.5</v>
      </c>
      <c r="M3831" s="1">
        <v>0.26621648669242859</v>
      </c>
      <c r="N3831" s="1">
        <v>3.3668680191040039</v>
      </c>
      <c r="O3831" s="1">
        <v>3.935198113322258E-2</v>
      </c>
      <c r="P3831" s="1">
        <v>3.2648417949676514</v>
      </c>
      <c r="Q3831" s="1">
        <v>0</v>
      </c>
      <c r="S3831" s="1">
        <v>37</v>
      </c>
      <c r="T3831" s="1">
        <v>1</v>
      </c>
      <c r="U3831" s="1">
        <v>9879448</v>
      </c>
      <c r="V3831" s="1">
        <v>0.30556845664978027</v>
      </c>
      <c r="W3831" s="1">
        <v>3.1916840076446533</v>
      </c>
      <c r="X3831" s="1">
        <v>3.1916840076446533</v>
      </c>
    </row>
    <row r="3832" spans="1:24" x14ac:dyDescent="0.35">
      <c r="A3832" s="1">
        <v>380070</v>
      </c>
      <c r="B3832" s="1" t="s">
        <v>2351</v>
      </c>
      <c r="C3832" s="1">
        <v>108111303</v>
      </c>
      <c r="D3832" s="1">
        <v>70</v>
      </c>
      <c r="E3832" s="1" t="s">
        <v>2554</v>
      </c>
      <c r="F3832" s="1" t="s">
        <v>90</v>
      </c>
      <c r="G3832" s="1" t="s">
        <v>178</v>
      </c>
      <c r="H3832" s="1" t="s">
        <v>916</v>
      </c>
      <c r="I3832" s="1">
        <v>1283125</v>
      </c>
      <c r="K3832" s="1">
        <v>461606</v>
      </c>
      <c r="L3832" s="1">
        <v>8289298</v>
      </c>
      <c r="M3832" s="1">
        <v>0.11613350361585617</v>
      </c>
      <c r="N3832" s="1">
        <v>1.4209122657775879</v>
      </c>
      <c r="O3832" s="1">
        <v>3.8447201251983643E-2</v>
      </c>
      <c r="P3832" s="1">
        <v>3.0889279842376709</v>
      </c>
      <c r="Q3832" s="1">
        <v>0</v>
      </c>
      <c r="S3832" s="1">
        <v>38</v>
      </c>
      <c r="T3832" s="1">
        <v>1</v>
      </c>
      <c r="U3832" s="1">
        <v>10034029</v>
      </c>
      <c r="V3832" s="1">
        <v>0.15458071231842041</v>
      </c>
      <c r="W3832" s="1">
        <v>1.5646724700927734</v>
      </c>
      <c r="X3832" s="1">
        <v>1.5646724700927734</v>
      </c>
    </row>
    <row r="3833" spans="1:24" x14ac:dyDescent="0.35">
      <c r="A3833" s="1">
        <v>390070</v>
      </c>
      <c r="B3833" s="1" t="s">
        <v>2352</v>
      </c>
      <c r="C3833" s="1">
        <v>108111303</v>
      </c>
      <c r="D3833" s="1">
        <v>70</v>
      </c>
      <c r="E3833" s="1" t="s">
        <v>2554</v>
      </c>
      <c r="F3833" s="1" t="s">
        <v>90</v>
      </c>
      <c r="G3833" s="1" t="s">
        <v>178</v>
      </c>
      <c r="H3833" s="1" t="s">
        <v>916</v>
      </c>
      <c r="I3833" s="1">
        <v>1292769</v>
      </c>
      <c r="K3833" s="1">
        <v>769977.5625</v>
      </c>
      <c r="L3833" s="1">
        <v>8344030</v>
      </c>
      <c r="M3833" s="1">
        <v>5.4731998592615128E-2</v>
      </c>
      <c r="N3833" s="1">
        <v>0.66027301549911499</v>
      </c>
      <c r="O3833" s="1">
        <v>9.6439998596906662E-3</v>
      </c>
      <c r="P3833" s="1">
        <v>0.75160253047943115</v>
      </c>
      <c r="Q3833" s="1">
        <v>0.30837157368659973</v>
      </c>
      <c r="S3833" s="1">
        <v>39</v>
      </c>
      <c r="T3833" s="1">
        <v>1</v>
      </c>
      <c r="U3833" s="1">
        <v>10406776</v>
      </c>
      <c r="V3833" s="1">
        <v>0.37274757027626038</v>
      </c>
      <c r="W3833" s="1">
        <v>3.7148287296295166</v>
      </c>
      <c r="X3833" s="1">
        <v>3.7148287296295166</v>
      </c>
    </row>
    <row r="3834" spans="1:24" x14ac:dyDescent="0.35">
      <c r="A3834" s="1">
        <v>400070</v>
      </c>
      <c r="B3834" s="1" t="s">
        <v>2353</v>
      </c>
      <c r="C3834" s="1">
        <v>108111303</v>
      </c>
      <c r="D3834" s="1">
        <v>70</v>
      </c>
      <c r="E3834" s="1" t="s">
        <v>2554</v>
      </c>
      <c r="F3834" s="1" t="s">
        <v>90</v>
      </c>
      <c r="G3834" s="1" t="s">
        <v>178</v>
      </c>
      <c r="H3834" s="1" t="s">
        <v>916</v>
      </c>
      <c r="S3834" s="1">
        <v>40</v>
      </c>
      <c r="T3834" s="1">
        <v>1</v>
      </c>
      <c r="U3834" s="1">
        <v>0</v>
      </c>
      <c r="V3834" s="1">
        <v>0</v>
      </c>
      <c r="W3834" s="1">
        <v>-100</v>
      </c>
      <c r="X3834" s="1">
        <v>-100</v>
      </c>
    </row>
    <row r="3835" spans="1:24" x14ac:dyDescent="0.35">
      <c r="A3835" s="1">
        <v>410070</v>
      </c>
      <c r="B3835" s="1" t="s">
        <v>2354</v>
      </c>
      <c r="C3835" s="1">
        <v>108111303</v>
      </c>
      <c r="D3835" s="1">
        <v>70</v>
      </c>
      <c r="E3835" s="1" t="s">
        <v>2554</v>
      </c>
      <c r="F3835" s="1" t="s">
        <v>90</v>
      </c>
      <c r="G3835" s="1" t="s">
        <v>178</v>
      </c>
      <c r="H3835" s="1" t="s">
        <v>916</v>
      </c>
      <c r="S3835" s="1">
        <v>41</v>
      </c>
      <c r="T3835" s="1">
        <v>1</v>
      </c>
      <c r="U3835" s="1">
        <v>0</v>
      </c>
      <c r="V3835" s="1">
        <v>0</v>
      </c>
    </row>
    <row r="3836" spans="1:24" x14ac:dyDescent="0.35">
      <c r="A3836" s="1">
        <v>420070</v>
      </c>
      <c r="B3836" s="1" t="s">
        <v>2355</v>
      </c>
      <c r="C3836" s="1">
        <v>108111303</v>
      </c>
      <c r="D3836" s="1">
        <v>70</v>
      </c>
      <c r="E3836" s="1" t="s">
        <v>2554</v>
      </c>
      <c r="F3836" s="1" t="s">
        <v>90</v>
      </c>
      <c r="G3836" s="1" t="s">
        <v>178</v>
      </c>
      <c r="H3836" s="1" t="s">
        <v>916</v>
      </c>
      <c r="S3836" s="1">
        <v>42</v>
      </c>
      <c r="T3836" s="1">
        <v>1</v>
      </c>
      <c r="U3836" s="1">
        <v>0</v>
      </c>
      <c r="V3836" s="1">
        <v>0</v>
      </c>
    </row>
    <row r="3837" spans="1:24" x14ac:dyDescent="0.35">
      <c r="A3837" s="1">
        <v>430070</v>
      </c>
      <c r="B3837" s="1" t="s">
        <v>2356</v>
      </c>
      <c r="C3837" s="1">
        <v>108111303</v>
      </c>
      <c r="D3837" s="1">
        <v>70</v>
      </c>
      <c r="E3837" s="1" t="s">
        <v>2554</v>
      </c>
      <c r="F3837" s="1" t="s">
        <v>90</v>
      </c>
      <c r="G3837" s="1" t="s">
        <v>178</v>
      </c>
      <c r="H3837" s="1" t="s">
        <v>916</v>
      </c>
      <c r="S3837" s="1">
        <v>43</v>
      </c>
      <c r="T3837" s="1">
        <v>1</v>
      </c>
      <c r="U3837" s="1">
        <v>0</v>
      </c>
      <c r="V3837" s="1">
        <v>0</v>
      </c>
    </row>
    <row r="3838" spans="1:24" x14ac:dyDescent="0.35">
      <c r="A3838" s="1">
        <v>440070</v>
      </c>
      <c r="B3838" s="1" t="s">
        <v>2357</v>
      </c>
      <c r="C3838" s="1">
        <v>108111303</v>
      </c>
      <c r="D3838" s="1">
        <v>70</v>
      </c>
      <c r="E3838" s="1" t="s">
        <v>2554</v>
      </c>
      <c r="F3838" s="1" t="s">
        <v>90</v>
      </c>
      <c r="G3838" s="1" t="s">
        <v>178</v>
      </c>
      <c r="H3838" s="1" t="s">
        <v>916</v>
      </c>
      <c r="S3838" s="1">
        <v>44</v>
      </c>
      <c r="T3838" s="1">
        <v>1</v>
      </c>
      <c r="U3838" s="1">
        <v>0</v>
      </c>
      <c r="V3838" s="1">
        <v>0</v>
      </c>
    </row>
    <row r="3839" spans="1:24" x14ac:dyDescent="0.35">
      <c r="A3839" s="1">
        <v>450070</v>
      </c>
      <c r="B3839" s="1" t="s">
        <v>2358</v>
      </c>
      <c r="C3839" s="1">
        <v>108111303</v>
      </c>
      <c r="D3839" s="1">
        <v>70</v>
      </c>
      <c r="E3839" s="1" t="s">
        <v>2554</v>
      </c>
      <c r="F3839" s="1" t="s">
        <v>90</v>
      </c>
      <c r="G3839" s="1" t="s">
        <v>178</v>
      </c>
      <c r="H3839" s="1" t="s">
        <v>916</v>
      </c>
      <c r="S3839" s="1">
        <v>45</v>
      </c>
      <c r="T3839" s="1">
        <v>1</v>
      </c>
      <c r="U3839" s="1">
        <v>0</v>
      </c>
      <c r="V3839" s="1">
        <v>0</v>
      </c>
    </row>
    <row r="3840" spans="1:24" x14ac:dyDescent="0.35">
      <c r="A3840" s="1">
        <v>460070</v>
      </c>
      <c r="B3840" s="1" t="s">
        <v>2359</v>
      </c>
      <c r="C3840" s="1">
        <v>108111303</v>
      </c>
      <c r="D3840" s="1">
        <v>70</v>
      </c>
      <c r="E3840" s="1" t="s">
        <v>2554</v>
      </c>
      <c r="F3840" s="1" t="s">
        <v>90</v>
      </c>
      <c r="G3840" s="1" t="s">
        <v>178</v>
      </c>
      <c r="H3840" s="1" t="s">
        <v>916</v>
      </c>
      <c r="S3840" s="1">
        <v>46</v>
      </c>
      <c r="T3840" s="1">
        <v>1</v>
      </c>
      <c r="U3840" s="1">
        <v>0</v>
      </c>
      <c r="V3840" s="1">
        <v>0</v>
      </c>
    </row>
    <row r="3841" spans="1:24" x14ac:dyDescent="0.35">
      <c r="A3841" s="1">
        <v>470070</v>
      </c>
      <c r="B3841" s="1" t="s">
        <v>2360</v>
      </c>
      <c r="C3841" s="1">
        <v>108111303</v>
      </c>
      <c r="D3841" s="1">
        <v>70</v>
      </c>
      <c r="E3841" s="1" t="s">
        <v>2554</v>
      </c>
      <c r="F3841" s="1" t="s">
        <v>90</v>
      </c>
      <c r="G3841" s="1" t="s">
        <v>178</v>
      </c>
      <c r="H3841" s="1" t="s">
        <v>916</v>
      </c>
      <c r="S3841" s="1">
        <v>47</v>
      </c>
      <c r="T3841" s="1">
        <v>1</v>
      </c>
      <c r="U3841" s="1">
        <v>0</v>
      </c>
      <c r="V3841" s="1">
        <v>0</v>
      </c>
    </row>
    <row r="3842" spans="1:24" x14ac:dyDescent="0.35">
      <c r="A3842" s="1">
        <v>480070</v>
      </c>
      <c r="B3842" s="1" t="s">
        <v>2361</v>
      </c>
      <c r="C3842" s="1">
        <v>108111303</v>
      </c>
      <c r="D3842" s="1">
        <v>70</v>
      </c>
      <c r="E3842" s="1" t="s">
        <v>2554</v>
      </c>
      <c r="F3842" s="1" t="s">
        <v>90</v>
      </c>
      <c r="G3842" s="1" t="s">
        <v>178</v>
      </c>
      <c r="H3842" s="1" t="s">
        <v>916</v>
      </c>
      <c r="S3842" s="1">
        <v>48</v>
      </c>
      <c r="T3842" s="1">
        <v>1</v>
      </c>
      <c r="U3842" s="1">
        <v>0</v>
      </c>
      <c r="V3842" s="1">
        <v>0</v>
      </c>
    </row>
    <row r="3843" spans="1:24" x14ac:dyDescent="0.35">
      <c r="A3843" s="1">
        <v>290096</v>
      </c>
      <c r="B3843" s="1" t="s">
        <v>2341</v>
      </c>
      <c r="C3843" s="1">
        <v>108111403</v>
      </c>
      <c r="D3843" s="1">
        <v>96</v>
      </c>
      <c r="E3843" s="1" t="s">
        <v>2555</v>
      </c>
      <c r="F3843" s="1" t="s">
        <v>90</v>
      </c>
      <c r="G3843" s="1" t="s">
        <v>178</v>
      </c>
      <c r="H3843" s="1" t="s">
        <v>916</v>
      </c>
      <c r="I3843" s="1">
        <v>554046.51</v>
      </c>
      <c r="K3843" s="1">
        <v>171026</v>
      </c>
      <c r="L3843" s="1">
        <v>5779646</v>
      </c>
      <c r="S3843" s="1">
        <v>29</v>
      </c>
      <c r="T3843" s="1">
        <v>1</v>
      </c>
      <c r="U3843" s="1">
        <v>6504718.5</v>
      </c>
      <c r="V3843" s="1">
        <v>0</v>
      </c>
    </row>
    <row r="3844" spans="1:24" x14ac:dyDescent="0.35">
      <c r="A3844" s="1">
        <v>300096</v>
      </c>
      <c r="B3844" s="1" t="s">
        <v>2343</v>
      </c>
      <c r="C3844" s="1">
        <v>108111403</v>
      </c>
      <c r="D3844" s="1">
        <v>96</v>
      </c>
      <c r="E3844" s="1" t="s">
        <v>2555</v>
      </c>
      <c r="F3844" s="1" t="s">
        <v>90</v>
      </c>
      <c r="G3844" s="1" t="s">
        <v>178</v>
      </c>
      <c r="H3844" s="1" t="s">
        <v>916</v>
      </c>
      <c r="I3844" s="1">
        <v>567206.40000000002</v>
      </c>
      <c r="K3844" s="1">
        <v>171026</v>
      </c>
      <c r="L3844" s="1">
        <v>5851615.5</v>
      </c>
      <c r="M3844" s="1">
        <v>7.1969501674175262E-2</v>
      </c>
      <c r="N3844" s="1">
        <v>1.2452232837677002</v>
      </c>
      <c r="O3844" s="1">
        <v>1.3159889727830887E-2</v>
      </c>
      <c r="P3844" s="1">
        <v>2.3752319812774658</v>
      </c>
      <c r="Q3844" s="1">
        <v>0</v>
      </c>
      <c r="S3844" s="1">
        <v>30</v>
      </c>
      <c r="T3844" s="1">
        <v>1</v>
      </c>
      <c r="U3844" s="1">
        <v>6589848</v>
      </c>
      <c r="V3844" s="1">
        <v>8.5129395127296448E-2</v>
      </c>
      <c r="W3844" s="1">
        <v>1.3087345361709595</v>
      </c>
      <c r="X3844" s="1">
        <v>1.3087345361709595</v>
      </c>
    </row>
    <row r="3845" spans="1:24" x14ac:dyDescent="0.35">
      <c r="A3845" s="1">
        <v>310096</v>
      </c>
      <c r="B3845" s="1" t="s">
        <v>2344</v>
      </c>
      <c r="C3845" s="1">
        <v>108111403</v>
      </c>
      <c r="D3845" s="1">
        <v>96</v>
      </c>
      <c r="E3845" s="1" t="s">
        <v>2555</v>
      </c>
      <c r="F3845" s="1" t="s">
        <v>90</v>
      </c>
      <c r="G3845" s="1" t="s">
        <v>178</v>
      </c>
      <c r="H3845" s="1" t="s">
        <v>916</v>
      </c>
      <c r="I3845" s="1">
        <v>574366.94999999995</v>
      </c>
      <c r="K3845" s="1">
        <v>171026</v>
      </c>
      <c r="L3845" s="1">
        <v>5878794.5</v>
      </c>
      <c r="M3845" s="1">
        <v>2.7179000899195671E-2</v>
      </c>
      <c r="N3845" s="1">
        <v>0.4644700288772583</v>
      </c>
      <c r="O3845" s="1">
        <v>7.160549983382225E-3</v>
      </c>
      <c r="P3845" s="1">
        <v>1.2624239921569824</v>
      </c>
      <c r="Q3845" s="1">
        <v>0</v>
      </c>
      <c r="S3845" s="1">
        <v>31</v>
      </c>
      <c r="T3845" s="1">
        <v>1</v>
      </c>
      <c r="U3845" s="1">
        <v>6624187.5</v>
      </c>
      <c r="V3845" s="1">
        <v>3.4339550882577896E-2</v>
      </c>
      <c r="W3845" s="1">
        <v>0.52109700441360474</v>
      </c>
      <c r="X3845" s="1">
        <v>0.52109700441360474</v>
      </c>
    </row>
    <row r="3846" spans="1:24" x14ac:dyDescent="0.35">
      <c r="A3846" s="1">
        <v>320096</v>
      </c>
      <c r="B3846" s="1" t="s">
        <v>2345</v>
      </c>
      <c r="C3846" s="1">
        <v>108111403</v>
      </c>
      <c r="D3846" s="1">
        <v>96</v>
      </c>
      <c r="E3846" s="1" t="s">
        <v>2555</v>
      </c>
      <c r="F3846" s="1" t="s">
        <v>90</v>
      </c>
      <c r="G3846" s="1" t="s">
        <v>178</v>
      </c>
      <c r="H3846" s="1" t="s">
        <v>916</v>
      </c>
      <c r="I3846" s="1">
        <v>583929.49</v>
      </c>
      <c r="K3846" s="1">
        <v>171026</v>
      </c>
      <c r="L3846" s="1">
        <v>5911054.5</v>
      </c>
      <c r="M3846" s="1">
        <v>3.2260000705718994E-2</v>
      </c>
      <c r="N3846" s="1">
        <v>0.54875195026397705</v>
      </c>
      <c r="O3846" s="1">
        <v>9.5625398680567741E-3</v>
      </c>
      <c r="P3846" s="1">
        <v>1.6648833751678467</v>
      </c>
      <c r="Q3846" s="1">
        <v>0</v>
      </c>
      <c r="S3846" s="1">
        <v>32</v>
      </c>
      <c r="T3846" s="1">
        <v>1</v>
      </c>
      <c r="U3846" s="1">
        <v>6666010</v>
      </c>
      <c r="V3846" s="1">
        <v>4.1822541505098343E-2</v>
      </c>
      <c r="W3846" s="1">
        <v>0.63136047124862671</v>
      </c>
      <c r="X3846" s="1">
        <v>0.63136047124862671</v>
      </c>
    </row>
    <row r="3847" spans="1:24" x14ac:dyDescent="0.35">
      <c r="A3847" s="1">
        <v>330096</v>
      </c>
      <c r="B3847" s="1" t="s">
        <v>2346</v>
      </c>
      <c r="C3847" s="1">
        <v>108111403</v>
      </c>
      <c r="D3847" s="1">
        <v>96</v>
      </c>
      <c r="E3847" s="1" t="s">
        <v>2555</v>
      </c>
      <c r="F3847" s="1" t="s">
        <v>90</v>
      </c>
      <c r="G3847" s="1" t="s">
        <v>178</v>
      </c>
      <c r="H3847" s="1" t="s">
        <v>916</v>
      </c>
      <c r="I3847" s="1">
        <v>601765.47</v>
      </c>
      <c r="K3847" s="1">
        <v>171026</v>
      </c>
      <c r="L3847" s="1">
        <v>5966041.5</v>
      </c>
      <c r="M3847" s="1">
        <v>5.4986998438835144E-2</v>
      </c>
      <c r="N3847" s="1">
        <v>0.93024009466171265</v>
      </c>
      <c r="O3847" s="1">
        <v>1.7835980281233788E-2</v>
      </c>
      <c r="P3847" s="1">
        <v>3.0544750690460205</v>
      </c>
      <c r="Q3847" s="1">
        <v>0</v>
      </c>
      <c r="S3847" s="1">
        <v>33</v>
      </c>
      <c r="T3847" s="1">
        <v>1</v>
      </c>
      <c r="U3847" s="1">
        <v>6738833</v>
      </c>
      <c r="V3847" s="1">
        <v>7.2822980582714081E-2</v>
      </c>
      <c r="W3847" s="1">
        <v>1.0924526453018188</v>
      </c>
      <c r="X3847" s="1">
        <v>1.0924526453018188</v>
      </c>
    </row>
    <row r="3848" spans="1:24" x14ac:dyDescent="0.35">
      <c r="A3848" s="1">
        <v>340096</v>
      </c>
      <c r="B3848" s="1" t="s">
        <v>2347</v>
      </c>
      <c r="C3848" s="1">
        <v>108111403</v>
      </c>
      <c r="D3848" s="1">
        <v>96</v>
      </c>
      <c r="E3848" s="1" t="s">
        <v>2555</v>
      </c>
      <c r="F3848" s="1" t="s">
        <v>90</v>
      </c>
      <c r="G3848" s="1" t="s">
        <v>178</v>
      </c>
      <c r="H3848" s="1" t="s">
        <v>916</v>
      </c>
      <c r="I3848" s="1">
        <v>601748.55000000005</v>
      </c>
      <c r="K3848" s="1">
        <v>171026</v>
      </c>
      <c r="L3848" s="1">
        <v>5966039</v>
      </c>
      <c r="M3848" s="1">
        <v>-2.4999999368446879E-6</v>
      </c>
      <c r="N3848" s="1">
        <v>-4.1903833334799856E-5</v>
      </c>
      <c r="O3848" s="1">
        <v>-1.6919999325182289E-5</v>
      </c>
      <c r="P3848" s="1">
        <v>-2.8117266483604908E-3</v>
      </c>
      <c r="Q3848" s="1">
        <v>0</v>
      </c>
      <c r="S3848" s="1">
        <v>34</v>
      </c>
      <c r="T3848" s="1">
        <v>1</v>
      </c>
      <c r="U3848" s="1">
        <v>6738813.5</v>
      </c>
      <c r="V3848" s="1">
        <v>-1.9420000171521679E-5</v>
      </c>
      <c r="W3848" s="1">
        <v>-2.8936759917996824E-4</v>
      </c>
      <c r="X3848" s="1">
        <v>-2.8936759917996824E-4</v>
      </c>
    </row>
    <row r="3849" spans="1:24" x14ac:dyDescent="0.35">
      <c r="A3849" s="1">
        <v>350096</v>
      </c>
      <c r="B3849" s="1" t="s">
        <v>2348</v>
      </c>
      <c r="C3849" s="1">
        <v>108111403</v>
      </c>
      <c r="D3849" s="1">
        <v>96</v>
      </c>
      <c r="E3849" s="1" t="s">
        <v>2555</v>
      </c>
      <c r="F3849" s="1" t="s">
        <v>90</v>
      </c>
      <c r="G3849" s="1" t="s">
        <v>178</v>
      </c>
      <c r="H3849" s="1" t="s">
        <v>916</v>
      </c>
      <c r="I3849" s="1">
        <v>627756.29</v>
      </c>
      <c r="K3849" s="1">
        <v>171026</v>
      </c>
      <c r="L3849" s="1">
        <v>6025377.5</v>
      </c>
      <c r="M3849" s="1">
        <v>5.933849886059761E-2</v>
      </c>
      <c r="N3849" s="1">
        <v>0.99460464715957642</v>
      </c>
      <c r="O3849" s="1">
        <v>2.6007739827036858E-2</v>
      </c>
      <c r="P3849" s="1">
        <v>4.3220276832580566</v>
      </c>
      <c r="Q3849" s="1">
        <v>0</v>
      </c>
      <c r="S3849" s="1">
        <v>35</v>
      </c>
      <c r="T3849" s="1">
        <v>1</v>
      </c>
      <c r="U3849" s="1">
        <v>6824160</v>
      </c>
      <c r="V3849" s="1">
        <v>8.5346236824989319E-2</v>
      </c>
      <c r="W3849" s="1">
        <v>1.2664915323257446</v>
      </c>
      <c r="X3849" s="1">
        <v>1.2664915323257446</v>
      </c>
    </row>
    <row r="3850" spans="1:24" x14ac:dyDescent="0.35">
      <c r="A3850" s="1">
        <v>360096</v>
      </c>
      <c r="B3850" s="1" t="s">
        <v>2349</v>
      </c>
      <c r="C3850" s="1">
        <v>108111403</v>
      </c>
      <c r="D3850" s="1">
        <v>96</v>
      </c>
      <c r="E3850" s="1" t="s">
        <v>2555</v>
      </c>
      <c r="F3850" s="1" t="s">
        <v>90</v>
      </c>
      <c r="G3850" s="1" t="s">
        <v>178</v>
      </c>
      <c r="H3850" s="1" t="s">
        <v>916</v>
      </c>
      <c r="I3850" s="1">
        <v>673121.07</v>
      </c>
      <c r="K3850" s="1">
        <v>271026</v>
      </c>
      <c r="L3850" s="1">
        <v>6239653</v>
      </c>
      <c r="M3850" s="1">
        <v>0.21427549421787262</v>
      </c>
      <c r="N3850" s="1">
        <v>3.5562169551849365</v>
      </c>
      <c r="O3850" s="1">
        <v>4.5364778488874435E-2</v>
      </c>
      <c r="P3850" s="1">
        <v>7.2264952659606934</v>
      </c>
      <c r="Q3850" s="1">
        <v>0.10000000149011612</v>
      </c>
      <c r="S3850" s="1">
        <v>36</v>
      </c>
      <c r="T3850" s="1">
        <v>1</v>
      </c>
      <c r="U3850" s="1">
        <v>7183800</v>
      </c>
      <c r="V3850" s="1">
        <v>0.35964027047157288</v>
      </c>
      <c r="W3850" s="1">
        <v>5.2700991630554199</v>
      </c>
      <c r="X3850" s="1">
        <v>5.2700991630554199</v>
      </c>
    </row>
    <row r="3851" spans="1:24" x14ac:dyDescent="0.35">
      <c r="A3851" s="1">
        <v>370096</v>
      </c>
      <c r="B3851" s="1" t="s">
        <v>2350</v>
      </c>
      <c r="C3851" s="1">
        <v>108111403</v>
      </c>
      <c r="D3851" s="1">
        <v>96</v>
      </c>
      <c r="E3851" s="1" t="s">
        <v>2555</v>
      </c>
      <c r="F3851" s="1" t="s">
        <v>90</v>
      </c>
      <c r="G3851" s="1" t="s">
        <v>178</v>
      </c>
      <c r="H3851" s="1" t="s">
        <v>916</v>
      </c>
      <c r="I3851" s="1">
        <v>701420.57</v>
      </c>
      <c r="K3851" s="1">
        <v>271026</v>
      </c>
      <c r="L3851" s="1">
        <v>6433891</v>
      </c>
      <c r="M3851" s="1">
        <v>0.19423800706863403</v>
      </c>
      <c r="N3851" s="1">
        <v>3.1129615306854248</v>
      </c>
      <c r="O3851" s="1">
        <v>2.8299499303102493E-2</v>
      </c>
      <c r="P3851" s="1">
        <v>4.204221248626709</v>
      </c>
      <c r="Q3851" s="1">
        <v>0</v>
      </c>
      <c r="S3851" s="1">
        <v>37</v>
      </c>
      <c r="T3851" s="1">
        <v>1</v>
      </c>
      <c r="U3851" s="1">
        <v>7406337.5</v>
      </c>
      <c r="V3851" s="1">
        <v>0.22253750264644623</v>
      </c>
      <c r="W3851" s="1">
        <v>3.0977685451507568</v>
      </c>
      <c r="X3851" s="1">
        <v>3.0977685451507568</v>
      </c>
    </row>
    <row r="3852" spans="1:24" x14ac:dyDescent="0.35">
      <c r="A3852" s="1">
        <v>380096</v>
      </c>
      <c r="B3852" s="1" t="s">
        <v>2351</v>
      </c>
      <c r="C3852" s="1">
        <v>108111403</v>
      </c>
      <c r="D3852" s="1">
        <v>96</v>
      </c>
      <c r="E3852" s="1" t="s">
        <v>2555</v>
      </c>
      <c r="F3852" s="1" t="s">
        <v>90</v>
      </c>
      <c r="G3852" s="1" t="s">
        <v>178</v>
      </c>
      <c r="H3852" s="1" t="s">
        <v>916</v>
      </c>
      <c r="I3852" s="1">
        <v>745463</v>
      </c>
      <c r="K3852" s="1">
        <v>271026</v>
      </c>
      <c r="L3852" s="1">
        <v>6511510</v>
      </c>
      <c r="M3852" s="1">
        <v>7.7619001269340515E-2</v>
      </c>
      <c r="N3852" s="1">
        <v>1.2064083814620972</v>
      </c>
      <c r="O3852" s="1">
        <v>4.4042430818080902E-2</v>
      </c>
      <c r="P3852" s="1">
        <v>6.2790331840515137</v>
      </c>
      <c r="Q3852" s="1">
        <v>0</v>
      </c>
      <c r="S3852" s="1">
        <v>38</v>
      </c>
      <c r="T3852" s="1">
        <v>1</v>
      </c>
      <c r="U3852" s="1">
        <v>7527999</v>
      </c>
      <c r="V3852" s="1">
        <v>0.12166143208742142</v>
      </c>
      <c r="W3852" s="1">
        <v>1.6426675319671631</v>
      </c>
      <c r="X3852" s="1">
        <v>1.6426675319671631</v>
      </c>
    </row>
    <row r="3853" spans="1:24" x14ac:dyDescent="0.35">
      <c r="A3853" s="1">
        <v>390096</v>
      </c>
      <c r="B3853" s="1" t="s">
        <v>2352</v>
      </c>
      <c r="C3853" s="1">
        <v>108111403</v>
      </c>
      <c r="D3853" s="1">
        <v>96</v>
      </c>
      <c r="E3853" s="1" t="s">
        <v>2555</v>
      </c>
      <c r="F3853" s="1" t="s">
        <v>90</v>
      </c>
      <c r="G3853" s="1" t="s">
        <v>178</v>
      </c>
      <c r="H3853" s="1" t="s">
        <v>916</v>
      </c>
      <c r="I3853" s="1">
        <v>753369</v>
      </c>
      <c r="K3853" s="1">
        <v>321026</v>
      </c>
      <c r="L3853" s="1">
        <v>6562487</v>
      </c>
      <c r="M3853" s="1">
        <v>5.097699910402298E-2</v>
      </c>
      <c r="N3853" s="1">
        <v>0.78287523984909058</v>
      </c>
      <c r="O3853" s="1">
        <v>7.906000129878521E-3</v>
      </c>
      <c r="P3853" s="1">
        <v>1.0605489015579224</v>
      </c>
      <c r="Q3853" s="1">
        <v>5.000000074505806E-2</v>
      </c>
      <c r="S3853" s="1">
        <v>39</v>
      </c>
      <c r="T3853" s="1">
        <v>1</v>
      </c>
      <c r="U3853" s="1">
        <v>7636882</v>
      </c>
      <c r="V3853" s="1">
        <v>0.10888300091028214</v>
      </c>
      <c r="W3853" s="1">
        <v>1.4463737010955811</v>
      </c>
      <c r="X3853" s="1">
        <v>1.4463737010955811</v>
      </c>
    </row>
    <row r="3854" spans="1:24" x14ac:dyDescent="0.35">
      <c r="A3854" s="1">
        <v>400096</v>
      </c>
      <c r="B3854" s="1" t="s">
        <v>2353</v>
      </c>
      <c r="C3854" s="1">
        <v>108111403</v>
      </c>
      <c r="D3854" s="1">
        <v>96</v>
      </c>
      <c r="E3854" s="1" t="s">
        <v>2555</v>
      </c>
      <c r="F3854" s="1" t="s">
        <v>90</v>
      </c>
      <c r="G3854" s="1" t="s">
        <v>178</v>
      </c>
      <c r="H3854" s="1" t="s">
        <v>916</v>
      </c>
      <c r="S3854" s="1">
        <v>40</v>
      </c>
      <c r="T3854" s="1">
        <v>1</v>
      </c>
      <c r="U3854" s="1">
        <v>0</v>
      </c>
      <c r="V3854" s="1">
        <v>0</v>
      </c>
      <c r="W3854" s="1">
        <v>-100</v>
      </c>
      <c r="X3854" s="1">
        <v>-100</v>
      </c>
    </row>
    <row r="3855" spans="1:24" x14ac:dyDescent="0.35">
      <c r="A3855" s="1">
        <v>410096</v>
      </c>
      <c r="B3855" s="1" t="s">
        <v>2354</v>
      </c>
      <c r="C3855" s="1">
        <v>108111403</v>
      </c>
      <c r="D3855" s="1">
        <v>96</v>
      </c>
      <c r="E3855" s="1" t="s">
        <v>2555</v>
      </c>
      <c r="F3855" s="1" t="s">
        <v>90</v>
      </c>
      <c r="G3855" s="1" t="s">
        <v>178</v>
      </c>
      <c r="H3855" s="1" t="s">
        <v>916</v>
      </c>
      <c r="S3855" s="1">
        <v>41</v>
      </c>
      <c r="T3855" s="1">
        <v>1</v>
      </c>
      <c r="U3855" s="1">
        <v>0</v>
      </c>
      <c r="V3855" s="1">
        <v>0</v>
      </c>
    </row>
    <row r="3856" spans="1:24" x14ac:dyDescent="0.35">
      <c r="A3856" s="1">
        <v>420096</v>
      </c>
      <c r="B3856" s="1" t="s">
        <v>2355</v>
      </c>
      <c r="C3856" s="1">
        <v>108111403</v>
      </c>
      <c r="D3856" s="1">
        <v>96</v>
      </c>
      <c r="E3856" s="1" t="s">
        <v>2555</v>
      </c>
      <c r="F3856" s="1" t="s">
        <v>90</v>
      </c>
      <c r="G3856" s="1" t="s">
        <v>178</v>
      </c>
      <c r="H3856" s="1" t="s">
        <v>916</v>
      </c>
      <c r="S3856" s="1">
        <v>42</v>
      </c>
      <c r="T3856" s="1">
        <v>1</v>
      </c>
      <c r="U3856" s="1">
        <v>0</v>
      </c>
      <c r="V3856" s="1">
        <v>0</v>
      </c>
    </row>
    <row r="3857" spans="1:24" x14ac:dyDescent="0.35">
      <c r="A3857" s="1">
        <v>430096</v>
      </c>
      <c r="B3857" s="1" t="s">
        <v>2356</v>
      </c>
      <c r="C3857" s="1">
        <v>108111403</v>
      </c>
      <c r="D3857" s="1">
        <v>96</v>
      </c>
      <c r="E3857" s="1" t="s">
        <v>2555</v>
      </c>
      <c r="F3857" s="1" t="s">
        <v>90</v>
      </c>
      <c r="G3857" s="1" t="s">
        <v>178</v>
      </c>
      <c r="H3857" s="1" t="s">
        <v>916</v>
      </c>
      <c r="S3857" s="1">
        <v>43</v>
      </c>
      <c r="T3857" s="1">
        <v>1</v>
      </c>
      <c r="U3857" s="1">
        <v>0</v>
      </c>
      <c r="V3857" s="1">
        <v>0</v>
      </c>
    </row>
    <row r="3858" spans="1:24" x14ac:dyDescent="0.35">
      <c r="A3858" s="1">
        <v>440096</v>
      </c>
      <c r="B3858" s="1" t="s">
        <v>2357</v>
      </c>
      <c r="C3858" s="1">
        <v>108111403</v>
      </c>
      <c r="D3858" s="1">
        <v>96</v>
      </c>
      <c r="E3858" s="1" t="s">
        <v>2555</v>
      </c>
      <c r="F3858" s="1" t="s">
        <v>90</v>
      </c>
      <c r="G3858" s="1" t="s">
        <v>178</v>
      </c>
      <c r="H3858" s="1" t="s">
        <v>916</v>
      </c>
      <c r="S3858" s="1">
        <v>44</v>
      </c>
      <c r="T3858" s="1">
        <v>1</v>
      </c>
      <c r="U3858" s="1">
        <v>0</v>
      </c>
      <c r="V3858" s="1">
        <v>0</v>
      </c>
    </row>
    <row r="3859" spans="1:24" x14ac:dyDescent="0.35">
      <c r="A3859" s="1">
        <v>450096</v>
      </c>
      <c r="B3859" s="1" t="s">
        <v>2358</v>
      </c>
      <c r="C3859" s="1">
        <v>108111403</v>
      </c>
      <c r="D3859" s="1">
        <v>96</v>
      </c>
      <c r="E3859" s="1" t="s">
        <v>2555</v>
      </c>
      <c r="F3859" s="1" t="s">
        <v>90</v>
      </c>
      <c r="G3859" s="1" t="s">
        <v>178</v>
      </c>
      <c r="H3859" s="1" t="s">
        <v>916</v>
      </c>
      <c r="S3859" s="1">
        <v>45</v>
      </c>
      <c r="T3859" s="1">
        <v>1</v>
      </c>
      <c r="U3859" s="1">
        <v>0</v>
      </c>
      <c r="V3859" s="1">
        <v>0</v>
      </c>
    </row>
    <row r="3860" spans="1:24" x14ac:dyDescent="0.35">
      <c r="A3860" s="1">
        <v>460096</v>
      </c>
      <c r="B3860" s="1" t="s">
        <v>2359</v>
      </c>
      <c r="C3860" s="1">
        <v>108111403</v>
      </c>
      <c r="D3860" s="1">
        <v>96</v>
      </c>
      <c r="E3860" s="1" t="s">
        <v>2555</v>
      </c>
      <c r="F3860" s="1" t="s">
        <v>90</v>
      </c>
      <c r="G3860" s="1" t="s">
        <v>178</v>
      </c>
      <c r="H3860" s="1" t="s">
        <v>916</v>
      </c>
      <c r="S3860" s="1">
        <v>46</v>
      </c>
      <c r="T3860" s="1">
        <v>1</v>
      </c>
      <c r="U3860" s="1">
        <v>0</v>
      </c>
      <c r="V3860" s="1">
        <v>0</v>
      </c>
    </row>
    <row r="3861" spans="1:24" x14ac:dyDescent="0.35">
      <c r="A3861" s="1">
        <v>470096</v>
      </c>
      <c r="B3861" s="1" t="s">
        <v>2360</v>
      </c>
      <c r="C3861" s="1">
        <v>108111403</v>
      </c>
      <c r="D3861" s="1">
        <v>96</v>
      </c>
      <c r="E3861" s="1" t="s">
        <v>2555</v>
      </c>
      <c r="F3861" s="1" t="s">
        <v>90</v>
      </c>
      <c r="G3861" s="1" t="s">
        <v>178</v>
      </c>
      <c r="H3861" s="1" t="s">
        <v>916</v>
      </c>
      <c r="S3861" s="1">
        <v>47</v>
      </c>
      <c r="T3861" s="1">
        <v>1</v>
      </c>
      <c r="U3861" s="1">
        <v>0</v>
      </c>
      <c r="V3861" s="1">
        <v>0</v>
      </c>
    </row>
    <row r="3862" spans="1:24" x14ac:dyDescent="0.35">
      <c r="A3862" s="1">
        <v>480096</v>
      </c>
      <c r="B3862" s="1" t="s">
        <v>2361</v>
      </c>
      <c r="C3862" s="1">
        <v>108111403</v>
      </c>
      <c r="D3862" s="1">
        <v>96</v>
      </c>
      <c r="E3862" s="1" t="s">
        <v>2555</v>
      </c>
      <c r="F3862" s="1" t="s">
        <v>90</v>
      </c>
      <c r="G3862" s="1" t="s">
        <v>178</v>
      </c>
      <c r="H3862" s="1" t="s">
        <v>916</v>
      </c>
      <c r="S3862" s="1">
        <v>48</v>
      </c>
      <c r="T3862" s="1">
        <v>1</v>
      </c>
      <c r="U3862" s="1">
        <v>0</v>
      </c>
      <c r="V3862" s="1">
        <v>0</v>
      </c>
    </row>
    <row r="3863" spans="1:24" x14ac:dyDescent="0.35">
      <c r="A3863" s="1">
        <v>290147</v>
      </c>
      <c r="B3863" s="1" t="s">
        <v>2341</v>
      </c>
      <c r="C3863" s="1">
        <v>108112003</v>
      </c>
      <c r="D3863" s="1">
        <v>147</v>
      </c>
      <c r="E3863" s="1" t="s">
        <v>2556</v>
      </c>
      <c r="F3863" s="1" t="s">
        <v>90</v>
      </c>
      <c r="G3863" s="1" t="s">
        <v>178</v>
      </c>
      <c r="H3863" s="1" t="s">
        <v>916</v>
      </c>
      <c r="I3863" s="1">
        <v>499056.49</v>
      </c>
      <c r="K3863" s="1">
        <v>158485</v>
      </c>
      <c r="L3863" s="1">
        <v>5219361</v>
      </c>
      <c r="S3863" s="1">
        <v>29</v>
      </c>
      <c r="T3863" s="1">
        <v>1</v>
      </c>
      <c r="U3863" s="1">
        <v>5876902.5</v>
      </c>
      <c r="V3863" s="1">
        <v>0</v>
      </c>
    </row>
    <row r="3864" spans="1:24" x14ac:dyDescent="0.35">
      <c r="A3864" s="1">
        <v>300147</v>
      </c>
      <c r="B3864" s="1" t="s">
        <v>2343</v>
      </c>
      <c r="C3864" s="1">
        <v>108112003</v>
      </c>
      <c r="D3864" s="1">
        <v>147</v>
      </c>
      <c r="E3864" s="1" t="s">
        <v>2556</v>
      </c>
      <c r="F3864" s="1" t="s">
        <v>90</v>
      </c>
      <c r="G3864" s="1" t="s">
        <v>178</v>
      </c>
      <c r="H3864" s="1" t="s">
        <v>916</v>
      </c>
      <c r="I3864" s="1">
        <v>512771.22</v>
      </c>
      <c r="K3864" s="1">
        <v>158485</v>
      </c>
      <c r="L3864" s="1">
        <v>5318531.5</v>
      </c>
      <c r="M3864" s="1">
        <v>9.9170498549938202E-2</v>
      </c>
      <c r="N3864" s="1">
        <v>1.9000506401062012</v>
      </c>
      <c r="O3864" s="1">
        <v>1.3714729808270931E-2</v>
      </c>
      <c r="P3864" s="1">
        <v>2.7481317520141602</v>
      </c>
      <c r="Q3864" s="1">
        <v>0</v>
      </c>
      <c r="S3864" s="1">
        <v>30</v>
      </c>
      <c r="T3864" s="1">
        <v>1</v>
      </c>
      <c r="U3864" s="1">
        <v>5989788</v>
      </c>
      <c r="V3864" s="1">
        <v>0.11288522928953171</v>
      </c>
      <c r="W3864" s="1">
        <v>1.9208333492279053</v>
      </c>
      <c r="X3864" s="1">
        <v>1.9208333492279053</v>
      </c>
    </row>
    <row r="3865" spans="1:24" x14ac:dyDescent="0.35">
      <c r="A3865" s="1">
        <v>310147</v>
      </c>
      <c r="B3865" s="1" t="s">
        <v>2344</v>
      </c>
      <c r="C3865" s="1">
        <v>108112003</v>
      </c>
      <c r="D3865" s="1">
        <v>147</v>
      </c>
      <c r="E3865" s="1" t="s">
        <v>2556</v>
      </c>
      <c r="F3865" s="1" t="s">
        <v>90</v>
      </c>
      <c r="G3865" s="1" t="s">
        <v>178</v>
      </c>
      <c r="H3865" s="1" t="s">
        <v>916</v>
      </c>
      <c r="I3865" s="1">
        <v>536335.68999999994</v>
      </c>
      <c r="K3865" s="1">
        <v>158485</v>
      </c>
      <c r="L3865" s="1">
        <v>5354323</v>
      </c>
      <c r="M3865" s="1">
        <v>3.5791501402854919E-2</v>
      </c>
      <c r="N3865" s="1">
        <v>0.67295831441879272</v>
      </c>
      <c r="O3865" s="1">
        <v>2.3564469069242477E-2</v>
      </c>
      <c r="P3865" s="1">
        <v>4.5955133438110352</v>
      </c>
      <c r="Q3865" s="1">
        <v>0</v>
      </c>
      <c r="S3865" s="1">
        <v>31</v>
      </c>
      <c r="T3865" s="1">
        <v>1</v>
      </c>
      <c r="U3865" s="1">
        <v>6049143.5</v>
      </c>
      <c r="V3865" s="1">
        <v>5.9355970472097397E-2</v>
      </c>
      <c r="W3865" s="1">
        <v>0.99094492197036743</v>
      </c>
      <c r="X3865" s="1">
        <v>0.99094492197036743</v>
      </c>
    </row>
    <row r="3866" spans="1:24" x14ac:dyDescent="0.35">
      <c r="A3866" s="1">
        <v>320147</v>
      </c>
      <c r="B3866" s="1" t="s">
        <v>2345</v>
      </c>
      <c r="C3866" s="1">
        <v>108112003</v>
      </c>
      <c r="D3866" s="1">
        <v>147</v>
      </c>
      <c r="E3866" s="1" t="s">
        <v>2556</v>
      </c>
      <c r="F3866" s="1" t="s">
        <v>90</v>
      </c>
      <c r="G3866" s="1" t="s">
        <v>178</v>
      </c>
      <c r="H3866" s="1" t="s">
        <v>916</v>
      </c>
      <c r="I3866" s="1">
        <v>556200.99</v>
      </c>
      <c r="K3866" s="1">
        <v>158485</v>
      </c>
      <c r="L3866" s="1">
        <v>5393885</v>
      </c>
      <c r="M3866" s="1">
        <v>3.9562001824378967E-2</v>
      </c>
      <c r="N3866" s="1">
        <v>0.73887962102890015</v>
      </c>
      <c r="O3866" s="1">
        <v>1.9865300506353378E-2</v>
      </c>
      <c r="P3866" s="1">
        <v>3.7038929462432861</v>
      </c>
      <c r="Q3866" s="1">
        <v>0</v>
      </c>
      <c r="S3866" s="1">
        <v>32</v>
      </c>
      <c r="T3866" s="1">
        <v>1</v>
      </c>
      <c r="U3866" s="1">
        <v>6108571</v>
      </c>
      <c r="V3866" s="1">
        <v>5.9427302330732346E-2</v>
      </c>
      <c r="W3866" s="1">
        <v>0.98241180181503296</v>
      </c>
      <c r="X3866" s="1">
        <v>0.98241180181503296</v>
      </c>
    </row>
    <row r="3867" spans="1:24" x14ac:dyDescent="0.35">
      <c r="A3867" s="1">
        <v>330147</v>
      </c>
      <c r="B3867" s="1" t="s">
        <v>2346</v>
      </c>
      <c r="C3867" s="1">
        <v>108112003</v>
      </c>
      <c r="D3867" s="1">
        <v>147</v>
      </c>
      <c r="E3867" s="1" t="s">
        <v>2556</v>
      </c>
      <c r="F3867" s="1" t="s">
        <v>90</v>
      </c>
      <c r="G3867" s="1" t="s">
        <v>178</v>
      </c>
      <c r="H3867" s="1" t="s">
        <v>916</v>
      </c>
      <c r="I3867" s="1">
        <v>605525.98</v>
      </c>
      <c r="K3867" s="1">
        <v>158485</v>
      </c>
      <c r="L3867" s="1">
        <v>5514867.5</v>
      </c>
      <c r="M3867" s="1">
        <v>0.12098249793052673</v>
      </c>
      <c r="N3867" s="1">
        <v>2.2429566383361816</v>
      </c>
      <c r="O3867" s="1">
        <v>4.9324989318847656E-2</v>
      </c>
      <c r="P3867" s="1">
        <v>8.8681955337524414</v>
      </c>
      <c r="Q3867" s="1">
        <v>0</v>
      </c>
      <c r="S3867" s="1">
        <v>33</v>
      </c>
      <c r="T3867" s="1">
        <v>1</v>
      </c>
      <c r="U3867" s="1">
        <v>6278878.5</v>
      </c>
      <c r="V3867" s="1">
        <v>0.17030748724937439</v>
      </c>
      <c r="W3867" s="1">
        <v>2.7880089282989502</v>
      </c>
      <c r="X3867" s="1">
        <v>2.7880089282989502</v>
      </c>
    </row>
    <row r="3868" spans="1:24" x14ac:dyDescent="0.35">
      <c r="A3868" s="1">
        <v>340147</v>
      </c>
      <c r="B3868" s="1" t="s">
        <v>2347</v>
      </c>
      <c r="C3868" s="1">
        <v>108112003</v>
      </c>
      <c r="D3868" s="1">
        <v>147</v>
      </c>
      <c r="E3868" s="1" t="s">
        <v>2556</v>
      </c>
      <c r="F3868" s="1" t="s">
        <v>90</v>
      </c>
      <c r="G3868" s="1" t="s">
        <v>178</v>
      </c>
      <c r="H3868" s="1" t="s">
        <v>916</v>
      </c>
      <c r="I3868" s="1">
        <v>605487.25</v>
      </c>
      <c r="K3868" s="1">
        <v>158485</v>
      </c>
      <c r="L3868" s="1">
        <v>5514863.5</v>
      </c>
      <c r="M3868" s="1">
        <v>-3.9999999899009708E-6</v>
      </c>
      <c r="N3868" s="1">
        <v>-7.2531205660197884E-5</v>
      </c>
      <c r="O3868" s="1">
        <v>-3.8729998777853325E-5</v>
      </c>
      <c r="P3868" s="1">
        <v>-6.3960920087993145E-3</v>
      </c>
      <c r="Q3868" s="1">
        <v>0</v>
      </c>
      <c r="S3868" s="1">
        <v>34</v>
      </c>
      <c r="T3868" s="1">
        <v>1</v>
      </c>
      <c r="U3868" s="1">
        <v>6278836</v>
      </c>
      <c r="V3868" s="1">
        <v>-4.2730000131996349E-5</v>
      </c>
      <c r="W3868" s="1">
        <v>-6.7687244154512882E-4</v>
      </c>
      <c r="X3868" s="1">
        <v>-6.7687244154512882E-4</v>
      </c>
    </row>
    <row r="3869" spans="1:24" x14ac:dyDescent="0.35">
      <c r="A3869" s="1">
        <v>350147</v>
      </c>
      <c r="B3869" s="1" t="s">
        <v>2348</v>
      </c>
      <c r="C3869" s="1">
        <v>108112003</v>
      </c>
      <c r="D3869" s="1">
        <v>147</v>
      </c>
      <c r="E3869" s="1" t="s">
        <v>2556</v>
      </c>
      <c r="F3869" s="1" t="s">
        <v>90</v>
      </c>
      <c r="G3869" s="1" t="s">
        <v>178</v>
      </c>
      <c r="H3869" s="1" t="s">
        <v>916</v>
      </c>
      <c r="I3869" s="1">
        <v>611169.24</v>
      </c>
      <c r="K3869" s="1">
        <v>158485</v>
      </c>
      <c r="L3869" s="1">
        <v>5781793</v>
      </c>
      <c r="M3869" s="1">
        <v>0.2669295072555542</v>
      </c>
      <c r="N3869" s="1">
        <v>4.8401832580566406</v>
      </c>
      <c r="O3869" s="1">
        <v>5.6819901801645756E-3</v>
      </c>
      <c r="P3869" s="1">
        <v>0.93841612339019775</v>
      </c>
      <c r="Q3869" s="1">
        <v>0</v>
      </c>
      <c r="S3869" s="1">
        <v>35</v>
      </c>
      <c r="T3869" s="1">
        <v>1</v>
      </c>
      <c r="U3869" s="1">
        <v>6551447</v>
      </c>
      <c r="V3869" s="1">
        <v>0.27261149883270264</v>
      </c>
      <c r="W3869" s="1">
        <v>4.3417444229125977</v>
      </c>
      <c r="X3869" s="1">
        <v>4.3417444229125977</v>
      </c>
    </row>
    <row r="3870" spans="1:24" x14ac:dyDescent="0.35">
      <c r="A3870" s="1">
        <v>360147</v>
      </c>
      <c r="B3870" s="1" t="s">
        <v>2349</v>
      </c>
      <c r="C3870" s="1">
        <v>108112003</v>
      </c>
      <c r="D3870" s="1">
        <v>147</v>
      </c>
      <c r="E3870" s="1" t="s">
        <v>2556</v>
      </c>
      <c r="F3870" s="1" t="s">
        <v>90</v>
      </c>
      <c r="G3870" s="1" t="s">
        <v>178</v>
      </c>
      <c r="H3870" s="1" t="s">
        <v>916</v>
      </c>
      <c r="I3870" s="1">
        <v>706456.55</v>
      </c>
      <c r="K3870" s="1">
        <v>158485</v>
      </c>
      <c r="L3870" s="1">
        <v>6040152</v>
      </c>
      <c r="M3870" s="1">
        <v>0.25835898518562317</v>
      </c>
      <c r="N3870" s="1">
        <v>4.4684925079345703</v>
      </c>
      <c r="O3870" s="1">
        <v>9.5287308096885681E-2</v>
      </c>
      <c r="P3870" s="1">
        <v>15.590986251831055</v>
      </c>
      <c r="Q3870" s="1">
        <v>0</v>
      </c>
      <c r="S3870" s="1">
        <v>36</v>
      </c>
      <c r="T3870" s="1">
        <v>1</v>
      </c>
      <c r="U3870" s="1">
        <v>6905093.5</v>
      </c>
      <c r="V3870" s="1">
        <v>0.35364627838134766</v>
      </c>
      <c r="W3870" s="1">
        <v>5.3979907035827637</v>
      </c>
      <c r="X3870" s="1">
        <v>5.3979907035827637</v>
      </c>
    </row>
    <row r="3871" spans="1:24" x14ac:dyDescent="0.35">
      <c r="A3871" s="1">
        <v>370147</v>
      </c>
      <c r="B3871" s="1" t="s">
        <v>2350</v>
      </c>
      <c r="C3871" s="1">
        <v>108112003</v>
      </c>
      <c r="D3871" s="1">
        <v>147</v>
      </c>
      <c r="E3871" s="1" t="s">
        <v>2556</v>
      </c>
      <c r="F3871" s="1" t="s">
        <v>90</v>
      </c>
      <c r="G3871" s="1" t="s">
        <v>178</v>
      </c>
      <c r="H3871" s="1" t="s">
        <v>916</v>
      </c>
      <c r="I3871" s="1">
        <v>729395.39</v>
      </c>
      <c r="K3871" s="1">
        <v>158485</v>
      </c>
      <c r="L3871" s="1">
        <v>6836122</v>
      </c>
      <c r="M3871" s="1">
        <v>0.79597002267837524</v>
      </c>
      <c r="N3871" s="1">
        <v>13.177979469299316</v>
      </c>
      <c r="O3871" s="1">
        <v>2.2938840091228485E-2</v>
      </c>
      <c r="P3871" s="1">
        <v>3.2470276355743408</v>
      </c>
      <c r="Q3871" s="1">
        <v>0</v>
      </c>
      <c r="S3871" s="1">
        <v>37</v>
      </c>
      <c r="T3871" s="1">
        <v>1</v>
      </c>
      <c r="U3871" s="1">
        <v>7724002.5</v>
      </c>
      <c r="V3871" s="1">
        <v>0.81890887022018433</v>
      </c>
      <c r="W3871" s="1">
        <v>11.859492301940918</v>
      </c>
      <c r="X3871" s="1">
        <v>11.859492301940918</v>
      </c>
    </row>
    <row r="3872" spans="1:24" x14ac:dyDescent="0.35">
      <c r="A3872" s="1">
        <v>380147</v>
      </c>
      <c r="B3872" s="1" t="s">
        <v>2351</v>
      </c>
      <c r="C3872" s="1">
        <v>108112003</v>
      </c>
      <c r="D3872" s="1">
        <v>147</v>
      </c>
      <c r="E3872" s="1" t="s">
        <v>2556</v>
      </c>
      <c r="F3872" s="1" t="s">
        <v>90</v>
      </c>
      <c r="G3872" s="1" t="s">
        <v>178</v>
      </c>
      <c r="H3872" s="1" t="s">
        <v>916</v>
      </c>
      <c r="I3872" s="1">
        <v>780979</v>
      </c>
      <c r="K3872" s="1">
        <v>414599</v>
      </c>
      <c r="L3872" s="1">
        <v>6985792</v>
      </c>
      <c r="M3872" s="1">
        <v>0.14967000484466553</v>
      </c>
      <c r="N3872" s="1">
        <v>2.189399242401123</v>
      </c>
      <c r="O3872" s="1">
        <v>5.1583610475063324E-2</v>
      </c>
      <c r="P3872" s="1">
        <v>7.0721054077148438</v>
      </c>
      <c r="Q3872" s="1">
        <v>0.25611400604248047</v>
      </c>
      <c r="S3872" s="1">
        <v>38</v>
      </c>
      <c r="T3872" s="1">
        <v>1</v>
      </c>
      <c r="U3872" s="1">
        <v>8181370</v>
      </c>
      <c r="V3872" s="1">
        <v>0.45736762881278992</v>
      </c>
      <c r="W3872" s="1">
        <v>5.921379566192627</v>
      </c>
      <c r="X3872" s="1">
        <v>5.921379566192627</v>
      </c>
    </row>
    <row r="3873" spans="1:24" x14ac:dyDescent="0.35">
      <c r="A3873" s="1">
        <v>390147</v>
      </c>
      <c r="B3873" s="1" t="s">
        <v>2352</v>
      </c>
      <c r="C3873" s="1">
        <v>108112003</v>
      </c>
      <c r="D3873" s="1">
        <v>147</v>
      </c>
      <c r="E3873" s="1" t="s">
        <v>2556</v>
      </c>
      <c r="F3873" s="1" t="s">
        <v>90</v>
      </c>
      <c r="G3873" s="1" t="s">
        <v>178</v>
      </c>
      <c r="H3873" s="1" t="s">
        <v>916</v>
      </c>
      <c r="I3873" s="1">
        <v>781689</v>
      </c>
      <c r="K3873" s="1">
        <v>670579.4375</v>
      </c>
      <c r="L3873" s="1">
        <v>7057294</v>
      </c>
      <c r="M3873" s="1">
        <v>7.1502000093460083E-2</v>
      </c>
      <c r="N3873" s="1">
        <v>1.0235346555709839</v>
      </c>
      <c r="O3873" s="1">
        <v>7.0999999297782779E-4</v>
      </c>
      <c r="P3873" s="1">
        <v>9.0911537408828735E-2</v>
      </c>
      <c r="Q3873" s="1">
        <v>0.25598043203353882</v>
      </c>
      <c r="S3873" s="1">
        <v>39</v>
      </c>
      <c r="T3873" s="1">
        <v>1</v>
      </c>
      <c r="U3873" s="1">
        <v>8509562</v>
      </c>
      <c r="V3873" s="1">
        <v>0.32819244265556335</v>
      </c>
      <c r="W3873" s="1">
        <v>4.0114550590515137</v>
      </c>
      <c r="X3873" s="1">
        <v>4.0114550590515137</v>
      </c>
    </row>
    <row r="3874" spans="1:24" x14ac:dyDescent="0.35">
      <c r="A3874" s="1">
        <v>400147</v>
      </c>
      <c r="B3874" s="1" t="s">
        <v>2353</v>
      </c>
      <c r="C3874" s="1">
        <v>108112003</v>
      </c>
      <c r="D3874" s="1">
        <v>147</v>
      </c>
      <c r="E3874" s="1" t="s">
        <v>2556</v>
      </c>
      <c r="F3874" s="1" t="s">
        <v>90</v>
      </c>
      <c r="G3874" s="1" t="s">
        <v>178</v>
      </c>
      <c r="H3874" s="1" t="s">
        <v>916</v>
      </c>
      <c r="S3874" s="1">
        <v>40</v>
      </c>
      <c r="T3874" s="1">
        <v>1</v>
      </c>
      <c r="U3874" s="1">
        <v>0</v>
      </c>
      <c r="V3874" s="1">
        <v>0</v>
      </c>
      <c r="W3874" s="1">
        <v>-100</v>
      </c>
      <c r="X3874" s="1">
        <v>-100</v>
      </c>
    </row>
    <row r="3875" spans="1:24" x14ac:dyDescent="0.35">
      <c r="A3875" s="1">
        <v>410147</v>
      </c>
      <c r="B3875" s="1" t="s">
        <v>2354</v>
      </c>
      <c r="C3875" s="1">
        <v>108112003</v>
      </c>
      <c r="D3875" s="1">
        <v>147</v>
      </c>
      <c r="E3875" s="1" t="s">
        <v>2556</v>
      </c>
      <c r="F3875" s="1" t="s">
        <v>90</v>
      </c>
      <c r="G3875" s="1" t="s">
        <v>178</v>
      </c>
      <c r="H3875" s="1" t="s">
        <v>916</v>
      </c>
      <c r="S3875" s="1">
        <v>41</v>
      </c>
      <c r="T3875" s="1">
        <v>1</v>
      </c>
      <c r="U3875" s="1">
        <v>0</v>
      </c>
      <c r="V3875" s="1">
        <v>0</v>
      </c>
    </row>
    <row r="3876" spans="1:24" x14ac:dyDescent="0.35">
      <c r="A3876" s="1">
        <v>420147</v>
      </c>
      <c r="B3876" s="1" t="s">
        <v>2355</v>
      </c>
      <c r="C3876" s="1">
        <v>108112003</v>
      </c>
      <c r="D3876" s="1">
        <v>147</v>
      </c>
      <c r="E3876" s="1" t="s">
        <v>2556</v>
      </c>
      <c r="F3876" s="1" t="s">
        <v>90</v>
      </c>
      <c r="G3876" s="1" t="s">
        <v>178</v>
      </c>
      <c r="H3876" s="1" t="s">
        <v>916</v>
      </c>
      <c r="S3876" s="1">
        <v>42</v>
      </c>
      <c r="T3876" s="1">
        <v>1</v>
      </c>
      <c r="U3876" s="1">
        <v>0</v>
      </c>
      <c r="V3876" s="1">
        <v>0</v>
      </c>
    </row>
    <row r="3877" spans="1:24" x14ac:dyDescent="0.35">
      <c r="A3877" s="1">
        <v>430147</v>
      </c>
      <c r="B3877" s="1" t="s">
        <v>2356</v>
      </c>
      <c r="C3877" s="1">
        <v>108112003</v>
      </c>
      <c r="D3877" s="1">
        <v>147</v>
      </c>
      <c r="E3877" s="1" t="s">
        <v>2556</v>
      </c>
      <c r="F3877" s="1" t="s">
        <v>90</v>
      </c>
      <c r="G3877" s="1" t="s">
        <v>178</v>
      </c>
      <c r="H3877" s="1" t="s">
        <v>916</v>
      </c>
      <c r="S3877" s="1">
        <v>43</v>
      </c>
      <c r="T3877" s="1">
        <v>1</v>
      </c>
      <c r="U3877" s="1">
        <v>0</v>
      </c>
      <c r="V3877" s="1">
        <v>0</v>
      </c>
    </row>
    <row r="3878" spans="1:24" x14ac:dyDescent="0.35">
      <c r="A3878" s="1">
        <v>440147</v>
      </c>
      <c r="B3878" s="1" t="s">
        <v>2357</v>
      </c>
      <c r="C3878" s="1">
        <v>108112003</v>
      </c>
      <c r="D3878" s="1">
        <v>147</v>
      </c>
      <c r="E3878" s="1" t="s">
        <v>2556</v>
      </c>
      <c r="F3878" s="1" t="s">
        <v>90</v>
      </c>
      <c r="G3878" s="1" t="s">
        <v>178</v>
      </c>
      <c r="H3878" s="1" t="s">
        <v>916</v>
      </c>
      <c r="S3878" s="1">
        <v>44</v>
      </c>
      <c r="T3878" s="1">
        <v>1</v>
      </c>
      <c r="U3878" s="1">
        <v>0</v>
      </c>
      <c r="V3878" s="1">
        <v>0</v>
      </c>
    </row>
    <row r="3879" spans="1:24" x14ac:dyDescent="0.35">
      <c r="A3879" s="1">
        <v>450147</v>
      </c>
      <c r="B3879" s="1" t="s">
        <v>2358</v>
      </c>
      <c r="C3879" s="1">
        <v>108112003</v>
      </c>
      <c r="D3879" s="1">
        <v>147</v>
      </c>
      <c r="E3879" s="1" t="s">
        <v>2556</v>
      </c>
      <c r="F3879" s="1" t="s">
        <v>90</v>
      </c>
      <c r="G3879" s="1" t="s">
        <v>178</v>
      </c>
      <c r="H3879" s="1" t="s">
        <v>916</v>
      </c>
      <c r="S3879" s="1">
        <v>45</v>
      </c>
      <c r="T3879" s="1">
        <v>1</v>
      </c>
      <c r="U3879" s="1">
        <v>0</v>
      </c>
      <c r="V3879" s="1">
        <v>0</v>
      </c>
    </row>
    <row r="3880" spans="1:24" x14ac:dyDescent="0.35">
      <c r="A3880" s="1">
        <v>460147</v>
      </c>
      <c r="B3880" s="1" t="s">
        <v>2359</v>
      </c>
      <c r="C3880" s="1">
        <v>108112003</v>
      </c>
      <c r="D3880" s="1">
        <v>147</v>
      </c>
      <c r="E3880" s="1" t="s">
        <v>2556</v>
      </c>
      <c r="F3880" s="1" t="s">
        <v>90</v>
      </c>
      <c r="G3880" s="1" t="s">
        <v>178</v>
      </c>
      <c r="H3880" s="1" t="s">
        <v>916</v>
      </c>
      <c r="S3880" s="1">
        <v>46</v>
      </c>
      <c r="T3880" s="1">
        <v>1</v>
      </c>
      <c r="U3880" s="1">
        <v>0</v>
      </c>
      <c r="V3880" s="1">
        <v>0</v>
      </c>
    </row>
    <row r="3881" spans="1:24" x14ac:dyDescent="0.35">
      <c r="A3881" s="1">
        <v>470147</v>
      </c>
      <c r="B3881" s="1" t="s">
        <v>2360</v>
      </c>
      <c r="C3881" s="1">
        <v>108112003</v>
      </c>
      <c r="D3881" s="1">
        <v>147</v>
      </c>
      <c r="E3881" s="1" t="s">
        <v>2556</v>
      </c>
      <c r="F3881" s="1" t="s">
        <v>90</v>
      </c>
      <c r="G3881" s="1" t="s">
        <v>178</v>
      </c>
      <c r="H3881" s="1" t="s">
        <v>916</v>
      </c>
      <c r="S3881" s="1">
        <v>47</v>
      </c>
      <c r="T3881" s="1">
        <v>1</v>
      </c>
      <c r="U3881" s="1">
        <v>0</v>
      </c>
      <c r="V3881" s="1">
        <v>0</v>
      </c>
    </row>
    <row r="3882" spans="1:24" x14ac:dyDescent="0.35">
      <c r="A3882" s="1">
        <v>480147</v>
      </c>
      <c r="B3882" s="1" t="s">
        <v>2361</v>
      </c>
      <c r="C3882" s="1">
        <v>108112003</v>
      </c>
      <c r="D3882" s="1">
        <v>147</v>
      </c>
      <c r="E3882" s="1" t="s">
        <v>2556</v>
      </c>
      <c r="F3882" s="1" t="s">
        <v>90</v>
      </c>
      <c r="G3882" s="1" t="s">
        <v>178</v>
      </c>
      <c r="H3882" s="1" t="s">
        <v>916</v>
      </c>
      <c r="S3882" s="1">
        <v>48</v>
      </c>
      <c r="T3882" s="1">
        <v>1</v>
      </c>
      <c r="U3882" s="1">
        <v>0</v>
      </c>
      <c r="V3882" s="1">
        <v>0</v>
      </c>
    </row>
    <row r="3883" spans="1:24" x14ac:dyDescent="0.35">
      <c r="A3883" s="1">
        <v>290152</v>
      </c>
      <c r="B3883" s="1" t="s">
        <v>2341</v>
      </c>
      <c r="C3883" s="1">
        <v>108112203</v>
      </c>
      <c r="D3883" s="1">
        <v>152</v>
      </c>
      <c r="E3883" s="1" t="s">
        <v>2557</v>
      </c>
      <c r="F3883" s="1" t="s">
        <v>90</v>
      </c>
      <c r="G3883" s="1" t="s">
        <v>178</v>
      </c>
      <c r="H3883" s="1" t="s">
        <v>916</v>
      </c>
      <c r="I3883" s="1">
        <v>1428209.59</v>
      </c>
      <c r="K3883" s="1">
        <v>397738</v>
      </c>
      <c r="L3883" s="1">
        <v>12329356</v>
      </c>
      <c r="S3883" s="1">
        <v>29</v>
      </c>
      <c r="T3883" s="1">
        <v>1</v>
      </c>
      <c r="U3883" s="1">
        <v>14155304</v>
      </c>
      <c r="V3883" s="1">
        <v>0</v>
      </c>
    </row>
    <row r="3884" spans="1:24" x14ac:dyDescent="0.35">
      <c r="A3884" s="1">
        <v>300152</v>
      </c>
      <c r="B3884" s="1" t="s">
        <v>2343</v>
      </c>
      <c r="C3884" s="1">
        <v>108112203</v>
      </c>
      <c r="D3884" s="1">
        <v>152</v>
      </c>
      <c r="E3884" s="1" t="s">
        <v>2557</v>
      </c>
      <c r="F3884" s="1" t="s">
        <v>90</v>
      </c>
      <c r="G3884" s="1" t="s">
        <v>178</v>
      </c>
      <c r="H3884" s="1" t="s">
        <v>916</v>
      </c>
      <c r="I3884" s="1">
        <v>1437184.93</v>
      </c>
      <c r="K3884" s="1">
        <v>397738</v>
      </c>
      <c r="L3884" s="1">
        <v>12459707</v>
      </c>
      <c r="M3884" s="1">
        <v>0.13035100698471069</v>
      </c>
      <c r="N3884" s="1">
        <v>1.0572409629821777</v>
      </c>
      <c r="O3884" s="1">
        <v>8.9753400534391403E-3</v>
      </c>
      <c r="P3884" s="1">
        <v>0.6284329891204834</v>
      </c>
      <c r="Q3884" s="1">
        <v>0</v>
      </c>
      <c r="S3884" s="1">
        <v>30</v>
      </c>
      <c r="T3884" s="1">
        <v>1</v>
      </c>
      <c r="U3884" s="1">
        <v>14294630</v>
      </c>
      <c r="V3884" s="1">
        <v>0.13932634890079498</v>
      </c>
      <c r="W3884" s="1">
        <v>0.98426711559295654</v>
      </c>
      <c r="X3884" s="1">
        <v>0.98426711559295654</v>
      </c>
    </row>
    <row r="3885" spans="1:24" x14ac:dyDescent="0.35">
      <c r="A3885" s="1">
        <v>310152</v>
      </c>
      <c r="B3885" s="1" t="s">
        <v>2344</v>
      </c>
      <c r="C3885" s="1">
        <v>108112203</v>
      </c>
      <c r="D3885" s="1">
        <v>152</v>
      </c>
      <c r="E3885" s="1" t="s">
        <v>2557</v>
      </c>
      <c r="F3885" s="1" t="s">
        <v>90</v>
      </c>
      <c r="G3885" s="1" t="s">
        <v>178</v>
      </c>
      <c r="H3885" s="1" t="s">
        <v>916</v>
      </c>
      <c r="I3885" s="1">
        <v>1406352.29</v>
      </c>
      <c r="K3885" s="1">
        <v>397738</v>
      </c>
      <c r="L3885" s="1">
        <v>12531631</v>
      </c>
      <c r="M3885" s="1">
        <v>7.1924000978469849E-2</v>
      </c>
      <c r="N3885" s="1">
        <v>0.57725274562835693</v>
      </c>
      <c r="O3885" s="1">
        <v>-3.0832640826702118E-2</v>
      </c>
      <c r="P3885" s="1">
        <v>-2.1453495025634766</v>
      </c>
      <c r="Q3885" s="1">
        <v>0</v>
      </c>
      <c r="S3885" s="1">
        <v>31</v>
      </c>
      <c r="T3885" s="1">
        <v>1</v>
      </c>
      <c r="U3885" s="1">
        <v>14335721</v>
      </c>
      <c r="V3885" s="1">
        <v>4.1091360151767731E-2</v>
      </c>
      <c r="W3885" s="1">
        <v>0.28745758533477783</v>
      </c>
      <c r="X3885" s="1">
        <v>0.28745758533477783</v>
      </c>
    </row>
    <row r="3886" spans="1:24" x14ac:dyDescent="0.35">
      <c r="A3886" s="1">
        <v>320152</v>
      </c>
      <c r="B3886" s="1" t="s">
        <v>2345</v>
      </c>
      <c r="C3886" s="1">
        <v>108112203</v>
      </c>
      <c r="D3886" s="1">
        <v>152</v>
      </c>
      <c r="E3886" s="1" t="s">
        <v>2557</v>
      </c>
      <c r="F3886" s="1" t="s">
        <v>90</v>
      </c>
      <c r="G3886" s="1" t="s">
        <v>178</v>
      </c>
      <c r="H3886" s="1" t="s">
        <v>916</v>
      </c>
      <c r="I3886" s="1">
        <v>1404788.51</v>
      </c>
      <c r="K3886" s="1">
        <v>397738</v>
      </c>
      <c r="L3886" s="1">
        <v>12605988</v>
      </c>
      <c r="M3886" s="1">
        <v>7.4357002973556519E-2</v>
      </c>
      <c r="N3886" s="1">
        <v>0.59335452318191528</v>
      </c>
      <c r="O3886" s="1">
        <v>-1.5637800097465515E-3</v>
      </c>
      <c r="P3886" s="1">
        <v>-0.11119404435157776</v>
      </c>
      <c r="Q3886" s="1">
        <v>0</v>
      </c>
      <c r="S3886" s="1">
        <v>32</v>
      </c>
      <c r="T3886" s="1">
        <v>1</v>
      </c>
      <c r="U3886" s="1">
        <v>14408514</v>
      </c>
      <c r="V3886" s="1">
        <v>7.2793222963809967E-2</v>
      </c>
      <c r="W3886" s="1">
        <v>0.50777357816696167</v>
      </c>
      <c r="X3886" s="1">
        <v>0.50777357816696167</v>
      </c>
    </row>
    <row r="3887" spans="1:24" x14ac:dyDescent="0.35">
      <c r="A3887" s="1">
        <v>330152</v>
      </c>
      <c r="B3887" s="1" t="s">
        <v>2346</v>
      </c>
      <c r="C3887" s="1">
        <v>108112203</v>
      </c>
      <c r="D3887" s="1">
        <v>152</v>
      </c>
      <c r="E3887" s="1" t="s">
        <v>2557</v>
      </c>
      <c r="F3887" s="1" t="s">
        <v>90</v>
      </c>
      <c r="G3887" s="1" t="s">
        <v>178</v>
      </c>
      <c r="H3887" s="1" t="s">
        <v>916</v>
      </c>
      <c r="I3887" s="1">
        <v>1433873.39</v>
      </c>
      <c r="K3887" s="1">
        <v>397738</v>
      </c>
      <c r="L3887" s="1">
        <v>12626211</v>
      </c>
      <c r="M3887" s="1">
        <v>2.0222999155521393E-2</v>
      </c>
      <c r="N3887" s="1">
        <v>0.16042375564575195</v>
      </c>
      <c r="O3887" s="1">
        <v>2.9084879904985428E-2</v>
      </c>
      <c r="P3887" s="1">
        <v>2.0704097747802734</v>
      </c>
      <c r="Q3887" s="1">
        <v>0</v>
      </c>
      <c r="S3887" s="1">
        <v>33</v>
      </c>
      <c r="T3887" s="1">
        <v>1</v>
      </c>
      <c r="U3887" s="1">
        <v>14457822</v>
      </c>
      <c r="V3887" s="1">
        <v>4.9307879060506821E-2</v>
      </c>
      <c r="W3887" s="1">
        <v>0.34221434593200684</v>
      </c>
      <c r="X3887" s="1">
        <v>0.34221434593200684</v>
      </c>
    </row>
    <row r="3888" spans="1:24" x14ac:dyDescent="0.35">
      <c r="A3888" s="1">
        <v>340152</v>
      </c>
      <c r="B3888" s="1" t="s">
        <v>2347</v>
      </c>
      <c r="C3888" s="1">
        <v>108112203</v>
      </c>
      <c r="D3888" s="1">
        <v>152</v>
      </c>
      <c r="E3888" s="1" t="s">
        <v>2557</v>
      </c>
      <c r="F3888" s="1" t="s">
        <v>90</v>
      </c>
      <c r="G3888" s="1" t="s">
        <v>178</v>
      </c>
      <c r="H3888" s="1" t="s">
        <v>916</v>
      </c>
      <c r="I3888" s="1">
        <v>1433850.05</v>
      </c>
      <c r="K3888" s="1">
        <v>397738</v>
      </c>
      <c r="L3888" s="1">
        <v>12626207</v>
      </c>
      <c r="M3888" s="1">
        <v>-3.9999999899009708E-6</v>
      </c>
      <c r="N3888" s="1">
        <v>-3.1680130632594228E-5</v>
      </c>
      <c r="O3888" s="1">
        <v>-2.3340000552707352E-5</v>
      </c>
      <c r="P3888" s="1">
        <v>-1.6277587274089456E-3</v>
      </c>
      <c r="Q3888" s="1">
        <v>0</v>
      </c>
      <c r="S3888" s="1">
        <v>34</v>
      </c>
      <c r="T3888" s="1">
        <v>1</v>
      </c>
      <c r="U3888" s="1">
        <v>14457795</v>
      </c>
      <c r="V3888" s="1">
        <v>-2.7340000087860972E-5</v>
      </c>
      <c r="W3888" s="1">
        <v>-1.8675012688618153E-4</v>
      </c>
      <c r="X3888" s="1">
        <v>-1.8675012688618153E-4</v>
      </c>
    </row>
    <row r="3889" spans="1:24" x14ac:dyDescent="0.35">
      <c r="A3889" s="1">
        <v>350152</v>
      </c>
      <c r="B3889" s="1" t="s">
        <v>2348</v>
      </c>
      <c r="C3889" s="1">
        <v>108112203</v>
      </c>
      <c r="D3889" s="1">
        <v>152</v>
      </c>
      <c r="E3889" s="1" t="s">
        <v>2557</v>
      </c>
      <c r="F3889" s="1" t="s">
        <v>90</v>
      </c>
      <c r="G3889" s="1" t="s">
        <v>178</v>
      </c>
      <c r="H3889" s="1" t="s">
        <v>916</v>
      </c>
      <c r="I3889" s="1">
        <v>1476989.23</v>
      </c>
      <c r="K3889" s="1">
        <v>397738</v>
      </c>
      <c r="L3889" s="1">
        <v>12723834</v>
      </c>
      <c r="M3889" s="1">
        <v>9.7626999020576477E-2</v>
      </c>
      <c r="N3889" s="1">
        <v>0.77320927381515503</v>
      </c>
      <c r="O3889" s="1">
        <v>4.3139178305864334E-2</v>
      </c>
      <c r="P3889" s="1">
        <v>3.0086255073547363</v>
      </c>
      <c r="Q3889" s="1">
        <v>0</v>
      </c>
      <c r="S3889" s="1">
        <v>35</v>
      </c>
      <c r="T3889" s="1">
        <v>1</v>
      </c>
      <c r="U3889" s="1">
        <v>14598561</v>
      </c>
      <c r="V3889" s="1">
        <v>0.14076617360115051</v>
      </c>
      <c r="W3889" s="1">
        <v>0.97363394498825073</v>
      </c>
      <c r="X3889" s="1">
        <v>0.97363394498825073</v>
      </c>
    </row>
    <row r="3890" spans="1:24" x14ac:dyDescent="0.35">
      <c r="A3890" s="1">
        <v>360152</v>
      </c>
      <c r="B3890" s="1" t="s">
        <v>2349</v>
      </c>
      <c r="C3890" s="1">
        <v>108112203</v>
      </c>
      <c r="D3890" s="1">
        <v>152</v>
      </c>
      <c r="E3890" s="1" t="s">
        <v>2557</v>
      </c>
      <c r="F3890" s="1" t="s">
        <v>90</v>
      </c>
      <c r="G3890" s="1" t="s">
        <v>178</v>
      </c>
      <c r="H3890" s="1" t="s">
        <v>916</v>
      </c>
      <c r="I3890" s="1">
        <v>1527441.24</v>
      </c>
      <c r="K3890" s="1">
        <v>397738</v>
      </c>
      <c r="L3890" s="1">
        <v>13199804</v>
      </c>
      <c r="M3890" s="1">
        <v>0.47597000002861023</v>
      </c>
      <c r="N3890" s="1">
        <v>3.7407751083374023</v>
      </c>
      <c r="O3890" s="1">
        <v>5.0452008843421936E-2</v>
      </c>
      <c r="P3890" s="1">
        <v>3.4158685207366943</v>
      </c>
      <c r="Q3890" s="1">
        <v>0</v>
      </c>
      <c r="S3890" s="1">
        <v>36</v>
      </c>
      <c r="T3890" s="1">
        <v>1</v>
      </c>
      <c r="U3890" s="1">
        <v>15124983</v>
      </c>
      <c r="V3890" s="1">
        <v>0.52642202377319336</v>
      </c>
      <c r="W3890" s="1">
        <v>3.6059856414794922</v>
      </c>
      <c r="X3890" s="1">
        <v>3.6059856414794922</v>
      </c>
    </row>
    <row r="3891" spans="1:24" x14ac:dyDescent="0.35">
      <c r="A3891" s="1">
        <v>370152</v>
      </c>
      <c r="B3891" s="1" t="s">
        <v>2350</v>
      </c>
      <c r="C3891" s="1">
        <v>108112203</v>
      </c>
      <c r="D3891" s="1">
        <v>152</v>
      </c>
      <c r="E3891" s="1" t="s">
        <v>2557</v>
      </c>
      <c r="F3891" s="1" t="s">
        <v>90</v>
      </c>
      <c r="G3891" s="1" t="s">
        <v>178</v>
      </c>
      <c r="H3891" s="1" t="s">
        <v>916</v>
      </c>
      <c r="I3891" s="1">
        <v>1561814.89</v>
      </c>
      <c r="K3891" s="1">
        <v>397738</v>
      </c>
      <c r="L3891" s="1">
        <v>13519380</v>
      </c>
      <c r="M3891" s="1">
        <v>0.31957599520683289</v>
      </c>
      <c r="N3891" s="1">
        <v>2.4210662841796875</v>
      </c>
      <c r="O3891" s="1">
        <v>3.4373648464679718E-2</v>
      </c>
      <c r="P3891" s="1">
        <v>2.2504074573516846</v>
      </c>
      <c r="Q3891" s="1">
        <v>0</v>
      </c>
      <c r="S3891" s="1">
        <v>37</v>
      </c>
      <c r="T3891" s="1">
        <v>1</v>
      </c>
      <c r="U3891" s="1">
        <v>15478933</v>
      </c>
      <c r="V3891" s="1">
        <v>0.35394963622093201</v>
      </c>
      <c r="W3891" s="1">
        <v>2.3401679992675781</v>
      </c>
      <c r="X3891" s="1">
        <v>2.3401679992675781</v>
      </c>
    </row>
    <row r="3892" spans="1:24" x14ac:dyDescent="0.35">
      <c r="A3892" s="1">
        <v>380152</v>
      </c>
      <c r="B3892" s="1" t="s">
        <v>2351</v>
      </c>
      <c r="C3892" s="1">
        <v>108112203</v>
      </c>
      <c r="D3892" s="1">
        <v>152</v>
      </c>
      <c r="E3892" s="1" t="s">
        <v>2557</v>
      </c>
      <c r="F3892" s="1" t="s">
        <v>90</v>
      </c>
      <c r="G3892" s="1" t="s">
        <v>178</v>
      </c>
      <c r="H3892" s="1" t="s">
        <v>916</v>
      </c>
      <c r="I3892" s="1">
        <v>1616422</v>
      </c>
      <c r="K3892" s="1">
        <v>645029.3125</v>
      </c>
      <c r="L3892" s="1">
        <v>13671123</v>
      </c>
      <c r="M3892" s="1">
        <v>0.15174299478530884</v>
      </c>
      <c r="N3892" s="1">
        <v>1.1224108934402466</v>
      </c>
      <c r="O3892" s="1">
        <v>5.4607108235359192E-2</v>
      </c>
      <c r="P3892" s="1">
        <v>3.4963881969451904</v>
      </c>
      <c r="Q3892" s="1">
        <v>0.24729131162166595</v>
      </c>
      <c r="S3892" s="1">
        <v>38</v>
      </c>
      <c r="T3892" s="1">
        <v>1</v>
      </c>
      <c r="U3892" s="1">
        <v>15932574</v>
      </c>
      <c r="V3892" s="1">
        <v>0.45364141464233398</v>
      </c>
      <c r="W3892" s="1">
        <v>2.930699348449707</v>
      </c>
      <c r="X3892" s="1">
        <v>2.930699348449707</v>
      </c>
    </row>
    <row r="3893" spans="1:24" x14ac:dyDescent="0.35">
      <c r="A3893" s="1">
        <v>390152</v>
      </c>
      <c r="B3893" s="1" t="s">
        <v>2352</v>
      </c>
      <c r="C3893" s="1">
        <v>108112203</v>
      </c>
      <c r="D3893" s="1">
        <v>152</v>
      </c>
      <c r="E3893" s="1" t="s">
        <v>2557</v>
      </c>
      <c r="F3893" s="1" t="s">
        <v>90</v>
      </c>
      <c r="G3893" s="1" t="s">
        <v>178</v>
      </c>
      <c r="H3893" s="1" t="s">
        <v>916</v>
      </c>
      <c r="I3893" s="1">
        <v>1618220</v>
      </c>
      <c r="K3893" s="1">
        <v>1336074</v>
      </c>
      <c r="L3893" s="1">
        <v>13745066</v>
      </c>
      <c r="M3893" s="1">
        <v>7.3942996561527252E-2</v>
      </c>
      <c r="N3893" s="1">
        <v>0.54086995124816895</v>
      </c>
      <c r="O3893" s="1">
        <v>1.7979999538511038E-3</v>
      </c>
      <c r="P3893" s="1">
        <v>0.11123333126306534</v>
      </c>
      <c r="Q3893" s="1">
        <v>0.69104468822479248</v>
      </c>
      <c r="S3893" s="1">
        <v>39</v>
      </c>
      <c r="T3893" s="1">
        <v>1</v>
      </c>
      <c r="U3893" s="1">
        <v>16699360</v>
      </c>
      <c r="V3893" s="1">
        <v>0.76678568124771118</v>
      </c>
      <c r="W3893" s="1">
        <v>4.8126935958862305</v>
      </c>
      <c r="X3893" s="1">
        <v>4.8126935958862305</v>
      </c>
    </row>
    <row r="3894" spans="1:24" x14ac:dyDescent="0.35">
      <c r="A3894" s="1">
        <v>400152</v>
      </c>
      <c r="B3894" s="1" t="s">
        <v>2353</v>
      </c>
      <c r="C3894" s="1">
        <v>108112203</v>
      </c>
      <c r="D3894" s="1">
        <v>152</v>
      </c>
      <c r="E3894" s="1" t="s">
        <v>2557</v>
      </c>
      <c r="F3894" s="1" t="s">
        <v>90</v>
      </c>
      <c r="G3894" s="1" t="s">
        <v>178</v>
      </c>
      <c r="H3894" s="1" t="s">
        <v>916</v>
      </c>
      <c r="S3894" s="1">
        <v>40</v>
      </c>
      <c r="T3894" s="1">
        <v>1</v>
      </c>
      <c r="U3894" s="1">
        <v>0</v>
      </c>
      <c r="V3894" s="1">
        <v>0</v>
      </c>
      <c r="W3894" s="1">
        <v>-100</v>
      </c>
      <c r="X3894" s="1">
        <v>-100</v>
      </c>
    </row>
    <row r="3895" spans="1:24" x14ac:dyDescent="0.35">
      <c r="A3895" s="1">
        <v>410152</v>
      </c>
      <c r="B3895" s="1" t="s">
        <v>2354</v>
      </c>
      <c r="C3895" s="1">
        <v>108112203</v>
      </c>
      <c r="D3895" s="1">
        <v>152</v>
      </c>
      <c r="E3895" s="1" t="s">
        <v>2557</v>
      </c>
      <c r="F3895" s="1" t="s">
        <v>90</v>
      </c>
      <c r="G3895" s="1" t="s">
        <v>178</v>
      </c>
      <c r="H3895" s="1" t="s">
        <v>916</v>
      </c>
      <c r="S3895" s="1">
        <v>41</v>
      </c>
      <c r="T3895" s="1">
        <v>1</v>
      </c>
      <c r="U3895" s="1">
        <v>0</v>
      </c>
      <c r="V3895" s="1">
        <v>0</v>
      </c>
    </row>
    <row r="3896" spans="1:24" x14ac:dyDescent="0.35">
      <c r="A3896" s="1">
        <v>420152</v>
      </c>
      <c r="B3896" s="1" t="s">
        <v>2355</v>
      </c>
      <c r="C3896" s="1">
        <v>108112203</v>
      </c>
      <c r="D3896" s="1">
        <v>152</v>
      </c>
      <c r="E3896" s="1" t="s">
        <v>2557</v>
      </c>
      <c r="F3896" s="1" t="s">
        <v>90</v>
      </c>
      <c r="G3896" s="1" t="s">
        <v>178</v>
      </c>
      <c r="H3896" s="1" t="s">
        <v>916</v>
      </c>
      <c r="S3896" s="1">
        <v>42</v>
      </c>
      <c r="T3896" s="1">
        <v>1</v>
      </c>
      <c r="U3896" s="1">
        <v>0</v>
      </c>
      <c r="V3896" s="1">
        <v>0</v>
      </c>
    </row>
    <row r="3897" spans="1:24" x14ac:dyDescent="0.35">
      <c r="A3897" s="1">
        <v>430152</v>
      </c>
      <c r="B3897" s="1" t="s">
        <v>2356</v>
      </c>
      <c r="C3897" s="1">
        <v>108112203</v>
      </c>
      <c r="D3897" s="1">
        <v>152</v>
      </c>
      <c r="E3897" s="1" t="s">
        <v>2557</v>
      </c>
      <c r="F3897" s="1" t="s">
        <v>90</v>
      </c>
      <c r="G3897" s="1" t="s">
        <v>178</v>
      </c>
      <c r="H3897" s="1" t="s">
        <v>916</v>
      </c>
      <c r="S3897" s="1">
        <v>43</v>
      </c>
      <c r="T3897" s="1">
        <v>1</v>
      </c>
      <c r="U3897" s="1">
        <v>0</v>
      </c>
      <c r="V3897" s="1">
        <v>0</v>
      </c>
    </row>
    <row r="3898" spans="1:24" x14ac:dyDescent="0.35">
      <c r="A3898" s="1">
        <v>440152</v>
      </c>
      <c r="B3898" s="1" t="s">
        <v>2357</v>
      </c>
      <c r="C3898" s="1">
        <v>108112203</v>
      </c>
      <c r="D3898" s="1">
        <v>152</v>
      </c>
      <c r="E3898" s="1" t="s">
        <v>2557</v>
      </c>
      <c r="F3898" s="1" t="s">
        <v>90</v>
      </c>
      <c r="G3898" s="1" t="s">
        <v>178</v>
      </c>
      <c r="H3898" s="1" t="s">
        <v>916</v>
      </c>
      <c r="S3898" s="1">
        <v>44</v>
      </c>
      <c r="T3898" s="1">
        <v>1</v>
      </c>
      <c r="U3898" s="1">
        <v>0</v>
      </c>
      <c r="V3898" s="1">
        <v>0</v>
      </c>
    </row>
    <row r="3899" spans="1:24" x14ac:dyDescent="0.35">
      <c r="A3899" s="1">
        <v>450152</v>
      </c>
      <c r="B3899" s="1" t="s">
        <v>2358</v>
      </c>
      <c r="C3899" s="1">
        <v>108112203</v>
      </c>
      <c r="D3899" s="1">
        <v>152</v>
      </c>
      <c r="E3899" s="1" t="s">
        <v>2557</v>
      </c>
      <c r="F3899" s="1" t="s">
        <v>90</v>
      </c>
      <c r="G3899" s="1" t="s">
        <v>178</v>
      </c>
      <c r="H3899" s="1" t="s">
        <v>916</v>
      </c>
      <c r="S3899" s="1">
        <v>45</v>
      </c>
      <c r="T3899" s="1">
        <v>1</v>
      </c>
      <c r="U3899" s="1">
        <v>0</v>
      </c>
      <c r="V3899" s="1">
        <v>0</v>
      </c>
    </row>
    <row r="3900" spans="1:24" x14ac:dyDescent="0.35">
      <c r="A3900" s="1">
        <v>460152</v>
      </c>
      <c r="B3900" s="1" t="s">
        <v>2359</v>
      </c>
      <c r="C3900" s="1">
        <v>108112203</v>
      </c>
      <c r="D3900" s="1">
        <v>152</v>
      </c>
      <c r="E3900" s="1" t="s">
        <v>2557</v>
      </c>
      <c r="F3900" s="1" t="s">
        <v>90</v>
      </c>
      <c r="G3900" s="1" t="s">
        <v>178</v>
      </c>
      <c r="H3900" s="1" t="s">
        <v>916</v>
      </c>
      <c r="S3900" s="1">
        <v>46</v>
      </c>
      <c r="T3900" s="1">
        <v>1</v>
      </c>
      <c r="U3900" s="1">
        <v>0</v>
      </c>
      <c r="V3900" s="1">
        <v>0</v>
      </c>
    </row>
    <row r="3901" spans="1:24" x14ac:dyDescent="0.35">
      <c r="A3901" s="1">
        <v>470152</v>
      </c>
      <c r="B3901" s="1" t="s">
        <v>2360</v>
      </c>
      <c r="C3901" s="1">
        <v>108112203</v>
      </c>
      <c r="D3901" s="1">
        <v>152</v>
      </c>
      <c r="E3901" s="1" t="s">
        <v>2557</v>
      </c>
      <c r="F3901" s="1" t="s">
        <v>90</v>
      </c>
      <c r="G3901" s="1" t="s">
        <v>178</v>
      </c>
      <c r="H3901" s="1" t="s">
        <v>916</v>
      </c>
      <c r="S3901" s="1">
        <v>47</v>
      </c>
      <c r="T3901" s="1">
        <v>1</v>
      </c>
      <c r="U3901" s="1">
        <v>0</v>
      </c>
      <c r="V3901" s="1">
        <v>0</v>
      </c>
    </row>
    <row r="3902" spans="1:24" x14ac:dyDescent="0.35">
      <c r="A3902" s="1">
        <v>480152</v>
      </c>
      <c r="B3902" s="1" t="s">
        <v>2361</v>
      </c>
      <c r="C3902" s="1">
        <v>108112203</v>
      </c>
      <c r="D3902" s="1">
        <v>152</v>
      </c>
      <c r="E3902" s="1" t="s">
        <v>2557</v>
      </c>
      <c r="F3902" s="1" t="s">
        <v>90</v>
      </c>
      <c r="G3902" s="1" t="s">
        <v>178</v>
      </c>
      <c r="H3902" s="1" t="s">
        <v>916</v>
      </c>
      <c r="S3902" s="1">
        <v>48</v>
      </c>
      <c r="T3902" s="1">
        <v>1</v>
      </c>
      <c r="U3902" s="1">
        <v>0</v>
      </c>
      <c r="V3902" s="1">
        <v>0</v>
      </c>
    </row>
    <row r="3903" spans="1:24" x14ac:dyDescent="0.35">
      <c r="A3903" s="1">
        <v>290170</v>
      </c>
      <c r="B3903" s="1" t="s">
        <v>2341</v>
      </c>
      <c r="C3903" s="1">
        <v>108112502</v>
      </c>
      <c r="D3903" s="1">
        <v>170</v>
      </c>
      <c r="E3903" s="1" t="s">
        <v>2558</v>
      </c>
      <c r="F3903" s="1" t="s">
        <v>90</v>
      </c>
      <c r="G3903" s="1" t="s">
        <v>178</v>
      </c>
      <c r="H3903" s="1" t="s">
        <v>916</v>
      </c>
      <c r="I3903" s="1">
        <v>2349816</v>
      </c>
      <c r="J3903" s="1">
        <v>287840</v>
      </c>
      <c r="K3903" s="1">
        <v>674415</v>
      </c>
      <c r="L3903" s="1">
        <v>17338918</v>
      </c>
      <c r="S3903" s="1">
        <v>29</v>
      </c>
      <c r="T3903" s="1">
        <v>1</v>
      </c>
      <c r="U3903" s="1">
        <v>20650988</v>
      </c>
      <c r="V3903" s="1">
        <v>0</v>
      </c>
    </row>
    <row r="3904" spans="1:24" x14ac:dyDescent="0.35">
      <c r="A3904" s="1">
        <v>300170</v>
      </c>
      <c r="B3904" s="1" t="s">
        <v>2343</v>
      </c>
      <c r="C3904" s="1">
        <v>108112502</v>
      </c>
      <c r="D3904" s="1">
        <v>170</v>
      </c>
      <c r="E3904" s="1" t="s">
        <v>2558</v>
      </c>
      <c r="F3904" s="1" t="s">
        <v>90</v>
      </c>
      <c r="G3904" s="1" t="s">
        <v>178</v>
      </c>
      <c r="H3904" s="1" t="s">
        <v>916</v>
      </c>
      <c r="I3904" s="1">
        <v>2404684.33</v>
      </c>
      <c r="J3904" s="1">
        <v>202990.14</v>
      </c>
      <c r="K3904" s="1">
        <v>674415</v>
      </c>
      <c r="L3904" s="1">
        <v>18093786</v>
      </c>
      <c r="M3904" s="1">
        <v>0.75486797094345093</v>
      </c>
      <c r="N3904" s="1">
        <v>4.353604793548584</v>
      </c>
      <c r="O3904" s="1">
        <v>5.486832931637764E-2</v>
      </c>
      <c r="P3904" s="1">
        <v>2.3350052833557129</v>
      </c>
      <c r="Q3904" s="1">
        <v>0</v>
      </c>
      <c r="R3904" s="1">
        <v>-8.4849856793880463E-2</v>
      </c>
      <c r="S3904" s="1">
        <v>30</v>
      </c>
      <c r="T3904" s="1">
        <v>1</v>
      </c>
      <c r="U3904" s="1">
        <v>21375876</v>
      </c>
      <c r="V3904" s="1">
        <v>0.72488641738891602</v>
      </c>
      <c r="W3904" s="1">
        <v>3.5101854801177979</v>
      </c>
      <c r="X3904" s="1">
        <v>3.5101854801177979</v>
      </c>
    </row>
    <row r="3905" spans="1:24" x14ac:dyDescent="0.35">
      <c r="A3905" s="1">
        <v>310170</v>
      </c>
      <c r="B3905" s="1" t="s">
        <v>2344</v>
      </c>
      <c r="C3905" s="1">
        <v>108112502</v>
      </c>
      <c r="D3905" s="1">
        <v>170</v>
      </c>
      <c r="E3905" s="1" t="s">
        <v>2558</v>
      </c>
      <c r="F3905" s="1" t="s">
        <v>90</v>
      </c>
      <c r="G3905" s="1" t="s">
        <v>178</v>
      </c>
      <c r="H3905" s="1" t="s">
        <v>916</v>
      </c>
      <c r="I3905" s="1">
        <v>2461437.54</v>
      </c>
      <c r="J3905" s="1">
        <v>228290.59</v>
      </c>
      <c r="K3905" s="1">
        <v>674415</v>
      </c>
      <c r="L3905" s="1">
        <v>18455844</v>
      </c>
      <c r="M3905" s="1">
        <v>0.36205801367759705</v>
      </c>
      <c r="N3905" s="1">
        <v>2.0010073184967041</v>
      </c>
      <c r="O3905" s="1">
        <v>5.6753210723400116E-2</v>
      </c>
      <c r="P3905" s="1">
        <v>2.3601105213165283</v>
      </c>
      <c r="Q3905" s="1">
        <v>0</v>
      </c>
      <c r="R3905" s="1">
        <v>2.5300450623035431E-2</v>
      </c>
      <c r="S3905" s="1">
        <v>31</v>
      </c>
      <c r="T3905" s="1">
        <v>1</v>
      </c>
      <c r="U3905" s="1">
        <v>21819988</v>
      </c>
      <c r="V3905" s="1">
        <v>0.44411167502403259</v>
      </c>
      <c r="W3905" s="1">
        <v>2.0776317119598389</v>
      </c>
      <c r="X3905" s="1">
        <v>2.0776317119598389</v>
      </c>
    </row>
    <row r="3906" spans="1:24" x14ac:dyDescent="0.35">
      <c r="A3906" s="1">
        <v>320170</v>
      </c>
      <c r="B3906" s="1" t="s">
        <v>2345</v>
      </c>
      <c r="C3906" s="1">
        <v>108112502</v>
      </c>
      <c r="D3906" s="1">
        <v>170</v>
      </c>
      <c r="E3906" s="1" t="s">
        <v>2558</v>
      </c>
      <c r="F3906" s="1" t="s">
        <v>90</v>
      </c>
      <c r="G3906" s="1" t="s">
        <v>178</v>
      </c>
      <c r="H3906" s="1" t="s">
        <v>916</v>
      </c>
      <c r="I3906" s="1">
        <v>2481088.2799999998</v>
      </c>
      <c r="J3906" s="1">
        <v>348640.37</v>
      </c>
      <c r="K3906" s="1">
        <v>674415</v>
      </c>
      <c r="L3906" s="1">
        <v>19181716</v>
      </c>
      <c r="M3906" s="1">
        <v>0.7258719801902771</v>
      </c>
      <c r="N3906" s="1">
        <v>3.9330198764801025</v>
      </c>
      <c r="O3906" s="1">
        <v>1.9650740548968315E-2</v>
      </c>
      <c r="P3906" s="1">
        <v>0.79834401607513428</v>
      </c>
      <c r="Q3906" s="1">
        <v>0</v>
      </c>
      <c r="R3906" s="1">
        <v>0.12034977972507477</v>
      </c>
      <c r="S3906" s="1">
        <v>32</v>
      </c>
      <c r="T3906" s="1">
        <v>1</v>
      </c>
      <c r="U3906" s="1">
        <v>22685860</v>
      </c>
      <c r="V3906" s="1">
        <v>0.86587250232696533</v>
      </c>
      <c r="W3906" s="1">
        <v>3.9682514667510986</v>
      </c>
      <c r="X3906" s="1">
        <v>3.9682514667510986</v>
      </c>
    </row>
    <row r="3907" spans="1:24" x14ac:dyDescent="0.35">
      <c r="A3907" s="1">
        <v>330170</v>
      </c>
      <c r="B3907" s="1" t="s">
        <v>2346</v>
      </c>
      <c r="C3907" s="1">
        <v>108112502</v>
      </c>
      <c r="D3907" s="1">
        <v>170</v>
      </c>
      <c r="E3907" s="1" t="s">
        <v>2558</v>
      </c>
      <c r="F3907" s="1" t="s">
        <v>90</v>
      </c>
      <c r="G3907" s="1" t="s">
        <v>178</v>
      </c>
      <c r="H3907" s="1" t="s">
        <v>916</v>
      </c>
      <c r="I3907" s="1">
        <v>2669224</v>
      </c>
      <c r="J3907" s="1">
        <v>480988</v>
      </c>
      <c r="K3907" s="1">
        <v>674415</v>
      </c>
      <c r="L3907" s="1">
        <v>19621708</v>
      </c>
      <c r="M3907" s="1">
        <v>0.43999201059341431</v>
      </c>
      <c r="N3907" s="1">
        <v>2.2938094139099121</v>
      </c>
      <c r="O3907" s="1">
        <v>0.18813571333885193</v>
      </c>
      <c r="P3907" s="1">
        <v>7.5827903747558594</v>
      </c>
      <c r="Q3907" s="1">
        <v>0</v>
      </c>
      <c r="R3907" s="1">
        <v>0.13234762847423553</v>
      </c>
      <c r="S3907" s="1">
        <v>33</v>
      </c>
      <c r="T3907" s="1">
        <v>1</v>
      </c>
      <c r="U3907" s="1">
        <v>23446336</v>
      </c>
      <c r="V3907" s="1">
        <v>0.76047533750534058</v>
      </c>
      <c r="W3907" s="1">
        <v>3.3522026538848877</v>
      </c>
      <c r="X3907" s="1">
        <v>3.3522026538848877</v>
      </c>
    </row>
    <row r="3908" spans="1:24" x14ac:dyDescent="0.35">
      <c r="A3908" s="1">
        <v>340170</v>
      </c>
      <c r="B3908" s="1" t="s">
        <v>2347</v>
      </c>
      <c r="C3908" s="1">
        <v>108112502</v>
      </c>
      <c r="D3908" s="1">
        <v>170</v>
      </c>
      <c r="E3908" s="1" t="s">
        <v>2558</v>
      </c>
      <c r="F3908" s="1" t="s">
        <v>90</v>
      </c>
      <c r="G3908" s="1" t="s">
        <v>178</v>
      </c>
      <c r="H3908" s="1" t="s">
        <v>916</v>
      </c>
      <c r="I3908" s="1">
        <v>2669102.5299999998</v>
      </c>
      <c r="J3908" s="1">
        <v>526910.11</v>
      </c>
      <c r="K3908" s="1">
        <v>674415</v>
      </c>
      <c r="L3908" s="1">
        <v>19621678</v>
      </c>
      <c r="M3908" s="1">
        <v>-2.9999999242136255E-5</v>
      </c>
      <c r="N3908" s="1">
        <v>-1.5289189468603581E-4</v>
      </c>
      <c r="O3908" s="1">
        <v>-1.2147000234108418E-4</v>
      </c>
      <c r="P3908" s="1">
        <v>-4.5507606118917465E-3</v>
      </c>
      <c r="Q3908" s="1">
        <v>0</v>
      </c>
      <c r="R3908" s="1">
        <v>4.5922111719846725E-2</v>
      </c>
      <c r="S3908" s="1">
        <v>34</v>
      </c>
      <c r="T3908" s="1">
        <v>1</v>
      </c>
      <c r="U3908" s="1">
        <v>23492106</v>
      </c>
      <c r="V3908" s="1">
        <v>4.5770641416311264E-2</v>
      </c>
      <c r="W3908" s="1">
        <v>0.1952117383480072</v>
      </c>
      <c r="X3908" s="1">
        <v>0.1952117383480072</v>
      </c>
    </row>
    <row r="3909" spans="1:24" x14ac:dyDescent="0.35">
      <c r="A3909" s="1">
        <v>350170</v>
      </c>
      <c r="B3909" s="1" t="s">
        <v>2348</v>
      </c>
      <c r="C3909" s="1">
        <v>108112502</v>
      </c>
      <c r="D3909" s="1">
        <v>170</v>
      </c>
      <c r="E3909" s="1" t="s">
        <v>2558</v>
      </c>
      <c r="F3909" s="1" t="s">
        <v>90</v>
      </c>
      <c r="G3909" s="1" t="s">
        <v>178</v>
      </c>
      <c r="H3909" s="1" t="s">
        <v>916</v>
      </c>
      <c r="I3909" s="1">
        <v>2796914.51</v>
      </c>
      <c r="J3909" s="1">
        <v>462270</v>
      </c>
      <c r="K3909" s="1">
        <v>674415</v>
      </c>
      <c r="L3909" s="1">
        <v>22159476</v>
      </c>
      <c r="M3909" s="1">
        <v>2.5377979278564453</v>
      </c>
      <c r="N3909" s="1">
        <v>12.93364429473877</v>
      </c>
      <c r="O3909" s="1">
        <v>0.1278119832277298</v>
      </c>
      <c r="P3909" s="1">
        <v>4.7885751724243164</v>
      </c>
      <c r="Q3909" s="1">
        <v>0</v>
      </c>
      <c r="R3909" s="1">
        <v>-6.4640112221240997E-2</v>
      </c>
      <c r="S3909" s="1">
        <v>35</v>
      </c>
      <c r="T3909" s="1">
        <v>1</v>
      </c>
      <c r="U3909" s="1">
        <v>26093076</v>
      </c>
      <c r="V3909" s="1">
        <v>2.6009697914123535</v>
      </c>
      <c r="W3909" s="1">
        <v>11.071676254272461</v>
      </c>
      <c r="X3909" s="1">
        <v>11.071676254272461</v>
      </c>
    </row>
    <row r="3910" spans="1:24" x14ac:dyDescent="0.35">
      <c r="A3910" s="1">
        <v>360170</v>
      </c>
      <c r="B3910" s="1" t="s">
        <v>2349</v>
      </c>
      <c r="C3910" s="1">
        <v>108112502</v>
      </c>
      <c r="D3910" s="1">
        <v>170</v>
      </c>
      <c r="E3910" s="1" t="s">
        <v>2558</v>
      </c>
      <c r="F3910" s="1" t="s">
        <v>90</v>
      </c>
      <c r="G3910" s="1" t="s">
        <v>178</v>
      </c>
      <c r="H3910" s="1" t="s">
        <v>916</v>
      </c>
      <c r="I3910" s="1">
        <v>3043509.65</v>
      </c>
      <c r="J3910" s="1">
        <v>497304.73</v>
      </c>
      <c r="K3910" s="1">
        <v>1174415</v>
      </c>
      <c r="L3910" s="1">
        <v>23349196</v>
      </c>
      <c r="M3910" s="1">
        <v>1.1897200345993042</v>
      </c>
      <c r="N3910" s="1">
        <v>5.3688993453979492</v>
      </c>
      <c r="O3910" s="1">
        <v>0.24659514427185059</v>
      </c>
      <c r="P3910" s="1">
        <v>8.8166847229003906</v>
      </c>
      <c r="Q3910" s="1">
        <v>0.5</v>
      </c>
      <c r="R3910" s="1">
        <v>3.5034731030464172E-2</v>
      </c>
      <c r="S3910" s="1">
        <v>36</v>
      </c>
      <c r="T3910" s="1">
        <v>1</v>
      </c>
      <c r="U3910" s="1">
        <v>28064426</v>
      </c>
      <c r="V3910" s="1">
        <v>1.9713499546051025</v>
      </c>
      <c r="W3910" s="1">
        <v>7.5550694465637207</v>
      </c>
      <c r="X3910" s="1">
        <v>7.5550694465637207</v>
      </c>
    </row>
    <row r="3911" spans="1:24" x14ac:dyDescent="0.35">
      <c r="A3911" s="1">
        <v>370170</v>
      </c>
      <c r="B3911" s="1" t="s">
        <v>2350</v>
      </c>
      <c r="C3911" s="1">
        <v>108112502</v>
      </c>
      <c r="D3911" s="1">
        <v>170</v>
      </c>
      <c r="E3911" s="1" t="s">
        <v>2558</v>
      </c>
      <c r="F3911" s="1" t="s">
        <v>90</v>
      </c>
      <c r="G3911" s="1" t="s">
        <v>178</v>
      </c>
      <c r="H3911" s="1" t="s">
        <v>916</v>
      </c>
      <c r="I3911" s="1">
        <v>3199905.31</v>
      </c>
      <c r="J3911" s="1">
        <v>647021.55000000005</v>
      </c>
      <c r="K3911" s="1">
        <v>674415</v>
      </c>
      <c r="L3911" s="1">
        <v>28003094</v>
      </c>
      <c r="M3911" s="1">
        <v>4.653897762298584</v>
      </c>
      <c r="N3911" s="1">
        <v>19.931726455688477</v>
      </c>
      <c r="O3911" s="1">
        <v>0.15639565885066986</v>
      </c>
      <c r="P3911" s="1">
        <v>5.1386613845825195</v>
      </c>
      <c r="Q3911" s="1">
        <v>-0.5</v>
      </c>
      <c r="R3911" s="1">
        <v>0.1497168242931366</v>
      </c>
      <c r="S3911" s="1">
        <v>37</v>
      </c>
      <c r="T3911" s="1">
        <v>1</v>
      </c>
      <c r="U3911" s="1">
        <v>32524436</v>
      </c>
      <c r="V3911" s="1">
        <v>4.4600100517272949</v>
      </c>
      <c r="W3911" s="1">
        <v>15.892040252685547</v>
      </c>
      <c r="X3911" s="1">
        <v>15.892040252685547</v>
      </c>
    </row>
    <row r="3912" spans="1:24" x14ac:dyDescent="0.35">
      <c r="A3912" s="1">
        <v>380170</v>
      </c>
      <c r="B3912" s="1" t="s">
        <v>2351</v>
      </c>
      <c r="C3912" s="1">
        <v>108112502</v>
      </c>
      <c r="D3912" s="1">
        <v>170</v>
      </c>
      <c r="E3912" s="1" t="s">
        <v>2558</v>
      </c>
      <c r="F3912" s="1" t="s">
        <v>90</v>
      </c>
      <c r="G3912" s="1" t="s">
        <v>178</v>
      </c>
      <c r="H3912" s="1" t="s">
        <v>916</v>
      </c>
      <c r="I3912" s="1">
        <v>3515129</v>
      </c>
      <c r="J3912" s="1">
        <v>564359</v>
      </c>
      <c r="K3912" s="1">
        <v>3544238</v>
      </c>
      <c r="L3912" s="1">
        <v>29366092</v>
      </c>
      <c r="M3912" s="1">
        <v>1.3629980087280273</v>
      </c>
      <c r="N3912" s="1">
        <v>4.867311954498291</v>
      </c>
      <c r="O3912" s="1">
        <v>0.31522369384765625</v>
      </c>
      <c r="P3912" s="1">
        <v>9.8510322570800781</v>
      </c>
      <c r="Q3912" s="1">
        <v>2.8698229789733887</v>
      </c>
      <c r="R3912" s="1">
        <v>-8.266255259513855E-2</v>
      </c>
      <c r="S3912" s="1">
        <v>38</v>
      </c>
      <c r="T3912" s="1">
        <v>1</v>
      </c>
      <c r="U3912" s="1">
        <v>36989816</v>
      </c>
      <c r="V3912" s="1">
        <v>4.4653820991516113</v>
      </c>
      <c r="W3912" s="1">
        <v>13.729308128356934</v>
      </c>
      <c r="X3912" s="1">
        <v>13.729308128356934</v>
      </c>
    </row>
    <row r="3913" spans="1:24" x14ac:dyDescent="0.35">
      <c r="A3913" s="1">
        <v>390170</v>
      </c>
      <c r="B3913" s="1" t="s">
        <v>2352</v>
      </c>
      <c r="C3913" s="1">
        <v>108112502</v>
      </c>
      <c r="D3913" s="1">
        <v>170</v>
      </c>
      <c r="E3913" s="1" t="s">
        <v>2558</v>
      </c>
      <c r="F3913" s="1" t="s">
        <v>90</v>
      </c>
      <c r="G3913" s="1" t="s">
        <v>178</v>
      </c>
      <c r="H3913" s="1" t="s">
        <v>916</v>
      </c>
      <c r="I3913" s="1">
        <v>3722110</v>
      </c>
      <c r="J3913" s="1">
        <v>597121</v>
      </c>
      <c r="K3913" s="1">
        <v>6412564.5</v>
      </c>
      <c r="L3913" s="1">
        <v>29834930</v>
      </c>
      <c r="M3913" s="1">
        <v>0.46883800625801086</v>
      </c>
      <c r="N3913" s="1">
        <v>1.5965284109115601</v>
      </c>
      <c r="O3913" s="1">
        <v>0.20698100328445435</v>
      </c>
      <c r="P3913" s="1">
        <v>5.8882904052734375</v>
      </c>
      <c r="Q3913" s="1">
        <v>2.8683264255523682</v>
      </c>
      <c r="R3913" s="1">
        <v>3.2761998474597931E-2</v>
      </c>
      <c r="S3913" s="1">
        <v>39</v>
      </c>
      <c r="T3913" s="1">
        <v>1</v>
      </c>
      <c r="U3913" s="1">
        <v>40566724</v>
      </c>
      <c r="V3913" s="1">
        <v>3.5769073963165283</v>
      </c>
      <c r="W3913" s="1">
        <v>9.6699800491333008</v>
      </c>
      <c r="X3913" s="1">
        <v>9.6699800491333008</v>
      </c>
    </row>
    <row r="3914" spans="1:24" x14ac:dyDescent="0.35">
      <c r="A3914" s="1">
        <v>400170</v>
      </c>
      <c r="B3914" s="1" t="s">
        <v>2353</v>
      </c>
      <c r="C3914" s="1">
        <v>108112502</v>
      </c>
      <c r="D3914" s="1">
        <v>170</v>
      </c>
      <c r="E3914" s="1" t="s">
        <v>2558</v>
      </c>
      <c r="F3914" s="1" t="s">
        <v>90</v>
      </c>
      <c r="G3914" s="1" t="s">
        <v>178</v>
      </c>
      <c r="H3914" s="1" t="s">
        <v>916</v>
      </c>
      <c r="S3914" s="1">
        <v>40</v>
      </c>
      <c r="T3914" s="1">
        <v>1</v>
      </c>
      <c r="U3914" s="1">
        <v>0</v>
      </c>
      <c r="V3914" s="1">
        <v>0</v>
      </c>
      <c r="W3914" s="1">
        <v>-100</v>
      </c>
      <c r="X3914" s="1">
        <v>-100</v>
      </c>
    </row>
    <row r="3915" spans="1:24" x14ac:dyDescent="0.35">
      <c r="A3915" s="1">
        <v>410170</v>
      </c>
      <c r="B3915" s="1" t="s">
        <v>2354</v>
      </c>
      <c r="C3915" s="1">
        <v>108112502</v>
      </c>
      <c r="D3915" s="1">
        <v>170</v>
      </c>
      <c r="E3915" s="1" t="s">
        <v>2558</v>
      </c>
      <c r="F3915" s="1" t="s">
        <v>90</v>
      </c>
      <c r="G3915" s="1" t="s">
        <v>178</v>
      </c>
      <c r="H3915" s="1" t="s">
        <v>916</v>
      </c>
      <c r="S3915" s="1">
        <v>41</v>
      </c>
      <c r="T3915" s="1">
        <v>1</v>
      </c>
      <c r="U3915" s="1">
        <v>0</v>
      </c>
      <c r="V3915" s="1">
        <v>0</v>
      </c>
    </row>
    <row r="3916" spans="1:24" x14ac:dyDescent="0.35">
      <c r="A3916" s="1">
        <v>420170</v>
      </c>
      <c r="B3916" s="1" t="s">
        <v>2355</v>
      </c>
      <c r="C3916" s="1">
        <v>108112502</v>
      </c>
      <c r="D3916" s="1">
        <v>170</v>
      </c>
      <c r="E3916" s="1" t="s">
        <v>2558</v>
      </c>
      <c r="F3916" s="1" t="s">
        <v>90</v>
      </c>
      <c r="G3916" s="1" t="s">
        <v>178</v>
      </c>
      <c r="H3916" s="1" t="s">
        <v>916</v>
      </c>
      <c r="S3916" s="1">
        <v>42</v>
      </c>
      <c r="T3916" s="1">
        <v>1</v>
      </c>
      <c r="U3916" s="1">
        <v>0</v>
      </c>
      <c r="V3916" s="1">
        <v>0</v>
      </c>
    </row>
    <row r="3917" spans="1:24" x14ac:dyDescent="0.35">
      <c r="A3917" s="1">
        <v>430170</v>
      </c>
      <c r="B3917" s="1" t="s">
        <v>2356</v>
      </c>
      <c r="C3917" s="1">
        <v>108112502</v>
      </c>
      <c r="D3917" s="1">
        <v>170</v>
      </c>
      <c r="E3917" s="1" t="s">
        <v>2558</v>
      </c>
      <c r="F3917" s="1" t="s">
        <v>90</v>
      </c>
      <c r="G3917" s="1" t="s">
        <v>178</v>
      </c>
      <c r="H3917" s="1" t="s">
        <v>916</v>
      </c>
      <c r="S3917" s="1">
        <v>43</v>
      </c>
      <c r="T3917" s="1">
        <v>1</v>
      </c>
      <c r="U3917" s="1">
        <v>0</v>
      </c>
      <c r="V3917" s="1">
        <v>0</v>
      </c>
    </row>
    <row r="3918" spans="1:24" x14ac:dyDescent="0.35">
      <c r="A3918" s="1">
        <v>440170</v>
      </c>
      <c r="B3918" s="1" t="s">
        <v>2357</v>
      </c>
      <c r="C3918" s="1">
        <v>108112502</v>
      </c>
      <c r="D3918" s="1">
        <v>170</v>
      </c>
      <c r="E3918" s="1" t="s">
        <v>2558</v>
      </c>
      <c r="F3918" s="1" t="s">
        <v>90</v>
      </c>
      <c r="G3918" s="1" t="s">
        <v>178</v>
      </c>
      <c r="H3918" s="1" t="s">
        <v>916</v>
      </c>
      <c r="S3918" s="1">
        <v>44</v>
      </c>
      <c r="T3918" s="1">
        <v>1</v>
      </c>
      <c r="U3918" s="1">
        <v>0</v>
      </c>
      <c r="V3918" s="1">
        <v>0</v>
      </c>
    </row>
    <row r="3919" spans="1:24" x14ac:dyDescent="0.35">
      <c r="A3919" s="1">
        <v>450170</v>
      </c>
      <c r="B3919" s="1" t="s">
        <v>2358</v>
      </c>
      <c r="C3919" s="1">
        <v>108112502</v>
      </c>
      <c r="D3919" s="1">
        <v>170</v>
      </c>
      <c r="E3919" s="1" t="s">
        <v>2558</v>
      </c>
      <c r="F3919" s="1" t="s">
        <v>90</v>
      </c>
      <c r="G3919" s="1" t="s">
        <v>178</v>
      </c>
      <c r="H3919" s="1" t="s">
        <v>916</v>
      </c>
      <c r="S3919" s="1">
        <v>45</v>
      </c>
      <c r="T3919" s="1">
        <v>1</v>
      </c>
      <c r="U3919" s="1">
        <v>0</v>
      </c>
      <c r="V3919" s="1">
        <v>0</v>
      </c>
    </row>
    <row r="3920" spans="1:24" x14ac:dyDescent="0.35">
      <c r="A3920" s="1">
        <v>460170</v>
      </c>
      <c r="B3920" s="1" t="s">
        <v>2359</v>
      </c>
      <c r="C3920" s="1">
        <v>108112502</v>
      </c>
      <c r="D3920" s="1">
        <v>170</v>
      </c>
      <c r="E3920" s="1" t="s">
        <v>2558</v>
      </c>
      <c r="F3920" s="1" t="s">
        <v>90</v>
      </c>
      <c r="G3920" s="1" t="s">
        <v>178</v>
      </c>
      <c r="H3920" s="1" t="s">
        <v>916</v>
      </c>
      <c r="S3920" s="1">
        <v>46</v>
      </c>
      <c r="T3920" s="1">
        <v>1</v>
      </c>
      <c r="U3920" s="1">
        <v>0</v>
      </c>
      <c r="V3920" s="1">
        <v>0</v>
      </c>
    </row>
    <row r="3921" spans="1:24" x14ac:dyDescent="0.35">
      <c r="A3921" s="1">
        <v>470170</v>
      </c>
      <c r="B3921" s="1" t="s">
        <v>2360</v>
      </c>
      <c r="C3921" s="1">
        <v>108112502</v>
      </c>
      <c r="D3921" s="1">
        <v>170</v>
      </c>
      <c r="E3921" s="1" t="s">
        <v>2558</v>
      </c>
      <c r="F3921" s="1" t="s">
        <v>90</v>
      </c>
      <c r="G3921" s="1" t="s">
        <v>178</v>
      </c>
      <c r="H3921" s="1" t="s">
        <v>916</v>
      </c>
      <c r="S3921" s="1">
        <v>47</v>
      </c>
      <c r="T3921" s="1">
        <v>1</v>
      </c>
      <c r="U3921" s="1">
        <v>0</v>
      </c>
      <c r="V3921" s="1">
        <v>0</v>
      </c>
    </row>
    <row r="3922" spans="1:24" x14ac:dyDescent="0.35">
      <c r="A3922" s="1">
        <v>480170</v>
      </c>
      <c r="B3922" s="1" t="s">
        <v>2361</v>
      </c>
      <c r="C3922" s="1">
        <v>108112502</v>
      </c>
      <c r="D3922" s="1">
        <v>170</v>
      </c>
      <c r="E3922" s="1" t="s">
        <v>2558</v>
      </c>
      <c r="F3922" s="1" t="s">
        <v>90</v>
      </c>
      <c r="G3922" s="1" t="s">
        <v>178</v>
      </c>
      <c r="H3922" s="1" t="s">
        <v>916</v>
      </c>
      <c r="S3922" s="1">
        <v>48</v>
      </c>
      <c r="T3922" s="1">
        <v>1</v>
      </c>
      <c r="U3922" s="1">
        <v>0</v>
      </c>
      <c r="V3922" s="1">
        <v>0</v>
      </c>
    </row>
    <row r="3923" spans="1:24" x14ac:dyDescent="0.35">
      <c r="A3923" s="1">
        <v>250535</v>
      </c>
      <c r="B3923" s="1" t="s">
        <v>2364</v>
      </c>
      <c r="C3923" s="1">
        <v>108112607</v>
      </c>
      <c r="D3923" s="1">
        <v>535</v>
      </c>
      <c r="E3923" s="1" t="s">
        <v>48</v>
      </c>
      <c r="F3923" s="1" t="s">
        <v>48</v>
      </c>
      <c r="G3923" s="1" t="s">
        <v>48</v>
      </c>
      <c r="H3923" s="1" t="s">
        <v>48</v>
      </c>
      <c r="S3923" s="1">
        <v>25</v>
      </c>
      <c r="T3923" s="1">
        <v>2</v>
      </c>
      <c r="U3923" s="1">
        <v>0</v>
      </c>
      <c r="V3923" s="1">
        <v>0</v>
      </c>
    </row>
    <row r="3924" spans="1:24" x14ac:dyDescent="0.35">
      <c r="A3924" s="1">
        <v>260535</v>
      </c>
      <c r="B3924" s="1" t="s">
        <v>2365</v>
      </c>
      <c r="C3924" s="1">
        <v>108112607</v>
      </c>
      <c r="D3924" s="1">
        <v>535</v>
      </c>
      <c r="E3924" s="1" t="s">
        <v>48</v>
      </c>
      <c r="F3924" s="1" t="s">
        <v>48</v>
      </c>
      <c r="G3924" s="1" t="s">
        <v>48</v>
      </c>
      <c r="H3924" s="1" t="s">
        <v>48</v>
      </c>
      <c r="S3924" s="1">
        <v>26</v>
      </c>
      <c r="T3924" s="1">
        <v>2</v>
      </c>
      <c r="U3924" s="1">
        <v>0</v>
      </c>
      <c r="V3924" s="1">
        <v>0</v>
      </c>
    </row>
    <row r="3925" spans="1:24" x14ac:dyDescent="0.35">
      <c r="A3925" s="1">
        <v>270535</v>
      </c>
      <c r="B3925" s="1" t="s">
        <v>2366</v>
      </c>
      <c r="C3925" s="1">
        <v>108112607</v>
      </c>
      <c r="D3925" s="1">
        <v>535</v>
      </c>
      <c r="E3925" s="1" t="s">
        <v>48</v>
      </c>
      <c r="F3925" s="1" t="s">
        <v>48</v>
      </c>
      <c r="G3925" s="1" t="s">
        <v>48</v>
      </c>
      <c r="H3925" s="1" t="s">
        <v>48</v>
      </c>
      <c r="S3925" s="1">
        <v>27</v>
      </c>
      <c r="T3925" s="1">
        <v>2</v>
      </c>
      <c r="U3925" s="1">
        <v>0</v>
      </c>
      <c r="V3925" s="1">
        <v>0</v>
      </c>
    </row>
    <row r="3926" spans="1:24" x14ac:dyDescent="0.35">
      <c r="A3926" s="1">
        <v>280535</v>
      </c>
      <c r="B3926" s="1" t="s">
        <v>2367</v>
      </c>
      <c r="C3926" s="1">
        <v>108112607</v>
      </c>
      <c r="D3926" s="1">
        <v>535</v>
      </c>
      <c r="E3926" s="1" t="s">
        <v>48</v>
      </c>
      <c r="F3926" s="1" t="s">
        <v>48</v>
      </c>
      <c r="G3926" s="1" t="s">
        <v>48</v>
      </c>
      <c r="H3926" s="1" t="s">
        <v>48</v>
      </c>
      <c r="S3926" s="1">
        <v>28</v>
      </c>
      <c r="T3926" s="1">
        <v>2</v>
      </c>
      <c r="U3926" s="1">
        <v>0</v>
      </c>
      <c r="V3926" s="1">
        <v>0</v>
      </c>
    </row>
    <row r="3927" spans="1:24" x14ac:dyDescent="0.35">
      <c r="A3927" s="1">
        <v>290535</v>
      </c>
      <c r="B3927" s="1" t="s">
        <v>2341</v>
      </c>
      <c r="C3927" s="1">
        <v>108112607</v>
      </c>
      <c r="D3927" s="1">
        <v>535</v>
      </c>
      <c r="E3927" s="1" t="s">
        <v>2559</v>
      </c>
      <c r="F3927" s="1" t="s">
        <v>90</v>
      </c>
      <c r="G3927" s="1" t="s">
        <v>178</v>
      </c>
      <c r="H3927" s="1" t="s">
        <v>2369</v>
      </c>
      <c r="J3927" s="1">
        <v>519576.17</v>
      </c>
      <c r="S3927" s="1">
        <v>29</v>
      </c>
      <c r="T3927" s="1">
        <v>2</v>
      </c>
      <c r="U3927" s="1">
        <v>519576.15625</v>
      </c>
      <c r="V3927" s="1">
        <v>0</v>
      </c>
    </row>
    <row r="3928" spans="1:24" x14ac:dyDescent="0.35">
      <c r="A3928" s="1">
        <v>300535</v>
      </c>
      <c r="B3928" s="1" t="s">
        <v>2343</v>
      </c>
      <c r="C3928" s="1">
        <v>108112607</v>
      </c>
      <c r="D3928" s="1">
        <v>535</v>
      </c>
      <c r="E3928" s="1" t="s">
        <v>2559</v>
      </c>
      <c r="F3928" s="1" t="s">
        <v>90</v>
      </c>
      <c r="G3928" s="1" t="s">
        <v>178</v>
      </c>
      <c r="H3928" s="1" t="s">
        <v>2369</v>
      </c>
      <c r="J3928" s="1">
        <v>508896.59</v>
      </c>
      <c r="R3928" s="1">
        <v>-1.0679580271244049E-2</v>
      </c>
      <c r="S3928" s="1">
        <v>30</v>
      </c>
      <c r="T3928" s="1">
        <v>2</v>
      </c>
      <c r="U3928" s="1">
        <v>508896.59375</v>
      </c>
      <c r="V3928" s="1">
        <v>-1.0679580271244049E-2</v>
      </c>
      <c r="W3928" s="1">
        <v>-2.0554373264312744</v>
      </c>
      <c r="X3928" s="1">
        <v>-2.0554373264312744</v>
      </c>
    </row>
    <row r="3929" spans="1:24" x14ac:dyDescent="0.35">
      <c r="A3929" s="1">
        <v>310535</v>
      </c>
      <c r="B3929" s="1" t="s">
        <v>2344</v>
      </c>
      <c r="C3929" s="1">
        <v>108112607</v>
      </c>
      <c r="D3929" s="1">
        <v>535</v>
      </c>
      <c r="E3929" s="1" t="s">
        <v>2559</v>
      </c>
      <c r="F3929" s="1" t="s">
        <v>90</v>
      </c>
      <c r="G3929" s="1" t="s">
        <v>178</v>
      </c>
      <c r="H3929" s="1" t="s">
        <v>2369</v>
      </c>
      <c r="J3929" s="1">
        <v>566381</v>
      </c>
      <c r="R3929" s="1">
        <v>5.748441070318222E-2</v>
      </c>
      <c r="S3929" s="1">
        <v>31</v>
      </c>
      <c r="T3929" s="1">
        <v>2</v>
      </c>
      <c r="U3929" s="1">
        <v>566381</v>
      </c>
      <c r="V3929" s="1">
        <v>5.748441070318222E-2</v>
      </c>
      <c r="W3929" s="1">
        <v>11.295891761779785</v>
      </c>
      <c r="X3929" s="1">
        <v>11.295891761779785</v>
      </c>
    </row>
    <row r="3930" spans="1:24" x14ac:dyDescent="0.35">
      <c r="A3930" s="1">
        <v>320535</v>
      </c>
      <c r="B3930" s="1" t="s">
        <v>2345</v>
      </c>
      <c r="C3930" s="1">
        <v>108112607</v>
      </c>
      <c r="D3930" s="1">
        <v>535</v>
      </c>
      <c r="E3930" s="1" t="s">
        <v>2559</v>
      </c>
      <c r="F3930" s="1" t="s">
        <v>90</v>
      </c>
      <c r="G3930" s="1" t="s">
        <v>178</v>
      </c>
      <c r="H3930" s="1" t="s">
        <v>2369</v>
      </c>
      <c r="J3930" s="1">
        <v>663909.31000000006</v>
      </c>
      <c r="R3930" s="1">
        <v>9.7528308629989624E-2</v>
      </c>
      <c r="S3930" s="1">
        <v>32</v>
      </c>
      <c r="T3930" s="1">
        <v>2</v>
      </c>
      <c r="U3930" s="1">
        <v>663909.3125</v>
      </c>
      <c r="V3930" s="1">
        <v>9.7528308629989624E-2</v>
      </c>
      <c r="W3930" s="1">
        <v>17.219558715820313</v>
      </c>
      <c r="X3930" s="1">
        <v>17.219558715820313</v>
      </c>
    </row>
    <row r="3931" spans="1:24" x14ac:dyDescent="0.35">
      <c r="A3931" s="1">
        <v>330535</v>
      </c>
      <c r="B3931" s="1" t="s">
        <v>2346</v>
      </c>
      <c r="C3931" s="1">
        <v>108112607</v>
      </c>
      <c r="D3931" s="1">
        <v>535</v>
      </c>
      <c r="E3931" s="1" t="s">
        <v>2559</v>
      </c>
      <c r="F3931" s="1" t="s">
        <v>90</v>
      </c>
      <c r="G3931" s="1" t="s">
        <v>178</v>
      </c>
      <c r="H3931" s="1" t="s">
        <v>2369</v>
      </c>
      <c r="J3931" s="1">
        <v>704285.98</v>
      </c>
      <c r="R3931" s="1">
        <v>4.0376670658588409E-2</v>
      </c>
      <c r="S3931" s="1">
        <v>33</v>
      </c>
      <c r="T3931" s="1">
        <v>2</v>
      </c>
      <c r="U3931" s="1">
        <v>704286</v>
      </c>
      <c r="V3931" s="1">
        <v>4.0376670658588409E-2</v>
      </c>
      <c r="W3931" s="1">
        <v>6.0816569328308105</v>
      </c>
      <c r="X3931" s="1">
        <v>6.0816569328308105</v>
      </c>
    </row>
    <row r="3932" spans="1:24" x14ac:dyDescent="0.35">
      <c r="A3932" s="1">
        <v>340535</v>
      </c>
      <c r="B3932" s="1" t="s">
        <v>2347</v>
      </c>
      <c r="C3932" s="1">
        <v>108112607</v>
      </c>
      <c r="D3932" s="1">
        <v>535</v>
      </c>
      <c r="E3932" s="1" t="s">
        <v>2559</v>
      </c>
      <c r="F3932" s="1" t="s">
        <v>90</v>
      </c>
      <c r="G3932" s="1" t="s">
        <v>178</v>
      </c>
      <c r="H3932" s="1" t="s">
        <v>2369</v>
      </c>
      <c r="J3932" s="1">
        <v>713052.17</v>
      </c>
      <c r="R3932" s="1">
        <v>8.7661901488900185E-3</v>
      </c>
      <c r="S3932" s="1">
        <v>34</v>
      </c>
      <c r="T3932" s="1">
        <v>2</v>
      </c>
      <c r="U3932" s="1">
        <v>713052.1875</v>
      </c>
      <c r="V3932" s="1">
        <v>8.7661901488900185E-3</v>
      </c>
      <c r="W3932" s="1">
        <v>1.2446914911270142</v>
      </c>
      <c r="X3932" s="1">
        <v>1.2446914911270142</v>
      </c>
    </row>
    <row r="3933" spans="1:24" x14ac:dyDescent="0.35">
      <c r="A3933" s="1">
        <v>350535</v>
      </c>
      <c r="B3933" s="1" t="s">
        <v>2348</v>
      </c>
      <c r="C3933" s="1">
        <v>108112607</v>
      </c>
      <c r="D3933" s="1">
        <v>535</v>
      </c>
      <c r="E3933" s="1" t="s">
        <v>2559</v>
      </c>
      <c r="F3933" s="1" t="s">
        <v>90</v>
      </c>
      <c r="G3933" s="1" t="s">
        <v>178</v>
      </c>
      <c r="H3933" s="1" t="s">
        <v>2369</v>
      </c>
      <c r="J3933" s="1">
        <v>644796.16000000003</v>
      </c>
      <c r="R3933" s="1">
        <v>-6.8256013095378876E-2</v>
      </c>
      <c r="S3933" s="1">
        <v>35</v>
      </c>
      <c r="T3933" s="1">
        <v>2</v>
      </c>
      <c r="U3933" s="1">
        <v>644796.1875</v>
      </c>
      <c r="V3933" s="1">
        <v>-6.8256013095378876E-2</v>
      </c>
      <c r="W3933" s="1">
        <v>-9.5723705291748047</v>
      </c>
      <c r="X3933" s="1">
        <v>-9.5723705291748047</v>
      </c>
    </row>
    <row r="3934" spans="1:24" x14ac:dyDescent="0.35">
      <c r="A3934" s="1">
        <v>360535</v>
      </c>
      <c r="B3934" s="1" t="s">
        <v>2349</v>
      </c>
      <c r="C3934" s="1">
        <v>108112607</v>
      </c>
      <c r="D3934" s="1">
        <v>535</v>
      </c>
      <c r="E3934" s="1" t="s">
        <v>2559</v>
      </c>
      <c r="F3934" s="1" t="s">
        <v>90</v>
      </c>
      <c r="G3934" s="1" t="s">
        <v>178</v>
      </c>
      <c r="H3934" s="1" t="s">
        <v>2369</v>
      </c>
      <c r="J3934" s="1">
        <v>830183.59</v>
      </c>
      <c r="R3934" s="1">
        <v>0.18538743257522583</v>
      </c>
      <c r="S3934" s="1">
        <v>36</v>
      </c>
      <c r="T3934" s="1">
        <v>2</v>
      </c>
      <c r="U3934" s="1">
        <v>830183.5625</v>
      </c>
      <c r="V3934" s="1">
        <v>0.18538743257522583</v>
      </c>
      <c r="W3934" s="1">
        <v>28.751314163208008</v>
      </c>
      <c r="X3934" s="1">
        <v>28.751314163208008</v>
      </c>
    </row>
    <row r="3935" spans="1:24" x14ac:dyDescent="0.35">
      <c r="A3935" s="1">
        <v>370535</v>
      </c>
      <c r="B3935" s="1" t="s">
        <v>2350</v>
      </c>
      <c r="C3935" s="1">
        <v>108112607</v>
      </c>
      <c r="D3935" s="1">
        <v>535</v>
      </c>
      <c r="E3935" s="1" t="s">
        <v>2559</v>
      </c>
      <c r="F3935" s="1" t="s">
        <v>90</v>
      </c>
      <c r="G3935" s="1" t="s">
        <v>178</v>
      </c>
      <c r="H3935" s="1" t="s">
        <v>2369</v>
      </c>
      <c r="J3935" s="1">
        <v>1032053.36</v>
      </c>
      <c r="R3935" s="1">
        <v>0.20186977088451385</v>
      </c>
      <c r="S3935" s="1">
        <v>37</v>
      </c>
      <c r="T3935" s="1">
        <v>2</v>
      </c>
      <c r="U3935" s="1">
        <v>1032053.375</v>
      </c>
      <c r="V3935" s="1">
        <v>0.20186977088451385</v>
      </c>
      <c r="W3935" s="1">
        <v>24.316286087036133</v>
      </c>
      <c r="X3935" s="1">
        <v>24.316286087036133</v>
      </c>
    </row>
    <row r="3936" spans="1:24" x14ac:dyDescent="0.35">
      <c r="A3936" s="1">
        <v>380535</v>
      </c>
      <c r="B3936" s="1" t="s">
        <v>2351</v>
      </c>
      <c r="C3936" s="1">
        <v>108112607</v>
      </c>
      <c r="D3936" s="1">
        <v>535</v>
      </c>
      <c r="E3936" s="1" t="s">
        <v>2559</v>
      </c>
      <c r="F3936" s="1" t="s">
        <v>90</v>
      </c>
      <c r="G3936" s="1" t="s">
        <v>178</v>
      </c>
      <c r="H3936" s="1" t="s">
        <v>2369</v>
      </c>
      <c r="J3936" s="1">
        <v>907303</v>
      </c>
      <c r="R3936" s="1">
        <v>-0.12475036084651947</v>
      </c>
      <c r="S3936" s="1">
        <v>38</v>
      </c>
      <c r="T3936" s="1">
        <v>2</v>
      </c>
      <c r="U3936" s="1">
        <v>907303</v>
      </c>
      <c r="V3936" s="1">
        <v>-0.12475036084651947</v>
      </c>
      <c r="W3936" s="1">
        <v>-12.087589263916016</v>
      </c>
      <c r="X3936" s="1">
        <v>-12.087589263916016</v>
      </c>
    </row>
    <row r="3937" spans="1:24" x14ac:dyDescent="0.35">
      <c r="A3937" s="1">
        <v>390535</v>
      </c>
      <c r="B3937" s="1" t="s">
        <v>2352</v>
      </c>
      <c r="C3937" s="1">
        <v>108112607</v>
      </c>
      <c r="D3937" s="1">
        <v>535</v>
      </c>
      <c r="E3937" s="1" t="s">
        <v>2559</v>
      </c>
      <c r="F3937" s="1" t="s">
        <v>90</v>
      </c>
      <c r="G3937" s="1" t="s">
        <v>178</v>
      </c>
      <c r="H3937" s="1" t="s">
        <v>2369</v>
      </c>
      <c r="J3937" s="1">
        <v>1021808</v>
      </c>
      <c r="R3937" s="1">
        <v>0.11450500041246414</v>
      </c>
      <c r="S3937" s="1">
        <v>39</v>
      </c>
      <c r="T3937" s="1">
        <v>2</v>
      </c>
      <c r="U3937" s="1">
        <v>1021808</v>
      </c>
      <c r="V3937" s="1">
        <v>0.11450500041246414</v>
      </c>
      <c r="W3937" s="1">
        <v>12.620370864868164</v>
      </c>
      <c r="X3937" s="1">
        <v>12.620370864868164</v>
      </c>
    </row>
    <row r="3938" spans="1:24" x14ac:dyDescent="0.35">
      <c r="A3938" s="1">
        <v>400535</v>
      </c>
      <c r="B3938" s="1" t="s">
        <v>2353</v>
      </c>
      <c r="C3938" s="1">
        <v>108112607</v>
      </c>
      <c r="D3938" s="1">
        <v>535</v>
      </c>
      <c r="E3938" s="1" t="s">
        <v>48</v>
      </c>
      <c r="F3938" s="1" t="s">
        <v>48</v>
      </c>
      <c r="G3938" s="1" t="s">
        <v>48</v>
      </c>
      <c r="H3938" s="1" t="s">
        <v>48</v>
      </c>
      <c r="S3938" s="1">
        <v>40</v>
      </c>
      <c r="T3938" s="1">
        <v>2</v>
      </c>
      <c r="U3938" s="1">
        <v>0</v>
      </c>
      <c r="V3938" s="1">
        <v>0</v>
      </c>
      <c r="W3938" s="1">
        <v>-100</v>
      </c>
      <c r="X3938" s="1">
        <v>-100</v>
      </c>
    </row>
    <row r="3939" spans="1:24" x14ac:dyDescent="0.35">
      <c r="A3939" s="1">
        <v>410535</v>
      </c>
      <c r="B3939" s="1" t="s">
        <v>2354</v>
      </c>
      <c r="C3939" s="1">
        <v>108112607</v>
      </c>
      <c r="D3939" s="1">
        <v>535</v>
      </c>
      <c r="E3939" s="1" t="s">
        <v>48</v>
      </c>
      <c r="F3939" s="1" t="s">
        <v>48</v>
      </c>
      <c r="G3939" s="1" t="s">
        <v>48</v>
      </c>
      <c r="H3939" s="1" t="s">
        <v>48</v>
      </c>
      <c r="S3939" s="1">
        <v>41</v>
      </c>
      <c r="T3939" s="1">
        <v>2</v>
      </c>
      <c r="U3939" s="1">
        <v>0</v>
      </c>
      <c r="V3939" s="1">
        <v>0</v>
      </c>
    </row>
    <row r="3940" spans="1:24" x14ac:dyDescent="0.35">
      <c r="A3940" s="1">
        <v>420535</v>
      </c>
      <c r="B3940" s="1" t="s">
        <v>2355</v>
      </c>
      <c r="C3940" s="1">
        <v>108112607</v>
      </c>
      <c r="D3940" s="1">
        <v>535</v>
      </c>
      <c r="E3940" s="1" t="s">
        <v>48</v>
      </c>
      <c r="F3940" s="1" t="s">
        <v>48</v>
      </c>
      <c r="G3940" s="1" t="s">
        <v>48</v>
      </c>
      <c r="H3940" s="1" t="s">
        <v>48</v>
      </c>
      <c r="S3940" s="1">
        <v>42</v>
      </c>
      <c r="T3940" s="1">
        <v>2</v>
      </c>
      <c r="U3940" s="1">
        <v>0</v>
      </c>
      <c r="V3940" s="1">
        <v>0</v>
      </c>
    </row>
    <row r="3941" spans="1:24" x14ac:dyDescent="0.35">
      <c r="A3941" s="1">
        <v>430535</v>
      </c>
      <c r="B3941" s="1" t="s">
        <v>2356</v>
      </c>
      <c r="C3941" s="1">
        <v>108112607</v>
      </c>
      <c r="D3941" s="1">
        <v>535</v>
      </c>
      <c r="E3941" s="1" t="s">
        <v>48</v>
      </c>
      <c r="F3941" s="1" t="s">
        <v>48</v>
      </c>
      <c r="G3941" s="1" t="s">
        <v>48</v>
      </c>
      <c r="H3941" s="1" t="s">
        <v>48</v>
      </c>
      <c r="S3941" s="1">
        <v>43</v>
      </c>
      <c r="T3941" s="1">
        <v>2</v>
      </c>
      <c r="U3941" s="1">
        <v>0</v>
      </c>
      <c r="V3941" s="1">
        <v>0</v>
      </c>
    </row>
    <row r="3942" spans="1:24" x14ac:dyDescent="0.35">
      <c r="A3942" s="1">
        <v>440535</v>
      </c>
      <c r="B3942" s="1" t="s">
        <v>2357</v>
      </c>
      <c r="C3942" s="1">
        <v>108112607</v>
      </c>
      <c r="D3942" s="1">
        <v>535</v>
      </c>
      <c r="E3942" s="1" t="s">
        <v>48</v>
      </c>
      <c r="F3942" s="1" t="s">
        <v>48</v>
      </c>
      <c r="G3942" s="1" t="s">
        <v>48</v>
      </c>
      <c r="H3942" s="1" t="s">
        <v>48</v>
      </c>
      <c r="S3942" s="1">
        <v>44</v>
      </c>
      <c r="T3942" s="1">
        <v>2</v>
      </c>
      <c r="U3942" s="1">
        <v>0</v>
      </c>
      <c r="V3942" s="1">
        <v>0</v>
      </c>
    </row>
    <row r="3943" spans="1:24" x14ac:dyDescent="0.35">
      <c r="A3943" s="1">
        <v>450535</v>
      </c>
      <c r="B3943" s="1" t="s">
        <v>2358</v>
      </c>
      <c r="C3943" s="1">
        <v>108112607</v>
      </c>
      <c r="D3943" s="1">
        <v>535</v>
      </c>
      <c r="E3943" s="1" t="s">
        <v>48</v>
      </c>
      <c r="F3943" s="1" t="s">
        <v>48</v>
      </c>
      <c r="G3943" s="1" t="s">
        <v>48</v>
      </c>
      <c r="H3943" s="1" t="s">
        <v>48</v>
      </c>
      <c r="S3943" s="1">
        <v>45</v>
      </c>
      <c r="T3943" s="1">
        <v>2</v>
      </c>
      <c r="U3943" s="1">
        <v>0</v>
      </c>
      <c r="V3943" s="1">
        <v>0</v>
      </c>
    </row>
    <row r="3944" spans="1:24" x14ac:dyDescent="0.35">
      <c r="A3944" s="1">
        <v>460535</v>
      </c>
      <c r="B3944" s="1" t="s">
        <v>2359</v>
      </c>
      <c r="C3944" s="1">
        <v>108112607</v>
      </c>
      <c r="D3944" s="1">
        <v>535</v>
      </c>
      <c r="E3944" s="1" t="s">
        <v>48</v>
      </c>
      <c r="F3944" s="1" t="s">
        <v>48</v>
      </c>
      <c r="G3944" s="1" t="s">
        <v>48</v>
      </c>
      <c r="H3944" s="1" t="s">
        <v>48</v>
      </c>
      <c r="S3944" s="1">
        <v>46</v>
      </c>
      <c r="T3944" s="1">
        <v>2</v>
      </c>
      <c r="U3944" s="1">
        <v>0</v>
      </c>
      <c r="V3944" s="1">
        <v>0</v>
      </c>
    </row>
    <row r="3945" spans="1:24" x14ac:dyDescent="0.35">
      <c r="A3945" s="1">
        <v>470535</v>
      </c>
      <c r="B3945" s="1" t="s">
        <v>2360</v>
      </c>
      <c r="C3945" s="1">
        <v>108112607</v>
      </c>
      <c r="D3945" s="1">
        <v>535</v>
      </c>
      <c r="E3945" s="1" t="s">
        <v>48</v>
      </c>
      <c r="F3945" s="1" t="s">
        <v>48</v>
      </c>
      <c r="G3945" s="1" t="s">
        <v>48</v>
      </c>
      <c r="H3945" s="1" t="s">
        <v>48</v>
      </c>
      <c r="S3945" s="1">
        <v>47</v>
      </c>
      <c r="T3945" s="1">
        <v>2</v>
      </c>
      <c r="U3945" s="1">
        <v>0</v>
      </c>
      <c r="V3945" s="1">
        <v>0</v>
      </c>
    </row>
    <row r="3946" spans="1:24" x14ac:dyDescent="0.35">
      <c r="A3946" s="1">
        <v>290297</v>
      </c>
      <c r="B3946" s="1" t="s">
        <v>2341</v>
      </c>
      <c r="C3946" s="1">
        <v>108114503</v>
      </c>
      <c r="D3946" s="1">
        <v>297</v>
      </c>
      <c r="E3946" s="1" t="s">
        <v>2560</v>
      </c>
      <c r="F3946" s="1" t="s">
        <v>90</v>
      </c>
      <c r="G3946" s="1" t="s">
        <v>178</v>
      </c>
      <c r="H3946" s="1" t="s">
        <v>916</v>
      </c>
      <c r="I3946" s="1">
        <v>774513.92</v>
      </c>
      <c r="K3946" s="1">
        <v>198158</v>
      </c>
      <c r="L3946" s="1">
        <v>8550188</v>
      </c>
      <c r="S3946" s="1">
        <v>29</v>
      </c>
      <c r="T3946" s="1">
        <v>1</v>
      </c>
      <c r="U3946" s="1">
        <v>9522860</v>
      </c>
      <c r="V3946" s="1">
        <v>0</v>
      </c>
    </row>
    <row r="3947" spans="1:24" x14ac:dyDescent="0.35">
      <c r="A3947" s="1">
        <v>300297</v>
      </c>
      <c r="B3947" s="1" t="s">
        <v>2343</v>
      </c>
      <c r="C3947" s="1">
        <v>108114503</v>
      </c>
      <c r="D3947" s="1">
        <v>297</v>
      </c>
      <c r="E3947" s="1" t="s">
        <v>2560</v>
      </c>
      <c r="F3947" s="1" t="s">
        <v>90</v>
      </c>
      <c r="G3947" s="1" t="s">
        <v>178</v>
      </c>
      <c r="H3947" s="1" t="s">
        <v>916</v>
      </c>
      <c r="I3947" s="1">
        <v>787256.28</v>
      </c>
      <c r="K3947" s="1">
        <v>242060</v>
      </c>
      <c r="L3947" s="1">
        <v>8687280</v>
      </c>
      <c r="M3947" s="1">
        <v>0.1370919942855835</v>
      </c>
      <c r="N3947" s="1">
        <v>1.6033799648284912</v>
      </c>
      <c r="O3947" s="1">
        <v>1.274236012250185E-2</v>
      </c>
      <c r="P3947" s="1">
        <v>1.645207405090332</v>
      </c>
      <c r="Q3947" s="1">
        <v>4.3901998549699783E-2</v>
      </c>
      <c r="S3947" s="1">
        <v>30</v>
      </c>
      <c r="T3947" s="1">
        <v>1</v>
      </c>
      <c r="U3947" s="1">
        <v>9716596</v>
      </c>
      <c r="V3947" s="1">
        <v>0.19373634457588196</v>
      </c>
      <c r="W3947" s="1">
        <v>2.0344307422637939</v>
      </c>
      <c r="X3947" s="1">
        <v>2.0344307422637939</v>
      </c>
    </row>
    <row r="3948" spans="1:24" x14ac:dyDescent="0.35">
      <c r="A3948" s="1">
        <v>310297</v>
      </c>
      <c r="B3948" s="1" t="s">
        <v>2344</v>
      </c>
      <c r="C3948" s="1">
        <v>108114503</v>
      </c>
      <c r="D3948" s="1">
        <v>297</v>
      </c>
      <c r="E3948" s="1" t="s">
        <v>2560</v>
      </c>
      <c r="F3948" s="1" t="s">
        <v>90</v>
      </c>
      <c r="G3948" s="1" t="s">
        <v>178</v>
      </c>
      <c r="H3948" s="1" t="s">
        <v>916</v>
      </c>
      <c r="I3948" s="1">
        <v>798312.46</v>
      </c>
      <c r="K3948" s="1">
        <v>242060</v>
      </c>
      <c r="L3948" s="1">
        <v>8715261</v>
      </c>
      <c r="M3948" s="1">
        <v>2.7981000021100044E-2</v>
      </c>
      <c r="N3948" s="1">
        <v>0.32209160923957825</v>
      </c>
      <c r="O3948" s="1">
        <v>1.1056180112063885E-2</v>
      </c>
      <c r="P3948" s="1">
        <v>1.4043940305709839</v>
      </c>
      <c r="Q3948" s="1">
        <v>0</v>
      </c>
      <c r="S3948" s="1">
        <v>31</v>
      </c>
      <c r="T3948" s="1">
        <v>1</v>
      </c>
      <c r="U3948" s="1">
        <v>9755633</v>
      </c>
      <c r="V3948" s="1">
        <v>3.9037179201841354E-2</v>
      </c>
      <c r="W3948" s="1">
        <v>0.4017559289932251</v>
      </c>
      <c r="X3948" s="1">
        <v>0.4017559289932251</v>
      </c>
    </row>
    <row r="3949" spans="1:24" x14ac:dyDescent="0.35">
      <c r="A3949" s="1">
        <v>320297</v>
      </c>
      <c r="B3949" s="1" t="s">
        <v>2345</v>
      </c>
      <c r="C3949" s="1">
        <v>108114503</v>
      </c>
      <c r="D3949" s="1">
        <v>297</v>
      </c>
      <c r="E3949" s="1" t="s">
        <v>2560</v>
      </c>
      <c r="F3949" s="1" t="s">
        <v>90</v>
      </c>
      <c r="G3949" s="1" t="s">
        <v>178</v>
      </c>
      <c r="H3949" s="1" t="s">
        <v>916</v>
      </c>
      <c r="I3949" s="1">
        <v>796970.87</v>
      </c>
      <c r="K3949" s="1">
        <v>242060</v>
      </c>
      <c r="L3949" s="1">
        <v>8764095</v>
      </c>
      <c r="M3949" s="1">
        <v>4.8833999782800674E-2</v>
      </c>
      <c r="N3949" s="1">
        <v>0.56032747030258179</v>
      </c>
      <c r="O3949" s="1">
        <v>-1.3415899593383074E-3</v>
      </c>
      <c r="P3949" s="1">
        <v>-0.16805323958396912</v>
      </c>
      <c r="Q3949" s="1">
        <v>0</v>
      </c>
      <c r="S3949" s="1">
        <v>32</v>
      </c>
      <c r="T3949" s="1">
        <v>1</v>
      </c>
      <c r="U3949" s="1">
        <v>9803126</v>
      </c>
      <c r="V3949" s="1">
        <v>4.7492410987615585E-2</v>
      </c>
      <c r="W3949" s="1">
        <v>0.48682641983032227</v>
      </c>
      <c r="X3949" s="1">
        <v>0.48682641983032227</v>
      </c>
    </row>
    <row r="3950" spans="1:24" x14ac:dyDescent="0.35">
      <c r="A3950" s="1">
        <v>330297</v>
      </c>
      <c r="B3950" s="1" t="s">
        <v>2346</v>
      </c>
      <c r="C3950" s="1">
        <v>108114503</v>
      </c>
      <c r="D3950" s="1">
        <v>297</v>
      </c>
      <c r="E3950" s="1" t="s">
        <v>2560</v>
      </c>
      <c r="F3950" s="1" t="s">
        <v>90</v>
      </c>
      <c r="G3950" s="1" t="s">
        <v>178</v>
      </c>
      <c r="H3950" s="1" t="s">
        <v>916</v>
      </c>
      <c r="I3950" s="1">
        <v>821348.47</v>
      </c>
      <c r="K3950" s="1">
        <v>242060</v>
      </c>
      <c r="L3950" s="1">
        <v>8847706</v>
      </c>
      <c r="M3950" s="1">
        <v>8.3610996603965759E-2</v>
      </c>
      <c r="N3950" s="1">
        <v>0.9540175199508667</v>
      </c>
      <c r="O3950" s="1">
        <v>2.4377599358558655E-2</v>
      </c>
      <c r="P3950" s="1">
        <v>3.0587818622589111</v>
      </c>
      <c r="Q3950" s="1">
        <v>0</v>
      </c>
      <c r="S3950" s="1">
        <v>33</v>
      </c>
      <c r="T3950" s="1">
        <v>1</v>
      </c>
      <c r="U3950" s="1">
        <v>9911114</v>
      </c>
      <c r="V3950" s="1">
        <v>0.10798859596252441</v>
      </c>
      <c r="W3950" s="1">
        <v>1.1015670299530029</v>
      </c>
      <c r="X3950" s="1">
        <v>1.1015670299530029</v>
      </c>
    </row>
    <row r="3951" spans="1:24" x14ac:dyDescent="0.35">
      <c r="A3951" s="1">
        <v>340297</v>
      </c>
      <c r="B3951" s="1" t="s">
        <v>2347</v>
      </c>
      <c r="C3951" s="1">
        <v>108114503</v>
      </c>
      <c r="D3951" s="1">
        <v>297</v>
      </c>
      <c r="E3951" s="1" t="s">
        <v>2560</v>
      </c>
      <c r="F3951" s="1" t="s">
        <v>90</v>
      </c>
      <c r="G3951" s="1" t="s">
        <v>178</v>
      </c>
      <c r="H3951" s="1" t="s">
        <v>916</v>
      </c>
      <c r="I3951" s="1">
        <v>821328.5</v>
      </c>
      <c r="K3951" s="1">
        <v>242060</v>
      </c>
      <c r="L3951" s="1">
        <v>8847703</v>
      </c>
      <c r="M3951" s="1">
        <v>-3.0000001061125658E-6</v>
      </c>
      <c r="N3951" s="1">
        <v>-3.390709389350377E-5</v>
      </c>
      <c r="O3951" s="1">
        <v>-1.9970000721514225E-5</v>
      </c>
      <c r="P3951" s="1">
        <v>-2.4313675239682198E-3</v>
      </c>
      <c r="Q3951" s="1">
        <v>0</v>
      </c>
      <c r="S3951" s="1">
        <v>34</v>
      </c>
      <c r="T3951" s="1">
        <v>1</v>
      </c>
      <c r="U3951" s="1">
        <v>9911092</v>
      </c>
      <c r="V3951" s="1">
        <v>-2.2970001737121493E-5</v>
      </c>
      <c r="W3951" s="1">
        <v>-2.2197302314452827E-4</v>
      </c>
      <c r="X3951" s="1">
        <v>-2.2197302314452827E-4</v>
      </c>
    </row>
    <row r="3952" spans="1:24" x14ac:dyDescent="0.35">
      <c r="A3952" s="1">
        <v>350297</v>
      </c>
      <c r="B3952" s="1" t="s">
        <v>2348</v>
      </c>
      <c r="C3952" s="1">
        <v>108114503</v>
      </c>
      <c r="D3952" s="1">
        <v>297</v>
      </c>
      <c r="E3952" s="1" t="s">
        <v>2560</v>
      </c>
      <c r="F3952" s="1" t="s">
        <v>90</v>
      </c>
      <c r="G3952" s="1" t="s">
        <v>178</v>
      </c>
      <c r="H3952" s="1" t="s">
        <v>916</v>
      </c>
      <c r="I3952" s="1">
        <v>863169.65</v>
      </c>
      <c r="K3952" s="1">
        <v>242060</v>
      </c>
      <c r="L3952" s="1">
        <v>8984575</v>
      </c>
      <c r="M3952" s="1">
        <v>0.13687199354171753</v>
      </c>
      <c r="N3952" s="1">
        <v>1.5469777584075928</v>
      </c>
      <c r="O3952" s="1">
        <v>4.184114933013916E-2</v>
      </c>
      <c r="P3952" s="1">
        <v>5.0943260192871094</v>
      </c>
      <c r="Q3952" s="1">
        <v>0</v>
      </c>
      <c r="S3952" s="1">
        <v>35</v>
      </c>
      <c r="T3952" s="1">
        <v>1</v>
      </c>
      <c r="U3952" s="1">
        <v>10089805</v>
      </c>
      <c r="V3952" s="1">
        <v>0.17871314287185669</v>
      </c>
      <c r="W3952" s="1">
        <v>1.8031615018844604</v>
      </c>
      <c r="X3952" s="1">
        <v>1.8031615018844604</v>
      </c>
    </row>
    <row r="3953" spans="1:24" x14ac:dyDescent="0.35">
      <c r="A3953" s="1">
        <v>360297</v>
      </c>
      <c r="B3953" s="1" t="s">
        <v>2349</v>
      </c>
      <c r="C3953" s="1">
        <v>108114503</v>
      </c>
      <c r="D3953" s="1">
        <v>297</v>
      </c>
      <c r="E3953" s="1" t="s">
        <v>2560</v>
      </c>
      <c r="F3953" s="1" t="s">
        <v>90</v>
      </c>
      <c r="G3953" s="1" t="s">
        <v>178</v>
      </c>
      <c r="H3953" s="1" t="s">
        <v>916</v>
      </c>
      <c r="I3953" s="1">
        <v>909127.12</v>
      </c>
      <c r="K3953" s="1">
        <v>242060</v>
      </c>
      <c r="L3953" s="1">
        <v>9477292</v>
      </c>
      <c r="M3953" s="1">
        <v>0.49271699786186218</v>
      </c>
      <c r="N3953" s="1">
        <v>5.484032154083252</v>
      </c>
      <c r="O3953" s="1">
        <v>4.5957468450069427E-2</v>
      </c>
      <c r="P3953" s="1">
        <v>5.3242683410644531</v>
      </c>
      <c r="Q3953" s="1">
        <v>0</v>
      </c>
      <c r="S3953" s="1">
        <v>36</v>
      </c>
      <c r="T3953" s="1">
        <v>1</v>
      </c>
      <c r="U3953" s="1">
        <v>10628479</v>
      </c>
      <c r="V3953" s="1">
        <v>0.53867447376251221</v>
      </c>
      <c r="W3953" s="1">
        <v>5.3387951850891113</v>
      </c>
      <c r="X3953" s="1">
        <v>5.3387951850891113</v>
      </c>
    </row>
    <row r="3954" spans="1:24" x14ac:dyDescent="0.35">
      <c r="A3954" s="1">
        <v>370297</v>
      </c>
      <c r="B3954" s="1" t="s">
        <v>2350</v>
      </c>
      <c r="C3954" s="1">
        <v>108114503</v>
      </c>
      <c r="D3954" s="1">
        <v>297</v>
      </c>
      <c r="E3954" s="1" t="s">
        <v>2560</v>
      </c>
      <c r="F3954" s="1" t="s">
        <v>90</v>
      </c>
      <c r="G3954" s="1" t="s">
        <v>178</v>
      </c>
      <c r="H3954" s="1" t="s">
        <v>916</v>
      </c>
      <c r="I3954" s="1">
        <v>932669.01</v>
      </c>
      <c r="K3954" s="1">
        <v>242060</v>
      </c>
      <c r="L3954" s="1">
        <v>9940085</v>
      </c>
      <c r="M3954" s="1">
        <v>0.46279299259185791</v>
      </c>
      <c r="N3954" s="1">
        <v>4.8831777572631836</v>
      </c>
      <c r="O3954" s="1">
        <v>2.35418900847435E-2</v>
      </c>
      <c r="P3954" s="1">
        <v>2.5895047187805176</v>
      </c>
      <c r="Q3954" s="1">
        <v>0</v>
      </c>
      <c r="S3954" s="1">
        <v>37</v>
      </c>
      <c r="T3954" s="1">
        <v>1</v>
      </c>
      <c r="U3954" s="1">
        <v>11114814</v>
      </c>
      <c r="V3954" s="1">
        <v>0.48633489012718201</v>
      </c>
      <c r="W3954" s="1">
        <v>4.5757722854614258</v>
      </c>
      <c r="X3954" s="1">
        <v>4.5757722854614258</v>
      </c>
    </row>
    <row r="3955" spans="1:24" x14ac:dyDescent="0.35">
      <c r="A3955" s="1">
        <v>380297</v>
      </c>
      <c r="B3955" s="1" t="s">
        <v>2351</v>
      </c>
      <c r="C3955" s="1">
        <v>108114503</v>
      </c>
      <c r="D3955" s="1">
        <v>297</v>
      </c>
      <c r="E3955" s="1" t="s">
        <v>2560</v>
      </c>
      <c r="F3955" s="1" t="s">
        <v>90</v>
      </c>
      <c r="G3955" s="1" t="s">
        <v>178</v>
      </c>
      <c r="H3955" s="1" t="s">
        <v>916</v>
      </c>
      <c r="I3955" s="1">
        <v>1008076</v>
      </c>
      <c r="K3955" s="1">
        <v>573934</v>
      </c>
      <c r="L3955" s="1">
        <v>10095797</v>
      </c>
      <c r="M3955" s="1">
        <v>0.15571199357509613</v>
      </c>
      <c r="N3955" s="1">
        <v>1.5665056705474854</v>
      </c>
      <c r="O3955" s="1">
        <v>7.5406990945339203E-2</v>
      </c>
      <c r="P3955" s="1">
        <v>8.0850753784179688</v>
      </c>
      <c r="Q3955" s="1">
        <v>0.33187401294708252</v>
      </c>
      <c r="S3955" s="1">
        <v>38</v>
      </c>
      <c r="T3955" s="1">
        <v>1</v>
      </c>
      <c r="U3955" s="1">
        <v>11677807</v>
      </c>
      <c r="V3955" s="1">
        <v>0.56299299001693726</v>
      </c>
      <c r="W3955" s="1">
        <v>5.065248966217041</v>
      </c>
      <c r="X3955" s="1">
        <v>5.065248966217041</v>
      </c>
    </row>
    <row r="3956" spans="1:24" x14ac:dyDescent="0.35">
      <c r="A3956" s="1">
        <v>390297</v>
      </c>
      <c r="B3956" s="1" t="s">
        <v>2352</v>
      </c>
      <c r="C3956" s="1">
        <v>108114503</v>
      </c>
      <c r="D3956" s="1">
        <v>297</v>
      </c>
      <c r="E3956" s="1" t="s">
        <v>2560</v>
      </c>
      <c r="F3956" s="1" t="s">
        <v>90</v>
      </c>
      <c r="G3956" s="1" t="s">
        <v>178</v>
      </c>
      <c r="H3956" s="1" t="s">
        <v>916</v>
      </c>
      <c r="I3956" s="1">
        <v>1016797</v>
      </c>
      <c r="K3956" s="1">
        <v>1011688.0625</v>
      </c>
      <c r="L3956" s="1">
        <v>10173681</v>
      </c>
      <c r="M3956" s="1">
        <v>7.7884003520011902E-2</v>
      </c>
      <c r="N3956" s="1">
        <v>0.7714497447013855</v>
      </c>
      <c r="O3956" s="1">
        <v>8.7209995836019516E-3</v>
      </c>
      <c r="P3956" s="1">
        <v>0.86511331796646118</v>
      </c>
      <c r="Q3956" s="1">
        <v>0.4377540647983551</v>
      </c>
      <c r="S3956" s="1">
        <v>39</v>
      </c>
      <c r="T3956" s="1">
        <v>1</v>
      </c>
      <c r="U3956" s="1">
        <v>12202166</v>
      </c>
      <c r="V3956" s="1">
        <v>0.52435904741287231</v>
      </c>
      <c r="W3956" s="1">
        <v>4.4902181625366211</v>
      </c>
      <c r="X3956" s="1">
        <v>4.4902181625366211</v>
      </c>
    </row>
    <row r="3957" spans="1:24" x14ac:dyDescent="0.35">
      <c r="A3957" s="1">
        <v>400297</v>
      </c>
      <c r="B3957" s="1" t="s">
        <v>2353</v>
      </c>
      <c r="C3957" s="1">
        <v>108114503</v>
      </c>
      <c r="D3957" s="1">
        <v>297</v>
      </c>
      <c r="E3957" s="1" t="s">
        <v>2560</v>
      </c>
      <c r="F3957" s="1" t="s">
        <v>90</v>
      </c>
      <c r="G3957" s="1" t="s">
        <v>178</v>
      </c>
      <c r="H3957" s="1" t="s">
        <v>916</v>
      </c>
      <c r="S3957" s="1">
        <v>40</v>
      </c>
      <c r="T3957" s="1">
        <v>1</v>
      </c>
      <c r="U3957" s="1">
        <v>0</v>
      </c>
      <c r="V3957" s="1">
        <v>0</v>
      </c>
      <c r="W3957" s="1">
        <v>-100</v>
      </c>
      <c r="X3957" s="1">
        <v>-100</v>
      </c>
    </row>
    <row r="3958" spans="1:24" x14ac:dyDescent="0.35">
      <c r="A3958" s="1">
        <v>410297</v>
      </c>
      <c r="B3958" s="1" t="s">
        <v>2354</v>
      </c>
      <c r="C3958" s="1">
        <v>108114503</v>
      </c>
      <c r="D3958" s="1">
        <v>297</v>
      </c>
      <c r="E3958" s="1" t="s">
        <v>2560</v>
      </c>
      <c r="F3958" s="1" t="s">
        <v>90</v>
      </c>
      <c r="G3958" s="1" t="s">
        <v>178</v>
      </c>
      <c r="H3958" s="1" t="s">
        <v>916</v>
      </c>
      <c r="S3958" s="1">
        <v>41</v>
      </c>
      <c r="T3958" s="1">
        <v>1</v>
      </c>
      <c r="U3958" s="1">
        <v>0</v>
      </c>
      <c r="V3958" s="1">
        <v>0</v>
      </c>
    </row>
    <row r="3959" spans="1:24" x14ac:dyDescent="0.35">
      <c r="A3959" s="1">
        <v>420297</v>
      </c>
      <c r="B3959" s="1" t="s">
        <v>2355</v>
      </c>
      <c r="C3959" s="1">
        <v>108114503</v>
      </c>
      <c r="D3959" s="1">
        <v>297</v>
      </c>
      <c r="E3959" s="1" t="s">
        <v>2560</v>
      </c>
      <c r="F3959" s="1" t="s">
        <v>90</v>
      </c>
      <c r="G3959" s="1" t="s">
        <v>178</v>
      </c>
      <c r="H3959" s="1" t="s">
        <v>916</v>
      </c>
      <c r="S3959" s="1">
        <v>42</v>
      </c>
      <c r="T3959" s="1">
        <v>1</v>
      </c>
      <c r="U3959" s="1">
        <v>0</v>
      </c>
      <c r="V3959" s="1">
        <v>0</v>
      </c>
    </row>
    <row r="3960" spans="1:24" x14ac:dyDescent="0.35">
      <c r="A3960" s="1">
        <v>430297</v>
      </c>
      <c r="B3960" s="1" t="s">
        <v>2356</v>
      </c>
      <c r="C3960" s="1">
        <v>108114503</v>
      </c>
      <c r="D3960" s="1">
        <v>297</v>
      </c>
      <c r="E3960" s="1" t="s">
        <v>2560</v>
      </c>
      <c r="F3960" s="1" t="s">
        <v>90</v>
      </c>
      <c r="G3960" s="1" t="s">
        <v>178</v>
      </c>
      <c r="H3960" s="1" t="s">
        <v>916</v>
      </c>
      <c r="S3960" s="1">
        <v>43</v>
      </c>
      <c r="T3960" s="1">
        <v>1</v>
      </c>
      <c r="U3960" s="1">
        <v>0</v>
      </c>
      <c r="V3960" s="1">
        <v>0</v>
      </c>
    </row>
    <row r="3961" spans="1:24" x14ac:dyDescent="0.35">
      <c r="A3961" s="1">
        <v>440297</v>
      </c>
      <c r="B3961" s="1" t="s">
        <v>2357</v>
      </c>
      <c r="C3961" s="1">
        <v>108114503</v>
      </c>
      <c r="D3961" s="1">
        <v>297</v>
      </c>
      <c r="E3961" s="1" t="s">
        <v>2560</v>
      </c>
      <c r="F3961" s="1" t="s">
        <v>90</v>
      </c>
      <c r="G3961" s="1" t="s">
        <v>178</v>
      </c>
      <c r="H3961" s="1" t="s">
        <v>916</v>
      </c>
      <c r="S3961" s="1">
        <v>44</v>
      </c>
      <c r="T3961" s="1">
        <v>1</v>
      </c>
      <c r="U3961" s="1">
        <v>0</v>
      </c>
      <c r="V3961" s="1">
        <v>0</v>
      </c>
    </row>
    <row r="3962" spans="1:24" x14ac:dyDescent="0.35">
      <c r="A3962" s="1">
        <v>450297</v>
      </c>
      <c r="B3962" s="1" t="s">
        <v>2358</v>
      </c>
      <c r="C3962" s="1">
        <v>108114503</v>
      </c>
      <c r="D3962" s="1">
        <v>297</v>
      </c>
      <c r="E3962" s="1" t="s">
        <v>2560</v>
      </c>
      <c r="F3962" s="1" t="s">
        <v>90</v>
      </c>
      <c r="G3962" s="1" t="s">
        <v>178</v>
      </c>
      <c r="H3962" s="1" t="s">
        <v>916</v>
      </c>
      <c r="S3962" s="1">
        <v>45</v>
      </c>
      <c r="T3962" s="1">
        <v>1</v>
      </c>
      <c r="U3962" s="1">
        <v>0</v>
      </c>
      <c r="V3962" s="1">
        <v>0</v>
      </c>
    </row>
    <row r="3963" spans="1:24" x14ac:dyDescent="0.35">
      <c r="A3963" s="1">
        <v>460297</v>
      </c>
      <c r="B3963" s="1" t="s">
        <v>2359</v>
      </c>
      <c r="C3963" s="1">
        <v>108114503</v>
      </c>
      <c r="D3963" s="1">
        <v>297</v>
      </c>
      <c r="E3963" s="1" t="s">
        <v>2560</v>
      </c>
      <c r="F3963" s="1" t="s">
        <v>90</v>
      </c>
      <c r="G3963" s="1" t="s">
        <v>178</v>
      </c>
      <c r="H3963" s="1" t="s">
        <v>916</v>
      </c>
      <c r="S3963" s="1">
        <v>46</v>
      </c>
      <c r="T3963" s="1">
        <v>1</v>
      </c>
      <c r="U3963" s="1">
        <v>0</v>
      </c>
      <c r="V3963" s="1">
        <v>0</v>
      </c>
    </row>
    <row r="3964" spans="1:24" x14ac:dyDescent="0.35">
      <c r="A3964" s="1">
        <v>470297</v>
      </c>
      <c r="B3964" s="1" t="s">
        <v>2360</v>
      </c>
      <c r="C3964" s="1">
        <v>108114503</v>
      </c>
      <c r="D3964" s="1">
        <v>297</v>
      </c>
      <c r="E3964" s="1" t="s">
        <v>2560</v>
      </c>
      <c r="F3964" s="1" t="s">
        <v>90</v>
      </c>
      <c r="G3964" s="1" t="s">
        <v>178</v>
      </c>
      <c r="H3964" s="1" t="s">
        <v>916</v>
      </c>
      <c r="S3964" s="1">
        <v>47</v>
      </c>
      <c r="T3964" s="1">
        <v>1</v>
      </c>
      <c r="U3964" s="1">
        <v>0</v>
      </c>
      <c r="V3964" s="1">
        <v>0</v>
      </c>
    </row>
    <row r="3965" spans="1:24" x14ac:dyDescent="0.35">
      <c r="A3965" s="1">
        <v>480297</v>
      </c>
      <c r="B3965" s="1" t="s">
        <v>2361</v>
      </c>
      <c r="C3965" s="1">
        <v>108114503</v>
      </c>
      <c r="D3965" s="1">
        <v>297</v>
      </c>
      <c r="E3965" s="1" t="s">
        <v>2560</v>
      </c>
      <c r="F3965" s="1" t="s">
        <v>90</v>
      </c>
      <c r="G3965" s="1" t="s">
        <v>178</v>
      </c>
      <c r="H3965" s="1" t="s">
        <v>916</v>
      </c>
      <c r="S3965" s="1">
        <v>48</v>
      </c>
      <c r="T3965" s="1">
        <v>1</v>
      </c>
      <c r="U3965" s="1">
        <v>0</v>
      </c>
      <c r="V3965" s="1">
        <v>0</v>
      </c>
    </row>
    <row r="3966" spans="1:24" x14ac:dyDescent="0.35">
      <c r="A3966" s="1">
        <v>290322</v>
      </c>
      <c r="B3966" s="1" t="s">
        <v>2341</v>
      </c>
      <c r="C3966" s="1">
        <v>108116003</v>
      </c>
      <c r="D3966" s="1">
        <v>322</v>
      </c>
      <c r="E3966" s="1" t="s">
        <v>2561</v>
      </c>
      <c r="F3966" s="1" t="s">
        <v>90</v>
      </c>
      <c r="G3966" s="1" t="s">
        <v>178</v>
      </c>
      <c r="H3966" s="1" t="s">
        <v>916</v>
      </c>
      <c r="I3966" s="1">
        <v>1199457.27</v>
      </c>
      <c r="K3966" s="1">
        <v>259025</v>
      </c>
      <c r="L3966" s="1">
        <v>9396701</v>
      </c>
      <c r="S3966" s="1">
        <v>29</v>
      </c>
      <c r="T3966" s="1">
        <v>1</v>
      </c>
      <c r="U3966" s="1">
        <v>10855183</v>
      </c>
      <c r="V3966" s="1">
        <v>0</v>
      </c>
    </row>
    <row r="3967" spans="1:24" x14ac:dyDescent="0.35">
      <c r="A3967" s="1">
        <v>300322</v>
      </c>
      <c r="B3967" s="1" t="s">
        <v>2343</v>
      </c>
      <c r="C3967" s="1">
        <v>108116003</v>
      </c>
      <c r="D3967" s="1">
        <v>322</v>
      </c>
      <c r="E3967" s="1" t="s">
        <v>2561</v>
      </c>
      <c r="F3967" s="1" t="s">
        <v>90</v>
      </c>
      <c r="G3967" s="1" t="s">
        <v>178</v>
      </c>
      <c r="H3967" s="1" t="s">
        <v>916</v>
      </c>
      <c r="I3967" s="1">
        <v>1214476.18</v>
      </c>
      <c r="K3967" s="1">
        <v>313302</v>
      </c>
      <c r="L3967" s="1">
        <v>9523883</v>
      </c>
      <c r="M3967" s="1">
        <v>0.1271820068359375</v>
      </c>
      <c r="N3967" s="1">
        <v>1.3534749746322632</v>
      </c>
      <c r="O3967" s="1">
        <v>1.501891016960144E-2</v>
      </c>
      <c r="P3967" s="1">
        <v>1.2521421909332275</v>
      </c>
      <c r="Q3967" s="1">
        <v>5.4276999086141586E-2</v>
      </c>
      <c r="S3967" s="1">
        <v>30</v>
      </c>
      <c r="T3967" s="1">
        <v>1</v>
      </c>
      <c r="U3967" s="1">
        <v>11051661</v>
      </c>
      <c r="V3967" s="1">
        <v>0.19647791981697083</v>
      </c>
      <c r="W3967" s="1">
        <v>1.8099925518035889</v>
      </c>
      <c r="X3967" s="1">
        <v>1.8099925518035889</v>
      </c>
    </row>
    <row r="3968" spans="1:24" x14ac:dyDescent="0.35">
      <c r="A3968" s="1">
        <v>310322</v>
      </c>
      <c r="B3968" s="1" t="s">
        <v>2344</v>
      </c>
      <c r="C3968" s="1">
        <v>108116003</v>
      </c>
      <c r="D3968" s="1">
        <v>322</v>
      </c>
      <c r="E3968" s="1" t="s">
        <v>2561</v>
      </c>
      <c r="F3968" s="1" t="s">
        <v>90</v>
      </c>
      <c r="G3968" s="1" t="s">
        <v>178</v>
      </c>
      <c r="H3968" s="1" t="s">
        <v>916</v>
      </c>
      <c r="I3968" s="1">
        <v>1240336.1499999999</v>
      </c>
      <c r="K3968" s="1">
        <v>313302</v>
      </c>
      <c r="L3968" s="1">
        <v>9576811</v>
      </c>
      <c r="M3968" s="1">
        <v>5.2928000688552856E-2</v>
      </c>
      <c r="N3968" s="1">
        <v>0.55573970079421997</v>
      </c>
      <c r="O3968" s="1">
        <v>2.5859970599412918E-2</v>
      </c>
      <c r="P3968" s="1">
        <v>2.1293106079101563</v>
      </c>
      <c r="Q3968" s="1">
        <v>0</v>
      </c>
      <c r="S3968" s="1">
        <v>31</v>
      </c>
      <c r="T3968" s="1">
        <v>1</v>
      </c>
      <c r="U3968" s="1">
        <v>11130449</v>
      </c>
      <c r="V3968" s="1">
        <v>7.8787967562675476E-2</v>
      </c>
      <c r="W3968" s="1">
        <v>0.71290642023086548</v>
      </c>
      <c r="X3968" s="1">
        <v>0.71290642023086548</v>
      </c>
    </row>
    <row r="3969" spans="1:24" x14ac:dyDescent="0.35">
      <c r="A3969" s="1">
        <v>320322</v>
      </c>
      <c r="B3969" s="1" t="s">
        <v>2345</v>
      </c>
      <c r="C3969" s="1">
        <v>108116003</v>
      </c>
      <c r="D3969" s="1">
        <v>322</v>
      </c>
      <c r="E3969" s="1" t="s">
        <v>2561</v>
      </c>
      <c r="F3969" s="1" t="s">
        <v>90</v>
      </c>
      <c r="G3969" s="1" t="s">
        <v>178</v>
      </c>
      <c r="H3969" s="1" t="s">
        <v>916</v>
      </c>
      <c r="I3969" s="1">
        <v>1243599.6100000001</v>
      </c>
      <c r="K3969" s="1">
        <v>313302</v>
      </c>
      <c r="L3969" s="1">
        <v>9609513</v>
      </c>
      <c r="M3969" s="1">
        <v>3.2701998949050903E-2</v>
      </c>
      <c r="N3969" s="1">
        <v>0.34147065877914429</v>
      </c>
      <c r="O3969" s="1">
        <v>3.2634600065648556E-3</v>
      </c>
      <c r="P3969" s="1">
        <v>0.2631109356880188</v>
      </c>
      <c r="Q3969" s="1">
        <v>0</v>
      </c>
      <c r="S3969" s="1">
        <v>32</v>
      </c>
      <c r="T3969" s="1">
        <v>1</v>
      </c>
      <c r="U3969" s="1">
        <v>11166415</v>
      </c>
      <c r="V3969" s="1">
        <v>3.5965457558631897E-2</v>
      </c>
      <c r="W3969" s="1">
        <v>0.32313162088394165</v>
      </c>
      <c r="X3969" s="1">
        <v>0.32313162088394165</v>
      </c>
    </row>
    <row r="3970" spans="1:24" x14ac:dyDescent="0.35">
      <c r="A3970" s="1">
        <v>330322</v>
      </c>
      <c r="B3970" s="1" t="s">
        <v>2346</v>
      </c>
      <c r="C3970" s="1">
        <v>108116003</v>
      </c>
      <c r="D3970" s="1">
        <v>322</v>
      </c>
      <c r="E3970" s="1" t="s">
        <v>2561</v>
      </c>
      <c r="F3970" s="1" t="s">
        <v>90</v>
      </c>
      <c r="G3970" s="1" t="s">
        <v>178</v>
      </c>
      <c r="H3970" s="1" t="s">
        <v>916</v>
      </c>
      <c r="I3970" s="1">
        <v>1275837.19</v>
      </c>
      <c r="K3970" s="1">
        <v>313302</v>
      </c>
      <c r="L3970" s="1">
        <v>9696296</v>
      </c>
      <c r="M3970" s="1">
        <v>8.6782999336719513E-2</v>
      </c>
      <c r="N3970" s="1">
        <v>0.90309464931488037</v>
      </c>
      <c r="O3970" s="1">
        <v>3.2237578183412552E-2</v>
      </c>
      <c r="P3970" s="1">
        <v>2.5922796726226807</v>
      </c>
      <c r="Q3970" s="1">
        <v>0</v>
      </c>
      <c r="S3970" s="1">
        <v>33</v>
      </c>
      <c r="T3970" s="1">
        <v>1</v>
      </c>
      <c r="U3970" s="1">
        <v>11285435</v>
      </c>
      <c r="V3970" s="1">
        <v>0.11902058124542236</v>
      </c>
      <c r="W3970" s="1">
        <v>1.0658748149871826</v>
      </c>
      <c r="X3970" s="1">
        <v>1.0658748149871826</v>
      </c>
    </row>
    <row r="3971" spans="1:24" x14ac:dyDescent="0.35">
      <c r="A3971" s="1">
        <v>340322</v>
      </c>
      <c r="B3971" s="1" t="s">
        <v>2347</v>
      </c>
      <c r="C3971" s="1">
        <v>108116003</v>
      </c>
      <c r="D3971" s="1">
        <v>322</v>
      </c>
      <c r="E3971" s="1" t="s">
        <v>2561</v>
      </c>
      <c r="F3971" s="1" t="s">
        <v>90</v>
      </c>
      <c r="G3971" s="1" t="s">
        <v>178</v>
      </c>
      <c r="H3971" s="1" t="s">
        <v>916</v>
      </c>
      <c r="I3971" s="1">
        <v>1275802.51</v>
      </c>
      <c r="K3971" s="1">
        <v>313302</v>
      </c>
      <c r="L3971" s="1">
        <v>9696292</v>
      </c>
      <c r="M3971" s="1">
        <v>-3.9999999899009708E-6</v>
      </c>
      <c r="N3971" s="1">
        <v>-4.1252864320995286E-5</v>
      </c>
      <c r="O3971" s="1">
        <v>-3.468000068096444E-5</v>
      </c>
      <c r="P3971" s="1">
        <v>-2.7182151097804308E-3</v>
      </c>
      <c r="Q3971" s="1">
        <v>0</v>
      </c>
      <c r="S3971" s="1">
        <v>34</v>
      </c>
      <c r="T3971" s="1">
        <v>1</v>
      </c>
      <c r="U3971" s="1">
        <v>11285396</v>
      </c>
      <c r="V3971" s="1">
        <v>-3.8680002035107464E-5</v>
      </c>
      <c r="W3971" s="1">
        <v>-3.4557818435132504E-4</v>
      </c>
      <c r="X3971" s="1">
        <v>-3.4557818435132504E-4</v>
      </c>
    </row>
    <row r="3972" spans="1:24" x14ac:dyDescent="0.35">
      <c r="A3972" s="1">
        <v>350322</v>
      </c>
      <c r="B3972" s="1" t="s">
        <v>2348</v>
      </c>
      <c r="C3972" s="1">
        <v>108116003</v>
      </c>
      <c r="D3972" s="1">
        <v>322</v>
      </c>
      <c r="E3972" s="1" t="s">
        <v>2561</v>
      </c>
      <c r="F3972" s="1" t="s">
        <v>90</v>
      </c>
      <c r="G3972" s="1" t="s">
        <v>178</v>
      </c>
      <c r="H3972" s="1" t="s">
        <v>916</v>
      </c>
      <c r="I3972" s="1">
        <v>1300835.07</v>
      </c>
      <c r="K3972" s="1">
        <v>313302</v>
      </c>
      <c r="L3972" s="1">
        <v>9894621</v>
      </c>
      <c r="M3972" s="1">
        <v>0.19832900166511536</v>
      </c>
      <c r="N3972" s="1">
        <v>2.0454108715057373</v>
      </c>
      <c r="O3972" s="1">
        <v>2.5032559409737587E-2</v>
      </c>
      <c r="P3972" s="1">
        <v>1.962103009223938</v>
      </c>
      <c r="Q3972" s="1">
        <v>0</v>
      </c>
      <c r="S3972" s="1">
        <v>35</v>
      </c>
      <c r="T3972" s="1">
        <v>1</v>
      </c>
      <c r="U3972" s="1">
        <v>11508758</v>
      </c>
      <c r="V3972" s="1">
        <v>0.22336156666278839</v>
      </c>
      <c r="W3972" s="1">
        <v>1.979212760925293</v>
      </c>
      <c r="X3972" s="1">
        <v>1.979212760925293</v>
      </c>
    </row>
    <row r="3973" spans="1:24" x14ac:dyDescent="0.35">
      <c r="A3973" s="1">
        <v>360322</v>
      </c>
      <c r="B3973" s="1" t="s">
        <v>2349</v>
      </c>
      <c r="C3973" s="1">
        <v>108116003</v>
      </c>
      <c r="D3973" s="1">
        <v>322</v>
      </c>
      <c r="E3973" s="1" t="s">
        <v>2561</v>
      </c>
      <c r="F3973" s="1" t="s">
        <v>90</v>
      </c>
      <c r="G3973" s="1" t="s">
        <v>178</v>
      </c>
      <c r="H3973" s="1" t="s">
        <v>916</v>
      </c>
      <c r="I3973" s="1">
        <v>1380060.34</v>
      </c>
      <c r="K3973" s="1">
        <v>313302</v>
      </c>
      <c r="L3973" s="1">
        <v>10127673</v>
      </c>
      <c r="M3973" s="1">
        <v>0.23305200040340424</v>
      </c>
      <c r="N3973" s="1">
        <v>2.3553402423858643</v>
      </c>
      <c r="O3973" s="1">
        <v>7.9225271940231323E-2</v>
      </c>
      <c r="P3973" s="1">
        <v>6.090339183807373</v>
      </c>
      <c r="Q3973" s="1">
        <v>0</v>
      </c>
      <c r="S3973" s="1">
        <v>36</v>
      </c>
      <c r="T3973" s="1">
        <v>1</v>
      </c>
      <c r="U3973" s="1">
        <v>11821035</v>
      </c>
      <c r="V3973" s="1">
        <v>0.31227725744247437</v>
      </c>
      <c r="W3973" s="1">
        <v>2.7133858203887939</v>
      </c>
      <c r="X3973" s="1">
        <v>2.7133858203887939</v>
      </c>
    </row>
    <row r="3974" spans="1:24" x14ac:dyDescent="0.35">
      <c r="A3974" s="1">
        <v>370322</v>
      </c>
      <c r="B3974" s="1" t="s">
        <v>2350</v>
      </c>
      <c r="C3974" s="1">
        <v>108116003</v>
      </c>
      <c r="D3974" s="1">
        <v>322</v>
      </c>
      <c r="E3974" s="1" t="s">
        <v>2561</v>
      </c>
      <c r="F3974" s="1" t="s">
        <v>90</v>
      </c>
      <c r="G3974" s="1" t="s">
        <v>178</v>
      </c>
      <c r="H3974" s="1" t="s">
        <v>916</v>
      </c>
      <c r="I3974" s="1">
        <v>1558028.77</v>
      </c>
      <c r="K3974" s="1">
        <v>313302</v>
      </c>
      <c r="L3974" s="1">
        <v>10401823</v>
      </c>
      <c r="M3974" s="1">
        <v>0.27415001392364502</v>
      </c>
      <c r="N3974" s="1">
        <v>2.706939697265625</v>
      </c>
      <c r="O3974" s="1">
        <v>0.17796842753887177</v>
      </c>
      <c r="P3974" s="1">
        <v>12.895699501037598</v>
      </c>
      <c r="Q3974" s="1">
        <v>0</v>
      </c>
      <c r="S3974" s="1">
        <v>37</v>
      </c>
      <c r="T3974" s="1">
        <v>1</v>
      </c>
      <c r="U3974" s="1">
        <v>12273154</v>
      </c>
      <c r="V3974" s="1">
        <v>0.45211845636367798</v>
      </c>
      <c r="W3974" s="1">
        <v>3.8246989250183105</v>
      </c>
      <c r="X3974" s="1">
        <v>3.8246989250183105</v>
      </c>
    </row>
    <row r="3975" spans="1:24" x14ac:dyDescent="0.35">
      <c r="A3975" s="1">
        <v>380322</v>
      </c>
      <c r="B3975" s="1" t="s">
        <v>2351</v>
      </c>
      <c r="C3975" s="1">
        <v>108116003</v>
      </c>
      <c r="D3975" s="1">
        <v>322</v>
      </c>
      <c r="E3975" s="1" t="s">
        <v>2561</v>
      </c>
      <c r="F3975" s="1" t="s">
        <v>90</v>
      </c>
      <c r="G3975" s="1" t="s">
        <v>178</v>
      </c>
      <c r="H3975" s="1" t="s">
        <v>916</v>
      </c>
      <c r="I3975" s="1">
        <v>1462471</v>
      </c>
      <c r="K3975" s="1">
        <v>664911.0625</v>
      </c>
      <c r="L3975" s="1">
        <v>10511531</v>
      </c>
      <c r="M3975" s="1">
        <v>0.10970800369977951</v>
      </c>
      <c r="N3975" s="1">
        <v>1.0546997785568237</v>
      </c>
      <c r="O3975" s="1">
        <v>-9.5557771623134613E-2</v>
      </c>
      <c r="P3975" s="1">
        <v>-6.1332483291625977</v>
      </c>
      <c r="Q3975" s="1">
        <v>0.35160905122756958</v>
      </c>
      <c r="S3975" s="1">
        <v>38</v>
      </c>
      <c r="T3975" s="1">
        <v>1</v>
      </c>
      <c r="U3975" s="1">
        <v>12638913</v>
      </c>
      <c r="V3975" s="1">
        <v>0.36575928330421448</v>
      </c>
      <c r="W3975" s="1">
        <v>2.9801549911499023</v>
      </c>
      <c r="X3975" s="1">
        <v>2.9801549911499023</v>
      </c>
    </row>
    <row r="3976" spans="1:24" x14ac:dyDescent="0.35">
      <c r="A3976" s="1">
        <v>390322</v>
      </c>
      <c r="B3976" s="1" t="s">
        <v>2352</v>
      </c>
      <c r="C3976" s="1">
        <v>108116003</v>
      </c>
      <c r="D3976" s="1">
        <v>322</v>
      </c>
      <c r="E3976" s="1" t="s">
        <v>2561</v>
      </c>
      <c r="F3976" s="1" t="s">
        <v>90</v>
      </c>
      <c r="G3976" s="1" t="s">
        <v>178</v>
      </c>
      <c r="H3976" s="1" t="s">
        <v>916</v>
      </c>
      <c r="I3976" s="1">
        <v>1473434</v>
      </c>
      <c r="K3976" s="1">
        <v>1334620.75</v>
      </c>
      <c r="L3976" s="1">
        <v>10560702</v>
      </c>
      <c r="M3976" s="1">
        <v>4.9171000719070435E-2</v>
      </c>
      <c r="N3976" s="1">
        <v>0.46778151392936707</v>
      </c>
      <c r="O3976" s="1">
        <v>1.0963000357151031E-2</v>
      </c>
      <c r="P3976" s="1">
        <v>0.7496216893196106</v>
      </c>
      <c r="Q3976" s="1">
        <v>0.66970968246459961</v>
      </c>
      <c r="S3976" s="1">
        <v>39</v>
      </c>
      <c r="T3976" s="1">
        <v>1</v>
      </c>
      <c r="U3976" s="1">
        <v>13368757</v>
      </c>
      <c r="V3976" s="1">
        <v>0.72984373569488525</v>
      </c>
      <c r="W3976" s="1">
        <v>5.7745790481567383</v>
      </c>
      <c r="X3976" s="1">
        <v>5.7745790481567383</v>
      </c>
    </row>
    <row r="3977" spans="1:24" x14ac:dyDescent="0.35">
      <c r="A3977" s="1">
        <v>400322</v>
      </c>
      <c r="B3977" s="1" t="s">
        <v>2353</v>
      </c>
      <c r="C3977" s="1">
        <v>108116003</v>
      </c>
      <c r="D3977" s="1">
        <v>322</v>
      </c>
      <c r="E3977" s="1" t="s">
        <v>2561</v>
      </c>
      <c r="F3977" s="1" t="s">
        <v>90</v>
      </c>
      <c r="G3977" s="1" t="s">
        <v>178</v>
      </c>
      <c r="H3977" s="1" t="s">
        <v>916</v>
      </c>
      <c r="S3977" s="1">
        <v>40</v>
      </c>
      <c r="T3977" s="1">
        <v>1</v>
      </c>
      <c r="U3977" s="1">
        <v>0</v>
      </c>
      <c r="V3977" s="1">
        <v>0</v>
      </c>
      <c r="W3977" s="1">
        <v>-100</v>
      </c>
      <c r="X3977" s="1">
        <v>-100</v>
      </c>
    </row>
    <row r="3978" spans="1:24" x14ac:dyDescent="0.35">
      <c r="A3978" s="1">
        <v>410322</v>
      </c>
      <c r="B3978" s="1" t="s">
        <v>2354</v>
      </c>
      <c r="C3978" s="1">
        <v>108116003</v>
      </c>
      <c r="D3978" s="1">
        <v>322</v>
      </c>
      <c r="E3978" s="1" t="s">
        <v>2561</v>
      </c>
      <c r="F3978" s="1" t="s">
        <v>90</v>
      </c>
      <c r="G3978" s="1" t="s">
        <v>178</v>
      </c>
      <c r="H3978" s="1" t="s">
        <v>916</v>
      </c>
      <c r="S3978" s="1">
        <v>41</v>
      </c>
      <c r="T3978" s="1">
        <v>1</v>
      </c>
      <c r="U3978" s="1">
        <v>0</v>
      </c>
      <c r="V3978" s="1">
        <v>0</v>
      </c>
    </row>
    <row r="3979" spans="1:24" x14ac:dyDescent="0.35">
      <c r="A3979" s="1">
        <v>420322</v>
      </c>
      <c r="B3979" s="1" t="s">
        <v>2355</v>
      </c>
      <c r="C3979" s="1">
        <v>108116003</v>
      </c>
      <c r="D3979" s="1">
        <v>322</v>
      </c>
      <c r="E3979" s="1" t="s">
        <v>2561</v>
      </c>
      <c r="F3979" s="1" t="s">
        <v>90</v>
      </c>
      <c r="G3979" s="1" t="s">
        <v>178</v>
      </c>
      <c r="H3979" s="1" t="s">
        <v>916</v>
      </c>
      <c r="S3979" s="1">
        <v>42</v>
      </c>
      <c r="T3979" s="1">
        <v>1</v>
      </c>
      <c r="U3979" s="1">
        <v>0</v>
      </c>
      <c r="V3979" s="1">
        <v>0</v>
      </c>
    </row>
    <row r="3980" spans="1:24" x14ac:dyDescent="0.35">
      <c r="A3980" s="1">
        <v>430322</v>
      </c>
      <c r="B3980" s="1" t="s">
        <v>2356</v>
      </c>
      <c r="C3980" s="1">
        <v>108116003</v>
      </c>
      <c r="D3980" s="1">
        <v>322</v>
      </c>
      <c r="E3980" s="1" t="s">
        <v>2561</v>
      </c>
      <c r="F3980" s="1" t="s">
        <v>90</v>
      </c>
      <c r="G3980" s="1" t="s">
        <v>178</v>
      </c>
      <c r="H3980" s="1" t="s">
        <v>916</v>
      </c>
      <c r="S3980" s="1">
        <v>43</v>
      </c>
      <c r="T3980" s="1">
        <v>1</v>
      </c>
      <c r="U3980" s="1">
        <v>0</v>
      </c>
      <c r="V3980" s="1">
        <v>0</v>
      </c>
    </row>
    <row r="3981" spans="1:24" x14ac:dyDescent="0.35">
      <c r="A3981" s="1">
        <v>440322</v>
      </c>
      <c r="B3981" s="1" t="s">
        <v>2357</v>
      </c>
      <c r="C3981" s="1">
        <v>108116003</v>
      </c>
      <c r="D3981" s="1">
        <v>322</v>
      </c>
      <c r="E3981" s="1" t="s">
        <v>2561</v>
      </c>
      <c r="F3981" s="1" t="s">
        <v>90</v>
      </c>
      <c r="G3981" s="1" t="s">
        <v>178</v>
      </c>
      <c r="H3981" s="1" t="s">
        <v>916</v>
      </c>
      <c r="S3981" s="1">
        <v>44</v>
      </c>
      <c r="T3981" s="1">
        <v>1</v>
      </c>
      <c r="U3981" s="1">
        <v>0</v>
      </c>
      <c r="V3981" s="1">
        <v>0</v>
      </c>
    </row>
    <row r="3982" spans="1:24" x14ac:dyDescent="0.35">
      <c r="A3982" s="1">
        <v>450322</v>
      </c>
      <c r="B3982" s="1" t="s">
        <v>2358</v>
      </c>
      <c r="C3982" s="1">
        <v>108116003</v>
      </c>
      <c r="D3982" s="1">
        <v>322</v>
      </c>
      <c r="E3982" s="1" t="s">
        <v>2561</v>
      </c>
      <c r="F3982" s="1" t="s">
        <v>90</v>
      </c>
      <c r="G3982" s="1" t="s">
        <v>178</v>
      </c>
      <c r="H3982" s="1" t="s">
        <v>916</v>
      </c>
      <c r="S3982" s="1">
        <v>45</v>
      </c>
      <c r="T3982" s="1">
        <v>1</v>
      </c>
      <c r="U3982" s="1">
        <v>0</v>
      </c>
      <c r="V3982" s="1">
        <v>0</v>
      </c>
    </row>
    <row r="3983" spans="1:24" x14ac:dyDescent="0.35">
      <c r="A3983" s="1">
        <v>460322</v>
      </c>
      <c r="B3983" s="1" t="s">
        <v>2359</v>
      </c>
      <c r="C3983" s="1">
        <v>108116003</v>
      </c>
      <c r="D3983" s="1">
        <v>322</v>
      </c>
      <c r="E3983" s="1" t="s">
        <v>2561</v>
      </c>
      <c r="F3983" s="1" t="s">
        <v>90</v>
      </c>
      <c r="G3983" s="1" t="s">
        <v>178</v>
      </c>
      <c r="H3983" s="1" t="s">
        <v>916</v>
      </c>
      <c r="S3983" s="1">
        <v>46</v>
      </c>
      <c r="T3983" s="1">
        <v>1</v>
      </c>
      <c r="U3983" s="1">
        <v>0</v>
      </c>
      <c r="V3983" s="1">
        <v>0</v>
      </c>
    </row>
    <row r="3984" spans="1:24" x14ac:dyDescent="0.35">
      <c r="A3984" s="1">
        <v>470322</v>
      </c>
      <c r="B3984" s="1" t="s">
        <v>2360</v>
      </c>
      <c r="C3984" s="1">
        <v>108116003</v>
      </c>
      <c r="D3984" s="1">
        <v>322</v>
      </c>
      <c r="E3984" s="1" t="s">
        <v>2561</v>
      </c>
      <c r="F3984" s="1" t="s">
        <v>90</v>
      </c>
      <c r="G3984" s="1" t="s">
        <v>178</v>
      </c>
      <c r="H3984" s="1" t="s">
        <v>916</v>
      </c>
      <c r="S3984" s="1">
        <v>47</v>
      </c>
      <c r="T3984" s="1">
        <v>1</v>
      </c>
      <c r="U3984" s="1">
        <v>0</v>
      </c>
      <c r="V3984" s="1">
        <v>0</v>
      </c>
    </row>
    <row r="3985" spans="1:24" x14ac:dyDescent="0.35">
      <c r="A3985" s="1">
        <v>480322</v>
      </c>
      <c r="B3985" s="1" t="s">
        <v>2361</v>
      </c>
      <c r="C3985" s="1">
        <v>108116003</v>
      </c>
      <c r="D3985" s="1">
        <v>322</v>
      </c>
      <c r="E3985" s="1" t="s">
        <v>2561</v>
      </c>
      <c r="F3985" s="1" t="s">
        <v>90</v>
      </c>
      <c r="G3985" s="1" t="s">
        <v>178</v>
      </c>
      <c r="H3985" s="1" t="s">
        <v>916</v>
      </c>
      <c r="S3985" s="1">
        <v>48</v>
      </c>
      <c r="T3985" s="1">
        <v>1</v>
      </c>
      <c r="U3985" s="1">
        <v>0</v>
      </c>
      <c r="V3985" s="1">
        <v>0</v>
      </c>
    </row>
    <row r="3986" spans="1:24" x14ac:dyDescent="0.35">
      <c r="A3986" s="1">
        <v>290346</v>
      </c>
      <c r="B3986" s="1" t="s">
        <v>2341</v>
      </c>
      <c r="C3986" s="1">
        <v>108116303</v>
      </c>
      <c r="D3986" s="1">
        <v>346</v>
      </c>
      <c r="E3986" s="1" t="s">
        <v>2562</v>
      </c>
      <c r="F3986" s="1" t="s">
        <v>90</v>
      </c>
      <c r="G3986" s="1" t="s">
        <v>178</v>
      </c>
      <c r="H3986" s="1" t="s">
        <v>916</v>
      </c>
      <c r="I3986" s="1">
        <v>608072</v>
      </c>
      <c r="K3986" s="1">
        <v>186456</v>
      </c>
      <c r="L3986" s="1">
        <v>6615943</v>
      </c>
      <c r="S3986" s="1">
        <v>29</v>
      </c>
      <c r="T3986" s="1">
        <v>1</v>
      </c>
      <c r="U3986" s="1">
        <v>7410471</v>
      </c>
      <c r="V3986" s="1">
        <v>0</v>
      </c>
    </row>
    <row r="3987" spans="1:24" x14ac:dyDescent="0.35">
      <c r="A3987" s="1">
        <v>300346</v>
      </c>
      <c r="B3987" s="1" t="s">
        <v>2343</v>
      </c>
      <c r="C3987" s="1">
        <v>108116303</v>
      </c>
      <c r="D3987" s="1">
        <v>346</v>
      </c>
      <c r="E3987" s="1" t="s">
        <v>2562</v>
      </c>
      <c r="F3987" s="1" t="s">
        <v>90</v>
      </c>
      <c r="G3987" s="1" t="s">
        <v>178</v>
      </c>
      <c r="H3987" s="1" t="s">
        <v>916</v>
      </c>
      <c r="I3987" s="1">
        <v>612854.43999999994</v>
      </c>
      <c r="L3987" s="1">
        <v>6697306.5</v>
      </c>
      <c r="M3987" s="1">
        <v>8.1363499164581299E-2</v>
      </c>
      <c r="N3987" s="1">
        <v>1.2298095226287842</v>
      </c>
      <c r="O3987" s="1">
        <v>4.7824401408433914E-3</v>
      </c>
      <c r="P3987" s="1">
        <v>0.78649240732192993</v>
      </c>
      <c r="S3987" s="1">
        <v>30</v>
      </c>
      <c r="T3987" s="1">
        <v>1</v>
      </c>
      <c r="U3987" s="1">
        <v>7310161</v>
      </c>
      <c r="V3987" s="1">
        <v>8.6145937442779541E-2</v>
      </c>
      <c r="W3987" s="1">
        <v>-1.3536251783370972</v>
      </c>
      <c r="X3987" s="1">
        <v>-1.3536251783370972</v>
      </c>
    </row>
    <row r="3988" spans="1:24" x14ac:dyDescent="0.35">
      <c r="A3988" s="1">
        <v>310346</v>
      </c>
      <c r="B3988" s="1" t="s">
        <v>2344</v>
      </c>
      <c r="C3988" s="1">
        <v>108116303</v>
      </c>
      <c r="D3988" s="1">
        <v>346</v>
      </c>
      <c r="E3988" s="1" t="s">
        <v>2562</v>
      </c>
      <c r="F3988" s="1" t="s">
        <v>90</v>
      </c>
      <c r="G3988" s="1" t="s">
        <v>178</v>
      </c>
      <c r="H3988" s="1" t="s">
        <v>916</v>
      </c>
      <c r="I3988" s="1">
        <v>619608.88</v>
      </c>
      <c r="K3988" s="1">
        <v>186456</v>
      </c>
      <c r="L3988" s="1">
        <v>6746942</v>
      </c>
      <c r="M3988" s="1">
        <v>4.9635499715805054E-2</v>
      </c>
      <c r="N3988" s="1">
        <v>0.74112629890441895</v>
      </c>
      <c r="O3988" s="1">
        <v>6.754439789801836E-3</v>
      </c>
      <c r="P3988" s="1">
        <v>1.1021279096603394</v>
      </c>
      <c r="S3988" s="1">
        <v>31</v>
      </c>
      <c r="T3988" s="1">
        <v>1</v>
      </c>
      <c r="U3988" s="1">
        <v>7553007</v>
      </c>
      <c r="V3988" s="1">
        <v>5.6389939039945602E-2</v>
      </c>
      <c r="W3988" s="1">
        <v>3.3220336437225342</v>
      </c>
      <c r="X3988" s="1">
        <v>3.3220336437225342</v>
      </c>
    </row>
    <row r="3989" spans="1:24" x14ac:dyDescent="0.35">
      <c r="A3989" s="1">
        <v>320346</v>
      </c>
      <c r="B3989" s="1" t="s">
        <v>2345</v>
      </c>
      <c r="C3989" s="1">
        <v>108116303</v>
      </c>
      <c r="D3989" s="1">
        <v>346</v>
      </c>
      <c r="E3989" s="1" t="s">
        <v>2562</v>
      </c>
      <c r="F3989" s="1" t="s">
        <v>90</v>
      </c>
      <c r="G3989" s="1" t="s">
        <v>178</v>
      </c>
      <c r="H3989" s="1" t="s">
        <v>916</v>
      </c>
      <c r="I3989" s="1">
        <v>623718.43000000005</v>
      </c>
      <c r="K3989" s="1">
        <v>186456</v>
      </c>
      <c r="L3989" s="1">
        <v>6781556.5</v>
      </c>
      <c r="M3989" s="1">
        <v>3.4614499658346176E-2</v>
      </c>
      <c r="N3989" s="1">
        <v>0.51303982734680176</v>
      </c>
      <c r="O3989" s="1">
        <v>4.1095498017966747E-3</v>
      </c>
      <c r="P3989" s="1">
        <v>0.66324907541275024</v>
      </c>
      <c r="Q3989" s="1">
        <v>0</v>
      </c>
      <c r="S3989" s="1">
        <v>32</v>
      </c>
      <c r="T3989" s="1">
        <v>1</v>
      </c>
      <c r="U3989" s="1">
        <v>7591731</v>
      </c>
      <c r="V3989" s="1">
        <v>3.8724049925804138E-2</v>
      </c>
      <c r="W3989" s="1">
        <v>0.51269644498825073</v>
      </c>
      <c r="X3989" s="1">
        <v>0.51269644498825073</v>
      </c>
    </row>
    <row r="3990" spans="1:24" x14ac:dyDescent="0.35">
      <c r="A3990" s="1">
        <v>330346</v>
      </c>
      <c r="B3990" s="1" t="s">
        <v>2346</v>
      </c>
      <c r="C3990" s="1">
        <v>108116303</v>
      </c>
      <c r="D3990" s="1">
        <v>346</v>
      </c>
      <c r="E3990" s="1" t="s">
        <v>2562</v>
      </c>
      <c r="F3990" s="1" t="s">
        <v>90</v>
      </c>
      <c r="G3990" s="1" t="s">
        <v>178</v>
      </c>
      <c r="H3990" s="1" t="s">
        <v>916</v>
      </c>
      <c r="I3990" s="1">
        <v>644010.97</v>
      </c>
      <c r="K3990" s="1">
        <v>186456</v>
      </c>
      <c r="L3990" s="1">
        <v>6781582.5</v>
      </c>
      <c r="M3990" s="1">
        <v>2.5999999706982635E-5</v>
      </c>
      <c r="N3990" s="1">
        <v>3.8339282036758959E-4</v>
      </c>
      <c r="O3990" s="1">
        <v>2.0292539149522781E-2</v>
      </c>
      <c r="P3990" s="1">
        <v>3.2534778118133545</v>
      </c>
      <c r="Q3990" s="1">
        <v>0</v>
      </c>
      <c r="S3990" s="1">
        <v>33</v>
      </c>
      <c r="T3990" s="1">
        <v>1</v>
      </c>
      <c r="U3990" s="1">
        <v>7612049.5</v>
      </c>
      <c r="V3990" s="1">
        <v>2.0318539813160896E-2</v>
      </c>
      <c r="W3990" s="1">
        <v>0.2676398754119873</v>
      </c>
      <c r="X3990" s="1">
        <v>0.2676398754119873</v>
      </c>
    </row>
    <row r="3991" spans="1:24" x14ac:dyDescent="0.35">
      <c r="A3991" s="1">
        <v>340346</v>
      </c>
      <c r="B3991" s="1" t="s">
        <v>2347</v>
      </c>
      <c r="C3991" s="1">
        <v>108116303</v>
      </c>
      <c r="D3991" s="1">
        <v>346</v>
      </c>
      <c r="E3991" s="1" t="s">
        <v>2562</v>
      </c>
      <c r="F3991" s="1" t="s">
        <v>90</v>
      </c>
      <c r="G3991" s="1" t="s">
        <v>178</v>
      </c>
      <c r="H3991" s="1" t="s">
        <v>916</v>
      </c>
      <c r="I3991" s="1">
        <v>643994.81999999995</v>
      </c>
      <c r="K3991" s="1">
        <v>186456</v>
      </c>
      <c r="L3991" s="1">
        <v>6781580</v>
      </c>
      <c r="M3991" s="1">
        <v>-2.4999999368446879E-6</v>
      </c>
      <c r="N3991" s="1">
        <v>-3.6864552384940907E-5</v>
      </c>
      <c r="O3991" s="1">
        <v>-1.6149999282788485E-5</v>
      </c>
      <c r="P3991" s="1">
        <v>-2.5077213067561388E-3</v>
      </c>
      <c r="Q3991" s="1">
        <v>0</v>
      </c>
      <c r="S3991" s="1">
        <v>34</v>
      </c>
      <c r="T3991" s="1">
        <v>1</v>
      </c>
      <c r="U3991" s="1">
        <v>7612031</v>
      </c>
      <c r="V3991" s="1">
        <v>-1.8650000129127875E-5</v>
      </c>
      <c r="W3991" s="1">
        <v>-2.4303572718054056E-4</v>
      </c>
      <c r="X3991" s="1">
        <v>-2.4303572718054056E-4</v>
      </c>
    </row>
    <row r="3992" spans="1:24" x14ac:dyDescent="0.35">
      <c r="A3992" s="1">
        <v>350346</v>
      </c>
      <c r="B3992" s="1" t="s">
        <v>2348</v>
      </c>
      <c r="C3992" s="1">
        <v>108116303</v>
      </c>
      <c r="D3992" s="1">
        <v>346</v>
      </c>
      <c r="E3992" s="1" t="s">
        <v>2562</v>
      </c>
      <c r="F3992" s="1" t="s">
        <v>90</v>
      </c>
      <c r="G3992" s="1" t="s">
        <v>178</v>
      </c>
      <c r="H3992" s="1" t="s">
        <v>916</v>
      </c>
      <c r="I3992" s="1">
        <v>661869.31000000006</v>
      </c>
      <c r="K3992" s="1">
        <v>186456</v>
      </c>
      <c r="L3992" s="1">
        <v>6872780</v>
      </c>
      <c r="M3992" s="1">
        <v>9.1200001537799835E-2</v>
      </c>
      <c r="N3992" s="1">
        <v>1.3448193073272705</v>
      </c>
      <c r="O3992" s="1">
        <v>1.7874490469694138E-2</v>
      </c>
      <c r="P3992" s="1">
        <v>2.7755641937255859</v>
      </c>
      <c r="Q3992" s="1">
        <v>0</v>
      </c>
      <c r="S3992" s="1">
        <v>35</v>
      </c>
      <c r="T3992" s="1">
        <v>1</v>
      </c>
      <c r="U3992" s="1">
        <v>7721105.5</v>
      </c>
      <c r="V3992" s="1">
        <v>0.10907448828220367</v>
      </c>
      <c r="W3992" s="1">
        <v>1.4329224824905396</v>
      </c>
      <c r="X3992" s="1">
        <v>1.4329224824905396</v>
      </c>
    </row>
    <row r="3993" spans="1:24" x14ac:dyDescent="0.35">
      <c r="A3993" s="1">
        <v>360346</v>
      </c>
      <c r="B3993" s="1" t="s">
        <v>2349</v>
      </c>
      <c r="C3993" s="1">
        <v>108116303</v>
      </c>
      <c r="D3993" s="1">
        <v>346</v>
      </c>
      <c r="E3993" s="1" t="s">
        <v>2562</v>
      </c>
      <c r="F3993" s="1" t="s">
        <v>90</v>
      </c>
      <c r="G3993" s="1" t="s">
        <v>178</v>
      </c>
      <c r="H3993" s="1" t="s">
        <v>916</v>
      </c>
      <c r="I3993" s="1">
        <v>704899.83</v>
      </c>
      <c r="K3993" s="1">
        <v>186456</v>
      </c>
      <c r="L3993" s="1">
        <v>7164253.5</v>
      </c>
      <c r="M3993" s="1">
        <v>0.29147350788116455</v>
      </c>
      <c r="N3993" s="1">
        <v>4.2409839630126953</v>
      </c>
      <c r="O3993" s="1">
        <v>4.3030519038438797E-2</v>
      </c>
      <c r="P3993" s="1">
        <v>6.5013618469238281</v>
      </c>
      <c r="Q3993" s="1">
        <v>0</v>
      </c>
      <c r="S3993" s="1">
        <v>36</v>
      </c>
      <c r="T3993" s="1">
        <v>1</v>
      </c>
      <c r="U3993" s="1">
        <v>8055609.5</v>
      </c>
      <c r="V3993" s="1">
        <v>0.33450403809547424</v>
      </c>
      <c r="W3993" s="1">
        <v>4.3323330879211426</v>
      </c>
      <c r="X3993" s="1">
        <v>4.3323330879211426</v>
      </c>
    </row>
    <row r="3994" spans="1:24" x14ac:dyDescent="0.35">
      <c r="A3994" s="1">
        <v>370346</v>
      </c>
      <c r="B3994" s="1" t="s">
        <v>2350</v>
      </c>
      <c r="C3994" s="1">
        <v>108116303</v>
      </c>
      <c r="D3994" s="1">
        <v>346</v>
      </c>
      <c r="E3994" s="1" t="s">
        <v>2562</v>
      </c>
      <c r="F3994" s="1" t="s">
        <v>90</v>
      </c>
      <c r="G3994" s="1" t="s">
        <v>178</v>
      </c>
      <c r="H3994" s="1" t="s">
        <v>916</v>
      </c>
      <c r="I3994" s="1">
        <v>731597.53</v>
      </c>
      <c r="K3994" s="1">
        <v>186456</v>
      </c>
      <c r="L3994" s="1">
        <v>7427446.5</v>
      </c>
      <c r="M3994" s="1">
        <v>0.26319301128387451</v>
      </c>
      <c r="N3994" s="1">
        <v>3.6736974716186523</v>
      </c>
      <c r="O3994" s="1">
        <v>2.6697700843214989E-2</v>
      </c>
      <c r="P3994" s="1">
        <v>3.7874460220336914</v>
      </c>
      <c r="Q3994" s="1">
        <v>0</v>
      </c>
      <c r="S3994" s="1">
        <v>37</v>
      </c>
      <c r="T3994" s="1">
        <v>1</v>
      </c>
      <c r="U3994" s="1">
        <v>8345500</v>
      </c>
      <c r="V3994" s="1">
        <v>0.28989070653915405</v>
      </c>
      <c r="W3994" s="1">
        <v>3.5986166000366211</v>
      </c>
      <c r="X3994" s="1">
        <v>3.5986166000366211</v>
      </c>
    </row>
    <row r="3995" spans="1:24" x14ac:dyDescent="0.35">
      <c r="A3995" s="1">
        <v>380346</v>
      </c>
      <c r="B3995" s="1" t="s">
        <v>2351</v>
      </c>
      <c r="C3995" s="1">
        <v>108116303</v>
      </c>
      <c r="D3995" s="1">
        <v>346</v>
      </c>
      <c r="E3995" s="1" t="s">
        <v>2562</v>
      </c>
      <c r="F3995" s="1" t="s">
        <v>90</v>
      </c>
      <c r="G3995" s="1" t="s">
        <v>178</v>
      </c>
      <c r="H3995" s="1" t="s">
        <v>916</v>
      </c>
      <c r="I3995" s="1">
        <v>775555</v>
      </c>
      <c r="K3995" s="1">
        <v>365256.65625</v>
      </c>
      <c r="L3995" s="1">
        <v>7529823</v>
      </c>
      <c r="M3995" s="1">
        <v>0.10237649828195572</v>
      </c>
      <c r="N3995" s="1">
        <v>1.3783539533615112</v>
      </c>
      <c r="O3995" s="1">
        <v>4.395747184753418E-2</v>
      </c>
      <c r="P3995" s="1">
        <v>6.0084223747253418</v>
      </c>
      <c r="Q3995" s="1">
        <v>0.17880065739154816</v>
      </c>
      <c r="S3995" s="1">
        <v>38</v>
      </c>
      <c r="T3995" s="1">
        <v>1</v>
      </c>
      <c r="U3995" s="1">
        <v>8670635</v>
      </c>
      <c r="V3995" s="1">
        <v>0.32513463497161865</v>
      </c>
      <c r="W3995" s="1">
        <v>3.8959319591522217</v>
      </c>
      <c r="X3995" s="1">
        <v>3.8959319591522217</v>
      </c>
    </row>
    <row r="3996" spans="1:24" x14ac:dyDescent="0.35">
      <c r="A3996" s="1">
        <v>390346</v>
      </c>
      <c r="B3996" s="1" t="s">
        <v>2352</v>
      </c>
      <c r="C3996" s="1">
        <v>108116303</v>
      </c>
      <c r="D3996" s="1">
        <v>346</v>
      </c>
      <c r="E3996" s="1" t="s">
        <v>2562</v>
      </c>
      <c r="F3996" s="1" t="s">
        <v>90</v>
      </c>
      <c r="G3996" s="1" t="s">
        <v>178</v>
      </c>
      <c r="H3996" s="1" t="s">
        <v>916</v>
      </c>
      <c r="I3996" s="1">
        <v>792841</v>
      </c>
      <c r="K3996" s="1">
        <v>649904.875</v>
      </c>
      <c r="L3996" s="1">
        <v>7582902</v>
      </c>
      <c r="M3996" s="1">
        <v>5.3079001605510712E-2</v>
      </c>
      <c r="N3996" s="1">
        <v>0.70491695404052734</v>
      </c>
      <c r="O3996" s="1">
        <v>1.7286000773310661E-2</v>
      </c>
      <c r="P3996" s="1">
        <v>2.2288553714752197</v>
      </c>
      <c r="Q3996" s="1">
        <v>0.28464820981025696</v>
      </c>
      <c r="S3996" s="1">
        <v>39</v>
      </c>
      <c r="T3996" s="1">
        <v>1</v>
      </c>
      <c r="U3996" s="1">
        <v>9025648</v>
      </c>
      <c r="V3996" s="1">
        <v>0.35501322150230408</v>
      </c>
      <c r="W3996" s="1">
        <v>4.0944290161132813</v>
      </c>
      <c r="X3996" s="1">
        <v>4.0944290161132813</v>
      </c>
    </row>
    <row r="3997" spans="1:24" x14ac:dyDescent="0.35">
      <c r="A3997" s="1">
        <v>400346</v>
      </c>
      <c r="B3997" s="1" t="s">
        <v>2353</v>
      </c>
      <c r="C3997" s="1">
        <v>108116303</v>
      </c>
      <c r="D3997" s="1">
        <v>346</v>
      </c>
      <c r="E3997" s="1" t="s">
        <v>2562</v>
      </c>
      <c r="F3997" s="1" t="s">
        <v>90</v>
      </c>
      <c r="G3997" s="1" t="s">
        <v>178</v>
      </c>
      <c r="H3997" s="1" t="s">
        <v>916</v>
      </c>
      <c r="S3997" s="1">
        <v>40</v>
      </c>
      <c r="T3997" s="1">
        <v>1</v>
      </c>
      <c r="U3997" s="1">
        <v>0</v>
      </c>
      <c r="V3997" s="1">
        <v>0</v>
      </c>
      <c r="W3997" s="1">
        <v>-100</v>
      </c>
      <c r="X3997" s="1">
        <v>-100</v>
      </c>
    </row>
    <row r="3998" spans="1:24" x14ac:dyDescent="0.35">
      <c r="A3998" s="1">
        <v>410346</v>
      </c>
      <c r="B3998" s="1" t="s">
        <v>2354</v>
      </c>
      <c r="C3998" s="1">
        <v>108116303</v>
      </c>
      <c r="D3998" s="1">
        <v>346</v>
      </c>
      <c r="E3998" s="1" t="s">
        <v>2562</v>
      </c>
      <c r="F3998" s="1" t="s">
        <v>90</v>
      </c>
      <c r="G3998" s="1" t="s">
        <v>178</v>
      </c>
      <c r="H3998" s="1" t="s">
        <v>916</v>
      </c>
      <c r="S3998" s="1">
        <v>41</v>
      </c>
      <c r="T3998" s="1">
        <v>1</v>
      </c>
      <c r="U3998" s="1">
        <v>0</v>
      </c>
      <c r="V3998" s="1">
        <v>0</v>
      </c>
    </row>
    <row r="3999" spans="1:24" x14ac:dyDescent="0.35">
      <c r="A3999" s="1">
        <v>420346</v>
      </c>
      <c r="B3999" s="1" t="s">
        <v>2355</v>
      </c>
      <c r="C3999" s="1">
        <v>108116303</v>
      </c>
      <c r="D3999" s="1">
        <v>346</v>
      </c>
      <c r="E3999" s="1" t="s">
        <v>2562</v>
      </c>
      <c r="F3999" s="1" t="s">
        <v>90</v>
      </c>
      <c r="G3999" s="1" t="s">
        <v>178</v>
      </c>
      <c r="H3999" s="1" t="s">
        <v>916</v>
      </c>
      <c r="S3999" s="1">
        <v>42</v>
      </c>
      <c r="T3999" s="1">
        <v>1</v>
      </c>
      <c r="U3999" s="1">
        <v>0</v>
      </c>
      <c r="V3999" s="1">
        <v>0</v>
      </c>
    </row>
    <row r="4000" spans="1:24" x14ac:dyDescent="0.35">
      <c r="A4000" s="1">
        <v>430346</v>
      </c>
      <c r="B4000" s="1" t="s">
        <v>2356</v>
      </c>
      <c r="C4000" s="1">
        <v>108116303</v>
      </c>
      <c r="D4000" s="1">
        <v>346</v>
      </c>
      <c r="E4000" s="1" t="s">
        <v>2562</v>
      </c>
      <c r="F4000" s="1" t="s">
        <v>90</v>
      </c>
      <c r="G4000" s="1" t="s">
        <v>178</v>
      </c>
      <c r="H4000" s="1" t="s">
        <v>916</v>
      </c>
      <c r="S4000" s="1">
        <v>43</v>
      </c>
      <c r="T4000" s="1">
        <v>1</v>
      </c>
      <c r="U4000" s="1">
        <v>0</v>
      </c>
      <c r="V4000" s="1">
        <v>0</v>
      </c>
    </row>
    <row r="4001" spans="1:24" x14ac:dyDescent="0.35">
      <c r="A4001" s="1">
        <v>440346</v>
      </c>
      <c r="B4001" s="1" t="s">
        <v>2357</v>
      </c>
      <c r="C4001" s="1">
        <v>108116303</v>
      </c>
      <c r="D4001" s="1">
        <v>346</v>
      </c>
      <c r="E4001" s="1" t="s">
        <v>2562</v>
      </c>
      <c r="F4001" s="1" t="s">
        <v>90</v>
      </c>
      <c r="G4001" s="1" t="s">
        <v>178</v>
      </c>
      <c r="H4001" s="1" t="s">
        <v>916</v>
      </c>
      <c r="S4001" s="1">
        <v>44</v>
      </c>
      <c r="T4001" s="1">
        <v>1</v>
      </c>
      <c r="U4001" s="1">
        <v>0</v>
      </c>
      <c r="V4001" s="1">
        <v>0</v>
      </c>
    </row>
    <row r="4002" spans="1:24" x14ac:dyDescent="0.35">
      <c r="A4002" s="1">
        <v>450346</v>
      </c>
      <c r="B4002" s="1" t="s">
        <v>2358</v>
      </c>
      <c r="C4002" s="1">
        <v>108116303</v>
      </c>
      <c r="D4002" s="1">
        <v>346</v>
      </c>
      <c r="E4002" s="1" t="s">
        <v>2562</v>
      </c>
      <c r="F4002" s="1" t="s">
        <v>90</v>
      </c>
      <c r="G4002" s="1" t="s">
        <v>178</v>
      </c>
      <c r="H4002" s="1" t="s">
        <v>916</v>
      </c>
      <c r="S4002" s="1">
        <v>45</v>
      </c>
      <c r="T4002" s="1">
        <v>1</v>
      </c>
      <c r="U4002" s="1">
        <v>0</v>
      </c>
      <c r="V4002" s="1">
        <v>0</v>
      </c>
    </row>
    <row r="4003" spans="1:24" x14ac:dyDescent="0.35">
      <c r="A4003" s="1">
        <v>460346</v>
      </c>
      <c r="B4003" s="1" t="s">
        <v>2359</v>
      </c>
      <c r="C4003" s="1">
        <v>108116303</v>
      </c>
      <c r="D4003" s="1">
        <v>346</v>
      </c>
      <c r="E4003" s="1" t="s">
        <v>2562</v>
      </c>
      <c r="F4003" s="1" t="s">
        <v>90</v>
      </c>
      <c r="G4003" s="1" t="s">
        <v>178</v>
      </c>
      <c r="H4003" s="1" t="s">
        <v>916</v>
      </c>
      <c r="S4003" s="1">
        <v>46</v>
      </c>
      <c r="T4003" s="1">
        <v>1</v>
      </c>
      <c r="U4003" s="1">
        <v>0</v>
      </c>
      <c r="V4003" s="1">
        <v>0</v>
      </c>
    </row>
    <row r="4004" spans="1:24" x14ac:dyDescent="0.35">
      <c r="A4004" s="1">
        <v>470346</v>
      </c>
      <c r="B4004" s="1" t="s">
        <v>2360</v>
      </c>
      <c r="C4004" s="1">
        <v>108116303</v>
      </c>
      <c r="D4004" s="1">
        <v>346</v>
      </c>
      <c r="E4004" s="1" t="s">
        <v>2562</v>
      </c>
      <c r="F4004" s="1" t="s">
        <v>90</v>
      </c>
      <c r="G4004" s="1" t="s">
        <v>178</v>
      </c>
      <c r="H4004" s="1" t="s">
        <v>916</v>
      </c>
      <c r="S4004" s="1">
        <v>47</v>
      </c>
      <c r="T4004" s="1">
        <v>1</v>
      </c>
      <c r="U4004" s="1">
        <v>0</v>
      </c>
      <c r="V4004" s="1">
        <v>0</v>
      </c>
    </row>
    <row r="4005" spans="1:24" x14ac:dyDescent="0.35">
      <c r="A4005" s="1">
        <v>480346</v>
      </c>
      <c r="B4005" s="1" t="s">
        <v>2361</v>
      </c>
      <c r="C4005" s="1">
        <v>108116303</v>
      </c>
      <c r="D4005" s="1">
        <v>346</v>
      </c>
      <c r="E4005" s="1" t="s">
        <v>2562</v>
      </c>
      <c r="F4005" s="1" t="s">
        <v>90</v>
      </c>
      <c r="G4005" s="1" t="s">
        <v>178</v>
      </c>
      <c r="H4005" s="1" t="s">
        <v>916</v>
      </c>
      <c r="S4005" s="1">
        <v>48</v>
      </c>
      <c r="T4005" s="1">
        <v>1</v>
      </c>
      <c r="U4005" s="1">
        <v>0</v>
      </c>
      <c r="V4005" s="1">
        <v>0</v>
      </c>
    </row>
    <row r="4006" spans="1:24" x14ac:dyDescent="0.35">
      <c r="A4006" s="1">
        <v>290359</v>
      </c>
      <c r="B4006" s="1" t="s">
        <v>2341</v>
      </c>
      <c r="C4006" s="1">
        <v>108116503</v>
      </c>
      <c r="D4006" s="1">
        <v>359</v>
      </c>
      <c r="E4006" s="1" t="s">
        <v>2563</v>
      </c>
      <c r="F4006" s="1" t="s">
        <v>90</v>
      </c>
      <c r="G4006" s="1" t="s">
        <v>178</v>
      </c>
      <c r="H4006" s="1" t="s">
        <v>916</v>
      </c>
      <c r="I4006" s="1">
        <v>747823.14</v>
      </c>
      <c r="K4006" s="1">
        <v>138845</v>
      </c>
      <c r="L4006" s="1">
        <v>3149816.5</v>
      </c>
      <c r="S4006" s="1">
        <v>29</v>
      </c>
      <c r="T4006" s="1">
        <v>1</v>
      </c>
      <c r="U4006" s="1">
        <v>4036484.5</v>
      </c>
      <c r="V4006" s="1">
        <v>0</v>
      </c>
    </row>
    <row r="4007" spans="1:24" x14ac:dyDescent="0.35">
      <c r="A4007" s="1">
        <v>300359</v>
      </c>
      <c r="B4007" s="1" t="s">
        <v>2343</v>
      </c>
      <c r="C4007" s="1">
        <v>108116503</v>
      </c>
      <c r="D4007" s="1">
        <v>359</v>
      </c>
      <c r="E4007" s="1" t="s">
        <v>2563</v>
      </c>
      <c r="F4007" s="1" t="s">
        <v>90</v>
      </c>
      <c r="G4007" s="1" t="s">
        <v>178</v>
      </c>
      <c r="H4007" s="1" t="s">
        <v>916</v>
      </c>
      <c r="I4007" s="1">
        <v>758336.6</v>
      </c>
      <c r="K4007" s="1">
        <v>138845</v>
      </c>
      <c r="L4007" s="1">
        <v>3299032.75</v>
      </c>
      <c r="M4007" s="1">
        <v>0.14921624958515167</v>
      </c>
      <c r="N4007" s="1">
        <v>4.737299919128418</v>
      </c>
      <c r="O4007" s="1">
        <v>1.0513460263609886E-2</v>
      </c>
      <c r="P4007" s="1">
        <v>1.4058752059936523</v>
      </c>
      <c r="Q4007" s="1">
        <v>0</v>
      </c>
      <c r="S4007" s="1">
        <v>30</v>
      </c>
      <c r="T4007" s="1">
        <v>1</v>
      </c>
      <c r="U4007" s="1">
        <v>4196214.5</v>
      </c>
      <c r="V4007" s="1">
        <v>0.15972970426082611</v>
      </c>
      <c r="W4007" s="1">
        <v>3.9571561813354492</v>
      </c>
      <c r="X4007" s="1">
        <v>3.9571561813354492</v>
      </c>
    </row>
    <row r="4008" spans="1:24" x14ac:dyDescent="0.35">
      <c r="A4008" s="1">
        <v>310359</v>
      </c>
      <c r="B4008" s="1" t="s">
        <v>2344</v>
      </c>
      <c r="C4008" s="1">
        <v>108116503</v>
      </c>
      <c r="D4008" s="1">
        <v>359</v>
      </c>
      <c r="E4008" s="1" t="s">
        <v>2563</v>
      </c>
      <c r="F4008" s="1" t="s">
        <v>90</v>
      </c>
      <c r="G4008" s="1" t="s">
        <v>178</v>
      </c>
      <c r="H4008" s="1" t="s">
        <v>916</v>
      </c>
      <c r="I4008" s="1">
        <v>753117.82</v>
      </c>
      <c r="K4008" s="1">
        <v>138845</v>
      </c>
      <c r="L4008" s="1">
        <v>3315927.25</v>
      </c>
      <c r="M4008" s="1">
        <v>1.6894500702619553E-2</v>
      </c>
      <c r="N4008" s="1">
        <v>0.51210463047027588</v>
      </c>
      <c r="O4008" s="1">
        <v>-5.2187801338732243E-3</v>
      </c>
      <c r="P4008" s="1">
        <v>-0.68818777799606323</v>
      </c>
      <c r="Q4008" s="1">
        <v>0</v>
      </c>
      <c r="S4008" s="1">
        <v>31</v>
      </c>
      <c r="T4008" s="1">
        <v>1</v>
      </c>
      <c r="U4008" s="1">
        <v>4207890</v>
      </c>
      <c r="V4008" s="1">
        <v>1.1675721034407616E-2</v>
      </c>
      <c r="W4008" s="1">
        <v>0.27823886275291443</v>
      </c>
      <c r="X4008" s="1">
        <v>0.27823886275291443</v>
      </c>
    </row>
    <row r="4009" spans="1:24" x14ac:dyDescent="0.35">
      <c r="A4009" s="1">
        <v>320359</v>
      </c>
      <c r="B4009" s="1" t="s">
        <v>2345</v>
      </c>
      <c r="C4009" s="1">
        <v>108116503</v>
      </c>
      <c r="D4009" s="1">
        <v>359</v>
      </c>
      <c r="E4009" s="1" t="s">
        <v>2563</v>
      </c>
      <c r="F4009" s="1" t="s">
        <v>90</v>
      </c>
      <c r="G4009" s="1" t="s">
        <v>178</v>
      </c>
      <c r="H4009" s="1" t="s">
        <v>916</v>
      </c>
      <c r="I4009" s="1">
        <v>766884.1</v>
      </c>
      <c r="K4009" s="1">
        <v>138845</v>
      </c>
      <c r="L4009" s="1">
        <v>3326336</v>
      </c>
      <c r="M4009" s="1">
        <v>1.0408749803900719E-2</v>
      </c>
      <c r="N4009" s="1">
        <v>0.3139016330242157</v>
      </c>
      <c r="O4009" s="1">
        <v>1.3766280375421047E-2</v>
      </c>
      <c r="P4009" s="1">
        <v>1.8279051780700684</v>
      </c>
      <c r="Q4009" s="1">
        <v>0</v>
      </c>
      <c r="S4009" s="1">
        <v>32</v>
      </c>
      <c r="T4009" s="1">
        <v>1</v>
      </c>
      <c r="U4009" s="1">
        <v>4232065</v>
      </c>
      <c r="V4009" s="1">
        <v>2.4175029247999191E-2</v>
      </c>
      <c r="W4009" s="1">
        <v>0.57451599836349487</v>
      </c>
      <c r="X4009" s="1">
        <v>0.57451599836349487</v>
      </c>
    </row>
    <row r="4010" spans="1:24" x14ac:dyDescent="0.35">
      <c r="A4010" s="1">
        <v>330359</v>
      </c>
      <c r="B4010" s="1" t="s">
        <v>2346</v>
      </c>
      <c r="C4010" s="1">
        <v>108116503</v>
      </c>
      <c r="D4010" s="1">
        <v>359</v>
      </c>
      <c r="E4010" s="1" t="s">
        <v>2563</v>
      </c>
      <c r="F4010" s="1" t="s">
        <v>90</v>
      </c>
      <c r="G4010" s="1" t="s">
        <v>178</v>
      </c>
      <c r="H4010" s="1" t="s">
        <v>916</v>
      </c>
      <c r="I4010" s="1">
        <v>746863.51</v>
      </c>
      <c r="K4010" s="1">
        <v>138845</v>
      </c>
      <c r="L4010" s="1">
        <v>3409912.25</v>
      </c>
      <c r="M4010" s="1">
        <v>8.3576247096061707E-2</v>
      </c>
      <c r="N4010" s="1">
        <v>2.5125617980957031</v>
      </c>
      <c r="O4010" s="1">
        <v>-2.0020589232444763E-2</v>
      </c>
      <c r="P4010" s="1">
        <v>-2.6106410026550293</v>
      </c>
      <c r="Q4010" s="1">
        <v>0</v>
      </c>
      <c r="S4010" s="1">
        <v>33</v>
      </c>
      <c r="T4010" s="1">
        <v>1</v>
      </c>
      <c r="U4010" s="1">
        <v>4295621</v>
      </c>
      <c r="V4010" s="1">
        <v>6.3555657863616943E-2</v>
      </c>
      <c r="W4010" s="1">
        <v>1.5017727613449097</v>
      </c>
      <c r="X4010" s="1">
        <v>1.5017727613449097</v>
      </c>
    </row>
    <row r="4011" spans="1:24" x14ac:dyDescent="0.35">
      <c r="A4011" s="1">
        <v>340359</v>
      </c>
      <c r="B4011" s="1" t="s">
        <v>2347</v>
      </c>
      <c r="C4011" s="1">
        <v>108116503</v>
      </c>
      <c r="D4011" s="1">
        <v>359</v>
      </c>
      <c r="E4011" s="1" t="s">
        <v>2563</v>
      </c>
      <c r="F4011" s="1" t="s">
        <v>90</v>
      </c>
      <c r="G4011" s="1" t="s">
        <v>178</v>
      </c>
      <c r="H4011" s="1" t="s">
        <v>916</v>
      </c>
      <c r="I4011" s="1">
        <v>779561.4</v>
      </c>
      <c r="K4011" s="1">
        <v>138845</v>
      </c>
      <c r="L4011" s="1">
        <v>3409908.5</v>
      </c>
      <c r="M4011" s="1">
        <v>-3.7499999052670319E-6</v>
      </c>
      <c r="N4011" s="1">
        <v>-1.0997350182151422E-4</v>
      </c>
      <c r="O4011" s="1">
        <v>3.26978899538517E-2</v>
      </c>
      <c r="P4011" s="1">
        <v>4.3780274391174316</v>
      </c>
      <c r="Q4011" s="1">
        <v>0</v>
      </c>
      <c r="S4011" s="1">
        <v>34</v>
      </c>
      <c r="T4011" s="1">
        <v>1</v>
      </c>
      <c r="U4011" s="1">
        <v>4328315</v>
      </c>
      <c r="V4011" s="1">
        <v>3.2694138586521149E-2</v>
      </c>
      <c r="W4011" s="1">
        <v>0.7611006498336792</v>
      </c>
      <c r="X4011" s="1">
        <v>0.7611006498336792</v>
      </c>
    </row>
    <row r="4012" spans="1:24" x14ac:dyDescent="0.35">
      <c r="A4012" s="1">
        <v>350359</v>
      </c>
      <c r="B4012" s="1" t="s">
        <v>2348</v>
      </c>
      <c r="C4012" s="1">
        <v>108116503</v>
      </c>
      <c r="D4012" s="1">
        <v>359</v>
      </c>
      <c r="E4012" s="1" t="s">
        <v>2563</v>
      </c>
      <c r="F4012" s="1" t="s">
        <v>90</v>
      </c>
      <c r="G4012" s="1" t="s">
        <v>178</v>
      </c>
      <c r="H4012" s="1" t="s">
        <v>916</v>
      </c>
      <c r="I4012" s="1">
        <v>797990.81</v>
      </c>
      <c r="K4012" s="1">
        <v>138845</v>
      </c>
      <c r="L4012" s="1">
        <v>3460491.5</v>
      </c>
      <c r="M4012" s="1">
        <v>5.0583001226186752E-2</v>
      </c>
      <c r="N4012" s="1">
        <v>1.4834122657775879</v>
      </c>
      <c r="O4012" s="1">
        <v>1.8429409712553024E-2</v>
      </c>
      <c r="P4012" s="1">
        <v>2.3640742301940918</v>
      </c>
      <c r="Q4012" s="1">
        <v>0</v>
      </c>
      <c r="S4012" s="1">
        <v>35</v>
      </c>
      <c r="T4012" s="1">
        <v>1</v>
      </c>
      <c r="U4012" s="1">
        <v>4397327.5</v>
      </c>
      <c r="V4012" s="1">
        <v>6.9012410938739777E-2</v>
      </c>
      <c r="W4012" s="1">
        <v>1.59444260597229</v>
      </c>
      <c r="X4012" s="1">
        <v>1.59444260597229</v>
      </c>
    </row>
    <row r="4013" spans="1:24" x14ac:dyDescent="0.35">
      <c r="A4013" s="1">
        <v>360359</v>
      </c>
      <c r="B4013" s="1" t="s">
        <v>2349</v>
      </c>
      <c r="C4013" s="1">
        <v>108116503</v>
      </c>
      <c r="D4013" s="1">
        <v>359</v>
      </c>
      <c r="E4013" s="1" t="s">
        <v>2563</v>
      </c>
      <c r="F4013" s="1" t="s">
        <v>90</v>
      </c>
      <c r="G4013" s="1" t="s">
        <v>178</v>
      </c>
      <c r="H4013" s="1" t="s">
        <v>916</v>
      </c>
      <c r="I4013" s="1">
        <v>830077.37</v>
      </c>
      <c r="K4013" s="1">
        <v>138845</v>
      </c>
      <c r="L4013" s="1">
        <v>3879069</v>
      </c>
      <c r="M4013" s="1">
        <v>0.41857749223709106</v>
      </c>
      <c r="N4013" s="1">
        <v>12.095897674560547</v>
      </c>
      <c r="O4013" s="1">
        <v>3.2086558640003204E-2</v>
      </c>
      <c r="P4013" s="1">
        <v>4.0209183692932129</v>
      </c>
      <c r="Q4013" s="1">
        <v>0</v>
      </c>
      <c r="S4013" s="1">
        <v>36</v>
      </c>
      <c r="T4013" s="1">
        <v>1</v>
      </c>
      <c r="U4013" s="1">
        <v>4847991.5</v>
      </c>
      <c r="V4013" s="1">
        <v>0.45066404342651367</v>
      </c>
      <c r="W4013" s="1">
        <v>10.248588562011719</v>
      </c>
      <c r="X4013" s="1">
        <v>10.248588562011719</v>
      </c>
    </row>
    <row r="4014" spans="1:24" x14ac:dyDescent="0.35">
      <c r="A4014" s="1">
        <v>370359</v>
      </c>
      <c r="B4014" s="1" t="s">
        <v>2350</v>
      </c>
      <c r="C4014" s="1">
        <v>108116503</v>
      </c>
      <c r="D4014" s="1">
        <v>359</v>
      </c>
      <c r="E4014" s="1" t="s">
        <v>2563</v>
      </c>
      <c r="F4014" s="1" t="s">
        <v>90</v>
      </c>
      <c r="G4014" s="1" t="s">
        <v>178</v>
      </c>
      <c r="H4014" s="1" t="s">
        <v>916</v>
      </c>
      <c r="I4014" s="1">
        <v>853275.58</v>
      </c>
      <c r="K4014" s="1">
        <v>138845</v>
      </c>
      <c r="L4014" s="1">
        <v>4127955.75</v>
      </c>
      <c r="M4014" s="1">
        <v>0.24888674914836884</v>
      </c>
      <c r="N4014" s="1">
        <v>6.4161462783813477</v>
      </c>
      <c r="O4014" s="1">
        <v>2.3198209702968597E-2</v>
      </c>
      <c r="P4014" s="1">
        <v>2.7947044372558594</v>
      </c>
      <c r="Q4014" s="1">
        <v>0</v>
      </c>
      <c r="S4014" s="1">
        <v>37</v>
      </c>
      <c r="T4014" s="1">
        <v>1</v>
      </c>
      <c r="U4014" s="1">
        <v>5120076.5</v>
      </c>
      <c r="V4014" s="1">
        <v>0.27208495140075684</v>
      </c>
      <c r="W4014" s="1">
        <v>5.6123242378234863</v>
      </c>
      <c r="X4014" s="1">
        <v>5.6123242378234863</v>
      </c>
    </row>
    <row r="4015" spans="1:24" x14ac:dyDescent="0.35">
      <c r="A4015" s="1">
        <v>380359</v>
      </c>
      <c r="B4015" s="1" t="s">
        <v>2351</v>
      </c>
      <c r="C4015" s="1">
        <v>108116503</v>
      </c>
      <c r="D4015" s="1">
        <v>359</v>
      </c>
      <c r="E4015" s="1" t="s">
        <v>2563</v>
      </c>
      <c r="F4015" s="1" t="s">
        <v>90</v>
      </c>
      <c r="G4015" s="1" t="s">
        <v>178</v>
      </c>
      <c r="H4015" s="1" t="s">
        <v>916</v>
      </c>
      <c r="I4015" s="1">
        <v>899868</v>
      </c>
      <c r="K4015" s="1">
        <v>257302.734375</v>
      </c>
      <c r="L4015" s="1">
        <v>4267661</v>
      </c>
      <c r="M4015" s="1">
        <v>0.13970525562763214</v>
      </c>
      <c r="N4015" s="1">
        <v>3.384368896484375</v>
      </c>
      <c r="O4015" s="1">
        <v>4.659242182970047E-2</v>
      </c>
      <c r="P4015" s="1">
        <v>5.460418701171875</v>
      </c>
      <c r="Q4015" s="1">
        <v>0.11845773458480835</v>
      </c>
      <c r="S4015" s="1">
        <v>38</v>
      </c>
      <c r="T4015" s="1">
        <v>1</v>
      </c>
      <c r="U4015" s="1">
        <v>5424832</v>
      </c>
      <c r="V4015" s="1">
        <v>0.30475538969039917</v>
      </c>
      <c r="W4015" s="1">
        <v>5.9521670341491699</v>
      </c>
      <c r="X4015" s="1">
        <v>5.9521670341491699</v>
      </c>
    </row>
    <row r="4016" spans="1:24" x14ac:dyDescent="0.35">
      <c r="A4016" s="1">
        <v>390359</v>
      </c>
      <c r="B4016" s="1" t="s">
        <v>2352</v>
      </c>
      <c r="C4016" s="1">
        <v>108116503</v>
      </c>
      <c r="D4016" s="1">
        <v>359</v>
      </c>
      <c r="E4016" s="1" t="s">
        <v>2563</v>
      </c>
      <c r="F4016" s="1" t="s">
        <v>90</v>
      </c>
      <c r="G4016" s="1" t="s">
        <v>178</v>
      </c>
      <c r="H4016" s="1" t="s">
        <v>916</v>
      </c>
      <c r="I4016" s="1">
        <v>938667</v>
      </c>
      <c r="K4016" s="1">
        <v>635866.125</v>
      </c>
      <c r="L4016" s="1">
        <v>4324919</v>
      </c>
      <c r="M4016" s="1">
        <v>5.7257998734712601E-2</v>
      </c>
      <c r="N4016" s="1">
        <v>1.3416717052459717</v>
      </c>
      <c r="O4016" s="1">
        <v>3.8798999041318893E-2</v>
      </c>
      <c r="P4016" s="1">
        <v>4.3116321563720703</v>
      </c>
      <c r="Q4016" s="1">
        <v>0.37856340408325195</v>
      </c>
      <c r="S4016" s="1">
        <v>39</v>
      </c>
      <c r="T4016" s="1">
        <v>1</v>
      </c>
      <c r="U4016" s="1">
        <v>5899452</v>
      </c>
      <c r="V4016" s="1">
        <v>0.47462040185928345</v>
      </c>
      <c r="W4016" s="1">
        <v>8.7490262985229492</v>
      </c>
      <c r="X4016" s="1">
        <v>8.7490262985229492</v>
      </c>
    </row>
    <row r="4017" spans="1:24" x14ac:dyDescent="0.35">
      <c r="A4017" s="1">
        <v>400359</v>
      </c>
      <c r="B4017" s="1" t="s">
        <v>2353</v>
      </c>
      <c r="C4017" s="1">
        <v>108116503</v>
      </c>
      <c r="D4017" s="1">
        <v>359</v>
      </c>
      <c r="E4017" s="1" t="s">
        <v>2563</v>
      </c>
      <c r="F4017" s="1" t="s">
        <v>90</v>
      </c>
      <c r="G4017" s="1" t="s">
        <v>178</v>
      </c>
      <c r="H4017" s="1" t="s">
        <v>916</v>
      </c>
      <c r="S4017" s="1">
        <v>40</v>
      </c>
      <c r="T4017" s="1">
        <v>1</v>
      </c>
      <c r="U4017" s="1">
        <v>0</v>
      </c>
      <c r="V4017" s="1">
        <v>0</v>
      </c>
      <c r="W4017" s="1">
        <v>-100</v>
      </c>
      <c r="X4017" s="1">
        <v>-100</v>
      </c>
    </row>
    <row r="4018" spans="1:24" x14ac:dyDescent="0.35">
      <c r="A4018" s="1">
        <v>410359</v>
      </c>
      <c r="B4018" s="1" t="s">
        <v>2354</v>
      </c>
      <c r="C4018" s="1">
        <v>108116503</v>
      </c>
      <c r="D4018" s="1">
        <v>359</v>
      </c>
      <c r="E4018" s="1" t="s">
        <v>2563</v>
      </c>
      <c r="F4018" s="1" t="s">
        <v>90</v>
      </c>
      <c r="G4018" s="1" t="s">
        <v>178</v>
      </c>
      <c r="H4018" s="1" t="s">
        <v>916</v>
      </c>
      <c r="S4018" s="1">
        <v>41</v>
      </c>
      <c r="T4018" s="1">
        <v>1</v>
      </c>
      <c r="U4018" s="1">
        <v>0</v>
      </c>
      <c r="V4018" s="1">
        <v>0</v>
      </c>
    </row>
    <row r="4019" spans="1:24" x14ac:dyDescent="0.35">
      <c r="A4019" s="1">
        <v>420359</v>
      </c>
      <c r="B4019" s="1" t="s">
        <v>2355</v>
      </c>
      <c r="C4019" s="1">
        <v>108116503</v>
      </c>
      <c r="D4019" s="1">
        <v>359</v>
      </c>
      <c r="E4019" s="1" t="s">
        <v>2563</v>
      </c>
      <c r="F4019" s="1" t="s">
        <v>90</v>
      </c>
      <c r="G4019" s="1" t="s">
        <v>178</v>
      </c>
      <c r="H4019" s="1" t="s">
        <v>916</v>
      </c>
      <c r="S4019" s="1">
        <v>42</v>
      </c>
      <c r="T4019" s="1">
        <v>1</v>
      </c>
      <c r="U4019" s="1">
        <v>0</v>
      </c>
      <c r="V4019" s="1">
        <v>0</v>
      </c>
    </row>
    <row r="4020" spans="1:24" x14ac:dyDescent="0.35">
      <c r="A4020" s="1">
        <v>430359</v>
      </c>
      <c r="B4020" s="1" t="s">
        <v>2356</v>
      </c>
      <c r="C4020" s="1">
        <v>108116503</v>
      </c>
      <c r="D4020" s="1">
        <v>359</v>
      </c>
      <c r="E4020" s="1" t="s">
        <v>2563</v>
      </c>
      <c r="F4020" s="1" t="s">
        <v>90</v>
      </c>
      <c r="G4020" s="1" t="s">
        <v>178</v>
      </c>
      <c r="H4020" s="1" t="s">
        <v>916</v>
      </c>
      <c r="S4020" s="1">
        <v>43</v>
      </c>
      <c r="T4020" s="1">
        <v>1</v>
      </c>
      <c r="U4020" s="1">
        <v>0</v>
      </c>
      <c r="V4020" s="1">
        <v>0</v>
      </c>
    </row>
    <row r="4021" spans="1:24" x14ac:dyDescent="0.35">
      <c r="A4021" s="1">
        <v>440359</v>
      </c>
      <c r="B4021" s="1" t="s">
        <v>2357</v>
      </c>
      <c r="C4021" s="1">
        <v>108116503</v>
      </c>
      <c r="D4021" s="1">
        <v>359</v>
      </c>
      <c r="E4021" s="1" t="s">
        <v>2563</v>
      </c>
      <c r="F4021" s="1" t="s">
        <v>90</v>
      </c>
      <c r="G4021" s="1" t="s">
        <v>178</v>
      </c>
      <c r="H4021" s="1" t="s">
        <v>916</v>
      </c>
      <c r="S4021" s="1">
        <v>44</v>
      </c>
      <c r="T4021" s="1">
        <v>1</v>
      </c>
      <c r="U4021" s="1">
        <v>0</v>
      </c>
      <c r="V4021" s="1">
        <v>0</v>
      </c>
    </row>
    <row r="4022" spans="1:24" x14ac:dyDescent="0.35">
      <c r="A4022" s="1">
        <v>450359</v>
      </c>
      <c r="B4022" s="1" t="s">
        <v>2358</v>
      </c>
      <c r="C4022" s="1">
        <v>108116503</v>
      </c>
      <c r="D4022" s="1">
        <v>359</v>
      </c>
      <c r="E4022" s="1" t="s">
        <v>2563</v>
      </c>
      <c r="F4022" s="1" t="s">
        <v>90</v>
      </c>
      <c r="G4022" s="1" t="s">
        <v>178</v>
      </c>
      <c r="H4022" s="1" t="s">
        <v>916</v>
      </c>
      <c r="S4022" s="1">
        <v>45</v>
      </c>
      <c r="T4022" s="1">
        <v>1</v>
      </c>
      <c r="U4022" s="1">
        <v>0</v>
      </c>
      <c r="V4022" s="1">
        <v>0</v>
      </c>
    </row>
    <row r="4023" spans="1:24" x14ac:dyDescent="0.35">
      <c r="A4023" s="1">
        <v>460359</v>
      </c>
      <c r="B4023" s="1" t="s">
        <v>2359</v>
      </c>
      <c r="C4023" s="1">
        <v>108116503</v>
      </c>
      <c r="D4023" s="1">
        <v>359</v>
      </c>
      <c r="E4023" s="1" t="s">
        <v>2563</v>
      </c>
      <c r="F4023" s="1" t="s">
        <v>90</v>
      </c>
      <c r="G4023" s="1" t="s">
        <v>178</v>
      </c>
      <c r="H4023" s="1" t="s">
        <v>916</v>
      </c>
      <c r="S4023" s="1">
        <v>46</v>
      </c>
      <c r="T4023" s="1">
        <v>1</v>
      </c>
      <c r="U4023" s="1">
        <v>0</v>
      </c>
      <c r="V4023" s="1">
        <v>0</v>
      </c>
    </row>
    <row r="4024" spans="1:24" x14ac:dyDescent="0.35">
      <c r="A4024" s="1">
        <v>470359</v>
      </c>
      <c r="B4024" s="1" t="s">
        <v>2360</v>
      </c>
      <c r="C4024" s="1">
        <v>108116503</v>
      </c>
      <c r="D4024" s="1">
        <v>359</v>
      </c>
      <c r="E4024" s="1" t="s">
        <v>2563</v>
      </c>
      <c r="F4024" s="1" t="s">
        <v>90</v>
      </c>
      <c r="G4024" s="1" t="s">
        <v>178</v>
      </c>
      <c r="H4024" s="1" t="s">
        <v>916</v>
      </c>
      <c r="S4024" s="1">
        <v>47</v>
      </c>
      <c r="T4024" s="1">
        <v>1</v>
      </c>
      <c r="U4024" s="1">
        <v>0</v>
      </c>
      <c r="V4024" s="1">
        <v>0</v>
      </c>
    </row>
    <row r="4025" spans="1:24" x14ac:dyDescent="0.35">
      <c r="A4025" s="1">
        <v>480359</v>
      </c>
      <c r="B4025" s="1" t="s">
        <v>2361</v>
      </c>
      <c r="C4025" s="1">
        <v>108116503</v>
      </c>
      <c r="D4025" s="1">
        <v>359</v>
      </c>
      <c r="E4025" s="1" t="s">
        <v>2563</v>
      </c>
      <c r="F4025" s="1" t="s">
        <v>90</v>
      </c>
      <c r="G4025" s="1" t="s">
        <v>178</v>
      </c>
      <c r="H4025" s="1" t="s">
        <v>916</v>
      </c>
      <c r="S4025" s="1">
        <v>48</v>
      </c>
      <c r="T4025" s="1">
        <v>1</v>
      </c>
      <c r="U4025" s="1">
        <v>0</v>
      </c>
      <c r="V4025" s="1">
        <v>0</v>
      </c>
    </row>
    <row r="4026" spans="1:24" x14ac:dyDescent="0.35">
      <c r="A4026" s="1">
        <v>290480</v>
      </c>
      <c r="B4026" s="1" t="s">
        <v>2341</v>
      </c>
      <c r="C4026" s="1">
        <v>108118503</v>
      </c>
      <c r="D4026" s="1">
        <v>480</v>
      </c>
      <c r="E4026" s="1" t="s">
        <v>2564</v>
      </c>
      <c r="F4026" s="1" t="s">
        <v>90</v>
      </c>
      <c r="G4026" s="1" t="s">
        <v>178</v>
      </c>
      <c r="H4026" s="1" t="s">
        <v>916</v>
      </c>
      <c r="I4026" s="1">
        <v>805797.65</v>
      </c>
      <c r="K4026" s="1">
        <v>177493</v>
      </c>
      <c r="L4026" s="1">
        <v>3898915</v>
      </c>
      <c r="S4026" s="1">
        <v>29</v>
      </c>
      <c r="T4026" s="1">
        <v>1</v>
      </c>
      <c r="U4026" s="1">
        <v>4882205.5</v>
      </c>
      <c r="V4026" s="1">
        <v>0</v>
      </c>
    </row>
    <row r="4027" spans="1:24" x14ac:dyDescent="0.35">
      <c r="A4027" s="1">
        <v>300480</v>
      </c>
      <c r="B4027" s="1" t="s">
        <v>2343</v>
      </c>
      <c r="C4027" s="1">
        <v>108118503</v>
      </c>
      <c r="D4027" s="1">
        <v>480</v>
      </c>
      <c r="E4027" s="1" t="s">
        <v>2564</v>
      </c>
      <c r="F4027" s="1" t="s">
        <v>90</v>
      </c>
      <c r="G4027" s="1" t="s">
        <v>178</v>
      </c>
      <c r="H4027" s="1" t="s">
        <v>916</v>
      </c>
      <c r="I4027" s="1">
        <v>814953.99</v>
      </c>
      <c r="K4027" s="1">
        <v>177493</v>
      </c>
      <c r="L4027" s="1">
        <v>3984431.75</v>
      </c>
      <c r="M4027" s="1">
        <v>8.5516750812530518E-2</v>
      </c>
      <c r="N4027" s="1">
        <v>2.1933474540710449</v>
      </c>
      <c r="O4027" s="1">
        <v>9.1563398018479347E-3</v>
      </c>
      <c r="P4027" s="1">
        <v>1.1363075971603394</v>
      </c>
      <c r="Q4027" s="1">
        <v>0</v>
      </c>
      <c r="S4027" s="1">
        <v>30</v>
      </c>
      <c r="T4027" s="1">
        <v>1</v>
      </c>
      <c r="U4027" s="1">
        <v>4976879</v>
      </c>
      <c r="V4027" s="1">
        <v>9.4673089683055878E-2</v>
      </c>
      <c r="W4027" s="1">
        <v>1.9391543865203857</v>
      </c>
      <c r="X4027" s="1">
        <v>1.9391543865203857</v>
      </c>
    </row>
    <row r="4028" spans="1:24" x14ac:dyDescent="0.35">
      <c r="A4028" s="1">
        <v>310480</v>
      </c>
      <c r="B4028" s="1" t="s">
        <v>2344</v>
      </c>
      <c r="C4028" s="1">
        <v>108118503</v>
      </c>
      <c r="D4028" s="1">
        <v>480</v>
      </c>
      <c r="E4028" s="1" t="s">
        <v>2564</v>
      </c>
      <c r="F4028" s="1" t="s">
        <v>90</v>
      </c>
      <c r="G4028" s="1" t="s">
        <v>178</v>
      </c>
      <c r="H4028" s="1" t="s">
        <v>916</v>
      </c>
      <c r="I4028" s="1">
        <v>826884.23</v>
      </c>
      <c r="K4028" s="1">
        <v>177493</v>
      </c>
      <c r="L4028" s="1">
        <v>4014019.75</v>
      </c>
      <c r="M4028" s="1">
        <v>2.9588000848889351E-2</v>
      </c>
      <c r="N4028" s="1">
        <v>0.74259018898010254</v>
      </c>
      <c r="O4028" s="1">
        <v>1.1930240318179131E-2</v>
      </c>
      <c r="P4028" s="1">
        <v>1.4639158248901367</v>
      </c>
      <c r="Q4028" s="1">
        <v>0</v>
      </c>
      <c r="S4028" s="1">
        <v>31</v>
      </c>
      <c r="T4028" s="1">
        <v>1</v>
      </c>
      <c r="U4028" s="1">
        <v>5018397</v>
      </c>
      <c r="V4028" s="1">
        <v>4.1518241167068481E-2</v>
      </c>
      <c r="W4028" s="1">
        <v>0.8342176079750061</v>
      </c>
      <c r="X4028" s="1">
        <v>0.8342176079750061</v>
      </c>
    </row>
    <row r="4029" spans="1:24" x14ac:dyDescent="0.35">
      <c r="A4029" s="1">
        <v>320480</v>
      </c>
      <c r="B4029" s="1" t="s">
        <v>2345</v>
      </c>
      <c r="C4029" s="1">
        <v>108118503</v>
      </c>
      <c r="D4029" s="1">
        <v>480</v>
      </c>
      <c r="E4029" s="1" t="s">
        <v>2564</v>
      </c>
      <c r="F4029" s="1" t="s">
        <v>90</v>
      </c>
      <c r="G4029" s="1" t="s">
        <v>178</v>
      </c>
      <c r="H4029" s="1" t="s">
        <v>916</v>
      </c>
      <c r="I4029" s="1">
        <v>838857.2</v>
      </c>
      <c r="K4029" s="1">
        <v>177493</v>
      </c>
      <c r="L4029" s="1">
        <v>4028369</v>
      </c>
      <c r="M4029" s="1">
        <v>1.4349250122904778E-2</v>
      </c>
      <c r="N4029" s="1">
        <v>0.35747832059860229</v>
      </c>
      <c r="O4029" s="1">
        <v>1.1972970329225063E-2</v>
      </c>
      <c r="P4029" s="1">
        <v>1.4479620456695557</v>
      </c>
      <c r="Q4029" s="1">
        <v>0</v>
      </c>
      <c r="S4029" s="1">
        <v>32</v>
      </c>
      <c r="T4029" s="1">
        <v>1</v>
      </c>
      <c r="U4029" s="1">
        <v>5044719</v>
      </c>
      <c r="V4029" s="1">
        <v>2.6322219520807266E-2</v>
      </c>
      <c r="W4029" s="1">
        <v>0.52451014518737793</v>
      </c>
      <c r="X4029" s="1">
        <v>0.52451014518737793</v>
      </c>
    </row>
    <row r="4030" spans="1:24" x14ac:dyDescent="0.35">
      <c r="A4030" s="1">
        <v>330480</v>
      </c>
      <c r="B4030" s="1" t="s">
        <v>2346</v>
      </c>
      <c r="C4030" s="1">
        <v>108118503</v>
      </c>
      <c r="D4030" s="1">
        <v>480</v>
      </c>
      <c r="E4030" s="1" t="s">
        <v>2564</v>
      </c>
      <c r="F4030" s="1" t="s">
        <v>90</v>
      </c>
      <c r="G4030" s="1" t="s">
        <v>178</v>
      </c>
      <c r="H4030" s="1" t="s">
        <v>916</v>
      </c>
      <c r="I4030" s="1">
        <v>879091.27</v>
      </c>
      <c r="K4030" s="1">
        <v>177493</v>
      </c>
      <c r="L4030" s="1">
        <v>4078844.75</v>
      </c>
      <c r="M4030" s="1">
        <v>5.0475750118494034E-2</v>
      </c>
      <c r="N4030" s="1">
        <v>1.2530070543289185</v>
      </c>
      <c r="O4030" s="1">
        <v>4.0234070271253586E-2</v>
      </c>
      <c r="P4030" s="1">
        <v>4.7962956428527832</v>
      </c>
      <c r="Q4030" s="1">
        <v>0</v>
      </c>
      <c r="S4030" s="1">
        <v>33</v>
      </c>
      <c r="T4030" s="1">
        <v>1</v>
      </c>
      <c r="U4030" s="1">
        <v>5135429</v>
      </c>
      <c r="V4030" s="1">
        <v>9.070982038974762E-2</v>
      </c>
      <c r="W4030" s="1">
        <v>1.798117995262146</v>
      </c>
      <c r="X4030" s="1">
        <v>1.798117995262146</v>
      </c>
    </row>
    <row r="4031" spans="1:24" x14ac:dyDescent="0.35">
      <c r="A4031" s="1">
        <v>340480</v>
      </c>
      <c r="B4031" s="1" t="s">
        <v>2347</v>
      </c>
      <c r="C4031" s="1">
        <v>108118503</v>
      </c>
      <c r="D4031" s="1">
        <v>480</v>
      </c>
      <c r="E4031" s="1" t="s">
        <v>2564</v>
      </c>
      <c r="F4031" s="1" t="s">
        <v>90</v>
      </c>
      <c r="G4031" s="1" t="s">
        <v>178</v>
      </c>
      <c r="H4031" s="1" t="s">
        <v>916</v>
      </c>
      <c r="I4031" s="1">
        <v>878969.48</v>
      </c>
      <c r="K4031" s="1">
        <v>177493</v>
      </c>
      <c r="L4031" s="1">
        <v>4078639.75</v>
      </c>
      <c r="M4031" s="1">
        <v>-2.0500000391621143E-4</v>
      </c>
      <c r="N4031" s="1">
        <v>-5.0259330309927464E-3</v>
      </c>
      <c r="O4031" s="1">
        <v>-1.2178999895695597E-4</v>
      </c>
      <c r="P4031" s="1">
        <v>-1.3854078948497772E-2</v>
      </c>
      <c r="Q4031" s="1">
        <v>0</v>
      </c>
      <c r="S4031" s="1">
        <v>34</v>
      </c>
      <c r="T4031" s="1">
        <v>1</v>
      </c>
      <c r="U4031" s="1">
        <v>5135102</v>
      </c>
      <c r="V4031" s="1">
        <v>-3.267900028731674E-4</v>
      </c>
      <c r="W4031" s="1">
        <v>-6.367530208081007E-3</v>
      </c>
      <c r="X4031" s="1">
        <v>-6.367530208081007E-3</v>
      </c>
    </row>
    <row r="4032" spans="1:24" x14ac:dyDescent="0.35">
      <c r="A4032" s="1">
        <v>350480</v>
      </c>
      <c r="B4032" s="1" t="s">
        <v>2348</v>
      </c>
      <c r="C4032" s="1">
        <v>108118503</v>
      </c>
      <c r="D4032" s="1">
        <v>480</v>
      </c>
      <c r="E4032" s="1" t="s">
        <v>2564</v>
      </c>
      <c r="F4032" s="1" t="s">
        <v>90</v>
      </c>
      <c r="G4032" s="1" t="s">
        <v>178</v>
      </c>
      <c r="H4032" s="1" t="s">
        <v>916</v>
      </c>
      <c r="I4032" s="1">
        <v>955215.43</v>
      </c>
      <c r="K4032" s="1">
        <v>177493</v>
      </c>
      <c r="L4032" s="1">
        <v>4292979</v>
      </c>
      <c r="M4032" s="1">
        <v>0.21433925628662109</v>
      </c>
      <c r="N4032" s="1">
        <v>5.2551651000976563</v>
      </c>
      <c r="O4032" s="1">
        <v>7.6245948672294617E-2</v>
      </c>
      <c r="P4032" s="1">
        <v>8.6744709014892578</v>
      </c>
      <c r="Q4032" s="1">
        <v>0</v>
      </c>
      <c r="S4032" s="1">
        <v>35</v>
      </c>
      <c r="T4032" s="1">
        <v>1</v>
      </c>
      <c r="U4032" s="1">
        <v>5425687.5</v>
      </c>
      <c r="V4032" s="1">
        <v>0.2905852198600769</v>
      </c>
      <c r="W4032" s="1">
        <v>5.6588068008422852</v>
      </c>
      <c r="X4032" s="1">
        <v>5.6588068008422852</v>
      </c>
    </row>
    <row r="4033" spans="1:24" x14ac:dyDescent="0.35">
      <c r="A4033" s="1">
        <v>360480</v>
      </c>
      <c r="B4033" s="1" t="s">
        <v>2349</v>
      </c>
      <c r="C4033" s="1">
        <v>108118503</v>
      </c>
      <c r="D4033" s="1">
        <v>480</v>
      </c>
      <c r="E4033" s="1" t="s">
        <v>2564</v>
      </c>
      <c r="F4033" s="1" t="s">
        <v>90</v>
      </c>
      <c r="G4033" s="1" t="s">
        <v>178</v>
      </c>
      <c r="H4033" s="1" t="s">
        <v>916</v>
      </c>
      <c r="I4033" s="1">
        <v>1029578.23</v>
      </c>
      <c r="K4033" s="1">
        <v>377493</v>
      </c>
      <c r="L4033" s="1">
        <v>4567627</v>
      </c>
      <c r="M4033" s="1">
        <v>0.27464801073074341</v>
      </c>
      <c r="N4033" s="1">
        <v>6.397608757019043</v>
      </c>
      <c r="O4033" s="1">
        <v>7.4362799525260925E-2</v>
      </c>
      <c r="P4033" s="1">
        <v>7.7849245071411133</v>
      </c>
      <c r="Q4033" s="1">
        <v>0.20000000298023224</v>
      </c>
      <c r="S4033" s="1">
        <v>36</v>
      </c>
      <c r="T4033" s="1">
        <v>1</v>
      </c>
      <c r="U4033" s="1">
        <v>5974698</v>
      </c>
      <c r="V4033" s="1">
        <v>0.54901081323623657</v>
      </c>
      <c r="W4033" s="1">
        <v>10.11872673034668</v>
      </c>
      <c r="X4033" s="1">
        <v>10.11872673034668</v>
      </c>
    </row>
    <row r="4034" spans="1:24" x14ac:dyDescent="0.35">
      <c r="A4034" s="1">
        <v>370480</v>
      </c>
      <c r="B4034" s="1" t="s">
        <v>2350</v>
      </c>
      <c r="C4034" s="1">
        <v>108118503</v>
      </c>
      <c r="D4034" s="1">
        <v>480</v>
      </c>
      <c r="E4034" s="1" t="s">
        <v>2564</v>
      </c>
      <c r="F4034" s="1" t="s">
        <v>90</v>
      </c>
      <c r="G4034" s="1" t="s">
        <v>178</v>
      </c>
      <c r="H4034" s="1" t="s">
        <v>916</v>
      </c>
      <c r="I4034" s="1">
        <v>1111851.8799999999</v>
      </c>
      <c r="K4034" s="1">
        <v>377493</v>
      </c>
      <c r="L4034" s="1">
        <v>4922552</v>
      </c>
      <c r="M4034" s="1">
        <v>0.3549250066280365</v>
      </c>
      <c r="N4034" s="1">
        <v>7.7704463005065918</v>
      </c>
      <c r="O4034" s="1">
        <v>8.227364718914032E-2</v>
      </c>
      <c r="P4034" s="1">
        <v>7.9910054206848145</v>
      </c>
      <c r="Q4034" s="1">
        <v>0</v>
      </c>
      <c r="S4034" s="1">
        <v>37</v>
      </c>
      <c r="T4034" s="1">
        <v>1</v>
      </c>
      <c r="U4034" s="1">
        <v>6411897</v>
      </c>
      <c r="V4034" s="1">
        <v>0.43719863891601563</v>
      </c>
      <c r="W4034" s="1">
        <v>7.3175077438354492</v>
      </c>
      <c r="X4034" s="1">
        <v>7.3175077438354492</v>
      </c>
    </row>
    <row r="4035" spans="1:24" x14ac:dyDescent="0.35">
      <c r="A4035" s="1">
        <v>380480</v>
      </c>
      <c r="B4035" s="1" t="s">
        <v>2351</v>
      </c>
      <c r="C4035" s="1">
        <v>108118503</v>
      </c>
      <c r="D4035" s="1">
        <v>480</v>
      </c>
      <c r="E4035" s="1" t="s">
        <v>2564</v>
      </c>
      <c r="F4035" s="1" t="s">
        <v>90</v>
      </c>
      <c r="G4035" s="1" t="s">
        <v>178</v>
      </c>
      <c r="H4035" s="1" t="s">
        <v>916</v>
      </c>
      <c r="I4035" s="1">
        <v>1224863</v>
      </c>
      <c r="K4035" s="1">
        <v>1181298.125</v>
      </c>
      <c r="L4035" s="1">
        <v>5039410</v>
      </c>
      <c r="M4035" s="1">
        <v>0.11685799807310104</v>
      </c>
      <c r="N4035" s="1">
        <v>2.3739311695098877</v>
      </c>
      <c r="O4035" s="1">
        <v>0.11301112174987793</v>
      </c>
      <c r="P4035" s="1">
        <v>10.164224624633789</v>
      </c>
      <c r="Q4035" s="1">
        <v>0.80380511283874512</v>
      </c>
      <c r="S4035" s="1">
        <v>38</v>
      </c>
      <c r="T4035" s="1">
        <v>1</v>
      </c>
      <c r="U4035" s="1">
        <v>7445571</v>
      </c>
      <c r="V4035" s="1">
        <v>1.0336742401123047</v>
      </c>
      <c r="W4035" s="1">
        <v>16.121189117431641</v>
      </c>
      <c r="X4035" s="1">
        <v>16.121189117431641</v>
      </c>
    </row>
    <row r="4036" spans="1:24" x14ac:dyDescent="0.35">
      <c r="A4036" s="1">
        <v>390480</v>
      </c>
      <c r="B4036" s="1" t="s">
        <v>2352</v>
      </c>
      <c r="C4036" s="1">
        <v>108118503</v>
      </c>
      <c r="D4036" s="1">
        <v>480</v>
      </c>
      <c r="E4036" s="1" t="s">
        <v>2564</v>
      </c>
      <c r="F4036" s="1" t="s">
        <v>90</v>
      </c>
      <c r="G4036" s="1" t="s">
        <v>178</v>
      </c>
      <c r="H4036" s="1" t="s">
        <v>916</v>
      </c>
      <c r="I4036" s="1">
        <v>1297914</v>
      </c>
      <c r="K4036" s="1">
        <v>1984684.125</v>
      </c>
      <c r="L4036" s="1">
        <v>5091060</v>
      </c>
      <c r="M4036" s="1">
        <v>5.1649998873472214E-2</v>
      </c>
      <c r="N4036" s="1">
        <v>1.0249215364456177</v>
      </c>
      <c r="O4036" s="1">
        <v>7.3050998151302338E-2</v>
      </c>
      <c r="P4036" s="1">
        <v>5.9640140533447266</v>
      </c>
      <c r="Q4036" s="1">
        <v>0.80338597297668457</v>
      </c>
      <c r="S4036" s="1">
        <v>39</v>
      </c>
      <c r="T4036" s="1">
        <v>1</v>
      </c>
      <c r="U4036" s="1">
        <v>8373658</v>
      </c>
      <c r="V4036" s="1">
        <v>0.92808693647384644</v>
      </c>
      <c r="W4036" s="1">
        <v>12.464954376220703</v>
      </c>
      <c r="X4036" s="1">
        <v>12.464954376220703</v>
      </c>
    </row>
    <row r="4037" spans="1:24" x14ac:dyDescent="0.35">
      <c r="A4037" s="1">
        <v>400480</v>
      </c>
      <c r="B4037" s="1" t="s">
        <v>2353</v>
      </c>
      <c r="C4037" s="1">
        <v>108118503</v>
      </c>
      <c r="D4037" s="1">
        <v>480</v>
      </c>
      <c r="E4037" s="1" t="s">
        <v>2564</v>
      </c>
      <c r="F4037" s="1" t="s">
        <v>90</v>
      </c>
      <c r="G4037" s="1" t="s">
        <v>178</v>
      </c>
      <c r="H4037" s="1" t="s">
        <v>916</v>
      </c>
      <c r="S4037" s="1">
        <v>40</v>
      </c>
      <c r="T4037" s="1">
        <v>1</v>
      </c>
      <c r="U4037" s="1">
        <v>0</v>
      </c>
      <c r="V4037" s="1">
        <v>0</v>
      </c>
      <c r="W4037" s="1">
        <v>-100</v>
      </c>
      <c r="X4037" s="1">
        <v>-100</v>
      </c>
    </row>
    <row r="4038" spans="1:24" x14ac:dyDescent="0.35">
      <c r="A4038" s="1">
        <v>410480</v>
      </c>
      <c r="B4038" s="1" t="s">
        <v>2354</v>
      </c>
      <c r="C4038" s="1">
        <v>108118503</v>
      </c>
      <c r="D4038" s="1">
        <v>480</v>
      </c>
      <c r="E4038" s="1" t="s">
        <v>2564</v>
      </c>
      <c r="F4038" s="1" t="s">
        <v>90</v>
      </c>
      <c r="G4038" s="1" t="s">
        <v>178</v>
      </c>
      <c r="H4038" s="1" t="s">
        <v>916</v>
      </c>
      <c r="S4038" s="1">
        <v>41</v>
      </c>
      <c r="T4038" s="1">
        <v>1</v>
      </c>
      <c r="U4038" s="1">
        <v>0</v>
      </c>
      <c r="V4038" s="1">
        <v>0</v>
      </c>
    </row>
    <row r="4039" spans="1:24" x14ac:dyDescent="0.35">
      <c r="A4039" s="1">
        <v>420480</v>
      </c>
      <c r="B4039" s="1" t="s">
        <v>2355</v>
      </c>
      <c r="C4039" s="1">
        <v>108118503</v>
      </c>
      <c r="D4039" s="1">
        <v>480</v>
      </c>
      <c r="E4039" s="1" t="s">
        <v>2564</v>
      </c>
      <c r="F4039" s="1" t="s">
        <v>90</v>
      </c>
      <c r="G4039" s="1" t="s">
        <v>178</v>
      </c>
      <c r="H4039" s="1" t="s">
        <v>916</v>
      </c>
      <c r="S4039" s="1">
        <v>42</v>
      </c>
      <c r="T4039" s="1">
        <v>1</v>
      </c>
      <c r="U4039" s="1">
        <v>0</v>
      </c>
      <c r="V4039" s="1">
        <v>0</v>
      </c>
    </row>
    <row r="4040" spans="1:24" x14ac:dyDescent="0.35">
      <c r="A4040" s="1">
        <v>430480</v>
      </c>
      <c r="B4040" s="1" t="s">
        <v>2356</v>
      </c>
      <c r="C4040" s="1">
        <v>108118503</v>
      </c>
      <c r="D4040" s="1">
        <v>480</v>
      </c>
      <c r="E4040" s="1" t="s">
        <v>2564</v>
      </c>
      <c r="F4040" s="1" t="s">
        <v>90</v>
      </c>
      <c r="G4040" s="1" t="s">
        <v>178</v>
      </c>
      <c r="H4040" s="1" t="s">
        <v>916</v>
      </c>
      <c r="S4040" s="1">
        <v>43</v>
      </c>
      <c r="T4040" s="1">
        <v>1</v>
      </c>
      <c r="U4040" s="1">
        <v>0</v>
      </c>
      <c r="V4040" s="1">
        <v>0</v>
      </c>
    </row>
    <row r="4041" spans="1:24" x14ac:dyDescent="0.35">
      <c r="A4041" s="1">
        <v>440480</v>
      </c>
      <c r="B4041" s="1" t="s">
        <v>2357</v>
      </c>
      <c r="C4041" s="1">
        <v>108118503</v>
      </c>
      <c r="D4041" s="1">
        <v>480</v>
      </c>
      <c r="E4041" s="1" t="s">
        <v>2564</v>
      </c>
      <c r="F4041" s="1" t="s">
        <v>90</v>
      </c>
      <c r="G4041" s="1" t="s">
        <v>178</v>
      </c>
      <c r="H4041" s="1" t="s">
        <v>916</v>
      </c>
      <c r="S4041" s="1">
        <v>44</v>
      </c>
      <c r="T4041" s="1">
        <v>1</v>
      </c>
      <c r="U4041" s="1">
        <v>0</v>
      </c>
      <c r="V4041" s="1">
        <v>0</v>
      </c>
    </row>
    <row r="4042" spans="1:24" x14ac:dyDescent="0.35">
      <c r="A4042" s="1">
        <v>450480</v>
      </c>
      <c r="B4042" s="1" t="s">
        <v>2358</v>
      </c>
      <c r="C4042" s="1">
        <v>108118503</v>
      </c>
      <c r="D4042" s="1">
        <v>480</v>
      </c>
      <c r="E4042" s="1" t="s">
        <v>2564</v>
      </c>
      <c r="F4042" s="1" t="s">
        <v>90</v>
      </c>
      <c r="G4042" s="1" t="s">
        <v>178</v>
      </c>
      <c r="H4042" s="1" t="s">
        <v>916</v>
      </c>
      <c r="S4042" s="1">
        <v>45</v>
      </c>
      <c r="T4042" s="1">
        <v>1</v>
      </c>
      <c r="U4042" s="1">
        <v>0</v>
      </c>
      <c r="V4042" s="1">
        <v>0</v>
      </c>
    </row>
    <row r="4043" spans="1:24" x14ac:dyDescent="0.35">
      <c r="A4043" s="1">
        <v>460480</v>
      </c>
      <c r="B4043" s="1" t="s">
        <v>2359</v>
      </c>
      <c r="C4043" s="1">
        <v>108118503</v>
      </c>
      <c r="D4043" s="1">
        <v>480</v>
      </c>
      <c r="E4043" s="1" t="s">
        <v>2564</v>
      </c>
      <c r="F4043" s="1" t="s">
        <v>90</v>
      </c>
      <c r="G4043" s="1" t="s">
        <v>178</v>
      </c>
      <c r="H4043" s="1" t="s">
        <v>916</v>
      </c>
      <c r="S4043" s="1">
        <v>46</v>
      </c>
      <c r="T4043" s="1">
        <v>1</v>
      </c>
      <c r="U4043" s="1">
        <v>0</v>
      </c>
      <c r="V4043" s="1">
        <v>0</v>
      </c>
    </row>
    <row r="4044" spans="1:24" x14ac:dyDescent="0.35">
      <c r="A4044" s="1">
        <v>470480</v>
      </c>
      <c r="B4044" s="1" t="s">
        <v>2360</v>
      </c>
      <c r="C4044" s="1">
        <v>108118503</v>
      </c>
      <c r="D4044" s="1">
        <v>480</v>
      </c>
      <c r="E4044" s="1" t="s">
        <v>2564</v>
      </c>
      <c r="F4044" s="1" t="s">
        <v>90</v>
      </c>
      <c r="G4044" s="1" t="s">
        <v>178</v>
      </c>
      <c r="H4044" s="1" t="s">
        <v>916</v>
      </c>
      <c r="S4044" s="1">
        <v>47</v>
      </c>
      <c r="T4044" s="1">
        <v>1</v>
      </c>
      <c r="U4044" s="1">
        <v>0</v>
      </c>
      <c r="V4044" s="1">
        <v>0</v>
      </c>
    </row>
    <row r="4045" spans="1:24" x14ac:dyDescent="0.35">
      <c r="A4045" s="1">
        <v>480480</v>
      </c>
      <c r="B4045" s="1" t="s">
        <v>2361</v>
      </c>
      <c r="C4045" s="1">
        <v>108118503</v>
      </c>
      <c r="D4045" s="1">
        <v>480</v>
      </c>
      <c r="E4045" s="1" t="s">
        <v>2564</v>
      </c>
      <c r="F4045" s="1" t="s">
        <v>90</v>
      </c>
      <c r="G4045" s="1" t="s">
        <v>178</v>
      </c>
      <c r="H4045" s="1" t="s">
        <v>916</v>
      </c>
      <c r="S4045" s="1">
        <v>48</v>
      </c>
      <c r="T4045" s="1">
        <v>1</v>
      </c>
      <c r="U4045" s="1">
        <v>0</v>
      </c>
      <c r="V4045" s="1">
        <v>0</v>
      </c>
    </row>
    <row r="4046" spans="1:24" x14ac:dyDescent="0.35">
      <c r="A4046" s="1">
        <v>290030</v>
      </c>
      <c r="B4046" s="1" t="s">
        <v>2341</v>
      </c>
      <c r="C4046" s="1">
        <v>108561003</v>
      </c>
      <c r="D4046" s="1">
        <v>30</v>
      </c>
      <c r="E4046" s="1" t="s">
        <v>2565</v>
      </c>
      <c r="F4046" s="1" t="s">
        <v>90</v>
      </c>
      <c r="G4046" s="1" t="s">
        <v>522</v>
      </c>
      <c r="H4046" s="1" t="s">
        <v>916</v>
      </c>
      <c r="I4046" s="1">
        <v>545567.02</v>
      </c>
      <c r="J4046" s="1">
        <v>28995.82</v>
      </c>
      <c r="K4046" s="1">
        <v>151047</v>
      </c>
      <c r="L4046" s="1">
        <v>5124926</v>
      </c>
      <c r="S4046" s="1">
        <v>29</v>
      </c>
      <c r="T4046" s="1">
        <v>1</v>
      </c>
      <c r="U4046" s="1">
        <v>5850536</v>
      </c>
      <c r="V4046" s="1">
        <v>0</v>
      </c>
    </row>
    <row r="4047" spans="1:24" x14ac:dyDescent="0.35">
      <c r="A4047" s="1">
        <v>300030</v>
      </c>
      <c r="B4047" s="1" t="s">
        <v>2343</v>
      </c>
      <c r="C4047" s="1">
        <v>108561003</v>
      </c>
      <c r="D4047" s="1">
        <v>30</v>
      </c>
      <c r="E4047" s="1" t="s">
        <v>2565</v>
      </c>
      <c r="F4047" s="1" t="s">
        <v>90</v>
      </c>
      <c r="G4047" s="1" t="s">
        <v>522</v>
      </c>
      <c r="H4047" s="1" t="s">
        <v>916</v>
      </c>
      <c r="I4047" s="1">
        <v>551895.27</v>
      </c>
      <c r="J4047" s="1">
        <v>33137.86</v>
      </c>
      <c r="K4047" s="1">
        <v>151047</v>
      </c>
      <c r="L4047" s="1">
        <v>5213022</v>
      </c>
      <c r="M4047" s="1">
        <v>8.8096000254154205E-2</v>
      </c>
      <c r="N4047" s="1">
        <v>1.7189711332321167</v>
      </c>
      <c r="O4047" s="1">
        <v>6.32824981585145E-3</v>
      </c>
      <c r="P4047" s="1">
        <v>1.1599400043487549</v>
      </c>
      <c r="Q4047" s="1">
        <v>0</v>
      </c>
      <c r="R4047" s="1">
        <v>4.1420399211347103E-3</v>
      </c>
      <c r="S4047" s="1">
        <v>30</v>
      </c>
      <c r="T4047" s="1">
        <v>1</v>
      </c>
      <c r="U4047" s="1">
        <v>5949102</v>
      </c>
      <c r="V4047" s="1">
        <v>9.8566293716430664E-2</v>
      </c>
      <c r="W4047" s="1">
        <v>1.684734582901001</v>
      </c>
      <c r="X4047" s="1">
        <v>1.684734582901001</v>
      </c>
    </row>
    <row r="4048" spans="1:24" x14ac:dyDescent="0.35">
      <c r="A4048" s="1">
        <v>310030</v>
      </c>
      <c r="B4048" s="1" t="s">
        <v>2344</v>
      </c>
      <c r="C4048" s="1">
        <v>108561003</v>
      </c>
      <c r="D4048" s="1">
        <v>30</v>
      </c>
      <c r="E4048" s="1" t="s">
        <v>2565</v>
      </c>
      <c r="F4048" s="1" t="s">
        <v>90</v>
      </c>
      <c r="G4048" s="1" t="s">
        <v>522</v>
      </c>
      <c r="H4048" s="1" t="s">
        <v>916</v>
      </c>
      <c r="I4048" s="1">
        <v>556389.44999999995</v>
      </c>
      <c r="J4048" s="1">
        <v>20887.689999999999</v>
      </c>
      <c r="K4048" s="1">
        <v>151047</v>
      </c>
      <c r="L4048" s="1">
        <v>5242339.5</v>
      </c>
      <c r="M4048" s="1">
        <v>2.9317500069737434E-2</v>
      </c>
      <c r="N4048" s="1">
        <v>0.56238973140716553</v>
      </c>
      <c r="O4048" s="1">
        <v>4.4941799715161324E-3</v>
      </c>
      <c r="P4048" s="1">
        <v>0.81431752443313599</v>
      </c>
      <c r="Q4048" s="1">
        <v>0</v>
      </c>
      <c r="R4048" s="1">
        <v>-1.2250170111656189E-2</v>
      </c>
      <c r="S4048" s="1">
        <v>31</v>
      </c>
      <c r="T4048" s="1">
        <v>1</v>
      </c>
      <c r="U4048" s="1">
        <v>5970663.5</v>
      </c>
      <c r="V4048" s="1">
        <v>2.1561510860919952E-2</v>
      </c>
      <c r="W4048" s="1">
        <v>0.36243283748626709</v>
      </c>
      <c r="X4048" s="1">
        <v>0.36243283748626709</v>
      </c>
    </row>
    <row r="4049" spans="1:24" x14ac:dyDescent="0.35">
      <c r="A4049" s="1">
        <v>320030</v>
      </c>
      <c r="B4049" s="1" t="s">
        <v>2345</v>
      </c>
      <c r="C4049" s="1">
        <v>108561003</v>
      </c>
      <c r="D4049" s="1">
        <v>30</v>
      </c>
      <c r="E4049" s="1" t="s">
        <v>2565</v>
      </c>
      <c r="F4049" s="1" t="s">
        <v>90</v>
      </c>
      <c r="G4049" s="1" t="s">
        <v>522</v>
      </c>
      <c r="H4049" s="1" t="s">
        <v>916</v>
      </c>
      <c r="I4049" s="1">
        <v>556536.54</v>
      </c>
      <c r="J4049" s="1">
        <v>28588.95</v>
      </c>
      <c r="K4049" s="1">
        <v>151047</v>
      </c>
      <c r="L4049" s="1">
        <v>5234241</v>
      </c>
      <c r="M4049" s="1">
        <v>-8.0984998494386673E-3</v>
      </c>
      <c r="N4049" s="1">
        <v>-0.15448255836963654</v>
      </c>
      <c r="O4049" s="1">
        <v>1.4709000242874026E-4</v>
      </c>
      <c r="P4049" s="1">
        <v>2.6436518877744675E-2</v>
      </c>
      <c r="Q4049" s="1">
        <v>0</v>
      </c>
      <c r="R4049" s="1">
        <v>7.7012600377202034E-3</v>
      </c>
      <c r="S4049" s="1">
        <v>32</v>
      </c>
      <c r="T4049" s="1">
        <v>1</v>
      </c>
      <c r="U4049" s="1">
        <v>5970413.5</v>
      </c>
      <c r="V4049" s="1">
        <v>-2.5014951825141907E-4</v>
      </c>
      <c r="W4049" s="1">
        <v>-4.1871392168104649E-3</v>
      </c>
      <c r="X4049" s="1">
        <v>-4.1871392168104649E-3</v>
      </c>
    </row>
    <row r="4050" spans="1:24" x14ac:dyDescent="0.35">
      <c r="A4050" s="1">
        <v>330030</v>
      </c>
      <c r="B4050" s="1" t="s">
        <v>2346</v>
      </c>
      <c r="C4050" s="1">
        <v>108561003</v>
      </c>
      <c r="D4050" s="1">
        <v>30</v>
      </c>
      <c r="E4050" s="1" t="s">
        <v>2565</v>
      </c>
      <c r="F4050" s="1" t="s">
        <v>90</v>
      </c>
      <c r="G4050" s="1" t="s">
        <v>522</v>
      </c>
      <c r="H4050" s="1" t="s">
        <v>916</v>
      </c>
      <c r="I4050" s="1">
        <v>567789.37</v>
      </c>
      <c r="J4050" s="1">
        <v>28462.52</v>
      </c>
      <c r="K4050" s="1">
        <v>151047</v>
      </c>
      <c r="L4050" s="1">
        <v>5251778</v>
      </c>
      <c r="M4050" s="1">
        <v>1.753699965775013E-2</v>
      </c>
      <c r="N4050" s="1">
        <v>0.33504378795623779</v>
      </c>
      <c r="O4050" s="1">
        <v>1.1252829805016518E-2</v>
      </c>
      <c r="P4050" s="1">
        <v>2.0219390392303467</v>
      </c>
      <c r="Q4050" s="1">
        <v>0</v>
      </c>
      <c r="R4050" s="1">
        <v>-1.2642999354284257E-4</v>
      </c>
      <c r="S4050" s="1">
        <v>33</v>
      </c>
      <c r="T4050" s="1">
        <v>1</v>
      </c>
      <c r="U4050" s="1">
        <v>5999077</v>
      </c>
      <c r="V4050" s="1">
        <v>2.8663400560617447E-2</v>
      </c>
      <c r="W4050" s="1">
        <v>0.4800923764705658</v>
      </c>
      <c r="X4050" s="1">
        <v>0.4800923764705658</v>
      </c>
    </row>
    <row r="4051" spans="1:24" x14ac:dyDescent="0.35">
      <c r="A4051" s="1">
        <v>340030</v>
      </c>
      <c r="B4051" s="1" t="s">
        <v>2347</v>
      </c>
      <c r="C4051" s="1">
        <v>108561003</v>
      </c>
      <c r="D4051" s="1">
        <v>30</v>
      </c>
      <c r="E4051" s="1" t="s">
        <v>2565</v>
      </c>
      <c r="F4051" s="1" t="s">
        <v>90</v>
      </c>
      <c r="G4051" s="1" t="s">
        <v>522</v>
      </c>
      <c r="H4051" s="1" t="s">
        <v>916</v>
      </c>
      <c r="I4051" s="1">
        <v>567777.26</v>
      </c>
      <c r="J4051" s="1">
        <v>33288.559999999998</v>
      </c>
      <c r="K4051" s="1">
        <v>151047</v>
      </c>
      <c r="L4051" s="1">
        <v>5251776</v>
      </c>
      <c r="M4051" s="1">
        <v>-1.9999999949504854E-6</v>
      </c>
      <c r="N4051" s="1">
        <v>-3.8082340324763209E-5</v>
      </c>
      <c r="O4051" s="1">
        <v>-1.2110000170650892E-5</v>
      </c>
      <c r="P4051" s="1">
        <v>-2.1328332368284464E-3</v>
      </c>
      <c r="Q4051" s="1">
        <v>0</v>
      </c>
      <c r="R4051" s="1">
        <v>4.826040007174015E-3</v>
      </c>
      <c r="S4051" s="1">
        <v>34</v>
      </c>
      <c r="T4051" s="1">
        <v>1</v>
      </c>
      <c r="U4051" s="1">
        <v>6003889</v>
      </c>
      <c r="V4051" s="1">
        <v>4.8119300045073032E-3</v>
      </c>
      <c r="W4051" s="1">
        <v>8.0212339758872986E-2</v>
      </c>
      <c r="X4051" s="1">
        <v>8.0212339758872986E-2</v>
      </c>
    </row>
    <row r="4052" spans="1:24" x14ac:dyDescent="0.35">
      <c r="A4052" s="1">
        <v>350030</v>
      </c>
      <c r="B4052" s="1" t="s">
        <v>2348</v>
      </c>
      <c r="C4052" s="1">
        <v>108561003</v>
      </c>
      <c r="D4052" s="1">
        <v>30</v>
      </c>
      <c r="E4052" s="1" t="s">
        <v>2565</v>
      </c>
      <c r="F4052" s="1" t="s">
        <v>90</v>
      </c>
      <c r="G4052" s="1" t="s">
        <v>522</v>
      </c>
      <c r="H4052" s="1" t="s">
        <v>916</v>
      </c>
      <c r="I4052" s="1">
        <v>574196.97</v>
      </c>
      <c r="J4052" s="1">
        <v>28606</v>
      </c>
      <c r="K4052" s="1">
        <v>151047</v>
      </c>
      <c r="L4052" s="1">
        <v>5309009</v>
      </c>
      <c r="M4052" s="1">
        <v>5.7232998311519623E-2</v>
      </c>
      <c r="N4052" s="1">
        <v>1.0897836685180664</v>
      </c>
      <c r="O4052" s="1">
        <v>6.4197098836302757E-3</v>
      </c>
      <c r="P4052" s="1">
        <v>1.1306740045547485</v>
      </c>
      <c r="Q4052" s="1">
        <v>0</v>
      </c>
      <c r="R4052" s="1">
        <v>-4.6825599856674671E-3</v>
      </c>
      <c r="S4052" s="1">
        <v>35</v>
      </c>
      <c r="T4052" s="1">
        <v>1</v>
      </c>
      <c r="U4052" s="1">
        <v>6062859</v>
      </c>
      <c r="V4052" s="1">
        <v>5.8970149606466293E-2</v>
      </c>
      <c r="W4052" s="1">
        <v>0.98219668865203857</v>
      </c>
      <c r="X4052" s="1">
        <v>0.98219668865203857</v>
      </c>
    </row>
    <row r="4053" spans="1:24" x14ac:dyDescent="0.35">
      <c r="A4053" s="1">
        <v>360030</v>
      </c>
      <c r="B4053" s="1" t="s">
        <v>2349</v>
      </c>
      <c r="C4053" s="1">
        <v>108561003</v>
      </c>
      <c r="D4053" s="1">
        <v>30</v>
      </c>
      <c r="E4053" s="1" t="s">
        <v>2565</v>
      </c>
      <c r="F4053" s="1" t="s">
        <v>90</v>
      </c>
      <c r="G4053" s="1" t="s">
        <v>522</v>
      </c>
      <c r="H4053" s="1" t="s">
        <v>916</v>
      </c>
      <c r="I4053" s="1">
        <v>601141.74</v>
      </c>
      <c r="J4053" s="1">
        <v>30110.34</v>
      </c>
      <c r="K4053" s="1">
        <v>151047</v>
      </c>
      <c r="L4053" s="1">
        <v>5488730</v>
      </c>
      <c r="M4053" s="1">
        <v>0.17972099781036377</v>
      </c>
      <c r="N4053" s="1">
        <v>3.3852081298828125</v>
      </c>
      <c r="O4053" s="1">
        <v>2.694476954638958E-2</v>
      </c>
      <c r="P4053" s="1">
        <v>4.6926007270812988</v>
      </c>
      <c r="Q4053" s="1">
        <v>0</v>
      </c>
      <c r="R4053" s="1">
        <v>1.5043399762362242E-3</v>
      </c>
      <c r="S4053" s="1">
        <v>36</v>
      </c>
      <c r="T4053" s="1">
        <v>1</v>
      </c>
      <c r="U4053" s="1">
        <v>6271029</v>
      </c>
      <c r="V4053" s="1">
        <v>0.20817010104656219</v>
      </c>
      <c r="W4053" s="1">
        <v>3.4335286617279053</v>
      </c>
      <c r="X4053" s="1">
        <v>3.4335286617279053</v>
      </c>
    </row>
    <row r="4054" spans="1:24" x14ac:dyDescent="0.35">
      <c r="A4054" s="1">
        <v>370030</v>
      </c>
      <c r="B4054" s="1" t="s">
        <v>2350</v>
      </c>
      <c r="C4054" s="1">
        <v>108561003</v>
      </c>
      <c r="D4054" s="1">
        <v>30</v>
      </c>
      <c r="E4054" s="1" t="s">
        <v>2565</v>
      </c>
      <c r="F4054" s="1" t="s">
        <v>90</v>
      </c>
      <c r="G4054" s="1" t="s">
        <v>522</v>
      </c>
      <c r="H4054" s="1" t="s">
        <v>916</v>
      </c>
      <c r="I4054" s="1">
        <v>619530.35</v>
      </c>
      <c r="J4054" s="1">
        <v>35486.9</v>
      </c>
      <c r="K4054" s="1">
        <v>151047</v>
      </c>
      <c r="L4054" s="1">
        <v>5750907</v>
      </c>
      <c r="M4054" s="1">
        <v>0.2621769905090332</v>
      </c>
      <c r="N4054" s="1">
        <v>4.7766423225402832</v>
      </c>
      <c r="O4054" s="1">
        <v>1.8388610333204269E-2</v>
      </c>
      <c r="P4054" s="1">
        <v>3.0589475631713867</v>
      </c>
      <c r="Q4054" s="1">
        <v>0</v>
      </c>
      <c r="R4054" s="1">
        <v>5.3765601478517056E-3</v>
      </c>
      <c r="S4054" s="1">
        <v>37</v>
      </c>
      <c r="T4054" s="1">
        <v>1</v>
      </c>
      <c r="U4054" s="1">
        <v>6556971</v>
      </c>
      <c r="V4054" s="1">
        <v>0.28594216704368591</v>
      </c>
      <c r="W4054" s="1">
        <v>4.559730052947998</v>
      </c>
      <c r="X4054" s="1">
        <v>4.559730052947998</v>
      </c>
    </row>
    <row r="4055" spans="1:24" x14ac:dyDescent="0.35">
      <c r="A4055" s="1">
        <v>380030</v>
      </c>
      <c r="B4055" s="1" t="s">
        <v>2351</v>
      </c>
      <c r="C4055" s="1">
        <v>108561003</v>
      </c>
      <c r="D4055" s="1">
        <v>30</v>
      </c>
      <c r="E4055" s="1" t="s">
        <v>2565</v>
      </c>
      <c r="F4055" s="1" t="s">
        <v>90</v>
      </c>
      <c r="G4055" s="1" t="s">
        <v>522</v>
      </c>
      <c r="H4055" s="1" t="s">
        <v>916</v>
      </c>
      <c r="I4055" s="1">
        <v>651448</v>
      </c>
      <c r="J4055" s="1">
        <v>39774</v>
      </c>
      <c r="K4055" s="1">
        <v>239193.484375</v>
      </c>
      <c r="L4055" s="1">
        <v>5831830</v>
      </c>
      <c r="M4055" s="1">
        <v>8.0922998487949371E-2</v>
      </c>
      <c r="N4055" s="1">
        <v>1.4071345329284668</v>
      </c>
      <c r="O4055" s="1">
        <v>3.1917650252580643E-2</v>
      </c>
      <c r="P4055" s="1">
        <v>5.1519107818603516</v>
      </c>
      <c r="Q4055" s="1">
        <v>8.8146485388278961E-2</v>
      </c>
      <c r="R4055" s="1">
        <v>4.2870999313890934E-3</v>
      </c>
      <c r="S4055" s="1">
        <v>38</v>
      </c>
      <c r="T4055" s="1">
        <v>1</v>
      </c>
      <c r="U4055" s="1">
        <v>6762245.5</v>
      </c>
      <c r="V4055" s="1">
        <v>0.20527423918247223</v>
      </c>
      <c r="W4055" s="1">
        <v>3.1306300163269043</v>
      </c>
      <c r="X4055" s="1">
        <v>3.1306300163269043</v>
      </c>
    </row>
    <row r="4056" spans="1:24" x14ac:dyDescent="0.35">
      <c r="A4056" s="1">
        <v>390030</v>
      </c>
      <c r="B4056" s="1" t="s">
        <v>2352</v>
      </c>
      <c r="C4056" s="1">
        <v>108561003</v>
      </c>
      <c r="D4056" s="1">
        <v>30</v>
      </c>
      <c r="E4056" s="1" t="s">
        <v>2565</v>
      </c>
      <c r="F4056" s="1" t="s">
        <v>90</v>
      </c>
      <c r="G4056" s="1" t="s">
        <v>522</v>
      </c>
      <c r="H4056" s="1" t="s">
        <v>916</v>
      </c>
      <c r="I4056" s="1">
        <v>672960</v>
      </c>
      <c r="J4056" s="1">
        <v>41129</v>
      </c>
      <c r="K4056" s="1">
        <v>516330.96875</v>
      </c>
      <c r="L4056" s="1">
        <v>5897018</v>
      </c>
      <c r="M4056" s="1">
        <v>6.5187998116016388E-2</v>
      </c>
      <c r="N4056" s="1">
        <v>1.1177966594696045</v>
      </c>
      <c r="O4056" s="1">
        <v>2.1511999890208244E-2</v>
      </c>
      <c r="P4056" s="1">
        <v>3.3021821975708008</v>
      </c>
      <c r="Q4056" s="1">
        <v>0.27713748812675476</v>
      </c>
      <c r="R4056" s="1">
        <v>1.3549999566748738E-3</v>
      </c>
      <c r="S4056" s="1">
        <v>39</v>
      </c>
      <c r="T4056" s="1">
        <v>1</v>
      </c>
      <c r="U4056" s="1">
        <v>7127438</v>
      </c>
      <c r="V4056" s="1">
        <v>0.3651924729347229</v>
      </c>
      <c r="W4056" s="1">
        <v>5.4004621505737305</v>
      </c>
      <c r="X4056" s="1">
        <v>5.4004621505737305</v>
      </c>
    </row>
    <row r="4057" spans="1:24" x14ac:dyDescent="0.35">
      <c r="A4057" s="1">
        <v>400030</v>
      </c>
      <c r="B4057" s="1" t="s">
        <v>2353</v>
      </c>
      <c r="C4057" s="1">
        <v>108561003</v>
      </c>
      <c r="D4057" s="1">
        <v>30</v>
      </c>
      <c r="E4057" s="1" t="s">
        <v>2565</v>
      </c>
      <c r="F4057" s="1" t="s">
        <v>90</v>
      </c>
      <c r="G4057" s="1" t="s">
        <v>522</v>
      </c>
      <c r="H4057" s="1" t="s">
        <v>916</v>
      </c>
      <c r="S4057" s="1">
        <v>40</v>
      </c>
      <c r="T4057" s="1">
        <v>1</v>
      </c>
      <c r="U4057" s="1">
        <v>0</v>
      </c>
      <c r="V4057" s="1">
        <v>0</v>
      </c>
      <c r="W4057" s="1">
        <v>-100</v>
      </c>
      <c r="X4057" s="1">
        <v>-100</v>
      </c>
    </row>
    <row r="4058" spans="1:24" x14ac:dyDescent="0.35">
      <c r="A4058" s="1">
        <v>410030</v>
      </c>
      <c r="B4058" s="1" t="s">
        <v>2354</v>
      </c>
      <c r="C4058" s="1">
        <v>108561003</v>
      </c>
      <c r="D4058" s="1">
        <v>30</v>
      </c>
      <c r="E4058" s="1" t="s">
        <v>2565</v>
      </c>
      <c r="F4058" s="1" t="s">
        <v>90</v>
      </c>
      <c r="G4058" s="1" t="s">
        <v>522</v>
      </c>
      <c r="H4058" s="1" t="s">
        <v>916</v>
      </c>
      <c r="S4058" s="1">
        <v>41</v>
      </c>
      <c r="T4058" s="1">
        <v>1</v>
      </c>
      <c r="U4058" s="1">
        <v>0</v>
      </c>
      <c r="V4058" s="1">
        <v>0</v>
      </c>
    </row>
    <row r="4059" spans="1:24" x14ac:dyDescent="0.35">
      <c r="A4059" s="1">
        <v>420030</v>
      </c>
      <c r="B4059" s="1" t="s">
        <v>2355</v>
      </c>
      <c r="C4059" s="1">
        <v>108561003</v>
      </c>
      <c r="D4059" s="1">
        <v>30</v>
      </c>
      <c r="E4059" s="1" t="s">
        <v>2565</v>
      </c>
      <c r="F4059" s="1" t="s">
        <v>90</v>
      </c>
      <c r="G4059" s="1" t="s">
        <v>522</v>
      </c>
      <c r="H4059" s="1" t="s">
        <v>916</v>
      </c>
      <c r="S4059" s="1">
        <v>42</v>
      </c>
      <c r="T4059" s="1">
        <v>1</v>
      </c>
      <c r="U4059" s="1">
        <v>0</v>
      </c>
      <c r="V4059" s="1">
        <v>0</v>
      </c>
    </row>
    <row r="4060" spans="1:24" x14ac:dyDescent="0.35">
      <c r="A4060" s="1">
        <v>430030</v>
      </c>
      <c r="B4060" s="1" t="s">
        <v>2356</v>
      </c>
      <c r="C4060" s="1">
        <v>108561003</v>
      </c>
      <c r="D4060" s="1">
        <v>30</v>
      </c>
      <c r="E4060" s="1" t="s">
        <v>2565</v>
      </c>
      <c r="F4060" s="1" t="s">
        <v>90</v>
      </c>
      <c r="G4060" s="1" t="s">
        <v>522</v>
      </c>
      <c r="H4060" s="1" t="s">
        <v>916</v>
      </c>
      <c r="S4060" s="1">
        <v>43</v>
      </c>
      <c r="T4060" s="1">
        <v>1</v>
      </c>
      <c r="U4060" s="1">
        <v>0</v>
      </c>
      <c r="V4060" s="1">
        <v>0</v>
      </c>
    </row>
    <row r="4061" spans="1:24" x14ac:dyDescent="0.35">
      <c r="A4061" s="1">
        <v>440030</v>
      </c>
      <c r="B4061" s="1" t="s">
        <v>2357</v>
      </c>
      <c r="C4061" s="1">
        <v>108561003</v>
      </c>
      <c r="D4061" s="1">
        <v>30</v>
      </c>
      <c r="E4061" s="1" t="s">
        <v>2565</v>
      </c>
      <c r="F4061" s="1" t="s">
        <v>90</v>
      </c>
      <c r="G4061" s="1" t="s">
        <v>522</v>
      </c>
      <c r="H4061" s="1" t="s">
        <v>916</v>
      </c>
      <c r="S4061" s="1">
        <v>44</v>
      </c>
      <c r="T4061" s="1">
        <v>1</v>
      </c>
      <c r="U4061" s="1">
        <v>0</v>
      </c>
      <c r="V4061" s="1">
        <v>0</v>
      </c>
    </row>
    <row r="4062" spans="1:24" x14ac:dyDescent="0.35">
      <c r="A4062" s="1">
        <v>450030</v>
      </c>
      <c r="B4062" s="1" t="s">
        <v>2358</v>
      </c>
      <c r="C4062" s="1">
        <v>108561003</v>
      </c>
      <c r="D4062" s="1">
        <v>30</v>
      </c>
      <c r="E4062" s="1" t="s">
        <v>2565</v>
      </c>
      <c r="F4062" s="1" t="s">
        <v>90</v>
      </c>
      <c r="G4062" s="1" t="s">
        <v>522</v>
      </c>
      <c r="H4062" s="1" t="s">
        <v>916</v>
      </c>
      <c r="S4062" s="1">
        <v>45</v>
      </c>
      <c r="T4062" s="1">
        <v>1</v>
      </c>
      <c r="U4062" s="1">
        <v>0</v>
      </c>
      <c r="V4062" s="1">
        <v>0</v>
      </c>
    </row>
    <row r="4063" spans="1:24" x14ac:dyDescent="0.35">
      <c r="A4063" s="1">
        <v>460030</v>
      </c>
      <c r="B4063" s="1" t="s">
        <v>2359</v>
      </c>
      <c r="C4063" s="1">
        <v>108561003</v>
      </c>
      <c r="D4063" s="1">
        <v>30</v>
      </c>
      <c r="E4063" s="1" t="s">
        <v>2565</v>
      </c>
      <c r="F4063" s="1" t="s">
        <v>90</v>
      </c>
      <c r="G4063" s="1" t="s">
        <v>522</v>
      </c>
      <c r="H4063" s="1" t="s">
        <v>916</v>
      </c>
      <c r="S4063" s="1">
        <v>46</v>
      </c>
      <c r="T4063" s="1">
        <v>1</v>
      </c>
      <c r="U4063" s="1">
        <v>0</v>
      </c>
      <c r="V4063" s="1">
        <v>0</v>
      </c>
    </row>
    <row r="4064" spans="1:24" x14ac:dyDescent="0.35">
      <c r="A4064" s="1">
        <v>470030</v>
      </c>
      <c r="B4064" s="1" t="s">
        <v>2360</v>
      </c>
      <c r="C4064" s="1">
        <v>108561003</v>
      </c>
      <c r="D4064" s="1">
        <v>30</v>
      </c>
      <c r="E4064" s="1" t="s">
        <v>2565</v>
      </c>
      <c r="F4064" s="1" t="s">
        <v>90</v>
      </c>
      <c r="G4064" s="1" t="s">
        <v>522</v>
      </c>
      <c r="H4064" s="1" t="s">
        <v>916</v>
      </c>
      <c r="S4064" s="1">
        <v>47</v>
      </c>
      <c r="T4064" s="1">
        <v>1</v>
      </c>
      <c r="U4064" s="1">
        <v>0</v>
      </c>
      <c r="V4064" s="1">
        <v>0</v>
      </c>
    </row>
    <row r="4065" spans="1:24" x14ac:dyDescent="0.35">
      <c r="A4065" s="1">
        <v>480030</v>
      </c>
      <c r="B4065" s="1" t="s">
        <v>2361</v>
      </c>
      <c r="C4065" s="1">
        <v>108561003</v>
      </c>
      <c r="D4065" s="1">
        <v>30</v>
      </c>
      <c r="E4065" s="1" t="s">
        <v>2565</v>
      </c>
      <c r="F4065" s="1" t="s">
        <v>90</v>
      </c>
      <c r="G4065" s="1" t="s">
        <v>522</v>
      </c>
      <c r="H4065" s="1" t="s">
        <v>916</v>
      </c>
      <c r="S4065" s="1">
        <v>48</v>
      </c>
      <c r="T4065" s="1">
        <v>1</v>
      </c>
      <c r="U4065" s="1">
        <v>0</v>
      </c>
      <c r="V4065" s="1">
        <v>0</v>
      </c>
    </row>
    <row r="4066" spans="1:24" x14ac:dyDescent="0.35">
      <c r="A4066" s="1">
        <v>290095</v>
      </c>
      <c r="B4066" s="1" t="s">
        <v>2341</v>
      </c>
      <c r="C4066" s="1">
        <v>108561803</v>
      </c>
      <c r="D4066" s="1">
        <v>95</v>
      </c>
      <c r="E4066" s="1" t="s">
        <v>2566</v>
      </c>
      <c r="F4066" s="1" t="s">
        <v>90</v>
      </c>
      <c r="G4066" s="1" t="s">
        <v>522</v>
      </c>
      <c r="H4066" s="1" t="s">
        <v>916</v>
      </c>
      <c r="I4066" s="1">
        <v>676814.16</v>
      </c>
      <c r="K4066" s="1">
        <v>171816</v>
      </c>
      <c r="L4066" s="1">
        <v>6640788.5</v>
      </c>
      <c r="S4066" s="1">
        <v>29</v>
      </c>
      <c r="T4066" s="1">
        <v>1</v>
      </c>
      <c r="U4066" s="1">
        <v>7489418.5</v>
      </c>
      <c r="V4066" s="1">
        <v>0</v>
      </c>
    </row>
    <row r="4067" spans="1:24" x14ac:dyDescent="0.35">
      <c r="A4067" s="1">
        <v>300095</v>
      </c>
      <c r="B4067" s="1" t="s">
        <v>2343</v>
      </c>
      <c r="C4067" s="1">
        <v>108561803</v>
      </c>
      <c r="D4067" s="1">
        <v>95</v>
      </c>
      <c r="E4067" s="1" t="s">
        <v>2566</v>
      </c>
      <c r="F4067" s="1" t="s">
        <v>90</v>
      </c>
      <c r="G4067" s="1" t="s">
        <v>522</v>
      </c>
      <c r="H4067" s="1" t="s">
        <v>916</v>
      </c>
      <c r="I4067" s="1">
        <v>686376.03</v>
      </c>
      <c r="L4067" s="1">
        <v>6702061.5</v>
      </c>
      <c r="M4067" s="1">
        <v>6.1273001134395599E-2</v>
      </c>
      <c r="N4067" s="1">
        <v>0.92267656326293945</v>
      </c>
      <c r="O4067" s="1">
        <v>9.5618702471256256E-3</v>
      </c>
      <c r="P4067" s="1">
        <v>1.4127763509750366</v>
      </c>
      <c r="S4067" s="1">
        <v>30</v>
      </c>
      <c r="T4067" s="1">
        <v>1</v>
      </c>
      <c r="U4067" s="1">
        <v>7388437.5</v>
      </c>
      <c r="V4067" s="1">
        <v>7.0834875106811523E-2</v>
      </c>
      <c r="W4067" s="1">
        <v>-1.3483155965805054</v>
      </c>
      <c r="X4067" s="1">
        <v>-1.3483155965805054</v>
      </c>
    </row>
    <row r="4068" spans="1:24" x14ac:dyDescent="0.35">
      <c r="A4068" s="1">
        <v>310095</v>
      </c>
      <c r="B4068" s="1" t="s">
        <v>2344</v>
      </c>
      <c r="C4068" s="1">
        <v>108561803</v>
      </c>
      <c r="D4068" s="1">
        <v>95</v>
      </c>
      <c r="E4068" s="1" t="s">
        <v>2566</v>
      </c>
      <c r="F4068" s="1" t="s">
        <v>90</v>
      </c>
      <c r="G4068" s="1" t="s">
        <v>522</v>
      </c>
      <c r="H4068" s="1" t="s">
        <v>916</v>
      </c>
      <c r="I4068" s="1">
        <v>698753.68</v>
      </c>
      <c r="L4068" s="1">
        <v>6752265.5</v>
      </c>
      <c r="M4068" s="1">
        <v>5.0204001367092133E-2</v>
      </c>
      <c r="N4068" s="1">
        <v>0.74908292293548584</v>
      </c>
      <c r="O4068" s="1">
        <v>1.2377649545669556E-2</v>
      </c>
      <c r="P4068" s="1">
        <v>1.8033336400985718</v>
      </c>
      <c r="S4068" s="1">
        <v>31</v>
      </c>
      <c r="T4068" s="1">
        <v>1</v>
      </c>
      <c r="U4068" s="1">
        <v>7451019</v>
      </c>
      <c r="V4068" s="1">
        <v>6.2581650912761688E-2</v>
      </c>
      <c r="W4068" s="1">
        <v>0.84701943397521973</v>
      </c>
      <c r="X4068" s="1">
        <v>0.84701943397521973</v>
      </c>
    </row>
    <row r="4069" spans="1:24" x14ac:dyDescent="0.35">
      <c r="A4069" s="1">
        <v>320095</v>
      </c>
      <c r="B4069" s="1" t="s">
        <v>2345</v>
      </c>
      <c r="C4069" s="1">
        <v>108561803</v>
      </c>
      <c r="D4069" s="1">
        <v>95</v>
      </c>
      <c r="E4069" s="1" t="s">
        <v>2566</v>
      </c>
      <c r="F4069" s="1" t="s">
        <v>90</v>
      </c>
      <c r="G4069" s="1" t="s">
        <v>522</v>
      </c>
      <c r="H4069" s="1" t="s">
        <v>916</v>
      </c>
      <c r="I4069" s="1">
        <v>703554.73</v>
      </c>
      <c r="L4069" s="1">
        <v>6776225</v>
      </c>
      <c r="M4069" s="1">
        <v>2.3959500715136528E-2</v>
      </c>
      <c r="N4069" s="1">
        <v>0.35483646392822266</v>
      </c>
      <c r="O4069" s="1">
        <v>4.8010498285293579E-3</v>
      </c>
      <c r="P4069" s="1">
        <v>0.68708759546279907</v>
      </c>
      <c r="S4069" s="1">
        <v>32</v>
      </c>
      <c r="T4069" s="1">
        <v>1</v>
      </c>
      <c r="U4069" s="1">
        <v>7479780</v>
      </c>
      <c r="V4069" s="1">
        <v>2.8760550543665886E-2</v>
      </c>
      <c r="W4069" s="1">
        <v>0.38600090146064758</v>
      </c>
      <c r="X4069" s="1">
        <v>0.38600090146064758</v>
      </c>
    </row>
    <row r="4070" spans="1:24" x14ac:dyDescent="0.35">
      <c r="A4070" s="1">
        <v>330095</v>
      </c>
      <c r="B4070" s="1" t="s">
        <v>2346</v>
      </c>
      <c r="C4070" s="1">
        <v>108561803</v>
      </c>
      <c r="D4070" s="1">
        <v>95</v>
      </c>
      <c r="E4070" s="1" t="s">
        <v>2566</v>
      </c>
      <c r="F4070" s="1" t="s">
        <v>90</v>
      </c>
      <c r="G4070" s="1" t="s">
        <v>522</v>
      </c>
      <c r="H4070" s="1" t="s">
        <v>916</v>
      </c>
      <c r="I4070" s="1">
        <v>714601.68</v>
      </c>
      <c r="K4070" s="1">
        <v>171816</v>
      </c>
      <c r="L4070" s="1">
        <v>6846420</v>
      </c>
      <c r="M4070" s="1">
        <v>7.0194996893405914E-2</v>
      </c>
      <c r="N4070" s="1">
        <v>1.0359013080596924</v>
      </c>
      <c r="O4070" s="1">
        <v>1.1046949774026871E-2</v>
      </c>
      <c r="P4070" s="1">
        <v>1.5701621770858765</v>
      </c>
      <c r="S4070" s="1">
        <v>33</v>
      </c>
      <c r="T4070" s="1">
        <v>1</v>
      </c>
      <c r="U4070" s="1">
        <v>7732837.5</v>
      </c>
      <c r="V4070" s="1">
        <v>8.1241950392723083E-2</v>
      </c>
      <c r="W4070" s="1">
        <v>3.3832211494445801</v>
      </c>
      <c r="X4070" s="1">
        <v>3.3832211494445801</v>
      </c>
    </row>
    <row r="4071" spans="1:24" x14ac:dyDescent="0.35">
      <c r="A4071" s="1">
        <v>340095</v>
      </c>
      <c r="B4071" s="1" t="s">
        <v>2347</v>
      </c>
      <c r="C4071" s="1">
        <v>108561803</v>
      </c>
      <c r="D4071" s="1">
        <v>95</v>
      </c>
      <c r="E4071" s="1" t="s">
        <v>2566</v>
      </c>
      <c r="F4071" s="1" t="s">
        <v>90</v>
      </c>
      <c r="G4071" s="1" t="s">
        <v>522</v>
      </c>
      <c r="H4071" s="1" t="s">
        <v>916</v>
      </c>
      <c r="I4071" s="1">
        <v>714586.34</v>
      </c>
      <c r="K4071" s="1">
        <v>171816</v>
      </c>
      <c r="L4071" s="1">
        <v>6846417.5</v>
      </c>
      <c r="M4071" s="1">
        <v>-2.4999999368446879E-6</v>
      </c>
      <c r="N4071" s="1">
        <v>-3.6515433748718351E-5</v>
      </c>
      <c r="O4071" s="1">
        <v>-1.5339999663410708E-5</v>
      </c>
      <c r="P4071" s="1">
        <v>-2.1466503385454416E-3</v>
      </c>
      <c r="Q4071" s="1">
        <v>0</v>
      </c>
      <c r="S4071" s="1">
        <v>34</v>
      </c>
      <c r="T4071" s="1">
        <v>1</v>
      </c>
      <c r="U4071" s="1">
        <v>7732820</v>
      </c>
      <c r="V4071" s="1">
        <v>-1.7840000509750098E-5</v>
      </c>
      <c r="W4071" s="1">
        <v>-2.2630761668551713E-4</v>
      </c>
      <c r="X4071" s="1">
        <v>-2.2630761668551713E-4</v>
      </c>
    </row>
    <row r="4072" spans="1:24" x14ac:dyDescent="0.35">
      <c r="A4072" s="1">
        <v>350095</v>
      </c>
      <c r="B4072" s="1" t="s">
        <v>2348</v>
      </c>
      <c r="C4072" s="1">
        <v>108561803</v>
      </c>
      <c r="D4072" s="1">
        <v>95</v>
      </c>
      <c r="E4072" s="1" t="s">
        <v>2566</v>
      </c>
      <c r="F4072" s="1" t="s">
        <v>90</v>
      </c>
      <c r="G4072" s="1" t="s">
        <v>522</v>
      </c>
      <c r="H4072" s="1" t="s">
        <v>916</v>
      </c>
      <c r="I4072" s="1">
        <v>729797.22</v>
      </c>
      <c r="K4072" s="1">
        <v>171816</v>
      </c>
      <c r="L4072" s="1">
        <v>6904631</v>
      </c>
      <c r="M4072" s="1">
        <v>5.8213498443365097E-2</v>
      </c>
      <c r="N4072" s="1">
        <v>0.85027682781219482</v>
      </c>
      <c r="O4072" s="1">
        <v>1.5210879966616631E-2</v>
      </c>
      <c r="P4072" s="1">
        <v>2.1286273002624512</v>
      </c>
      <c r="Q4072" s="1">
        <v>0</v>
      </c>
      <c r="S4072" s="1">
        <v>35</v>
      </c>
      <c r="T4072" s="1">
        <v>1</v>
      </c>
      <c r="U4072" s="1">
        <v>7806244</v>
      </c>
      <c r="V4072" s="1">
        <v>7.3424376547336578E-2</v>
      </c>
      <c r="W4072" s="1">
        <v>0.94951128959655762</v>
      </c>
      <c r="X4072" s="1">
        <v>0.94951128959655762</v>
      </c>
    </row>
    <row r="4073" spans="1:24" x14ac:dyDescent="0.35">
      <c r="A4073" s="1">
        <v>360095</v>
      </c>
      <c r="B4073" s="1" t="s">
        <v>2349</v>
      </c>
      <c r="C4073" s="1">
        <v>108561803</v>
      </c>
      <c r="D4073" s="1">
        <v>95</v>
      </c>
      <c r="E4073" s="1" t="s">
        <v>2566</v>
      </c>
      <c r="F4073" s="1" t="s">
        <v>90</v>
      </c>
      <c r="G4073" s="1" t="s">
        <v>522</v>
      </c>
      <c r="H4073" s="1" t="s">
        <v>916</v>
      </c>
      <c r="I4073" s="1">
        <v>769528.01</v>
      </c>
      <c r="K4073" s="1">
        <v>171816</v>
      </c>
      <c r="L4073" s="1">
        <v>6953708</v>
      </c>
      <c r="M4073" s="1">
        <v>4.9077000468969345E-2</v>
      </c>
      <c r="N4073" s="1">
        <v>0.71078383922576904</v>
      </c>
      <c r="O4073" s="1">
        <v>3.9730791002511978E-2</v>
      </c>
      <c r="P4073" s="1">
        <v>5.4440860748291016</v>
      </c>
      <c r="Q4073" s="1">
        <v>0</v>
      </c>
      <c r="S4073" s="1">
        <v>36</v>
      </c>
      <c r="T4073" s="1">
        <v>1</v>
      </c>
      <c r="U4073" s="1">
        <v>7895052</v>
      </c>
      <c r="V4073" s="1">
        <v>8.8807791471481323E-2</v>
      </c>
      <c r="W4073" s="1">
        <v>1.1376533508300781</v>
      </c>
      <c r="X4073" s="1">
        <v>1.1376533508300781</v>
      </c>
    </row>
    <row r="4074" spans="1:24" x14ac:dyDescent="0.35">
      <c r="A4074" s="1">
        <v>370095</v>
      </c>
      <c r="B4074" s="1" t="s">
        <v>2350</v>
      </c>
      <c r="C4074" s="1">
        <v>108561803</v>
      </c>
      <c r="D4074" s="1">
        <v>95</v>
      </c>
      <c r="E4074" s="1" t="s">
        <v>2566</v>
      </c>
      <c r="F4074" s="1" t="s">
        <v>90</v>
      </c>
      <c r="G4074" s="1" t="s">
        <v>522</v>
      </c>
      <c r="H4074" s="1" t="s">
        <v>916</v>
      </c>
      <c r="I4074" s="1">
        <v>789082.58</v>
      </c>
      <c r="K4074" s="1">
        <v>171816</v>
      </c>
      <c r="L4074" s="1">
        <v>7123700.5</v>
      </c>
      <c r="M4074" s="1">
        <v>0.16999250650405884</v>
      </c>
      <c r="N4074" s="1">
        <v>2.4446308612823486</v>
      </c>
      <c r="O4074" s="1">
        <v>1.9554570317268372E-2</v>
      </c>
      <c r="P4074" s="1">
        <v>2.5411121845245361</v>
      </c>
      <c r="Q4074" s="1">
        <v>0</v>
      </c>
      <c r="S4074" s="1">
        <v>37</v>
      </c>
      <c r="T4074" s="1">
        <v>1</v>
      </c>
      <c r="U4074" s="1">
        <v>8084599</v>
      </c>
      <c r="V4074" s="1">
        <v>0.18954707682132721</v>
      </c>
      <c r="W4074" s="1">
        <v>2.4008328914642334</v>
      </c>
      <c r="X4074" s="1">
        <v>2.4008328914642334</v>
      </c>
    </row>
    <row r="4075" spans="1:24" x14ac:dyDescent="0.35">
      <c r="A4075" s="1">
        <v>380095</v>
      </c>
      <c r="B4075" s="1" t="s">
        <v>2351</v>
      </c>
      <c r="C4075" s="1">
        <v>108561803</v>
      </c>
      <c r="D4075" s="1">
        <v>95</v>
      </c>
      <c r="E4075" s="1" t="s">
        <v>2566</v>
      </c>
      <c r="F4075" s="1" t="s">
        <v>90</v>
      </c>
      <c r="G4075" s="1" t="s">
        <v>522</v>
      </c>
      <c r="H4075" s="1" t="s">
        <v>916</v>
      </c>
      <c r="I4075" s="1">
        <v>832876</v>
      </c>
      <c r="K4075" s="1">
        <v>236936.28125</v>
      </c>
      <c r="L4075" s="1">
        <v>7186740</v>
      </c>
      <c r="M4075" s="1">
        <v>6.3039496541023254E-2</v>
      </c>
      <c r="N4075" s="1">
        <v>0.88492631912231445</v>
      </c>
      <c r="O4075" s="1">
        <v>4.3793421238660812E-2</v>
      </c>
      <c r="P4075" s="1">
        <v>5.5499157905578613</v>
      </c>
      <c r="Q4075" s="1">
        <v>6.5120279788970947E-2</v>
      </c>
      <c r="S4075" s="1">
        <v>38</v>
      </c>
      <c r="T4075" s="1">
        <v>1</v>
      </c>
      <c r="U4075" s="1">
        <v>8256552</v>
      </c>
      <c r="V4075" s="1">
        <v>0.17195320129394531</v>
      </c>
      <c r="W4075" s="1">
        <v>2.1269204616546631</v>
      </c>
      <c r="X4075" s="1">
        <v>2.1269204616546631</v>
      </c>
    </row>
    <row r="4076" spans="1:24" x14ac:dyDescent="0.35">
      <c r="A4076" s="1">
        <v>390095</v>
      </c>
      <c r="B4076" s="1" t="s">
        <v>2352</v>
      </c>
      <c r="C4076" s="1">
        <v>108561803</v>
      </c>
      <c r="D4076" s="1">
        <v>95</v>
      </c>
      <c r="E4076" s="1" t="s">
        <v>2566</v>
      </c>
      <c r="F4076" s="1" t="s">
        <v>90</v>
      </c>
      <c r="G4076" s="1" t="s">
        <v>522</v>
      </c>
      <c r="H4076" s="1" t="s">
        <v>916</v>
      </c>
      <c r="I4076" s="1">
        <v>851354</v>
      </c>
      <c r="K4076" s="1">
        <v>508739.21875</v>
      </c>
      <c r="L4076" s="1">
        <v>7218054</v>
      </c>
      <c r="M4076" s="1">
        <v>3.1314000487327576E-2</v>
      </c>
      <c r="N4076" s="1">
        <v>0.43571910262107849</v>
      </c>
      <c r="O4076" s="1">
        <v>1.8478000536561012E-2</v>
      </c>
      <c r="P4076" s="1">
        <v>2.2185776233673096</v>
      </c>
      <c r="Q4076" s="1">
        <v>0.27180293202400208</v>
      </c>
      <c r="S4076" s="1">
        <v>39</v>
      </c>
      <c r="T4076" s="1">
        <v>1</v>
      </c>
      <c r="U4076" s="1">
        <v>8578147</v>
      </c>
      <c r="V4076" s="1">
        <v>0.3215949535369873</v>
      </c>
      <c r="W4076" s="1">
        <v>3.8950278759002686</v>
      </c>
      <c r="X4076" s="1">
        <v>3.8950278759002686</v>
      </c>
    </row>
    <row r="4077" spans="1:24" x14ac:dyDescent="0.35">
      <c r="A4077" s="1">
        <v>400095</v>
      </c>
      <c r="B4077" s="1" t="s">
        <v>2353</v>
      </c>
      <c r="C4077" s="1">
        <v>108561803</v>
      </c>
      <c r="D4077" s="1">
        <v>95</v>
      </c>
      <c r="E4077" s="1" t="s">
        <v>2566</v>
      </c>
      <c r="F4077" s="1" t="s">
        <v>90</v>
      </c>
      <c r="G4077" s="1" t="s">
        <v>522</v>
      </c>
      <c r="H4077" s="1" t="s">
        <v>916</v>
      </c>
      <c r="S4077" s="1">
        <v>40</v>
      </c>
      <c r="T4077" s="1">
        <v>1</v>
      </c>
      <c r="U4077" s="1">
        <v>0</v>
      </c>
      <c r="V4077" s="1">
        <v>0</v>
      </c>
      <c r="W4077" s="1">
        <v>-100</v>
      </c>
      <c r="X4077" s="1">
        <v>-100</v>
      </c>
    </row>
    <row r="4078" spans="1:24" x14ac:dyDescent="0.35">
      <c r="A4078" s="1">
        <v>410095</v>
      </c>
      <c r="B4078" s="1" t="s">
        <v>2354</v>
      </c>
      <c r="C4078" s="1">
        <v>108561803</v>
      </c>
      <c r="D4078" s="1">
        <v>95</v>
      </c>
      <c r="E4078" s="1" t="s">
        <v>2566</v>
      </c>
      <c r="F4078" s="1" t="s">
        <v>90</v>
      </c>
      <c r="G4078" s="1" t="s">
        <v>522</v>
      </c>
      <c r="H4078" s="1" t="s">
        <v>916</v>
      </c>
      <c r="S4078" s="1">
        <v>41</v>
      </c>
      <c r="T4078" s="1">
        <v>1</v>
      </c>
      <c r="U4078" s="1">
        <v>0</v>
      </c>
      <c r="V4078" s="1">
        <v>0</v>
      </c>
    </row>
    <row r="4079" spans="1:24" x14ac:dyDescent="0.35">
      <c r="A4079" s="1">
        <v>420095</v>
      </c>
      <c r="B4079" s="1" t="s">
        <v>2355</v>
      </c>
      <c r="C4079" s="1">
        <v>108561803</v>
      </c>
      <c r="D4079" s="1">
        <v>95</v>
      </c>
      <c r="E4079" s="1" t="s">
        <v>2566</v>
      </c>
      <c r="F4079" s="1" t="s">
        <v>90</v>
      </c>
      <c r="G4079" s="1" t="s">
        <v>522</v>
      </c>
      <c r="H4079" s="1" t="s">
        <v>916</v>
      </c>
      <c r="S4079" s="1">
        <v>42</v>
      </c>
      <c r="T4079" s="1">
        <v>1</v>
      </c>
      <c r="U4079" s="1">
        <v>0</v>
      </c>
      <c r="V4079" s="1">
        <v>0</v>
      </c>
    </row>
    <row r="4080" spans="1:24" x14ac:dyDescent="0.35">
      <c r="A4080" s="1">
        <v>430095</v>
      </c>
      <c r="B4080" s="1" t="s">
        <v>2356</v>
      </c>
      <c r="C4080" s="1">
        <v>108561803</v>
      </c>
      <c r="D4080" s="1">
        <v>95</v>
      </c>
      <c r="E4080" s="1" t="s">
        <v>2566</v>
      </c>
      <c r="F4080" s="1" t="s">
        <v>90</v>
      </c>
      <c r="G4080" s="1" t="s">
        <v>522</v>
      </c>
      <c r="H4080" s="1" t="s">
        <v>916</v>
      </c>
      <c r="S4080" s="1">
        <v>43</v>
      </c>
      <c r="T4080" s="1">
        <v>1</v>
      </c>
      <c r="U4080" s="1">
        <v>0</v>
      </c>
      <c r="V4080" s="1">
        <v>0</v>
      </c>
    </row>
    <row r="4081" spans="1:24" x14ac:dyDescent="0.35">
      <c r="A4081" s="1">
        <v>440095</v>
      </c>
      <c r="B4081" s="1" t="s">
        <v>2357</v>
      </c>
      <c r="C4081" s="1">
        <v>108561803</v>
      </c>
      <c r="D4081" s="1">
        <v>95</v>
      </c>
      <c r="E4081" s="1" t="s">
        <v>2566</v>
      </c>
      <c r="F4081" s="1" t="s">
        <v>90</v>
      </c>
      <c r="G4081" s="1" t="s">
        <v>522</v>
      </c>
      <c r="H4081" s="1" t="s">
        <v>916</v>
      </c>
      <c r="S4081" s="1">
        <v>44</v>
      </c>
      <c r="T4081" s="1">
        <v>1</v>
      </c>
      <c r="U4081" s="1">
        <v>0</v>
      </c>
      <c r="V4081" s="1">
        <v>0</v>
      </c>
    </row>
    <row r="4082" spans="1:24" x14ac:dyDescent="0.35">
      <c r="A4082" s="1">
        <v>450095</v>
      </c>
      <c r="B4082" s="1" t="s">
        <v>2358</v>
      </c>
      <c r="C4082" s="1">
        <v>108561803</v>
      </c>
      <c r="D4082" s="1">
        <v>95</v>
      </c>
      <c r="E4082" s="1" t="s">
        <v>2566</v>
      </c>
      <c r="F4082" s="1" t="s">
        <v>90</v>
      </c>
      <c r="G4082" s="1" t="s">
        <v>522</v>
      </c>
      <c r="H4082" s="1" t="s">
        <v>916</v>
      </c>
      <c r="S4082" s="1">
        <v>45</v>
      </c>
      <c r="T4082" s="1">
        <v>1</v>
      </c>
      <c r="U4082" s="1">
        <v>0</v>
      </c>
      <c r="V4082" s="1">
        <v>0</v>
      </c>
    </row>
    <row r="4083" spans="1:24" x14ac:dyDescent="0.35">
      <c r="A4083" s="1">
        <v>460095</v>
      </c>
      <c r="B4083" s="1" t="s">
        <v>2359</v>
      </c>
      <c r="C4083" s="1">
        <v>108561803</v>
      </c>
      <c r="D4083" s="1">
        <v>95</v>
      </c>
      <c r="E4083" s="1" t="s">
        <v>2566</v>
      </c>
      <c r="F4083" s="1" t="s">
        <v>90</v>
      </c>
      <c r="G4083" s="1" t="s">
        <v>522</v>
      </c>
      <c r="H4083" s="1" t="s">
        <v>916</v>
      </c>
      <c r="S4083" s="1">
        <v>46</v>
      </c>
      <c r="T4083" s="1">
        <v>1</v>
      </c>
      <c r="U4083" s="1">
        <v>0</v>
      </c>
      <c r="V4083" s="1">
        <v>0</v>
      </c>
    </row>
    <row r="4084" spans="1:24" x14ac:dyDescent="0.35">
      <c r="A4084" s="1">
        <v>470095</v>
      </c>
      <c r="B4084" s="1" t="s">
        <v>2360</v>
      </c>
      <c r="C4084" s="1">
        <v>108561803</v>
      </c>
      <c r="D4084" s="1">
        <v>95</v>
      </c>
      <c r="E4084" s="1" t="s">
        <v>2566</v>
      </c>
      <c r="F4084" s="1" t="s">
        <v>90</v>
      </c>
      <c r="G4084" s="1" t="s">
        <v>522</v>
      </c>
      <c r="H4084" s="1" t="s">
        <v>916</v>
      </c>
      <c r="S4084" s="1">
        <v>47</v>
      </c>
      <c r="T4084" s="1">
        <v>1</v>
      </c>
      <c r="U4084" s="1">
        <v>0</v>
      </c>
      <c r="V4084" s="1">
        <v>0</v>
      </c>
    </row>
    <row r="4085" spans="1:24" x14ac:dyDescent="0.35">
      <c r="A4085" s="1">
        <v>480095</v>
      </c>
      <c r="B4085" s="1" t="s">
        <v>2361</v>
      </c>
      <c r="C4085" s="1">
        <v>108561803</v>
      </c>
      <c r="D4085" s="1">
        <v>95</v>
      </c>
      <c r="E4085" s="1" t="s">
        <v>2566</v>
      </c>
      <c r="F4085" s="1" t="s">
        <v>90</v>
      </c>
      <c r="G4085" s="1" t="s">
        <v>522</v>
      </c>
      <c r="H4085" s="1" t="s">
        <v>916</v>
      </c>
      <c r="S4085" s="1">
        <v>48</v>
      </c>
      <c r="T4085" s="1">
        <v>1</v>
      </c>
      <c r="U4085" s="1">
        <v>0</v>
      </c>
      <c r="V4085" s="1">
        <v>0</v>
      </c>
    </row>
    <row r="4086" spans="1:24" x14ac:dyDescent="0.35">
      <c r="A4086" s="1">
        <v>290247</v>
      </c>
      <c r="B4086" s="1" t="s">
        <v>2341</v>
      </c>
      <c r="C4086" s="1">
        <v>108565203</v>
      </c>
      <c r="D4086" s="1">
        <v>247</v>
      </c>
      <c r="E4086" s="1" t="s">
        <v>2567</v>
      </c>
      <c r="F4086" s="1" t="s">
        <v>90</v>
      </c>
      <c r="G4086" s="1" t="s">
        <v>522</v>
      </c>
      <c r="H4086" s="1" t="s">
        <v>916</v>
      </c>
      <c r="I4086" s="1">
        <v>710414.7</v>
      </c>
      <c r="J4086" s="1">
        <v>40973.14</v>
      </c>
      <c r="K4086" s="1">
        <v>198784</v>
      </c>
      <c r="L4086" s="1">
        <v>7158100.5</v>
      </c>
      <c r="S4086" s="1">
        <v>29</v>
      </c>
      <c r="T4086" s="1">
        <v>1</v>
      </c>
      <c r="U4086" s="1">
        <v>8108272.5</v>
      </c>
      <c r="V4086" s="1">
        <v>0</v>
      </c>
    </row>
    <row r="4087" spans="1:24" x14ac:dyDescent="0.35">
      <c r="A4087" s="1">
        <v>300247</v>
      </c>
      <c r="B4087" s="1" t="s">
        <v>2343</v>
      </c>
      <c r="C4087" s="1">
        <v>108565203</v>
      </c>
      <c r="D4087" s="1">
        <v>247</v>
      </c>
      <c r="E4087" s="1" t="s">
        <v>2567</v>
      </c>
      <c r="F4087" s="1" t="s">
        <v>90</v>
      </c>
      <c r="G4087" s="1" t="s">
        <v>522</v>
      </c>
      <c r="H4087" s="1" t="s">
        <v>916</v>
      </c>
      <c r="I4087" s="1">
        <v>711493.93</v>
      </c>
      <c r="J4087" s="1">
        <v>12276.78</v>
      </c>
      <c r="K4087" s="1">
        <v>198784</v>
      </c>
      <c r="L4087" s="1">
        <v>7240775.5</v>
      </c>
      <c r="M4087" s="1">
        <v>8.267500251531601E-2</v>
      </c>
      <c r="N4087" s="1">
        <v>1.1549851894378662</v>
      </c>
      <c r="O4087" s="1">
        <v>1.0792299872264266E-3</v>
      </c>
      <c r="P4087" s="1">
        <v>0.15191549062728882</v>
      </c>
      <c r="Q4087" s="1">
        <v>0</v>
      </c>
      <c r="R4087" s="1">
        <v>-2.8696360066533089E-2</v>
      </c>
      <c r="S4087" s="1">
        <v>30</v>
      </c>
      <c r="T4087" s="1">
        <v>1</v>
      </c>
      <c r="U4087" s="1">
        <v>8163330</v>
      </c>
      <c r="V4087" s="1">
        <v>5.5057872086763382E-2</v>
      </c>
      <c r="W4087" s="1">
        <v>0.67902874946594238</v>
      </c>
      <c r="X4087" s="1">
        <v>0.67902874946594238</v>
      </c>
    </row>
    <row r="4088" spans="1:24" x14ac:dyDescent="0.35">
      <c r="A4088" s="1">
        <v>310247</v>
      </c>
      <c r="B4088" s="1" t="s">
        <v>2344</v>
      </c>
      <c r="C4088" s="1">
        <v>108565203</v>
      </c>
      <c r="D4088" s="1">
        <v>247</v>
      </c>
      <c r="E4088" s="1" t="s">
        <v>2567</v>
      </c>
      <c r="F4088" s="1" t="s">
        <v>90</v>
      </c>
      <c r="G4088" s="1" t="s">
        <v>522</v>
      </c>
      <c r="H4088" s="1" t="s">
        <v>916</v>
      </c>
      <c r="I4088" s="1">
        <v>678066.41</v>
      </c>
      <c r="J4088" s="1">
        <v>12789.96</v>
      </c>
      <c r="K4088" s="1">
        <v>198784</v>
      </c>
      <c r="L4088" s="1">
        <v>7261389</v>
      </c>
      <c r="M4088" s="1">
        <v>2.0613500848412514E-2</v>
      </c>
      <c r="N4088" s="1">
        <v>0.28468635678291321</v>
      </c>
      <c r="O4088" s="1">
        <v>-3.3427521586418152E-2</v>
      </c>
      <c r="P4088" s="1">
        <v>-4.6982159614562988</v>
      </c>
      <c r="Q4088" s="1">
        <v>0</v>
      </c>
      <c r="R4088" s="1">
        <v>5.1317998440936208E-4</v>
      </c>
      <c r="S4088" s="1">
        <v>31</v>
      </c>
      <c r="T4088" s="1">
        <v>1</v>
      </c>
      <c r="U4088" s="1">
        <v>8151029.5</v>
      </c>
      <c r="V4088" s="1">
        <v>-1.2300839647650719E-2</v>
      </c>
      <c r="W4088" s="1">
        <v>-0.15067993104457855</v>
      </c>
      <c r="X4088" s="1">
        <v>-0.15067993104457855</v>
      </c>
    </row>
    <row r="4089" spans="1:24" x14ac:dyDescent="0.35">
      <c r="A4089" s="1">
        <v>320247</v>
      </c>
      <c r="B4089" s="1" t="s">
        <v>2345</v>
      </c>
      <c r="C4089" s="1">
        <v>108565203</v>
      </c>
      <c r="D4089" s="1">
        <v>247</v>
      </c>
      <c r="E4089" s="1" t="s">
        <v>2567</v>
      </c>
      <c r="F4089" s="1" t="s">
        <v>90</v>
      </c>
      <c r="G4089" s="1" t="s">
        <v>522</v>
      </c>
      <c r="H4089" s="1" t="s">
        <v>916</v>
      </c>
      <c r="I4089" s="1">
        <v>669945.1</v>
      </c>
      <c r="J4089" s="1">
        <v>5784.1</v>
      </c>
      <c r="K4089" s="1">
        <v>198784</v>
      </c>
      <c r="L4089" s="1">
        <v>7299173</v>
      </c>
      <c r="M4089" s="1">
        <v>3.7783998996019363E-2</v>
      </c>
      <c r="N4089" s="1">
        <v>0.52034121751785278</v>
      </c>
      <c r="O4089" s="1">
        <v>-8.1213098019361496E-3</v>
      </c>
      <c r="P4089" s="1">
        <v>-1.1977159976959229</v>
      </c>
      <c r="Q4089" s="1">
        <v>0</v>
      </c>
      <c r="R4089" s="1">
        <v>-7.0058600977063179E-3</v>
      </c>
      <c r="S4089" s="1">
        <v>32</v>
      </c>
      <c r="T4089" s="1">
        <v>1</v>
      </c>
      <c r="U4089" s="1">
        <v>8173686</v>
      </c>
      <c r="V4089" s="1">
        <v>2.2656828165054321E-2</v>
      </c>
      <c r="W4089" s="1">
        <v>0.27795875072479248</v>
      </c>
      <c r="X4089" s="1">
        <v>0.27795875072479248</v>
      </c>
    </row>
    <row r="4090" spans="1:24" x14ac:dyDescent="0.35">
      <c r="A4090" s="1">
        <v>330247</v>
      </c>
      <c r="B4090" s="1" t="s">
        <v>2346</v>
      </c>
      <c r="C4090" s="1">
        <v>108565203</v>
      </c>
      <c r="D4090" s="1">
        <v>247</v>
      </c>
      <c r="E4090" s="1" t="s">
        <v>2567</v>
      </c>
      <c r="F4090" s="1" t="s">
        <v>90</v>
      </c>
      <c r="G4090" s="1" t="s">
        <v>522</v>
      </c>
      <c r="H4090" s="1" t="s">
        <v>916</v>
      </c>
      <c r="I4090" s="1">
        <v>693089.3</v>
      </c>
      <c r="J4090" s="1">
        <v>7257.07</v>
      </c>
      <c r="K4090" s="1">
        <v>198784</v>
      </c>
      <c r="L4090" s="1">
        <v>7366267</v>
      </c>
      <c r="M4090" s="1">
        <v>6.7093998193740845E-2</v>
      </c>
      <c r="N4090" s="1">
        <v>0.91920000314712524</v>
      </c>
      <c r="O4090" s="1">
        <v>2.3144200444221497E-2</v>
      </c>
      <c r="P4090" s="1">
        <v>3.4546413421630859</v>
      </c>
      <c r="Q4090" s="1">
        <v>0</v>
      </c>
      <c r="R4090" s="1">
        <v>1.4729700051248074E-3</v>
      </c>
      <c r="S4090" s="1">
        <v>33</v>
      </c>
      <c r="T4090" s="1">
        <v>1</v>
      </c>
      <c r="U4090" s="1">
        <v>8265397.5</v>
      </c>
      <c r="V4090" s="1">
        <v>9.1711170971393585E-2</v>
      </c>
      <c r="W4090" s="1">
        <v>1.1220335960388184</v>
      </c>
      <c r="X4090" s="1">
        <v>1.1220335960388184</v>
      </c>
    </row>
    <row r="4091" spans="1:24" x14ac:dyDescent="0.35">
      <c r="A4091" s="1">
        <v>340247</v>
      </c>
      <c r="B4091" s="1" t="s">
        <v>2347</v>
      </c>
      <c r="C4091" s="1">
        <v>108565203</v>
      </c>
      <c r="D4091" s="1">
        <v>247</v>
      </c>
      <c r="E4091" s="1" t="s">
        <v>2567</v>
      </c>
      <c r="F4091" s="1" t="s">
        <v>90</v>
      </c>
      <c r="G4091" s="1" t="s">
        <v>522</v>
      </c>
      <c r="H4091" s="1" t="s">
        <v>916</v>
      </c>
      <c r="I4091" s="1">
        <v>693076.71</v>
      </c>
      <c r="J4091" s="1">
        <v>19721.07</v>
      </c>
      <c r="K4091" s="1">
        <v>198784</v>
      </c>
      <c r="L4091" s="1">
        <v>7366264</v>
      </c>
      <c r="M4091" s="1">
        <v>-3.0000001061125658E-6</v>
      </c>
      <c r="N4091" s="1">
        <v>-4.0726190491113812E-5</v>
      </c>
      <c r="O4091" s="1">
        <v>-1.2589999641932081E-5</v>
      </c>
      <c r="P4091" s="1">
        <v>-1.8165047513321042E-3</v>
      </c>
      <c r="Q4091" s="1">
        <v>0</v>
      </c>
      <c r="R4091" s="1">
        <v>1.2463999912142754E-2</v>
      </c>
      <c r="S4091" s="1">
        <v>34</v>
      </c>
      <c r="T4091" s="1">
        <v>1</v>
      </c>
      <c r="U4091" s="1">
        <v>8277846</v>
      </c>
      <c r="V4091" s="1">
        <v>1.2448410503566265E-2</v>
      </c>
      <c r="W4091" s="1">
        <v>0.1506098210811615</v>
      </c>
      <c r="X4091" s="1">
        <v>0.1506098210811615</v>
      </c>
    </row>
    <row r="4092" spans="1:24" x14ac:dyDescent="0.35">
      <c r="A4092" s="1">
        <v>350247</v>
      </c>
      <c r="B4092" s="1" t="s">
        <v>2348</v>
      </c>
      <c r="C4092" s="1">
        <v>108565203</v>
      </c>
      <c r="D4092" s="1">
        <v>247</v>
      </c>
      <c r="E4092" s="1" t="s">
        <v>2567</v>
      </c>
      <c r="F4092" s="1" t="s">
        <v>90</v>
      </c>
      <c r="G4092" s="1" t="s">
        <v>522</v>
      </c>
      <c r="H4092" s="1" t="s">
        <v>916</v>
      </c>
      <c r="I4092" s="1">
        <v>705664.42</v>
      </c>
      <c r="J4092" s="1">
        <v>15006</v>
      </c>
      <c r="K4092" s="1">
        <v>198784</v>
      </c>
      <c r="L4092" s="1">
        <v>7468451</v>
      </c>
      <c r="M4092" s="1">
        <v>0.10218700021505356</v>
      </c>
      <c r="N4092" s="1">
        <v>1.3872296810150146</v>
      </c>
      <c r="O4092" s="1">
        <v>1.2587710283696651E-2</v>
      </c>
      <c r="P4092" s="1">
        <v>1.8162072896957397</v>
      </c>
      <c r="Q4092" s="1">
        <v>0</v>
      </c>
      <c r="R4092" s="1">
        <v>-4.7150701284408569E-3</v>
      </c>
      <c r="S4092" s="1">
        <v>35</v>
      </c>
      <c r="T4092" s="1">
        <v>1</v>
      </c>
      <c r="U4092" s="1">
        <v>8387905.5</v>
      </c>
      <c r="V4092" s="1">
        <v>0.11005964130163193</v>
      </c>
      <c r="W4092" s="1">
        <v>1.3295668363571167</v>
      </c>
      <c r="X4092" s="1">
        <v>1.3295668363571167</v>
      </c>
    </row>
    <row r="4093" spans="1:24" x14ac:dyDescent="0.35">
      <c r="A4093" s="1">
        <v>360247</v>
      </c>
      <c r="B4093" s="1" t="s">
        <v>2349</v>
      </c>
      <c r="C4093" s="1">
        <v>108565203</v>
      </c>
      <c r="D4093" s="1">
        <v>247</v>
      </c>
      <c r="E4093" s="1" t="s">
        <v>2567</v>
      </c>
      <c r="F4093" s="1" t="s">
        <v>90</v>
      </c>
      <c r="G4093" s="1" t="s">
        <v>522</v>
      </c>
      <c r="H4093" s="1" t="s">
        <v>916</v>
      </c>
      <c r="I4093" s="1">
        <v>735587.21</v>
      </c>
      <c r="J4093" s="1">
        <v>24046.6</v>
      </c>
      <c r="K4093" s="1">
        <v>198784</v>
      </c>
      <c r="L4093" s="1">
        <v>7710423.5</v>
      </c>
      <c r="M4093" s="1">
        <v>0.24197250604629517</v>
      </c>
      <c r="N4093" s="1">
        <v>3.2399289608001709</v>
      </c>
      <c r="O4093" s="1">
        <v>2.9922790825366974E-2</v>
      </c>
      <c r="P4093" s="1">
        <v>4.2403712272644043</v>
      </c>
      <c r="Q4093" s="1">
        <v>0</v>
      </c>
      <c r="R4093" s="1">
        <v>9.0405996888875961E-3</v>
      </c>
      <c r="S4093" s="1">
        <v>36</v>
      </c>
      <c r="T4093" s="1">
        <v>1</v>
      </c>
      <c r="U4093" s="1">
        <v>8668841</v>
      </c>
      <c r="V4093" s="1">
        <v>0.28093588352203369</v>
      </c>
      <c r="W4093" s="1">
        <v>3.349292516708374</v>
      </c>
      <c r="X4093" s="1">
        <v>3.349292516708374</v>
      </c>
    </row>
    <row r="4094" spans="1:24" x14ac:dyDescent="0.35">
      <c r="A4094" s="1">
        <v>370247</v>
      </c>
      <c r="B4094" s="1" t="s">
        <v>2350</v>
      </c>
      <c r="C4094" s="1">
        <v>108565203</v>
      </c>
      <c r="D4094" s="1">
        <v>247</v>
      </c>
      <c r="E4094" s="1" t="s">
        <v>2567</v>
      </c>
      <c r="F4094" s="1" t="s">
        <v>90</v>
      </c>
      <c r="G4094" s="1" t="s">
        <v>522</v>
      </c>
      <c r="H4094" s="1" t="s">
        <v>916</v>
      </c>
      <c r="I4094" s="1">
        <v>748904.2</v>
      </c>
      <c r="J4094" s="1">
        <v>23401.16</v>
      </c>
      <c r="K4094" s="1">
        <v>198784</v>
      </c>
      <c r="L4094" s="1">
        <v>7936823.5</v>
      </c>
      <c r="M4094" s="1">
        <v>0.22640000283718109</v>
      </c>
      <c r="N4094" s="1">
        <v>2.9362847805023193</v>
      </c>
      <c r="O4094" s="1">
        <v>1.3316989876329899E-2</v>
      </c>
      <c r="P4094" s="1">
        <v>1.8103890419006348</v>
      </c>
      <c r="Q4094" s="1">
        <v>0</v>
      </c>
      <c r="R4094" s="1">
        <v>-6.4544001361355186E-4</v>
      </c>
      <c r="S4094" s="1">
        <v>37</v>
      </c>
      <c r="T4094" s="1">
        <v>1</v>
      </c>
      <c r="U4094" s="1">
        <v>8907913</v>
      </c>
      <c r="V4094" s="1">
        <v>0.2390715479850769</v>
      </c>
      <c r="W4094" s="1">
        <v>2.7578310966491699</v>
      </c>
      <c r="X4094" s="1">
        <v>2.7578310966491699</v>
      </c>
    </row>
    <row r="4095" spans="1:24" x14ac:dyDescent="0.35">
      <c r="A4095" s="1">
        <v>380247</v>
      </c>
      <c r="B4095" s="1" t="s">
        <v>2351</v>
      </c>
      <c r="C4095" s="1">
        <v>108565203</v>
      </c>
      <c r="D4095" s="1">
        <v>247</v>
      </c>
      <c r="E4095" s="1" t="s">
        <v>2567</v>
      </c>
      <c r="F4095" s="1" t="s">
        <v>90</v>
      </c>
      <c r="G4095" s="1" t="s">
        <v>522</v>
      </c>
      <c r="H4095" s="1" t="s">
        <v>916</v>
      </c>
      <c r="I4095" s="1">
        <v>766574</v>
      </c>
      <c r="J4095" s="1">
        <v>26214</v>
      </c>
      <c r="K4095" s="1">
        <v>198784</v>
      </c>
      <c r="L4095" s="1">
        <v>8031697</v>
      </c>
      <c r="M4095" s="1">
        <v>9.4873502850532532E-2</v>
      </c>
      <c r="N4095" s="1">
        <v>1.1953585147857666</v>
      </c>
      <c r="O4095" s="1">
        <v>1.7669800668954849E-2</v>
      </c>
      <c r="P4095" s="1">
        <v>2.3594205379486084</v>
      </c>
      <c r="Q4095" s="1">
        <v>0</v>
      </c>
      <c r="R4095" s="1">
        <v>2.8128400444984436E-3</v>
      </c>
      <c r="S4095" s="1">
        <v>38</v>
      </c>
      <c r="T4095" s="1">
        <v>1</v>
      </c>
      <c r="U4095" s="1">
        <v>9023269</v>
      </c>
      <c r="V4095" s="1">
        <v>0.11535614728927612</v>
      </c>
      <c r="W4095" s="1">
        <v>1.2949835062026978</v>
      </c>
      <c r="X4095" s="1">
        <v>1.2949835062026978</v>
      </c>
    </row>
    <row r="4096" spans="1:24" x14ac:dyDescent="0.35">
      <c r="A4096" s="1">
        <v>390247</v>
      </c>
      <c r="B4096" s="1" t="s">
        <v>2352</v>
      </c>
      <c r="C4096" s="1">
        <v>108565203</v>
      </c>
      <c r="D4096" s="1">
        <v>247</v>
      </c>
      <c r="E4096" s="1" t="s">
        <v>2567</v>
      </c>
      <c r="F4096" s="1" t="s">
        <v>90</v>
      </c>
      <c r="G4096" s="1" t="s">
        <v>522</v>
      </c>
      <c r="H4096" s="1" t="s">
        <v>916</v>
      </c>
      <c r="I4096" s="1">
        <v>782689</v>
      </c>
      <c r="J4096" s="1">
        <v>26569</v>
      </c>
      <c r="K4096" s="1">
        <v>328999.40625</v>
      </c>
      <c r="L4096" s="1">
        <v>8074685</v>
      </c>
      <c r="M4096" s="1">
        <v>4.2987998574972153E-2</v>
      </c>
      <c r="N4096" s="1">
        <v>0.53522932529449463</v>
      </c>
      <c r="O4096" s="1">
        <v>1.611500047147274E-2</v>
      </c>
      <c r="P4096" s="1">
        <v>2.102210521697998</v>
      </c>
      <c r="Q4096" s="1">
        <v>0.13021540641784668</v>
      </c>
      <c r="R4096" s="1">
        <v>3.5499999648891389E-4</v>
      </c>
      <c r="S4096" s="1">
        <v>39</v>
      </c>
      <c r="T4096" s="1">
        <v>1</v>
      </c>
      <c r="U4096" s="1">
        <v>9212942</v>
      </c>
      <c r="V4096" s="1">
        <v>0.18967340886592865</v>
      </c>
      <c r="W4096" s="1">
        <v>2.1020431518554688</v>
      </c>
      <c r="X4096" s="1">
        <v>2.1020431518554688</v>
      </c>
    </row>
    <row r="4097" spans="1:24" x14ac:dyDescent="0.35">
      <c r="A4097" s="1">
        <v>400247</v>
      </c>
      <c r="B4097" s="1" t="s">
        <v>2353</v>
      </c>
      <c r="C4097" s="1">
        <v>108565203</v>
      </c>
      <c r="D4097" s="1">
        <v>247</v>
      </c>
      <c r="E4097" s="1" t="s">
        <v>2567</v>
      </c>
      <c r="F4097" s="1" t="s">
        <v>90</v>
      </c>
      <c r="G4097" s="1" t="s">
        <v>522</v>
      </c>
      <c r="H4097" s="1" t="s">
        <v>916</v>
      </c>
      <c r="S4097" s="1">
        <v>40</v>
      </c>
      <c r="T4097" s="1">
        <v>1</v>
      </c>
      <c r="U4097" s="1">
        <v>0</v>
      </c>
      <c r="V4097" s="1">
        <v>0</v>
      </c>
      <c r="W4097" s="1">
        <v>-100</v>
      </c>
      <c r="X4097" s="1">
        <v>-100</v>
      </c>
    </row>
    <row r="4098" spans="1:24" x14ac:dyDescent="0.35">
      <c r="A4098" s="1">
        <v>410247</v>
      </c>
      <c r="B4098" s="1" t="s">
        <v>2354</v>
      </c>
      <c r="C4098" s="1">
        <v>108565203</v>
      </c>
      <c r="D4098" s="1">
        <v>247</v>
      </c>
      <c r="E4098" s="1" t="s">
        <v>2567</v>
      </c>
      <c r="F4098" s="1" t="s">
        <v>90</v>
      </c>
      <c r="G4098" s="1" t="s">
        <v>522</v>
      </c>
      <c r="H4098" s="1" t="s">
        <v>916</v>
      </c>
      <c r="S4098" s="1">
        <v>41</v>
      </c>
      <c r="T4098" s="1">
        <v>1</v>
      </c>
      <c r="U4098" s="1">
        <v>0</v>
      </c>
      <c r="V4098" s="1">
        <v>0</v>
      </c>
    </row>
    <row r="4099" spans="1:24" x14ac:dyDescent="0.35">
      <c r="A4099" s="1">
        <v>420247</v>
      </c>
      <c r="B4099" s="1" t="s">
        <v>2355</v>
      </c>
      <c r="C4099" s="1">
        <v>108565203</v>
      </c>
      <c r="D4099" s="1">
        <v>247</v>
      </c>
      <c r="E4099" s="1" t="s">
        <v>2567</v>
      </c>
      <c r="F4099" s="1" t="s">
        <v>90</v>
      </c>
      <c r="G4099" s="1" t="s">
        <v>522</v>
      </c>
      <c r="H4099" s="1" t="s">
        <v>916</v>
      </c>
      <c r="S4099" s="1">
        <v>42</v>
      </c>
      <c r="T4099" s="1">
        <v>1</v>
      </c>
      <c r="U4099" s="1">
        <v>0</v>
      </c>
      <c r="V4099" s="1">
        <v>0</v>
      </c>
    </row>
    <row r="4100" spans="1:24" x14ac:dyDescent="0.35">
      <c r="A4100" s="1">
        <v>430247</v>
      </c>
      <c r="B4100" s="1" t="s">
        <v>2356</v>
      </c>
      <c r="C4100" s="1">
        <v>108565203</v>
      </c>
      <c r="D4100" s="1">
        <v>247</v>
      </c>
      <c r="E4100" s="1" t="s">
        <v>2567</v>
      </c>
      <c r="F4100" s="1" t="s">
        <v>90</v>
      </c>
      <c r="G4100" s="1" t="s">
        <v>522</v>
      </c>
      <c r="H4100" s="1" t="s">
        <v>916</v>
      </c>
      <c r="S4100" s="1">
        <v>43</v>
      </c>
      <c r="T4100" s="1">
        <v>1</v>
      </c>
      <c r="U4100" s="1">
        <v>0</v>
      </c>
      <c r="V4100" s="1">
        <v>0</v>
      </c>
    </row>
    <row r="4101" spans="1:24" x14ac:dyDescent="0.35">
      <c r="A4101" s="1">
        <v>440247</v>
      </c>
      <c r="B4101" s="1" t="s">
        <v>2357</v>
      </c>
      <c r="C4101" s="1">
        <v>108565203</v>
      </c>
      <c r="D4101" s="1">
        <v>247</v>
      </c>
      <c r="E4101" s="1" t="s">
        <v>2567</v>
      </c>
      <c r="F4101" s="1" t="s">
        <v>90</v>
      </c>
      <c r="G4101" s="1" t="s">
        <v>522</v>
      </c>
      <c r="H4101" s="1" t="s">
        <v>916</v>
      </c>
      <c r="S4101" s="1">
        <v>44</v>
      </c>
      <c r="T4101" s="1">
        <v>1</v>
      </c>
      <c r="U4101" s="1">
        <v>0</v>
      </c>
      <c r="V4101" s="1">
        <v>0</v>
      </c>
    </row>
    <row r="4102" spans="1:24" x14ac:dyDescent="0.35">
      <c r="A4102" s="1">
        <v>450247</v>
      </c>
      <c r="B4102" s="1" t="s">
        <v>2358</v>
      </c>
      <c r="C4102" s="1">
        <v>108565203</v>
      </c>
      <c r="D4102" s="1">
        <v>247</v>
      </c>
      <c r="E4102" s="1" t="s">
        <v>2567</v>
      </c>
      <c r="F4102" s="1" t="s">
        <v>90</v>
      </c>
      <c r="G4102" s="1" t="s">
        <v>522</v>
      </c>
      <c r="H4102" s="1" t="s">
        <v>916</v>
      </c>
      <c r="S4102" s="1">
        <v>45</v>
      </c>
      <c r="T4102" s="1">
        <v>1</v>
      </c>
      <c r="U4102" s="1">
        <v>0</v>
      </c>
      <c r="V4102" s="1">
        <v>0</v>
      </c>
    </row>
    <row r="4103" spans="1:24" x14ac:dyDescent="0.35">
      <c r="A4103" s="1">
        <v>460247</v>
      </c>
      <c r="B4103" s="1" t="s">
        <v>2359</v>
      </c>
      <c r="C4103" s="1">
        <v>108565203</v>
      </c>
      <c r="D4103" s="1">
        <v>247</v>
      </c>
      <c r="E4103" s="1" t="s">
        <v>2567</v>
      </c>
      <c r="F4103" s="1" t="s">
        <v>90</v>
      </c>
      <c r="G4103" s="1" t="s">
        <v>522</v>
      </c>
      <c r="H4103" s="1" t="s">
        <v>916</v>
      </c>
      <c r="S4103" s="1">
        <v>46</v>
      </c>
      <c r="T4103" s="1">
        <v>1</v>
      </c>
      <c r="U4103" s="1">
        <v>0</v>
      </c>
      <c r="V4103" s="1">
        <v>0</v>
      </c>
    </row>
    <row r="4104" spans="1:24" x14ac:dyDescent="0.35">
      <c r="A4104" s="1">
        <v>470247</v>
      </c>
      <c r="B4104" s="1" t="s">
        <v>2360</v>
      </c>
      <c r="C4104" s="1">
        <v>108565203</v>
      </c>
      <c r="D4104" s="1">
        <v>247</v>
      </c>
      <c r="E4104" s="1" t="s">
        <v>2567</v>
      </c>
      <c r="F4104" s="1" t="s">
        <v>90</v>
      </c>
      <c r="G4104" s="1" t="s">
        <v>522</v>
      </c>
      <c r="H4104" s="1" t="s">
        <v>916</v>
      </c>
      <c r="S4104" s="1">
        <v>47</v>
      </c>
      <c r="T4104" s="1">
        <v>1</v>
      </c>
      <c r="U4104" s="1">
        <v>0</v>
      </c>
      <c r="V4104" s="1">
        <v>0</v>
      </c>
    </row>
    <row r="4105" spans="1:24" x14ac:dyDescent="0.35">
      <c r="A4105" s="1">
        <v>480247</v>
      </c>
      <c r="B4105" s="1" t="s">
        <v>2361</v>
      </c>
      <c r="C4105" s="1">
        <v>108565203</v>
      </c>
      <c r="D4105" s="1">
        <v>247</v>
      </c>
      <c r="E4105" s="1" t="s">
        <v>2567</v>
      </c>
      <c r="F4105" s="1" t="s">
        <v>90</v>
      </c>
      <c r="G4105" s="1" t="s">
        <v>522</v>
      </c>
      <c r="H4105" s="1" t="s">
        <v>916</v>
      </c>
      <c r="S4105" s="1">
        <v>48</v>
      </c>
      <c r="T4105" s="1">
        <v>1</v>
      </c>
      <c r="U4105" s="1">
        <v>0</v>
      </c>
      <c r="V4105" s="1">
        <v>0</v>
      </c>
    </row>
    <row r="4106" spans="1:24" x14ac:dyDescent="0.35">
      <c r="A4106" s="1">
        <v>290292</v>
      </c>
      <c r="B4106" s="1" t="s">
        <v>2341</v>
      </c>
      <c r="C4106" s="1">
        <v>108565503</v>
      </c>
      <c r="D4106" s="1">
        <v>292</v>
      </c>
      <c r="E4106" s="1" t="s">
        <v>2568</v>
      </c>
      <c r="F4106" s="1" t="s">
        <v>90</v>
      </c>
      <c r="G4106" s="1" t="s">
        <v>522</v>
      </c>
      <c r="H4106" s="1" t="s">
        <v>916</v>
      </c>
      <c r="I4106" s="1">
        <v>821918.66</v>
      </c>
      <c r="K4106" s="1">
        <v>225913</v>
      </c>
      <c r="L4106" s="1">
        <v>7443310.5</v>
      </c>
      <c r="S4106" s="1">
        <v>29</v>
      </c>
      <c r="T4106" s="1">
        <v>1</v>
      </c>
      <c r="U4106" s="1">
        <v>8491142</v>
      </c>
      <c r="V4106" s="1">
        <v>0</v>
      </c>
    </row>
    <row r="4107" spans="1:24" x14ac:dyDescent="0.35">
      <c r="A4107" s="1">
        <v>300292</v>
      </c>
      <c r="B4107" s="1" t="s">
        <v>2343</v>
      </c>
      <c r="C4107" s="1">
        <v>108565503</v>
      </c>
      <c r="D4107" s="1">
        <v>292</v>
      </c>
      <c r="E4107" s="1" t="s">
        <v>2568</v>
      </c>
      <c r="F4107" s="1" t="s">
        <v>90</v>
      </c>
      <c r="G4107" s="1" t="s">
        <v>522</v>
      </c>
      <c r="H4107" s="1" t="s">
        <v>916</v>
      </c>
      <c r="I4107" s="1">
        <v>831692.51</v>
      </c>
      <c r="K4107" s="1">
        <v>225913</v>
      </c>
      <c r="L4107" s="1">
        <v>7557462</v>
      </c>
      <c r="M4107" s="1">
        <v>0.11415150016546249</v>
      </c>
      <c r="N4107" s="1">
        <v>1.5336120128631592</v>
      </c>
      <c r="O4107" s="1">
        <v>9.7738504409790039E-3</v>
      </c>
      <c r="P4107" s="1">
        <v>1.1891505718231201</v>
      </c>
      <c r="Q4107" s="1">
        <v>0</v>
      </c>
      <c r="S4107" s="1">
        <v>30</v>
      </c>
      <c r="T4107" s="1">
        <v>1</v>
      </c>
      <c r="U4107" s="1">
        <v>8615068</v>
      </c>
      <c r="V4107" s="1">
        <v>0.1239253506064415</v>
      </c>
      <c r="W4107" s="1">
        <v>1.4594738483428955</v>
      </c>
      <c r="X4107" s="1">
        <v>1.4594738483428955</v>
      </c>
    </row>
    <row r="4108" spans="1:24" x14ac:dyDescent="0.35">
      <c r="A4108" s="1">
        <v>310292</v>
      </c>
      <c r="B4108" s="1" t="s">
        <v>2344</v>
      </c>
      <c r="C4108" s="1">
        <v>108565503</v>
      </c>
      <c r="D4108" s="1">
        <v>292</v>
      </c>
      <c r="E4108" s="1" t="s">
        <v>2568</v>
      </c>
      <c r="F4108" s="1" t="s">
        <v>90</v>
      </c>
      <c r="G4108" s="1" t="s">
        <v>522</v>
      </c>
      <c r="H4108" s="1" t="s">
        <v>916</v>
      </c>
      <c r="I4108" s="1">
        <v>847075.52</v>
      </c>
      <c r="K4108" s="1">
        <v>225913</v>
      </c>
      <c r="L4108" s="1">
        <v>7629197</v>
      </c>
      <c r="M4108" s="1">
        <v>7.1735002100467682E-2</v>
      </c>
      <c r="N4108" s="1">
        <v>0.94919431209564209</v>
      </c>
      <c r="O4108" s="1">
        <v>1.5383009798824787E-2</v>
      </c>
      <c r="P4108" s="1">
        <v>1.8496030569076538</v>
      </c>
      <c r="Q4108" s="1">
        <v>0</v>
      </c>
      <c r="S4108" s="1">
        <v>31</v>
      </c>
      <c r="T4108" s="1">
        <v>1</v>
      </c>
      <c r="U4108" s="1">
        <v>8702186</v>
      </c>
      <c r="V4108" s="1">
        <v>8.7118014693260193E-2</v>
      </c>
      <c r="W4108" s="1">
        <v>1.0112282037734985</v>
      </c>
      <c r="X4108" s="1">
        <v>1.0112282037734985</v>
      </c>
    </row>
    <row r="4109" spans="1:24" x14ac:dyDescent="0.35">
      <c r="A4109" s="1">
        <v>320292</v>
      </c>
      <c r="B4109" s="1" t="s">
        <v>2345</v>
      </c>
      <c r="C4109" s="1">
        <v>108565503</v>
      </c>
      <c r="D4109" s="1">
        <v>292</v>
      </c>
      <c r="E4109" s="1" t="s">
        <v>2568</v>
      </c>
      <c r="F4109" s="1" t="s">
        <v>90</v>
      </c>
      <c r="G4109" s="1" t="s">
        <v>522</v>
      </c>
      <c r="H4109" s="1" t="s">
        <v>916</v>
      </c>
      <c r="I4109" s="1">
        <v>853187.71</v>
      </c>
      <c r="K4109" s="1">
        <v>225913</v>
      </c>
      <c r="L4109" s="1">
        <v>7690354</v>
      </c>
      <c r="M4109" s="1">
        <v>6.1156999319791794E-2</v>
      </c>
      <c r="N4109" s="1">
        <v>0.80161780118942261</v>
      </c>
      <c r="O4109" s="1">
        <v>6.1121899634599686E-3</v>
      </c>
      <c r="P4109" s="1">
        <v>0.72156375646591187</v>
      </c>
      <c r="Q4109" s="1">
        <v>0</v>
      </c>
      <c r="S4109" s="1">
        <v>32</v>
      </c>
      <c r="T4109" s="1">
        <v>1</v>
      </c>
      <c r="U4109" s="1">
        <v>8769455</v>
      </c>
      <c r="V4109" s="1">
        <v>6.7269191145896912E-2</v>
      </c>
      <c r="W4109" s="1">
        <v>0.77301263809204102</v>
      </c>
      <c r="X4109" s="1">
        <v>0.77301263809204102</v>
      </c>
    </row>
    <row r="4110" spans="1:24" x14ac:dyDescent="0.35">
      <c r="A4110" s="1">
        <v>330292</v>
      </c>
      <c r="B4110" s="1" t="s">
        <v>2346</v>
      </c>
      <c r="C4110" s="1">
        <v>108565503</v>
      </c>
      <c r="D4110" s="1">
        <v>292</v>
      </c>
      <c r="E4110" s="1" t="s">
        <v>2568</v>
      </c>
      <c r="F4110" s="1" t="s">
        <v>90</v>
      </c>
      <c r="G4110" s="1" t="s">
        <v>522</v>
      </c>
      <c r="H4110" s="1" t="s">
        <v>916</v>
      </c>
      <c r="I4110" s="1">
        <v>871409.54</v>
      </c>
      <c r="K4110" s="1">
        <v>225913</v>
      </c>
      <c r="L4110" s="1">
        <v>7829840.5</v>
      </c>
      <c r="M4110" s="1">
        <v>0.13948650658130646</v>
      </c>
      <c r="N4110" s="1">
        <v>1.813785195350647</v>
      </c>
      <c r="O4110" s="1">
        <v>1.822182908654213E-2</v>
      </c>
      <c r="P4110" s="1">
        <v>2.1357352733612061</v>
      </c>
      <c r="Q4110" s="1">
        <v>0</v>
      </c>
      <c r="S4110" s="1">
        <v>33</v>
      </c>
      <c r="T4110" s="1">
        <v>1</v>
      </c>
      <c r="U4110" s="1">
        <v>8927163</v>
      </c>
      <c r="V4110" s="1">
        <v>0.15770833194255829</v>
      </c>
      <c r="W4110" s="1">
        <v>1.798378586769104</v>
      </c>
      <c r="X4110" s="1">
        <v>1.798378586769104</v>
      </c>
    </row>
    <row r="4111" spans="1:24" x14ac:dyDescent="0.35">
      <c r="A4111" s="1">
        <v>340292</v>
      </c>
      <c r="B4111" s="1" t="s">
        <v>2347</v>
      </c>
      <c r="C4111" s="1">
        <v>108565503</v>
      </c>
      <c r="D4111" s="1">
        <v>292</v>
      </c>
      <c r="E4111" s="1" t="s">
        <v>2568</v>
      </c>
      <c r="F4111" s="1" t="s">
        <v>90</v>
      </c>
      <c r="G4111" s="1" t="s">
        <v>522</v>
      </c>
      <c r="H4111" s="1" t="s">
        <v>916</v>
      </c>
      <c r="I4111" s="1">
        <v>871382.55</v>
      </c>
      <c r="K4111" s="1">
        <v>225913</v>
      </c>
      <c r="L4111" s="1">
        <v>7829835.5</v>
      </c>
      <c r="M4111" s="1">
        <v>-4.9999998736893758E-6</v>
      </c>
      <c r="N4111" s="1">
        <v>-6.385826418409124E-5</v>
      </c>
      <c r="O4111" s="1">
        <v>-2.6989999241777696E-5</v>
      </c>
      <c r="P4111" s="1">
        <v>-3.0972808599472046E-3</v>
      </c>
      <c r="Q4111" s="1">
        <v>0</v>
      </c>
      <c r="S4111" s="1">
        <v>34</v>
      </c>
      <c r="T4111" s="1">
        <v>1</v>
      </c>
      <c r="U4111" s="1">
        <v>8927131</v>
      </c>
      <c r="V4111" s="1">
        <v>-3.1989999115467072E-5</v>
      </c>
      <c r="W4111" s="1">
        <v>-3.5845654201693833E-4</v>
      </c>
      <c r="X4111" s="1">
        <v>-3.5845654201693833E-4</v>
      </c>
    </row>
    <row r="4112" spans="1:24" x14ac:dyDescent="0.35">
      <c r="A4112" s="1">
        <v>350292</v>
      </c>
      <c r="B4112" s="1" t="s">
        <v>2348</v>
      </c>
      <c r="C4112" s="1">
        <v>108565503</v>
      </c>
      <c r="D4112" s="1">
        <v>292</v>
      </c>
      <c r="E4112" s="1" t="s">
        <v>2568</v>
      </c>
      <c r="F4112" s="1" t="s">
        <v>90</v>
      </c>
      <c r="G4112" s="1" t="s">
        <v>522</v>
      </c>
      <c r="H4112" s="1" t="s">
        <v>916</v>
      </c>
      <c r="I4112" s="1">
        <v>894819.04</v>
      </c>
      <c r="K4112" s="1">
        <v>225913</v>
      </c>
      <c r="L4112" s="1">
        <v>7882459.5</v>
      </c>
      <c r="M4112" s="1">
        <v>5.2623998373746872E-2</v>
      </c>
      <c r="N4112" s="1">
        <v>0.67209583520889282</v>
      </c>
      <c r="O4112" s="1">
        <v>2.3436490446329117E-2</v>
      </c>
      <c r="P4112" s="1">
        <v>2.6895754337310791</v>
      </c>
      <c r="Q4112" s="1">
        <v>0</v>
      </c>
      <c r="S4112" s="1">
        <v>35</v>
      </c>
      <c r="T4112" s="1">
        <v>1</v>
      </c>
      <c r="U4112" s="1">
        <v>9003192</v>
      </c>
      <c r="V4112" s="1">
        <v>7.6060488820075989E-2</v>
      </c>
      <c r="W4112" s="1">
        <v>0.85202068090438843</v>
      </c>
      <c r="X4112" s="1">
        <v>0.85202068090438843</v>
      </c>
    </row>
    <row r="4113" spans="1:24" x14ac:dyDescent="0.35">
      <c r="A4113" s="1">
        <v>360292</v>
      </c>
      <c r="B4113" s="1" t="s">
        <v>2349</v>
      </c>
      <c r="C4113" s="1">
        <v>108565503</v>
      </c>
      <c r="D4113" s="1">
        <v>292</v>
      </c>
      <c r="E4113" s="1" t="s">
        <v>2568</v>
      </c>
      <c r="F4113" s="1" t="s">
        <v>90</v>
      </c>
      <c r="G4113" s="1" t="s">
        <v>522</v>
      </c>
      <c r="H4113" s="1" t="s">
        <v>916</v>
      </c>
      <c r="I4113" s="1">
        <v>948785.41</v>
      </c>
      <c r="K4113" s="1">
        <v>225913</v>
      </c>
      <c r="L4113" s="1">
        <v>8248905.5</v>
      </c>
      <c r="M4113" s="1">
        <v>0.36644598841667175</v>
      </c>
      <c r="N4113" s="1">
        <v>4.6488790512084961</v>
      </c>
      <c r="O4113" s="1">
        <v>5.3966369479894638E-2</v>
      </c>
      <c r="P4113" s="1">
        <v>6.0309815406799316</v>
      </c>
      <c r="Q4113" s="1">
        <v>0</v>
      </c>
      <c r="S4113" s="1">
        <v>36</v>
      </c>
      <c r="T4113" s="1">
        <v>1</v>
      </c>
      <c r="U4113" s="1">
        <v>9423604</v>
      </c>
      <c r="V4113" s="1">
        <v>0.42041236162185669</v>
      </c>
      <c r="W4113" s="1">
        <v>4.6695880889892578</v>
      </c>
      <c r="X4113" s="1">
        <v>4.6695880889892578</v>
      </c>
    </row>
    <row r="4114" spans="1:24" x14ac:dyDescent="0.35">
      <c r="A4114" s="1">
        <v>370292</v>
      </c>
      <c r="B4114" s="1" t="s">
        <v>2350</v>
      </c>
      <c r="C4114" s="1">
        <v>108565503</v>
      </c>
      <c r="D4114" s="1">
        <v>292</v>
      </c>
      <c r="E4114" s="1" t="s">
        <v>2568</v>
      </c>
      <c r="F4114" s="1" t="s">
        <v>90</v>
      </c>
      <c r="G4114" s="1" t="s">
        <v>522</v>
      </c>
      <c r="H4114" s="1" t="s">
        <v>916</v>
      </c>
      <c r="I4114" s="1">
        <v>970522.96</v>
      </c>
      <c r="K4114" s="1">
        <v>225913</v>
      </c>
      <c r="L4114" s="1">
        <v>8606981</v>
      </c>
      <c r="M4114" s="1">
        <v>0.35807549953460693</v>
      </c>
      <c r="N4114" s="1">
        <v>4.3408851623535156</v>
      </c>
      <c r="O4114" s="1">
        <v>2.173754945397377E-2</v>
      </c>
      <c r="P4114" s="1">
        <v>2.2910923957824707</v>
      </c>
      <c r="Q4114" s="1">
        <v>0</v>
      </c>
      <c r="S4114" s="1">
        <v>37</v>
      </c>
      <c r="T4114" s="1">
        <v>1</v>
      </c>
      <c r="U4114" s="1">
        <v>9803417</v>
      </c>
      <c r="V4114" s="1">
        <v>0.37981304526329041</v>
      </c>
      <c r="W4114" s="1">
        <v>4.0304431915283203</v>
      </c>
      <c r="X4114" s="1">
        <v>4.0304431915283203</v>
      </c>
    </row>
    <row r="4115" spans="1:24" x14ac:dyDescent="0.35">
      <c r="A4115" s="1">
        <v>380292</v>
      </c>
      <c r="B4115" s="1" t="s">
        <v>2351</v>
      </c>
      <c r="C4115" s="1">
        <v>108565503</v>
      </c>
      <c r="D4115" s="1">
        <v>292</v>
      </c>
      <c r="E4115" s="1" t="s">
        <v>2568</v>
      </c>
      <c r="F4115" s="1" t="s">
        <v>90</v>
      </c>
      <c r="G4115" s="1" t="s">
        <v>522</v>
      </c>
      <c r="H4115" s="1" t="s">
        <v>916</v>
      </c>
      <c r="I4115" s="1">
        <v>1015938</v>
      </c>
      <c r="K4115" s="1">
        <v>465806.96875</v>
      </c>
      <c r="L4115" s="1">
        <v>8747480</v>
      </c>
      <c r="M4115" s="1">
        <v>0.14049899578094482</v>
      </c>
      <c r="N4115" s="1">
        <v>1.632384181022644</v>
      </c>
      <c r="O4115" s="1">
        <v>4.5415040105581284E-2</v>
      </c>
      <c r="P4115" s="1">
        <v>4.6794400215148926</v>
      </c>
      <c r="Q4115" s="1">
        <v>0.23989397287368774</v>
      </c>
      <c r="S4115" s="1">
        <v>38</v>
      </c>
      <c r="T4115" s="1">
        <v>1</v>
      </c>
      <c r="U4115" s="1">
        <v>10229225</v>
      </c>
      <c r="V4115" s="1">
        <v>0.42580801248550415</v>
      </c>
      <c r="W4115" s="1">
        <v>4.3434653282165527</v>
      </c>
      <c r="X4115" s="1">
        <v>4.3434653282165527</v>
      </c>
    </row>
    <row r="4116" spans="1:24" x14ac:dyDescent="0.35">
      <c r="A4116" s="1">
        <v>390292</v>
      </c>
      <c r="B4116" s="1" t="s">
        <v>2352</v>
      </c>
      <c r="C4116" s="1">
        <v>108565503</v>
      </c>
      <c r="D4116" s="1">
        <v>292</v>
      </c>
      <c r="E4116" s="1" t="s">
        <v>2568</v>
      </c>
      <c r="F4116" s="1" t="s">
        <v>90</v>
      </c>
      <c r="G4116" s="1" t="s">
        <v>522</v>
      </c>
      <c r="H4116" s="1" t="s">
        <v>916</v>
      </c>
      <c r="I4116" s="1">
        <v>1035041</v>
      </c>
      <c r="K4116" s="1">
        <v>809435.5625</v>
      </c>
      <c r="L4116" s="1">
        <v>8816178</v>
      </c>
      <c r="M4116" s="1">
        <v>6.8697996437549591E-2</v>
      </c>
      <c r="N4116" s="1">
        <v>0.78534615039825439</v>
      </c>
      <c r="O4116" s="1">
        <v>1.9102999940514565E-2</v>
      </c>
      <c r="P4116" s="1">
        <v>1.88033127784729</v>
      </c>
      <c r="Q4116" s="1">
        <v>0.34362858533859253</v>
      </c>
      <c r="S4116" s="1">
        <v>39</v>
      </c>
      <c r="T4116" s="1">
        <v>1</v>
      </c>
      <c r="U4116" s="1">
        <v>10660654</v>
      </c>
      <c r="V4116" s="1">
        <v>0.43142956495285034</v>
      </c>
      <c r="W4116" s="1">
        <v>4.2176117897033691</v>
      </c>
      <c r="X4116" s="1">
        <v>4.2176117897033691</v>
      </c>
    </row>
    <row r="4117" spans="1:24" x14ac:dyDescent="0.35">
      <c r="A4117" s="1">
        <v>400292</v>
      </c>
      <c r="B4117" s="1" t="s">
        <v>2353</v>
      </c>
      <c r="C4117" s="1">
        <v>108565503</v>
      </c>
      <c r="D4117" s="1">
        <v>292</v>
      </c>
      <c r="E4117" s="1" t="s">
        <v>2568</v>
      </c>
      <c r="F4117" s="1" t="s">
        <v>90</v>
      </c>
      <c r="G4117" s="1" t="s">
        <v>522</v>
      </c>
      <c r="H4117" s="1" t="s">
        <v>916</v>
      </c>
      <c r="S4117" s="1">
        <v>40</v>
      </c>
      <c r="T4117" s="1">
        <v>1</v>
      </c>
      <c r="U4117" s="1">
        <v>0</v>
      </c>
      <c r="V4117" s="1">
        <v>0</v>
      </c>
      <c r="W4117" s="1">
        <v>-100</v>
      </c>
      <c r="X4117" s="1">
        <v>-100</v>
      </c>
    </row>
    <row r="4118" spans="1:24" x14ac:dyDescent="0.35">
      <c r="A4118" s="1">
        <v>410292</v>
      </c>
      <c r="B4118" s="1" t="s">
        <v>2354</v>
      </c>
      <c r="C4118" s="1">
        <v>108565503</v>
      </c>
      <c r="D4118" s="1">
        <v>292</v>
      </c>
      <c r="E4118" s="1" t="s">
        <v>2568</v>
      </c>
      <c r="F4118" s="1" t="s">
        <v>90</v>
      </c>
      <c r="G4118" s="1" t="s">
        <v>522</v>
      </c>
      <c r="H4118" s="1" t="s">
        <v>916</v>
      </c>
      <c r="S4118" s="1">
        <v>41</v>
      </c>
      <c r="T4118" s="1">
        <v>1</v>
      </c>
      <c r="U4118" s="1">
        <v>0</v>
      </c>
      <c r="V4118" s="1">
        <v>0</v>
      </c>
    </row>
    <row r="4119" spans="1:24" x14ac:dyDescent="0.35">
      <c r="A4119" s="1">
        <v>420292</v>
      </c>
      <c r="B4119" s="1" t="s">
        <v>2355</v>
      </c>
      <c r="C4119" s="1">
        <v>108565503</v>
      </c>
      <c r="D4119" s="1">
        <v>292</v>
      </c>
      <c r="E4119" s="1" t="s">
        <v>2568</v>
      </c>
      <c r="F4119" s="1" t="s">
        <v>90</v>
      </c>
      <c r="G4119" s="1" t="s">
        <v>522</v>
      </c>
      <c r="H4119" s="1" t="s">
        <v>916</v>
      </c>
      <c r="S4119" s="1">
        <v>42</v>
      </c>
      <c r="T4119" s="1">
        <v>1</v>
      </c>
      <c r="U4119" s="1">
        <v>0</v>
      </c>
      <c r="V4119" s="1">
        <v>0</v>
      </c>
    </row>
    <row r="4120" spans="1:24" x14ac:dyDescent="0.35">
      <c r="A4120" s="1">
        <v>430292</v>
      </c>
      <c r="B4120" s="1" t="s">
        <v>2356</v>
      </c>
      <c r="C4120" s="1">
        <v>108565503</v>
      </c>
      <c r="D4120" s="1">
        <v>292</v>
      </c>
      <c r="E4120" s="1" t="s">
        <v>2568</v>
      </c>
      <c r="F4120" s="1" t="s">
        <v>90</v>
      </c>
      <c r="G4120" s="1" t="s">
        <v>522</v>
      </c>
      <c r="H4120" s="1" t="s">
        <v>916</v>
      </c>
      <c r="S4120" s="1">
        <v>43</v>
      </c>
      <c r="T4120" s="1">
        <v>1</v>
      </c>
      <c r="U4120" s="1">
        <v>0</v>
      </c>
      <c r="V4120" s="1">
        <v>0</v>
      </c>
    </row>
    <row r="4121" spans="1:24" x14ac:dyDescent="0.35">
      <c r="A4121" s="1">
        <v>440292</v>
      </c>
      <c r="B4121" s="1" t="s">
        <v>2357</v>
      </c>
      <c r="C4121" s="1">
        <v>108565503</v>
      </c>
      <c r="D4121" s="1">
        <v>292</v>
      </c>
      <c r="E4121" s="1" t="s">
        <v>2568</v>
      </c>
      <c r="F4121" s="1" t="s">
        <v>90</v>
      </c>
      <c r="G4121" s="1" t="s">
        <v>522</v>
      </c>
      <c r="H4121" s="1" t="s">
        <v>916</v>
      </c>
      <c r="S4121" s="1">
        <v>44</v>
      </c>
      <c r="T4121" s="1">
        <v>1</v>
      </c>
      <c r="U4121" s="1">
        <v>0</v>
      </c>
      <c r="V4121" s="1">
        <v>0</v>
      </c>
    </row>
    <row r="4122" spans="1:24" x14ac:dyDescent="0.35">
      <c r="A4122" s="1">
        <v>450292</v>
      </c>
      <c r="B4122" s="1" t="s">
        <v>2358</v>
      </c>
      <c r="C4122" s="1">
        <v>108565503</v>
      </c>
      <c r="D4122" s="1">
        <v>292</v>
      </c>
      <c r="E4122" s="1" t="s">
        <v>2568</v>
      </c>
      <c r="F4122" s="1" t="s">
        <v>90</v>
      </c>
      <c r="G4122" s="1" t="s">
        <v>522</v>
      </c>
      <c r="H4122" s="1" t="s">
        <v>916</v>
      </c>
      <c r="S4122" s="1">
        <v>45</v>
      </c>
      <c r="T4122" s="1">
        <v>1</v>
      </c>
      <c r="U4122" s="1">
        <v>0</v>
      </c>
      <c r="V4122" s="1">
        <v>0</v>
      </c>
    </row>
    <row r="4123" spans="1:24" x14ac:dyDescent="0.35">
      <c r="A4123" s="1">
        <v>460292</v>
      </c>
      <c r="B4123" s="1" t="s">
        <v>2359</v>
      </c>
      <c r="C4123" s="1">
        <v>108565503</v>
      </c>
      <c r="D4123" s="1">
        <v>292</v>
      </c>
      <c r="E4123" s="1" t="s">
        <v>2568</v>
      </c>
      <c r="F4123" s="1" t="s">
        <v>90</v>
      </c>
      <c r="G4123" s="1" t="s">
        <v>522</v>
      </c>
      <c r="H4123" s="1" t="s">
        <v>916</v>
      </c>
      <c r="S4123" s="1">
        <v>46</v>
      </c>
      <c r="T4123" s="1">
        <v>1</v>
      </c>
      <c r="U4123" s="1">
        <v>0</v>
      </c>
      <c r="V4123" s="1">
        <v>0</v>
      </c>
    </row>
    <row r="4124" spans="1:24" x14ac:dyDescent="0.35">
      <c r="A4124" s="1">
        <v>470292</v>
      </c>
      <c r="B4124" s="1" t="s">
        <v>2360</v>
      </c>
      <c r="C4124" s="1">
        <v>108565503</v>
      </c>
      <c r="D4124" s="1">
        <v>292</v>
      </c>
      <c r="E4124" s="1" t="s">
        <v>2568</v>
      </c>
      <c r="F4124" s="1" t="s">
        <v>90</v>
      </c>
      <c r="G4124" s="1" t="s">
        <v>522</v>
      </c>
      <c r="H4124" s="1" t="s">
        <v>916</v>
      </c>
      <c r="S4124" s="1">
        <v>47</v>
      </c>
      <c r="T4124" s="1">
        <v>1</v>
      </c>
      <c r="U4124" s="1">
        <v>0</v>
      </c>
      <c r="V4124" s="1">
        <v>0</v>
      </c>
    </row>
    <row r="4125" spans="1:24" x14ac:dyDescent="0.35">
      <c r="A4125" s="1">
        <v>480292</v>
      </c>
      <c r="B4125" s="1" t="s">
        <v>2361</v>
      </c>
      <c r="C4125" s="1">
        <v>108565503</v>
      </c>
      <c r="D4125" s="1">
        <v>292</v>
      </c>
      <c r="E4125" s="1" t="s">
        <v>2568</v>
      </c>
      <c r="F4125" s="1" t="s">
        <v>90</v>
      </c>
      <c r="G4125" s="1" t="s">
        <v>522</v>
      </c>
      <c r="H4125" s="1" t="s">
        <v>916</v>
      </c>
      <c r="S4125" s="1">
        <v>48</v>
      </c>
      <c r="T4125" s="1">
        <v>1</v>
      </c>
      <c r="U4125" s="1">
        <v>0</v>
      </c>
      <c r="V4125" s="1">
        <v>0</v>
      </c>
    </row>
    <row r="4126" spans="1:24" x14ac:dyDescent="0.35">
      <c r="A4126" s="1">
        <v>290367</v>
      </c>
      <c r="B4126" s="1" t="s">
        <v>2341</v>
      </c>
      <c r="C4126" s="1">
        <v>108566303</v>
      </c>
      <c r="D4126" s="1">
        <v>367</v>
      </c>
      <c r="E4126" s="1" t="s">
        <v>2569</v>
      </c>
      <c r="F4126" s="1" t="s">
        <v>90</v>
      </c>
      <c r="G4126" s="1" t="s">
        <v>522</v>
      </c>
      <c r="H4126" s="1" t="s">
        <v>916</v>
      </c>
      <c r="I4126" s="1">
        <v>462167.66</v>
      </c>
      <c r="J4126" s="1">
        <v>525.44000000000005</v>
      </c>
      <c r="K4126" s="1">
        <v>73578</v>
      </c>
      <c r="L4126" s="1">
        <v>3317456</v>
      </c>
      <c r="S4126" s="1">
        <v>29</v>
      </c>
      <c r="T4126" s="1">
        <v>1</v>
      </c>
      <c r="U4126" s="1">
        <v>3853727</v>
      </c>
      <c r="V4126" s="1">
        <v>0</v>
      </c>
    </row>
    <row r="4127" spans="1:24" x14ac:dyDescent="0.35">
      <c r="A4127" s="1">
        <v>300367</v>
      </c>
      <c r="B4127" s="1" t="s">
        <v>2343</v>
      </c>
      <c r="C4127" s="1">
        <v>108566303</v>
      </c>
      <c r="D4127" s="1">
        <v>367</v>
      </c>
      <c r="E4127" s="1" t="s">
        <v>2569</v>
      </c>
      <c r="F4127" s="1" t="s">
        <v>90</v>
      </c>
      <c r="G4127" s="1" t="s">
        <v>522</v>
      </c>
      <c r="H4127" s="1" t="s">
        <v>916</v>
      </c>
      <c r="I4127" s="1">
        <v>463181.41</v>
      </c>
      <c r="J4127" s="1">
        <v>494.4</v>
      </c>
      <c r="K4127" s="1">
        <v>73578</v>
      </c>
      <c r="L4127" s="1">
        <v>3400546</v>
      </c>
      <c r="M4127" s="1">
        <v>8.3089999854564667E-2</v>
      </c>
      <c r="N4127" s="1">
        <v>2.5046300888061523</v>
      </c>
      <c r="O4127" s="1">
        <v>1.0137499775737524E-3</v>
      </c>
      <c r="P4127" s="1">
        <v>0.21934680640697479</v>
      </c>
      <c r="Q4127" s="1">
        <v>0</v>
      </c>
      <c r="R4127" s="1">
        <v>-3.1039999157655984E-5</v>
      </c>
      <c r="S4127" s="1">
        <v>30</v>
      </c>
      <c r="T4127" s="1">
        <v>1</v>
      </c>
      <c r="U4127" s="1">
        <v>3937799.75</v>
      </c>
      <c r="V4127" s="1">
        <v>8.4072709083557129E-2</v>
      </c>
      <c r="W4127" s="1">
        <v>2.1815958023071289</v>
      </c>
      <c r="X4127" s="1">
        <v>2.1815958023071289</v>
      </c>
    </row>
    <row r="4128" spans="1:24" x14ac:dyDescent="0.35">
      <c r="A4128" s="1">
        <v>310367</v>
      </c>
      <c r="B4128" s="1" t="s">
        <v>2344</v>
      </c>
      <c r="C4128" s="1">
        <v>108566303</v>
      </c>
      <c r="D4128" s="1">
        <v>367</v>
      </c>
      <c r="E4128" s="1" t="s">
        <v>2569</v>
      </c>
      <c r="F4128" s="1" t="s">
        <v>90</v>
      </c>
      <c r="G4128" s="1" t="s">
        <v>522</v>
      </c>
      <c r="H4128" s="1" t="s">
        <v>916</v>
      </c>
      <c r="I4128" s="1">
        <v>464282.43</v>
      </c>
      <c r="J4128" s="1">
        <v>761.44</v>
      </c>
      <c r="K4128" s="1">
        <v>73578</v>
      </c>
      <c r="L4128" s="1">
        <v>3424493</v>
      </c>
      <c r="M4128" s="1">
        <v>2.3947000503540039E-2</v>
      </c>
      <c r="N4128" s="1">
        <v>0.70421046018600464</v>
      </c>
      <c r="O4128" s="1">
        <v>1.1010200250893831E-3</v>
      </c>
      <c r="P4128" s="1">
        <v>0.23770815134048462</v>
      </c>
      <c r="Q4128" s="1">
        <v>0</v>
      </c>
      <c r="R4128" s="1">
        <v>2.6704001356847584E-4</v>
      </c>
      <c r="S4128" s="1">
        <v>31</v>
      </c>
      <c r="T4128" s="1">
        <v>1</v>
      </c>
      <c r="U4128" s="1">
        <v>3963115</v>
      </c>
      <c r="V4128" s="1">
        <v>2.5315061211585999E-2</v>
      </c>
      <c r="W4128" s="1">
        <v>0.64287805557250977</v>
      </c>
      <c r="X4128" s="1">
        <v>0.64287805557250977</v>
      </c>
    </row>
    <row r="4129" spans="1:24" x14ac:dyDescent="0.35">
      <c r="A4129" s="1">
        <v>320367</v>
      </c>
      <c r="B4129" s="1" t="s">
        <v>2345</v>
      </c>
      <c r="C4129" s="1">
        <v>108566303</v>
      </c>
      <c r="D4129" s="1">
        <v>367</v>
      </c>
      <c r="E4129" s="1" t="s">
        <v>2569</v>
      </c>
      <c r="F4129" s="1" t="s">
        <v>90</v>
      </c>
      <c r="G4129" s="1" t="s">
        <v>522</v>
      </c>
      <c r="H4129" s="1" t="s">
        <v>916</v>
      </c>
      <c r="I4129" s="1">
        <v>464053.7</v>
      </c>
      <c r="J4129" s="1">
        <v>1189.44</v>
      </c>
      <c r="K4129" s="1">
        <v>73578</v>
      </c>
      <c r="L4129" s="1">
        <v>3437109</v>
      </c>
      <c r="M4129" s="1">
        <v>1.2616000138223171E-2</v>
      </c>
      <c r="N4129" s="1">
        <v>0.36840489506721497</v>
      </c>
      <c r="O4129" s="1">
        <v>-2.2873000125400722E-4</v>
      </c>
      <c r="P4129" s="1">
        <v>-4.9265272915363312E-2</v>
      </c>
      <c r="Q4129" s="1">
        <v>0</v>
      </c>
      <c r="R4129" s="1">
        <v>4.2799999937415123E-4</v>
      </c>
      <c r="S4129" s="1">
        <v>32</v>
      </c>
      <c r="T4129" s="1">
        <v>1</v>
      </c>
      <c r="U4129" s="1">
        <v>3975930</v>
      </c>
      <c r="V4129" s="1">
        <v>1.2815270572900772E-2</v>
      </c>
      <c r="W4129" s="1">
        <v>0.3233567476272583</v>
      </c>
      <c r="X4129" s="1">
        <v>0.3233567476272583</v>
      </c>
    </row>
    <row r="4130" spans="1:24" x14ac:dyDescent="0.35">
      <c r="A4130" s="1">
        <v>330367</v>
      </c>
      <c r="B4130" s="1" t="s">
        <v>2346</v>
      </c>
      <c r="C4130" s="1">
        <v>108566303</v>
      </c>
      <c r="D4130" s="1">
        <v>367</v>
      </c>
      <c r="E4130" s="1" t="s">
        <v>2569</v>
      </c>
      <c r="F4130" s="1" t="s">
        <v>90</v>
      </c>
      <c r="G4130" s="1" t="s">
        <v>522</v>
      </c>
      <c r="H4130" s="1" t="s">
        <v>916</v>
      </c>
      <c r="I4130" s="1">
        <v>466567.02</v>
      </c>
      <c r="J4130" s="1">
        <v>870.08</v>
      </c>
      <c r="K4130" s="1">
        <v>73578</v>
      </c>
      <c r="L4130" s="1">
        <v>3488197.25</v>
      </c>
      <c r="M4130" s="1">
        <v>5.1088251173496246E-2</v>
      </c>
      <c r="N4130" s="1">
        <v>1.486372709274292</v>
      </c>
      <c r="O4130" s="1">
        <v>2.5133199524134398E-3</v>
      </c>
      <c r="P4130" s="1">
        <v>0.54160112142562866</v>
      </c>
      <c r="Q4130" s="1">
        <v>0</v>
      </c>
      <c r="R4130" s="1">
        <v>-3.1935999868437648E-4</v>
      </c>
      <c r="S4130" s="1">
        <v>33</v>
      </c>
      <c r="T4130" s="1">
        <v>1</v>
      </c>
      <c r="U4130" s="1">
        <v>4029212.25</v>
      </c>
      <c r="V4130" s="1">
        <v>5.3282212466001511E-2</v>
      </c>
      <c r="W4130" s="1">
        <v>1.3401204347610474</v>
      </c>
      <c r="X4130" s="1">
        <v>1.3401204347610474</v>
      </c>
    </row>
    <row r="4131" spans="1:24" x14ac:dyDescent="0.35">
      <c r="A4131" s="1">
        <v>340367</v>
      </c>
      <c r="B4131" s="1" t="s">
        <v>2347</v>
      </c>
      <c r="C4131" s="1">
        <v>108566303</v>
      </c>
      <c r="D4131" s="1">
        <v>367</v>
      </c>
      <c r="E4131" s="1" t="s">
        <v>2569</v>
      </c>
      <c r="F4131" s="1" t="s">
        <v>90</v>
      </c>
      <c r="G4131" s="1" t="s">
        <v>522</v>
      </c>
      <c r="H4131" s="1" t="s">
        <v>916</v>
      </c>
      <c r="I4131" s="1">
        <v>466560.56</v>
      </c>
      <c r="J4131" s="1">
        <v>889.28</v>
      </c>
      <c r="K4131" s="1">
        <v>73578</v>
      </c>
      <c r="L4131" s="1">
        <v>3488194.75</v>
      </c>
      <c r="M4131" s="1">
        <v>-2.4999999368446879E-6</v>
      </c>
      <c r="N4131" s="1">
        <v>-7.1670256147626787E-5</v>
      </c>
      <c r="O4131" s="1">
        <v>-6.4599998950143345E-6</v>
      </c>
      <c r="P4131" s="1">
        <v>-1.3845813227817416E-3</v>
      </c>
      <c r="Q4131" s="1">
        <v>0</v>
      </c>
      <c r="R4131" s="1">
        <v>1.9200000679120421E-5</v>
      </c>
      <c r="S4131" s="1">
        <v>34</v>
      </c>
      <c r="T4131" s="1">
        <v>1</v>
      </c>
      <c r="U4131" s="1">
        <v>4029222.5</v>
      </c>
      <c r="V4131" s="1">
        <v>1.0240000847261399E-5</v>
      </c>
      <c r="W4131" s="1">
        <v>2.5439215824007988E-4</v>
      </c>
      <c r="X4131" s="1">
        <v>2.5439215824007988E-4</v>
      </c>
    </row>
    <row r="4132" spans="1:24" x14ac:dyDescent="0.35">
      <c r="A4132" s="1">
        <v>350367</v>
      </c>
      <c r="B4132" s="1" t="s">
        <v>2348</v>
      </c>
      <c r="C4132" s="1">
        <v>108566303</v>
      </c>
      <c r="D4132" s="1">
        <v>367</v>
      </c>
      <c r="E4132" s="1" t="s">
        <v>2569</v>
      </c>
      <c r="F4132" s="1" t="s">
        <v>90</v>
      </c>
      <c r="G4132" s="1" t="s">
        <v>522</v>
      </c>
      <c r="H4132" s="1" t="s">
        <v>916</v>
      </c>
      <c r="I4132" s="1">
        <v>470818.93</v>
      </c>
      <c r="J4132" s="1">
        <v>374.24</v>
      </c>
      <c r="K4132" s="1">
        <v>73578</v>
      </c>
      <c r="L4132" s="1">
        <v>3619764</v>
      </c>
      <c r="M4132" s="1">
        <v>0.13156925141811371</v>
      </c>
      <c r="N4132" s="1">
        <v>3.7718436717987061</v>
      </c>
      <c r="O4132" s="1">
        <v>4.2583700269460678E-3</v>
      </c>
      <c r="P4132" s="1">
        <v>0.9127153754234314</v>
      </c>
      <c r="Q4132" s="1">
        <v>0</v>
      </c>
      <c r="R4132" s="1">
        <v>-5.1504001021385193E-4</v>
      </c>
      <c r="S4132" s="1">
        <v>35</v>
      </c>
      <c r="T4132" s="1">
        <v>1</v>
      </c>
      <c r="U4132" s="1">
        <v>4164535.25</v>
      </c>
      <c r="V4132" s="1">
        <v>0.13531258702278137</v>
      </c>
      <c r="W4132" s="1">
        <v>3.3582844734191895</v>
      </c>
      <c r="X4132" s="1">
        <v>3.3582844734191895</v>
      </c>
    </row>
    <row r="4133" spans="1:24" x14ac:dyDescent="0.35">
      <c r="A4133" s="1">
        <v>360367</v>
      </c>
      <c r="B4133" s="1" t="s">
        <v>2349</v>
      </c>
      <c r="C4133" s="1">
        <v>108566303</v>
      </c>
      <c r="D4133" s="1">
        <v>367</v>
      </c>
      <c r="E4133" s="1" t="s">
        <v>2569</v>
      </c>
      <c r="F4133" s="1" t="s">
        <v>90</v>
      </c>
      <c r="G4133" s="1" t="s">
        <v>522</v>
      </c>
      <c r="H4133" s="1" t="s">
        <v>916</v>
      </c>
      <c r="I4133" s="1">
        <v>476533.63</v>
      </c>
      <c r="J4133" s="1">
        <v>682.4</v>
      </c>
      <c r="K4133" s="1">
        <v>73578</v>
      </c>
      <c r="L4133" s="1">
        <v>3972396.25</v>
      </c>
      <c r="M4133" s="1">
        <v>0.35263225436210632</v>
      </c>
      <c r="N4133" s="1">
        <v>9.7418575286865234</v>
      </c>
      <c r="O4133" s="1">
        <v>5.7147000916302204E-3</v>
      </c>
      <c r="P4133" s="1">
        <v>1.2137787342071533</v>
      </c>
      <c r="Q4133" s="1">
        <v>0</v>
      </c>
      <c r="R4133" s="1">
        <v>3.081600007135421E-4</v>
      </c>
      <c r="S4133" s="1">
        <v>36</v>
      </c>
      <c r="T4133" s="1">
        <v>1</v>
      </c>
      <c r="U4133" s="1">
        <v>4523190</v>
      </c>
      <c r="V4133" s="1">
        <v>0.35865512490272522</v>
      </c>
      <c r="W4133" s="1">
        <v>8.6121196746826172</v>
      </c>
      <c r="X4133" s="1">
        <v>8.6121196746826172</v>
      </c>
    </row>
    <row r="4134" spans="1:24" x14ac:dyDescent="0.35">
      <c r="A4134" s="1">
        <v>370367</v>
      </c>
      <c r="B4134" s="1" t="s">
        <v>2350</v>
      </c>
      <c r="C4134" s="1">
        <v>108566303</v>
      </c>
      <c r="D4134" s="1">
        <v>367</v>
      </c>
      <c r="E4134" s="1" t="s">
        <v>2569</v>
      </c>
      <c r="F4134" s="1" t="s">
        <v>90</v>
      </c>
      <c r="G4134" s="1" t="s">
        <v>522</v>
      </c>
      <c r="H4134" s="1" t="s">
        <v>916</v>
      </c>
      <c r="I4134" s="1">
        <v>482956.35</v>
      </c>
      <c r="J4134" s="1">
        <v>631.84</v>
      </c>
      <c r="K4134" s="1">
        <v>73578</v>
      </c>
      <c r="L4134" s="1">
        <v>4320843</v>
      </c>
      <c r="M4134" s="1">
        <v>0.34844675660133362</v>
      </c>
      <c r="N4134" s="1">
        <v>8.7717018127441406</v>
      </c>
      <c r="O4134" s="1">
        <v>6.422719918191433E-3</v>
      </c>
      <c r="P4134" s="1">
        <v>1.3477998971939087</v>
      </c>
      <c r="Q4134" s="1">
        <v>0</v>
      </c>
      <c r="R4134" s="1">
        <v>-5.0560000090627E-5</v>
      </c>
      <c r="S4134" s="1">
        <v>37</v>
      </c>
      <c r="T4134" s="1">
        <v>1</v>
      </c>
      <c r="U4134" s="1">
        <v>4878009</v>
      </c>
      <c r="V4134" s="1">
        <v>0.3548189103603363</v>
      </c>
      <c r="W4134" s="1">
        <v>7.8444414138793945</v>
      </c>
      <c r="X4134" s="1">
        <v>7.8444414138793945</v>
      </c>
    </row>
    <row r="4135" spans="1:24" x14ac:dyDescent="0.35">
      <c r="A4135" s="1">
        <v>380367</v>
      </c>
      <c r="B4135" s="1" t="s">
        <v>2351</v>
      </c>
      <c r="C4135" s="1">
        <v>108566303</v>
      </c>
      <c r="D4135" s="1">
        <v>367</v>
      </c>
      <c r="E4135" s="1" t="s">
        <v>2569</v>
      </c>
      <c r="F4135" s="1" t="s">
        <v>90</v>
      </c>
      <c r="G4135" s="1" t="s">
        <v>522</v>
      </c>
      <c r="H4135" s="1" t="s">
        <v>916</v>
      </c>
      <c r="I4135" s="1">
        <v>489618</v>
      </c>
      <c r="K4135" s="1">
        <v>73578</v>
      </c>
      <c r="L4135" s="1">
        <v>4423212</v>
      </c>
      <c r="M4135" s="1">
        <v>0.10236900299787521</v>
      </c>
      <c r="N4135" s="1">
        <v>2.3691904544830322</v>
      </c>
      <c r="O4135" s="1">
        <v>6.6616497933864594E-3</v>
      </c>
      <c r="P4135" s="1">
        <v>1.3793482780456543</v>
      </c>
      <c r="Q4135" s="1">
        <v>0</v>
      </c>
      <c r="S4135" s="1">
        <v>38</v>
      </c>
      <c r="T4135" s="1">
        <v>1</v>
      </c>
      <c r="U4135" s="1">
        <v>4986408</v>
      </c>
      <c r="V4135" s="1">
        <v>0.10903064906597137</v>
      </c>
      <c r="W4135" s="1">
        <v>2.2221975326538086</v>
      </c>
      <c r="X4135" s="1">
        <v>2.2221975326538086</v>
      </c>
    </row>
    <row r="4136" spans="1:24" x14ac:dyDescent="0.35">
      <c r="A4136" s="1">
        <v>390367</v>
      </c>
      <c r="B4136" s="1" t="s">
        <v>2352</v>
      </c>
      <c r="C4136" s="1">
        <v>108566303</v>
      </c>
      <c r="D4136" s="1">
        <v>367</v>
      </c>
      <c r="E4136" s="1" t="s">
        <v>2569</v>
      </c>
      <c r="F4136" s="1" t="s">
        <v>90</v>
      </c>
      <c r="G4136" s="1" t="s">
        <v>522</v>
      </c>
      <c r="H4136" s="1" t="s">
        <v>916</v>
      </c>
      <c r="I4136" s="1">
        <v>489627</v>
      </c>
      <c r="K4136" s="1">
        <v>286231.125</v>
      </c>
      <c r="L4136" s="1">
        <v>4452066</v>
      </c>
      <c r="M4136" s="1">
        <v>2.8853999450802803E-2</v>
      </c>
      <c r="N4136" s="1">
        <v>0.65233141183853149</v>
      </c>
      <c r="O4136" s="1">
        <v>9.0000003183376975E-6</v>
      </c>
      <c r="P4136" s="1">
        <v>1.8381676636636257E-3</v>
      </c>
      <c r="Q4136" s="1">
        <v>0.21265313029289246</v>
      </c>
      <c r="S4136" s="1">
        <v>39</v>
      </c>
      <c r="T4136" s="1">
        <v>1</v>
      </c>
      <c r="U4136" s="1">
        <v>5227924</v>
      </c>
      <c r="V4136" s="1">
        <v>0.24151612818241119</v>
      </c>
      <c r="W4136" s="1">
        <v>4.8434863090515137</v>
      </c>
      <c r="X4136" s="1">
        <v>4.8434863090515137</v>
      </c>
    </row>
    <row r="4137" spans="1:24" x14ac:dyDescent="0.35">
      <c r="A4137" s="1">
        <v>400367</v>
      </c>
      <c r="B4137" s="1" t="s">
        <v>2353</v>
      </c>
      <c r="C4137" s="1">
        <v>108566303</v>
      </c>
      <c r="D4137" s="1">
        <v>367</v>
      </c>
      <c r="E4137" s="1" t="s">
        <v>2569</v>
      </c>
      <c r="F4137" s="1" t="s">
        <v>90</v>
      </c>
      <c r="G4137" s="1" t="s">
        <v>522</v>
      </c>
      <c r="H4137" s="1" t="s">
        <v>916</v>
      </c>
      <c r="S4137" s="1">
        <v>40</v>
      </c>
      <c r="T4137" s="1">
        <v>1</v>
      </c>
      <c r="U4137" s="1">
        <v>0</v>
      </c>
      <c r="V4137" s="1">
        <v>0</v>
      </c>
      <c r="W4137" s="1">
        <v>-100</v>
      </c>
      <c r="X4137" s="1">
        <v>-100</v>
      </c>
    </row>
    <row r="4138" spans="1:24" x14ac:dyDescent="0.35">
      <c r="A4138" s="1">
        <v>410367</v>
      </c>
      <c r="B4138" s="1" t="s">
        <v>2354</v>
      </c>
      <c r="C4138" s="1">
        <v>108566303</v>
      </c>
      <c r="D4138" s="1">
        <v>367</v>
      </c>
      <c r="E4138" s="1" t="s">
        <v>2569</v>
      </c>
      <c r="F4138" s="1" t="s">
        <v>90</v>
      </c>
      <c r="G4138" s="1" t="s">
        <v>522</v>
      </c>
      <c r="H4138" s="1" t="s">
        <v>916</v>
      </c>
      <c r="S4138" s="1">
        <v>41</v>
      </c>
      <c r="T4138" s="1">
        <v>1</v>
      </c>
      <c r="U4138" s="1">
        <v>0</v>
      </c>
      <c r="V4138" s="1">
        <v>0</v>
      </c>
    </row>
    <row r="4139" spans="1:24" x14ac:dyDescent="0.35">
      <c r="A4139" s="1">
        <v>420367</v>
      </c>
      <c r="B4139" s="1" t="s">
        <v>2355</v>
      </c>
      <c r="C4139" s="1">
        <v>108566303</v>
      </c>
      <c r="D4139" s="1">
        <v>367</v>
      </c>
      <c r="E4139" s="1" t="s">
        <v>2569</v>
      </c>
      <c r="F4139" s="1" t="s">
        <v>90</v>
      </c>
      <c r="G4139" s="1" t="s">
        <v>522</v>
      </c>
      <c r="H4139" s="1" t="s">
        <v>916</v>
      </c>
      <c r="S4139" s="1">
        <v>42</v>
      </c>
      <c r="T4139" s="1">
        <v>1</v>
      </c>
      <c r="U4139" s="1">
        <v>0</v>
      </c>
      <c r="V4139" s="1">
        <v>0</v>
      </c>
    </row>
    <row r="4140" spans="1:24" x14ac:dyDescent="0.35">
      <c r="A4140" s="1">
        <v>430367</v>
      </c>
      <c r="B4140" s="1" t="s">
        <v>2356</v>
      </c>
      <c r="C4140" s="1">
        <v>108566303</v>
      </c>
      <c r="D4140" s="1">
        <v>367</v>
      </c>
      <c r="E4140" s="1" t="s">
        <v>2569</v>
      </c>
      <c r="F4140" s="1" t="s">
        <v>90</v>
      </c>
      <c r="G4140" s="1" t="s">
        <v>522</v>
      </c>
      <c r="H4140" s="1" t="s">
        <v>916</v>
      </c>
      <c r="S4140" s="1">
        <v>43</v>
      </c>
      <c r="T4140" s="1">
        <v>1</v>
      </c>
      <c r="U4140" s="1">
        <v>0</v>
      </c>
      <c r="V4140" s="1">
        <v>0</v>
      </c>
    </row>
    <row r="4141" spans="1:24" x14ac:dyDescent="0.35">
      <c r="A4141" s="1">
        <v>440367</v>
      </c>
      <c r="B4141" s="1" t="s">
        <v>2357</v>
      </c>
      <c r="C4141" s="1">
        <v>108566303</v>
      </c>
      <c r="D4141" s="1">
        <v>367</v>
      </c>
      <c r="E4141" s="1" t="s">
        <v>2569</v>
      </c>
      <c r="F4141" s="1" t="s">
        <v>90</v>
      </c>
      <c r="G4141" s="1" t="s">
        <v>522</v>
      </c>
      <c r="H4141" s="1" t="s">
        <v>916</v>
      </c>
      <c r="S4141" s="1">
        <v>44</v>
      </c>
      <c r="T4141" s="1">
        <v>1</v>
      </c>
      <c r="U4141" s="1">
        <v>0</v>
      </c>
      <c r="V4141" s="1">
        <v>0</v>
      </c>
    </row>
    <row r="4142" spans="1:24" x14ac:dyDescent="0.35">
      <c r="A4142" s="1">
        <v>450367</v>
      </c>
      <c r="B4142" s="1" t="s">
        <v>2358</v>
      </c>
      <c r="C4142" s="1">
        <v>108566303</v>
      </c>
      <c r="D4142" s="1">
        <v>367</v>
      </c>
      <c r="E4142" s="1" t="s">
        <v>2569</v>
      </c>
      <c r="F4142" s="1" t="s">
        <v>90</v>
      </c>
      <c r="G4142" s="1" t="s">
        <v>522</v>
      </c>
      <c r="H4142" s="1" t="s">
        <v>916</v>
      </c>
      <c r="S4142" s="1">
        <v>45</v>
      </c>
      <c r="T4142" s="1">
        <v>1</v>
      </c>
      <c r="U4142" s="1">
        <v>0</v>
      </c>
      <c r="V4142" s="1">
        <v>0</v>
      </c>
    </row>
    <row r="4143" spans="1:24" x14ac:dyDescent="0.35">
      <c r="A4143" s="1">
        <v>460367</v>
      </c>
      <c r="B4143" s="1" t="s">
        <v>2359</v>
      </c>
      <c r="C4143" s="1">
        <v>108566303</v>
      </c>
      <c r="D4143" s="1">
        <v>367</v>
      </c>
      <c r="E4143" s="1" t="s">
        <v>2569</v>
      </c>
      <c r="F4143" s="1" t="s">
        <v>90</v>
      </c>
      <c r="G4143" s="1" t="s">
        <v>522</v>
      </c>
      <c r="H4143" s="1" t="s">
        <v>916</v>
      </c>
      <c r="S4143" s="1">
        <v>46</v>
      </c>
      <c r="T4143" s="1">
        <v>1</v>
      </c>
      <c r="U4143" s="1">
        <v>0</v>
      </c>
      <c r="V4143" s="1">
        <v>0</v>
      </c>
    </row>
    <row r="4144" spans="1:24" x14ac:dyDescent="0.35">
      <c r="A4144" s="1">
        <v>470367</v>
      </c>
      <c r="B4144" s="1" t="s">
        <v>2360</v>
      </c>
      <c r="C4144" s="1">
        <v>108566303</v>
      </c>
      <c r="D4144" s="1">
        <v>367</v>
      </c>
      <c r="E4144" s="1" t="s">
        <v>2569</v>
      </c>
      <c r="F4144" s="1" t="s">
        <v>90</v>
      </c>
      <c r="G4144" s="1" t="s">
        <v>522</v>
      </c>
      <c r="H4144" s="1" t="s">
        <v>916</v>
      </c>
      <c r="S4144" s="1">
        <v>47</v>
      </c>
      <c r="T4144" s="1">
        <v>1</v>
      </c>
      <c r="U4144" s="1">
        <v>0</v>
      </c>
      <c r="V4144" s="1">
        <v>0</v>
      </c>
    </row>
    <row r="4145" spans="1:24" x14ac:dyDescent="0.35">
      <c r="A4145" s="1">
        <v>480367</v>
      </c>
      <c r="B4145" s="1" t="s">
        <v>2361</v>
      </c>
      <c r="C4145" s="1">
        <v>108566303</v>
      </c>
      <c r="D4145" s="1">
        <v>367</v>
      </c>
      <c r="E4145" s="1" t="s">
        <v>2569</v>
      </c>
      <c r="F4145" s="1" t="s">
        <v>90</v>
      </c>
      <c r="G4145" s="1" t="s">
        <v>522</v>
      </c>
      <c r="H4145" s="1" t="s">
        <v>916</v>
      </c>
      <c r="S4145" s="1">
        <v>48</v>
      </c>
      <c r="T4145" s="1">
        <v>1</v>
      </c>
      <c r="U4145" s="1">
        <v>0</v>
      </c>
      <c r="V4145" s="1">
        <v>0</v>
      </c>
    </row>
    <row r="4146" spans="1:24" x14ac:dyDescent="0.35">
      <c r="A4146" s="1">
        <v>290371</v>
      </c>
      <c r="B4146" s="1" t="s">
        <v>2341</v>
      </c>
      <c r="C4146" s="1">
        <v>108567004</v>
      </c>
      <c r="D4146" s="1">
        <v>371</v>
      </c>
      <c r="E4146" s="1" t="s">
        <v>2570</v>
      </c>
      <c r="F4146" s="1" t="s">
        <v>90</v>
      </c>
      <c r="G4146" s="1" t="s">
        <v>522</v>
      </c>
      <c r="H4146" s="1" t="s">
        <v>916</v>
      </c>
      <c r="I4146" s="1">
        <v>230089.91</v>
      </c>
      <c r="J4146" s="1">
        <v>44845.03</v>
      </c>
      <c r="K4146" s="1">
        <v>52080</v>
      </c>
      <c r="L4146" s="1">
        <v>1935873.25</v>
      </c>
      <c r="S4146" s="1">
        <v>29</v>
      </c>
      <c r="T4146" s="1">
        <v>1</v>
      </c>
      <c r="U4146" s="1">
        <v>2262888.25</v>
      </c>
      <c r="V4146" s="1">
        <v>0</v>
      </c>
    </row>
    <row r="4147" spans="1:24" x14ac:dyDescent="0.35">
      <c r="A4147" s="1">
        <v>300371</v>
      </c>
      <c r="B4147" s="1" t="s">
        <v>2343</v>
      </c>
      <c r="C4147" s="1">
        <v>108567004</v>
      </c>
      <c r="D4147" s="1">
        <v>371</v>
      </c>
      <c r="E4147" s="1" t="s">
        <v>2570</v>
      </c>
      <c r="F4147" s="1" t="s">
        <v>90</v>
      </c>
      <c r="G4147" s="1" t="s">
        <v>522</v>
      </c>
      <c r="H4147" s="1" t="s">
        <v>916</v>
      </c>
      <c r="I4147" s="1">
        <v>241501.61</v>
      </c>
      <c r="J4147" s="1">
        <v>43693.03</v>
      </c>
      <c r="K4147" s="1">
        <v>52080</v>
      </c>
      <c r="L4147" s="1">
        <v>1964680.875</v>
      </c>
      <c r="M4147" s="1">
        <v>2.88076251745224E-2</v>
      </c>
      <c r="N4147" s="1">
        <v>1.4880945682525635</v>
      </c>
      <c r="O4147" s="1">
        <v>1.1411700397729874E-2</v>
      </c>
      <c r="P4147" s="1">
        <v>4.9596700668334961</v>
      </c>
      <c r="Q4147" s="1">
        <v>0</v>
      </c>
      <c r="R4147" s="1">
        <v>-1.1520000407472253E-3</v>
      </c>
      <c r="S4147" s="1">
        <v>30</v>
      </c>
      <c r="T4147" s="1">
        <v>1</v>
      </c>
      <c r="U4147" s="1">
        <v>2301955.5</v>
      </c>
      <c r="V4147" s="1">
        <v>3.9067324250936508E-2</v>
      </c>
      <c r="W4147" s="1">
        <v>1.7264330387115479</v>
      </c>
      <c r="X4147" s="1">
        <v>1.7264330387115479</v>
      </c>
    </row>
    <row r="4148" spans="1:24" x14ac:dyDescent="0.35">
      <c r="A4148" s="1">
        <v>310371</v>
      </c>
      <c r="B4148" s="1" t="s">
        <v>2344</v>
      </c>
      <c r="C4148" s="1">
        <v>108567004</v>
      </c>
      <c r="D4148" s="1">
        <v>371</v>
      </c>
      <c r="E4148" s="1" t="s">
        <v>2570</v>
      </c>
      <c r="F4148" s="1" t="s">
        <v>90</v>
      </c>
      <c r="G4148" s="1" t="s">
        <v>522</v>
      </c>
      <c r="H4148" s="1" t="s">
        <v>916</v>
      </c>
      <c r="I4148" s="1">
        <v>233361.61</v>
      </c>
      <c r="J4148" s="1">
        <v>33150.980000000003</v>
      </c>
      <c r="K4148" s="1">
        <v>52080</v>
      </c>
      <c r="L4148" s="1">
        <v>1968987.5</v>
      </c>
      <c r="M4148" s="1">
        <v>4.3066251091659069E-3</v>
      </c>
      <c r="N4148" s="1">
        <v>0.21920226514339447</v>
      </c>
      <c r="O4148" s="1">
        <v>-8.139999583363533E-3</v>
      </c>
      <c r="P4148" s="1">
        <v>-3.3705780506134033</v>
      </c>
      <c r="Q4148" s="1">
        <v>0</v>
      </c>
      <c r="R4148" s="1">
        <v>-1.0542050004005432E-2</v>
      </c>
      <c r="S4148" s="1">
        <v>31</v>
      </c>
      <c r="T4148" s="1">
        <v>1</v>
      </c>
      <c r="U4148" s="1">
        <v>2287580</v>
      </c>
      <c r="V4148" s="1">
        <v>-1.4375424012541771E-2</v>
      </c>
      <c r="W4148" s="1">
        <v>-0.62449079751968384</v>
      </c>
      <c r="X4148" s="1">
        <v>-0.62449079751968384</v>
      </c>
    </row>
    <row r="4149" spans="1:24" x14ac:dyDescent="0.35">
      <c r="A4149" s="1">
        <v>320371</v>
      </c>
      <c r="B4149" s="1" t="s">
        <v>2345</v>
      </c>
      <c r="C4149" s="1">
        <v>108567004</v>
      </c>
      <c r="D4149" s="1">
        <v>371</v>
      </c>
      <c r="E4149" s="1" t="s">
        <v>2570</v>
      </c>
      <c r="F4149" s="1" t="s">
        <v>90</v>
      </c>
      <c r="G4149" s="1" t="s">
        <v>522</v>
      </c>
      <c r="H4149" s="1" t="s">
        <v>916</v>
      </c>
      <c r="I4149" s="1">
        <v>234581.96</v>
      </c>
      <c r="J4149" s="1">
        <v>40582.65</v>
      </c>
      <c r="K4149" s="1">
        <v>52080</v>
      </c>
      <c r="L4149" s="1">
        <v>1991587.5</v>
      </c>
      <c r="M4149" s="1">
        <v>2.2600000724196434E-2</v>
      </c>
      <c r="N4149" s="1">
        <v>1.1477980613708496</v>
      </c>
      <c r="O4149" s="1">
        <v>1.2203500373288989E-3</v>
      </c>
      <c r="P4149" s="1">
        <v>0.52294379472732544</v>
      </c>
      <c r="Q4149" s="1">
        <v>0</v>
      </c>
      <c r="R4149" s="1">
        <v>7.4316700920462608E-3</v>
      </c>
      <c r="S4149" s="1">
        <v>32</v>
      </c>
      <c r="T4149" s="1">
        <v>1</v>
      </c>
      <c r="U4149" s="1">
        <v>2318832</v>
      </c>
      <c r="V4149" s="1">
        <v>3.1252019107341766E-2</v>
      </c>
      <c r="W4149" s="1">
        <v>1.3661599159240723</v>
      </c>
      <c r="X4149" s="1">
        <v>1.3661599159240723</v>
      </c>
    </row>
    <row r="4150" spans="1:24" x14ac:dyDescent="0.35">
      <c r="A4150" s="1">
        <v>330371</v>
      </c>
      <c r="B4150" s="1" t="s">
        <v>2346</v>
      </c>
      <c r="C4150" s="1">
        <v>108567004</v>
      </c>
      <c r="D4150" s="1">
        <v>371</v>
      </c>
      <c r="E4150" s="1" t="s">
        <v>2570</v>
      </c>
      <c r="F4150" s="1" t="s">
        <v>90</v>
      </c>
      <c r="G4150" s="1" t="s">
        <v>522</v>
      </c>
      <c r="H4150" s="1" t="s">
        <v>916</v>
      </c>
      <c r="I4150" s="1">
        <v>236062.81</v>
      </c>
      <c r="J4150" s="1">
        <v>33364.44</v>
      </c>
      <c r="K4150" s="1">
        <v>52080</v>
      </c>
      <c r="L4150" s="1">
        <v>1977312.375</v>
      </c>
      <c r="M4150" s="1">
        <v>-1.4275125227868557E-2</v>
      </c>
      <c r="N4150" s="1">
        <v>-0.71677118539810181</v>
      </c>
      <c r="O4150" s="1">
        <v>1.4808500418439507E-3</v>
      </c>
      <c r="P4150" s="1">
        <v>0.63127189874649048</v>
      </c>
      <c r="Q4150" s="1">
        <v>0</v>
      </c>
      <c r="R4150" s="1">
        <v>-7.2182100266218185E-3</v>
      </c>
      <c r="S4150" s="1">
        <v>33</v>
      </c>
      <c r="T4150" s="1">
        <v>1</v>
      </c>
      <c r="U4150" s="1">
        <v>2298819.5</v>
      </c>
      <c r="V4150" s="1">
        <v>-2.0012484863400459E-2</v>
      </c>
      <c r="W4150" s="1">
        <v>-0.86304223537445068</v>
      </c>
      <c r="X4150" s="1">
        <v>-0.86304223537445068</v>
      </c>
    </row>
    <row r="4151" spans="1:24" x14ac:dyDescent="0.35">
      <c r="A4151" s="1">
        <v>340371</v>
      </c>
      <c r="B4151" s="1" t="s">
        <v>2347</v>
      </c>
      <c r="C4151" s="1">
        <v>108567004</v>
      </c>
      <c r="D4151" s="1">
        <v>371</v>
      </c>
      <c r="E4151" s="1" t="s">
        <v>2570</v>
      </c>
      <c r="F4151" s="1" t="s">
        <v>90</v>
      </c>
      <c r="G4151" s="1" t="s">
        <v>522</v>
      </c>
      <c r="H4151" s="1" t="s">
        <v>916</v>
      </c>
      <c r="I4151" s="1">
        <v>236059.91</v>
      </c>
      <c r="J4151" s="1">
        <v>48141</v>
      </c>
      <c r="K4151" s="1">
        <v>52080</v>
      </c>
      <c r="L4151" s="1">
        <v>1977311.75</v>
      </c>
      <c r="M4151" s="1">
        <v>-6.2499998421117198E-7</v>
      </c>
      <c r="N4151" s="1">
        <v>-3.1608560675522313E-5</v>
      </c>
      <c r="O4151" s="1">
        <v>-2.9000000267842552E-6</v>
      </c>
      <c r="P4151" s="1">
        <v>-1.2284866534173489E-3</v>
      </c>
      <c r="Q4151" s="1">
        <v>0</v>
      </c>
      <c r="R4151" s="1">
        <v>1.4776559546589851E-2</v>
      </c>
      <c r="S4151" s="1">
        <v>34</v>
      </c>
      <c r="T4151" s="1">
        <v>1</v>
      </c>
      <c r="U4151" s="1">
        <v>2313592.75</v>
      </c>
      <c r="V4151" s="1">
        <v>1.4773034490644932E-2</v>
      </c>
      <c r="W4151" s="1">
        <v>0.64264506101608276</v>
      </c>
      <c r="X4151" s="1">
        <v>0.64264506101608276</v>
      </c>
    </row>
    <row r="4152" spans="1:24" x14ac:dyDescent="0.35">
      <c r="A4152" s="1">
        <v>350371</v>
      </c>
      <c r="B4152" s="1" t="s">
        <v>2348</v>
      </c>
      <c r="C4152" s="1">
        <v>108567004</v>
      </c>
      <c r="D4152" s="1">
        <v>371</v>
      </c>
      <c r="E4152" s="1" t="s">
        <v>2570</v>
      </c>
      <c r="F4152" s="1" t="s">
        <v>90</v>
      </c>
      <c r="G4152" s="1" t="s">
        <v>522</v>
      </c>
      <c r="H4152" s="1" t="s">
        <v>916</v>
      </c>
      <c r="I4152" s="1">
        <v>241606.19</v>
      </c>
      <c r="J4152" s="1">
        <v>28138</v>
      </c>
      <c r="K4152" s="1">
        <v>52080</v>
      </c>
      <c r="L4152" s="1">
        <v>2019915.75</v>
      </c>
      <c r="M4152" s="1">
        <v>4.2603999376296997E-2</v>
      </c>
      <c r="N4152" s="1">
        <v>2.1546425819396973</v>
      </c>
      <c r="O4152" s="1">
        <v>5.5462801828980446E-3</v>
      </c>
      <c r="P4152" s="1">
        <v>2.3495221138000488</v>
      </c>
      <c r="Q4152" s="1">
        <v>0</v>
      </c>
      <c r="R4152" s="1">
        <v>-2.0003000274300575E-2</v>
      </c>
      <c r="S4152" s="1">
        <v>35</v>
      </c>
      <c r="T4152" s="1">
        <v>1</v>
      </c>
      <c r="U4152" s="1">
        <v>2341740</v>
      </c>
      <c r="V4152" s="1">
        <v>2.8147280216217041E-2</v>
      </c>
      <c r="W4152" s="1">
        <v>1.2166035175323486</v>
      </c>
      <c r="X4152" s="1">
        <v>1.2166035175323486</v>
      </c>
    </row>
    <row r="4153" spans="1:24" x14ac:dyDescent="0.35">
      <c r="A4153" s="1">
        <v>360371</v>
      </c>
      <c r="B4153" s="1" t="s">
        <v>2349</v>
      </c>
      <c r="C4153" s="1">
        <v>108567004</v>
      </c>
      <c r="D4153" s="1">
        <v>371</v>
      </c>
      <c r="E4153" s="1" t="s">
        <v>2570</v>
      </c>
      <c r="F4153" s="1" t="s">
        <v>90</v>
      </c>
      <c r="G4153" s="1" t="s">
        <v>522</v>
      </c>
      <c r="H4153" s="1" t="s">
        <v>916</v>
      </c>
      <c r="I4153" s="1">
        <v>246890.49</v>
      </c>
      <c r="J4153" s="1">
        <v>60384.32</v>
      </c>
      <c r="K4153" s="1">
        <v>52080</v>
      </c>
      <c r="L4153" s="1">
        <v>2050959.25</v>
      </c>
      <c r="M4153" s="1">
        <v>3.1043499708175659E-2</v>
      </c>
      <c r="N4153" s="1">
        <v>1.536871075630188</v>
      </c>
      <c r="O4153" s="1">
        <v>5.2843000739812851E-3</v>
      </c>
      <c r="P4153" s="1">
        <v>2.1871542930603027</v>
      </c>
      <c r="Q4153" s="1">
        <v>0</v>
      </c>
      <c r="R4153" s="1">
        <v>3.2246321439743042E-2</v>
      </c>
      <c r="S4153" s="1">
        <v>36</v>
      </c>
      <c r="T4153" s="1">
        <v>1</v>
      </c>
      <c r="U4153" s="1">
        <v>2410314</v>
      </c>
      <c r="V4153" s="1">
        <v>6.8574123084545135E-2</v>
      </c>
      <c r="W4153" s="1">
        <v>2.928335428237915</v>
      </c>
      <c r="X4153" s="1">
        <v>2.928335428237915</v>
      </c>
    </row>
    <row r="4154" spans="1:24" x14ac:dyDescent="0.35">
      <c r="A4154" s="1">
        <v>370371</v>
      </c>
      <c r="B4154" s="1" t="s">
        <v>2350</v>
      </c>
      <c r="C4154" s="1">
        <v>108567004</v>
      </c>
      <c r="D4154" s="1">
        <v>371</v>
      </c>
      <c r="E4154" s="1" t="s">
        <v>2570</v>
      </c>
      <c r="F4154" s="1" t="s">
        <v>90</v>
      </c>
      <c r="G4154" s="1" t="s">
        <v>522</v>
      </c>
      <c r="H4154" s="1" t="s">
        <v>916</v>
      </c>
      <c r="I4154" s="1">
        <v>254377.94</v>
      </c>
      <c r="J4154" s="1">
        <v>59217.87</v>
      </c>
      <c r="K4154" s="1">
        <v>52080</v>
      </c>
      <c r="L4154" s="1">
        <v>2098165.75</v>
      </c>
      <c r="M4154" s="1">
        <v>4.7206498682498932E-2</v>
      </c>
      <c r="N4154" s="1">
        <v>2.3016791343688965</v>
      </c>
      <c r="O4154" s="1">
        <v>7.4874497950077057E-3</v>
      </c>
      <c r="P4154" s="1">
        <v>3.032700777053833</v>
      </c>
      <c r="Q4154" s="1">
        <v>0</v>
      </c>
      <c r="R4154" s="1">
        <v>-1.1664499761536717E-3</v>
      </c>
      <c r="S4154" s="1">
        <v>37</v>
      </c>
      <c r="T4154" s="1">
        <v>1</v>
      </c>
      <c r="U4154" s="1">
        <v>2463841.5</v>
      </c>
      <c r="V4154" s="1">
        <v>5.3527496755123138E-2</v>
      </c>
      <c r="W4154" s="1">
        <v>2.2207686901092529</v>
      </c>
      <c r="X4154" s="1">
        <v>2.2207686901092529</v>
      </c>
    </row>
    <row r="4155" spans="1:24" x14ac:dyDescent="0.35">
      <c r="A4155" s="1">
        <v>380371</v>
      </c>
      <c r="B4155" s="1" t="s">
        <v>2351</v>
      </c>
      <c r="C4155" s="1">
        <v>108567004</v>
      </c>
      <c r="D4155" s="1">
        <v>371</v>
      </c>
      <c r="E4155" s="1" t="s">
        <v>2570</v>
      </c>
      <c r="F4155" s="1" t="s">
        <v>90</v>
      </c>
      <c r="G4155" s="1" t="s">
        <v>522</v>
      </c>
      <c r="H4155" s="1" t="s">
        <v>916</v>
      </c>
      <c r="I4155" s="1">
        <v>260934</v>
      </c>
      <c r="J4155" s="1">
        <v>-11111</v>
      </c>
      <c r="K4155" s="1">
        <v>52080</v>
      </c>
      <c r="L4155" s="1">
        <v>2122142</v>
      </c>
      <c r="M4155" s="1">
        <v>2.3976249620318413E-2</v>
      </c>
      <c r="N4155" s="1">
        <v>1.1427242755889893</v>
      </c>
      <c r="O4155" s="1">
        <v>6.5560601651668549E-3</v>
      </c>
      <c r="P4155" s="1">
        <v>2.5772910118103027</v>
      </c>
      <c r="Q4155" s="1">
        <v>0</v>
      </c>
      <c r="R4155" s="1">
        <v>-7.0328868925571442E-2</v>
      </c>
      <c r="S4155" s="1">
        <v>38</v>
      </c>
      <c r="T4155" s="1">
        <v>1</v>
      </c>
      <c r="U4155" s="1">
        <v>2424045</v>
      </c>
      <c r="V4155" s="1">
        <v>-3.9796561002731323E-2</v>
      </c>
      <c r="W4155" s="1">
        <v>-1.6152216196060181</v>
      </c>
      <c r="X4155" s="1">
        <v>-1.6152216196060181</v>
      </c>
    </row>
    <row r="4156" spans="1:24" x14ac:dyDescent="0.35">
      <c r="A4156" s="1">
        <v>390371</v>
      </c>
      <c r="B4156" s="1" t="s">
        <v>2352</v>
      </c>
      <c r="C4156" s="1">
        <v>108567004</v>
      </c>
      <c r="D4156" s="1">
        <v>371</v>
      </c>
      <c r="E4156" s="1" t="s">
        <v>2570</v>
      </c>
      <c r="F4156" s="1" t="s">
        <v>90</v>
      </c>
      <c r="G4156" s="1" t="s">
        <v>522</v>
      </c>
      <c r="H4156" s="1" t="s">
        <v>916</v>
      </c>
      <c r="I4156" s="1">
        <v>263194</v>
      </c>
      <c r="J4156" s="1">
        <v>27630</v>
      </c>
      <c r="K4156" s="1">
        <v>102080</v>
      </c>
      <c r="L4156" s="1">
        <v>2131075</v>
      </c>
      <c r="M4156" s="1">
        <v>8.9330002665519714E-3</v>
      </c>
      <c r="N4156" s="1">
        <v>0.42094260454177856</v>
      </c>
      <c r="O4156" s="1">
        <v>2.2599999792873859E-3</v>
      </c>
      <c r="P4156" s="1">
        <v>0.866119384765625</v>
      </c>
      <c r="Q4156" s="1">
        <v>5.000000074505806E-2</v>
      </c>
      <c r="R4156" s="1">
        <v>3.874099999666214E-2</v>
      </c>
      <c r="S4156" s="1">
        <v>39</v>
      </c>
      <c r="T4156" s="1">
        <v>1</v>
      </c>
      <c r="U4156" s="1">
        <v>2523979</v>
      </c>
      <c r="V4156" s="1">
        <v>9.9934004247188568E-2</v>
      </c>
      <c r="W4156" s="1">
        <v>4.1226134300231934</v>
      </c>
      <c r="X4156" s="1">
        <v>4.1226134300231934</v>
      </c>
    </row>
    <row r="4157" spans="1:24" x14ac:dyDescent="0.35">
      <c r="A4157" s="1">
        <v>400371</v>
      </c>
      <c r="B4157" s="1" t="s">
        <v>2353</v>
      </c>
      <c r="C4157" s="1">
        <v>108567004</v>
      </c>
      <c r="D4157" s="1">
        <v>371</v>
      </c>
      <c r="E4157" s="1" t="s">
        <v>2570</v>
      </c>
      <c r="F4157" s="1" t="s">
        <v>90</v>
      </c>
      <c r="G4157" s="1" t="s">
        <v>522</v>
      </c>
      <c r="H4157" s="1" t="s">
        <v>916</v>
      </c>
      <c r="S4157" s="1">
        <v>40</v>
      </c>
      <c r="T4157" s="1">
        <v>1</v>
      </c>
      <c r="U4157" s="1">
        <v>0</v>
      </c>
      <c r="V4157" s="1">
        <v>0</v>
      </c>
      <c r="W4157" s="1">
        <v>-100</v>
      </c>
      <c r="X4157" s="1">
        <v>-100</v>
      </c>
    </row>
    <row r="4158" spans="1:24" x14ac:dyDescent="0.35">
      <c r="A4158" s="1">
        <v>410371</v>
      </c>
      <c r="B4158" s="1" t="s">
        <v>2354</v>
      </c>
      <c r="C4158" s="1">
        <v>108567004</v>
      </c>
      <c r="D4158" s="1">
        <v>371</v>
      </c>
      <c r="E4158" s="1" t="s">
        <v>2570</v>
      </c>
      <c r="F4158" s="1" t="s">
        <v>90</v>
      </c>
      <c r="G4158" s="1" t="s">
        <v>522</v>
      </c>
      <c r="H4158" s="1" t="s">
        <v>916</v>
      </c>
      <c r="S4158" s="1">
        <v>41</v>
      </c>
      <c r="T4158" s="1">
        <v>1</v>
      </c>
      <c r="U4158" s="1">
        <v>0</v>
      </c>
      <c r="V4158" s="1">
        <v>0</v>
      </c>
    </row>
    <row r="4159" spans="1:24" x14ac:dyDescent="0.35">
      <c r="A4159" s="1">
        <v>420371</v>
      </c>
      <c r="B4159" s="1" t="s">
        <v>2355</v>
      </c>
      <c r="C4159" s="1">
        <v>108567004</v>
      </c>
      <c r="D4159" s="1">
        <v>371</v>
      </c>
      <c r="E4159" s="1" t="s">
        <v>2570</v>
      </c>
      <c r="F4159" s="1" t="s">
        <v>90</v>
      </c>
      <c r="G4159" s="1" t="s">
        <v>522</v>
      </c>
      <c r="H4159" s="1" t="s">
        <v>916</v>
      </c>
      <c r="S4159" s="1">
        <v>42</v>
      </c>
      <c r="T4159" s="1">
        <v>1</v>
      </c>
      <c r="U4159" s="1">
        <v>0</v>
      </c>
      <c r="V4159" s="1">
        <v>0</v>
      </c>
    </row>
    <row r="4160" spans="1:24" x14ac:dyDescent="0.35">
      <c r="A4160" s="1">
        <v>430371</v>
      </c>
      <c r="B4160" s="1" t="s">
        <v>2356</v>
      </c>
      <c r="C4160" s="1">
        <v>108567004</v>
      </c>
      <c r="D4160" s="1">
        <v>371</v>
      </c>
      <c r="E4160" s="1" t="s">
        <v>2570</v>
      </c>
      <c r="F4160" s="1" t="s">
        <v>90</v>
      </c>
      <c r="G4160" s="1" t="s">
        <v>522</v>
      </c>
      <c r="H4160" s="1" t="s">
        <v>916</v>
      </c>
      <c r="S4160" s="1">
        <v>43</v>
      </c>
      <c r="T4160" s="1">
        <v>1</v>
      </c>
      <c r="U4160" s="1">
        <v>0</v>
      </c>
      <c r="V4160" s="1">
        <v>0</v>
      </c>
    </row>
    <row r="4161" spans="1:24" x14ac:dyDescent="0.35">
      <c r="A4161" s="1">
        <v>440371</v>
      </c>
      <c r="B4161" s="1" t="s">
        <v>2357</v>
      </c>
      <c r="C4161" s="1">
        <v>108567004</v>
      </c>
      <c r="D4161" s="1">
        <v>371</v>
      </c>
      <c r="E4161" s="1" t="s">
        <v>2570</v>
      </c>
      <c r="F4161" s="1" t="s">
        <v>90</v>
      </c>
      <c r="G4161" s="1" t="s">
        <v>522</v>
      </c>
      <c r="H4161" s="1" t="s">
        <v>916</v>
      </c>
      <c r="S4161" s="1">
        <v>44</v>
      </c>
      <c r="T4161" s="1">
        <v>1</v>
      </c>
      <c r="U4161" s="1">
        <v>0</v>
      </c>
      <c r="V4161" s="1">
        <v>0</v>
      </c>
    </row>
    <row r="4162" spans="1:24" x14ac:dyDescent="0.35">
      <c r="A4162" s="1">
        <v>450371</v>
      </c>
      <c r="B4162" s="1" t="s">
        <v>2358</v>
      </c>
      <c r="C4162" s="1">
        <v>108567004</v>
      </c>
      <c r="D4162" s="1">
        <v>371</v>
      </c>
      <c r="E4162" s="1" t="s">
        <v>2570</v>
      </c>
      <c r="F4162" s="1" t="s">
        <v>90</v>
      </c>
      <c r="G4162" s="1" t="s">
        <v>522</v>
      </c>
      <c r="H4162" s="1" t="s">
        <v>916</v>
      </c>
      <c r="S4162" s="1">
        <v>45</v>
      </c>
      <c r="T4162" s="1">
        <v>1</v>
      </c>
      <c r="U4162" s="1">
        <v>0</v>
      </c>
      <c r="V4162" s="1">
        <v>0</v>
      </c>
    </row>
    <row r="4163" spans="1:24" x14ac:dyDescent="0.35">
      <c r="A4163" s="1">
        <v>460371</v>
      </c>
      <c r="B4163" s="1" t="s">
        <v>2359</v>
      </c>
      <c r="C4163" s="1">
        <v>108567004</v>
      </c>
      <c r="D4163" s="1">
        <v>371</v>
      </c>
      <c r="E4163" s="1" t="s">
        <v>2570</v>
      </c>
      <c r="F4163" s="1" t="s">
        <v>90</v>
      </c>
      <c r="G4163" s="1" t="s">
        <v>522</v>
      </c>
      <c r="H4163" s="1" t="s">
        <v>916</v>
      </c>
      <c r="S4163" s="1">
        <v>46</v>
      </c>
      <c r="T4163" s="1">
        <v>1</v>
      </c>
      <c r="U4163" s="1">
        <v>0</v>
      </c>
      <c r="V4163" s="1">
        <v>0</v>
      </c>
    </row>
    <row r="4164" spans="1:24" x14ac:dyDescent="0.35">
      <c r="A4164" s="1">
        <v>470371</v>
      </c>
      <c r="B4164" s="1" t="s">
        <v>2360</v>
      </c>
      <c r="C4164" s="1">
        <v>108567004</v>
      </c>
      <c r="D4164" s="1">
        <v>371</v>
      </c>
      <c r="E4164" s="1" t="s">
        <v>2570</v>
      </c>
      <c r="F4164" s="1" t="s">
        <v>90</v>
      </c>
      <c r="G4164" s="1" t="s">
        <v>522</v>
      </c>
      <c r="H4164" s="1" t="s">
        <v>916</v>
      </c>
      <c r="S4164" s="1">
        <v>47</v>
      </c>
      <c r="T4164" s="1">
        <v>1</v>
      </c>
      <c r="U4164" s="1">
        <v>0</v>
      </c>
      <c r="V4164" s="1">
        <v>0</v>
      </c>
    </row>
    <row r="4165" spans="1:24" x14ac:dyDescent="0.35">
      <c r="A4165" s="1">
        <v>480371</v>
      </c>
      <c r="B4165" s="1" t="s">
        <v>2361</v>
      </c>
      <c r="C4165" s="1">
        <v>108567004</v>
      </c>
      <c r="D4165" s="1">
        <v>371</v>
      </c>
      <c r="E4165" s="1" t="s">
        <v>2570</v>
      </c>
      <c r="F4165" s="1" t="s">
        <v>90</v>
      </c>
      <c r="G4165" s="1" t="s">
        <v>522</v>
      </c>
      <c r="H4165" s="1" t="s">
        <v>916</v>
      </c>
      <c r="S4165" s="1">
        <v>48</v>
      </c>
      <c r="T4165" s="1">
        <v>1</v>
      </c>
      <c r="U4165" s="1">
        <v>0</v>
      </c>
      <c r="V4165" s="1">
        <v>0</v>
      </c>
    </row>
    <row r="4166" spans="1:24" x14ac:dyDescent="0.35">
      <c r="A4166" s="1">
        <v>290379</v>
      </c>
      <c r="B4166" s="1" t="s">
        <v>2341</v>
      </c>
      <c r="C4166" s="1">
        <v>108567204</v>
      </c>
      <c r="D4166" s="1">
        <v>379</v>
      </c>
      <c r="E4166" s="1" t="s">
        <v>2571</v>
      </c>
      <c r="F4166" s="1" t="s">
        <v>90</v>
      </c>
      <c r="G4166" s="1" t="s">
        <v>522</v>
      </c>
      <c r="H4166" s="1" t="s">
        <v>916</v>
      </c>
      <c r="I4166" s="1">
        <v>355047.71</v>
      </c>
      <c r="K4166" s="1">
        <v>114785</v>
      </c>
      <c r="L4166" s="1">
        <v>3882483.5</v>
      </c>
      <c r="S4166" s="1">
        <v>29</v>
      </c>
      <c r="T4166" s="1">
        <v>1</v>
      </c>
      <c r="U4166" s="1">
        <v>4352316</v>
      </c>
      <c r="V4166" s="1">
        <v>0</v>
      </c>
    </row>
    <row r="4167" spans="1:24" x14ac:dyDescent="0.35">
      <c r="A4167" s="1">
        <v>300379</v>
      </c>
      <c r="B4167" s="1" t="s">
        <v>2343</v>
      </c>
      <c r="C4167" s="1">
        <v>108567204</v>
      </c>
      <c r="D4167" s="1">
        <v>379</v>
      </c>
      <c r="E4167" s="1" t="s">
        <v>2571</v>
      </c>
      <c r="F4167" s="1" t="s">
        <v>90</v>
      </c>
      <c r="G4167" s="1" t="s">
        <v>522</v>
      </c>
      <c r="H4167" s="1" t="s">
        <v>916</v>
      </c>
      <c r="I4167" s="1">
        <v>356354.07</v>
      </c>
      <c r="K4167" s="1">
        <v>114785</v>
      </c>
      <c r="L4167" s="1">
        <v>3947486.75</v>
      </c>
      <c r="M4167" s="1">
        <v>6.5003253519535065E-2</v>
      </c>
      <c r="N4167" s="1">
        <v>1.6742697954177856</v>
      </c>
      <c r="O4167" s="1">
        <v>1.3063600054010749E-3</v>
      </c>
      <c r="P4167" s="1">
        <v>0.367939293384552</v>
      </c>
      <c r="Q4167" s="1">
        <v>0</v>
      </c>
      <c r="S4167" s="1">
        <v>30</v>
      </c>
      <c r="T4167" s="1">
        <v>1</v>
      </c>
      <c r="U4167" s="1">
        <v>4418626</v>
      </c>
      <c r="V4167" s="1">
        <v>6.6309615969657898E-2</v>
      </c>
      <c r="W4167" s="1">
        <v>1.5235567092895508</v>
      </c>
      <c r="X4167" s="1">
        <v>1.5235567092895508</v>
      </c>
    </row>
    <row r="4168" spans="1:24" x14ac:dyDescent="0.35">
      <c r="A4168" s="1">
        <v>310379</v>
      </c>
      <c r="B4168" s="1" t="s">
        <v>2344</v>
      </c>
      <c r="C4168" s="1">
        <v>108567204</v>
      </c>
      <c r="D4168" s="1">
        <v>379</v>
      </c>
      <c r="E4168" s="1" t="s">
        <v>2571</v>
      </c>
      <c r="F4168" s="1" t="s">
        <v>90</v>
      </c>
      <c r="G4168" s="1" t="s">
        <v>522</v>
      </c>
      <c r="H4168" s="1" t="s">
        <v>916</v>
      </c>
      <c r="I4168" s="1">
        <v>367170.62</v>
      </c>
      <c r="K4168" s="1">
        <v>114785</v>
      </c>
      <c r="L4168" s="1">
        <v>3961510.5</v>
      </c>
      <c r="M4168" s="1">
        <v>1.4023750089108944E-2</v>
      </c>
      <c r="N4168" s="1">
        <v>0.35525768995285034</v>
      </c>
      <c r="O4168" s="1">
        <v>1.0816549882292747E-2</v>
      </c>
      <c r="P4168" s="1">
        <v>3.0353379249572754</v>
      </c>
      <c r="Q4168" s="1">
        <v>0</v>
      </c>
      <c r="S4168" s="1">
        <v>31</v>
      </c>
      <c r="T4168" s="1">
        <v>1</v>
      </c>
      <c r="U4168" s="1">
        <v>4443466</v>
      </c>
      <c r="V4168" s="1">
        <v>2.4840299040079117E-2</v>
      </c>
      <c r="W4168" s="1">
        <v>0.56216567754745483</v>
      </c>
      <c r="X4168" s="1">
        <v>0.56216567754745483</v>
      </c>
    </row>
    <row r="4169" spans="1:24" x14ac:dyDescent="0.35">
      <c r="A4169" s="1">
        <v>320379</v>
      </c>
      <c r="B4169" s="1" t="s">
        <v>2345</v>
      </c>
      <c r="C4169" s="1">
        <v>108567204</v>
      </c>
      <c r="D4169" s="1">
        <v>379</v>
      </c>
      <c r="E4169" s="1" t="s">
        <v>2571</v>
      </c>
      <c r="F4169" s="1" t="s">
        <v>90</v>
      </c>
      <c r="G4169" s="1" t="s">
        <v>522</v>
      </c>
      <c r="H4169" s="1" t="s">
        <v>916</v>
      </c>
      <c r="I4169" s="1">
        <v>372103.78</v>
      </c>
      <c r="K4169" s="1">
        <v>114785</v>
      </c>
      <c r="L4169" s="1">
        <v>3993091.5</v>
      </c>
      <c r="M4169" s="1">
        <v>3.1580999493598938E-2</v>
      </c>
      <c r="N4169" s="1">
        <v>0.7971959114074707</v>
      </c>
      <c r="O4169" s="1">
        <v>4.9331597983837128E-3</v>
      </c>
      <c r="P4169" s="1">
        <v>1.3435606956481934</v>
      </c>
      <c r="Q4169" s="1">
        <v>0</v>
      </c>
      <c r="S4169" s="1">
        <v>32</v>
      </c>
      <c r="T4169" s="1">
        <v>1</v>
      </c>
      <c r="U4169" s="1">
        <v>4479980.5</v>
      </c>
      <c r="V4169" s="1">
        <v>3.6514159291982651E-2</v>
      </c>
      <c r="W4169" s="1">
        <v>0.82175713777542114</v>
      </c>
      <c r="X4169" s="1">
        <v>0.82175713777542114</v>
      </c>
    </row>
    <row r="4170" spans="1:24" x14ac:dyDescent="0.35">
      <c r="A4170" s="1">
        <v>330379</v>
      </c>
      <c r="B4170" s="1" t="s">
        <v>2346</v>
      </c>
      <c r="C4170" s="1">
        <v>108567204</v>
      </c>
      <c r="D4170" s="1">
        <v>379</v>
      </c>
      <c r="E4170" s="1" t="s">
        <v>2571</v>
      </c>
      <c r="F4170" s="1" t="s">
        <v>90</v>
      </c>
      <c r="G4170" s="1" t="s">
        <v>522</v>
      </c>
      <c r="H4170" s="1" t="s">
        <v>916</v>
      </c>
      <c r="I4170" s="1">
        <v>379293.53</v>
      </c>
      <c r="K4170" s="1">
        <v>114785</v>
      </c>
      <c r="L4170" s="1">
        <v>4033009.25</v>
      </c>
      <c r="M4170" s="1">
        <v>3.9917748421430588E-2</v>
      </c>
      <c r="N4170" s="1">
        <v>0.99967032670974731</v>
      </c>
      <c r="O4170" s="1">
        <v>7.1897502057254314E-3</v>
      </c>
      <c r="P4170" s="1">
        <v>1.9321894645690918</v>
      </c>
      <c r="Q4170" s="1">
        <v>0</v>
      </c>
      <c r="S4170" s="1">
        <v>33</v>
      </c>
      <c r="T4170" s="1">
        <v>1</v>
      </c>
      <c r="U4170" s="1">
        <v>4527088</v>
      </c>
      <c r="V4170" s="1">
        <v>4.7107499092817307E-2</v>
      </c>
      <c r="W4170" s="1">
        <v>1.051511287689209</v>
      </c>
      <c r="X4170" s="1">
        <v>1.051511287689209</v>
      </c>
    </row>
    <row r="4171" spans="1:24" x14ac:dyDescent="0.35">
      <c r="A4171" s="1">
        <v>340379</v>
      </c>
      <c r="B4171" s="1" t="s">
        <v>2347</v>
      </c>
      <c r="C4171" s="1">
        <v>108567204</v>
      </c>
      <c r="D4171" s="1">
        <v>379</v>
      </c>
      <c r="E4171" s="1" t="s">
        <v>2571</v>
      </c>
      <c r="F4171" s="1" t="s">
        <v>90</v>
      </c>
      <c r="G4171" s="1" t="s">
        <v>522</v>
      </c>
      <c r="H4171" s="1" t="s">
        <v>916</v>
      </c>
      <c r="I4171" s="1">
        <v>379278.96</v>
      </c>
      <c r="K4171" s="1">
        <v>114785</v>
      </c>
      <c r="L4171" s="1">
        <v>4033007</v>
      </c>
      <c r="M4171" s="1">
        <v>-2.2500000795844244E-6</v>
      </c>
      <c r="N4171" s="1">
        <v>-5.5789605539757758E-5</v>
      </c>
      <c r="O4171" s="1">
        <v>-1.4569999621016905E-5</v>
      </c>
      <c r="P4171" s="1">
        <v>-3.8413521833717823E-3</v>
      </c>
      <c r="Q4171" s="1">
        <v>0</v>
      </c>
      <c r="S4171" s="1">
        <v>34</v>
      </c>
      <c r="T4171" s="1">
        <v>1</v>
      </c>
      <c r="U4171" s="1">
        <v>4527071</v>
      </c>
      <c r="V4171" s="1">
        <v>-1.6820000382722355E-5</v>
      </c>
      <c r="W4171" s="1">
        <v>-3.7551732384599745E-4</v>
      </c>
      <c r="X4171" s="1">
        <v>-3.7551732384599745E-4</v>
      </c>
    </row>
    <row r="4172" spans="1:24" x14ac:dyDescent="0.35">
      <c r="A4172" s="1">
        <v>350379</v>
      </c>
      <c r="B4172" s="1" t="s">
        <v>2348</v>
      </c>
      <c r="C4172" s="1">
        <v>108567204</v>
      </c>
      <c r="D4172" s="1">
        <v>379</v>
      </c>
      <c r="E4172" s="1" t="s">
        <v>2571</v>
      </c>
      <c r="F4172" s="1" t="s">
        <v>90</v>
      </c>
      <c r="G4172" s="1" t="s">
        <v>522</v>
      </c>
      <c r="H4172" s="1" t="s">
        <v>916</v>
      </c>
      <c r="I4172" s="1">
        <v>407707.69</v>
      </c>
      <c r="K4172" s="1">
        <v>114785</v>
      </c>
      <c r="L4172" s="1">
        <v>4034454.5</v>
      </c>
      <c r="M4172" s="1">
        <v>1.4474999625235796E-3</v>
      </c>
      <c r="N4172" s="1">
        <v>3.58913354575634E-2</v>
      </c>
      <c r="O4172" s="1">
        <v>2.8428729623556137E-2</v>
      </c>
      <c r="P4172" s="1">
        <v>7.4954671859741211</v>
      </c>
      <c r="Q4172" s="1">
        <v>0</v>
      </c>
      <c r="S4172" s="1">
        <v>35</v>
      </c>
      <c r="T4172" s="1">
        <v>1</v>
      </c>
      <c r="U4172" s="1">
        <v>4556947</v>
      </c>
      <c r="V4172" s="1">
        <v>2.9876230284571648E-2</v>
      </c>
      <c r="W4172" s="1">
        <v>0.65994107723236084</v>
      </c>
      <c r="X4172" s="1">
        <v>0.65994107723236084</v>
      </c>
    </row>
    <row r="4173" spans="1:24" x14ac:dyDescent="0.35">
      <c r="A4173" s="1">
        <v>360379</v>
      </c>
      <c r="B4173" s="1" t="s">
        <v>2349</v>
      </c>
      <c r="C4173" s="1">
        <v>108567204</v>
      </c>
      <c r="D4173" s="1">
        <v>379</v>
      </c>
      <c r="E4173" s="1" t="s">
        <v>2571</v>
      </c>
      <c r="F4173" s="1" t="s">
        <v>90</v>
      </c>
      <c r="G4173" s="1" t="s">
        <v>522</v>
      </c>
      <c r="H4173" s="1" t="s">
        <v>916</v>
      </c>
      <c r="I4173" s="1">
        <v>434218.68</v>
      </c>
      <c r="K4173" s="1">
        <v>114785</v>
      </c>
      <c r="L4173" s="1">
        <v>4157527.25</v>
      </c>
      <c r="M4173" s="1">
        <v>0.12307275086641312</v>
      </c>
      <c r="N4173" s="1">
        <v>3.0505425930023193</v>
      </c>
      <c r="O4173" s="1">
        <v>2.6510989293456078E-2</v>
      </c>
      <c r="P4173" s="1">
        <v>6.5024504661560059</v>
      </c>
      <c r="Q4173" s="1">
        <v>0</v>
      </c>
      <c r="S4173" s="1">
        <v>36</v>
      </c>
      <c r="T4173" s="1">
        <v>1</v>
      </c>
      <c r="U4173" s="1">
        <v>4706531</v>
      </c>
      <c r="V4173" s="1">
        <v>0.14958374202251434</v>
      </c>
      <c r="W4173" s="1">
        <v>3.2825486660003662</v>
      </c>
      <c r="X4173" s="1">
        <v>3.2825486660003662</v>
      </c>
    </row>
    <row r="4174" spans="1:24" x14ac:dyDescent="0.35">
      <c r="A4174" s="1">
        <v>370379</v>
      </c>
      <c r="B4174" s="1" t="s">
        <v>2350</v>
      </c>
      <c r="C4174" s="1">
        <v>108567204</v>
      </c>
      <c r="D4174" s="1">
        <v>379</v>
      </c>
      <c r="E4174" s="1" t="s">
        <v>2571</v>
      </c>
      <c r="F4174" s="1" t="s">
        <v>90</v>
      </c>
      <c r="G4174" s="1" t="s">
        <v>522</v>
      </c>
      <c r="H4174" s="1" t="s">
        <v>916</v>
      </c>
      <c r="I4174" s="1">
        <v>460481.78</v>
      </c>
      <c r="K4174" s="1">
        <v>114785</v>
      </c>
      <c r="L4174" s="1">
        <v>4224815</v>
      </c>
      <c r="M4174" s="1">
        <v>6.7287750542163849E-2</v>
      </c>
      <c r="N4174" s="1">
        <v>1.6184560060501099</v>
      </c>
      <c r="O4174" s="1">
        <v>2.6263099163770676E-2</v>
      </c>
      <c r="P4174" s="1">
        <v>6.0483579635620117</v>
      </c>
      <c r="Q4174" s="1">
        <v>0</v>
      </c>
      <c r="S4174" s="1">
        <v>37</v>
      </c>
      <c r="T4174" s="1">
        <v>1</v>
      </c>
      <c r="U4174" s="1">
        <v>4800082</v>
      </c>
      <c r="V4174" s="1">
        <v>9.3550845980644226E-2</v>
      </c>
      <c r="W4174" s="1">
        <v>1.9876847267150879</v>
      </c>
      <c r="X4174" s="1">
        <v>1.9876847267150879</v>
      </c>
    </row>
    <row r="4175" spans="1:24" x14ac:dyDescent="0.35">
      <c r="A4175" s="1">
        <v>380379</v>
      </c>
      <c r="B4175" s="1" t="s">
        <v>2351</v>
      </c>
      <c r="C4175" s="1">
        <v>108567204</v>
      </c>
      <c r="D4175" s="1">
        <v>379</v>
      </c>
      <c r="E4175" s="1" t="s">
        <v>2571</v>
      </c>
      <c r="F4175" s="1" t="s">
        <v>90</v>
      </c>
      <c r="G4175" s="1" t="s">
        <v>522</v>
      </c>
      <c r="H4175" s="1" t="s">
        <v>916</v>
      </c>
      <c r="I4175" s="1">
        <v>464822</v>
      </c>
      <c r="K4175" s="1">
        <v>114785</v>
      </c>
      <c r="L4175" s="1">
        <v>4265575</v>
      </c>
      <c r="M4175" s="1">
        <v>4.0759999305009842E-2</v>
      </c>
      <c r="N4175" s="1">
        <v>0.96477597951889038</v>
      </c>
      <c r="O4175" s="1">
        <v>4.3402197770774364E-3</v>
      </c>
      <c r="P4175" s="1">
        <v>0.94253891706466675</v>
      </c>
      <c r="Q4175" s="1">
        <v>0</v>
      </c>
      <c r="S4175" s="1">
        <v>38</v>
      </c>
      <c r="T4175" s="1">
        <v>1</v>
      </c>
      <c r="U4175" s="1">
        <v>4845182</v>
      </c>
      <c r="V4175" s="1">
        <v>4.5100219547748566E-2</v>
      </c>
      <c r="W4175" s="1">
        <v>0.93956726789474487</v>
      </c>
      <c r="X4175" s="1">
        <v>0.93956726789474487</v>
      </c>
    </row>
    <row r="4176" spans="1:24" x14ac:dyDescent="0.35">
      <c r="A4176" s="1">
        <v>390379</v>
      </c>
      <c r="B4176" s="1" t="s">
        <v>2352</v>
      </c>
      <c r="C4176" s="1">
        <v>108567204</v>
      </c>
      <c r="D4176" s="1">
        <v>379</v>
      </c>
      <c r="E4176" s="1" t="s">
        <v>2571</v>
      </c>
      <c r="F4176" s="1" t="s">
        <v>90</v>
      </c>
      <c r="G4176" s="1" t="s">
        <v>522</v>
      </c>
      <c r="H4176" s="1" t="s">
        <v>916</v>
      </c>
      <c r="I4176" s="1">
        <v>472386</v>
      </c>
      <c r="K4176" s="1">
        <v>164785</v>
      </c>
      <c r="L4176" s="1">
        <v>4279781</v>
      </c>
      <c r="M4176" s="1">
        <v>1.4205999672412872E-2</v>
      </c>
      <c r="N4176" s="1">
        <v>0.333038330078125</v>
      </c>
      <c r="O4176" s="1">
        <v>7.5639998540282249E-3</v>
      </c>
      <c r="P4176" s="1">
        <v>1.6272895336151123</v>
      </c>
      <c r="Q4176" s="1">
        <v>5.000000074505806E-2</v>
      </c>
      <c r="S4176" s="1">
        <v>39</v>
      </c>
      <c r="T4176" s="1">
        <v>1</v>
      </c>
      <c r="U4176" s="1">
        <v>4916952</v>
      </c>
      <c r="V4176" s="1">
        <v>7.1769997477531433E-2</v>
      </c>
      <c r="W4176" s="1">
        <v>1.4812653064727783</v>
      </c>
      <c r="X4176" s="1">
        <v>1.4812653064727783</v>
      </c>
    </row>
    <row r="4177" spans="1:24" x14ac:dyDescent="0.35">
      <c r="A4177" s="1">
        <v>400379</v>
      </c>
      <c r="B4177" s="1" t="s">
        <v>2353</v>
      </c>
      <c r="C4177" s="1">
        <v>108567204</v>
      </c>
      <c r="D4177" s="1">
        <v>379</v>
      </c>
      <c r="E4177" s="1" t="s">
        <v>2571</v>
      </c>
      <c r="F4177" s="1" t="s">
        <v>90</v>
      </c>
      <c r="G4177" s="1" t="s">
        <v>522</v>
      </c>
      <c r="H4177" s="1" t="s">
        <v>916</v>
      </c>
      <c r="S4177" s="1">
        <v>40</v>
      </c>
      <c r="T4177" s="1">
        <v>1</v>
      </c>
      <c r="U4177" s="1">
        <v>0</v>
      </c>
      <c r="V4177" s="1">
        <v>0</v>
      </c>
      <c r="W4177" s="1">
        <v>-100</v>
      </c>
      <c r="X4177" s="1">
        <v>-100</v>
      </c>
    </row>
    <row r="4178" spans="1:24" x14ac:dyDescent="0.35">
      <c r="A4178" s="1">
        <v>410379</v>
      </c>
      <c r="B4178" s="1" t="s">
        <v>2354</v>
      </c>
      <c r="C4178" s="1">
        <v>108567204</v>
      </c>
      <c r="D4178" s="1">
        <v>379</v>
      </c>
      <c r="E4178" s="1" t="s">
        <v>2571</v>
      </c>
      <c r="F4178" s="1" t="s">
        <v>90</v>
      </c>
      <c r="G4178" s="1" t="s">
        <v>522</v>
      </c>
      <c r="H4178" s="1" t="s">
        <v>916</v>
      </c>
      <c r="S4178" s="1">
        <v>41</v>
      </c>
      <c r="T4178" s="1">
        <v>1</v>
      </c>
      <c r="U4178" s="1">
        <v>0</v>
      </c>
      <c r="V4178" s="1">
        <v>0</v>
      </c>
    </row>
    <row r="4179" spans="1:24" x14ac:dyDescent="0.35">
      <c r="A4179" s="1">
        <v>420379</v>
      </c>
      <c r="B4179" s="1" t="s">
        <v>2355</v>
      </c>
      <c r="C4179" s="1">
        <v>108567204</v>
      </c>
      <c r="D4179" s="1">
        <v>379</v>
      </c>
      <c r="E4179" s="1" t="s">
        <v>2571</v>
      </c>
      <c r="F4179" s="1" t="s">
        <v>90</v>
      </c>
      <c r="G4179" s="1" t="s">
        <v>522</v>
      </c>
      <c r="H4179" s="1" t="s">
        <v>916</v>
      </c>
      <c r="S4179" s="1">
        <v>42</v>
      </c>
      <c r="T4179" s="1">
        <v>1</v>
      </c>
      <c r="U4179" s="1">
        <v>0</v>
      </c>
      <c r="V4179" s="1">
        <v>0</v>
      </c>
    </row>
    <row r="4180" spans="1:24" x14ac:dyDescent="0.35">
      <c r="A4180" s="1">
        <v>430379</v>
      </c>
      <c r="B4180" s="1" t="s">
        <v>2356</v>
      </c>
      <c r="C4180" s="1">
        <v>108567204</v>
      </c>
      <c r="D4180" s="1">
        <v>379</v>
      </c>
      <c r="E4180" s="1" t="s">
        <v>2571</v>
      </c>
      <c r="F4180" s="1" t="s">
        <v>90</v>
      </c>
      <c r="G4180" s="1" t="s">
        <v>522</v>
      </c>
      <c r="H4180" s="1" t="s">
        <v>916</v>
      </c>
      <c r="S4180" s="1">
        <v>43</v>
      </c>
      <c r="T4180" s="1">
        <v>1</v>
      </c>
      <c r="U4180" s="1">
        <v>0</v>
      </c>
      <c r="V4180" s="1">
        <v>0</v>
      </c>
    </row>
    <row r="4181" spans="1:24" x14ac:dyDescent="0.35">
      <c r="A4181" s="1">
        <v>440379</v>
      </c>
      <c r="B4181" s="1" t="s">
        <v>2357</v>
      </c>
      <c r="C4181" s="1">
        <v>108567204</v>
      </c>
      <c r="D4181" s="1">
        <v>379</v>
      </c>
      <c r="E4181" s="1" t="s">
        <v>2571</v>
      </c>
      <c r="F4181" s="1" t="s">
        <v>90</v>
      </c>
      <c r="G4181" s="1" t="s">
        <v>522</v>
      </c>
      <c r="H4181" s="1" t="s">
        <v>916</v>
      </c>
      <c r="S4181" s="1">
        <v>44</v>
      </c>
      <c r="T4181" s="1">
        <v>1</v>
      </c>
      <c r="U4181" s="1">
        <v>0</v>
      </c>
      <c r="V4181" s="1">
        <v>0</v>
      </c>
    </row>
    <row r="4182" spans="1:24" x14ac:dyDescent="0.35">
      <c r="A4182" s="1">
        <v>450379</v>
      </c>
      <c r="B4182" s="1" t="s">
        <v>2358</v>
      </c>
      <c r="C4182" s="1">
        <v>108567204</v>
      </c>
      <c r="D4182" s="1">
        <v>379</v>
      </c>
      <c r="E4182" s="1" t="s">
        <v>2571</v>
      </c>
      <c r="F4182" s="1" t="s">
        <v>90</v>
      </c>
      <c r="G4182" s="1" t="s">
        <v>522</v>
      </c>
      <c r="H4182" s="1" t="s">
        <v>916</v>
      </c>
      <c r="S4182" s="1">
        <v>45</v>
      </c>
      <c r="T4182" s="1">
        <v>1</v>
      </c>
      <c r="U4182" s="1">
        <v>0</v>
      </c>
      <c r="V4182" s="1">
        <v>0</v>
      </c>
    </row>
    <row r="4183" spans="1:24" x14ac:dyDescent="0.35">
      <c r="A4183" s="1">
        <v>460379</v>
      </c>
      <c r="B4183" s="1" t="s">
        <v>2359</v>
      </c>
      <c r="C4183" s="1">
        <v>108567204</v>
      </c>
      <c r="D4183" s="1">
        <v>379</v>
      </c>
      <c r="E4183" s="1" t="s">
        <v>2571</v>
      </c>
      <c r="F4183" s="1" t="s">
        <v>90</v>
      </c>
      <c r="G4183" s="1" t="s">
        <v>522</v>
      </c>
      <c r="H4183" s="1" t="s">
        <v>916</v>
      </c>
      <c r="S4183" s="1">
        <v>46</v>
      </c>
      <c r="T4183" s="1">
        <v>1</v>
      </c>
      <c r="U4183" s="1">
        <v>0</v>
      </c>
      <c r="V4183" s="1">
        <v>0</v>
      </c>
    </row>
    <row r="4184" spans="1:24" x14ac:dyDescent="0.35">
      <c r="A4184" s="1">
        <v>470379</v>
      </c>
      <c r="B4184" s="1" t="s">
        <v>2360</v>
      </c>
      <c r="C4184" s="1">
        <v>108567204</v>
      </c>
      <c r="D4184" s="1">
        <v>379</v>
      </c>
      <c r="E4184" s="1" t="s">
        <v>2571</v>
      </c>
      <c r="F4184" s="1" t="s">
        <v>90</v>
      </c>
      <c r="G4184" s="1" t="s">
        <v>522</v>
      </c>
      <c r="H4184" s="1" t="s">
        <v>916</v>
      </c>
      <c r="S4184" s="1">
        <v>47</v>
      </c>
      <c r="T4184" s="1">
        <v>1</v>
      </c>
      <c r="U4184" s="1">
        <v>0</v>
      </c>
      <c r="V4184" s="1">
        <v>0</v>
      </c>
    </row>
    <row r="4185" spans="1:24" x14ac:dyDescent="0.35">
      <c r="A4185" s="1">
        <v>480379</v>
      </c>
      <c r="B4185" s="1" t="s">
        <v>2361</v>
      </c>
      <c r="C4185" s="1">
        <v>108567204</v>
      </c>
      <c r="D4185" s="1">
        <v>379</v>
      </c>
      <c r="E4185" s="1" t="s">
        <v>2571</v>
      </c>
      <c r="F4185" s="1" t="s">
        <v>90</v>
      </c>
      <c r="G4185" s="1" t="s">
        <v>522</v>
      </c>
      <c r="H4185" s="1" t="s">
        <v>916</v>
      </c>
      <c r="S4185" s="1">
        <v>48</v>
      </c>
      <c r="T4185" s="1">
        <v>1</v>
      </c>
      <c r="U4185" s="1">
        <v>0</v>
      </c>
      <c r="V4185" s="1">
        <v>0</v>
      </c>
    </row>
    <row r="4186" spans="1:24" x14ac:dyDescent="0.35">
      <c r="A4186" s="1">
        <v>290382</v>
      </c>
      <c r="B4186" s="1" t="s">
        <v>2341</v>
      </c>
      <c r="C4186" s="1">
        <v>108567404</v>
      </c>
      <c r="D4186" s="1">
        <v>382</v>
      </c>
      <c r="E4186" s="1" t="s">
        <v>2572</v>
      </c>
      <c r="F4186" s="1" t="s">
        <v>90</v>
      </c>
      <c r="G4186" s="1" t="s">
        <v>522</v>
      </c>
      <c r="H4186" s="1" t="s">
        <v>916</v>
      </c>
      <c r="I4186" s="1">
        <v>231844.25</v>
      </c>
      <c r="K4186" s="1">
        <v>35845</v>
      </c>
      <c r="L4186" s="1">
        <v>1511795.25</v>
      </c>
      <c r="S4186" s="1">
        <v>29</v>
      </c>
      <c r="T4186" s="1">
        <v>1</v>
      </c>
      <c r="U4186" s="1">
        <v>1779484.5</v>
      </c>
      <c r="V4186" s="1">
        <v>0</v>
      </c>
    </row>
    <row r="4187" spans="1:24" x14ac:dyDescent="0.35">
      <c r="A4187" s="1">
        <v>300382</v>
      </c>
      <c r="B4187" s="1" t="s">
        <v>2343</v>
      </c>
      <c r="C4187" s="1">
        <v>108567404</v>
      </c>
      <c r="D4187" s="1">
        <v>382</v>
      </c>
      <c r="E4187" s="1" t="s">
        <v>2572</v>
      </c>
      <c r="F4187" s="1" t="s">
        <v>90</v>
      </c>
      <c r="G4187" s="1" t="s">
        <v>522</v>
      </c>
      <c r="H4187" s="1" t="s">
        <v>916</v>
      </c>
      <c r="I4187" s="1">
        <v>232449.37</v>
      </c>
      <c r="K4187" s="1">
        <v>35845</v>
      </c>
      <c r="L4187" s="1">
        <v>1560172.5</v>
      </c>
      <c r="M4187" s="1">
        <v>4.8377249389886856E-2</v>
      </c>
      <c r="N4187" s="1">
        <v>3.1999869346618652</v>
      </c>
      <c r="O4187" s="1">
        <v>6.0511997435241938E-4</v>
      </c>
      <c r="P4187" s="1">
        <v>0.2610028088092804</v>
      </c>
      <c r="Q4187" s="1">
        <v>0</v>
      </c>
      <c r="S4187" s="1">
        <v>30</v>
      </c>
      <c r="T4187" s="1">
        <v>1</v>
      </c>
      <c r="U4187" s="1">
        <v>1828466.875</v>
      </c>
      <c r="V4187" s="1">
        <v>4.8982370644807816E-2</v>
      </c>
      <c r="W4187" s="1">
        <v>2.7526159286499023</v>
      </c>
      <c r="X4187" s="1">
        <v>2.7526159286499023</v>
      </c>
    </row>
    <row r="4188" spans="1:24" x14ac:dyDescent="0.35">
      <c r="A4188" s="1">
        <v>310382</v>
      </c>
      <c r="B4188" s="1" t="s">
        <v>2344</v>
      </c>
      <c r="C4188" s="1">
        <v>108567404</v>
      </c>
      <c r="D4188" s="1">
        <v>382</v>
      </c>
      <c r="E4188" s="1" t="s">
        <v>2572</v>
      </c>
      <c r="F4188" s="1" t="s">
        <v>90</v>
      </c>
      <c r="G4188" s="1" t="s">
        <v>522</v>
      </c>
      <c r="H4188" s="1" t="s">
        <v>916</v>
      </c>
      <c r="I4188" s="1">
        <v>234692.61</v>
      </c>
      <c r="K4188" s="1">
        <v>35845</v>
      </c>
      <c r="L4188" s="1">
        <v>1560798.5</v>
      </c>
      <c r="M4188" s="1">
        <v>6.2599999364465475E-4</v>
      </c>
      <c r="N4188" s="1">
        <v>4.0123768150806427E-2</v>
      </c>
      <c r="O4188" s="1">
        <v>2.2432398982346058E-3</v>
      </c>
      <c r="P4188" s="1">
        <v>0.96504455804824829</v>
      </c>
      <c r="Q4188" s="1">
        <v>0</v>
      </c>
      <c r="S4188" s="1">
        <v>31</v>
      </c>
      <c r="T4188" s="1">
        <v>1</v>
      </c>
      <c r="U4188" s="1">
        <v>1831336.125</v>
      </c>
      <c r="V4188" s="1">
        <v>2.8692400082945824E-3</v>
      </c>
      <c r="W4188" s="1">
        <v>0.15692108869552612</v>
      </c>
      <c r="X4188" s="1">
        <v>0.15692108869552612</v>
      </c>
    </row>
    <row r="4189" spans="1:24" x14ac:dyDescent="0.35">
      <c r="A4189" s="1">
        <v>320382</v>
      </c>
      <c r="B4189" s="1" t="s">
        <v>2345</v>
      </c>
      <c r="C4189" s="1">
        <v>108567404</v>
      </c>
      <c r="D4189" s="1">
        <v>382</v>
      </c>
      <c r="E4189" s="1" t="s">
        <v>2572</v>
      </c>
      <c r="F4189" s="1" t="s">
        <v>90</v>
      </c>
      <c r="G4189" s="1" t="s">
        <v>522</v>
      </c>
      <c r="H4189" s="1" t="s">
        <v>916</v>
      </c>
      <c r="I4189" s="1">
        <v>235063.23</v>
      </c>
      <c r="K4189" s="1">
        <v>35845</v>
      </c>
      <c r="L4189" s="1">
        <v>1588819.625</v>
      </c>
      <c r="M4189" s="1">
        <v>2.8021125122904778E-2</v>
      </c>
      <c r="N4189" s="1">
        <v>1.7953070402145386</v>
      </c>
      <c r="O4189" s="1">
        <v>3.7061999319121242E-4</v>
      </c>
      <c r="P4189" s="1">
        <v>0.15791720151901245</v>
      </c>
      <c r="Q4189" s="1">
        <v>0</v>
      </c>
      <c r="S4189" s="1">
        <v>32</v>
      </c>
      <c r="T4189" s="1">
        <v>1</v>
      </c>
      <c r="U4189" s="1">
        <v>1859727.875</v>
      </c>
      <c r="V4189" s="1">
        <v>2.8391744941473007E-2</v>
      </c>
      <c r="W4189" s="1">
        <v>1.5503298044204712</v>
      </c>
      <c r="X4189" s="1">
        <v>1.5503298044204712</v>
      </c>
    </row>
    <row r="4190" spans="1:24" x14ac:dyDescent="0.35">
      <c r="A4190" s="1">
        <v>330382</v>
      </c>
      <c r="B4190" s="1" t="s">
        <v>2346</v>
      </c>
      <c r="C4190" s="1">
        <v>108567404</v>
      </c>
      <c r="D4190" s="1">
        <v>382</v>
      </c>
      <c r="E4190" s="1" t="s">
        <v>2572</v>
      </c>
      <c r="F4190" s="1" t="s">
        <v>90</v>
      </c>
      <c r="G4190" s="1" t="s">
        <v>522</v>
      </c>
      <c r="H4190" s="1" t="s">
        <v>916</v>
      </c>
      <c r="I4190" s="1">
        <v>238707</v>
      </c>
      <c r="L4190" s="1">
        <v>1597039</v>
      </c>
      <c r="M4190" s="1">
        <v>8.2193752750754356E-3</v>
      </c>
      <c r="N4190" s="1">
        <v>0.51732587814331055</v>
      </c>
      <c r="O4190" s="1">
        <v>3.6437700036913157E-3</v>
      </c>
      <c r="P4190" s="1">
        <v>1.5501233339309692</v>
      </c>
      <c r="S4190" s="1">
        <v>33</v>
      </c>
      <c r="T4190" s="1">
        <v>1</v>
      </c>
      <c r="U4190" s="1">
        <v>1835746</v>
      </c>
      <c r="V4190" s="1">
        <v>1.1863145045936108E-2</v>
      </c>
      <c r="W4190" s="1">
        <v>-1.2895368337631226</v>
      </c>
      <c r="X4190" s="1">
        <v>-1.2895368337631226</v>
      </c>
    </row>
    <row r="4191" spans="1:24" x14ac:dyDescent="0.35">
      <c r="A4191" s="1">
        <v>340382</v>
      </c>
      <c r="B4191" s="1" t="s">
        <v>2347</v>
      </c>
      <c r="C4191" s="1">
        <v>108567404</v>
      </c>
      <c r="D4191" s="1">
        <v>382</v>
      </c>
      <c r="E4191" s="1" t="s">
        <v>2572</v>
      </c>
      <c r="F4191" s="1" t="s">
        <v>90</v>
      </c>
      <c r="G4191" s="1" t="s">
        <v>522</v>
      </c>
      <c r="H4191" s="1" t="s">
        <v>916</v>
      </c>
      <c r="I4191" s="1">
        <v>238704.01</v>
      </c>
      <c r="K4191" s="1">
        <v>35845</v>
      </c>
      <c r="L4191" s="1">
        <v>1597037.75</v>
      </c>
      <c r="M4191" s="1">
        <v>-1.249999968422344E-6</v>
      </c>
      <c r="N4191" s="1">
        <v>-7.8269848017953336E-5</v>
      </c>
      <c r="O4191" s="1">
        <v>-2.9899999844928971E-6</v>
      </c>
      <c r="P4191" s="1">
        <v>-1.2525815982371569E-3</v>
      </c>
      <c r="S4191" s="1">
        <v>34</v>
      </c>
      <c r="T4191" s="1">
        <v>1</v>
      </c>
      <c r="U4191" s="1">
        <v>1871586.75</v>
      </c>
      <c r="V4191" s="1">
        <v>-4.2399997255415656E-6</v>
      </c>
      <c r="W4191" s="1">
        <v>1.9523806571960449</v>
      </c>
      <c r="X4191" s="1">
        <v>1.9523806571960449</v>
      </c>
    </row>
    <row r="4192" spans="1:24" x14ac:dyDescent="0.35">
      <c r="A4192" s="1">
        <v>350382</v>
      </c>
      <c r="B4192" s="1" t="s">
        <v>2348</v>
      </c>
      <c r="C4192" s="1">
        <v>108567404</v>
      </c>
      <c r="D4192" s="1">
        <v>382</v>
      </c>
      <c r="E4192" s="1" t="s">
        <v>2572</v>
      </c>
      <c r="F4192" s="1" t="s">
        <v>90</v>
      </c>
      <c r="G4192" s="1" t="s">
        <v>522</v>
      </c>
      <c r="H4192" s="1" t="s">
        <v>916</v>
      </c>
      <c r="I4192" s="1">
        <v>240536.01</v>
      </c>
      <c r="K4192" s="1">
        <v>35845</v>
      </c>
      <c r="L4192" s="1">
        <v>1608012.625</v>
      </c>
      <c r="M4192" s="1">
        <v>1.0974874719977379E-2</v>
      </c>
      <c r="N4192" s="1">
        <v>0.68720197677612305</v>
      </c>
      <c r="O4192" s="1">
        <v>1.8319999799132347E-3</v>
      </c>
      <c r="P4192" s="1">
        <v>0.76747769117355347</v>
      </c>
      <c r="Q4192" s="1">
        <v>0</v>
      </c>
      <c r="S4192" s="1">
        <v>35</v>
      </c>
      <c r="T4192" s="1">
        <v>1</v>
      </c>
      <c r="U4192" s="1">
        <v>1884393.625</v>
      </c>
      <c r="V4192" s="1">
        <v>1.2806874699890614E-2</v>
      </c>
      <c r="W4192" s="1">
        <v>0.68427902460098267</v>
      </c>
      <c r="X4192" s="1">
        <v>0.68427902460098267</v>
      </c>
    </row>
    <row r="4193" spans="1:24" x14ac:dyDescent="0.35">
      <c r="A4193" s="1">
        <v>360382</v>
      </c>
      <c r="B4193" s="1" t="s">
        <v>2349</v>
      </c>
      <c r="C4193" s="1">
        <v>108567404</v>
      </c>
      <c r="D4193" s="1">
        <v>382</v>
      </c>
      <c r="E4193" s="1" t="s">
        <v>2572</v>
      </c>
      <c r="F4193" s="1" t="s">
        <v>90</v>
      </c>
      <c r="G4193" s="1" t="s">
        <v>522</v>
      </c>
      <c r="H4193" s="1" t="s">
        <v>916</v>
      </c>
      <c r="I4193" s="1">
        <v>247217.9</v>
      </c>
      <c r="K4193" s="1">
        <v>35845</v>
      </c>
      <c r="L4193" s="1">
        <v>1669482.625</v>
      </c>
      <c r="M4193" s="1">
        <v>6.1469998210668564E-2</v>
      </c>
      <c r="N4193" s="1">
        <v>3.8227312564849854</v>
      </c>
      <c r="O4193" s="1">
        <v>6.6818902269005775E-3</v>
      </c>
      <c r="P4193" s="1">
        <v>2.7779166698455811</v>
      </c>
      <c r="Q4193" s="1">
        <v>0</v>
      </c>
      <c r="S4193" s="1">
        <v>36</v>
      </c>
      <c r="T4193" s="1">
        <v>1</v>
      </c>
      <c r="U4193" s="1">
        <v>1952545.5</v>
      </c>
      <c r="V4193" s="1">
        <v>6.8151891231536865E-2</v>
      </c>
      <c r="W4193" s="1">
        <v>3.616647481918335</v>
      </c>
      <c r="X4193" s="1">
        <v>3.616647481918335</v>
      </c>
    </row>
    <row r="4194" spans="1:24" x14ac:dyDescent="0.35">
      <c r="A4194" s="1">
        <v>370382</v>
      </c>
      <c r="B4194" s="1" t="s">
        <v>2350</v>
      </c>
      <c r="C4194" s="1">
        <v>108567404</v>
      </c>
      <c r="D4194" s="1">
        <v>382</v>
      </c>
      <c r="E4194" s="1" t="s">
        <v>2572</v>
      </c>
      <c r="F4194" s="1" t="s">
        <v>90</v>
      </c>
      <c r="G4194" s="1" t="s">
        <v>522</v>
      </c>
      <c r="H4194" s="1" t="s">
        <v>916</v>
      </c>
      <c r="I4194" s="1">
        <v>246469.87</v>
      </c>
      <c r="K4194" s="1">
        <v>35845</v>
      </c>
      <c r="L4194" s="1">
        <v>1737220.25</v>
      </c>
      <c r="M4194" s="1">
        <v>6.7737624049186707E-2</v>
      </c>
      <c r="N4194" s="1">
        <v>4.0574021339416504</v>
      </c>
      <c r="O4194" s="1">
        <v>-7.4803002644330263E-4</v>
      </c>
      <c r="P4194" s="1">
        <v>-0.30257922410964966</v>
      </c>
      <c r="Q4194" s="1">
        <v>0</v>
      </c>
      <c r="S4194" s="1">
        <v>37</v>
      </c>
      <c r="T4194" s="1">
        <v>1</v>
      </c>
      <c r="U4194" s="1">
        <v>2019535.125</v>
      </c>
      <c r="V4194" s="1">
        <v>6.6989593207836151E-2</v>
      </c>
      <c r="W4194" s="1">
        <v>3.4308867454528809</v>
      </c>
      <c r="X4194" s="1">
        <v>3.4308867454528809</v>
      </c>
    </row>
    <row r="4195" spans="1:24" x14ac:dyDescent="0.35">
      <c r="A4195" s="1">
        <v>380382</v>
      </c>
      <c r="B4195" s="1" t="s">
        <v>2351</v>
      </c>
      <c r="C4195" s="1">
        <v>108567404</v>
      </c>
      <c r="D4195" s="1">
        <v>382</v>
      </c>
      <c r="E4195" s="1" t="s">
        <v>2572</v>
      </c>
      <c r="F4195" s="1" t="s">
        <v>90</v>
      </c>
      <c r="G4195" s="1" t="s">
        <v>522</v>
      </c>
      <c r="H4195" s="1" t="s">
        <v>916</v>
      </c>
      <c r="I4195" s="1">
        <v>248954</v>
      </c>
      <c r="K4195" s="1">
        <v>35845</v>
      </c>
      <c r="L4195" s="1">
        <v>1766498</v>
      </c>
      <c r="M4195" s="1">
        <v>2.9277749359607697E-2</v>
      </c>
      <c r="N4195" s="1">
        <v>1.6853216886520386</v>
      </c>
      <c r="O4195" s="1">
        <v>2.4841299746185541E-3</v>
      </c>
      <c r="P4195" s="1">
        <v>1.0078837871551514</v>
      </c>
      <c r="Q4195" s="1">
        <v>0</v>
      </c>
      <c r="S4195" s="1">
        <v>38</v>
      </c>
      <c r="T4195" s="1">
        <v>1</v>
      </c>
      <c r="U4195" s="1">
        <v>2051297</v>
      </c>
      <c r="V4195" s="1">
        <v>3.1761880964040756E-2</v>
      </c>
      <c r="W4195" s="1">
        <v>1.5727319717407227</v>
      </c>
      <c r="X4195" s="1">
        <v>1.5727319717407227</v>
      </c>
    </row>
    <row r="4196" spans="1:24" x14ac:dyDescent="0.35">
      <c r="A4196" s="1">
        <v>390382</v>
      </c>
      <c r="B4196" s="1" t="s">
        <v>2352</v>
      </c>
      <c r="C4196" s="1">
        <v>108567404</v>
      </c>
      <c r="D4196" s="1">
        <v>382</v>
      </c>
      <c r="E4196" s="1" t="s">
        <v>2572</v>
      </c>
      <c r="F4196" s="1" t="s">
        <v>90</v>
      </c>
      <c r="G4196" s="1" t="s">
        <v>522</v>
      </c>
      <c r="H4196" s="1" t="s">
        <v>916</v>
      </c>
      <c r="I4196" s="1">
        <v>252245</v>
      </c>
      <c r="K4196" s="1">
        <v>85845</v>
      </c>
      <c r="L4196" s="1">
        <v>1782995</v>
      </c>
      <c r="M4196" s="1">
        <v>1.6496999189257622E-2</v>
      </c>
      <c r="N4196" s="1">
        <v>0.93388164043426514</v>
      </c>
      <c r="O4196" s="1">
        <v>3.2909999135881662E-3</v>
      </c>
      <c r="P4196" s="1">
        <v>1.321931004524231</v>
      </c>
      <c r="Q4196" s="1">
        <v>5.000000074505806E-2</v>
      </c>
      <c r="S4196" s="1">
        <v>39</v>
      </c>
      <c r="T4196" s="1">
        <v>1</v>
      </c>
      <c r="U4196" s="1">
        <v>2121085</v>
      </c>
      <c r="V4196" s="1">
        <v>6.9788001477718353E-2</v>
      </c>
      <c r="W4196" s="1">
        <v>3.4021401405334473</v>
      </c>
      <c r="X4196" s="1">
        <v>3.4021401405334473</v>
      </c>
    </row>
    <row r="4197" spans="1:24" x14ac:dyDescent="0.35">
      <c r="A4197" s="1">
        <v>400382</v>
      </c>
      <c r="B4197" s="1" t="s">
        <v>2353</v>
      </c>
      <c r="C4197" s="1">
        <v>108567404</v>
      </c>
      <c r="D4197" s="1">
        <v>382</v>
      </c>
      <c r="E4197" s="1" t="s">
        <v>2572</v>
      </c>
      <c r="F4197" s="1" t="s">
        <v>90</v>
      </c>
      <c r="G4197" s="1" t="s">
        <v>522</v>
      </c>
      <c r="H4197" s="1" t="s">
        <v>916</v>
      </c>
      <c r="S4197" s="1">
        <v>40</v>
      </c>
      <c r="T4197" s="1">
        <v>1</v>
      </c>
      <c r="U4197" s="1">
        <v>0</v>
      </c>
      <c r="V4197" s="1">
        <v>0</v>
      </c>
      <c r="W4197" s="1">
        <v>-100</v>
      </c>
      <c r="X4197" s="1">
        <v>-100</v>
      </c>
    </row>
    <row r="4198" spans="1:24" x14ac:dyDescent="0.35">
      <c r="A4198" s="1">
        <v>410382</v>
      </c>
      <c r="B4198" s="1" t="s">
        <v>2354</v>
      </c>
      <c r="C4198" s="1">
        <v>108567404</v>
      </c>
      <c r="D4198" s="1">
        <v>382</v>
      </c>
      <c r="E4198" s="1" t="s">
        <v>2572</v>
      </c>
      <c r="F4198" s="1" t="s">
        <v>90</v>
      </c>
      <c r="G4198" s="1" t="s">
        <v>522</v>
      </c>
      <c r="H4198" s="1" t="s">
        <v>916</v>
      </c>
      <c r="S4198" s="1">
        <v>41</v>
      </c>
      <c r="T4198" s="1">
        <v>1</v>
      </c>
      <c r="U4198" s="1">
        <v>0</v>
      </c>
      <c r="V4198" s="1">
        <v>0</v>
      </c>
    </row>
    <row r="4199" spans="1:24" x14ac:dyDescent="0.35">
      <c r="A4199" s="1">
        <v>420382</v>
      </c>
      <c r="B4199" s="1" t="s">
        <v>2355</v>
      </c>
      <c r="C4199" s="1">
        <v>108567404</v>
      </c>
      <c r="D4199" s="1">
        <v>382</v>
      </c>
      <c r="E4199" s="1" t="s">
        <v>2572</v>
      </c>
      <c r="F4199" s="1" t="s">
        <v>90</v>
      </c>
      <c r="G4199" s="1" t="s">
        <v>522</v>
      </c>
      <c r="H4199" s="1" t="s">
        <v>916</v>
      </c>
      <c r="S4199" s="1">
        <v>42</v>
      </c>
      <c r="T4199" s="1">
        <v>1</v>
      </c>
      <c r="U4199" s="1">
        <v>0</v>
      </c>
      <c r="V4199" s="1">
        <v>0</v>
      </c>
    </row>
    <row r="4200" spans="1:24" x14ac:dyDescent="0.35">
      <c r="A4200" s="1">
        <v>430382</v>
      </c>
      <c r="B4200" s="1" t="s">
        <v>2356</v>
      </c>
      <c r="C4200" s="1">
        <v>108567404</v>
      </c>
      <c r="D4200" s="1">
        <v>382</v>
      </c>
      <c r="E4200" s="1" t="s">
        <v>2572</v>
      </c>
      <c r="F4200" s="1" t="s">
        <v>90</v>
      </c>
      <c r="G4200" s="1" t="s">
        <v>522</v>
      </c>
      <c r="H4200" s="1" t="s">
        <v>916</v>
      </c>
      <c r="S4200" s="1">
        <v>43</v>
      </c>
      <c r="T4200" s="1">
        <v>1</v>
      </c>
      <c r="U4200" s="1">
        <v>0</v>
      </c>
      <c r="V4200" s="1">
        <v>0</v>
      </c>
    </row>
    <row r="4201" spans="1:24" x14ac:dyDescent="0.35">
      <c r="A4201" s="1">
        <v>440382</v>
      </c>
      <c r="B4201" s="1" t="s">
        <v>2357</v>
      </c>
      <c r="C4201" s="1">
        <v>108567404</v>
      </c>
      <c r="D4201" s="1">
        <v>382</v>
      </c>
      <c r="E4201" s="1" t="s">
        <v>2572</v>
      </c>
      <c r="F4201" s="1" t="s">
        <v>90</v>
      </c>
      <c r="G4201" s="1" t="s">
        <v>522</v>
      </c>
      <c r="H4201" s="1" t="s">
        <v>916</v>
      </c>
      <c r="S4201" s="1">
        <v>44</v>
      </c>
      <c r="T4201" s="1">
        <v>1</v>
      </c>
      <c r="U4201" s="1">
        <v>0</v>
      </c>
      <c r="V4201" s="1">
        <v>0</v>
      </c>
    </row>
    <row r="4202" spans="1:24" x14ac:dyDescent="0.35">
      <c r="A4202" s="1">
        <v>450382</v>
      </c>
      <c r="B4202" s="1" t="s">
        <v>2358</v>
      </c>
      <c r="C4202" s="1">
        <v>108567404</v>
      </c>
      <c r="D4202" s="1">
        <v>382</v>
      </c>
      <c r="E4202" s="1" t="s">
        <v>2572</v>
      </c>
      <c r="F4202" s="1" t="s">
        <v>90</v>
      </c>
      <c r="G4202" s="1" t="s">
        <v>522</v>
      </c>
      <c r="H4202" s="1" t="s">
        <v>916</v>
      </c>
      <c r="S4202" s="1">
        <v>45</v>
      </c>
      <c r="T4202" s="1">
        <v>1</v>
      </c>
      <c r="U4202" s="1">
        <v>0</v>
      </c>
      <c r="V4202" s="1">
        <v>0</v>
      </c>
    </row>
    <row r="4203" spans="1:24" x14ac:dyDescent="0.35">
      <c r="A4203" s="1">
        <v>460382</v>
      </c>
      <c r="B4203" s="1" t="s">
        <v>2359</v>
      </c>
      <c r="C4203" s="1">
        <v>108567404</v>
      </c>
      <c r="D4203" s="1">
        <v>382</v>
      </c>
      <c r="E4203" s="1" t="s">
        <v>2572</v>
      </c>
      <c r="F4203" s="1" t="s">
        <v>90</v>
      </c>
      <c r="G4203" s="1" t="s">
        <v>522</v>
      </c>
      <c r="H4203" s="1" t="s">
        <v>916</v>
      </c>
      <c r="S4203" s="1">
        <v>46</v>
      </c>
      <c r="T4203" s="1">
        <v>1</v>
      </c>
      <c r="U4203" s="1">
        <v>0</v>
      </c>
      <c r="V4203" s="1">
        <v>0</v>
      </c>
    </row>
    <row r="4204" spans="1:24" x14ac:dyDescent="0.35">
      <c r="A4204" s="1">
        <v>470382</v>
      </c>
      <c r="B4204" s="1" t="s">
        <v>2360</v>
      </c>
      <c r="C4204" s="1">
        <v>108567404</v>
      </c>
      <c r="D4204" s="1">
        <v>382</v>
      </c>
      <c r="E4204" s="1" t="s">
        <v>2572</v>
      </c>
      <c r="F4204" s="1" t="s">
        <v>90</v>
      </c>
      <c r="G4204" s="1" t="s">
        <v>522</v>
      </c>
      <c r="H4204" s="1" t="s">
        <v>916</v>
      </c>
      <c r="S4204" s="1">
        <v>47</v>
      </c>
      <c r="T4204" s="1">
        <v>1</v>
      </c>
      <c r="U4204" s="1">
        <v>0</v>
      </c>
      <c r="V4204" s="1">
        <v>0</v>
      </c>
    </row>
    <row r="4205" spans="1:24" x14ac:dyDescent="0.35">
      <c r="A4205" s="1">
        <v>480382</v>
      </c>
      <c r="B4205" s="1" t="s">
        <v>2361</v>
      </c>
      <c r="C4205" s="1">
        <v>108567404</v>
      </c>
      <c r="D4205" s="1">
        <v>382</v>
      </c>
      <c r="E4205" s="1" t="s">
        <v>2572</v>
      </c>
      <c r="F4205" s="1" t="s">
        <v>90</v>
      </c>
      <c r="G4205" s="1" t="s">
        <v>522</v>
      </c>
      <c r="H4205" s="1" t="s">
        <v>916</v>
      </c>
      <c r="S4205" s="1">
        <v>48</v>
      </c>
      <c r="T4205" s="1">
        <v>1</v>
      </c>
      <c r="U4205" s="1">
        <v>0</v>
      </c>
      <c r="V4205" s="1">
        <v>0</v>
      </c>
    </row>
    <row r="4206" spans="1:24" x14ac:dyDescent="0.35">
      <c r="A4206" s="1">
        <v>290392</v>
      </c>
      <c r="B4206" s="1" t="s">
        <v>2341</v>
      </c>
      <c r="C4206" s="1">
        <v>108567703</v>
      </c>
      <c r="D4206" s="1">
        <v>392</v>
      </c>
      <c r="E4206" s="1" t="s">
        <v>2573</v>
      </c>
      <c r="F4206" s="1" t="s">
        <v>90</v>
      </c>
      <c r="G4206" s="1" t="s">
        <v>522</v>
      </c>
      <c r="H4206" s="1" t="s">
        <v>916</v>
      </c>
      <c r="I4206" s="1">
        <v>1477211.53</v>
      </c>
      <c r="J4206" s="1">
        <v>64399.97</v>
      </c>
      <c r="K4206" s="1">
        <v>304698</v>
      </c>
      <c r="L4206" s="1">
        <v>7719191.5</v>
      </c>
      <c r="S4206" s="1">
        <v>29</v>
      </c>
      <c r="T4206" s="1">
        <v>1</v>
      </c>
      <c r="U4206" s="1">
        <v>9565501</v>
      </c>
      <c r="V4206" s="1">
        <v>0</v>
      </c>
    </row>
    <row r="4207" spans="1:24" x14ac:dyDescent="0.35">
      <c r="A4207" s="1">
        <v>300392</v>
      </c>
      <c r="B4207" s="1" t="s">
        <v>2343</v>
      </c>
      <c r="C4207" s="1">
        <v>108567703</v>
      </c>
      <c r="D4207" s="1">
        <v>392</v>
      </c>
      <c r="E4207" s="1" t="s">
        <v>2573</v>
      </c>
      <c r="F4207" s="1" t="s">
        <v>90</v>
      </c>
      <c r="G4207" s="1" t="s">
        <v>522</v>
      </c>
      <c r="H4207" s="1" t="s">
        <v>916</v>
      </c>
      <c r="I4207" s="1">
        <v>1490725.86</v>
      </c>
      <c r="J4207" s="1">
        <v>43690.58</v>
      </c>
      <c r="K4207" s="1">
        <v>304698</v>
      </c>
      <c r="L4207" s="1">
        <v>8009242.5</v>
      </c>
      <c r="M4207" s="1">
        <v>0.29005101323127747</v>
      </c>
      <c r="N4207" s="1">
        <v>3.7575309276580811</v>
      </c>
      <c r="O4207" s="1">
        <v>1.3514329679310322E-2</v>
      </c>
      <c r="P4207" s="1">
        <v>0.91485410928726196</v>
      </c>
      <c r="Q4207" s="1">
        <v>0</v>
      </c>
      <c r="R4207" s="1">
        <v>-2.0709389820694923E-2</v>
      </c>
      <c r="S4207" s="1">
        <v>30</v>
      </c>
      <c r="T4207" s="1">
        <v>1</v>
      </c>
      <c r="U4207" s="1">
        <v>9848357</v>
      </c>
      <c r="V4207" s="1">
        <v>0.28285595774650574</v>
      </c>
      <c r="W4207" s="1">
        <v>2.9570431709289551</v>
      </c>
      <c r="X4207" s="1">
        <v>2.9570431709289551</v>
      </c>
    </row>
    <row r="4208" spans="1:24" x14ac:dyDescent="0.35">
      <c r="A4208" s="1">
        <v>310392</v>
      </c>
      <c r="B4208" s="1" t="s">
        <v>2344</v>
      </c>
      <c r="C4208" s="1">
        <v>108567703</v>
      </c>
      <c r="D4208" s="1">
        <v>392</v>
      </c>
      <c r="E4208" s="1" t="s">
        <v>2573</v>
      </c>
      <c r="F4208" s="1" t="s">
        <v>90</v>
      </c>
      <c r="G4208" s="1" t="s">
        <v>522</v>
      </c>
      <c r="H4208" s="1" t="s">
        <v>916</v>
      </c>
      <c r="I4208" s="1">
        <v>1507346.11</v>
      </c>
      <c r="J4208" s="1">
        <v>44817.35</v>
      </c>
      <c r="K4208" s="1">
        <v>304698</v>
      </c>
      <c r="L4208" s="1">
        <v>8039754.5</v>
      </c>
      <c r="M4208" s="1">
        <v>3.0511999502778053E-2</v>
      </c>
      <c r="N4208" s="1">
        <v>0.38095986843109131</v>
      </c>
      <c r="O4208" s="1">
        <v>1.6620250418782234E-2</v>
      </c>
      <c r="P4208" s="1">
        <v>1.1149098873138428</v>
      </c>
      <c r="Q4208" s="1">
        <v>0</v>
      </c>
      <c r="R4208" s="1">
        <v>1.1267700465396047E-3</v>
      </c>
      <c r="S4208" s="1">
        <v>31</v>
      </c>
      <c r="T4208" s="1">
        <v>1</v>
      </c>
      <c r="U4208" s="1">
        <v>9896616</v>
      </c>
      <c r="V4208" s="1">
        <v>4.825901985168457E-2</v>
      </c>
      <c r="W4208" s="1">
        <v>0.49002081155776978</v>
      </c>
      <c r="X4208" s="1">
        <v>0.49002081155776978</v>
      </c>
    </row>
    <row r="4209" spans="1:24" x14ac:dyDescent="0.35">
      <c r="A4209" s="1">
        <v>320392</v>
      </c>
      <c r="B4209" s="1" t="s">
        <v>2345</v>
      </c>
      <c r="C4209" s="1">
        <v>108567703</v>
      </c>
      <c r="D4209" s="1">
        <v>392</v>
      </c>
      <c r="E4209" s="1" t="s">
        <v>2573</v>
      </c>
      <c r="F4209" s="1" t="s">
        <v>90</v>
      </c>
      <c r="G4209" s="1" t="s">
        <v>522</v>
      </c>
      <c r="H4209" s="1" t="s">
        <v>916</v>
      </c>
      <c r="I4209" s="1">
        <v>1518107.8</v>
      </c>
      <c r="J4209" s="1">
        <v>50197.34</v>
      </c>
      <c r="K4209" s="1">
        <v>304698</v>
      </c>
      <c r="L4209" s="1">
        <v>8113656</v>
      </c>
      <c r="M4209" s="1">
        <v>7.3901496827602386E-2</v>
      </c>
      <c r="N4209" s="1">
        <v>0.91920095682144165</v>
      </c>
      <c r="O4209" s="1">
        <v>1.0761690326035023E-2</v>
      </c>
      <c r="P4209" s="1">
        <v>0.71394950151443481</v>
      </c>
      <c r="Q4209" s="1">
        <v>0</v>
      </c>
      <c r="R4209" s="1">
        <v>5.3799902088940144E-3</v>
      </c>
      <c r="S4209" s="1">
        <v>32</v>
      </c>
      <c r="T4209" s="1">
        <v>1</v>
      </c>
      <c r="U4209" s="1">
        <v>9986659</v>
      </c>
      <c r="V4209" s="1">
        <v>9.004317969083786E-2</v>
      </c>
      <c r="W4209" s="1">
        <v>0.90983623266220093</v>
      </c>
      <c r="X4209" s="1">
        <v>0.90983623266220093</v>
      </c>
    </row>
    <row r="4210" spans="1:24" x14ac:dyDescent="0.35">
      <c r="A4210" s="1">
        <v>330392</v>
      </c>
      <c r="B4210" s="1" t="s">
        <v>2346</v>
      </c>
      <c r="C4210" s="1">
        <v>108567703</v>
      </c>
      <c r="D4210" s="1">
        <v>392</v>
      </c>
      <c r="E4210" s="1" t="s">
        <v>2573</v>
      </c>
      <c r="F4210" s="1" t="s">
        <v>90</v>
      </c>
      <c r="G4210" s="1" t="s">
        <v>522</v>
      </c>
      <c r="H4210" s="1" t="s">
        <v>916</v>
      </c>
      <c r="I4210" s="1">
        <v>1674932.59</v>
      </c>
      <c r="J4210" s="1">
        <v>33698.58</v>
      </c>
      <c r="K4210" s="1">
        <v>304698</v>
      </c>
      <c r="L4210" s="1">
        <v>8294901</v>
      </c>
      <c r="M4210" s="1">
        <v>0.18124499917030334</v>
      </c>
      <c r="N4210" s="1">
        <v>2.2338266372680664</v>
      </c>
      <c r="O4210" s="1">
        <v>0.15682479739189148</v>
      </c>
      <c r="P4210" s="1">
        <v>10.330280303955078</v>
      </c>
      <c r="Q4210" s="1">
        <v>0</v>
      </c>
      <c r="R4210" s="1">
        <v>-1.6498759388923645E-2</v>
      </c>
      <c r="S4210" s="1">
        <v>33</v>
      </c>
      <c r="T4210" s="1">
        <v>1</v>
      </c>
      <c r="U4210" s="1">
        <v>10308230</v>
      </c>
      <c r="V4210" s="1">
        <v>0.32157105207443237</v>
      </c>
      <c r="W4210" s="1">
        <v>3.2200057506561279</v>
      </c>
      <c r="X4210" s="1">
        <v>3.2200057506561279</v>
      </c>
    </row>
    <row r="4211" spans="1:24" x14ac:dyDescent="0.35">
      <c r="A4211" s="1">
        <v>340392</v>
      </c>
      <c r="B4211" s="1" t="s">
        <v>2347</v>
      </c>
      <c r="C4211" s="1">
        <v>108567703</v>
      </c>
      <c r="D4211" s="1">
        <v>392</v>
      </c>
      <c r="E4211" s="1" t="s">
        <v>2573</v>
      </c>
      <c r="F4211" s="1" t="s">
        <v>90</v>
      </c>
      <c r="G4211" s="1" t="s">
        <v>522</v>
      </c>
      <c r="H4211" s="1" t="s">
        <v>916</v>
      </c>
      <c r="I4211" s="1">
        <v>1692891.2</v>
      </c>
      <c r="J4211" s="1">
        <v>45258</v>
      </c>
      <c r="K4211" s="1">
        <v>304698</v>
      </c>
      <c r="L4211" s="1">
        <v>8294892.5</v>
      </c>
      <c r="M4211" s="1">
        <v>-8.5000001490698196E-6</v>
      </c>
      <c r="N4211" s="1">
        <v>-1.0247259342577308E-4</v>
      </c>
      <c r="O4211" s="1">
        <v>1.7958609387278557E-2</v>
      </c>
      <c r="P4211" s="1">
        <v>1.0721989870071411</v>
      </c>
      <c r="Q4211" s="1">
        <v>0</v>
      </c>
      <c r="R4211" s="1">
        <v>1.1559420265257359E-2</v>
      </c>
      <c r="S4211" s="1">
        <v>34</v>
      </c>
      <c r="T4211" s="1">
        <v>1</v>
      </c>
      <c r="U4211" s="1">
        <v>10337740</v>
      </c>
      <c r="V4211" s="1">
        <v>2.9509531334042549E-2</v>
      </c>
      <c r="W4211" s="1">
        <v>0.28627610206604004</v>
      </c>
      <c r="X4211" s="1">
        <v>0.28627610206604004</v>
      </c>
    </row>
    <row r="4212" spans="1:24" x14ac:dyDescent="0.35">
      <c r="A4212" s="1">
        <v>350392</v>
      </c>
      <c r="B4212" s="1" t="s">
        <v>2348</v>
      </c>
      <c r="C4212" s="1">
        <v>108567703</v>
      </c>
      <c r="D4212" s="1">
        <v>392</v>
      </c>
      <c r="E4212" s="1" t="s">
        <v>2573</v>
      </c>
      <c r="F4212" s="1" t="s">
        <v>90</v>
      </c>
      <c r="G4212" s="1" t="s">
        <v>522</v>
      </c>
      <c r="H4212" s="1" t="s">
        <v>916</v>
      </c>
      <c r="I4212" s="1">
        <v>1575155.64</v>
      </c>
      <c r="J4212" s="1">
        <v>45697</v>
      </c>
      <c r="K4212" s="1">
        <v>304698</v>
      </c>
      <c r="L4212" s="1">
        <v>8641093</v>
      </c>
      <c r="M4212" s="1">
        <v>0.34620049595832825</v>
      </c>
      <c r="N4212" s="1">
        <v>4.1736588478088379</v>
      </c>
      <c r="O4212" s="1">
        <v>-0.11773555725812912</v>
      </c>
      <c r="P4212" s="1">
        <v>-6.9547033309936523</v>
      </c>
      <c r="Q4212" s="1">
        <v>0</v>
      </c>
      <c r="R4212" s="1">
        <v>4.3899999582208693E-4</v>
      </c>
      <c r="S4212" s="1">
        <v>35</v>
      </c>
      <c r="T4212" s="1">
        <v>1</v>
      </c>
      <c r="U4212" s="1">
        <v>10566644</v>
      </c>
      <c r="V4212" s="1">
        <v>0.22890394926071167</v>
      </c>
      <c r="W4212" s="1">
        <v>2.2142558097839355</v>
      </c>
      <c r="X4212" s="1">
        <v>2.2142558097839355</v>
      </c>
    </row>
    <row r="4213" spans="1:24" x14ac:dyDescent="0.35">
      <c r="A4213" s="1">
        <v>360392</v>
      </c>
      <c r="B4213" s="1" t="s">
        <v>2349</v>
      </c>
      <c r="C4213" s="1">
        <v>108567703</v>
      </c>
      <c r="D4213" s="1">
        <v>392</v>
      </c>
      <c r="E4213" s="1" t="s">
        <v>2573</v>
      </c>
      <c r="F4213" s="1" t="s">
        <v>90</v>
      </c>
      <c r="G4213" s="1" t="s">
        <v>522</v>
      </c>
      <c r="H4213" s="1" t="s">
        <v>916</v>
      </c>
      <c r="I4213" s="1">
        <v>1821491.69</v>
      </c>
      <c r="J4213" s="1">
        <v>58233.9</v>
      </c>
      <c r="K4213" s="1">
        <v>304698</v>
      </c>
      <c r="L4213" s="1">
        <v>9162896</v>
      </c>
      <c r="M4213" s="1">
        <v>0.52180302143096924</v>
      </c>
      <c r="N4213" s="1">
        <v>6.0386228561401367</v>
      </c>
      <c r="O4213" s="1">
        <v>0.24633604288101196</v>
      </c>
      <c r="P4213" s="1">
        <v>15.638838768005371</v>
      </c>
      <c r="Q4213" s="1">
        <v>0</v>
      </c>
      <c r="R4213" s="1">
        <v>1.2536900117993355E-2</v>
      </c>
      <c r="S4213" s="1">
        <v>36</v>
      </c>
      <c r="T4213" s="1">
        <v>1</v>
      </c>
      <c r="U4213" s="1">
        <v>11347320</v>
      </c>
      <c r="V4213" s="1">
        <v>0.78067600727081299</v>
      </c>
      <c r="W4213" s="1">
        <v>7.3881168365478516</v>
      </c>
      <c r="X4213" s="1">
        <v>7.3881168365478516</v>
      </c>
    </row>
    <row r="4214" spans="1:24" x14ac:dyDescent="0.35">
      <c r="A4214" s="1">
        <v>370392</v>
      </c>
      <c r="B4214" s="1" t="s">
        <v>2350</v>
      </c>
      <c r="C4214" s="1">
        <v>108567703</v>
      </c>
      <c r="D4214" s="1">
        <v>392</v>
      </c>
      <c r="E4214" s="1" t="s">
        <v>2573</v>
      </c>
      <c r="F4214" s="1" t="s">
        <v>90</v>
      </c>
      <c r="G4214" s="1" t="s">
        <v>522</v>
      </c>
      <c r="H4214" s="1" t="s">
        <v>916</v>
      </c>
      <c r="I4214" s="1">
        <v>1892148.44</v>
      </c>
      <c r="J4214" s="1">
        <v>71242.14</v>
      </c>
      <c r="K4214" s="1">
        <v>304698</v>
      </c>
      <c r="L4214" s="1">
        <v>10175589</v>
      </c>
      <c r="M4214" s="1">
        <v>1.0126930475234985</v>
      </c>
      <c r="N4214" s="1">
        <v>11.052105903625488</v>
      </c>
      <c r="O4214" s="1">
        <v>7.0656746625900269E-2</v>
      </c>
      <c r="P4214" s="1">
        <v>3.8790597915649414</v>
      </c>
      <c r="Q4214" s="1">
        <v>0</v>
      </c>
      <c r="R4214" s="1">
        <v>1.3008239679038525E-2</v>
      </c>
      <c r="S4214" s="1">
        <v>37</v>
      </c>
      <c r="T4214" s="1">
        <v>1</v>
      </c>
      <c r="U4214" s="1">
        <v>12443678</v>
      </c>
      <c r="V4214" s="1">
        <v>1.096358060836792</v>
      </c>
      <c r="W4214" s="1">
        <v>9.6618232727050781</v>
      </c>
      <c r="X4214" s="1">
        <v>9.6618232727050781</v>
      </c>
    </row>
    <row r="4215" spans="1:24" x14ac:dyDescent="0.35">
      <c r="A4215" s="1">
        <v>380392</v>
      </c>
      <c r="B4215" s="1" t="s">
        <v>2351</v>
      </c>
      <c r="C4215" s="1">
        <v>108567703</v>
      </c>
      <c r="D4215" s="1">
        <v>392</v>
      </c>
      <c r="E4215" s="1" t="s">
        <v>2573</v>
      </c>
      <c r="F4215" s="1" t="s">
        <v>90</v>
      </c>
      <c r="G4215" s="1" t="s">
        <v>522</v>
      </c>
      <c r="H4215" s="1" t="s">
        <v>916</v>
      </c>
      <c r="I4215" s="1">
        <v>1857386</v>
      </c>
      <c r="J4215" s="1">
        <v>79849</v>
      </c>
      <c r="K4215" s="1">
        <v>393785.5625</v>
      </c>
      <c r="L4215" s="1">
        <v>10487731</v>
      </c>
      <c r="M4215" s="1">
        <v>0.312142014503479</v>
      </c>
      <c r="N4215" s="1">
        <v>3.0675570964813232</v>
      </c>
      <c r="O4215" s="1">
        <v>-3.4762438386678696E-2</v>
      </c>
      <c r="P4215" s="1">
        <v>-1.8371940851211548</v>
      </c>
      <c r="Q4215" s="1">
        <v>8.9087560772895813E-2</v>
      </c>
      <c r="R4215" s="1">
        <v>8.606860414147377E-3</v>
      </c>
      <c r="S4215" s="1">
        <v>38</v>
      </c>
      <c r="T4215" s="1">
        <v>1</v>
      </c>
      <c r="U4215" s="1">
        <v>12818752</v>
      </c>
      <c r="V4215" s="1">
        <v>0.37507399916648865</v>
      </c>
      <c r="W4215" s="1">
        <v>3.0141730308532715</v>
      </c>
      <c r="X4215" s="1">
        <v>3.0141730308532715</v>
      </c>
    </row>
    <row r="4216" spans="1:24" x14ac:dyDescent="0.35">
      <c r="A4216" s="1">
        <v>390392</v>
      </c>
      <c r="B4216" s="1" t="s">
        <v>2352</v>
      </c>
      <c r="C4216" s="1">
        <v>108567703</v>
      </c>
      <c r="D4216" s="1">
        <v>392</v>
      </c>
      <c r="E4216" s="1" t="s">
        <v>2573</v>
      </c>
      <c r="F4216" s="1" t="s">
        <v>90</v>
      </c>
      <c r="G4216" s="1" t="s">
        <v>522</v>
      </c>
      <c r="H4216" s="1" t="s">
        <v>916</v>
      </c>
      <c r="I4216" s="1">
        <v>1919206</v>
      </c>
      <c r="J4216" s="1">
        <v>82251</v>
      </c>
      <c r="K4216" s="1">
        <v>482826.65625</v>
      </c>
      <c r="L4216" s="1">
        <v>10621737</v>
      </c>
      <c r="M4216" s="1">
        <v>0.13400599360466003</v>
      </c>
      <c r="N4216" s="1">
        <v>1.2777405977249146</v>
      </c>
      <c r="O4216" s="1">
        <v>6.1820000410079956E-2</v>
      </c>
      <c r="P4216" s="1">
        <v>3.3283333778381348</v>
      </c>
      <c r="Q4216" s="1">
        <v>8.9041091501712799E-2</v>
      </c>
      <c r="R4216" s="1">
        <v>2.4019998963922262E-3</v>
      </c>
      <c r="S4216" s="1">
        <v>39</v>
      </c>
      <c r="T4216" s="1">
        <v>1</v>
      </c>
      <c r="U4216" s="1">
        <v>13106021</v>
      </c>
      <c r="V4216" s="1">
        <v>0.28726905584335327</v>
      </c>
      <c r="W4216" s="1">
        <v>2.2410058975219727</v>
      </c>
      <c r="X4216" s="1">
        <v>2.2410058975219727</v>
      </c>
    </row>
    <row r="4217" spans="1:24" x14ac:dyDescent="0.35">
      <c r="A4217" s="1">
        <v>400392</v>
      </c>
      <c r="B4217" s="1" t="s">
        <v>2353</v>
      </c>
      <c r="C4217" s="1">
        <v>108567703</v>
      </c>
      <c r="D4217" s="1">
        <v>392</v>
      </c>
      <c r="E4217" s="1" t="s">
        <v>2573</v>
      </c>
      <c r="F4217" s="1" t="s">
        <v>90</v>
      </c>
      <c r="G4217" s="1" t="s">
        <v>522</v>
      </c>
      <c r="H4217" s="1" t="s">
        <v>916</v>
      </c>
      <c r="S4217" s="1">
        <v>40</v>
      </c>
      <c r="T4217" s="1">
        <v>1</v>
      </c>
      <c r="U4217" s="1">
        <v>0</v>
      </c>
      <c r="V4217" s="1">
        <v>0</v>
      </c>
      <c r="W4217" s="1">
        <v>-100</v>
      </c>
      <c r="X4217" s="1">
        <v>-100</v>
      </c>
    </row>
    <row r="4218" spans="1:24" x14ac:dyDescent="0.35">
      <c r="A4218" s="1">
        <v>410392</v>
      </c>
      <c r="B4218" s="1" t="s">
        <v>2354</v>
      </c>
      <c r="C4218" s="1">
        <v>108567703</v>
      </c>
      <c r="D4218" s="1">
        <v>392</v>
      </c>
      <c r="E4218" s="1" t="s">
        <v>2573</v>
      </c>
      <c r="F4218" s="1" t="s">
        <v>90</v>
      </c>
      <c r="G4218" s="1" t="s">
        <v>522</v>
      </c>
      <c r="H4218" s="1" t="s">
        <v>916</v>
      </c>
      <c r="S4218" s="1">
        <v>41</v>
      </c>
      <c r="T4218" s="1">
        <v>1</v>
      </c>
      <c r="U4218" s="1">
        <v>0</v>
      </c>
      <c r="V4218" s="1">
        <v>0</v>
      </c>
    </row>
    <row r="4219" spans="1:24" x14ac:dyDescent="0.35">
      <c r="A4219" s="1">
        <v>420392</v>
      </c>
      <c r="B4219" s="1" t="s">
        <v>2355</v>
      </c>
      <c r="C4219" s="1">
        <v>108567703</v>
      </c>
      <c r="D4219" s="1">
        <v>392</v>
      </c>
      <c r="E4219" s="1" t="s">
        <v>2573</v>
      </c>
      <c r="F4219" s="1" t="s">
        <v>90</v>
      </c>
      <c r="G4219" s="1" t="s">
        <v>522</v>
      </c>
      <c r="H4219" s="1" t="s">
        <v>916</v>
      </c>
      <c r="S4219" s="1">
        <v>42</v>
      </c>
      <c r="T4219" s="1">
        <v>1</v>
      </c>
      <c r="U4219" s="1">
        <v>0</v>
      </c>
      <c r="V4219" s="1">
        <v>0</v>
      </c>
    </row>
    <row r="4220" spans="1:24" x14ac:dyDescent="0.35">
      <c r="A4220" s="1">
        <v>430392</v>
      </c>
      <c r="B4220" s="1" t="s">
        <v>2356</v>
      </c>
      <c r="C4220" s="1">
        <v>108567703</v>
      </c>
      <c r="D4220" s="1">
        <v>392</v>
      </c>
      <c r="E4220" s="1" t="s">
        <v>2573</v>
      </c>
      <c r="F4220" s="1" t="s">
        <v>90</v>
      </c>
      <c r="G4220" s="1" t="s">
        <v>522</v>
      </c>
      <c r="H4220" s="1" t="s">
        <v>916</v>
      </c>
      <c r="S4220" s="1">
        <v>43</v>
      </c>
      <c r="T4220" s="1">
        <v>1</v>
      </c>
      <c r="U4220" s="1">
        <v>0</v>
      </c>
      <c r="V4220" s="1">
        <v>0</v>
      </c>
    </row>
    <row r="4221" spans="1:24" x14ac:dyDescent="0.35">
      <c r="A4221" s="1">
        <v>440392</v>
      </c>
      <c r="B4221" s="1" t="s">
        <v>2357</v>
      </c>
      <c r="C4221" s="1">
        <v>108567703</v>
      </c>
      <c r="D4221" s="1">
        <v>392</v>
      </c>
      <c r="E4221" s="1" t="s">
        <v>2573</v>
      </c>
      <c r="F4221" s="1" t="s">
        <v>90</v>
      </c>
      <c r="G4221" s="1" t="s">
        <v>522</v>
      </c>
      <c r="H4221" s="1" t="s">
        <v>916</v>
      </c>
      <c r="S4221" s="1">
        <v>44</v>
      </c>
      <c r="T4221" s="1">
        <v>1</v>
      </c>
      <c r="U4221" s="1">
        <v>0</v>
      </c>
      <c r="V4221" s="1">
        <v>0</v>
      </c>
    </row>
    <row r="4222" spans="1:24" x14ac:dyDescent="0.35">
      <c r="A4222" s="1">
        <v>450392</v>
      </c>
      <c r="B4222" s="1" t="s">
        <v>2358</v>
      </c>
      <c r="C4222" s="1">
        <v>108567703</v>
      </c>
      <c r="D4222" s="1">
        <v>392</v>
      </c>
      <c r="E4222" s="1" t="s">
        <v>2573</v>
      </c>
      <c r="F4222" s="1" t="s">
        <v>90</v>
      </c>
      <c r="G4222" s="1" t="s">
        <v>522</v>
      </c>
      <c r="H4222" s="1" t="s">
        <v>916</v>
      </c>
      <c r="S4222" s="1">
        <v>45</v>
      </c>
      <c r="T4222" s="1">
        <v>1</v>
      </c>
      <c r="U4222" s="1">
        <v>0</v>
      </c>
      <c r="V4222" s="1">
        <v>0</v>
      </c>
    </row>
    <row r="4223" spans="1:24" x14ac:dyDescent="0.35">
      <c r="A4223" s="1">
        <v>460392</v>
      </c>
      <c r="B4223" s="1" t="s">
        <v>2359</v>
      </c>
      <c r="C4223" s="1">
        <v>108567703</v>
      </c>
      <c r="D4223" s="1">
        <v>392</v>
      </c>
      <c r="E4223" s="1" t="s">
        <v>2573</v>
      </c>
      <c r="F4223" s="1" t="s">
        <v>90</v>
      </c>
      <c r="G4223" s="1" t="s">
        <v>522</v>
      </c>
      <c r="H4223" s="1" t="s">
        <v>916</v>
      </c>
      <c r="S4223" s="1">
        <v>46</v>
      </c>
      <c r="T4223" s="1">
        <v>1</v>
      </c>
      <c r="U4223" s="1">
        <v>0</v>
      </c>
      <c r="V4223" s="1">
        <v>0</v>
      </c>
    </row>
    <row r="4224" spans="1:24" x14ac:dyDescent="0.35">
      <c r="A4224" s="1">
        <v>470392</v>
      </c>
      <c r="B4224" s="1" t="s">
        <v>2360</v>
      </c>
      <c r="C4224" s="1">
        <v>108567703</v>
      </c>
      <c r="D4224" s="1">
        <v>392</v>
      </c>
      <c r="E4224" s="1" t="s">
        <v>2573</v>
      </c>
      <c r="F4224" s="1" t="s">
        <v>90</v>
      </c>
      <c r="G4224" s="1" t="s">
        <v>522</v>
      </c>
      <c r="H4224" s="1" t="s">
        <v>916</v>
      </c>
      <c r="S4224" s="1">
        <v>47</v>
      </c>
      <c r="T4224" s="1">
        <v>1</v>
      </c>
      <c r="U4224" s="1">
        <v>0</v>
      </c>
      <c r="V4224" s="1">
        <v>0</v>
      </c>
    </row>
    <row r="4225" spans="1:24" x14ac:dyDescent="0.35">
      <c r="A4225" s="1">
        <v>480392</v>
      </c>
      <c r="B4225" s="1" t="s">
        <v>2361</v>
      </c>
      <c r="C4225" s="1">
        <v>108567703</v>
      </c>
      <c r="D4225" s="1">
        <v>392</v>
      </c>
      <c r="E4225" s="1" t="s">
        <v>2573</v>
      </c>
      <c r="F4225" s="1" t="s">
        <v>90</v>
      </c>
      <c r="G4225" s="1" t="s">
        <v>522</v>
      </c>
      <c r="H4225" s="1" t="s">
        <v>916</v>
      </c>
      <c r="S4225" s="1">
        <v>48</v>
      </c>
      <c r="T4225" s="1">
        <v>1</v>
      </c>
      <c r="U4225" s="1">
        <v>0</v>
      </c>
      <c r="V4225" s="1">
        <v>0</v>
      </c>
    </row>
    <row r="4226" spans="1:24" x14ac:dyDescent="0.35">
      <c r="A4226" s="1">
        <v>250568</v>
      </c>
      <c r="B4226" s="1" t="s">
        <v>2364</v>
      </c>
      <c r="C4226" s="1">
        <v>108567807</v>
      </c>
      <c r="D4226" s="1">
        <v>568</v>
      </c>
      <c r="E4226" s="1" t="s">
        <v>48</v>
      </c>
      <c r="F4226" s="1" t="s">
        <v>48</v>
      </c>
      <c r="G4226" s="1" t="s">
        <v>48</v>
      </c>
      <c r="H4226" s="1" t="s">
        <v>48</v>
      </c>
      <c r="S4226" s="1">
        <v>25</v>
      </c>
      <c r="T4226" s="1">
        <v>2</v>
      </c>
      <c r="U4226" s="1">
        <v>0</v>
      </c>
      <c r="V4226" s="1">
        <v>0</v>
      </c>
    </row>
    <row r="4227" spans="1:24" x14ac:dyDescent="0.35">
      <c r="A4227" s="1">
        <v>260568</v>
      </c>
      <c r="B4227" s="1" t="s">
        <v>2365</v>
      </c>
      <c r="C4227" s="1">
        <v>108567807</v>
      </c>
      <c r="D4227" s="1">
        <v>568</v>
      </c>
      <c r="E4227" s="1" t="s">
        <v>48</v>
      </c>
      <c r="F4227" s="1" t="s">
        <v>48</v>
      </c>
      <c r="G4227" s="1" t="s">
        <v>48</v>
      </c>
      <c r="H4227" s="1" t="s">
        <v>48</v>
      </c>
      <c r="S4227" s="1">
        <v>26</v>
      </c>
      <c r="T4227" s="1">
        <v>2</v>
      </c>
      <c r="U4227" s="1">
        <v>0</v>
      </c>
      <c r="V4227" s="1">
        <v>0</v>
      </c>
    </row>
    <row r="4228" spans="1:24" x14ac:dyDescent="0.35">
      <c r="A4228" s="1">
        <v>270568</v>
      </c>
      <c r="B4228" s="1" t="s">
        <v>2366</v>
      </c>
      <c r="C4228" s="1">
        <v>108567807</v>
      </c>
      <c r="D4228" s="1">
        <v>568</v>
      </c>
      <c r="E4228" s="1" t="s">
        <v>48</v>
      </c>
      <c r="F4228" s="1" t="s">
        <v>48</v>
      </c>
      <c r="G4228" s="1" t="s">
        <v>48</v>
      </c>
      <c r="H4228" s="1" t="s">
        <v>48</v>
      </c>
      <c r="S4228" s="1">
        <v>27</v>
      </c>
      <c r="T4228" s="1">
        <v>2</v>
      </c>
      <c r="U4228" s="1">
        <v>0</v>
      </c>
      <c r="V4228" s="1">
        <v>0</v>
      </c>
    </row>
    <row r="4229" spans="1:24" x14ac:dyDescent="0.35">
      <c r="A4229" s="1">
        <v>280568</v>
      </c>
      <c r="B4229" s="1" t="s">
        <v>2367</v>
      </c>
      <c r="C4229" s="1">
        <v>108567807</v>
      </c>
      <c r="D4229" s="1">
        <v>568</v>
      </c>
      <c r="E4229" s="1" t="s">
        <v>48</v>
      </c>
      <c r="F4229" s="1" t="s">
        <v>48</v>
      </c>
      <c r="G4229" s="1" t="s">
        <v>48</v>
      </c>
      <c r="H4229" s="1" t="s">
        <v>48</v>
      </c>
      <c r="S4229" s="1">
        <v>28</v>
      </c>
      <c r="T4229" s="1">
        <v>2</v>
      </c>
      <c r="U4229" s="1">
        <v>0</v>
      </c>
      <c r="V4229" s="1">
        <v>0</v>
      </c>
    </row>
    <row r="4230" spans="1:24" x14ac:dyDescent="0.35">
      <c r="A4230" s="1">
        <v>290568</v>
      </c>
      <c r="B4230" s="1" t="s">
        <v>2341</v>
      </c>
      <c r="C4230" s="1">
        <v>108567807</v>
      </c>
      <c r="D4230" s="1">
        <v>568</v>
      </c>
      <c r="E4230" s="1" t="s">
        <v>2574</v>
      </c>
      <c r="F4230" s="1" t="s">
        <v>90</v>
      </c>
      <c r="G4230" s="1" t="s">
        <v>522</v>
      </c>
      <c r="H4230" s="1" t="s">
        <v>2369</v>
      </c>
      <c r="J4230" s="1">
        <v>404181.06</v>
      </c>
      <c r="S4230" s="1">
        <v>29</v>
      </c>
      <c r="T4230" s="1">
        <v>2</v>
      </c>
      <c r="U4230" s="1">
        <v>404181.0625</v>
      </c>
      <c r="V4230" s="1">
        <v>0</v>
      </c>
    </row>
    <row r="4231" spans="1:24" x14ac:dyDescent="0.35">
      <c r="A4231" s="1">
        <v>300568</v>
      </c>
      <c r="B4231" s="1" t="s">
        <v>2343</v>
      </c>
      <c r="C4231" s="1">
        <v>108567807</v>
      </c>
      <c r="D4231" s="1">
        <v>568</v>
      </c>
      <c r="E4231" s="1" t="s">
        <v>2574</v>
      </c>
      <c r="F4231" s="1" t="s">
        <v>90</v>
      </c>
      <c r="G4231" s="1" t="s">
        <v>522</v>
      </c>
      <c r="H4231" s="1" t="s">
        <v>2369</v>
      </c>
      <c r="J4231" s="1">
        <v>465976.61</v>
      </c>
      <c r="R4231" s="1">
        <v>6.1795551329851151E-2</v>
      </c>
      <c r="S4231" s="1">
        <v>30</v>
      </c>
      <c r="T4231" s="1">
        <v>2</v>
      </c>
      <c r="U4231" s="1">
        <v>465976.625</v>
      </c>
      <c r="V4231" s="1">
        <v>6.1795551329851151E-2</v>
      </c>
      <c r="W4231" s="1">
        <v>15.289078712463379</v>
      </c>
      <c r="X4231" s="1">
        <v>15.289078712463379</v>
      </c>
    </row>
    <row r="4232" spans="1:24" x14ac:dyDescent="0.35">
      <c r="A4232" s="1">
        <v>310568</v>
      </c>
      <c r="B4232" s="1" t="s">
        <v>2344</v>
      </c>
      <c r="C4232" s="1">
        <v>108567807</v>
      </c>
      <c r="D4232" s="1">
        <v>568</v>
      </c>
      <c r="E4232" s="1" t="s">
        <v>2574</v>
      </c>
      <c r="F4232" s="1" t="s">
        <v>90</v>
      </c>
      <c r="G4232" s="1" t="s">
        <v>522</v>
      </c>
      <c r="H4232" s="1" t="s">
        <v>2369</v>
      </c>
      <c r="J4232" s="1">
        <v>445367.76</v>
      </c>
      <c r="R4232" s="1">
        <v>-2.0608849823474884E-2</v>
      </c>
      <c r="S4232" s="1">
        <v>31</v>
      </c>
      <c r="T4232" s="1">
        <v>2</v>
      </c>
      <c r="U4232" s="1">
        <v>445367.75</v>
      </c>
      <c r="V4232" s="1">
        <v>-2.0608849823474884E-2</v>
      </c>
      <c r="W4232" s="1">
        <v>-4.422727108001709</v>
      </c>
      <c r="X4232" s="1">
        <v>-4.422727108001709</v>
      </c>
    </row>
    <row r="4233" spans="1:24" x14ac:dyDescent="0.35">
      <c r="A4233" s="1">
        <v>320568</v>
      </c>
      <c r="B4233" s="1" t="s">
        <v>2345</v>
      </c>
      <c r="C4233" s="1">
        <v>108567807</v>
      </c>
      <c r="D4233" s="1">
        <v>568</v>
      </c>
      <c r="E4233" s="1" t="s">
        <v>2574</v>
      </c>
      <c r="F4233" s="1" t="s">
        <v>90</v>
      </c>
      <c r="G4233" s="1" t="s">
        <v>522</v>
      </c>
      <c r="H4233" s="1" t="s">
        <v>2369</v>
      </c>
      <c r="J4233" s="1">
        <v>495421.92</v>
      </c>
      <c r="R4233" s="1">
        <v>5.0054159015417099E-2</v>
      </c>
      <c r="S4233" s="1">
        <v>32</v>
      </c>
      <c r="T4233" s="1">
        <v>2</v>
      </c>
      <c r="U4233" s="1">
        <v>495421.90625</v>
      </c>
      <c r="V4233" s="1">
        <v>5.0054159015417099E-2</v>
      </c>
      <c r="W4233" s="1">
        <v>11.238837242126465</v>
      </c>
      <c r="X4233" s="1">
        <v>11.238837242126465</v>
      </c>
    </row>
    <row r="4234" spans="1:24" x14ac:dyDescent="0.35">
      <c r="A4234" s="1">
        <v>330568</v>
      </c>
      <c r="B4234" s="1" t="s">
        <v>2346</v>
      </c>
      <c r="C4234" s="1">
        <v>108567807</v>
      </c>
      <c r="D4234" s="1">
        <v>568</v>
      </c>
      <c r="E4234" s="1" t="s">
        <v>2574</v>
      </c>
      <c r="F4234" s="1" t="s">
        <v>90</v>
      </c>
      <c r="G4234" s="1" t="s">
        <v>522</v>
      </c>
      <c r="H4234" s="1" t="s">
        <v>2369</v>
      </c>
      <c r="J4234" s="1">
        <v>495863.03</v>
      </c>
      <c r="R4234" s="1">
        <v>4.4110999442636967E-4</v>
      </c>
      <c r="S4234" s="1">
        <v>33</v>
      </c>
      <c r="T4234" s="1">
        <v>2</v>
      </c>
      <c r="U4234" s="1">
        <v>495863.03125</v>
      </c>
      <c r="V4234" s="1">
        <v>4.4110999442636967E-4</v>
      </c>
      <c r="W4234" s="1">
        <v>8.9040271937847137E-2</v>
      </c>
      <c r="X4234" s="1">
        <v>8.9040271937847137E-2</v>
      </c>
    </row>
    <row r="4235" spans="1:24" x14ac:dyDescent="0.35">
      <c r="A4235" s="1">
        <v>340568</v>
      </c>
      <c r="B4235" s="1" t="s">
        <v>2347</v>
      </c>
      <c r="C4235" s="1">
        <v>108567807</v>
      </c>
      <c r="D4235" s="1">
        <v>568</v>
      </c>
      <c r="E4235" s="1" t="s">
        <v>2574</v>
      </c>
      <c r="F4235" s="1" t="s">
        <v>90</v>
      </c>
      <c r="G4235" s="1" t="s">
        <v>522</v>
      </c>
      <c r="H4235" s="1" t="s">
        <v>2369</v>
      </c>
      <c r="J4235" s="1">
        <v>485130.77</v>
      </c>
      <c r="R4235" s="1">
        <v>-1.0732259601354599E-2</v>
      </c>
      <c r="S4235" s="1">
        <v>34</v>
      </c>
      <c r="T4235" s="1">
        <v>2</v>
      </c>
      <c r="U4235" s="1">
        <v>485130.78125</v>
      </c>
      <c r="V4235" s="1">
        <v>-1.0732259601354599E-2</v>
      </c>
      <c r="W4235" s="1">
        <v>-2.1643576622009277</v>
      </c>
      <c r="X4235" s="1">
        <v>-2.1643576622009277</v>
      </c>
    </row>
    <row r="4236" spans="1:24" x14ac:dyDescent="0.35">
      <c r="A4236" s="1">
        <v>350568</v>
      </c>
      <c r="B4236" s="1" t="s">
        <v>2348</v>
      </c>
      <c r="C4236" s="1">
        <v>108567807</v>
      </c>
      <c r="D4236" s="1">
        <v>568</v>
      </c>
      <c r="E4236" s="1" t="s">
        <v>2574</v>
      </c>
      <c r="F4236" s="1" t="s">
        <v>90</v>
      </c>
      <c r="G4236" s="1" t="s">
        <v>522</v>
      </c>
      <c r="H4236" s="1" t="s">
        <v>2369</v>
      </c>
      <c r="J4236" s="1">
        <v>526339.41</v>
      </c>
      <c r="R4236" s="1">
        <v>4.1208639740943909E-2</v>
      </c>
      <c r="S4236" s="1">
        <v>35</v>
      </c>
      <c r="T4236" s="1">
        <v>2</v>
      </c>
      <c r="U4236" s="1">
        <v>526339.4375</v>
      </c>
      <c r="V4236" s="1">
        <v>4.1208639740943909E-2</v>
      </c>
      <c r="W4236" s="1">
        <v>8.4943399429321289</v>
      </c>
      <c r="X4236" s="1">
        <v>8.4943399429321289</v>
      </c>
    </row>
    <row r="4237" spans="1:24" x14ac:dyDescent="0.35">
      <c r="A4237" s="1">
        <v>360568</v>
      </c>
      <c r="B4237" s="1" t="s">
        <v>2349</v>
      </c>
      <c r="C4237" s="1">
        <v>108567807</v>
      </c>
      <c r="D4237" s="1">
        <v>568</v>
      </c>
      <c r="E4237" s="1" t="s">
        <v>2574</v>
      </c>
      <c r="F4237" s="1" t="s">
        <v>90</v>
      </c>
      <c r="G4237" s="1" t="s">
        <v>522</v>
      </c>
      <c r="H4237" s="1" t="s">
        <v>2369</v>
      </c>
      <c r="J4237" s="1">
        <v>627551.06000000006</v>
      </c>
      <c r="R4237" s="1">
        <v>0.10121165215969086</v>
      </c>
      <c r="S4237" s="1">
        <v>36</v>
      </c>
      <c r="T4237" s="1">
        <v>2</v>
      </c>
      <c r="U4237" s="1">
        <v>627551.0625</v>
      </c>
      <c r="V4237" s="1">
        <v>0.10121165215969086</v>
      </c>
      <c r="W4237" s="1">
        <v>19.229345321655273</v>
      </c>
      <c r="X4237" s="1">
        <v>19.229345321655273</v>
      </c>
    </row>
    <row r="4238" spans="1:24" x14ac:dyDescent="0.35">
      <c r="A4238" s="1">
        <v>370568</v>
      </c>
      <c r="B4238" s="1" t="s">
        <v>2350</v>
      </c>
      <c r="C4238" s="1">
        <v>108567807</v>
      </c>
      <c r="D4238" s="1">
        <v>568</v>
      </c>
      <c r="E4238" s="1" t="s">
        <v>2574</v>
      </c>
      <c r="F4238" s="1" t="s">
        <v>90</v>
      </c>
      <c r="G4238" s="1" t="s">
        <v>522</v>
      </c>
      <c r="H4238" s="1" t="s">
        <v>2369</v>
      </c>
      <c r="J4238" s="1">
        <v>866735.38</v>
      </c>
      <c r="R4238" s="1">
        <v>0.23918431997299194</v>
      </c>
      <c r="S4238" s="1">
        <v>37</v>
      </c>
      <c r="T4238" s="1">
        <v>2</v>
      </c>
      <c r="U4238" s="1">
        <v>866735.375</v>
      </c>
      <c r="V4238" s="1">
        <v>0.23918431997299194</v>
      </c>
      <c r="W4238" s="1">
        <v>38.113922119140625</v>
      </c>
      <c r="X4238" s="1">
        <v>38.113922119140625</v>
      </c>
    </row>
    <row r="4239" spans="1:24" x14ac:dyDescent="0.35">
      <c r="A4239" s="1">
        <v>380568</v>
      </c>
      <c r="B4239" s="1" t="s">
        <v>2351</v>
      </c>
      <c r="C4239" s="1">
        <v>108567807</v>
      </c>
      <c r="D4239" s="1">
        <v>568</v>
      </c>
      <c r="E4239" s="1" t="s">
        <v>2574</v>
      </c>
      <c r="F4239" s="1" t="s">
        <v>90</v>
      </c>
      <c r="G4239" s="1" t="s">
        <v>522</v>
      </c>
      <c r="H4239" s="1" t="s">
        <v>2369</v>
      </c>
      <c r="J4239" s="1">
        <v>925700</v>
      </c>
      <c r="R4239" s="1">
        <v>5.8964621275663376E-2</v>
      </c>
      <c r="S4239" s="1">
        <v>38</v>
      </c>
      <c r="T4239" s="1">
        <v>2</v>
      </c>
      <c r="U4239" s="1">
        <v>925700</v>
      </c>
      <c r="V4239" s="1">
        <v>5.8964621275663376E-2</v>
      </c>
      <c r="W4239" s="1">
        <v>6.8030710220336914</v>
      </c>
      <c r="X4239" s="1">
        <v>6.8030710220336914</v>
      </c>
    </row>
    <row r="4240" spans="1:24" x14ac:dyDescent="0.35">
      <c r="A4240" s="1">
        <v>390568</v>
      </c>
      <c r="B4240" s="1" t="s">
        <v>2352</v>
      </c>
      <c r="C4240" s="1">
        <v>108567807</v>
      </c>
      <c r="D4240" s="1">
        <v>568</v>
      </c>
      <c r="E4240" s="1" t="s">
        <v>2574</v>
      </c>
      <c r="F4240" s="1" t="s">
        <v>90</v>
      </c>
      <c r="G4240" s="1" t="s">
        <v>522</v>
      </c>
      <c r="H4240" s="1" t="s">
        <v>2369</v>
      </c>
      <c r="J4240" s="1">
        <v>935850</v>
      </c>
      <c r="R4240" s="1">
        <v>1.01500004529953E-2</v>
      </c>
      <c r="S4240" s="1">
        <v>39</v>
      </c>
      <c r="T4240" s="1">
        <v>2</v>
      </c>
      <c r="U4240" s="1">
        <v>935850</v>
      </c>
      <c r="V4240" s="1">
        <v>1.01500004529953E-2</v>
      </c>
      <c r="W4240" s="1">
        <v>1.0964674949645996</v>
      </c>
      <c r="X4240" s="1">
        <v>1.0964674949645996</v>
      </c>
    </row>
    <row r="4241" spans="1:24" x14ac:dyDescent="0.35">
      <c r="A4241" s="1">
        <v>400568</v>
      </c>
      <c r="B4241" s="1" t="s">
        <v>2353</v>
      </c>
      <c r="C4241" s="1">
        <v>108567807</v>
      </c>
      <c r="D4241" s="1">
        <v>568</v>
      </c>
      <c r="E4241" s="1" t="s">
        <v>48</v>
      </c>
      <c r="F4241" s="1" t="s">
        <v>48</v>
      </c>
      <c r="G4241" s="1" t="s">
        <v>48</v>
      </c>
      <c r="H4241" s="1" t="s">
        <v>48</v>
      </c>
      <c r="S4241" s="1">
        <v>40</v>
      </c>
      <c r="T4241" s="1">
        <v>2</v>
      </c>
      <c r="U4241" s="1">
        <v>0</v>
      </c>
      <c r="V4241" s="1">
        <v>0</v>
      </c>
      <c r="W4241" s="1">
        <v>-100</v>
      </c>
      <c r="X4241" s="1">
        <v>-100</v>
      </c>
    </row>
    <row r="4242" spans="1:24" x14ac:dyDescent="0.35">
      <c r="A4242" s="1">
        <v>410568</v>
      </c>
      <c r="B4242" s="1" t="s">
        <v>2354</v>
      </c>
      <c r="C4242" s="1">
        <v>108567807</v>
      </c>
      <c r="D4242" s="1">
        <v>568</v>
      </c>
      <c r="E4242" s="1" t="s">
        <v>48</v>
      </c>
      <c r="F4242" s="1" t="s">
        <v>48</v>
      </c>
      <c r="G4242" s="1" t="s">
        <v>48</v>
      </c>
      <c r="H4242" s="1" t="s">
        <v>48</v>
      </c>
      <c r="S4242" s="1">
        <v>41</v>
      </c>
      <c r="T4242" s="1">
        <v>2</v>
      </c>
      <c r="U4242" s="1">
        <v>0</v>
      </c>
      <c r="V4242" s="1">
        <v>0</v>
      </c>
    </row>
    <row r="4243" spans="1:24" x14ac:dyDescent="0.35">
      <c r="A4243" s="1">
        <v>420568</v>
      </c>
      <c r="B4243" s="1" t="s">
        <v>2355</v>
      </c>
      <c r="C4243" s="1">
        <v>108567807</v>
      </c>
      <c r="D4243" s="1">
        <v>568</v>
      </c>
      <c r="E4243" s="1" t="s">
        <v>48</v>
      </c>
      <c r="F4243" s="1" t="s">
        <v>48</v>
      </c>
      <c r="G4243" s="1" t="s">
        <v>48</v>
      </c>
      <c r="H4243" s="1" t="s">
        <v>48</v>
      </c>
      <c r="S4243" s="1">
        <v>42</v>
      </c>
      <c r="T4243" s="1">
        <v>2</v>
      </c>
      <c r="U4243" s="1">
        <v>0</v>
      </c>
      <c r="V4243" s="1">
        <v>0</v>
      </c>
    </row>
    <row r="4244" spans="1:24" x14ac:dyDescent="0.35">
      <c r="A4244" s="1">
        <v>430568</v>
      </c>
      <c r="B4244" s="1" t="s">
        <v>2356</v>
      </c>
      <c r="C4244" s="1">
        <v>108567807</v>
      </c>
      <c r="D4244" s="1">
        <v>568</v>
      </c>
      <c r="E4244" s="1" t="s">
        <v>48</v>
      </c>
      <c r="F4244" s="1" t="s">
        <v>48</v>
      </c>
      <c r="G4244" s="1" t="s">
        <v>48</v>
      </c>
      <c r="H4244" s="1" t="s">
        <v>48</v>
      </c>
      <c r="S4244" s="1">
        <v>43</v>
      </c>
      <c r="T4244" s="1">
        <v>2</v>
      </c>
      <c r="U4244" s="1">
        <v>0</v>
      </c>
      <c r="V4244" s="1">
        <v>0</v>
      </c>
    </row>
    <row r="4245" spans="1:24" x14ac:dyDescent="0.35">
      <c r="A4245" s="1">
        <v>440568</v>
      </c>
      <c r="B4245" s="1" t="s">
        <v>2357</v>
      </c>
      <c r="C4245" s="1">
        <v>108567807</v>
      </c>
      <c r="D4245" s="1">
        <v>568</v>
      </c>
      <c r="E4245" s="1" t="s">
        <v>48</v>
      </c>
      <c r="F4245" s="1" t="s">
        <v>48</v>
      </c>
      <c r="G4245" s="1" t="s">
        <v>48</v>
      </c>
      <c r="H4245" s="1" t="s">
        <v>48</v>
      </c>
      <c r="S4245" s="1">
        <v>44</v>
      </c>
      <c r="T4245" s="1">
        <v>2</v>
      </c>
      <c r="U4245" s="1">
        <v>0</v>
      </c>
      <c r="V4245" s="1">
        <v>0</v>
      </c>
    </row>
    <row r="4246" spans="1:24" x14ac:dyDescent="0.35">
      <c r="A4246" s="1">
        <v>450568</v>
      </c>
      <c r="B4246" s="1" t="s">
        <v>2358</v>
      </c>
      <c r="C4246" s="1">
        <v>108567807</v>
      </c>
      <c r="D4246" s="1">
        <v>568</v>
      </c>
      <c r="E4246" s="1" t="s">
        <v>48</v>
      </c>
      <c r="F4246" s="1" t="s">
        <v>48</v>
      </c>
      <c r="G4246" s="1" t="s">
        <v>48</v>
      </c>
      <c r="H4246" s="1" t="s">
        <v>48</v>
      </c>
      <c r="S4246" s="1">
        <v>45</v>
      </c>
      <c r="T4246" s="1">
        <v>2</v>
      </c>
      <c r="U4246" s="1">
        <v>0</v>
      </c>
      <c r="V4246" s="1">
        <v>0</v>
      </c>
    </row>
    <row r="4247" spans="1:24" x14ac:dyDescent="0.35">
      <c r="A4247" s="1">
        <v>460568</v>
      </c>
      <c r="B4247" s="1" t="s">
        <v>2359</v>
      </c>
      <c r="C4247" s="1">
        <v>108567807</v>
      </c>
      <c r="D4247" s="1">
        <v>568</v>
      </c>
      <c r="E4247" s="1" t="s">
        <v>48</v>
      </c>
      <c r="F4247" s="1" t="s">
        <v>48</v>
      </c>
      <c r="G4247" s="1" t="s">
        <v>48</v>
      </c>
      <c r="H4247" s="1" t="s">
        <v>48</v>
      </c>
      <c r="S4247" s="1">
        <v>46</v>
      </c>
      <c r="T4247" s="1">
        <v>2</v>
      </c>
      <c r="U4247" s="1">
        <v>0</v>
      </c>
      <c r="V4247" s="1">
        <v>0</v>
      </c>
    </row>
    <row r="4248" spans="1:24" x14ac:dyDescent="0.35">
      <c r="A4248" s="1">
        <v>470568</v>
      </c>
      <c r="B4248" s="1" t="s">
        <v>2360</v>
      </c>
      <c r="C4248" s="1">
        <v>108567807</v>
      </c>
      <c r="D4248" s="1">
        <v>568</v>
      </c>
      <c r="E4248" s="1" t="s">
        <v>48</v>
      </c>
      <c r="F4248" s="1" t="s">
        <v>48</v>
      </c>
      <c r="G4248" s="1" t="s">
        <v>48</v>
      </c>
      <c r="H4248" s="1" t="s">
        <v>48</v>
      </c>
      <c r="S4248" s="1">
        <v>47</v>
      </c>
      <c r="T4248" s="1">
        <v>2</v>
      </c>
      <c r="U4248" s="1">
        <v>0</v>
      </c>
      <c r="V4248" s="1">
        <v>0</v>
      </c>
    </row>
    <row r="4249" spans="1:24" x14ac:dyDescent="0.35">
      <c r="A4249" s="1">
        <v>290436</v>
      </c>
      <c r="B4249" s="1" t="s">
        <v>2341</v>
      </c>
      <c r="C4249" s="1">
        <v>108568404</v>
      </c>
      <c r="D4249" s="1">
        <v>436</v>
      </c>
      <c r="E4249" s="1" t="s">
        <v>2575</v>
      </c>
      <c r="F4249" s="1" t="s">
        <v>90</v>
      </c>
      <c r="G4249" s="1" t="s">
        <v>522</v>
      </c>
      <c r="H4249" s="1" t="s">
        <v>916</v>
      </c>
      <c r="I4249" s="1">
        <v>286355.34999999998</v>
      </c>
      <c r="K4249" s="1">
        <v>72367</v>
      </c>
      <c r="L4249" s="1">
        <v>2246349.5</v>
      </c>
      <c r="S4249" s="1">
        <v>29</v>
      </c>
      <c r="T4249" s="1">
        <v>1</v>
      </c>
      <c r="U4249" s="1">
        <v>2605071.75</v>
      </c>
      <c r="V4249" s="1">
        <v>0</v>
      </c>
    </row>
    <row r="4250" spans="1:24" x14ac:dyDescent="0.35">
      <c r="A4250" s="1">
        <v>300436</v>
      </c>
      <c r="B4250" s="1" t="s">
        <v>2343</v>
      </c>
      <c r="C4250" s="1">
        <v>108568404</v>
      </c>
      <c r="D4250" s="1">
        <v>436</v>
      </c>
      <c r="E4250" s="1" t="s">
        <v>2575</v>
      </c>
      <c r="F4250" s="1" t="s">
        <v>90</v>
      </c>
      <c r="G4250" s="1" t="s">
        <v>522</v>
      </c>
      <c r="H4250" s="1" t="s">
        <v>916</v>
      </c>
      <c r="I4250" s="1">
        <v>289499.59999999998</v>
      </c>
      <c r="K4250" s="1">
        <v>72367</v>
      </c>
      <c r="L4250" s="1">
        <v>2299666</v>
      </c>
      <c r="M4250" s="1">
        <v>5.3316500037908554E-2</v>
      </c>
      <c r="N4250" s="1">
        <v>2.3734731674194336</v>
      </c>
      <c r="O4250" s="1">
        <v>3.1442500185221434E-3</v>
      </c>
      <c r="P4250" s="1">
        <v>1.0980238914489746</v>
      </c>
      <c r="Q4250" s="1">
        <v>0</v>
      </c>
      <c r="S4250" s="1">
        <v>30</v>
      </c>
      <c r="T4250" s="1">
        <v>1</v>
      </c>
      <c r="U4250" s="1">
        <v>2661532.5</v>
      </c>
      <c r="V4250" s="1">
        <v>5.6460749357938766E-2</v>
      </c>
      <c r="W4250" s="1">
        <v>2.167339563369751</v>
      </c>
      <c r="X4250" s="1">
        <v>2.167339563369751</v>
      </c>
    </row>
    <row r="4251" spans="1:24" x14ac:dyDescent="0.35">
      <c r="A4251" s="1">
        <v>310436</v>
      </c>
      <c r="B4251" s="1" t="s">
        <v>2344</v>
      </c>
      <c r="C4251" s="1">
        <v>108568404</v>
      </c>
      <c r="D4251" s="1">
        <v>436</v>
      </c>
      <c r="E4251" s="1" t="s">
        <v>2575</v>
      </c>
      <c r="F4251" s="1" t="s">
        <v>90</v>
      </c>
      <c r="G4251" s="1" t="s">
        <v>522</v>
      </c>
      <c r="H4251" s="1" t="s">
        <v>916</v>
      </c>
      <c r="I4251" s="1">
        <v>289279.69</v>
      </c>
      <c r="K4251" s="1">
        <v>72367</v>
      </c>
      <c r="L4251" s="1">
        <v>2331010.75</v>
      </c>
      <c r="M4251" s="1">
        <v>3.134474903345108E-2</v>
      </c>
      <c r="N4251" s="1">
        <v>1.3630131483078003</v>
      </c>
      <c r="O4251" s="1">
        <v>-2.199099981226027E-4</v>
      </c>
      <c r="P4251" s="1">
        <v>-7.5962111353874207E-2</v>
      </c>
      <c r="Q4251" s="1">
        <v>0</v>
      </c>
      <c r="S4251" s="1">
        <v>31</v>
      </c>
      <c r="T4251" s="1">
        <v>1</v>
      </c>
      <c r="U4251" s="1">
        <v>2692657.5</v>
      </c>
      <c r="V4251" s="1">
        <v>3.1124839559197426E-2</v>
      </c>
      <c r="W4251" s="1">
        <v>1.1694390773773193</v>
      </c>
      <c r="X4251" s="1">
        <v>1.1694390773773193</v>
      </c>
    </row>
    <row r="4252" spans="1:24" x14ac:dyDescent="0.35">
      <c r="A4252" s="1">
        <v>320436</v>
      </c>
      <c r="B4252" s="1" t="s">
        <v>2345</v>
      </c>
      <c r="C4252" s="1">
        <v>108568404</v>
      </c>
      <c r="D4252" s="1">
        <v>436</v>
      </c>
      <c r="E4252" s="1" t="s">
        <v>2575</v>
      </c>
      <c r="F4252" s="1" t="s">
        <v>90</v>
      </c>
      <c r="G4252" s="1" t="s">
        <v>522</v>
      </c>
      <c r="H4252" s="1" t="s">
        <v>916</v>
      </c>
      <c r="I4252" s="1">
        <v>289453.67</v>
      </c>
      <c r="K4252" s="1">
        <v>72367</v>
      </c>
      <c r="L4252" s="1">
        <v>2362244.75</v>
      </c>
      <c r="M4252" s="1">
        <v>3.1233999878168106E-2</v>
      </c>
      <c r="N4252" s="1">
        <v>1.3399337530136108</v>
      </c>
      <c r="O4252" s="1">
        <v>1.7398000636603683E-4</v>
      </c>
      <c r="P4252" s="1">
        <v>6.0142487287521362E-2</v>
      </c>
      <c r="Q4252" s="1">
        <v>0</v>
      </c>
      <c r="S4252" s="1">
        <v>32</v>
      </c>
      <c r="T4252" s="1">
        <v>1</v>
      </c>
      <c r="U4252" s="1">
        <v>2724065.5</v>
      </c>
      <c r="V4252" s="1">
        <v>3.1407978385686874E-2</v>
      </c>
      <c r="W4252" s="1">
        <v>1.1664313077926636</v>
      </c>
      <c r="X4252" s="1">
        <v>1.1664313077926636</v>
      </c>
    </row>
    <row r="4253" spans="1:24" x14ac:dyDescent="0.35">
      <c r="A4253" s="1">
        <v>330436</v>
      </c>
      <c r="B4253" s="1" t="s">
        <v>2346</v>
      </c>
      <c r="C4253" s="1">
        <v>108568404</v>
      </c>
      <c r="D4253" s="1">
        <v>436</v>
      </c>
      <c r="E4253" s="1" t="s">
        <v>2575</v>
      </c>
      <c r="F4253" s="1" t="s">
        <v>90</v>
      </c>
      <c r="G4253" s="1" t="s">
        <v>522</v>
      </c>
      <c r="H4253" s="1" t="s">
        <v>916</v>
      </c>
      <c r="I4253" s="1">
        <v>294888.5</v>
      </c>
      <c r="J4253" s="1">
        <v>16375.13</v>
      </c>
      <c r="K4253" s="1">
        <v>72367</v>
      </c>
      <c r="L4253" s="1">
        <v>2396934.5</v>
      </c>
      <c r="M4253" s="1">
        <v>3.4689750522375107E-2</v>
      </c>
      <c r="N4253" s="1">
        <v>1.4685078859329224</v>
      </c>
      <c r="O4253" s="1">
        <v>5.4348302073776722E-3</v>
      </c>
      <c r="P4253" s="1">
        <v>1.8776165246963501</v>
      </c>
      <c r="Q4253" s="1">
        <v>0</v>
      </c>
      <c r="S4253" s="1">
        <v>33</v>
      </c>
      <c r="T4253" s="1">
        <v>1</v>
      </c>
      <c r="U4253" s="1">
        <v>2780565</v>
      </c>
      <c r="V4253" s="1">
        <v>4.0124580264091492E-2</v>
      </c>
      <c r="W4253" s="1">
        <v>2.074087381362915</v>
      </c>
      <c r="X4253" s="1">
        <v>2.074087381362915</v>
      </c>
    </row>
    <row r="4254" spans="1:24" x14ac:dyDescent="0.35">
      <c r="A4254" s="1">
        <v>340436</v>
      </c>
      <c r="B4254" s="1" t="s">
        <v>2347</v>
      </c>
      <c r="C4254" s="1">
        <v>108568404</v>
      </c>
      <c r="D4254" s="1">
        <v>436</v>
      </c>
      <c r="E4254" s="1" t="s">
        <v>2575</v>
      </c>
      <c r="F4254" s="1" t="s">
        <v>90</v>
      </c>
      <c r="G4254" s="1" t="s">
        <v>522</v>
      </c>
      <c r="H4254" s="1" t="s">
        <v>916</v>
      </c>
      <c r="I4254" s="1">
        <v>294883.3</v>
      </c>
      <c r="K4254" s="1">
        <v>72367</v>
      </c>
      <c r="L4254" s="1">
        <v>2396932.5</v>
      </c>
      <c r="M4254" s="1">
        <v>-1.9999999949504854E-6</v>
      </c>
      <c r="N4254" s="1">
        <v>-8.3439910667948425E-5</v>
      </c>
      <c r="O4254" s="1">
        <v>-5.2000000323459972E-6</v>
      </c>
      <c r="P4254" s="1">
        <v>-1.7633783863857388E-3</v>
      </c>
      <c r="Q4254" s="1">
        <v>0</v>
      </c>
      <c r="S4254" s="1">
        <v>34</v>
      </c>
      <c r="T4254" s="1">
        <v>1</v>
      </c>
      <c r="U4254" s="1">
        <v>2764182.75</v>
      </c>
      <c r="V4254" s="1">
        <v>-7.200000254670158E-6</v>
      </c>
      <c r="W4254" s="1">
        <v>-0.58916980028152466</v>
      </c>
      <c r="X4254" s="1">
        <v>-0.58916980028152466</v>
      </c>
    </row>
    <row r="4255" spans="1:24" x14ac:dyDescent="0.35">
      <c r="A4255" s="1">
        <v>350436</v>
      </c>
      <c r="B4255" s="1" t="s">
        <v>2348</v>
      </c>
      <c r="C4255" s="1">
        <v>108568404</v>
      </c>
      <c r="D4255" s="1">
        <v>436</v>
      </c>
      <c r="E4255" s="1" t="s">
        <v>2575</v>
      </c>
      <c r="F4255" s="1" t="s">
        <v>90</v>
      </c>
      <c r="G4255" s="1" t="s">
        <v>522</v>
      </c>
      <c r="H4255" s="1" t="s">
        <v>916</v>
      </c>
      <c r="I4255" s="1">
        <v>298981.81</v>
      </c>
      <c r="K4255" s="1">
        <v>72367</v>
      </c>
      <c r="L4255" s="1">
        <v>2426863</v>
      </c>
      <c r="M4255" s="1">
        <v>2.9930500313639641E-2</v>
      </c>
      <c r="N4255" s="1">
        <v>1.2487001419067383</v>
      </c>
      <c r="O4255" s="1">
        <v>4.0985099039971828E-3</v>
      </c>
      <c r="P4255" s="1">
        <v>1.3898752927780151</v>
      </c>
      <c r="Q4255" s="1">
        <v>0</v>
      </c>
      <c r="S4255" s="1">
        <v>35</v>
      </c>
      <c r="T4255" s="1">
        <v>1</v>
      </c>
      <c r="U4255" s="1">
        <v>2798211.75</v>
      </c>
      <c r="V4255" s="1">
        <v>3.4029010683298111E-2</v>
      </c>
      <c r="W4255" s="1">
        <v>1.2310690879821777</v>
      </c>
      <c r="X4255" s="1">
        <v>1.2310690879821777</v>
      </c>
    </row>
    <row r="4256" spans="1:24" x14ac:dyDescent="0.35">
      <c r="A4256" s="1">
        <v>360436</v>
      </c>
      <c r="B4256" s="1" t="s">
        <v>2349</v>
      </c>
      <c r="C4256" s="1">
        <v>108568404</v>
      </c>
      <c r="D4256" s="1">
        <v>436</v>
      </c>
      <c r="E4256" s="1" t="s">
        <v>2575</v>
      </c>
      <c r="F4256" s="1" t="s">
        <v>90</v>
      </c>
      <c r="G4256" s="1" t="s">
        <v>522</v>
      </c>
      <c r="H4256" s="1" t="s">
        <v>916</v>
      </c>
      <c r="I4256" s="1">
        <v>307945.3</v>
      </c>
      <c r="K4256" s="1">
        <v>72367</v>
      </c>
      <c r="L4256" s="1">
        <v>2500444</v>
      </c>
      <c r="M4256" s="1">
        <v>7.3581002652645111E-2</v>
      </c>
      <c r="N4256" s="1">
        <v>3.0319387912750244</v>
      </c>
      <c r="O4256" s="1">
        <v>8.963489904999733E-3</v>
      </c>
      <c r="P4256" s="1">
        <v>2.9980051517486572</v>
      </c>
      <c r="Q4256" s="1">
        <v>0</v>
      </c>
      <c r="S4256" s="1">
        <v>36</v>
      </c>
      <c r="T4256" s="1">
        <v>1</v>
      </c>
      <c r="U4256" s="1">
        <v>2880756.25</v>
      </c>
      <c r="V4256" s="1">
        <v>8.2544490694999695E-2</v>
      </c>
      <c r="W4256" s="1">
        <v>2.949901819229126</v>
      </c>
      <c r="X4256" s="1">
        <v>2.949901819229126</v>
      </c>
    </row>
    <row r="4257" spans="1:24" x14ac:dyDescent="0.35">
      <c r="A4257" s="1">
        <v>370436</v>
      </c>
      <c r="B4257" s="1" t="s">
        <v>2350</v>
      </c>
      <c r="C4257" s="1">
        <v>108568404</v>
      </c>
      <c r="D4257" s="1">
        <v>436</v>
      </c>
      <c r="E4257" s="1" t="s">
        <v>2575</v>
      </c>
      <c r="F4257" s="1" t="s">
        <v>90</v>
      </c>
      <c r="G4257" s="1" t="s">
        <v>522</v>
      </c>
      <c r="H4257" s="1" t="s">
        <v>916</v>
      </c>
      <c r="I4257" s="1">
        <v>312702.87</v>
      </c>
      <c r="K4257" s="1">
        <v>72367</v>
      </c>
      <c r="L4257" s="1">
        <v>2532913</v>
      </c>
      <c r="M4257" s="1">
        <v>3.2469000667333603E-2</v>
      </c>
      <c r="N4257" s="1">
        <v>1.2985293865203857</v>
      </c>
      <c r="O4257" s="1">
        <v>4.7575701028108597E-3</v>
      </c>
      <c r="P4257" s="1">
        <v>1.5449399948120117</v>
      </c>
      <c r="Q4257" s="1">
        <v>0</v>
      </c>
      <c r="S4257" s="1">
        <v>37</v>
      </c>
      <c r="T4257" s="1">
        <v>1</v>
      </c>
      <c r="U4257" s="1">
        <v>2917983</v>
      </c>
      <c r="V4257" s="1">
        <v>3.7226572632789612E-2</v>
      </c>
      <c r="W4257" s="1">
        <v>1.2922561168670654</v>
      </c>
      <c r="X4257" s="1">
        <v>1.2922561168670654</v>
      </c>
    </row>
    <row r="4258" spans="1:24" x14ac:dyDescent="0.35">
      <c r="A4258" s="1">
        <v>380436</v>
      </c>
      <c r="B4258" s="1" t="s">
        <v>2351</v>
      </c>
      <c r="C4258" s="1">
        <v>108568404</v>
      </c>
      <c r="D4258" s="1">
        <v>436</v>
      </c>
      <c r="E4258" s="1" t="s">
        <v>2575</v>
      </c>
      <c r="F4258" s="1" t="s">
        <v>90</v>
      </c>
      <c r="G4258" s="1" t="s">
        <v>522</v>
      </c>
      <c r="H4258" s="1" t="s">
        <v>916</v>
      </c>
      <c r="I4258" s="1">
        <v>322077</v>
      </c>
      <c r="K4258" s="1">
        <v>72367</v>
      </c>
      <c r="L4258" s="1">
        <v>2575816</v>
      </c>
      <c r="M4258" s="1">
        <v>4.2902998626232147E-2</v>
      </c>
      <c r="N4258" s="1">
        <v>1.6938204765319824</v>
      </c>
      <c r="O4258" s="1">
        <v>9.3741295859217644E-3</v>
      </c>
      <c r="P4258" s="1">
        <v>2.9977755546569824</v>
      </c>
      <c r="Q4258" s="1">
        <v>0</v>
      </c>
      <c r="S4258" s="1">
        <v>38</v>
      </c>
      <c r="T4258" s="1">
        <v>1</v>
      </c>
      <c r="U4258" s="1">
        <v>2970260</v>
      </c>
      <c r="V4258" s="1">
        <v>5.2277129143476486E-2</v>
      </c>
      <c r="W4258" s="1">
        <v>1.7915457487106323</v>
      </c>
      <c r="X4258" s="1">
        <v>1.7915457487106323</v>
      </c>
    </row>
    <row r="4259" spans="1:24" x14ac:dyDescent="0.35">
      <c r="A4259" s="1">
        <v>390436</v>
      </c>
      <c r="B4259" s="1" t="s">
        <v>2352</v>
      </c>
      <c r="C4259" s="1">
        <v>108568404</v>
      </c>
      <c r="D4259" s="1">
        <v>436</v>
      </c>
      <c r="E4259" s="1" t="s">
        <v>2575</v>
      </c>
      <c r="F4259" s="1" t="s">
        <v>90</v>
      </c>
      <c r="G4259" s="1" t="s">
        <v>522</v>
      </c>
      <c r="H4259" s="1" t="s">
        <v>916</v>
      </c>
      <c r="I4259" s="1">
        <v>325660</v>
      </c>
      <c r="K4259" s="1">
        <v>147700.625</v>
      </c>
      <c r="L4259" s="1">
        <v>2584710</v>
      </c>
      <c r="M4259" s="1">
        <v>8.8940002024173737E-3</v>
      </c>
      <c r="N4259" s="1">
        <v>0.34528863430023193</v>
      </c>
      <c r="O4259" s="1">
        <v>3.5830000415444374E-3</v>
      </c>
      <c r="P4259" s="1">
        <v>1.1124669313430786</v>
      </c>
      <c r="Q4259" s="1">
        <v>7.5333625078201294E-2</v>
      </c>
      <c r="S4259" s="1">
        <v>39</v>
      </c>
      <c r="T4259" s="1">
        <v>1</v>
      </c>
      <c r="U4259" s="1">
        <v>3058070.5</v>
      </c>
      <c r="V4259" s="1">
        <v>8.7810620665550232E-2</v>
      </c>
      <c r="W4259" s="1">
        <v>2.9563236236572266</v>
      </c>
      <c r="X4259" s="1">
        <v>2.9563236236572266</v>
      </c>
    </row>
    <row r="4260" spans="1:24" x14ac:dyDescent="0.35">
      <c r="A4260" s="1">
        <v>400436</v>
      </c>
      <c r="B4260" s="1" t="s">
        <v>2353</v>
      </c>
      <c r="C4260" s="1">
        <v>108568404</v>
      </c>
      <c r="D4260" s="1">
        <v>436</v>
      </c>
      <c r="E4260" s="1" t="s">
        <v>2575</v>
      </c>
      <c r="F4260" s="1" t="s">
        <v>90</v>
      </c>
      <c r="G4260" s="1" t="s">
        <v>522</v>
      </c>
      <c r="H4260" s="1" t="s">
        <v>916</v>
      </c>
      <c r="S4260" s="1">
        <v>40</v>
      </c>
      <c r="T4260" s="1">
        <v>1</v>
      </c>
      <c r="U4260" s="1">
        <v>0</v>
      </c>
      <c r="V4260" s="1">
        <v>0</v>
      </c>
      <c r="W4260" s="1">
        <v>-100</v>
      </c>
      <c r="X4260" s="1">
        <v>-100</v>
      </c>
    </row>
    <row r="4261" spans="1:24" x14ac:dyDescent="0.35">
      <c r="A4261" s="1">
        <v>410436</v>
      </c>
      <c r="B4261" s="1" t="s">
        <v>2354</v>
      </c>
      <c r="C4261" s="1">
        <v>108568404</v>
      </c>
      <c r="D4261" s="1">
        <v>436</v>
      </c>
      <c r="E4261" s="1" t="s">
        <v>2575</v>
      </c>
      <c r="F4261" s="1" t="s">
        <v>90</v>
      </c>
      <c r="G4261" s="1" t="s">
        <v>522</v>
      </c>
      <c r="H4261" s="1" t="s">
        <v>916</v>
      </c>
      <c r="S4261" s="1">
        <v>41</v>
      </c>
      <c r="T4261" s="1">
        <v>1</v>
      </c>
      <c r="U4261" s="1">
        <v>0</v>
      </c>
      <c r="V4261" s="1">
        <v>0</v>
      </c>
    </row>
    <row r="4262" spans="1:24" x14ac:dyDescent="0.35">
      <c r="A4262" s="1">
        <v>420436</v>
      </c>
      <c r="B4262" s="1" t="s">
        <v>2355</v>
      </c>
      <c r="C4262" s="1">
        <v>108568404</v>
      </c>
      <c r="D4262" s="1">
        <v>436</v>
      </c>
      <c r="E4262" s="1" t="s">
        <v>2575</v>
      </c>
      <c r="F4262" s="1" t="s">
        <v>90</v>
      </c>
      <c r="G4262" s="1" t="s">
        <v>522</v>
      </c>
      <c r="H4262" s="1" t="s">
        <v>916</v>
      </c>
      <c r="S4262" s="1">
        <v>42</v>
      </c>
      <c r="T4262" s="1">
        <v>1</v>
      </c>
      <c r="U4262" s="1">
        <v>0</v>
      </c>
      <c r="V4262" s="1">
        <v>0</v>
      </c>
    </row>
    <row r="4263" spans="1:24" x14ac:dyDescent="0.35">
      <c r="A4263" s="1">
        <v>430436</v>
      </c>
      <c r="B4263" s="1" t="s">
        <v>2356</v>
      </c>
      <c r="C4263" s="1">
        <v>108568404</v>
      </c>
      <c r="D4263" s="1">
        <v>436</v>
      </c>
      <c r="E4263" s="1" t="s">
        <v>2575</v>
      </c>
      <c r="F4263" s="1" t="s">
        <v>90</v>
      </c>
      <c r="G4263" s="1" t="s">
        <v>522</v>
      </c>
      <c r="H4263" s="1" t="s">
        <v>916</v>
      </c>
      <c r="S4263" s="1">
        <v>43</v>
      </c>
      <c r="T4263" s="1">
        <v>1</v>
      </c>
      <c r="U4263" s="1">
        <v>0</v>
      </c>
      <c r="V4263" s="1">
        <v>0</v>
      </c>
    </row>
    <row r="4264" spans="1:24" x14ac:dyDescent="0.35">
      <c r="A4264" s="1">
        <v>440436</v>
      </c>
      <c r="B4264" s="1" t="s">
        <v>2357</v>
      </c>
      <c r="C4264" s="1">
        <v>108568404</v>
      </c>
      <c r="D4264" s="1">
        <v>436</v>
      </c>
      <c r="E4264" s="1" t="s">
        <v>2575</v>
      </c>
      <c r="F4264" s="1" t="s">
        <v>90</v>
      </c>
      <c r="G4264" s="1" t="s">
        <v>522</v>
      </c>
      <c r="H4264" s="1" t="s">
        <v>916</v>
      </c>
      <c r="S4264" s="1">
        <v>44</v>
      </c>
      <c r="T4264" s="1">
        <v>1</v>
      </c>
      <c r="U4264" s="1">
        <v>0</v>
      </c>
      <c r="V4264" s="1">
        <v>0</v>
      </c>
    </row>
    <row r="4265" spans="1:24" x14ac:dyDescent="0.35">
      <c r="A4265" s="1">
        <v>450436</v>
      </c>
      <c r="B4265" s="1" t="s">
        <v>2358</v>
      </c>
      <c r="C4265" s="1">
        <v>108568404</v>
      </c>
      <c r="D4265" s="1">
        <v>436</v>
      </c>
      <c r="E4265" s="1" t="s">
        <v>2575</v>
      </c>
      <c r="F4265" s="1" t="s">
        <v>90</v>
      </c>
      <c r="G4265" s="1" t="s">
        <v>522</v>
      </c>
      <c r="H4265" s="1" t="s">
        <v>916</v>
      </c>
      <c r="S4265" s="1">
        <v>45</v>
      </c>
      <c r="T4265" s="1">
        <v>1</v>
      </c>
      <c r="U4265" s="1">
        <v>0</v>
      </c>
      <c r="V4265" s="1">
        <v>0</v>
      </c>
    </row>
    <row r="4266" spans="1:24" x14ac:dyDescent="0.35">
      <c r="A4266" s="1">
        <v>460436</v>
      </c>
      <c r="B4266" s="1" t="s">
        <v>2359</v>
      </c>
      <c r="C4266" s="1">
        <v>108568404</v>
      </c>
      <c r="D4266" s="1">
        <v>436</v>
      </c>
      <c r="E4266" s="1" t="s">
        <v>2575</v>
      </c>
      <c r="F4266" s="1" t="s">
        <v>90</v>
      </c>
      <c r="G4266" s="1" t="s">
        <v>522</v>
      </c>
      <c r="H4266" s="1" t="s">
        <v>916</v>
      </c>
      <c r="S4266" s="1">
        <v>46</v>
      </c>
      <c r="T4266" s="1">
        <v>1</v>
      </c>
      <c r="U4266" s="1">
        <v>0</v>
      </c>
      <c r="V4266" s="1">
        <v>0</v>
      </c>
    </row>
    <row r="4267" spans="1:24" x14ac:dyDescent="0.35">
      <c r="A4267" s="1">
        <v>470436</v>
      </c>
      <c r="B4267" s="1" t="s">
        <v>2360</v>
      </c>
      <c r="C4267" s="1">
        <v>108568404</v>
      </c>
      <c r="D4267" s="1">
        <v>436</v>
      </c>
      <c r="E4267" s="1" t="s">
        <v>2575</v>
      </c>
      <c r="F4267" s="1" t="s">
        <v>90</v>
      </c>
      <c r="G4267" s="1" t="s">
        <v>522</v>
      </c>
      <c r="H4267" s="1" t="s">
        <v>916</v>
      </c>
      <c r="S4267" s="1">
        <v>47</v>
      </c>
      <c r="T4267" s="1">
        <v>1</v>
      </c>
      <c r="U4267" s="1">
        <v>0</v>
      </c>
      <c r="V4267" s="1">
        <v>0</v>
      </c>
    </row>
    <row r="4268" spans="1:24" x14ac:dyDescent="0.35">
      <c r="A4268" s="1">
        <v>480436</v>
      </c>
      <c r="B4268" s="1" t="s">
        <v>2361</v>
      </c>
      <c r="C4268" s="1">
        <v>108568404</v>
      </c>
      <c r="D4268" s="1">
        <v>436</v>
      </c>
      <c r="E4268" s="1" t="s">
        <v>2575</v>
      </c>
      <c r="F4268" s="1" t="s">
        <v>90</v>
      </c>
      <c r="G4268" s="1" t="s">
        <v>522</v>
      </c>
      <c r="H4268" s="1" t="s">
        <v>916</v>
      </c>
      <c r="S4268" s="1">
        <v>48</v>
      </c>
      <c r="T4268" s="1">
        <v>1</v>
      </c>
      <c r="U4268" s="1">
        <v>0</v>
      </c>
      <c r="V4268" s="1">
        <v>0</v>
      </c>
    </row>
    <row r="4269" spans="1:24" x14ac:dyDescent="0.35">
      <c r="A4269" s="1">
        <v>290491</v>
      </c>
      <c r="B4269" s="1" t="s">
        <v>2341</v>
      </c>
      <c r="C4269" s="1">
        <v>108569103</v>
      </c>
      <c r="D4269" s="1">
        <v>491</v>
      </c>
      <c r="E4269" s="1" t="s">
        <v>2576</v>
      </c>
      <c r="F4269" s="1" t="s">
        <v>90</v>
      </c>
      <c r="G4269" s="1" t="s">
        <v>522</v>
      </c>
      <c r="H4269" s="1" t="s">
        <v>916</v>
      </c>
      <c r="I4269" s="1">
        <v>903293.72</v>
      </c>
      <c r="K4269" s="1">
        <v>241701</v>
      </c>
      <c r="L4269" s="1">
        <v>8499916</v>
      </c>
      <c r="S4269" s="1">
        <v>29</v>
      </c>
      <c r="T4269" s="1">
        <v>1</v>
      </c>
      <c r="U4269" s="1">
        <v>9644911</v>
      </c>
      <c r="V4269" s="1">
        <v>0</v>
      </c>
    </row>
    <row r="4270" spans="1:24" x14ac:dyDescent="0.35">
      <c r="A4270" s="1">
        <v>300491</v>
      </c>
      <c r="B4270" s="1" t="s">
        <v>2343</v>
      </c>
      <c r="C4270" s="1">
        <v>108569103</v>
      </c>
      <c r="D4270" s="1">
        <v>491</v>
      </c>
      <c r="E4270" s="1" t="s">
        <v>2576</v>
      </c>
      <c r="F4270" s="1" t="s">
        <v>90</v>
      </c>
      <c r="G4270" s="1" t="s">
        <v>522</v>
      </c>
      <c r="H4270" s="1" t="s">
        <v>916</v>
      </c>
      <c r="I4270" s="1">
        <v>911996.7</v>
      </c>
      <c r="K4270" s="1">
        <v>241701</v>
      </c>
      <c r="L4270" s="1">
        <v>8622010</v>
      </c>
      <c r="M4270" s="1">
        <v>0.12209399789571762</v>
      </c>
      <c r="N4270" s="1">
        <v>1.4364142417907715</v>
      </c>
      <c r="O4270" s="1">
        <v>8.7029803544282913E-3</v>
      </c>
      <c r="P4270" s="1">
        <v>0.96347177028656006</v>
      </c>
      <c r="Q4270" s="1">
        <v>0</v>
      </c>
      <c r="S4270" s="1">
        <v>30</v>
      </c>
      <c r="T4270" s="1">
        <v>1</v>
      </c>
      <c r="U4270" s="1">
        <v>9775708</v>
      </c>
      <c r="V4270" s="1">
        <v>0.13079698383808136</v>
      </c>
      <c r="W4270" s="1">
        <v>1.3561245203018188</v>
      </c>
      <c r="X4270" s="1">
        <v>1.3561245203018188</v>
      </c>
    </row>
    <row r="4271" spans="1:24" x14ac:dyDescent="0.35">
      <c r="A4271" s="1">
        <v>310491</v>
      </c>
      <c r="B4271" s="1" t="s">
        <v>2344</v>
      </c>
      <c r="C4271" s="1">
        <v>108569103</v>
      </c>
      <c r="D4271" s="1">
        <v>491</v>
      </c>
      <c r="E4271" s="1" t="s">
        <v>2576</v>
      </c>
      <c r="F4271" s="1" t="s">
        <v>90</v>
      </c>
      <c r="G4271" s="1" t="s">
        <v>522</v>
      </c>
      <c r="H4271" s="1" t="s">
        <v>916</v>
      </c>
      <c r="I4271" s="1">
        <v>919844.34</v>
      </c>
      <c r="K4271" s="1">
        <v>241701</v>
      </c>
      <c r="L4271" s="1">
        <v>8694975</v>
      </c>
      <c r="M4271" s="1">
        <v>7.2965003550052643E-2</v>
      </c>
      <c r="N4271" s="1">
        <v>0.84626436233520508</v>
      </c>
      <c r="O4271" s="1">
        <v>7.8476397320628166E-3</v>
      </c>
      <c r="P4271" s="1">
        <v>0.86048996448516846</v>
      </c>
      <c r="Q4271" s="1">
        <v>0</v>
      </c>
      <c r="S4271" s="1">
        <v>31</v>
      </c>
      <c r="T4271" s="1">
        <v>1</v>
      </c>
      <c r="U4271" s="1">
        <v>9856520</v>
      </c>
      <c r="V4271" s="1">
        <v>8.0812640488147736E-2</v>
      </c>
      <c r="W4271" s="1">
        <v>0.82666134834289551</v>
      </c>
      <c r="X4271" s="1">
        <v>0.82666134834289551</v>
      </c>
    </row>
    <row r="4272" spans="1:24" x14ac:dyDescent="0.35">
      <c r="A4272" s="1">
        <v>320491</v>
      </c>
      <c r="B4272" s="1" t="s">
        <v>2345</v>
      </c>
      <c r="C4272" s="1">
        <v>108569103</v>
      </c>
      <c r="D4272" s="1">
        <v>491</v>
      </c>
      <c r="E4272" s="1" t="s">
        <v>2576</v>
      </c>
      <c r="F4272" s="1" t="s">
        <v>90</v>
      </c>
      <c r="G4272" s="1" t="s">
        <v>522</v>
      </c>
      <c r="H4272" s="1" t="s">
        <v>916</v>
      </c>
      <c r="I4272" s="1">
        <v>930951</v>
      </c>
      <c r="K4272" s="1">
        <v>241701</v>
      </c>
      <c r="L4272" s="1">
        <v>8748777</v>
      </c>
      <c r="M4272" s="1">
        <v>5.3801998496055603E-2</v>
      </c>
      <c r="N4272" s="1">
        <v>0.61877119541168213</v>
      </c>
      <c r="O4272" s="1">
        <v>1.1106659658253193E-2</v>
      </c>
      <c r="P4272" s="1">
        <v>1.2074499130249023</v>
      </c>
      <c r="Q4272" s="1">
        <v>0</v>
      </c>
      <c r="S4272" s="1">
        <v>32</v>
      </c>
      <c r="T4272" s="1">
        <v>1</v>
      </c>
      <c r="U4272" s="1">
        <v>9921429</v>
      </c>
      <c r="V4272" s="1">
        <v>6.490866094827652E-2</v>
      </c>
      <c r="W4272" s="1">
        <v>0.65853869915008545</v>
      </c>
      <c r="X4272" s="1">
        <v>0.65853869915008545</v>
      </c>
    </row>
    <row r="4273" spans="1:24" x14ac:dyDescent="0.35">
      <c r="A4273" s="1">
        <v>330491</v>
      </c>
      <c r="B4273" s="1" t="s">
        <v>2346</v>
      </c>
      <c r="C4273" s="1">
        <v>108569103</v>
      </c>
      <c r="D4273" s="1">
        <v>491</v>
      </c>
      <c r="E4273" s="1" t="s">
        <v>2576</v>
      </c>
      <c r="F4273" s="1" t="s">
        <v>90</v>
      </c>
      <c r="G4273" s="1" t="s">
        <v>522</v>
      </c>
      <c r="H4273" s="1" t="s">
        <v>916</v>
      </c>
      <c r="I4273" s="1">
        <v>948843.96</v>
      </c>
      <c r="K4273" s="1">
        <v>241701</v>
      </c>
      <c r="L4273" s="1">
        <v>8945150</v>
      </c>
      <c r="M4273" s="1">
        <v>0.19637300074100494</v>
      </c>
      <c r="N4273" s="1">
        <v>2.2445766925811768</v>
      </c>
      <c r="O4273" s="1">
        <v>1.7892960458993912E-2</v>
      </c>
      <c r="P4273" s="1">
        <v>1.922008752822876</v>
      </c>
      <c r="Q4273" s="1">
        <v>0</v>
      </c>
      <c r="S4273" s="1">
        <v>33</v>
      </c>
      <c r="T4273" s="1">
        <v>1</v>
      </c>
      <c r="U4273" s="1">
        <v>10135695</v>
      </c>
      <c r="V4273" s="1">
        <v>0.21426595747470856</v>
      </c>
      <c r="W4273" s="1">
        <v>2.1596283912658691</v>
      </c>
      <c r="X4273" s="1">
        <v>2.1596283912658691</v>
      </c>
    </row>
    <row r="4274" spans="1:24" x14ac:dyDescent="0.35">
      <c r="A4274" s="1">
        <v>340491</v>
      </c>
      <c r="B4274" s="1" t="s">
        <v>2347</v>
      </c>
      <c r="C4274" s="1">
        <v>108569103</v>
      </c>
      <c r="D4274" s="1">
        <v>491</v>
      </c>
      <c r="E4274" s="1" t="s">
        <v>2576</v>
      </c>
      <c r="F4274" s="1" t="s">
        <v>90</v>
      </c>
      <c r="G4274" s="1" t="s">
        <v>522</v>
      </c>
      <c r="H4274" s="1" t="s">
        <v>916</v>
      </c>
      <c r="I4274" s="1">
        <v>948826.35</v>
      </c>
      <c r="K4274" s="1">
        <v>241701</v>
      </c>
      <c r="L4274" s="1">
        <v>8945145</v>
      </c>
      <c r="M4274" s="1">
        <v>-4.9999998736893758E-6</v>
      </c>
      <c r="N4274" s="1">
        <v>-5.5896212870720774E-5</v>
      </c>
      <c r="O4274" s="1">
        <v>-1.7610000213608146E-5</v>
      </c>
      <c r="P4274" s="1">
        <v>-1.8559426534920931E-3</v>
      </c>
      <c r="Q4274" s="1">
        <v>0</v>
      </c>
      <c r="S4274" s="1">
        <v>34</v>
      </c>
      <c r="T4274" s="1">
        <v>1</v>
      </c>
      <c r="U4274" s="1">
        <v>10135672</v>
      </c>
      <c r="V4274" s="1">
        <v>-2.2610000087297522E-5</v>
      </c>
      <c r="W4274" s="1">
        <v>-2.2692080528941005E-4</v>
      </c>
      <c r="X4274" s="1">
        <v>-2.2692080528941005E-4</v>
      </c>
    </row>
    <row r="4275" spans="1:24" x14ac:dyDescent="0.35">
      <c r="A4275" s="1">
        <v>350491</v>
      </c>
      <c r="B4275" s="1" t="s">
        <v>2348</v>
      </c>
      <c r="C4275" s="1">
        <v>108569103</v>
      </c>
      <c r="D4275" s="1">
        <v>491</v>
      </c>
      <c r="E4275" s="1" t="s">
        <v>2576</v>
      </c>
      <c r="F4275" s="1" t="s">
        <v>90</v>
      </c>
      <c r="G4275" s="1" t="s">
        <v>522</v>
      </c>
      <c r="H4275" s="1" t="s">
        <v>916</v>
      </c>
      <c r="I4275" s="1">
        <v>984767.34</v>
      </c>
      <c r="K4275" s="1">
        <v>241701</v>
      </c>
      <c r="L4275" s="1">
        <v>9230388</v>
      </c>
      <c r="M4275" s="1">
        <v>0.28524300456047058</v>
      </c>
      <c r="N4275" s="1">
        <v>3.1888024806976318</v>
      </c>
      <c r="O4275" s="1">
        <v>3.5940989851951599E-2</v>
      </c>
      <c r="P4275" s="1">
        <v>3.7879416942596436</v>
      </c>
      <c r="Q4275" s="1">
        <v>0</v>
      </c>
      <c r="S4275" s="1">
        <v>35</v>
      </c>
      <c r="T4275" s="1">
        <v>1</v>
      </c>
      <c r="U4275" s="1">
        <v>10456856</v>
      </c>
      <c r="V4275" s="1">
        <v>0.32118397951126099</v>
      </c>
      <c r="W4275" s="1">
        <v>3.1688475608825684</v>
      </c>
      <c r="X4275" s="1">
        <v>3.1688475608825684</v>
      </c>
    </row>
    <row r="4276" spans="1:24" x14ac:dyDescent="0.35">
      <c r="A4276" s="1">
        <v>360491</v>
      </c>
      <c r="B4276" s="1" t="s">
        <v>2349</v>
      </c>
      <c r="C4276" s="1">
        <v>108569103</v>
      </c>
      <c r="D4276" s="1">
        <v>491</v>
      </c>
      <c r="E4276" s="1" t="s">
        <v>2576</v>
      </c>
      <c r="F4276" s="1" t="s">
        <v>90</v>
      </c>
      <c r="G4276" s="1" t="s">
        <v>522</v>
      </c>
      <c r="H4276" s="1" t="s">
        <v>916</v>
      </c>
      <c r="I4276" s="1">
        <v>1032579.05</v>
      </c>
      <c r="K4276" s="1">
        <v>241701</v>
      </c>
      <c r="L4276" s="1">
        <v>9414318</v>
      </c>
      <c r="M4276" s="1">
        <v>0.18392999470233917</v>
      </c>
      <c r="N4276" s="1">
        <v>1.9926573038101196</v>
      </c>
      <c r="O4276" s="1">
        <v>4.7811709344387054E-2</v>
      </c>
      <c r="P4276" s="1">
        <v>4.8551273345947266</v>
      </c>
      <c r="Q4276" s="1">
        <v>0</v>
      </c>
      <c r="S4276" s="1">
        <v>36</v>
      </c>
      <c r="T4276" s="1">
        <v>1</v>
      </c>
      <c r="U4276" s="1">
        <v>10688598</v>
      </c>
      <c r="V4276" s="1">
        <v>0.23174169659614563</v>
      </c>
      <c r="W4276" s="1">
        <v>2.2161729335784912</v>
      </c>
      <c r="X4276" s="1">
        <v>2.2161729335784912</v>
      </c>
    </row>
    <row r="4277" spans="1:24" x14ac:dyDescent="0.35">
      <c r="A4277" s="1">
        <v>370491</v>
      </c>
      <c r="B4277" s="1" t="s">
        <v>2350</v>
      </c>
      <c r="C4277" s="1">
        <v>108569103</v>
      </c>
      <c r="D4277" s="1">
        <v>491</v>
      </c>
      <c r="E4277" s="1" t="s">
        <v>2576</v>
      </c>
      <c r="F4277" s="1" t="s">
        <v>90</v>
      </c>
      <c r="G4277" s="1" t="s">
        <v>522</v>
      </c>
      <c r="H4277" s="1" t="s">
        <v>916</v>
      </c>
      <c r="I4277" s="1">
        <v>1064424.24</v>
      </c>
      <c r="K4277" s="1">
        <v>241701</v>
      </c>
      <c r="L4277" s="1">
        <v>10207084</v>
      </c>
      <c r="M4277" s="1">
        <v>0.79276597499847412</v>
      </c>
      <c r="N4277" s="1">
        <v>8.4208545684814453</v>
      </c>
      <c r="O4277" s="1">
        <v>3.184518963098526E-2</v>
      </c>
      <c r="P4277" s="1">
        <v>3.0840437412261963</v>
      </c>
      <c r="Q4277" s="1">
        <v>0</v>
      </c>
      <c r="S4277" s="1">
        <v>37</v>
      </c>
      <c r="T4277" s="1">
        <v>1</v>
      </c>
      <c r="U4277" s="1">
        <v>11513209</v>
      </c>
      <c r="V4277" s="1">
        <v>0.82461118698120117</v>
      </c>
      <c r="W4277" s="1">
        <v>7.7148656845092773</v>
      </c>
      <c r="X4277" s="1">
        <v>7.7148656845092773</v>
      </c>
    </row>
    <row r="4278" spans="1:24" x14ac:dyDescent="0.35">
      <c r="A4278" s="1">
        <v>380491</v>
      </c>
      <c r="B4278" s="1" t="s">
        <v>2351</v>
      </c>
      <c r="C4278" s="1">
        <v>108569103</v>
      </c>
      <c r="D4278" s="1">
        <v>491</v>
      </c>
      <c r="E4278" s="1" t="s">
        <v>2576</v>
      </c>
      <c r="F4278" s="1" t="s">
        <v>90</v>
      </c>
      <c r="G4278" s="1" t="s">
        <v>522</v>
      </c>
      <c r="H4278" s="1" t="s">
        <v>916</v>
      </c>
      <c r="I4278" s="1">
        <v>1117318</v>
      </c>
      <c r="K4278" s="1">
        <v>681700.375</v>
      </c>
      <c r="L4278" s="1">
        <v>10377356</v>
      </c>
      <c r="M4278" s="1">
        <v>0.17027199268341064</v>
      </c>
      <c r="N4278" s="1">
        <v>1.6681747436523438</v>
      </c>
      <c r="O4278" s="1">
        <v>5.2893761545419693E-2</v>
      </c>
      <c r="P4278" s="1">
        <v>4.9692368507385254</v>
      </c>
      <c r="Q4278" s="1">
        <v>0.43999937176704407</v>
      </c>
      <c r="S4278" s="1">
        <v>38</v>
      </c>
      <c r="T4278" s="1">
        <v>1</v>
      </c>
      <c r="U4278" s="1">
        <v>12176374</v>
      </c>
      <c r="V4278" s="1">
        <v>0.66316509246826172</v>
      </c>
      <c r="W4278" s="1">
        <v>5.7600359916687012</v>
      </c>
      <c r="X4278" s="1">
        <v>5.7600359916687012</v>
      </c>
    </row>
    <row r="4279" spans="1:24" x14ac:dyDescent="0.35">
      <c r="A4279" s="1">
        <v>390491</v>
      </c>
      <c r="B4279" s="1" t="s">
        <v>2352</v>
      </c>
      <c r="C4279" s="1">
        <v>108569103</v>
      </c>
      <c r="D4279" s="1">
        <v>491</v>
      </c>
      <c r="E4279" s="1" t="s">
        <v>2576</v>
      </c>
      <c r="F4279" s="1" t="s">
        <v>90</v>
      </c>
      <c r="G4279" s="1" t="s">
        <v>522</v>
      </c>
      <c r="H4279" s="1" t="s">
        <v>916</v>
      </c>
      <c r="I4279" s="1">
        <v>1147667</v>
      </c>
      <c r="K4279" s="1">
        <v>1305633.625</v>
      </c>
      <c r="L4279" s="1">
        <v>10463867</v>
      </c>
      <c r="M4279" s="1">
        <v>8.6511000990867615E-2</v>
      </c>
      <c r="N4279" s="1">
        <v>0.83365166187286377</v>
      </c>
      <c r="O4279" s="1">
        <v>3.0348999425768852E-2</v>
      </c>
      <c r="P4279" s="1">
        <v>2.7162365913391113</v>
      </c>
      <c r="Q4279" s="1">
        <v>0.62393325567245483</v>
      </c>
      <c r="S4279" s="1">
        <v>39</v>
      </c>
      <c r="T4279" s="1">
        <v>1</v>
      </c>
      <c r="U4279" s="1">
        <v>12917168</v>
      </c>
      <c r="V4279" s="1">
        <v>0.74079328775405884</v>
      </c>
      <c r="W4279" s="1">
        <v>6.0838637351989746</v>
      </c>
      <c r="X4279" s="1">
        <v>6.0838637351989746</v>
      </c>
    </row>
    <row r="4280" spans="1:24" x14ac:dyDescent="0.35">
      <c r="A4280" s="1">
        <v>400491</v>
      </c>
      <c r="B4280" s="1" t="s">
        <v>2353</v>
      </c>
      <c r="C4280" s="1">
        <v>108569103</v>
      </c>
      <c r="D4280" s="1">
        <v>491</v>
      </c>
      <c r="E4280" s="1" t="s">
        <v>2576</v>
      </c>
      <c r="F4280" s="1" t="s">
        <v>90</v>
      </c>
      <c r="G4280" s="1" t="s">
        <v>522</v>
      </c>
      <c r="H4280" s="1" t="s">
        <v>916</v>
      </c>
      <c r="S4280" s="1">
        <v>40</v>
      </c>
      <c r="T4280" s="1">
        <v>1</v>
      </c>
      <c r="U4280" s="1">
        <v>0</v>
      </c>
      <c r="V4280" s="1">
        <v>0</v>
      </c>
      <c r="W4280" s="1">
        <v>-100</v>
      </c>
      <c r="X4280" s="1">
        <v>-100</v>
      </c>
    </row>
    <row r="4281" spans="1:24" x14ac:dyDescent="0.35">
      <c r="A4281" s="1">
        <v>410491</v>
      </c>
      <c r="B4281" s="1" t="s">
        <v>2354</v>
      </c>
      <c r="C4281" s="1">
        <v>108569103</v>
      </c>
      <c r="D4281" s="1">
        <v>491</v>
      </c>
      <c r="E4281" s="1" t="s">
        <v>2576</v>
      </c>
      <c r="F4281" s="1" t="s">
        <v>90</v>
      </c>
      <c r="G4281" s="1" t="s">
        <v>522</v>
      </c>
      <c r="H4281" s="1" t="s">
        <v>916</v>
      </c>
      <c r="S4281" s="1">
        <v>41</v>
      </c>
      <c r="T4281" s="1">
        <v>1</v>
      </c>
      <c r="U4281" s="1">
        <v>0</v>
      </c>
      <c r="V4281" s="1">
        <v>0</v>
      </c>
    </row>
    <row r="4282" spans="1:24" x14ac:dyDescent="0.35">
      <c r="A4282" s="1">
        <v>420491</v>
      </c>
      <c r="B4282" s="1" t="s">
        <v>2355</v>
      </c>
      <c r="C4282" s="1">
        <v>108569103</v>
      </c>
      <c r="D4282" s="1">
        <v>491</v>
      </c>
      <c r="E4282" s="1" t="s">
        <v>2576</v>
      </c>
      <c r="F4282" s="1" t="s">
        <v>90</v>
      </c>
      <c r="G4282" s="1" t="s">
        <v>522</v>
      </c>
      <c r="H4282" s="1" t="s">
        <v>916</v>
      </c>
      <c r="S4282" s="1">
        <v>42</v>
      </c>
      <c r="T4282" s="1">
        <v>1</v>
      </c>
      <c r="U4282" s="1">
        <v>0</v>
      </c>
      <c r="V4282" s="1">
        <v>0</v>
      </c>
    </row>
    <row r="4283" spans="1:24" x14ac:dyDescent="0.35">
      <c r="A4283" s="1">
        <v>430491</v>
      </c>
      <c r="B4283" s="1" t="s">
        <v>2356</v>
      </c>
      <c r="C4283" s="1">
        <v>108569103</v>
      </c>
      <c r="D4283" s="1">
        <v>491</v>
      </c>
      <c r="E4283" s="1" t="s">
        <v>2576</v>
      </c>
      <c r="F4283" s="1" t="s">
        <v>90</v>
      </c>
      <c r="G4283" s="1" t="s">
        <v>522</v>
      </c>
      <c r="H4283" s="1" t="s">
        <v>916</v>
      </c>
      <c r="S4283" s="1">
        <v>43</v>
      </c>
      <c r="T4283" s="1">
        <v>1</v>
      </c>
      <c r="U4283" s="1">
        <v>0</v>
      </c>
      <c r="V4283" s="1">
        <v>0</v>
      </c>
    </row>
    <row r="4284" spans="1:24" x14ac:dyDescent="0.35">
      <c r="A4284" s="1">
        <v>440491</v>
      </c>
      <c r="B4284" s="1" t="s">
        <v>2357</v>
      </c>
      <c r="C4284" s="1">
        <v>108569103</v>
      </c>
      <c r="D4284" s="1">
        <v>491</v>
      </c>
      <c r="E4284" s="1" t="s">
        <v>2576</v>
      </c>
      <c r="F4284" s="1" t="s">
        <v>90</v>
      </c>
      <c r="G4284" s="1" t="s">
        <v>522</v>
      </c>
      <c r="H4284" s="1" t="s">
        <v>916</v>
      </c>
      <c r="S4284" s="1">
        <v>44</v>
      </c>
      <c r="T4284" s="1">
        <v>1</v>
      </c>
      <c r="U4284" s="1">
        <v>0</v>
      </c>
      <c r="V4284" s="1">
        <v>0</v>
      </c>
    </row>
    <row r="4285" spans="1:24" x14ac:dyDescent="0.35">
      <c r="A4285" s="1">
        <v>450491</v>
      </c>
      <c r="B4285" s="1" t="s">
        <v>2358</v>
      </c>
      <c r="C4285" s="1">
        <v>108569103</v>
      </c>
      <c r="D4285" s="1">
        <v>491</v>
      </c>
      <c r="E4285" s="1" t="s">
        <v>2576</v>
      </c>
      <c r="F4285" s="1" t="s">
        <v>90</v>
      </c>
      <c r="G4285" s="1" t="s">
        <v>522</v>
      </c>
      <c r="H4285" s="1" t="s">
        <v>916</v>
      </c>
      <c r="S4285" s="1">
        <v>45</v>
      </c>
      <c r="T4285" s="1">
        <v>1</v>
      </c>
      <c r="U4285" s="1">
        <v>0</v>
      </c>
      <c r="V4285" s="1">
        <v>0</v>
      </c>
    </row>
    <row r="4286" spans="1:24" x14ac:dyDescent="0.35">
      <c r="A4286" s="1">
        <v>460491</v>
      </c>
      <c r="B4286" s="1" t="s">
        <v>2359</v>
      </c>
      <c r="C4286" s="1">
        <v>108569103</v>
      </c>
      <c r="D4286" s="1">
        <v>491</v>
      </c>
      <c r="E4286" s="1" t="s">
        <v>2576</v>
      </c>
      <c r="F4286" s="1" t="s">
        <v>90</v>
      </c>
      <c r="G4286" s="1" t="s">
        <v>522</v>
      </c>
      <c r="H4286" s="1" t="s">
        <v>916</v>
      </c>
      <c r="S4286" s="1">
        <v>46</v>
      </c>
      <c r="T4286" s="1">
        <v>1</v>
      </c>
      <c r="U4286" s="1">
        <v>0</v>
      </c>
      <c r="V4286" s="1">
        <v>0</v>
      </c>
    </row>
    <row r="4287" spans="1:24" x14ac:dyDescent="0.35">
      <c r="A4287" s="1">
        <v>470491</v>
      </c>
      <c r="B4287" s="1" t="s">
        <v>2360</v>
      </c>
      <c r="C4287" s="1">
        <v>108569103</v>
      </c>
      <c r="D4287" s="1">
        <v>491</v>
      </c>
      <c r="E4287" s="1" t="s">
        <v>2576</v>
      </c>
      <c r="F4287" s="1" t="s">
        <v>90</v>
      </c>
      <c r="G4287" s="1" t="s">
        <v>522</v>
      </c>
      <c r="H4287" s="1" t="s">
        <v>916</v>
      </c>
      <c r="S4287" s="1">
        <v>47</v>
      </c>
      <c r="T4287" s="1">
        <v>1</v>
      </c>
      <c r="U4287" s="1">
        <v>0</v>
      </c>
      <c r="V4287" s="1">
        <v>0</v>
      </c>
    </row>
    <row r="4288" spans="1:24" x14ac:dyDescent="0.35">
      <c r="A4288" s="1">
        <v>480491</v>
      </c>
      <c r="B4288" s="1" t="s">
        <v>2361</v>
      </c>
      <c r="C4288" s="1">
        <v>108569103</v>
      </c>
      <c r="D4288" s="1">
        <v>491</v>
      </c>
      <c r="E4288" s="1" t="s">
        <v>2576</v>
      </c>
      <c r="F4288" s="1" t="s">
        <v>90</v>
      </c>
      <c r="G4288" s="1" t="s">
        <v>522</v>
      </c>
      <c r="H4288" s="1" t="s">
        <v>916</v>
      </c>
      <c r="S4288" s="1">
        <v>48</v>
      </c>
      <c r="T4288" s="1">
        <v>1</v>
      </c>
      <c r="U4288" s="1">
        <v>0</v>
      </c>
      <c r="V4288" s="1">
        <v>0</v>
      </c>
    </row>
    <row r="4289" spans="1:24" x14ac:dyDescent="0.35">
      <c r="A4289" s="1">
        <v>290059</v>
      </c>
      <c r="B4289" s="1" t="s">
        <v>2341</v>
      </c>
      <c r="C4289" s="1">
        <v>109122703</v>
      </c>
      <c r="D4289" s="1">
        <v>59</v>
      </c>
      <c r="E4289" s="1" t="s">
        <v>2577</v>
      </c>
      <c r="F4289" s="1" t="s">
        <v>138</v>
      </c>
      <c r="G4289" s="1" t="s">
        <v>191</v>
      </c>
      <c r="H4289" s="1" t="s">
        <v>916</v>
      </c>
      <c r="I4289" s="1">
        <v>619539</v>
      </c>
      <c r="K4289" s="1">
        <v>128016</v>
      </c>
      <c r="L4289" s="1">
        <v>5293336</v>
      </c>
      <c r="S4289" s="1">
        <v>29</v>
      </c>
      <c r="T4289" s="1">
        <v>1</v>
      </c>
      <c r="U4289" s="1">
        <v>6040891</v>
      </c>
      <c r="V4289" s="1">
        <v>0</v>
      </c>
    </row>
    <row r="4290" spans="1:24" x14ac:dyDescent="0.35">
      <c r="A4290" s="1">
        <v>300059</v>
      </c>
      <c r="B4290" s="1" t="s">
        <v>2343</v>
      </c>
      <c r="C4290" s="1">
        <v>109122703</v>
      </c>
      <c r="D4290" s="1">
        <v>59</v>
      </c>
      <c r="E4290" s="1" t="s">
        <v>2577</v>
      </c>
      <c r="F4290" s="1" t="s">
        <v>138</v>
      </c>
      <c r="G4290" s="1" t="s">
        <v>191</v>
      </c>
      <c r="H4290" s="1" t="s">
        <v>916</v>
      </c>
      <c r="I4290" s="1">
        <v>742071</v>
      </c>
      <c r="K4290" s="1">
        <v>161988</v>
      </c>
      <c r="L4290" s="1">
        <v>5388401</v>
      </c>
      <c r="M4290" s="1">
        <v>9.5064997673034668E-2</v>
      </c>
      <c r="N4290" s="1">
        <v>1.7959374189376831</v>
      </c>
      <c r="O4290" s="1">
        <v>0.12253200262784958</v>
      </c>
      <c r="P4290" s="1">
        <v>19.777931213378906</v>
      </c>
      <c r="Q4290" s="1">
        <v>3.397199884057045E-2</v>
      </c>
      <c r="S4290" s="1">
        <v>30</v>
      </c>
      <c r="T4290" s="1">
        <v>1</v>
      </c>
      <c r="U4290" s="1">
        <v>6292460</v>
      </c>
      <c r="V4290" s="1">
        <v>0.251569002866745</v>
      </c>
      <c r="W4290" s="1">
        <v>4.1644353866577148</v>
      </c>
      <c r="X4290" s="1">
        <v>4.1644353866577148</v>
      </c>
    </row>
    <row r="4291" spans="1:24" x14ac:dyDescent="0.35">
      <c r="A4291" s="1">
        <v>310059</v>
      </c>
      <c r="B4291" s="1" t="s">
        <v>2344</v>
      </c>
      <c r="C4291" s="1">
        <v>109122703</v>
      </c>
      <c r="D4291" s="1">
        <v>59</v>
      </c>
      <c r="E4291" s="1" t="s">
        <v>2577</v>
      </c>
      <c r="F4291" s="1" t="s">
        <v>138</v>
      </c>
      <c r="G4291" s="1" t="s">
        <v>191</v>
      </c>
      <c r="H4291" s="1" t="s">
        <v>916</v>
      </c>
      <c r="I4291" s="1">
        <v>648488.5</v>
      </c>
      <c r="K4291" s="1">
        <v>145002</v>
      </c>
      <c r="L4291" s="1">
        <v>5430152</v>
      </c>
      <c r="M4291" s="1">
        <v>4.175100103020668E-2</v>
      </c>
      <c r="N4291" s="1">
        <v>0.77483099699020386</v>
      </c>
      <c r="O4291" s="1">
        <v>-9.3582503497600555E-2</v>
      </c>
      <c r="P4291" s="1">
        <v>-12.610990524291992</v>
      </c>
      <c r="Q4291" s="1">
        <v>-1.6985999420285225E-2</v>
      </c>
      <c r="S4291" s="1">
        <v>31</v>
      </c>
      <c r="T4291" s="1">
        <v>1</v>
      </c>
      <c r="U4291" s="1">
        <v>6223642.5</v>
      </c>
      <c r="V4291" s="1">
        <v>-6.8817496299743652E-2</v>
      </c>
      <c r="W4291" s="1">
        <v>-1.093650221824646</v>
      </c>
      <c r="X4291" s="1">
        <v>-1.093650221824646</v>
      </c>
    </row>
    <row r="4292" spans="1:24" x14ac:dyDescent="0.35">
      <c r="A4292" s="1">
        <v>320059</v>
      </c>
      <c r="B4292" s="1" t="s">
        <v>2345</v>
      </c>
      <c r="C4292" s="1">
        <v>109122703</v>
      </c>
      <c r="D4292" s="1">
        <v>59</v>
      </c>
      <c r="E4292" s="1" t="s">
        <v>2577</v>
      </c>
      <c r="F4292" s="1" t="s">
        <v>138</v>
      </c>
      <c r="G4292" s="1" t="s">
        <v>191</v>
      </c>
      <c r="H4292" s="1" t="s">
        <v>916</v>
      </c>
      <c r="I4292" s="1">
        <v>660290.68000000005</v>
      </c>
      <c r="K4292" s="1">
        <v>145002</v>
      </c>
      <c r="L4292" s="1">
        <v>5480713</v>
      </c>
      <c r="M4292" s="1">
        <v>5.0560999661684036E-2</v>
      </c>
      <c r="N4292" s="1">
        <v>0.93111574649810791</v>
      </c>
      <c r="O4292" s="1">
        <v>1.1802179738879204E-2</v>
      </c>
      <c r="P4292" s="1">
        <v>1.819952130317688</v>
      </c>
      <c r="Q4292" s="1">
        <v>0</v>
      </c>
      <c r="S4292" s="1">
        <v>32</v>
      </c>
      <c r="T4292" s="1">
        <v>1</v>
      </c>
      <c r="U4292" s="1">
        <v>6286005.5</v>
      </c>
      <c r="V4292" s="1">
        <v>6.2363177537918091E-2</v>
      </c>
      <c r="W4292" s="1">
        <v>1.0020338296890259</v>
      </c>
      <c r="X4292" s="1">
        <v>1.0020338296890259</v>
      </c>
    </row>
    <row r="4293" spans="1:24" x14ac:dyDescent="0.35">
      <c r="A4293" s="1">
        <v>330059</v>
      </c>
      <c r="B4293" s="1" t="s">
        <v>2346</v>
      </c>
      <c r="C4293" s="1">
        <v>109122703</v>
      </c>
      <c r="D4293" s="1">
        <v>59</v>
      </c>
      <c r="E4293" s="1" t="s">
        <v>2577</v>
      </c>
      <c r="F4293" s="1" t="s">
        <v>138</v>
      </c>
      <c r="G4293" s="1" t="s">
        <v>191</v>
      </c>
      <c r="H4293" s="1" t="s">
        <v>916</v>
      </c>
      <c r="I4293" s="1">
        <v>691945.56</v>
      </c>
      <c r="K4293" s="1">
        <v>145002</v>
      </c>
      <c r="L4293" s="1">
        <v>5540285.5</v>
      </c>
      <c r="M4293" s="1">
        <v>5.9572499245405197E-2</v>
      </c>
      <c r="N4293" s="1">
        <v>1.086948037147522</v>
      </c>
      <c r="O4293" s="1">
        <v>3.1654879450798035E-2</v>
      </c>
      <c r="P4293" s="1">
        <v>4.7940826416015625</v>
      </c>
      <c r="Q4293" s="1">
        <v>0</v>
      </c>
      <c r="S4293" s="1">
        <v>33</v>
      </c>
      <c r="T4293" s="1">
        <v>1</v>
      </c>
      <c r="U4293" s="1">
        <v>6377233</v>
      </c>
      <c r="V4293" s="1">
        <v>9.122738242149353E-2</v>
      </c>
      <c r="W4293" s="1">
        <v>1.4512794017791748</v>
      </c>
      <c r="X4293" s="1">
        <v>1.4512794017791748</v>
      </c>
    </row>
    <row r="4294" spans="1:24" x14ac:dyDescent="0.35">
      <c r="A4294" s="1">
        <v>340059</v>
      </c>
      <c r="B4294" s="1" t="s">
        <v>2347</v>
      </c>
      <c r="C4294" s="1">
        <v>109122703</v>
      </c>
      <c r="D4294" s="1">
        <v>59</v>
      </c>
      <c r="E4294" s="1" t="s">
        <v>2577</v>
      </c>
      <c r="F4294" s="1" t="s">
        <v>138</v>
      </c>
      <c r="G4294" s="1" t="s">
        <v>191</v>
      </c>
      <c r="H4294" s="1" t="s">
        <v>916</v>
      </c>
      <c r="I4294" s="1">
        <v>691911</v>
      </c>
      <c r="K4294" s="1">
        <v>145002</v>
      </c>
      <c r="L4294" s="1">
        <v>5540282</v>
      </c>
      <c r="M4294" s="1">
        <v>-3.5000000480067683E-6</v>
      </c>
      <c r="N4294" s="1">
        <v>-6.3173640228342265E-5</v>
      </c>
      <c r="O4294" s="1">
        <v>-3.4559998312033713E-5</v>
      </c>
      <c r="P4294" s="1">
        <v>-4.9946126528084278E-3</v>
      </c>
      <c r="Q4294" s="1">
        <v>0</v>
      </c>
      <c r="S4294" s="1">
        <v>34</v>
      </c>
      <c r="T4294" s="1">
        <v>1</v>
      </c>
      <c r="U4294" s="1">
        <v>6377195</v>
      </c>
      <c r="V4294" s="1">
        <v>-3.8059999496908858E-5</v>
      </c>
      <c r="W4294" s="1">
        <v>-5.9586972929537296E-4</v>
      </c>
      <c r="X4294" s="1">
        <v>-5.9586972929537296E-4</v>
      </c>
    </row>
    <row r="4295" spans="1:24" x14ac:dyDescent="0.35">
      <c r="A4295" s="1">
        <v>350059</v>
      </c>
      <c r="B4295" s="1" t="s">
        <v>2348</v>
      </c>
      <c r="C4295" s="1">
        <v>109122703</v>
      </c>
      <c r="D4295" s="1">
        <v>59</v>
      </c>
      <c r="E4295" s="1" t="s">
        <v>2577</v>
      </c>
      <c r="F4295" s="1" t="s">
        <v>138</v>
      </c>
      <c r="G4295" s="1" t="s">
        <v>191</v>
      </c>
      <c r="H4295" s="1" t="s">
        <v>916</v>
      </c>
      <c r="I4295" s="1">
        <v>714852</v>
      </c>
      <c r="K4295" s="1">
        <v>145002</v>
      </c>
      <c r="L4295" s="1">
        <v>5662479</v>
      </c>
      <c r="M4295" s="1">
        <v>0.12219700217247009</v>
      </c>
      <c r="N4295" s="1">
        <v>2.2056097984313965</v>
      </c>
      <c r="O4295" s="1">
        <v>2.2941000759601593E-2</v>
      </c>
      <c r="P4295" s="1">
        <v>3.3155999183654785</v>
      </c>
      <c r="Q4295" s="1">
        <v>0</v>
      </c>
      <c r="S4295" s="1">
        <v>35</v>
      </c>
      <c r="T4295" s="1">
        <v>1</v>
      </c>
      <c r="U4295" s="1">
        <v>6522333</v>
      </c>
      <c r="V4295" s="1">
        <v>0.14513799548149109</v>
      </c>
      <c r="W4295" s="1">
        <v>2.2758908271789551</v>
      </c>
      <c r="X4295" s="1">
        <v>2.2758908271789551</v>
      </c>
    </row>
    <row r="4296" spans="1:24" x14ac:dyDescent="0.35">
      <c r="A4296" s="1">
        <v>360059</v>
      </c>
      <c r="B4296" s="1" t="s">
        <v>2349</v>
      </c>
      <c r="C4296" s="1">
        <v>109122703</v>
      </c>
      <c r="D4296" s="1">
        <v>59</v>
      </c>
      <c r="E4296" s="1" t="s">
        <v>2577</v>
      </c>
      <c r="F4296" s="1" t="s">
        <v>138</v>
      </c>
      <c r="G4296" s="1" t="s">
        <v>191</v>
      </c>
      <c r="H4296" s="1" t="s">
        <v>916</v>
      </c>
      <c r="I4296" s="1">
        <v>789720</v>
      </c>
      <c r="K4296" s="1">
        <v>145002</v>
      </c>
      <c r="L4296" s="1">
        <v>6061761</v>
      </c>
      <c r="M4296" s="1">
        <v>0.39928200840950012</v>
      </c>
      <c r="N4296" s="1">
        <v>7.0513639450073242</v>
      </c>
      <c r="O4296" s="1">
        <v>7.4868001043796539E-2</v>
      </c>
      <c r="P4296" s="1">
        <v>10.473217010498047</v>
      </c>
      <c r="Q4296" s="1">
        <v>0</v>
      </c>
      <c r="S4296" s="1">
        <v>36</v>
      </c>
      <c r="T4296" s="1">
        <v>1</v>
      </c>
      <c r="U4296" s="1">
        <v>6996483</v>
      </c>
      <c r="V4296" s="1">
        <v>0.47415000200271606</v>
      </c>
      <c r="W4296" s="1">
        <v>7.2696380615234375</v>
      </c>
      <c r="X4296" s="1">
        <v>7.2696380615234375</v>
      </c>
    </row>
    <row r="4297" spans="1:24" x14ac:dyDescent="0.35">
      <c r="A4297" s="1">
        <v>370059</v>
      </c>
      <c r="B4297" s="1" t="s">
        <v>2350</v>
      </c>
      <c r="C4297" s="1">
        <v>109122703</v>
      </c>
      <c r="D4297" s="1">
        <v>59</v>
      </c>
      <c r="E4297" s="1" t="s">
        <v>2577</v>
      </c>
      <c r="F4297" s="1" t="s">
        <v>138</v>
      </c>
      <c r="G4297" s="1" t="s">
        <v>191</v>
      </c>
      <c r="H4297" s="1" t="s">
        <v>916</v>
      </c>
      <c r="I4297" s="1">
        <v>808436.99</v>
      </c>
      <c r="K4297" s="1">
        <v>145002</v>
      </c>
      <c r="L4297" s="1">
        <v>6727985.5</v>
      </c>
      <c r="M4297" s="1">
        <v>0.66622447967529297</v>
      </c>
      <c r="N4297" s="1">
        <v>10.990610122680664</v>
      </c>
      <c r="O4297" s="1">
        <v>1.8716989085078239E-2</v>
      </c>
      <c r="P4297" s="1">
        <v>2.3700792789459229</v>
      </c>
      <c r="Q4297" s="1">
        <v>0</v>
      </c>
      <c r="S4297" s="1">
        <v>37</v>
      </c>
      <c r="T4297" s="1">
        <v>1</v>
      </c>
      <c r="U4297" s="1">
        <v>7681424.5</v>
      </c>
      <c r="V4297" s="1">
        <v>0.68494147062301636</v>
      </c>
      <c r="W4297" s="1">
        <v>9.7897968292236328</v>
      </c>
      <c r="X4297" s="1">
        <v>9.7897968292236328</v>
      </c>
    </row>
    <row r="4298" spans="1:24" x14ac:dyDescent="0.35">
      <c r="A4298" s="1">
        <v>380059</v>
      </c>
      <c r="B4298" s="1" t="s">
        <v>2351</v>
      </c>
      <c r="C4298" s="1">
        <v>109122703</v>
      </c>
      <c r="D4298" s="1">
        <v>59</v>
      </c>
      <c r="E4298" s="1" t="s">
        <v>2577</v>
      </c>
      <c r="F4298" s="1" t="s">
        <v>138</v>
      </c>
      <c r="G4298" s="1" t="s">
        <v>191</v>
      </c>
      <c r="H4298" s="1" t="s">
        <v>916</v>
      </c>
      <c r="I4298" s="1">
        <v>781722</v>
      </c>
      <c r="K4298" s="1">
        <v>290764.53125</v>
      </c>
      <c r="L4298" s="1">
        <v>6864384</v>
      </c>
      <c r="M4298" s="1">
        <v>0.13639849424362183</v>
      </c>
      <c r="N4298" s="1">
        <v>2.0273303985595703</v>
      </c>
      <c r="O4298" s="1">
        <v>-2.671498991549015E-2</v>
      </c>
      <c r="P4298" s="1">
        <v>-3.3045234680175781</v>
      </c>
      <c r="Q4298" s="1">
        <v>0.14576253294944763</v>
      </c>
      <c r="S4298" s="1">
        <v>38</v>
      </c>
      <c r="T4298" s="1">
        <v>1</v>
      </c>
      <c r="U4298" s="1">
        <v>7936870.5</v>
      </c>
      <c r="V4298" s="1">
        <v>0.25544604659080505</v>
      </c>
      <c r="W4298" s="1">
        <v>3.325502872467041</v>
      </c>
      <c r="X4298" s="1">
        <v>3.325502872467041</v>
      </c>
    </row>
    <row r="4299" spans="1:24" x14ac:dyDescent="0.35">
      <c r="A4299" s="1">
        <v>390059</v>
      </c>
      <c r="B4299" s="1" t="s">
        <v>2352</v>
      </c>
      <c r="C4299" s="1">
        <v>109122703</v>
      </c>
      <c r="D4299" s="1">
        <v>59</v>
      </c>
      <c r="E4299" s="1" t="s">
        <v>2577</v>
      </c>
      <c r="F4299" s="1" t="s">
        <v>138</v>
      </c>
      <c r="G4299" s="1" t="s">
        <v>191</v>
      </c>
      <c r="H4299" s="1" t="s">
        <v>916</v>
      </c>
      <c r="I4299" s="1">
        <v>801192</v>
      </c>
      <c r="K4299" s="1">
        <v>436451.03125</v>
      </c>
      <c r="L4299" s="1">
        <v>6932856</v>
      </c>
      <c r="M4299" s="1">
        <v>6.8471997976303101E-2</v>
      </c>
      <c r="N4299" s="1">
        <v>0.99749666452407837</v>
      </c>
      <c r="O4299" s="1">
        <v>1.9470000639557838E-2</v>
      </c>
      <c r="P4299" s="1">
        <v>2.4906551837921143</v>
      </c>
      <c r="Q4299" s="1">
        <v>0.14568650722503662</v>
      </c>
      <c r="S4299" s="1">
        <v>39</v>
      </c>
      <c r="T4299" s="1">
        <v>1</v>
      </c>
      <c r="U4299" s="1">
        <v>8170499</v>
      </c>
      <c r="V4299" s="1">
        <v>0.23362851142883301</v>
      </c>
      <c r="W4299" s="1">
        <v>2.943584680557251</v>
      </c>
      <c r="X4299" s="1">
        <v>2.943584680557251</v>
      </c>
    </row>
    <row r="4300" spans="1:24" x14ac:dyDescent="0.35">
      <c r="A4300" s="1">
        <v>400059</v>
      </c>
      <c r="B4300" s="1" t="s">
        <v>2353</v>
      </c>
      <c r="C4300" s="1">
        <v>109122703</v>
      </c>
      <c r="D4300" s="1">
        <v>59</v>
      </c>
      <c r="E4300" s="1" t="s">
        <v>2577</v>
      </c>
      <c r="F4300" s="1" t="s">
        <v>138</v>
      </c>
      <c r="G4300" s="1" t="s">
        <v>191</v>
      </c>
      <c r="H4300" s="1" t="s">
        <v>916</v>
      </c>
      <c r="S4300" s="1">
        <v>40</v>
      </c>
      <c r="T4300" s="1">
        <v>1</v>
      </c>
      <c r="U4300" s="1">
        <v>0</v>
      </c>
      <c r="V4300" s="1">
        <v>0</v>
      </c>
      <c r="W4300" s="1">
        <v>-100</v>
      </c>
      <c r="X4300" s="1">
        <v>-100</v>
      </c>
    </row>
    <row r="4301" spans="1:24" x14ac:dyDescent="0.35">
      <c r="A4301" s="1">
        <v>410059</v>
      </c>
      <c r="B4301" s="1" t="s">
        <v>2354</v>
      </c>
      <c r="C4301" s="1">
        <v>109122703</v>
      </c>
      <c r="D4301" s="1">
        <v>59</v>
      </c>
      <c r="E4301" s="1" t="s">
        <v>2577</v>
      </c>
      <c r="F4301" s="1" t="s">
        <v>138</v>
      </c>
      <c r="G4301" s="1" t="s">
        <v>191</v>
      </c>
      <c r="H4301" s="1" t="s">
        <v>916</v>
      </c>
      <c r="S4301" s="1">
        <v>41</v>
      </c>
      <c r="T4301" s="1">
        <v>1</v>
      </c>
      <c r="U4301" s="1">
        <v>0</v>
      </c>
      <c r="V4301" s="1">
        <v>0</v>
      </c>
    </row>
    <row r="4302" spans="1:24" x14ac:dyDescent="0.35">
      <c r="A4302" s="1">
        <v>420059</v>
      </c>
      <c r="B4302" s="1" t="s">
        <v>2355</v>
      </c>
      <c r="C4302" s="1">
        <v>109122703</v>
      </c>
      <c r="D4302" s="1">
        <v>59</v>
      </c>
      <c r="E4302" s="1" t="s">
        <v>2577</v>
      </c>
      <c r="F4302" s="1" t="s">
        <v>138</v>
      </c>
      <c r="G4302" s="1" t="s">
        <v>191</v>
      </c>
      <c r="H4302" s="1" t="s">
        <v>916</v>
      </c>
      <c r="S4302" s="1">
        <v>42</v>
      </c>
      <c r="T4302" s="1">
        <v>1</v>
      </c>
      <c r="U4302" s="1">
        <v>0</v>
      </c>
      <c r="V4302" s="1">
        <v>0</v>
      </c>
    </row>
    <row r="4303" spans="1:24" x14ac:dyDescent="0.35">
      <c r="A4303" s="1">
        <v>430059</v>
      </c>
      <c r="B4303" s="1" t="s">
        <v>2356</v>
      </c>
      <c r="C4303" s="1">
        <v>109122703</v>
      </c>
      <c r="D4303" s="1">
        <v>59</v>
      </c>
      <c r="E4303" s="1" t="s">
        <v>2577</v>
      </c>
      <c r="F4303" s="1" t="s">
        <v>138</v>
      </c>
      <c r="G4303" s="1" t="s">
        <v>191</v>
      </c>
      <c r="H4303" s="1" t="s">
        <v>916</v>
      </c>
      <c r="S4303" s="1">
        <v>43</v>
      </c>
      <c r="T4303" s="1">
        <v>1</v>
      </c>
      <c r="U4303" s="1">
        <v>0</v>
      </c>
      <c r="V4303" s="1">
        <v>0</v>
      </c>
    </row>
    <row r="4304" spans="1:24" x14ac:dyDescent="0.35">
      <c r="A4304" s="1">
        <v>440059</v>
      </c>
      <c r="B4304" s="1" t="s">
        <v>2357</v>
      </c>
      <c r="C4304" s="1">
        <v>109122703</v>
      </c>
      <c r="D4304" s="1">
        <v>59</v>
      </c>
      <c r="E4304" s="1" t="s">
        <v>2577</v>
      </c>
      <c r="F4304" s="1" t="s">
        <v>138</v>
      </c>
      <c r="G4304" s="1" t="s">
        <v>191</v>
      </c>
      <c r="H4304" s="1" t="s">
        <v>916</v>
      </c>
      <c r="S4304" s="1">
        <v>44</v>
      </c>
      <c r="T4304" s="1">
        <v>1</v>
      </c>
      <c r="U4304" s="1">
        <v>0</v>
      </c>
      <c r="V4304" s="1">
        <v>0</v>
      </c>
    </row>
    <row r="4305" spans="1:24" x14ac:dyDescent="0.35">
      <c r="A4305" s="1">
        <v>450059</v>
      </c>
      <c r="B4305" s="1" t="s">
        <v>2358</v>
      </c>
      <c r="C4305" s="1">
        <v>109122703</v>
      </c>
      <c r="D4305" s="1">
        <v>59</v>
      </c>
      <c r="E4305" s="1" t="s">
        <v>2577</v>
      </c>
      <c r="F4305" s="1" t="s">
        <v>138</v>
      </c>
      <c r="G4305" s="1" t="s">
        <v>191</v>
      </c>
      <c r="H4305" s="1" t="s">
        <v>916</v>
      </c>
      <c r="S4305" s="1">
        <v>45</v>
      </c>
      <c r="T4305" s="1">
        <v>1</v>
      </c>
      <c r="U4305" s="1">
        <v>0</v>
      </c>
      <c r="V4305" s="1">
        <v>0</v>
      </c>
    </row>
    <row r="4306" spans="1:24" x14ac:dyDescent="0.35">
      <c r="A4306" s="1">
        <v>460059</v>
      </c>
      <c r="B4306" s="1" t="s">
        <v>2359</v>
      </c>
      <c r="C4306" s="1">
        <v>109122703</v>
      </c>
      <c r="D4306" s="1">
        <v>59</v>
      </c>
      <c r="E4306" s="1" t="s">
        <v>2577</v>
      </c>
      <c r="F4306" s="1" t="s">
        <v>138</v>
      </c>
      <c r="G4306" s="1" t="s">
        <v>191</v>
      </c>
      <c r="H4306" s="1" t="s">
        <v>916</v>
      </c>
      <c r="S4306" s="1">
        <v>46</v>
      </c>
      <c r="T4306" s="1">
        <v>1</v>
      </c>
      <c r="U4306" s="1">
        <v>0</v>
      </c>
      <c r="V4306" s="1">
        <v>0</v>
      </c>
    </row>
    <row r="4307" spans="1:24" x14ac:dyDescent="0.35">
      <c r="A4307" s="1">
        <v>470059</v>
      </c>
      <c r="B4307" s="1" t="s">
        <v>2360</v>
      </c>
      <c r="C4307" s="1">
        <v>109122703</v>
      </c>
      <c r="D4307" s="1">
        <v>59</v>
      </c>
      <c r="E4307" s="1" t="s">
        <v>2577</v>
      </c>
      <c r="F4307" s="1" t="s">
        <v>138</v>
      </c>
      <c r="G4307" s="1" t="s">
        <v>191</v>
      </c>
      <c r="H4307" s="1" t="s">
        <v>916</v>
      </c>
      <c r="S4307" s="1">
        <v>47</v>
      </c>
      <c r="T4307" s="1">
        <v>1</v>
      </c>
      <c r="U4307" s="1">
        <v>0</v>
      </c>
      <c r="V4307" s="1">
        <v>0</v>
      </c>
    </row>
    <row r="4308" spans="1:24" x14ac:dyDescent="0.35">
      <c r="A4308" s="1">
        <v>480059</v>
      </c>
      <c r="B4308" s="1" t="s">
        <v>2361</v>
      </c>
      <c r="C4308" s="1">
        <v>109122703</v>
      </c>
      <c r="D4308" s="1">
        <v>59</v>
      </c>
      <c r="E4308" s="1" t="s">
        <v>2577</v>
      </c>
      <c r="F4308" s="1" t="s">
        <v>138</v>
      </c>
      <c r="G4308" s="1" t="s">
        <v>191</v>
      </c>
      <c r="H4308" s="1" t="s">
        <v>916</v>
      </c>
      <c r="S4308" s="1">
        <v>48</v>
      </c>
      <c r="T4308" s="1">
        <v>1</v>
      </c>
      <c r="U4308" s="1">
        <v>0</v>
      </c>
      <c r="V4308" s="1">
        <v>0</v>
      </c>
    </row>
    <row r="4309" spans="1:24" x14ac:dyDescent="0.35">
      <c r="A4309" s="1">
        <v>290206</v>
      </c>
      <c r="B4309" s="1" t="s">
        <v>2341</v>
      </c>
      <c r="C4309" s="1">
        <v>109243503</v>
      </c>
      <c r="D4309" s="1">
        <v>206</v>
      </c>
      <c r="E4309" s="1" t="s">
        <v>2578</v>
      </c>
      <c r="F4309" s="1" t="s">
        <v>138</v>
      </c>
      <c r="G4309" s="1" t="s">
        <v>285</v>
      </c>
      <c r="H4309" s="1" t="s">
        <v>916</v>
      </c>
      <c r="I4309" s="1">
        <v>474713.4</v>
      </c>
      <c r="J4309" s="1">
        <v>35324.69</v>
      </c>
      <c r="L4309" s="1">
        <v>4996436</v>
      </c>
      <c r="S4309" s="1">
        <v>29</v>
      </c>
      <c r="T4309" s="1">
        <v>1</v>
      </c>
      <c r="U4309" s="1">
        <v>5506474</v>
      </c>
      <c r="V4309" s="1">
        <v>0</v>
      </c>
    </row>
    <row r="4310" spans="1:24" x14ac:dyDescent="0.35">
      <c r="A4310" s="1">
        <v>300206</v>
      </c>
      <c r="B4310" s="1" t="s">
        <v>2343</v>
      </c>
      <c r="C4310" s="1">
        <v>109243503</v>
      </c>
      <c r="D4310" s="1">
        <v>206</v>
      </c>
      <c r="E4310" s="1" t="s">
        <v>2578</v>
      </c>
      <c r="F4310" s="1" t="s">
        <v>138</v>
      </c>
      <c r="G4310" s="1" t="s">
        <v>285</v>
      </c>
      <c r="H4310" s="1" t="s">
        <v>916</v>
      </c>
      <c r="I4310" s="1">
        <v>477485.01</v>
      </c>
      <c r="J4310" s="1">
        <v>35777.620000000003</v>
      </c>
      <c r="K4310" s="1">
        <v>153966</v>
      </c>
      <c r="L4310" s="1">
        <v>5069724.5</v>
      </c>
      <c r="M4310" s="1">
        <v>7.3288500308990479E-2</v>
      </c>
      <c r="N4310" s="1">
        <v>1.4668155908584595</v>
      </c>
      <c r="O4310" s="1">
        <v>2.7716099284589291E-3</v>
      </c>
      <c r="P4310" s="1">
        <v>0.58384913206100464</v>
      </c>
      <c r="R4310" s="1">
        <v>4.5292999129742384E-4</v>
      </c>
      <c r="S4310" s="1">
        <v>30</v>
      </c>
      <c r="T4310" s="1">
        <v>1</v>
      </c>
      <c r="U4310" s="1">
        <v>5736953</v>
      </c>
      <c r="V4310" s="1">
        <v>7.6513037085533142E-2</v>
      </c>
      <c r="W4310" s="1">
        <v>4.1856002807617188</v>
      </c>
      <c r="X4310" s="1">
        <v>4.1856002807617188</v>
      </c>
    </row>
    <row r="4311" spans="1:24" x14ac:dyDescent="0.35">
      <c r="A4311" s="1">
        <v>310206</v>
      </c>
      <c r="B4311" s="1" t="s">
        <v>2344</v>
      </c>
      <c r="C4311" s="1">
        <v>109243503</v>
      </c>
      <c r="D4311" s="1">
        <v>206</v>
      </c>
      <c r="E4311" s="1" t="s">
        <v>2578</v>
      </c>
      <c r="F4311" s="1" t="s">
        <v>138</v>
      </c>
      <c r="G4311" s="1" t="s">
        <v>285</v>
      </c>
      <c r="H4311" s="1" t="s">
        <v>916</v>
      </c>
      <c r="I4311" s="1">
        <v>489742.95</v>
      </c>
      <c r="J4311" s="1">
        <v>38999.019999999997</v>
      </c>
      <c r="K4311" s="1">
        <v>133613</v>
      </c>
      <c r="L4311" s="1">
        <v>5093710.5</v>
      </c>
      <c r="M4311" s="1">
        <v>2.3986000567674637E-2</v>
      </c>
      <c r="N4311" s="1">
        <v>0.47312235832214355</v>
      </c>
      <c r="O4311" s="1">
        <v>1.2257940135896206E-2</v>
      </c>
      <c r="P4311" s="1">
        <v>2.5671885013580322</v>
      </c>
      <c r="Q4311" s="1">
        <v>-2.0353000611066818E-2</v>
      </c>
      <c r="R4311" s="1">
        <v>3.2214000821113586E-3</v>
      </c>
      <c r="S4311" s="1">
        <v>31</v>
      </c>
      <c r="T4311" s="1">
        <v>1</v>
      </c>
      <c r="U4311" s="1">
        <v>5756065.5</v>
      </c>
      <c r="V4311" s="1">
        <v>1.9112341105937958E-2</v>
      </c>
      <c r="W4311" s="1">
        <v>0.33314722776412964</v>
      </c>
      <c r="X4311" s="1">
        <v>0.33314722776412964</v>
      </c>
    </row>
    <row r="4312" spans="1:24" x14ac:dyDescent="0.35">
      <c r="A4312" s="1">
        <v>320206</v>
      </c>
      <c r="B4312" s="1" t="s">
        <v>2345</v>
      </c>
      <c r="C4312" s="1">
        <v>109243503</v>
      </c>
      <c r="D4312" s="1">
        <v>206</v>
      </c>
      <c r="E4312" s="1" t="s">
        <v>2578</v>
      </c>
      <c r="F4312" s="1" t="s">
        <v>138</v>
      </c>
      <c r="G4312" s="1" t="s">
        <v>285</v>
      </c>
      <c r="H4312" s="1" t="s">
        <v>916</v>
      </c>
      <c r="I4312" s="1">
        <v>492588.97</v>
      </c>
      <c r="J4312" s="1">
        <v>43908.27</v>
      </c>
      <c r="K4312" s="1">
        <v>133613</v>
      </c>
      <c r="L4312" s="1">
        <v>5129930</v>
      </c>
      <c r="M4312" s="1">
        <v>3.6219500005245209E-2</v>
      </c>
      <c r="N4312" s="1">
        <v>0.7110632061958313</v>
      </c>
      <c r="O4312" s="1">
        <v>2.8460200410336256E-3</v>
      </c>
      <c r="P4312" s="1">
        <v>0.58112525939941406</v>
      </c>
      <c r="Q4312" s="1">
        <v>0</v>
      </c>
      <c r="R4312" s="1">
        <v>4.9092499539256096E-3</v>
      </c>
      <c r="S4312" s="1">
        <v>32</v>
      </c>
      <c r="T4312" s="1">
        <v>1</v>
      </c>
      <c r="U4312" s="1">
        <v>5800040</v>
      </c>
      <c r="V4312" s="1">
        <v>4.3974772095680237E-2</v>
      </c>
      <c r="W4312" s="1">
        <v>0.76396805047988892</v>
      </c>
      <c r="X4312" s="1">
        <v>0.76396805047988892</v>
      </c>
    </row>
    <row r="4313" spans="1:24" x14ac:dyDescent="0.35">
      <c r="A4313" s="1">
        <v>330206</v>
      </c>
      <c r="B4313" s="1" t="s">
        <v>2346</v>
      </c>
      <c r="C4313" s="1">
        <v>109243503</v>
      </c>
      <c r="D4313" s="1">
        <v>206</v>
      </c>
      <c r="E4313" s="1" t="s">
        <v>2578</v>
      </c>
      <c r="F4313" s="1" t="s">
        <v>138</v>
      </c>
      <c r="G4313" s="1" t="s">
        <v>285</v>
      </c>
      <c r="H4313" s="1" t="s">
        <v>916</v>
      </c>
      <c r="I4313" s="1">
        <v>516143.06</v>
      </c>
      <c r="J4313" s="1">
        <v>40582.86</v>
      </c>
      <c r="K4313" s="1">
        <v>133613</v>
      </c>
      <c r="L4313" s="1">
        <v>5169827.5</v>
      </c>
      <c r="M4313" s="1">
        <v>3.9897501468658447E-2</v>
      </c>
      <c r="N4313" s="1">
        <v>0.77773964405059814</v>
      </c>
      <c r="O4313" s="1">
        <v>2.3554090410470963E-2</v>
      </c>
      <c r="P4313" s="1">
        <v>4.7816925048828125</v>
      </c>
      <c r="Q4313" s="1">
        <v>0</v>
      </c>
      <c r="R4313" s="1">
        <v>-3.3254099544137716E-3</v>
      </c>
      <c r="S4313" s="1">
        <v>33</v>
      </c>
      <c r="T4313" s="1">
        <v>1</v>
      </c>
      <c r="U4313" s="1">
        <v>5860166.5</v>
      </c>
      <c r="V4313" s="1">
        <v>6.0126181691884995E-2</v>
      </c>
      <c r="W4313" s="1">
        <v>1.0366566181182861</v>
      </c>
      <c r="X4313" s="1">
        <v>1.0366566181182861</v>
      </c>
    </row>
    <row r="4314" spans="1:24" x14ac:dyDescent="0.35">
      <c r="A4314" s="1">
        <v>340206</v>
      </c>
      <c r="B4314" s="1" t="s">
        <v>2347</v>
      </c>
      <c r="C4314" s="1">
        <v>109243503</v>
      </c>
      <c r="D4314" s="1">
        <v>206</v>
      </c>
      <c r="E4314" s="1" t="s">
        <v>2578</v>
      </c>
      <c r="F4314" s="1" t="s">
        <v>138</v>
      </c>
      <c r="G4314" s="1" t="s">
        <v>285</v>
      </c>
      <c r="H4314" s="1" t="s">
        <v>916</v>
      </c>
      <c r="I4314" s="1">
        <v>516121.99</v>
      </c>
      <c r="J4314" s="1">
        <v>35555.050000000003</v>
      </c>
      <c r="K4314" s="1">
        <v>133613</v>
      </c>
      <c r="L4314" s="1">
        <v>5169825</v>
      </c>
      <c r="M4314" s="1">
        <v>-2.4999999368446879E-6</v>
      </c>
      <c r="N4314" s="1">
        <v>-4.835751315113157E-5</v>
      </c>
      <c r="O4314" s="1">
        <v>-2.1070000002509914E-5</v>
      </c>
      <c r="P4314" s="1">
        <v>-4.0822015143930912E-3</v>
      </c>
      <c r="Q4314" s="1">
        <v>0</v>
      </c>
      <c r="R4314" s="1">
        <v>-5.0278101116418839E-3</v>
      </c>
      <c r="S4314" s="1">
        <v>34</v>
      </c>
      <c r="T4314" s="1">
        <v>1</v>
      </c>
      <c r="U4314" s="1">
        <v>5855115</v>
      </c>
      <c r="V4314" s="1">
        <v>-5.0513800233602524E-3</v>
      </c>
      <c r="W4314" s="1">
        <v>-8.6200624704360962E-2</v>
      </c>
      <c r="X4314" s="1">
        <v>-8.6200624704360962E-2</v>
      </c>
    </row>
    <row r="4315" spans="1:24" x14ac:dyDescent="0.35">
      <c r="A4315" s="1">
        <v>350206</v>
      </c>
      <c r="B4315" s="1" t="s">
        <v>2348</v>
      </c>
      <c r="C4315" s="1">
        <v>109243503</v>
      </c>
      <c r="D4315" s="1">
        <v>206</v>
      </c>
      <c r="E4315" s="1" t="s">
        <v>2578</v>
      </c>
      <c r="F4315" s="1" t="s">
        <v>138</v>
      </c>
      <c r="G4315" s="1" t="s">
        <v>285</v>
      </c>
      <c r="H4315" s="1" t="s">
        <v>916</v>
      </c>
      <c r="I4315" s="1">
        <v>528402.15</v>
      </c>
      <c r="J4315" s="1">
        <v>34114</v>
      </c>
      <c r="K4315" s="1">
        <v>133613</v>
      </c>
      <c r="L4315" s="1">
        <v>5210957</v>
      </c>
      <c r="M4315" s="1">
        <v>4.1131999343633652E-2</v>
      </c>
      <c r="N4315" s="1">
        <v>0.79561686515808105</v>
      </c>
      <c r="O4315" s="1">
        <v>1.2280159629881382E-2</v>
      </c>
      <c r="P4315" s="1">
        <v>2.3793134689331055</v>
      </c>
      <c r="Q4315" s="1">
        <v>0</v>
      </c>
      <c r="R4315" s="1">
        <v>-1.4410499716177583E-3</v>
      </c>
      <c r="S4315" s="1">
        <v>35</v>
      </c>
      <c r="T4315" s="1">
        <v>1</v>
      </c>
      <c r="U4315" s="1">
        <v>5907086</v>
      </c>
      <c r="V4315" s="1">
        <v>5.1971107721328735E-2</v>
      </c>
      <c r="W4315" s="1">
        <v>0.88761705160140991</v>
      </c>
      <c r="X4315" s="1">
        <v>0.88761705160140991</v>
      </c>
    </row>
    <row r="4316" spans="1:24" x14ac:dyDescent="0.35">
      <c r="A4316" s="1">
        <v>360206</v>
      </c>
      <c r="B4316" s="1" t="s">
        <v>2349</v>
      </c>
      <c r="C4316" s="1">
        <v>109243503</v>
      </c>
      <c r="D4316" s="1">
        <v>206</v>
      </c>
      <c r="E4316" s="1" t="s">
        <v>2578</v>
      </c>
      <c r="F4316" s="1" t="s">
        <v>138</v>
      </c>
      <c r="G4316" s="1" t="s">
        <v>285</v>
      </c>
      <c r="H4316" s="1" t="s">
        <v>916</v>
      </c>
      <c r="I4316" s="1">
        <v>576331.27</v>
      </c>
      <c r="J4316" s="1">
        <v>48.42</v>
      </c>
      <c r="K4316" s="1">
        <v>133613</v>
      </c>
      <c r="L4316" s="1">
        <v>5516972</v>
      </c>
      <c r="M4316" s="1">
        <v>0.3060150146484375</v>
      </c>
      <c r="N4316" s="1">
        <v>5.8725299835205078</v>
      </c>
      <c r="O4316" s="1">
        <v>4.7929119318723679E-2</v>
      </c>
      <c r="P4316" s="1">
        <v>9.0705766677856445</v>
      </c>
      <c r="Q4316" s="1">
        <v>0</v>
      </c>
      <c r="R4316" s="1">
        <v>-3.4065581858158112E-2</v>
      </c>
      <c r="S4316" s="1">
        <v>36</v>
      </c>
      <c r="T4316" s="1">
        <v>1</v>
      </c>
      <c r="U4316" s="1">
        <v>6226964.5</v>
      </c>
      <c r="V4316" s="1">
        <v>0.31987854838371277</v>
      </c>
      <c r="W4316" s="1">
        <v>5.415165901184082</v>
      </c>
      <c r="X4316" s="1">
        <v>5.415165901184082</v>
      </c>
    </row>
    <row r="4317" spans="1:24" x14ac:dyDescent="0.35">
      <c r="A4317" s="1">
        <v>370206</v>
      </c>
      <c r="B4317" s="1" t="s">
        <v>2350</v>
      </c>
      <c r="C4317" s="1">
        <v>109243503</v>
      </c>
      <c r="D4317" s="1">
        <v>206</v>
      </c>
      <c r="E4317" s="1" t="s">
        <v>2578</v>
      </c>
      <c r="F4317" s="1" t="s">
        <v>138</v>
      </c>
      <c r="G4317" s="1" t="s">
        <v>285</v>
      </c>
      <c r="H4317" s="1" t="s">
        <v>916</v>
      </c>
      <c r="I4317" s="1">
        <v>588500.47999999998</v>
      </c>
      <c r="K4317" s="1">
        <v>133613</v>
      </c>
      <c r="L4317" s="1">
        <v>5791349</v>
      </c>
      <c r="M4317" s="1">
        <v>0.27437698841094971</v>
      </c>
      <c r="N4317" s="1">
        <v>4.9733257293701172</v>
      </c>
      <c r="O4317" s="1">
        <v>1.2169210240244865E-2</v>
      </c>
      <c r="P4317" s="1">
        <v>2.1114957332611084</v>
      </c>
      <c r="Q4317" s="1">
        <v>0</v>
      </c>
      <c r="S4317" s="1">
        <v>37</v>
      </c>
      <c r="T4317" s="1">
        <v>1</v>
      </c>
      <c r="U4317" s="1">
        <v>6513462.5</v>
      </c>
      <c r="V4317" s="1">
        <v>0.28654620051383972</v>
      </c>
      <c r="W4317" s="1">
        <v>4.6009254455566406</v>
      </c>
      <c r="X4317" s="1">
        <v>4.6009254455566406</v>
      </c>
    </row>
    <row r="4318" spans="1:24" x14ac:dyDescent="0.35">
      <c r="A4318" s="1">
        <v>380206</v>
      </c>
      <c r="B4318" s="1" t="s">
        <v>2351</v>
      </c>
      <c r="C4318" s="1">
        <v>109243503</v>
      </c>
      <c r="D4318" s="1">
        <v>206</v>
      </c>
      <c r="E4318" s="1" t="s">
        <v>2578</v>
      </c>
      <c r="F4318" s="1" t="s">
        <v>138</v>
      </c>
      <c r="G4318" s="1" t="s">
        <v>285</v>
      </c>
      <c r="H4318" s="1" t="s">
        <v>916</v>
      </c>
      <c r="I4318" s="1">
        <v>618029</v>
      </c>
      <c r="K4318" s="1">
        <v>306109.21875</v>
      </c>
      <c r="L4318" s="1">
        <v>5884780</v>
      </c>
      <c r="M4318" s="1">
        <v>9.3431003391742706E-2</v>
      </c>
      <c r="N4318" s="1">
        <v>1.6132856607437134</v>
      </c>
      <c r="O4318" s="1">
        <v>2.952851913869381E-2</v>
      </c>
      <c r="P4318" s="1">
        <v>5.0175862312316895</v>
      </c>
      <c r="Q4318" s="1">
        <v>0.17249621450901031</v>
      </c>
      <c r="S4318" s="1">
        <v>38</v>
      </c>
      <c r="T4318" s="1">
        <v>1</v>
      </c>
      <c r="U4318" s="1">
        <v>6808918</v>
      </c>
      <c r="V4318" s="1">
        <v>0.29545572400093079</v>
      </c>
      <c r="W4318" s="1">
        <v>4.536074161529541</v>
      </c>
      <c r="X4318" s="1">
        <v>4.536074161529541</v>
      </c>
    </row>
    <row r="4319" spans="1:24" x14ac:dyDescent="0.35">
      <c r="A4319" s="1">
        <v>390206</v>
      </c>
      <c r="B4319" s="1" t="s">
        <v>2352</v>
      </c>
      <c r="C4319" s="1">
        <v>109243503</v>
      </c>
      <c r="D4319" s="1">
        <v>206</v>
      </c>
      <c r="E4319" s="1" t="s">
        <v>2578</v>
      </c>
      <c r="F4319" s="1" t="s">
        <v>138</v>
      </c>
      <c r="G4319" s="1" t="s">
        <v>285</v>
      </c>
      <c r="H4319" s="1" t="s">
        <v>916</v>
      </c>
      <c r="I4319" s="1">
        <v>623970</v>
      </c>
      <c r="K4319" s="1">
        <v>505741.40625</v>
      </c>
      <c r="L4319" s="1">
        <v>5920948</v>
      </c>
      <c r="M4319" s="1">
        <v>3.6168001592159271E-2</v>
      </c>
      <c r="N4319" s="1">
        <v>0.61460238695144653</v>
      </c>
      <c r="O4319" s="1">
        <v>5.940999835729599E-3</v>
      </c>
      <c r="P4319" s="1">
        <v>0.96128177642822266</v>
      </c>
      <c r="Q4319" s="1">
        <v>0.1996321827173233</v>
      </c>
      <c r="S4319" s="1">
        <v>39</v>
      </c>
      <c r="T4319" s="1">
        <v>1</v>
      </c>
      <c r="U4319" s="1">
        <v>7050659.5</v>
      </c>
      <c r="V4319" s="1">
        <v>0.24174118041992188</v>
      </c>
      <c r="W4319" s="1">
        <v>3.5503659248352051</v>
      </c>
      <c r="X4319" s="1">
        <v>3.5503659248352051</v>
      </c>
    </row>
    <row r="4320" spans="1:24" x14ac:dyDescent="0.35">
      <c r="A4320" s="1">
        <v>400206</v>
      </c>
      <c r="B4320" s="1" t="s">
        <v>2353</v>
      </c>
      <c r="C4320" s="1">
        <v>109243503</v>
      </c>
      <c r="D4320" s="1">
        <v>206</v>
      </c>
      <c r="E4320" s="1" t="s">
        <v>2578</v>
      </c>
      <c r="F4320" s="1" t="s">
        <v>138</v>
      </c>
      <c r="G4320" s="1" t="s">
        <v>285</v>
      </c>
      <c r="H4320" s="1" t="s">
        <v>916</v>
      </c>
      <c r="S4320" s="1">
        <v>40</v>
      </c>
      <c r="T4320" s="1">
        <v>1</v>
      </c>
      <c r="U4320" s="1">
        <v>0</v>
      </c>
      <c r="V4320" s="1">
        <v>0</v>
      </c>
      <c r="W4320" s="1">
        <v>-100</v>
      </c>
      <c r="X4320" s="1">
        <v>-100</v>
      </c>
    </row>
    <row r="4321" spans="1:24" x14ac:dyDescent="0.35">
      <c r="A4321" s="1">
        <v>410206</v>
      </c>
      <c r="B4321" s="1" t="s">
        <v>2354</v>
      </c>
      <c r="C4321" s="1">
        <v>109243503</v>
      </c>
      <c r="D4321" s="1">
        <v>206</v>
      </c>
      <c r="E4321" s="1" t="s">
        <v>2578</v>
      </c>
      <c r="F4321" s="1" t="s">
        <v>138</v>
      </c>
      <c r="G4321" s="1" t="s">
        <v>285</v>
      </c>
      <c r="H4321" s="1" t="s">
        <v>916</v>
      </c>
      <c r="S4321" s="1">
        <v>41</v>
      </c>
      <c r="T4321" s="1">
        <v>1</v>
      </c>
      <c r="U4321" s="1">
        <v>0</v>
      </c>
      <c r="V4321" s="1">
        <v>0</v>
      </c>
    </row>
    <row r="4322" spans="1:24" x14ac:dyDescent="0.35">
      <c r="A4322" s="1">
        <v>420206</v>
      </c>
      <c r="B4322" s="1" t="s">
        <v>2355</v>
      </c>
      <c r="C4322" s="1">
        <v>109243503</v>
      </c>
      <c r="D4322" s="1">
        <v>206</v>
      </c>
      <c r="E4322" s="1" t="s">
        <v>2578</v>
      </c>
      <c r="F4322" s="1" t="s">
        <v>138</v>
      </c>
      <c r="G4322" s="1" t="s">
        <v>285</v>
      </c>
      <c r="H4322" s="1" t="s">
        <v>916</v>
      </c>
      <c r="S4322" s="1">
        <v>42</v>
      </c>
      <c r="T4322" s="1">
        <v>1</v>
      </c>
      <c r="U4322" s="1">
        <v>0</v>
      </c>
      <c r="V4322" s="1">
        <v>0</v>
      </c>
    </row>
    <row r="4323" spans="1:24" x14ac:dyDescent="0.35">
      <c r="A4323" s="1">
        <v>430206</v>
      </c>
      <c r="B4323" s="1" t="s">
        <v>2356</v>
      </c>
      <c r="C4323" s="1">
        <v>109243503</v>
      </c>
      <c r="D4323" s="1">
        <v>206</v>
      </c>
      <c r="E4323" s="1" t="s">
        <v>2578</v>
      </c>
      <c r="F4323" s="1" t="s">
        <v>138</v>
      </c>
      <c r="G4323" s="1" t="s">
        <v>285</v>
      </c>
      <c r="H4323" s="1" t="s">
        <v>916</v>
      </c>
      <c r="S4323" s="1">
        <v>43</v>
      </c>
      <c r="T4323" s="1">
        <v>1</v>
      </c>
      <c r="U4323" s="1">
        <v>0</v>
      </c>
      <c r="V4323" s="1">
        <v>0</v>
      </c>
    </row>
    <row r="4324" spans="1:24" x14ac:dyDescent="0.35">
      <c r="A4324" s="1">
        <v>440206</v>
      </c>
      <c r="B4324" s="1" t="s">
        <v>2357</v>
      </c>
      <c r="C4324" s="1">
        <v>109243503</v>
      </c>
      <c r="D4324" s="1">
        <v>206</v>
      </c>
      <c r="E4324" s="1" t="s">
        <v>2578</v>
      </c>
      <c r="F4324" s="1" t="s">
        <v>138</v>
      </c>
      <c r="G4324" s="1" t="s">
        <v>285</v>
      </c>
      <c r="H4324" s="1" t="s">
        <v>916</v>
      </c>
      <c r="S4324" s="1">
        <v>44</v>
      </c>
      <c r="T4324" s="1">
        <v>1</v>
      </c>
      <c r="U4324" s="1">
        <v>0</v>
      </c>
      <c r="V4324" s="1">
        <v>0</v>
      </c>
    </row>
    <row r="4325" spans="1:24" x14ac:dyDescent="0.35">
      <c r="A4325" s="1">
        <v>450206</v>
      </c>
      <c r="B4325" s="1" t="s">
        <v>2358</v>
      </c>
      <c r="C4325" s="1">
        <v>109243503</v>
      </c>
      <c r="D4325" s="1">
        <v>206</v>
      </c>
      <c r="E4325" s="1" t="s">
        <v>2578</v>
      </c>
      <c r="F4325" s="1" t="s">
        <v>138</v>
      </c>
      <c r="G4325" s="1" t="s">
        <v>285</v>
      </c>
      <c r="H4325" s="1" t="s">
        <v>916</v>
      </c>
      <c r="S4325" s="1">
        <v>45</v>
      </c>
      <c r="T4325" s="1">
        <v>1</v>
      </c>
      <c r="U4325" s="1">
        <v>0</v>
      </c>
      <c r="V4325" s="1">
        <v>0</v>
      </c>
    </row>
    <row r="4326" spans="1:24" x14ac:dyDescent="0.35">
      <c r="A4326" s="1">
        <v>460206</v>
      </c>
      <c r="B4326" s="1" t="s">
        <v>2359</v>
      </c>
      <c r="C4326" s="1">
        <v>109243503</v>
      </c>
      <c r="D4326" s="1">
        <v>206</v>
      </c>
      <c r="E4326" s="1" t="s">
        <v>2578</v>
      </c>
      <c r="F4326" s="1" t="s">
        <v>138</v>
      </c>
      <c r="G4326" s="1" t="s">
        <v>285</v>
      </c>
      <c r="H4326" s="1" t="s">
        <v>916</v>
      </c>
      <c r="S4326" s="1">
        <v>46</v>
      </c>
      <c r="T4326" s="1">
        <v>1</v>
      </c>
      <c r="U4326" s="1">
        <v>0</v>
      </c>
      <c r="V4326" s="1">
        <v>0</v>
      </c>
    </row>
    <row r="4327" spans="1:24" x14ac:dyDescent="0.35">
      <c r="A4327" s="1">
        <v>470206</v>
      </c>
      <c r="B4327" s="1" t="s">
        <v>2360</v>
      </c>
      <c r="C4327" s="1">
        <v>109243503</v>
      </c>
      <c r="D4327" s="1">
        <v>206</v>
      </c>
      <c r="E4327" s="1" t="s">
        <v>2578</v>
      </c>
      <c r="F4327" s="1" t="s">
        <v>138</v>
      </c>
      <c r="G4327" s="1" t="s">
        <v>285</v>
      </c>
      <c r="H4327" s="1" t="s">
        <v>916</v>
      </c>
      <c r="S4327" s="1">
        <v>47</v>
      </c>
      <c r="T4327" s="1">
        <v>1</v>
      </c>
      <c r="U4327" s="1">
        <v>0</v>
      </c>
      <c r="V4327" s="1">
        <v>0</v>
      </c>
    </row>
    <row r="4328" spans="1:24" x14ac:dyDescent="0.35">
      <c r="A4328" s="1">
        <v>480206</v>
      </c>
      <c r="B4328" s="1" t="s">
        <v>2361</v>
      </c>
      <c r="C4328" s="1">
        <v>109243503</v>
      </c>
      <c r="D4328" s="1">
        <v>206</v>
      </c>
      <c r="E4328" s="1" t="s">
        <v>2578</v>
      </c>
      <c r="F4328" s="1" t="s">
        <v>138</v>
      </c>
      <c r="G4328" s="1" t="s">
        <v>285</v>
      </c>
      <c r="H4328" s="1" t="s">
        <v>916</v>
      </c>
      <c r="S4328" s="1">
        <v>48</v>
      </c>
      <c r="T4328" s="1">
        <v>1</v>
      </c>
      <c r="U4328" s="1">
        <v>0</v>
      </c>
      <c r="V4328" s="1">
        <v>0</v>
      </c>
    </row>
    <row r="4329" spans="1:24" x14ac:dyDescent="0.35">
      <c r="A4329" s="1">
        <v>290360</v>
      </c>
      <c r="B4329" s="1" t="s">
        <v>2341</v>
      </c>
      <c r="C4329" s="1">
        <v>109246003</v>
      </c>
      <c r="D4329" s="1">
        <v>360</v>
      </c>
      <c r="E4329" s="1" t="s">
        <v>2579</v>
      </c>
      <c r="F4329" s="1" t="s">
        <v>138</v>
      </c>
      <c r="G4329" s="1" t="s">
        <v>285</v>
      </c>
      <c r="H4329" s="1" t="s">
        <v>916</v>
      </c>
      <c r="I4329" s="1">
        <v>619982</v>
      </c>
      <c r="K4329" s="1">
        <v>131771</v>
      </c>
      <c r="L4329" s="1">
        <v>4994646</v>
      </c>
      <c r="S4329" s="1">
        <v>29</v>
      </c>
      <c r="T4329" s="1">
        <v>1</v>
      </c>
      <c r="U4329" s="1">
        <v>5746399</v>
      </c>
      <c r="V4329" s="1">
        <v>0</v>
      </c>
    </row>
    <row r="4330" spans="1:24" x14ac:dyDescent="0.35">
      <c r="A4330" s="1">
        <v>300360</v>
      </c>
      <c r="B4330" s="1" t="s">
        <v>2343</v>
      </c>
      <c r="C4330" s="1">
        <v>109246003</v>
      </c>
      <c r="D4330" s="1">
        <v>360</v>
      </c>
      <c r="E4330" s="1" t="s">
        <v>2579</v>
      </c>
      <c r="F4330" s="1" t="s">
        <v>138</v>
      </c>
      <c r="G4330" s="1" t="s">
        <v>285</v>
      </c>
      <c r="H4330" s="1" t="s">
        <v>916</v>
      </c>
      <c r="I4330" s="1">
        <v>636155.62</v>
      </c>
      <c r="K4330" s="1">
        <v>186751</v>
      </c>
      <c r="L4330" s="1">
        <v>5106552.5</v>
      </c>
      <c r="M4330" s="1">
        <v>0.111906498670578</v>
      </c>
      <c r="N4330" s="1">
        <v>2.2405290603637695</v>
      </c>
      <c r="O4330" s="1">
        <v>1.6173619776964188E-2</v>
      </c>
      <c r="P4330" s="1">
        <v>2.6087241172790527</v>
      </c>
      <c r="Q4330" s="1">
        <v>5.4979998618364334E-2</v>
      </c>
      <c r="S4330" s="1">
        <v>30</v>
      </c>
      <c r="T4330" s="1">
        <v>1</v>
      </c>
      <c r="U4330" s="1">
        <v>5929459</v>
      </c>
      <c r="V4330" s="1">
        <v>0.18306010961532593</v>
      </c>
      <c r="W4330" s="1">
        <v>3.1856472492218018</v>
      </c>
      <c r="X4330" s="1">
        <v>3.1856472492218018</v>
      </c>
    </row>
    <row r="4331" spans="1:24" x14ac:dyDescent="0.35">
      <c r="A4331" s="1">
        <v>310360</v>
      </c>
      <c r="B4331" s="1" t="s">
        <v>2344</v>
      </c>
      <c r="C4331" s="1">
        <v>109246003</v>
      </c>
      <c r="D4331" s="1">
        <v>360</v>
      </c>
      <c r="E4331" s="1" t="s">
        <v>2579</v>
      </c>
      <c r="F4331" s="1" t="s">
        <v>138</v>
      </c>
      <c r="G4331" s="1" t="s">
        <v>285</v>
      </c>
      <c r="H4331" s="1" t="s">
        <v>916</v>
      </c>
      <c r="I4331" s="1">
        <v>648707.17000000004</v>
      </c>
      <c r="K4331" s="1">
        <v>159261</v>
      </c>
      <c r="L4331" s="1">
        <v>5101252.5</v>
      </c>
      <c r="M4331" s="1">
        <v>-5.2999998442828655E-3</v>
      </c>
      <c r="N4331" s="1">
        <v>-0.10378821939229965</v>
      </c>
      <c r="O4331" s="1">
        <v>1.2551549822092056E-2</v>
      </c>
      <c r="P4331" s="1">
        <v>1.9730314016342163</v>
      </c>
      <c r="Q4331" s="1">
        <v>-2.7489999309182167E-2</v>
      </c>
      <c r="S4331" s="1">
        <v>31</v>
      </c>
      <c r="T4331" s="1">
        <v>1</v>
      </c>
      <c r="U4331" s="1">
        <v>5909220.5</v>
      </c>
      <c r="V4331" s="1">
        <v>-2.0238449797034264E-2</v>
      </c>
      <c r="W4331" s="1">
        <v>-0.34132120013237</v>
      </c>
      <c r="X4331" s="1">
        <v>-0.34132120013237</v>
      </c>
    </row>
    <row r="4332" spans="1:24" x14ac:dyDescent="0.35">
      <c r="A4332" s="1">
        <v>320360</v>
      </c>
      <c r="B4332" s="1" t="s">
        <v>2345</v>
      </c>
      <c r="C4332" s="1">
        <v>109246003</v>
      </c>
      <c r="D4332" s="1">
        <v>360</v>
      </c>
      <c r="E4332" s="1" t="s">
        <v>2579</v>
      </c>
      <c r="F4332" s="1" t="s">
        <v>138</v>
      </c>
      <c r="G4332" s="1" t="s">
        <v>285</v>
      </c>
      <c r="H4332" s="1" t="s">
        <v>916</v>
      </c>
      <c r="I4332" s="1">
        <v>651453.31000000006</v>
      </c>
      <c r="K4332" s="1">
        <v>159261</v>
      </c>
      <c r="L4332" s="1">
        <v>5132256.5</v>
      </c>
      <c r="M4332" s="1">
        <v>3.1004000455141068E-2</v>
      </c>
      <c r="N4332" s="1">
        <v>0.60777229070663452</v>
      </c>
      <c r="O4332" s="1">
        <v>2.7461398858577013E-3</v>
      </c>
      <c r="P4332" s="1">
        <v>0.4233250617980957</v>
      </c>
      <c r="Q4332" s="1">
        <v>0</v>
      </c>
      <c r="S4332" s="1">
        <v>32</v>
      </c>
      <c r="T4332" s="1">
        <v>1</v>
      </c>
      <c r="U4332" s="1">
        <v>5942971</v>
      </c>
      <c r="V4332" s="1">
        <v>3.3750139176845551E-2</v>
      </c>
      <c r="W4332" s="1">
        <v>0.57114976644515991</v>
      </c>
      <c r="X4332" s="1">
        <v>0.57114976644515991</v>
      </c>
    </row>
    <row r="4333" spans="1:24" x14ac:dyDescent="0.35">
      <c r="A4333" s="1">
        <v>330360</v>
      </c>
      <c r="B4333" s="1" t="s">
        <v>2346</v>
      </c>
      <c r="C4333" s="1">
        <v>109246003</v>
      </c>
      <c r="D4333" s="1">
        <v>360</v>
      </c>
      <c r="E4333" s="1" t="s">
        <v>2579</v>
      </c>
      <c r="F4333" s="1" t="s">
        <v>138</v>
      </c>
      <c r="G4333" s="1" t="s">
        <v>285</v>
      </c>
      <c r="H4333" s="1" t="s">
        <v>916</v>
      </c>
      <c r="I4333" s="1">
        <v>661518.36</v>
      </c>
      <c r="K4333" s="1">
        <v>159261</v>
      </c>
      <c r="L4333" s="1">
        <v>5194797</v>
      </c>
      <c r="M4333" s="1">
        <v>6.2540501356124878E-2</v>
      </c>
      <c r="N4333" s="1">
        <v>1.2185770273208618</v>
      </c>
      <c r="O4333" s="1">
        <v>1.0065049864351749E-2</v>
      </c>
      <c r="P4333" s="1">
        <v>1.5450147390365601</v>
      </c>
      <c r="Q4333" s="1">
        <v>0</v>
      </c>
      <c r="S4333" s="1">
        <v>33</v>
      </c>
      <c r="T4333" s="1">
        <v>1</v>
      </c>
      <c r="U4333" s="1">
        <v>6015576.5</v>
      </c>
      <c r="V4333" s="1">
        <v>7.2605550289154053E-2</v>
      </c>
      <c r="W4333" s="1">
        <v>1.2217037677764893</v>
      </c>
      <c r="X4333" s="1">
        <v>1.2217037677764893</v>
      </c>
    </row>
    <row r="4334" spans="1:24" x14ac:dyDescent="0.35">
      <c r="A4334" s="1">
        <v>340360</v>
      </c>
      <c r="B4334" s="1" t="s">
        <v>2347</v>
      </c>
      <c r="C4334" s="1">
        <v>109246003</v>
      </c>
      <c r="D4334" s="1">
        <v>360</v>
      </c>
      <c r="E4334" s="1" t="s">
        <v>2579</v>
      </c>
      <c r="F4334" s="1" t="s">
        <v>138</v>
      </c>
      <c r="G4334" s="1" t="s">
        <v>285</v>
      </c>
      <c r="H4334" s="1" t="s">
        <v>916</v>
      </c>
      <c r="I4334" s="1">
        <v>661494.15</v>
      </c>
      <c r="J4334" s="1">
        <v>5480</v>
      </c>
      <c r="K4334" s="1">
        <v>159261</v>
      </c>
      <c r="L4334" s="1">
        <v>5194794</v>
      </c>
      <c r="M4334" s="1">
        <v>-3.0000001061125658E-6</v>
      </c>
      <c r="N4334" s="1">
        <v>-5.775009049102664E-5</v>
      </c>
      <c r="O4334" s="1">
        <v>-2.4209999537561089E-5</v>
      </c>
      <c r="P4334" s="1">
        <v>-3.659762442111969E-3</v>
      </c>
      <c r="Q4334" s="1">
        <v>0</v>
      </c>
      <c r="S4334" s="1">
        <v>34</v>
      </c>
      <c r="T4334" s="1">
        <v>1</v>
      </c>
      <c r="U4334" s="1">
        <v>6021029</v>
      </c>
      <c r="V4334" s="1">
        <v>-2.7210000553168356E-5</v>
      </c>
      <c r="W4334" s="1">
        <v>9.0639695525169373E-2</v>
      </c>
      <c r="X4334" s="1">
        <v>9.0639695525169373E-2</v>
      </c>
    </row>
    <row r="4335" spans="1:24" x14ac:dyDescent="0.35">
      <c r="A4335" s="1">
        <v>350360</v>
      </c>
      <c r="B4335" s="1" t="s">
        <v>2348</v>
      </c>
      <c r="C4335" s="1">
        <v>109246003</v>
      </c>
      <c r="D4335" s="1">
        <v>360</v>
      </c>
      <c r="E4335" s="1" t="s">
        <v>2579</v>
      </c>
      <c r="F4335" s="1" t="s">
        <v>138</v>
      </c>
      <c r="G4335" s="1" t="s">
        <v>285</v>
      </c>
      <c r="H4335" s="1" t="s">
        <v>916</v>
      </c>
      <c r="I4335" s="1">
        <v>699458.71</v>
      </c>
      <c r="J4335" s="1">
        <v>2316</v>
      </c>
      <c r="K4335" s="1">
        <v>159261</v>
      </c>
      <c r="L4335" s="1">
        <v>5313878.5</v>
      </c>
      <c r="M4335" s="1">
        <v>0.11908449977636337</v>
      </c>
      <c r="N4335" s="1">
        <v>2.2923815250396729</v>
      </c>
      <c r="O4335" s="1">
        <v>3.7964560091495514E-2</v>
      </c>
      <c r="P4335" s="1">
        <v>5.7392134666442871</v>
      </c>
      <c r="Q4335" s="1">
        <v>0</v>
      </c>
      <c r="R4335" s="1">
        <v>-3.1640001107007265E-3</v>
      </c>
      <c r="S4335" s="1">
        <v>35</v>
      </c>
      <c r="T4335" s="1">
        <v>1</v>
      </c>
      <c r="U4335" s="1">
        <v>6174914</v>
      </c>
      <c r="V4335" s="1">
        <v>0.15388506650924683</v>
      </c>
      <c r="W4335" s="1">
        <v>2.5557923316955566</v>
      </c>
      <c r="X4335" s="1">
        <v>2.5557923316955566</v>
      </c>
    </row>
    <row r="4336" spans="1:24" x14ac:dyDescent="0.35">
      <c r="A4336" s="1">
        <v>360360</v>
      </c>
      <c r="B4336" s="1" t="s">
        <v>2349</v>
      </c>
      <c r="C4336" s="1">
        <v>109246003</v>
      </c>
      <c r="D4336" s="1">
        <v>360</v>
      </c>
      <c r="E4336" s="1" t="s">
        <v>2579</v>
      </c>
      <c r="F4336" s="1" t="s">
        <v>138</v>
      </c>
      <c r="G4336" s="1" t="s">
        <v>285</v>
      </c>
      <c r="H4336" s="1" t="s">
        <v>916</v>
      </c>
      <c r="I4336" s="1">
        <v>743803.42</v>
      </c>
      <c r="J4336" s="1">
        <v>8762.69</v>
      </c>
      <c r="K4336" s="1">
        <v>159261</v>
      </c>
      <c r="L4336" s="1">
        <v>5517965</v>
      </c>
      <c r="M4336" s="1">
        <v>0.20408649742603302</v>
      </c>
      <c r="N4336" s="1">
        <v>3.8406317234039307</v>
      </c>
      <c r="O4336" s="1">
        <v>4.4344708323478699E-2</v>
      </c>
      <c r="P4336" s="1">
        <v>6.3398609161376953</v>
      </c>
      <c r="Q4336" s="1">
        <v>0</v>
      </c>
      <c r="R4336" s="1">
        <v>6.4466898329555988E-3</v>
      </c>
      <c r="S4336" s="1">
        <v>36</v>
      </c>
      <c r="T4336" s="1">
        <v>1</v>
      </c>
      <c r="U4336" s="1">
        <v>6429792</v>
      </c>
      <c r="V4336" s="1">
        <v>0.25487789511680603</v>
      </c>
      <c r="W4336" s="1">
        <v>4.1276364326477051</v>
      </c>
      <c r="X4336" s="1">
        <v>4.1276364326477051</v>
      </c>
    </row>
    <row r="4337" spans="1:24" x14ac:dyDescent="0.35">
      <c r="A4337" s="1">
        <v>370360</v>
      </c>
      <c r="B4337" s="1" t="s">
        <v>2350</v>
      </c>
      <c r="C4337" s="1">
        <v>109246003</v>
      </c>
      <c r="D4337" s="1">
        <v>360</v>
      </c>
      <c r="E4337" s="1" t="s">
        <v>2579</v>
      </c>
      <c r="F4337" s="1" t="s">
        <v>138</v>
      </c>
      <c r="G4337" s="1" t="s">
        <v>285</v>
      </c>
      <c r="H4337" s="1" t="s">
        <v>916</v>
      </c>
      <c r="I4337" s="1">
        <v>778319.24</v>
      </c>
      <c r="J4337" s="1">
        <v>18173.189999999999</v>
      </c>
      <c r="K4337" s="1">
        <v>159261</v>
      </c>
      <c r="L4337" s="1">
        <v>5752875</v>
      </c>
      <c r="M4337" s="1">
        <v>0.23490999639034271</v>
      </c>
      <c r="N4337" s="1">
        <v>4.2571854591369629</v>
      </c>
      <c r="O4337" s="1">
        <v>3.4515820443630219E-2</v>
      </c>
      <c r="P4337" s="1">
        <v>4.640449047088623</v>
      </c>
      <c r="Q4337" s="1">
        <v>0</v>
      </c>
      <c r="R4337" s="1">
        <v>9.410499595105648E-3</v>
      </c>
      <c r="S4337" s="1">
        <v>37</v>
      </c>
      <c r="T4337" s="1">
        <v>1</v>
      </c>
      <c r="U4337" s="1">
        <v>6708628.5</v>
      </c>
      <c r="V4337" s="1">
        <v>0.27883630990982056</v>
      </c>
      <c r="W4337" s="1">
        <v>4.3366332054138184</v>
      </c>
      <c r="X4337" s="1">
        <v>4.3366332054138184</v>
      </c>
    </row>
    <row r="4338" spans="1:24" x14ac:dyDescent="0.35">
      <c r="A4338" s="1">
        <v>380360</v>
      </c>
      <c r="B4338" s="1" t="s">
        <v>2351</v>
      </c>
      <c r="C4338" s="1">
        <v>109246003</v>
      </c>
      <c r="D4338" s="1">
        <v>360</v>
      </c>
      <c r="E4338" s="1" t="s">
        <v>2579</v>
      </c>
      <c r="F4338" s="1" t="s">
        <v>138</v>
      </c>
      <c r="G4338" s="1" t="s">
        <v>285</v>
      </c>
      <c r="H4338" s="1" t="s">
        <v>916</v>
      </c>
      <c r="I4338" s="1">
        <v>831626</v>
      </c>
      <c r="J4338" s="1">
        <v>3604</v>
      </c>
      <c r="K4338" s="1">
        <v>294025.65625</v>
      </c>
      <c r="L4338" s="1">
        <v>5855769</v>
      </c>
      <c r="M4338" s="1">
        <v>0.10289400070905685</v>
      </c>
      <c r="N4338" s="1">
        <v>1.7885665893554688</v>
      </c>
      <c r="O4338" s="1">
        <v>5.3306758403778076E-2</v>
      </c>
      <c r="P4338" s="1">
        <v>6.8489584922790527</v>
      </c>
      <c r="Q4338" s="1">
        <v>0.1347646564245224</v>
      </c>
      <c r="R4338" s="1">
        <v>-1.4569190330803394E-2</v>
      </c>
      <c r="S4338" s="1">
        <v>38</v>
      </c>
      <c r="T4338" s="1">
        <v>1</v>
      </c>
      <c r="U4338" s="1">
        <v>6985024.5</v>
      </c>
      <c r="V4338" s="1">
        <v>0.27639621496200562</v>
      </c>
      <c r="W4338" s="1">
        <v>4.1200075149536133</v>
      </c>
      <c r="X4338" s="1">
        <v>4.1200075149536133</v>
      </c>
    </row>
    <row r="4339" spans="1:24" x14ac:dyDescent="0.35">
      <c r="A4339" s="1">
        <v>390360</v>
      </c>
      <c r="B4339" s="1" t="s">
        <v>2352</v>
      </c>
      <c r="C4339" s="1">
        <v>109246003</v>
      </c>
      <c r="D4339" s="1">
        <v>360</v>
      </c>
      <c r="E4339" s="1" t="s">
        <v>2579</v>
      </c>
      <c r="F4339" s="1" t="s">
        <v>138</v>
      </c>
      <c r="G4339" s="1" t="s">
        <v>285</v>
      </c>
      <c r="H4339" s="1" t="s">
        <v>916</v>
      </c>
      <c r="I4339" s="1">
        <v>852643</v>
      </c>
      <c r="J4339" s="1">
        <v>11079</v>
      </c>
      <c r="K4339" s="1">
        <v>428720</v>
      </c>
      <c r="L4339" s="1">
        <v>5910023</v>
      </c>
      <c r="M4339" s="1">
        <v>5.4253999143838882E-2</v>
      </c>
      <c r="N4339" s="1">
        <v>0.92650514841079712</v>
      </c>
      <c r="O4339" s="1">
        <v>2.1017000079154968E-2</v>
      </c>
      <c r="P4339" s="1">
        <v>2.5272178649902344</v>
      </c>
      <c r="Q4339" s="1">
        <v>0.13469433784484863</v>
      </c>
      <c r="R4339" s="1">
        <v>7.474999874830246E-3</v>
      </c>
      <c r="S4339" s="1">
        <v>39</v>
      </c>
      <c r="T4339" s="1">
        <v>1</v>
      </c>
      <c r="U4339" s="1">
        <v>7202465</v>
      </c>
      <c r="V4339" s="1">
        <v>0.21744033694267273</v>
      </c>
      <c r="W4339" s="1">
        <v>3.1129524707794189</v>
      </c>
      <c r="X4339" s="1">
        <v>3.1129524707794189</v>
      </c>
    </row>
    <row r="4340" spans="1:24" x14ac:dyDescent="0.35">
      <c r="A4340" s="1">
        <v>400360</v>
      </c>
      <c r="B4340" s="1" t="s">
        <v>2353</v>
      </c>
      <c r="C4340" s="1">
        <v>109246003</v>
      </c>
      <c r="D4340" s="1">
        <v>360</v>
      </c>
      <c r="E4340" s="1" t="s">
        <v>2579</v>
      </c>
      <c r="F4340" s="1" t="s">
        <v>138</v>
      </c>
      <c r="G4340" s="1" t="s">
        <v>285</v>
      </c>
      <c r="H4340" s="1" t="s">
        <v>916</v>
      </c>
      <c r="S4340" s="1">
        <v>40</v>
      </c>
      <c r="T4340" s="1">
        <v>1</v>
      </c>
      <c r="U4340" s="1">
        <v>0</v>
      </c>
      <c r="V4340" s="1">
        <v>0</v>
      </c>
      <c r="W4340" s="1">
        <v>-100</v>
      </c>
      <c r="X4340" s="1">
        <v>-100</v>
      </c>
    </row>
    <row r="4341" spans="1:24" x14ac:dyDescent="0.35">
      <c r="A4341" s="1">
        <v>410360</v>
      </c>
      <c r="B4341" s="1" t="s">
        <v>2354</v>
      </c>
      <c r="C4341" s="1">
        <v>109246003</v>
      </c>
      <c r="D4341" s="1">
        <v>360</v>
      </c>
      <c r="E4341" s="1" t="s">
        <v>2579</v>
      </c>
      <c r="F4341" s="1" t="s">
        <v>138</v>
      </c>
      <c r="G4341" s="1" t="s">
        <v>285</v>
      </c>
      <c r="H4341" s="1" t="s">
        <v>916</v>
      </c>
      <c r="S4341" s="1">
        <v>41</v>
      </c>
      <c r="T4341" s="1">
        <v>1</v>
      </c>
      <c r="U4341" s="1">
        <v>0</v>
      </c>
      <c r="V4341" s="1">
        <v>0</v>
      </c>
    </row>
    <row r="4342" spans="1:24" x14ac:dyDescent="0.35">
      <c r="A4342" s="1">
        <v>420360</v>
      </c>
      <c r="B4342" s="1" t="s">
        <v>2355</v>
      </c>
      <c r="C4342" s="1">
        <v>109246003</v>
      </c>
      <c r="D4342" s="1">
        <v>360</v>
      </c>
      <c r="E4342" s="1" t="s">
        <v>2579</v>
      </c>
      <c r="F4342" s="1" t="s">
        <v>138</v>
      </c>
      <c r="G4342" s="1" t="s">
        <v>285</v>
      </c>
      <c r="H4342" s="1" t="s">
        <v>916</v>
      </c>
      <c r="S4342" s="1">
        <v>42</v>
      </c>
      <c r="T4342" s="1">
        <v>1</v>
      </c>
      <c r="U4342" s="1">
        <v>0</v>
      </c>
      <c r="V4342" s="1">
        <v>0</v>
      </c>
    </row>
    <row r="4343" spans="1:24" x14ac:dyDescent="0.35">
      <c r="A4343" s="1">
        <v>430360</v>
      </c>
      <c r="B4343" s="1" t="s">
        <v>2356</v>
      </c>
      <c r="C4343" s="1">
        <v>109246003</v>
      </c>
      <c r="D4343" s="1">
        <v>360</v>
      </c>
      <c r="E4343" s="1" t="s">
        <v>2579</v>
      </c>
      <c r="F4343" s="1" t="s">
        <v>138</v>
      </c>
      <c r="G4343" s="1" t="s">
        <v>285</v>
      </c>
      <c r="H4343" s="1" t="s">
        <v>916</v>
      </c>
      <c r="S4343" s="1">
        <v>43</v>
      </c>
      <c r="T4343" s="1">
        <v>1</v>
      </c>
      <c r="U4343" s="1">
        <v>0</v>
      </c>
      <c r="V4343" s="1">
        <v>0</v>
      </c>
    </row>
    <row r="4344" spans="1:24" x14ac:dyDescent="0.35">
      <c r="A4344" s="1">
        <v>440360</v>
      </c>
      <c r="B4344" s="1" t="s">
        <v>2357</v>
      </c>
      <c r="C4344" s="1">
        <v>109246003</v>
      </c>
      <c r="D4344" s="1">
        <v>360</v>
      </c>
      <c r="E4344" s="1" t="s">
        <v>2579</v>
      </c>
      <c r="F4344" s="1" t="s">
        <v>138</v>
      </c>
      <c r="G4344" s="1" t="s">
        <v>285</v>
      </c>
      <c r="H4344" s="1" t="s">
        <v>916</v>
      </c>
      <c r="S4344" s="1">
        <v>44</v>
      </c>
      <c r="T4344" s="1">
        <v>1</v>
      </c>
      <c r="U4344" s="1">
        <v>0</v>
      </c>
      <c r="V4344" s="1">
        <v>0</v>
      </c>
    </row>
    <row r="4345" spans="1:24" x14ac:dyDescent="0.35">
      <c r="A4345" s="1">
        <v>450360</v>
      </c>
      <c r="B4345" s="1" t="s">
        <v>2358</v>
      </c>
      <c r="C4345" s="1">
        <v>109246003</v>
      </c>
      <c r="D4345" s="1">
        <v>360</v>
      </c>
      <c r="E4345" s="1" t="s">
        <v>2579</v>
      </c>
      <c r="F4345" s="1" t="s">
        <v>138</v>
      </c>
      <c r="G4345" s="1" t="s">
        <v>285</v>
      </c>
      <c r="H4345" s="1" t="s">
        <v>916</v>
      </c>
      <c r="S4345" s="1">
        <v>45</v>
      </c>
      <c r="T4345" s="1">
        <v>1</v>
      </c>
      <c r="U4345" s="1">
        <v>0</v>
      </c>
      <c r="V4345" s="1">
        <v>0</v>
      </c>
    </row>
    <row r="4346" spans="1:24" x14ac:dyDescent="0.35">
      <c r="A4346" s="1">
        <v>460360</v>
      </c>
      <c r="B4346" s="1" t="s">
        <v>2359</v>
      </c>
      <c r="C4346" s="1">
        <v>109246003</v>
      </c>
      <c r="D4346" s="1">
        <v>360</v>
      </c>
      <c r="E4346" s="1" t="s">
        <v>2579</v>
      </c>
      <c r="F4346" s="1" t="s">
        <v>138</v>
      </c>
      <c r="G4346" s="1" t="s">
        <v>285</v>
      </c>
      <c r="H4346" s="1" t="s">
        <v>916</v>
      </c>
      <c r="S4346" s="1">
        <v>46</v>
      </c>
      <c r="T4346" s="1">
        <v>1</v>
      </c>
      <c r="U4346" s="1">
        <v>0</v>
      </c>
      <c r="V4346" s="1">
        <v>0</v>
      </c>
    </row>
    <row r="4347" spans="1:24" x14ac:dyDescent="0.35">
      <c r="A4347" s="1">
        <v>470360</v>
      </c>
      <c r="B4347" s="1" t="s">
        <v>2360</v>
      </c>
      <c r="C4347" s="1">
        <v>109246003</v>
      </c>
      <c r="D4347" s="1">
        <v>360</v>
      </c>
      <c r="E4347" s="1" t="s">
        <v>2579</v>
      </c>
      <c r="F4347" s="1" t="s">
        <v>138</v>
      </c>
      <c r="G4347" s="1" t="s">
        <v>285</v>
      </c>
      <c r="H4347" s="1" t="s">
        <v>916</v>
      </c>
      <c r="S4347" s="1">
        <v>47</v>
      </c>
      <c r="T4347" s="1">
        <v>1</v>
      </c>
      <c r="U4347" s="1">
        <v>0</v>
      </c>
      <c r="V4347" s="1">
        <v>0</v>
      </c>
    </row>
    <row r="4348" spans="1:24" x14ac:dyDescent="0.35">
      <c r="A4348" s="1">
        <v>480360</v>
      </c>
      <c r="B4348" s="1" t="s">
        <v>2361</v>
      </c>
      <c r="C4348" s="1">
        <v>109246003</v>
      </c>
      <c r="D4348" s="1">
        <v>360</v>
      </c>
      <c r="E4348" s="1" t="s">
        <v>2579</v>
      </c>
      <c r="F4348" s="1" t="s">
        <v>138</v>
      </c>
      <c r="G4348" s="1" t="s">
        <v>285</v>
      </c>
      <c r="H4348" s="1" t="s">
        <v>916</v>
      </c>
      <c r="S4348" s="1">
        <v>48</v>
      </c>
      <c r="T4348" s="1">
        <v>1</v>
      </c>
      <c r="U4348" s="1">
        <v>0</v>
      </c>
      <c r="V4348" s="1">
        <v>0</v>
      </c>
    </row>
    <row r="4349" spans="1:24" x14ac:dyDescent="0.35">
      <c r="A4349" s="1">
        <v>290417</v>
      </c>
      <c r="B4349" s="1" t="s">
        <v>2341</v>
      </c>
      <c r="C4349" s="1">
        <v>109248003</v>
      </c>
      <c r="D4349" s="1">
        <v>417</v>
      </c>
      <c r="E4349" s="1" t="s">
        <v>2580</v>
      </c>
      <c r="F4349" s="1" t="s">
        <v>138</v>
      </c>
      <c r="G4349" s="1" t="s">
        <v>285</v>
      </c>
      <c r="H4349" s="1" t="s">
        <v>916</v>
      </c>
      <c r="I4349" s="1">
        <v>1251030.32</v>
      </c>
      <c r="J4349" s="1">
        <v>52287.72</v>
      </c>
      <c r="K4349" s="1">
        <v>306366</v>
      </c>
      <c r="L4349" s="1">
        <v>6392813</v>
      </c>
      <c r="S4349" s="1">
        <v>29</v>
      </c>
      <c r="T4349" s="1">
        <v>1</v>
      </c>
      <c r="U4349" s="1">
        <v>8002497</v>
      </c>
      <c r="V4349" s="1">
        <v>0</v>
      </c>
    </row>
    <row r="4350" spans="1:24" x14ac:dyDescent="0.35">
      <c r="A4350" s="1">
        <v>300417</v>
      </c>
      <c r="B4350" s="1" t="s">
        <v>2343</v>
      </c>
      <c r="C4350" s="1">
        <v>109248003</v>
      </c>
      <c r="D4350" s="1">
        <v>417</v>
      </c>
      <c r="E4350" s="1" t="s">
        <v>2580</v>
      </c>
      <c r="F4350" s="1" t="s">
        <v>138</v>
      </c>
      <c r="G4350" s="1" t="s">
        <v>285</v>
      </c>
      <c r="H4350" s="1" t="s">
        <v>916</v>
      </c>
      <c r="I4350" s="1">
        <v>1259866.92</v>
      </c>
      <c r="J4350" s="1">
        <v>37826.800000000003</v>
      </c>
      <c r="K4350" s="1">
        <v>306366</v>
      </c>
      <c r="L4350" s="1">
        <v>6536144.5</v>
      </c>
      <c r="M4350" s="1">
        <v>0.14333149790763855</v>
      </c>
      <c r="N4350" s="1">
        <v>2.242072582244873</v>
      </c>
      <c r="O4350" s="1">
        <v>8.8365999981760979E-3</v>
      </c>
      <c r="P4350" s="1">
        <v>0.70634579658508301</v>
      </c>
      <c r="Q4350" s="1">
        <v>0</v>
      </c>
      <c r="R4350" s="1">
        <v>-1.4460920356214046E-2</v>
      </c>
      <c r="S4350" s="1">
        <v>30</v>
      </c>
      <c r="T4350" s="1">
        <v>1</v>
      </c>
      <c r="U4350" s="1">
        <v>8140204</v>
      </c>
      <c r="V4350" s="1">
        <v>0.1377071738243103</v>
      </c>
      <c r="W4350" s="1">
        <v>1.7208003997802734</v>
      </c>
      <c r="X4350" s="1">
        <v>1.7208003997802734</v>
      </c>
    </row>
    <row r="4351" spans="1:24" x14ac:dyDescent="0.35">
      <c r="A4351" s="1">
        <v>310417</v>
      </c>
      <c r="B4351" s="1" t="s">
        <v>2344</v>
      </c>
      <c r="C4351" s="1">
        <v>109248003</v>
      </c>
      <c r="D4351" s="1">
        <v>417</v>
      </c>
      <c r="E4351" s="1" t="s">
        <v>2580</v>
      </c>
      <c r="F4351" s="1" t="s">
        <v>138</v>
      </c>
      <c r="G4351" s="1" t="s">
        <v>285</v>
      </c>
      <c r="H4351" s="1" t="s">
        <v>916</v>
      </c>
      <c r="I4351" s="1">
        <v>1290513.97</v>
      </c>
      <c r="J4351" s="1">
        <v>47393.52</v>
      </c>
      <c r="K4351" s="1">
        <v>306366</v>
      </c>
      <c r="L4351" s="1">
        <v>6612487.5</v>
      </c>
      <c r="M4351" s="1">
        <v>7.6342999935150146E-2</v>
      </c>
      <c r="N4351" s="1">
        <v>1.1680127382278442</v>
      </c>
      <c r="O4351" s="1">
        <v>3.0647050589323044E-2</v>
      </c>
      <c r="P4351" s="1">
        <v>2.4325625896453857</v>
      </c>
      <c r="Q4351" s="1">
        <v>0</v>
      </c>
      <c r="R4351" s="1">
        <v>9.5667196437716484E-3</v>
      </c>
      <c r="S4351" s="1">
        <v>31</v>
      </c>
      <c r="T4351" s="1">
        <v>1</v>
      </c>
      <c r="U4351" s="1">
        <v>8256761</v>
      </c>
      <c r="V4351" s="1">
        <v>0.11655677109956741</v>
      </c>
      <c r="W4351" s="1">
        <v>1.431868314743042</v>
      </c>
      <c r="X4351" s="1">
        <v>1.431868314743042</v>
      </c>
    </row>
    <row r="4352" spans="1:24" x14ac:dyDescent="0.35">
      <c r="A4352" s="1">
        <v>320417</v>
      </c>
      <c r="B4352" s="1" t="s">
        <v>2345</v>
      </c>
      <c r="C4352" s="1">
        <v>109248003</v>
      </c>
      <c r="D4352" s="1">
        <v>417</v>
      </c>
      <c r="E4352" s="1" t="s">
        <v>2580</v>
      </c>
      <c r="F4352" s="1" t="s">
        <v>138</v>
      </c>
      <c r="G4352" s="1" t="s">
        <v>285</v>
      </c>
      <c r="H4352" s="1" t="s">
        <v>916</v>
      </c>
      <c r="I4352" s="1">
        <v>1309950.6200000001</v>
      </c>
      <c r="J4352" s="1">
        <v>29753</v>
      </c>
      <c r="K4352" s="1">
        <v>306366</v>
      </c>
      <c r="L4352" s="1">
        <v>6652404</v>
      </c>
      <c r="M4352" s="1">
        <v>3.9916500449180603E-2</v>
      </c>
      <c r="N4352" s="1">
        <v>0.60365331172943115</v>
      </c>
      <c r="O4352" s="1">
        <v>1.9436649978160858E-2</v>
      </c>
      <c r="P4352" s="1">
        <v>1.5061169862747192</v>
      </c>
      <c r="Q4352" s="1">
        <v>0</v>
      </c>
      <c r="R4352" s="1">
        <v>-1.7640519887208939E-2</v>
      </c>
      <c r="S4352" s="1">
        <v>32</v>
      </c>
      <c r="T4352" s="1">
        <v>1</v>
      </c>
      <c r="U4352" s="1">
        <v>8298473.5</v>
      </c>
      <c r="V4352" s="1">
        <v>4.1712630540132523E-2</v>
      </c>
      <c r="W4352" s="1">
        <v>0.50519204139709473</v>
      </c>
      <c r="X4352" s="1">
        <v>0.50519204139709473</v>
      </c>
    </row>
    <row r="4353" spans="1:24" x14ac:dyDescent="0.35">
      <c r="A4353" s="1">
        <v>330417</v>
      </c>
      <c r="B4353" s="1" t="s">
        <v>2346</v>
      </c>
      <c r="C4353" s="1">
        <v>109248003</v>
      </c>
      <c r="D4353" s="1">
        <v>417</v>
      </c>
      <c r="E4353" s="1" t="s">
        <v>2580</v>
      </c>
      <c r="F4353" s="1" t="s">
        <v>138</v>
      </c>
      <c r="G4353" s="1" t="s">
        <v>285</v>
      </c>
      <c r="H4353" s="1" t="s">
        <v>916</v>
      </c>
      <c r="I4353" s="1">
        <v>1346866.01</v>
      </c>
      <c r="J4353" s="1">
        <v>58799.59</v>
      </c>
      <c r="K4353" s="1">
        <v>306366</v>
      </c>
      <c r="L4353" s="1">
        <v>6746726.5</v>
      </c>
      <c r="M4353" s="1">
        <v>9.4322502613067627E-2</v>
      </c>
      <c r="N4353" s="1">
        <v>1.4178708791732788</v>
      </c>
      <c r="O4353" s="1">
        <v>3.6915391683578491E-2</v>
      </c>
      <c r="P4353" s="1">
        <v>2.8180749416351318</v>
      </c>
      <c r="Q4353" s="1">
        <v>0</v>
      </c>
      <c r="R4353" s="1">
        <v>2.9046589508652687E-2</v>
      </c>
      <c r="S4353" s="1">
        <v>33</v>
      </c>
      <c r="T4353" s="1">
        <v>1</v>
      </c>
      <c r="U4353" s="1">
        <v>8458758</v>
      </c>
      <c r="V4353" s="1">
        <v>0.16028448939323425</v>
      </c>
      <c r="W4353" s="1">
        <v>1.9314937591552734</v>
      </c>
      <c r="X4353" s="1">
        <v>1.9314937591552734</v>
      </c>
    </row>
    <row r="4354" spans="1:24" x14ac:dyDescent="0.35">
      <c r="A4354" s="1">
        <v>340417</v>
      </c>
      <c r="B4354" s="1" t="s">
        <v>2347</v>
      </c>
      <c r="C4354" s="1">
        <v>109248003</v>
      </c>
      <c r="D4354" s="1">
        <v>417</v>
      </c>
      <c r="E4354" s="1" t="s">
        <v>2580</v>
      </c>
      <c r="F4354" s="1" t="s">
        <v>138</v>
      </c>
      <c r="G4354" s="1" t="s">
        <v>285</v>
      </c>
      <c r="H4354" s="1" t="s">
        <v>916</v>
      </c>
      <c r="I4354" s="1">
        <v>1346818.19</v>
      </c>
      <c r="J4354" s="1">
        <v>74484</v>
      </c>
      <c r="K4354" s="1">
        <v>306366</v>
      </c>
      <c r="L4354" s="1">
        <v>6746722</v>
      </c>
      <c r="M4354" s="1">
        <v>-4.5000001591688488E-6</v>
      </c>
      <c r="N4354" s="1">
        <v>-6.6699016315396875E-5</v>
      </c>
      <c r="O4354" s="1">
        <v>-4.782000178238377E-5</v>
      </c>
      <c r="P4354" s="1">
        <v>-3.5504645202308893E-3</v>
      </c>
      <c r="Q4354" s="1">
        <v>0</v>
      </c>
      <c r="R4354" s="1">
        <v>1.5684410929679871E-2</v>
      </c>
      <c r="S4354" s="1">
        <v>34</v>
      </c>
      <c r="T4354" s="1">
        <v>1</v>
      </c>
      <c r="U4354" s="1">
        <v>8474390</v>
      </c>
      <c r="V4354" s="1">
        <v>1.5632091090083122E-2</v>
      </c>
      <c r="W4354" s="1">
        <v>0.18480254709720612</v>
      </c>
      <c r="X4354" s="1">
        <v>0.18480254709720612</v>
      </c>
    </row>
    <row r="4355" spans="1:24" x14ac:dyDescent="0.35">
      <c r="A4355" s="1">
        <v>350417</v>
      </c>
      <c r="B4355" s="1" t="s">
        <v>2348</v>
      </c>
      <c r="C4355" s="1">
        <v>109248003</v>
      </c>
      <c r="D4355" s="1">
        <v>417</v>
      </c>
      <c r="E4355" s="1" t="s">
        <v>2580</v>
      </c>
      <c r="F4355" s="1" t="s">
        <v>138</v>
      </c>
      <c r="G4355" s="1" t="s">
        <v>285</v>
      </c>
      <c r="H4355" s="1" t="s">
        <v>916</v>
      </c>
      <c r="I4355" s="1">
        <v>1385281.47</v>
      </c>
      <c r="J4355" s="1">
        <v>57917</v>
      </c>
      <c r="K4355" s="1">
        <v>306366</v>
      </c>
      <c r="L4355" s="1">
        <v>6842673.5</v>
      </c>
      <c r="M4355" s="1">
        <v>9.5951497554779053E-2</v>
      </c>
      <c r="N4355" s="1">
        <v>1.4221943616867065</v>
      </c>
      <c r="O4355" s="1">
        <v>3.8463279604911804E-2</v>
      </c>
      <c r="P4355" s="1">
        <v>2.8558628559112549</v>
      </c>
      <c r="Q4355" s="1">
        <v>0</v>
      </c>
      <c r="R4355" s="1">
        <v>-1.656699925661087E-2</v>
      </c>
      <c r="S4355" s="1">
        <v>35</v>
      </c>
      <c r="T4355" s="1">
        <v>1</v>
      </c>
      <c r="U4355" s="1">
        <v>8592238</v>
      </c>
      <c r="V4355" s="1">
        <v>0.11784777790307999</v>
      </c>
      <c r="W4355" s="1">
        <v>1.3906369209289551</v>
      </c>
      <c r="X4355" s="1">
        <v>1.3906369209289551</v>
      </c>
    </row>
    <row r="4356" spans="1:24" x14ac:dyDescent="0.35">
      <c r="A4356" s="1">
        <v>360417</v>
      </c>
      <c r="B4356" s="1" t="s">
        <v>2349</v>
      </c>
      <c r="C4356" s="1">
        <v>109248003</v>
      </c>
      <c r="D4356" s="1">
        <v>417</v>
      </c>
      <c r="E4356" s="1" t="s">
        <v>2580</v>
      </c>
      <c r="F4356" s="1" t="s">
        <v>138</v>
      </c>
      <c r="G4356" s="1" t="s">
        <v>285</v>
      </c>
      <c r="H4356" s="1" t="s">
        <v>916</v>
      </c>
      <c r="I4356" s="1">
        <v>1484772.11</v>
      </c>
      <c r="J4356" s="1">
        <v>72402.960000000006</v>
      </c>
      <c r="K4356" s="1">
        <v>306366</v>
      </c>
      <c r="L4356" s="1">
        <v>7120308</v>
      </c>
      <c r="M4356" s="1">
        <v>0.27763450145721436</v>
      </c>
      <c r="N4356" s="1">
        <v>4.0573978424072266</v>
      </c>
      <c r="O4356" s="1">
        <v>9.9490642547607422E-2</v>
      </c>
      <c r="P4356" s="1">
        <v>7.1819801330566406</v>
      </c>
      <c r="Q4356" s="1">
        <v>0</v>
      </c>
      <c r="R4356" s="1">
        <v>1.4485959894955158E-2</v>
      </c>
      <c r="S4356" s="1">
        <v>36</v>
      </c>
      <c r="T4356" s="1">
        <v>1</v>
      </c>
      <c r="U4356" s="1">
        <v>8983849</v>
      </c>
      <c r="V4356" s="1">
        <v>0.39161109924316406</v>
      </c>
      <c r="W4356" s="1">
        <v>4.5577297210693359</v>
      </c>
      <c r="X4356" s="1">
        <v>4.5577297210693359</v>
      </c>
    </row>
    <row r="4357" spans="1:24" x14ac:dyDescent="0.35">
      <c r="A4357" s="1">
        <v>370417</v>
      </c>
      <c r="B4357" s="1" t="s">
        <v>2350</v>
      </c>
      <c r="C4357" s="1">
        <v>109248003</v>
      </c>
      <c r="D4357" s="1">
        <v>417</v>
      </c>
      <c r="E4357" s="1" t="s">
        <v>2580</v>
      </c>
      <c r="F4357" s="1" t="s">
        <v>138</v>
      </c>
      <c r="G4357" s="1" t="s">
        <v>285</v>
      </c>
      <c r="H4357" s="1" t="s">
        <v>916</v>
      </c>
      <c r="I4357" s="1">
        <v>1544940.91</v>
      </c>
      <c r="J4357" s="1">
        <v>110809.19</v>
      </c>
      <c r="K4357" s="1">
        <v>306366</v>
      </c>
      <c r="L4357" s="1">
        <v>7521824</v>
      </c>
      <c r="M4357" s="1">
        <v>0.40151599049568176</v>
      </c>
      <c r="N4357" s="1">
        <v>5.6390256881713867</v>
      </c>
      <c r="O4357" s="1">
        <v>6.0168799012899399E-2</v>
      </c>
      <c r="P4357" s="1">
        <v>4.0523929595947266</v>
      </c>
      <c r="Q4357" s="1">
        <v>0</v>
      </c>
      <c r="R4357" s="1">
        <v>3.8406230509281158E-2</v>
      </c>
      <c r="S4357" s="1">
        <v>37</v>
      </c>
      <c r="T4357" s="1">
        <v>1</v>
      </c>
      <c r="U4357" s="1">
        <v>9483940</v>
      </c>
      <c r="V4357" s="1">
        <v>0.50009101629257202</v>
      </c>
      <c r="W4357" s="1">
        <v>5.5665559768676758</v>
      </c>
      <c r="X4357" s="1">
        <v>5.5665559768676758</v>
      </c>
    </row>
    <row r="4358" spans="1:24" x14ac:dyDescent="0.35">
      <c r="A4358" s="1">
        <v>380417</v>
      </c>
      <c r="B4358" s="1" t="s">
        <v>2351</v>
      </c>
      <c r="C4358" s="1">
        <v>109248003</v>
      </c>
      <c r="D4358" s="1">
        <v>417</v>
      </c>
      <c r="E4358" s="1" t="s">
        <v>2580</v>
      </c>
      <c r="F4358" s="1" t="s">
        <v>138</v>
      </c>
      <c r="G4358" s="1" t="s">
        <v>285</v>
      </c>
      <c r="H4358" s="1" t="s">
        <v>916</v>
      </c>
      <c r="I4358" s="1">
        <v>1620766</v>
      </c>
      <c r="J4358" s="1">
        <v>73195</v>
      </c>
      <c r="K4358" s="1">
        <v>765181.5625</v>
      </c>
      <c r="L4358" s="1">
        <v>7661632</v>
      </c>
      <c r="M4358" s="1">
        <v>0.13980799913406372</v>
      </c>
      <c r="N4358" s="1">
        <v>1.8586981296539307</v>
      </c>
      <c r="O4358" s="1">
        <v>7.582508772611618E-2</v>
      </c>
      <c r="P4358" s="1">
        <v>4.9079604148864746</v>
      </c>
      <c r="Q4358" s="1">
        <v>0.45881557464599609</v>
      </c>
      <c r="R4358" s="1">
        <v>-3.7614189088344574E-2</v>
      </c>
      <c r="S4358" s="1">
        <v>38</v>
      </c>
      <c r="T4358" s="1">
        <v>1</v>
      </c>
      <c r="U4358" s="1">
        <v>10120774</v>
      </c>
      <c r="V4358" s="1">
        <v>0.63683450222015381</v>
      </c>
      <c r="W4358" s="1">
        <v>6.7148675918579102</v>
      </c>
      <c r="X4358" s="1">
        <v>6.7148675918579102</v>
      </c>
    </row>
    <row r="4359" spans="1:24" x14ac:dyDescent="0.35">
      <c r="A4359" s="1">
        <v>390417</v>
      </c>
      <c r="B4359" s="1" t="s">
        <v>2352</v>
      </c>
      <c r="C4359" s="1">
        <v>109248003</v>
      </c>
      <c r="D4359" s="1">
        <v>417</v>
      </c>
      <c r="E4359" s="1" t="s">
        <v>2580</v>
      </c>
      <c r="F4359" s="1" t="s">
        <v>138</v>
      </c>
      <c r="G4359" s="1" t="s">
        <v>285</v>
      </c>
      <c r="H4359" s="1" t="s">
        <v>916</v>
      </c>
      <c r="I4359" s="1">
        <v>1640327</v>
      </c>
      <c r="J4359" s="1">
        <v>83887</v>
      </c>
      <c r="K4359" s="1">
        <v>1511124.5</v>
      </c>
      <c r="L4359" s="1">
        <v>7739705</v>
      </c>
      <c r="M4359" s="1">
        <v>7.8073002398014069E-2</v>
      </c>
      <c r="N4359" s="1">
        <v>1.0190126895904541</v>
      </c>
      <c r="O4359" s="1">
        <v>1.9561000168323517E-2</v>
      </c>
      <c r="P4359" s="1">
        <v>1.2068984508514404</v>
      </c>
      <c r="Q4359" s="1">
        <v>0.74594295024871826</v>
      </c>
      <c r="R4359" s="1">
        <v>1.0692000389099121E-2</v>
      </c>
      <c r="S4359" s="1">
        <v>39</v>
      </c>
      <c r="T4359" s="1">
        <v>1</v>
      </c>
      <c r="U4359" s="1">
        <v>10975044</v>
      </c>
      <c r="V4359" s="1">
        <v>0.85426896810531616</v>
      </c>
      <c r="W4359" s="1">
        <v>8.4407577514648438</v>
      </c>
      <c r="X4359" s="1">
        <v>8.4407577514648438</v>
      </c>
    </row>
    <row r="4360" spans="1:24" x14ac:dyDescent="0.35">
      <c r="A4360" s="1">
        <v>400417</v>
      </c>
      <c r="B4360" s="1" t="s">
        <v>2353</v>
      </c>
      <c r="C4360" s="1">
        <v>109248003</v>
      </c>
      <c r="D4360" s="1">
        <v>417</v>
      </c>
      <c r="E4360" s="1" t="s">
        <v>2580</v>
      </c>
      <c r="F4360" s="1" t="s">
        <v>138</v>
      </c>
      <c r="G4360" s="1" t="s">
        <v>285</v>
      </c>
      <c r="H4360" s="1" t="s">
        <v>916</v>
      </c>
      <c r="S4360" s="1">
        <v>40</v>
      </c>
      <c r="T4360" s="1">
        <v>1</v>
      </c>
      <c r="U4360" s="1">
        <v>0</v>
      </c>
      <c r="V4360" s="1">
        <v>0</v>
      </c>
      <c r="W4360" s="1">
        <v>-100</v>
      </c>
      <c r="X4360" s="1">
        <v>-100</v>
      </c>
    </row>
    <row r="4361" spans="1:24" x14ac:dyDescent="0.35">
      <c r="A4361" s="1">
        <v>410417</v>
      </c>
      <c r="B4361" s="1" t="s">
        <v>2354</v>
      </c>
      <c r="C4361" s="1">
        <v>109248003</v>
      </c>
      <c r="D4361" s="1">
        <v>417</v>
      </c>
      <c r="E4361" s="1" t="s">
        <v>2580</v>
      </c>
      <c r="F4361" s="1" t="s">
        <v>138</v>
      </c>
      <c r="G4361" s="1" t="s">
        <v>285</v>
      </c>
      <c r="H4361" s="1" t="s">
        <v>916</v>
      </c>
      <c r="S4361" s="1">
        <v>41</v>
      </c>
      <c r="T4361" s="1">
        <v>1</v>
      </c>
      <c r="U4361" s="1">
        <v>0</v>
      </c>
      <c r="V4361" s="1">
        <v>0</v>
      </c>
    </row>
    <row r="4362" spans="1:24" x14ac:dyDescent="0.35">
      <c r="A4362" s="1">
        <v>420417</v>
      </c>
      <c r="B4362" s="1" t="s">
        <v>2355</v>
      </c>
      <c r="C4362" s="1">
        <v>109248003</v>
      </c>
      <c r="D4362" s="1">
        <v>417</v>
      </c>
      <c r="E4362" s="1" t="s">
        <v>2580</v>
      </c>
      <c r="F4362" s="1" t="s">
        <v>138</v>
      </c>
      <c r="G4362" s="1" t="s">
        <v>285</v>
      </c>
      <c r="H4362" s="1" t="s">
        <v>916</v>
      </c>
      <c r="S4362" s="1">
        <v>42</v>
      </c>
      <c r="T4362" s="1">
        <v>1</v>
      </c>
      <c r="U4362" s="1">
        <v>0</v>
      </c>
      <c r="V4362" s="1">
        <v>0</v>
      </c>
    </row>
    <row r="4363" spans="1:24" x14ac:dyDescent="0.35">
      <c r="A4363" s="1">
        <v>430417</v>
      </c>
      <c r="B4363" s="1" t="s">
        <v>2356</v>
      </c>
      <c r="C4363" s="1">
        <v>109248003</v>
      </c>
      <c r="D4363" s="1">
        <v>417</v>
      </c>
      <c r="E4363" s="1" t="s">
        <v>2580</v>
      </c>
      <c r="F4363" s="1" t="s">
        <v>138</v>
      </c>
      <c r="G4363" s="1" t="s">
        <v>285</v>
      </c>
      <c r="H4363" s="1" t="s">
        <v>916</v>
      </c>
      <c r="S4363" s="1">
        <v>43</v>
      </c>
      <c r="T4363" s="1">
        <v>1</v>
      </c>
      <c r="U4363" s="1">
        <v>0</v>
      </c>
      <c r="V4363" s="1">
        <v>0</v>
      </c>
    </row>
    <row r="4364" spans="1:24" x14ac:dyDescent="0.35">
      <c r="A4364" s="1">
        <v>440417</v>
      </c>
      <c r="B4364" s="1" t="s">
        <v>2357</v>
      </c>
      <c r="C4364" s="1">
        <v>109248003</v>
      </c>
      <c r="D4364" s="1">
        <v>417</v>
      </c>
      <c r="E4364" s="1" t="s">
        <v>2580</v>
      </c>
      <c r="F4364" s="1" t="s">
        <v>138</v>
      </c>
      <c r="G4364" s="1" t="s">
        <v>285</v>
      </c>
      <c r="H4364" s="1" t="s">
        <v>916</v>
      </c>
      <c r="S4364" s="1">
        <v>44</v>
      </c>
      <c r="T4364" s="1">
        <v>1</v>
      </c>
      <c r="U4364" s="1">
        <v>0</v>
      </c>
      <c r="V4364" s="1">
        <v>0</v>
      </c>
    </row>
    <row r="4365" spans="1:24" x14ac:dyDescent="0.35">
      <c r="A4365" s="1">
        <v>450417</v>
      </c>
      <c r="B4365" s="1" t="s">
        <v>2358</v>
      </c>
      <c r="C4365" s="1">
        <v>109248003</v>
      </c>
      <c r="D4365" s="1">
        <v>417</v>
      </c>
      <c r="E4365" s="1" t="s">
        <v>2580</v>
      </c>
      <c r="F4365" s="1" t="s">
        <v>138</v>
      </c>
      <c r="G4365" s="1" t="s">
        <v>285</v>
      </c>
      <c r="H4365" s="1" t="s">
        <v>916</v>
      </c>
      <c r="S4365" s="1">
        <v>45</v>
      </c>
      <c r="T4365" s="1">
        <v>1</v>
      </c>
      <c r="U4365" s="1">
        <v>0</v>
      </c>
      <c r="V4365" s="1">
        <v>0</v>
      </c>
    </row>
    <row r="4366" spans="1:24" x14ac:dyDescent="0.35">
      <c r="A4366" s="1">
        <v>460417</v>
      </c>
      <c r="B4366" s="1" t="s">
        <v>2359</v>
      </c>
      <c r="C4366" s="1">
        <v>109248003</v>
      </c>
      <c r="D4366" s="1">
        <v>417</v>
      </c>
      <c r="E4366" s="1" t="s">
        <v>2580</v>
      </c>
      <c r="F4366" s="1" t="s">
        <v>138</v>
      </c>
      <c r="G4366" s="1" t="s">
        <v>285</v>
      </c>
      <c r="H4366" s="1" t="s">
        <v>916</v>
      </c>
      <c r="S4366" s="1">
        <v>46</v>
      </c>
      <c r="T4366" s="1">
        <v>1</v>
      </c>
      <c r="U4366" s="1">
        <v>0</v>
      </c>
      <c r="V4366" s="1">
        <v>0</v>
      </c>
    </row>
    <row r="4367" spans="1:24" x14ac:dyDescent="0.35">
      <c r="A4367" s="1">
        <v>470417</v>
      </c>
      <c r="B4367" s="1" t="s">
        <v>2360</v>
      </c>
      <c r="C4367" s="1">
        <v>109248003</v>
      </c>
      <c r="D4367" s="1">
        <v>417</v>
      </c>
      <c r="E4367" s="1" t="s">
        <v>2580</v>
      </c>
      <c r="F4367" s="1" t="s">
        <v>138</v>
      </c>
      <c r="G4367" s="1" t="s">
        <v>285</v>
      </c>
      <c r="H4367" s="1" t="s">
        <v>916</v>
      </c>
      <c r="S4367" s="1">
        <v>47</v>
      </c>
      <c r="T4367" s="1">
        <v>1</v>
      </c>
      <c r="U4367" s="1">
        <v>0</v>
      </c>
      <c r="V4367" s="1">
        <v>0</v>
      </c>
    </row>
    <row r="4368" spans="1:24" x14ac:dyDescent="0.35">
      <c r="A4368" s="1">
        <v>480417</v>
      </c>
      <c r="B4368" s="1" t="s">
        <v>2361</v>
      </c>
      <c r="C4368" s="1">
        <v>109248003</v>
      </c>
      <c r="D4368" s="1">
        <v>417</v>
      </c>
      <c r="E4368" s="1" t="s">
        <v>2580</v>
      </c>
      <c r="F4368" s="1" t="s">
        <v>138</v>
      </c>
      <c r="G4368" s="1" t="s">
        <v>285</v>
      </c>
      <c r="H4368" s="1" t="s">
        <v>916</v>
      </c>
      <c r="S4368" s="1">
        <v>48</v>
      </c>
      <c r="T4368" s="1">
        <v>1</v>
      </c>
      <c r="U4368" s="1">
        <v>0</v>
      </c>
      <c r="V4368" s="1">
        <v>0</v>
      </c>
    </row>
    <row r="4369" spans="1:24" x14ac:dyDescent="0.35">
      <c r="A4369" s="1">
        <v>250567</v>
      </c>
      <c r="B4369" s="1" t="s">
        <v>2364</v>
      </c>
      <c r="C4369" s="1">
        <v>109420107</v>
      </c>
      <c r="D4369" s="1">
        <v>567</v>
      </c>
      <c r="E4369" s="1" t="s">
        <v>48</v>
      </c>
      <c r="F4369" s="1" t="s">
        <v>48</v>
      </c>
      <c r="G4369" s="1" t="s">
        <v>48</v>
      </c>
      <c r="H4369" s="1" t="s">
        <v>48</v>
      </c>
      <c r="S4369" s="1">
        <v>25</v>
      </c>
      <c r="T4369" s="1">
        <v>2</v>
      </c>
      <c r="U4369" s="1">
        <v>0</v>
      </c>
      <c r="V4369" s="1">
        <v>0</v>
      </c>
    </row>
    <row r="4370" spans="1:24" x14ac:dyDescent="0.35">
      <c r="A4370" s="1">
        <v>260567</v>
      </c>
      <c r="B4370" s="1" t="s">
        <v>2365</v>
      </c>
      <c r="C4370" s="1">
        <v>109420107</v>
      </c>
      <c r="D4370" s="1">
        <v>567</v>
      </c>
      <c r="E4370" s="1" t="s">
        <v>48</v>
      </c>
      <c r="F4370" s="1" t="s">
        <v>48</v>
      </c>
      <c r="G4370" s="1" t="s">
        <v>48</v>
      </c>
      <c r="H4370" s="1" t="s">
        <v>48</v>
      </c>
      <c r="S4370" s="1">
        <v>26</v>
      </c>
      <c r="T4370" s="1">
        <v>2</v>
      </c>
      <c r="U4370" s="1">
        <v>0</v>
      </c>
      <c r="V4370" s="1">
        <v>0</v>
      </c>
    </row>
    <row r="4371" spans="1:24" x14ac:dyDescent="0.35">
      <c r="A4371" s="1">
        <v>270567</v>
      </c>
      <c r="B4371" s="1" t="s">
        <v>2366</v>
      </c>
      <c r="C4371" s="1">
        <v>109420107</v>
      </c>
      <c r="D4371" s="1">
        <v>567</v>
      </c>
      <c r="E4371" s="1" t="s">
        <v>48</v>
      </c>
      <c r="F4371" s="1" t="s">
        <v>48</v>
      </c>
      <c r="G4371" s="1" t="s">
        <v>48</v>
      </c>
      <c r="H4371" s="1" t="s">
        <v>48</v>
      </c>
      <c r="S4371" s="1">
        <v>27</v>
      </c>
      <c r="T4371" s="1">
        <v>2</v>
      </c>
      <c r="U4371" s="1">
        <v>0</v>
      </c>
      <c r="V4371" s="1">
        <v>0</v>
      </c>
    </row>
    <row r="4372" spans="1:24" x14ac:dyDescent="0.35">
      <c r="A4372" s="1">
        <v>280567</v>
      </c>
      <c r="B4372" s="1" t="s">
        <v>2367</v>
      </c>
      <c r="C4372" s="1">
        <v>109420107</v>
      </c>
      <c r="D4372" s="1">
        <v>567</v>
      </c>
      <c r="E4372" s="1" t="s">
        <v>48</v>
      </c>
      <c r="F4372" s="1" t="s">
        <v>48</v>
      </c>
      <c r="G4372" s="1" t="s">
        <v>48</v>
      </c>
      <c r="H4372" s="1" t="s">
        <v>48</v>
      </c>
      <c r="S4372" s="1">
        <v>28</v>
      </c>
      <c r="T4372" s="1">
        <v>2</v>
      </c>
      <c r="U4372" s="1">
        <v>0</v>
      </c>
      <c r="V4372" s="1">
        <v>0</v>
      </c>
    </row>
    <row r="4373" spans="1:24" x14ac:dyDescent="0.35">
      <c r="A4373" s="1">
        <v>290567</v>
      </c>
      <c r="B4373" s="1" t="s">
        <v>2341</v>
      </c>
      <c r="C4373" s="1">
        <v>109420107</v>
      </c>
      <c r="D4373" s="1">
        <v>567</v>
      </c>
      <c r="E4373" s="1" t="s">
        <v>2581</v>
      </c>
      <c r="F4373" s="1" t="s">
        <v>138</v>
      </c>
      <c r="G4373" s="1" t="s">
        <v>2582</v>
      </c>
      <c r="H4373" s="1" t="s">
        <v>2369</v>
      </c>
      <c r="J4373" s="1">
        <v>314868.96000000002</v>
      </c>
      <c r="S4373" s="1">
        <v>29</v>
      </c>
      <c r="T4373" s="1">
        <v>2</v>
      </c>
      <c r="U4373" s="1">
        <v>314868.96875</v>
      </c>
      <c r="V4373" s="1">
        <v>0</v>
      </c>
    </row>
    <row r="4374" spans="1:24" x14ac:dyDescent="0.35">
      <c r="A4374" s="1">
        <v>300567</v>
      </c>
      <c r="B4374" s="1" t="s">
        <v>2343</v>
      </c>
      <c r="C4374" s="1">
        <v>109420107</v>
      </c>
      <c r="D4374" s="1">
        <v>567</v>
      </c>
      <c r="E4374" s="1" t="s">
        <v>2581</v>
      </c>
      <c r="F4374" s="1" t="s">
        <v>138</v>
      </c>
      <c r="G4374" s="1" t="s">
        <v>2582</v>
      </c>
      <c r="H4374" s="1" t="s">
        <v>2369</v>
      </c>
      <c r="J4374" s="1">
        <v>287490.36</v>
      </c>
      <c r="R4374" s="1">
        <v>-2.7378600090742111E-2</v>
      </c>
      <c r="S4374" s="1">
        <v>30</v>
      </c>
      <c r="T4374" s="1">
        <v>2</v>
      </c>
      <c r="U4374" s="1">
        <v>287490.375</v>
      </c>
      <c r="V4374" s="1">
        <v>-2.7378600090742111E-2</v>
      </c>
      <c r="W4374" s="1">
        <v>-8.6952342987060547</v>
      </c>
      <c r="X4374" s="1">
        <v>-8.6952342987060547</v>
      </c>
    </row>
    <row r="4375" spans="1:24" x14ac:dyDescent="0.35">
      <c r="A4375" s="1">
        <v>310567</v>
      </c>
      <c r="B4375" s="1" t="s">
        <v>2344</v>
      </c>
      <c r="C4375" s="1">
        <v>109420107</v>
      </c>
      <c r="D4375" s="1">
        <v>567</v>
      </c>
      <c r="E4375" s="1" t="s">
        <v>2581</v>
      </c>
      <c r="F4375" s="1" t="s">
        <v>138</v>
      </c>
      <c r="G4375" s="1" t="s">
        <v>2582</v>
      </c>
      <c r="H4375" s="1" t="s">
        <v>2369</v>
      </c>
      <c r="J4375" s="1">
        <v>290381.96000000002</v>
      </c>
      <c r="R4375" s="1">
        <v>2.8915998991578817E-3</v>
      </c>
      <c r="S4375" s="1">
        <v>31</v>
      </c>
      <c r="T4375" s="1">
        <v>2</v>
      </c>
      <c r="U4375" s="1">
        <v>290381.96875</v>
      </c>
      <c r="V4375" s="1">
        <v>2.8915998991578817E-3</v>
      </c>
      <c r="W4375" s="1">
        <v>1.0058053731918335</v>
      </c>
      <c r="X4375" s="1">
        <v>1.0058053731918335</v>
      </c>
    </row>
    <row r="4376" spans="1:24" x14ac:dyDescent="0.35">
      <c r="A4376" s="1">
        <v>320567</v>
      </c>
      <c r="B4376" s="1" t="s">
        <v>2345</v>
      </c>
      <c r="C4376" s="1">
        <v>109420107</v>
      </c>
      <c r="D4376" s="1">
        <v>567</v>
      </c>
      <c r="E4376" s="1" t="s">
        <v>2581</v>
      </c>
      <c r="F4376" s="1" t="s">
        <v>138</v>
      </c>
      <c r="G4376" s="1" t="s">
        <v>2582</v>
      </c>
      <c r="H4376" s="1" t="s">
        <v>2369</v>
      </c>
      <c r="J4376" s="1">
        <v>378620.24</v>
      </c>
      <c r="R4376" s="1">
        <v>8.8238276541233063E-2</v>
      </c>
      <c r="S4376" s="1">
        <v>32</v>
      </c>
      <c r="T4376" s="1">
        <v>2</v>
      </c>
      <c r="U4376" s="1">
        <v>378620.25</v>
      </c>
      <c r="V4376" s="1">
        <v>8.8238276541233063E-2</v>
      </c>
      <c r="W4376" s="1">
        <v>30.386970520019531</v>
      </c>
      <c r="X4376" s="1">
        <v>30.386970520019531</v>
      </c>
    </row>
    <row r="4377" spans="1:24" x14ac:dyDescent="0.35">
      <c r="A4377" s="1">
        <v>330567</v>
      </c>
      <c r="B4377" s="1" t="s">
        <v>2346</v>
      </c>
      <c r="C4377" s="1">
        <v>109420107</v>
      </c>
      <c r="D4377" s="1">
        <v>567</v>
      </c>
      <c r="E4377" s="1" t="s">
        <v>2581</v>
      </c>
      <c r="F4377" s="1" t="s">
        <v>138</v>
      </c>
      <c r="G4377" s="1" t="s">
        <v>2582</v>
      </c>
      <c r="H4377" s="1" t="s">
        <v>2369</v>
      </c>
      <c r="J4377" s="1">
        <v>386196.66</v>
      </c>
      <c r="R4377" s="1">
        <v>7.576419971883297E-3</v>
      </c>
      <c r="S4377" s="1">
        <v>33</v>
      </c>
      <c r="T4377" s="1">
        <v>2</v>
      </c>
      <c r="U4377" s="1">
        <v>386196.65625</v>
      </c>
      <c r="V4377" s="1">
        <v>7.576419971883297E-3</v>
      </c>
      <c r="W4377" s="1">
        <v>2.0010569095611572</v>
      </c>
      <c r="X4377" s="1">
        <v>2.0010569095611572</v>
      </c>
    </row>
    <row r="4378" spans="1:24" x14ac:dyDescent="0.35">
      <c r="A4378" s="1">
        <v>340567</v>
      </c>
      <c r="B4378" s="1" t="s">
        <v>2347</v>
      </c>
      <c r="C4378" s="1">
        <v>109420107</v>
      </c>
      <c r="D4378" s="1">
        <v>567</v>
      </c>
      <c r="E4378" s="1" t="s">
        <v>2581</v>
      </c>
      <c r="F4378" s="1" t="s">
        <v>138</v>
      </c>
      <c r="G4378" s="1" t="s">
        <v>2582</v>
      </c>
      <c r="H4378" s="1" t="s">
        <v>2369</v>
      </c>
      <c r="J4378" s="1">
        <v>407801</v>
      </c>
      <c r="R4378" s="1">
        <v>2.1604340523481369E-2</v>
      </c>
      <c r="S4378" s="1">
        <v>34</v>
      </c>
      <c r="T4378" s="1">
        <v>2</v>
      </c>
      <c r="U4378" s="1">
        <v>407801</v>
      </c>
      <c r="V4378" s="1">
        <v>2.1604340523481369E-2</v>
      </c>
      <c r="W4378" s="1">
        <v>5.5941300392150879</v>
      </c>
      <c r="X4378" s="1">
        <v>5.5941300392150879</v>
      </c>
    </row>
    <row r="4379" spans="1:24" x14ac:dyDescent="0.35">
      <c r="A4379" s="1">
        <v>350567</v>
      </c>
      <c r="B4379" s="1" t="s">
        <v>2348</v>
      </c>
      <c r="C4379" s="1">
        <v>109420107</v>
      </c>
      <c r="D4379" s="1">
        <v>567</v>
      </c>
      <c r="E4379" s="1" t="s">
        <v>2581</v>
      </c>
      <c r="F4379" s="1" t="s">
        <v>138</v>
      </c>
      <c r="G4379" s="1" t="s">
        <v>2582</v>
      </c>
      <c r="H4379" s="1" t="s">
        <v>2369</v>
      </c>
      <c r="J4379" s="1">
        <v>453839.02</v>
      </c>
      <c r="R4379" s="1">
        <v>4.6038020402193069E-2</v>
      </c>
      <c r="S4379" s="1">
        <v>35</v>
      </c>
      <c r="T4379" s="1">
        <v>2</v>
      </c>
      <c r="U4379" s="1">
        <v>453839.03125</v>
      </c>
      <c r="V4379" s="1">
        <v>4.6038020402193069E-2</v>
      </c>
      <c r="W4379" s="1">
        <v>11.289337158203125</v>
      </c>
      <c r="X4379" s="1">
        <v>11.289337158203125</v>
      </c>
    </row>
    <row r="4380" spans="1:24" x14ac:dyDescent="0.35">
      <c r="A4380" s="1">
        <v>360567</v>
      </c>
      <c r="B4380" s="1" t="s">
        <v>2349</v>
      </c>
      <c r="C4380" s="1">
        <v>109420107</v>
      </c>
      <c r="D4380" s="1">
        <v>567</v>
      </c>
      <c r="E4380" s="1" t="s">
        <v>2581</v>
      </c>
      <c r="F4380" s="1" t="s">
        <v>138</v>
      </c>
      <c r="G4380" s="1" t="s">
        <v>2582</v>
      </c>
      <c r="H4380" s="1" t="s">
        <v>2369</v>
      </c>
      <c r="J4380" s="1">
        <v>457486.46</v>
      </c>
      <c r="R4380" s="1">
        <v>3.6474401131272316E-3</v>
      </c>
      <c r="S4380" s="1">
        <v>36</v>
      </c>
      <c r="T4380" s="1">
        <v>2</v>
      </c>
      <c r="U4380" s="1">
        <v>457486.46875</v>
      </c>
      <c r="V4380" s="1">
        <v>3.6474401131272316E-3</v>
      </c>
      <c r="W4380" s="1">
        <v>0.80368530750274658</v>
      </c>
      <c r="X4380" s="1">
        <v>0.80368530750274658</v>
      </c>
    </row>
    <row r="4381" spans="1:24" x14ac:dyDescent="0.35">
      <c r="A4381" s="1">
        <v>370567</v>
      </c>
      <c r="B4381" s="1" t="s">
        <v>2350</v>
      </c>
      <c r="C4381" s="1">
        <v>109420107</v>
      </c>
      <c r="D4381" s="1">
        <v>567</v>
      </c>
      <c r="E4381" s="1" t="s">
        <v>2581</v>
      </c>
      <c r="F4381" s="1" t="s">
        <v>138</v>
      </c>
      <c r="G4381" s="1" t="s">
        <v>2582</v>
      </c>
      <c r="H4381" s="1" t="s">
        <v>2369</v>
      </c>
      <c r="J4381" s="1">
        <v>690944.63</v>
      </c>
      <c r="R4381" s="1">
        <v>0.23345817625522614</v>
      </c>
      <c r="S4381" s="1">
        <v>37</v>
      </c>
      <c r="T4381" s="1">
        <v>2</v>
      </c>
      <c r="U4381" s="1">
        <v>690944.625</v>
      </c>
      <c r="V4381" s="1">
        <v>0.23345817625522614</v>
      </c>
      <c r="W4381" s="1">
        <v>51.030612945556641</v>
      </c>
      <c r="X4381" s="1">
        <v>51.030612945556641</v>
      </c>
    </row>
    <row r="4382" spans="1:24" x14ac:dyDescent="0.35">
      <c r="A4382" s="1">
        <v>380567</v>
      </c>
      <c r="B4382" s="1" t="s">
        <v>2351</v>
      </c>
      <c r="C4382" s="1">
        <v>109420107</v>
      </c>
      <c r="D4382" s="1">
        <v>567</v>
      </c>
      <c r="E4382" s="1" t="s">
        <v>2581</v>
      </c>
      <c r="F4382" s="1" t="s">
        <v>138</v>
      </c>
      <c r="G4382" s="1" t="s">
        <v>2582</v>
      </c>
      <c r="H4382" s="1" t="s">
        <v>2369</v>
      </c>
      <c r="J4382" s="1">
        <v>649901</v>
      </c>
      <c r="R4382" s="1">
        <v>-4.1043631732463837E-2</v>
      </c>
      <c r="S4382" s="1">
        <v>38</v>
      </c>
      <c r="T4382" s="1">
        <v>2</v>
      </c>
      <c r="U4382" s="1">
        <v>649901</v>
      </c>
      <c r="V4382" s="1">
        <v>-4.1043631732463837E-2</v>
      </c>
      <c r="W4382" s="1">
        <v>-5.9402189254760742</v>
      </c>
      <c r="X4382" s="1">
        <v>-5.9402189254760742</v>
      </c>
    </row>
    <row r="4383" spans="1:24" x14ac:dyDescent="0.35">
      <c r="A4383" s="1">
        <v>390567</v>
      </c>
      <c r="B4383" s="1" t="s">
        <v>2352</v>
      </c>
      <c r="C4383" s="1">
        <v>109420107</v>
      </c>
      <c r="D4383" s="1">
        <v>567</v>
      </c>
      <c r="E4383" s="1" t="s">
        <v>2581</v>
      </c>
      <c r="F4383" s="1" t="s">
        <v>138</v>
      </c>
      <c r="G4383" s="1" t="s">
        <v>2582</v>
      </c>
      <c r="H4383" s="1" t="s">
        <v>2369</v>
      </c>
      <c r="J4383" s="1">
        <v>664492</v>
      </c>
      <c r="R4383" s="1">
        <v>1.459100004285574E-2</v>
      </c>
      <c r="S4383" s="1">
        <v>39</v>
      </c>
      <c r="T4383" s="1">
        <v>2</v>
      </c>
      <c r="U4383" s="1">
        <v>664492</v>
      </c>
      <c r="V4383" s="1">
        <v>1.459100004285574E-2</v>
      </c>
      <c r="W4383" s="1">
        <v>2.2451112270355225</v>
      </c>
      <c r="X4383" s="1">
        <v>2.2451112270355225</v>
      </c>
    </row>
    <row r="4384" spans="1:24" x14ac:dyDescent="0.35">
      <c r="A4384" s="1">
        <v>400567</v>
      </c>
      <c r="B4384" s="1" t="s">
        <v>2353</v>
      </c>
      <c r="C4384" s="1">
        <v>109420107</v>
      </c>
      <c r="D4384" s="1">
        <v>567</v>
      </c>
      <c r="E4384" s="1" t="s">
        <v>48</v>
      </c>
      <c r="F4384" s="1" t="s">
        <v>48</v>
      </c>
      <c r="G4384" s="1" t="s">
        <v>48</v>
      </c>
      <c r="H4384" s="1" t="s">
        <v>48</v>
      </c>
      <c r="S4384" s="1">
        <v>40</v>
      </c>
      <c r="T4384" s="1">
        <v>2</v>
      </c>
      <c r="U4384" s="1">
        <v>0</v>
      </c>
      <c r="V4384" s="1">
        <v>0</v>
      </c>
      <c r="W4384" s="1">
        <v>-100</v>
      </c>
      <c r="X4384" s="1">
        <v>-100</v>
      </c>
    </row>
    <row r="4385" spans="1:24" x14ac:dyDescent="0.35">
      <c r="A4385" s="1">
        <v>410567</v>
      </c>
      <c r="B4385" s="1" t="s">
        <v>2354</v>
      </c>
      <c r="C4385" s="1">
        <v>109420107</v>
      </c>
      <c r="D4385" s="1">
        <v>567</v>
      </c>
      <c r="E4385" s="1" t="s">
        <v>48</v>
      </c>
      <c r="F4385" s="1" t="s">
        <v>48</v>
      </c>
      <c r="G4385" s="1" t="s">
        <v>48</v>
      </c>
      <c r="H4385" s="1" t="s">
        <v>48</v>
      </c>
      <c r="S4385" s="1">
        <v>41</v>
      </c>
      <c r="T4385" s="1">
        <v>2</v>
      </c>
      <c r="U4385" s="1">
        <v>0</v>
      </c>
      <c r="V4385" s="1">
        <v>0</v>
      </c>
    </row>
    <row r="4386" spans="1:24" x14ac:dyDescent="0.35">
      <c r="A4386" s="1">
        <v>420567</v>
      </c>
      <c r="B4386" s="1" t="s">
        <v>2355</v>
      </c>
      <c r="C4386" s="1">
        <v>109420107</v>
      </c>
      <c r="D4386" s="1">
        <v>567</v>
      </c>
      <c r="E4386" s="1" t="s">
        <v>48</v>
      </c>
      <c r="F4386" s="1" t="s">
        <v>48</v>
      </c>
      <c r="G4386" s="1" t="s">
        <v>48</v>
      </c>
      <c r="H4386" s="1" t="s">
        <v>48</v>
      </c>
      <c r="S4386" s="1">
        <v>42</v>
      </c>
      <c r="T4386" s="1">
        <v>2</v>
      </c>
      <c r="U4386" s="1">
        <v>0</v>
      </c>
      <c r="V4386" s="1">
        <v>0</v>
      </c>
    </row>
    <row r="4387" spans="1:24" x14ac:dyDescent="0.35">
      <c r="A4387" s="1">
        <v>430567</v>
      </c>
      <c r="B4387" s="1" t="s">
        <v>2356</v>
      </c>
      <c r="C4387" s="1">
        <v>109420107</v>
      </c>
      <c r="D4387" s="1">
        <v>567</v>
      </c>
      <c r="E4387" s="1" t="s">
        <v>48</v>
      </c>
      <c r="F4387" s="1" t="s">
        <v>48</v>
      </c>
      <c r="G4387" s="1" t="s">
        <v>48</v>
      </c>
      <c r="H4387" s="1" t="s">
        <v>48</v>
      </c>
      <c r="S4387" s="1">
        <v>43</v>
      </c>
      <c r="T4387" s="1">
        <v>2</v>
      </c>
      <c r="U4387" s="1">
        <v>0</v>
      </c>
      <c r="V4387" s="1">
        <v>0</v>
      </c>
    </row>
    <row r="4388" spans="1:24" x14ac:dyDescent="0.35">
      <c r="A4388" s="1">
        <v>440567</v>
      </c>
      <c r="B4388" s="1" t="s">
        <v>2357</v>
      </c>
      <c r="C4388" s="1">
        <v>109420107</v>
      </c>
      <c r="D4388" s="1">
        <v>567</v>
      </c>
      <c r="E4388" s="1" t="s">
        <v>48</v>
      </c>
      <c r="F4388" s="1" t="s">
        <v>48</v>
      </c>
      <c r="G4388" s="1" t="s">
        <v>48</v>
      </c>
      <c r="H4388" s="1" t="s">
        <v>48</v>
      </c>
      <c r="S4388" s="1">
        <v>44</v>
      </c>
      <c r="T4388" s="1">
        <v>2</v>
      </c>
      <c r="U4388" s="1">
        <v>0</v>
      </c>
      <c r="V4388" s="1">
        <v>0</v>
      </c>
    </row>
    <row r="4389" spans="1:24" x14ac:dyDescent="0.35">
      <c r="A4389" s="1">
        <v>450567</v>
      </c>
      <c r="B4389" s="1" t="s">
        <v>2358</v>
      </c>
      <c r="C4389" s="1">
        <v>109420107</v>
      </c>
      <c r="D4389" s="1">
        <v>567</v>
      </c>
      <c r="E4389" s="1" t="s">
        <v>48</v>
      </c>
      <c r="F4389" s="1" t="s">
        <v>48</v>
      </c>
      <c r="G4389" s="1" t="s">
        <v>48</v>
      </c>
      <c r="H4389" s="1" t="s">
        <v>48</v>
      </c>
      <c r="S4389" s="1">
        <v>45</v>
      </c>
      <c r="T4389" s="1">
        <v>2</v>
      </c>
      <c r="U4389" s="1">
        <v>0</v>
      </c>
      <c r="V4389" s="1">
        <v>0</v>
      </c>
    </row>
    <row r="4390" spans="1:24" x14ac:dyDescent="0.35">
      <c r="A4390" s="1">
        <v>460567</v>
      </c>
      <c r="B4390" s="1" t="s">
        <v>2359</v>
      </c>
      <c r="C4390" s="1">
        <v>109420107</v>
      </c>
      <c r="D4390" s="1">
        <v>567</v>
      </c>
      <c r="E4390" s="1" t="s">
        <v>48</v>
      </c>
      <c r="F4390" s="1" t="s">
        <v>48</v>
      </c>
      <c r="G4390" s="1" t="s">
        <v>48</v>
      </c>
      <c r="H4390" s="1" t="s">
        <v>48</v>
      </c>
      <c r="S4390" s="1">
        <v>46</v>
      </c>
      <c r="T4390" s="1">
        <v>2</v>
      </c>
      <c r="U4390" s="1">
        <v>0</v>
      </c>
      <c r="V4390" s="1">
        <v>0</v>
      </c>
    </row>
    <row r="4391" spans="1:24" x14ac:dyDescent="0.35">
      <c r="A4391" s="1">
        <v>470567</v>
      </c>
      <c r="B4391" s="1" t="s">
        <v>2360</v>
      </c>
      <c r="C4391" s="1">
        <v>109420107</v>
      </c>
      <c r="D4391" s="1">
        <v>567</v>
      </c>
      <c r="E4391" s="1" t="s">
        <v>48</v>
      </c>
      <c r="F4391" s="1" t="s">
        <v>48</v>
      </c>
      <c r="G4391" s="1" t="s">
        <v>48</v>
      </c>
      <c r="H4391" s="1" t="s">
        <v>48</v>
      </c>
      <c r="S4391" s="1">
        <v>47</v>
      </c>
      <c r="T4391" s="1">
        <v>2</v>
      </c>
      <c r="U4391" s="1">
        <v>0</v>
      </c>
      <c r="V4391" s="1">
        <v>0</v>
      </c>
    </row>
    <row r="4392" spans="1:24" x14ac:dyDescent="0.35">
      <c r="A4392" s="1">
        <v>290045</v>
      </c>
      <c r="B4392" s="1" t="s">
        <v>2341</v>
      </c>
      <c r="C4392" s="1">
        <v>109420803</v>
      </c>
      <c r="D4392" s="1">
        <v>45</v>
      </c>
      <c r="E4392" s="1" t="s">
        <v>2583</v>
      </c>
      <c r="F4392" s="1" t="s">
        <v>138</v>
      </c>
      <c r="G4392" s="1" t="s">
        <v>2582</v>
      </c>
      <c r="H4392" s="1" t="s">
        <v>916</v>
      </c>
      <c r="I4392" s="1">
        <v>1888282.29</v>
      </c>
      <c r="J4392" s="1">
        <v>203285.87</v>
      </c>
      <c r="K4392" s="1">
        <v>425116</v>
      </c>
      <c r="L4392" s="1">
        <v>12675293</v>
      </c>
      <c r="S4392" s="1">
        <v>29</v>
      </c>
      <c r="T4392" s="1">
        <v>1</v>
      </c>
      <c r="U4392" s="1">
        <v>15191977</v>
      </c>
      <c r="V4392" s="1">
        <v>0</v>
      </c>
    </row>
    <row r="4393" spans="1:24" x14ac:dyDescent="0.35">
      <c r="A4393" s="1">
        <v>300045</v>
      </c>
      <c r="B4393" s="1" t="s">
        <v>2343</v>
      </c>
      <c r="C4393" s="1">
        <v>109420803</v>
      </c>
      <c r="D4393" s="1">
        <v>45</v>
      </c>
      <c r="E4393" s="1" t="s">
        <v>2583</v>
      </c>
      <c r="F4393" s="1" t="s">
        <v>138</v>
      </c>
      <c r="G4393" s="1" t="s">
        <v>2582</v>
      </c>
      <c r="H4393" s="1" t="s">
        <v>916</v>
      </c>
      <c r="I4393" s="1">
        <v>1925796.9</v>
      </c>
      <c r="J4393" s="1">
        <v>191971.39</v>
      </c>
      <c r="K4393" s="1">
        <v>577916</v>
      </c>
      <c r="L4393" s="1">
        <v>12993791</v>
      </c>
      <c r="M4393" s="1">
        <v>0.31849798560142517</v>
      </c>
      <c r="N4393" s="1">
        <v>2.5127465724945068</v>
      </c>
      <c r="O4393" s="1">
        <v>3.7514608353376389E-2</v>
      </c>
      <c r="P4393" s="1">
        <v>1.9867055416107178</v>
      </c>
      <c r="Q4393" s="1">
        <v>0.15279999375343323</v>
      </c>
      <c r="R4393" s="1">
        <v>-1.1314479634165764E-2</v>
      </c>
      <c r="S4393" s="1">
        <v>30</v>
      </c>
      <c r="T4393" s="1">
        <v>1</v>
      </c>
      <c r="U4393" s="1">
        <v>15689476</v>
      </c>
      <c r="V4393" s="1">
        <v>0.49749809503555298</v>
      </c>
      <c r="W4393" s="1">
        <v>3.2747483253479004</v>
      </c>
      <c r="X4393" s="1">
        <v>3.2747483253479004</v>
      </c>
    </row>
    <row r="4394" spans="1:24" x14ac:dyDescent="0.35">
      <c r="A4394" s="1">
        <v>310045</v>
      </c>
      <c r="B4394" s="1" t="s">
        <v>2344</v>
      </c>
      <c r="C4394" s="1">
        <v>109420803</v>
      </c>
      <c r="D4394" s="1">
        <v>45</v>
      </c>
      <c r="E4394" s="1" t="s">
        <v>2583</v>
      </c>
      <c r="F4394" s="1" t="s">
        <v>138</v>
      </c>
      <c r="G4394" s="1" t="s">
        <v>2582</v>
      </c>
      <c r="H4394" s="1" t="s">
        <v>916</v>
      </c>
      <c r="I4394" s="1">
        <v>2048187.61</v>
      </c>
      <c r="J4394" s="1">
        <v>196702.28</v>
      </c>
      <c r="K4394" s="1">
        <v>501516</v>
      </c>
      <c r="L4394" s="1">
        <v>13096641</v>
      </c>
      <c r="M4394" s="1">
        <v>0.10284999758005142</v>
      </c>
      <c r="N4394" s="1">
        <v>0.79153192043304443</v>
      </c>
      <c r="O4394" s="1">
        <v>0.12239070981740952</v>
      </c>
      <c r="P4394" s="1">
        <v>6.3553280830383301</v>
      </c>
      <c r="Q4394" s="1">
        <v>-7.6399996876716614E-2</v>
      </c>
      <c r="R4394" s="1">
        <v>4.7308900393545628E-3</v>
      </c>
      <c r="S4394" s="1">
        <v>31</v>
      </c>
      <c r="T4394" s="1">
        <v>1</v>
      </c>
      <c r="U4394" s="1">
        <v>15843047</v>
      </c>
      <c r="V4394" s="1">
        <v>0.15357160568237305</v>
      </c>
      <c r="W4394" s="1">
        <v>0.97881537675857544</v>
      </c>
      <c r="X4394" s="1">
        <v>0.97881537675857544</v>
      </c>
    </row>
    <row r="4395" spans="1:24" x14ac:dyDescent="0.35">
      <c r="A4395" s="1">
        <v>320045</v>
      </c>
      <c r="B4395" s="1" t="s">
        <v>2345</v>
      </c>
      <c r="C4395" s="1">
        <v>109420803</v>
      </c>
      <c r="D4395" s="1">
        <v>45</v>
      </c>
      <c r="E4395" s="1" t="s">
        <v>2583</v>
      </c>
      <c r="F4395" s="1" t="s">
        <v>138</v>
      </c>
      <c r="G4395" s="1" t="s">
        <v>2582</v>
      </c>
      <c r="H4395" s="1" t="s">
        <v>916</v>
      </c>
      <c r="I4395" s="1">
        <v>1945371.22</v>
      </c>
      <c r="J4395" s="1">
        <v>212691.29</v>
      </c>
      <c r="K4395" s="1">
        <v>501516</v>
      </c>
      <c r="L4395" s="1">
        <v>13310514</v>
      </c>
      <c r="M4395" s="1">
        <v>0.2138729989528656</v>
      </c>
      <c r="N4395" s="1">
        <v>1.6330370903015137</v>
      </c>
      <c r="O4395" s="1">
        <v>-0.1028163880109787</v>
      </c>
      <c r="P4395" s="1">
        <v>-5.019871711730957</v>
      </c>
      <c r="Q4395" s="1">
        <v>0</v>
      </c>
      <c r="R4395" s="1">
        <v>1.5989009290933609E-2</v>
      </c>
      <c r="S4395" s="1">
        <v>32</v>
      </c>
      <c r="T4395" s="1">
        <v>1</v>
      </c>
      <c r="U4395" s="1">
        <v>15970092</v>
      </c>
      <c r="V4395" s="1">
        <v>0.12704561650753021</v>
      </c>
      <c r="W4395" s="1">
        <v>0.80189752578735352</v>
      </c>
      <c r="X4395" s="1">
        <v>0.80189752578735352</v>
      </c>
    </row>
    <row r="4396" spans="1:24" x14ac:dyDescent="0.35">
      <c r="A4396" s="1">
        <v>330045</v>
      </c>
      <c r="B4396" s="1" t="s">
        <v>2346</v>
      </c>
      <c r="C4396" s="1">
        <v>109420803</v>
      </c>
      <c r="D4396" s="1">
        <v>45</v>
      </c>
      <c r="E4396" s="1" t="s">
        <v>2583</v>
      </c>
      <c r="F4396" s="1" t="s">
        <v>138</v>
      </c>
      <c r="G4396" s="1" t="s">
        <v>2582</v>
      </c>
      <c r="H4396" s="1" t="s">
        <v>916</v>
      </c>
      <c r="I4396" s="1">
        <v>2160050.81</v>
      </c>
      <c r="J4396" s="1">
        <v>278225.21999999997</v>
      </c>
      <c r="K4396" s="1">
        <v>501516</v>
      </c>
      <c r="L4396" s="1">
        <v>13587389</v>
      </c>
      <c r="M4396" s="1">
        <v>0.27687498927116394</v>
      </c>
      <c r="N4396" s="1">
        <v>2.0801224708557129</v>
      </c>
      <c r="O4396" s="1">
        <v>0.21467958390712738</v>
      </c>
      <c r="P4396" s="1">
        <v>11.035405158996582</v>
      </c>
      <c r="Q4396" s="1">
        <v>0</v>
      </c>
      <c r="R4396" s="1">
        <v>6.5533928573131561E-2</v>
      </c>
      <c r="S4396" s="1">
        <v>33</v>
      </c>
      <c r="T4396" s="1">
        <v>1</v>
      </c>
      <c r="U4396" s="1">
        <v>16527181</v>
      </c>
      <c r="V4396" s="1">
        <v>0.55708849430084229</v>
      </c>
      <c r="W4396" s="1">
        <v>3.4883267879486084</v>
      </c>
      <c r="X4396" s="1">
        <v>3.4883267879486084</v>
      </c>
    </row>
    <row r="4397" spans="1:24" x14ac:dyDescent="0.35">
      <c r="A4397" s="1">
        <v>340045</v>
      </c>
      <c r="B4397" s="1" t="s">
        <v>2347</v>
      </c>
      <c r="C4397" s="1">
        <v>109420803</v>
      </c>
      <c r="D4397" s="1">
        <v>45</v>
      </c>
      <c r="E4397" s="1" t="s">
        <v>2583</v>
      </c>
      <c r="F4397" s="1" t="s">
        <v>138</v>
      </c>
      <c r="G4397" s="1" t="s">
        <v>2582</v>
      </c>
      <c r="H4397" s="1" t="s">
        <v>916</v>
      </c>
      <c r="I4397" s="1">
        <v>2234715.7999999998</v>
      </c>
      <c r="J4397" s="1">
        <v>270902</v>
      </c>
      <c r="K4397" s="1">
        <v>501516</v>
      </c>
      <c r="L4397" s="1">
        <v>13587377</v>
      </c>
      <c r="M4397" s="1">
        <v>-1.2000000424450263E-5</v>
      </c>
      <c r="N4397" s="1">
        <v>-8.8317188783548772E-5</v>
      </c>
      <c r="O4397" s="1">
        <v>7.4664987623691559E-2</v>
      </c>
      <c r="P4397" s="1">
        <v>3.4566311836242676</v>
      </c>
      <c r="Q4397" s="1">
        <v>0</v>
      </c>
      <c r="R4397" s="1">
        <v>-7.3232199065387249E-3</v>
      </c>
      <c r="S4397" s="1">
        <v>34</v>
      </c>
      <c r="T4397" s="1">
        <v>1</v>
      </c>
      <c r="U4397" s="1">
        <v>16594511</v>
      </c>
      <c r="V4397" s="1">
        <v>6.7329764366149902E-2</v>
      </c>
      <c r="W4397" s="1">
        <v>0.40738949179649353</v>
      </c>
      <c r="X4397" s="1">
        <v>0.40738949179649353</v>
      </c>
    </row>
    <row r="4398" spans="1:24" x14ac:dyDescent="0.35">
      <c r="A4398" s="1">
        <v>350045</v>
      </c>
      <c r="B4398" s="1" t="s">
        <v>2348</v>
      </c>
      <c r="C4398" s="1">
        <v>109420803</v>
      </c>
      <c r="D4398" s="1">
        <v>45</v>
      </c>
      <c r="E4398" s="1" t="s">
        <v>2583</v>
      </c>
      <c r="F4398" s="1" t="s">
        <v>138</v>
      </c>
      <c r="G4398" s="1" t="s">
        <v>2582</v>
      </c>
      <c r="H4398" s="1" t="s">
        <v>916</v>
      </c>
      <c r="I4398" s="1">
        <v>2220963.48</v>
      </c>
      <c r="J4398" s="1">
        <v>270324</v>
      </c>
      <c r="K4398" s="1">
        <v>501516</v>
      </c>
      <c r="L4398" s="1">
        <v>13942888</v>
      </c>
      <c r="M4398" s="1">
        <v>0.35551100969314575</v>
      </c>
      <c r="N4398" s="1">
        <v>2.6164798736572266</v>
      </c>
      <c r="O4398" s="1">
        <v>-1.3752319850027561E-2</v>
      </c>
      <c r="P4398" s="1">
        <v>-0.61539459228515625</v>
      </c>
      <c r="Q4398" s="1">
        <v>0</v>
      </c>
      <c r="R4398" s="1">
        <v>-5.7799997739493847E-4</v>
      </c>
      <c r="S4398" s="1">
        <v>35</v>
      </c>
      <c r="T4398" s="1">
        <v>1</v>
      </c>
      <c r="U4398" s="1">
        <v>16935692</v>
      </c>
      <c r="V4398" s="1">
        <v>0.34118068218231201</v>
      </c>
      <c r="W4398" s="1">
        <v>2.0559871196746826</v>
      </c>
      <c r="X4398" s="1">
        <v>2.0559871196746826</v>
      </c>
    </row>
    <row r="4399" spans="1:24" x14ac:dyDescent="0.35">
      <c r="A4399" s="1">
        <v>360045</v>
      </c>
      <c r="B4399" s="1" t="s">
        <v>2349</v>
      </c>
      <c r="C4399" s="1">
        <v>109420803</v>
      </c>
      <c r="D4399" s="1">
        <v>45</v>
      </c>
      <c r="E4399" s="1" t="s">
        <v>2583</v>
      </c>
      <c r="F4399" s="1" t="s">
        <v>138</v>
      </c>
      <c r="G4399" s="1" t="s">
        <v>2582</v>
      </c>
      <c r="H4399" s="1" t="s">
        <v>916</v>
      </c>
      <c r="I4399" s="1">
        <v>2368316.9900000002</v>
      </c>
      <c r="J4399" s="1">
        <v>268184.78999999998</v>
      </c>
      <c r="K4399" s="1">
        <v>501516</v>
      </c>
      <c r="L4399" s="1">
        <v>15157606</v>
      </c>
      <c r="M4399" s="1">
        <v>1.2147179841995239</v>
      </c>
      <c r="N4399" s="1">
        <v>8.71209716796875</v>
      </c>
      <c r="O4399" s="1">
        <v>0.14735351502895355</v>
      </c>
      <c r="P4399" s="1">
        <v>6.6346659660339355</v>
      </c>
      <c r="Q4399" s="1">
        <v>0</v>
      </c>
      <c r="R4399" s="1">
        <v>-2.1392100024968386E-3</v>
      </c>
      <c r="S4399" s="1">
        <v>36</v>
      </c>
      <c r="T4399" s="1">
        <v>1</v>
      </c>
      <c r="U4399" s="1">
        <v>18295624</v>
      </c>
      <c r="V4399" s="1">
        <v>1.3599323034286499</v>
      </c>
      <c r="W4399" s="1">
        <v>8.0299758911132813</v>
      </c>
      <c r="X4399" s="1">
        <v>8.0299758911132813</v>
      </c>
    </row>
    <row r="4400" spans="1:24" x14ac:dyDescent="0.35">
      <c r="A4400" s="1">
        <v>370045</v>
      </c>
      <c r="B4400" s="1" t="s">
        <v>2350</v>
      </c>
      <c r="C4400" s="1">
        <v>109420803</v>
      </c>
      <c r="D4400" s="1">
        <v>45</v>
      </c>
      <c r="E4400" s="1" t="s">
        <v>2583</v>
      </c>
      <c r="F4400" s="1" t="s">
        <v>138</v>
      </c>
      <c r="G4400" s="1" t="s">
        <v>2582</v>
      </c>
      <c r="H4400" s="1" t="s">
        <v>916</v>
      </c>
      <c r="I4400" s="1">
        <v>2491929.09</v>
      </c>
      <c r="J4400" s="1">
        <v>346524.37</v>
      </c>
      <c r="K4400" s="1">
        <v>501516</v>
      </c>
      <c r="L4400" s="1">
        <v>15872330</v>
      </c>
      <c r="M4400" s="1">
        <v>0.71472400426864624</v>
      </c>
      <c r="N4400" s="1">
        <v>4.7152829170227051</v>
      </c>
      <c r="O4400" s="1">
        <v>0.12361209839582443</v>
      </c>
      <c r="P4400" s="1">
        <v>5.2194070816040039</v>
      </c>
      <c r="Q4400" s="1">
        <v>0</v>
      </c>
      <c r="R4400" s="1">
        <v>7.8339576721191406E-2</v>
      </c>
      <c r="S4400" s="1">
        <v>37</v>
      </c>
      <c r="T4400" s="1">
        <v>1</v>
      </c>
      <c r="U4400" s="1">
        <v>19212300</v>
      </c>
      <c r="V4400" s="1">
        <v>0.91667568683624268</v>
      </c>
      <c r="W4400" s="1">
        <v>5.0103564262390137</v>
      </c>
      <c r="X4400" s="1">
        <v>5.0103564262390137</v>
      </c>
    </row>
    <row r="4401" spans="1:24" x14ac:dyDescent="0.35">
      <c r="A4401" s="1">
        <v>380045</v>
      </c>
      <c r="B4401" s="1" t="s">
        <v>2351</v>
      </c>
      <c r="C4401" s="1">
        <v>109420803</v>
      </c>
      <c r="D4401" s="1">
        <v>45</v>
      </c>
      <c r="E4401" s="1" t="s">
        <v>2583</v>
      </c>
      <c r="F4401" s="1" t="s">
        <v>138</v>
      </c>
      <c r="G4401" s="1" t="s">
        <v>2582</v>
      </c>
      <c r="H4401" s="1" t="s">
        <v>916</v>
      </c>
      <c r="I4401" s="1">
        <v>2691496</v>
      </c>
      <c r="J4401" s="1">
        <v>388372</v>
      </c>
      <c r="K4401" s="1">
        <v>1137113.625</v>
      </c>
      <c r="L4401" s="1">
        <v>16246055</v>
      </c>
      <c r="M4401" s="1">
        <v>0.37372499704360962</v>
      </c>
      <c r="N4401" s="1">
        <v>2.3545691967010498</v>
      </c>
      <c r="O4401" s="1">
        <v>0.19956691563129425</v>
      </c>
      <c r="P4401" s="1">
        <v>8.0085306167602539</v>
      </c>
      <c r="Q4401" s="1">
        <v>0.63559764623641968</v>
      </c>
      <c r="R4401" s="1">
        <v>4.1847631335258484E-2</v>
      </c>
      <c r="S4401" s="1">
        <v>38</v>
      </c>
      <c r="T4401" s="1">
        <v>1</v>
      </c>
      <c r="U4401" s="1">
        <v>20463036</v>
      </c>
      <c r="V4401" s="1">
        <v>1.250737190246582</v>
      </c>
      <c r="W4401" s="1">
        <v>6.5100793838500977</v>
      </c>
      <c r="X4401" s="1">
        <v>6.5100793838500977</v>
      </c>
    </row>
    <row r="4402" spans="1:24" x14ac:dyDescent="0.35">
      <c r="A4402" s="1">
        <v>390045</v>
      </c>
      <c r="B4402" s="1" t="s">
        <v>2352</v>
      </c>
      <c r="C4402" s="1">
        <v>109420803</v>
      </c>
      <c r="D4402" s="1">
        <v>45</v>
      </c>
      <c r="E4402" s="1" t="s">
        <v>2583</v>
      </c>
      <c r="F4402" s="1" t="s">
        <v>138</v>
      </c>
      <c r="G4402" s="1" t="s">
        <v>2582</v>
      </c>
      <c r="H4402" s="1" t="s">
        <v>916</v>
      </c>
      <c r="I4402" s="1">
        <v>2753164</v>
      </c>
      <c r="J4402" s="1">
        <v>425403</v>
      </c>
      <c r="K4402" s="1">
        <v>1772379.625</v>
      </c>
      <c r="L4402" s="1">
        <v>16364442</v>
      </c>
      <c r="M4402" s="1">
        <v>0.11838699877262115</v>
      </c>
      <c r="N4402" s="1">
        <v>0.72871232032775879</v>
      </c>
      <c r="O4402" s="1">
        <v>6.1668001115322113E-2</v>
      </c>
      <c r="P4402" s="1">
        <v>2.2912163734436035</v>
      </c>
      <c r="Q4402" s="1">
        <v>0.6352660059928894</v>
      </c>
      <c r="R4402" s="1">
        <v>3.703099861741066E-2</v>
      </c>
      <c r="S4402" s="1">
        <v>39</v>
      </c>
      <c r="T4402" s="1">
        <v>1</v>
      </c>
      <c r="U4402" s="1">
        <v>21315388</v>
      </c>
      <c r="V4402" s="1">
        <v>0.85235196352005005</v>
      </c>
      <c r="W4402" s="1">
        <v>4.1653251647949219</v>
      </c>
      <c r="X4402" s="1">
        <v>4.1653251647949219</v>
      </c>
    </row>
    <row r="4403" spans="1:24" x14ac:dyDescent="0.35">
      <c r="A4403" s="1">
        <v>400045</v>
      </c>
      <c r="B4403" s="1" t="s">
        <v>2353</v>
      </c>
      <c r="C4403" s="1">
        <v>109420803</v>
      </c>
      <c r="D4403" s="1">
        <v>45</v>
      </c>
      <c r="E4403" s="1" t="s">
        <v>2583</v>
      </c>
      <c r="F4403" s="1" t="s">
        <v>138</v>
      </c>
      <c r="G4403" s="1" t="s">
        <v>2582</v>
      </c>
      <c r="H4403" s="1" t="s">
        <v>916</v>
      </c>
      <c r="S4403" s="1">
        <v>40</v>
      </c>
      <c r="T4403" s="1">
        <v>1</v>
      </c>
      <c r="U4403" s="1">
        <v>0</v>
      </c>
      <c r="V4403" s="1">
        <v>0</v>
      </c>
      <c r="W4403" s="1">
        <v>-100</v>
      </c>
      <c r="X4403" s="1">
        <v>-100</v>
      </c>
    </row>
    <row r="4404" spans="1:24" x14ac:dyDescent="0.35">
      <c r="A4404" s="1">
        <v>410045</v>
      </c>
      <c r="B4404" s="1" t="s">
        <v>2354</v>
      </c>
      <c r="C4404" s="1">
        <v>109420803</v>
      </c>
      <c r="D4404" s="1">
        <v>45</v>
      </c>
      <c r="E4404" s="1" t="s">
        <v>2583</v>
      </c>
      <c r="F4404" s="1" t="s">
        <v>138</v>
      </c>
      <c r="G4404" s="1" t="s">
        <v>2582</v>
      </c>
      <c r="H4404" s="1" t="s">
        <v>916</v>
      </c>
      <c r="S4404" s="1">
        <v>41</v>
      </c>
      <c r="T4404" s="1">
        <v>1</v>
      </c>
      <c r="U4404" s="1">
        <v>0</v>
      </c>
      <c r="V4404" s="1">
        <v>0</v>
      </c>
    </row>
    <row r="4405" spans="1:24" x14ac:dyDescent="0.35">
      <c r="A4405" s="1">
        <v>420045</v>
      </c>
      <c r="B4405" s="1" t="s">
        <v>2355</v>
      </c>
      <c r="C4405" s="1">
        <v>109420803</v>
      </c>
      <c r="D4405" s="1">
        <v>45</v>
      </c>
      <c r="E4405" s="1" t="s">
        <v>2583</v>
      </c>
      <c r="F4405" s="1" t="s">
        <v>138</v>
      </c>
      <c r="G4405" s="1" t="s">
        <v>2582</v>
      </c>
      <c r="H4405" s="1" t="s">
        <v>916</v>
      </c>
      <c r="S4405" s="1">
        <v>42</v>
      </c>
      <c r="T4405" s="1">
        <v>1</v>
      </c>
      <c r="U4405" s="1">
        <v>0</v>
      </c>
      <c r="V4405" s="1">
        <v>0</v>
      </c>
    </row>
    <row r="4406" spans="1:24" x14ac:dyDescent="0.35">
      <c r="A4406" s="1">
        <v>430045</v>
      </c>
      <c r="B4406" s="1" t="s">
        <v>2356</v>
      </c>
      <c r="C4406" s="1">
        <v>109420803</v>
      </c>
      <c r="D4406" s="1">
        <v>45</v>
      </c>
      <c r="E4406" s="1" t="s">
        <v>2583</v>
      </c>
      <c r="F4406" s="1" t="s">
        <v>138</v>
      </c>
      <c r="G4406" s="1" t="s">
        <v>2582</v>
      </c>
      <c r="H4406" s="1" t="s">
        <v>916</v>
      </c>
      <c r="S4406" s="1">
        <v>43</v>
      </c>
      <c r="T4406" s="1">
        <v>1</v>
      </c>
      <c r="U4406" s="1">
        <v>0</v>
      </c>
      <c r="V4406" s="1">
        <v>0</v>
      </c>
    </row>
    <row r="4407" spans="1:24" x14ac:dyDescent="0.35">
      <c r="A4407" s="1">
        <v>440045</v>
      </c>
      <c r="B4407" s="1" t="s">
        <v>2357</v>
      </c>
      <c r="C4407" s="1">
        <v>109420803</v>
      </c>
      <c r="D4407" s="1">
        <v>45</v>
      </c>
      <c r="E4407" s="1" t="s">
        <v>2583</v>
      </c>
      <c r="F4407" s="1" t="s">
        <v>138</v>
      </c>
      <c r="G4407" s="1" t="s">
        <v>2582</v>
      </c>
      <c r="H4407" s="1" t="s">
        <v>916</v>
      </c>
      <c r="S4407" s="1">
        <v>44</v>
      </c>
      <c r="T4407" s="1">
        <v>1</v>
      </c>
      <c r="U4407" s="1">
        <v>0</v>
      </c>
      <c r="V4407" s="1">
        <v>0</v>
      </c>
    </row>
    <row r="4408" spans="1:24" x14ac:dyDescent="0.35">
      <c r="A4408" s="1">
        <v>450045</v>
      </c>
      <c r="B4408" s="1" t="s">
        <v>2358</v>
      </c>
      <c r="C4408" s="1">
        <v>109420803</v>
      </c>
      <c r="D4408" s="1">
        <v>45</v>
      </c>
      <c r="E4408" s="1" t="s">
        <v>2583</v>
      </c>
      <c r="F4408" s="1" t="s">
        <v>138</v>
      </c>
      <c r="G4408" s="1" t="s">
        <v>2582</v>
      </c>
      <c r="H4408" s="1" t="s">
        <v>916</v>
      </c>
      <c r="S4408" s="1">
        <v>45</v>
      </c>
      <c r="T4408" s="1">
        <v>1</v>
      </c>
      <c r="U4408" s="1">
        <v>0</v>
      </c>
      <c r="V4408" s="1">
        <v>0</v>
      </c>
    </row>
    <row r="4409" spans="1:24" x14ac:dyDescent="0.35">
      <c r="A4409" s="1">
        <v>460045</v>
      </c>
      <c r="B4409" s="1" t="s">
        <v>2359</v>
      </c>
      <c r="C4409" s="1">
        <v>109420803</v>
      </c>
      <c r="D4409" s="1">
        <v>45</v>
      </c>
      <c r="E4409" s="1" t="s">
        <v>2583</v>
      </c>
      <c r="F4409" s="1" t="s">
        <v>138</v>
      </c>
      <c r="G4409" s="1" t="s">
        <v>2582</v>
      </c>
      <c r="H4409" s="1" t="s">
        <v>916</v>
      </c>
      <c r="S4409" s="1">
        <v>46</v>
      </c>
      <c r="T4409" s="1">
        <v>1</v>
      </c>
      <c r="U4409" s="1">
        <v>0</v>
      </c>
      <c r="V4409" s="1">
        <v>0</v>
      </c>
    </row>
    <row r="4410" spans="1:24" x14ac:dyDescent="0.35">
      <c r="A4410" s="1">
        <v>470045</v>
      </c>
      <c r="B4410" s="1" t="s">
        <v>2360</v>
      </c>
      <c r="C4410" s="1">
        <v>109420803</v>
      </c>
      <c r="D4410" s="1">
        <v>45</v>
      </c>
      <c r="E4410" s="1" t="s">
        <v>2583</v>
      </c>
      <c r="F4410" s="1" t="s">
        <v>138</v>
      </c>
      <c r="G4410" s="1" t="s">
        <v>2582</v>
      </c>
      <c r="H4410" s="1" t="s">
        <v>916</v>
      </c>
      <c r="S4410" s="1">
        <v>47</v>
      </c>
      <c r="T4410" s="1">
        <v>1</v>
      </c>
      <c r="U4410" s="1">
        <v>0</v>
      </c>
      <c r="V4410" s="1">
        <v>0</v>
      </c>
    </row>
    <row r="4411" spans="1:24" x14ac:dyDescent="0.35">
      <c r="A4411" s="1">
        <v>480045</v>
      </c>
      <c r="B4411" s="1" t="s">
        <v>2361</v>
      </c>
      <c r="C4411" s="1">
        <v>109420803</v>
      </c>
      <c r="D4411" s="1">
        <v>45</v>
      </c>
      <c r="E4411" s="1" t="s">
        <v>2583</v>
      </c>
      <c r="F4411" s="1" t="s">
        <v>138</v>
      </c>
      <c r="G4411" s="1" t="s">
        <v>2582</v>
      </c>
      <c r="H4411" s="1" t="s">
        <v>916</v>
      </c>
      <c r="S4411" s="1">
        <v>48</v>
      </c>
      <c r="T4411" s="1">
        <v>1</v>
      </c>
      <c r="U4411" s="1">
        <v>0</v>
      </c>
      <c r="V4411" s="1">
        <v>0</v>
      </c>
    </row>
    <row r="4412" spans="1:24" x14ac:dyDescent="0.35">
      <c r="A4412" s="1">
        <v>290209</v>
      </c>
      <c r="B4412" s="1" t="s">
        <v>2341</v>
      </c>
      <c r="C4412" s="1">
        <v>109422303</v>
      </c>
      <c r="D4412" s="1">
        <v>209</v>
      </c>
      <c r="E4412" s="1" t="s">
        <v>2584</v>
      </c>
      <c r="F4412" s="1" t="s">
        <v>138</v>
      </c>
      <c r="G4412" s="1" t="s">
        <v>2582</v>
      </c>
      <c r="H4412" s="1" t="s">
        <v>916</v>
      </c>
      <c r="I4412" s="1">
        <v>804722.81</v>
      </c>
      <c r="K4412" s="1">
        <v>246106</v>
      </c>
      <c r="L4412" s="1">
        <v>8015234</v>
      </c>
      <c r="S4412" s="1">
        <v>29</v>
      </c>
      <c r="T4412" s="1">
        <v>1</v>
      </c>
      <c r="U4412" s="1">
        <v>9066063</v>
      </c>
      <c r="V4412" s="1">
        <v>0</v>
      </c>
    </row>
    <row r="4413" spans="1:24" x14ac:dyDescent="0.35">
      <c r="A4413" s="1">
        <v>300209</v>
      </c>
      <c r="B4413" s="1" t="s">
        <v>2343</v>
      </c>
      <c r="C4413" s="1">
        <v>109422303</v>
      </c>
      <c r="D4413" s="1">
        <v>209</v>
      </c>
      <c r="E4413" s="1" t="s">
        <v>2584</v>
      </c>
      <c r="F4413" s="1" t="s">
        <v>138</v>
      </c>
      <c r="G4413" s="1" t="s">
        <v>2582</v>
      </c>
      <c r="H4413" s="1" t="s">
        <v>916</v>
      </c>
      <c r="I4413" s="1">
        <v>827452.65</v>
      </c>
      <c r="K4413" s="1">
        <v>246106</v>
      </c>
      <c r="L4413" s="1">
        <v>8175815</v>
      </c>
      <c r="M4413" s="1">
        <v>0.16058099269866943</v>
      </c>
      <c r="N4413" s="1">
        <v>2.0034475326538086</v>
      </c>
      <c r="O4413" s="1">
        <v>2.2729840129613876E-2</v>
      </c>
      <c r="P4413" s="1">
        <v>2.8245551586151123</v>
      </c>
      <c r="Q4413" s="1">
        <v>0</v>
      </c>
      <c r="S4413" s="1">
        <v>30</v>
      </c>
      <c r="T4413" s="1">
        <v>1</v>
      </c>
      <c r="U4413" s="1">
        <v>9249374</v>
      </c>
      <c r="V4413" s="1">
        <v>0.18331083655357361</v>
      </c>
      <c r="W4413" s="1">
        <v>2.0219471454620361</v>
      </c>
      <c r="X4413" s="1">
        <v>2.0219471454620361</v>
      </c>
    </row>
    <row r="4414" spans="1:24" x14ac:dyDescent="0.35">
      <c r="A4414" s="1">
        <v>310209</v>
      </c>
      <c r="B4414" s="1" t="s">
        <v>2344</v>
      </c>
      <c r="C4414" s="1">
        <v>109422303</v>
      </c>
      <c r="D4414" s="1">
        <v>209</v>
      </c>
      <c r="E4414" s="1" t="s">
        <v>2584</v>
      </c>
      <c r="F4414" s="1" t="s">
        <v>138</v>
      </c>
      <c r="G4414" s="1" t="s">
        <v>2582</v>
      </c>
      <c r="H4414" s="1" t="s">
        <v>916</v>
      </c>
      <c r="I4414" s="1">
        <v>847228.59</v>
      </c>
      <c r="K4414" s="1">
        <v>246106</v>
      </c>
      <c r="L4414" s="1">
        <v>8259318.5</v>
      </c>
      <c r="M4414" s="1">
        <v>8.3503499627113342E-2</v>
      </c>
      <c r="N4414" s="1">
        <v>1.0213477611541748</v>
      </c>
      <c r="O4414" s="1">
        <v>1.9775940105319023E-2</v>
      </c>
      <c r="P4414" s="1">
        <v>2.3899784088134766</v>
      </c>
      <c r="Q4414" s="1">
        <v>0</v>
      </c>
      <c r="S4414" s="1">
        <v>31</v>
      </c>
      <c r="T4414" s="1">
        <v>1</v>
      </c>
      <c r="U4414" s="1">
        <v>9352653</v>
      </c>
      <c r="V4414" s="1">
        <v>0.10327944159507751</v>
      </c>
      <c r="W4414" s="1">
        <v>1.116605281829834</v>
      </c>
      <c r="X4414" s="1">
        <v>1.116605281829834</v>
      </c>
    </row>
    <row r="4415" spans="1:24" x14ac:dyDescent="0.35">
      <c r="A4415" s="1">
        <v>320209</v>
      </c>
      <c r="B4415" s="1" t="s">
        <v>2345</v>
      </c>
      <c r="C4415" s="1">
        <v>109422303</v>
      </c>
      <c r="D4415" s="1">
        <v>209</v>
      </c>
      <c r="E4415" s="1" t="s">
        <v>2584</v>
      </c>
      <c r="F4415" s="1" t="s">
        <v>138</v>
      </c>
      <c r="G4415" s="1" t="s">
        <v>2582</v>
      </c>
      <c r="H4415" s="1" t="s">
        <v>916</v>
      </c>
      <c r="I4415" s="1">
        <v>863918.55</v>
      </c>
      <c r="K4415" s="1">
        <v>246106</v>
      </c>
      <c r="L4415" s="1">
        <v>8340125</v>
      </c>
      <c r="M4415" s="1">
        <v>8.080650120973587E-2</v>
      </c>
      <c r="N4415" s="1">
        <v>0.97836762666702271</v>
      </c>
      <c r="O4415" s="1">
        <v>1.6689959913492203E-2</v>
      </c>
      <c r="P4415" s="1">
        <v>1.9699476957321167</v>
      </c>
      <c r="Q4415" s="1">
        <v>0</v>
      </c>
      <c r="S4415" s="1">
        <v>32</v>
      </c>
      <c r="T4415" s="1">
        <v>1</v>
      </c>
      <c r="U4415" s="1">
        <v>9450150</v>
      </c>
      <c r="V4415" s="1">
        <v>9.7496464848518372E-2</v>
      </c>
      <c r="W4415" s="1">
        <v>1.0424529314041138</v>
      </c>
      <c r="X4415" s="1">
        <v>1.0424529314041138</v>
      </c>
    </row>
    <row r="4416" spans="1:24" x14ac:dyDescent="0.35">
      <c r="A4416" s="1">
        <v>330209</v>
      </c>
      <c r="B4416" s="1" t="s">
        <v>2346</v>
      </c>
      <c r="C4416" s="1">
        <v>109422303</v>
      </c>
      <c r="D4416" s="1">
        <v>209</v>
      </c>
      <c r="E4416" s="1" t="s">
        <v>2584</v>
      </c>
      <c r="F4416" s="1" t="s">
        <v>138</v>
      </c>
      <c r="G4416" s="1" t="s">
        <v>2582</v>
      </c>
      <c r="H4416" s="1" t="s">
        <v>916</v>
      </c>
      <c r="I4416" s="1">
        <v>896574.43</v>
      </c>
      <c r="K4416" s="1">
        <v>246106</v>
      </c>
      <c r="L4416" s="1">
        <v>8475452</v>
      </c>
      <c r="M4416" s="1">
        <v>0.13532699644565582</v>
      </c>
      <c r="N4416" s="1">
        <v>1.6226016283035278</v>
      </c>
      <c r="O4416" s="1">
        <v>3.2655879855155945E-2</v>
      </c>
      <c r="P4416" s="1">
        <v>3.7799720764160156</v>
      </c>
      <c r="Q4416" s="1">
        <v>0</v>
      </c>
      <c r="S4416" s="1">
        <v>33</v>
      </c>
      <c r="T4416" s="1">
        <v>1</v>
      </c>
      <c r="U4416" s="1">
        <v>9618132</v>
      </c>
      <c r="V4416" s="1">
        <v>0.16798287630081177</v>
      </c>
      <c r="W4416" s="1">
        <v>1.7775590419769287</v>
      </c>
      <c r="X4416" s="1">
        <v>1.7775590419769287</v>
      </c>
    </row>
    <row r="4417" spans="1:24" x14ac:dyDescent="0.35">
      <c r="A4417" s="1">
        <v>340209</v>
      </c>
      <c r="B4417" s="1" t="s">
        <v>2347</v>
      </c>
      <c r="C4417" s="1">
        <v>109422303</v>
      </c>
      <c r="D4417" s="1">
        <v>209</v>
      </c>
      <c r="E4417" s="1" t="s">
        <v>2584</v>
      </c>
      <c r="F4417" s="1" t="s">
        <v>138</v>
      </c>
      <c r="G4417" s="1" t="s">
        <v>2582</v>
      </c>
      <c r="H4417" s="1" t="s">
        <v>916</v>
      </c>
      <c r="I4417" s="1">
        <v>896526.58</v>
      </c>
      <c r="K4417" s="1">
        <v>246106</v>
      </c>
      <c r="L4417" s="1">
        <v>8475446</v>
      </c>
      <c r="M4417" s="1">
        <v>-6.0000002122251317E-6</v>
      </c>
      <c r="N4417" s="1">
        <v>-7.0792681071907282E-5</v>
      </c>
      <c r="O4417" s="1">
        <v>-4.7850000555627048E-5</v>
      </c>
      <c r="P4417" s="1">
        <v>-5.3369803354144096E-3</v>
      </c>
      <c r="Q4417" s="1">
        <v>0</v>
      </c>
      <c r="S4417" s="1">
        <v>34</v>
      </c>
      <c r="T4417" s="1">
        <v>1</v>
      </c>
      <c r="U4417" s="1">
        <v>9618078</v>
      </c>
      <c r="V4417" s="1">
        <v>-5.3850002586841583E-5</v>
      </c>
      <c r="W4417" s="1">
        <v>-5.6143960682675242E-4</v>
      </c>
      <c r="X4417" s="1">
        <v>-5.6143960682675242E-4</v>
      </c>
    </row>
    <row r="4418" spans="1:24" x14ac:dyDescent="0.35">
      <c r="A4418" s="1">
        <v>350209</v>
      </c>
      <c r="B4418" s="1" t="s">
        <v>2348</v>
      </c>
      <c r="C4418" s="1">
        <v>109422303</v>
      </c>
      <c r="D4418" s="1">
        <v>209</v>
      </c>
      <c r="E4418" s="1" t="s">
        <v>2584</v>
      </c>
      <c r="F4418" s="1" t="s">
        <v>138</v>
      </c>
      <c r="G4418" s="1" t="s">
        <v>2582</v>
      </c>
      <c r="H4418" s="1" t="s">
        <v>916</v>
      </c>
      <c r="I4418" s="1">
        <v>932944.72</v>
      </c>
      <c r="K4418" s="1">
        <v>246106</v>
      </c>
      <c r="L4418" s="1">
        <v>8759990</v>
      </c>
      <c r="M4418" s="1">
        <v>0.28454399108886719</v>
      </c>
      <c r="N4418" s="1">
        <v>3.3572745323181152</v>
      </c>
      <c r="O4418" s="1">
        <v>3.6418139934539795E-2</v>
      </c>
      <c r="P4418" s="1">
        <v>4.0621371269226074</v>
      </c>
      <c r="Q4418" s="1">
        <v>0</v>
      </c>
      <c r="S4418" s="1">
        <v>35</v>
      </c>
      <c r="T4418" s="1">
        <v>1</v>
      </c>
      <c r="U4418" s="1">
        <v>9939041</v>
      </c>
      <c r="V4418" s="1">
        <v>0.32096213102340698</v>
      </c>
      <c r="W4418" s="1">
        <v>3.3370804786682129</v>
      </c>
      <c r="X4418" s="1">
        <v>3.3370804786682129</v>
      </c>
    </row>
    <row r="4419" spans="1:24" x14ac:dyDescent="0.35">
      <c r="A4419" s="1">
        <v>360209</v>
      </c>
      <c r="B4419" s="1" t="s">
        <v>2349</v>
      </c>
      <c r="C4419" s="1">
        <v>109422303</v>
      </c>
      <c r="D4419" s="1">
        <v>209</v>
      </c>
      <c r="E4419" s="1" t="s">
        <v>2584</v>
      </c>
      <c r="F4419" s="1" t="s">
        <v>138</v>
      </c>
      <c r="G4419" s="1" t="s">
        <v>2582</v>
      </c>
      <c r="H4419" s="1" t="s">
        <v>916</v>
      </c>
      <c r="I4419" s="1">
        <v>1034810.04</v>
      </c>
      <c r="K4419" s="1">
        <v>246106</v>
      </c>
      <c r="L4419" s="1">
        <v>9271469</v>
      </c>
      <c r="M4419" s="1">
        <v>0.51147902011871338</v>
      </c>
      <c r="N4419" s="1">
        <v>5.8388080596923828</v>
      </c>
      <c r="O4419" s="1">
        <v>0.10186532139778137</v>
      </c>
      <c r="P4419" s="1">
        <v>10.91868782043457</v>
      </c>
      <c r="Q4419" s="1">
        <v>0</v>
      </c>
      <c r="S4419" s="1">
        <v>36</v>
      </c>
      <c r="T4419" s="1">
        <v>1</v>
      </c>
      <c r="U4419" s="1">
        <v>10552385</v>
      </c>
      <c r="V4419" s="1">
        <v>0.61334431171417236</v>
      </c>
      <c r="W4419" s="1">
        <v>6.171058177947998</v>
      </c>
      <c r="X4419" s="1">
        <v>6.171058177947998</v>
      </c>
    </row>
    <row r="4420" spans="1:24" x14ac:dyDescent="0.35">
      <c r="A4420" s="1">
        <v>370209</v>
      </c>
      <c r="B4420" s="1" t="s">
        <v>2350</v>
      </c>
      <c r="C4420" s="1">
        <v>109422303</v>
      </c>
      <c r="D4420" s="1">
        <v>209</v>
      </c>
      <c r="E4420" s="1" t="s">
        <v>2584</v>
      </c>
      <c r="F4420" s="1" t="s">
        <v>138</v>
      </c>
      <c r="G4420" s="1" t="s">
        <v>2582</v>
      </c>
      <c r="H4420" s="1" t="s">
        <v>916</v>
      </c>
      <c r="I4420" s="1">
        <v>1070556.49</v>
      </c>
      <c r="K4420" s="1">
        <v>246106</v>
      </c>
      <c r="L4420" s="1">
        <v>9860554</v>
      </c>
      <c r="M4420" s="1">
        <v>0.58908498287200928</v>
      </c>
      <c r="N4420" s="1">
        <v>6.3537397384643555</v>
      </c>
      <c r="O4420" s="1">
        <v>3.574645146727562E-2</v>
      </c>
      <c r="P4420" s="1">
        <v>3.4543972015380859</v>
      </c>
      <c r="Q4420" s="1">
        <v>0</v>
      </c>
      <c r="S4420" s="1">
        <v>37</v>
      </c>
      <c r="T4420" s="1">
        <v>1</v>
      </c>
      <c r="U4420" s="1">
        <v>11177216</v>
      </c>
      <c r="V4420" s="1">
        <v>0.6248314380645752</v>
      </c>
      <c r="W4420" s="1">
        <v>5.9212303161621094</v>
      </c>
      <c r="X4420" s="1">
        <v>5.9212303161621094</v>
      </c>
    </row>
    <row r="4421" spans="1:24" x14ac:dyDescent="0.35">
      <c r="A4421" s="1">
        <v>380209</v>
      </c>
      <c r="B4421" s="1" t="s">
        <v>2351</v>
      </c>
      <c r="C4421" s="1">
        <v>109422303</v>
      </c>
      <c r="D4421" s="1">
        <v>209</v>
      </c>
      <c r="E4421" s="1" t="s">
        <v>2584</v>
      </c>
      <c r="F4421" s="1" t="s">
        <v>138</v>
      </c>
      <c r="G4421" s="1" t="s">
        <v>2582</v>
      </c>
      <c r="H4421" s="1" t="s">
        <v>916</v>
      </c>
      <c r="I4421" s="1">
        <v>1151342</v>
      </c>
      <c r="K4421" s="1">
        <v>711163.5</v>
      </c>
      <c r="L4421" s="1">
        <v>10050909</v>
      </c>
      <c r="M4421" s="1">
        <v>0.19035500288009644</v>
      </c>
      <c r="N4421" s="1">
        <v>1.9304696321487427</v>
      </c>
      <c r="O4421" s="1">
        <v>8.0785512924194336E-2</v>
      </c>
      <c r="P4421" s="1">
        <v>7.5461230278015137</v>
      </c>
      <c r="Q4421" s="1">
        <v>0.46505749225616455</v>
      </c>
      <c r="S4421" s="1">
        <v>38</v>
      </c>
      <c r="T4421" s="1">
        <v>1</v>
      </c>
      <c r="U4421" s="1">
        <v>11913414</v>
      </c>
      <c r="V4421" s="1">
        <v>0.73619800806045532</v>
      </c>
      <c r="W4421" s="1">
        <v>6.5865955352783203</v>
      </c>
      <c r="X4421" s="1">
        <v>6.5865955352783203</v>
      </c>
    </row>
    <row r="4422" spans="1:24" x14ac:dyDescent="0.35">
      <c r="A4422" s="1">
        <v>390209</v>
      </c>
      <c r="B4422" s="1" t="s">
        <v>2352</v>
      </c>
      <c r="C4422" s="1">
        <v>109422303</v>
      </c>
      <c r="D4422" s="1">
        <v>209</v>
      </c>
      <c r="E4422" s="1" t="s">
        <v>2584</v>
      </c>
      <c r="F4422" s="1" t="s">
        <v>138</v>
      </c>
      <c r="G4422" s="1" t="s">
        <v>2582</v>
      </c>
      <c r="H4422" s="1" t="s">
        <v>916</v>
      </c>
      <c r="I4422" s="1">
        <v>1174758</v>
      </c>
      <c r="K4422" s="1">
        <v>1175978.5</v>
      </c>
      <c r="L4422" s="1">
        <v>10119104</v>
      </c>
      <c r="M4422" s="1">
        <v>6.8195000290870667E-2</v>
      </c>
      <c r="N4422" s="1">
        <v>0.67849582433700562</v>
      </c>
      <c r="O4422" s="1">
        <v>2.3415999487042427E-2</v>
      </c>
      <c r="P4422" s="1">
        <v>2.0338006019592285</v>
      </c>
      <c r="Q4422" s="1">
        <v>0.46481499075889587</v>
      </c>
      <c r="S4422" s="1">
        <v>39</v>
      </c>
      <c r="T4422" s="1">
        <v>1</v>
      </c>
      <c r="U4422" s="1">
        <v>12469840</v>
      </c>
      <c r="V4422" s="1">
        <v>0.55642598867416382</v>
      </c>
      <c r="W4422" s="1">
        <v>4.6705837249755859</v>
      </c>
      <c r="X4422" s="1">
        <v>4.6705837249755859</v>
      </c>
    </row>
    <row r="4423" spans="1:24" x14ac:dyDescent="0.35">
      <c r="A4423" s="1">
        <v>400209</v>
      </c>
      <c r="B4423" s="1" t="s">
        <v>2353</v>
      </c>
      <c r="C4423" s="1">
        <v>109422303</v>
      </c>
      <c r="D4423" s="1">
        <v>209</v>
      </c>
      <c r="E4423" s="1" t="s">
        <v>2584</v>
      </c>
      <c r="F4423" s="1" t="s">
        <v>138</v>
      </c>
      <c r="G4423" s="1" t="s">
        <v>2582</v>
      </c>
      <c r="H4423" s="1" t="s">
        <v>916</v>
      </c>
      <c r="S4423" s="1">
        <v>40</v>
      </c>
      <c r="T4423" s="1">
        <v>1</v>
      </c>
      <c r="U4423" s="1">
        <v>0</v>
      </c>
      <c r="V4423" s="1">
        <v>0</v>
      </c>
      <c r="W4423" s="1">
        <v>-100</v>
      </c>
      <c r="X4423" s="1">
        <v>-100</v>
      </c>
    </row>
    <row r="4424" spans="1:24" x14ac:dyDescent="0.35">
      <c r="A4424" s="1">
        <v>410209</v>
      </c>
      <c r="B4424" s="1" t="s">
        <v>2354</v>
      </c>
      <c r="C4424" s="1">
        <v>109422303</v>
      </c>
      <c r="D4424" s="1">
        <v>209</v>
      </c>
      <c r="E4424" s="1" t="s">
        <v>2584</v>
      </c>
      <c r="F4424" s="1" t="s">
        <v>138</v>
      </c>
      <c r="G4424" s="1" t="s">
        <v>2582</v>
      </c>
      <c r="H4424" s="1" t="s">
        <v>916</v>
      </c>
      <c r="S4424" s="1">
        <v>41</v>
      </c>
      <c r="T4424" s="1">
        <v>1</v>
      </c>
      <c r="U4424" s="1">
        <v>0</v>
      </c>
      <c r="V4424" s="1">
        <v>0</v>
      </c>
    </row>
    <row r="4425" spans="1:24" x14ac:dyDescent="0.35">
      <c r="A4425" s="1">
        <v>420209</v>
      </c>
      <c r="B4425" s="1" t="s">
        <v>2355</v>
      </c>
      <c r="C4425" s="1">
        <v>109422303</v>
      </c>
      <c r="D4425" s="1">
        <v>209</v>
      </c>
      <c r="E4425" s="1" t="s">
        <v>2584</v>
      </c>
      <c r="F4425" s="1" t="s">
        <v>138</v>
      </c>
      <c r="G4425" s="1" t="s">
        <v>2582</v>
      </c>
      <c r="H4425" s="1" t="s">
        <v>916</v>
      </c>
      <c r="S4425" s="1">
        <v>42</v>
      </c>
      <c r="T4425" s="1">
        <v>1</v>
      </c>
      <c r="U4425" s="1">
        <v>0</v>
      </c>
      <c r="V4425" s="1">
        <v>0</v>
      </c>
    </row>
    <row r="4426" spans="1:24" x14ac:dyDescent="0.35">
      <c r="A4426" s="1">
        <v>430209</v>
      </c>
      <c r="B4426" s="1" t="s">
        <v>2356</v>
      </c>
      <c r="C4426" s="1">
        <v>109422303</v>
      </c>
      <c r="D4426" s="1">
        <v>209</v>
      </c>
      <c r="E4426" s="1" t="s">
        <v>2584</v>
      </c>
      <c r="F4426" s="1" t="s">
        <v>138</v>
      </c>
      <c r="G4426" s="1" t="s">
        <v>2582</v>
      </c>
      <c r="H4426" s="1" t="s">
        <v>916</v>
      </c>
      <c r="S4426" s="1">
        <v>43</v>
      </c>
      <c r="T4426" s="1">
        <v>1</v>
      </c>
      <c r="U4426" s="1">
        <v>0</v>
      </c>
      <c r="V4426" s="1">
        <v>0</v>
      </c>
    </row>
    <row r="4427" spans="1:24" x14ac:dyDescent="0.35">
      <c r="A4427" s="1">
        <v>440209</v>
      </c>
      <c r="B4427" s="1" t="s">
        <v>2357</v>
      </c>
      <c r="C4427" s="1">
        <v>109422303</v>
      </c>
      <c r="D4427" s="1">
        <v>209</v>
      </c>
      <c r="E4427" s="1" t="s">
        <v>2584</v>
      </c>
      <c r="F4427" s="1" t="s">
        <v>138</v>
      </c>
      <c r="G4427" s="1" t="s">
        <v>2582</v>
      </c>
      <c r="H4427" s="1" t="s">
        <v>916</v>
      </c>
      <c r="S4427" s="1">
        <v>44</v>
      </c>
      <c r="T4427" s="1">
        <v>1</v>
      </c>
      <c r="U4427" s="1">
        <v>0</v>
      </c>
      <c r="V4427" s="1">
        <v>0</v>
      </c>
    </row>
    <row r="4428" spans="1:24" x14ac:dyDescent="0.35">
      <c r="A4428" s="1">
        <v>450209</v>
      </c>
      <c r="B4428" s="1" t="s">
        <v>2358</v>
      </c>
      <c r="C4428" s="1">
        <v>109422303</v>
      </c>
      <c r="D4428" s="1">
        <v>209</v>
      </c>
      <c r="E4428" s="1" t="s">
        <v>2584</v>
      </c>
      <c r="F4428" s="1" t="s">
        <v>138</v>
      </c>
      <c r="G4428" s="1" t="s">
        <v>2582</v>
      </c>
      <c r="H4428" s="1" t="s">
        <v>916</v>
      </c>
      <c r="S4428" s="1">
        <v>45</v>
      </c>
      <c r="T4428" s="1">
        <v>1</v>
      </c>
      <c r="U4428" s="1">
        <v>0</v>
      </c>
      <c r="V4428" s="1">
        <v>0</v>
      </c>
    </row>
    <row r="4429" spans="1:24" x14ac:dyDescent="0.35">
      <c r="A4429" s="1">
        <v>460209</v>
      </c>
      <c r="B4429" s="1" t="s">
        <v>2359</v>
      </c>
      <c r="C4429" s="1">
        <v>109422303</v>
      </c>
      <c r="D4429" s="1">
        <v>209</v>
      </c>
      <c r="E4429" s="1" t="s">
        <v>2584</v>
      </c>
      <c r="F4429" s="1" t="s">
        <v>138</v>
      </c>
      <c r="G4429" s="1" t="s">
        <v>2582</v>
      </c>
      <c r="H4429" s="1" t="s">
        <v>916</v>
      </c>
      <c r="S4429" s="1">
        <v>46</v>
      </c>
      <c r="T4429" s="1">
        <v>1</v>
      </c>
      <c r="U4429" s="1">
        <v>0</v>
      </c>
      <c r="V4429" s="1">
        <v>0</v>
      </c>
    </row>
    <row r="4430" spans="1:24" x14ac:dyDescent="0.35">
      <c r="A4430" s="1">
        <v>470209</v>
      </c>
      <c r="B4430" s="1" t="s">
        <v>2360</v>
      </c>
      <c r="C4430" s="1">
        <v>109422303</v>
      </c>
      <c r="D4430" s="1">
        <v>209</v>
      </c>
      <c r="E4430" s="1" t="s">
        <v>2584</v>
      </c>
      <c r="F4430" s="1" t="s">
        <v>138</v>
      </c>
      <c r="G4430" s="1" t="s">
        <v>2582</v>
      </c>
      <c r="H4430" s="1" t="s">
        <v>916</v>
      </c>
      <c r="S4430" s="1">
        <v>47</v>
      </c>
      <c r="T4430" s="1">
        <v>1</v>
      </c>
      <c r="U4430" s="1">
        <v>0</v>
      </c>
      <c r="V4430" s="1">
        <v>0</v>
      </c>
    </row>
    <row r="4431" spans="1:24" x14ac:dyDescent="0.35">
      <c r="A4431" s="1">
        <v>480209</v>
      </c>
      <c r="B4431" s="1" t="s">
        <v>2361</v>
      </c>
      <c r="C4431" s="1">
        <v>109422303</v>
      </c>
      <c r="D4431" s="1">
        <v>209</v>
      </c>
      <c r="E4431" s="1" t="s">
        <v>2584</v>
      </c>
      <c r="F4431" s="1" t="s">
        <v>138</v>
      </c>
      <c r="G4431" s="1" t="s">
        <v>2582</v>
      </c>
      <c r="H4431" s="1" t="s">
        <v>916</v>
      </c>
      <c r="S4431" s="1">
        <v>48</v>
      </c>
      <c r="T4431" s="1">
        <v>1</v>
      </c>
      <c r="U4431" s="1">
        <v>0</v>
      </c>
      <c r="V4431" s="1">
        <v>0</v>
      </c>
    </row>
    <row r="4432" spans="1:24" x14ac:dyDescent="0.35">
      <c r="A4432" s="1">
        <v>290313</v>
      </c>
      <c r="B4432" s="1" t="s">
        <v>2341</v>
      </c>
      <c r="C4432" s="1">
        <v>109426003</v>
      </c>
      <c r="D4432" s="1">
        <v>313</v>
      </c>
      <c r="E4432" s="1" t="s">
        <v>2585</v>
      </c>
      <c r="F4432" s="1" t="s">
        <v>138</v>
      </c>
      <c r="G4432" s="1" t="s">
        <v>2582</v>
      </c>
      <c r="H4432" s="1" t="s">
        <v>916</v>
      </c>
      <c r="I4432" s="1">
        <v>554288.46</v>
      </c>
      <c r="K4432" s="1">
        <v>135621</v>
      </c>
      <c r="L4432" s="1">
        <v>5520909.5</v>
      </c>
      <c r="S4432" s="1">
        <v>29</v>
      </c>
      <c r="T4432" s="1">
        <v>1</v>
      </c>
      <c r="U4432" s="1">
        <v>6210819</v>
      </c>
      <c r="V4432" s="1">
        <v>0</v>
      </c>
    </row>
    <row r="4433" spans="1:24" x14ac:dyDescent="0.35">
      <c r="A4433" s="1">
        <v>300313</v>
      </c>
      <c r="B4433" s="1" t="s">
        <v>2343</v>
      </c>
      <c r="C4433" s="1">
        <v>109426003</v>
      </c>
      <c r="D4433" s="1">
        <v>313</v>
      </c>
      <c r="E4433" s="1" t="s">
        <v>2585</v>
      </c>
      <c r="F4433" s="1" t="s">
        <v>138</v>
      </c>
      <c r="G4433" s="1" t="s">
        <v>2582</v>
      </c>
      <c r="H4433" s="1" t="s">
        <v>916</v>
      </c>
      <c r="I4433" s="1">
        <v>565650.98</v>
      </c>
      <c r="K4433" s="1">
        <v>191211</v>
      </c>
      <c r="L4433" s="1">
        <v>5609072</v>
      </c>
      <c r="M4433" s="1">
        <v>8.816249668598175E-2</v>
      </c>
      <c r="N4433" s="1">
        <v>1.5968836545944214</v>
      </c>
      <c r="O4433" s="1">
        <v>1.1362520046532154E-2</v>
      </c>
      <c r="P4433" s="1">
        <v>2.0499289035797119</v>
      </c>
      <c r="Q4433" s="1">
        <v>5.5590000003576279E-2</v>
      </c>
      <c r="S4433" s="1">
        <v>30</v>
      </c>
      <c r="T4433" s="1">
        <v>1</v>
      </c>
      <c r="U4433" s="1">
        <v>6365934</v>
      </c>
      <c r="V4433" s="1">
        <v>0.15511500835418701</v>
      </c>
      <c r="W4433" s="1">
        <v>2.4974966049194336</v>
      </c>
      <c r="X4433" s="1">
        <v>2.4974966049194336</v>
      </c>
    </row>
    <row r="4434" spans="1:24" x14ac:dyDescent="0.35">
      <c r="A4434" s="1">
        <v>310313</v>
      </c>
      <c r="B4434" s="1" t="s">
        <v>2344</v>
      </c>
      <c r="C4434" s="1">
        <v>109426003</v>
      </c>
      <c r="D4434" s="1">
        <v>313</v>
      </c>
      <c r="E4434" s="1" t="s">
        <v>2585</v>
      </c>
      <c r="F4434" s="1" t="s">
        <v>138</v>
      </c>
      <c r="G4434" s="1" t="s">
        <v>2582</v>
      </c>
      <c r="H4434" s="1" t="s">
        <v>916</v>
      </c>
      <c r="I4434" s="1">
        <v>554745.51</v>
      </c>
      <c r="K4434" s="1">
        <v>163416</v>
      </c>
      <c r="L4434" s="1">
        <v>5638810.5</v>
      </c>
      <c r="M4434" s="1">
        <v>2.9738500714302063E-2</v>
      </c>
      <c r="N4434" s="1">
        <v>0.5301857590675354</v>
      </c>
      <c r="O4434" s="1">
        <v>-1.090546976774931E-2</v>
      </c>
      <c r="P4434" s="1">
        <v>-1.927950382232666</v>
      </c>
      <c r="Q4434" s="1">
        <v>-2.7795000001788139E-2</v>
      </c>
      <c r="S4434" s="1">
        <v>31</v>
      </c>
      <c r="T4434" s="1">
        <v>1</v>
      </c>
      <c r="U4434" s="1">
        <v>6356972</v>
      </c>
      <c r="V4434" s="1">
        <v>-8.9619681239128113E-3</v>
      </c>
      <c r="W4434" s="1">
        <v>-0.14078059792518616</v>
      </c>
      <c r="X4434" s="1">
        <v>-0.14078059792518616</v>
      </c>
    </row>
    <row r="4435" spans="1:24" x14ac:dyDescent="0.35">
      <c r="A4435" s="1">
        <v>320313</v>
      </c>
      <c r="B4435" s="1" t="s">
        <v>2345</v>
      </c>
      <c r="C4435" s="1">
        <v>109426003</v>
      </c>
      <c r="D4435" s="1">
        <v>313</v>
      </c>
      <c r="E4435" s="1" t="s">
        <v>2585</v>
      </c>
      <c r="F4435" s="1" t="s">
        <v>138</v>
      </c>
      <c r="G4435" s="1" t="s">
        <v>2582</v>
      </c>
      <c r="H4435" s="1" t="s">
        <v>916</v>
      </c>
      <c r="I4435" s="1">
        <v>556807.52</v>
      </c>
      <c r="K4435" s="1">
        <v>163416</v>
      </c>
      <c r="L4435" s="1">
        <v>5690031.5</v>
      </c>
      <c r="M4435" s="1">
        <v>5.1220998167991638E-2</v>
      </c>
      <c r="N4435" s="1">
        <v>0.90836530923843384</v>
      </c>
      <c r="O4435" s="1">
        <v>2.0620101131498814E-3</v>
      </c>
      <c r="P4435" s="1">
        <v>0.37170377373695374</v>
      </c>
      <c r="Q4435" s="1">
        <v>0</v>
      </c>
      <c r="S4435" s="1">
        <v>32</v>
      </c>
      <c r="T4435" s="1">
        <v>1</v>
      </c>
      <c r="U4435" s="1">
        <v>6410255</v>
      </c>
      <c r="V4435" s="1">
        <v>5.3283009678125381E-2</v>
      </c>
      <c r="W4435" s="1">
        <v>0.83818209171295166</v>
      </c>
      <c r="X4435" s="1">
        <v>0.83818209171295166</v>
      </c>
    </row>
    <row r="4436" spans="1:24" x14ac:dyDescent="0.35">
      <c r="A4436" s="1">
        <v>330313</v>
      </c>
      <c r="B4436" s="1" t="s">
        <v>2346</v>
      </c>
      <c r="C4436" s="1">
        <v>109426003</v>
      </c>
      <c r="D4436" s="1">
        <v>313</v>
      </c>
      <c r="E4436" s="1" t="s">
        <v>2585</v>
      </c>
      <c r="F4436" s="1" t="s">
        <v>138</v>
      </c>
      <c r="G4436" s="1" t="s">
        <v>2582</v>
      </c>
      <c r="H4436" s="1" t="s">
        <v>916</v>
      </c>
      <c r="I4436" s="1">
        <v>614492.6</v>
      </c>
      <c r="K4436" s="1">
        <v>163416</v>
      </c>
      <c r="L4436" s="1">
        <v>5721213</v>
      </c>
      <c r="M4436" s="1">
        <v>3.1181499361991882E-2</v>
      </c>
      <c r="N4436" s="1">
        <v>0.54800224304199219</v>
      </c>
      <c r="O4436" s="1">
        <v>5.7685080915689468E-2</v>
      </c>
      <c r="P4436" s="1">
        <v>10.359968185424805</v>
      </c>
      <c r="Q4436" s="1">
        <v>0</v>
      </c>
      <c r="S4436" s="1">
        <v>33</v>
      </c>
      <c r="T4436" s="1">
        <v>1</v>
      </c>
      <c r="U4436" s="1">
        <v>6499121.5</v>
      </c>
      <c r="V4436" s="1">
        <v>8.8866576552391052E-2</v>
      </c>
      <c r="W4436" s="1">
        <v>1.3863177299499512</v>
      </c>
      <c r="X4436" s="1">
        <v>1.3863177299499512</v>
      </c>
    </row>
    <row r="4437" spans="1:24" x14ac:dyDescent="0.35">
      <c r="A4437" s="1">
        <v>340313</v>
      </c>
      <c r="B4437" s="1" t="s">
        <v>2347</v>
      </c>
      <c r="C4437" s="1">
        <v>109426003</v>
      </c>
      <c r="D4437" s="1">
        <v>313</v>
      </c>
      <c r="E4437" s="1" t="s">
        <v>2585</v>
      </c>
      <c r="F4437" s="1" t="s">
        <v>138</v>
      </c>
      <c r="G4437" s="1" t="s">
        <v>2582</v>
      </c>
      <c r="H4437" s="1" t="s">
        <v>916</v>
      </c>
      <c r="I4437" s="1">
        <v>614467.79</v>
      </c>
      <c r="K4437" s="1">
        <v>163416</v>
      </c>
      <c r="L4437" s="1">
        <v>5721210</v>
      </c>
      <c r="M4437" s="1">
        <v>-3.0000001061125658E-6</v>
      </c>
      <c r="N4437" s="1">
        <v>-5.2436433179536834E-5</v>
      </c>
      <c r="O4437" s="1">
        <v>-2.4810000468278304E-5</v>
      </c>
      <c r="P4437" s="1">
        <v>-4.0374775417149067E-3</v>
      </c>
      <c r="Q4437" s="1">
        <v>0</v>
      </c>
      <c r="S4437" s="1">
        <v>34</v>
      </c>
      <c r="T4437" s="1">
        <v>1</v>
      </c>
      <c r="U4437" s="1">
        <v>6499094</v>
      </c>
      <c r="V4437" s="1">
        <v>-2.7810001483885571E-5</v>
      </c>
      <c r="W4437" s="1">
        <v>-4.2313410085625947E-4</v>
      </c>
      <c r="X4437" s="1">
        <v>-4.2313410085625947E-4</v>
      </c>
    </row>
    <row r="4438" spans="1:24" x14ac:dyDescent="0.35">
      <c r="A4438" s="1">
        <v>350313</v>
      </c>
      <c r="B4438" s="1" t="s">
        <v>2348</v>
      </c>
      <c r="C4438" s="1">
        <v>109426003</v>
      </c>
      <c r="D4438" s="1">
        <v>313</v>
      </c>
      <c r="E4438" s="1" t="s">
        <v>2585</v>
      </c>
      <c r="F4438" s="1" t="s">
        <v>138</v>
      </c>
      <c r="G4438" s="1" t="s">
        <v>2582</v>
      </c>
      <c r="H4438" s="1" t="s">
        <v>916</v>
      </c>
      <c r="I4438" s="1">
        <v>569369.65</v>
      </c>
      <c r="K4438" s="1">
        <v>163416</v>
      </c>
      <c r="L4438" s="1">
        <v>5815921.5</v>
      </c>
      <c r="M4438" s="1">
        <v>9.471149742603302E-2</v>
      </c>
      <c r="N4438" s="1">
        <v>1.6554452180862427</v>
      </c>
      <c r="O4438" s="1">
        <v>-4.5098140835762024E-2</v>
      </c>
      <c r="P4438" s="1">
        <v>-7.3393821716308594</v>
      </c>
      <c r="Q4438" s="1">
        <v>0</v>
      </c>
      <c r="S4438" s="1">
        <v>35</v>
      </c>
      <c r="T4438" s="1">
        <v>1</v>
      </c>
      <c r="U4438" s="1">
        <v>6548707</v>
      </c>
      <c r="V4438" s="1">
        <v>4.9613356590270996E-2</v>
      </c>
      <c r="W4438" s="1">
        <v>0.76338332891464233</v>
      </c>
      <c r="X4438" s="1">
        <v>0.76338332891464233</v>
      </c>
    </row>
    <row r="4439" spans="1:24" x14ac:dyDescent="0.35">
      <c r="A4439" s="1">
        <v>360313</v>
      </c>
      <c r="B4439" s="1" t="s">
        <v>2349</v>
      </c>
      <c r="C4439" s="1">
        <v>109426003</v>
      </c>
      <c r="D4439" s="1">
        <v>313</v>
      </c>
      <c r="E4439" s="1" t="s">
        <v>2585</v>
      </c>
      <c r="F4439" s="1" t="s">
        <v>138</v>
      </c>
      <c r="G4439" s="1" t="s">
        <v>2582</v>
      </c>
      <c r="H4439" s="1" t="s">
        <v>916</v>
      </c>
      <c r="I4439" s="1">
        <v>664232.73</v>
      </c>
      <c r="J4439" s="1">
        <v>171674.38</v>
      </c>
      <c r="K4439" s="1">
        <v>163416</v>
      </c>
      <c r="L4439" s="1">
        <v>6018385.5</v>
      </c>
      <c r="M4439" s="1">
        <v>0.20246399939060211</v>
      </c>
      <c r="N4439" s="1">
        <v>3.4812023639678955</v>
      </c>
      <c r="O4439" s="1">
        <v>9.4863079488277435E-2</v>
      </c>
      <c r="P4439" s="1">
        <v>16.661069869995117</v>
      </c>
      <c r="Q4439" s="1">
        <v>0</v>
      </c>
      <c r="S4439" s="1">
        <v>36</v>
      </c>
      <c r="T4439" s="1">
        <v>1</v>
      </c>
      <c r="U4439" s="1">
        <v>7017708.5</v>
      </c>
      <c r="V4439" s="1">
        <v>0.29732707142829895</v>
      </c>
      <c r="W4439" s="1">
        <v>7.1617422103881836</v>
      </c>
      <c r="X4439" s="1">
        <v>7.1617422103881836</v>
      </c>
    </row>
    <row r="4440" spans="1:24" x14ac:dyDescent="0.35">
      <c r="A4440" s="1">
        <v>370313</v>
      </c>
      <c r="B4440" s="1" t="s">
        <v>2350</v>
      </c>
      <c r="C4440" s="1">
        <v>109426003</v>
      </c>
      <c r="D4440" s="1">
        <v>313</v>
      </c>
      <c r="E4440" s="1" t="s">
        <v>2585</v>
      </c>
      <c r="F4440" s="1" t="s">
        <v>138</v>
      </c>
      <c r="G4440" s="1" t="s">
        <v>2582</v>
      </c>
      <c r="H4440" s="1" t="s">
        <v>916</v>
      </c>
      <c r="I4440" s="1">
        <v>688614.11</v>
      </c>
      <c r="J4440" s="1">
        <v>234109.68</v>
      </c>
      <c r="K4440" s="1">
        <v>163416</v>
      </c>
      <c r="L4440" s="1">
        <v>6270675</v>
      </c>
      <c r="M4440" s="1">
        <v>0.25228950381278992</v>
      </c>
      <c r="N4440" s="1">
        <v>4.1919798851013184</v>
      </c>
      <c r="O4440" s="1">
        <v>2.4381380528211594E-2</v>
      </c>
      <c r="P4440" s="1">
        <v>3.6706080436706543</v>
      </c>
      <c r="Q4440" s="1">
        <v>0</v>
      </c>
      <c r="R4440" s="1">
        <v>6.2435299158096313E-2</v>
      </c>
      <c r="S4440" s="1">
        <v>37</v>
      </c>
      <c r="T4440" s="1">
        <v>1</v>
      </c>
      <c r="U4440" s="1">
        <v>7356815</v>
      </c>
      <c r="V4440" s="1">
        <v>0.33910620212554932</v>
      </c>
      <c r="W4440" s="1">
        <v>4.8321542739868164</v>
      </c>
      <c r="X4440" s="1">
        <v>4.8321542739868164</v>
      </c>
    </row>
    <row r="4441" spans="1:24" x14ac:dyDescent="0.35">
      <c r="A4441" s="1">
        <v>380313</v>
      </c>
      <c r="B4441" s="1" t="s">
        <v>2351</v>
      </c>
      <c r="C4441" s="1">
        <v>109426003</v>
      </c>
      <c r="D4441" s="1">
        <v>313</v>
      </c>
      <c r="E4441" s="1" t="s">
        <v>2585</v>
      </c>
      <c r="F4441" s="1" t="s">
        <v>138</v>
      </c>
      <c r="G4441" s="1" t="s">
        <v>2582</v>
      </c>
      <c r="H4441" s="1" t="s">
        <v>916</v>
      </c>
      <c r="I4441" s="1">
        <v>717366</v>
      </c>
      <c r="J4441" s="1">
        <v>222827</v>
      </c>
      <c r="K4441" s="1">
        <v>203852.890625</v>
      </c>
      <c r="L4441" s="1">
        <v>6357503</v>
      </c>
      <c r="M4441" s="1">
        <v>8.6828000843524933E-2</v>
      </c>
      <c r="N4441" s="1">
        <v>1.3846675157546997</v>
      </c>
      <c r="O4441" s="1">
        <v>2.8751889243721962E-2</v>
      </c>
      <c r="P4441" s="1">
        <v>4.1753268241882324</v>
      </c>
      <c r="Q4441" s="1">
        <v>4.0436889976263046E-2</v>
      </c>
      <c r="R4441" s="1">
        <v>-1.1282679624855518E-2</v>
      </c>
      <c r="S4441" s="1">
        <v>38</v>
      </c>
      <c r="T4441" s="1">
        <v>1</v>
      </c>
      <c r="U4441" s="1">
        <v>7501549</v>
      </c>
      <c r="V4441" s="1">
        <v>0.14473409950733185</v>
      </c>
      <c r="W4441" s="1">
        <v>1.9673459529876709</v>
      </c>
      <c r="X4441" s="1">
        <v>1.9673459529876709</v>
      </c>
    </row>
    <row r="4442" spans="1:24" x14ac:dyDescent="0.35">
      <c r="A4442" s="1">
        <v>390313</v>
      </c>
      <c r="B4442" s="1" t="s">
        <v>2352</v>
      </c>
      <c r="C4442" s="1">
        <v>109426003</v>
      </c>
      <c r="D4442" s="1">
        <v>313</v>
      </c>
      <c r="E4442" s="1" t="s">
        <v>2585</v>
      </c>
      <c r="F4442" s="1" t="s">
        <v>138</v>
      </c>
      <c r="G4442" s="1" t="s">
        <v>2582</v>
      </c>
      <c r="H4442" s="1" t="s">
        <v>916</v>
      </c>
      <c r="I4442" s="1">
        <v>774409</v>
      </c>
      <c r="J4442" s="1">
        <v>242603</v>
      </c>
      <c r="K4442" s="1">
        <v>253843.46875</v>
      </c>
      <c r="L4442" s="1">
        <v>6395555</v>
      </c>
      <c r="M4442" s="1">
        <v>3.8052000105381012E-2</v>
      </c>
      <c r="N4442" s="1">
        <v>0.59853684902191162</v>
      </c>
      <c r="O4442" s="1">
        <v>5.7043001055717468E-2</v>
      </c>
      <c r="P4442" s="1">
        <v>7.9517288208007813</v>
      </c>
      <c r="Q4442" s="1">
        <v>4.999057948589325E-2</v>
      </c>
      <c r="R4442" s="1">
        <v>1.9775999709963799E-2</v>
      </c>
      <c r="S4442" s="1">
        <v>39</v>
      </c>
      <c r="T4442" s="1">
        <v>1</v>
      </c>
      <c r="U4442" s="1">
        <v>7666410.5</v>
      </c>
      <c r="V4442" s="1">
        <v>0.16486158967018127</v>
      </c>
      <c r="W4442" s="1">
        <v>2.1976995468139648</v>
      </c>
      <c r="X4442" s="1">
        <v>2.1976995468139648</v>
      </c>
    </row>
    <row r="4443" spans="1:24" x14ac:dyDescent="0.35">
      <c r="A4443" s="1">
        <v>400313</v>
      </c>
      <c r="B4443" s="1" t="s">
        <v>2353</v>
      </c>
      <c r="C4443" s="1">
        <v>109426003</v>
      </c>
      <c r="D4443" s="1">
        <v>313</v>
      </c>
      <c r="E4443" s="1" t="s">
        <v>2585</v>
      </c>
      <c r="F4443" s="1" t="s">
        <v>138</v>
      </c>
      <c r="G4443" s="1" t="s">
        <v>2582</v>
      </c>
      <c r="H4443" s="1" t="s">
        <v>916</v>
      </c>
      <c r="S4443" s="1">
        <v>40</v>
      </c>
      <c r="T4443" s="1">
        <v>1</v>
      </c>
      <c r="U4443" s="1">
        <v>0</v>
      </c>
      <c r="V4443" s="1">
        <v>0</v>
      </c>
      <c r="W4443" s="1">
        <v>-100</v>
      </c>
      <c r="X4443" s="1">
        <v>-100</v>
      </c>
    </row>
    <row r="4444" spans="1:24" x14ac:dyDescent="0.35">
      <c r="A4444" s="1">
        <v>410313</v>
      </c>
      <c r="B4444" s="1" t="s">
        <v>2354</v>
      </c>
      <c r="C4444" s="1">
        <v>109426003</v>
      </c>
      <c r="D4444" s="1">
        <v>313</v>
      </c>
      <c r="E4444" s="1" t="s">
        <v>2585</v>
      </c>
      <c r="F4444" s="1" t="s">
        <v>138</v>
      </c>
      <c r="G4444" s="1" t="s">
        <v>2582</v>
      </c>
      <c r="H4444" s="1" t="s">
        <v>916</v>
      </c>
      <c r="S4444" s="1">
        <v>41</v>
      </c>
      <c r="T4444" s="1">
        <v>1</v>
      </c>
      <c r="U4444" s="1">
        <v>0</v>
      </c>
      <c r="V4444" s="1">
        <v>0</v>
      </c>
    </row>
    <row r="4445" spans="1:24" x14ac:dyDescent="0.35">
      <c r="A4445" s="1">
        <v>420313</v>
      </c>
      <c r="B4445" s="1" t="s">
        <v>2355</v>
      </c>
      <c r="C4445" s="1">
        <v>109426003</v>
      </c>
      <c r="D4445" s="1">
        <v>313</v>
      </c>
      <c r="E4445" s="1" t="s">
        <v>2585</v>
      </c>
      <c r="F4445" s="1" t="s">
        <v>138</v>
      </c>
      <c r="G4445" s="1" t="s">
        <v>2582</v>
      </c>
      <c r="H4445" s="1" t="s">
        <v>916</v>
      </c>
      <c r="S4445" s="1">
        <v>42</v>
      </c>
      <c r="T4445" s="1">
        <v>1</v>
      </c>
      <c r="U4445" s="1">
        <v>0</v>
      </c>
      <c r="V4445" s="1">
        <v>0</v>
      </c>
    </row>
    <row r="4446" spans="1:24" x14ac:dyDescent="0.35">
      <c r="A4446" s="1">
        <v>430313</v>
      </c>
      <c r="B4446" s="1" t="s">
        <v>2356</v>
      </c>
      <c r="C4446" s="1">
        <v>109426003</v>
      </c>
      <c r="D4446" s="1">
        <v>313</v>
      </c>
      <c r="E4446" s="1" t="s">
        <v>2585</v>
      </c>
      <c r="F4446" s="1" t="s">
        <v>138</v>
      </c>
      <c r="G4446" s="1" t="s">
        <v>2582</v>
      </c>
      <c r="H4446" s="1" t="s">
        <v>916</v>
      </c>
      <c r="S4446" s="1">
        <v>43</v>
      </c>
      <c r="T4446" s="1">
        <v>1</v>
      </c>
      <c r="U4446" s="1">
        <v>0</v>
      </c>
      <c r="V4446" s="1">
        <v>0</v>
      </c>
    </row>
    <row r="4447" spans="1:24" x14ac:dyDescent="0.35">
      <c r="A4447" s="1">
        <v>440313</v>
      </c>
      <c r="B4447" s="1" t="s">
        <v>2357</v>
      </c>
      <c r="C4447" s="1">
        <v>109426003</v>
      </c>
      <c r="D4447" s="1">
        <v>313</v>
      </c>
      <c r="E4447" s="1" t="s">
        <v>2585</v>
      </c>
      <c r="F4447" s="1" t="s">
        <v>138</v>
      </c>
      <c r="G4447" s="1" t="s">
        <v>2582</v>
      </c>
      <c r="H4447" s="1" t="s">
        <v>916</v>
      </c>
      <c r="S4447" s="1">
        <v>44</v>
      </c>
      <c r="T4447" s="1">
        <v>1</v>
      </c>
      <c r="U4447" s="1">
        <v>0</v>
      </c>
      <c r="V4447" s="1">
        <v>0</v>
      </c>
    </row>
    <row r="4448" spans="1:24" x14ac:dyDescent="0.35">
      <c r="A4448" s="1">
        <v>450313</v>
      </c>
      <c r="B4448" s="1" t="s">
        <v>2358</v>
      </c>
      <c r="C4448" s="1">
        <v>109426003</v>
      </c>
      <c r="D4448" s="1">
        <v>313</v>
      </c>
      <c r="E4448" s="1" t="s">
        <v>2585</v>
      </c>
      <c r="F4448" s="1" t="s">
        <v>138</v>
      </c>
      <c r="G4448" s="1" t="s">
        <v>2582</v>
      </c>
      <c r="H4448" s="1" t="s">
        <v>916</v>
      </c>
      <c r="S4448" s="1">
        <v>45</v>
      </c>
      <c r="T4448" s="1">
        <v>1</v>
      </c>
      <c r="U4448" s="1">
        <v>0</v>
      </c>
      <c r="V4448" s="1">
        <v>0</v>
      </c>
    </row>
    <row r="4449" spans="1:24" x14ac:dyDescent="0.35">
      <c r="A4449" s="1">
        <v>460313</v>
      </c>
      <c r="B4449" s="1" t="s">
        <v>2359</v>
      </c>
      <c r="C4449" s="1">
        <v>109426003</v>
      </c>
      <c r="D4449" s="1">
        <v>313</v>
      </c>
      <c r="E4449" s="1" t="s">
        <v>2585</v>
      </c>
      <c r="F4449" s="1" t="s">
        <v>138</v>
      </c>
      <c r="G4449" s="1" t="s">
        <v>2582</v>
      </c>
      <c r="H4449" s="1" t="s">
        <v>916</v>
      </c>
      <c r="S4449" s="1">
        <v>46</v>
      </c>
      <c r="T4449" s="1">
        <v>1</v>
      </c>
      <c r="U4449" s="1">
        <v>0</v>
      </c>
      <c r="V4449" s="1">
        <v>0</v>
      </c>
    </row>
    <row r="4450" spans="1:24" x14ac:dyDescent="0.35">
      <c r="A4450" s="1">
        <v>470313</v>
      </c>
      <c r="B4450" s="1" t="s">
        <v>2360</v>
      </c>
      <c r="C4450" s="1">
        <v>109426003</v>
      </c>
      <c r="D4450" s="1">
        <v>313</v>
      </c>
      <c r="E4450" s="1" t="s">
        <v>2585</v>
      </c>
      <c r="F4450" s="1" t="s">
        <v>138</v>
      </c>
      <c r="G4450" s="1" t="s">
        <v>2582</v>
      </c>
      <c r="H4450" s="1" t="s">
        <v>916</v>
      </c>
      <c r="S4450" s="1">
        <v>47</v>
      </c>
      <c r="T4450" s="1">
        <v>1</v>
      </c>
      <c r="U4450" s="1">
        <v>0</v>
      </c>
      <c r="V4450" s="1">
        <v>0</v>
      </c>
    </row>
    <row r="4451" spans="1:24" x14ac:dyDescent="0.35">
      <c r="A4451" s="1">
        <v>480313</v>
      </c>
      <c r="B4451" s="1" t="s">
        <v>2361</v>
      </c>
      <c r="C4451" s="1">
        <v>109426003</v>
      </c>
      <c r="D4451" s="1">
        <v>313</v>
      </c>
      <c r="E4451" s="1" t="s">
        <v>2585</v>
      </c>
      <c r="F4451" s="1" t="s">
        <v>138</v>
      </c>
      <c r="G4451" s="1" t="s">
        <v>2582</v>
      </c>
      <c r="H4451" s="1" t="s">
        <v>916</v>
      </c>
      <c r="S4451" s="1">
        <v>48</v>
      </c>
      <c r="T4451" s="1">
        <v>1</v>
      </c>
      <c r="U4451" s="1">
        <v>0</v>
      </c>
      <c r="V4451" s="1">
        <v>0</v>
      </c>
    </row>
    <row r="4452" spans="1:24" x14ac:dyDescent="0.35">
      <c r="A4452" s="1">
        <v>290345</v>
      </c>
      <c r="B4452" s="1" t="s">
        <v>2341</v>
      </c>
      <c r="C4452" s="1">
        <v>109426303</v>
      </c>
      <c r="D4452" s="1">
        <v>345</v>
      </c>
      <c r="E4452" s="1" t="s">
        <v>2586</v>
      </c>
      <c r="F4452" s="1" t="s">
        <v>138</v>
      </c>
      <c r="G4452" s="1" t="s">
        <v>2582</v>
      </c>
      <c r="H4452" s="1" t="s">
        <v>916</v>
      </c>
      <c r="I4452" s="1">
        <v>698167.46</v>
      </c>
      <c r="K4452" s="1">
        <v>181149</v>
      </c>
      <c r="L4452" s="1">
        <v>7114243</v>
      </c>
      <c r="S4452" s="1">
        <v>29</v>
      </c>
      <c r="T4452" s="1">
        <v>1</v>
      </c>
      <c r="U4452" s="1">
        <v>7993559.5</v>
      </c>
      <c r="V4452" s="1">
        <v>0</v>
      </c>
    </row>
    <row r="4453" spans="1:24" x14ac:dyDescent="0.35">
      <c r="A4453" s="1">
        <v>300345</v>
      </c>
      <c r="B4453" s="1" t="s">
        <v>2343</v>
      </c>
      <c r="C4453" s="1">
        <v>109426303</v>
      </c>
      <c r="D4453" s="1">
        <v>345</v>
      </c>
      <c r="E4453" s="1" t="s">
        <v>2586</v>
      </c>
      <c r="F4453" s="1" t="s">
        <v>138</v>
      </c>
      <c r="G4453" s="1" t="s">
        <v>2582</v>
      </c>
      <c r="H4453" s="1" t="s">
        <v>916</v>
      </c>
      <c r="I4453" s="1">
        <v>709087.23</v>
      </c>
      <c r="K4453" s="1">
        <v>243059</v>
      </c>
      <c r="L4453" s="1">
        <v>7260877</v>
      </c>
      <c r="M4453" s="1">
        <v>0.14663399755954742</v>
      </c>
      <c r="N4453" s="1">
        <v>2.0611329078674316</v>
      </c>
      <c r="O4453" s="1">
        <v>1.091977022588253E-2</v>
      </c>
      <c r="P4453" s="1">
        <v>1.5640617609024048</v>
      </c>
      <c r="Q4453" s="1">
        <v>6.1909999698400497E-2</v>
      </c>
      <c r="S4453" s="1">
        <v>30</v>
      </c>
      <c r="T4453" s="1">
        <v>1</v>
      </c>
      <c r="U4453" s="1">
        <v>8213023</v>
      </c>
      <c r="V4453" s="1">
        <v>0.2194637656211853</v>
      </c>
      <c r="W4453" s="1">
        <v>2.7455041408538818</v>
      </c>
      <c r="X4453" s="1">
        <v>2.7455041408538818</v>
      </c>
    </row>
    <row r="4454" spans="1:24" x14ac:dyDescent="0.35">
      <c r="A4454" s="1">
        <v>310345</v>
      </c>
      <c r="B4454" s="1" t="s">
        <v>2344</v>
      </c>
      <c r="C4454" s="1">
        <v>109426303</v>
      </c>
      <c r="D4454" s="1">
        <v>345</v>
      </c>
      <c r="E4454" s="1" t="s">
        <v>2586</v>
      </c>
      <c r="F4454" s="1" t="s">
        <v>138</v>
      </c>
      <c r="G4454" s="1" t="s">
        <v>2582</v>
      </c>
      <c r="H4454" s="1" t="s">
        <v>916</v>
      </c>
      <c r="I4454" s="1">
        <v>716334.05</v>
      </c>
      <c r="K4454" s="1">
        <v>212104</v>
      </c>
      <c r="L4454" s="1">
        <v>7303617</v>
      </c>
      <c r="M4454" s="1">
        <v>4.2739998549222946E-2</v>
      </c>
      <c r="N4454" s="1">
        <v>0.58863413333892822</v>
      </c>
      <c r="O4454" s="1">
        <v>7.2468197904527187E-3</v>
      </c>
      <c r="P4454" s="1">
        <v>1.0219926834106445</v>
      </c>
      <c r="Q4454" s="1">
        <v>-3.0954999849200249E-2</v>
      </c>
      <c r="S4454" s="1">
        <v>31</v>
      </c>
      <c r="T4454" s="1">
        <v>1</v>
      </c>
      <c r="U4454" s="1">
        <v>8232055</v>
      </c>
      <c r="V4454" s="1">
        <v>1.9031818956136703E-2</v>
      </c>
      <c r="W4454" s="1">
        <v>0.23172953724861145</v>
      </c>
      <c r="X4454" s="1">
        <v>0.23172953724861145</v>
      </c>
    </row>
    <row r="4455" spans="1:24" x14ac:dyDescent="0.35">
      <c r="A4455" s="1">
        <v>320345</v>
      </c>
      <c r="B4455" s="1" t="s">
        <v>2345</v>
      </c>
      <c r="C4455" s="1">
        <v>109426303</v>
      </c>
      <c r="D4455" s="1">
        <v>345</v>
      </c>
      <c r="E4455" s="1" t="s">
        <v>2586</v>
      </c>
      <c r="F4455" s="1" t="s">
        <v>138</v>
      </c>
      <c r="G4455" s="1" t="s">
        <v>2582</v>
      </c>
      <c r="H4455" s="1" t="s">
        <v>916</v>
      </c>
      <c r="I4455" s="1">
        <v>734638.88</v>
      </c>
      <c r="K4455" s="1">
        <v>212104</v>
      </c>
      <c r="L4455" s="1">
        <v>7343359.5</v>
      </c>
      <c r="M4455" s="1">
        <v>3.9742499589920044E-2</v>
      </c>
      <c r="N4455" s="1">
        <v>0.54414820671081543</v>
      </c>
      <c r="O4455" s="1">
        <v>1.830483041703701E-2</v>
      </c>
      <c r="P4455" s="1">
        <v>2.5553483963012695</v>
      </c>
      <c r="Q4455" s="1">
        <v>0</v>
      </c>
      <c r="S4455" s="1">
        <v>32</v>
      </c>
      <c r="T4455" s="1">
        <v>1</v>
      </c>
      <c r="U4455" s="1">
        <v>8290102.5</v>
      </c>
      <c r="V4455" s="1">
        <v>5.8047331869602203E-2</v>
      </c>
      <c r="W4455" s="1">
        <v>0.7051398754119873</v>
      </c>
      <c r="X4455" s="1">
        <v>0.7051398754119873</v>
      </c>
    </row>
    <row r="4456" spans="1:24" x14ac:dyDescent="0.35">
      <c r="A4456" s="1">
        <v>330345</v>
      </c>
      <c r="B4456" s="1" t="s">
        <v>2346</v>
      </c>
      <c r="C4456" s="1">
        <v>109426303</v>
      </c>
      <c r="D4456" s="1">
        <v>345</v>
      </c>
      <c r="E4456" s="1" t="s">
        <v>2586</v>
      </c>
      <c r="F4456" s="1" t="s">
        <v>138</v>
      </c>
      <c r="G4456" s="1" t="s">
        <v>2582</v>
      </c>
      <c r="H4456" s="1" t="s">
        <v>916</v>
      </c>
      <c r="I4456" s="1">
        <v>767793.28</v>
      </c>
      <c r="K4456" s="1">
        <v>212104</v>
      </c>
      <c r="L4456" s="1">
        <v>7415416.5</v>
      </c>
      <c r="M4456" s="1">
        <v>7.2057001292705536E-2</v>
      </c>
      <c r="N4456" s="1">
        <v>0.98125386238098145</v>
      </c>
      <c r="O4456" s="1">
        <v>3.3154398202896118E-2</v>
      </c>
      <c r="P4456" s="1">
        <v>4.5130200386047363</v>
      </c>
      <c r="Q4456" s="1">
        <v>0</v>
      </c>
      <c r="S4456" s="1">
        <v>33</v>
      </c>
      <c r="T4456" s="1">
        <v>1</v>
      </c>
      <c r="U4456" s="1">
        <v>8395314</v>
      </c>
      <c r="V4456" s="1">
        <v>0.10521139949560165</v>
      </c>
      <c r="W4456" s="1">
        <v>1.2691217660903931</v>
      </c>
      <c r="X4456" s="1">
        <v>1.2691217660903931</v>
      </c>
    </row>
    <row r="4457" spans="1:24" x14ac:dyDescent="0.35">
      <c r="A4457" s="1">
        <v>340345</v>
      </c>
      <c r="B4457" s="1" t="s">
        <v>2347</v>
      </c>
      <c r="C4457" s="1">
        <v>109426303</v>
      </c>
      <c r="D4457" s="1">
        <v>345</v>
      </c>
      <c r="E4457" s="1" t="s">
        <v>2586</v>
      </c>
      <c r="F4457" s="1" t="s">
        <v>138</v>
      </c>
      <c r="G4457" s="1" t="s">
        <v>2582</v>
      </c>
      <c r="H4457" s="1" t="s">
        <v>916</v>
      </c>
      <c r="I4457" s="1">
        <v>767759.87</v>
      </c>
      <c r="K4457" s="1">
        <v>212104</v>
      </c>
      <c r="L4457" s="1">
        <v>7415412.5</v>
      </c>
      <c r="M4457" s="1">
        <v>-3.9999999899009708E-6</v>
      </c>
      <c r="N4457" s="1">
        <v>-5.3941676014801487E-5</v>
      </c>
      <c r="O4457" s="1">
        <v>-3.3410000469302759E-5</v>
      </c>
      <c r="P4457" s="1">
        <v>-4.3514315038919449E-3</v>
      </c>
      <c r="Q4457" s="1">
        <v>0</v>
      </c>
      <c r="S4457" s="1">
        <v>34</v>
      </c>
      <c r="T4457" s="1">
        <v>1</v>
      </c>
      <c r="U4457" s="1">
        <v>8395276</v>
      </c>
      <c r="V4457" s="1">
        <v>-3.7410001823445782E-5</v>
      </c>
      <c r="W4457" s="1">
        <v>-4.5263345236890018E-4</v>
      </c>
      <c r="X4457" s="1">
        <v>-4.5263345236890018E-4</v>
      </c>
    </row>
    <row r="4458" spans="1:24" x14ac:dyDescent="0.35">
      <c r="A4458" s="1">
        <v>350345</v>
      </c>
      <c r="B4458" s="1" t="s">
        <v>2348</v>
      </c>
      <c r="C4458" s="1">
        <v>109426303</v>
      </c>
      <c r="D4458" s="1">
        <v>345</v>
      </c>
      <c r="E4458" s="1" t="s">
        <v>2586</v>
      </c>
      <c r="F4458" s="1" t="s">
        <v>138</v>
      </c>
      <c r="G4458" s="1" t="s">
        <v>2582</v>
      </c>
      <c r="H4458" s="1" t="s">
        <v>916</v>
      </c>
      <c r="I4458" s="1">
        <v>831010.72</v>
      </c>
      <c r="K4458" s="1">
        <v>212104</v>
      </c>
      <c r="L4458" s="1">
        <v>7576535</v>
      </c>
      <c r="M4458" s="1">
        <v>0.16112250089645386</v>
      </c>
      <c r="N4458" s="1">
        <v>2.1728055477142334</v>
      </c>
      <c r="O4458" s="1">
        <v>6.3250847160816193E-2</v>
      </c>
      <c r="P4458" s="1">
        <v>8.2383632659912109</v>
      </c>
      <c r="Q4458" s="1">
        <v>0</v>
      </c>
      <c r="S4458" s="1">
        <v>35</v>
      </c>
      <c r="T4458" s="1">
        <v>1</v>
      </c>
      <c r="U4458" s="1">
        <v>8619650</v>
      </c>
      <c r="V4458" s="1">
        <v>0.22437334060668945</v>
      </c>
      <c r="W4458" s="1">
        <v>2.6726219654083252</v>
      </c>
      <c r="X4458" s="1">
        <v>2.6726219654083252</v>
      </c>
    </row>
    <row r="4459" spans="1:24" x14ac:dyDescent="0.35">
      <c r="A4459" s="1">
        <v>360345</v>
      </c>
      <c r="B4459" s="1" t="s">
        <v>2349</v>
      </c>
      <c r="C4459" s="1">
        <v>109426303</v>
      </c>
      <c r="D4459" s="1">
        <v>345</v>
      </c>
      <c r="E4459" s="1" t="s">
        <v>2586</v>
      </c>
      <c r="F4459" s="1" t="s">
        <v>138</v>
      </c>
      <c r="G4459" s="1" t="s">
        <v>2582</v>
      </c>
      <c r="H4459" s="1" t="s">
        <v>916</v>
      </c>
      <c r="I4459" s="1">
        <v>879128.04</v>
      </c>
      <c r="K4459" s="1">
        <v>212104</v>
      </c>
      <c r="L4459" s="1">
        <v>7837916.5</v>
      </c>
      <c r="M4459" s="1">
        <v>0.26138150691986084</v>
      </c>
      <c r="N4459" s="1">
        <v>3.4498817920684814</v>
      </c>
      <c r="O4459" s="1">
        <v>4.8117320984601974E-2</v>
      </c>
      <c r="P4459" s="1">
        <v>5.7902164459228516</v>
      </c>
      <c r="Q4459" s="1">
        <v>0</v>
      </c>
      <c r="S4459" s="1">
        <v>36</v>
      </c>
      <c r="T4459" s="1">
        <v>1</v>
      </c>
      <c r="U4459" s="1">
        <v>8929148</v>
      </c>
      <c r="V4459" s="1">
        <v>0.30949881672859192</v>
      </c>
      <c r="W4459" s="1">
        <v>3.5906097888946533</v>
      </c>
      <c r="X4459" s="1">
        <v>3.5906097888946533</v>
      </c>
    </row>
    <row r="4460" spans="1:24" x14ac:dyDescent="0.35">
      <c r="A4460" s="1">
        <v>370345</v>
      </c>
      <c r="B4460" s="1" t="s">
        <v>2350</v>
      </c>
      <c r="C4460" s="1">
        <v>109426303</v>
      </c>
      <c r="D4460" s="1">
        <v>345</v>
      </c>
      <c r="E4460" s="1" t="s">
        <v>2586</v>
      </c>
      <c r="F4460" s="1" t="s">
        <v>138</v>
      </c>
      <c r="G4460" s="1" t="s">
        <v>2582</v>
      </c>
      <c r="H4460" s="1" t="s">
        <v>916</v>
      </c>
      <c r="I4460" s="1">
        <v>937766.9</v>
      </c>
      <c r="K4460" s="1">
        <v>212104</v>
      </c>
      <c r="L4460" s="1">
        <v>8511564</v>
      </c>
      <c r="M4460" s="1">
        <v>0.67364752292633057</v>
      </c>
      <c r="N4460" s="1">
        <v>8.5947265625</v>
      </c>
      <c r="O4460" s="1">
        <v>5.8638859540224075E-2</v>
      </c>
      <c r="P4460" s="1">
        <v>6.6701159477233887</v>
      </c>
      <c r="Q4460" s="1">
        <v>0</v>
      </c>
      <c r="S4460" s="1">
        <v>37</v>
      </c>
      <c r="T4460" s="1">
        <v>1</v>
      </c>
      <c r="U4460" s="1">
        <v>9661435</v>
      </c>
      <c r="V4460" s="1">
        <v>0.73228639364242554</v>
      </c>
      <c r="W4460" s="1">
        <v>8.201085090637207</v>
      </c>
      <c r="X4460" s="1">
        <v>8.201085090637207</v>
      </c>
    </row>
    <row r="4461" spans="1:24" x14ac:dyDescent="0.35">
      <c r="A4461" s="1">
        <v>380345</v>
      </c>
      <c r="B4461" s="1" t="s">
        <v>2351</v>
      </c>
      <c r="C4461" s="1">
        <v>109426303</v>
      </c>
      <c r="D4461" s="1">
        <v>345</v>
      </c>
      <c r="E4461" s="1" t="s">
        <v>2586</v>
      </c>
      <c r="F4461" s="1" t="s">
        <v>138</v>
      </c>
      <c r="G4461" s="1" t="s">
        <v>2582</v>
      </c>
      <c r="H4461" s="1" t="s">
        <v>916</v>
      </c>
      <c r="I4461" s="1">
        <v>1023230</v>
      </c>
      <c r="K4461" s="1">
        <v>841498.5625</v>
      </c>
      <c r="L4461" s="1">
        <v>8649197</v>
      </c>
      <c r="M4461" s="1">
        <v>0.13763299584388733</v>
      </c>
      <c r="N4461" s="1">
        <v>1.6170119047164917</v>
      </c>
      <c r="O4461" s="1">
        <v>8.5463099181652069E-2</v>
      </c>
      <c r="P4461" s="1">
        <v>9.113469123840332</v>
      </c>
      <c r="Q4461" s="1">
        <v>0.62939459085464478</v>
      </c>
      <c r="S4461" s="1">
        <v>38</v>
      </c>
      <c r="T4461" s="1">
        <v>1</v>
      </c>
      <c r="U4461" s="1">
        <v>10513926</v>
      </c>
      <c r="V4461" s="1">
        <v>0.85249066352844238</v>
      </c>
      <c r="W4461" s="1">
        <v>8.8236474990844727</v>
      </c>
      <c r="X4461" s="1">
        <v>8.8236474990844727</v>
      </c>
    </row>
    <row r="4462" spans="1:24" x14ac:dyDescent="0.35">
      <c r="A4462" s="1">
        <v>390345</v>
      </c>
      <c r="B4462" s="1" t="s">
        <v>2352</v>
      </c>
      <c r="C4462" s="1">
        <v>109426303</v>
      </c>
      <c r="D4462" s="1">
        <v>345</v>
      </c>
      <c r="E4462" s="1" t="s">
        <v>2586</v>
      </c>
      <c r="F4462" s="1" t="s">
        <v>138</v>
      </c>
      <c r="G4462" s="1" t="s">
        <v>2582</v>
      </c>
      <c r="H4462" s="1" t="s">
        <v>916</v>
      </c>
      <c r="I4462" s="1">
        <v>1037482</v>
      </c>
      <c r="K4462" s="1">
        <v>1484976.625</v>
      </c>
      <c r="L4462" s="1">
        <v>8719189</v>
      </c>
      <c r="M4462" s="1">
        <v>6.9991998374462128E-2</v>
      </c>
      <c r="N4462" s="1">
        <v>0.8092312216758728</v>
      </c>
      <c r="O4462" s="1">
        <v>1.425199955701828E-2</v>
      </c>
      <c r="P4462" s="1">
        <v>1.3928442001342773</v>
      </c>
      <c r="Q4462" s="1">
        <v>0.64347803592681885</v>
      </c>
      <c r="S4462" s="1">
        <v>39</v>
      </c>
      <c r="T4462" s="1">
        <v>1</v>
      </c>
      <c r="U4462" s="1">
        <v>11241648</v>
      </c>
      <c r="V4462" s="1">
        <v>0.72772204875946045</v>
      </c>
      <c r="W4462" s="1">
        <v>6.9215059280395508</v>
      </c>
      <c r="X4462" s="1">
        <v>6.9215059280395508</v>
      </c>
    </row>
    <row r="4463" spans="1:24" x14ac:dyDescent="0.35">
      <c r="A4463" s="1">
        <v>400345</v>
      </c>
      <c r="B4463" s="1" t="s">
        <v>2353</v>
      </c>
      <c r="C4463" s="1">
        <v>109426303</v>
      </c>
      <c r="D4463" s="1">
        <v>345</v>
      </c>
      <c r="E4463" s="1" t="s">
        <v>2586</v>
      </c>
      <c r="F4463" s="1" t="s">
        <v>138</v>
      </c>
      <c r="G4463" s="1" t="s">
        <v>2582</v>
      </c>
      <c r="H4463" s="1" t="s">
        <v>916</v>
      </c>
      <c r="S4463" s="1">
        <v>40</v>
      </c>
      <c r="T4463" s="1">
        <v>1</v>
      </c>
      <c r="U4463" s="1">
        <v>0</v>
      </c>
      <c r="V4463" s="1">
        <v>0</v>
      </c>
      <c r="W4463" s="1">
        <v>-100</v>
      </c>
      <c r="X4463" s="1">
        <v>-100</v>
      </c>
    </row>
    <row r="4464" spans="1:24" x14ac:dyDescent="0.35">
      <c r="A4464" s="1">
        <v>410345</v>
      </c>
      <c r="B4464" s="1" t="s">
        <v>2354</v>
      </c>
      <c r="C4464" s="1">
        <v>109426303</v>
      </c>
      <c r="D4464" s="1">
        <v>345</v>
      </c>
      <c r="E4464" s="1" t="s">
        <v>2586</v>
      </c>
      <c r="F4464" s="1" t="s">
        <v>138</v>
      </c>
      <c r="G4464" s="1" t="s">
        <v>2582</v>
      </c>
      <c r="H4464" s="1" t="s">
        <v>916</v>
      </c>
      <c r="S4464" s="1">
        <v>41</v>
      </c>
      <c r="T4464" s="1">
        <v>1</v>
      </c>
      <c r="U4464" s="1">
        <v>0</v>
      </c>
      <c r="V4464" s="1">
        <v>0</v>
      </c>
    </row>
    <row r="4465" spans="1:24" x14ac:dyDescent="0.35">
      <c r="A4465" s="1">
        <v>420345</v>
      </c>
      <c r="B4465" s="1" t="s">
        <v>2355</v>
      </c>
      <c r="C4465" s="1">
        <v>109426303</v>
      </c>
      <c r="D4465" s="1">
        <v>345</v>
      </c>
      <c r="E4465" s="1" t="s">
        <v>2586</v>
      </c>
      <c r="F4465" s="1" t="s">
        <v>138</v>
      </c>
      <c r="G4465" s="1" t="s">
        <v>2582</v>
      </c>
      <c r="H4465" s="1" t="s">
        <v>916</v>
      </c>
      <c r="S4465" s="1">
        <v>42</v>
      </c>
      <c r="T4465" s="1">
        <v>1</v>
      </c>
      <c r="U4465" s="1">
        <v>0</v>
      </c>
      <c r="V4465" s="1">
        <v>0</v>
      </c>
    </row>
    <row r="4466" spans="1:24" x14ac:dyDescent="0.35">
      <c r="A4466" s="1">
        <v>430345</v>
      </c>
      <c r="B4466" s="1" t="s">
        <v>2356</v>
      </c>
      <c r="C4466" s="1">
        <v>109426303</v>
      </c>
      <c r="D4466" s="1">
        <v>345</v>
      </c>
      <c r="E4466" s="1" t="s">
        <v>2586</v>
      </c>
      <c r="F4466" s="1" t="s">
        <v>138</v>
      </c>
      <c r="G4466" s="1" t="s">
        <v>2582</v>
      </c>
      <c r="H4466" s="1" t="s">
        <v>916</v>
      </c>
      <c r="S4466" s="1">
        <v>43</v>
      </c>
      <c r="T4466" s="1">
        <v>1</v>
      </c>
      <c r="U4466" s="1">
        <v>0</v>
      </c>
      <c r="V4466" s="1">
        <v>0</v>
      </c>
    </row>
    <row r="4467" spans="1:24" x14ac:dyDescent="0.35">
      <c r="A4467" s="1">
        <v>440345</v>
      </c>
      <c r="B4467" s="1" t="s">
        <v>2357</v>
      </c>
      <c r="C4467" s="1">
        <v>109426303</v>
      </c>
      <c r="D4467" s="1">
        <v>345</v>
      </c>
      <c r="E4467" s="1" t="s">
        <v>2586</v>
      </c>
      <c r="F4467" s="1" t="s">
        <v>138</v>
      </c>
      <c r="G4467" s="1" t="s">
        <v>2582</v>
      </c>
      <c r="H4467" s="1" t="s">
        <v>916</v>
      </c>
      <c r="S4467" s="1">
        <v>44</v>
      </c>
      <c r="T4467" s="1">
        <v>1</v>
      </c>
      <c r="U4467" s="1">
        <v>0</v>
      </c>
      <c r="V4467" s="1">
        <v>0</v>
      </c>
    </row>
    <row r="4468" spans="1:24" x14ac:dyDescent="0.35">
      <c r="A4468" s="1">
        <v>450345</v>
      </c>
      <c r="B4468" s="1" t="s">
        <v>2358</v>
      </c>
      <c r="C4468" s="1">
        <v>109426303</v>
      </c>
      <c r="D4468" s="1">
        <v>345</v>
      </c>
      <c r="E4468" s="1" t="s">
        <v>2586</v>
      </c>
      <c r="F4468" s="1" t="s">
        <v>138</v>
      </c>
      <c r="G4468" s="1" t="s">
        <v>2582</v>
      </c>
      <c r="H4468" s="1" t="s">
        <v>916</v>
      </c>
      <c r="S4468" s="1">
        <v>45</v>
      </c>
      <c r="T4468" s="1">
        <v>1</v>
      </c>
      <c r="U4468" s="1">
        <v>0</v>
      </c>
      <c r="V4468" s="1">
        <v>0</v>
      </c>
    </row>
    <row r="4469" spans="1:24" x14ac:dyDescent="0.35">
      <c r="A4469" s="1">
        <v>460345</v>
      </c>
      <c r="B4469" s="1" t="s">
        <v>2359</v>
      </c>
      <c r="C4469" s="1">
        <v>109426303</v>
      </c>
      <c r="D4469" s="1">
        <v>345</v>
      </c>
      <c r="E4469" s="1" t="s">
        <v>2586</v>
      </c>
      <c r="F4469" s="1" t="s">
        <v>138</v>
      </c>
      <c r="G4469" s="1" t="s">
        <v>2582</v>
      </c>
      <c r="H4469" s="1" t="s">
        <v>916</v>
      </c>
      <c r="S4469" s="1">
        <v>46</v>
      </c>
      <c r="T4469" s="1">
        <v>1</v>
      </c>
      <c r="U4469" s="1">
        <v>0</v>
      </c>
      <c r="V4469" s="1">
        <v>0</v>
      </c>
    </row>
    <row r="4470" spans="1:24" x14ac:dyDescent="0.35">
      <c r="A4470" s="1">
        <v>470345</v>
      </c>
      <c r="B4470" s="1" t="s">
        <v>2360</v>
      </c>
      <c r="C4470" s="1">
        <v>109426303</v>
      </c>
      <c r="D4470" s="1">
        <v>345</v>
      </c>
      <c r="E4470" s="1" t="s">
        <v>2586</v>
      </c>
      <c r="F4470" s="1" t="s">
        <v>138</v>
      </c>
      <c r="G4470" s="1" t="s">
        <v>2582</v>
      </c>
      <c r="H4470" s="1" t="s">
        <v>916</v>
      </c>
      <c r="S4470" s="1">
        <v>47</v>
      </c>
      <c r="T4470" s="1">
        <v>1</v>
      </c>
      <c r="U4470" s="1">
        <v>0</v>
      </c>
      <c r="V4470" s="1">
        <v>0</v>
      </c>
    </row>
    <row r="4471" spans="1:24" x14ac:dyDescent="0.35">
      <c r="A4471" s="1">
        <v>480345</v>
      </c>
      <c r="B4471" s="1" t="s">
        <v>2361</v>
      </c>
      <c r="C4471" s="1">
        <v>109426303</v>
      </c>
      <c r="D4471" s="1">
        <v>345</v>
      </c>
      <c r="E4471" s="1" t="s">
        <v>2586</v>
      </c>
      <c r="F4471" s="1" t="s">
        <v>138</v>
      </c>
      <c r="G4471" s="1" t="s">
        <v>2582</v>
      </c>
      <c r="H4471" s="1" t="s">
        <v>916</v>
      </c>
      <c r="S4471" s="1">
        <v>48</v>
      </c>
      <c r="T4471" s="1">
        <v>1</v>
      </c>
      <c r="U4471" s="1">
        <v>0</v>
      </c>
      <c r="V4471" s="1">
        <v>0</v>
      </c>
    </row>
    <row r="4472" spans="1:24" x14ac:dyDescent="0.35">
      <c r="A4472" s="1">
        <v>290390</v>
      </c>
      <c r="B4472" s="1" t="s">
        <v>2341</v>
      </c>
      <c r="C4472" s="1">
        <v>109427503</v>
      </c>
      <c r="D4472" s="1">
        <v>390</v>
      </c>
      <c r="E4472" s="1" t="s">
        <v>2587</v>
      </c>
      <c r="F4472" s="1" t="s">
        <v>138</v>
      </c>
      <c r="G4472" s="1" t="s">
        <v>2582</v>
      </c>
      <c r="H4472" s="1" t="s">
        <v>916</v>
      </c>
      <c r="I4472" s="1">
        <v>636986.81000000006</v>
      </c>
      <c r="K4472" s="1">
        <v>161719</v>
      </c>
      <c r="L4472" s="1">
        <v>6337523</v>
      </c>
      <c r="S4472" s="1">
        <v>29</v>
      </c>
      <c r="T4472" s="1">
        <v>1</v>
      </c>
      <c r="U4472" s="1">
        <v>7136229</v>
      </c>
      <c r="V4472" s="1">
        <v>0</v>
      </c>
    </row>
    <row r="4473" spans="1:24" x14ac:dyDescent="0.35">
      <c r="A4473" s="1">
        <v>300390</v>
      </c>
      <c r="B4473" s="1" t="s">
        <v>2343</v>
      </c>
      <c r="C4473" s="1">
        <v>109427503</v>
      </c>
      <c r="D4473" s="1">
        <v>390</v>
      </c>
      <c r="E4473" s="1" t="s">
        <v>2587</v>
      </c>
      <c r="F4473" s="1" t="s">
        <v>138</v>
      </c>
      <c r="G4473" s="1" t="s">
        <v>2582</v>
      </c>
      <c r="H4473" s="1" t="s">
        <v>916</v>
      </c>
      <c r="I4473" s="1">
        <v>648064.69999999995</v>
      </c>
      <c r="K4473" s="1">
        <v>208925</v>
      </c>
      <c r="L4473" s="1">
        <v>6478001.5</v>
      </c>
      <c r="M4473" s="1">
        <v>0.14047850668430328</v>
      </c>
      <c r="N4473" s="1">
        <v>2.2166152000427246</v>
      </c>
      <c r="O4473" s="1">
        <v>1.1077890172600746E-2</v>
      </c>
      <c r="P4473" s="1">
        <v>1.7391082048416138</v>
      </c>
      <c r="Q4473" s="1">
        <v>4.7205999493598938E-2</v>
      </c>
      <c r="S4473" s="1">
        <v>30</v>
      </c>
      <c r="T4473" s="1">
        <v>1</v>
      </c>
      <c r="U4473" s="1">
        <v>7334991</v>
      </c>
      <c r="V4473" s="1">
        <v>0.19876238703727722</v>
      </c>
      <c r="W4473" s="1">
        <v>2.785252571105957</v>
      </c>
      <c r="X4473" s="1">
        <v>2.785252571105957</v>
      </c>
    </row>
    <row r="4474" spans="1:24" x14ac:dyDescent="0.35">
      <c r="A4474" s="1">
        <v>310390</v>
      </c>
      <c r="B4474" s="1" t="s">
        <v>2344</v>
      </c>
      <c r="C4474" s="1">
        <v>109427503</v>
      </c>
      <c r="D4474" s="1">
        <v>390</v>
      </c>
      <c r="E4474" s="1" t="s">
        <v>2587</v>
      </c>
      <c r="F4474" s="1" t="s">
        <v>138</v>
      </c>
      <c r="G4474" s="1" t="s">
        <v>2582</v>
      </c>
      <c r="H4474" s="1" t="s">
        <v>916</v>
      </c>
      <c r="I4474" s="1">
        <v>667350.80000000005</v>
      </c>
      <c r="K4474" s="1">
        <v>185322</v>
      </c>
      <c r="L4474" s="1">
        <v>6486138</v>
      </c>
      <c r="M4474" s="1">
        <v>8.1364996731281281E-3</v>
      </c>
      <c r="N4474" s="1">
        <v>0.12560200691223145</v>
      </c>
      <c r="O4474" s="1">
        <v>1.9286099821329117E-2</v>
      </c>
      <c r="P4474" s="1">
        <v>2.9759528636932373</v>
      </c>
      <c r="Q4474" s="1">
        <v>-2.3602999746799469E-2</v>
      </c>
      <c r="S4474" s="1">
        <v>31</v>
      </c>
      <c r="T4474" s="1">
        <v>1</v>
      </c>
      <c r="U4474" s="1">
        <v>7338811</v>
      </c>
      <c r="V4474" s="1">
        <v>3.8195997476577759E-3</v>
      </c>
      <c r="W4474" s="1">
        <v>5.2079137414693832E-2</v>
      </c>
      <c r="X4474" s="1">
        <v>5.2079137414693832E-2</v>
      </c>
    </row>
    <row r="4475" spans="1:24" x14ac:dyDescent="0.35">
      <c r="A4475" s="1">
        <v>320390</v>
      </c>
      <c r="B4475" s="1" t="s">
        <v>2345</v>
      </c>
      <c r="C4475" s="1">
        <v>109427503</v>
      </c>
      <c r="D4475" s="1">
        <v>390</v>
      </c>
      <c r="E4475" s="1" t="s">
        <v>2587</v>
      </c>
      <c r="F4475" s="1" t="s">
        <v>138</v>
      </c>
      <c r="G4475" s="1" t="s">
        <v>2582</v>
      </c>
      <c r="H4475" s="1" t="s">
        <v>916</v>
      </c>
      <c r="I4475" s="1">
        <v>673491.56</v>
      </c>
      <c r="K4475" s="1">
        <v>185322</v>
      </c>
      <c r="L4475" s="1">
        <v>6541720.5</v>
      </c>
      <c r="M4475" s="1">
        <v>5.5582500994205475E-2</v>
      </c>
      <c r="N4475" s="1">
        <v>0.85694289207458496</v>
      </c>
      <c r="O4475" s="1">
        <v>6.1407601460814476E-3</v>
      </c>
      <c r="P4475" s="1">
        <v>0.92016971111297607</v>
      </c>
      <c r="Q4475" s="1">
        <v>0</v>
      </c>
      <c r="S4475" s="1">
        <v>32</v>
      </c>
      <c r="T4475" s="1">
        <v>1</v>
      </c>
      <c r="U4475" s="1">
        <v>7400534</v>
      </c>
      <c r="V4475" s="1">
        <v>6.1723262071609497E-2</v>
      </c>
      <c r="W4475" s="1">
        <v>0.84104907512664795</v>
      </c>
      <c r="X4475" s="1">
        <v>0.84104907512664795</v>
      </c>
    </row>
    <row r="4476" spans="1:24" x14ac:dyDescent="0.35">
      <c r="A4476" s="1">
        <v>330390</v>
      </c>
      <c r="B4476" s="1" t="s">
        <v>2346</v>
      </c>
      <c r="C4476" s="1">
        <v>109427503</v>
      </c>
      <c r="D4476" s="1">
        <v>390</v>
      </c>
      <c r="E4476" s="1" t="s">
        <v>2587</v>
      </c>
      <c r="F4476" s="1" t="s">
        <v>138</v>
      </c>
      <c r="G4476" s="1" t="s">
        <v>2582</v>
      </c>
      <c r="H4476" s="1" t="s">
        <v>916</v>
      </c>
      <c r="I4476" s="1">
        <v>705231.07</v>
      </c>
      <c r="K4476" s="1">
        <v>185322</v>
      </c>
      <c r="L4476" s="1">
        <v>6626693.5</v>
      </c>
      <c r="M4476" s="1">
        <v>8.497299998998642E-2</v>
      </c>
      <c r="N4476" s="1">
        <v>1.29893958568573</v>
      </c>
      <c r="O4476" s="1">
        <v>3.1739510595798492E-2</v>
      </c>
      <c r="P4476" s="1">
        <v>4.7126812934875488</v>
      </c>
      <c r="Q4476" s="1">
        <v>0</v>
      </c>
      <c r="S4476" s="1">
        <v>33</v>
      </c>
      <c r="T4476" s="1">
        <v>1</v>
      </c>
      <c r="U4476" s="1">
        <v>7517246.5</v>
      </c>
      <c r="V4476" s="1">
        <v>0.11671251058578491</v>
      </c>
      <c r="W4476" s="1">
        <v>1.5770821571350098</v>
      </c>
      <c r="X4476" s="1">
        <v>1.5770821571350098</v>
      </c>
    </row>
    <row r="4477" spans="1:24" x14ac:dyDescent="0.35">
      <c r="A4477" s="1">
        <v>340390</v>
      </c>
      <c r="B4477" s="1" t="s">
        <v>2347</v>
      </c>
      <c r="C4477" s="1">
        <v>109427503</v>
      </c>
      <c r="D4477" s="1">
        <v>390</v>
      </c>
      <c r="E4477" s="1" t="s">
        <v>2587</v>
      </c>
      <c r="F4477" s="1" t="s">
        <v>138</v>
      </c>
      <c r="G4477" s="1" t="s">
        <v>2582</v>
      </c>
      <c r="H4477" s="1" t="s">
        <v>916</v>
      </c>
      <c r="I4477" s="1">
        <v>705196.75</v>
      </c>
      <c r="K4477" s="1">
        <v>185322</v>
      </c>
      <c r="L4477" s="1">
        <v>6626689.5</v>
      </c>
      <c r="M4477" s="1">
        <v>-3.9999999899009708E-6</v>
      </c>
      <c r="N4477" s="1">
        <v>-6.0361930081853643E-5</v>
      </c>
      <c r="O4477" s="1">
        <v>-3.4320000850129873E-5</v>
      </c>
      <c r="P4477" s="1">
        <v>-4.8664901405572891E-3</v>
      </c>
      <c r="Q4477" s="1">
        <v>0</v>
      </c>
      <c r="S4477" s="1">
        <v>34</v>
      </c>
      <c r="T4477" s="1">
        <v>1</v>
      </c>
      <c r="U4477" s="1">
        <v>7517208</v>
      </c>
      <c r="V4477" s="1">
        <v>-3.8320002204272896E-5</v>
      </c>
      <c r="W4477" s="1">
        <v>-5.1215558778494596E-4</v>
      </c>
      <c r="X4477" s="1">
        <v>-5.1215558778494596E-4</v>
      </c>
    </row>
    <row r="4478" spans="1:24" x14ac:dyDescent="0.35">
      <c r="A4478" s="1">
        <v>350390</v>
      </c>
      <c r="B4478" s="1" t="s">
        <v>2348</v>
      </c>
      <c r="C4478" s="1">
        <v>109427503</v>
      </c>
      <c r="D4478" s="1">
        <v>390</v>
      </c>
      <c r="E4478" s="1" t="s">
        <v>2587</v>
      </c>
      <c r="F4478" s="1" t="s">
        <v>138</v>
      </c>
      <c r="G4478" s="1" t="s">
        <v>2582</v>
      </c>
      <c r="H4478" s="1" t="s">
        <v>916</v>
      </c>
      <c r="I4478" s="1">
        <v>739414.74</v>
      </c>
      <c r="K4478" s="1">
        <v>185322</v>
      </c>
      <c r="L4478" s="1">
        <v>6776433.5</v>
      </c>
      <c r="M4478" s="1">
        <v>0.14974400401115417</v>
      </c>
      <c r="N4478" s="1">
        <v>2.2597105503082275</v>
      </c>
      <c r="O4478" s="1">
        <v>3.4217990934848785E-2</v>
      </c>
      <c r="P4478" s="1">
        <v>4.8522615432739258</v>
      </c>
      <c r="Q4478" s="1">
        <v>0</v>
      </c>
      <c r="S4478" s="1">
        <v>35</v>
      </c>
      <c r="T4478" s="1">
        <v>1</v>
      </c>
      <c r="U4478" s="1">
        <v>7701170</v>
      </c>
      <c r="V4478" s="1">
        <v>0.18396198749542236</v>
      </c>
      <c r="W4478" s="1">
        <v>2.447211742401123</v>
      </c>
      <c r="X4478" s="1">
        <v>2.447211742401123</v>
      </c>
    </row>
    <row r="4479" spans="1:24" x14ac:dyDescent="0.35">
      <c r="A4479" s="1">
        <v>360390</v>
      </c>
      <c r="B4479" s="1" t="s">
        <v>2349</v>
      </c>
      <c r="C4479" s="1">
        <v>109427503</v>
      </c>
      <c r="D4479" s="1">
        <v>390</v>
      </c>
      <c r="E4479" s="1" t="s">
        <v>2587</v>
      </c>
      <c r="F4479" s="1" t="s">
        <v>138</v>
      </c>
      <c r="G4479" s="1" t="s">
        <v>2582</v>
      </c>
      <c r="H4479" s="1" t="s">
        <v>916</v>
      </c>
      <c r="I4479" s="1">
        <v>813992.55</v>
      </c>
      <c r="K4479" s="1">
        <v>185322</v>
      </c>
      <c r="L4479" s="1">
        <v>7319353.5</v>
      </c>
      <c r="M4479" s="1">
        <v>0.54291999340057373</v>
      </c>
      <c r="N4479" s="1">
        <v>8.0118837356567383</v>
      </c>
      <c r="O4479" s="1">
        <v>7.4577808380126953E-2</v>
      </c>
      <c r="P4479" s="1">
        <v>10.0860595703125</v>
      </c>
      <c r="Q4479" s="1">
        <v>0</v>
      </c>
      <c r="S4479" s="1">
        <v>36</v>
      </c>
      <c r="T4479" s="1">
        <v>1</v>
      </c>
      <c r="U4479" s="1">
        <v>8318668</v>
      </c>
      <c r="V4479" s="1">
        <v>0.61749780178070068</v>
      </c>
      <c r="W4479" s="1">
        <v>8.0182361602783203</v>
      </c>
      <c r="X4479" s="1">
        <v>8.0182361602783203</v>
      </c>
    </row>
    <row r="4480" spans="1:24" x14ac:dyDescent="0.35">
      <c r="A4480" s="1">
        <v>370390</v>
      </c>
      <c r="B4480" s="1" t="s">
        <v>2350</v>
      </c>
      <c r="C4480" s="1">
        <v>109427503</v>
      </c>
      <c r="D4480" s="1">
        <v>390</v>
      </c>
      <c r="E4480" s="1" t="s">
        <v>2587</v>
      </c>
      <c r="F4480" s="1" t="s">
        <v>138</v>
      </c>
      <c r="G4480" s="1" t="s">
        <v>2582</v>
      </c>
      <c r="H4480" s="1" t="s">
        <v>916</v>
      </c>
      <c r="I4480" s="1">
        <v>843979.17</v>
      </c>
      <c r="K4480" s="1">
        <v>185322</v>
      </c>
      <c r="L4480" s="1">
        <v>7855053</v>
      </c>
      <c r="M4480" s="1">
        <v>0.53569948673248291</v>
      </c>
      <c r="N4480" s="1">
        <v>7.3189454078674316</v>
      </c>
      <c r="O4480" s="1">
        <v>2.998661994934082E-2</v>
      </c>
      <c r="P4480" s="1">
        <v>3.6838936805725098</v>
      </c>
      <c r="Q4480" s="1">
        <v>0</v>
      </c>
      <c r="S4480" s="1">
        <v>37</v>
      </c>
      <c r="T4480" s="1">
        <v>1</v>
      </c>
      <c r="U4480" s="1">
        <v>8884354</v>
      </c>
      <c r="V4480" s="1">
        <v>0.56568610668182373</v>
      </c>
      <c r="W4480" s="1">
        <v>6.800199031829834</v>
      </c>
      <c r="X4480" s="1">
        <v>6.800199031829834</v>
      </c>
    </row>
    <row r="4481" spans="1:24" x14ac:dyDescent="0.35">
      <c r="A4481" s="1">
        <v>380390</v>
      </c>
      <c r="B4481" s="1" t="s">
        <v>2351</v>
      </c>
      <c r="C4481" s="1">
        <v>109427503</v>
      </c>
      <c r="D4481" s="1">
        <v>390</v>
      </c>
      <c r="E4481" s="1" t="s">
        <v>2587</v>
      </c>
      <c r="F4481" s="1" t="s">
        <v>138</v>
      </c>
      <c r="G4481" s="1" t="s">
        <v>2582</v>
      </c>
      <c r="H4481" s="1" t="s">
        <v>916</v>
      </c>
      <c r="I4481" s="1">
        <v>888215</v>
      </c>
      <c r="K4481" s="1">
        <v>565701.625</v>
      </c>
      <c r="L4481" s="1">
        <v>8018373</v>
      </c>
      <c r="M4481" s="1">
        <v>0.16332000494003296</v>
      </c>
      <c r="N4481" s="1">
        <v>2.0791711807250977</v>
      </c>
      <c r="O4481" s="1">
        <v>4.4235829263925552E-2</v>
      </c>
      <c r="P4481" s="1">
        <v>5.2413415908813477</v>
      </c>
      <c r="Q4481" s="1">
        <v>0.38037961721420288</v>
      </c>
      <c r="S4481" s="1">
        <v>38</v>
      </c>
      <c r="T4481" s="1">
        <v>1</v>
      </c>
      <c r="U4481" s="1">
        <v>9472290</v>
      </c>
      <c r="V4481" s="1">
        <v>0.58793544769287109</v>
      </c>
      <c r="W4481" s="1">
        <v>6.6176562309265137</v>
      </c>
      <c r="X4481" s="1">
        <v>6.6176562309265137</v>
      </c>
    </row>
    <row r="4482" spans="1:24" x14ac:dyDescent="0.35">
      <c r="A4482" s="1">
        <v>390390</v>
      </c>
      <c r="B4482" s="1" t="s">
        <v>2352</v>
      </c>
      <c r="C4482" s="1">
        <v>109427503</v>
      </c>
      <c r="D4482" s="1">
        <v>390</v>
      </c>
      <c r="E4482" s="1" t="s">
        <v>2587</v>
      </c>
      <c r="F4482" s="1" t="s">
        <v>138</v>
      </c>
      <c r="G4482" s="1" t="s">
        <v>2582</v>
      </c>
      <c r="H4482" s="1" t="s">
        <v>916</v>
      </c>
      <c r="I4482" s="1">
        <v>889610</v>
      </c>
      <c r="K4482" s="1">
        <v>945882.875</v>
      </c>
      <c r="L4482" s="1">
        <v>8064500</v>
      </c>
      <c r="M4482" s="1">
        <v>4.6126998960971832E-2</v>
      </c>
      <c r="N4482" s="1">
        <v>0.57526630163192749</v>
      </c>
      <c r="O4482" s="1">
        <v>1.395000028423965E-3</v>
      </c>
      <c r="P4482" s="1">
        <v>0.15705657005310059</v>
      </c>
      <c r="Q4482" s="1">
        <v>0.38018125295639038</v>
      </c>
      <c r="S4482" s="1">
        <v>39</v>
      </c>
      <c r="T4482" s="1">
        <v>1</v>
      </c>
      <c r="U4482" s="1">
        <v>9899993</v>
      </c>
      <c r="V4482" s="1">
        <v>0.42770323157310486</v>
      </c>
      <c r="W4482" s="1">
        <v>4.5153074264526367</v>
      </c>
      <c r="X4482" s="1">
        <v>4.5153074264526367</v>
      </c>
    </row>
    <row r="4483" spans="1:24" x14ac:dyDescent="0.35">
      <c r="A4483" s="1">
        <v>400390</v>
      </c>
      <c r="B4483" s="1" t="s">
        <v>2353</v>
      </c>
      <c r="C4483" s="1">
        <v>109427503</v>
      </c>
      <c r="D4483" s="1">
        <v>390</v>
      </c>
      <c r="E4483" s="1" t="s">
        <v>2587</v>
      </c>
      <c r="F4483" s="1" t="s">
        <v>138</v>
      </c>
      <c r="G4483" s="1" t="s">
        <v>2582</v>
      </c>
      <c r="H4483" s="1" t="s">
        <v>916</v>
      </c>
      <c r="S4483" s="1">
        <v>40</v>
      </c>
      <c r="T4483" s="1">
        <v>1</v>
      </c>
      <c r="U4483" s="1">
        <v>0</v>
      </c>
      <c r="V4483" s="1">
        <v>0</v>
      </c>
      <c r="W4483" s="1">
        <v>-100</v>
      </c>
      <c r="X4483" s="1">
        <v>-100</v>
      </c>
    </row>
    <row r="4484" spans="1:24" x14ac:dyDescent="0.35">
      <c r="A4484" s="1">
        <v>410390</v>
      </c>
      <c r="B4484" s="1" t="s">
        <v>2354</v>
      </c>
      <c r="C4484" s="1">
        <v>109427503</v>
      </c>
      <c r="D4484" s="1">
        <v>390</v>
      </c>
      <c r="E4484" s="1" t="s">
        <v>2587</v>
      </c>
      <c r="F4484" s="1" t="s">
        <v>138</v>
      </c>
      <c r="G4484" s="1" t="s">
        <v>2582</v>
      </c>
      <c r="H4484" s="1" t="s">
        <v>916</v>
      </c>
      <c r="S4484" s="1">
        <v>41</v>
      </c>
      <c r="T4484" s="1">
        <v>1</v>
      </c>
      <c r="U4484" s="1">
        <v>0</v>
      </c>
      <c r="V4484" s="1">
        <v>0</v>
      </c>
    </row>
    <row r="4485" spans="1:24" x14ac:dyDescent="0.35">
      <c r="A4485" s="1">
        <v>420390</v>
      </c>
      <c r="B4485" s="1" t="s">
        <v>2355</v>
      </c>
      <c r="C4485" s="1">
        <v>109427503</v>
      </c>
      <c r="D4485" s="1">
        <v>390</v>
      </c>
      <c r="E4485" s="1" t="s">
        <v>2587</v>
      </c>
      <c r="F4485" s="1" t="s">
        <v>138</v>
      </c>
      <c r="G4485" s="1" t="s">
        <v>2582</v>
      </c>
      <c r="H4485" s="1" t="s">
        <v>916</v>
      </c>
      <c r="S4485" s="1">
        <v>42</v>
      </c>
      <c r="T4485" s="1">
        <v>1</v>
      </c>
      <c r="U4485" s="1">
        <v>0</v>
      </c>
      <c r="V4485" s="1">
        <v>0</v>
      </c>
    </row>
    <row r="4486" spans="1:24" x14ac:dyDescent="0.35">
      <c r="A4486" s="1">
        <v>430390</v>
      </c>
      <c r="B4486" s="1" t="s">
        <v>2356</v>
      </c>
      <c r="C4486" s="1">
        <v>109427503</v>
      </c>
      <c r="D4486" s="1">
        <v>390</v>
      </c>
      <c r="E4486" s="1" t="s">
        <v>2587</v>
      </c>
      <c r="F4486" s="1" t="s">
        <v>138</v>
      </c>
      <c r="G4486" s="1" t="s">
        <v>2582</v>
      </c>
      <c r="H4486" s="1" t="s">
        <v>916</v>
      </c>
      <c r="S4486" s="1">
        <v>43</v>
      </c>
      <c r="T4486" s="1">
        <v>1</v>
      </c>
      <c r="U4486" s="1">
        <v>0</v>
      </c>
      <c r="V4486" s="1">
        <v>0</v>
      </c>
    </row>
    <row r="4487" spans="1:24" x14ac:dyDescent="0.35">
      <c r="A4487" s="1">
        <v>440390</v>
      </c>
      <c r="B4487" s="1" t="s">
        <v>2357</v>
      </c>
      <c r="C4487" s="1">
        <v>109427503</v>
      </c>
      <c r="D4487" s="1">
        <v>390</v>
      </c>
      <c r="E4487" s="1" t="s">
        <v>2587</v>
      </c>
      <c r="F4487" s="1" t="s">
        <v>138</v>
      </c>
      <c r="G4487" s="1" t="s">
        <v>2582</v>
      </c>
      <c r="H4487" s="1" t="s">
        <v>916</v>
      </c>
      <c r="S4487" s="1">
        <v>44</v>
      </c>
      <c r="T4487" s="1">
        <v>1</v>
      </c>
      <c r="U4487" s="1">
        <v>0</v>
      </c>
      <c r="V4487" s="1">
        <v>0</v>
      </c>
    </row>
    <row r="4488" spans="1:24" x14ac:dyDescent="0.35">
      <c r="A4488" s="1">
        <v>450390</v>
      </c>
      <c r="B4488" s="1" t="s">
        <v>2358</v>
      </c>
      <c r="C4488" s="1">
        <v>109427503</v>
      </c>
      <c r="D4488" s="1">
        <v>390</v>
      </c>
      <c r="E4488" s="1" t="s">
        <v>2587</v>
      </c>
      <c r="F4488" s="1" t="s">
        <v>138</v>
      </c>
      <c r="G4488" s="1" t="s">
        <v>2582</v>
      </c>
      <c r="H4488" s="1" t="s">
        <v>916</v>
      </c>
      <c r="S4488" s="1">
        <v>45</v>
      </c>
      <c r="T4488" s="1">
        <v>1</v>
      </c>
      <c r="U4488" s="1">
        <v>0</v>
      </c>
      <c r="V4488" s="1">
        <v>0</v>
      </c>
    </row>
    <row r="4489" spans="1:24" x14ac:dyDescent="0.35">
      <c r="A4489" s="1">
        <v>460390</v>
      </c>
      <c r="B4489" s="1" t="s">
        <v>2359</v>
      </c>
      <c r="C4489" s="1">
        <v>109427503</v>
      </c>
      <c r="D4489" s="1">
        <v>390</v>
      </c>
      <c r="E4489" s="1" t="s">
        <v>2587</v>
      </c>
      <c r="F4489" s="1" t="s">
        <v>138</v>
      </c>
      <c r="G4489" s="1" t="s">
        <v>2582</v>
      </c>
      <c r="H4489" s="1" t="s">
        <v>916</v>
      </c>
      <c r="S4489" s="1">
        <v>46</v>
      </c>
      <c r="T4489" s="1">
        <v>1</v>
      </c>
      <c r="U4489" s="1">
        <v>0</v>
      </c>
      <c r="V4489" s="1">
        <v>0</v>
      </c>
    </row>
    <row r="4490" spans="1:24" x14ac:dyDescent="0.35">
      <c r="A4490" s="1">
        <v>470390</v>
      </c>
      <c r="B4490" s="1" t="s">
        <v>2360</v>
      </c>
      <c r="C4490" s="1">
        <v>109427503</v>
      </c>
      <c r="D4490" s="1">
        <v>390</v>
      </c>
      <c r="E4490" s="1" t="s">
        <v>2587</v>
      </c>
      <c r="F4490" s="1" t="s">
        <v>138</v>
      </c>
      <c r="G4490" s="1" t="s">
        <v>2582</v>
      </c>
      <c r="H4490" s="1" t="s">
        <v>916</v>
      </c>
      <c r="S4490" s="1">
        <v>47</v>
      </c>
      <c r="T4490" s="1">
        <v>1</v>
      </c>
      <c r="U4490" s="1">
        <v>0</v>
      </c>
      <c r="V4490" s="1">
        <v>0</v>
      </c>
    </row>
    <row r="4491" spans="1:24" x14ac:dyDescent="0.35">
      <c r="A4491" s="1">
        <v>480390</v>
      </c>
      <c r="B4491" s="1" t="s">
        <v>2361</v>
      </c>
      <c r="C4491" s="1">
        <v>109427503</v>
      </c>
      <c r="D4491" s="1">
        <v>390</v>
      </c>
      <c r="E4491" s="1" t="s">
        <v>2587</v>
      </c>
      <c r="F4491" s="1" t="s">
        <v>138</v>
      </c>
      <c r="G4491" s="1" t="s">
        <v>2582</v>
      </c>
      <c r="H4491" s="1" t="s">
        <v>916</v>
      </c>
      <c r="S4491" s="1">
        <v>48</v>
      </c>
      <c r="T4491" s="1">
        <v>1</v>
      </c>
      <c r="U4491" s="1">
        <v>0</v>
      </c>
      <c r="V4491" s="1">
        <v>0</v>
      </c>
    </row>
    <row r="4492" spans="1:24" x14ac:dyDescent="0.35">
      <c r="A4492" s="1">
        <v>290015</v>
      </c>
      <c r="B4492" s="1" t="s">
        <v>2341</v>
      </c>
      <c r="C4492" s="1">
        <v>109530304</v>
      </c>
      <c r="D4492" s="1">
        <v>15</v>
      </c>
      <c r="E4492" s="1" t="s">
        <v>2588</v>
      </c>
      <c r="F4492" s="1" t="s">
        <v>138</v>
      </c>
      <c r="G4492" s="1" t="s">
        <v>500</v>
      </c>
      <c r="H4492" s="1" t="s">
        <v>916</v>
      </c>
      <c r="I4492" s="1">
        <v>140590.32</v>
      </c>
      <c r="K4492" s="1">
        <v>29582</v>
      </c>
      <c r="L4492" s="1">
        <v>1438485</v>
      </c>
      <c r="S4492" s="1">
        <v>29</v>
      </c>
      <c r="T4492" s="1">
        <v>1</v>
      </c>
      <c r="U4492" s="1">
        <v>1608657.25</v>
      </c>
      <c r="V4492" s="1">
        <v>0</v>
      </c>
    </row>
    <row r="4493" spans="1:24" x14ac:dyDescent="0.35">
      <c r="A4493" s="1">
        <v>300015</v>
      </c>
      <c r="B4493" s="1" t="s">
        <v>2343</v>
      </c>
      <c r="C4493" s="1">
        <v>109530304</v>
      </c>
      <c r="D4493" s="1">
        <v>15</v>
      </c>
      <c r="E4493" s="1" t="s">
        <v>2588</v>
      </c>
      <c r="F4493" s="1" t="s">
        <v>138</v>
      </c>
      <c r="G4493" s="1" t="s">
        <v>500</v>
      </c>
      <c r="H4493" s="1" t="s">
        <v>916</v>
      </c>
      <c r="I4493" s="1">
        <v>142037.25</v>
      </c>
      <c r="K4493" s="1">
        <v>39548</v>
      </c>
      <c r="L4493" s="1">
        <v>1465790.75</v>
      </c>
      <c r="M4493" s="1">
        <v>2.7305750176310539E-2</v>
      </c>
      <c r="N4493" s="1">
        <v>1.898229718208313</v>
      </c>
      <c r="O4493" s="1">
        <v>1.4469299931079149E-3</v>
      </c>
      <c r="P4493" s="1">
        <v>1.0291818380355835</v>
      </c>
      <c r="Q4493" s="1">
        <v>9.9659999832510948E-3</v>
      </c>
      <c r="S4493" s="1">
        <v>30</v>
      </c>
      <c r="T4493" s="1">
        <v>1</v>
      </c>
      <c r="U4493" s="1">
        <v>1647376</v>
      </c>
      <c r="V4493" s="1">
        <v>3.8718678057193756E-2</v>
      </c>
      <c r="W4493" s="1">
        <v>2.4068987369537354</v>
      </c>
      <c r="X4493" s="1">
        <v>2.4068987369537354</v>
      </c>
    </row>
    <row r="4494" spans="1:24" x14ac:dyDescent="0.35">
      <c r="A4494" s="1">
        <v>310015</v>
      </c>
      <c r="B4494" s="1" t="s">
        <v>2344</v>
      </c>
      <c r="C4494" s="1">
        <v>109530304</v>
      </c>
      <c r="D4494" s="1">
        <v>15</v>
      </c>
      <c r="E4494" s="1" t="s">
        <v>2588</v>
      </c>
      <c r="F4494" s="1" t="s">
        <v>138</v>
      </c>
      <c r="G4494" s="1" t="s">
        <v>500</v>
      </c>
      <c r="H4494" s="1" t="s">
        <v>916</v>
      </c>
      <c r="I4494" s="1">
        <v>142937.76999999999</v>
      </c>
      <c r="K4494" s="1">
        <v>34565</v>
      </c>
      <c r="L4494" s="1">
        <v>1477825.875</v>
      </c>
      <c r="M4494" s="1">
        <v>1.2035124935209751E-2</v>
      </c>
      <c r="N4494" s="1">
        <v>0.82106703519821167</v>
      </c>
      <c r="O4494" s="1">
        <v>9.0052001178264618E-4</v>
      </c>
      <c r="P4494" s="1">
        <v>0.634002685546875</v>
      </c>
      <c r="Q4494" s="1">
        <v>-4.9829999916255474E-3</v>
      </c>
      <c r="S4494" s="1">
        <v>31</v>
      </c>
      <c r="T4494" s="1">
        <v>1</v>
      </c>
      <c r="U4494" s="1">
        <v>1655328.625</v>
      </c>
      <c r="V4494" s="1">
        <v>7.9526454210281372E-3</v>
      </c>
      <c r="W4494" s="1">
        <v>0.48274499177932739</v>
      </c>
      <c r="X4494" s="1">
        <v>0.48274499177932739</v>
      </c>
    </row>
    <row r="4495" spans="1:24" x14ac:dyDescent="0.35">
      <c r="A4495" s="1">
        <v>320015</v>
      </c>
      <c r="B4495" s="1" t="s">
        <v>2345</v>
      </c>
      <c r="C4495" s="1">
        <v>109530304</v>
      </c>
      <c r="D4495" s="1">
        <v>15</v>
      </c>
      <c r="E4495" s="1" t="s">
        <v>2588</v>
      </c>
      <c r="F4495" s="1" t="s">
        <v>138</v>
      </c>
      <c r="G4495" s="1" t="s">
        <v>500</v>
      </c>
      <c r="H4495" s="1" t="s">
        <v>916</v>
      </c>
      <c r="I4495" s="1">
        <v>144561.03</v>
      </c>
      <c r="K4495" s="1">
        <v>34565</v>
      </c>
      <c r="L4495" s="1">
        <v>1478737</v>
      </c>
      <c r="M4495" s="1">
        <v>9.1112498193979263E-4</v>
      </c>
      <c r="N4495" s="1">
        <v>6.1653070151805878E-2</v>
      </c>
      <c r="O4495" s="1">
        <v>1.6232599737122655E-3</v>
      </c>
      <c r="P4495" s="1">
        <v>1.1356410980224609</v>
      </c>
      <c r="Q4495" s="1">
        <v>0</v>
      </c>
      <c r="S4495" s="1">
        <v>32</v>
      </c>
      <c r="T4495" s="1">
        <v>1</v>
      </c>
      <c r="U4495" s="1">
        <v>1657863</v>
      </c>
      <c r="V4495" s="1">
        <v>2.5343848392367363E-3</v>
      </c>
      <c r="W4495" s="1">
        <v>0.1531040370464325</v>
      </c>
      <c r="X4495" s="1">
        <v>0.1531040370464325</v>
      </c>
    </row>
    <row r="4496" spans="1:24" x14ac:dyDescent="0.35">
      <c r="A4496" s="1">
        <v>330015</v>
      </c>
      <c r="B4496" s="1" t="s">
        <v>2346</v>
      </c>
      <c r="C4496" s="1">
        <v>109530304</v>
      </c>
      <c r="D4496" s="1">
        <v>15</v>
      </c>
      <c r="E4496" s="1" t="s">
        <v>2588</v>
      </c>
      <c r="F4496" s="1" t="s">
        <v>138</v>
      </c>
      <c r="G4496" s="1" t="s">
        <v>500</v>
      </c>
      <c r="H4496" s="1" t="s">
        <v>916</v>
      </c>
      <c r="I4496" s="1">
        <v>146132.76999999999</v>
      </c>
      <c r="K4496" s="1">
        <v>34565</v>
      </c>
      <c r="L4496" s="1">
        <v>1491527.375</v>
      </c>
      <c r="M4496" s="1">
        <v>1.2790375389158726E-2</v>
      </c>
      <c r="N4496" s="1">
        <v>0.8649526834487915</v>
      </c>
      <c r="O4496" s="1">
        <v>1.57174002379179E-3</v>
      </c>
      <c r="P4496" s="1">
        <v>1.0872501134872437</v>
      </c>
      <c r="Q4496" s="1">
        <v>0</v>
      </c>
      <c r="S4496" s="1">
        <v>33</v>
      </c>
      <c r="T4496" s="1">
        <v>1</v>
      </c>
      <c r="U4496" s="1">
        <v>1672225.125</v>
      </c>
      <c r="V4496" s="1">
        <v>1.4362115412950516E-2</v>
      </c>
      <c r="W4496" s="1">
        <v>0.86630350351333618</v>
      </c>
      <c r="X4496" s="1">
        <v>0.86630350351333618</v>
      </c>
    </row>
    <row r="4497" spans="1:24" x14ac:dyDescent="0.35">
      <c r="A4497" s="1">
        <v>340015</v>
      </c>
      <c r="B4497" s="1" t="s">
        <v>2347</v>
      </c>
      <c r="C4497" s="1">
        <v>109530304</v>
      </c>
      <c r="D4497" s="1">
        <v>15</v>
      </c>
      <c r="E4497" s="1" t="s">
        <v>2588</v>
      </c>
      <c r="F4497" s="1" t="s">
        <v>138</v>
      </c>
      <c r="G4497" s="1" t="s">
        <v>500</v>
      </c>
      <c r="H4497" s="1" t="s">
        <v>916</v>
      </c>
      <c r="I4497" s="1">
        <v>146128</v>
      </c>
      <c r="K4497" s="1">
        <v>34565</v>
      </c>
      <c r="L4497" s="1">
        <v>1491527</v>
      </c>
      <c r="M4497" s="1">
        <v>-3.7500001326407073E-7</v>
      </c>
      <c r="N4497" s="1">
        <v>-2.5142013328149915E-5</v>
      </c>
      <c r="O4497" s="1">
        <v>-4.7700000322947744E-6</v>
      </c>
      <c r="P4497" s="1">
        <v>-3.2641550060361624E-3</v>
      </c>
      <c r="Q4497" s="1">
        <v>0</v>
      </c>
      <c r="S4497" s="1">
        <v>34</v>
      </c>
      <c r="T4497" s="1">
        <v>1</v>
      </c>
      <c r="U4497" s="1">
        <v>1672220</v>
      </c>
      <c r="V4497" s="1">
        <v>-5.1450001592456829E-6</v>
      </c>
      <c r="W4497" s="1">
        <v>-3.0647788662463427E-4</v>
      </c>
      <c r="X4497" s="1">
        <v>-3.0647788662463427E-4</v>
      </c>
    </row>
    <row r="4498" spans="1:24" x14ac:dyDescent="0.35">
      <c r="A4498" s="1">
        <v>350015</v>
      </c>
      <c r="B4498" s="1" t="s">
        <v>2348</v>
      </c>
      <c r="C4498" s="1">
        <v>109530304</v>
      </c>
      <c r="D4498" s="1">
        <v>15</v>
      </c>
      <c r="E4498" s="1" t="s">
        <v>2588</v>
      </c>
      <c r="F4498" s="1" t="s">
        <v>138</v>
      </c>
      <c r="G4498" s="1" t="s">
        <v>500</v>
      </c>
      <c r="H4498" s="1" t="s">
        <v>916</v>
      </c>
      <c r="I4498" s="1">
        <v>147843</v>
      </c>
      <c r="K4498" s="1">
        <v>34565</v>
      </c>
      <c r="L4498" s="1">
        <v>1526165</v>
      </c>
      <c r="M4498" s="1">
        <v>3.4637998789548874E-2</v>
      </c>
      <c r="N4498" s="1">
        <v>2.3223180770874023</v>
      </c>
      <c r="O4498" s="1">
        <v>1.715000020340085E-3</v>
      </c>
      <c r="P4498" s="1">
        <v>1.173628568649292</v>
      </c>
      <c r="Q4498" s="1">
        <v>0</v>
      </c>
      <c r="S4498" s="1">
        <v>35</v>
      </c>
      <c r="T4498" s="1">
        <v>1</v>
      </c>
      <c r="U4498" s="1">
        <v>1708573</v>
      </c>
      <c r="V4498" s="1">
        <v>3.635299950838089E-2</v>
      </c>
      <c r="W4498" s="1">
        <v>2.1739363670349121</v>
      </c>
      <c r="X4498" s="1">
        <v>2.1739363670349121</v>
      </c>
    </row>
    <row r="4499" spans="1:24" x14ac:dyDescent="0.35">
      <c r="A4499" s="1">
        <v>360015</v>
      </c>
      <c r="B4499" s="1" t="s">
        <v>2349</v>
      </c>
      <c r="C4499" s="1">
        <v>109530304</v>
      </c>
      <c r="D4499" s="1">
        <v>15</v>
      </c>
      <c r="E4499" s="1" t="s">
        <v>2588</v>
      </c>
      <c r="F4499" s="1" t="s">
        <v>138</v>
      </c>
      <c r="G4499" s="1" t="s">
        <v>500</v>
      </c>
      <c r="H4499" s="1" t="s">
        <v>916</v>
      </c>
      <c r="I4499" s="1">
        <v>155257</v>
      </c>
      <c r="K4499" s="1">
        <v>34565</v>
      </c>
      <c r="L4499" s="1">
        <v>1591115</v>
      </c>
      <c r="M4499" s="1">
        <v>6.4949996769428253E-2</v>
      </c>
      <c r="N4499" s="1">
        <v>4.255765438079834</v>
      </c>
      <c r="O4499" s="1">
        <v>7.4140001088380814E-3</v>
      </c>
      <c r="P4499" s="1">
        <v>5.0147790908813477</v>
      </c>
      <c r="Q4499" s="1">
        <v>0</v>
      </c>
      <c r="S4499" s="1">
        <v>36</v>
      </c>
      <c r="T4499" s="1">
        <v>1</v>
      </c>
      <c r="U4499" s="1">
        <v>1780937</v>
      </c>
      <c r="V4499" s="1">
        <v>7.2363995015621185E-2</v>
      </c>
      <c r="W4499" s="1">
        <v>4.2353472709655762</v>
      </c>
      <c r="X4499" s="1">
        <v>4.2353472709655762</v>
      </c>
    </row>
    <row r="4500" spans="1:24" x14ac:dyDescent="0.35">
      <c r="A4500" s="1">
        <v>370015</v>
      </c>
      <c r="B4500" s="1" t="s">
        <v>2350</v>
      </c>
      <c r="C4500" s="1">
        <v>109530304</v>
      </c>
      <c r="D4500" s="1">
        <v>15</v>
      </c>
      <c r="E4500" s="1" t="s">
        <v>2588</v>
      </c>
      <c r="F4500" s="1" t="s">
        <v>138</v>
      </c>
      <c r="G4500" s="1" t="s">
        <v>500</v>
      </c>
      <c r="H4500" s="1" t="s">
        <v>916</v>
      </c>
      <c r="I4500" s="1">
        <v>155691</v>
      </c>
      <c r="K4500" s="1">
        <v>34565</v>
      </c>
      <c r="L4500" s="1">
        <v>1748590</v>
      </c>
      <c r="M4500" s="1">
        <v>0.15747499465942383</v>
      </c>
      <c r="N4500" s="1">
        <v>9.8971471786499023</v>
      </c>
      <c r="O4500" s="1">
        <v>4.3399998685345054E-4</v>
      </c>
      <c r="P4500" s="1">
        <v>0.27953651547431946</v>
      </c>
      <c r="Q4500" s="1">
        <v>0</v>
      </c>
      <c r="S4500" s="1">
        <v>37</v>
      </c>
      <c r="T4500" s="1">
        <v>1</v>
      </c>
      <c r="U4500" s="1">
        <v>1938846</v>
      </c>
      <c r="V4500" s="1">
        <v>0.15790899097919464</v>
      </c>
      <c r="W4500" s="1">
        <v>8.8666248321533203</v>
      </c>
      <c r="X4500" s="1">
        <v>8.8666248321533203</v>
      </c>
    </row>
    <row r="4501" spans="1:24" x14ac:dyDescent="0.35">
      <c r="A4501" s="1">
        <v>380015</v>
      </c>
      <c r="B4501" s="1" t="s">
        <v>2351</v>
      </c>
      <c r="C4501" s="1">
        <v>109530304</v>
      </c>
      <c r="D4501" s="1">
        <v>15</v>
      </c>
      <c r="E4501" s="1" t="s">
        <v>2588</v>
      </c>
      <c r="F4501" s="1" t="s">
        <v>138</v>
      </c>
      <c r="G4501" s="1" t="s">
        <v>500</v>
      </c>
      <c r="H4501" s="1" t="s">
        <v>916</v>
      </c>
      <c r="I4501" s="1">
        <v>169104</v>
      </c>
      <c r="K4501" s="1">
        <v>34565</v>
      </c>
      <c r="L4501" s="1">
        <v>1781102</v>
      </c>
      <c r="M4501" s="1">
        <v>3.2512001693248749E-2</v>
      </c>
      <c r="N4501" s="1">
        <v>1.8593266010284424</v>
      </c>
      <c r="O4501" s="1">
        <v>1.3412999920547009E-2</v>
      </c>
      <c r="P4501" s="1">
        <v>8.6151418685913086</v>
      </c>
      <c r="Q4501" s="1">
        <v>0</v>
      </c>
      <c r="S4501" s="1">
        <v>38</v>
      </c>
      <c r="T4501" s="1">
        <v>1</v>
      </c>
      <c r="U4501" s="1">
        <v>1984771</v>
      </c>
      <c r="V4501" s="1">
        <v>4.5925002545118332E-2</v>
      </c>
      <c r="W4501" s="1">
        <v>2.3686771392822266</v>
      </c>
      <c r="X4501" s="1">
        <v>2.3686771392822266</v>
      </c>
    </row>
    <row r="4502" spans="1:24" x14ac:dyDescent="0.35">
      <c r="A4502" s="1">
        <v>390015</v>
      </c>
      <c r="B4502" s="1" t="s">
        <v>2352</v>
      </c>
      <c r="C4502" s="1">
        <v>109530304</v>
      </c>
      <c r="D4502" s="1">
        <v>15</v>
      </c>
      <c r="E4502" s="1" t="s">
        <v>2588</v>
      </c>
      <c r="F4502" s="1" t="s">
        <v>138</v>
      </c>
      <c r="G4502" s="1" t="s">
        <v>500</v>
      </c>
      <c r="H4502" s="1" t="s">
        <v>916</v>
      </c>
      <c r="I4502" s="1">
        <v>171273</v>
      </c>
      <c r="K4502" s="1">
        <v>84565</v>
      </c>
      <c r="L4502" s="1">
        <v>1791173</v>
      </c>
      <c r="M4502" s="1">
        <v>1.0071000084280968E-2</v>
      </c>
      <c r="N4502" s="1">
        <v>0.56543648242950439</v>
      </c>
      <c r="O4502" s="1">
        <v>2.1689999848604202E-3</v>
      </c>
      <c r="P4502" s="1">
        <v>1.2826426029205322</v>
      </c>
      <c r="Q4502" s="1">
        <v>5.000000074505806E-2</v>
      </c>
      <c r="S4502" s="1">
        <v>39</v>
      </c>
      <c r="T4502" s="1">
        <v>1</v>
      </c>
      <c r="U4502" s="1">
        <v>2047011</v>
      </c>
      <c r="V4502" s="1">
        <v>6.2240004539489746E-2</v>
      </c>
      <c r="W4502" s="1">
        <v>3.1358780860900879</v>
      </c>
      <c r="X4502" s="1">
        <v>3.1358780860900879</v>
      </c>
    </row>
    <row r="4503" spans="1:24" x14ac:dyDescent="0.35">
      <c r="A4503" s="1">
        <v>400015</v>
      </c>
      <c r="B4503" s="1" t="s">
        <v>2353</v>
      </c>
      <c r="C4503" s="1">
        <v>109530304</v>
      </c>
      <c r="D4503" s="1">
        <v>15</v>
      </c>
      <c r="E4503" s="1" t="s">
        <v>2588</v>
      </c>
      <c r="F4503" s="1" t="s">
        <v>138</v>
      </c>
      <c r="G4503" s="1" t="s">
        <v>500</v>
      </c>
      <c r="H4503" s="1" t="s">
        <v>916</v>
      </c>
      <c r="S4503" s="1">
        <v>40</v>
      </c>
      <c r="T4503" s="1">
        <v>1</v>
      </c>
      <c r="U4503" s="1">
        <v>0</v>
      </c>
      <c r="V4503" s="1">
        <v>0</v>
      </c>
      <c r="W4503" s="1">
        <v>-100</v>
      </c>
      <c r="X4503" s="1">
        <v>-100</v>
      </c>
    </row>
    <row r="4504" spans="1:24" x14ac:dyDescent="0.35">
      <c r="A4504" s="1">
        <v>410015</v>
      </c>
      <c r="B4504" s="1" t="s">
        <v>2354</v>
      </c>
      <c r="C4504" s="1">
        <v>109530304</v>
      </c>
      <c r="D4504" s="1">
        <v>15</v>
      </c>
      <c r="E4504" s="1" t="s">
        <v>2588</v>
      </c>
      <c r="F4504" s="1" t="s">
        <v>138</v>
      </c>
      <c r="G4504" s="1" t="s">
        <v>500</v>
      </c>
      <c r="H4504" s="1" t="s">
        <v>916</v>
      </c>
      <c r="S4504" s="1">
        <v>41</v>
      </c>
      <c r="T4504" s="1">
        <v>1</v>
      </c>
      <c r="U4504" s="1">
        <v>0</v>
      </c>
      <c r="V4504" s="1">
        <v>0</v>
      </c>
    </row>
    <row r="4505" spans="1:24" x14ac:dyDescent="0.35">
      <c r="A4505" s="1">
        <v>420015</v>
      </c>
      <c r="B4505" s="1" t="s">
        <v>2355</v>
      </c>
      <c r="C4505" s="1">
        <v>109530304</v>
      </c>
      <c r="D4505" s="1">
        <v>15</v>
      </c>
      <c r="E4505" s="1" t="s">
        <v>2588</v>
      </c>
      <c r="F4505" s="1" t="s">
        <v>138</v>
      </c>
      <c r="G4505" s="1" t="s">
        <v>500</v>
      </c>
      <c r="H4505" s="1" t="s">
        <v>916</v>
      </c>
      <c r="S4505" s="1">
        <v>42</v>
      </c>
      <c r="T4505" s="1">
        <v>1</v>
      </c>
      <c r="U4505" s="1">
        <v>0</v>
      </c>
      <c r="V4505" s="1">
        <v>0</v>
      </c>
    </row>
    <row r="4506" spans="1:24" x14ac:dyDescent="0.35">
      <c r="A4506" s="1">
        <v>430015</v>
      </c>
      <c r="B4506" s="1" t="s">
        <v>2356</v>
      </c>
      <c r="C4506" s="1">
        <v>109530304</v>
      </c>
      <c r="D4506" s="1">
        <v>15</v>
      </c>
      <c r="E4506" s="1" t="s">
        <v>2588</v>
      </c>
      <c r="F4506" s="1" t="s">
        <v>138</v>
      </c>
      <c r="G4506" s="1" t="s">
        <v>500</v>
      </c>
      <c r="H4506" s="1" t="s">
        <v>916</v>
      </c>
      <c r="S4506" s="1">
        <v>43</v>
      </c>
      <c r="T4506" s="1">
        <v>1</v>
      </c>
      <c r="U4506" s="1">
        <v>0</v>
      </c>
      <c r="V4506" s="1">
        <v>0</v>
      </c>
    </row>
    <row r="4507" spans="1:24" x14ac:dyDescent="0.35">
      <c r="A4507" s="1">
        <v>440015</v>
      </c>
      <c r="B4507" s="1" t="s">
        <v>2357</v>
      </c>
      <c r="C4507" s="1">
        <v>109530304</v>
      </c>
      <c r="D4507" s="1">
        <v>15</v>
      </c>
      <c r="E4507" s="1" t="s">
        <v>2588</v>
      </c>
      <c r="F4507" s="1" t="s">
        <v>138</v>
      </c>
      <c r="G4507" s="1" t="s">
        <v>500</v>
      </c>
      <c r="H4507" s="1" t="s">
        <v>916</v>
      </c>
      <c r="S4507" s="1">
        <v>44</v>
      </c>
      <c r="T4507" s="1">
        <v>1</v>
      </c>
      <c r="U4507" s="1">
        <v>0</v>
      </c>
      <c r="V4507" s="1">
        <v>0</v>
      </c>
    </row>
    <row r="4508" spans="1:24" x14ac:dyDescent="0.35">
      <c r="A4508" s="1">
        <v>450015</v>
      </c>
      <c r="B4508" s="1" t="s">
        <v>2358</v>
      </c>
      <c r="C4508" s="1">
        <v>109530304</v>
      </c>
      <c r="D4508" s="1">
        <v>15</v>
      </c>
      <c r="E4508" s="1" t="s">
        <v>2588</v>
      </c>
      <c r="F4508" s="1" t="s">
        <v>138</v>
      </c>
      <c r="G4508" s="1" t="s">
        <v>500</v>
      </c>
      <c r="H4508" s="1" t="s">
        <v>916</v>
      </c>
      <c r="S4508" s="1">
        <v>45</v>
      </c>
      <c r="T4508" s="1">
        <v>1</v>
      </c>
      <c r="U4508" s="1">
        <v>0</v>
      </c>
      <c r="V4508" s="1">
        <v>0</v>
      </c>
    </row>
    <row r="4509" spans="1:24" x14ac:dyDescent="0.35">
      <c r="A4509" s="1">
        <v>460015</v>
      </c>
      <c r="B4509" s="1" t="s">
        <v>2359</v>
      </c>
      <c r="C4509" s="1">
        <v>109530304</v>
      </c>
      <c r="D4509" s="1">
        <v>15</v>
      </c>
      <c r="E4509" s="1" t="s">
        <v>2588</v>
      </c>
      <c r="F4509" s="1" t="s">
        <v>138</v>
      </c>
      <c r="G4509" s="1" t="s">
        <v>500</v>
      </c>
      <c r="H4509" s="1" t="s">
        <v>916</v>
      </c>
      <c r="S4509" s="1">
        <v>46</v>
      </c>
      <c r="T4509" s="1">
        <v>1</v>
      </c>
      <c r="U4509" s="1">
        <v>0</v>
      </c>
      <c r="V4509" s="1">
        <v>0</v>
      </c>
    </row>
    <row r="4510" spans="1:24" x14ac:dyDescent="0.35">
      <c r="A4510" s="1">
        <v>470015</v>
      </c>
      <c r="B4510" s="1" t="s">
        <v>2360</v>
      </c>
      <c r="C4510" s="1">
        <v>109530304</v>
      </c>
      <c r="D4510" s="1">
        <v>15</v>
      </c>
      <c r="E4510" s="1" t="s">
        <v>2588</v>
      </c>
      <c r="F4510" s="1" t="s">
        <v>138</v>
      </c>
      <c r="G4510" s="1" t="s">
        <v>500</v>
      </c>
      <c r="H4510" s="1" t="s">
        <v>916</v>
      </c>
      <c r="S4510" s="1">
        <v>47</v>
      </c>
      <c r="T4510" s="1">
        <v>1</v>
      </c>
      <c r="U4510" s="1">
        <v>0</v>
      </c>
      <c r="V4510" s="1">
        <v>0</v>
      </c>
    </row>
    <row r="4511" spans="1:24" x14ac:dyDescent="0.35">
      <c r="A4511" s="1">
        <v>480015</v>
      </c>
      <c r="B4511" s="1" t="s">
        <v>2361</v>
      </c>
      <c r="C4511" s="1">
        <v>109530304</v>
      </c>
      <c r="D4511" s="1">
        <v>15</v>
      </c>
      <c r="E4511" s="1" t="s">
        <v>2588</v>
      </c>
      <c r="F4511" s="1" t="s">
        <v>138</v>
      </c>
      <c r="G4511" s="1" t="s">
        <v>500</v>
      </c>
      <c r="H4511" s="1" t="s">
        <v>916</v>
      </c>
      <c r="S4511" s="1">
        <v>48</v>
      </c>
      <c r="T4511" s="1">
        <v>1</v>
      </c>
      <c r="U4511" s="1">
        <v>0</v>
      </c>
      <c r="V4511" s="1">
        <v>0</v>
      </c>
    </row>
    <row r="4512" spans="1:24" x14ac:dyDescent="0.35">
      <c r="A4512" s="1">
        <v>290105</v>
      </c>
      <c r="B4512" s="1" t="s">
        <v>2341</v>
      </c>
      <c r="C4512" s="1">
        <v>109531304</v>
      </c>
      <c r="D4512" s="1">
        <v>105</v>
      </c>
      <c r="E4512" s="1" t="s">
        <v>2589</v>
      </c>
      <c r="F4512" s="1" t="s">
        <v>138</v>
      </c>
      <c r="G4512" s="1" t="s">
        <v>500</v>
      </c>
      <c r="H4512" s="1" t="s">
        <v>916</v>
      </c>
      <c r="I4512" s="1">
        <v>536477.05000000005</v>
      </c>
      <c r="J4512" s="1">
        <v>47526.87</v>
      </c>
      <c r="L4512" s="1">
        <v>4167430.5</v>
      </c>
      <c r="S4512" s="1">
        <v>29</v>
      </c>
      <c r="T4512" s="1">
        <v>1</v>
      </c>
      <c r="U4512" s="1">
        <v>4751434.5</v>
      </c>
      <c r="V4512" s="1">
        <v>0</v>
      </c>
    </row>
    <row r="4513" spans="1:24" x14ac:dyDescent="0.35">
      <c r="A4513" s="1">
        <v>300105</v>
      </c>
      <c r="B4513" s="1" t="s">
        <v>2343</v>
      </c>
      <c r="C4513" s="1">
        <v>109531304</v>
      </c>
      <c r="D4513" s="1">
        <v>105</v>
      </c>
      <c r="E4513" s="1" t="s">
        <v>2589</v>
      </c>
      <c r="F4513" s="1" t="s">
        <v>138</v>
      </c>
      <c r="G4513" s="1" t="s">
        <v>500</v>
      </c>
      <c r="H4513" s="1" t="s">
        <v>916</v>
      </c>
      <c r="I4513" s="1">
        <v>549570.22</v>
      </c>
      <c r="J4513" s="1">
        <v>47450.74</v>
      </c>
      <c r="K4513" s="1">
        <v>156023</v>
      </c>
      <c r="L4513" s="1">
        <v>4274930</v>
      </c>
      <c r="M4513" s="1">
        <v>0.10749950259923935</v>
      </c>
      <c r="N4513" s="1">
        <v>2.5795152187347412</v>
      </c>
      <c r="O4513" s="1">
        <v>1.3093169778585434E-2</v>
      </c>
      <c r="P4513" s="1">
        <v>2.4405834674835205</v>
      </c>
      <c r="R4513" s="1">
        <v>-7.6130003435537219E-5</v>
      </c>
      <c r="S4513" s="1">
        <v>30</v>
      </c>
      <c r="T4513" s="1">
        <v>1</v>
      </c>
      <c r="U4513" s="1">
        <v>5027974</v>
      </c>
      <c r="V4513" s="1">
        <v>0.12051653861999512</v>
      </c>
      <c r="W4513" s="1">
        <v>5.8201265335083008</v>
      </c>
      <c r="X4513" s="1">
        <v>5.8201265335083008</v>
      </c>
    </row>
    <row r="4514" spans="1:24" x14ac:dyDescent="0.35">
      <c r="A4514" s="1">
        <v>310105</v>
      </c>
      <c r="B4514" s="1" t="s">
        <v>2344</v>
      </c>
      <c r="C4514" s="1">
        <v>109531304</v>
      </c>
      <c r="D4514" s="1">
        <v>105</v>
      </c>
      <c r="E4514" s="1" t="s">
        <v>2589</v>
      </c>
      <c r="F4514" s="1" t="s">
        <v>138</v>
      </c>
      <c r="G4514" s="1" t="s">
        <v>500</v>
      </c>
      <c r="H4514" s="1" t="s">
        <v>916</v>
      </c>
      <c r="I4514" s="1">
        <v>560363.28</v>
      </c>
      <c r="J4514" s="1">
        <v>55716.12</v>
      </c>
      <c r="K4514" s="1">
        <v>133604</v>
      </c>
      <c r="L4514" s="1">
        <v>4333559.5</v>
      </c>
      <c r="M4514" s="1">
        <v>5.8629501610994339E-2</v>
      </c>
      <c r="N4514" s="1">
        <v>1.3714727163314819</v>
      </c>
      <c r="O4514" s="1">
        <v>1.0793060064315796E-2</v>
      </c>
      <c r="P4514" s="1">
        <v>1.9639091491699219</v>
      </c>
      <c r="Q4514" s="1">
        <v>-2.2419000044465065E-2</v>
      </c>
      <c r="R4514" s="1">
        <v>8.2653798162937164E-3</v>
      </c>
      <c r="S4514" s="1">
        <v>31</v>
      </c>
      <c r="T4514" s="1">
        <v>1</v>
      </c>
      <c r="U4514" s="1">
        <v>5083243</v>
      </c>
      <c r="V4514" s="1">
        <v>5.5268943309783936E-2</v>
      </c>
      <c r="W4514" s="1">
        <v>1.0992300510406494</v>
      </c>
      <c r="X4514" s="1">
        <v>1.0992300510406494</v>
      </c>
    </row>
    <row r="4515" spans="1:24" x14ac:dyDescent="0.35">
      <c r="A4515" s="1">
        <v>320105</v>
      </c>
      <c r="B4515" s="1" t="s">
        <v>2345</v>
      </c>
      <c r="C4515" s="1">
        <v>109531304</v>
      </c>
      <c r="D4515" s="1">
        <v>105</v>
      </c>
      <c r="E4515" s="1" t="s">
        <v>2589</v>
      </c>
      <c r="F4515" s="1" t="s">
        <v>138</v>
      </c>
      <c r="G4515" s="1" t="s">
        <v>500</v>
      </c>
      <c r="H4515" s="1" t="s">
        <v>916</v>
      </c>
      <c r="I4515" s="1">
        <v>562754.64</v>
      </c>
      <c r="J4515" s="1">
        <v>70006.39</v>
      </c>
      <c r="K4515" s="1">
        <v>133604</v>
      </c>
      <c r="L4515" s="1">
        <v>4348630</v>
      </c>
      <c r="M4515" s="1">
        <v>1.507049985229969E-2</v>
      </c>
      <c r="N4515" s="1">
        <v>0.34776261448860168</v>
      </c>
      <c r="O4515" s="1">
        <v>2.3913600016385317E-3</v>
      </c>
      <c r="P4515" s="1">
        <v>0.42675173282623291</v>
      </c>
      <c r="Q4515" s="1">
        <v>0</v>
      </c>
      <c r="R4515" s="1">
        <v>1.4290270395576954E-2</v>
      </c>
      <c r="S4515" s="1">
        <v>32</v>
      </c>
      <c r="T4515" s="1">
        <v>1</v>
      </c>
      <c r="U4515" s="1">
        <v>5114995</v>
      </c>
      <c r="V4515" s="1">
        <v>3.1752131879329681E-2</v>
      </c>
      <c r="W4515" s="1">
        <v>0.62464058399200439</v>
      </c>
      <c r="X4515" s="1">
        <v>0.62464058399200439</v>
      </c>
    </row>
    <row r="4516" spans="1:24" x14ac:dyDescent="0.35">
      <c r="A4516" s="1">
        <v>330105</v>
      </c>
      <c r="B4516" s="1" t="s">
        <v>2346</v>
      </c>
      <c r="C4516" s="1">
        <v>109531304</v>
      </c>
      <c r="D4516" s="1">
        <v>105</v>
      </c>
      <c r="E4516" s="1" t="s">
        <v>2589</v>
      </c>
      <c r="F4516" s="1" t="s">
        <v>138</v>
      </c>
      <c r="G4516" s="1" t="s">
        <v>500</v>
      </c>
      <c r="H4516" s="1" t="s">
        <v>916</v>
      </c>
      <c r="I4516" s="1">
        <v>577214.07999999996</v>
      </c>
      <c r="J4516" s="1">
        <v>82039.850000000006</v>
      </c>
      <c r="L4516" s="1">
        <v>4443600</v>
      </c>
      <c r="M4516" s="1">
        <v>9.4970002770423889E-2</v>
      </c>
      <c r="N4516" s="1">
        <v>2.183906078338623</v>
      </c>
      <c r="O4516" s="1">
        <v>1.4459439553320408E-2</v>
      </c>
      <c r="P4516" s="1">
        <v>2.5694038867950439</v>
      </c>
      <c r="R4516" s="1">
        <v>1.2033459730446339E-2</v>
      </c>
      <c r="S4516" s="1">
        <v>33</v>
      </c>
      <c r="T4516" s="1">
        <v>1</v>
      </c>
      <c r="U4516" s="1">
        <v>5102854</v>
      </c>
      <c r="V4516" s="1">
        <v>0.12146290391683578</v>
      </c>
      <c r="W4516" s="1">
        <v>-0.23736093938350677</v>
      </c>
      <c r="X4516" s="1">
        <v>-0.23736093938350677</v>
      </c>
    </row>
    <row r="4517" spans="1:24" x14ac:dyDescent="0.35">
      <c r="A4517" s="1">
        <v>340105</v>
      </c>
      <c r="B4517" s="1" t="s">
        <v>2347</v>
      </c>
      <c r="C4517" s="1">
        <v>109531304</v>
      </c>
      <c r="D4517" s="1">
        <v>105</v>
      </c>
      <c r="E4517" s="1" t="s">
        <v>2589</v>
      </c>
      <c r="F4517" s="1" t="s">
        <v>138</v>
      </c>
      <c r="G4517" s="1" t="s">
        <v>500</v>
      </c>
      <c r="H4517" s="1" t="s">
        <v>916</v>
      </c>
      <c r="I4517" s="1">
        <v>577196.28</v>
      </c>
      <c r="J4517" s="1">
        <v>88108.95</v>
      </c>
      <c r="L4517" s="1">
        <v>4443596.5</v>
      </c>
      <c r="M4517" s="1">
        <v>-3.5000000480067683E-6</v>
      </c>
      <c r="N4517" s="1">
        <v>-7.876496238168329E-5</v>
      </c>
      <c r="O4517" s="1">
        <v>-1.7799999113776721E-5</v>
      </c>
      <c r="P4517" s="1">
        <v>-3.0837778467684984E-3</v>
      </c>
      <c r="R4517" s="1">
        <v>6.0690999962389469E-3</v>
      </c>
      <c r="S4517" s="1">
        <v>34</v>
      </c>
      <c r="T4517" s="1">
        <v>1</v>
      </c>
      <c r="U4517" s="1">
        <v>5108901.5</v>
      </c>
      <c r="V4517" s="1">
        <v>6.0478001832962036E-3</v>
      </c>
      <c r="W4517" s="1">
        <v>0.1185121089220047</v>
      </c>
      <c r="X4517" s="1">
        <v>0.1185121089220047</v>
      </c>
    </row>
    <row r="4518" spans="1:24" x14ac:dyDescent="0.35">
      <c r="A4518" s="1">
        <v>350105</v>
      </c>
      <c r="B4518" s="1" t="s">
        <v>2348</v>
      </c>
      <c r="C4518" s="1">
        <v>109531304</v>
      </c>
      <c r="D4518" s="1">
        <v>105</v>
      </c>
      <c r="E4518" s="1" t="s">
        <v>2589</v>
      </c>
      <c r="F4518" s="1" t="s">
        <v>138</v>
      </c>
      <c r="G4518" s="1" t="s">
        <v>500</v>
      </c>
      <c r="H4518" s="1" t="s">
        <v>916</v>
      </c>
      <c r="I4518" s="1">
        <v>593799.88</v>
      </c>
      <c r="J4518" s="1">
        <v>73903</v>
      </c>
      <c r="K4518" s="1">
        <v>133604</v>
      </c>
      <c r="L4518" s="1">
        <v>4488823.5</v>
      </c>
      <c r="M4518" s="1">
        <v>4.5226998627185822E-2</v>
      </c>
      <c r="N4518" s="1">
        <v>1.0178016424179077</v>
      </c>
      <c r="O4518" s="1">
        <v>1.6603600233793259E-2</v>
      </c>
      <c r="P4518" s="1">
        <v>2.8765950202941895</v>
      </c>
      <c r="R4518" s="1">
        <v>-1.4205950312316418E-2</v>
      </c>
      <c r="S4518" s="1">
        <v>35</v>
      </c>
      <c r="T4518" s="1">
        <v>1</v>
      </c>
      <c r="U4518" s="1">
        <v>5290130.5</v>
      </c>
      <c r="V4518" s="1">
        <v>4.7624647617340088E-2</v>
      </c>
      <c r="W4518" s="1">
        <v>3.5473184585571289</v>
      </c>
      <c r="X4518" s="1">
        <v>3.5473184585571289</v>
      </c>
    </row>
    <row r="4519" spans="1:24" x14ac:dyDescent="0.35">
      <c r="A4519" s="1">
        <v>360105</v>
      </c>
      <c r="B4519" s="1" t="s">
        <v>2349</v>
      </c>
      <c r="C4519" s="1">
        <v>109531304</v>
      </c>
      <c r="D4519" s="1">
        <v>105</v>
      </c>
      <c r="E4519" s="1" t="s">
        <v>2589</v>
      </c>
      <c r="F4519" s="1" t="s">
        <v>138</v>
      </c>
      <c r="G4519" s="1" t="s">
        <v>500</v>
      </c>
      <c r="H4519" s="1" t="s">
        <v>916</v>
      </c>
      <c r="I4519" s="1">
        <v>639559.16</v>
      </c>
      <c r="J4519" s="1">
        <v>106391.02</v>
      </c>
      <c r="K4519" s="1">
        <v>133604</v>
      </c>
      <c r="L4519" s="1">
        <v>4694947</v>
      </c>
      <c r="M4519" s="1">
        <v>0.20612350106239319</v>
      </c>
      <c r="N4519" s="1">
        <v>4.5919270515441895</v>
      </c>
      <c r="O4519" s="1">
        <v>4.5759279280900955E-2</v>
      </c>
      <c r="P4519" s="1">
        <v>7.7061786651611328</v>
      </c>
      <c r="Q4519" s="1">
        <v>0</v>
      </c>
      <c r="R4519" s="1">
        <v>3.2488018274307251E-2</v>
      </c>
      <c r="S4519" s="1">
        <v>36</v>
      </c>
      <c r="T4519" s="1">
        <v>1</v>
      </c>
      <c r="U4519" s="1">
        <v>5574501</v>
      </c>
      <c r="V4519" s="1">
        <v>0.2843707799911499</v>
      </c>
      <c r="W4519" s="1">
        <v>5.3754911422729492</v>
      </c>
      <c r="X4519" s="1">
        <v>5.3754911422729492</v>
      </c>
    </row>
    <row r="4520" spans="1:24" x14ac:dyDescent="0.35">
      <c r="A4520" s="1">
        <v>370105</v>
      </c>
      <c r="B4520" s="1" t="s">
        <v>2350</v>
      </c>
      <c r="C4520" s="1">
        <v>109531304</v>
      </c>
      <c r="D4520" s="1">
        <v>105</v>
      </c>
      <c r="E4520" s="1" t="s">
        <v>2589</v>
      </c>
      <c r="F4520" s="1" t="s">
        <v>138</v>
      </c>
      <c r="G4520" s="1" t="s">
        <v>500</v>
      </c>
      <c r="H4520" s="1" t="s">
        <v>916</v>
      </c>
      <c r="I4520" s="1">
        <v>658401.73</v>
      </c>
      <c r="J4520" s="1">
        <v>120737.08</v>
      </c>
      <c r="K4520" s="1">
        <v>133604</v>
      </c>
      <c r="L4520" s="1">
        <v>5060284</v>
      </c>
      <c r="M4520" s="1">
        <v>0.36533701419830322</v>
      </c>
      <c r="N4520" s="1">
        <v>7.7814936637878418</v>
      </c>
      <c r="O4520" s="1">
        <v>1.884257048368454E-2</v>
      </c>
      <c r="P4520" s="1">
        <v>2.9461808204650879</v>
      </c>
      <c r="Q4520" s="1">
        <v>0</v>
      </c>
      <c r="R4520" s="1">
        <v>1.434606034308672E-2</v>
      </c>
      <c r="S4520" s="1">
        <v>37</v>
      </c>
      <c r="T4520" s="1">
        <v>1</v>
      </c>
      <c r="U4520" s="1">
        <v>5973027</v>
      </c>
      <c r="V4520" s="1">
        <v>0.3985256552696228</v>
      </c>
      <c r="W4520" s="1">
        <v>7.1490883827209473</v>
      </c>
      <c r="X4520" s="1">
        <v>7.1490883827209473</v>
      </c>
    </row>
    <row r="4521" spans="1:24" x14ac:dyDescent="0.35">
      <c r="A4521" s="1">
        <v>380105</v>
      </c>
      <c r="B4521" s="1" t="s">
        <v>2351</v>
      </c>
      <c r="C4521" s="1">
        <v>109531304</v>
      </c>
      <c r="D4521" s="1">
        <v>105</v>
      </c>
      <c r="E4521" s="1" t="s">
        <v>2589</v>
      </c>
      <c r="F4521" s="1" t="s">
        <v>138</v>
      </c>
      <c r="G4521" s="1" t="s">
        <v>500</v>
      </c>
      <c r="H4521" s="1" t="s">
        <v>916</v>
      </c>
      <c r="I4521" s="1">
        <v>672546</v>
      </c>
      <c r="J4521" s="1">
        <v>119924</v>
      </c>
      <c r="K4521" s="1">
        <v>329784.78125</v>
      </c>
      <c r="L4521" s="1">
        <v>5154904</v>
      </c>
      <c r="M4521" s="1">
        <v>9.4619996845722198E-2</v>
      </c>
      <c r="N4521" s="1">
        <v>1.869855523109436</v>
      </c>
      <c r="O4521" s="1">
        <v>1.4144269749522209E-2</v>
      </c>
      <c r="P4521" s="1">
        <v>2.1482734680175781</v>
      </c>
      <c r="Q4521" s="1">
        <v>0.19618077576160431</v>
      </c>
      <c r="R4521" s="1">
        <v>-8.1307999789714813E-4</v>
      </c>
      <c r="S4521" s="1">
        <v>38</v>
      </c>
      <c r="T4521" s="1">
        <v>1</v>
      </c>
      <c r="U4521" s="1">
        <v>6277159</v>
      </c>
      <c r="V4521" s="1">
        <v>0.30413195490837097</v>
      </c>
      <c r="W4521" s="1">
        <v>5.0917568206787109</v>
      </c>
      <c r="X4521" s="1">
        <v>5.0917568206787109</v>
      </c>
    </row>
    <row r="4522" spans="1:24" x14ac:dyDescent="0.35">
      <c r="A4522" s="1">
        <v>390105</v>
      </c>
      <c r="B4522" s="1" t="s">
        <v>2352</v>
      </c>
      <c r="C4522" s="1">
        <v>109531304</v>
      </c>
      <c r="D4522" s="1">
        <v>105</v>
      </c>
      <c r="E4522" s="1" t="s">
        <v>2589</v>
      </c>
      <c r="F4522" s="1" t="s">
        <v>138</v>
      </c>
      <c r="G4522" s="1" t="s">
        <v>500</v>
      </c>
      <c r="H4522" s="1" t="s">
        <v>916</v>
      </c>
      <c r="I4522" s="1">
        <v>682251</v>
      </c>
      <c r="J4522" s="1">
        <v>127622</v>
      </c>
      <c r="K4522" s="1">
        <v>545789.4375</v>
      </c>
      <c r="L4522" s="1">
        <v>5181524</v>
      </c>
      <c r="M4522" s="1">
        <v>2.6620000600814819E-2</v>
      </c>
      <c r="N4522" s="1">
        <v>0.51640146970748901</v>
      </c>
      <c r="O4522" s="1">
        <v>9.7049996256828308E-3</v>
      </c>
      <c r="P4522" s="1">
        <v>1.4430239200592041</v>
      </c>
      <c r="Q4522" s="1">
        <v>0.21600465476512909</v>
      </c>
      <c r="R4522" s="1">
        <v>7.6979999430477619E-3</v>
      </c>
      <c r="S4522" s="1">
        <v>39</v>
      </c>
      <c r="T4522" s="1">
        <v>1</v>
      </c>
      <c r="U4522" s="1">
        <v>6537186.5</v>
      </c>
      <c r="V4522" s="1">
        <v>0.26002764701843262</v>
      </c>
      <c r="W4522" s="1">
        <v>4.1424393653869629</v>
      </c>
      <c r="X4522" s="1">
        <v>4.1424393653869629</v>
      </c>
    </row>
    <row r="4523" spans="1:24" x14ac:dyDescent="0.35">
      <c r="A4523" s="1">
        <v>400105</v>
      </c>
      <c r="B4523" s="1" t="s">
        <v>2353</v>
      </c>
      <c r="C4523" s="1">
        <v>109531304</v>
      </c>
      <c r="D4523" s="1">
        <v>105</v>
      </c>
      <c r="E4523" s="1" t="s">
        <v>2589</v>
      </c>
      <c r="F4523" s="1" t="s">
        <v>138</v>
      </c>
      <c r="G4523" s="1" t="s">
        <v>500</v>
      </c>
      <c r="H4523" s="1" t="s">
        <v>916</v>
      </c>
      <c r="S4523" s="1">
        <v>40</v>
      </c>
      <c r="T4523" s="1">
        <v>1</v>
      </c>
      <c r="U4523" s="1">
        <v>0</v>
      </c>
      <c r="V4523" s="1">
        <v>0</v>
      </c>
      <c r="W4523" s="1">
        <v>-100</v>
      </c>
      <c r="X4523" s="1">
        <v>-100</v>
      </c>
    </row>
    <row r="4524" spans="1:24" x14ac:dyDescent="0.35">
      <c r="A4524" s="1">
        <v>410105</v>
      </c>
      <c r="B4524" s="1" t="s">
        <v>2354</v>
      </c>
      <c r="C4524" s="1">
        <v>109531304</v>
      </c>
      <c r="D4524" s="1">
        <v>105</v>
      </c>
      <c r="E4524" s="1" t="s">
        <v>2589</v>
      </c>
      <c r="F4524" s="1" t="s">
        <v>138</v>
      </c>
      <c r="G4524" s="1" t="s">
        <v>500</v>
      </c>
      <c r="H4524" s="1" t="s">
        <v>916</v>
      </c>
      <c r="S4524" s="1">
        <v>41</v>
      </c>
      <c r="T4524" s="1">
        <v>1</v>
      </c>
      <c r="U4524" s="1">
        <v>0</v>
      </c>
      <c r="V4524" s="1">
        <v>0</v>
      </c>
    </row>
    <row r="4525" spans="1:24" x14ac:dyDescent="0.35">
      <c r="A4525" s="1">
        <v>420105</v>
      </c>
      <c r="B4525" s="1" t="s">
        <v>2355</v>
      </c>
      <c r="C4525" s="1">
        <v>109531304</v>
      </c>
      <c r="D4525" s="1">
        <v>105</v>
      </c>
      <c r="E4525" s="1" t="s">
        <v>2589</v>
      </c>
      <c r="F4525" s="1" t="s">
        <v>138</v>
      </c>
      <c r="G4525" s="1" t="s">
        <v>500</v>
      </c>
      <c r="H4525" s="1" t="s">
        <v>916</v>
      </c>
      <c r="S4525" s="1">
        <v>42</v>
      </c>
      <c r="T4525" s="1">
        <v>1</v>
      </c>
      <c r="U4525" s="1">
        <v>0</v>
      </c>
      <c r="V4525" s="1">
        <v>0</v>
      </c>
    </row>
    <row r="4526" spans="1:24" x14ac:dyDescent="0.35">
      <c r="A4526" s="1">
        <v>430105</v>
      </c>
      <c r="B4526" s="1" t="s">
        <v>2356</v>
      </c>
      <c r="C4526" s="1">
        <v>109531304</v>
      </c>
      <c r="D4526" s="1">
        <v>105</v>
      </c>
      <c r="E4526" s="1" t="s">
        <v>2589</v>
      </c>
      <c r="F4526" s="1" t="s">
        <v>138</v>
      </c>
      <c r="G4526" s="1" t="s">
        <v>500</v>
      </c>
      <c r="H4526" s="1" t="s">
        <v>916</v>
      </c>
      <c r="S4526" s="1">
        <v>43</v>
      </c>
      <c r="T4526" s="1">
        <v>1</v>
      </c>
      <c r="U4526" s="1">
        <v>0</v>
      </c>
      <c r="V4526" s="1">
        <v>0</v>
      </c>
    </row>
    <row r="4527" spans="1:24" x14ac:dyDescent="0.35">
      <c r="A4527" s="1">
        <v>440105</v>
      </c>
      <c r="B4527" s="1" t="s">
        <v>2357</v>
      </c>
      <c r="C4527" s="1">
        <v>109531304</v>
      </c>
      <c r="D4527" s="1">
        <v>105</v>
      </c>
      <c r="E4527" s="1" t="s">
        <v>2589</v>
      </c>
      <c r="F4527" s="1" t="s">
        <v>138</v>
      </c>
      <c r="G4527" s="1" t="s">
        <v>500</v>
      </c>
      <c r="H4527" s="1" t="s">
        <v>916</v>
      </c>
      <c r="S4527" s="1">
        <v>44</v>
      </c>
      <c r="T4527" s="1">
        <v>1</v>
      </c>
      <c r="U4527" s="1">
        <v>0</v>
      </c>
      <c r="V4527" s="1">
        <v>0</v>
      </c>
    </row>
    <row r="4528" spans="1:24" x14ac:dyDescent="0.35">
      <c r="A4528" s="1">
        <v>450105</v>
      </c>
      <c r="B4528" s="1" t="s">
        <v>2358</v>
      </c>
      <c r="C4528" s="1">
        <v>109531304</v>
      </c>
      <c r="D4528" s="1">
        <v>105</v>
      </c>
      <c r="E4528" s="1" t="s">
        <v>2589</v>
      </c>
      <c r="F4528" s="1" t="s">
        <v>138</v>
      </c>
      <c r="G4528" s="1" t="s">
        <v>500</v>
      </c>
      <c r="H4528" s="1" t="s">
        <v>916</v>
      </c>
      <c r="S4528" s="1">
        <v>45</v>
      </c>
      <c r="T4528" s="1">
        <v>1</v>
      </c>
      <c r="U4528" s="1">
        <v>0</v>
      </c>
      <c r="V4528" s="1">
        <v>0</v>
      </c>
    </row>
    <row r="4529" spans="1:24" x14ac:dyDescent="0.35">
      <c r="A4529" s="1">
        <v>460105</v>
      </c>
      <c r="B4529" s="1" t="s">
        <v>2359</v>
      </c>
      <c r="C4529" s="1">
        <v>109531304</v>
      </c>
      <c r="D4529" s="1">
        <v>105</v>
      </c>
      <c r="E4529" s="1" t="s">
        <v>2589</v>
      </c>
      <c r="F4529" s="1" t="s">
        <v>138</v>
      </c>
      <c r="G4529" s="1" t="s">
        <v>500</v>
      </c>
      <c r="H4529" s="1" t="s">
        <v>916</v>
      </c>
      <c r="S4529" s="1">
        <v>46</v>
      </c>
      <c r="T4529" s="1">
        <v>1</v>
      </c>
      <c r="U4529" s="1">
        <v>0</v>
      </c>
      <c r="V4529" s="1">
        <v>0</v>
      </c>
    </row>
    <row r="4530" spans="1:24" x14ac:dyDescent="0.35">
      <c r="A4530" s="1">
        <v>470105</v>
      </c>
      <c r="B4530" s="1" t="s">
        <v>2360</v>
      </c>
      <c r="C4530" s="1">
        <v>109531304</v>
      </c>
      <c r="D4530" s="1">
        <v>105</v>
      </c>
      <c r="E4530" s="1" t="s">
        <v>2589</v>
      </c>
      <c r="F4530" s="1" t="s">
        <v>138</v>
      </c>
      <c r="G4530" s="1" t="s">
        <v>500</v>
      </c>
      <c r="H4530" s="1" t="s">
        <v>916</v>
      </c>
      <c r="S4530" s="1">
        <v>47</v>
      </c>
      <c r="T4530" s="1">
        <v>1</v>
      </c>
      <c r="U4530" s="1">
        <v>0</v>
      </c>
      <c r="V4530" s="1">
        <v>0</v>
      </c>
    </row>
    <row r="4531" spans="1:24" x14ac:dyDescent="0.35">
      <c r="A4531" s="1">
        <v>480105</v>
      </c>
      <c r="B4531" s="1" t="s">
        <v>2361</v>
      </c>
      <c r="C4531" s="1">
        <v>109531304</v>
      </c>
      <c r="D4531" s="1">
        <v>105</v>
      </c>
      <c r="E4531" s="1" t="s">
        <v>2589</v>
      </c>
      <c r="F4531" s="1" t="s">
        <v>138</v>
      </c>
      <c r="G4531" s="1" t="s">
        <v>500</v>
      </c>
      <c r="H4531" s="1" t="s">
        <v>916</v>
      </c>
      <c r="S4531" s="1">
        <v>48</v>
      </c>
      <c r="T4531" s="1">
        <v>1</v>
      </c>
      <c r="U4531" s="1">
        <v>0</v>
      </c>
      <c r="V4531" s="1">
        <v>0</v>
      </c>
    </row>
    <row r="4532" spans="1:24" x14ac:dyDescent="0.35">
      <c r="A4532" s="1">
        <v>290161</v>
      </c>
      <c r="B4532" s="1" t="s">
        <v>2341</v>
      </c>
      <c r="C4532" s="1">
        <v>109532804</v>
      </c>
      <c r="D4532" s="1">
        <v>161</v>
      </c>
      <c r="E4532" s="1" t="s">
        <v>2590</v>
      </c>
      <c r="F4532" s="1" t="s">
        <v>138</v>
      </c>
      <c r="G4532" s="1" t="s">
        <v>500</v>
      </c>
      <c r="H4532" s="1" t="s">
        <v>916</v>
      </c>
      <c r="I4532" s="1">
        <v>266779</v>
      </c>
      <c r="K4532" s="1">
        <v>53981</v>
      </c>
      <c r="L4532" s="1">
        <v>2082080</v>
      </c>
      <c r="S4532" s="1">
        <v>29</v>
      </c>
      <c r="T4532" s="1">
        <v>1</v>
      </c>
      <c r="U4532" s="1">
        <v>2402840</v>
      </c>
      <c r="V4532" s="1">
        <v>0</v>
      </c>
    </row>
    <row r="4533" spans="1:24" x14ac:dyDescent="0.35">
      <c r="A4533" s="1">
        <v>300161</v>
      </c>
      <c r="B4533" s="1" t="s">
        <v>2343</v>
      </c>
      <c r="C4533" s="1">
        <v>109532804</v>
      </c>
      <c r="D4533" s="1">
        <v>161</v>
      </c>
      <c r="E4533" s="1" t="s">
        <v>2590</v>
      </c>
      <c r="F4533" s="1" t="s">
        <v>138</v>
      </c>
      <c r="G4533" s="1" t="s">
        <v>500</v>
      </c>
      <c r="H4533" s="1" t="s">
        <v>916</v>
      </c>
      <c r="I4533" s="1">
        <v>269702.15000000002</v>
      </c>
      <c r="K4533" s="1">
        <v>53981</v>
      </c>
      <c r="L4533" s="1">
        <v>2139804.75</v>
      </c>
      <c r="M4533" s="1">
        <v>5.7724751532077789E-2</v>
      </c>
      <c r="N4533" s="1">
        <v>2.7724559307098389</v>
      </c>
      <c r="O4533" s="1">
        <v>2.9231500811874866E-3</v>
      </c>
      <c r="P4533" s="1">
        <v>1.0957196950912476</v>
      </c>
      <c r="Q4533" s="1">
        <v>0</v>
      </c>
      <c r="S4533" s="1">
        <v>30</v>
      </c>
      <c r="T4533" s="1">
        <v>1</v>
      </c>
      <c r="U4533" s="1">
        <v>2463488</v>
      </c>
      <c r="V4533" s="1">
        <v>6.0647901147603989E-2</v>
      </c>
      <c r="W4533" s="1">
        <v>2.5240132808685303</v>
      </c>
      <c r="X4533" s="1">
        <v>2.5240132808685303</v>
      </c>
    </row>
    <row r="4534" spans="1:24" x14ac:dyDescent="0.35">
      <c r="A4534" s="1">
        <v>310161</v>
      </c>
      <c r="B4534" s="1" t="s">
        <v>2344</v>
      </c>
      <c r="C4534" s="1">
        <v>109532804</v>
      </c>
      <c r="D4534" s="1">
        <v>161</v>
      </c>
      <c r="E4534" s="1" t="s">
        <v>2590</v>
      </c>
      <c r="F4534" s="1" t="s">
        <v>138</v>
      </c>
      <c r="G4534" s="1" t="s">
        <v>500</v>
      </c>
      <c r="H4534" s="1" t="s">
        <v>916</v>
      </c>
      <c r="I4534" s="1">
        <v>272639</v>
      </c>
      <c r="K4534" s="1">
        <v>53981</v>
      </c>
      <c r="L4534" s="1">
        <v>2166412</v>
      </c>
      <c r="M4534" s="1">
        <v>2.6607250794768333E-2</v>
      </c>
      <c r="N4534" s="1">
        <v>1.2434428930282593</v>
      </c>
      <c r="O4534" s="1">
        <v>2.936850069090724E-3</v>
      </c>
      <c r="P4534" s="1">
        <v>1.088923454284668</v>
      </c>
      <c r="Q4534" s="1">
        <v>0</v>
      </c>
      <c r="S4534" s="1">
        <v>31</v>
      </c>
      <c r="T4534" s="1">
        <v>1</v>
      </c>
      <c r="U4534" s="1">
        <v>2493032</v>
      </c>
      <c r="V4534" s="1">
        <v>2.9544100165367126E-2</v>
      </c>
      <c r="W4534" s="1">
        <v>1.1992751359939575</v>
      </c>
      <c r="X4534" s="1">
        <v>1.1992751359939575</v>
      </c>
    </row>
    <row r="4535" spans="1:24" x14ac:dyDescent="0.35">
      <c r="A4535" s="1">
        <v>320161</v>
      </c>
      <c r="B4535" s="1" t="s">
        <v>2345</v>
      </c>
      <c r="C4535" s="1">
        <v>109532804</v>
      </c>
      <c r="D4535" s="1">
        <v>161</v>
      </c>
      <c r="E4535" s="1" t="s">
        <v>2590</v>
      </c>
      <c r="F4535" s="1" t="s">
        <v>138</v>
      </c>
      <c r="G4535" s="1" t="s">
        <v>500</v>
      </c>
      <c r="H4535" s="1" t="s">
        <v>916</v>
      </c>
      <c r="I4535" s="1">
        <v>274505</v>
      </c>
      <c r="K4535" s="1">
        <v>53981</v>
      </c>
      <c r="L4535" s="1">
        <v>2210349</v>
      </c>
      <c r="M4535" s="1">
        <v>4.3937001377344131E-2</v>
      </c>
      <c r="N4535" s="1">
        <v>2.0281000137329102</v>
      </c>
      <c r="O4535" s="1">
        <v>1.8660000059753656E-3</v>
      </c>
      <c r="P4535" s="1">
        <v>0.68442153930664063</v>
      </c>
      <c r="Q4535" s="1">
        <v>0</v>
      </c>
      <c r="S4535" s="1">
        <v>32</v>
      </c>
      <c r="T4535" s="1">
        <v>1</v>
      </c>
      <c r="U4535" s="1">
        <v>2538835</v>
      </c>
      <c r="V4535" s="1">
        <v>4.5803003013134003E-2</v>
      </c>
      <c r="W4535" s="1">
        <v>1.8372408151626587</v>
      </c>
      <c r="X4535" s="1">
        <v>1.8372408151626587</v>
      </c>
    </row>
    <row r="4536" spans="1:24" x14ac:dyDescent="0.35">
      <c r="A4536" s="1">
        <v>330161</v>
      </c>
      <c r="B4536" s="1" t="s">
        <v>2346</v>
      </c>
      <c r="C4536" s="1">
        <v>109532804</v>
      </c>
      <c r="D4536" s="1">
        <v>161</v>
      </c>
      <c r="E4536" s="1" t="s">
        <v>2590</v>
      </c>
      <c r="F4536" s="1" t="s">
        <v>138</v>
      </c>
      <c r="G4536" s="1" t="s">
        <v>500</v>
      </c>
      <c r="H4536" s="1" t="s">
        <v>916</v>
      </c>
      <c r="I4536" s="1">
        <v>279780.09999999998</v>
      </c>
      <c r="K4536" s="1">
        <v>53981</v>
      </c>
      <c r="L4536" s="1">
        <v>2297356</v>
      </c>
      <c r="M4536" s="1">
        <v>8.7007001042366028E-2</v>
      </c>
      <c r="N4536" s="1">
        <v>3.9363467693328857</v>
      </c>
      <c r="O4536" s="1">
        <v>5.2751000039279461E-3</v>
      </c>
      <c r="P4536" s="1">
        <v>1.9216772317886353</v>
      </c>
      <c r="Q4536" s="1">
        <v>0</v>
      </c>
      <c r="S4536" s="1">
        <v>33</v>
      </c>
      <c r="T4536" s="1">
        <v>1</v>
      </c>
      <c r="U4536" s="1">
        <v>2631117</v>
      </c>
      <c r="V4536" s="1">
        <v>9.2282101511955261E-2</v>
      </c>
      <c r="W4536" s="1">
        <v>3.6348166465759277</v>
      </c>
      <c r="X4536" s="1">
        <v>3.6348166465759277</v>
      </c>
    </row>
    <row r="4537" spans="1:24" x14ac:dyDescent="0.35">
      <c r="A4537" s="1">
        <v>340161</v>
      </c>
      <c r="B4537" s="1" t="s">
        <v>2347</v>
      </c>
      <c r="C4537" s="1">
        <v>109532804</v>
      </c>
      <c r="D4537" s="1">
        <v>161</v>
      </c>
      <c r="E4537" s="1" t="s">
        <v>2590</v>
      </c>
      <c r="F4537" s="1" t="s">
        <v>138</v>
      </c>
      <c r="G4537" s="1" t="s">
        <v>500</v>
      </c>
      <c r="H4537" s="1" t="s">
        <v>916</v>
      </c>
      <c r="I4537" s="1">
        <v>279773.81</v>
      </c>
      <c r="K4537" s="1">
        <v>53981</v>
      </c>
      <c r="L4537" s="1">
        <v>2297353.25</v>
      </c>
      <c r="M4537" s="1">
        <v>-2.7500000214786269E-6</v>
      </c>
      <c r="N4537" s="1">
        <v>-1.1970282503170893E-4</v>
      </c>
      <c r="O4537" s="1">
        <v>-6.289999873843044E-6</v>
      </c>
      <c r="P4537" s="1">
        <v>-2.2481943015009165E-3</v>
      </c>
      <c r="Q4537" s="1">
        <v>0</v>
      </c>
      <c r="S4537" s="1">
        <v>34</v>
      </c>
      <c r="T4537" s="1">
        <v>1</v>
      </c>
      <c r="U4537" s="1">
        <v>2631108</v>
      </c>
      <c r="V4537" s="1">
        <v>-9.0399998953216709E-6</v>
      </c>
      <c r="W4537" s="1">
        <v>-3.4206005511805415E-4</v>
      </c>
      <c r="X4537" s="1">
        <v>-3.4206005511805415E-4</v>
      </c>
    </row>
    <row r="4538" spans="1:24" x14ac:dyDescent="0.35">
      <c r="A4538" s="1">
        <v>350161</v>
      </c>
      <c r="B4538" s="1" t="s">
        <v>2348</v>
      </c>
      <c r="C4538" s="1">
        <v>109532804</v>
      </c>
      <c r="D4538" s="1">
        <v>161</v>
      </c>
      <c r="E4538" s="1" t="s">
        <v>2590</v>
      </c>
      <c r="F4538" s="1" t="s">
        <v>138</v>
      </c>
      <c r="G4538" s="1" t="s">
        <v>500</v>
      </c>
      <c r="H4538" s="1" t="s">
        <v>916</v>
      </c>
      <c r="I4538" s="1">
        <v>287528.36</v>
      </c>
      <c r="K4538" s="1">
        <v>53981</v>
      </c>
      <c r="L4538" s="1">
        <v>2379013</v>
      </c>
      <c r="M4538" s="1">
        <v>8.1659749150276184E-2</v>
      </c>
      <c r="N4538" s="1">
        <v>3.5545144081115723</v>
      </c>
      <c r="O4538" s="1">
        <v>7.7545498497784138E-3</v>
      </c>
      <c r="P4538" s="1">
        <v>2.7717211246490479</v>
      </c>
      <c r="Q4538" s="1">
        <v>0</v>
      </c>
      <c r="S4538" s="1">
        <v>35</v>
      </c>
      <c r="T4538" s="1">
        <v>1</v>
      </c>
      <c r="U4538" s="1">
        <v>2720522.5</v>
      </c>
      <c r="V4538" s="1">
        <v>8.9414298534393311E-2</v>
      </c>
      <c r="W4538" s="1">
        <v>3.3983590602874756</v>
      </c>
      <c r="X4538" s="1">
        <v>3.3983590602874756</v>
      </c>
    </row>
    <row r="4539" spans="1:24" x14ac:dyDescent="0.35">
      <c r="A4539" s="1">
        <v>360161</v>
      </c>
      <c r="B4539" s="1" t="s">
        <v>2349</v>
      </c>
      <c r="C4539" s="1">
        <v>109532804</v>
      </c>
      <c r="D4539" s="1">
        <v>161</v>
      </c>
      <c r="E4539" s="1" t="s">
        <v>2590</v>
      </c>
      <c r="F4539" s="1" t="s">
        <v>138</v>
      </c>
      <c r="G4539" s="1" t="s">
        <v>500</v>
      </c>
      <c r="H4539" s="1" t="s">
        <v>916</v>
      </c>
      <c r="I4539" s="1">
        <v>301488.42</v>
      </c>
      <c r="K4539" s="1">
        <v>53981</v>
      </c>
      <c r="L4539" s="1">
        <v>2663208.75</v>
      </c>
      <c r="M4539" s="1">
        <v>0.28419575095176697</v>
      </c>
      <c r="N4539" s="1">
        <v>11.945952415466309</v>
      </c>
      <c r="O4539" s="1">
        <v>1.3960059732198715E-2</v>
      </c>
      <c r="P4539" s="1">
        <v>4.855194091796875</v>
      </c>
      <c r="Q4539" s="1">
        <v>0</v>
      </c>
      <c r="S4539" s="1">
        <v>36</v>
      </c>
      <c r="T4539" s="1">
        <v>1</v>
      </c>
      <c r="U4539" s="1">
        <v>3018678.25</v>
      </c>
      <c r="V4539" s="1">
        <v>0.29815581440925598</v>
      </c>
      <c r="W4539" s="1">
        <v>10.959503173828125</v>
      </c>
      <c r="X4539" s="1">
        <v>10.959503173828125</v>
      </c>
    </row>
    <row r="4540" spans="1:24" x14ac:dyDescent="0.35">
      <c r="A4540" s="1">
        <v>370161</v>
      </c>
      <c r="B4540" s="1" t="s">
        <v>2350</v>
      </c>
      <c r="C4540" s="1">
        <v>109532804</v>
      </c>
      <c r="D4540" s="1">
        <v>161</v>
      </c>
      <c r="E4540" s="1" t="s">
        <v>2590</v>
      </c>
      <c r="F4540" s="1" t="s">
        <v>138</v>
      </c>
      <c r="G4540" s="1" t="s">
        <v>500</v>
      </c>
      <c r="H4540" s="1" t="s">
        <v>916</v>
      </c>
      <c r="I4540" s="1">
        <v>313557.61</v>
      </c>
      <c r="K4540" s="1">
        <v>53981</v>
      </c>
      <c r="L4540" s="1">
        <v>2846868</v>
      </c>
      <c r="M4540" s="1">
        <v>0.18365925550460815</v>
      </c>
      <c r="N4540" s="1">
        <v>6.8961644172668457</v>
      </c>
      <c r="O4540" s="1">
        <v>1.2069189921021461E-2</v>
      </c>
      <c r="P4540" s="1">
        <v>4.003201961517334</v>
      </c>
      <c r="Q4540" s="1">
        <v>0</v>
      </c>
      <c r="S4540" s="1">
        <v>37</v>
      </c>
      <c r="T4540" s="1">
        <v>1</v>
      </c>
      <c r="U4540" s="1">
        <v>3214406.5</v>
      </c>
      <c r="V4540" s="1">
        <v>0.19572845101356506</v>
      </c>
      <c r="W4540" s="1">
        <v>6.4839057922363281</v>
      </c>
      <c r="X4540" s="1">
        <v>6.4839057922363281</v>
      </c>
    </row>
    <row r="4541" spans="1:24" x14ac:dyDescent="0.35">
      <c r="A4541" s="1">
        <v>380161</v>
      </c>
      <c r="B4541" s="1" t="s">
        <v>2351</v>
      </c>
      <c r="C4541" s="1">
        <v>109532804</v>
      </c>
      <c r="D4541" s="1">
        <v>161</v>
      </c>
      <c r="E4541" s="1" t="s">
        <v>2590</v>
      </c>
      <c r="F4541" s="1" t="s">
        <v>138</v>
      </c>
      <c r="G4541" s="1" t="s">
        <v>500</v>
      </c>
      <c r="H4541" s="1" t="s">
        <v>916</v>
      </c>
      <c r="I4541" s="1">
        <v>317926</v>
      </c>
      <c r="K4541" s="1">
        <v>77678.8125</v>
      </c>
      <c r="L4541" s="1">
        <v>2947584</v>
      </c>
      <c r="M4541" s="1">
        <v>0.1007160022854805</v>
      </c>
      <c r="N4541" s="1">
        <v>3.5377826690673828</v>
      </c>
      <c r="O4541" s="1">
        <v>4.3683899566531181E-3</v>
      </c>
      <c r="P4541" s="1">
        <v>1.3931698799133301</v>
      </c>
      <c r="Q4541" s="1">
        <v>2.3697812110185623E-2</v>
      </c>
      <c r="S4541" s="1">
        <v>38</v>
      </c>
      <c r="T4541" s="1">
        <v>1</v>
      </c>
      <c r="U4541" s="1">
        <v>3343188.75</v>
      </c>
      <c r="V4541" s="1">
        <v>0.12878221273422241</v>
      </c>
      <c r="W4541" s="1">
        <v>4.0064082145690918</v>
      </c>
      <c r="X4541" s="1">
        <v>4.0064082145690918</v>
      </c>
    </row>
    <row r="4542" spans="1:24" x14ac:dyDescent="0.35">
      <c r="A4542" s="1">
        <v>390161</v>
      </c>
      <c r="B4542" s="1" t="s">
        <v>2352</v>
      </c>
      <c r="C4542" s="1">
        <v>109532804</v>
      </c>
      <c r="D4542" s="1">
        <v>161</v>
      </c>
      <c r="E4542" s="1" t="s">
        <v>2590</v>
      </c>
      <c r="F4542" s="1" t="s">
        <v>138</v>
      </c>
      <c r="G4542" s="1" t="s">
        <v>500</v>
      </c>
      <c r="H4542" s="1" t="s">
        <v>916</v>
      </c>
      <c r="I4542" s="1">
        <v>320418</v>
      </c>
      <c r="K4542" s="1">
        <v>139168.734375</v>
      </c>
      <c r="L4542" s="1">
        <v>2974423</v>
      </c>
      <c r="M4542" s="1">
        <v>2.68389992415905E-2</v>
      </c>
      <c r="N4542" s="1">
        <v>0.91054230928421021</v>
      </c>
      <c r="O4542" s="1">
        <v>2.4920001160353422E-3</v>
      </c>
      <c r="P4542" s="1">
        <v>0.78383022546768188</v>
      </c>
      <c r="Q4542" s="1">
        <v>6.1489921063184738E-2</v>
      </c>
      <c r="S4542" s="1">
        <v>39</v>
      </c>
      <c r="T4542" s="1">
        <v>1</v>
      </c>
      <c r="U4542" s="1">
        <v>3434009.75</v>
      </c>
      <c r="V4542" s="1">
        <v>9.0820923447608948E-2</v>
      </c>
      <c r="W4542" s="1">
        <v>2.7165980339050293</v>
      </c>
      <c r="X4542" s="1">
        <v>2.7165980339050293</v>
      </c>
    </row>
    <row r="4543" spans="1:24" x14ac:dyDescent="0.35">
      <c r="A4543" s="1">
        <v>400161</v>
      </c>
      <c r="B4543" s="1" t="s">
        <v>2353</v>
      </c>
      <c r="C4543" s="1">
        <v>109532804</v>
      </c>
      <c r="D4543" s="1">
        <v>161</v>
      </c>
      <c r="E4543" s="1" t="s">
        <v>2590</v>
      </c>
      <c r="F4543" s="1" t="s">
        <v>138</v>
      </c>
      <c r="G4543" s="1" t="s">
        <v>500</v>
      </c>
      <c r="H4543" s="1" t="s">
        <v>916</v>
      </c>
      <c r="S4543" s="1">
        <v>40</v>
      </c>
      <c r="T4543" s="1">
        <v>1</v>
      </c>
      <c r="U4543" s="1">
        <v>0</v>
      </c>
      <c r="V4543" s="1">
        <v>0</v>
      </c>
      <c r="W4543" s="1">
        <v>-100</v>
      </c>
      <c r="X4543" s="1">
        <v>-100</v>
      </c>
    </row>
    <row r="4544" spans="1:24" x14ac:dyDescent="0.35">
      <c r="A4544" s="1">
        <v>410161</v>
      </c>
      <c r="B4544" s="1" t="s">
        <v>2354</v>
      </c>
      <c r="C4544" s="1">
        <v>109532804</v>
      </c>
      <c r="D4544" s="1">
        <v>161</v>
      </c>
      <c r="E4544" s="1" t="s">
        <v>2590</v>
      </c>
      <c r="F4544" s="1" t="s">
        <v>138</v>
      </c>
      <c r="G4544" s="1" t="s">
        <v>500</v>
      </c>
      <c r="H4544" s="1" t="s">
        <v>916</v>
      </c>
      <c r="S4544" s="1">
        <v>41</v>
      </c>
      <c r="T4544" s="1">
        <v>1</v>
      </c>
      <c r="U4544" s="1">
        <v>0</v>
      </c>
      <c r="V4544" s="1">
        <v>0</v>
      </c>
    </row>
    <row r="4545" spans="1:24" x14ac:dyDescent="0.35">
      <c r="A4545" s="1">
        <v>420161</v>
      </c>
      <c r="B4545" s="1" t="s">
        <v>2355</v>
      </c>
      <c r="C4545" s="1">
        <v>109532804</v>
      </c>
      <c r="D4545" s="1">
        <v>161</v>
      </c>
      <c r="E4545" s="1" t="s">
        <v>2590</v>
      </c>
      <c r="F4545" s="1" t="s">
        <v>138</v>
      </c>
      <c r="G4545" s="1" t="s">
        <v>500</v>
      </c>
      <c r="H4545" s="1" t="s">
        <v>916</v>
      </c>
      <c r="S4545" s="1">
        <v>42</v>
      </c>
      <c r="T4545" s="1">
        <v>1</v>
      </c>
      <c r="U4545" s="1">
        <v>0</v>
      </c>
      <c r="V4545" s="1">
        <v>0</v>
      </c>
    </row>
    <row r="4546" spans="1:24" x14ac:dyDescent="0.35">
      <c r="A4546" s="1">
        <v>430161</v>
      </c>
      <c r="B4546" s="1" t="s">
        <v>2356</v>
      </c>
      <c r="C4546" s="1">
        <v>109532804</v>
      </c>
      <c r="D4546" s="1">
        <v>161</v>
      </c>
      <c r="E4546" s="1" t="s">
        <v>2590</v>
      </c>
      <c r="F4546" s="1" t="s">
        <v>138</v>
      </c>
      <c r="G4546" s="1" t="s">
        <v>500</v>
      </c>
      <c r="H4546" s="1" t="s">
        <v>916</v>
      </c>
      <c r="S4546" s="1">
        <v>43</v>
      </c>
      <c r="T4546" s="1">
        <v>1</v>
      </c>
      <c r="U4546" s="1">
        <v>0</v>
      </c>
      <c r="V4546" s="1">
        <v>0</v>
      </c>
    </row>
    <row r="4547" spans="1:24" x14ac:dyDescent="0.35">
      <c r="A4547" s="1">
        <v>440161</v>
      </c>
      <c r="B4547" s="1" t="s">
        <v>2357</v>
      </c>
      <c r="C4547" s="1">
        <v>109532804</v>
      </c>
      <c r="D4547" s="1">
        <v>161</v>
      </c>
      <c r="E4547" s="1" t="s">
        <v>2590</v>
      </c>
      <c r="F4547" s="1" t="s">
        <v>138</v>
      </c>
      <c r="G4547" s="1" t="s">
        <v>500</v>
      </c>
      <c r="H4547" s="1" t="s">
        <v>916</v>
      </c>
      <c r="S4547" s="1">
        <v>44</v>
      </c>
      <c r="T4547" s="1">
        <v>1</v>
      </c>
      <c r="U4547" s="1">
        <v>0</v>
      </c>
      <c r="V4547" s="1">
        <v>0</v>
      </c>
    </row>
    <row r="4548" spans="1:24" x14ac:dyDescent="0.35">
      <c r="A4548" s="1">
        <v>450161</v>
      </c>
      <c r="B4548" s="1" t="s">
        <v>2358</v>
      </c>
      <c r="C4548" s="1">
        <v>109532804</v>
      </c>
      <c r="D4548" s="1">
        <v>161</v>
      </c>
      <c r="E4548" s="1" t="s">
        <v>2590</v>
      </c>
      <c r="F4548" s="1" t="s">
        <v>138</v>
      </c>
      <c r="G4548" s="1" t="s">
        <v>500</v>
      </c>
      <c r="H4548" s="1" t="s">
        <v>916</v>
      </c>
      <c r="S4548" s="1">
        <v>45</v>
      </c>
      <c r="T4548" s="1">
        <v>1</v>
      </c>
      <c r="U4548" s="1">
        <v>0</v>
      </c>
      <c r="V4548" s="1">
        <v>0</v>
      </c>
    </row>
    <row r="4549" spans="1:24" x14ac:dyDescent="0.35">
      <c r="A4549" s="1">
        <v>460161</v>
      </c>
      <c r="B4549" s="1" t="s">
        <v>2359</v>
      </c>
      <c r="C4549" s="1">
        <v>109532804</v>
      </c>
      <c r="D4549" s="1">
        <v>161</v>
      </c>
      <c r="E4549" s="1" t="s">
        <v>2590</v>
      </c>
      <c r="F4549" s="1" t="s">
        <v>138</v>
      </c>
      <c r="G4549" s="1" t="s">
        <v>500</v>
      </c>
      <c r="H4549" s="1" t="s">
        <v>916</v>
      </c>
      <c r="S4549" s="1">
        <v>46</v>
      </c>
      <c r="T4549" s="1">
        <v>1</v>
      </c>
      <c r="U4549" s="1">
        <v>0</v>
      </c>
      <c r="V4549" s="1">
        <v>0</v>
      </c>
    </row>
    <row r="4550" spans="1:24" x14ac:dyDescent="0.35">
      <c r="A4550" s="1">
        <v>470161</v>
      </c>
      <c r="B4550" s="1" t="s">
        <v>2360</v>
      </c>
      <c r="C4550" s="1">
        <v>109532804</v>
      </c>
      <c r="D4550" s="1">
        <v>161</v>
      </c>
      <c r="E4550" s="1" t="s">
        <v>2590</v>
      </c>
      <c r="F4550" s="1" t="s">
        <v>138</v>
      </c>
      <c r="G4550" s="1" t="s">
        <v>500</v>
      </c>
      <c r="H4550" s="1" t="s">
        <v>916</v>
      </c>
      <c r="S4550" s="1">
        <v>47</v>
      </c>
      <c r="T4550" s="1">
        <v>1</v>
      </c>
      <c r="U4550" s="1">
        <v>0</v>
      </c>
      <c r="V4550" s="1">
        <v>0</v>
      </c>
    </row>
    <row r="4551" spans="1:24" x14ac:dyDescent="0.35">
      <c r="A4551" s="1">
        <v>480161</v>
      </c>
      <c r="B4551" s="1" t="s">
        <v>2361</v>
      </c>
      <c r="C4551" s="1">
        <v>109532804</v>
      </c>
      <c r="D4551" s="1">
        <v>161</v>
      </c>
      <c r="E4551" s="1" t="s">
        <v>2590</v>
      </c>
      <c r="F4551" s="1" t="s">
        <v>138</v>
      </c>
      <c r="G4551" s="1" t="s">
        <v>500</v>
      </c>
      <c r="H4551" s="1" t="s">
        <v>916</v>
      </c>
      <c r="S4551" s="1">
        <v>48</v>
      </c>
      <c r="T4551" s="1">
        <v>1</v>
      </c>
      <c r="U4551" s="1">
        <v>0</v>
      </c>
      <c r="V4551" s="1">
        <v>0</v>
      </c>
    </row>
    <row r="4552" spans="1:24" x14ac:dyDescent="0.35">
      <c r="A4552" s="1">
        <v>290300</v>
      </c>
      <c r="B4552" s="1" t="s">
        <v>2341</v>
      </c>
      <c r="C4552" s="1">
        <v>109535504</v>
      </c>
      <c r="D4552" s="1">
        <v>300</v>
      </c>
      <c r="E4552" s="1" t="s">
        <v>2591</v>
      </c>
      <c r="F4552" s="1" t="s">
        <v>138</v>
      </c>
      <c r="G4552" s="1" t="s">
        <v>500</v>
      </c>
      <c r="H4552" s="1" t="s">
        <v>916</v>
      </c>
      <c r="I4552" s="1">
        <v>433038.67</v>
      </c>
      <c r="J4552" s="1">
        <v>49530.400000000001</v>
      </c>
      <c r="K4552" s="1">
        <v>98467</v>
      </c>
      <c r="L4552" s="1">
        <v>4210361</v>
      </c>
      <c r="S4552" s="1">
        <v>29</v>
      </c>
      <c r="T4552" s="1">
        <v>1</v>
      </c>
      <c r="U4552" s="1">
        <v>4791397</v>
      </c>
      <c r="V4552" s="1">
        <v>0</v>
      </c>
    </row>
    <row r="4553" spans="1:24" x14ac:dyDescent="0.35">
      <c r="A4553" s="1">
        <v>300300</v>
      </c>
      <c r="B4553" s="1" t="s">
        <v>2343</v>
      </c>
      <c r="C4553" s="1">
        <v>109535504</v>
      </c>
      <c r="D4553" s="1">
        <v>300</v>
      </c>
      <c r="E4553" s="1" t="s">
        <v>2591</v>
      </c>
      <c r="F4553" s="1" t="s">
        <v>138</v>
      </c>
      <c r="G4553" s="1" t="s">
        <v>500</v>
      </c>
      <c r="H4553" s="1" t="s">
        <v>916</v>
      </c>
      <c r="I4553" s="1">
        <v>437638.64</v>
      </c>
      <c r="J4553" s="1">
        <v>40862.879999999997</v>
      </c>
      <c r="K4553" s="1">
        <v>129687</v>
      </c>
      <c r="L4553" s="1">
        <v>4281540</v>
      </c>
      <c r="M4553" s="1">
        <v>7.1179002523422241E-2</v>
      </c>
      <c r="N4553" s="1">
        <v>1.6905676126480103</v>
      </c>
      <c r="O4553" s="1">
        <v>4.5999698340892792E-3</v>
      </c>
      <c r="P4553" s="1">
        <v>1.0622538328170776</v>
      </c>
      <c r="Q4553" s="1">
        <v>3.1220000237226486E-2</v>
      </c>
      <c r="R4553" s="1">
        <v>-8.667520247399807E-3</v>
      </c>
      <c r="S4553" s="1">
        <v>30</v>
      </c>
      <c r="T4553" s="1">
        <v>1</v>
      </c>
      <c r="U4553" s="1">
        <v>4889728.5</v>
      </c>
      <c r="V4553" s="1">
        <v>9.8331451416015625E-2</v>
      </c>
      <c r="W4553" s="1">
        <v>2.0522511005401611</v>
      </c>
      <c r="X4553" s="1">
        <v>2.0522511005401611</v>
      </c>
    </row>
    <row r="4554" spans="1:24" x14ac:dyDescent="0.35">
      <c r="A4554" s="1">
        <v>310300</v>
      </c>
      <c r="B4554" s="1" t="s">
        <v>2344</v>
      </c>
      <c r="C4554" s="1">
        <v>109535504</v>
      </c>
      <c r="D4554" s="1">
        <v>300</v>
      </c>
      <c r="E4554" s="1" t="s">
        <v>2591</v>
      </c>
      <c r="F4554" s="1" t="s">
        <v>138</v>
      </c>
      <c r="G4554" s="1" t="s">
        <v>500</v>
      </c>
      <c r="H4554" s="1" t="s">
        <v>916</v>
      </c>
      <c r="I4554" s="1">
        <v>442315.52000000002</v>
      </c>
      <c r="J4554" s="1">
        <v>42584.42</v>
      </c>
      <c r="K4554" s="1">
        <v>114077</v>
      </c>
      <c r="L4554" s="1">
        <v>4333460.5</v>
      </c>
      <c r="M4554" s="1">
        <v>5.192049965262413E-2</v>
      </c>
      <c r="N4554" s="1">
        <v>1.212659478187561</v>
      </c>
      <c r="O4554" s="1">
        <v>4.6768798492848873E-3</v>
      </c>
      <c r="P4554" s="1">
        <v>1.0686625242233276</v>
      </c>
      <c r="Q4554" s="1">
        <v>-1.5610000118613243E-2</v>
      </c>
      <c r="R4554" s="1">
        <v>1.7215400002896786E-3</v>
      </c>
      <c r="S4554" s="1">
        <v>31</v>
      </c>
      <c r="T4554" s="1">
        <v>1</v>
      </c>
      <c r="U4554" s="1">
        <v>4932437.5</v>
      </c>
      <c r="V4554" s="1">
        <v>4.2708918452262878E-2</v>
      </c>
      <c r="W4554" s="1">
        <v>0.87344318628311157</v>
      </c>
      <c r="X4554" s="1">
        <v>0.87344318628311157</v>
      </c>
    </row>
    <row r="4555" spans="1:24" x14ac:dyDescent="0.35">
      <c r="A4555" s="1">
        <v>320300</v>
      </c>
      <c r="B4555" s="1" t="s">
        <v>2345</v>
      </c>
      <c r="C4555" s="1">
        <v>109535504</v>
      </c>
      <c r="D4555" s="1">
        <v>300</v>
      </c>
      <c r="E4555" s="1" t="s">
        <v>2591</v>
      </c>
      <c r="F4555" s="1" t="s">
        <v>138</v>
      </c>
      <c r="G4555" s="1" t="s">
        <v>500</v>
      </c>
      <c r="H4555" s="1" t="s">
        <v>916</v>
      </c>
      <c r="I4555" s="1">
        <v>449419.7</v>
      </c>
      <c r="J4555" s="1">
        <v>58714.35</v>
      </c>
      <c r="K4555" s="1">
        <v>114077</v>
      </c>
      <c r="L4555" s="1">
        <v>4382401.5</v>
      </c>
      <c r="M4555" s="1">
        <v>4.8941001296043396E-2</v>
      </c>
      <c r="N4555" s="1">
        <v>1.1293745040893555</v>
      </c>
      <c r="O4555" s="1">
        <v>7.104179821908474E-3</v>
      </c>
      <c r="P4555" s="1">
        <v>1.6061340570449829</v>
      </c>
      <c r="Q4555" s="1">
        <v>0</v>
      </c>
      <c r="R4555" s="1">
        <v>1.6129929572343826E-2</v>
      </c>
      <c r="S4555" s="1">
        <v>32</v>
      </c>
      <c r="T4555" s="1">
        <v>1</v>
      </c>
      <c r="U4555" s="1">
        <v>5004612.5</v>
      </c>
      <c r="V4555" s="1">
        <v>7.2175115346908569E-2</v>
      </c>
      <c r="W4555" s="1">
        <v>1.4632724523544312</v>
      </c>
      <c r="X4555" s="1">
        <v>1.4632724523544312</v>
      </c>
    </row>
    <row r="4556" spans="1:24" x14ac:dyDescent="0.35">
      <c r="A4556" s="1">
        <v>330300</v>
      </c>
      <c r="B4556" s="1" t="s">
        <v>2346</v>
      </c>
      <c r="C4556" s="1">
        <v>109535504</v>
      </c>
      <c r="D4556" s="1">
        <v>300</v>
      </c>
      <c r="E4556" s="1" t="s">
        <v>2591</v>
      </c>
      <c r="F4556" s="1" t="s">
        <v>138</v>
      </c>
      <c r="G4556" s="1" t="s">
        <v>500</v>
      </c>
      <c r="H4556" s="1" t="s">
        <v>916</v>
      </c>
      <c r="I4556" s="1">
        <v>460838.45</v>
      </c>
      <c r="J4556" s="1">
        <v>78422.59</v>
      </c>
      <c r="K4556" s="1">
        <v>114077</v>
      </c>
      <c r="L4556" s="1">
        <v>4465874.5</v>
      </c>
      <c r="M4556" s="1">
        <v>8.3472996950149536E-2</v>
      </c>
      <c r="N4556" s="1">
        <v>1.9047318696975708</v>
      </c>
      <c r="O4556" s="1">
        <v>1.1418749578297138E-2</v>
      </c>
      <c r="P4556" s="1">
        <v>2.5407764911651611</v>
      </c>
      <c r="Q4556" s="1">
        <v>0</v>
      </c>
      <c r="R4556" s="1">
        <v>1.9708240404725075E-2</v>
      </c>
      <c r="S4556" s="1">
        <v>33</v>
      </c>
      <c r="T4556" s="1">
        <v>1</v>
      </c>
      <c r="U4556" s="1">
        <v>5119212.5</v>
      </c>
      <c r="V4556" s="1">
        <v>0.11459998786449432</v>
      </c>
      <c r="W4556" s="1">
        <v>2.2898876667022705</v>
      </c>
      <c r="X4556" s="1">
        <v>2.2898876667022705</v>
      </c>
    </row>
    <row r="4557" spans="1:24" x14ac:dyDescent="0.35">
      <c r="A4557" s="1">
        <v>340300</v>
      </c>
      <c r="B4557" s="1" t="s">
        <v>2347</v>
      </c>
      <c r="C4557" s="1">
        <v>109535504</v>
      </c>
      <c r="D4557" s="1">
        <v>300</v>
      </c>
      <c r="E4557" s="1" t="s">
        <v>2591</v>
      </c>
      <c r="F4557" s="1" t="s">
        <v>138</v>
      </c>
      <c r="G4557" s="1" t="s">
        <v>500</v>
      </c>
      <c r="H4557" s="1" t="s">
        <v>916</v>
      </c>
      <c r="I4557" s="1">
        <v>460825.61</v>
      </c>
      <c r="J4557" s="1">
        <v>53949.51</v>
      </c>
      <c r="K4557" s="1">
        <v>114077</v>
      </c>
      <c r="L4557" s="1">
        <v>4465872</v>
      </c>
      <c r="M4557" s="1">
        <v>-2.4999999368446879E-6</v>
      </c>
      <c r="N4557" s="1">
        <v>-5.5980075558181852E-5</v>
      </c>
      <c r="O4557" s="1">
        <v>-1.283999972656602E-5</v>
      </c>
      <c r="P4557" s="1">
        <v>-2.7862258721143007E-3</v>
      </c>
      <c r="Q4557" s="1">
        <v>0</v>
      </c>
      <c r="R4557" s="1">
        <v>-2.4473080411553383E-2</v>
      </c>
      <c r="S4557" s="1">
        <v>34</v>
      </c>
      <c r="T4557" s="1">
        <v>1</v>
      </c>
      <c r="U4557" s="1">
        <v>5094724</v>
      </c>
      <c r="V4557" s="1">
        <v>-2.44884192943573E-2</v>
      </c>
      <c r="W4557" s="1">
        <v>-0.47836458683013916</v>
      </c>
      <c r="X4557" s="1">
        <v>-0.47836458683013916</v>
      </c>
    </row>
    <row r="4558" spans="1:24" x14ac:dyDescent="0.35">
      <c r="A4558" s="1">
        <v>350300</v>
      </c>
      <c r="B4558" s="1" t="s">
        <v>2348</v>
      </c>
      <c r="C4558" s="1">
        <v>109535504</v>
      </c>
      <c r="D4558" s="1">
        <v>300</v>
      </c>
      <c r="E4558" s="1" t="s">
        <v>2591</v>
      </c>
      <c r="F4558" s="1" t="s">
        <v>138</v>
      </c>
      <c r="G4558" s="1" t="s">
        <v>500</v>
      </c>
      <c r="H4558" s="1" t="s">
        <v>916</v>
      </c>
      <c r="I4558" s="1">
        <v>477521.56</v>
      </c>
      <c r="J4558" s="1">
        <v>50048</v>
      </c>
      <c r="K4558" s="1">
        <v>114077</v>
      </c>
      <c r="L4558" s="1">
        <v>4629705</v>
      </c>
      <c r="M4558" s="1">
        <v>0.16383300721645355</v>
      </c>
      <c r="N4558" s="1">
        <v>3.668555736541748</v>
      </c>
      <c r="O4558" s="1">
        <v>1.669595018029213E-2</v>
      </c>
      <c r="P4558" s="1">
        <v>3.623051643371582</v>
      </c>
      <c r="Q4558" s="1">
        <v>0</v>
      </c>
      <c r="R4558" s="1">
        <v>-3.9015100337564945E-3</v>
      </c>
      <c r="S4558" s="1">
        <v>35</v>
      </c>
      <c r="T4558" s="1">
        <v>1</v>
      </c>
      <c r="U4558" s="1">
        <v>5271351.5</v>
      </c>
      <c r="V4558" s="1">
        <v>0.17662744224071503</v>
      </c>
      <c r="W4558" s="1">
        <v>3.4668707847595215</v>
      </c>
      <c r="X4558" s="1">
        <v>3.4668707847595215</v>
      </c>
    </row>
    <row r="4559" spans="1:24" x14ac:dyDescent="0.35">
      <c r="A4559" s="1">
        <v>360300</v>
      </c>
      <c r="B4559" s="1" t="s">
        <v>2349</v>
      </c>
      <c r="C4559" s="1">
        <v>109535504</v>
      </c>
      <c r="D4559" s="1">
        <v>300</v>
      </c>
      <c r="E4559" s="1" t="s">
        <v>2591</v>
      </c>
      <c r="F4559" s="1" t="s">
        <v>138</v>
      </c>
      <c r="G4559" s="1" t="s">
        <v>500</v>
      </c>
      <c r="H4559" s="1" t="s">
        <v>916</v>
      </c>
      <c r="I4559" s="1">
        <v>505229.62</v>
      </c>
      <c r="J4559" s="1">
        <v>38645.43</v>
      </c>
      <c r="K4559" s="1">
        <v>114077</v>
      </c>
      <c r="L4559" s="1">
        <v>4811655</v>
      </c>
      <c r="M4559" s="1">
        <v>0.18195000290870667</v>
      </c>
      <c r="N4559" s="1">
        <v>3.930056095123291</v>
      </c>
      <c r="O4559" s="1">
        <v>2.7708059176802635E-2</v>
      </c>
      <c r="P4559" s="1">
        <v>5.8024730682373047</v>
      </c>
      <c r="Q4559" s="1">
        <v>0</v>
      </c>
      <c r="R4559" s="1">
        <v>-1.1402569711208344E-2</v>
      </c>
      <c r="S4559" s="1">
        <v>36</v>
      </c>
      <c r="T4559" s="1">
        <v>1</v>
      </c>
      <c r="U4559" s="1">
        <v>5469607</v>
      </c>
      <c r="V4559" s="1">
        <v>0.19825549423694611</v>
      </c>
      <c r="W4559" s="1">
        <v>3.7609994411468506</v>
      </c>
      <c r="X4559" s="1">
        <v>3.7609994411468506</v>
      </c>
    </row>
    <row r="4560" spans="1:24" x14ac:dyDescent="0.35">
      <c r="A4560" s="1">
        <v>370300</v>
      </c>
      <c r="B4560" s="1" t="s">
        <v>2350</v>
      </c>
      <c r="C4560" s="1">
        <v>109535504</v>
      </c>
      <c r="D4560" s="1">
        <v>300</v>
      </c>
      <c r="E4560" s="1" t="s">
        <v>2591</v>
      </c>
      <c r="F4560" s="1" t="s">
        <v>138</v>
      </c>
      <c r="G4560" s="1" t="s">
        <v>500</v>
      </c>
      <c r="H4560" s="1" t="s">
        <v>916</v>
      </c>
      <c r="I4560" s="1">
        <v>515812.25</v>
      </c>
      <c r="J4560" s="1">
        <v>79370.559999999998</v>
      </c>
      <c r="K4560" s="1">
        <v>114077</v>
      </c>
      <c r="L4560" s="1">
        <v>5016837.5</v>
      </c>
      <c r="M4560" s="1">
        <v>0.20518249273300171</v>
      </c>
      <c r="N4560" s="1">
        <v>4.2642812728881836</v>
      </c>
      <c r="O4560" s="1">
        <v>1.0582629591226578E-2</v>
      </c>
      <c r="P4560" s="1">
        <v>2.0946178436279297</v>
      </c>
      <c r="Q4560" s="1">
        <v>0</v>
      </c>
      <c r="R4560" s="1">
        <v>4.0725130587816238E-2</v>
      </c>
      <c r="S4560" s="1">
        <v>37</v>
      </c>
      <c r="T4560" s="1">
        <v>1</v>
      </c>
      <c r="U4560" s="1">
        <v>5726097.5</v>
      </c>
      <c r="V4560" s="1">
        <v>0.25649026036262512</v>
      </c>
      <c r="W4560" s="1">
        <v>4.6893773078918457</v>
      </c>
      <c r="X4560" s="1">
        <v>4.6893773078918457</v>
      </c>
    </row>
    <row r="4561" spans="1:24" x14ac:dyDescent="0.35">
      <c r="A4561" s="1">
        <v>380300</v>
      </c>
      <c r="B4561" s="1" t="s">
        <v>2351</v>
      </c>
      <c r="C4561" s="1">
        <v>109535504</v>
      </c>
      <c r="D4561" s="1">
        <v>300</v>
      </c>
      <c r="E4561" s="1" t="s">
        <v>2591</v>
      </c>
      <c r="F4561" s="1" t="s">
        <v>138</v>
      </c>
      <c r="G4561" s="1" t="s">
        <v>500</v>
      </c>
      <c r="H4561" s="1" t="s">
        <v>916</v>
      </c>
      <c r="I4561" s="1">
        <v>538937</v>
      </c>
      <c r="J4561" s="1">
        <v>14938</v>
      </c>
      <c r="K4561" s="1">
        <v>119965.8515625</v>
      </c>
      <c r="L4561" s="1">
        <v>5114873</v>
      </c>
      <c r="M4561" s="1">
        <v>9.8035499453544617E-2</v>
      </c>
      <c r="N4561" s="1">
        <v>1.9541294574737549</v>
      </c>
      <c r="O4561" s="1">
        <v>2.3124750703573227E-2</v>
      </c>
      <c r="P4561" s="1">
        <v>4.4831719398498535</v>
      </c>
      <c r="Q4561" s="1">
        <v>5.8888513594865799E-3</v>
      </c>
      <c r="R4561" s="1">
        <v>-6.443256139755249E-2</v>
      </c>
      <c r="S4561" s="1">
        <v>38</v>
      </c>
      <c r="T4561" s="1">
        <v>1</v>
      </c>
      <c r="U4561" s="1">
        <v>5788714</v>
      </c>
      <c r="V4561" s="1">
        <v>6.2616541981697083E-2</v>
      </c>
      <c r="W4561" s="1">
        <v>1.0935283899307251</v>
      </c>
      <c r="X4561" s="1">
        <v>1.0935283899307251</v>
      </c>
    </row>
    <row r="4562" spans="1:24" x14ac:dyDescent="0.35">
      <c r="A4562" s="1">
        <v>390300</v>
      </c>
      <c r="B4562" s="1" t="s">
        <v>2352</v>
      </c>
      <c r="C4562" s="1">
        <v>109535504</v>
      </c>
      <c r="D4562" s="1">
        <v>300</v>
      </c>
      <c r="E4562" s="1" t="s">
        <v>2591</v>
      </c>
      <c r="F4562" s="1" t="s">
        <v>138</v>
      </c>
      <c r="G4562" s="1" t="s">
        <v>500</v>
      </c>
      <c r="H4562" s="1" t="s">
        <v>916</v>
      </c>
      <c r="I4562" s="1">
        <v>540969</v>
      </c>
      <c r="J4562" s="1">
        <v>54806</v>
      </c>
      <c r="K4562" s="1">
        <v>200864.171875</v>
      </c>
      <c r="L4562" s="1">
        <v>5156065</v>
      </c>
      <c r="M4562" s="1">
        <v>4.1191998869180679E-2</v>
      </c>
      <c r="N4562" s="1">
        <v>0.80533766746520996</v>
      </c>
      <c r="O4562" s="1">
        <v>2.0320001058280468E-3</v>
      </c>
      <c r="P4562" s="1">
        <v>0.37703850865364075</v>
      </c>
      <c r="Q4562" s="1">
        <v>8.089832216501236E-2</v>
      </c>
      <c r="R4562" s="1">
        <v>3.9868000894784927E-2</v>
      </c>
      <c r="S4562" s="1">
        <v>39</v>
      </c>
      <c r="T4562" s="1">
        <v>1</v>
      </c>
      <c r="U4562" s="1">
        <v>5952704</v>
      </c>
      <c r="V4562" s="1">
        <v>0.163990318775177</v>
      </c>
      <c r="W4562" s="1">
        <v>2.8329262733459473</v>
      </c>
      <c r="X4562" s="1">
        <v>2.8329262733459473</v>
      </c>
    </row>
    <row r="4563" spans="1:24" x14ac:dyDescent="0.35">
      <c r="A4563" s="1">
        <v>400300</v>
      </c>
      <c r="B4563" s="1" t="s">
        <v>2353</v>
      </c>
      <c r="C4563" s="1">
        <v>109535504</v>
      </c>
      <c r="D4563" s="1">
        <v>300</v>
      </c>
      <c r="E4563" s="1" t="s">
        <v>2591</v>
      </c>
      <c r="F4563" s="1" t="s">
        <v>138</v>
      </c>
      <c r="G4563" s="1" t="s">
        <v>500</v>
      </c>
      <c r="H4563" s="1" t="s">
        <v>916</v>
      </c>
      <c r="S4563" s="1">
        <v>40</v>
      </c>
      <c r="T4563" s="1">
        <v>1</v>
      </c>
      <c r="U4563" s="1">
        <v>0</v>
      </c>
      <c r="V4563" s="1">
        <v>0</v>
      </c>
      <c r="W4563" s="1">
        <v>-100</v>
      </c>
      <c r="X4563" s="1">
        <v>-100</v>
      </c>
    </row>
    <row r="4564" spans="1:24" x14ac:dyDescent="0.35">
      <c r="A4564" s="1">
        <v>410300</v>
      </c>
      <c r="B4564" s="1" t="s">
        <v>2354</v>
      </c>
      <c r="C4564" s="1">
        <v>109535504</v>
      </c>
      <c r="D4564" s="1">
        <v>300</v>
      </c>
      <c r="E4564" s="1" t="s">
        <v>2591</v>
      </c>
      <c r="F4564" s="1" t="s">
        <v>138</v>
      </c>
      <c r="G4564" s="1" t="s">
        <v>500</v>
      </c>
      <c r="H4564" s="1" t="s">
        <v>916</v>
      </c>
      <c r="S4564" s="1">
        <v>41</v>
      </c>
      <c r="T4564" s="1">
        <v>1</v>
      </c>
      <c r="U4564" s="1">
        <v>0</v>
      </c>
      <c r="V4564" s="1">
        <v>0</v>
      </c>
    </row>
    <row r="4565" spans="1:24" x14ac:dyDescent="0.35">
      <c r="A4565" s="1">
        <v>420300</v>
      </c>
      <c r="B4565" s="1" t="s">
        <v>2355</v>
      </c>
      <c r="C4565" s="1">
        <v>109535504</v>
      </c>
      <c r="D4565" s="1">
        <v>300</v>
      </c>
      <c r="E4565" s="1" t="s">
        <v>2591</v>
      </c>
      <c r="F4565" s="1" t="s">
        <v>138</v>
      </c>
      <c r="G4565" s="1" t="s">
        <v>500</v>
      </c>
      <c r="H4565" s="1" t="s">
        <v>916</v>
      </c>
      <c r="S4565" s="1">
        <v>42</v>
      </c>
      <c r="T4565" s="1">
        <v>1</v>
      </c>
      <c r="U4565" s="1">
        <v>0</v>
      </c>
      <c r="V4565" s="1">
        <v>0</v>
      </c>
    </row>
    <row r="4566" spans="1:24" x14ac:dyDescent="0.35">
      <c r="A4566" s="1">
        <v>430300</v>
      </c>
      <c r="B4566" s="1" t="s">
        <v>2356</v>
      </c>
      <c r="C4566" s="1">
        <v>109535504</v>
      </c>
      <c r="D4566" s="1">
        <v>300</v>
      </c>
      <c r="E4566" s="1" t="s">
        <v>2591</v>
      </c>
      <c r="F4566" s="1" t="s">
        <v>138</v>
      </c>
      <c r="G4566" s="1" t="s">
        <v>500</v>
      </c>
      <c r="H4566" s="1" t="s">
        <v>916</v>
      </c>
      <c r="S4566" s="1">
        <v>43</v>
      </c>
      <c r="T4566" s="1">
        <v>1</v>
      </c>
      <c r="U4566" s="1">
        <v>0</v>
      </c>
      <c r="V4566" s="1">
        <v>0</v>
      </c>
    </row>
    <row r="4567" spans="1:24" x14ac:dyDescent="0.35">
      <c r="A4567" s="1">
        <v>440300</v>
      </c>
      <c r="B4567" s="1" t="s">
        <v>2357</v>
      </c>
      <c r="C4567" s="1">
        <v>109535504</v>
      </c>
      <c r="D4567" s="1">
        <v>300</v>
      </c>
      <c r="E4567" s="1" t="s">
        <v>2591</v>
      </c>
      <c r="F4567" s="1" t="s">
        <v>138</v>
      </c>
      <c r="G4567" s="1" t="s">
        <v>500</v>
      </c>
      <c r="H4567" s="1" t="s">
        <v>916</v>
      </c>
      <c r="S4567" s="1">
        <v>44</v>
      </c>
      <c r="T4567" s="1">
        <v>1</v>
      </c>
      <c r="U4567" s="1">
        <v>0</v>
      </c>
      <c r="V4567" s="1">
        <v>0</v>
      </c>
    </row>
    <row r="4568" spans="1:24" x14ac:dyDescent="0.35">
      <c r="A4568" s="1">
        <v>450300</v>
      </c>
      <c r="B4568" s="1" t="s">
        <v>2358</v>
      </c>
      <c r="C4568" s="1">
        <v>109535504</v>
      </c>
      <c r="D4568" s="1">
        <v>300</v>
      </c>
      <c r="E4568" s="1" t="s">
        <v>2591</v>
      </c>
      <c r="F4568" s="1" t="s">
        <v>138</v>
      </c>
      <c r="G4568" s="1" t="s">
        <v>500</v>
      </c>
      <c r="H4568" s="1" t="s">
        <v>916</v>
      </c>
      <c r="S4568" s="1">
        <v>45</v>
      </c>
      <c r="T4568" s="1">
        <v>1</v>
      </c>
      <c r="U4568" s="1">
        <v>0</v>
      </c>
      <c r="V4568" s="1">
        <v>0</v>
      </c>
    </row>
    <row r="4569" spans="1:24" x14ac:dyDescent="0.35">
      <c r="A4569" s="1">
        <v>460300</v>
      </c>
      <c r="B4569" s="1" t="s">
        <v>2359</v>
      </c>
      <c r="C4569" s="1">
        <v>109535504</v>
      </c>
      <c r="D4569" s="1">
        <v>300</v>
      </c>
      <c r="E4569" s="1" t="s">
        <v>2591</v>
      </c>
      <c r="F4569" s="1" t="s">
        <v>138</v>
      </c>
      <c r="G4569" s="1" t="s">
        <v>500</v>
      </c>
      <c r="H4569" s="1" t="s">
        <v>916</v>
      </c>
      <c r="S4569" s="1">
        <v>46</v>
      </c>
      <c r="T4569" s="1">
        <v>1</v>
      </c>
      <c r="U4569" s="1">
        <v>0</v>
      </c>
      <c r="V4569" s="1">
        <v>0</v>
      </c>
    </row>
    <row r="4570" spans="1:24" x14ac:dyDescent="0.35">
      <c r="A4570" s="1">
        <v>470300</v>
      </c>
      <c r="B4570" s="1" t="s">
        <v>2360</v>
      </c>
      <c r="C4570" s="1">
        <v>109535504</v>
      </c>
      <c r="D4570" s="1">
        <v>300</v>
      </c>
      <c r="E4570" s="1" t="s">
        <v>2591</v>
      </c>
      <c r="F4570" s="1" t="s">
        <v>138</v>
      </c>
      <c r="G4570" s="1" t="s">
        <v>500</v>
      </c>
      <c r="H4570" s="1" t="s">
        <v>916</v>
      </c>
      <c r="S4570" s="1">
        <v>47</v>
      </c>
      <c r="T4570" s="1">
        <v>1</v>
      </c>
      <c r="U4570" s="1">
        <v>0</v>
      </c>
      <c r="V4570" s="1">
        <v>0</v>
      </c>
    </row>
    <row r="4571" spans="1:24" x14ac:dyDescent="0.35">
      <c r="A4571" s="1">
        <v>480300</v>
      </c>
      <c r="B4571" s="1" t="s">
        <v>2361</v>
      </c>
      <c r="C4571" s="1">
        <v>109535504</v>
      </c>
      <c r="D4571" s="1">
        <v>300</v>
      </c>
      <c r="E4571" s="1" t="s">
        <v>2591</v>
      </c>
      <c r="F4571" s="1" t="s">
        <v>138</v>
      </c>
      <c r="G4571" s="1" t="s">
        <v>500</v>
      </c>
      <c r="H4571" s="1" t="s">
        <v>916</v>
      </c>
      <c r="S4571" s="1">
        <v>48</v>
      </c>
      <c r="T4571" s="1">
        <v>1</v>
      </c>
      <c r="U4571" s="1">
        <v>0</v>
      </c>
      <c r="V4571" s="1">
        <v>0</v>
      </c>
    </row>
    <row r="4572" spans="1:24" x14ac:dyDescent="0.35">
      <c r="A4572" s="1">
        <v>290312</v>
      </c>
      <c r="B4572" s="1" t="s">
        <v>2341</v>
      </c>
      <c r="C4572" s="1">
        <v>109537504</v>
      </c>
      <c r="D4572" s="1">
        <v>312</v>
      </c>
      <c r="E4572" s="1" t="s">
        <v>2592</v>
      </c>
      <c r="F4572" s="1" t="s">
        <v>138</v>
      </c>
      <c r="G4572" s="1" t="s">
        <v>500</v>
      </c>
      <c r="H4572" s="1" t="s">
        <v>916</v>
      </c>
      <c r="I4572" s="1">
        <v>354499.75</v>
      </c>
      <c r="K4572" s="1">
        <v>94864</v>
      </c>
      <c r="L4572" s="1">
        <v>3550261</v>
      </c>
      <c r="S4572" s="1">
        <v>29</v>
      </c>
      <c r="T4572" s="1">
        <v>1</v>
      </c>
      <c r="U4572" s="1">
        <v>3999624.75</v>
      </c>
      <c r="V4572" s="1">
        <v>0</v>
      </c>
    </row>
    <row r="4573" spans="1:24" x14ac:dyDescent="0.35">
      <c r="A4573" s="1">
        <v>300312</v>
      </c>
      <c r="B4573" s="1" t="s">
        <v>2343</v>
      </c>
      <c r="C4573" s="1">
        <v>109537504</v>
      </c>
      <c r="D4573" s="1">
        <v>312</v>
      </c>
      <c r="E4573" s="1" t="s">
        <v>2592</v>
      </c>
      <c r="F4573" s="1" t="s">
        <v>138</v>
      </c>
      <c r="G4573" s="1" t="s">
        <v>500</v>
      </c>
      <c r="H4573" s="1" t="s">
        <v>916</v>
      </c>
      <c r="I4573" s="1">
        <v>358223.1</v>
      </c>
      <c r="K4573" s="1">
        <v>121020</v>
      </c>
      <c r="L4573" s="1">
        <v>3618490.5</v>
      </c>
      <c r="M4573" s="1">
        <v>6.8229496479034424E-2</v>
      </c>
      <c r="N4573" s="1">
        <v>1.9218164682388306</v>
      </c>
      <c r="O4573" s="1">
        <v>3.7233498878777027E-3</v>
      </c>
      <c r="P4573" s="1">
        <v>1.0503110885620117</v>
      </c>
      <c r="Q4573" s="1">
        <v>2.6156000792980194E-2</v>
      </c>
      <c r="S4573" s="1">
        <v>30</v>
      </c>
      <c r="T4573" s="1">
        <v>1</v>
      </c>
      <c r="U4573" s="1">
        <v>4097733.5</v>
      </c>
      <c r="V4573" s="1">
        <v>9.8108842968940735E-2</v>
      </c>
      <c r="W4573" s="1">
        <v>2.4529488086700439</v>
      </c>
      <c r="X4573" s="1">
        <v>2.4529488086700439</v>
      </c>
    </row>
    <row r="4574" spans="1:24" x14ac:dyDescent="0.35">
      <c r="A4574" s="1">
        <v>310312</v>
      </c>
      <c r="B4574" s="1" t="s">
        <v>2344</v>
      </c>
      <c r="C4574" s="1">
        <v>109537504</v>
      </c>
      <c r="D4574" s="1">
        <v>312</v>
      </c>
      <c r="E4574" s="1" t="s">
        <v>2592</v>
      </c>
      <c r="F4574" s="1" t="s">
        <v>138</v>
      </c>
      <c r="G4574" s="1" t="s">
        <v>500</v>
      </c>
      <c r="H4574" s="1" t="s">
        <v>916</v>
      </c>
      <c r="I4574" s="1">
        <v>362038.29</v>
      </c>
      <c r="K4574" s="1">
        <v>107942</v>
      </c>
      <c r="L4574" s="1">
        <v>3692769</v>
      </c>
      <c r="M4574" s="1">
        <v>7.4278503656387329E-2</v>
      </c>
      <c r="N4574" s="1">
        <v>2.0527482032775879</v>
      </c>
      <c r="O4574" s="1">
        <v>3.8151899352669716E-3</v>
      </c>
      <c r="P4574" s="1">
        <v>1.0650317668914795</v>
      </c>
      <c r="Q4574" s="1">
        <v>-1.3078000396490097E-2</v>
      </c>
      <c r="S4574" s="1">
        <v>31</v>
      </c>
      <c r="T4574" s="1">
        <v>1</v>
      </c>
      <c r="U4574" s="1">
        <v>4162749.25</v>
      </c>
      <c r="V4574" s="1">
        <v>6.5015695989131927E-2</v>
      </c>
      <c r="W4574" s="1">
        <v>1.5866271257400513</v>
      </c>
      <c r="X4574" s="1">
        <v>1.5866271257400513</v>
      </c>
    </row>
    <row r="4575" spans="1:24" x14ac:dyDescent="0.35">
      <c r="A4575" s="1">
        <v>320312</v>
      </c>
      <c r="B4575" s="1" t="s">
        <v>2345</v>
      </c>
      <c r="C4575" s="1">
        <v>109537504</v>
      </c>
      <c r="D4575" s="1">
        <v>312</v>
      </c>
      <c r="E4575" s="1" t="s">
        <v>2592</v>
      </c>
      <c r="F4575" s="1" t="s">
        <v>138</v>
      </c>
      <c r="G4575" s="1" t="s">
        <v>500</v>
      </c>
      <c r="H4575" s="1" t="s">
        <v>916</v>
      </c>
      <c r="I4575" s="1">
        <v>367599.2</v>
      </c>
      <c r="K4575" s="1">
        <v>107942</v>
      </c>
      <c r="L4575" s="1">
        <v>3692501.75</v>
      </c>
      <c r="M4575" s="1">
        <v>-2.6724999770522118E-4</v>
      </c>
      <c r="N4575" s="1">
        <v>-7.2371168062090874E-3</v>
      </c>
      <c r="O4575" s="1">
        <v>5.5609098635613918E-3</v>
      </c>
      <c r="P4575" s="1">
        <v>1.5360004901885986</v>
      </c>
      <c r="Q4575" s="1">
        <v>0</v>
      </c>
      <c r="S4575" s="1">
        <v>32</v>
      </c>
      <c r="T4575" s="1">
        <v>1</v>
      </c>
      <c r="U4575" s="1">
        <v>4168043</v>
      </c>
      <c r="V4575" s="1">
        <v>5.2936598658561707E-3</v>
      </c>
      <c r="W4575" s="1">
        <v>0.12716956436634064</v>
      </c>
      <c r="X4575" s="1">
        <v>0.12716956436634064</v>
      </c>
    </row>
    <row r="4576" spans="1:24" x14ac:dyDescent="0.35">
      <c r="A4576" s="1">
        <v>330312</v>
      </c>
      <c r="B4576" s="1" t="s">
        <v>2346</v>
      </c>
      <c r="C4576" s="1">
        <v>109537504</v>
      </c>
      <c r="D4576" s="1">
        <v>312</v>
      </c>
      <c r="E4576" s="1" t="s">
        <v>2592</v>
      </c>
      <c r="F4576" s="1" t="s">
        <v>138</v>
      </c>
      <c r="G4576" s="1" t="s">
        <v>500</v>
      </c>
      <c r="H4576" s="1" t="s">
        <v>916</v>
      </c>
      <c r="I4576" s="1">
        <v>383032.13</v>
      </c>
      <c r="K4576" s="1">
        <v>107942</v>
      </c>
      <c r="L4576" s="1">
        <v>3760674.75</v>
      </c>
      <c r="M4576" s="1">
        <v>6.817299872636795E-2</v>
      </c>
      <c r="N4576" s="1">
        <v>1.8462550640106201</v>
      </c>
      <c r="O4576" s="1">
        <v>1.5432929620146751E-2</v>
      </c>
      <c r="P4576" s="1">
        <v>4.1983036994934082</v>
      </c>
      <c r="Q4576" s="1">
        <v>0</v>
      </c>
      <c r="S4576" s="1">
        <v>33</v>
      </c>
      <c r="T4576" s="1">
        <v>1</v>
      </c>
      <c r="U4576" s="1">
        <v>4251649</v>
      </c>
      <c r="V4576" s="1">
        <v>8.3605930209159851E-2</v>
      </c>
      <c r="W4576" s="1">
        <v>2.0058813095092773</v>
      </c>
      <c r="X4576" s="1">
        <v>2.0058813095092773</v>
      </c>
    </row>
    <row r="4577" spans="1:24" x14ac:dyDescent="0.35">
      <c r="A4577" s="1">
        <v>340312</v>
      </c>
      <c r="B4577" s="1" t="s">
        <v>2347</v>
      </c>
      <c r="C4577" s="1">
        <v>109537504</v>
      </c>
      <c r="D4577" s="1">
        <v>312</v>
      </c>
      <c r="E4577" s="1" t="s">
        <v>2592</v>
      </c>
      <c r="F4577" s="1" t="s">
        <v>138</v>
      </c>
      <c r="G4577" s="1" t="s">
        <v>500</v>
      </c>
      <c r="H4577" s="1" t="s">
        <v>916</v>
      </c>
      <c r="I4577" s="1">
        <v>383017.75</v>
      </c>
      <c r="K4577" s="1">
        <v>107942</v>
      </c>
      <c r="L4577" s="1">
        <v>3760674.75</v>
      </c>
      <c r="M4577" s="1">
        <v>0</v>
      </c>
      <c r="N4577" s="1">
        <v>0</v>
      </c>
      <c r="O4577" s="1">
        <v>-1.4379999811353628E-5</v>
      </c>
      <c r="P4577" s="1">
        <v>-3.7542541977018118E-3</v>
      </c>
      <c r="Q4577" s="1">
        <v>0</v>
      </c>
      <c r="S4577" s="1">
        <v>34</v>
      </c>
      <c r="T4577" s="1">
        <v>1</v>
      </c>
      <c r="U4577" s="1">
        <v>4251634.5</v>
      </c>
      <c r="V4577" s="1">
        <v>-1.4379999811353628E-5</v>
      </c>
      <c r="W4577" s="1">
        <v>-3.410441568121314E-4</v>
      </c>
      <c r="X4577" s="1">
        <v>-3.410441568121314E-4</v>
      </c>
    </row>
    <row r="4578" spans="1:24" x14ac:dyDescent="0.35">
      <c r="A4578" s="1">
        <v>350312</v>
      </c>
      <c r="B4578" s="1" t="s">
        <v>2348</v>
      </c>
      <c r="C4578" s="1">
        <v>109537504</v>
      </c>
      <c r="D4578" s="1">
        <v>312</v>
      </c>
      <c r="E4578" s="1" t="s">
        <v>2592</v>
      </c>
      <c r="F4578" s="1" t="s">
        <v>138</v>
      </c>
      <c r="G4578" s="1" t="s">
        <v>500</v>
      </c>
      <c r="H4578" s="1" t="s">
        <v>916</v>
      </c>
      <c r="I4578" s="1">
        <v>397944.87</v>
      </c>
      <c r="K4578" s="1">
        <v>107942</v>
      </c>
      <c r="L4578" s="1">
        <v>3820908.75</v>
      </c>
      <c r="M4578" s="1">
        <v>6.0233999043703079E-2</v>
      </c>
      <c r="N4578" s="1">
        <v>1.6016806364059448</v>
      </c>
      <c r="O4578" s="1">
        <v>1.4927119947969913E-2</v>
      </c>
      <c r="P4578" s="1">
        <v>3.8972396850585938</v>
      </c>
      <c r="Q4578" s="1">
        <v>0</v>
      </c>
      <c r="S4578" s="1">
        <v>35</v>
      </c>
      <c r="T4578" s="1">
        <v>1</v>
      </c>
      <c r="U4578" s="1">
        <v>4326795.5</v>
      </c>
      <c r="V4578" s="1">
        <v>7.5161121785640717E-2</v>
      </c>
      <c r="W4578" s="1">
        <v>1.7678142786026001</v>
      </c>
      <c r="X4578" s="1">
        <v>1.7678142786026001</v>
      </c>
    </row>
    <row r="4579" spans="1:24" x14ac:dyDescent="0.35">
      <c r="A4579" s="1">
        <v>360312</v>
      </c>
      <c r="B4579" s="1" t="s">
        <v>2349</v>
      </c>
      <c r="C4579" s="1">
        <v>109537504</v>
      </c>
      <c r="D4579" s="1">
        <v>312</v>
      </c>
      <c r="E4579" s="1" t="s">
        <v>2592</v>
      </c>
      <c r="F4579" s="1" t="s">
        <v>138</v>
      </c>
      <c r="G4579" s="1" t="s">
        <v>500</v>
      </c>
      <c r="H4579" s="1" t="s">
        <v>916</v>
      </c>
      <c r="I4579" s="1">
        <v>426267.06</v>
      </c>
      <c r="K4579" s="1">
        <v>107942</v>
      </c>
      <c r="L4579" s="1">
        <v>3996112.75</v>
      </c>
      <c r="M4579" s="1">
        <v>0.17520399391651154</v>
      </c>
      <c r="N4579" s="1">
        <v>4.5854015350341797</v>
      </c>
      <c r="O4579" s="1">
        <v>2.8322190046310425E-2</v>
      </c>
      <c r="P4579" s="1">
        <v>7.1171140670776367</v>
      </c>
      <c r="Q4579" s="1">
        <v>0</v>
      </c>
      <c r="S4579" s="1">
        <v>36</v>
      </c>
      <c r="T4579" s="1">
        <v>1</v>
      </c>
      <c r="U4579" s="1">
        <v>4530322</v>
      </c>
      <c r="V4579" s="1">
        <v>0.20352618396282196</v>
      </c>
      <c r="W4579" s="1">
        <v>4.703862190246582</v>
      </c>
      <c r="X4579" s="1">
        <v>4.703862190246582</v>
      </c>
    </row>
    <row r="4580" spans="1:24" x14ac:dyDescent="0.35">
      <c r="A4580" s="1">
        <v>370312</v>
      </c>
      <c r="B4580" s="1" t="s">
        <v>2350</v>
      </c>
      <c r="C4580" s="1">
        <v>109537504</v>
      </c>
      <c r="D4580" s="1">
        <v>312</v>
      </c>
      <c r="E4580" s="1" t="s">
        <v>2592</v>
      </c>
      <c r="F4580" s="1" t="s">
        <v>138</v>
      </c>
      <c r="G4580" s="1" t="s">
        <v>500</v>
      </c>
      <c r="H4580" s="1" t="s">
        <v>916</v>
      </c>
      <c r="I4580" s="1">
        <v>442843.69</v>
      </c>
      <c r="K4580" s="1">
        <v>107942</v>
      </c>
      <c r="L4580" s="1">
        <v>4351433.5</v>
      </c>
      <c r="M4580" s="1">
        <v>0.35532075166702271</v>
      </c>
      <c r="N4580" s="1">
        <v>8.8916597366333008</v>
      </c>
      <c r="O4580" s="1">
        <v>1.6576629132032394E-2</v>
      </c>
      <c r="P4580" s="1">
        <v>3.8887898921966553</v>
      </c>
      <c r="Q4580" s="1">
        <v>0</v>
      </c>
      <c r="S4580" s="1">
        <v>37</v>
      </c>
      <c r="T4580" s="1">
        <v>1</v>
      </c>
      <c r="U4580" s="1">
        <v>4902219</v>
      </c>
      <c r="V4580" s="1">
        <v>0.3718973696231842</v>
      </c>
      <c r="W4580" s="1">
        <v>8.2090635299682617</v>
      </c>
      <c r="X4580" s="1">
        <v>8.2090635299682617</v>
      </c>
    </row>
    <row r="4581" spans="1:24" x14ac:dyDescent="0.35">
      <c r="A4581" s="1">
        <v>380312</v>
      </c>
      <c r="B4581" s="1" t="s">
        <v>2351</v>
      </c>
      <c r="C4581" s="1">
        <v>109537504</v>
      </c>
      <c r="D4581" s="1">
        <v>312</v>
      </c>
      <c r="E4581" s="1" t="s">
        <v>2592</v>
      </c>
      <c r="F4581" s="1" t="s">
        <v>138</v>
      </c>
      <c r="G4581" s="1" t="s">
        <v>500</v>
      </c>
      <c r="H4581" s="1" t="s">
        <v>916</v>
      </c>
      <c r="I4581" s="1">
        <v>479135</v>
      </c>
      <c r="K4581" s="1">
        <v>213331.359375</v>
      </c>
      <c r="L4581" s="1">
        <v>4444203</v>
      </c>
      <c r="M4581" s="1">
        <v>9.2769503593444824E-2</v>
      </c>
      <c r="N4581" s="1">
        <v>2.1319296360015869</v>
      </c>
      <c r="O4581" s="1">
        <v>3.6291308701038361E-2</v>
      </c>
      <c r="P4581" s="1">
        <v>8.1950607299804688</v>
      </c>
      <c r="Q4581" s="1">
        <v>0.10538935661315918</v>
      </c>
      <c r="S4581" s="1">
        <v>38</v>
      </c>
      <c r="T4581" s="1">
        <v>1</v>
      </c>
      <c r="U4581" s="1">
        <v>5136669.5</v>
      </c>
      <c r="V4581" s="1">
        <v>0.23445016145706177</v>
      </c>
      <c r="W4581" s="1">
        <v>4.7825384140014648</v>
      </c>
      <c r="X4581" s="1">
        <v>4.7825384140014648</v>
      </c>
    </row>
    <row r="4582" spans="1:24" x14ac:dyDescent="0.35">
      <c r="A4582" s="1">
        <v>390312</v>
      </c>
      <c r="B4582" s="1" t="s">
        <v>2352</v>
      </c>
      <c r="C4582" s="1">
        <v>109537504</v>
      </c>
      <c r="D4582" s="1">
        <v>312</v>
      </c>
      <c r="E4582" s="1" t="s">
        <v>2592</v>
      </c>
      <c r="F4582" s="1" t="s">
        <v>138</v>
      </c>
      <c r="G4582" s="1" t="s">
        <v>500</v>
      </c>
      <c r="H4582" s="1" t="s">
        <v>916</v>
      </c>
      <c r="I4582" s="1">
        <v>491262</v>
      </c>
      <c r="K4582" s="1">
        <v>318665.75</v>
      </c>
      <c r="L4582" s="1">
        <v>4469787</v>
      </c>
      <c r="M4582" s="1">
        <v>2.558399923145771E-2</v>
      </c>
      <c r="N4582" s="1">
        <v>0.57567125558853149</v>
      </c>
      <c r="O4582" s="1">
        <v>1.2126999907195568E-2</v>
      </c>
      <c r="P4582" s="1">
        <v>2.5310194492340088</v>
      </c>
      <c r="Q4582" s="1">
        <v>0.10533439368009567</v>
      </c>
      <c r="S4582" s="1">
        <v>39</v>
      </c>
      <c r="T4582" s="1">
        <v>1</v>
      </c>
      <c r="U4582" s="1">
        <v>5279715</v>
      </c>
      <c r="V4582" s="1">
        <v>0.14304539561271667</v>
      </c>
      <c r="W4582" s="1">
        <v>2.7847907543182373</v>
      </c>
      <c r="X4582" s="1">
        <v>2.7847907543182373</v>
      </c>
    </row>
    <row r="4583" spans="1:24" x14ac:dyDescent="0.35">
      <c r="A4583" s="1">
        <v>400312</v>
      </c>
      <c r="B4583" s="1" t="s">
        <v>2353</v>
      </c>
      <c r="C4583" s="1">
        <v>109537504</v>
      </c>
      <c r="D4583" s="1">
        <v>312</v>
      </c>
      <c r="E4583" s="1" t="s">
        <v>2592</v>
      </c>
      <c r="F4583" s="1" t="s">
        <v>138</v>
      </c>
      <c r="G4583" s="1" t="s">
        <v>500</v>
      </c>
      <c r="H4583" s="1" t="s">
        <v>916</v>
      </c>
      <c r="S4583" s="1">
        <v>40</v>
      </c>
      <c r="T4583" s="1">
        <v>1</v>
      </c>
      <c r="U4583" s="1">
        <v>0</v>
      </c>
      <c r="V4583" s="1">
        <v>0</v>
      </c>
      <c r="W4583" s="1">
        <v>-100</v>
      </c>
      <c r="X4583" s="1">
        <v>-100</v>
      </c>
    </row>
    <row r="4584" spans="1:24" x14ac:dyDescent="0.35">
      <c r="A4584" s="1">
        <v>410312</v>
      </c>
      <c r="B4584" s="1" t="s">
        <v>2354</v>
      </c>
      <c r="C4584" s="1">
        <v>109537504</v>
      </c>
      <c r="D4584" s="1">
        <v>312</v>
      </c>
      <c r="E4584" s="1" t="s">
        <v>2592</v>
      </c>
      <c r="F4584" s="1" t="s">
        <v>138</v>
      </c>
      <c r="G4584" s="1" t="s">
        <v>500</v>
      </c>
      <c r="H4584" s="1" t="s">
        <v>916</v>
      </c>
      <c r="S4584" s="1">
        <v>41</v>
      </c>
      <c r="T4584" s="1">
        <v>1</v>
      </c>
      <c r="U4584" s="1">
        <v>0</v>
      </c>
      <c r="V4584" s="1">
        <v>0</v>
      </c>
    </row>
    <row r="4585" spans="1:24" x14ac:dyDescent="0.35">
      <c r="A4585" s="1">
        <v>420312</v>
      </c>
      <c r="B4585" s="1" t="s">
        <v>2355</v>
      </c>
      <c r="C4585" s="1">
        <v>109537504</v>
      </c>
      <c r="D4585" s="1">
        <v>312</v>
      </c>
      <c r="E4585" s="1" t="s">
        <v>2592</v>
      </c>
      <c r="F4585" s="1" t="s">
        <v>138</v>
      </c>
      <c r="G4585" s="1" t="s">
        <v>500</v>
      </c>
      <c r="H4585" s="1" t="s">
        <v>916</v>
      </c>
      <c r="S4585" s="1">
        <v>42</v>
      </c>
      <c r="T4585" s="1">
        <v>1</v>
      </c>
      <c r="U4585" s="1">
        <v>0</v>
      </c>
      <c r="V4585" s="1">
        <v>0</v>
      </c>
    </row>
    <row r="4586" spans="1:24" x14ac:dyDescent="0.35">
      <c r="A4586" s="1">
        <v>430312</v>
      </c>
      <c r="B4586" s="1" t="s">
        <v>2356</v>
      </c>
      <c r="C4586" s="1">
        <v>109537504</v>
      </c>
      <c r="D4586" s="1">
        <v>312</v>
      </c>
      <c r="E4586" s="1" t="s">
        <v>2592</v>
      </c>
      <c r="F4586" s="1" t="s">
        <v>138</v>
      </c>
      <c r="G4586" s="1" t="s">
        <v>500</v>
      </c>
      <c r="H4586" s="1" t="s">
        <v>916</v>
      </c>
      <c r="S4586" s="1">
        <v>43</v>
      </c>
      <c r="T4586" s="1">
        <v>1</v>
      </c>
      <c r="U4586" s="1">
        <v>0</v>
      </c>
      <c r="V4586" s="1">
        <v>0</v>
      </c>
    </row>
    <row r="4587" spans="1:24" x14ac:dyDescent="0.35">
      <c r="A4587" s="1">
        <v>440312</v>
      </c>
      <c r="B4587" s="1" t="s">
        <v>2357</v>
      </c>
      <c r="C4587" s="1">
        <v>109537504</v>
      </c>
      <c r="D4587" s="1">
        <v>312</v>
      </c>
      <c r="E4587" s="1" t="s">
        <v>2592</v>
      </c>
      <c r="F4587" s="1" t="s">
        <v>138</v>
      </c>
      <c r="G4587" s="1" t="s">
        <v>500</v>
      </c>
      <c r="H4587" s="1" t="s">
        <v>916</v>
      </c>
      <c r="S4587" s="1">
        <v>44</v>
      </c>
      <c r="T4587" s="1">
        <v>1</v>
      </c>
      <c r="U4587" s="1">
        <v>0</v>
      </c>
      <c r="V4587" s="1">
        <v>0</v>
      </c>
    </row>
    <row r="4588" spans="1:24" x14ac:dyDescent="0.35">
      <c r="A4588" s="1">
        <v>450312</v>
      </c>
      <c r="B4588" s="1" t="s">
        <v>2358</v>
      </c>
      <c r="C4588" s="1">
        <v>109537504</v>
      </c>
      <c r="D4588" s="1">
        <v>312</v>
      </c>
      <c r="E4588" s="1" t="s">
        <v>2592</v>
      </c>
      <c r="F4588" s="1" t="s">
        <v>138</v>
      </c>
      <c r="G4588" s="1" t="s">
        <v>500</v>
      </c>
      <c r="H4588" s="1" t="s">
        <v>916</v>
      </c>
      <c r="S4588" s="1">
        <v>45</v>
      </c>
      <c r="T4588" s="1">
        <v>1</v>
      </c>
      <c r="U4588" s="1">
        <v>0</v>
      </c>
      <c r="V4588" s="1">
        <v>0</v>
      </c>
    </row>
    <row r="4589" spans="1:24" x14ac:dyDescent="0.35">
      <c r="A4589" s="1">
        <v>460312</v>
      </c>
      <c r="B4589" s="1" t="s">
        <v>2359</v>
      </c>
      <c r="C4589" s="1">
        <v>109537504</v>
      </c>
      <c r="D4589" s="1">
        <v>312</v>
      </c>
      <c r="E4589" s="1" t="s">
        <v>2592</v>
      </c>
      <c r="F4589" s="1" t="s">
        <v>138</v>
      </c>
      <c r="G4589" s="1" t="s">
        <v>500</v>
      </c>
      <c r="H4589" s="1" t="s">
        <v>916</v>
      </c>
      <c r="S4589" s="1">
        <v>46</v>
      </c>
      <c r="T4589" s="1">
        <v>1</v>
      </c>
      <c r="U4589" s="1">
        <v>0</v>
      </c>
      <c r="V4589" s="1">
        <v>0</v>
      </c>
    </row>
    <row r="4590" spans="1:24" x14ac:dyDescent="0.35">
      <c r="A4590" s="1">
        <v>470312</v>
      </c>
      <c r="B4590" s="1" t="s">
        <v>2360</v>
      </c>
      <c r="C4590" s="1">
        <v>109537504</v>
      </c>
      <c r="D4590" s="1">
        <v>312</v>
      </c>
      <c r="E4590" s="1" t="s">
        <v>2592</v>
      </c>
      <c r="F4590" s="1" t="s">
        <v>138</v>
      </c>
      <c r="G4590" s="1" t="s">
        <v>500</v>
      </c>
      <c r="H4590" s="1" t="s">
        <v>916</v>
      </c>
      <c r="S4590" s="1">
        <v>47</v>
      </c>
      <c r="T4590" s="1">
        <v>1</v>
      </c>
      <c r="U4590" s="1">
        <v>0</v>
      </c>
      <c r="V4590" s="1">
        <v>0</v>
      </c>
    </row>
    <row r="4591" spans="1:24" x14ac:dyDescent="0.35">
      <c r="A4591" s="1">
        <v>480312</v>
      </c>
      <c r="B4591" s="1" t="s">
        <v>2361</v>
      </c>
      <c r="C4591" s="1">
        <v>109537504</v>
      </c>
      <c r="D4591" s="1">
        <v>312</v>
      </c>
      <c r="E4591" s="1" t="s">
        <v>2592</v>
      </c>
      <c r="F4591" s="1" t="s">
        <v>138</v>
      </c>
      <c r="G4591" s="1" t="s">
        <v>500</v>
      </c>
      <c r="H4591" s="1" t="s">
        <v>916</v>
      </c>
      <c r="S4591" s="1">
        <v>48</v>
      </c>
      <c r="T4591" s="1">
        <v>1</v>
      </c>
      <c r="U4591" s="1">
        <v>0</v>
      </c>
      <c r="V4591" s="1">
        <v>0</v>
      </c>
    </row>
    <row r="4592" spans="1:24" x14ac:dyDescent="0.35">
      <c r="A4592" s="1">
        <v>290019</v>
      </c>
      <c r="B4592" s="1" t="s">
        <v>2341</v>
      </c>
      <c r="C4592" s="1">
        <v>110141003</v>
      </c>
      <c r="D4592" s="1">
        <v>19</v>
      </c>
      <c r="E4592" s="1" t="s">
        <v>2593</v>
      </c>
      <c r="F4592" s="1" t="s">
        <v>138</v>
      </c>
      <c r="G4592" s="1" t="s">
        <v>199</v>
      </c>
      <c r="H4592" s="1" t="s">
        <v>916</v>
      </c>
      <c r="I4592" s="1">
        <v>1219698.68</v>
      </c>
      <c r="J4592" s="1">
        <v>61430.81</v>
      </c>
      <c r="K4592" s="1">
        <v>310813</v>
      </c>
      <c r="L4592" s="1">
        <v>7958435.5</v>
      </c>
      <c r="S4592" s="1">
        <v>29</v>
      </c>
      <c r="T4592" s="1">
        <v>1</v>
      </c>
      <c r="U4592" s="1">
        <v>9550378</v>
      </c>
      <c r="V4592" s="1">
        <v>0</v>
      </c>
    </row>
    <row r="4593" spans="1:24" x14ac:dyDescent="0.35">
      <c r="A4593" s="1">
        <v>300019</v>
      </c>
      <c r="B4593" s="1" t="s">
        <v>2343</v>
      </c>
      <c r="C4593" s="1">
        <v>110141003</v>
      </c>
      <c r="D4593" s="1">
        <v>19</v>
      </c>
      <c r="E4593" s="1" t="s">
        <v>2593</v>
      </c>
      <c r="F4593" s="1" t="s">
        <v>138</v>
      </c>
      <c r="G4593" s="1" t="s">
        <v>199</v>
      </c>
      <c r="H4593" s="1" t="s">
        <v>916</v>
      </c>
      <c r="I4593" s="1">
        <v>1249308.8</v>
      </c>
      <c r="J4593" s="1">
        <v>44340.04</v>
      </c>
      <c r="K4593" s="1">
        <v>310813</v>
      </c>
      <c r="L4593" s="1">
        <v>8103461.5</v>
      </c>
      <c r="M4593" s="1">
        <v>0.14502599835395813</v>
      </c>
      <c r="N4593" s="1">
        <v>1.8222928047180176</v>
      </c>
      <c r="O4593" s="1">
        <v>2.9610119760036469E-2</v>
      </c>
      <c r="P4593" s="1">
        <v>2.4276585578918457</v>
      </c>
      <c r="Q4593" s="1">
        <v>0</v>
      </c>
      <c r="R4593" s="1">
        <v>-1.7090769484639168E-2</v>
      </c>
      <c r="S4593" s="1">
        <v>30</v>
      </c>
      <c r="T4593" s="1">
        <v>1</v>
      </c>
      <c r="U4593" s="1">
        <v>9707923</v>
      </c>
      <c r="V4593" s="1">
        <v>0.15754534304141998</v>
      </c>
      <c r="W4593" s="1">
        <v>1.649620532989502</v>
      </c>
      <c r="X4593" s="1">
        <v>1.649620532989502</v>
      </c>
    </row>
    <row r="4594" spans="1:24" x14ac:dyDescent="0.35">
      <c r="A4594" s="1">
        <v>310019</v>
      </c>
      <c r="B4594" s="1" t="s">
        <v>2344</v>
      </c>
      <c r="C4594" s="1">
        <v>110141003</v>
      </c>
      <c r="D4594" s="1">
        <v>19</v>
      </c>
      <c r="E4594" s="1" t="s">
        <v>2593</v>
      </c>
      <c r="F4594" s="1" t="s">
        <v>138</v>
      </c>
      <c r="G4594" s="1" t="s">
        <v>199</v>
      </c>
      <c r="H4594" s="1" t="s">
        <v>916</v>
      </c>
      <c r="I4594" s="1">
        <v>1270507.43</v>
      </c>
      <c r="J4594" s="1">
        <v>34330.949999999997</v>
      </c>
      <c r="K4594" s="1">
        <v>310813</v>
      </c>
      <c r="L4594" s="1">
        <v>8199646.5</v>
      </c>
      <c r="M4594" s="1">
        <v>9.6184998750686646E-2</v>
      </c>
      <c r="N4594" s="1">
        <v>1.1869618892669678</v>
      </c>
      <c r="O4594" s="1">
        <v>2.1198630332946777E-2</v>
      </c>
      <c r="P4594" s="1">
        <v>1.6968287229537964</v>
      </c>
      <c r="Q4594" s="1">
        <v>0</v>
      </c>
      <c r="R4594" s="1">
        <v>-1.0009090416133404E-2</v>
      </c>
      <c r="S4594" s="1">
        <v>31</v>
      </c>
      <c r="T4594" s="1">
        <v>1</v>
      </c>
      <c r="U4594" s="1">
        <v>9815298</v>
      </c>
      <c r="V4594" s="1">
        <v>0.10737454146146774</v>
      </c>
      <c r="W4594" s="1">
        <v>1.1060553789138794</v>
      </c>
      <c r="X4594" s="1">
        <v>1.1060553789138794</v>
      </c>
    </row>
    <row r="4595" spans="1:24" x14ac:dyDescent="0.35">
      <c r="A4595" s="1">
        <v>320019</v>
      </c>
      <c r="B4595" s="1" t="s">
        <v>2345</v>
      </c>
      <c r="C4595" s="1">
        <v>110141003</v>
      </c>
      <c r="D4595" s="1">
        <v>19</v>
      </c>
      <c r="E4595" s="1" t="s">
        <v>2593</v>
      </c>
      <c r="F4595" s="1" t="s">
        <v>138</v>
      </c>
      <c r="G4595" s="1" t="s">
        <v>199</v>
      </c>
      <c r="H4595" s="1" t="s">
        <v>916</v>
      </c>
      <c r="I4595" s="1">
        <v>1287806.43</v>
      </c>
      <c r="J4595" s="1">
        <v>35760.730000000003</v>
      </c>
      <c r="K4595" s="1">
        <v>310813</v>
      </c>
      <c r="L4595" s="1">
        <v>8293518.5</v>
      </c>
      <c r="M4595" s="1">
        <v>9.3872003257274628E-2</v>
      </c>
      <c r="N4595" s="1">
        <v>1.1448298692703247</v>
      </c>
      <c r="O4595" s="1">
        <v>1.7299000173807144E-2</v>
      </c>
      <c r="P4595" s="1">
        <v>1.3615819215774536</v>
      </c>
      <c r="Q4595" s="1">
        <v>0</v>
      </c>
      <c r="R4595" s="1">
        <v>1.4297800371423364E-3</v>
      </c>
      <c r="S4595" s="1">
        <v>32</v>
      </c>
      <c r="T4595" s="1">
        <v>1</v>
      </c>
      <c r="U4595" s="1">
        <v>9927899</v>
      </c>
      <c r="V4595" s="1">
        <v>0.11260078102350235</v>
      </c>
      <c r="W4595" s="1">
        <v>1.1471990346908569</v>
      </c>
      <c r="X4595" s="1">
        <v>1.1471990346908569</v>
      </c>
    </row>
    <row r="4596" spans="1:24" x14ac:dyDescent="0.35">
      <c r="A4596" s="1">
        <v>330019</v>
      </c>
      <c r="B4596" s="1" t="s">
        <v>2346</v>
      </c>
      <c r="C4596" s="1">
        <v>110141003</v>
      </c>
      <c r="D4596" s="1">
        <v>19</v>
      </c>
      <c r="E4596" s="1" t="s">
        <v>2593</v>
      </c>
      <c r="F4596" s="1" t="s">
        <v>138</v>
      </c>
      <c r="G4596" s="1" t="s">
        <v>199</v>
      </c>
      <c r="H4596" s="1" t="s">
        <v>916</v>
      </c>
      <c r="I4596" s="1">
        <v>1331881.3600000001</v>
      </c>
      <c r="J4596" s="1">
        <v>53815.28</v>
      </c>
      <c r="K4596" s="1">
        <v>310813</v>
      </c>
      <c r="L4596" s="1">
        <v>8366263</v>
      </c>
      <c r="M4596" s="1">
        <v>7.2744503617286682E-2</v>
      </c>
      <c r="N4596" s="1">
        <v>0.87712472677230835</v>
      </c>
      <c r="O4596" s="1">
        <v>4.4074930250644684E-2</v>
      </c>
      <c r="P4596" s="1">
        <v>3.4224810600280762</v>
      </c>
      <c r="Q4596" s="1">
        <v>0</v>
      </c>
      <c r="R4596" s="1">
        <v>1.8054550513625145E-2</v>
      </c>
      <c r="S4596" s="1">
        <v>33</v>
      </c>
      <c r="T4596" s="1">
        <v>1</v>
      </c>
      <c r="U4596" s="1">
        <v>10062773</v>
      </c>
      <c r="V4596" s="1">
        <v>0.13487398624420166</v>
      </c>
      <c r="W4596" s="1">
        <v>1.3585351705551147</v>
      </c>
      <c r="X4596" s="1">
        <v>1.3585351705551147</v>
      </c>
    </row>
    <row r="4597" spans="1:24" x14ac:dyDescent="0.35">
      <c r="A4597" s="1">
        <v>340019</v>
      </c>
      <c r="B4597" s="1" t="s">
        <v>2347</v>
      </c>
      <c r="C4597" s="1">
        <v>110141003</v>
      </c>
      <c r="D4597" s="1">
        <v>19</v>
      </c>
      <c r="E4597" s="1" t="s">
        <v>2593</v>
      </c>
      <c r="F4597" s="1" t="s">
        <v>138</v>
      </c>
      <c r="G4597" s="1" t="s">
        <v>199</v>
      </c>
      <c r="H4597" s="1" t="s">
        <v>916</v>
      </c>
      <c r="I4597" s="1">
        <v>1331822.67</v>
      </c>
      <c r="J4597" s="1">
        <v>59021.05</v>
      </c>
      <c r="K4597" s="1">
        <v>310813</v>
      </c>
      <c r="L4597" s="1">
        <v>8366258</v>
      </c>
      <c r="M4597" s="1">
        <v>-4.9999998736893758E-6</v>
      </c>
      <c r="N4597" s="1">
        <v>-5.9763839090010151E-5</v>
      </c>
      <c r="O4597" s="1">
        <v>-5.8689998695626855E-5</v>
      </c>
      <c r="P4597" s="1">
        <v>-4.4065485708415508E-3</v>
      </c>
      <c r="Q4597" s="1">
        <v>0</v>
      </c>
      <c r="R4597" s="1">
        <v>5.2057700231671333E-3</v>
      </c>
      <c r="S4597" s="1">
        <v>34</v>
      </c>
      <c r="T4597" s="1">
        <v>1</v>
      </c>
      <c r="U4597" s="1">
        <v>10067915</v>
      </c>
      <c r="V4597" s="1">
        <v>5.1420801319181919E-3</v>
      </c>
      <c r="W4597" s="1">
        <v>5.1099233329296112E-2</v>
      </c>
      <c r="X4597" s="1">
        <v>5.1099233329296112E-2</v>
      </c>
    </row>
    <row r="4598" spans="1:24" x14ac:dyDescent="0.35">
      <c r="A4598" s="1">
        <v>350019</v>
      </c>
      <c r="B4598" s="1" t="s">
        <v>2348</v>
      </c>
      <c r="C4598" s="1">
        <v>110141003</v>
      </c>
      <c r="D4598" s="1">
        <v>19</v>
      </c>
      <c r="E4598" s="1" t="s">
        <v>2593</v>
      </c>
      <c r="F4598" s="1" t="s">
        <v>138</v>
      </c>
      <c r="G4598" s="1" t="s">
        <v>199</v>
      </c>
      <c r="H4598" s="1" t="s">
        <v>916</v>
      </c>
      <c r="I4598" s="1">
        <v>1372317.2</v>
      </c>
      <c r="J4598" s="1">
        <v>32676</v>
      </c>
      <c r="K4598" s="1">
        <v>310813</v>
      </c>
      <c r="L4598" s="1">
        <v>8559354</v>
      </c>
      <c r="M4598" s="1">
        <v>0.19309599697589874</v>
      </c>
      <c r="N4598" s="1">
        <v>2.3080329895019531</v>
      </c>
      <c r="O4598" s="1">
        <v>4.0494531393051147E-2</v>
      </c>
      <c r="P4598" s="1">
        <v>3.0405347347259521</v>
      </c>
      <c r="Q4598" s="1">
        <v>0</v>
      </c>
      <c r="R4598" s="1">
        <v>-2.634504996240139E-2</v>
      </c>
      <c r="S4598" s="1">
        <v>35</v>
      </c>
      <c r="T4598" s="1">
        <v>1</v>
      </c>
      <c r="U4598" s="1">
        <v>10275160</v>
      </c>
      <c r="V4598" s="1">
        <v>0.20724548399448395</v>
      </c>
      <c r="W4598" s="1">
        <v>2.0584700107574463</v>
      </c>
      <c r="X4598" s="1">
        <v>2.0584700107574463</v>
      </c>
    </row>
    <row r="4599" spans="1:24" x14ac:dyDescent="0.35">
      <c r="A4599" s="1">
        <v>360019</v>
      </c>
      <c r="B4599" s="1" t="s">
        <v>2349</v>
      </c>
      <c r="C4599" s="1">
        <v>110141003</v>
      </c>
      <c r="D4599" s="1">
        <v>19</v>
      </c>
      <c r="E4599" s="1" t="s">
        <v>2593</v>
      </c>
      <c r="F4599" s="1" t="s">
        <v>138</v>
      </c>
      <c r="G4599" s="1" t="s">
        <v>199</v>
      </c>
      <c r="H4599" s="1" t="s">
        <v>916</v>
      </c>
      <c r="I4599" s="1">
        <v>1500177.81</v>
      </c>
      <c r="J4599" s="1">
        <v>37769.94</v>
      </c>
      <c r="K4599" s="1">
        <v>310813</v>
      </c>
      <c r="L4599" s="1">
        <v>9140873</v>
      </c>
      <c r="M4599" s="1">
        <v>0.58151900768280029</v>
      </c>
      <c r="N4599" s="1">
        <v>6.7939591407775879</v>
      </c>
      <c r="O4599" s="1">
        <v>0.12786060571670532</v>
      </c>
      <c r="P4599" s="1">
        <v>9.3171319961547852</v>
      </c>
      <c r="Q4599" s="1">
        <v>0</v>
      </c>
      <c r="R4599" s="1">
        <v>5.0939400680363178E-3</v>
      </c>
      <c r="S4599" s="1">
        <v>36</v>
      </c>
      <c r="T4599" s="1">
        <v>1</v>
      </c>
      <c r="U4599" s="1">
        <v>10989634</v>
      </c>
      <c r="V4599" s="1">
        <v>0.71447354555130005</v>
      </c>
      <c r="W4599" s="1">
        <v>6.9534101486206055</v>
      </c>
      <c r="X4599" s="1">
        <v>6.9534101486206055</v>
      </c>
    </row>
    <row r="4600" spans="1:24" x14ac:dyDescent="0.35">
      <c r="A4600" s="1">
        <v>370019</v>
      </c>
      <c r="B4600" s="1" t="s">
        <v>2350</v>
      </c>
      <c r="C4600" s="1">
        <v>110141003</v>
      </c>
      <c r="D4600" s="1">
        <v>19</v>
      </c>
      <c r="E4600" s="1" t="s">
        <v>2593</v>
      </c>
      <c r="F4600" s="1" t="s">
        <v>138</v>
      </c>
      <c r="G4600" s="1" t="s">
        <v>199</v>
      </c>
      <c r="H4600" s="1" t="s">
        <v>916</v>
      </c>
      <c r="I4600" s="1">
        <v>1551264.82</v>
      </c>
      <c r="J4600" s="1">
        <v>70998.33</v>
      </c>
      <c r="K4600" s="1">
        <v>310813</v>
      </c>
      <c r="L4600" s="1">
        <v>9667967</v>
      </c>
      <c r="M4600" s="1">
        <v>0.52709400653839111</v>
      </c>
      <c r="N4600" s="1">
        <v>5.7663421630859375</v>
      </c>
      <c r="O4600" s="1">
        <v>5.1087010651826859E-2</v>
      </c>
      <c r="P4600" s="1">
        <v>3.4053969383239746</v>
      </c>
      <c r="Q4600" s="1">
        <v>0</v>
      </c>
      <c r="R4600" s="1">
        <v>3.3228389918804169E-2</v>
      </c>
      <c r="S4600" s="1">
        <v>37</v>
      </c>
      <c r="T4600" s="1">
        <v>1</v>
      </c>
      <c r="U4600" s="1">
        <v>11601043</v>
      </c>
      <c r="V4600" s="1">
        <v>0.61140942573547363</v>
      </c>
      <c r="W4600" s="1">
        <v>5.5635066032409668</v>
      </c>
      <c r="X4600" s="1">
        <v>5.5635066032409668</v>
      </c>
    </row>
    <row r="4601" spans="1:24" x14ac:dyDescent="0.35">
      <c r="A4601" s="1">
        <v>380019</v>
      </c>
      <c r="B4601" s="1" t="s">
        <v>2351</v>
      </c>
      <c r="C4601" s="1">
        <v>110141003</v>
      </c>
      <c r="D4601" s="1">
        <v>19</v>
      </c>
      <c r="E4601" s="1" t="s">
        <v>2593</v>
      </c>
      <c r="F4601" s="1" t="s">
        <v>138</v>
      </c>
      <c r="G4601" s="1" t="s">
        <v>199</v>
      </c>
      <c r="H4601" s="1" t="s">
        <v>916</v>
      </c>
      <c r="I4601" s="1">
        <v>1656156</v>
      </c>
      <c r="J4601" s="1">
        <v>54845</v>
      </c>
      <c r="K4601" s="1">
        <v>310813</v>
      </c>
      <c r="L4601" s="1">
        <v>9887136</v>
      </c>
      <c r="M4601" s="1">
        <v>0.2191690057516098</v>
      </c>
      <c r="N4601" s="1">
        <v>2.266960620880127</v>
      </c>
      <c r="O4601" s="1">
        <v>0.10489118099212646</v>
      </c>
      <c r="P4601" s="1">
        <v>6.761655330657959</v>
      </c>
      <c r="Q4601" s="1">
        <v>0</v>
      </c>
      <c r="R4601" s="1">
        <v>-1.6153329983353615E-2</v>
      </c>
      <c r="S4601" s="1">
        <v>38</v>
      </c>
      <c r="T4601" s="1">
        <v>1</v>
      </c>
      <c r="U4601" s="1">
        <v>11908950</v>
      </c>
      <c r="V4601" s="1">
        <v>0.3079068660736084</v>
      </c>
      <c r="W4601" s="1">
        <v>2.6541321277618408</v>
      </c>
      <c r="X4601" s="1">
        <v>2.6541321277618408</v>
      </c>
    </row>
    <row r="4602" spans="1:24" x14ac:dyDescent="0.35">
      <c r="A4602" s="1">
        <v>390019</v>
      </c>
      <c r="B4602" s="1" t="s">
        <v>2352</v>
      </c>
      <c r="C4602" s="1">
        <v>110141003</v>
      </c>
      <c r="D4602" s="1">
        <v>19</v>
      </c>
      <c r="E4602" s="1" t="s">
        <v>2593</v>
      </c>
      <c r="F4602" s="1" t="s">
        <v>138</v>
      </c>
      <c r="G4602" s="1" t="s">
        <v>199</v>
      </c>
      <c r="H4602" s="1" t="s">
        <v>916</v>
      </c>
      <c r="I4602" s="1">
        <v>1691722</v>
      </c>
      <c r="J4602" s="1">
        <v>67206</v>
      </c>
      <c r="K4602" s="1">
        <v>360813</v>
      </c>
      <c r="L4602" s="1">
        <v>9967394</v>
      </c>
      <c r="M4602" s="1">
        <v>8.0257996916770935E-2</v>
      </c>
      <c r="N4602" s="1">
        <v>0.81174165010452271</v>
      </c>
      <c r="O4602" s="1">
        <v>3.5565998405218124E-2</v>
      </c>
      <c r="P4602" s="1">
        <v>2.1475028991699219</v>
      </c>
      <c r="Q4602" s="1">
        <v>5.000000074505806E-2</v>
      </c>
      <c r="R4602" s="1">
        <v>1.2361000292003155E-2</v>
      </c>
      <c r="S4602" s="1">
        <v>39</v>
      </c>
      <c r="T4602" s="1">
        <v>1</v>
      </c>
      <c r="U4602" s="1">
        <v>12087135</v>
      </c>
      <c r="V4602" s="1">
        <v>0.17818498611450195</v>
      </c>
      <c r="W4602" s="1">
        <v>1.4962276220321655</v>
      </c>
      <c r="X4602" s="1">
        <v>1.4962276220321655</v>
      </c>
    </row>
    <row r="4603" spans="1:24" x14ac:dyDescent="0.35">
      <c r="A4603" s="1">
        <v>400019</v>
      </c>
      <c r="B4603" s="1" t="s">
        <v>2353</v>
      </c>
      <c r="C4603" s="1">
        <v>110141003</v>
      </c>
      <c r="D4603" s="1">
        <v>19</v>
      </c>
      <c r="E4603" s="1" t="s">
        <v>2593</v>
      </c>
      <c r="F4603" s="1" t="s">
        <v>138</v>
      </c>
      <c r="G4603" s="1" t="s">
        <v>199</v>
      </c>
      <c r="H4603" s="1" t="s">
        <v>916</v>
      </c>
      <c r="S4603" s="1">
        <v>40</v>
      </c>
      <c r="T4603" s="1">
        <v>1</v>
      </c>
      <c r="U4603" s="1">
        <v>0</v>
      </c>
      <c r="V4603" s="1">
        <v>0</v>
      </c>
      <c r="W4603" s="1">
        <v>-100</v>
      </c>
      <c r="X4603" s="1">
        <v>-100</v>
      </c>
    </row>
    <row r="4604" spans="1:24" x14ac:dyDescent="0.35">
      <c r="A4604" s="1">
        <v>410019</v>
      </c>
      <c r="B4604" s="1" t="s">
        <v>2354</v>
      </c>
      <c r="C4604" s="1">
        <v>110141003</v>
      </c>
      <c r="D4604" s="1">
        <v>19</v>
      </c>
      <c r="E4604" s="1" t="s">
        <v>2593</v>
      </c>
      <c r="F4604" s="1" t="s">
        <v>138</v>
      </c>
      <c r="G4604" s="1" t="s">
        <v>199</v>
      </c>
      <c r="H4604" s="1" t="s">
        <v>916</v>
      </c>
      <c r="S4604" s="1">
        <v>41</v>
      </c>
      <c r="T4604" s="1">
        <v>1</v>
      </c>
      <c r="U4604" s="1">
        <v>0</v>
      </c>
      <c r="V4604" s="1">
        <v>0</v>
      </c>
    </row>
    <row r="4605" spans="1:24" x14ac:dyDescent="0.35">
      <c r="A4605" s="1">
        <v>420019</v>
      </c>
      <c r="B4605" s="1" t="s">
        <v>2355</v>
      </c>
      <c r="C4605" s="1">
        <v>110141003</v>
      </c>
      <c r="D4605" s="1">
        <v>19</v>
      </c>
      <c r="E4605" s="1" t="s">
        <v>2593</v>
      </c>
      <c r="F4605" s="1" t="s">
        <v>138</v>
      </c>
      <c r="G4605" s="1" t="s">
        <v>199</v>
      </c>
      <c r="H4605" s="1" t="s">
        <v>916</v>
      </c>
      <c r="S4605" s="1">
        <v>42</v>
      </c>
      <c r="T4605" s="1">
        <v>1</v>
      </c>
      <c r="U4605" s="1">
        <v>0</v>
      </c>
      <c r="V4605" s="1">
        <v>0</v>
      </c>
    </row>
    <row r="4606" spans="1:24" x14ac:dyDescent="0.35">
      <c r="A4606" s="1">
        <v>430019</v>
      </c>
      <c r="B4606" s="1" t="s">
        <v>2356</v>
      </c>
      <c r="C4606" s="1">
        <v>110141003</v>
      </c>
      <c r="D4606" s="1">
        <v>19</v>
      </c>
      <c r="E4606" s="1" t="s">
        <v>2593</v>
      </c>
      <c r="F4606" s="1" t="s">
        <v>138</v>
      </c>
      <c r="G4606" s="1" t="s">
        <v>199</v>
      </c>
      <c r="H4606" s="1" t="s">
        <v>916</v>
      </c>
      <c r="S4606" s="1">
        <v>43</v>
      </c>
      <c r="T4606" s="1">
        <v>1</v>
      </c>
      <c r="U4606" s="1">
        <v>0</v>
      </c>
      <c r="V4606" s="1">
        <v>0</v>
      </c>
    </row>
    <row r="4607" spans="1:24" x14ac:dyDescent="0.35">
      <c r="A4607" s="1">
        <v>440019</v>
      </c>
      <c r="B4607" s="1" t="s">
        <v>2357</v>
      </c>
      <c r="C4607" s="1">
        <v>110141003</v>
      </c>
      <c r="D4607" s="1">
        <v>19</v>
      </c>
      <c r="E4607" s="1" t="s">
        <v>2593</v>
      </c>
      <c r="F4607" s="1" t="s">
        <v>138</v>
      </c>
      <c r="G4607" s="1" t="s">
        <v>199</v>
      </c>
      <c r="H4607" s="1" t="s">
        <v>916</v>
      </c>
      <c r="S4607" s="1">
        <v>44</v>
      </c>
      <c r="T4607" s="1">
        <v>1</v>
      </c>
      <c r="U4607" s="1">
        <v>0</v>
      </c>
      <c r="V4607" s="1">
        <v>0</v>
      </c>
    </row>
    <row r="4608" spans="1:24" x14ac:dyDescent="0.35">
      <c r="A4608" s="1">
        <v>450019</v>
      </c>
      <c r="B4608" s="1" t="s">
        <v>2358</v>
      </c>
      <c r="C4608" s="1">
        <v>110141003</v>
      </c>
      <c r="D4608" s="1">
        <v>19</v>
      </c>
      <c r="E4608" s="1" t="s">
        <v>2593</v>
      </c>
      <c r="F4608" s="1" t="s">
        <v>138</v>
      </c>
      <c r="G4608" s="1" t="s">
        <v>199</v>
      </c>
      <c r="H4608" s="1" t="s">
        <v>916</v>
      </c>
      <c r="S4608" s="1">
        <v>45</v>
      </c>
      <c r="T4608" s="1">
        <v>1</v>
      </c>
      <c r="U4608" s="1">
        <v>0</v>
      </c>
      <c r="V4608" s="1">
        <v>0</v>
      </c>
    </row>
    <row r="4609" spans="1:24" x14ac:dyDescent="0.35">
      <c r="A4609" s="1">
        <v>460019</v>
      </c>
      <c r="B4609" s="1" t="s">
        <v>2359</v>
      </c>
      <c r="C4609" s="1">
        <v>110141003</v>
      </c>
      <c r="D4609" s="1">
        <v>19</v>
      </c>
      <c r="E4609" s="1" t="s">
        <v>2593</v>
      </c>
      <c r="F4609" s="1" t="s">
        <v>138</v>
      </c>
      <c r="G4609" s="1" t="s">
        <v>199</v>
      </c>
      <c r="H4609" s="1" t="s">
        <v>916</v>
      </c>
      <c r="S4609" s="1">
        <v>46</v>
      </c>
      <c r="T4609" s="1">
        <v>1</v>
      </c>
      <c r="U4609" s="1">
        <v>0</v>
      </c>
      <c r="V4609" s="1">
        <v>0</v>
      </c>
    </row>
    <row r="4610" spans="1:24" x14ac:dyDescent="0.35">
      <c r="A4610" s="1">
        <v>470019</v>
      </c>
      <c r="B4610" s="1" t="s">
        <v>2360</v>
      </c>
      <c r="C4610" s="1">
        <v>110141003</v>
      </c>
      <c r="D4610" s="1">
        <v>19</v>
      </c>
      <c r="E4610" s="1" t="s">
        <v>2593</v>
      </c>
      <c r="F4610" s="1" t="s">
        <v>138</v>
      </c>
      <c r="G4610" s="1" t="s">
        <v>199</v>
      </c>
      <c r="H4610" s="1" t="s">
        <v>916</v>
      </c>
      <c r="S4610" s="1">
        <v>47</v>
      </c>
      <c r="T4610" s="1">
        <v>1</v>
      </c>
      <c r="U4610" s="1">
        <v>0</v>
      </c>
      <c r="V4610" s="1">
        <v>0</v>
      </c>
    </row>
    <row r="4611" spans="1:24" x14ac:dyDescent="0.35">
      <c r="A4611" s="1">
        <v>480019</v>
      </c>
      <c r="B4611" s="1" t="s">
        <v>2361</v>
      </c>
      <c r="C4611" s="1">
        <v>110141003</v>
      </c>
      <c r="D4611" s="1">
        <v>19</v>
      </c>
      <c r="E4611" s="1" t="s">
        <v>2593</v>
      </c>
      <c r="F4611" s="1" t="s">
        <v>138</v>
      </c>
      <c r="G4611" s="1" t="s">
        <v>199</v>
      </c>
      <c r="H4611" s="1" t="s">
        <v>916</v>
      </c>
      <c r="S4611" s="1">
        <v>48</v>
      </c>
      <c r="T4611" s="1">
        <v>1</v>
      </c>
      <c r="U4611" s="1">
        <v>0</v>
      </c>
      <c r="V4611" s="1">
        <v>0</v>
      </c>
    </row>
    <row r="4612" spans="1:24" x14ac:dyDescent="0.35">
      <c r="A4612" s="1">
        <v>290025</v>
      </c>
      <c r="B4612" s="1" t="s">
        <v>2341</v>
      </c>
      <c r="C4612" s="1">
        <v>110141103</v>
      </c>
      <c r="D4612" s="1">
        <v>25</v>
      </c>
      <c r="E4612" s="1" t="s">
        <v>2594</v>
      </c>
      <c r="F4612" s="1" t="s">
        <v>138</v>
      </c>
      <c r="G4612" s="1" t="s">
        <v>199</v>
      </c>
      <c r="H4612" s="1" t="s">
        <v>916</v>
      </c>
      <c r="I4612" s="1">
        <v>1669914.91</v>
      </c>
      <c r="J4612" s="1">
        <v>24757.13</v>
      </c>
      <c r="K4612" s="1">
        <v>408961</v>
      </c>
      <c r="L4612" s="1">
        <v>8125451.5</v>
      </c>
      <c r="S4612" s="1">
        <v>29</v>
      </c>
      <c r="T4612" s="1">
        <v>1</v>
      </c>
      <c r="U4612" s="1">
        <v>10229084</v>
      </c>
      <c r="V4612" s="1">
        <v>0</v>
      </c>
    </row>
    <row r="4613" spans="1:24" x14ac:dyDescent="0.35">
      <c r="A4613" s="1">
        <v>300025</v>
      </c>
      <c r="B4613" s="1" t="s">
        <v>2343</v>
      </c>
      <c r="C4613" s="1">
        <v>110141103</v>
      </c>
      <c r="D4613" s="1">
        <v>25</v>
      </c>
      <c r="E4613" s="1" t="s">
        <v>2594</v>
      </c>
      <c r="F4613" s="1" t="s">
        <v>138</v>
      </c>
      <c r="G4613" s="1" t="s">
        <v>199</v>
      </c>
      <c r="H4613" s="1" t="s">
        <v>916</v>
      </c>
      <c r="I4613" s="1">
        <v>1692764.12</v>
      </c>
      <c r="J4613" s="1">
        <v>15959.24</v>
      </c>
      <c r="K4613" s="1">
        <v>408961</v>
      </c>
      <c r="L4613" s="1">
        <v>8357527</v>
      </c>
      <c r="M4613" s="1">
        <v>0.23207549750804901</v>
      </c>
      <c r="N4613" s="1">
        <v>2.8561551570892334</v>
      </c>
      <c r="O4613" s="1">
        <v>2.2849209606647491E-2</v>
      </c>
      <c r="P4613" s="1">
        <v>1.3682858943939209</v>
      </c>
      <c r="Q4613" s="1">
        <v>0</v>
      </c>
      <c r="R4613" s="1">
        <v>-8.7978895753622055E-3</v>
      </c>
      <c r="S4613" s="1">
        <v>30</v>
      </c>
      <c r="T4613" s="1">
        <v>1</v>
      </c>
      <c r="U4613" s="1">
        <v>10475211</v>
      </c>
      <c r="V4613" s="1">
        <v>0.24612681567668915</v>
      </c>
      <c r="W4613" s="1">
        <v>2.4061489105224609</v>
      </c>
      <c r="X4613" s="1">
        <v>2.4061489105224609</v>
      </c>
    </row>
    <row r="4614" spans="1:24" x14ac:dyDescent="0.35">
      <c r="A4614" s="1">
        <v>310025</v>
      </c>
      <c r="B4614" s="1" t="s">
        <v>2344</v>
      </c>
      <c r="C4614" s="1">
        <v>110141103</v>
      </c>
      <c r="D4614" s="1">
        <v>25</v>
      </c>
      <c r="E4614" s="1" t="s">
        <v>2594</v>
      </c>
      <c r="F4614" s="1" t="s">
        <v>138</v>
      </c>
      <c r="G4614" s="1" t="s">
        <v>199</v>
      </c>
      <c r="H4614" s="1" t="s">
        <v>916</v>
      </c>
      <c r="I4614" s="1">
        <v>1727952.68</v>
      </c>
      <c r="J4614" s="1">
        <v>12049.27</v>
      </c>
      <c r="K4614" s="1">
        <v>408961</v>
      </c>
      <c r="L4614" s="1">
        <v>8416160</v>
      </c>
      <c r="M4614" s="1">
        <v>5.8632999658584595E-2</v>
      </c>
      <c r="N4614" s="1">
        <v>0.70155918598175049</v>
      </c>
      <c r="O4614" s="1">
        <v>3.518855944275856E-2</v>
      </c>
      <c r="P4614" s="1">
        <v>2.0787632465362549</v>
      </c>
      <c r="Q4614" s="1">
        <v>0</v>
      </c>
      <c r="R4614" s="1">
        <v>-3.9099701680243015E-3</v>
      </c>
      <c r="S4614" s="1">
        <v>31</v>
      </c>
      <c r="T4614" s="1">
        <v>1</v>
      </c>
      <c r="U4614" s="1">
        <v>10565123</v>
      </c>
      <c r="V4614" s="1">
        <v>8.9911587536334991E-2</v>
      </c>
      <c r="W4614" s="1">
        <v>0.85833114385604858</v>
      </c>
      <c r="X4614" s="1">
        <v>0.85833114385604858</v>
      </c>
    </row>
    <row r="4615" spans="1:24" x14ac:dyDescent="0.35">
      <c r="A4615" s="1">
        <v>320025</v>
      </c>
      <c r="B4615" s="1" t="s">
        <v>2345</v>
      </c>
      <c r="C4615" s="1">
        <v>110141103</v>
      </c>
      <c r="D4615" s="1">
        <v>25</v>
      </c>
      <c r="E4615" s="1" t="s">
        <v>2594</v>
      </c>
      <c r="F4615" s="1" t="s">
        <v>138</v>
      </c>
      <c r="G4615" s="1" t="s">
        <v>199</v>
      </c>
      <c r="H4615" s="1" t="s">
        <v>916</v>
      </c>
      <c r="I4615" s="1">
        <v>1753590.61</v>
      </c>
      <c r="J4615" s="1">
        <v>12570.91</v>
      </c>
      <c r="K4615" s="1">
        <v>408961</v>
      </c>
      <c r="L4615" s="1">
        <v>8456906</v>
      </c>
      <c r="M4615" s="1">
        <v>4.0745999664068222E-2</v>
      </c>
      <c r="N4615" s="1">
        <v>0.48414003849029541</v>
      </c>
      <c r="O4615" s="1">
        <v>2.5637930259108543E-2</v>
      </c>
      <c r="P4615" s="1">
        <v>1.4837170839309692</v>
      </c>
      <c r="Q4615" s="1">
        <v>0</v>
      </c>
      <c r="R4615" s="1">
        <v>5.2164000226184726E-4</v>
      </c>
      <c r="S4615" s="1">
        <v>32</v>
      </c>
      <c r="T4615" s="1">
        <v>1</v>
      </c>
      <c r="U4615" s="1">
        <v>10632028</v>
      </c>
      <c r="V4615" s="1">
        <v>6.6905573010444641E-2</v>
      </c>
      <c r="W4615" s="1">
        <v>0.63326287269592285</v>
      </c>
      <c r="X4615" s="1">
        <v>0.63326287269592285</v>
      </c>
    </row>
    <row r="4616" spans="1:24" x14ac:dyDescent="0.35">
      <c r="A4616" s="1">
        <v>330025</v>
      </c>
      <c r="B4616" s="1" t="s">
        <v>2346</v>
      </c>
      <c r="C4616" s="1">
        <v>110141103</v>
      </c>
      <c r="D4616" s="1">
        <v>25</v>
      </c>
      <c r="E4616" s="1" t="s">
        <v>2594</v>
      </c>
      <c r="F4616" s="1" t="s">
        <v>138</v>
      </c>
      <c r="G4616" s="1" t="s">
        <v>199</v>
      </c>
      <c r="H4616" s="1" t="s">
        <v>916</v>
      </c>
      <c r="I4616" s="1">
        <v>1848131.01</v>
      </c>
      <c r="J4616" s="1">
        <v>10810.54</v>
      </c>
      <c r="K4616" s="1">
        <v>408961</v>
      </c>
      <c r="L4616" s="1">
        <v>8606521</v>
      </c>
      <c r="M4616" s="1">
        <v>0.14961500465869904</v>
      </c>
      <c r="N4616" s="1">
        <v>1.7691458463668823</v>
      </c>
      <c r="O4616" s="1">
        <v>9.4540402293205261E-2</v>
      </c>
      <c r="P4616" s="1">
        <v>5.3912467956542969</v>
      </c>
      <c r="Q4616" s="1">
        <v>0</v>
      </c>
      <c r="R4616" s="1">
        <v>-1.7603699816390872E-3</v>
      </c>
      <c r="S4616" s="1">
        <v>33</v>
      </c>
      <c r="T4616" s="1">
        <v>1</v>
      </c>
      <c r="U4616" s="1">
        <v>10874424</v>
      </c>
      <c r="V4616" s="1">
        <v>0.24239504337310791</v>
      </c>
      <c r="W4616" s="1">
        <v>2.2798659801483154</v>
      </c>
      <c r="X4616" s="1">
        <v>2.2798659801483154</v>
      </c>
    </row>
    <row r="4617" spans="1:24" x14ac:dyDescent="0.35">
      <c r="A4617" s="1">
        <v>340025</v>
      </c>
      <c r="B4617" s="1" t="s">
        <v>2347</v>
      </c>
      <c r="C4617" s="1">
        <v>110141103</v>
      </c>
      <c r="D4617" s="1">
        <v>25</v>
      </c>
      <c r="E4617" s="1" t="s">
        <v>2594</v>
      </c>
      <c r="F4617" s="1" t="s">
        <v>138</v>
      </c>
      <c r="G4617" s="1" t="s">
        <v>199</v>
      </c>
      <c r="H4617" s="1" t="s">
        <v>916</v>
      </c>
      <c r="I4617" s="1">
        <v>1848063.76</v>
      </c>
      <c r="J4617" s="1">
        <v>15805.63</v>
      </c>
      <c r="K4617" s="1">
        <v>408961</v>
      </c>
      <c r="L4617" s="1">
        <v>8606514</v>
      </c>
      <c r="M4617" s="1">
        <v>-7.0000000960135367E-6</v>
      </c>
      <c r="N4617" s="1">
        <v>-8.1333673733752221E-5</v>
      </c>
      <c r="O4617" s="1">
        <v>-6.7250002757646143E-5</v>
      </c>
      <c r="P4617" s="1">
        <v>-3.6388114094734192E-3</v>
      </c>
      <c r="Q4617" s="1">
        <v>0</v>
      </c>
      <c r="R4617" s="1">
        <v>4.9950899556279182E-3</v>
      </c>
      <c r="S4617" s="1">
        <v>34</v>
      </c>
      <c r="T4617" s="1">
        <v>1</v>
      </c>
      <c r="U4617" s="1">
        <v>10879344</v>
      </c>
      <c r="V4617" s="1">
        <v>4.9208402633666992E-3</v>
      </c>
      <c r="W4617" s="1">
        <v>4.5243777334690094E-2</v>
      </c>
      <c r="X4617" s="1">
        <v>4.5243777334690094E-2</v>
      </c>
    </row>
    <row r="4618" spans="1:24" x14ac:dyDescent="0.35">
      <c r="A4618" s="1">
        <v>350025</v>
      </c>
      <c r="B4618" s="1" t="s">
        <v>2348</v>
      </c>
      <c r="C4618" s="1">
        <v>110141103</v>
      </c>
      <c r="D4618" s="1">
        <v>25</v>
      </c>
      <c r="E4618" s="1" t="s">
        <v>2594</v>
      </c>
      <c r="F4618" s="1" t="s">
        <v>138</v>
      </c>
      <c r="G4618" s="1" t="s">
        <v>199</v>
      </c>
      <c r="H4618" s="1" t="s">
        <v>916</v>
      </c>
      <c r="I4618" s="1">
        <v>1918547.45</v>
      </c>
      <c r="J4618" s="1">
        <v>25953</v>
      </c>
      <c r="K4618" s="1">
        <v>408961</v>
      </c>
      <c r="L4618" s="1">
        <v>8845206</v>
      </c>
      <c r="M4618" s="1">
        <v>0.23869200050830841</v>
      </c>
      <c r="N4618" s="1">
        <v>2.7733876705169678</v>
      </c>
      <c r="O4618" s="1">
        <v>7.0483691990375519E-2</v>
      </c>
      <c r="P4618" s="1">
        <v>3.8139209747314453</v>
      </c>
      <c r="Q4618" s="1">
        <v>0</v>
      </c>
      <c r="R4618" s="1">
        <v>1.0147370398044586E-2</v>
      </c>
      <c r="S4618" s="1">
        <v>35</v>
      </c>
      <c r="T4618" s="1">
        <v>1</v>
      </c>
      <c r="U4618" s="1">
        <v>11198668</v>
      </c>
      <c r="V4618" s="1">
        <v>0.31932306289672852</v>
      </c>
      <c r="W4618" s="1">
        <v>2.9351401329040527</v>
      </c>
      <c r="X4618" s="1">
        <v>2.9351401329040527</v>
      </c>
    </row>
    <row r="4619" spans="1:24" x14ac:dyDescent="0.35">
      <c r="A4619" s="1">
        <v>360025</v>
      </c>
      <c r="B4619" s="1" t="s">
        <v>2349</v>
      </c>
      <c r="C4619" s="1">
        <v>110141103</v>
      </c>
      <c r="D4619" s="1">
        <v>25</v>
      </c>
      <c r="E4619" s="1" t="s">
        <v>2594</v>
      </c>
      <c r="F4619" s="1" t="s">
        <v>138</v>
      </c>
      <c r="G4619" s="1" t="s">
        <v>199</v>
      </c>
      <c r="H4619" s="1" t="s">
        <v>916</v>
      </c>
      <c r="I4619" s="1">
        <v>2076280.37</v>
      </c>
      <c r="J4619" s="1">
        <v>18021.36</v>
      </c>
      <c r="K4619" s="1">
        <v>408961</v>
      </c>
      <c r="L4619" s="1">
        <v>9347231</v>
      </c>
      <c r="M4619" s="1">
        <v>0.50202500820159912</v>
      </c>
      <c r="N4619" s="1">
        <v>5.6756734848022461</v>
      </c>
      <c r="O4619" s="1">
        <v>0.15773291885852814</v>
      </c>
      <c r="P4619" s="1">
        <v>8.2214765548706055</v>
      </c>
      <c r="Q4619" s="1">
        <v>0</v>
      </c>
      <c r="R4619" s="1">
        <v>-7.9316403716802597E-3</v>
      </c>
      <c r="S4619" s="1">
        <v>36</v>
      </c>
      <c r="T4619" s="1">
        <v>1</v>
      </c>
      <c r="U4619" s="1">
        <v>11850494</v>
      </c>
      <c r="V4619" s="1">
        <v>0.65182626247406006</v>
      </c>
      <c r="W4619" s="1">
        <v>5.8205671310424805</v>
      </c>
      <c r="X4619" s="1">
        <v>5.8205671310424805</v>
      </c>
    </row>
    <row r="4620" spans="1:24" x14ac:dyDescent="0.35">
      <c r="A4620" s="1">
        <v>370025</v>
      </c>
      <c r="B4620" s="1" t="s">
        <v>2350</v>
      </c>
      <c r="C4620" s="1">
        <v>110141103</v>
      </c>
      <c r="D4620" s="1">
        <v>25</v>
      </c>
      <c r="E4620" s="1" t="s">
        <v>2594</v>
      </c>
      <c r="F4620" s="1" t="s">
        <v>138</v>
      </c>
      <c r="G4620" s="1" t="s">
        <v>199</v>
      </c>
      <c r="H4620" s="1" t="s">
        <v>916</v>
      </c>
      <c r="I4620" s="1">
        <v>2153893.86</v>
      </c>
      <c r="J4620" s="1">
        <v>24707.37</v>
      </c>
      <c r="K4620" s="1">
        <v>408961</v>
      </c>
      <c r="L4620" s="1">
        <v>10254308</v>
      </c>
      <c r="M4620" s="1">
        <v>0.90707701444625854</v>
      </c>
      <c r="N4620" s="1">
        <v>9.7042322158813477</v>
      </c>
      <c r="O4620" s="1">
        <v>7.7613487839698792E-2</v>
      </c>
      <c r="P4620" s="1">
        <v>3.7381026744842529</v>
      </c>
      <c r="Q4620" s="1">
        <v>0</v>
      </c>
      <c r="R4620" s="1">
        <v>6.6860099323093891E-3</v>
      </c>
      <c r="S4620" s="1">
        <v>37</v>
      </c>
      <c r="T4620" s="1">
        <v>1</v>
      </c>
      <c r="U4620" s="1">
        <v>12841870</v>
      </c>
      <c r="V4620" s="1">
        <v>0.99137651920318604</v>
      </c>
      <c r="W4620" s="1">
        <v>8.3656930923461914</v>
      </c>
      <c r="X4620" s="1">
        <v>8.3656930923461914</v>
      </c>
    </row>
    <row r="4621" spans="1:24" x14ac:dyDescent="0.35">
      <c r="A4621" s="1">
        <v>380025</v>
      </c>
      <c r="B4621" s="1" t="s">
        <v>2351</v>
      </c>
      <c r="C4621" s="1">
        <v>110141103</v>
      </c>
      <c r="D4621" s="1">
        <v>25</v>
      </c>
      <c r="E4621" s="1" t="s">
        <v>2594</v>
      </c>
      <c r="F4621" s="1" t="s">
        <v>138</v>
      </c>
      <c r="G4621" s="1" t="s">
        <v>199</v>
      </c>
      <c r="H4621" s="1" t="s">
        <v>916</v>
      </c>
      <c r="I4621" s="1">
        <v>2307620</v>
      </c>
      <c r="J4621" s="1">
        <v>27685</v>
      </c>
      <c r="K4621" s="1">
        <v>698900.9375</v>
      </c>
      <c r="L4621" s="1">
        <v>10493234</v>
      </c>
      <c r="M4621" s="1">
        <v>0.2389259934425354</v>
      </c>
      <c r="N4621" s="1">
        <v>2.3300061225891113</v>
      </c>
      <c r="O4621" s="1">
        <v>0.15372614562511444</v>
      </c>
      <c r="P4621" s="1">
        <v>7.1371269226074219</v>
      </c>
      <c r="Q4621" s="1">
        <v>0.28993993997573853</v>
      </c>
      <c r="R4621" s="1">
        <v>2.9776298906654119E-3</v>
      </c>
      <c r="S4621" s="1">
        <v>38</v>
      </c>
      <c r="T4621" s="1">
        <v>1</v>
      </c>
      <c r="U4621" s="1">
        <v>13527440</v>
      </c>
      <c r="V4621" s="1">
        <v>0.68556976318359375</v>
      </c>
      <c r="W4621" s="1">
        <v>5.3385529518127441</v>
      </c>
      <c r="X4621" s="1">
        <v>5.3385529518127441</v>
      </c>
    </row>
    <row r="4622" spans="1:24" x14ac:dyDescent="0.35">
      <c r="A4622" s="1">
        <v>390025</v>
      </c>
      <c r="B4622" s="1" t="s">
        <v>2352</v>
      </c>
      <c r="C4622" s="1">
        <v>110141103</v>
      </c>
      <c r="D4622" s="1">
        <v>25</v>
      </c>
      <c r="E4622" s="1" t="s">
        <v>2594</v>
      </c>
      <c r="F4622" s="1" t="s">
        <v>138</v>
      </c>
      <c r="G4622" s="1" t="s">
        <v>199</v>
      </c>
      <c r="H4622" s="1" t="s">
        <v>916</v>
      </c>
      <c r="I4622" s="1">
        <v>2320970</v>
      </c>
      <c r="J4622" s="1">
        <v>36386</v>
      </c>
      <c r="K4622" s="1">
        <v>988689.6875</v>
      </c>
      <c r="L4622" s="1">
        <v>10627174</v>
      </c>
      <c r="M4622" s="1">
        <v>0.13393999636173248</v>
      </c>
      <c r="N4622" s="1">
        <v>1.2764415740966797</v>
      </c>
      <c r="O4622" s="1">
        <v>1.334999967366457E-2</v>
      </c>
      <c r="P4622" s="1">
        <v>0.57851815223693848</v>
      </c>
      <c r="Q4622" s="1">
        <v>0.28978875279426575</v>
      </c>
      <c r="R4622" s="1">
        <v>8.7010003626346588E-3</v>
      </c>
      <c r="S4622" s="1">
        <v>39</v>
      </c>
      <c r="T4622" s="1">
        <v>1</v>
      </c>
      <c r="U4622" s="1">
        <v>13973220</v>
      </c>
      <c r="V4622" s="1">
        <v>0.44577974081039429</v>
      </c>
      <c r="W4622" s="1">
        <v>3.2953758239746094</v>
      </c>
      <c r="X4622" s="1">
        <v>3.2953758239746094</v>
      </c>
    </row>
    <row r="4623" spans="1:24" x14ac:dyDescent="0.35">
      <c r="A4623" s="1">
        <v>400025</v>
      </c>
      <c r="B4623" s="1" t="s">
        <v>2353</v>
      </c>
      <c r="C4623" s="1">
        <v>110141103</v>
      </c>
      <c r="D4623" s="1">
        <v>25</v>
      </c>
      <c r="E4623" s="1" t="s">
        <v>2594</v>
      </c>
      <c r="F4623" s="1" t="s">
        <v>138</v>
      </c>
      <c r="G4623" s="1" t="s">
        <v>199</v>
      </c>
      <c r="H4623" s="1" t="s">
        <v>916</v>
      </c>
      <c r="S4623" s="1">
        <v>40</v>
      </c>
      <c r="T4623" s="1">
        <v>1</v>
      </c>
      <c r="U4623" s="1">
        <v>0</v>
      </c>
      <c r="V4623" s="1">
        <v>0</v>
      </c>
      <c r="W4623" s="1">
        <v>-100</v>
      </c>
      <c r="X4623" s="1">
        <v>-100</v>
      </c>
    </row>
    <row r="4624" spans="1:24" x14ac:dyDescent="0.35">
      <c r="A4624" s="1">
        <v>410025</v>
      </c>
      <c r="B4624" s="1" t="s">
        <v>2354</v>
      </c>
      <c r="C4624" s="1">
        <v>110141103</v>
      </c>
      <c r="D4624" s="1">
        <v>25</v>
      </c>
      <c r="E4624" s="1" t="s">
        <v>2594</v>
      </c>
      <c r="F4624" s="1" t="s">
        <v>138</v>
      </c>
      <c r="G4624" s="1" t="s">
        <v>199</v>
      </c>
      <c r="H4624" s="1" t="s">
        <v>916</v>
      </c>
      <c r="S4624" s="1">
        <v>41</v>
      </c>
      <c r="T4624" s="1">
        <v>1</v>
      </c>
      <c r="U4624" s="1">
        <v>0</v>
      </c>
      <c r="V4624" s="1">
        <v>0</v>
      </c>
    </row>
    <row r="4625" spans="1:24" x14ac:dyDescent="0.35">
      <c r="A4625" s="1">
        <v>420025</v>
      </c>
      <c r="B4625" s="1" t="s">
        <v>2355</v>
      </c>
      <c r="C4625" s="1">
        <v>110141103</v>
      </c>
      <c r="D4625" s="1">
        <v>25</v>
      </c>
      <c r="E4625" s="1" t="s">
        <v>2594</v>
      </c>
      <c r="F4625" s="1" t="s">
        <v>138</v>
      </c>
      <c r="G4625" s="1" t="s">
        <v>199</v>
      </c>
      <c r="H4625" s="1" t="s">
        <v>916</v>
      </c>
      <c r="S4625" s="1">
        <v>42</v>
      </c>
      <c r="T4625" s="1">
        <v>1</v>
      </c>
      <c r="U4625" s="1">
        <v>0</v>
      </c>
      <c r="V4625" s="1">
        <v>0</v>
      </c>
    </row>
    <row r="4626" spans="1:24" x14ac:dyDescent="0.35">
      <c r="A4626" s="1">
        <v>430025</v>
      </c>
      <c r="B4626" s="1" t="s">
        <v>2356</v>
      </c>
      <c r="C4626" s="1">
        <v>110141103</v>
      </c>
      <c r="D4626" s="1">
        <v>25</v>
      </c>
      <c r="E4626" s="1" t="s">
        <v>2594</v>
      </c>
      <c r="F4626" s="1" t="s">
        <v>138</v>
      </c>
      <c r="G4626" s="1" t="s">
        <v>199</v>
      </c>
      <c r="H4626" s="1" t="s">
        <v>916</v>
      </c>
      <c r="S4626" s="1">
        <v>43</v>
      </c>
      <c r="T4626" s="1">
        <v>1</v>
      </c>
      <c r="U4626" s="1">
        <v>0</v>
      </c>
      <c r="V4626" s="1">
        <v>0</v>
      </c>
    </row>
    <row r="4627" spans="1:24" x14ac:dyDescent="0.35">
      <c r="A4627" s="1">
        <v>440025</v>
      </c>
      <c r="B4627" s="1" t="s">
        <v>2357</v>
      </c>
      <c r="C4627" s="1">
        <v>110141103</v>
      </c>
      <c r="D4627" s="1">
        <v>25</v>
      </c>
      <c r="E4627" s="1" t="s">
        <v>2594</v>
      </c>
      <c r="F4627" s="1" t="s">
        <v>138</v>
      </c>
      <c r="G4627" s="1" t="s">
        <v>199</v>
      </c>
      <c r="H4627" s="1" t="s">
        <v>916</v>
      </c>
      <c r="S4627" s="1">
        <v>44</v>
      </c>
      <c r="T4627" s="1">
        <v>1</v>
      </c>
      <c r="U4627" s="1">
        <v>0</v>
      </c>
      <c r="V4627" s="1">
        <v>0</v>
      </c>
    </row>
    <row r="4628" spans="1:24" x14ac:dyDescent="0.35">
      <c r="A4628" s="1">
        <v>450025</v>
      </c>
      <c r="B4628" s="1" t="s">
        <v>2358</v>
      </c>
      <c r="C4628" s="1">
        <v>110141103</v>
      </c>
      <c r="D4628" s="1">
        <v>25</v>
      </c>
      <c r="E4628" s="1" t="s">
        <v>2594</v>
      </c>
      <c r="F4628" s="1" t="s">
        <v>138</v>
      </c>
      <c r="G4628" s="1" t="s">
        <v>199</v>
      </c>
      <c r="H4628" s="1" t="s">
        <v>916</v>
      </c>
      <c r="S4628" s="1">
        <v>45</v>
      </c>
      <c r="T4628" s="1">
        <v>1</v>
      </c>
      <c r="U4628" s="1">
        <v>0</v>
      </c>
      <c r="V4628" s="1">
        <v>0</v>
      </c>
    </row>
    <row r="4629" spans="1:24" x14ac:dyDescent="0.35">
      <c r="A4629" s="1">
        <v>460025</v>
      </c>
      <c r="B4629" s="1" t="s">
        <v>2359</v>
      </c>
      <c r="C4629" s="1">
        <v>110141103</v>
      </c>
      <c r="D4629" s="1">
        <v>25</v>
      </c>
      <c r="E4629" s="1" t="s">
        <v>2594</v>
      </c>
      <c r="F4629" s="1" t="s">
        <v>138</v>
      </c>
      <c r="G4629" s="1" t="s">
        <v>199</v>
      </c>
      <c r="H4629" s="1" t="s">
        <v>916</v>
      </c>
      <c r="S4629" s="1">
        <v>46</v>
      </c>
      <c r="T4629" s="1">
        <v>1</v>
      </c>
      <c r="U4629" s="1">
        <v>0</v>
      </c>
      <c r="V4629" s="1">
        <v>0</v>
      </c>
    </row>
    <row r="4630" spans="1:24" x14ac:dyDescent="0.35">
      <c r="A4630" s="1">
        <v>470025</v>
      </c>
      <c r="B4630" s="1" t="s">
        <v>2360</v>
      </c>
      <c r="C4630" s="1">
        <v>110141103</v>
      </c>
      <c r="D4630" s="1">
        <v>25</v>
      </c>
      <c r="E4630" s="1" t="s">
        <v>2594</v>
      </c>
      <c r="F4630" s="1" t="s">
        <v>138</v>
      </c>
      <c r="G4630" s="1" t="s">
        <v>199</v>
      </c>
      <c r="H4630" s="1" t="s">
        <v>916</v>
      </c>
      <c r="S4630" s="1">
        <v>47</v>
      </c>
      <c r="T4630" s="1">
        <v>1</v>
      </c>
      <c r="U4630" s="1">
        <v>0</v>
      </c>
      <c r="V4630" s="1">
        <v>0</v>
      </c>
    </row>
    <row r="4631" spans="1:24" x14ac:dyDescent="0.35">
      <c r="A4631" s="1">
        <v>480025</v>
      </c>
      <c r="B4631" s="1" t="s">
        <v>2361</v>
      </c>
      <c r="C4631" s="1">
        <v>110141103</v>
      </c>
      <c r="D4631" s="1">
        <v>25</v>
      </c>
      <c r="E4631" s="1" t="s">
        <v>2594</v>
      </c>
      <c r="F4631" s="1" t="s">
        <v>138</v>
      </c>
      <c r="G4631" s="1" t="s">
        <v>199</v>
      </c>
      <c r="H4631" s="1" t="s">
        <v>916</v>
      </c>
      <c r="S4631" s="1">
        <v>48</v>
      </c>
      <c r="T4631" s="1">
        <v>1</v>
      </c>
      <c r="U4631" s="1">
        <v>0</v>
      </c>
      <c r="V4631" s="1">
        <v>0</v>
      </c>
    </row>
    <row r="4632" spans="1:24" x14ac:dyDescent="0.35">
      <c r="A4632" s="1">
        <v>250515</v>
      </c>
      <c r="B4632" s="1" t="s">
        <v>2364</v>
      </c>
      <c r="C4632" s="1">
        <v>110141607</v>
      </c>
      <c r="D4632" s="1">
        <v>515</v>
      </c>
      <c r="E4632" s="1" t="s">
        <v>48</v>
      </c>
      <c r="F4632" s="1" t="s">
        <v>48</v>
      </c>
      <c r="G4632" s="1" t="s">
        <v>48</v>
      </c>
      <c r="H4632" s="1" t="s">
        <v>48</v>
      </c>
      <c r="S4632" s="1">
        <v>25</v>
      </c>
      <c r="T4632" s="1">
        <v>2</v>
      </c>
      <c r="U4632" s="1">
        <v>0</v>
      </c>
      <c r="V4632" s="1">
        <v>0</v>
      </c>
    </row>
    <row r="4633" spans="1:24" x14ac:dyDescent="0.35">
      <c r="A4633" s="1">
        <v>260515</v>
      </c>
      <c r="B4633" s="1" t="s">
        <v>2365</v>
      </c>
      <c r="C4633" s="1">
        <v>110141607</v>
      </c>
      <c r="D4633" s="1">
        <v>515</v>
      </c>
      <c r="E4633" s="1" t="s">
        <v>48</v>
      </c>
      <c r="F4633" s="1" t="s">
        <v>48</v>
      </c>
      <c r="G4633" s="1" t="s">
        <v>48</v>
      </c>
      <c r="H4633" s="1" t="s">
        <v>48</v>
      </c>
      <c r="S4633" s="1">
        <v>26</v>
      </c>
      <c r="T4633" s="1">
        <v>2</v>
      </c>
      <c r="U4633" s="1">
        <v>0</v>
      </c>
      <c r="V4633" s="1">
        <v>0</v>
      </c>
    </row>
    <row r="4634" spans="1:24" x14ac:dyDescent="0.35">
      <c r="A4634" s="1">
        <v>270515</v>
      </c>
      <c r="B4634" s="1" t="s">
        <v>2366</v>
      </c>
      <c r="C4634" s="1">
        <v>110141607</v>
      </c>
      <c r="D4634" s="1">
        <v>515</v>
      </c>
      <c r="E4634" s="1" t="s">
        <v>48</v>
      </c>
      <c r="F4634" s="1" t="s">
        <v>48</v>
      </c>
      <c r="G4634" s="1" t="s">
        <v>48</v>
      </c>
      <c r="H4634" s="1" t="s">
        <v>48</v>
      </c>
      <c r="S4634" s="1">
        <v>27</v>
      </c>
      <c r="T4634" s="1">
        <v>2</v>
      </c>
      <c r="U4634" s="1">
        <v>0</v>
      </c>
      <c r="V4634" s="1">
        <v>0</v>
      </c>
    </row>
    <row r="4635" spans="1:24" x14ac:dyDescent="0.35">
      <c r="A4635" s="1">
        <v>280515</v>
      </c>
      <c r="B4635" s="1" t="s">
        <v>2367</v>
      </c>
      <c r="C4635" s="1">
        <v>110141607</v>
      </c>
      <c r="D4635" s="1">
        <v>515</v>
      </c>
      <c r="E4635" s="1" t="s">
        <v>48</v>
      </c>
      <c r="F4635" s="1" t="s">
        <v>48</v>
      </c>
      <c r="G4635" s="1" t="s">
        <v>48</v>
      </c>
      <c r="H4635" s="1" t="s">
        <v>48</v>
      </c>
      <c r="S4635" s="1">
        <v>28</v>
      </c>
      <c r="T4635" s="1">
        <v>2</v>
      </c>
      <c r="U4635" s="1">
        <v>0</v>
      </c>
      <c r="V4635" s="1">
        <v>0</v>
      </c>
    </row>
    <row r="4636" spans="1:24" x14ac:dyDescent="0.35">
      <c r="A4636" s="1">
        <v>290515</v>
      </c>
      <c r="B4636" s="1" t="s">
        <v>2341</v>
      </c>
      <c r="C4636" s="1">
        <v>110141607</v>
      </c>
      <c r="D4636" s="1">
        <v>515</v>
      </c>
      <c r="E4636" s="1" t="s">
        <v>2595</v>
      </c>
      <c r="F4636" s="1" t="s">
        <v>138</v>
      </c>
      <c r="G4636" s="1" t="s">
        <v>199</v>
      </c>
      <c r="H4636" s="1" t="s">
        <v>2369</v>
      </c>
      <c r="J4636" s="1">
        <v>557983.4</v>
      </c>
      <c r="S4636" s="1">
        <v>29</v>
      </c>
      <c r="T4636" s="1">
        <v>2</v>
      </c>
      <c r="U4636" s="1">
        <v>557983.375</v>
      </c>
      <c r="V4636" s="1">
        <v>0</v>
      </c>
    </row>
    <row r="4637" spans="1:24" x14ac:dyDescent="0.35">
      <c r="A4637" s="1">
        <v>300515</v>
      </c>
      <c r="B4637" s="1" t="s">
        <v>2343</v>
      </c>
      <c r="C4637" s="1">
        <v>110141607</v>
      </c>
      <c r="D4637" s="1">
        <v>515</v>
      </c>
      <c r="E4637" s="1" t="s">
        <v>2595</v>
      </c>
      <c r="F4637" s="1" t="s">
        <v>138</v>
      </c>
      <c r="G4637" s="1" t="s">
        <v>199</v>
      </c>
      <c r="H4637" s="1" t="s">
        <v>2369</v>
      </c>
      <c r="J4637" s="1">
        <v>665755.32999999996</v>
      </c>
      <c r="R4637" s="1">
        <v>0.10777193307876587</v>
      </c>
      <c r="S4637" s="1">
        <v>30</v>
      </c>
      <c r="T4637" s="1">
        <v>2</v>
      </c>
      <c r="U4637" s="1">
        <v>665755.3125</v>
      </c>
      <c r="V4637" s="1">
        <v>0.10777193307876587</v>
      </c>
      <c r="W4637" s="1">
        <v>19.314542770385742</v>
      </c>
      <c r="X4637" s="1">
        <v>19.314542770385742</v>
      </c>
    </row>
    <row r="4638" spans="1:24" x14ac:dyDescent="0.35">
      <c r="A4638" s="1">
        <v>310515</v>
      </c>
      <c r="B4638" s="1" t="s">
        <v>2344</v>
      </c>
      <c r="C4638" s="1">
        <v>110141607</v>
      </c>
      <c r="D4638" s="1">
        <v>515</v>
      </c>
      <c r="E4638" s="1" t="s">
        <v>2595</v>
      </c>
      <c r="F4638" s="1" t="s">
        <v>138</v>
      </c>
      <c r="G4638" s="1" t="s">
        <v>199</v>
      </c>
      <c r="H4638" s="1" t="s">
        <v>2369</v>
      </c>
      <c r="J4638" s="1">
        <v>649704.25</v>
      </c>
      <c r="R4638" s="1">
        <v>-1.6051080077886581E-2</v>
      </c>
      <c r="S4638" s="1">
        <v>31</v>
      </c>
      <c r="T4638" s="1">
        <v>2</v>
      </c>
      <c r="U4638" s="1">
        <v>649704.25</v>
      </c>
      <c r="V4638" s="1">
        <v>-1.6051080077886581E-2</v>
      </c>
      <c r="W4638" s="1">
        <v>-2.4109551906585693</v>
      </c>
      <c r="X4638" s="1">
        <v>-2.4109551906585693</v>
      </c>
    </row>
    <row r="4639" spans="1:24" x14ac:dyDescent="0.35">
      <c r="A4639" s="1">
        <v>320515</v>
      </c>
      <c r="B4639" s="1" t="s">
        <v>2345</v>
      </c>
      <c r="C4639" s="1">
        <v>110141607</v>
      </c>
      <c r="D4639" s="1">
        <v>515</v>
      </c>
      <c r="E4639" s="1" t="s">
        <v>2595</v>
      </c>
      <c r="F4639" s="1" t="s">
        <v>138</v>
      </c>
      <c r="G4639" s="1" t="s">
        <v>199</v>
      </c>
      <c r="H4639" s="1" t="s">
        <v>2369</v>
      </c>
      <c r="J4639" s="1">
        <v>845602.6</v>
      </c>
      <c r="R4639" s="1">
        <v>0.19589835405349731</v>
      </c>
      <c r="S4639" s="1">
        <v>32</v>
      </c>
      <c r="T4639" s="1">
        <v>2</v>
      </c>
      <c r="U4639" s="1">
        <v>845602.625</v>
      </c>
      <c r="V4639" s="1">
        <v>0.19589835405349731</v>
      </c>
      <c r="W4639" s="1">
        <v>30.15192985534668</v>
      </c>
      <c r="X4639" s="1">
        <v>30.15192985534668</v>
      </c>
    </row>
    <row r="4640" spans="1:24" x14ac:dyDescent="0.35">
      <c r="A4640" s="1">
        <v>330515</v>
      </c>
      <c r="B4640" s="1" t="s">
        <v>2346</v>
      </c>
      <c r="C4640" s="1">
        <v>110141607</v>
      </c>
      <c r="D4640" s="1">
        <v>515</v>
      </c>
      <c r="E4640" s="1" t="s">
        <v>2595</v>
      </c>
      <c r="F4640" s="1" t="s">
        <v>138</v>
      </c>
      <c r="G4640" s="1" t="s">
        <v>199</v>
      </c>
      <c r="H4640" s="1" t="s">
        <v>2369</v>
      </c>
      <c r="J4640" s="1">
        <v>744495.63</v>
      </c>
      <c r="R4640" s="1">
        <v>-0.10110697150230408</v>
      </c>
      <c r="S4640" s="1">
        <v>33</v>
      </c>
      <c r="T4640" s="1">
        <v>2</v>
      </c>
      <c r="U4640" s="1">
        <v>744495.625</v>
      </c>
      <c r="V4640" s="1">
        <v>-0.10110697150230408</v>
      </c>
      <c r="W4640" s="1">
        <v>-11.956798553466797</v>
      </c>
      <c r="X4640" s="1">
        <v>-11.956798553466797</v>
      </c>
    </row>
    <row r="4641" spans="1:24" x14ac:dyDescent="0.35">
      <c r="A4641" s="1">
        <v>340515</v>
      </c>
      <c r="B4641" s="1" t="s">
        <v>2347</v>
      </c>
      <c r="C4641" s="1">
        <v>110141607</v>
      </c>
      <c r="D4641" s="1">
        <v>515</v>
      </c>
      <c r="E4641" s="1" t="s">
        <v>2595</v>
      </c>
      <c r="F4641" s="1" t="s">
        <v>138</v>
      </c>
      <c r="G4641" s="1" t="s">
        <v>199</v>
      </c>
      <c r="H4641" s="1" t="s">
        <v>2369</v>
      </c>
      <c r="J4641" s="1">
        <v>839904.84</v>
      </c>
      <c r="R4641" s="1">
        <v>9.5409207046031952E-2</v>
      </c>
      <c r="S4641" s="1">
        <v>34</v>
      </c>
      <c r="T4641" s="1">
        <v>2</v>
      </c>
      <c r="U4641" s="1">
        <v>839904.8125</v>
      </c>
      <c r="V4641" s="1">
        <v>9.5409207046031952E-2</v>
      </c>
      <c r="W4641" s="1">
        <v>12.815278053283691</v>
      </c>
      <c r="X4641" s="1">
        <v>12.815278053283691</v>
      </c>
    </row>
    <row r="4642" spans="1:24" x14ac:dyDescent="0.35">
      <c r="A4642" s="1">
        <v>350515</v>
      </c>
      <c r="B4642" s="1" t="s">
        <v>2348</v>
      </c>
      <c r="C4642" s="1">
        <v>110141607</v>
      </c>
      <c r="D4642" s="1">
        <v>515</v>
      </c>
      <c r="E4642" s="1" t="s">
        <v>2595</v>
      </c>
      <c r="F4642" s="1" t="s">
        <v>138</v>
      </c>
      <c r="G4642" s="1" t="s">
        <v>199</v>
      </c>
      <c r="H4642" s="1" t="s">
        <v>2369</v>
      </c>
      <c r="J4642" s="1">
        <v>779237.4</v>
      </c>
      <c r="R4642" s="1">
        <v>-6.0667440295219421E-2</v>
      </c>
      <c r="S4642" s="1">
        <v>35</v>
      </c>
      <c r="T4642" s="1">
        <v>2</v>
      </c>
      <c r="U4642" s="1">
        <v>779237.375</v>
      </c>
      <c r="V4642" s="1">
        <v>-6.0667440295219421E-2</v>
      </c>
      <c r="W4642" s="1">
        <v>-7.2231326103210449</v>
      </c>
      <c r="X4642" s="1">
        <v>-7.2231326103210449</v>
      </c>
    </row>
    <row r="4643" spans="1:24" x14ac:dyDescent="0.35">
      <c r="A4643" s="1">
        <v>360515</v>
      </c>
      <c r="B4643" s="1" t="s">
        <v>2349</v>
      </c>
      <c r="C4643" s="1">
        <v>110141607</v>
      </c>
      <c r="D4643" s="1">
        <v>515</v>
      </c>
      <c r="E4643" s="1" t="s">
        <v>2595</v>
      </c>
      <c r="F4643" s="1" t="s">
        <v>138</v>
      </c>
      <c r="G4643" s="1" t="s">
        <v>199</v>
      </c>
      <c r="H4643" s="1" t="s">
        <v>2369</v>
      </c>
      <c r="J4643" s="1">
        <v>932432.64</v>
      </c>
      <c r="R4643" s="1">
        <v>0.15319524705410004</v>
      </c>
      <c r="S4643" s="1">
        <v>36</v>
      </c>
      <c r="T4643" s="1">
        <v>2</v>
      </c>
      <c r="U4643" s="1">
        <v>932432.625</v>
      </c>
      <c r="V4643" s="1">
        <v>0.15319524705410004</v>
      </c>
      <c r="W4643" s="1">
        <v>19.659637451171875</v>
      </c>
      <c r="X4643" s="1">
        <v>19.659637451171875</v>
      </c>
    </row>
    <row r="4644" spans="1:24" x14ac:dyDescent="0.35">
      <c r="A4644" s="1">
        <v>370515</v>
      </c>
      <c r="B4644" s="1" t="s">
        <v>2350</v>
      </c>
      <c r="C4644" s="1">
        <v>110141607</v>
      </c>
      <c r="D4644" s="1">
        <v>515</v>
      </c>
      <c r="E4644" s="1" t="s">
        <v>2595</v>
      </c>
      <c r="F4644" s="1" t="s">
        <v>138</v>
      </c>
      <c r="G4644" s="1" t="s">
        <v>199</v>
      </c>
      <c r="H4644" s="1" t="s">
        <v>2369</v>
      </c>
      <c r="J4644" s="1">
        <v>1123624.53</v>
      </c>
      <c r="R4644" s="1">
        <v>0.1911918967962265</v>
      </c>
      <c r="S4644" s="1">
        <v>37</v>
      </c>
      <c r="T4644" s="1">
        <v>2</v>
      </c>
      <c r="U4644" s="1">
        <v>1123624.5</v>
      </c>
      <c r="V4644" s="1">
        <v>0.1911918967962265</v>
      </c>
      <c r="W4644" s="1">
        <v>20.504631042480469</v>
      </c>
      <c r="X4644" s="1">
        <v>20.504631042480469</v>
      </c>
    </row>
    <row r="4645" spans="1:24" x14ac:dyDescent="0.35">
      <c r="A4645" s="1">
        <v>380515</v>
      </c>
      <c r="B4645" s="1" t="s">
        <v>2351</v>
      </c>
      <c r="C4645" s="1">
        <v>110141607</v>
      </c>
      <c r="D4645" s="1">
        <v>515</v>
      </c>
      <c r="E4645" s="1" t="s">
        <v>2595</v>
      </c>
      <c r="F4645" s="1" t="s">
        <v>138</v>
      </c>
      <c r="G4645" s="1" t="s">
        <v>199</v>
      </c>
      <c r="H4645" s="1" t="s">
        <v>2369</v>
      </c>
      <c r="J4645" s="1">
        <v>864848</v>
      </c>
      <c r="R4645" s="1">
        <v>-0.25877651572227478</v>
      </c>
      <c r="S4645" s="1">
        <v>38</v>
      </c>
      <c r="T4645" s="1">
        <v>2</v>
      </c>
      <c r="U4645" s="1">
        <v>864848</v>
      </c>
      <c r="V4645" s="1">
        <v>-0.25877651572227478</v>
      </c>
      <c r="W4645" s="1">
        <v>-23.030513763427734</v>
      </c>
      <c r="X4645" s="1">
        <v>-23.030513763427734</v>
      </c>
    </row>
    <row r="4646" spans="1:24" x14ac:dyDescent="0.35">
      <c r="A4646" s="1">
        <v>390515</v>
      </c>
      <c r="B4646" s="1" t="s">
        <v>2352</v>
      </c>
      <c r="C4646" s="1">
        <v>110141607</v>
      </c>
      <c r="D4646" s="1">
        <v>515</v>
      </c>
      <c r="E4646" s="1" t="s">
        <v>2595</v>
      </c>
      <c r="F4646" s="1" t="s">
        <v>138</v>
      </c>
      <c r="G4646" s="1" t="s">
        <v>199</v>
      </c>
      <c r="H4646" s="1" t="s">
        <v>2369</v>
      </c>
      <c r="J4646" s="1">
        <v>906482</v>
      </c>
      <c r="R4646" s="1">
        <v>4.1634000837802887E-2</v>
      </c>
      <c r="S4646" s="1">
        <v>39</v>
      </c>
      <c r="T4646" s="1">
        <v>2</v>
      </c>
      <c r="U4646" s="1">
        <v>906482</v>
      </c>
      <c r="V4646" s="1">
        <v>4.1634000837802887E-2</v>
      </c>
      <c r="W4646" s="1">
        <v>4.8140249252319336</v>
      </c>
      <c r="X4646" s="1">
        <v>4.8140249252319336</v>
      </c>
    </row>
    <row r="4647" spans="1:24" x14ac:dyDescent="0.35">
      <c r="A4647" s="1">
        <v>400515</v>
      </c>
      <c r="B4647" s="1" t="s">
        <v>2353</v>
      </c>
      <c r="C4647" s="1">
        <v>110141607</v>
      </c>
      <c r="D4647" s="1">
        <v>515</v>
      </c>
      <c r="E4647" s="1" t="s">
        <v>48</v>
      </c>
      <c r="F4647" s="1" t="s">
        <v>48</v>
      </c>
      <c r="G4647" s="1" t="s">
        <v>48</v>
      </c>
      <c r="H4647" s="1" t="s">
        <v>48</v>
      </c>
      <c r="S4647" s="1">
        <v>40</v>
      </c>
      <c r="T4647" s="1">
        <v>2</v>
      </c>
      <c r="U4647" s="1">
        <v>0</v>
      </c>
      <c r="V4647" s="1">
        <v>0</v>
      </c>
      <c r="W4647" s="1">
        <v>-100</v>
      </c>
      <c r="X4647" s="1">
        <v>-100</v>
      </c>
    </row>
    <row r="4648" spans="1:24" x14ac:dyDescent="0.35">
      <c r="A4648" s="1">
        <v>410515</v>
      </c>
      <c r="B4648" s="1" t="s">
        <v>2354</v>
      </c>
      <c r="C4648" s="1">
        <v>110141607</v>
      </c>
      <c r="D4648" s="1">
        <v>515</v>
      </c>
      <c r="E4648" s="1" t="s">
        <v>48</v>
      </c>
      <c r="F4648" s="1" t="s">
        <v>48</v>
      </c>
      <c r="G4648" s="1" t="s">
        <v>48</v>
      </c>
      <c r="H4648" s="1" t="s">
        <v>48</v>
      </c>
      <c r="S4648" s="1">
        <v>41</v>
      </c>
      <c r="T4648" s="1">
        <v>2</v>
      </c>
      <c r="U4648" s="1">
        <v>0</v>
      </c>
      <c r="V4648" s="1">
        <v>0</v>
      </c>
    </row>
    <row r="4649" spans="1:24" x14ac:dyDescent="0.35">
      <c r="A4649" s="1">
        <v>420515</v>
      </c>
      <c r="B4649" s="1" t="s">
        <v>2355</v>
      </c>
      <c r="C4649" s="1">
        <v>110141607</v>
      </c>
      <c r="D4649" s="1">
        <v>515</v>
      </c>
      <c r="E4649" s="1" t="s">
        <v>48</v>
      </c>
      <c r="F4649" s="1" t="s">
        <v>48</v>
      </c>
      <c r="G4649" s="1" t="s">
        <v>48</v>
      </c>
      <c r="H4649" s="1" t="s">
        <v>48</v>
      </c>
      <c r="S4649" s="1">
        <v>42</v>
      </c>
      <c r="T4649" s="1">
        <v>2</v>
      </c>
      <c r="U4649" s="1">
        <v>0</v>
      </c>
      <c r="V4649" s="1">
        <v>0</v>
      </c>
    </row>
    <row r="4650" spans="1:24" x14ac:dyDescent="0.35">
      <c r="A4650" s="1">
        <v>430515</v>
      </c>
      <c r="B4650" s="1" t="s">
        <v>2356</v>
      </c>
      <c r="C4650" s="1">
        <v>110141607</v>
      </c>
      <c r="D4650" s="1">
        <v>515</v>
      </c>
      <c r="E4650" s="1" t="s">
        <v>48</v>
      </c>
      <c r="F4650" s="1" t="s">
        <v>48</v>
      </c>
      <c r="G4650" s="1" t="s">
        <v>48</v>
      </c>
      <c r="H4650" s="1" t="s">
        <v>48</v>
      </c>
      <c r="S4650" s="1">
        <v>43</v>
      </c>
      <c r="T4650" s="1">
        <v>2</v>
      </c>
      <c r="U4650" s="1">
        <v>0</v>
      </c>
      <c r="V4650" s="1">
        <v>0</v>
      </c>
    </row>
    <row r="4651" spans="1:24" x14ac:dyDescent="0.35">
      <c r="A4651" s="1">
        <v>440515</v>
      </c>
      <c r="B4651" s="1" t="s">
        <v>2357</v>
      </c>
      <c r="C4651" s="1">
        <v>110141607</v>
      </c>
      <c r="D4651" s="1">
        <v>515</v>
      </c>
      <c r="E4651" s="1" t="s">
        <v>48</v>
      </c>
      <c r="F4651" s="1" t="s">
        <v>48</v>
      </c>
      <c r="G4651" s="1" t="s">
        <v>48</v>
      </c>
      <c r="H4651" s="1" t="s">
        <v>48</v>
      </c>
      <c r="S4651" s="1">
        <v>44</v>
      </c>
      <c r="T4651" s="1">
        <v>2</v>
      </c>
      <c r="U4651" s="1">
        <v>0</v>
      </c>
      <c r="V4651" s="1">
        <v>0</v>
      </c>
    </row>
    <row r="4652" spans="1:24" x14ac:dyDescent="0.35">
      <c r="A4652" s="1">
        <v>450515</v>
      </c>
      <c r="B4652" s="1" t="s">
        <v>2358</v>
      </c>
      <c r="C4652" s="1">
        <v>110141607</v>
      </c>
      <c r="D4652" s="1">
        <v>515</v>
      </c>
      <c r="E4652" s="1" t="s">
        <v>48</v>
      </c>
      <c r="F4652" s="1" t="s">
        <v>48</v>
      </c>
      <c r="G4652" s="1" t="s">
        <v>48</v>
      </c>
      <c r="H4652" s="1" t="s">
        <v>48</v>
      </c>
      <c r="S4652" s="1">
        <v>45</v>
      </c>
      <c r="T4652" s="1">
        <v>2</v>
      </c>
      <c r="U4652" s="1">
        <v>0</v>
      </c>
      <c r="V4652" s="1">
        <v>0</v>
      </c>
    </row>
    <row r="4653" spans="1:24" x14ac:dyDescent="0.35">
      <c r="A4653" s="1">
        <v>460515</v>
      </c>
      <c r="B4653" s="1" t="s">
        <v>2359</v>
      </c>
      <c r="C4653" s="1">
        <v>110141607</v>
      </c>
      <c r="D4653" s="1">
        <v>515</v>
      </c>
      <c r="E4653" s="1" t="s">
        <v>48</v>
      </c>
      <c r="F4653" s="1" t="s">
        <v>48</v>
      </c>
      <c r="G4653" s="1" t="s">
        <v>48</v>
      </c>
      <c r="H4653" s="1" t="s">
        <v>48</v>
      </c>
      <c r="S4653" s="1">
        <v>46</v>
      </c>
      <c r="T4653" s="1">
        <v>2</v>
      </c>
      <c r="U4653" s="1">
        <v>0</v>
      </c>
      <c r="V4653" s="1">
        <v>0</v>
      </c>
    </row>
    <row r="4654" spans="1:24" x14ac:dyDescent="0.35">
      <c r="A4654" s="1">
        <v>470515</v>
      </c>
      <c r="B4654" s="1" t="s">
        <v>2360</v>
      </c>
      <c r="C4654" s="1">
        <v>110141607</v>
      </c>
      <c r="D4654" s="1">
        <v>515</v>
      </c>
      <c r="E4654" s="1" t="s">
        <v>48</v>
      </c>
      <c r="F4654" s="1" t="s">
        <v>48</v>
      </c>
      <c r="G4654" s="1" t="s">
        <v>48</v>
      </c>
      <c r="H4654" s="1" t="s">
        <v>48</v>
      </c>
      <c r="S4654" s="1">
        <v>47</v>
      </c>
      <c r="T4654" s="1">
        <v>2</v>
      </c>
      <c r="U4654" s="1">
        <v>0</v>
      </c>
      <c r="V4654" s="1">
        <v>0</v>
      </c>
    </row>
    <row r="4655" spans="1:24" x14ac:dyDescent="0.35">
      <c r="A4655" s="1">
        <v>290330</v>
      </c>
      <c r="B4655" s="1" t="s">
        <v>2341</v>
      </c>
      <c r="C4655" s="1">
        <v>110147003</v>
      </c>
      <c r="D4655" s="1">
        <v>330</v>
      </c>
      <c r="E4655" s="1" t="s">
        <v>2596</v>
      </c>
      <c r="F4655" s="1" t="s">
        <v>138</v>
      </c>
      <c r="G4655" s="1" t="s">
        <v>199</v>
      </c>
      <c r="H4655" s="1" t="s">
        <v>916</v>
      </c>
      <c r="I4655" s="1">
        <v>840493.98</v>
      </c>
      <c r="J4655" s="1">
        <v>688</v>
      </c>
      <c r="K4655" s="1">
        <v>191494</v>
      </c>
      <c r="L4655" s="1">
        <v>5033484</v>
      </c>
      <c r="S4655" s="1">
        <v>29</v>
      </c>
      <c r="T4655" s="1">
        <v>1</v>
      </c>
      <c r="U4655" s="1">
        <v>6066160</v>
      </c>
      <c r="V4655" s="1">
        <v>0</v>
      </c>
    </row>
    <row r="4656" spans="1:24" x14ac:dyDescent="0.35">
      <c r="A4656" s="1">
        <v>300330</v>
      </c>
      <c r="B4656" s="1" t="s">
        <v>2343</v>
      </c>
      <c r="C4656" s="1">
        <v>110147003</v>
      </c>
      <c r="D4656" s="1">
        <v>330</v>
      </c>
      <c r="E4656" s="1" t="s">
        <v>2596</v>
      </c>
      <c r="F4656" s="1" t="s">
        <v>138</v>
      </c>
      <c r="G4656" s="1" t="s">
        <v>199</v>
      </c>
      <c r="H4656" s="1" t="s">
        <v>916</v>
      </c>
      <c r="I4656" s="1">
        <v>851368.5</v>
      </c>
      <c r="J4656" s="1">
        <v>688</v>
      </c>
      <c r="K4656" s="1">
        <v>195374</v>
      </c>
      <c r="L4656" s="1">
        <v>5218114</v>
      </c>
      <c r="M4656" s="1">
        <v>0.18463000655174255</v>
      </c>
      <c r="N4656" s="1">
        <v>3.6680359840393066</v>
      </c>
      <c r="O4656" s="1">
        <v>1.0874520055949688E-2</v>
      </c>
      <c r="P4656" s="1">
        <v>1.2938249111175537</v>
      </c>
      <c r="Q4656" s="1">
        <v>3.8799999747425318E-3</v>
      </c>
      <c r="R4656" s="1">
        <v>0</v>
      </c>
      <c r="S4656" s="1">
        <v>30</v>
      </c>
      <c r="T4656" s="1">
        <v>1</v>
      </c>
      <c r="U4656" s="1">
        <v>6265544.5</v>
      </c>
      <c r="V4656" s="1">
        <v>0.19938452541828156</v>
      </c>
      <c r="W4656" s="1">
        <v>3.2868320941925049</v>
      </c>
      <c r="X4656" s="1">
        <v>3.2868320941925049</v>
      </c>
    </row>
    <row r="4657" spans="1:24" x14ac:dyDescent="0.35">
      <c r="A4657" s="1">
        <v>310330</v>
      </c>
      <c r="B4657" s="1" t="s">
        <v>2344</v>
      </c>
      <c r="C4657" s="1">
        <v>110147003</v>
      </c>
      <c r="D4657" s="1">
        <v>330</v>
      </c>
      <c r="E4657" s="1" t="s">
        <v>2596</v>
      </c>
      <c r="F4657" s="1" t="s">
        <v>138</v>
      </c>
      <c r="G4657" s="1" t="s">
        <v>199</v>
      </c>
      <c r="H4657" s="1" t="s">
        <v>916</v>
      </c>
      <c r="I4657" s="1">
        <v>867511.46</v>
      </c>
      <c r="J4657" s="1">
        <v>688</v>
      </c>
      <c r="K4657" s="1">
        <v>193434</v>
      </c>
      <c r="L4657" s="1">
        <v>5275856</v>
      </c>
      <c r="M4657" s="1">
        <v>5.7741999626159668E-2</v>
      </c>
      <c r="N4657" s="1">
        <v>1.1065683364868164</v>
      </c>
      <c r="O4657" s="1">
        <v>1.6142960637807846E-2</v>
      </c>
      <c r="P4657" s="1">
        <v>1.8961189985275269</v>
      </c>
      <c r="Q4657" s="1">
        <v>-1.9399999873712659E-3</v>
      </c>
      <c r="R4657" s="1">
        <v>0</v>
      </c>
      <c r="S4657" s="1">
        <v>31</v>
      </c>
      <c r="T4657" s="1">
        <v>1</v>
      </c>
      <c r="U4657" s="1">
        <v>6337489.5</v>
      </c>
      <c r="V4657" s="1">
        <v>7.1944959461688995E-2</v>
      </c>
      <c r="W4657" s="1">
        <v>1.1482641696929932</v>
      </c>
      <c r="X4657" s="1">
        <v>1.1482641696929932</v>
      </c>
    </row>
    <row r="4658" spans="1:24" x14ac:dyDescent="0.35">
      <c r="A4658" s="1">
        <v>320330</v>
      </c>
      <c r="B4658" s="1" t="s">
        <v>2345</v>
      </c>
      <c r="C4658" s="1">
        <v>110147003</v>
      </c>
      <c r="D4658" s="1">
        <v>330</v>
      </c>
      <c r="E4658" s="1" t="s">
        <v>2596</v>
      </c>
      <c r="F4658" s="1" t="s">
        <v>138</v>
      </c>
      <c r="G4658" s="1" t="s">
        <v>199</v>
      </c>
      <c r="H4658" s="1" t="s">
        <v>916</v>
      </c>
      <c r="I4658" s="1">
        <v>878773.13</v>
      </c>
      <c r="J4658" s="1">
        <v>688</v>
      </c>
      <c r="K4658" s="1">
        <v>193434</v>
      </c>
      <c r="L4658" s="1">
        <v>5310366</v>
      </c>
      <c r="M4658" s="1">
        <v>3.4510001540184021E-2</v>
      </c>
      <c r="N4658" s="1">
        <v>0.65411186218261719</v>
      </c>
      <c r="O4658" s="1">
        <v>1.1261669918894768E-2</v>
      </c>
      <c r="P4658" s="1">
        <v>1.2981580495834351</v>
      </c>
      <c r="Q4658" s="1">
        <v>0</v>
      </c>
      <c r="R4658" s="1">
        <v>0</v>
      </c>
      <c r="S4658" s="1">
        <v>32</v>
      </c>
      <c r="T4658" s="1">
        <v>1</v>
      </c>
      <c r="U4658" s="1">
        <v>6383261</v>
      </c>
      <c r="V4658" s="1">
        <v>4.5771673321723938E-2</v>
      </c>
      <c r="W4658" s="1">
        <v>0.72223395109176636</v>
      </c>
      <c r="X4658" s="1">
        <v>0.72223395109176636</v>
      </c>
    </row>
    <row r="4659" spans="1:24" x14ac:dyDescent="0.35">
      <c r="A4659" s="1">
        <v>330330</v>
      </c>
      <c r="B4659" s="1" t="s">
        <v>2346</v>
      </c>
      <c r="C4659" s="1">
        <v>110147003</v>
      </c>
      <c r="D4659" s="1">
        <v>330</v>
      </c>
      <c r="E4659" s="1" t="s">
        <v>2596</v>
      </c>
      <c r="F4659" s="1" t="s">
        <v>138</v>
      </c>
      <c r="G4659" s="1" t="s">
        <v>199</v>
      </c>
      <c r="H4659" s="1" t="s">
        <v>916</v>
      </c>
      <c r="I4659" s="1">
        <v>907078.87</v>
      </c>
      <c r="J4659" s="1">
        <v>688</v>
      </c>
      <c r="K4659" s="1">
        <v>193434</v>
      </c>
      <c r="L4659" s="1">
        <v>5401030.5</v>
      </c>
      <c r="M4659" s="1">
        <v>9.0664498507976532E-2</v>
      </c>
      <c r="N4659" s="1">
        <v>1.707311749458313</v>
      </c>
      <c r="O4659" s="1">
        <v>2.8305739164352417E-2</v>
      </c>
      <c r="P4659" s="1">
        <v>3.2210521697998047</v>
      </c>
      <c r="Q4659" s="1">
        <v>0</v>
      </c>
      <c r="R4659" s="1">
        <v>0</v>
      </c>
      <c r="S4659" s="1">
        <v>33</v>
      </c>
      <c r="T4659" s="1">
        <v>1</v>
      </c>
      <c r="U4659" s="1">
        <v>6502231.5</v>
      </c>
      <c r="V4659" s="1">
        <v>0.11897023767232895</v>
      </c>
      <c r="W4659" s="1">
        <v>1.8637887239456177</v>
      </c>
      <c r="X4659" s="1">
        <v>1.8637887239456177</v>
      </c>
    </row>
    <row r="4660" spans="1:24" x14ac:dyDescent="0.35">
      <c r="A4660" s="1">
        <v>340330</v>
      </c>
      <c r="B4660" s="1" t="s">
        <v>2347</v>
      </c>
      <c r="C4660" s="1">
        <v>110147003</v>
      </c>
      <c r="D4660" s="1">
        <v>330</v>
      </c>
      <c r="E4660" s="1" t="s">
        <v>2596</v>
      </c>
      <c r="F4660" s="1" t="s">
        <v>138</v>
      </c>
      <c r="G4660" s="1" t="s">
        <v>199</v>
      </c>
      <c r="H4660" s="1" t="s">
        <v>916</v>
      </c>
      <c r="I4660" s="1">
        <v>907044.47</v>
      </c>
      <c r="J4660" s="1">
        <v>344</v>
      </c>
      <c r="K4660" s="1">
        <v>193434</v>
      </c>
      <c r="L4660" s="1">
        <v>5401025</v>
      </c>
      <c r="M4660" s="1">
        <v>-5.5000000429572538E-6</v>
      </c>
      <c r="N4660" s="1">
        <v>-1.0183241829508916E-4</v>
      </c>
      <c r="O4660" s="1">
        <v>-3.4400000004097819E-5</v>
      </c>
      <c r="P4660" s="1">
        <v>-3.7923934869468212E-3</v>
      </c>
      <c r="Q4660" s="1">
        <v>0</v>
      </c>
      <c r="R4660" s="1">
        <v>-3.4400000004097819E-4</v>
      </c>
      <c r="S4660" s="1">
        <v>34</v>
      </c>
      <c r="T4660" s="1">
        <v>1</v>
      </c>
      <c r="U4660" s="1">
        <v>6501847.5</v>
      </c>
      <c r="V4660" s="1">
        <v>-3.8390001282095909E-4</v>
      </c>
      <c r="W4660" s="1">
        <v>-5.9056649915874004E-3</v>
      </c>
      <c r="X4660" s="1">
        <v>-5.9056649915874004E-3</v>
      </c>
    </row>
    <row r="4661" spans="1:24" x14ac:dyDescent="0.35">
      <c r="A4661" s="1">
        <v>350330</v>
      </c>
      <c r="B4661" s="1" t="s">
        <v>2348</v>
      </c>
      <c r="C4661" s="1">
        <v>110147003</v>
      </c>
      <c r="D4661" s="1">
        <v>330</v>
      </c>
      <c r="E4661" s="1" t="s">
        <v>2596</v>
      </c>
      <c r="F4661" s="1" t="s">
        <v>138</v>
      </c>
      <c r="G4661" s="1" t="s">
        <v>199</v>
      </c>
      <c r="H4661" s="1" t="s">
        <v>916</v>
      </c>
      <c r="I4661" s="1">
        <v>972776.91</v>
      </c>
      <c r="J4661" s="1">
        <v>571.04</v>
      </c>
      <c r="K4661" s="1">
        <v>193434</v>
      </c>
      <c r="L4661" s="1">
        <v>5532656</v>
      </c>
      <c r="M4661" s="1">
        <v>0.13163100183010101</v>
      </c>
      <c r="N4661" s="1">
        <v>2.4371485710144043</v>
      </c>
      <c r="O4661" s="1">
        <v>6.5732441842556E-2</v>
      </c>
      <c r="P4661" s="1">
        <v>7.2468819618225098</v>
      </c>
      <c r="Q4661" s="1">
        <v>0</v>
      </c>
      <c r="R4661" s="1">
        <v>2.2704000002704561E-4</v>
      </c>
      <c r="S4661" s="1">
        <v>35</v>
      </c>
      <c r="T4661" s="1">
        <v>1</v>
      </c>
      <c r="U4661" s="1">
        <v>6699438</v>
      </c>
      <c r="V4661" s="1">
        <v>0.19759048521518707</v>
      </c>
      <c r="W4661" s="1">
        <v>3.0389900207519531</v>
      </c>
      <c r="X4661" s="1">
        <v>3.0389900207519531</v>
      </c>
    </row>
    <row r="4662" spans="1:24" x14ac:dyDescent="0.35">
      <c r="A4662" s="1">
        <v>360330</v>
      </c>
      <c r="B4662" s="1" t="s">
        <v>2349</v>
      </c>
      <c r="C4662" s="1">
        <v>110147003</v>
      </c>
      <c r="D4662" s="1">
        <v>330</v>
      </c>
      <c r="E4662" s="1" t="s">
        <v>2596</v>
      </c>
      <c r="F4662" s="1" t="s">
        <v>138</v>
      </c>
      <c r="G4662" s="1" t="s">
        <v>199</v>
      </c>
      <c r="H4662" s="1" t="s">
        <v>916</v>
      </c>
      <c r="I4662" s="1">
        <v>1024808.25</v>
      </c>
      <c r="J4662" s="1">
        <v>667.36</v>
      </c>
      <c r="K4662" s="1">
        <v>193434</v>
      </c>
      <c r="L4662" s="1">
        <v>6087459.5</v>
      </c>
      <c r="M4662" s="1">
        <v>0.55480349063873291</v>
      </c>
      <c r="N4662" s="1">
        <v>10.027796745300293</v>
      </c>
      <c r="O4662" s="1">
        <v>5.2031338214874268E-2</v>
      </c>
      <c r="P4662" s="1">
        <v>5.3487434387207031</v>
      </c>
      <c r="Q4662" s="1">
        <v>0</v>
      </c>
      <c r="R4662" s="1">
        <v>9.6320000011473894E-5</v>
      </c>
      <c r="S4662" s="1">
        <v>36</v>
      </c>
      <c r="T4662" s="1">
        <v>1</v>
      </c>
      <c r="U4662" s="1">
        <v>7306369</v>
      </c>
      <c r="V4662" s="1">
        <v>0.60693114995956421</v>
      </c>
      <c r="W4662" s="1">
        <v>9.0594310760498047</v>
      </c>
      <c r="X4662" s="1">
        <v>9.0594310760498047</v>
      </c>
    </row>
    <row r="4663" spans="1:24" x14ac:dyDescent="0.35">
      <c r="A4663" s="1">
        <v>370330</v>
      </c>
      <c r="B4663" s="1" t="s">
        <v>2350</v>
      </c>
      <c r="C4663" s="1">
        <v>110147003</v>
      </c>
      <c r="D4663" s="1">
        <v>330</v>
      </c>
      <c r="E4663" s="1" t="s">
        <v>2596</v>
      </c>
      <c r="F4663" s="1" t="s">
        <v>138</v>
      </c>
      <c r="G4663" s="1" t="s">
        <v>199</v>
      </c>
      <c r="H4663" s="1" t="s">
        <v>916</v>
      </c>
      <c r="I4663" s="1">
        <v>1072333.74</v>
      </c>
      <c r="J4663" s="1">
        <v>577.91999999999996</v>
      </c>
      <c r="K4663" s="1">
        <v>193434</v>
      </c>
      <c r="L4663" s="1">
        <v>6767700.5</v>
      </c>
      <c r="M4663" s="1">
        <v>0.68024098873138428</v>
      </c>
      <c r="N4663" s="1">
        <v>11.174464225769043</v>
      </c>
      <c r="O4663" s="1">
        <v>4.7525491565465927E-2</v>
      </c>
      <c r="P4663" s="1">
        <v>4.6375007629394531</v>
      </c>
      <c r="Q4663" s="1">
        <v>0</v>
      </c>
      <c r="R4663" s="1">
        <v>-8.944000001065433E-5</v>
      </c>
      <c r="S4663" s="1">
        <v>37</v>
      </c>
      <c r="T4663" s="1">
        <v>1</v>
      </c>
      <c r="U4663" s="1">
        <v>8034046</v>
      </c>
      <c r="V4663" s="1">
        <v>0.72767704725265503</v>
      </c>
      <c r="W4663" s="1">
        <v>9.9594888687133789</v>
      </c>
      <c r="X4663" s="1">
        <v>9.9594888687133789</v>
      </c>
    </row>
    <row r="4664" spans="1:24" x14ac:dyDescent="0.35">
      <c r="A4664" s="1">
        <v>380330</v>
      </c>
      <c r="B4664" s="1" t="s">
        <v>2351</v>
      </c>
      <c r="C4664" s="1">
        <v>110147003</v>
      </c>
      <c r="D4664" s="1">
        <v>330</v>
      </c>
      <c r="E4664" s="1" t="s">
        <v>2596</v>
      </c>
      <c r="F4664" s="1" t="s">
        <v>138</v>
      </c>
      <c r="G4664" s="1" t="s">
        <v>199</v>
      </c>
      <c r="H4664" s="1" t="s">
        <v>916</v>
      </c>
      <c r="I4664" s="1">
        <v>1147009</v>
      </c>
      <c r="K4664" s="1">
        <v>620832.9375</v>
      </c>
      <c r="L4664" s="1">
        <v>6999351</v>
      </c>
      <c r="M4664" s="1">
        <v>0.23165050148963928</v>
      </c>
      <c r="N4664" s="1">
        <v>3.4228835105895996</v>
      </c>
      <c r="O4664" s="1">
        <v>7.4675261974334717E-2</v>
      </c>
      <c r="P4664" s="1">
        <v>6.9638075828552246</v>
      </c>
      <c r="Q4664" s="1">
        <v>0.42739894986152649</v>
      </c>
      <c r="S4664" s="1">
        <v>38</v>
      </c>
      <c r="T4664" s="1">
        <v>1</v>
      </c>
      <c r="U4664" s="1">
        <v>8767193</v>
      </c>
      <c r="V4664" s="1">
        <v>0.73372471332550049</v>
      </c>
      <c r="W4664" s="1">
        <v>9.1255016326904297</v>
      </c>
      <c r="X4664" s="1">
        <v>9.1255016326904297</v>
      </c>
    </row>
    <row r="4665" spans="1:24" x14ac:dyDescent="0.35">
      <c r="A4665" s="1">
        <v>390330</v>
      </c>
      <c r="B4665" s="1" t="s">
        <v>2352</v>
      </c>
      <c r="C4665" s="1">
        <v>110147003</v>
      </c>
      <c r="D4665" s="1">
        <v>330</v>
      </c>
      <c r="E4665" s="1" t="s">
        <v>2596</v>
      </c>
      <c r="F4665" s="1" t="s">
        <v>138</v>
      </c>
      <c r="G4665" s="1" t="s">
        <v>199</v>
      </c>
      <c r="H4665" s="1" t="s">
        <v>916</v>
      </c>
      <c r="I4665" s="1">
        <v>1157804</v>
      </c>
      <c r="K4665" s="1">
        <v>1048009</v>
      </c>
      <c r="L4665" s="1">
        <v>7097942</v>
      </c>
      <c r="M4665" s="1">
        <v>9.8590999841690063E-2</v>
      </c>
      <c r="N4665" s="1">
        <v>1.4085735082626343</v>
      </c>
      <c r="O4665" s="1">
        <v>1.079500000923872E-2</v>
      </c>
      <c r="P4665" s="1">
        <v>0.9411434531211853</v>
      </c>
      <c r="Q4665" s="1">
        <v>0.42717605829238892</v>
      </c>
      <c r="S4665" s="1">
        <v>39</v>
      </c>
      <c r="T4665" s="1">
        <v>1</v>
      </c>
      <c r="U4665" s="1">
        <v>9303755</v>
      </c>
      <c r="V4665" s="1">
        <v>0.53656208515167236</v>
      </c>
      <c r="W4665" s="1">
        <v>6.1201114654541016</v>
      </c>
      <c r="X4665" s="1">
        <v>6.1201114654541016</v>
      </c>
    </row>
    <row r="4666" spans="1:24" x14ac:dyDescent="0.35">
      <c r="A4666" s="1">
        <v>400330</v>
      </c>
      <c r="B4666" s="1" t="s">
        <v>2353</v>
      </c>
      <c r="C4666" s="1">
        <v>110147003</v>
      </c>
      <c r="D4666" s="1">
        <v>330</v>
      </c>
      <c r="E4666" s="1" t="s">
        <v>2596</v>
      </c>
      <c r="F4666" s="1" t="s">
        <v>138</v>
      </c>
      <c r="G4666" s="1" t="s">
        <v>199</v>
      </c>
      <c r="H4666" s="1" t="s">
        <v>916</v>
      </c>
      <c r="S4666" s="1">
        <v>40</v>
      </c>
      <c r="T4666" s="1">
        <v>1</v>
      </c>
      <c r="U4666" s="1">
        <v>0</v>
      </c>
      <c r="V4666" s="1">
        <v>0</v>
      </c>
      <c r="W4666" s="1">
        <v>-100</v>
      </c>
      <c r="X4666" s="1">
        <v>-100</v>
      </c>
    </row>
    <row r="4667" spans="1:24" x14ac:dyDescent="0.35">
      <c r="A4667" s="1">
        <v>410330</v>
      </c>
      <c r="B4667" s="1" t="s">
        <v>2354</v>
      </c>
      <c r="C4667" s="1">
        <v>110147003</v>
      </c>
      <c r="D4667" s="1">
        <v>330</v>
      </c>
      <c r="E4667" s="1" t="s">
        <v>2596</v>
      </c>
      <c r="F4667" s="1" t="s">
        <v>138</v>
      </c>
      <c r="G4667" s="1" t="s">
        <v>199</v>
      </c>
      <c r="H4667" s="1" t="s">
        <v>916</v>
      </c>
      <c r="S4667" s="1">
        <v>41</v>
      </c>
      <c r="T4667" s="1">
        <v>1</v>
      </c>
      <c r="U4667" s="1">
        <v>0</v>
      </c>
      <c r="V4667" s="1">
        <v>0</v>
      </c>
    </row>
    <row r="4668" spans="1:24" x14ac:dyDescent="0.35">
      <c r="A4668" s="1">
        <v>420330</v>
      </c>
      <c r="B4668" s="1" t="s">
        <v>2355</v>
      </c>
      <c r="C4668" s="1">
        <v>110147003</v>
      </c>
      <c r="D4668" s="1">
        <v>330</v>
      </c>
      <c r="E4668" s="1" t="s">
        <v>2596</v>
      </c>
      <c r="F4668" s="1" t="s">
        <v>138</v>
      </c>
      <c r="G4668" s="1" t="s">
        <v>199</v>
      </c>
      <c r="H4668" s="1" t="s">
        <v>916</v>
      </c>
      <c r="S4668" s="1">
        <v>42</v>
      </c>
      <c r="T4668" s="1">
        <v>1</v>
      </c>
      <c r="U4668" s="1">
        <v>0</v>
      </c>
      <c r="V4668" s="1">
        <v>0</v>
      </c>
    </row>
    <row r="4669" spans="1:24" x14ac:dyDescent="0.35">
      <c r="A4669" s="1">
        <v>430330</v>
      </c>
      <c r="B4669" s="1" t="s">
        <v>2356</v>
      </c>
      <c r="C4669" s="1">
        <v>110147003</v>
      </c>
      <c r="D4669" s="1">
        <v>330</v>
      </c>
      <c r="E4669" s="1" t="s">
        <v>2596</v>
      </c>
      <c r="F4669" s="1" t="s">
        <v>138</v>
      </c>
      <c r="G4669" s="1" t="s">
        <v>199</v>
      </c>
      <c r="H4669" s="1" t="s">
        <v>916</v>
      </c>
      <c r="S4669" s="1">
        <v>43</v>
      </c>
      <c r="T4669" s="1">
        <v>1</v>
      </c>
      <c r="U4669" s="1">
        <v>0</v>
      </c>
      <c r="V4669" s="1">
        <v>0</v>
      </c>
    </row>
    <row r="4670" spans="1:24" x14ac:dyDescent="0.35">
      <c r="A4670" s="1">
        <v>440330</v>
      </c>
      <c r="B4670" s="1" t="s">
        <v>2357</v>
      </c>
      <c r="C4670" s="1">
        <v>110147003</v>
      </c>
      <c r="D4670" s="1">
        <v>330</v>
      </c>
      <c r="E4670" s="1" t="s">
        <v>2596</v>
      </c>
      <c r="F4670" s="1" t="s">
        <v>138</v>
      </c>
      <c r="G4670" s="1" t="s">
        <v>199</v>
      </c>
      <c r="H4670" s="1" t="s">
        <v>916</v>
      </c>
      <c r="S4670" s="1">
        <v>44</v>
      </c>
      <c r="T4670" s="1">
        <v>1</v>
      </c>
      <c r="U4670" s="1">
        <v>0</v>
      </c>
      <c r="V4670" s="1">
        <v>0</v>
      </c>
    </row>
    <row r="4671" spans="1:24" x14ac:dyDescent="0.35">
      <c r="A4671" s="1">
        <v>450330</v>
      </c>
      <c r="B4671" s="1" t="s">
        <v>2358</v>
      </c>
      <c r="C4671" s="1">
        <v>110147003</v>
      </c>
      <c r="D4671" s="1">
        <v>330</v>
      </c>
      <c r="E4671" s="1" t="s">
        <v>2596</v>
      </c>
      <c r="F4671" s="1" t="s">
        <v>138</v>
      </c>
      <c r="G4671" s="1" t="s">
        <v>199</v>
      </c>
      <c r="H4671" s="1" t="s">
        <v>916</v>
      </c>
      <c r="S4671" s="1">
        <v>45</v>
      </c>
      <c r="T4671" s="1">
        <v>1</v>
      </c>
      <c r="U4671" s="1">
        <v>0</v>
      </c>
      <c r="V4671" s="1">
        <v>0</v>
      </c>
    </row>
    <row r="4672" spans="1:24" x14ac:dyDescent="0.35">
      <c r="A4672" s="1">
        <v>460330</v>
      </c>
      <c r="B4672" s="1" t="s">
        <v>2359</v>
      </c>
      <c r="C4672" s="1">
        <v>110147003</v>
      </c>
      <c r="D4672" s="1">
        <v>330</v>
      </c>
      <c r="E4672" s="1" t="s">
        <v>2596</v>
      </c>
      <c r="F4672" s="1" t="s">
        <v>138</v>
      </c>
      <c r="G4672" s="1" t="s">
        <v>199</v>
      </c>
      <c r="H4672" s="1" t="s">
        <v>916</v>
      </c>
      <c r="S4672" s="1">
        <v>46</v>
      </c>
      <c r="T4672" s="1">
        <v>1</v>
      </c>
      <c r="U4672" s="1">
        <v>0</v>
      </c>
      <c r="V4672" s="1">
        <v>0</v>
      </c>
    </row>
    <row r="4673" spans="1:24" x14ac:dyDescent="0.35">
      <c r="A4673" s="1">
        <v>470330</v>
      </c>
      <c r="B4673" s="1" t="s">
        <v>2360</v>
      </c>
      <c r="C4673" s="1">
        <v>110147003</v>
      </c>
      <c r="D4673" s="1">
        <v>330</v>
      </c>
      <c r="E4673" s="1" t="s">
        <v>2596</v>
      </c>
      <c r="F4673" s="1" t="s">
        <v>138</v>
      </c>
      <c r="G4673" s="1" t="s">
        <v>199</v>
      </c>
      <c r="H4673" s="1" t="s">
        <v>916</v>
      </c>
      <c r="S4673" s="1">
        <v>47</v>
      </c>
      <c r="T4673" s="1">
        <v>1</v>
      </c>
      <c r="U4673" s="1">
        <v>0</v>
      </c>
      <c r="V4673" s="1">
        <v>0</v>
      </c>
    </row>
    <row r="4674" spans="1:24" x14ac:dyDescent="0.35">
      <c r="A4674" s="1">
        <v>480330</v>
      </c>
      <c r="B4674" s="1" t="s">
        <v>2361</v>
      </c>
      <c r="C4674" s="1">
        <v>110147003</v>
      </c>
      <c r="D4674" s="1">
        <v>330</v>
      </c>
      <c r="E4674" s="1" t="s">
        <v>2596</v>
      </c>
      <c r="F4674" s="1" t="s">
        <v>138</v>
      </c>
      <c r="G4674" s="1" t="s">
        <v>199</v>
      </c>
      <c r="H4674" s="1" t="s">
        <v>916</v>
      </c>
      <c r="S4674" s="1">
        <v>48</v>
      </c>
      <c r="T4674" s="1">
        <v>1</v>
      </c>
      <c r="U4674" s="1">
        <v>0</v>
      </c>
      <c r="V4674" s="1">
        <v>0</v>
      </c>
    </row>
    <row r="4675" spans="1:24" x14ac:dyDescent="0.35">
      <c r="A4675" s="1">
        <v>290418</v>
      </c>
      <c r="B4675" s="1" t="s">
        <v>2341</v>
      </c>
      <c r="C4675" s="1">
        <v>110148002</v>
      </c>
      <c r="D4675" s="1">
        <v>418</v>
      </c>
      <c r="E4675" s="1" t="s">
        <v>2597</v>
      </c>
      <c r="F4675" s="1" t="s">
        <v>138</v>
      </c>
      <c r="G4675" s="1" t="s">
        <v>199</v>
      </c>
      <c r="H4675" s="1" t="s">
        <v>916</v>
      </c>
      <c r="I4675" s="1">
        <v>3255596.77</v>
      </c>
      <c r="J4675" s="1">
        <v>90891.15</v>
      </c>
      <c r="K4675" s="1">
        <v>310013</v>
      </c>
      <c r="L4675" s="1">
        <v>6903016</v>
      </c>
      <c r="S4675" s="1">
        <v>29</v>
      </c>
      <c r="T4675" s="1">
        <v>1</v>
      </c>
      <c r="U4675" s="1">
        <v>10559517</v>
      </c>
      <c r="V4675" s="1">
        <v>0</v>
      </c>
    </row>
    <row r="4676" spans="1:24" x14ac:dyDescent="0.35">
      <c r="A4676" s="1">
        <v>300418</v>
      </c>
      <c r="B4676" s="1" t="s">
        <v>2343</v>
      </c>
      <c r="C4676" s="1">
        <v>110148002</v>
      </c>
      <c r="D4676" s="1">
        <v>418</v>
      </c>
      <c r="E4676" s="1" t="s">
        <v>2597</v>
      </c>
      <c r="F4676" s="1" t="s">
        <v>138</v>
      </c>
      <c r="G4676" s="1" t="s">
        <v>199</v>
      </c>
      <c r="H4676" s="1" t="s">
        <v>916</v>
      </c>
      <c r="I4676" s="1">
        <v>3270066.74</v>
      </c>
      <c r="J4676" s="1">
        <v>154017.17000000001</v>
      </c>
      <c r="K4676" s="1">
        <v>310013</v>
      </c>
      <c r="L4676" s="1">
        <v>7543444.5</v>
      </c>
      <c r="M4676" s="1">
        <v>0.64042848348617554</v>
      </c>
      <c r="N4676" s="1">
        <v>9.2775173187255859</v>
      </c>
      <c r="O4676" s="1">
        <v>1.4469970017671585E-2</v>
      </c>
      <c r="P4676" s="1">
        <v>0.44446444511413574</v>
      </c>
      <c r="Q4676" s="1">
        <v>0</v>
      </c>
      <c r="R4676" s="1">
        <v>6.3126020133495331E-2</v>
      </c>
      <c r="S4676" s="1">
        <v>30</v>
      </c>
      <c r="T4676" s="1">
        <v>1</v>
      </c>
      <c r="U4676" s="1">
        <v>11277542</v>
      </c>
      <c r="V4676" s="1">
        <v>0.71802449226379395</v>
      </c>
      <c r="W4676" s="1">
        <v>6.7997903823852539</v>
      </c>
      <c r="X4676" s="1">
        <v>6.7997903823852539</v>
      </c>
    </row>
    <row r="4677" spans="1:24" x14ac:dyDescent="0.35">
      <c r="A4677" s="1">
        <v>310418</v>
      </c>
      <c r="B4677" s="1" t="s">
        <v>2344</v>
      </c>
      <c r="C4677" s="1">
        <v>110148002</v>
      </c>
      <c r="D4677" s="1">
        <v>418</v>
      </c>
      <c r="E4677" s="1" t="s">
        <v>2597</v>
      </c>
      <c r="F4677" s="1" t="s">
        <v>138</v>
      </c>
      <c r="G4677" s="1" t="s">
        <v>199</v>
      </c>
      <c r="H4677" s="1" t="s">
        <v>916</v>
      </c>
      <c r="I4677" s="1">
        <v>3302371.58</v>
      </c>
      <c r="J4677" s="1">
        <v>87618.99</v>
      </c>
      <c r="K4677" s="1">
        <v>310013</v>
      </c>
      <c r="L4677" s="1">
        <v>7724156</v>
      </c>
      <c r="M4677" s="1">
        <v>0.18071149289608002</v>
      </c>
      <c r="N4677" s="1">
        <v>2.3956098556518555</v>
      </c>
      <c r="O4677" s="1">
        <v>3.2304838299751282E-2</v>
      </c>
      <c r="P4677" s="1">
        <v>0.9878954291343689</v>
      </c>
      <c r="Q4677" s="1">
        <v>0</v>
      </c>
      <c r="R4677" s="1">
        <v>-6.6398181021213531E-2</v>
      </c>
      <c r="S4677" s="1">
        <v>31</v>
      </c>
      <c r="T4677" s="1">
        <v>1</v>
      </c>
      <c r="U4677" s="1">
        <v>11424160</v>
      </c>
      <c r="V4677" s="1">
        <v>0.14661815762519836</v>
      </c>
      <c r="W4677" s="1">
        <v>1.3000882863998413</v>
      </c>
      <c r="X4677" s="1">
        <v>1.3000882863998413</v>
      </c>
    </row>
    <row r="4678" spans="1:24" x14ac:dyDescent="0.35">
      <c r="A4678" s="1">
        <v>320418</v>
      </c>
      <c r="B4678" s="1" t="s">
        <v>2345</v>
      </c>
      <c r="C4678" s="1">
        <v>110148002</v>
      </c>
      <c r="D4678" s="1">
        <v>418</v>
      </c>
      <c r="E4678" s="1" t="s">
        <v>2597</v>
      </c>
      <c r="F4678" s="1" t="s">
        <v>138</v>
      </c>
      <c r="G4678" s="1" t="s">
        <v>199</v>
      </c>
      <c r="H4678" s="1" t="s">
        <v>916</v>
      </c>
      <c r="I4678" s="1">
        <v>3292352.42</v>
      </c>
      <c r="J4678" s="1">
        <v>227171.75</v>
      </c>
      <c r="K4678" s="1">
        <v>310013</v>
      </c>
      <c r="L4678" s="1">
        <v>7920858.5</v>
      </c>
      <c r="M4678" s="1">
        <v>0.1967024952173233</v>
      </c>
      <c r="N4678" s="1">
        <v>2.5465888977050781</v>
      </c>
      <c r="O4678" s="1">
        <v>-1.0019159875810146E-2</v>
      </c>
      <c r="P4678" s="1">
        <v>-0.30339288711547852</v>
      </c>
      <c r="Q4678" s="1">
        <v>0</v>
      </c>
      <c r="R4678" s="1">
        <v>0.1395527571439743</v>
      </c>
      <c r="S4678" s="1">
        <v>32</v>
      </c>
      <c r="T4678" s="1">
        <v>1</v>
      </c>
      <c r="U4678" s="1">
        <v>11750396</v>
      </c>
      <c r="V4678" s="1">
        <v>0.32623609900474548</v>
      </c>
      <c r="W4678" s="1">
        <v>2.8556673526763916</v>
      </c>
      <c r="X4678" s="1">
        <v>2.8556673526763916</v>
      </c>
    </row>
    <row r="4679" spans="1:24" x14ac:dyDescent="0.35">
      <c r="A4679" s="1">
        <v>330418</v>
      </c>
      <c r="B4679" s="1" t="s">
        <v>2346</v>
      </c>
      <c r="C4679" s="1">
        <v>110148002</v>
      </c>
      <c r="D4679" s="1">
        <v>418</v>
      </c>
      <c r="E4679" s="1" t="s">
        <v>2597</v>
      </c>
      <c r="F4679" s="1" t="s">
        <v>138</v>
      </c>
      <c r="G4679" s="1" t="s">
        <v>199</v>
      </c>
      <c r="H4679" s="1" t="s">
        <v>916</v>
      </c>
      <c r="I4679" s="1">
        <v>3358750.03</v>
      </c>
      <c r="J4679" s="1">
        <v>197227.6</v>
      </c>
      <c r="K4679" s="1">
        <v>310013</v>
      </c>
      <c r="L4679" s="1">
        <v>8406928</v>
      </c>
      <c r="M4679" s="1">
        <v>0.48606950044631958</v>
      </c>
      <c r="N4679" s="1">
        <v>6.1365761756896973</v>
      </c>
      <c r="O4679" s="1">
        <v>6.6397607326507568E-2</v>
      </c>
      <c r="P4679" s="1">
        <v>2.0167224407196045</v>
      </c>
      <c r="Q4679" s="1">
        <v>0</v>
      </c>
      <c r="R4679" s="1">
        <v>-2.9944149777293205E-2</v>
      </c>
      <c r="S4679" s="1">
        <v>33</v>
      </c>
      <c r="T4679" s="1">
        <v>1</v>
      </c>
      <c r="U4679" s="1">
        <v>12272918</v>
      </c>
      <c r="V4679" s="1">
        <v>0.52252292633056641</v>
      </c>
      <c r="W4679" s="1">
        <v>4.4468460083007813</v>
      </c>
      <c r="X4679" s="1">
        <v>4.4468460083007813</v>
      </c>
    </row>
    <row r="4680" spans="1:24" x14ac:dyDescent="0.35">
      <c r="A4680" s="1">
        <v>340418</v>
      </c>
      <c r="B4680" s="1" t="s">
        <v>2347</v>
      </c>
      <c r="C4680" s="1">
        <v>110148002</v>
      </c>
      <c r="D4680" s="1">
        <v>418</v>
      </c>
      <c r="E4680" s="1" t="s">
        <v>2597</v>
      </c>
      <c r="F4680" s="1" t="s">
        <v>138</v>
      </c>
      <c r="G4680" s="1" t="s">
        <v>199</v>
      </c>
      <c r="H4680" s="1" t="s">
        <v>916</v>
      </c>
      <c r="I4680" s="1">
        <v>3358712.86</v>
      </c>
      <c r="J4680" s="1">
        <v>218773</v>
      </c>
      <c r="K4680" s="1">
        <v>310013</v>
      </c>
      <c r="L4680" s="1">
        <v>8406907</v>
      </c>
      <c r="M4680" s="1">
        <v>-2.0999999833293259E-5</v>
      </c>
      <c r="N4680" s="1">
        <v>-2.4979398585855961E-4</v>
      </c>
      <c r="O4680" s="1">
        <v>-3.7170000723563135E-5</v>
      </c>
      <c r="P4680" s="1">
        <v>-1.10666174441576E-3</v>
      </c>
      <c r="Q4680" s="1">
        <v>0</v>
      </c>
      <c r="R4680" s="1">
        <v>2.1545400843024254E-2</v>
      </c>
      <c r="S4680" s="1">
        <v>34</v>
      </c>
      <c r="T4680" s="1">
        <v>1</v>
      </c>
      <c r="U4680" s="1">
        <v>12294406</v>
      </c>
      <c r="V4680" s="1">
        <v>2.148723229765892E-2</v>
      </c>
      <c r="W4680" s="1">
        <v>0.1750846803188324</v>
      </c>
      <c r="X4680" s="1">
        <v>0.1750846803188324</v>
      </c>
    </row>
    <row r="4681" spans="1:24" x14ac:dyDescent="0.35">
      <c r="A4681" s="1">
        <v>350418</v>
      </c>
      <c r="B4681" s="1" t="s">
        <v>2348</v>
      </c>
      <c r="C4681" s="1">
        <v>110148002</v>
      </c>
      <c r="D4681" s="1">
        <v>418</v>
      </c>
      <c r="E4681" s="1" t="s">
        <v>2597</v>
      </c>
      <c r="F4681" s="1" t="s">
        <v>138</v>
      </c>
      <c r="G4681" s="1" t="s">
        <v>199</v>
      </c>
      <c r="H4681" s="1" t="s">
        <v>916</v>
      </c>
      <c r="I4681" s="1">
        <v>3411034.5</v>
      </c>
      <c r="J4681" s="1">
        <v>250919</v>
      </c>
      <c r="K4681" s="1">
        <v>310013</v>
      </c>
      <c r="L4681" s="1">
        <v>9039483</v>
      </c>
      <c r="M4681" s="1">
        <v>0.63257598876953125</v>
      </c>
      <c r="N4681" s="1">
        <v>7.5244793891906738</v>
      </c>
      <c r="O4681" s="1">
        <v>5.2321638911962509E-2</v>
      </c>
      <c r="P4681" s="1">
        <v>1.5577883720397949</v>
      </c>
      <c r="Q4681" s="1">
        <v>0</v>
      </c>
      <c r="R4681" s="1">
        <v>3.2145999372005463E-2</v>
      </c>
      <c r="S4681" s="1">
        <v>35</v>
      </c>
      <c r="T4681" s="1">
        <v>1</v>
      </c>
      <c r="U4681" s="1">
        <v>13011450</v>
      </c>
      <c r="V4681" s="1">
        <v>0.71704363822937012</v>
      </c>
      <c r="W4681" s="1">
        <v>5.8322787284851074</v>
      </c>
      <c r="X4681" s="1">
        <v>5.8322787284851074</v>
      </c>
    </row>
    <row r="4682" spans="1:24" x14ac:dyDescent="0.35">
      <c r="A4682" s="1">
        <v>360418</v>
      </c>
      <c r="B4682" s="1" t="s">
        <v>2349</v>
      </c>
      <c r="C4682" s="1">
        <v>110148002</v>
      </c>
      <c r="D4682" s="1">
        <v>418</v>
      </c>
      <c r="E4682" s="1" t="s">
        <v>2597</v>
      </c>
      <c r="F4682" s="1" t="s">
        <v>138</v>
      </c>
      <c r="G4682" s="1" t="s">
        <v>199</v>
      </c>
      <c r="H4682" s="1" t="s">
        <v>916</v>
      </c>
      <c r="I4682" s="1">
        <v>3485010.08</v>
      </c>
      <c r="J4682" s="1">
        <v>279629.28000000003</v>
      </c>
      <c r="K4682" s="1">
        <v>310013</v>
      </c>
      <c r="L4682" s="1">
        <v>10597444</v>
      </c>
      <c r="M4682" s="1">
        <v>1.5579609870910645</v>
      </c>
      <c r="N4682" s="1">
        <v>17.235067367553711</v>
      </c>
      <c r="O4682" s="1">
        <v>7.39755779504776E-2</v>
      </c>
      <c r="P4682" s="1">
        <v>2.1687138080596924</v>
      </c>
      <c r="Q4682" s="1">
        <v>0</v>
      </c>
      <c r="R4682" s="1">
        <v>2.8710279613733292E-2</v>
      </c>
      <c r="S4682" s="1">
        <v>36</v>
      </c>
      <c r="T4682" s="1">
        <v>1</v>
      </c>
      <c r="U4682" s="1">
        <v>14672096</v>
      </c>
      <c r="V4682" s="1">
        <v>1.6606467962265015</v>
      </c>
      <c r="W4682" s="1">
        <v>12.762958526611328</v>
      </c>
      <c r="X4682" s="1">
        <v>12.762958526611328</v>
      </c>
    </row>
    <row r="4683" spans="1:24" x14ac:dyDescent="0.35">
      <c r="A4683" s="1">
        <v>370418</v>
      </c>
      <c r="B4683" s="1" t="s">
        <v>2350</v>
      </c>
      <c r="C4683" s="1">
        <v>110148002</v>
      </c>
      <c r="D4683" s="1">
        <v>418</v>
      </c>
      <c r="E4683" s="1" t="s">
        <v>2597</v>
      </c>
      <c r="F4683" s="1" t="s">
        <v>138</v>
      </c>
      <c r="G4683" s="1" t="s">
        <v>199</v>
      </c>
      <c r="H4683" s="1" t="s">
        <v>916</v>
      </c>
      <c r="I4683" s="1">
        <v>3536976.84</v>
      </c>
      <c r="J4683" s="1">
        <v>282520.46999999997</v>
      </c>
      <c r="K4683" s="1">
        <v>310013</v>
      </c>
      <c r="L4683" s="1">
        <v>12490613</v>
      </c>
      <c r="M4683" s="1">
        <v>1.8931690454483032</v>
      </c>
      <c r="N4683" s="1">
        <v>17.86439323425293</v>
      </c>
      <c r="O4683" s="1">
        <v>5.196676030755043E-2</v>
      </c>
      <c r="P4683" s="1">
        <v>1.491150975227356</v>
      </c>
      <c r="Q4683" s="1">
        <v>0</v>
      </c>
      <c r="R4683" s="1">
        <v>2.8911898843944073E-3</v>
      </c>
      <c r="S4683" s="1">
        <v>37</v>
      </c>
      <c r="T4683" s="1">
        <v>1</v>
      </c>
      <c r="U4683" s="1">
        <v>16620123</v>
      </c>
      <c r="V4683" s="1">
        <v>1.9480270147323608</v>
      </c>
      <c r="W4683" s="1">
        <v>13.277087211608887</v>
      </c>
      <c r="X4683" s="1">
        <v>13.277087211608887</v>
      </c>
    </row>
    <row r="4684" spans="1:24" x14ac:dyDescent="0.35">
      <c r="A4684" s="1">
        <v>380418</v>
      </c>
      <c r="B4684" s="1" t="s">
        <v>2351</v>
      </c>
      <c r="C4684" s="1">
        <v>110148002</v>
      </c>
      <c r="D4684" s="1">
        <v>418</v>
      </c>
      <c r="E4684" s="1" t="s">
        <v>2597</v>
      </c>
      <c r="F4684" s="1" t="s">
        <v>138</v>
      </c>
      <c r="G4684" s="1" t="s">
        <v>199</v>
      </c>
      <c r="H4684" s="1" t="s">
        <v>916</v>
      </c>
      <c r="I4684" s="1">
        <v>3655180</v>
      </c>
      <c r="J4684" s="1">
        <v>231433</v>
      </c>
      <c r="K4684" s="1">
        <v>310013</v>
      </c>
      <c r="L4684" s="1">
        <v>13776310</v>
      </c>
      <c r="M4684" s="1">
        <v>1.2856969833374023</v>
      </c>
      <c r="N4684" s="1">
        <v>10.293305397033691</v>
      </c>
      <c r="O4684" s="1">
        <v>0.11820316314697266</v>
      </c>
      <c r="P4684" s="1">
        <v>3.3419263362884521</v>
      </c>
      <c r="Q4684" s="1">
        <v>0</v>
      </c>
      <c r="R4684" s="1">
        <v>-5.1087468862533569E-2</v>
      </c>
      <c r="S4684" s="1">
        <v>38</v>
      </c>
      <c r="T4684" s="1">
        <v>1</v>
      </c>
      <c r="U4684" s="1">
        <v>17972936</v>
      </c>
      <c r="V4684" s="1">
        <v>1.352812647819519</v>
      </c>
      <c r="W4684" s="1">
        <v>8.1396083831787109</v>
      </c>
      <c r="X4684" s="1">
        <v>8.1396083831787109</v>
      </c>
    </row>
    <row r="4685" spans="1:24" x14ac:dyDescent="0.35">
      <c r="A4685" s="1">
        <v>390418</v>
      </c>
      <c r="B4685" s="1" t="s">
        <v>2352</v>
      </c>
      <c r="C4685" s="1">
        <v>110148002</v>
      </c>
      <c r="D4685" s="1">
        <v>418</v>
      </c>
      <c r="E4685" s="1" t="s">
        <v>2597</v>
      </c>
      <c r="F4685" s="1" t="s">
        <v>138</v>
      </c>
      <c r="G4685" s="1" t="s">
        <v>199</v>
      </c>
      <c r="H4685" s="1" t="s">
        <v>916</v>
      </c>
      <c r="I4685" s="1">
        <v>3714395</v>
      </c>
      <c r="J4685" s="1">
        <v>248199</v>
      </c>
      <c r="K4685" s="1">
        <v>360013</v>
      </c>
      <c r="L4685" s="1">
        <v>14025977</v>
      </c>
      <c r="M4685" s="1">
        <v>0.24966700375080109</v>
      </c>
      <c r="N4685" s="1">
        <v>1.812292218208313</v>
      </c>
      <c r="O4685" s="1">
        <v>5.92150017619133E-2</v>
      </c>
      <c r="P4685" s="1">
        <v>1.6200296878814697</v>
      </c>
      <c r="Q4685" s="1">
        <v>5.000000074505806E-2</v>
      </c>
      <c r="R4685" s="1">
        <v>1.6766000539064407E-2</v>
      </c>
      <c r="S4685" s="1">
        <v>39</v>
      </c>
      <c r="T4685" s="1">
        <v>1</v>
      </c>
      <c r="U4685" s="1">
        <v>18348584</v>
      </c>
      <c r="V4685" s="1">
        <v>0.37564802169799805</v>
      </c>
      <c r="W4685" s="1">
        <v>2.0900759696960449</v>
      </c>
      <c r="X4685" s="1">
        <v>2.0900759696960449</v>
      </c>
    </row>
    <row r="4686" spans="1:24" x14ac:dyDescent="0.35">
      <c r="A4686" s="1">
        <v>400418</v>
      </c>
      <c r="B4686" s="1" t="s">
        <v>2353</v>
      </c>
      <c r="C4686" s="1">
        <v>110148002</v>
      </c>
      <c r="D4686" s="1">
        <v>418</v>
      </c>
      <c r="E4686" s="1" t="s">
        <v>2597</v>
      </c>
      <c r="F4686" s="1" t="s">
        <v>138</v>
      </c>
      <c r="G4686" s="1" t="s">
        <v>199</v>
      </c>
      <c r="H4686" s="1" t="s">
        <v>916</v>
      </c>
      <c r="S4686" s="1">
        <v>40</v>
      </c>
      <c r="T4686" s="1">
        <v>1</v>
      </c>
      <c r="U4686" s="1">
        <v>0</v>
      </c>
      <c r="V4686" s="1">
        <v>0</v>
      </c>
      <c r="W4686" s="1">
        <v>-100</v>
      </c>
      <c r="X4686" s="1">
        <v>-100</v>
      </c>
    </row>
    <row r="4687" spans="1:24" x14ac:dyDescent="0.35">
      <c r="A4687" s="1">
        <v>410418</v>
      </c>
      <c r="B4687" s="1" t="s">
        <v>2354</v>
      </c>
      <c r="C4687" s="1">
        <v>110148002</v>
      </c>
      <c r="D4687" s="1">
        <v>418</v>
      </c>
      <c r="E4687" s="1" t="s">
        <v>2597</v>
      </c>
      <c r="F4687" s="1" t="s">
        <v>138</v>
      </c>
      <c r="G4687" s="1" t="s">
        <v>199</v>
      </c>
      <c r="H4687" s="1" t="s">
        <v>916</v>
      </c>
      <c r="S4687" s="1">
        <v>41</v>
      </c>
      <c r="T4687" s="1">
        <v>1</v>
      </c>
      <c r="U4687" s="1">
        <v>0</v>
      </c>
      <c r="V4687" s="1">
        <v>0</v>
      </c>
    </row>
    <row r="4688" spans="1:24" x14ac:dyDescent="0.35">
      <c r="A4688" s="1">
        <v>420418</v>
      </c>
      <c r="B4688" s="1" t="s">
        <v>2355</v>
      </c>
      <c r="C4688" s="1">
        <v>110148002</v>
      </c>
      <c r="D4688" s="1">
        <v>418</v>
      </c>
      <c r="E4688" s="1" t="s">
        <v>2597</v>
      </c>
      <c r="F4688" s="1" t="s">
        <v>138</v>
      </c>
      <c r="G4688" s="1" t="s">
        <v>199</v>
      </c>
      <c r="H4688" s="1" t="s">
        <v>916</v>
      </c>
      <c r="S4688" s="1">
        <v>42</v>
      </c>
      <c r="T4688" s="1">
        <v>1</v>
      </c>
      <c r="U4688" s="1">
        <v>0</v>
      </c>
      <c r="V4688" s="1">
        <v>0</v>
      </c>
    </row>
    <row r="4689" spans="1:24" x14ac:dyDescent="0.35">
      <c r="A4689" s="1">
        <v>430418</v>
      </c>
      <c r="B4689" s="1" t="s">
        <v>2356</v>
      </c>
      <c r="C4689" s="1">
        <v>110148002</v>
      </c>
      <c r="D4689" s="1">
        <v>418</v>
      </c>
      <c r="E4689" s="1" t="s">
        <v>2597</v>
      </c>
      <c r="F4689" s="1" t="s">
        <v>138</v>
      </c>
      <c r="G4689" s="1" t="s">
        <v>199</v>
      </c>
      <c r="H4689" s="1" t="s">
        <v>916</v>
      </c>
      <c r="S4689" s="1">
        <v>43</v>
      </c>
      <c r="T4689" s="1">
        <v>1</v>
      </c>
      <c r="U4689" s="1">
        <v>0</v>
      </c>
      <c r="V4689" s="1">
        <v>0</v>
      </c>
    </row>
    <row r="4690" spans="1:24" x14ac:dyDescent="0.35">
      <c r="A4690" s="1">
        <v>440418</v>
      </c>
      <c r="B4690" s="1" t="s">
        <v>2357</v>
      </c>
      <c r="C4690" s="1">
        <v>110148002</v>
      </c>
      <c r="D4690" s="1">
        <v>418</v>
      </c>
      <c r="E4690" s="1" t="s">
        <v>2597</v>
      </c>
      <c r="F4690" s="1" t="s">
        <v>138</v>
      </c>
      <c r="G4690" s="1" t="s">
        <v>199</v>
      </c>
      <c r="H4690" s="1" t="s">
        <v>916</v>
      </c>
      <c r="S4690" s="1">
        <v>44</v>
      </c>
      <c r="T4690" s="1">
        <v>1</v>
      </c>
      <c r="U4690" s="1">
        <v>0</v>
      </c>
      <c r="V4690" s="1">
        <v>0</v>
      </c>
    </row>
    <row r="4691" spans="1:24" x14ac:dyDescent="0.35">
      <c r="A4691" s="1">
        <v>450418</v>
      </c>
      <c r="B4691" s="1" t="s">
        <v>2358</v>
      </c>
      <c r="C4691" s="1">
        <v>110148002</v>
      </c>
      <c r="D4691" s="1">
        <v>418</v>
      </c>
      <c r="E4691" s="1" t="s">
        <v>2597</v>
      </c>
      <c r="F4691" s="1" t="s">
        <v>138</v>
      </c>
      <c r="G4691" s="1" t="s">
        <v>199</v>
      </c>
      <c r="H4691" s="1" t="s">
        <v>916</v>
      </c>
      <c r="S4691" s="1">
        <v>45</v>
      </c>
      <c r="T4691" s="1">
        <v>1</v>
      </c>
      <c r="U4691" s="1">
        <v>0</v>
      </c>
      <c r="V4691" s="1">
        <v>0</v>
      </c>
    </row>
    <row r="4692" spans="1:24" x14ac:dyDescent="0.35">
      <c r="A4692" s="1">
        <v>460418</v>
      </c>
      <c r="B4692" s="1" t="s">
        <v>2359</v>
      </c>
      <c r="C4692" s="1">
        <v>110148002</v>
      </c>
      <c r="D4692" s="1">
        <v>418</v>
      </c>
      <c r="E4692" s="1" t="s">
        <v>2597</v>
      </c>
      <c r="F4692" s="1" t="s">
        <v>138</v>
      </c>
      <c r="G4692" s="1" t="s">
        <v>199</v>
      </c>
      <c r="H4692" s="1" t="s">
        <v>916</v>
      </c>
      <c r="S4692" s="1">
        <v>46</v>
      </c>
      <c r="T4692" s="1">
        <v>1</v>
      </c>
      <c r="U4692" s="1">
        <v>0</v>
      </c>
      <c r="V4692" s="1">
        <v>0</v>
      </c>
    </row>
    <row r="4693" spans="1:24" x14ac:dyDescent="0.35">
      <c r="A4693" s="1">
        <v>470418</v>
      </c>
      <c r="B4693" s="1" t="s">
        <v>2360</v>
      </c>
      <c r="C4693" s="1">
        <v>110148002</v>
      </c>
      <c r="D4693" s="1">
        <v>418</v>
      </c>
      <c r="E4693" s="1" t="s">
        <v>2597</v>
      </c>
      <c r="F4693" s="1" t="s">
        <v>138</v>
      </c>
      <c r="G4693" s="1" t="s">
        <v>199</v>
      </c>
      <c r="H4693" s="1" t="s">
        <v>916</v>
      </c>
      <c r="S4693" s="1">
        <v>47</v>
      </c>
      <c r="T4693" s="1">
        <v>1</v>
      </c>
      <c r="U4693" s="1">
        <v>0</v>
      </c>
      <c r="V4693" s="1">
        <v>0</v>
      </c>
    </row>
    <row r="4694" spans="1:24" x14ac:dyDescent="0.35">
      <c r="A4694" s="1">
        <v>480418</v>
      </c>
      <c r="B4694" s="1" t="s">
        <v>2361</v>
      </c>
      <c r="C4694" s="1">
        <v>110148002</v>
      </c>
      <c r="D4694" s="1">
        <v>418</v>
      </c>
      <c r="E4694" s="1" t="s">
        <v>2597</v>
      </c>
      <c r="F4694" s="1" t="s">
        <v>138</v>
      </c>
      <c r="G4694" s="1" t="s">
        <v>199</v>
      </c>
      <c r="H4694" s="1" t="s">
        <v>916</v>
      </c>
      <c r="S4694" s="1">
        <v>48</v>
      </c>
      <c r="T4694" s="1">
        <v>1</v>
      </c>
      <c r="U4694" s="1">
        <v>0</v>
      </c>
      <c r="V4694" s="1">
        <v>0</v>
      </c>
    </row>
    <row r="4695" spans="1:24" x14ac:dyDescent="0.35">
      <c r="A4695" s="1">
        <v>290089</v>
      </c>
      <c r="B4695" s="1" t="s">
        <v>2341</v>
      </c>
      <c r="C4695" s="1">
        <v>110171003</v>
      </c>
      <c r="D4695" s="1">
        <v>89</v>
      </c>
      <c r="E4695" s="1" t="s">
        <v>2598</v>
      </c>
      <c r="F4695" s="1" t="s">
        <v>138</v>
      </c>
      <c r="G4695" s="1" t="s">
        <v>226</v>
      </c>
      <c r="H4695" s="1" t="s">
        <v>916</v>
      </c>
      <c r="I4695" s="1">
        <v>1682568.11</v>
      </c>
      <c r="J4695" s="1">
        <v>7154.7</v>
      </c>
      <c r="K4695" s="1">
        <v>471734</v>
      </c>
      <c r="L4695" s="1">
        <v>12265594</v>
      </c>
      <c r="S4695" s="1">
        <v>29</v>
      </c>
      <c r="T4695" s="1">
        <v>1</v>
      </c>
      <c r="U4695" s="1">
        <v>14427051</v>
      </c>
      <c r="V4695" s="1">
        <v>0</v>
      </c>
    </row>
    <row r="4696" spans="1:24" x14ac:dyDescent="0.35">
      <c r="A4696" s="1">
        <v>300089</v>
      </c>
      <c r="B4696" s="1" t="s">
        <v>2343</v>
      </c>
      <c r="C4696" s="1">
        <v>110171003</v>
      </c>
      <c r="D4696" s="1">
        <v>89</v>
      </c>
      <c r="E4696" s="1" t="s">
        <v>2598</v>
      </c>
      <c r="F4696" s="1" t="s">
        <v>138</v>
      </c>
      <c r="G4696" s="1" t="s">
        <v>226</v>
      </c>
      <c r="H4696" s="1" t="s">
        <v>916</v>
      </c>
      <c r="I4696" s="1">
        <v>1719737.49</v>
      </c>
      <c r="J4696" s="1">
        <v>1442.07</v>
      </c>
      <c r="K4696" s="1">
        <v>471734</v>
      </c>
      <c r="L4696" s="1">
        <v>12531990</v>
      </c>
      <c r="M4696" s="1">
        <v>0.26639598608016968</v>
      </c>
      <c r="N4696" s="1">
        <v>2.1718964576721191</v>
      </c>
      <c r="O4696" s="1">
        <v>3.7169378250837326E-2</v>
      </c>
      <c r="P4696" s="1">
        <v>2.2090861797332764</v>
      </c>
      <c r="Q4696" s="1">
        <v>0</v>
      </c>
      <c r="R4696" s="1">
        <v>-5.7126302272081375E-3</v>
      </c>
      <c r="S4696" s="1">
        <v>30</v>
      </c>
      <c r="T4696" s="1">
        <v>1</v>
      </c>
      <c r="U4696" s="1">
        <v>14724904</v>
      </c>
      <c r="V4696" s="1">
        <v>0.29785272479057312</v>
      </c>
      <c r="W4696" s="1">
        <v>2.0645453929901123</v>
      </c>
      <c r="X4696" s="1">
        <v>2.0645453929901123</v>
      </c>
    </row>
    <row r="4697" spans="1:24" x14ac:dyDescent="0.35">
      <c r="A4697" s="1">
        <v>310089</v>
      </c>
      <c r="B4697" s="1" t="s">
        <v>2344</v>
      </c>
      <c r="C4697" s="1">
        <v>110171003</v>
      </c>
      <c r="D4697" s="1">
        <v>89</v>
      </c>
      <c r="E4697" s="1" t="s">
        <v>2598</v>
      </c>
      <c r="F4697" s="1" t="s">
        <v>138</v>
      </c>
      <c r="G4697" s="1" t="s">
        <v>226</v>
      </c>
      <c r="H4697" s="1" t="s">
        <v>916</v>
      </c>
      <c r="I4697" s="1">
        <v>1768708.38</v>
      </c>
      <c r="K4697" s="1">
        <v>471734</v>
      </c>
      <c r="L4697" s="1">
        <v>12630485</v>
      </c>
      <c r="M4697" s="1">
        <v>9.84949991106987E-2</v>
      </c>
      <c r="N4697" s="1">
        <v>0.78594857454299927</v>
      </c>
      <c r="O4697" s="1">
        <v>4.8970889300107956E-2</v>
      </c>
      <c r="P4697" s="1">
        <v>2.8475794792175293</v>
      </c>
      <c r="Q4697" s="1">
        <v>0</v>
      </c>
      <c r="S4697" s="1">
        <v>31</v>
      </c>
      <c r="T4697" s="1">
        <v>1</v>
      </c>
      <c r="U4697" s="1">
        <v>14870928</v>
      </c>
      <c r="V4697" s="1">
        <v>0.14746588468551636</v>
      </c>
      <c r="W4697" s="1">
        <v>0.99168050289154053</v>
      </c>
      <c r="X4697" s="1">
        <v>0.99168050289154053</v>
      </c>
    </row>
    <row r="4698" spans="1:24" x14ac:dyDescent="0.35">
      <c r="A4698" s="1">
        <v>320089</v>
      </c>
      <c r="B4698" s="1" t="s">
        <v>2345</v>
      </c>
      <c r="C4698" s="1">
        <v>110171003</v>
      </c>
      <c r="D4698" s="1">
        <v>89</v>
      </c>
      <c r="E4698" s="1" t="s">
        <v>2598</v>
      </c>
      <c r="F4698" s="1" t="s">
        <v>138</v>
      </c>
      <c r="G4698" s="1" t="s">
        <v>226</v>
      </c>
      <c r="H4698" s="1" t="s">
        <v>916</v>
      </c>
      <c r="I4698" s="1">
        <v>1786874.21</v>
      </c>
      <c r="K4698" s="1">
        <v>471734</v>
      </c>
      <c r="L4698" s="1">
        <v>12722776</v>
      </c>
      <c r="M4698" s="1">
        <v>9.2290997505187988E-2</v>
      </c>
      <c r="N4698" s="1">
        <v>0.73070037364959717</v>
      </c>
      <c r="O4698" s="1">
        <v>1.816583052277565E-2</v>
      </c>
      <c r="P4698" s="1">
        <v>1.0270675420761108</v>
      </c>
      <c r="Q4698" s="1">
        <v>0</v>
      </c>
      <c r="S4698" s="1">
        <v>32</v>
      </c>
      <c r="T4698" s="1">
        <v>1</v>
      </c>
      <c r="U4698" s="1">
        <v>14981384</v>
      </c>
      <c r="V4698" s="1">
        <v>0.11045682430267334</v>
      </c>
      <c r="W4698" s="1">
        <v>0.74276465177536011</v>
      </c>
      <c r="X4698" s="1">
        <v>0.74276465177536011</v>
      </c>
    </row>
    <row r="4699" spans="1:24" x14ac:dyDescent="0.35">
      <c r="A4699" s="1">
        <v>330089</v>
      </c>
      <c r="B4699" s="1" t="s">
        <v>2346</v>
      </c>
      <c r="C4699" s="1">
        <v>110171003</v>
      </c>
      <c r="D4699" s="1">
        <v>89</v>
      </c>
      <c r="E4699" s="1" t="s">
        <v>2598</v>
      </c>
      <c r="F4699" s="1" t="s">
        <v>138</v>
      </c>
      <c r="G4699" s="1" t="s">
        <v>226</v>
      </c>
      <c r="H4699" s="1" t="s">
        <v>916</v>
      </c>
      <c r="I4699" s="1">
        <v>1842512.07</v>
      </c>
      <c r="K4699" s="1">
        <v>471734</v>
      </c>
      <c r="L4699" s="1">
        <v>12867072</v>
      </c>
      <c r="M4699" s="1">
        <v>0.14429600536823273</v>
      </c>
      <c r="N4699" s="1">
        <v>1.1341550350189209</v>
      </c>
      <c r="O4699" s="1">
        <v>5.5637858808040619E-2</v>
      </c>
      <c r="P4699" s="1">
        <v>3.1136975288391113</v>
      </c>
      <c r="Q4699" s="1">
        <v>0</v>
      </c>
      <c r="S4699" s="1">
        <v>33</v>
      </c>
      <c r="T4699" s="1">
        <v>1</v>
      </c>
      <c r="U4699" s="1">
        <v>15181318</v>
      </c>
      <c r="V4699" s="1">
        <v>0.19993385672569275</v>
      </c>
      <c r="W4699" s="1">
        <v>1.3345495462417603</v>
      </c>
      <c r="X4699" s="1">
        <v>1.3345495462417603</v>
      </c>
    </row>
    <row r="4700" spans="1:24" x14ac:dyDescent="0.35">
      <c r="A4700" s="1">
        <v>340089</v>
      </c>
      <c r="B4700" s="1" t="s">
        <v>2347</v>
      </c>
      <c r="C4700" s="1">
        <v>110171003</v>
      </c>
      <c r="D4700" s="1">
        <v>89</v>
      </c>
      <c r="E4700" s="1" t="s">
        <v>2598</v>
      </c>
      <c r="F4700" s="1" t="s">
        <v>138</v>
      </c>
      <c r="G4700" s="1" t="s">
        <v>226</v>
      </c>
      <c r="H4700" s="1" t="s">
        <v>916</v>
      </c>
      <c r="I4700" s="1">
        <v>1842446.84</v>
      </c>
      <c r="K4700" s="1">
        <v>471734</v>
      </c>
      <c r="L4700" s="1">
        <v>12867093</v>
      </c>
      <c r="M4700" s="1">
        <v>2.0999999833293259E-5</v>
      </c>
      <c r="N4700" s="1">
        <v>1.6320729628205299E-4</v>
      </c>
      <c r="O4700" s="1">
        <v>-6.5230000473093241E-5</v>
      </c>
      <c r="P4700" s="1">
        <v>-3.5402753856033087E-3</v>
      </c>
      <c r="Q4700" s="1">
        <v>0</v>
      </c>
      <c r="S4700" s="1">
        <v>34</v>
      </c>
      <c r="T4700" s="1">
        <v>1</v>
      </c>
      <c r="U4700" s="1">
        <v>15181274</v>
      </c>
      <c r="V4700" s="1">
        <v>-4.4230000639799982E-5</v>
      </c>
      <c r="W4700" s="1">
        <v>-2.8982991352677345E-4</v>
      </c>
      <c r="X4700" s="1">
        <v>-2.8982991352677345E-4</v>
      </c>
    </row>
    <row r="4701" spans="1:24" x14ac:dyDescent="0.35">
      <c r="A4701" s="1">
        <v>350089</v>
      </c>
      <c r="B4701" s="1" t="s">
        <v>2348</v>
      </c>
      <c r="C4701" s="1">
        <v>110171003</v>
      </c>
      <c r="D4701" s="1">
        <v>89</v>
      </c>
      <c r="E4701" s="1" t="s">
        <v>2598</v>
      </c>
      <c r="F4701" s="1" t="s">
        <v>138</v>
      </c>
      <c r="G4701" s="1" t="s">
        <v>226</v>
      </c>
      <c r="H4701" s="1" t="s">
        <v>916</v>
      </c>
      <c r="I4701" s="1">
        <v>1941752.23</v>
      </c>
      <c r="K4701" s="1">
        <v>471734</v>
      </c>
      <c r="L4701" s="1">
        <v>13229599</v>
      </c>
      <c r="M4701" s="1">
        <v>0.36250600218772888</v>
      </c>
      <c r="N4701" s="1">
        <v>2.8173108100891113</v>
      </c>
      <c r="O4701" s="1">
        <v>9.9305391311645508E-2</v>
      </c>
      <c r="P4701" s="1">
        <v>5.389864444732666</v>
      </c>
      <c r="Q4701" s="1">
        <v>0</v>
      </c>
      <c r="S4701" s="1">
        <v>35</v>
      </c>
      <c r="T4701" s="1">
        <v>1</v>
      </c>
      <c r="U4701" s="1">
        <v>15643085</v>
      </c>
      <c r="V4701" s="1">
        <v>0.46181139349937439</v>
      </c>
      <c r="W4701" s="1">
        <v>3.0419778823852539</v>
      </c>
      <c r="X4701" s="1">
        <v>3.0419778823852539</v>
      </c>
    </row>
    <row r="4702" spans="1:24" x14ac:dyDescent="0.35">
      <c r="A4702" s="1">
        <v>360089</v>
      </c>
      <c r="B4702" s="1" t="s">
        <v>2349</v>
      </c>
      <c r="C4702" s="1">
        <v>110171003</v>
      </c>
      <c r="D4702" s="1">
        <v>89</v>
      </c>
      <c r="E4702" s="1" t="s">
        <v>2598</v>
      </c>
      <c r="F4702" s="1" t="s">
        <v>138</v>
      </c>
      <c r="G4702" s="1" t="s">
        <v>226</v>
      </c>
      <c r="H4702" s="1" t="s">
        <v>916</v>
      </c>
      <c r="I4702" s="1">
        <v>2094666.3</v>
      </c>
      <c r="K4702" s="1">
        <v>471734</v>
      </c>
      <c r="L4702" s="1">
        <v>14187354</v>
      </c>
      <c r="M4702" s="1">
        <v>0.95775502920150757</v>
      </c>
      <c r="N4702" s="1">
        <v>7.2394862174987793</v>
      </c>
      <c r="O4702" s="1">
        <v>0.15291407704353333</v>
      </c>
      <c r="P4702" s="1">
        <v>7.8750557899475098</v>
      </c>
      <c r="Q4702" s="1">
        <v>0</v>
      </c>
      <c r="S4702" s="1">
        <v>36</v>
      </c>
      <c r="T4702" s="1">
        <v>1</v>
      </c>
      <c r="U4702" s="1">
        <v>16753754</v>
      </c>
      <c r="V4702" s="1">
        <v>1.1106691360473633</v>
      </c>
      <c r="W4702" s="1">
        <v>7.1000638008117676</v>
      </c>
      <c r="X4702" s="1">
        <v>7.1000638008117676</v>
      </c>
    </row>
    <row r="4703" spans="1:24" x14ac:dyDescent="0.35">
      <c r="A4703" s="1">
        <v>370089</v>
      </c>
      <c r="B4703" s="1" t="s">
        <v>2350</v>
      </c>
      <c r="C4703" s="1">
        <v>110171003</v>
      </c>
      <c r="D4703" s="1">
        <v>89</v>
      </c>
      <c r="E4703" s="1" t="s">
        <v>2598</v>
      </c>
      <c r="F4703" s="1" t="s">
        <v>138</v>
      </c>
      <c r="G4703" s="1" t="s">
        <v>226</v>
      </c>
      <c r="H4703" s="1" t="s">
        <v>916</v>
      </c>
      <c r="I4703" s="1">
        <v>2194003.48</v>
      </c>
      <c r="K4703" s="1">
        <v>471734</v>
      </c>
      <c r="L4703" s="1">
        <v>15219456</v>
      </c>
      <c r="M4703" s="1">
        <v>1.0321019887924194</v>
      </c>
      <c r="N4703" s="1">
        <v>7.2748026847839355</v>
      </c>
      <c r="O4703" s="1">
        <v>9.9337182939052582E-2</v>
      </c>
      <c r="P4703" s="1">
        <v>4.7423868179321289</v>
      </c>
      <c r="Q4703" s="1">
        <v>0</v>
      </c>
      <c r="S4703" s="1">
        <v>37</v>
      </c>
      <c r="T4703" s="1">
        <v>1</v>
      </c>
      <c r="U4703" s="1">
        <v>17885194</v>
      </c>
      <c r="V4703" s="1">
        <v>1.131439208984375</v>
      </c>
      <c r="W4703" s="1">
        <v>6.753352165222168</v>
      </c>
      <c r="X4703" s="1">
        <v>6.753352165222168</v>
      </c>
    </row>
    <row r="4704" spans="1:24" x14ac:dyDescent="0.35">
      <c r="A4704" s="1">
        <v>380089</v>
      </c>
      <c r="B4704" s="1" t="s">
        <v>2351</v>
      </c>
      <c r="C4704" s="1">
        <v>110171003</v>
      </c>
      <c r="D4704" s="1">
        <v>89</v>
      </c>
      <c r="E4704" s="1" t="s">
        <v>2598</v>
      </c>
      <c r="F4704" s="1" t="s">
        <v>138</v>
      </c>
      <c r="G4704" s="1" t="s">
        <v>226</v>
      </c>
      <c r="H4704" s="1" t="s">
        <v>916</v>
      </c>
      <c r="I4704" s="1">
        <v>2335265</v>
      </c>
      <c r="K4704" s="1">
        <v>1025360.9375</v>
      </c>
      <c r="L4704" s="1">
        <v>15571440</v>
      </c>
      <c r="M4704" s="1">
        <v>0.35198399424552917</v>
      </c>
      <c r="N4704" s="1">
        <v>2.3127238750457764</v>
      </c>
      <c r="O4704" s="1">
        <v>0.1412615180015564</v>
      </c>
      <c r="P4704" s="1">
        <v>6.4385275840759277</v>
      </c>
      <c r="Q4704" s="1">
        <v>0.55362695455551147</v>
      </c>
      <c r="S4704" s="1">
        <v>38</v>
      </c>
      <c r="T4704" s="1">
        <v>1</v>
      </c>
      <c r="U4704" s="1">
        <v>18932066</v>
      </c>
      <c r="V4704" s="1">
        <v>1.0468724966049194</v>
      </c>
      <c r="W4704" s="1">
        <v>5.8532886505126953</v>
      </c>
      <c r="X4704" s="1">
        <v>5.8532886505126953</v>
      </c>
    </row>
    <row r="4705" spans="1:24" x14ac:dyDescent="0.35">
      <c r="A4705" s="1">
        <v>390089</v>
      </c>
      <c r="B4705" s="1" t="s">
        <v>2352</v>
      </c>
      <c r="C4705" s="1">
        <v>110171003</v>
      </c>
      <c r="D4705" s="1">
        <v>89</v>
      </c>
      <c r="E4705" s="1" t="s">
        <v>2598</v>
      </c>
      <c r="F4705" s="1" t="s">
        <v>138</v>
      </c>
      <c r="G4705" s="1" t="s">
        <v>226</v>
      </c>
      <c r="H4705" s="1" t="s">
        <v>916</v>
      </c>
      <c r="I4705" s="1">
        <v>2344193</v>
      </c>
      <c r="K4705" s="1">
        <v>1578699.125</v>
      </c>
      <c r="L4705" s="1">
        <v>15689581</v>
      </c>
      <c r="M4705" s="1">
        <v>0.11814100295305252</v>
      </c>
      <c r="N4705" s="1">
        <v>0.75870311260223389</v>
      </c>
      <c r="O4705" s="1">
        <v>8.9279999956488609E-3</v>
      </c>
      <c r="P4705" s="1">
        <v>0.38231205940246582</v>
      </c>
      <c r="Q4705" s="1">
        <v>0.55333817005157471</v>
      </c>
      <c r="S4705" s="1">
        <v>39</v>
      </c>
      <c r="T4705" s="1">
        <v>1</v>
      </c>
      <c r="U4705" s="1">
        <v>19612472</v>
      </c>
      <c r="V4705" s="1">
        <v>0.68040716648101807</v>
      </c>
      <c r="W4705" s="1">
        <v>3.5939342975616455</v>
      </c>
      <c r="X4705" s="1">
        <v>3.5939342975616455</v>
      </c>
    </row>
    <row r="4706" spans="1:24" x14ac:dyDescent="0.35">
      <c r="A4706" s="1">
        <v>400089</v>
      </c>
      <c r="B4706" s="1" t="s">
        <v>2353</v>
      </c>
      <c r="C4706" s="1">
        <v>110171003</v>
      </c>
      <c r="D4706" s="1">
        <v>89</v>
      </c>
      <c r="E4706" s="1" t="s">
        <v>2598</v>
      </c>
      <c r="F4706" s="1" t="s">
        <v>138</v>
      </c>
      <c r="G4706" s="1" t="s">
        <v>226</v>
      </c>
      <c r="H4706" s="1" t="s">
        <v>916</v>
      </c>
      <c r="S4706" s="1">
        <v>40</v>
      </c>
      <c r="T4706" s="1">
        <v>1</v>
      </c>
      <c r="U4706" s="1">
        <v>0</v>
      </c>
      <c r="V4706" s="1">
        <v>0</v>
      </c>
      <c r="W4706" s="1">
        <v>-100</v>
      </c>
      <c r="X4706" s="1">
        <v>-100</v>
      </c>
    </row>
    <row r="4707" spans="1:24" x14ac:dyDescent="0.35">
      <c r="A4707" s="1">
        <v>410089</v>
      </c>
      <c r="B4707" s="1" t="s">
        <v>2354</v>
      </c>
      <c r="C4707" s="1">
        <v>110171003</v>
      </c>
      <c r="D4707" s="1">
        <v>89</v>
      </c>
      <c r="E4707" s="1" t="s">
        <v>2598</v>
      </c>
      <c r="F4707" s="1" t="s">
        <v>138</v>
      </c>
      <c r="G4707" s="1" t="s">
        <v>226</v>
      </c>
      <c r="H4707" s="1" t="s">
        <v>916</v>
      </c>
      <c r="S4707" s="1">
        <v>41</v>
      </c>
      <c r="T4707" s="1">
        <v>1</v>
      </c>
      <c r="U4707" s="1">
        <v>0</v>
      </c>
      <c r="V4707" s="1">
        <v>0</v>
      </c>
    </row>
    <row r="4708" spans="1:24" x14ac:dyDescent="0.35">
      <c r="A4708" s="1">
        <v>420089</v>
      </c>
      <c r="B4708" s="1" t="s">
        <v>2355</v>
      </c>
      <c r="C4708" s="1">
        <v>110171003</v>
      </c>
      <c r="D4708" s="1">
        <v>89</v>
      </c>
      <c r="E4708" s="1" t="s">
        <v>2598</v>
      </c>
      <c r="F4708" s="1" t="s">
        <v>138</v>
      </c>
      <c r="G4708" s="1" t="s">
        <v>226</v>
      </c>
      <c r="H4708" s="1" t="s">
        <v>916</v>
      </c>
      <c r="S4708" s="1">
        <v>42</v>
      </c>
      <c r="T4708" s="1">
        <v>1</v>
      </c>
      <c r="U4708" s="1">
        <v>0</v>
      </c>
      <c r="V4708" s="1">
        <v>0</v>
      </c>
    </row>
    <row r="4709" spans="1:24" x14ac:dyDescent="0.35">
      <c r="A4709" s="1">
        <v>430089</v>
      </c>
      <c r="B4709" s="1" t="s">
        <v>2356</v>
      </c>
      <c r="C4709" s="1">
        <v>110171003</v>
      </c>
      <c r="D4709" s="1">
        <v>89</v>
      </c>
      <c r="E4709" s="1" t="s">
        <v>2598</v>
      </c>
      <c r="F4709" s="1" t="s">
        <v>138</v>
      </c>
      <c r="G4709" s="1" t="s">
        <v>226</v>
      </c>
      <c r="H4709" s="1" t="s">
        <v>916</v>
      </c>
      <c r="S4709" s="1">
        <v>43</v>
      </c>
      <c r="T4709" s="1">
        <v>1</v>
      </c>
      <c r="U4709" s="1">
        <v>0</v>
      </c>
      <c r="V4709" s="1">
        <v>0</v>
      </c>
    </row>
    <row r="4710" spans="1:24" x14ac:dyDescent="0.35">
      <c r="A4710" s="1">
        <v>440089</v>
      </c>
      <c r="B4710" s="1" t="s">
        <v>2357</v>
      </c>
      <c r="C4710" s="1">
        <v>110171003</v>
      </c>
      <c r="D4710" s="1">
        <v>89</v>
      </c>
      <c r="E4710" s="1" t="s">
        <v>2598</v>
      </c>
      <c r="F4710" s="1" t="s">
        <v>138</v>
      </c>
      <c r="G4710" s="1" t="s">
        <v>226</v>
      </c>
      <c r="H4710" s="1" t="s">
        <v>916</v>
      </c>
      <c r="S4710" s="1">
        <v>44</v>
      </c>
      <c r="T4710" s="1">
        <v>1</v>
      </c>
      <c r="U4710" s="1">
        <v>0</v>
      </c>
      <c r="V4710" s="1">
        <v>0</v>
      </c>
    </row>
    <row r="4711" spans="1:24" x14ac:dyDescent="0.35">
      <c r="A4711" s="1">
        <v>450089</v>
      </c>
      <c r="B4711" s="1" t="s">
        <v>2358</v>
      </c>
      <c r="C4711" s="1">
        <v>110171003</v>
      </c>
      <c r="D4711" s="1">
        <v>89</v>
      </c>
      <c r="E4711" s="1" t="s">
        <v>2598</v>
      </c>
      <c r="F4711" s="1" t="s">
        <v>138</v>
      </c>
      <c r="G4711" s="1" t="s">
        <v>226</v>
      </c>
      <c r="H4711" s="1" t="s">
        <v>916</v>
      </c>
      <c r="S4711" s="1">
        <v>45</v>
      </c>
      <c r="T4711" s="1">
        <v>1</v>
      </c>
      <c r="U4711" s="1">
        <v>0</v>
      </c>
      <c r="V4711" s="1">
        <v>0</v>
      </c>
    </row>
    <row r="4712" spans="1:24" x14ac:dyDescent="0.35">
      <c r="A4712" s="1">
        <v>460089</v>
      </c>
      <c r="B4712" s="1" t="s">
        <v>2359</v>
      </c>
      <c r="C4712" s="1">
        <v>110171003</v>
      </c>
      <c r="D4712" s="1">
        <v>89</v>
      </c>
      <c r="E4712" s="1" t="s">
        <v>2598</v>
      </c>
      <c r="F4712" s="1" t="s">
        <v>138</v>
      </c>
      <c r="G4712" s="1" t="s">
        <v>226</v>
      </c>
      <c r="H4712" s="1" t="s">
        <v>916</v>
      </c>
      <c r="S4712" s="1">
        <v>46</v>
      </c>
      <c r="T4712" s="1">
        <v>1</v>
      </c>
      <c r="U4712" s="1">
        <v>0</v>
      </c>
      <c r="V4712" s="1">
        <v>0</v>
      </c>
    </row>
    <row r="4713" spans="1:24" x14ac:dyDescent="0.35">
      <c r="A4713" s="1">
        <v>470089</v>
      </c>
      <c r="B4713" s="1" t="s">
        <v>2360</v>
      </c>
      <c r="C4713" s="1">
        <v>110171003</v>
      </c>
      <c r="D4713" s="1">
        <v>89</v>
      </c>
      <c r="E4713" s="1" t="s">
        <v>2598</v>
      </c>
      <c r="F4713" s="1" t="s">
        <v>138</v>
      </c>
      <c r="G4713" s="1" t="s">
        <v>226</v>
      </c>
      <c r="H4713" s="1" t="s">
        <v>916</v>
      </c>
      <c r="S4713" s="1">
        <v>47</v>
      </c>
      <c r="T4713" s="1">
        <v>1</v>
      </c>
      <c r="U4713" s="1">
        <v>0</v>
      </c>
      <c r="V4713" s="1">
        <v>0</v>
      </c>
    </row>
    <row r="4714" spans="1:24" x14ac:dyDescent="0.35">
      <c r="A4714" s="1">
        <v>480089</v>
      </c>
      <c r="B4714" s="1" t="s">
        <v>2361</v>
      </c>
      <c r="C4714" s="1">
        <v>110171003</v>
      </c>
      <c r="D4714" s="1">
        <v>89</v>
      </c>
      <c r="E4714" s="1" t="s">
        <v>2598</v>
      </c>
      <c r="F4714" s="1" t="s">
        <v>138</v>
      </c>
      <c r="G4714" s="1" t="s">
        <v>226</v>
      </c>
      <c r="H4714" s="1" t="s">
        <v>916</v>
      </c>
      <c r="S4714" s="1">
        <v>48</v>
      </c>
      <c r="T4714" s="1">
        <v>1</v>
      </c>
      <c r="U4714" s="1">
        <v>0</v>
      </c>
      <c r="V4714" s="1">
        <v>0</v>
      </c>
    </row>
    <row r="4715" spans="1:24" x14ac:dyDescent="0.35">
      <c r="A4715" s="1">
        <v>250519</v>
      </c>
      <c r="B4715" s="1" t="s">
        <v>2364</v>
      </c>
      <c r="C4715" s="1">
        <v>110171607</v>
      </c>
      <c r="D4715" s="1">
        <v>519</v>
      </c>
      <c r="E4715" s="1" t="s">
        <v>48</v>
      </c>
      <c r="F4715" s="1" t="s">
        <v>48</v>
      </c>
      <c r="G4715" s="1" t="s">
        <v>48</v>
      </c>
      <c r="H4715" s="1" t="s">
        <v>48</v>
      </c>
      <c r="S4715" s="1">
        <v>25</v>
      </c>
      <c r="T4715" s="1">
        <v>2</v>
      </c>
      <c r="U4715" s="1">
        <v>0</v>
      </c>
      <c r="V4715" s="1">
        <v>0</v>
      </c>
    </row>
    <row r="4716" spans="1:24" x14ac:dyDescent="0.35">
      <c r="A4716" s="1">
        <v>260519</v>
      </c>
      <c r="B4716" s="1" t="s">
        <v>2365</v>
      </c>
      <c r="C4716" s="1">
        <v>110171607</v>
      </c>
      <c r="D4716" s="1">
        <v>519</v>
      </c>
      <c r="E4716" s="1" t="s">
        <v>48</v>
      </c>
      <c r="F4716" s="1" t="s">
        <v>48</v>
      </c>
      <c r="G4716" s="1" t="s">
        <v>48</v>
      </c>
      <c r="H4716" s="1" t="s">
        <v>48</v>
      </c>
      <c r="S4716" s="1">
        <v>26</v>
      </c>
      <c r="T4716" s="1">
        <v>2</v>
      </c>
      <c r="U4716" s="1">
        <v>0</v>
      </c>
      <c r="V4716" s="1">
        <v>0</v>
      </c>
    </row>
    <row r="4717" spans="1:24" x14ac:dyDescent="0.35">
      <c r="A4717" s="1">
        <v>270519</v>
      </c>
      <c r="B4717" s="1" t="s">
        <v>2366</v>
      </c>
      <c r="C4717" s="1">
        <v>110171607</v>
      </c>
      <c r="D4717" s="1">
        <v>519</v>
      </c>
      <c r="E4717" s="1" t="s">
        <v>48</v>
      </c>
      <c r="F4717" s="1" t="s">
        <v>48</v>
      </c>
      <c r="G4717" s="1" t="s">
        <v>48</v>
      </c>
      <c r="H4717" s="1" t="s">
        <v>48</v>
      </c>
      <c r="S4717" s="1">
        <v>27</v>
      </c>
      <c r="T4717" s="1">
        <v>2</v>
      </c>
      <c r="U4717" s="1">
        <v>0</v>
      </c>
      <c r="V4717" s="1">
        <v>0</v>
      </c>
    </row>
    <row r="4718" spans="1:24" x14ac:dyDescent="0.35">
      <c r="A4718" s="1">
        <v>280519</v>
      </c>
      <c r="B4718" s="1" t="s">
        <v>2367</v>
      </c>
      <c r="C4718" s="1">
        <v>110171607</v>
      </c>
      <c r="D4718" s="1">
        <v>519</v>
      </c>
      <c r="E4718" s="1" t="s">
        <v>48</v>
      </c>
      <c r="F4718" s="1" t="s">
        <v>48</v>
      </c>
      <c r="G4718" s="1" t="s">
        <v>48</v>
      </c>
      <c r="H4718" s="1" t="s">
        <v>48</v>
      </c>
      <c r="S4718" s="1">
        <v>28</v>
      </c>
      <c r="T4718" s="1">
        <v>2</v>
      </c>
      <c r="U4718" s="1">
        <v>0</v>
      </c>
      <c r="V4718" s="1">
        <v>0</v>
      </c>
    </row>
    <row r="4719" spans="1:24" x14ac:dyDescent="0.35">
      <c r="A4719" s="1">
        <v>290519</v>
      </c>
      <c r="B4719" s="1" t="s">
        <v>2341</v>
      </c>
      <c r="C4719" s="1">
        <v>110171607</v>
      </c>
      <c r="D4719" s="1">
        <v>519</v>
      </c>
      <c r="E4719" s="1" t="s">
        <v>2599</v>
      </c>
      <c r="F4719" s="1" t="s">
        <v>138</v>
      </c>
      <c r="G4719" s="1" t="s">
        <v>226</v>
      </c>
      <c r="H4719" s="1" t="s">
        <v>2369</v>
      </c>
      <c r="J4719" s="1">
        <v>504045.78</v>
      </c>
      <c r="S4719" s="1">
        <v>29</v>
      </c>
      <c r="T4719" s="1">
        <v>2</v>
      </c>
      <c r="U4719" s="1">
        <v>504045.78125</v>
      </c>
      <c r="V4719" s="1">
        <v>0</v>
      </c>
    </row>
    <row r="4720" spans="1:24" x14ac:dyDescent="0.35">
      <c r="A4720" s="1">
        <v>300519</v>
      </c>
      <c r="B4720" s="1" t="s">
        <v>2343</v>
      </c>
      <c r="C4720" s="1">
        <v>110171607</v>
      </c>
      <c r="D4720" s="1">
        <v>519</v>
      </c>
      <c r="E4720" s="1" t="s">
        <v>2599</v>
      </c>
      <c r="F4720" s="1" t="s">
        <v>138</v>
      </c>
      <c r="G4720" s="1" t="s">
        <v>226</v>
      </c>
      <c r="H4720" s="1" t="s">
        <v>2369</v>
      </c>
      <c r="J4720" s="1">
        <v>541956</v>
      </c>
      <c r="R4720" s="1">
        <v>3.791021928191185E-2</v>
      </c>
      <c r="S4720" s="1">
        <v>30</v>
      </c>
      <c r="T4720" s="1">
        <v>2</v>
      </c>
      <c r="U4720" s="1">
        <v>541956</v>
      </c>
      <c r="V4720" s="1">
        <v>3.791021928191185E-2</v>
      </c>
      <c r="W4720" s="1">
        <v>7.5211853981018066</v>
      </c>
      <c r="X4720" s="1">
        <v>7.5211853981018066</v>
      </c>
    </row>
    <row r="4721" spans="1:24" x14ac:dyDescent="0.35">
      <c r="A4721" s="1">
        <v>310519</v>
      </c>
      <c r="B4721" s="1" t="s">
        <v>2344</v>
      </c>
      <c r="C4721" s="1">
        <v>110171607</v>
      </c>
      <c r="D4721" s="1">
        <v>519</v>
      </c>
      <c r="E4721" s="1" t="s">
        <v>2599</v>
      </c>
      <c r="F4721" s="1" t="s">
        <v>138</v>
      </c>
      <c r="G4721" s="1" t="s">
        <v>226</v>
      </c>
      <c r="H4721" s="1" t="s">
        <v>2369</v>
      </c>
      <c r="J4721" s="1">
        <v>494838</v>
      </c>
      <c r="R4721" s="1">
        <v>-4.7118000686168671E-2</v>
      </c>
      <c r="S4721" s="1">
        <v>31</v>
      </c>
      <c r="T4721" s="1">
        <v>2</v>
      </c>
      <c r="U4721" s="1">
        <v>494838</v>
      </c>
      <c r="V4721" s="1">
        <v>-4.7118000686168671E-2</v>
      </c>
      <c r="W4721" s="1">
        <v>-8.6940641403198242</v>
      </c>
      <c r="X4721" s="1">
        <v>-8.6940641403198242</v>
      </c>
    </row>
    <row r="4722" spans="1:24" x14ac:dyDescent="0.35">
      <c r="A4722" s="1">
        <v>320519</v>
      </c>
      <c r="B4722" s="1" t="s">
        <v>2345</v>
      </c>
      <c r="C4722" s="1">
        <v>110171607</v>
      </c>
      <c r="D4722" s="1">
        <v>519</v>
      </c>
      <c r="E4722" s="1" t="s">
        <v>2599</v>
      </c>
      <c r="F4722" s="1" t="s">
        <v>138</v>
      </c>
      <c r="G4722" s="1" t="s">
        <v>226</v>
      </c>
      <c r="H4722" s="1" t="s">
        <v>2369</v>
      </c>
      <c r="J4722" s="1">
        <v>576870.87</v>
      </c>
      <c r="R4722" s="1">
        <v>8.2032866775989532E-2</v>
      </c>
      <c r="S4722" s="1">
        <v>32</v>
      </c>
      <c r="T4722" s="1">
        <v>2</v>
      </c>
      <c r="U4722" s="1">
        <v>576870.875</v>
      </c>
      <c r="V4722" s="1">
        <v>8.2032866775989532E-2</v>
      </c>
      <c r="W4722" s="1">
        <v>16.577722549438477</v>
      </c>
      <c r="X4722" s="1">
        <v>16.577722549438477</v>
      </c>
    </row>
    <row r="4723" spans="1:24" x14ac:dyDescent="0.35">
      <c r="A4723" s="1">
        <v>330519</v>
      </c>
      <c r="B4723" s="1" t="s">
        <v>2346</v>
      </c>
      <c r="C4723" s="1">
        <v>110171607</v>
      </c>
      <c r="D4723" s="1">
        <v>519</v>
      </c>
      <c r="E4723" s="1" t="s">
        <v>2599</v>
      </c>
      <c r="F4723" s="1" t="s">
        <v>138</v>
      </c>
      <c r="G4723" s="1" t="s">
        <v>226</v>
      </c>
      <c r="H4723" s="1" t="s">
        <v>2369</v>
      </c>
      <c r="J4723" s="1">
        <v>590888</v>
      </c>
      <c r="R4723" s="1">
        <v>1.4017130248248577E-2</v>
      </c>
      <c r="S4723" s="1">
        <v>33</v>
      </c>
      <c r="T4723" s="1">
        <v>2</v>
      </c>
      <c r="U4723" s="1">
        <v>590888</v>
      </c>
      <c r="V4723" s="1">
        <v>1.4017130248248577E-2</v>
      </c>
      <c r="W4723" s="1">
        <v>2.4298548698425293</v>
      </c>
      <c r="X4723" s="1">
        <v>2.4298548698425293</v>
      </c>
    </row>
    <row r="4724" spans="1:24" x14ac:dyDescent="0.35">
      <c r="A4724" s="1">
        <v>340519</v>
      </c>
      <c r="B4724" s="1" t="s">
        <v>2347</v>
      </c>
      <c r="C4724" s="1">
        <v>110171607</v>
      </c>
      <c r="D4724" s="1">
        <v>519</v>
      </c>
      <c r="E4724" s="1" t="s">
        <v>2599</v>
      </c>
      <c r="F4724" s="1" t="s">
        <v>138</v>
      </c>
      <c r="G4724" s="1" t="s">
        <v>226</v>
      </c>
      <c r="H4724" s="1" t="s">
        <v>2369</v>
      </c>
      <c r="J4724" s="1">
        <v>589901</v>
      </c>
      <c r="R4724" s="1">
        <v>-9.8699994850903749E-4</v>
      </c>
      <c r="S4724" s="1">
        <v>34</v>
      </c>
      <c r="T4724" s="1">
        <v>2</v>
      </c>
      <c r="U4724" s="1">
        <v>589901</v>
      </c>
      <c r="V4724" s="1">
        <v>-9.8699994850903749E-4</v>
      </c>
      <c r="W4724" s="1">
        <v>-0.16703672707080841</v>
      </c>
      <c r="X4724" s="1">
        <v>-0.16703672707080841</v>
      </c>
    </row>
    <row r="4725" spans="1:24" x14ac:dyDescent="0.35">
      <c r="A4725" s="1">
        <v>350519</v>
      </c>
      <c r="B4725" s="1" t="s">
        <v>2348</v>
      </c>
      <c r="C4725" s="1">
        <v>110171607</v>
      </c>
      <c r="D4725" s="1">
        <v>519</v>
      </c>
      <c r="E4725" s="1" t="s">
        <v>2599</v>
      </c>
      <c r="F4725" s="1" t="s">
        <v>138</v>
      </c>
      <c r="G4725" s="1" t="s">
        <v>226</v>
      </c>
      <c r="H4725" s="1" t="s">
        <v>2369</v>
      </c>
      <c r="J4725" s="1">
        <v>572527.71</v>
      </c>
      <c r="R4725" s="1">
        <v>-1.7373289912939072E-2</v>
      </c>
      <c r="S4725" s="1">
        <v>35</v>
      </c>
      <c r="T4725" s="1">
        <v>2</v>
      </c>
      <c r="U4725" s="1">
        <v>572527.6875</v>
      </c>
      <c r="V4725" s="1">
        <v>-1.7373289912939072E-2</v>
      </c>
      <c r="W4725" s="1">
        <v>-2.9451234340667725</v>
      </c>
      <c r="X4725" s="1">
        <v>-2.9451234340667725</v>
      </c>
    </row>
    <row r="4726" spans="1:24" x14ac:dyDescent="0.35">
      <c r="A4726" s="1">
        <v>360519</v>
      </c>
      <c r="B4726" s="1" t="s">
        <v>2349</v>
      </c>
      <c r="C4726" s="1">
        <v>110171607</v>
      </c>
      <c r="D4726" s="1">
        <v>519</v>
      </c>
      <c r="E4726" s="1" t="s">
        <v>2599</v>
      </c>
      <c r="F4726" s="1" t="s">
        <v>138</v>
      </c>
      <c r="G4726" s="1" t="s">
        <v>226</v>
      </c>
      <c r="H4726" s="1" t="s">
        <v>2369</v>
      </c>
      <c r="J4726" s="1">
        <v>663110.68000000005</v>
      </c>
      <c r="R4726" s="1">
        <v>9.0582966804504395E-2</v>
      </c>
      <c r="S4726" s="1">
        <v>36</v>
      </c>
      <c r="T4726" s="1">
        <v>2</v>
      </c>
      <c r="U4726" s="1">
        <v>663110.6875</v>
      </c>
      <c r="V4726" s="1">
        <v>9.0582966804504395E-2</v>
      </c>
      <c r="W4726" s="1">
        <v>15.821593284606934</v>
      </c>
      <c r="X4726" s="1">
        <v>15.821593284606934</v>
      </c>
    </row>
    <row r="4727" spans="1:24" x14ac:dyDescent="0.35">
      <c r="A4727" s="1">
        <v>370519</v>
      </c>
      <c r="B4727" s="1" t="s">
        <v>2350</v>
      </c>
      <c r="C4727" s="1">
        <v>110171607</v>
      </c>
      <c r="D4727" s="1">
        <v>519</v>
      </c>
      <c r="E4727" s="1" t="s">
        <v>2599</v>
      </c>
      <c r="F4727" s="1" t="s">
        <v>138</v>
      </c>
      <c r="G4727" s="1" t="s">
        <v>226</v>
      </c>
      <c r="H4727" s="1" t="s">
        <v>2369</v>
      </c>
      <c r="J4727" s="1">
        <v>916832</v>
      </c>
      <c r="R4727" s="1">
        <v>0.25372132658958435</v>
      </c>
      <c r="S4727" s="1">
        <v>37</v>
      </c>
      <c r="T4727" s="1">
        <v>2</v>
      </c>
      <c r="U4727" s="1">
        <v>916832</v>
      </c>
      <c r="V4727" s="1">
        <v>0.25372132658958435</v>
      </c>
      <c r="W4727" s="1">
        <v>38.262287139892578</v>
      </c>
      <c r="X4727" s="1">
        <v>38.262287139892578</v>
      </c>
    </row>
    <row r="4728" spans="1:24" x14ac:dyDescent="0.35">
      <c r="A4728" s="1">
        <v>380519</v>
      </c>
      <c r="B4728" s="1" t="s">
        <v>2351</v>
      </c>
      <c r="C4728" s="1">
        <v>110171607</v>
      </c>
      <c r="D4728" s="1">
        <v>519</v>
      </c>
      <c r="E4728" s="1" t="s">
        <v>2599</v>
      </c>
      <c r="F4728" s="1" t="s">
        <v>138</v>
      </c>
      <c r="G4728" s="1" t="s">
        <v>226</v>
      </c>
      <c r="H4728" s="1" t="s">
        <v>2369</v>
      </c>
      <c r="J4728" s="1">
        <v>909614</v>
      </c>
      <c r="R4728" s="1">
        <v>-7.2180000133812428E-3</v>
      </c>
      <c r="S4728" s="1">
        <v>38</v>
      </c>
      <c r="T4728" s="1">
        <v>2</v>
      </c>
      <c r="U4728" s="1">
        <v>909614</v>
      </c>
      <c r="V4728" s="1">
        <v>-7.2180000133812428E-3</v>
      </c>
      <c r="W4728" s="1">
        <v>-0.78727620840072632</v>
      </c>
      <c r="X4728" s="1">
        <v>-0.78727620840072632</v>
      </c>
    </row>
    <row r="4729" spans="1:24" x14ac:dyDescent="0.35">
      <c r="A4729" s="1">
        <v>390519</v>
      </c>
      <c r="B4729" s="1" t="s">
        <v>2352</v>
      </c>
      <c r="C4729" s="1">
        <v>110171607</v>
      </c>
      <c r="D4729" s="1">
        <v>519</v>
      </c>
      <c r="E4729" s="1" t="s">
        <v>2599</v>
      </c>
      <c r="F4729" s="1" t="s">
        <v>138</v>
      </c>
      <c r="G4729" s="1" t="s">
        <v>226</v>
      </c>
      <c r="H4729" s="1" t="s">
        <v>2369</v>
      </c>
      <c r="J4729" s="1">
        <v>984580</v>
      </c>
      <c r="R4729" s="1">
        <v>7.4965998530387878E-2</v>
      </c>
      <c r="S4729" s="1">
        <v>39</v>
      </c>
      <c r="T4729" s="1">
        <v>2</v>
      </c>
      <c r="U4729" s="1">
        <v>984580</v>
      </c>
      <c r="V4729" s="1">
        <v>7.4965998530387878E-2</v>
      </c>
      <c r="W4729" s="1">
        <v>8.2415180206298828</v>
      </c>
      <c r="X4729" s="1">
        <v>8.2415180206298828</v>
      </c>
    </row>
    <row r="4730" spans="1:24" x14ac:dyDescent="0.35">
      <c r="A4730" s="1">
        <v>400519</v>
      </c>
      <c r="B4730" s="1" t="s">
        <v>2353</v>
      </c>
      <c r="C4730" s="1">
        <v>110171607</v>
      </c>
      <c r="D4730" s="1">
        <v>519</v>
      </c>
      <c r="E4730" s="1" t="s">
        <v>48</v>
      </c>
      <c r="F4730" s="1" t="s">
        <v>48</v>
      </c>
      <c r="G4730" s="1" t="s">
        <v>48</v>
      </c>
      <c r="H4730" s="1" t="s">
        <v>48</v>
      </c>
      <c r="S4730" s="1">
        <v>40</v>
      </c>
      <c r="T4730" s="1">
        <v>2</v>
      </c>
      <c r="U4730" s="1">
        <v>0</v>
      </c>
      <c r="V4730" s="1">
        <v>0</v>
      </c>
      <c r="W4730" s="1">
        <v>-100</v>
      </c>
      <c r="X4730" s="1">
        <v>-100</v>
      </c>
    </row>
    <row r="4731" spans="1:24" x14ac:dyDescent="0.35">
      <c r="A4731" s="1">
        <v>410519</v>
      </c>
      <c r="B4731" s="1" t="s">
        <v>2354</v>
      </c>
      <c r="C4731" s="1">
        <v>110171607</v>
      </c>
      <c r="D4731" s="1">
        <v>519</v>
      </c>
      <c r="E4731" s="1" t="s">
        <v>48</v>
      </c>
      <c r="F4731" s="1" t="s">
        <v>48</v>
      </c>
      <c r="G4731" s="1" t="s">
        <v>48</v>
      </c>
      <c r="H4731" s="1" t="s">
        <v>48</v>
      </c>
      <c r="S4731" s="1">
        <v>41</v>
      </c>
      <c r="T4731" s="1">
        <v>2</v>
      </c>
      <c r="U4731" s="1">
        <v>0</v>
      </c>
      <c r="V4731" s="1">
        <v>0</v>
      </c>
    </row>
    <row r="4732" spans="1:24" x14ac:dyDescent="0.35">
      <c r="A4732" s="1">
        <v>420519</v>
      </c>
      <c r="B4732" s="1" t="s">
        <v>2355</v>
      </c>
      <c r="C4732" s="1">
        <v>110171607</v>
      </c>
      <c r="D4732" s="1">
        <v>519</v>
      </c>
      <c r="E4732" s="1" t="s">
        <v>48</v>
      </c>
      <c r="F4732" s="1" t="s">
        <v>48</v>
      </c>
      <c r="G4732" s="1" t="s">
        <v>48</v>
      </c>
      <c r="H4732" s="1" t="s">
        <v>48</v>
      </c>
      <c r="S4732" s="1">
        <v>42</v>
      </c>
      <c r="T4732" s="1">
        <v>2</v>
      </c>
      <c r="U4732" s="1">
        <v>0</v>
      </c>
      <c r="V4732" s="1">
        <v>0</v>
      </c>
    </row>
    <row r="4733" spans="1:24" x14ac:dyDescent="0.35">
      <c r="A4733" s="1">
        <v>430519</v>
      </c>
      <c r="B4733" s="1" t="s">
        <v>2356</v>
      </c>
      <c r="C4733" s="1">
        <v>110171607</v>
      </c>
      <c r="D4733" s="1">
        <v>519</v>
      </c>
      <c r="E4733" s="1" t="s">
        <v>48</v>
      </c>
      <c r="F4733" s="1" t="s">
        <v>48</v>
      </c>
      <c r="G4733" s="1" t="s">
        <v>48</v>
      </c>
      <c r="H4733" s="1" t="s">
        <v>48</v>
      </c>
      <c r="S4733" s="1">
        <v>43</v>
      </c>
      <c r="T4733" s="1">
        <v>2</v>
      </c>
      <c r="U4733" s="1">
        <v>0</v>
      </c>
      <c r="V4733" s="1">
        <v>0</v>
      </c>
    </row>
    <row r="4734" spans="1:24" x14ac:dyDescent="0.35">
      <c r="A4734" s="1">
        <v>440519</v>
      </c>
      <c r="B4734" s="1" t="s">
        <v>2357</v>
      </c>
      <c r="C4734" s="1">
        <v>110171607</v>
      </c>
      <c r="D4734" s="1">
        <v>519</v>
      </c>
      <c r="E4734" s="1" t="s">
        <v>48</v>
      </c>
      <c r="F4734" s="1" t="s">
        <v>48</v>
      </c>
      <c r="G4734" s="1" t="s">
        <v>48</v>
      </c>
      <c r="H4734" s="1" t="s">
        <v>48</v>
      </c>
      <c r="S4734" s="1">
        <v>44</v>
      </c>
      <c r="T4734" s="1">
        <v>2</v>
      </c>
      <c r="U4734" s="1">
        <v>0</v>
      </c>
      <c r="V4734" s="1">
        <v>0</v>
      </c>
    </row>
    <row r="4735" spans="1:24" x14ac:dyDescent="0.35">
      <c r="A4735" s="1">
        <v>450519</v>
      </c>
      <c r="B4735" s="1" t="s">
        <v>2358</v>
      </c>
      <c r="C4735" s="1">
        <v>110171607</v>
      </c>
      <c r="D4735" s="1">
        <v>519</v>
      </c>
      <c r="E4735" s="1" t="s">
        <v>48</v>
      </c>
      <c r="F4735" s="1" t="s">
        <v>48</v>
      </c>
      <c r="G4735" s="1" t="s">
        <v>48</v>
      </c>
      <c r="H4735" s="1" t="s">
        <v>48</v>
      </c>
      <c r="S4735" s="1">
        <v>45</v>
      </c>
      <c r="T4735" s="1">
        <v>2</v>
      </c>
      <c r="U4735" s="1">
        <v>0</v>
      </c>
      <c r="V4735" s="1">
        <v>0</v>
      </c>
    </row>
    <row r="4736" spans="1:24" x14ac:dyDescent="0.35">
      <c r="A4736" s="1">
        <v>460519</v>
      </c>
      <c r="B4736" s="1" t="s">
        <v>2359</v>
      </c>
      <c r="C4736" s="1">
        <v>110171607</v>
      </c>
      <c r="D4736" s="1">
        <v>519</v>
      </c>
      <c r="E4736" s="1" t="s">
        <v>48</v>
      </c>
      <c r="F4736" s="1" t="s">
        <v>48</v>
      </c>
      <c r="G4736" s="1" t="s">
        <v>48</v>
      </c>
      <c r="H4736" s="1" t="s">
        <v>48</v>
      </c>
      <c r="S4736" s="1">
        <v>46</v>
      </c>
      <c r="T4736" s="1">
        <v>2</v>
      </c>
      <c r="U4736" s="1">
        <v>0</v>
      </c>
      <c r="V4736" s="1">
        <v>0</v>
      </c>
    </row>
    <row r="4737" spans="1:24" x14ac:dyDescent="0.35">
      <c r="A4737" s="1">
        <v>470519</v>
      </c>
      <c r="B4737" s="1" t="s">
        <v>2360</v>
      </c>
      <c r="C4737" s="1">
        <v>110171607</v>
      </c>
      <c r="D4737" s="1">
        <v>519</v>
      </c>
      <c r="E4737" s="1" t="s">
        <v>48</v>
      </c>
      <c r="F4737" s="1" t="s">
        <v>48</v>
      </c>
      <c r="G4737" s="1" t="s">
        <v>48</v>
      </c>
      <c r="H4737" s="1" t="s">
        <v>48</v>
      </c>
      <c r="S4737" s="1">
        <v>47</v>
      </c>
      <c r="T4737" s="1">
        <v>2</v>
      </c>
      <c r="U4737" s="1">
        <v>0</v>
      </c>
      <c r="V4737" s="1">
        <v>0</v>
      </c>
    </row>
    <row r="4738" spans="1:24" x14ac:dyDescent="0.35">
      <c r="A4738" s="1">
        <v>290111</v>
      </c>
      <c r="B4738" s="1" t="s">
        <v>2341</v>
      </c>
      <c r="C4738" s="1">
        <v>110171803</v>
      </c>
      <c r="D4738" s="1">
        <v>111</v>
      </c>
      <c r="E4738" s="1" t="s">
        <v>2600</v>
      </c>
      <c r="F4738" s="1" t="s">
        <v>138</v>
      </c>
      <c r="G4738" s="1" t="s">
        <v>226</v>
      </c>
      <c r="H4738" s="1" t="s">
        <v>916</v>
      </c>
      <c r="I4738" s="1">
        <v>736482.97</v>
      </c>
      <c r="K4738" s="1">
        <v>179072</v>
      </c>
      <c r="L4738" s="1">
        <v>7292808.5</v>
      </c>
      <c r="S4738" s="1">
        <v>29</v>
      </c>
      <c r="T4738" s="1">
        <v>1</v>
      </c>
      <c r="U4738" s="1">
        <v>8208363.5</v>
      </c>
      <c r="V4738" s="1">
        <v>0</v>
      </c>
    </row>
    <row r="4739" spans="1:24" x14ac:dyDescent="0.35">
      <c r="A4739" s="1">
        <v>300111</v>
      </c>
      <c r="B4739" s="1" t="s">
        <v>2343</v>
      </c>
      <c r="C4739" s="1">
        <v>110171803</v>
      </c>
      <c r="D4739" s="1">
        <v>111</v>
      </c>
      <c r="E4739" s="1" t="s">
        <v>2600</v>
      </c>
      <c r="F4739" s="1" t="s">
        <v>138</v>
      </c>
      <c r="G4739" s="1" t="s">
        <v>226</v>
      </c>
      <c r="H4739" s="1" t="s">
        <v>916</v>
      </c>
      <c r="I4739" s="1">
        <v>748355.12</v>
      </c>
      <c r="K4739" s="1">
        <v>269030</v>
      </c>
      <c r="L4739" s="1">
        <v>7438563.5</v>
      </c>
      <c r="M4739" s="1">
        <v>0.14575499296188354</v>
      </c>
      <c r="N4739" s="1">
        <v>1.9986127614974976</v>
      </c>
      <c r="O4739" s="1">
        <v>1.1872150003910065E-2</v>
      </c>
      <c r="P4739" s="1">
        <v>1.6120060682296753</v>
      </c>
      <c r="Q4739" s="1">
        <v>8.995799720287323E-2</v>
      </c>
      <c r="S4739" s="1">
        <v>30</v>
      </c>
      <c r="T4739" s="1">
        <v>1</v>
      </c>
      <c r="U4739" s="1">
        <v>8455949</v>
      </c>
      <c r="V4739" s="1">
        <v>0.24758514761924744</v>
      </c>
      <c r="W4739" s="1">
        <v>3.0162589550018311</v>
      </c>
      <c r="X4739" s="1">
        <v>3.0162589550018311</v>
      </c>
    </row>
    <row r="4740" spans="1:24" x14ac:dyDescent="0.35">
      <c r="A4740" s="1">
        <v>310111</v>
      </c>
      <c r="B4740" s="1" t="s">
        <v>2344</v>
      </c>
      <c r="C4740" s="1">
        <v>110171803</v>
      </c>
      <c r="D4740" s="1">
        <v>111</v>
      </c>
      <c r="E4740" s="1" t="s">
        <v>2600</v>
      </c>
      <c r="F4740" s="1" t="s">
        <v>138</v>
      </c>
      <c r="G4740" s="1" t="s">
        <v>226</v>
      </c>
      <c r="H4740" s="1" t="s">
        <v>916</v>
      </c>
      <c r="I4740" s="1">
        <v>757612.32</v>
      </c>
      <c r="K4740" s="1">
        <v>224051</v>
      </c>
      <c r="L4740" s="1">
        <v>7530713.5</v>
      </c>
      <c r="M4740" s="1">
        <v>9.2150002717971802E-2</v>
      </c>
      <c r="N4740" s="1">
        <v>1.2388144731521606</v>
      </c>
      <c r="O4740" s="1">
        <v>9.2572001740336418E-3</v>
      </c>
      <c r="P4740" s="1">
        <v>1.2370063066482544</v>
      </c>
      <c r="Q4740" s="1">
        <v>-4.4978998601436615E-2</v>
      </c>
      <c r="S4740" s="1">
        <v>31</v>
      </c>
      <c r="T4740" s="1">
        <v>1</v>
      </c>
      <c r="U4740" s="1">
        <v>8512377</v>
      </c>
      <c r="V4740" s="1">
        <v>5.6428205221891403E-2</v>
      </c>
      <c r="W4740" s="1">
        <v>0.66731715202331543</v>
      </c>
      <c r="X4740" s="1">
        <v>0.66731715202331543</v>
      </c>
    </row>
    <row r="4741" spans="1:24" x14ac:dyDescent="0.35">
      <c r="A4741" s="1">
        <v>320111</v>
      </c>
      <c r="B4741" s="1" t="s">
        <v>2345</v>
      </c>
      <c r="C4741" s="1">
        <v>110171803</v>
      </c>
      <c r="D4741" s="1">
        <v>111</v>
      </c>
      <c r="E4741" s="1" t="s">
        <v>2600</v>
      </c>
      <c r="F4741" s="1" t="s">
        <v>138</v>
      </c>
      <c r="G4741" s="1" t="s">
        <v>226</v>
      </c>
      <c r="H4741" s="1" t="s">
        <v>916</v>
      </c>
      <c r="I4741" s="1">
        <v>749468.42</v>
      </c>
      <c r="J4741" s="1">
        <v>8235.2800000000007</v>
      </c>
      <c r="K4741" s="1">
        <v>224051</v>
      </c>
      <c r="L4741" s="1">
        <v>7608110</v>
      </c>
      <c r="M4741" s="1">
        <v>7.7396497130393982E-2</v>
      </c>
      <c r="N4741" s="1">
        <v>1.0277445316314697</v>
      </c>
      <c r="O4741" s="1">
        <v>-8.1438999623060226E-3</v>
      </c>
      <c r="P4741" s="1">
        <v>-1.074942946434021</v>
      </c>
      <c r="Q4741" s="1">
        <v>0</v>
      </c>
      <c r="S4741" s="1">
        <v>32</v>
      </c>
      <c r="T4741" s="1">
        <v>1</v>
      </c>
      <c r="U4741" s="1">
        <v>8589865</v>
      </c>
      <c r="V4741" s="1">
        <v>6.925259530544281E-2</v>
      </c>
      <c r="W4741" s="1">
        <v>0.91029804944992065</v>
      </c>
      <c r="X4741" s="1">
        <v>0.91029804944992065</v>
      </c>
    </row>
    <row r="4742" spans="1:24" x14ac:dyDescent="0.35">
      <c r="A4742" s="1">
        <v>330111</v>
      </c>
      <c r="B4742" s="1" t="s">
        <v>2346</v>
      </c>
      <c r="C4742" s="1">
        <v>110171803</v>
      </c>
      <c r="D4742" s="1">
        <v>111</v>
      </c>
      <c r="E4742" s="1" t="s">
        <v>2600</v>
      </c>
      <c r="F4742" s="1" t="s">
        <v>138</v>
      </c>
      <c r="G4742" s="1" t="s">
        <v>226</v>
      </c>
      <c r="H4742" s="1" t="s">
        <v>916</v>
      </c>
      <c r="I4742" s="1">
        <v>794887.09</v>
      </c>
      <c r="K4742" s="1">
        <v>224051</v>
      </c>
      <c r="L4742" s="1">
        <v>7715572</v>
      </c>
      <c r="M4742" s="1">
        <v>0.10746199637651443</v>
      </c>
      <c r="N4742" s="1">
        <v>1.4124664068222046</v>
      </c>
      <c r="O4742" s="1">
        <v>4.5418668538331985E-2</v>
      </c>
      <c r="P4742" s="1">
        <v>6.0601177215576172</v>
      </c>
      <c r="Q4742" s="1">
        <v>0</v>
      </c>
      <c r="S4742" s="1">
        <v>33</v>
      </c>
      <c r="T4742" s="1">
        <v>1</v>
      </c>
      <c r="U4742" s="1">
        <v>8734510</v>
      </c>
      <c r="V4742" s="1">
        <v>0.15288066864013672</v>
      </c>
      <c r="W4742" s="1">
        <v>1.6839030981063843</v>
      </c>
      <c r="X4742" s="1">
        <v>1.6839030981063843</v>
      </c>
    </row>
    <row r="4743" spans="1:24" x14ac:dyDescent="0.35">
      <c r="A4743" s="1">
        <v>340111</v>
      </c>
      <c r="B4743" s="1" t="s">
        <v>2347</v>
      </c>
      <c r="C4743" s="1">
        <v>110171803</v>
      </c>
      <c r="D4743" s="1">
        <v>111</v>
      </c>
      <c r="E4743" s="1" t="s">
        <v>2600</v>
      </c>
      <c r="F4743" s="1" t="s">
        <v>138</v>
      </c>
      <c r="G4743" s="1" t="s">
        <v>226</v>
      </c>
      <c r="H4743" s="1" t="s">
        <v>916</v>
      </c>
      <c r="I4743" s="1">
        <v>794859.62</v>
      </c>
      <c r="K4743" s="1">
        <v>224051</v>
      </c>
      <c r="L4743" s="1">
        <v>7715566.5</v>
      </c>
      <c r="M4743" s="1">
        <v>-5.5000000429572538E-6</v>
      </c>
      <c r="N4743" s="1">
        <v>-7.128441211534664E-5</v>
      </c>
      <c r="O4743" s="1">
        <v>-2.7469999622553587E-5</v>
      </c>
      <c r="P4743" s="1">
        <v>-3.4558367915451527E-3</v>
      </c>
      <c r="Q4743" s="1">
        <v>0</v>
      </c>
      <c r="S4743" s="1">
        <v>34</v>
      </c>
      <c r="T4743" s="1">
        <v>1</v>
      </c>
      <c r="U4743" s="1">
        <v>8734477</v>
      </c>
      <c r="V4743" s="1">
        <v>-3.2969997846521437E-5</v>
      </c>
      <c r="W4743" s="1">
        <v>-3.778116952162236E-4</v>
      </c>
      <c r="X4743" s="1">
        <v>-3.778116952162236E-4</v>
      </c>
    </row>
    <row r="4744" spans="1:24" x14ac:dyDescent="0.35">
      <c r="A4744" s="1">
        <v>350111</v>
      </c>
      <c r="B4744" s="1" t="s">
        <v>2348</v>
      </c>
      <c r="C4744" s="1">
        <v>110171803</v>
      </c>
      <c r="D4744" s="1">
        <v>111</v>
      </c>
      <c r="E4744" s="1" t="s">
        <v>2600</v>
      </c>
      <c r="F4744" s="1" t="s">
        <v>138</v>
      </c>
      <c r="G4744" s="1" t="s">
        <v>226</v>
      </c>
      <c r="H4744" s="1" t="s">
        <v>916</v>
      </c>
      <c r="I4744" s="1">
        <v>823976.2</v>
      </c>
      <c r="K4744" s="1">
        <v>224051</v>
      </c>
      <c r="L4744" s="1">
        <v>7895400</v>
      </c>
      <c r="M4744" s="1">
        <v>0.17983350157737732</v>
      </c>
      <c r="N4744" s="1">
        <v>2.3307881355285645</v>
      </c>
      <c r="O4744" s="1">
        <v>2.911658026278019E-2</v>
      </c>
      <c r="P4744" s="1">
        <v>3.6631097793579102</v>
      </c>
      <c r="Q4744" s="1">
        <v>0</v>
      </c>
      <c r="S4744" s="1">
        <v>35</v>
      </c>
      <c r="T4744" s="1">
        <v>1</v>
      </c>
      <c r="U4744" s="1">
        <v>8943427</v>
      </c>
      <c r="V4744" s="1">
        <v>0.20895008742809296</v>
      </c>
      <c r="W4744" s="1">
        <v>2.3922438621520996</v>
      </c>
      <c r="X4744" s="1">
        <v>2.3922438621520996</v>
      </c>
    </row>
    <row r="4745" spans="1:24" x14ac:dyDescent="0.35">
      <c r="A4745" s="1">
        <v>360111</v>
      </c>
      <c r="B4745" s="1" t="s">
        <v>2349</v>
      </c>
      <c r="C4745" s="1">
        <v>110171803</v>
      </c>
      <c r="D4745" s="1">
        <v>111</v>
      </c>
      <c r="E4745" s="1" t="s">
        <v>2600</v>
      </c>
      <c r="F4745" s="1" t="s">
        <v>138</v>
      </c>
      <c r="G4745" s="1" t="s">
        <v>226</v>
      </c>
      <c r="H4745" s="1" t="s">
        <v>916</v>
      </c>
      <c r="I4745" s="1">
        <v>889055</v>
      </c>
      <c r="K4745" s="1">
        <v>224051</v>
      </c>
      <c r="L4745" s="1">
        <v>8283777</v>
      </c>
      <c r="M4745" s="1">
        <v>0.38837701082229614</v>
      </c>
      <c r="N4745" s="1">
        <v>4.9190287590026855</v>
      </c>
      <c r="O4745" s="1">
        <v>6.5078802406787872E-2</v>
      </c>
      <c r="P4745" s="1">
        <v>7.8981409072875977</v>
      </c>
      <c r="Q4745" s="1">
        <v>0</v>
      </c>
      <c r="S4745" s="1">
        <v>36</v>
      </c>
      <c r="T4745" s="1">
        <v>1</v>
      </c>
      <c r="U4745" s="1">
        <v>9396883</v>
      </c>
      <c r="V4745" s="1">
        <v>0.45345580577850342</v>
      </c>
      <c r="W4745" s="1">
        <v>5.0702710151672363</v>
      </c>
      <c r="X4745" s="1">
        <v>5.0702710151672363</v>
      </c>
    </row>
    <row r="4746" spans="1:24" x14ac:dyDescent="0.35">
      <c r="A4746" s="1">
        <v>370111</v>
      </c>
      <c r="B4746" s="1" t="s">
        <v>2350</v>
      </c>
      <c r="C4746" s="1">
        <v>110171803</v>
      </c>
      <c r="D4746" s="1">
        <v>111</v>
      </c>
      <c r="E4746" s="1" t="s">
        <v>2600</v>
      </c>
      <c r="F4746" s="1" t="s">
        <v>138</v>
      </c>
      <c r="G4746" s="1" t="s">
        <v>226</v>
      </c>
      <c r="H4746" s="1" t="s">
        <v>916</v>
      </c>
      <c r="I4746" s="1">
        <v>937706.26</v>
      </c>
      <c r="K4746" s="1">
        <v>224051</v>
      </c>
      <c r="L4746" s="1">
        <v>8709065</v>
      </c>
      <c r="M4746" s="1">
        <v>0.42528799176216125</v>
      </c>
      <c r="N4746" s="1">
        <v>5.1339864730834961</v>
      </c>
      <c r="O4746" s="1">
        <v>4.8651259392499924E-2</v>
      </c>
      <c r="P4746" s="1">
        <v>5.4722442626953125</v>
      </c>
      <c r="Q4746" s="1">
        <v>0</v>
      </c>
      <c r="S4746" s="1">
        <v>37</v>
      </c>
      <c r="T4746" s="1">
        <v>1</v>
      </c>
      <c r="U4746" s="1">
        <v>9870822</v>
      </c>
      <c r="V4746" s="1">
        <v>0.47393923997879028</v>
      </c>
      <c r="W4746" s="1">
        <v>5.043576717376709</v>
      </c>
      <c r="X4746" s="1">
        <v>5.043576717376709</v>
      </c>
    </row>
    <row r="4747" spans="1:24" x14ac:dyDescent="0.35">
      <c r="A4747" s="1">
        <v>380111</v>
      </c>
      <c r="B4747" s="1" t="s">
        <v>2351</v>
      </c>
      <c r="C4747" s="1">
        <v>110171803</v>
      </c>
      <c r="D4747" s="1">
        <v>111</v>
      </c>
      <c r="E4747" s="1" t="s">
        <v>2600</v>
      </c>
      <c r="F4747" s="1" t="s">
        <v>138</v>
      </c>
      <c r="G4747" s="1" t="s">
        <v>226</v>
      </c>
      <c r="H4747" s="1" t="s">
        <v>916</v>
      </c>
      <c r="I4747" s="1">
        <v>1020299</v>
      </c>
      <c r="K4747" s="1">
        <v>613061.125</v>
      </c>
      <c r="L4747" s="1">
        <v>8865832</v>
      </c>
      <c r="M4747" s="1">
        <v>0.15676699578762054</v>
      </c>
      <c r="N4747" s="1">
        <v>1.8000439405441284</v>
      </c>
      <c r="O4747" s="1">
        <v>8.2592740654945374E-2</v>
      </c>
      <c r="P4747" s="1">
        <v>8.8079547882080078</v>
      </c>
      <c r="Q4747" s="1">
        <v>0.38901013135910034</v>
      </c>
      <c r="S4747" s="1">
        <v>38</v>
      </c>
      <c r="T4747" s="1">
        <v>1</v>
      </c>
      <c r="U4747" s="1">
        <v>10499192</v>
      </c>
      <c r="V4747" s="1">
        <v>0.62836986780166626</v>
      </c>
      <c r="W4747" s="1">
        <v>6.365933895111084</v>
      </c>
      <c r="X4747" s="1">
        <v>6.365933895111084</v>
      </c>
    </row>
    <row r="4748" spans="1:24" x14ac:dyDescent="0.35">
      <c r="A4748" s="1">
        <v>390111</v>
      </c>
      <c r="B4748" s="1" t="s">
        <v>2352</v>
      </c>
      <c r="C4748" s="1">
        <v>110171803</v>
      </c>
      <c r="D4748" s="1">
        <v>111</v>
      </c>
      <c r="E4748" s="1" t="s">
        <v>2600</v>
      </c>
      <c r="F4748" s="1" t="s">
        <v>138</v>
      </c>
      <c r="G4748" s="1" t="s">
        <v>226</v>
      </c>
      <c r="H4748" s="1" t="s">
        <v>916</v>
      </c>
      <c r="I4748" s="1">
        <v>1069363</v>
      </c>
      <c r="K4748" s="1">
        <v>1039188.3125</v>
      </c>
      <c r="L4748" s="1">
        <v>8937242</v>
      </c>
      <c r="M4748" s="1">
        <v>7.1410000324249268E-2</v>
      </c>
      <c r="N4748" s="1">
        <v>0.80545175075531006</v>
      </c>
      <c r="O4748" s="1">
        <v>4.9063999205827713E-2</v>
      </c>
      <c r="P4748" s="1">
        <v>4.8087863922119141</v>
      </c>
      <c r="Q4748" s="1">
        <v>0.42612719535827637</v>
      </c>
      <c r="S4748" s="1">
        <v>39</v>
      </c>
      <c r="T4748" s="1">
        <v>1</v>
      </c>
      <c r="U4748" s="1">
        <v>11045793</v>
      </c>
      <c r="V4748" s="1">
        <v>0.54660117626190186</v>
      </c>
      <c r="W4748" s="1">
        <v>5.2061243057250977</v>
      </c>
      <c r="X4748" s="1">
        <v>5.2061243057250977</v>
      </c>
    </row>
    <row r="4749" spans="1:24" x14ac:dyDescent="0.35">
      <c r="A4749" s="1">
        <v>400111</v>
      </c>
      <c r="B4749" s="1" t="s">
        <v>2353</v>
      </c>
      <c r="C4749" s="1">
        <v>110171803</v>
      </c>
      <c r="D4749" s="1">
        <v>111</v>
      </c>
      <c r="E4749" s="1" t="s">
        <v>2600</v>
      </c>
      <c r="F4749" s="1" t="s">
        <v>138</v>
      </c>
      <c r="G4749" s="1" t="s">
        <v>226</v>
      </c>
      <c r="H4749" s="1" t="s">
        <v>916</v>
      </c>
      <c r="S4749" s="1">
        <v>40</v>
      </c>
      <c r="T4749" s="1">
        <v>1</v>
      </c>
      <c r="U4749" s="1">
        <v>0</v>
      </c>
      <c r="V4749" s="1">
        <v>0</v>
      </c>
      <c r="W4749" s="1">
        <v>-100</v>
      </c>
      <c r="X4749" s="1">
        <v>-100</v>
      </c>
    </row>
    <row r="4750" spans="1:24" x14ac:dyDescent="0.35">
      <c r="A4750" s="1">
        <v>410111</v>
      </c>
      <c r="B4750" s="1" t="s">
        <v>2354</v>
      </c>
      <c r="C4750" s="1">
        <v>110171803</v>
      </c>
      <c r="D4750" s="1">
        <v>111</v>
      </c>
      <c r="E4750" s="1" t="s">
        <v>2600</v>
      </c>
      <c r="F4750" s="1" t="s">
        <v>138</v>
      </c>
      <c r="G4750" s="1" t="s">
        <v>226</v>
      </c>
      <c r="H4750" s="1" t="s">
        <v>916</v>
      </c>
      <c r="S4750" s="1">
        <v>41</v>
      </c>
      <c r="T4750" s="1">
        <v>1</v>
      </c>
      <c r="U4750" s="1">
        <v>0</v>
      </c>
      <c r="V4750" s="1">
        <v>0</v>
      </c>
    </row>
    <row r="4751" spans="1:24" x14ac:dyDescent="0.35">
      <c r="A4751" s="1">
        <v>420111</v>
      </c>
      <c r="B4751" s="1" t="s">
        <v>2355</v>
      </c>
      <c r="C4751" s="1">
        <v>110171803</v>
      </c>
      <c r="D4751" s="1">
        <v>111</v>
      </c>
      <c r="E4751" s="1" t="s">
        <v>2600</v>
      </c>
      <c r="F4751" s="1" t="s">
        <v>138</v>
      </c>
      <c r="G4751" s="1" t="s">
        <v>226</v>
      </c>
      <c r="H4751" s="1" t="s">
        <v>916</v>
      </c>
      <c r="S4751" s="1">
        <v>42</v>
      </c>
      <c r="T4751" s="1">
        <v>1</v>
      </c>
      <c r="U4751" s="1">
        <v>0</v>
      </c>
      <c r="V4751" s="1">
        <v>0</v>
      </c>
    </row>
    <row r="4752" spans="1:24" x14ac:dyDescent="0.35">
      <c r="A4752" s="1">
        <v>430111</v>
      </c>
      <c r="B4752" s="1" t="s">
        <v>2356</v>
      </c>
      <c r="C4752" s="1">
        <v>110171803</v>
      </c>
      <c r="D4752" s="1">
        <v>111</v>
      </c>
      <c r="E4752" s="1" t="s">
        <v>2600</v>
      </c>
      <c r="F4752" s="1" t="s">
        <v>138</v>
      </c>
      <c r="G4752" s="1" t="s">
        <v>226</v>
      </c>
      <c r="H4752" s="1" t="s">
        <v>916</v>
      </c>
      <c r="S4752" s="1">
        <v>43</v>
      </c>
      <c r="T4752" s="1">
        <v>1</v>
      </c>
      <c r="U4752" s="1">
        <v>0</v>
      </c>
      <c r="V4752" s="1">
        <v>0</v>
      </c>
    </row>
    <row r="4753" spans="1:24" x14ac:dyDescent="0.35">
      <c r="A4753" s="1">
        <v>440111</v>
      </c>
      <c r="B4753" s="1" t="s">
        <v>2357</v>
      </c>
      <c r="C4753" s="1">
        <v>110171803</v>
      </c>
      <c r="D4753" s="1">
        <v>111</v>
      </c>
      <c r="E4753" s="1" t="s">
        <v>2600</v>
      </c>
      <c r="F4753" s="1" t="s">
        <v>138</v>
      </c>
      <c r="G4753" s="1" t="s">
        <v>226</v>
      </c>
      <c r="H4753" s="1" t="s">
        <v>916</v>
      </c>
      <c r="S4753" s="1">
        <v>44</v>
      </c>
      <c r="T4753" s="1">
        <v>1</v>
      </c>
      <c r="U4753" s="1">
        <v>0</v>
      </c>
      <c r="V4753" s="1">
        <v>0</v>
      </c>
    </row>
    <row r="4754" spans="1:24" x14ac:dyDescent="0.35">
      <c r="A4754" s="1">
        <v>450111</v>
      </c>
      <c r="B4754" s="1" t="s">
        <v>2358</v>
      </c>
      <c r="C4754" s="1">
        <v>110171803</v>
      </c>
      <c r="D4754" s="1">
        <v>111</v>
      </c>
      <c r="E4754" s="1" t="s">
        <v>2600</v>
      </c>
      <c r="F4754" s="1" t="s">
        <v>138</v>
      </c>
      <c r="G4754" s="1" t="s">
        <v>226</v>
      </c>
      <c r="H4754" s="1" t="s">
        <v>916</v>
      </c>
      <c r="S4754" s="1">
        <v>45</v>
      </c>
      <c r="T4754" s="1">
        <v>1</v>
      </c>
      <c r="U4754" s="1">
        <v>0</v>
      </c>
      <c r="V4754" s="1">
        <v>0</v>
      </c>
    </row>
    <row r="4755" spans="1:24" x14ac:dyDescent="0.35">
      <c r="A4755" s="1">
        <v>460111</v>
      </c>
      <c r="B4755" s="1" t="s">
        <v>2359</v>
      </c>
      <c r="C4755" s="1">
        <v>110171803</v>
      </c>
      <c r="D4755" s="1">
        <v>111</v>
      </c>
      <c r="E4755" s="1" t="s">
        <v>2600</v>
      </c>
      <c r="F4755" s="1" t="s">
        <v>138</v>
      </c>
      <c r="G4755" s="1" t="s">
        <v>226</v>
      </c>
      <c r="H4755" s="1" t="s">
        <v>916</v>
      </c>
      <c r="S4755" s="1">
        <v>46</v>
      </c>
      <c r="T4755" s="1">
        <v>1</v>
      </c>
      <c r="U4755" s="1">
        <v>0</v>
      </c>
      <c r="V4755" s="1">
        <v>0</v>
      </c>
    </row>
    <row r="4756" spans="1:24" x14ac:dyDescent="0.35">
      <c r="A4756" s="1">
        <v>470111</v>
      </c>
      <c r="B4756" s="1" t="s">
        <v>2360</v>
      </c>
      <c r="C4756" s="1">
        <v>110171803</v>
      </c>
      <c r="D4756" s="1">
        <v>111</v>
      </c>
      <c r="E4756" s="1" t="s">
        <v>2600</v>
      </c>
      <c r="F4756" s="1" t="s">
        <v>138</v>
      </c>
      <c r="G4756" s="1" t="s">
        <v>226</v>
      </c>
      <c r="H4756" s="1" t="s">
        <v>916</v>
      </c>
      <c r="S4756" s="1">
        <v>47</v>
      </c>
      <c r="T4756" s="1">
        <v>1</v>
      </c>
      <c r="U4756" s="1">
        <v>0</v>
      </c>
      <c r="V4756" s="1">
        <v>0</v>
      </c>
    </row>
    <row r="4757" spans="1:24" x14ac:dyDescent="0.35">
      <c r="A4757" s="1">
        <v>480111</v>
      </c>
      <c r="B4757" s="1" t="s">
        <v>2361</v>
      </c>
      <c r="C4757" s="1">
        <v>110171803</v>
      </c>
      <c r="D4757" s="1">
        <v>111</v>
      </c>
      <c r="E4757" s="1" t="s">
        <v>2600</v>
      </c>
      <c r="F4757" s="1" t="s">
        <v>138</v>
      </c>
      <c r="G4757" s="1" t="s">
        <v>226</v>
      </c>
      <c r="H4757" s="1" t="s">
        <v>916</v>
      </c>
      <c r="S4757" s="1">
        <v>48</v>
      </c>
      <c r="T4757" s="1">
        <v>1</v>
      </c>
      <c r="U4757" s="1">
        <v>0</v>
      </c>
      <c r="V4757" s="1">
        <v>0</v>
      </c>
    </row>
    <row r="4758" spans="1:24" x14ac:dyDescent="0.35">
      <c r="A4758" s="1">
        <v>290167</v>
      </c>
      <c r="B4758" s="1" t="s">
        <v>2341</v>
      </c>
      <c r="C4758" s="1">
        <v>110173003</v>
      </c>
      <c r="D4758" s="1">
        <v>167</v>
      </c>
      <c r="E4758" s="1" t="s">
        <v>2601</v>
      </c>
      <c r="F4758" s="1" t="s">
        <v>138</v>
      </c>
      <c r="G4758" s="1" t="s">
        <v>226</v>
      </c>
      <c r="H4758" s="1" t="s">
        <v>916</v>
      </c>
      <c r="I4758" s="1">
        <v>562745.80000000005</v>
      </c>
      <c r="K4758" s="1">
        <v>175503</v>
      </c>
      <c r="L4758" s="1">
        <v>5461669.5</v>
      </c>
      <c r="S4758" s="1">
        <v>29</v>
      </c>
      <c r="T4758" s="1">
        <v>1</v>
      </c>
      <c r="U4758" s="1">
        <v>6199918.5</v>
      </c>
      <c r="V4758" s="1">
        <v>0</v>
      </c>
    </row>
    <row r="4759" spans="1:24" x14ac:dyDescent="0.35">
      <c r="A4759" s="1">
        <v>300167</v>
      </c>
      <c r="B4759" s="1" t="s">
        <v>2343</v>
      </c>
      <c r="C4759" s="1">
        <v>110173003</v>
      </c>
      <c r="D4759" s="1">
        <v>167</v>
      </c>
      <c r="E4759" s="1" t="s">
        <v>2601</v>
      </c>
      <c r="F4759" s="1" t="s">
        <v>138</v>
      </c>
      <c r="G4759" s="1" t="s">
        <v>226</v>
      </c>
      <c r="H4759" s="1" t="s">
        <v>916</v>
      </c>
      <c r="I4759" s="1">
        <v>575699.81000000006</v>
      </c>
      <c r="K4759" s="1">
        <v>175503</v>
      </c>
      <c r="L4759" s="1">
        <v>5602700</v>
      </c>
      <c r="M4759" s="1">
        <v>0.14103050529956818</v>
      </c>
      <c r="N4759" s="1">
        <v>2.5821866989135742</v>
      </c>
      <c r="O4759" s="1">
        <v>1.295400969684124E-2</v>
      </c>
      <c r="P4759" s="1">
        <v>2.301929235458374</v>
      </c>
      <c r="Q4759" s="1">
        <v>0</v>
      </c>
      <c r="S4759" s="1">
        <v>30</v>
      </c>
      <c r="T4759" s="1">
        <v>1</v>
      </c>
      <c r="U4759" s="1">
        <v>6353903</v>
      </c>
      <c r="V4759" s="1">
        <v>0.15398451685905457</v>
      </c>
      <c r="W4759" s="1">
        <v>2.4836535453796387</v>
      </c>
      <c r="X4759" s="1">
        <v>2.4836535453796387</v>
      </c>
    </row>
    <row r="4760" spans="1:24" x14ac:dyDescent="0.35">
      <c r="A4760" s="1">
        <v>310167</v>
      </c>
      <c r="B4760" s="1" t="s">
        <v>2344</v>
      </c>
      <c r="C4760" s="1">
        <v>110173003</v>
      </c>
      <c r="D4760" s="1">
        <v>167</v>
      </c>
      <c r="E4760" s="1" t="s">
        <v>2601</v>
      </c>
      <c r="F4760" s="1" t="s">
        <v>138</v>
      </c>
      <c r="G4760" s="1" t="s">
        <v>226</v>
      </c>
      <c r="H4760" s="1" t="s">
        <v>916</v>
      </c>
      <c r="I4760" s="1">
        <v>592762.26</v>
      </c>
      <c r="K4760" s="1">
        <v>175503</v>
      </c>
      <c r="L4760" s="1">
        <v>5654118.5</v>
      </c>
      <c r="M4760" s="1">
        <v>5.1418498158454895E-2</v>
      </c>
      <c r="N4760" s="1">
        <v>0.91774499416351318</v>
      </c>
      <c r="O4760" s="1">
        <v>1.706244982779026E-2</v>
      </c>
      <c r="P4760" s="1">
        <v>2.9637753963470459</v>
      </c>
      <c r="Q4760" s="1">
        <v>0</v>
      </c>
      <c r="S4760" s="1">
        <v>31</v>
      </c>
      <c r="T4760" s="1">
        <v>1</v>
      </c>
      <c r="U4760" s="1">
        <v>6422384</v>
      </c>
      <c r="V4760" s="1">
        <v>6.8480946123600006E-2</v>
      </c>
      <c r="W4760" s="1">
        <v>1.0777784585952759</v>
      </c>
      <c r="X4760" s="1">
        <v>1.0777784585952759</v>
      </c>
    </row>
    <row r="4761" spans="1:24" x14ac:dyDescent="0.35">
      <c r="A4761" s="1">
        <v>320167</v>
      </c>
      <c r="B4761" s="1" t="s">
        <v>2345</v>
      </c>
      <c r="C4761" s="1">
        <v>110173003</v>
      </c>
      <c r="D4761" s="1">
        <v>167</v>
      </c>
      <c r="E4761" s="1" t="s">
        <v>2601</v>
      </c>
      <c r="F4761" s="1" t="s">
        <v>138</v>
      </c>
      <c r="G4761" s="1" t="s">
        <v>226</v>
      </c>
      <c r="H4761" s="1" t="s">
        <v>916</v>
      </c>
      <c r="I4761" s="1">
        <v>591508.06999999995</v>
      </c>
      <c r="K4761" s="1">
        <v>175503</v>
      </c>
      <c r="L4761" s="1">
        <v>5687350</v>
      </c>
      <c r="M4761" s="1">
        <v>3.3231500536203384E-2</v>
      </c>
      <c r="N4761" s="1">
        <v>0.58773970603942871</v>
      </c>
      <c r="O4761" s="1">
        <v>-1.2541899923235178E-3</v>
      </c>
      <c r="P4761" s="1">
        <v>-0.21158398687839508</v>
      </c>
      <c r="Q4761" s="1">
        <v>0</v>
      </c>
      <c r="S4761" s="1">
        <v>32</v>
      </c>
      <c r="T4761" s="1">
        <v>1</v>
      </c>
      <c r="U4761" s="1">
        <v>6454361</v>
      </c>
      <c r="V4761" s="1">
        <v>3.197731077671051E-2</v>
      </c>
      <c r="W4761" s="1">
        <v>0.49789923429489136</v>
      </c>
      <c r="X4761" s="1">
        <v>0.49789923429489136</v>
      </c>
    </row>
    <row r="4762" spans="1:24" x14ac:dyDescent="0.35">
      <c r="A4762" s="1">
        <v>330167</v>
      </c>
      <c r="B4762" s="1" t="s">
        <v>2346</v>
      </c>
      <c r="C4762" s="1">
        <v>110173003</v>
      </c>
      <c r="D4762" s="1">
        <v>167</v>
      </c>
      <c r="E4762" s="1" t="s">
        <v>2601</v>
      </c>
      <c r="F4762" s="1" t="s">
        <v>138</v>
      </c>
      <c r="G4762" s="1" t="s">
        <v>226</v>
      </c>
      <c r="H4762" s="1" t="s">
        <v>916</v>
      </c>
      <c r="I4762" s="1">
        <v>615360.22</v>
      </c>
      <c r="K4762" s="1">
        <v>175503</v>
      </c>
      <c r="L4762" s="1">
        <v>5771438.5</v>
      </c>
      <c r="M4762" s="1">
        <v>8.408849686384201E-2</v>
      </c>
      <c r="N4762" s="1">
        <v>1.4785181283950806</v>
      </c>
      <c r="O4762" s="1">
        <v>2.38521508872509E-2</v>
      </c>
      <c r="P4762" s="1">
        <v>4.0324301719665527</v>
      </c>
      <c r="Q4762" s="1">
        <v>0</v>
      </c>
      <c r="S4762" s="1">
        <v>33</v>
      </c>
      <c r="T4762" s="1">
        <v>1</v>
      </c>
      <c r="U4762" s="1">
        <v>6562302</v>
      </c>
      <c r="V4762" s="1">
        <v>0.10794064402580261</v>
      </c>
      <c r="W4762" s="1">
        <v>1.6723731756210327</v>
      </c>
      <c r="X4762" s="1">
        <v>1.6723731756210327</v>
      </c>
    </row>
    <row r="4763" spans="1:24" x14ac:dyDescent="0.35">
      <c r="A4763" s="1">
        <v>340167</v>
      </c>
      <c r="B4763" s="1" t="s">
        <v>2347</v>
      </c>
      <c r="C4763" s="1">
        <v>110173003</v>
      </c>
      <c r="D4763" s="1">
        <v>167</v>
      </c>
      <c r="E4763" s="1" t="s">
        <v>2601</v>
      </c>
      <c r="F4763" s="1" t="s">
        <v>138</v>
      </c>
      <c r="G4763" s="1" t="s">
        <v>226</v>
      </c>
      <c r="H4763" s="1" t="s">
        <v>916</v>
      </c>
      <c r="I4763" s="1">
        <v>615324.75</v>
      </c>
      <c r="K4763" s="1">
        <v>175503</v>
      </c>
      <c r="L4763" s="1">
        <v>5771434</v>
      </c>
      <c r="M4763" s="1">
        <v>-4.5000001591688488E-6</v>
      </c>
      <c r="N4763" s="1">
        <v>-7.7970165875740349E-5</v>
      </c>
      <c r="O4763" s="1">
        <v>-3.5469998692860827E-5</v>
      </c>
      <c r="P4763" s="1">
        <v>-5.7641034945845604E-3</v>
      </c>
      <c r="Q4763" s="1">
        <v>0</v>
      </c>
      <c r="S4763" s="1">
        <v>34</v>
      </c>
      <c r="T4763" s="1">
        <v>1</v>
      </c>
      <c r="U4763" s="1">
        <v>6562262</v>
      </c>
      <c r="V4763" s="1">
        <v>-3.9970000216271728E-5</v>
      </c>
      <c r="W4763" s="1">
        <v>-6.0954218497499824E-4</v>
      </c>
      <c r="X4763" s="1">
        <v>-6.0954218497499824E-4</v>
      </c>
    </row>
    <row r="4764" spans="1:24" x14ac:dyDescent="0.35">
      <c r="A4764" s="1">
        <v>350167</v>
      </c>
      <c r="B4764" s="1" t="s">
        <v>2348</v>
      </c>
      <c r="C4764" s="1">
        <v>110173003</v>
      </c>
      <c r="D4764" s="1">
        <v>167</v>
      </c>
      <c r="E4764" s="1" t="s">
        <v>2601</v>
      </c>
      <c r="F4764" s="1" t="s">
        <v>138</v>
      </c>
      <c r="G4764" s="1" t="s">
        <v>226</v>
      </c>
      <c r="H4764" s="1" t="s">
        <v>916</v>
      </c>
      <c r="I4764" s="1">
        <v>648535.62</v>
      </c>
      <c r="K4764" s="1">
        <v>175503</v>
      </c>
      <c r="L4764" s="1">
        <v>6021951</v>
      </c>
      <c r="M4764" s="1">
        <v>0.25051701068878174</v>
      </c>
      <c r="N4764" s="1">
        <v>4.34063720703125</v>
      </c>
      <c r="O4764" s="1">
        <v>3.3210869878530502E-2</v>
      </c>
      <c r="P4764" s="1">
        <v>5.3972916603088379</v>
      </c>
      <c r="Q4764" s="1">
        <v>0</v>
      </c>
      <c r="S4764" s="1">
        <v>35</v>
      </c>
      <c r="T4764" s="1">
        <v>1</v>
      </c>
      <c r="U4764" s="1">
        <v>6845989.5</v>
      </c>
      <c r="V4764" s="1">
        <v>0.28372788429260254</v>
      </c>
      <c r="W4764" s="1">
        <v>4.3236236572265625</v>
      </c>
      <c r="X4764" s="1">
        <v>4.3236236572265625</v>
      </c>
    </row>
    <row r="4765" spans="1:24" x14ac:dyDescent="0.35">
      <c r="A4765" s="1">
        <v>360167</v>
      </c>
      <c r="B4765" s="1" t="s">
        <v>2349</v>
      </c>
      <c r="C4765" s="1">
        <v>110173003</v>
      </c>
      <c r="D4765" s="1">
        <v>167</v>
      </c>
      <c r="E4765" s="1" t="s">
        <v>2601</v>
      </c>
      <c r="F4765" s="1" t="s">
        <v>138</v>
      </c>
      <c r="G4765" s="1" t="s">
        <v>226</v>
      </c>
      <c r="H4765" s="1" t="s">
        <v>916</v>
      </c>
      <c r="I4765" s="1">
        <v>727105.78</v>
      </c>
      <c r="K4765" s="1">
        <v>175503</v>
      </c>
      <c r="L4765" s="1">
        <v>6251169</v>
      </c>
      <c r="M4765" s="1">
        <v>0.2292180061340332</v>
      </c>
      <c r="N4765" s="1">
        <v>3.8063743114471436</v>
      </c>
      <c r="O4765" s="1">
        <v>7.8570157289505005E-2</v>
      </c>
      <c r="P4765" s="1">
        <v>12.115010261535645</v>
      </c>
      <c r="Q4765" s="1">
        <v>0</v>
      </c>
      <c r="S4765" s="1">
        <v>36</v>
      </c>
      <c r="T4765" s="1">
        <v>1</v>
      </c>
      <c r="U4765" s="1">
        <v>7153778</v>
      </c>
      <c r="V4765" s="1">
        <v>0.30778816342353821</v>
      </c>
      <c r="W4765" s="1">
        <v>4.4958949089050293</v>
      </c>
      <c r="X4765" s="1">
        <v>4.4958949089050293</v>
      </c>
    </row>
    <row r="4766" spans="1:24" x14ac:dyDescent="0.35">
      <c r="A4766" s="1">
        <v>370167</v>
      </c>
      <c r="B4766" s="1" t="s">
        <v>2350</v>
      </c>
      <c r="C4766" s="1">
        <v>110173003</v>
      </c>
      <c r="D4766" s="1">
        <v>167</v>
      </c>
      <c r="E4766" s="1" t="s">
        <v>2601</v>
      </c>
      <c r="F4766" s="1" t="s">
        <v>138</v>
      </c>
      <c r="G4766" s="1" t="s">
        <v>226</v>
      </c>
      <c r="H4766" s="1" t="s">
        <v>916</v>
      </c>
      <c r="I4766" s="1">
        <v>781122.66</v>
      </c>
      <c r="K4766" s="1">
        <v>175503</v>
      </c>
      <c r="L4766" s="1">
        <v>6582220.5</v>
      </c>
      <c r="M4766" s="1">
        <v>0.33105149865150452</v>
      </c>
      <c r="N4766" s="1">
        <v>5.2958335876464844</v>
      </c>
      <c r="O4766" s="1">
        <v>5.4016880691051483E-2</v>
      </c>
      <c r="P4766" s="1">
        <v>7.4290261268615723</v>
      </c>
      <c r="Q4766" s="1">
        <v>0</v>
      </c>
      <c r="S4766" s="1">
        <v>37</v>
      </c>
      <c r="T4766" s="1">
        <v>1</v>
      </c>
      <c r="U4766" s="1">
        <v>7538846</v>
      </c>
      <c r="V4766" s="1">
        <v>0.3850683867931366</v>
      </c>
      <c r="W4766" s="1">
        <v>5.3827223777770996</v>
      </c>
      <c r="X4766" s="1">
        <v>5.3827223777770996</v>
      </c>
    </row>
    <row r="4767" spans="1:24" x14ac:dyDescent="0.35">
      <c r="A4767" s="1">
        <v>380167</v>
      </c>
      <c r="B4767" s="1" t="s">
        <v>2351</v>
      </c>
      <c r="C4767" s="1">
        <v>110173003</v>
      </c>
      <c r="D4767" s="1">
        <v>167</v>
      </c>
      <c r="E4767" s="1" t="s">
        <v>2601</v>
      </c>
      <c r="F4767" s="1" t="s">
        <v>138</v>
      </c>
      <c r="G4767" s="1" t="s">
        <v>226</v>
      </c>
      <c r="H4767" s="1" t="s">
        <v>916</v>
      </c>
      <c r="I4767" s="1">
        <v>875938</v>
      </c>
      <c r="K4767" s="1">
        <v>487476.9375</v>
      </c>
      <c r="L4767" s="1">
        <v>6701941</v>
      </c>
      <c r="M4767" s="1">
        <v>0.11972050368785858</v>
      </c>
      <c r="N4767" s="1">
        <v>1.8188467025756836</v>
      </c>
      <c r="O4767" s="1">
        <v>9.4815343618392944E-2</v>
      </c>
      <c r="P4767" s="1">
        <v>12.138341903686523</v>
      </c>
      <c r="Q4767" s="1">
        <v>0.3119739294052124</v>
      </c>
      <c r="S4767" s="1">
        <v>38</v>
      </c>
      <c r="T4767" s="1">
        <v>1</v>
      </c>
      <c r="U4767" s="1">
        <v>8065356</v>
      </c>
      <c r="V4767" s="1">
        <v>0.52650976181030273</v>
      </c>
      <c r="W4767" s="1">
        <v>6.9839601516723633</v>
      </c>
      <c r="X4767" s="1">
        <v>6.9839601516723633</v>
      </c>
    </row>
    <row r="4768" spans="1:24" x14ac:dyDescent="0.35">
      <c r="A4768" s="1">
        <v>390167</v>
      </c>
      <c r="B4768" s="1" t="s">
        <v>2352</v>
      </c>
      <c r="C4768" s="1">
        <v>110173003</v>
      </c>
      <c r="D4768" s="1">
        <v>167</v>
      </c>
      <c r="E4768" s="1" t="s">
        <v>2601</v>
      </c>
      <c r="F4768" s="1" t="s">
        <v>138</v>
      </c>
      <c r="G4768" s="1" t="s">
        <v>226</v>
      </c>
      <c r="H4768" s="1" t="s">
        <v>916</v>
      </c>
      <c r="I4768" s="1">
        <v>932273</v>
      </c>
      <c r="K4768" s="1">
        <v>799288.125</v>
      </c>
      <c r="L4768" s="1">
        <v>6764704</v>
      </c>
      <c r="M4768" s="1">
        <v>6.2762998044490814E-2</v>
      </c>
      <c r="N4768" s="1">
        <v>0.93648988008499146</v>
      </c>
      <c r="O4768" s="1">
        <v>5.6334998458623886E-2</v>
      </c>
      <c r="P4768" s="1">
        <v>6.4313912391662598</v>
      </c>
      <c r="Q4768" s="1">
        <v>0.3118111789226532</v>
      </c>
      <c r="S4768" s="1">
        <v>39</v>
      </c>
      <c r="T4768" s="1">
        <v>1</v>
      </c>
      <c r="U4768" s="1">
        <v>8496265</v>
      </c>
      <c r="V4768" s="1">
        <v>0.43090918660163879</v>
      </c>
      <c r="W4768" s="1">
        <v>5.3427152633666992</v>
      </c>
      <c r="X4768" s="1">
        <v>5.3427152633666992</v>
      </c>
    </row>
    <row r="4769" spans="1:24" x14ac:dyDescent="0.35">
      <c r="A4769" s="1">
        <v>400167</v>
      </c>
      <c r="B4769" s="1" t="s">
        <v>2353</v>
      </c>
      <c r="C4769" s="1">
        <v>110173003</v>
      </c>
      <c r="D4769" s="1">
        <v>167</v>
      </c>
      <c r="E4769" s="1" t="s">
        <v>2601</v>
      </c>
      <c r="F4769" s="1" t="s">
        <v>138</v>
      </c>
      <c r="G4769" s="1" t="s">
        <v>226</v>
      </c>
      <c r="H4769" s="1" t="s">
        <v>916</v>
      </c>
      <c r="S4769" s="1">
        <v>40</v>
      </c>
      <c r="T4769" s="1">
        <v>1</v>
      </c>
      <c r="U4769" s="1">
        <v>0</v>
      </c>
      <c r="V4769" s="1">
        <v>0</v>
      </c>
      <c r="W4769" s="1">
        <v>-100</v>
      </c>
      <c r="X4769" s="1">
        <v>-100</v>
      </c>
    </row>
    <row r="4770" spans="1:24" x14ac:dyDescent="0.35">
      <c r="A4770" s="1">
        <v>410167</v>
      </c>
      <c r="B4770" s="1" t="s">
        <v>2354</v>
      </c>
      <c r="C4770" s="1">
        <v>110173003</v>
      </c>
      <c r="D4770" s="1">
        <v>167</v>
      </c>
      <c r="E4770" s="1" t="s">
        <v>2601</v>
      </c>
      <c r="F4770" s="1" t="s">
        <v>138</v>
      </c>
      <c r="G4770" s="1" t="s">
        <v>226</v>
      </c>
      <c r="H4770" s="1" t="s">
        <v>916</v>
      </c>
      <c r="S4770" s="1">
        <v>41</v>
      </c>
      <c r="T4770" s="1">
        <v>1</v>
      </c>
      <c r="U4770" s="1">
        <v>0</v>
      </c>
      <c r="V4770" s="1">
        <v>0</v>
      </c>
    </row>
    <row r="4771" spans="1:24" x14ac:dyDescent="0.35">
      <c r="A4771" s="1">
        <v>420167</v>
      </c>
      <c r="B4771" s="1" t="s">
        <v>2355</v>
      </c>
      <c r="C4771" s="1">
        <v>110173003</v>
      </c>
      <c r="D4771" s="1">
        <v>167</v>
      </c>
      <c r="E4771" s="1" t="s">
        <v>2601</v>
      </c>
      <c r="F4771" s="1" t="s">
        <v>138</v>
      </c>
      <c r="G4771" s="1" t="s">
        <v>226</v>
      </c>
      <c r="H4771" s="1" t="s">
        <v>916</v>
      </c>
      <c r="S4771" s="1">
        <v>42</v>
      </c>
      <c r="T4771" s="1">
        <v>1</v>
      </c>
      <c r="U4771" s="1">
        <v>0</v>
      </c>
      <c r="V4771" s="1">
        <v>0</v>
      </c>
    </row>
    <row r="4772" spans="1:24" x14ac:dyDescent="0.35">
      <c r="A4772" s="1">
        <v>430167</v>
      </c>
      <c r="B4772" s="1" t="s">
        <v>2356</v>
      </c>
      <c r="C4772" s="1">
        <v>110173003</v>
      </c>
      <c r="D4772" s="1">
        <v>167</v>
      </c>
      <c r="E4772" s="1" t="s">
        <v>2601</v>
      </c>
      <c r="F4772" s="1" t="s">
        <v>138</v>
      </c>
      <c r="G4772" s="1" t="s">
        <v>226</v>
      </c>
      <c r="H4772" s="1" t="s">
        <v>916</v>
      </c>
      <c r="S4772" s="1">
        <v>43</v>
      </c>
      <c r="T4772" s="1">
        <v>1</v>
      </c>
      <c r="U4772" s="1">
        <v>0</v>
      </c>
      <c r="V4772" s="1">
        <v>0</v>
      </c>
    </row>
    <row r="4773" spans="1:24" x14ac:dyDescent="0.35">
      <c r="A4773" s="1">
        <v>440167</v>
      </c>
      <c r="B4773" s="1" t="s">
        <v>2357</v>
      </c>
      <c r="C4773" s="1">
        <v>110173003</v>
      </c>
      <c r="D4773" s="1">
        <v>167</v>
      </c>
      <c r="E4773" s="1" t="s">
        <v>2601</v>
      </c>
      <c r="F4773" s="1" t="s">
        <v>138</v>
      </c>
      <c r="G4773" s="1" t="s">
        <v>226</v>
      </c>
      <c r="H4773" s="1" t="s">
        <v>916</v>
      </c>
      <c r="S4773" s="1">
        <v>44</v>
      </c>
      <c r="T4773" s="1">
        <v>1</v>
      </c>
      <c r="U4773" s="1">
        <v>0</v>
      </c>
      <c r="V4773" s="1">
        <v>0</v>
      </c>
    </row>
    <row r="4774" spans="1:24" x14ac:dyDescent="0.35">
      <c r="A4774" s="1">
        <v>450167</v>
      </c>
      <c r="B4774" s="1" t="s">
        <v>2358</v>
      </c>
      <c r="C4774" s="1">
        <v>110173003</v>
      </c>
      <c r="D4774" s="1">
        <v>167</v>
      </c>
      <c r="E4774" s="1" t="s">
        <v>2601</v>
      </c>
      <c r="F4774" s="1" t="s">
        <v>138</v>
      </c>
      <c r="G4774" s="1" t="s">
        <v>226</v>
      </c>
      <c r="H4774" s="1" t="s">
        <v>916</v>
      </c>
      <c r="S4774" s="1">
        <v>45</v>
      </c>
      <c r="T4774" s="1">
        <v>1</v>
      </c>
      <c r="U4774" s="1">
        <v>0</v>
      </c>
      <c r="V4774" s="1">
        <v>0</v>
      </c>
    </row>
    <row r="4775" spans="1:24" x14ac:dyDescent="0.35">
      <c r="A4775" s="1">
        <v>460167</v>
      </c>
      <c r="B4775" s="1" t="s">
        <v>2359</v>
      </c>
      <c r="C4775" s="1">
        <v>110173003</v>
      </c>
      <c r="D4775" s="1">
        <v>167</v>
      </c>
      <c r="E4775" s="1" t="s">
        <v>2601</v>
      </c>
      <c r="F4775" s="1" t="s">
        <v>138</v>
      </c>
      <c r="G4775" s="1" t="s">
        <v>226</v>
      </c>
      <c r="H4775" s="1" t="s">
        <v>916</v>
      </c>
      <c r="S4775" s="1">
        <v>46</v>
      </c>
      <c r="T4775" s="1">
        <v>1</v>
      </c>
      <c r="U4775" s="1">
        <v>0</v>
      </c>
      <c r="V4775" s="1">
        <v>0</v>
      </c>
    </row>
    <row r="4776" spans="1:24" x14ac:dyDescent="0.35">
      <c r="A4776" s="1">
        <v>470167</v>
      </c>
      <c r="B4776" s="1" t="s">
        <v>2360</v>
      </c>
      <c r="C4776" s="1">
        <v>110173003</v>
      </c>
      <c r="D4776" s="1">
        <v>167</v>
      </c>
      <c r="E4776" s="1" t="s">
        <v>2601</v>
      </c>
      <c r="F4776" s="1" t="s">
        <v>138</v>
      </c>
      <c r="G4776" s="1" t="s">
        <v>226</v>
      </c>
      <c r="H4776" s="1" t="s">
        <v>916</v>
      </c>
      <c r="S4776" s="1">
        <v>47</v>
      </c>
      <c r="T4776" s="1">
        <v>1</v>
      </c>
      <c r="U4776" s="1">
        <v>0</v>
      </c>
      <c r="V4776" s="1">
        <v>0</v>
      </c>
    </row>
    <row r="4777" spans="1:24" x14ac:dyDescent="0.35">
      <c r="A4777" s="1">
        <v>480167</v>
      </c>
      <c r="B4777" s="1" t="s">
        <v>2361</v>
      </c>
      <c r="C4777" s="1">
        <v>110173003</v>
      </c>
      <c r="D4777" s="1">
        <v>167</v>
      </c>
      <c r="E4777" s="1" t="s">
        <v>2601</v>
      </c>
      <c r="F4777" s="1" t="s">
        <v>138</v>
      </c>
      <c r="G4777" s="1" t="s">
        <v>226</v>
      </c>
      <c r="H4777" s="1" t="s">
        <v>916</v>
      </c>
      <c r="S4777" s="1">
        <v>48</v>
      </c>
      <c r="T4777" s="1">
        <v>1</v>
      </c>
      <c r="U4777" s="1">
        <v>0</v>
      </c>
      <c r="V4777" s="1">
        <v>0</v>
      </c>
    </row>
    <row r="4778" spans="1:24" x14ac:dyDescent="0.35">
      <c r="A4778" s="1">
        <v>290184</v>
      </c>
      <c r="B4778" s="1" t="s">
        <v>2341</v>
      </c>
      <c r="C4778" s="1">
        <v>110173504</v>
      </c>
      <c r="D4778" s="1">
        <v>184</v>
      </c>
      <c r="E4778" s="1" t="s">
        <v>2602</v>
      </c>
      <c r="F4778" s="1" t="s">
        <v>138</v>
      </c>
      <c r="G4778" s="1" t="s">
        <v>226</v>
      </c>
      <c r="H4778" s="1" t="s">
        <v>916</v>
      </c>
      <c r="I4778" s="1">
        <v>260112.32</v>
      </c>
      <c r="J4778" s="1">
        <v>14326.27</v>
      </c>
      <c r="K4778" s="1">
        <v>73268</v>
      </c>
      <c r="L4778" s="1">
        <v>2686681.25</v>
      </c>
      <c r="S4778" s="1">
        <v>29</v>
      </c>
      <c r="T4778" s="1">
        <v>1</v>
      </c>
      <c r="U4778" s="1">
        <v>3034387.75</v>
      </c>
      <c r="V4778" s="1">
        <v>0</v>
      </c>
    </row>
    <row r="4779" spans="1:24" x14ac:dyDescent="0.35">
      <c r="A4779" s="1">
        <v>300184</v>
      </c>
      <c r="B4779" s="1" t="s">
        <v>2343</v>
      </c>
      <c r="C4779" s="1">
        <v>110173504</v>
      </c>
      <c r="D4779" s="1">
        <v>184</v>
      </c>
      <c r="E4779" s="1" t="s">
        <v>2602</v>
      </c>
      <c r="F4779" s="1" t="s">
        <v>138</v>
      </c>
      <c r="G4779" s="1" t="s">
        <v>226</v>
      </c>
      <c r="H4779" s="1" t="s">
        <v>916</v>
      </c>
      <c r="I4779" s="1">
        <v>259585.54</v>
      </c>
      <c r="J4779" s="1">
        <v>12168</v>
      </c>
      <c r="K4779" s="1">
        <v>77268</v>
      </c>
      <c r="L4779" s="1">
        <v>2731203.75</v>
      </c>
      <c r="M4779" s="1">
        <v>4.4522501528263092E-2</v>
      </c>
      <c r="N4779" s="1">
        <v>1.6571559906005859</v>
      </c>
      <c r="O4779" s="1">
        <v>-5.2677997155115008E-4</v>
      </c>
      <c r="P4779" s="1">
        <v>-0.20252020657062531</v>
      </c>
      <c r="Q4779" s="1">
        <v>4.0000001899898052E-3</v>
      </c>
      <c r="R4779" s="1">
        <v>-2.1582699846476316E-3</v>
      </c>
      <c r="S4779" s="1">
        <v>30</v>
      </c>
      <c r="T4779" s="1">
        <v>1</v>
      </c>
      <c r="U4779" s="1">
        <v>3080225.25</v>
      </c>
      <c r="V4779" s="1">
        <v>4.583745077252388E-2</v>
      </c>
      <c r="W4779" s="1">
        <v>1.510601282119751</v>
      </c>
      <c r="X4779" s="1">
        <v>1.510601282119751</v>
      </c>
    </row>
    <row r="4780" spans="1:24" x14ac:dyDescent="0.35">
      <c r="A4780" s="1">
        <v>310184</v>
      </c>
      <c r="B4780" s="1" t="s">
        <v>2344</v>
      </c>
      <c r="C4780" s="1">
        <v>110173504</v>
      </c>
      <c r="D4780" s="1">
        <v>184</v>
      </c>
      <c r="E4780" s="1" t="s">
        <v>2602</v>
      </c>
      <c r="F4780" s="1" t="s">
        <v>138</v>
      </c>
      <c r="G4780" s="1" t="s">
        <v>226</v>
      </c>
      <c r="H4780" s="1" t="s">
        <v>916</v>
      </c>
      <c r="I4780" s="1">
        <v>266921.27</v>
      </c>
      <c r="J4780" s="1">
        <v>16016.33</v>
      </c>
      <c r="K4780" s="1">
        <v>73268</v>
      </c>
      <c r="L4780" s="1">
        <v>2759395.75</v>
      </c>
      <c r="M4780" s="1">
        <v>2.8192000463604927E-2</v>
      </c>
      <c r="N4780" s="1">
        <v>1.0322188138961792</v>
      </c>
      <c r="O4780" s="1">
        <v>7.3357298970222473E-3</v>
      </c>
      <c r="P4780" s="1">
        <v>2.825939416885376</v>
      </c>
      <c r="Q4780" s="1">
        <v>-4.0000001899898052E-3</v>
      </c>
      <c r="R4780" s="1">
        <v>3.8483298849314451E-3</v>
      </c>
      <c r="S4780" s="1">
        <v>31</v>
      </c>
      <c r="T4780" s="1">
        <v>1</v>
      </c>
      <c r="U4780" s="1">
        <v>3115601.5</v>
      </c>
      <c r="V4780" s="1">
        <v>3.5376060754060745E-2</v>
      </c>
      <c r="W4780" s="1">
        <v>1.1484955549240112</v>
      </c>
      <c r="X4780" s="1">
        <v>1.1484955549240112</v>
      </c>
    </row>
    <row r="4781" spans="1:24" x14ac:dyDescent="0.35">
      <c r="A4781" s="1">
        <v>320184</v>
      </c>
      <c r="B4781" s="1" t="s">
        <v>2345</v>
      </c>
      <c r="C4781" s="1">
        <v>110173504</v>
      </c>
      <c r="D4781" s="1">
        <v>184</v>
      </c>
      <c r="E4781" s="1" t="s">
        <v>2602</v>
      </c>
      <c r="F4781" s="1" t="s">
        <v>138</v>
      </c>
      <c r="G4781" s="1" t="s">
        <v>226</v>
      </c>
      <c r="H4781" s="1" t="s">
        <v>916</v>
      </c>
      <c r="I4781" s="1">
        <v>266110.59000000003</v>
      </c>
      <c r="J4781" s="1">
        <v>22720.16</v>
      </c>
      <c r="K4781" s="1">
        <v>73268</v>
      </c>
      <c r="L4781" s="1">
        <v>2755111.25</v>
      </c>
      <c r="M4781" s="1">
        <v>-4.2845001444220543E-3</v>
      </c>
      <c r="N4781" s="1">
        <v>-0.15526950359344482</v>
      </c>
      <c r="O4781" s="1">
        <v>-8.1067997962236404E-4</v>
      </c>
      <c r="P4781" s="1">
        <v>-0.30371502041816711</v>
      </c>
      <c r="Q4781" s="1">
        <v>0</v>
      </c>
      <c r="R4781" s="1">
        <v>6.7038298584520817E-3</v>
      </c>
      <c r="S4781" s="1">
        <v>32</v>
      </c>
      <c r="T4781" s="1">
        <v>1</v>
      </c>
      <c r="U4781" s="1">
        <v>3117210</v>
      </c>
      <c r="V4781" s="1">
        <v>1.6086497344076633E-3</v>
      </c>
      <c r="W4781" s="1">
        <v>5.1627270877361298E-2</v>
      </c>
      <c r="X4781" s="1">
        <v>5.1627270877361298E-2</v>
      </c>
    </row>
    <row r="4782" spans="1:24" x14ac:dyDescent="0.35">
      <c r="A4782" s="1">
        <v>330184</v>
      </c>
      <c r="B4782" s="1" t="s">
        <v>2346</v>
      </c>
      <c r="C4782" s="1">
        <v>110173504</v>
      </c>
      <c r="D4782" s="1">
        <v>184</v>
      </c>
      <c r="E4782" s="1" t="s">
        <v>2602</v>
      </c>
      <c r="F4782" s="1" t="s">
        <v>138</v>
      </c>
      <c r="G4782" s="1" t="s">
        <v>226</v>
      </c>
      <c r="H4782" s="1" t="s">
        <v>916</v>
      </c>
      <c r="I4782" s="1">
        <v>271168.63</v>
      </c>
      <c r="K4782" s="1">
        <v>73268</v>
      </c>
      <c r="L4782" s="1">
        <v>2796446.25</v>
      </c>
      <c r="M4782" s="1">
        <v>4.1335001587867737E-2</v>
      </c>
      <c r="N4782" s="1">
        <v>1.5003024339675903</v>
      </c>
      <c r="O4782" s="1">
        <v>5.0580399110913277E-3</v>
      </c>
      <c r="P4782" s="1">
        <v>1.9007285833358765</v>
      </c>
      <c r="Q4782" s="1">
        <v>0</v>
      </c>
      <c r="S4782" s="1">
        <v>33</v>
      </c>
      <c r="T4782" s="1">
        <v>1</v>
      </c>
      <c r="U4782" s="1">
        <v>3140883</v>
      </c>
      <c r="V4782" s="1">
        <v>4.639304056763649E-2</v>
      </c>
      <c r="W4782" s="1">
        <v>0.75942909717559814</v>
      </c>
      <c r="X4782" s="1">
        <v>0.75942909717559814</v>
      </c>
    </row>
    <row r="4783" spans="1:24" x14ac:dyDescent="0.35">
      <c r="A4783" s="1">
        <v>340184</v>
      </c>
      <c r="B4783" s="1" t="s">
        <v>2347</v>
      </c>
      <c r="C4783" s="1">
        <v>110173504</v>
      </c>
      <c r="D4783" s="1">
        <v>184</v>
      </c>
      <c r="E4783" s="1" t="s">
        <v>2602</v>
      </c>
      <c r="F4783" s="1" t="s">
        <v>138</v>
      </c>
      <c r="G4783" s="1" t="s">
        <v>226</v>
      </c>
      <c r="H4783" s="1" t="s">
        <v>916</v>
      </c>
      <c r="I4783" s="1">
        <v>271158.23</v>
      </c>
      <c r="K4783" s="1">
        <v>73268</v>
      </c>
      <c r="L4783" s="1">
        <v>2796444.75</v>
      </c>
      <c r="M4783" s="1">
        <v>-1.5000000530562829E-6</v>
      </c>
      <c r="N4783" s="1">
        <v>-5.3639509133063257E-5</v>
      </c>
      <c r="O4783" s="1">
        <v>-1.0400000064691994E-5</v>
      </c>
      <c r="P4783" s="1">
        <v>-3.8352517876774073E-3</v>
      </c>
      <c r="Q4783" s="1">
        <v>0</v>
      </c>
      <c r="S4783" s="1">
        <v>34</v>
      </c>
      <c r="T4783" s="1">
        <v>1</v>
      </c>
      <c r="U4783" s="1">
        <v>3140871</v>
      </c>
      <c r="V4783" s="1">
        <v>-1.1899999663000926E-5</v>
      </c>
      <c r="W4783" s="1">
        <v>-3.820581769105047E-4</v>
      </c>
      <c r="X4783" s="1">
        <v>-3.820581769105047E-4</v>
      </c>
    </row>
    <row r="4784" spans="1:24" x14ac:dyDescent="0.35">
      <c r="A4784" s="1">
        <v>350184</v>
      </c>
      <c r="B4784" s="1" t="s">
        <v>2348</v>
      </c>
      <c r="C4784" s="1">
        <v>110173504</v>
      </c>
      <c r="D4784" s="1">
        <v>184</v>
      </c>
      <c r="E4784" s="1" t="s">
        <v>2602</v>
      </c>
      <c r="F4784" s="1" t="s">
        <v>138</v>
      </c>
      <c r="G4784" s="1" t="s">
        <v>226</v>
      </c>
      <c r="H4784" s="1" t="s">
        <v>916</v>
      </c>
      <c r="I4784" s="1">
        <v>278485.65000000002</v>
      </c>
      <c r="K4784" s="1">
        <v>73268</v>
      </c>
      <c r="L4784" s="1">
        <v>2838527</v>
      </c>
      <c r="M4784" s="1">
        <v>4.2082250118255615E-2</v>
      </c>
      <c r="N4784" s="1">
        <v>1.5048482418060303</v>
      </c>
      <c r="O4784" s="1">
        <v>7.3274201713502407E-3</v>
      </c>
      <c r="P4784" s="1">
        <v>2.7022671699523926</v>
      </c>
      <c r="Q4784" s="1">
        <v>0</v>
      </c>
      <c r="S4784" s="1">
        <v>35</v>
      </c>
      <c r="T4784" s="1">
        <v>1</v>
      </c>
      <c r="U4784" s="1">
        <v>3190280.75</v>
      </c>
      <c r="V4784" s="1">
        <v>4.9409668892621994E-2</v>
      </c>
      <c r="W4784" s="1">
        <v>1.573122501373291</v>
      </c>
      <c r="X4784" s="1">
        <v>1.573122501373291</v>
      </c>
    </row>
    <row r="4785" spans="1:24" x14ac:dyDescent="0.35">
      <c r="A4785" s="1">
        <v>360184</v>
      </c>
      <c r="B4785" s="1" t="s">
        <v>2349</v>
      </c>
      <c r="C4785" s="1">
        <v>110173504</v>
      </c>
      <c r="D4785" s="1">
        <v>184</v>
      </c>
      <c r="E4785" s="1" t="s">
        <v>2602</v>
      </c>
      <c r="F4785" s="1" t="s">
        <v>138</v>
      </c>
      <c r="G4785" s="1" t="s">
        <v>226</v>
      </c>
      <c r="H4785" s="1" t="s">
        <v>916</v>
      </c>
      <c r="I4785" s="1">
        <v>296235.89</v>
      </c>
      <c r="K4785" s="1">
        <v>73268</v>
      </c>
      <c r="L4785" s="1">
        <v>2944499.25</v>
      </c>
      <c r="M4785" s="1">
        <v>0.10597225278615952</v>
      </c>
      <c r="N4785" s="1">
        <v>3.7333536148071289</v>
      </c>
      <c r="O4785" s="1">
        <v>1.7750240862369537E-2</v>
      </c>
      <c r="P4785" s="1">
        <v>6.3738436698913574</v>
      </c>
      <c r="Q4785" s="1">
        <v>0</v>
      </c>
      <c r="S4785" s="1">
        <v>36</v>
      </c>
      <c r="T4785" s="1">
        <v>1</v>
      </c>
      <c r="U4785" s="1">
        <v>3314003</v>
      </c>
      <c r="V4785" s="1">
        <v>0.12372249364852905</v>
      </c>
      <c r="W4785" s="1">
        <v>3.8780992031097412</v>
      </c>
      <c r="X4785" s="1">
        <v>3.8780992031097412</v>
      </c>
    </row>
    <row r="4786" spans="1:24" x14ac:dyDescent="0.35">
      <c r="A4786" s="1">
        <v>370184</v>
      </c>
      <c r="B4786" s="1" t="s">
        <v>2350</v>
      </c>
      <c r="C4786" s="1">
        <v>110173504</v>
      </c>
      <c r="D4786" s="1">
        <v>184</v>
      </c>
      <c r="E4786" s="1" t="s">
        <v>2602</v>
      </c>
      <c r="F4786" s="1" t="s">
        <v>138</v>
      </c>
      <c r="G4786" s="1" t="s">
        <v>226</v>
      </c>
      <c r="H4786" s="1" t="s">
        <v>916</v>
      </c>
      <c r="I4786" s="1">
        <v>301274.93</v>
      </c>
      <c r="K4786" s="1">
        <v>73268</v>
      </c>
      <c r="L4786" s="1">
        <v>3036998.5</v>
      </c>
      <c r="M4786" s="1">
        <v>9.2499248683452606E-2</v>
      </c>
      <c r="N4786" s="1">
        <v>3.1414253711700439</v>
      </c>
      <c r="O4786" s="1">
        <v>5.0390399992465973E-3</v>
      </c>
      <c r="P4786" s="1">
        <v>1.701022744178772</v>
      </c>
      <c r="Q4786" s="1">
        <v>0</v>
      </c>
      <c r="S4786" s="1">
        <v>37</v>
      </c>
      <c r="T4786" s="1">
        <v>1</v>
      </c>
      <c r="U4786" s="1">
        <v>3411541.5</v>
      </c>
      <c r="V4786" s="1">
        <v>9.7538292407989502E-2</v>
      </c>
      <c r="W4786" s="1">
        <v>2.9432229995727539</v>
      </c>
      <c r="X4786" s="1">
        <v>2.9432229995727539</v>
      </c>
    </row>
    <row r="4787" spans="1:24" x14ac:dyDescent="0.35">
      <c r="A4787" s="1">
        <v>380184</v>
      </c>
      <c r="B4787" s="1" t="s">
        <v>2351</v>
      </c>
      <c r="C4787" s="1">
        <v>110173504</v>
      </c>
      <c r="D4787" s="1">
        <v>184</v>
      </c>
      <c r="E4787" s="1" t="s">
        <v>2602</v>
      </c>
      <c r="F4787" s="1" t="s">
        <v>138</v>
      </c>
      <c r="G4787" s="1" t="s">
        <v>226</v>
      </c>
      <c r="H4787" s="1" t="s">
        <v>916</v>
      </c>
      <c r="I4787" s="1">
        <v>315866</v>
      </c>
      <c r="K4787" s="1">
        <v>76225.1328125</v>
      </c>
      <c r="L4787" s="1">
        <v>3078448</v>
      </c>
      <c r="M4787" s="1">
        <v>4.1449498385190964E-2</v>
      </c>
      <c r="N4787" s="1">
        <v>1.3648179769515991</v>
      </c>
      <c r="O4787" s="1">
        <v>1.4591069892048836E-2</v>
      </c>
      <c r="P4787" s="1">
        <v>4.8431077003479004</v>
      </c>
      <c r="Q4787" s="1">
        <v>2.9571328777819872E-3</v>
      </c>
      <c r="S4787" s="1">
        <v>38</v>
      </c>
      <c r="T4787" s="1">
        <v>1</v>
      </c>
      <c r="U4787" s="1">
        <v>3470539</v>
      </c>
      <c r="V4787" s="1">
        <v>5.8997701853513718E-2</v>
      </c>
      <c r="W4787" s="1">
        <v>1.729350209236145</v>
      </c>
      <c r="X4787" s="1">
        <v>1.729350209236145</v>
      </c>
    </row>
    <row r="4788" spans="1:24" x14ac:dyDescent="0.35">
      <c r="A4788" s="1">
        <v>390184</v>
      </c>
      <c r="B4788" s="1" t="s">
        <v>2352</v>
      </c>
      <c r="C4788" s="1">
        <v>110173504</v>
      </c>
      <c r="D4788" s="1">
        <v>184</v>
      </c>
      <c r="E4788" s="1" t="s">
        <v>2602</v>
      </c>
      <c r="F4788" s="1" t="s">
        <v>138</v>
      </c>
      <c r="G4788" s="1" t="s">
        <v>226</v>
      </c>
      <c r="H4788" s="1" t="s">
        <v>916</v>
      </c>
      <c r="I4788" s="1">
        <v>320439</v>
      </c>
      <c r="K4788" s="1">
        <v>126224.4375</v>
      </c>
      <c r="L4788" s="1">
        <v>3084741</v>
      </c>
      <c r="M4788" s="1">
        <v>6.2930001877248287E-3</v>
      </c>
      <c r="N4788" s="1">
        <v>0.20442119240760803</v>
      </c>
      <c r="O4788" s="1">
        <v>4.5730001293122768E-3</v>
      </c>
      <c r="P4788" s="1">
        <v>1.4477658271789551</v>
      </c>
      <c r="Q4788" s="1">
        <v>4.9999304115772247E-2</v>
      </c>
      <c r="S4788" s="1">
        <v>39</v>
      </c>
      <c r="T4788" s="1">
        <v>1</v>
      </c>
      <c r="U4788" s="1">
        <v>3531404.5</v>
      </c>
      <c r="V4788" s="1">
        <v>6.0865301638841629E-2</v>
      </c>
      <c r="W4788" s="1">
        <v>1.7537765502929688</v>
      </c>
      <c r="X4788" s="1">
        <v>1.7537765502929688</v>
      </c>
    </row>
    <row r="4789" spans="1:24" x14ac:dyDescent="0.35">
      <c r="A4789" s="1">
        <v>400184</v>
      </c>
      <c r="B4789" s="1" t="s">
        <v>2353</v>
      </c>
      <c r="C4789" s="1">
        <v>110173504</v>
      </c>
      <c r="D4789" s="1">
        <v>184</v>
      </c>
      <c r="E4789" s="1" t="s">
        <v>2602</v>
      </c>
      <c r="F4789" s="1" t="s">
        <v>138</v>
      </c>
      <c r="G4789" s="1" t="s">
        <v>226</v>
      </c>
      <c r="H4789" s="1" t="s">
        <v>916</v>
      </c>
      <c r="S4789" s="1">
        <v>40</v>
      </c>
      <c r="T4789" s="1">
        <v>1</v>
      </c>
      <c r="U4789" s="1">
        <v>0</v>
      </c>
      <c r="V4789" s="1">
        <v>0</v>
      </c>
      <c r="W4789" s="1">
        <v>-100</v>
      </c>
      <c r="X4789" s="1">
        <v>-100</v>
      </c>
    </row>
    <row r="4790" spans="1:24" x14ac:dyDescent="0.35">
      <c r="A4790" s="1">
        <v>410184</v>
      </c>
      <c r="B4790" s="1" t="s">
        <v>2354</v>
      </c>
      <c r="C4790" s="1">
        <v>110173504</v>
      </c>
      <c r="D4790" s="1">
        <v>184</v>
      </c>
      <c r="E4790" s="1" t="s">
        <v>2602</v>
      </c>
      <c r="F4790" s="1" t="s">
        <v>138</v>
      </c>
      <c r="G4790" s="1" t="s">
        <v>226</v>
      </c>
      <c r="H4790" s="1" t="s">
        <v>916</v>
      </c>
      <c r="S4790" s="1">
        <v>41</v>
      </c>
      <c r="T4790" s="1">
        <v>1</v>
      </c>
      <c r="U4790" s="1">
        <v>0</v>
      </c>
      <c r="V4790" s="1">
        <v>0</v>
      </c>
    </row>
    <row r="4791" spans="1:24" x14ac:dyDescent="0.35">
      <c r="A4791" s="1">
        <v>420184</v>
      </c>
      <c r="B4791" s="1" t="s">
        <v>2355</v>
      </c>
      <c r="C4791" s="1">
        <v>110173504</v>
      </c>
      <c r="D4791" s="1">
        <v>184</v>
      </c>
      <c r="E4791" s="1" t="s">
        <v>2602</v>
      </c>
      <c r="F4791" s="1" t="s">
        <v>138</v>
      </c>
      <c r="G4791" s="1" t="s">
        <v>226</v>
      </c>
      <c r="H4791" s="1" t="s">
        <v>916</v>
      </c>
      <c r="S4791" s="1">
        <v>42</v>
      </c>
      <c r="T4791" s="1">
        <v>1</v>
      </c>
      <c r="U4791" s="1">
        <v>0</v>
      </c>
      <c r="V4791" s="1">
        <v>0</v>
      </c>
    </row>
    <row r="4792" spans="1:24" x14ac:dyDescent="0.35">
      <c r="A4792" s="1">
        <v>430184</v>
      </c>
      <c r="B4792" s="1" t="s">
        <v>2356</v>
      </c>
      <c r="C4792" s="1">
        <v>110173504</v>
      </c>
      <c r="D4792" s="1">
        <v>184</v>
      </c>
      <c r="E4792" s="1" t="s">
        <v>2602</v>
      </c>
      <c r="F4792" s="1" t="s">
        <v>138</v>
      </c>
      <c r="G4792" s="1" t="s">
        <v>226</v>
      </c>
      <c r="H4792" s="1" t="s">
        <v>916</v>
      </c>
      <c r="S4792" s="1">
        <v>43</v>
      </c>
      <c r="T4792" s="1">
        <v>1</v>
      </c>
      <c r="U4792" s="1">
        <v>0</v>
      </c>
      <c r="V4792" s="1">
        <v>0</v>
      </c>
    </row>
    <row r="4793" spans="1:24" x14ac:dyDescent="0.35">
      <c r="A4793" s="1">
        <v>440184</v>
      </c>
      <c r="B4793" s="1" t="s">
        <v>2357</v>
      </c>
      <c r="C4793" s="1">
        <v>110173504</v>
      </c>
      <c r="D4793" s="1">
        <v>184</v>
      </c>
      <c r="E4793" s="1" t="s">
        <v>2602</v>
      </c>
      <c r="F4793" s="1" t="s">
        <v>138</v>
      </c>
      <c r="G4793" s="1" t="s">
        <v>226</v>
      </c>
      <c r="H4793" s="1" t="s">
        <v>916</v>
      </c>
      <c r="S4793" s="1">
        <v>44</v>
      </c>
      <c r="T4793" s="1">
        <v>1</v>
      </c>
      <c r="U4793" s="1">
        <v>0</v>
      </c>
      <c r="V4793" s="1">
        <v>0</v>
      </c>
    </row>
    <row r="4794" spans="1:24" x14ac:dyDescent="0.35">
      <c r="A4794" s="1">
        <v>450184</v>
      </c>
      <c r="B4794" s="1" t="s">
        <v>2358</v>
      </c>
      <c r="C4794" s="1">
        <v>110173504</v>
      </c>
      <c r="D4794" s="1">
        <v>184</v>
      </c>
      <c r="E4794" s="1" t="s">
        <v>2602</v>
      </c>
      <c r="F4794" s="1" t="s">
        <v>138</v>
      </c>
      <c r="G4794" s="1" t="s">
        <v>226</v>
      </c>
      <c r="H4794" s="1" t="s">
        <v>916</v>
      </c>
      <c r="S4794" s="1">
        <v>45</v>
      </c>
      <c r="T4794" s="1">
        <v>1</v>
      </c>
      <c r="U4794" s="1">
        <v>0</v>
      </c>
      <c r="V4794" s="1">
        <v>0</v>
      </c>
    </row>
    <row r="4795" spans="1:24" x14ac:dyDescent="0.35">
      <c r="A4795" s="1">
        <v>460184</v>
      </c>
      <c r="B4795" s="1" t="s">
        <v>2359</v>
      </c>
      <c r="C4795" s="1">
        <v>110173504</v>
      </c>
      <c r="D4795" s="1">
        <v>184</v>
      </c>
      <c r="E4795" s="1" t="s">
        <v>2602</v>
      </c>
      <c r="F4795" s="1" t="s">
        <v>138</v>
      </c>
      <c r="G4795" s="1" t="s">
        <v>226</v>
      </c>
      <c r="H4795" s="1" t="s">
        <v>916</v>
      </c>
      <c r="S4795" s="1">
        <v>46</v>
      </c>
      <c r="T4795" s="1">
        <v>1</v>
      </c>
      <c r="U4795" s="1">
        <v>0</v>
      </c>
      <c r="V4795" s="1">
        <v>0</v>
      </c>
    </row>
    <row r="4796" spans="1:24" x14ac:dyDescent="0.35">
      <c r="A4796" s="1">
        <v>470184</v>
      </c>
      <c r="B4796" s="1" t="s">
        <v>2360</v>
      </c>
      <c r="C4796" s="1">
        <v>110173504</v>
      </c>
      <c r="D4796" s="1">
        <v>184</v>
      </c>
      <c r="E4796" s="1" t="s">
        <v>2602</v>
      </c>
      <c r="F4796" s="1" t="s">
        <v>138</v>
      </c>
      <c r="G4796" s="1" t="s">
        <v>226</v>
      </c>
      <c r="H4796" s="1" t="s">
        <v>916</v>
      </c>
      <c r="S4796" s="1">
        <v>47</v>
      </c>
      <c r="T4796" s="1">
        <v>1</v>
      </c>
      <c r="U4796" s="1">
        <v>0</v>
      </c>
      <c r="V4796" s="1">
        <v>0</v>
      </c>
    </row>
    <row r="4797" spans="1:24" x14ac:dyDescent="0.35">
      <c r="A4797" s="1">
        <v>480184</v>
      </c>
      <c r="B4797" s="1" t="s">
        <v>2361</v>
      </c>
      <c r="C4797" s="1">
        <v>110173504</v>
      </c>
      <c r="D4797" s="1">
        <v>184</v>
      </c>
      <c r="E4797" s="1" t="s">
        <v>2602</v>
      </c>
      <c r="F4797" s="1" t="s">
        <v>138</v>
      </c>
      <c r="G4797" s="1" t="s">
        <v>226</v>
      </c>
      <c r="H4797" s="1" t="s">
        <v>916</v>
      </c>
      <c r="S4797" s="1">
        <v>48</v>
      </c>
      <c r="T4797" s="1">
        <v>1</v>
      </c>
      <c r="U4797" s="1">
        <v>0</v>
      </c>
      <c r="V4797" s="1">
        <v>0</v>
      </c>
    </row>
    <row r="4798" spans="1:24" x14ac:dyDescent="0.35">
      <c r="A4798" s="1">
        <v>290268</v>
      </c>
      <c r="B4798" s="1" t="s">
        <v>2341</v>
      </c>
      <c r="C4798" s="1">
        <v>110175003</v>
      </c>
      <c r="D4798" s="1">
        <v>268</v>
      </c>
      <c r="E4798" s="1" t="s">
        <v>2603</v>
      </c>
      <c r="F4798" s="1" t="s">
        <v>138</v>
      </c>
      <c r="G4798" s="1" t="s">
        <v>226</v>
      </c>
      <c r="H4798" s="1" t="s">
        <v>916</v>
      </c>
      <c r="I4798" s="1">
        <v>712678.85</v>
      </c>
      <c r="K4798" s="1">
        <v>189909</v>
      </c>
      <c r="L4798" s="1">
        <v>6733417.5</v>
      </c>
      <c r="S4798" s="1">
        <v>29</v>
      </c>
      <c r="T4798" s="1">
        <v>1</v>
      </c>
      <c r="U4798" s="1">
        <v>7636005.5</v>
      </c>
      <c r="V4798" s="1">
        <v>0</v>
      </c>
    </row>
    <row r="4799" spans="1:24" x14ac:dyDescent="0.35">
      <c r="A4799" s="1">
        <v>300268</v>
      </c>
      <c r="B4799" s="1" t="s">
        <v>2343</v>
      </c>
      <c r="C4799" s="1">
        <v>110175003</v>
      </c>
      <c r="D4799" s="1">
        <v>268</v>
      </c>
      <c r="E4799" s="1" t="s">
        <v>2603</v>
      </c>
      <c r="F4799" s="1" t="s">
        <v>138</v>
      </c>
      <c r="G4799" s="1" t="s">
        <v>226</v>
      </c>
      <c r="H4799" s="1" t="s">
        <v>916</v>
      </c>
      <c r="I4799" s="1">
        <v>717386.84</v>
      </c>
      <c r="K4799" s="1">
        <v>243245</v>
      </c>
      <c r="L4799" s="1">
        <v>6872831</v>
      </c>
      <c r="M4799" s="1">
        <v>0.1394135057926178</v>
      </c>
      <c r="N4799" s="1">
        <v>2.0704715251922607</v>
      </c>
      <c r="O4799" s="1">
        <v>4.7079902142286301E-3</v>
      </c>
      <c r="P4799" s="1">
        <v>0.66060471534729004</v>
      </c>
      <c r="Q4799" s="1">
        <v>5.3335998207330704E-2</v>
      </c>
      <c r="S4799" s="1">
        <v>30</v>
      </c>
      <c r="T4799" s="1">
        <v>1</v>
      </c>
      <c r="U4799" s="1">
        <v>7833463</v>
      </c>
      <c r="V4799" s="1">
        <v>0.19745749235153198</v>
      </c>
      <c r="W4799" s="1">
        <v>2.5858743190765381</v>
      </c>
      <c r="X4799" s="1">
        <v>2.5858743190765381</v>
      </c>
    </row>
    <row r="4800" spans="1:24" x14ac:dyDescent="0.35">
      <c r="A4800" s="1">
        <v>310268</v>
      </c>
      <c r="B4800" s="1" t="s">
        <v>2344</v>
      </c>
      <c r="C4800" s="1">
        <v>110175003</v>
      </c>
      <c r="D4800" s="1">
        <v>268</v>
      </c>
      <c r="E4800" s="1" t="s">
        <v>2603</v>
      </c>
      <c r="F4800" s="1" t="s">
        <v>138</v>
      </c>
      <c r="G4800" s="1" t="s">
        <v>226</v>
      </c>
      <c r="H4800" s="1" t="s">
        <v>916</v>
      </c>
      <c r="I4800" s="1">
        <v>735411.6</v>
      </c>
      <c r="K4800" s="1">
        <v>216577</v>
      </c>
      <c r="L4800" s="1">
        <v>6932467</v>
      </c>
      <c r="M4800" s="1">
        <v>5.9636000543832779E-2</v>
      </c>
      <c r="N4800" s="1">
        <v>0.86770647764205933</v>
      </c>
      <c r="O4800" s="1">
        <v>1.8024759367108345E-2</v>
      </c>
      <c r="P4800" s="1">
        <v>2.5125579833984375</v>
      </c>
      <c r="Q4800" s="1">
        <v>-2.6667999103665352E-2</v>
      </c>
      <c r="S4800" s="1">
        <v>31</v>
      </c>
      <c r="T4800" s="1">
        <v>1</v>
      </c>
      <c r="U4800" s="1">
        <v>7884455.5</v>
      </c>
      <c r="V4800" s="1">
        <v>5.0992760807275772E-2</v>
      </c>
      <c r="W4800" s="1">
        <v>0.65095728635787964</v>
      </c>
      <c r="X4800" s="1">
        <v>0.65095728635787964</v>
      </c>
    </row>
    <row r="4801" spans="1:24" x14ac:dyDescent="0.35">
      <c r="A4801" s="1">
        <v>320268</v>
      </c>
      <c r="B4801" s="1" t="s">
        <v>2345</v>
      </c>
      <c r="C4801" s="1">
        <v>110175003</v>
      </c>
      <c r="D4801" s="1">
        <v>268</v>
      </c>
      <c r="E4801" s="1" t="s">
        <v>2603</v>
      </c>
      <c r="F4801" s="1" t="s">
        <v>138</v>
      </c>
      <c r="G4801" s="1" t="s">
        <v>226</v>
      </c>
      <c r="H4801" s="1" t="s">
        <v>916</v>
      </c>
      <c r="I4801" s="1">
        <v>739121.45</v>
      </c>
      <c r="K4801" s="1">
        <v>216577</v>
      </c>
      <c r="L4801" s="1">
        <v>6964927</v>
      </c>
      <c r="M4801" s="1">
        <v>3.2460000365972519E-2</v>
      </c>
      <c r="N4801" s="1">
        <v>0.46823158860206604</v>
      </c>
      <c r="O4801" s="1">
        <v>3.709849901497364E-3</v>
      </c>
      <c r="P4801" s="1">
        <v>0.50445902347564697</v>
      </c>
      <c r="Q4801" s="1">
        <v>0</v>
      </c>
      <c r="S4801" s="1">
        <v>32</v>
      </c>
      <c r="T4801" s="1">
        <v>1</v>
      </c>
      <c r="U4801" s="1">
        <v>7920625.5</v>
      </c>
      <c r="V4801" s="1">
        <v>3.6169849336147308E-2</v>
      </c>
      <c r="W4801" s="1">
        <v>0.45875075459480286</v>
      </c>
      <c r="X4801" s="1">
        <v>0.45875075459480286</v>
      </c>
    </row>
    <row r="4802" spans="1:24" x14ac:dyDescent="0.35">
      <c r="A4802" s="1">
        <v>330268</v>
      </c>
      <c r="B4802" s="1" t="s">
        <v>2346</v>
      </c>
      <c r="C4802" s="1">
        <v>110175003</v>
      </c>
      <c r="D4802" s="1">
        <v>268</v>
      </c>
      <c r="E4802" s="1" t="s">
        <v>2603</v>
      </c>
      <c r="F4802" s="1" t="s">
        <v>138</v>
      </c>
      <c r="G4802" s="1" t="s">
        <v>226</v>
      </c>
      <c r="H4802" s="1" t="s">
        <v>916</v>
      </c>
      <c r="I4802" s="1">
        <v>774861.75</v>
      </c>
      <c r="K4802" s="1">
        <v>216577</v>
      </c>
      <c r="L4802" s="1">
        <v>7077417</v>
      </c>
      <c r="M4802" s="1">
        <v>0.11248999834060669</v>
      </c>
      <c r="N4802" s="1">
        <v>1.6150922775268555</v>
      </c>
      <c r="O4802" s="1">
        <v>3.5740301012992859E-2</v>
      </c>
      <c r="P4802" s="1">
        <v>4.8355112075805664</v>
      </c>
      <c r="Q4802" s="1">
        <v>0</v>
      </c>
      <c r="S4802" s="1">
        <v>33</v>
      </c>
      <c r="T4802" s="1">
        <v>1</v>
      </c>
      <c r="U4802" s="1">
        <v>8068856</v>
      </c>
      <c r="V4802" s="1">
        <v>0.14823029935359955</v>
      </c>
      <c r="W4802" s="1">
        <v>1.8714494705200195</v>
      </c>
      <c r="X4802" s="1">
        <v>1.8714494705200195</v>
      </c>
    </row>
    <row r="4803" spans="1:24" x14ac:dyDescent="0.35">
      <c r="A4803" s="1">
        <v>340268</v>
      </c>
      <c r="B4803" s="1" t="s">
        <v>2347</v>
      </c>
      <c r="C4803" s="1">
        <v>110175003</v>
      </c>
      <c r="D4803" s="1">
        <v>268</v>
      </c>
      <c r="E4803" s="1" t="s">
        <v>2603</v>
      </c>
      <c r="F4803" s="1" t="s">
        <v>138</v>
      </c>
      <c r="G4803" s="1" t="s">
        <v>226</v>
      </c>
      <c r="H4803" s="1" t="s">
        <v>916</v>
      </c>
      <c r="I4803" s="1">
        <v>774827.69</v>
      </c>
      <c r="K4803" s="1">
        <v>216577</v>
      </c>
      <c r="L4803" s="1">
        <v>7077412.5</v>
      </c>
      <c r="M4803" s="1">
        <v>-4.5000001591688488E-6</v>
      </c>
      <c r="N4803" s="1">
        <v>-6.3582519942428917E-5</v>
      </c>
      <c r="O4803" s="1">
        <v>-3.4060001780744642E-5</v>
      </c>
      <c r="P4803" s="1">
        <v>-4.3956227600574493E-3</v>
      </c>
      <c r="Q4803" s="1">
        <v>0</v>
      </c>
      <c r="S4803" s="1">
        <v>34</v>
      </c>
      <c r="T4803" s="1">
        <v>1</v>
      </c>
      <c r="U4803" s="1">
        <v>8068817</v>
      </c>
      <c r="V4803" s="1">
        <v>-3.8560003304155543E-5</v>
      </c>
      <c r="W4803" s="1">
        <v>-4.8333988524973392E-4</v>
      </c>
      <c r="X4803" s="1">
        <v>-4.8333988524973392E-4</v>
      </c>
    </row>
    <row r="4804" spans="1:24" x14ac:dyDescent="0.35">
      <c r="A4804" s="1">
        <v>350268</v>
      </c>
      <c r="B4804" s="1" t="s">
        <v>2348</v>
      </c>
      <c r="C4804" s="1">
        <v>110175003</v>
      </c>
      <c r="D4804" s="1">
        <v>268</v>
      </c>
      <c r="E4804" s="1" t="s">
        <v>2603</v>
      </c>
      <c r="F4804" s="1" t="s">
        <v>138</v>
      </c>
      <c r="G4804" s="1" t="s">
        <v>226</v>
      </c>
      <c r="H4804" s="1" t="s">
        <v>916</v>
      </c>
      <c r="I4804" s="1">
        <v>815348.54</v>
      </c>
      <c r="K4804" s="1">
        <v>216577</v>
      </c>
      <c r="L4804" s="1">
        <v>7208074</v>
      </c>
      <c r="M4804" s="1">
        <v>0.1306615024805069</v>
      </c>
      <c r="N4804" s="1">
        <v>1.8461761474609375</v>
      </c>
      <c r="O4804" s="1">
        <v>4.0520850569009781E-2</v>
      </c>
      <c r="P4804" s="1">
        <v>5.2296595573425293</v>
      </c>
      <c r="Q4804" s="1">
        <v>0</v>
      </c>
      <c r="S4804" s="1">
        <v>35</v>
      </c>
      <c r="T4804" s="1">
        <v>1</v>
      </c>
      <c r="U4804" s="1">
        <v>8239999.5</v>
      </c>
      <c r="V4804" s="1">
        <v>0.17118234932422638</v>
      </c>
      <c r="W4804" s="1">
        <v>2.1215314865112305</v>
      </c>
      <c r="X4804" s="1">
        <v>2.1215314865112305</v>
      </c>
    </row>
    <row r="4805" spans="1:24" x14ac:dyDescent="0.35">
      <c r="A4805" s="1">
        <v>360268</v>
      </c>
      <c r="B4805" s="1" t="s">
        <v>2349</v>
      </c>
      <c r="C4805" s="1">
        <v>110175003</v>
      </c>
      <c r="D4805" s="1">
        <v>268</v>
      </c>
      <c r="E4805" s="1" t="s">
        <v>2603</v>
      </c>
      <c r="F4805" s="1" t="s">
        <v>138</v>
      </c>
      <c r="G4805" s="1" t="s">
        <v>226</v>
      </c>
      <c r="H4805" s="1" t="s">
        <v>916</v>
      </c>
      <c r="I4805" s="1">
        <v>874371.68</v>
      </c>
      <c r="K4805" s="1">
        <v>216577</v>
      </c>
      <c r="L4805" s="1">
        <v>7464793</v>
      </c>
      <c r="M4805" s="1">
        <v>0.25671899318695068</v>
      </c>
      <c r="N4805" s="1">
        <v>3.5615477561950684</v>
      </c>
      <c r="O4805" s="1">
        <v>5.9023141860961914E-2</v>
      </c>
      <c r="P4805" s="1">
        <v>7.2390074729919434</v>
      </c>
      <c r="Q4805" s="1">
        <v>0</v>
      </c>
      <c r="S4805" s="1">
        <v>36</v>
      </c>
      <c r="T4805" s="1">
        <v>1</v>
      </c>
      <c r="U4805" s="1">
        <v>8555742</v>
      </c>
      <c r="V4805" s="1">
        <v>0.3157421350479126</v>
      </c>
      <c r="W4805" s="1">
        <v>3.8318266868591309</v>
      </c>
      <c r="X4805" s="1">
        <v>3.8318266868591309</v>
      </c>
    </row>
    <row r="4806" spans="1:24" x14ac:dyDescent="0.35">
      <c r="A4806" s="1">
        <v>370268</v>
      </c>
      <c r="B4806" s="1" t="s">
        <v>2350</v>
      </c>
      <c r="C4806" s="1">
        <v>110175003</v>
      </c>
      <c r="D4806" s="1">
        <v>268</v>
      </c>
      <c r="E4806" s="1" t="s">
        <v>2603</v>
      </c>
      <c r="F4806" s="1" t="s">
        <v>138</v>
      </c>
      <c r="G4806" s="1" t="s">
        <v>226</v>
      </c>
      <c r="H4806" s="1" t="s">
        <v>916</v>
      </c>
      <c r="I4806" s="1">
        <v>909217.32</v>
      </c>
      <c r="K4806" s="1">
        <v>216577</v>
      </c>
      <c r="L4806" s="1">
        <v>7904787.5</v>
      </c>
      <c r="M4806" s="1">
        <v>0.43999451398849487</v>
      </c>
      <c r="N4806" s="1">
        <v>5.8942627906799316</v>
      </c>
      <c r="O4806" s="1">
        <v>3.4845639020204544E-2</v>
      </c>
      <c r="P4806" s="1">
        <v>3.9852206707000732</v>
      </c>
      <c r="Q4806" s="1">
        <v>0</v>
      </c>
      <c r="S4806" s="1">
        <v>37</v>
      </c>
      <c r="T4806" s="1">
        <v>1</v>
      </c>
      <c r="U4806" s="1">
        <v>9030582</v>
      </c>
      <c r="V4806" s="1">
        <v>0.47484016418457031</v>
      </c>
      <c r="W4806" s="1">
        <v>5.5499567985534668</v>
      </c>
      <c r="X4806" s="1">
        <v>5.5499567985534668</v>
      </c>
    </row>
    <row r="4807" spans="1:24" x14ac:dyDescent="0.35">
      <c r="A4807" s="1">
        <v>380268</v>
      </c>
      <c r="B4807" s="1" t="s">
        <v>2351</v>
      </c>
      <c r="C4807" s="1">
        <v>110175003</v>
      </c>
      <c r="D4807" s="1">
        <v>268</v>
      </c>
      <c r="E4807" s="1" t="s">
        <v>2603</v>
      </c>
      <c r="F4807" s="1" t="s">
        <v>138</v>
      </c>
      <c r="G4807" s="1" t="s">
        <v>226</v>
      </c>
      <c r="H4807" s="1" t="s">
        <v>916</v>
      </c>
      <c r="I4807" s="1">
        <v>977771</v>
      </c>
      <c r="K4807" s="1">
        <v>409721.15625</v>
      </c>
      <c r="L4807" s="1">
        <v>8015533</v>
      </c>
      <c r="M4807" s="1">
        <v>0.11074549704790115</v>
      </c>
      <c r="N4807" s="1">
        <v>1.400992751121521</v>
      </c>
      <c r="O4807" s="1">
        <v>6.8553678691387177E-2</v>
      </c>
      <c r="P4807" s="1">
        <v>7.5398564338684082</v>
      </c>
      <c r="Q4807" s="1">
        <v>0.19314415752887726</v>
      </c>
      <c r="S4807" s="1">
        <v>38</v>
      </c>
      <c r="T4807" s="1">
        <v>1</v>
      </c>
      <c r="U4807" s="1">
        <v>9403025</v>
      </c>
      <c r="V4807" s="1">
        <v>0.37244331836700439</v>
      </c>
      <c r="W4807" s="1">
        <v>4.1242413520812988</v>
      </c>
      <c r="X4807" s="1">
        <v>4.1242413520812988</v>
      </c>
    </row>
    <row r="4808" spans="1:24" x14ac:dyDescent="0.35">
      <c r="A4808" s="1">
        <v>390268</v>
      </c>
      <c r="B4808" s="1" t="s">
        <v>2352</v>
      </c>
      <c r="C4808" s="1">
        <v>110175003</v>
      </c>
      <c r="D4808" s="1">
        <v>268</v>
      </c>
      <c r="E4808" s="1" t="s">
        <v>2603</v>
      </c>
      <c r="F4808" s="1" t="s">
        <v>138</v>
      </c>
      <c r="G4808" s="1" t="s">
        <v>226</v>
      </c>
      <c r="H4808" s="1" t="s">
        <v>916</v>
      </c>
      <c r="I4808" s="1">
        <v>1002388</v>
      </c>
      <c r="K4808" s="1">
        <v>669481.6875</v>
      </c>
      <c r="L4808" s="1">
        <v>8053636</v>
      </c>
      <c r="M4808" s="1">
        <v>3.8102999329566956E-2</v>
      </c>
      <c r="N4808" s="1">
        <v>0.47536450624465942</v>
      </c>
      <c r="O4808" s="1">
        <v>2.4616999551653862E-2</v>
      </c>
      <c r="P4808" s="1">
        <v>2.5176651477813721</v>
      </c>
      <c r="Q4808" s="1">
        <v>0.2597605288028717</v>
      </c>
      <c r="S4808" s="1">
        <v>39</v>
      </c>
      <c r="T4808" s="1">
        <v>1</v>
      </c>
      <c r="U4808" s="1">
        <v>9725506</v>
      </c>
      <c r="V4808" s="1">
        <v>0.32248049974441528</v>
      </c>
      <c r="W4808" s="1">
        <v>3.4295451641082764</v>
      </c>
      <c r="X4808" s="1">
        <v>3.4295451641082764</v>
      </c>
    </row>
    <row r="4809" spans="1:24" x14ac:dyDescent="0.35">
      <c r="A4809" s="1">
        <v>400268</v>
      </c>
      <c r="B4809" s="1" t="s">
        <v>2353</v>
      </c>
      <c r="C4809" s="1">
        <v>110175003</v>
      </c>
      <c r="D4809" s="1">
        <v>268</v>
      </c>
      <c r="E4809" s="1" t="s">
        <v>2603</v>
      </c>
      <c r="F4809" s="1" t="s">
        <v>138</v>
      </c>
      <c r="G4809" s="1" t="s">
        <v>226</v>
      </c>
      <c r="H4809" s="1" t="s">
        <v>916</v>
      </c>
      <c r="S4809" s="1">
        <v>40</v>
      </c>
      <c r="T4809" s="1">
        <v>1</v>
      </c>
      <c r="U4809" s="1">
        <v>0</v>
      </c>
      <c r="V4809" s="1">
        <v>0</v>
      </c>
      <c r="W4809" s="1">
        <v>-100</v>
      </c>
      <c r="X4809" s="1">
        <v>-100</v>
      </c>
    </row>
    <row r="4810" spans="1:24" x14ac:dyDescent="0.35">
      <c r="A4810" s="1">
        <v>410268</v>
      </c>
      <c r="B4810" s="1" t="s">
        <v>2354</v>
      </c>
      <c r="C4810" s="1">
        <v>110175003</v>
      </c>
      <c r="D4810" s="1">
        <v>268</v>
      </c>
      <c r="E4810" s="1" t="s">
        <v>2603</v>
      </c>
      <c r="F4810" s="1" t="s">
        <v>138</v>
      </c>
      <c r="G4810" s="1" t="s">
        <v>226</v>
      </c>
      <c r="H4810" s="1" t="s">
        <v>916</v>
      </c>
      <c r="S4810" s="1">
        <v>41</v>
      </c>
      <c r="T4810" s="1">
        <v>1</v>
      </c>
      <c r="U4810" s="1">
        <v>0</v>
      </c>
      <c r="V4810" s="1">
        <v>0</v>
      </c>
    </row>
    <row r="4811" spans="1:24" x14ac:dyDescent="0.35">
      <c r="A4811" s="1">
        <v>420268</v>
      </c>
      <c r="B4811" s="1" t="s">
        <v>2355</v>
      </c>
      <c r="C4811" s="1">
        <v>110175003</v>
      </c>
      <c r="D4811" s="1">
        <v>268</v>
      </c>
      <c r="E4811" s="1" t="s">
        <v>2603</v>
      </c>
      <c r="F4811" s="1" t="s">
        <v>138</v>
      </c>
      <c r="G4811" s="1" t="s">
        <v>226</v>
      </c>
      <c r="H4811" s="1" t="s">
        <v>916</v>
      </c>
      <c r="S4811" s="1">
        <v>42</v>
      </c>
      <c r="T4811" s="1">
        <v>1</v>
      </c>
      <c r="U4811" s="1">
        <v>0</v>
      </c>
      <c r="V4811" s="1">
        <v>0</v>
      </c>
    </row>
    <row r="4812" spans="1:24" x14ac:dyDescent="0.35">
      <c r="A4812" s="1">
        <v>430268</v>
      </c>
      <c r="B4812" s="1" t="s">
        <v>2356</v>
      </c>
      <c r="C4812" s="1">
        <v>110175003</v>
      </c>
      <c r="D4812" s="1">
        <v>268</v>
      </c>
      <c r="E4812" s="1" t="s">
        <v>2603</v>
      </c>
      <c r="F4812" s="1" t="s">
        <v>138</v>
      </c>
      <c r="G4812" s="1" t="s">
        <v>226</v>
      </c>
      <c r="H4812" s="1" t="s">
        <v>916</v>
      </c>
      <c r="S4812" s="1">
        <v>43</v>
      </c>
      <c r="T4812" s="1">
        <v>1</v>
      </c>
      <c r="U4812" s="1">
        <v>0</v>
      </c>
      <c r="V4812" s="1">
        <v>0</v>
      </c>
    </row>
    <row r="4813" spans="1:24" x14ac:dyDescent="0.35">
      <c r="A4813" s="1">
        <v>440268</v>
      </c>
      <c r="B4813" s="1" t="s">
        <v>2357</v>
      </c>
      <c r="C4813" s="1">
        <v>110175003</v>
      </c>
      <c r="D4813" s="1">
        <v>268</v>
      </c>
      <c r="E4813" s="1" t="s">
        <v>2603</v>
      </c>
      <c r="F4813" s="1" t="s">
        <v>138</v>
      </c>
      <c r="G4813" s="1" t="s">
        <v>226</v>
      </c>
      <c r="H4813" s="1" t="s">
        <v>916</v>
      </c>
      <c r="S4813" s="1">
        <v>44</v>
      </c>
      <c r="T4813" s="1">
        <v>1</v>
      </c>
      <c r="U4813" s="1">
        <v>0</v>
      </c>
      <c r="V4813" s="1">
        <v>0</v>
      </c>
    </row>
    <row r="4814" spans="1:24" x14ac:dyDescent="0.35">
      <c r="A4814" s="1">
        <v>450268</v>
      </c>
      <c r="B4814" s="1" t="s">
        <v>2358</v>
      </c>
      <c r="C4814" s="1">
        <v>110175003</v>
      </c>
      <c r="D4814" s="1">
        <v>268</v>
      </c>
      <c r="E4814" s="1" t="s">
        <v>2603</v>
      </c>
      <c r="F4814" s="1" t="s">
        <v>138</v>
      </c>
      <c r="G4814" s="1" t="s">
        <v>226</v>
      </c>
      <c r="H4814" s="1" t="s">
        <v>916</v>
      </c>
      <c r="S4814" s="1">
        <v>45</v>
      </c>
      <c r="T4814" s="1">
        <v>1</v>
      </c>
      <c r="U4814" s="1">
        <v>0</v>
      </c>
      <c r="V4814" s="1">
        <v>0</v>
      </c>
    </row>
    <row r="4815" spans="1:24" x14ac:dyDescent="0.35">
      <c r="A4815" s="1">
        <v>460268</v>
      </c>
      <c r="B4815" s="1" t="s">
        <v>2359</v>
      </c>
      <c r="C4815" s="1">
        <v>110175003</v>
      </c>
      <c r="D4815" s="1">
        <v>268</v>
      </c>
      <c r="E4815" s="1" t="s">
        <v>2603</v>
      </c>
      <c r="F4815" s="1" t="s">
        <v>138</v>
      </c>
      <c r="G4815" s="1" t="s">
        <v>226</v>
      </c>
      <c r="H4815" s="1" t="s">
        <v>916</v>
      </c>
      <c r="S4815" s="1">
        <v>46</v>
      </c>
      <c r="T4815" s="1">
        <v>1</v>
      </c>
      <c r="U4815" s="1">
        <v>0</v>
      </c>
      <c r="V4815" s="1">
        <v>0</v>
      </c>
    </row>
    <row r="4816" spans="1:24" x14ac:dyDescent="0.35">
      <c r="A4816" s="1">
        <v>470268</v>
      </c>
      <c r="B4816" s="1" t="s">
        <v>2360</v>
      </c>
      <c r="C4816" s="1">
        <v>110175003</v>
      </c>
      <c r="D4816" s="1">
        <v>268</v>
      </c>
      <c r="E4816" s="1" t="s">
        <v>2603</v>
      </c>
      <c r="F4816" s="1" t="s">
        <v>138</v>
      </c>
      <c r="G4816" s="1" t="s">
        <v>226</v>
      </c>
      <c r="H4816" s="1" t="s">
        <v>916</v>
      </c>
      <c r="S4816" s="1">
        <v>47</v>
      </c>
      <c r="T4816" s="1">
        <v>1</v>
      </c>
      <c r="U4816" s="1">
        <v>0</v>
      </c>
      <c r="V4816" s="1">
        <v>0</v>
      </c>
    </row>
    <row r="4817" spans="1:24" x14ac:dyDescent="0.35">
      <c r="A4817" s="1">
        <v>480268</v>
      </c>
      <c r="B4817" s="1" t="s">
        <v>2361</v>
      </c>
      <c r="C4817" s="1">
        <v>110175003</v>
      </c>
      <c r="D4817" s="1">
        <v>268</v>
      </c>
      <c r="E4817" s="1" t="s">
        <v>2603</v>
      </c>
      <c r="F4817" s="1" t="s">
        <v>138</v>
      </c>
      <c r="G4817" s="1" t="s">
        <v>226</v>
      </c>
      <c r="H4817" s="1" t="s">
        <v>916</v>
      </c>
      <c r="S4817" s="1">
        <v>48</v>
      </c>
      <c r="T4817" s="1">
        <v>1</v>
      </c>
      <c r="U4817" s="1">
        <v>0</v>
      </c>
      <c r="V4817" s="1">
        <v>0</v>
      </c>
    </row>
    <row r="4818" spans="1:24" x14ac:dyDescent="0.35">
      <c r="A4818" s="1">
        <v>290336</v>
      </c>
      <c r="B4818" s="1" t="s">
        <v>2341</v>
      </c>
      <c r="C4818" s="1">
        <v>110177003</v>
      </c>
      <c r="D4818" s="1">
        <v>336</v>
      </c>
      <c r="E4818" s="1" t="s">
        <v>2604</v>
      </c>
      <c r="F4818" s="1" t="s">
        <v>138</v>
      </c>
      <c r="G4818" s="1" t="s">
        <v>226</v>
      </c>
      <c r="H4818" s="1" t="s">
        <v>916</v>
      </c>
      <c r="I4818" s="1">
        <v>1325620.3899999999</v>
      </c>
      <c r="K4818" s="1">
        <v>305033</v>
      </c>
      <c r="L4818" s="1">
        <v>11418781</v>
      </c>
      <c r="S4818" s="1">
        <v>29</v>
      </c>
      <c r="T4818" s="1">
        <v>1</v>
      </c>
      <c r="U4818" s="1">
        <v>13049434</v>
      </c>
      <c r="V4818" s="1">
        <v>0</v>
      </c>
    </row>
    <row r="4819" spans="1:24" x14ac:dyDescent="0.35">
      <c r="A4819" s="1">
        <v>300336</v>
      </c>
      <c r="B4819" s="1" t="s">
        <v>2343</v>
      </c>
      <c r="C4819" s="1">
        <v>110177003</v>
      </c>
      <c r="D4819" s="1">
        <v>336</v>
      </c>
      <c r="E4819" s="1" t="s">
        <v>2604</v>
      </c>
      <c r="F4819" s="1" t="s">
        <v>138</v>
      </c>
      <c r="G4819" s="1" t="s">
        <v>226</v>
      </c>
      <c r="H4819" s="1" t="s">
        <v>916</v>
      </c>
      <c r="I4819" s="1">
        <v>1340194.18</v>
      </c>
      <c r="K4819" s="1">
        <v>393379</v>
      </c>
      <c r="L4819" s="1">
        <v>11621608</v>
      </c>
      <c r="M4819" s="1">
        <v>0.20282700657844543</v>
      </c>
      <c r="N4819" s="1">
        <v>1.7762578725814819</v>
      </c>
      <c r="O4819" s="1">
        <v>1.457379013299942E-2</v>
      </c>
      <c r="P4819" s="1">
        <v>1.0993939638137817</v>
      </c>
      <c r="Q4819" s="1">
        <v>8.8345997035503387E-2</v>
      </c>
      <c r="S4819" s="1">
        <v>30</v>
      </c>
      <c r="T4819" s="1">
        <v>1</v>
      </c>
      <c r="U4819" s="1">
        <v>13355181</v>
      </c>
      <c r="V4819" s="1">
        <v>0.30574679374694824</v>
      </c>
      <c r="W4819" s="1">
        <v>2.3429903984069824</v>
      </c>
      <c r="X4819" s="1">
        <v>2.3429903984069824</v>
      </c>
    </row>
    <row r="4820" spans="1:24" x14ac:dyDescent="0.35">
      <c r="A4820" s="1">
        <v>310336</v>
      </c>
      <c r="B4820" s="1" t="s">
        <v>2344</v>
      </c>
      <c r="C4820" s="1">
        <v>110177003</v>
      </c>
      <c r="D4820" s="1">
        <v>336</v>
      </c>
      <c r="E4820" s="1" t="s">
        <v>2604</v>
      </c>
      <c r="F4820" s="1" t="s">
        <v>138</v>
      </c>
      <c r="G4820" s="1" t="s">
        <v>226</v>
      </c>
      <c r="H4820" s="1" t="s">
        <v>916</v>
      </c>
      <c r="I4820" s="1">
        <v>1375243.29</v>
      </c>
      <c r="K4820" s="1">
        <v>349206</v>
      </c>
      <c r="L4820" s="1">
        <v>11770633</v>
      </c>
      <c r="M4820" s="1">
        <v>0.14902499318122864</v>
      </c>
      <c r="N4820" s="1">
        <v>1.2823096513748169</v>
      </c>
      <c r="O4820" s="1">
        <v>3.5049110651016235E-2</v>
      </c>
      <c r="P4820" s="1">
        <v>2.6152262687683105</v>
      </c>
      <c r="Q4820" s="1">
        <v>-4.4172998517751694E-2</v>
      </c>
      <c r="S4820" s="1">
        <v>31</v>
      </c>
      <c r="T4820" s="1">
        <v>1</v>
      </c>
      <c r="U4820" s="1">
        <v>13495082</v>
      </c>
      <c r="V4820" s="1">
        <v>0.13990110158920288</v>
      </c>
      <c r="W4820" s="1">
        <v>1.0475410223007202</v>
      </c>
      <c r="X4820" s="1">
        <v>1.0475410223007202</v>
      </c>
    </row>
    <row r="4821" spans="1:24" x14ac:dyDescent="0.35">
      <c r="A4821" s="1">
        <v>320336</v>
      </c>
      <c r="B4821" s="1" t="s">
        <v>2345</v>
      </c>
      <c r="C4821" s="1">
        <v>110177003</v>
      </c>
      <c r="D4821" s="1">
        <v>336</v>
      </c>
      <c r="E4821" s="1" t="s">
        <v>2604</v>
      </c>
      <c r="F4821" s="1" t="s">
        <v>138</v>
      </c>
      <c r="G4821" s="1" t="s">
        <v>226</v>
      </c>
      <c r="H4821" s="1" t="s">
        <v>916</v>
      </c>
      <c r="I4821" s="1">
        <v>1322876.7</v>
      </c>
      <c r="K4821" s="1">
        <v>349206</v>
      </c>
      <c r="L4821" s="1">
        <v>11810411</v>
      </c>
      <c r="M4821" s="1">
        <v>3.9778001606464386E-2</v>
      </c>
      <c r="N4821" s="1">
        <v>0.33794274926185608</v>
      </c>
      <c r="O4821" s="1">
        <v>-5.2366588264703751E-2</v>
      </c>
      <c r="P4821" s="1">
        <v>-3.8078055381774902</v>
      </c>
      <c r="Q4821" s="1">
        <v>0</v>
      </c>
      <c r="S4821" s="1">
        <v>32</v>
      </c>
      <c r="T4821" s="1">
        <v>1</v>
      </c>
      <c r="U4821" s="1">
        <v>13482494</v>
      </c>
      <c r="V4821" s="1">
        <v>-1.2588586658239365E-2</v>
      </c>
      <c r="W4821" s="1">
        <v>-9.3278422951698303E-2</v>
      </c>
      <c r="X4821" s="1">
        <v>-9.3278422951698303E-2</v>
      </c>
    </row>
    <row r="4822" spans="1:24" x14ac:dyDescent="0.35">
      <c r="A4822" s="1">
        <v>330336</v>
      </c>
      <c r="B4822" s="1" t="s">
        <v>2346</v>
      </c>
      <c r="C4822" s="1">
        <v>110177003</v>
      </c>
      <c r="D4822" s="1">
        <v>336</v>
      </c>
      <c r="E4822" s="1" t="s">
        <v>2604</v>
      </c>
      <c r="F4822" s="1" t="s">
        <v>138</v>
      </c>
      <c r="G4822" s="1" t="s">
        <v>226</v>
      </c>
      <c r="H4822" s="1" t="s">
        <v>916</v>
      </c>
      <c r="I4822" s="1">
        <v>1429964.11</v>
      </c>
      <c r="K4822" s="1">
        <v>349206</v>
      </c>
      <c r="L4822" s="1">
        <v>12010609</v>
      </c>
      <c r="M4822" s="1">
        <v>0.20019799470901489</v>
      </c>
      <c r="N4822" s="1">
        <v>1.6950976848602295</v>
      </c>
      <c r="O4822" s="1">
        <v>0.10708741098642349</v>
      </c>
      <c r="P4822" s="1">
        <v>8.0950412750244141</v>
      </c>
      <c r="Q4822" s="1">
        <v>0</v>
      </c>
      <c r="S4822" s="1">
        <v>33</v>
      </c>
      <c r="T4822" s="1">
        <v>1</v>
      </c>
      <c r="U4822" s="1">
        <v>13789779</v>
      </c>
      <c r="V4822" s="1">
        <v>0.30728539824485779</v>
      </c>
      <c r="W4822" s="1">
        <v>2.2791407108306885</v>
      </c>
      <c r="X4822" s="1">
        <v>2.2791407108306885</v>
      </c>
    </row>
    <row r="4823" spans="1:24" x14ac:dyDescent="0.35">
      <c r="A4823" s="1">
        <v>340336</v>
      </c>
      <c r="B4823" s="1" t="s">
        <v>2347</v>
      </c>
      <c r="C4823" s="1">
        <v>110177003</v>
      </c>
      <c r="D4823" s="1">
        <v>336</v>
      </c>
      <c r="E4823" s="1" t="s">
        <v>2604</v>
      </c>
      <c r="F4823" s="1" t="s">
        <v>138</v>
      </c>
      <c r="G4823" s="1" t="s">
        <v>226</v>
      </c>
      <c r="H4823" s="1" t="s">
        <v>916</v>
      </c>
      <c r="I4823" s="1">
        <v>1429896.25</v>
      </c>
      <c r="K4823" s="1">
        <v>349206</v>
      </c>
      <c r="L4823" s="1">
        <v>12010601</v>
      </c>
      <c r="M4823" s="1">
        <v>-7.9999999798019417E-6</v>
      </c>
      <c r="N4823" s="1">
        <v>-6.6607783082872629E-5</v>
      </c>
      <c r="O4823" s="1">
        <v>-6.7859997216146439E-5</v>
      </c>
      <c r="P4823" s="1">
        <v>-4.7455737367272377E-3</v>
      </c>
      <c r="Q4823" s="1">
        <v>0</v>
      </c>
      <c r="S4823" s="1">
        <v>34</v>
      </c>
      <c r="T4823" s="1">
        <v>1</v>
      </c>
      <c r="U4823" s="1">
        <v>13789703</v>
      </c>
      <c r="V4823" s="1">
        <v>-7.5859999924432486E-5</v>
      </c>
      <c r="W4823" s="1">
        <v>-5.5113283451646566E-4</v>
      </c>
      <c r="X4823" s="1">
        <v>-5.5113283451646566E-4</v>
      </c>
    </row>
    <row r="4824" spans="1:24" x14ac:dyDescent="0.35">
      <c r="A4824" s="1">
        <v>350336</v>
      </c>
      <c r="B4824" s="1" t="s">
        <v>2348</v>
      </c>
      <c r="C4824" s="1">
        <v>110177003</v>
      </c>
      <c r="D4824" s="1">
        <v>336</v>
      </c>
      <c r="E4824" s="1" t="s">
        <v>2604</v>
      </c>
      <c r="F4824" s="1" t="s">
        <v>138</v>
      </c>
      <c r="G4824" s="1" t="s">
        <v>226</v>
      </c>
      <c r="H4824" s="1" t="s">
        <v>916</v>
      </c>
      <c r="I4824" s="1">
        <v>1501053.89</v>
      </c>
      <c r="K4824" s="1">
        <v>349206</v>
      </c>
      <c r="L4824" s="1">
        <v>12267153</v>
      </c>
      <c r="M4824" s="1">
        <v>0.25655201077461243</v>
      </c>
      <c r="N4824" s="1">
        <v>2.1360464096069336</v>
      </c>
      <c r="O4824" s="1">
        <v>7.1157641708850861E-2</v>
      </c>
      <c r="P4824" s="1">
        <v>4.9764199256896973</v>
      </c>
      <c r="Q4824" s="1">
        <v>0</v>
      </c>
      <c r="S4824" s="1">
        <v>35</v>
      </c>
      <c r="T4824" s="1">
        <v>1</v>
      </c>
      <c r="U4824" s="1">
        <v>14117413</v>
      </c>
      <c r="V4824" s="1">
        <v>0.32770964503288269</v>
      </c>
      <c r="W4824" s="1">
        <v>2.3764834403991699</v>
      </c>
      <c r="X4824" s="1">
        <v>2.3764834403991699</v>
      </c>
    </row>
    <row r="4825" spans="1:24" x14ac:dyDescent="0.35">
      <c r="A4825" s="1">
        <v>360336</v>
      </c>
      <c r="B4825" s="1" t="s">
        <v>2349</v>
      </c>
      <c r="C4825" s="1">
        <v>110177003</v>
      </c>
      <c r="D4825" s="1">
        <v>336</v>
      </c>
      <c r="E4825" s="1" t="s">
        <v>2604</v>
      </c>
      <c r="F4825" s="1" t="s">
        <v>138</v>
      </c>
      <c r="G4825" s="1" t="s">
        <v>226</v>
      </c>
      <c r="H4825" s="1" t="s">
        <v>916</v>
      </c>
      <c r="I4825" s="1">
        <v>1624882.62</v>
      </c>
      <c r="K4825" s="1">
        <v>349206</v>
      </c>
      <c r="L4825" s="1">
        <v>12909997</v>
      </c>
      <c r="M4825" s="1">
        <v>0.64284402132034302</v>
      </c>
      <c r="N4825" s="1">
        <v>5.2403683662414551</v>
      </c>
      <c r="O4825" s="1">
        <v>0.12382873147726059</v>
      </c>
      <c r="P4825" s="1">
        <v>8.2494525909423828</v>
      </c>
      <c r="Q4825" s="1">
        <v>0</v>
      </c>
      <c r="S4825" s="1">
        <v>36</v>
      </c>
      <c r="T4825" s="1">
        <v>1</v>
      </c>
      <c r="U4825" s="1">
        <v>14884086</v>
      </c>
      <c r="V4825" s="1">
        <v>0.76667273044586182</v>
      </c>
      <c r="W4825" s="1">
        <v>5.4306902885437012</v>
      </c>
      <c r="X4825" s="1">
        <v>5.4306902885437012</v>
      </c>
    </row>
    <row r="4826" spans="1:24" x14ac:dyDescent="0.35">
      <c r="A4826" s="1">
        <v>370336</v>
      </c>
      <c r="B4826" s="1" t="s">
        <v>2350</v>
      </c>
      <c r="C4826" s="1">
        <v>110177003</v>
      </c>
      <c r="D4826" s="1">
        <v>336</v>
      </c>
      <c r="E4826" s="1" t="s">
        <v>2604</v>
      </c>
      <c r="F4826" s="1" t="s">
        <v>138</v>
      </c>
      <c r="G4826" s="1" t="s">
        <v>226</v>
      </c>
      <c r="H4826" s="1" t="s">
        <v>916</v>
      </c>
      <c r="I4826" s="1">
        <v>1703941.63</v>
      </c>
      <c r="K4826" s="1">
        <v>349206</v>
      </c>
      <c r="L4826" s="1">
        <v>13832240</v>
      </c>
      <c r="M4826" s="1">
        <v>0.92224299907684326</v>
      </c>
      <c r="N4826" s="1">
        <v>7.1436343193054199</v>
      </c>
      <c r="O4826" s="1">
        <v>7.9059012234210968E-2</v>
      </c>
      <c r="P4826" s="1">
        <v>4.8655214309692383</v>
      </c>
      <c r="Q4826" s="1">
        <v>0</v>
      </c>
      <c r="S4826" s="1">
        <v>37</v>
      </c>
      <c r="T4826" s="1">
        <v>1</v>
      </c>
      <c r="U4826" s="1">
        <v>15885388</v>
      </c>
      <c r="V4826" s="1">
        <v>1.0013020038604736</v>
      </c>
      <c r="W4826" s="1">
        <v>6.727332592010498</v>
      </c>
      <c r="X4826" s="1">
        <v>6.727332592010498</v>
      </c>
    </row>
    <row r="4827" spans="1:24" x14ac:dyDescent="0.35">
      <c r="A4827" s="1">
        <v>380336</v>
      </c>
      <c r="B4827" s="1" t="s">
        <v>2351</v>
      </c>
      <c r="C4827" s="1">
        <v>110177003</v>
      </c>
      <c r="D4827" s="1">
        <v>336</v>
      </c>
      <c r="E4827" s="1" t="s">
        <v>2604</v>
      </c>
      <c r="F4827" s="1" t="s">
        <v>138</v>
      </c>
      <c r="G4827" s="1" t="s">
        <v>226</v>
      </c>
      <c r="H4827" s="1" t="s">
        <v>916</v>
      </c>
      <c r="I4827" s="1">
        <v>1859997</v>
      </c>
      <c r="J4827" s="1">
        <v>60189</v>
      </c>
      <c r="K4827" s="1">
        <v>627248.25</v>
      </c>
      <c r="L4827" s="1">
        <v>14119308</v>
      </c>
      <c r="M4827" s="1">
        <v>0.28706800937652588</v>
      </c>
      <c r="N4827" s="1">
        <v>2.0753543376922607</v>
      </c>
      <c r="O4827" s="1">
        <v>0.15605537593364716</v>
      </c>
      <c r="P4827" s="1">
        <v>9.1584930419921875</v>
      </c>
      <c r="Q4827" s="1">
        <v>0.2780422568321228</v>
      </c>
      <c r="S4827" s="1">
        <v>38</v>
      </c>
      <c r="T4827" s="1">
        <v>1</v>
      </c>
      <c r="U4827" s="1">
        <v>16666742</v>
      </c>
      <c r="V4827" s="1">
        <v>0.72116565704345703</v>
      </c>
      <c r="W4827" s="1">
        <v>4.918696403503418</v>
      </c>
      <c r="X4827" s="1">
        <v>4.918696403503418</v>
      </c>
    </row>
    <row r="4828" spans="1:24" x14ac:dyDescent="0.35">
      <c r="A4828" s="1">
        <v>390336</v>
      </c>
      <c r="B4828" s="1" t="s">
        <v>2352</v>
      </c>
      <c r="C4828" s="1">
        <v>110177003</v>
      </c>
      <c r="D4828" s="1">
        <v>336</v>
      </c>
      <c r="E4828" s="1" t="s">
        <v>2604</v>
      </c>
      <c r="F4828" s="1" t="s">
        <v>138</v>
      </c>
      <c r="G4828" s="1" t="s">
        <v>226</v>
      </c>
      <c r="H4828" s="1" t="s">
        <v>916</v>
      </c>
      <c r="I4828" s="1">
        <v>1919004</v>
      </c>
      <c r="K4828" s="1">
        <v>905145.4375</v>
      </c>
      <c r="L4828" s="1">
        <v>14255831</v>
      </c>
      <c r="M4828" s="1">
        <v>0.13652299344539642</v>
      </c>
      <c r="N4828" s="1">
        <v>0.96692413091659546</v>
      </c>
      <c r="O4828" s="1">
        <v>5.9007000178098679E-2</v>
      </c>
      <c r="P4828" s="1">
        <v>3.1724245548248291</v>
      </c>
      <c r="Q4828" s="1">
        <v>0.2778971791267395</v>
      </c>
      <c r="S4828" s="1">
        <v>39</v>
      </c>
      <c r="T4828" s="1">
        <v>1</v>
      </c>
      <c r="U4828" s="1">
        <v>17079980</v>
      </c>
      <c r="V4828" s="1">
        <v>0.4734271764755249</v>
      </c>
      <c r="W4828" s="1">
        <v>2.4794168472290039</v>
      </c>
      <c r="X4828" s="1">
        <v>2.4794168472290039</v>
      </c>
    </row>
    <row r="4829" spans="1:24" x14ac:dyDescent="0.35">
      <c r="A4829" s="1">
        <v>400336</v>
      </c>
      <c r="B4829" s="1" t="s">
        <v>2353</v>
      </c>
      <c r="C4829" s="1">
        <v>110177003</v>
      </c>
      <c r="D4829" s="1">
        <v>336</v>
      </c>
      <c r="E4829" s="1" t="s">
        <v>2604</v>
      </c>
      <c r="F4829" s="1" t="s">
        <v>138</v>
      </c>
      <c r="G4829" s="1" t="s">
        <v>226</v>
      </c>
      <c r="H4829" s="1" t="s">
        <v>916</v>
      </c>
      <c r="S4829" s="1">
        <v>40</v>
      </c>
      <c r="T4829" s="1">
        <v>1</v>
      </c>
      <c r="U4829" s="1">
        <v>0</v>
      </c>
      <c r="V4829" s="1">
        <v>0</v>
      </c>
      <c r="W4829" s="1">
        <v>-100</v>
      </c>
      <c r="X4829" s="1">
        <v>-100</v>
      </c>
    </row>
    <row r="4830" spans="1:24" x14ac:dyDescent="0.35">
      <c r="A4830" s="1">
        <v>410336</v>
      </c>
      <c r="B4830" s="1" t="s">
        <v>2354</v>
      </c>
      <c r="C4830" s="1">
        <v>110177003</v>
      </c>
      <c r="D4830" s="1">
        <v>336</v>
      </c>
      <c r="E4830" s="1" t="s">
        <v>2604</v>
      </c>
      <c r="F4830" s="1" t="s">
        <v>138</v>
      </c>
      <c r="G4830" s="1" t="s">
        <v>226</v>
      </c>
      <c r="H4830" s="1" t="s">
        <v>916</v>
      </c>
      <c r="S4830" s="1">
        <v>41</v>
      </c>
      <c r="T4830" s="1">
        <v>1</v>
      </c>
      <c r="U4830" s="1">
        <v>0</v>
      </c>
      <c r="V4830" s="1">
        <v>0</v>
      </c>
    </row>
    <row r="4831" spans="1:24" x14ac:dyDescent="0.35">
      <c r="A4831" s="1">
        <v>420336</v>
      </c>
      <c r="B4831" s="1" t="s">
        <v>2355</v>
      </c>
      <c r="C4831" s="1">
        <v>110177003</v>
      </c>
      <c r="D4831" s="1">
        <v>336</v>
      </c>
      <c r="E4831" s="1" t="s">
        <v>2604</v>
      </c>
      <c r="F4831" s="1" t="s">
        <v>138</v>
      </c>
      <c r="G4831" s="1" t="s">
        <v>226</v>
      </c>
      <c r="H4831" s="1" t="s">
        <v>916</v>
      </c>
      <c r="S4831" s="1">
        <v>42</v>
      </c>
      <c r="T4831" s="1">
        <v>1</v>
      </c>
      <c r="U4831" s="1">
        <v>0</v>
      </c>
      <c r="V4831" s="1">
        <v>0</v>
      </c>
    </row>
    <row r="4832" spans="1:24" x14ac:dyDescent="0.35">
      <c r="A4832" s="1">
        <v>430336</v>
      </c>
      <c r="B4832" s="1" t="s">
        <v>2356</v>
      </c>
      <c r="C4832" s="1">
        <v>110177003</v>
      </c>
      <c r="D4832" s="1">
        <v>336</v>
      </c>
      <c r="E4832" s="1" t="s">
        <v>2604</v>
      </c>
      <c r="F4832" s="1" t="s">
        <v>138</v>
      </c>
      <c r="G4832" s="1" t="s">
        <v>226</v>
      </c>
      <c r="H4832" s="1" t="s">
        <v>916</v>
      </c>
      <c r="S4832" s="1">
        <v>43</v>
      </c>
      <c r="T4832" s="1">
        <v>1</v>
      </c>
      <c r="U4832" s="1">
        <v>0</v>
      </c>
      <c r="V4832" s="1">
        <v>0</v>
      </c>
    </row>
    <row r="4833" spans="1:24" x14ac:dyDescent="0.35">
      <c r="A4833" s="1">
        <v>440336</v>
      </c>
      <c r="B4833" s="1" t="s">
        <v>2357</v>
      </c>
      <c r="C4833" s="1">
        <v>110177003</v>
      </c>
      <c r="D4833" s="1">
        <v>336</v>
      </c>
      <c r="E4833" s="1" t="s">
        <v>2604</v>
      </c>
      <c r="F4833" s="1" t="s">
        <v>138</v>
      </c>
      <c r="G4833" s="1" t="s">
        <v>226</v>
      </c>
      <c r="H4833" s="1" t="s">
        <v>916</v>
      </c>
      <c r="S4833" s="1">
        <v>44</v>
      </c>
      <c r="T4833" s="1">
        <v>1</v>
      </c>
      <c r="U4833" s="1">
        <v>0</v>
      </c>
      <c r="V4833" s="1">
        <v>0</v>
      </c>
    </row>
    <row r="4834" spans="1:24" x14ac:dyDescent="0.35">
      <c r="A4834" s="1">
        <v>450336</v>
      </c>
      <c r="B4834" s="1" t="s">
        <v>2358</v>
      </c>
      <c r="C4834" s="1">
        <v>110177003</v>
      </c>
      <c r="D4834" s="1">
        <v>336</v>
      </c>
      <c r="E4834" s="1" t="s">
        <v>2604</v>
      </c>
      <c r="F4834" s="1" t="s">
        <v>138</v>
      </c>
      <c r="G4834" s="1" t="s">
        <v>226</v>
      </c>
      <c r="H4834" s="1" t="s">
        <v>916</v>
      </c>
      <c r="S4834" s="1">
        <v>45</v>
      </c>
      <c r="T4834" s="1">
        <v>1</v>
      </c>
      <c r="U4834" s="1">
        <v>0</v>
      </c>
      <c r="V4834" s="1">
        <v>0</v>
      </c>
    </row>
    <row r="4835" spans="1:24" x14ac:dyDescent="0.35">
      <c r="A4835" s="1">
        <v>460336</v>
      </c>
      <c r="B4835" s="1" t="s">
        <v>2359</v>
      </c>
      <c r="C4835" s="1">
        <v>110177003</v>
      </c>
      <c r="D4835" s="1">
        <v>336</v>
      </c>
      <c r="E4835" s="1" t="s">
        <v>2604</v>
      </c>
      <c r="F4835" s="1" t="s">
        <v>138</v>
      </c>
      <c r="G4835" s="1" t="s">
        <v>226</v>
      </c>
      <c r="H4835" s="1" t="s">
        <v>916</v>
      </c>
      <c r="S4835" s="1">
        <v>46</v>
      </c>
      <c r="T4835" s="1">
        <v>1</v>
      </c>
      <c r="U4835" s="1">
        <v>0</v>
      </c>
      <c r="V4835" s="1">
        <v>0</v>
      </c>
    </row>
    <row r="4836" spans="1:24" x14ac:dyDescent="0.35">
      <c r="A4836" s="1">
        <v>470336</v>
      </c>
      <c r="B4836" s="1" t="s">
        <v>2360</v>
      </c>
      <c r="C4836" s="1">
        <v>110177003</v>
      </c>
      <c r="D4836" s="1">
        <v>336</v>
      </c>
      <c r="E4836" s="1" t="s">
        <v>2604</v>
      </c>
      <c r="F4836" s="1" t="s">
        <v>138</v>
      </c>
      <c r="G4836" s="1" t="s">
        <v>226</v>
      </c>
      <c r="H4836" s="1" t="s">
        <v>916</v>
      </c>
      <c r="S4836" s="1">
        <v>47</v>
      </c>
      <c r="T4836" s="1">
        <v>1</v>
      </c>
      <c r="U4836" s="1">
        <v>0</v>
      </c>
      <c r="V4836" s="1">
        <v>0</v>
      </c>
    </row>
    <row r="4837" spans="1:24" x14ac:dyDescent="0.35">
      <c r="A4837" s="1">
        <v>480336</v>
      </c>
      <c r="B4837" s="1" t="s">
        <v>2361</v>
      </c>
      <c r="C4837" s="1">
        <v>110177003</v>
      </c>
      <c r="D4837" s="1">
        <v>336</v>
      </c>
      <c r="E4837" s="1" t="s">
        <v>2604</v>
      </c>
      <c r="F4837" s="1" t="s">
        <v>138</v>
      </c>
      <c r="G4837" s="1" t="s">
        <v>226</v>
      </c>
      <c r="H4837" s="1" t="s">
        <v>916</v>
      </c>
      <c r="S4837" s="1">
        <v>48</v>
      </c>
      <c r="T4837" s="1">
        <v>1</v>
      </c>
      <c r="U4837" s="1">
        <v>0</v>
      </c>
      <c r="V4837" s="1">
        <v>0</v>
      </c>
    </row>
    <row r="4838" spans="1:24" x14ac:dyDescent="0.35">
      <c r="A4838" s="1">
        <v>290469</v>
      </c>
      <c r="B4838" s="1" t="s">
        <v>2341</v>
      </c>
      <c r="C4838" s="1">
        <v>110179003</v>
      </c>
      <c r="D4838" s="1">
        <v>469</v>
      </c>
      <c r="E4838" s="1" t="s">
        <v>2605</v>
      </c>
      <c r="F4838" s="1" t="s">
        <v>138</v>
      </c>
      <c r="G4838" s="1" t="s">
        <v>226</v>
      </c>
      <c r="H4838" s="1" t="s">
        <v>916</v>
      </c>
      <c r="I4838" s="1">
        <v>766227</v>
      </c>
      <c r="K4838" s="1">
        <v>212223</v>
      </c>
      <c r="L4838" s="1">
        <v>7177755.5</v>
      </c>
      <c r="S4838" s="1">
        <v>29</v>
      </c>
      <c r="T4838" s="1">
        <v>1</v>
      </c>
      <c r="U4838" s="1">
        <v>8156205.5</v>
      </c>
      <c r="V4838" s="1">
        <v>0</v>
      </c>
    </row>
    <row r="4839" spans="1:24" x14ac:dyDescent="0.35">
      <c r="A4839" s="1">
        <v>300469</v>
      </c>
      <c r="B4839" s="1" t="s">
        <v>2343</v>
      </c>
      <c r="C4839" s="1">
        <v>110179003</v>
      </c>
      <c r="D4839" s="1">
        <v>469</v>
      </c>
      <c r="E4839" s="1" t="s">
        <v>2605</v>
      </c>
      <c r="F4839" s="1" t="s">
        <v>138</v>
      </c>
      <c r="G4839" s="1" t="s">
        <v>226</v>
      </c>
      <c r="H4839" s="1" t="s">
        <v>916</v>
      </c>
      <c r="I4839" s="1">
        <v>783339.27</v>
      </c>
      <c r="K4839" s="1">
        <v>263735</v>
      </c>
      <c r="L4839" s="1">
        <v>7312628.5</v>
      </c>
      <c r="M4839" s="1">
        <v>0.13487300276756287</v>
      </c>
      <c r="N4839" s="1">
        <v>1.8790414333343506</v>
      </c>
      <c r="O4839" s="1">
        <v>1.7112269997596741E-2</v>
      </c>
      <c r="P4839" s="1">
        <v>2.2333159446716309</v>
      </c>
      <c r="Q4839" s="1">
        <v>5.1511999219655991E-2</v>
      </c>
      <c r="S4839" s="1">
        <v>30</v>
      </c>
      <c r="T4839" s="1">
        <v>1</v>
      </c>
      <c r="U4839" s="1">
        <v>8359703</v>
      </c>
      <c r="V4839" s="1">
        <v>0.2034972757101059</v>
      </c>
      <c r="W4839" s="1">
        <v>2.4950020313262939</v>
      </c>
      <c r="X4839" s="1">
        <v>2.4950020313262939</v>
      </c>
    </row>
    <row r="4840" spans="1:24" x14ac:dyDescent="0.35">
      <c r="A4840" s="1">
        <v>310469</v>
      </c>
      <c r="B4840" s="1" t="s">
        <v>2344</v>
      </c>
      <c r="C4840" s="1">
        <v>110179003</v>
      </c>
      <c r="D4840" s="1">
        <v>469</v>
      </c>
      <c r="E4840" s="1" t="s">
        <v>2605</v>
      </c>
      <c r="F4840" s="1" t="s">
        <v>138</v>
      </c>
      <c r="G4840" s="1" t="s">
        <v>226</v>
      </c>
      <c r="H4840" s="1" t="s">
        <v>916</v>
      </c>
      <c r="I4840" s="1">
        <v>800931.86</v>
      </c>
      <c r="K4840" s="1">
        <v>237979</v>
      </c>
      <c r="L4840" s="1">
        <v>7410952.5</v>
      </c>
      <c r="M4840" s="1">
        <v>9.8324000835418701E-2</v>
      </c>
      <c r="N4840" s="1">
        <v>1.3445780277252197</v>
      </c>
      <c r="O4840" s="1">
        <v>1.7592590302228928E-2</v>
      </c>
      <c r="P4840" s="1">
        <v>2.2458455562591553</v>
      </c>
      <c r="Q4840" s="1">
        <v>-2.5755999609827995E-2</v>
      </c>
      <c r="S4840" s="1">
        <v>31</v>
      </c>
      <c r="T4840" s="1">
        <v>1</v>
      </c>
      <c r="U4840" s="1">
        <v>8449863</v>
      </c>
      <c r="V4840" s="1">
        <v>9.0160593390464783E-2</v>
      </c>
      <c r="W4840" s="1">
        <v>1.0785071849822998</v>
      </c>
      <c r="X4840" s="1">
        <v>1.0785071849822998</v>
      </c>
    </row>
    <row r="4841" spans="1:24" x14ac:dyDescent="0.35">
      <c r="A4841" s="1">
        <v>320469</v>
      </c>
      <c r="B4841" s="1" t="s">
        <v>2345</v>
      </c>
      <c r="C4841" s="1">
        <v>110179003</v>
      </c>
      <c r="D4841" s="1">
        <v>469</v>
      </c>
      <c r="E4841" s="1" t="s">
        <v>2605</v>
      </c>
      <c r="F4841" s="1" t="s">
        <v>138</v>
      </c>
      <c r="G4841" s="1" t="s">
        <v>226</v>
      </c>
      <c r="H4841" s="1" t="s">
        <v>916</v>
      </c>
      <c r="I4841" s="1">
        <v>817363.5</v>
      </c>
      <c r="J4841" s="1">
        <v>8235.2800000000007</v>
      </c>
      <c r="K4841" s="1">
        <v>237979</v>
      </c>
      <c r="L4841" s="1">
        <v>7470410</v>
      </c>
      <c r="M4841" s="1">
        <v>5.9457499533891678E-2</v>
      </c>
      <c r="N4841" s="1">
        <v>0.80229228734970093</v>
      </c>
      <c r="O4841" s="1">
        <v>1.6431640833616257E-2</v>
      </c>
      <c r="P4841" s="1">
        <v>2.0515651702880859</v>
      </c>
      <c r="Q4841" s="1">
        <v>0</v>
      </c>
      <c r="S4841" s="1">
        <v>32</v>
      </c>
      <c r="T4841" s="1">
        <v>1</v>
      </c>
      <c r="U4841" s="1">
        <v>8533988</v>
      </c>
      <c r="V4841" s="1">
        <v>7.5889140367507935E-2</v>
      </c>
      <c r="W4841" s="1">
        <v>0.99557828903198242</v>
      </c>
      <c r="X4841" s="1">
        <v>0.99557828903198242</v>
      </c>
    </row>
    <row r="4842" spans="1:24" x14ac:dyDescent="0.35">
      <c r="A4842" s="1">
        <v>330469</v>
      </c>
      <c r="B4842" s="1" t="s">
        <v>2346</v>
      </c>
      <c r="C4842" s="1">
        <v>110179003</v>
      </c>
      <c r="D4842" s="1">
        <v>469</v>
      </c>
      <c r="E4842" s="1" t="s">
        <v>2605</v>
      </c>
      <c r="F4842" s="1" t="s">
        <v>138</v>
      </c>
      <c r="G4842" s="1" t="s">
        <v>226</v>
      </c>
      <c r="H4842" s="1" t="s">
        <v>916</v>
      </c>
      <c r="I4842" s="1">
        <v>860859.48</v>
      </c>
      <c r="K4842" s="1">
        <v>237979</v>
      </c>
      <c r="L4842" s="1">
        <v>7553046.5</v>
      </c>
      <c r="M4842" s="1">
        <v>8.2636497914791107E-2</v>
      </c>
      <c r="N4842" s="1">
        <v>1.1061842441558838</v>
      </c>
      <c r="O4842" s="1">
        <v>4.3495979160070419E-2</v>
      </c>
      <c r="P4842" s="1">
        <v>5.321497917175293</v>
      </c>
      <c r="Q4842" s="1">
        <v>0</v>
      </c>
      <c r="S4842" s="1">
        <v>33</v>
      </c>
      <c r="T4842" s="1">
        <v>1</v>
      </c>
      <c r="U4842" s="1">
        <v>8651885</v>
      </c>
      <c r="V4842" s="1">
        <v>0.12613247334957123</v>
      </c>
      <c r="W4842" s="1">
        <v>1.3814995288848877</v>
      </c>
      <c r="X4842" s="1">
        <v>1.3814995288848877</v>
      </c>
    </row>
    <row r="4843" spans="1:24" x14ac:dyDescent="0.35">
      <c r="A4843" s="1">
        <v>340469</v>
      </c>
      <c r="B4843" s="1" t="s">
        <v>2347</v>
      </c>
      <c r="C4843" s="1">
        <v>110179003</v>
      </c>
      <c r="D4843" s="1">
        <v>469</v>
      </c>
      <c r="E4843" s="1" t="s">
        <v>2605</v>
      </c>
      <c r="F4843" s="1" t="s">
        <v>138</v>
      </c>
      <c r="G4843" s="1" t="s">
        <v>226</v>
      </c>
      <c r="H4843" s="1" t="s">
        <v>916</v>
      </c>
      <c r="I4843" s="1">
        <v>860817.05</v>
      </c>
      <c r="K4843" s="1">
        <v>237979</v>
      </c>
      <c r="L4843" s="1">
        <v>7553041.5</v>
      </c>
      <c r="M4843" s="1">
        <v>-4.9999998736893758E-6</v>
      </c>
      <c r="N4843" s="1">
        <v>-6.6198452259413898E-5</v>
      </c>
      <c r="O4843" s="1">
        <v>-4.2430001485627145E-5</v>
      </c>
      <c r="P4843" s="1">
        <v>-4.9287951551377773E-3</v>
      </c>
      <c r="Q4843" s="1">
        <v>0</v>
      </c>
      <c r="S4843" s="1">
        <v>34</v>
      </c>
      <c r="T4843" s="1">
        <v>1</v>
      </c>
      <c r="U4843" s="1">
        <v>8651838</v>
      </c>
      <c r="V4843" s="1">
        <v>-4.7430003178305924E-5</v>
      </c>
      <c r="W4843" s="1">
        <v>-5.4323422955349088E-4</v>
      </c>
      <c r="X4843" s="1">
        <v>-5.4323422955349088E-4</v>
      </c>
    </row>
    <row r="4844" spans="1:24" x14ac:dyDescent="0.35">
      <c r="A4844" s="1">
        <v>350469</v>
      </c>
      <c r="B4844" s="1" t="s">
        <v>2348</v>
      </c>
      <c r="C4844" s="1">
        <v>110179003</v>
      </c>
      <c r="D4844" s="1">
        <v>469</v>
      </c>
      <c r="E4844" s="1" t="s">
        <v>2605</v>
      </c>
      <c r="F4844" s="1" t="s">
        <v>138</v>
      </c>
      <c r="G4844" s="1" t="s">
        <v>226</v>
      </c>
      <c r="H4844" s="1" t="s">
        <v>916</v>
      </c>
      <c r="I4844" s="1">
        <v>888021.85</v>
      </c>
      <c r="K4844" s="1">
        <v>237979</v>
      </c>
      <c r="L4844" s="1">
        <v>7749874</v>
      </c>
      <c r="M4844" s="1">
        <v>0.19683249294757843</v>
      </c>
      <c r="N4844" s="1">
        <v>2.6060030460357666</v>
      </c>
      <c r="O4844" s="1">
        <v>2.7204800397157669E-2</v>
      </c>
      <c r="P4844" s="1">
        <v>3.1603462696075439</v>
      </c>
      <c r="Q4844" s="1">
        <v>0</v>
      </c>
      <c r="S4844" s="1">
        <v>35</v>
      </c>
      <c r="T4844" s="1">
        <v>1</v>
      </c>
      <c r="U4844" s="1">
        <v>8875875</v>
      </c>
      <c r="V4844" s="1">
        <v>0.2240372896194458</v>
      </c>
      <c r="W4844" s="1">
        <v>2.5894730091094971</v>
      </c>
      <c r="X4844" s="1">
        <v>2.5894730091094971</v>
      </c>
    </row>
    <row r="4845" spans="1:24" x14ac:dyDescent="0.35">
      <c r="A4845" s="1">
        <v>360469</v>
      </c>
      <c r="B4845" s="1" t="s">
        <v>2349</v>
      </c>
      <c r="C4845" s="1">
        <v>110179003</v>
      </c>
      <c r="D4845" s="1">
        <v>469</v>
      </c>
      <c r="E4845" s="1" t="s">
        <v>2605</v>
      </c>
      <c r="F4845" s="1" t="s">
        <v>138</v>
      </c>
      <c r="G4845" s="1" t="s">
        <v>226</v>
      </c>
      <c r="H4845" s="1" t="s">
        <v>916</v>
      </c>
      <c r="I4845" s="1">
        <v>978254.33</v>
      </c>
      <c r="K4845" s="1">
        <v>237979</v>
      </c>
      <c r="L4845" s="1">
        <v>8027982.5</v>
      </c>
      <c r="M4845" s="1">
        <v>0.27810850739479065</v>
      </c>
      <c r="N4845" s="1">
        <v>3.5885550975799561</v>
      </c>
      <c r="O4845" s="1">
        <v>9.0232476592063904E-2</v>
      </c>
      <c r="P4845" s="1">
        <v>10.161065101623535</v>
      </c>
      <c r="Q4845" s="1">
        <v>0</v>
      </c>
      <c r="S4845" s="1">
        <v>36</v>
      </c>
      <c r="T4845" s="1">
        <v>1</v>
      </c>
      <c r="U4845" s="1">
        <v>9244216</v>
      </c>
      <c r="V4845" s="1">
        <v>0.36834096908569336</v>
      </c>
      <c r="W4845" s="1">
        <v>4.1499118804931641</v>
      </c>
      <c r="X4845" s="1">
        <v>4.1499118804931641</v>
      </c>
    </row>
    <row r="4846" spans="1:24" x14ac:dyDescent="0.35">
      <c r="A4846" s="1">
        <v>370469</v>
      </c>
      <c r="B4846" s="1" t="s">
        <v>2350</v>
      </c>
      <c r="C4846" s="1">
        <v>110179003</v>
      </c>
      <c r="D4846" s="1">
        <v>469</v>
      </c>
      <c r="E4846" s="1" t="s">
        <v>2605</v>
      </c>
      <c r="F4846" s="1" t="s">
        <v>138</v>
      </c>
      <c r="G4846" s="1" t="s">
        <v>226</v>
      </c>
      <c r="H4846" s="1" t="s">
        <v>916</v>
      </c>
      <c r="I4846" s="1">
        <v>1053760.74</v>
      </c>
      <c r="J4846" s="1">
        <v>62798.93</v>
      </c>
      <c r="K4846" s="1">
        <v>237979</v>
      </c>
      <c r="L4846" s="1">
        <v>8571966</v>
      </c>
      <c r="M4846" s="1">
        <v>0.54398351907730103</v>
      </c>
      <c r="N4846" s="1">
        <v>6.7760920524597168</v>
      </c>
      <c r="O4846" s="1">
        <v>7.5506411492824554E-2</v>
      </c>
      <c r="P4846" s="1">
        <v>7.7184844017028809</v>
      </c>
      <c r="Q4846" s="1">
        <v>0</v>
      </c>
      <c r="S4846" s="1">
        <v>37</v>
      </c>
      <c r="T4846" s="1">
        <v>1</v>
      </c>
      <c r="U4846" s="1">
        <v>9926505</v>
      </c>
      <c r="V4846" s="1">
        <v>0.61948990821838379</v>
      </c>
      <c r="W4846" s="1">
        <v>7.3807125091552734</v>
      </c>
      <c r="X4846" s="1">
        <v>7.3807125091552734</v>
      </c>
    </row>
    <row r="4847" spans="1:24" x14ac:dyDescent="0.35">
      <c r="A4847" s="1">
        <v>380469</v>
      </c>
      <c r="B4847" s="1" t="s">
        <v>2351</v>
      </c>
      <c r="C4847" s="1">
        <v>110179003</v>
      </c>
      <c r="D4847" s="1">
        <v>469</v>
      </c>
      <c r="E4847" s="1" t="s">
        <v>2605</v>
      </c>
      <c r="F4847" s="1" t="s">
        <v>138</v>
      </c>
      <c r="G4847" s="1" t="s">
        <v>226</v>
      </c>
      <c r="H4847" s="1" t="s">
        <v>916</v>
      </c>
      <c r="I4847" s="1">
        <v>1152141</v>
      </c>
      <c r="K4847" s="1">
        <v>630548.8125</v>
      </c>
      <c r="L4847" s="1">
        <v>8698216</v>
      </c>
      <c r="M4847" s="1">
        <v>0.1262499988079071</v>
      </c>
      <c r="N4847" s="1">
        <v>1.4728243350982666</v>
      </c>
      <c r="O4847" s="1">
        <v>9.8380260169506073E-2</v>
      </c>
      <c r="P4847" s="1">
        <v>9.3361101150512695</v>
      </c>
      <c r="Q4847" s="1">
        <v>0.39256981015205383</v>
      </c>
      <c r="S4847" s="1">
        <v>38</v>
      </c>
      <c r="T4847" s="1">
        <v>1</v>
      </c>
      <c r="U4847" s="1">
        <v>10480906</v>
      </c>
      <c r="V4847" s="1">
        <v>0.61720007658004761</v>
      </c>
      <c r="W4847" s="1">
        <v>5.585057258605957</v>
      </c>
      <c r="X4847" s="1">
        <v>5.585057258605957</v>
      </c>
    </row>
    <row r="4848" spans="1:24" x14ac:dyDescent="0.35">
      <c r="A4848" s="1">
        <v>390469</v>
      </c>
      <c r="B4848" s="1" t="s">
        <v>2352</v>
      </c>
      <c r="C4848" s="1">
        <v>110179003</v>
      </c>
      <c r="D4848" s="1">
        <v>469</v>
      </c>
      <c r="E4848" s="1" t="s">
        <v>2605</v>
      </c>
      <c r="F4848" s="1" t="s">
        <v>138</v>
      </c>
      <c r="G4848" s="1" t="s">
        <v>226</v>
      </c>
      <c r="H4848" s="1" t="s">
        <v>916</v>
      </c>
      <c r="I4848" s="1">
        <v>1174377</v>
      </c>
      <c r="K4848" s="1">
        <v>1061096.125</v>
      </c>
      <c r="L4848" s="1">
        <v>8748387</v>
      </c>
      <c r="M4848" s="1">
        <v>5.0170999020338058E-2</v>
      </c>
      <c r="N4848" s="1">
        <v>0.57679641246795654</v>
      </c>
      <c r="O4848" s="1">
        <v>2.2236000746488571E-2</v>
      </c>
      <c r="P4848" s="1">
        <v>1.9299721717834473</v>
      </c>
      <c r="Q4848" s="1">
        <v>0.4305473268032074</v>
      </c>
      <c r="S4848" s="1">
        <v>39</v>
      </c>
      <c r="T4848" s="1">
        <v>1</v>
      </c>
      <c r="U4848" s="1">
        <v>10983860</v>
      </c>
      <c r="V4848" s="1">
        <v>0.50295430421829224</v>
      </c>
      <c r="W4848" s="1">
        <v>4.798764705657959</v>
      </c>
      <c r="X4848" s="1">
        <v>4.798764705657959</v>
      </c>
    </row>
    <row r="4849" spans="1:24" x14ac:dyDescent="0.35">
      <c r="A4849" s="1">
        <v>400469</v>
      </c>
      <c r="B4849" s="1" t="s">
        <v>2353</v>
      </c>
      <c r="C4849" s="1">
        <v>110179003</v>
      </c>
      <c r="D4849" s="1">
        <v>469</v>
      </c>
      <c r="E4849" s="1" t="s">
        <v>2605</v>
      </c>
      <c r="F4849" s="1" t="s">
        <v>138</v>
      </c>
      <c r="G4849" s="1" t="s">
        <v>226</v>
      </c>
      <c r="H4849" s="1" t="s">
        <v>916</v>
      </c>
      <c r="S4849" s="1">
        <v>40</v>
      </c>
      <c r="T4849" s="1">
        <v>1</v>
      </c>
      <c r="U4849" s="1">
        <v>0</v>
      </c>
      <c r="V4849" s="1">
        <v>0</v>
      </c>
      <c r="W4849" s="1">
        <v>-100</v>
      </c>
      <c r="X4849" s="1">
        <v>-100</v>
      </c>
    </row>
    <row r="4850" spans="1:24" x14ac:dyDescent="0.35">
      <c r="A4850" s="1">
        <v>410469</v>
      </c>
      <c r="B4850" s="1" t="s">
        <v>2354</v>
      </c>
      <c r="C4850" s="1">
        <v>110179003</v>
      </c>
      <c r="D4850" s="1">
        <v>469</v>
      </c>
      <c r="E4850" s="1" t="s">
        <v>2605</v>
      </c>
      <c r="F4850" s="1" t="s">
        <v>138</v>
      </c>
      <c r="G4850" s="1" t="s">
        <v>226</v>
      </c>
      <c r="H4850" s="1" t="s">
        <v>916</v>
      </c>
      <c r="S4850" s="1">
        <v>41</v>
      </c>
      <c r="T4850" s="1">
        <v>1</v>
      </c>
      <c r="U4850" s="1">
        <v>0</v>
      </c>
      <c r="V4850" s="1">
        <v>0</v>
      </c>
    </row>
    <row r="4851" spans="1:24" x14ac:dyDescent="0.35">
      <c r="A4851" s="1">
        <v>420469</v>
      </c>
      <c r="B4851" s="1" t="s">
        <v>2355</v>
      </c>
      <c r="C4851" s="1">
        <v>110179003</v>
      </c>
      <c r="D4851" s="1">
        <v>469</v>
      </c>
      <c r="E4851" s="1" t="s">
        <v>2605</v>
      </c>
      <c r="F4851" s="1" t="s">
        <v>138</v>
      </c>
      <c r="G4851" s="1" t="s">
        <v>226</v>
      </c>
      <c r="H4851" s="1" t="s">
        <v>916</v>
      </c>
      <c r="S4851" s="1">
        <v>42</v>
      </c>
      <c r="T4851" s="1">
        <v>1</v>
      </c>
      <c r="U4851" s="1">
        <v>0</v>
      </c>
      <c r="V4851" s="1">
        <v>0</v>
      </c>
    </row>
    <row r="4852" spans="1:24" x14ac:dyDescent="0.35">
      <c r="A4852" s="1">
        <v>430469</v>
      </c>
      <c r="B4852" s="1" t="s">
        <v>2356</v>
      </c>
      <c r="C4852" s="1">
        <v>110179003</v>
      </c>
      <c r="D4852" s="1">
        <v>469</v>
      </c>
      <c r="E4852" s="1" t="s">
        <v>2605</v>
      </c>
      <c r="F4852" s="1" t="s">
        <v>138</v>
      </c>
      <c r="G4852" s="1" t="s">
        <v>226</v>
      </c>
      <c r="H4852" s="1" t="s">
        <v>916</v>
      </c>
      <c r="S4852" s="1">
        <v>43</v>
      </c>
      <c r="T4852" s="1">
        <v>1</v>
      </c>
      <c r="U4852" s="1">
        <v>0</v>
      </c>
      <c r="V4852" s="1">
        <v>0</v>
      </c>
    </row>
    <row r="4853" spans="1:24" x14ac:dyDescent="0.35">
      <c r="A4853" s="1">
        <v>440469</v>
      </c>
      <c r="B4853" s="1" t="s">
        <v>2357</v>
      </c>
      <c r="C4853" s="1">
        <v>110179003</v>
      </c>
      <c r="D4853" s="1">
        <v>469</v>
      </c>
      <c r="E4853" s="1" t="s">
        <v>2605</v>
      </c>
      <c r="F4853" s="1" t="s">
        <v>138</v>
      </c>
      <c r="G4853" s="1" t="s">
        <v>226</v>
      </c>
      <c r="H4853" s="1" t="s">
        <v>916</v>
      </c>
      <c r="S4853" s="1">
        <v>44</v>
      </c>
      <c r="T4853" s="1">
        <v>1</v>
      </c>
      <c r="U4853" s="1">
        <v>0</v>
      </c>
      <c r="V4853" s="1">
        <v>0</v>
      </c>
    </row>
    <row r="4854" spans="1:24" x14ac:dyDescent="0.35">
      <c r="A4854" s="1">
        <v>450469</v>
      </c>
      <c r="B4854" s="1" t="s">
        <v>2358</v>
      </c>
      <c r="C4854" s="1">
        <v>110179003</v>
      </c>
      <c r="D4854" s="1">
        <v>469</v>
      </c>
      <c r="E4854" s="1" t="s">
        <v>2605</v>
      </c>
      <c r="F4854" s="1" t="s">
        <v>138</v>
      </c>
      <c r="G4854" s="1" t="s">
        <v>226</v>
      </c>
      <c r="H4854" s="1" t="s">
        <v>916</v>
      </c>
      <c r="S4854" s="1">
        <v>45</v>
      </c>
      <c r="T4854" s="1">
        <v>1</v>
      </c>
      <c r="U4854" s="1">
        <v>0</v>
      </c>
      <c r="V4854" s="1">
        <v>0</v>
      </c>
    </row>
    <row r="4855" spans="1:24" x14ac:dyDescent="0.35">
      <c r="A4855" s="1">
        <v>460469</v>
      </c>
      <c r="B4855" s="1" t="s">
        <v>2359</v>
      </c>
      <c r="C4855" s="1">
        <v>110179003</v>
      </c>
      <c r="D4855" s="1">
        <v>469</v>
      </c>
      <c r="E4855" s="1" t="s">
        <v>2605</v>
      </c>
      <c r="F4855" s="1" t="s">
        <v>138</v>
      </c>
      <c r="G4855" s="1" t="s">
        <v>226</v>
      </c>
      <c r="H4855" s="1" t="s">
        <v>916</v>
      </c>
      <c r="S4855" s="1">
        <v>46</v>
      </c>
      <c r="T4855" s="1">
        <v>1</v>
      </c>
      <c r="U4855" s="1">
        <v>0</v>
      </c>
      <c r="V4855" s="1">
        <v>0</v>
      </c>
    </row>
    <row r="4856" spans="1:24" x14ac:dyDescent="0.35">
      <c r="A4856" s="1">
        <v>470469</v>
      </c>
      <c r="B4856" s="1" t="s">
        <v>2360</v>
      </c>
      <c r="C4856" s="1">
        <v>110179003</v>
      </c>
      <c r="D4856" s="1">
        <v>469</v>
      </c>
      <c r="E4856" s="1" t="s">
        <v>2605</v>
      </c>
      <c r="F4856" s="1" t="s">
        <v>138</v>
      </c>
      <c r="G4856" s="1" t="s">
        <v>226</v>
      </c>
      <c r="H4856" s="1" t="s">
        <v>916</v>
      </c>
      <c r="S4856" s="1">
        <v>47</v>
      </c>
      <c r="T4856" s="1">
        <v>1</v>
      </c>
      <c r="U4856" s="1">
        <v>0</v>
      </c>
      <c r="V4856" s="1">
        <v>0</v>
      </c>
    </row>
    <row r="4857" spans="1:24" x14ac:dyDescent="0.35">
      <c r="A4857" s="1">
        <v>480469</v>
      </c>
      <c r="B4857" s="1" t="s">
        <v>2361</v>
      </c>
      <c r="C4857" s="1">
        <v>110179003</v>
      </c>
      <c r="D4857" s="1">
        <v>469</v>
      </c>
      <c r="E4857" s="1" t="s">
        <v>2605</v>
      </c>
      <c r="F4857" s="1" t="s">
        <v>138</v>
      </c>
      <c r="G4857" s="1" t="s">
        <v>226</v>
      </c>
      <c r="H4857" s="1" t="s">
        <v>916</v>
      </c>
      <c r="S4857" s="1">
        <v>48</v>
      </c>
      <c r="T4857" s="1">
        <v>1</v>
      </c>
      <c r="U4857" s="1">
        <v>0</v>
      </c>
      <c r="V4857" s="1">
        <v>0</v>
      </c>
    </row>
    <row r="4858" spans="1:24" x14ac:dyDescent="0.35">
      <c r="A4858" s="1">
        <v>290213</v>
      </c>
      <c r="B4858" s="1" t="s">
        <v>2341</v>
      </c>
      <c r="C4858" s="1">
        <v>110183602</v>
      </c>
      <c r="D4858" s="1">
        <v>213</v>
      </c>
      <c r="E4858" s="1" t="s">
        <v>2606</v>
      </c>
      <c r="F4858" s="1" t="s">
        <v>138</v>
      </c>
      <c r="G4858" s="1" t="s">
        <v>235</v>
      </c>
      <c r="H4858" s="1" t="s">
        <v>916</v>
      </c>
      <c r="I4858" s="1">
        <v>3238091.03</v>
      </c>
      <c r="J4858" s="1">
        <v>413740.17</v>
      </c>
      <c r="K4858" s="1">
        <v>770674</v>
      </c>
      <c r="L4858" s="1">
        <v>19749896</v>
      </c>
      <c r="S4858" s="1">
        <v>29</v>
      </c>
      <c r="T4858" s="1">
        <v>1</v>
      </c>
      <c r="U4858" s="1">
        <v>24172400</v>
      </c>
      <c r="V4858" s="1">
        <v>0</v>
      </c>
    </row>
    <row r="4859" spans="1:24" x14ac:dyDescent="0.35">
      <c r="A4859" s="1">
        <v>300213</v>
      </c>
      <c r="B4859" s="1" t="s">
        <v>2343</v>
      </c>
      <c r="C4859" s="1">
        <v>110183602</v>
      </c>
      <c r="D4859" s="1">
        <v>213</v>
      </c>
      <c r="E4859" s="1" t="s">
        <v>2606</v>
      </c>
      <c r="F4859" s="1" t="s">
        <v>138</v>
      </c>
      <c r="G4859" s="1" t="s">
        <v>235</v>
      </c>
      <c r="H4859" s="1" t="s">
        <v>916</v>
      </c>
      <c r="I4859" s="1">
        <v>3279249.22</v>
      </c>
      <c r="J4859" s="1">
        <v>233346.67</v>
      </c>
      <c r="K4859" s="1">
        <v>770674</v>
      </c>
      <c r="L4859" s="1">
        <v>20257704</v>
      </c>
      <c r="M4859" s="1">
        <v>0.50780802965164185</v>
      </c>
      <c r="N4859" s="1">
        <v>2.5711932182312012</v>
      </c>
      <c r="O4859" s="1">
        <v>4.1158191859722137E-2</v>
      </c>
      <c r="P4859" s="1">
        <v>1.2710634469985962</v>
      </c>
      <c r="Q4859" s="1">
        <v>0</v>
      </c>
      <c r="R4859" s="1">
        <v>-0.18039350211620331</v>
      </c>
      <c r="S4859" s="1">
        <v>30</v>
      </c>
      <c r="T4859" s="1">
        <v>1</v>
      </c>
      <c r="U4859" s="1">
        <v>24540974</v>
      </c>
      <c r="V4859" s="1">
        <v>0.36857271194458008</v>
      </c>
      <c r="W4859" s="1">
        <v>1.524772047996521</v>
      </c>
      <c r="X4859" s="1">
        <v>1.524772047996521</v>
      </c>
    </row>
    <row r="4860" spans="1:24" x14ac:dyDescent="0.35">
      <c r="A4860" s="1">
        <v>310213</v>
      </c>
      <c r="B4860" s="1" t="s">
        <v>2344</v>
      </c>
      <c r="C4860" s="1">
        <v>110183602</v>
      </c>
      <c r="D4860" s="1">
        <v>213</v>
      </c>
      <c r="E4860" s="1" t="s">
        <v>2606</v>
      </c>
      <c r="F4860" s="1" t="s">
        <v>138</v>
      </c>
      <c r="G4860" s="1" t="s">
        <v>235</v>
      </c>
      <c r="H4860" s="1" t="s">
        <v>916</v>
      </c>
      <c r="I4860" s="1">
        <v>3340855.3</v>
      </c>
      <c r="J4860" s="1">
        <v>236285.4</v>
      </c>
      <c r="K4860" s="1">
        <v>770674</v>
      </c>
      <c r="L4860" s="1">
        <v>20464266</v>
      </c>
      <c r="M4860" s="1">
        <v>0.20656199753284454</v>
      </c>
      <c r="N4860" s="1">
        <v>1.0196713209152222</v>
      </c>
      <c r="O4860" s="1">
        <v>6.1606079339981079E-2</v>
      </c>
      <c r="P4860" s="1">
        <v>1.8786641359329224</v>
      </c>
      <c r="Q4860" s="1">
        <v>0</v>
      </c>
      <c r="R4860" s="1">
        <v>2.9387299437075853E-3</v>
      </c>
      <c r="S4860" s="1">
        <v>31</v>
      </c>
      <c r="T4860" s="1">
        <v>1</v>
      </c>
      <c r="U4860" s="1">
        <v>24812080</v>
      </c>
      <c r="V4860" s="1">
        <v>0.27110680937767029</v>
      </c>
      <c r="W4860" s="1">
        <v>1.1047075986862183</v>
      </c>
      <c r="X4860" s="1">
        <v>1.1047075986862183</v>
      </c>
    </row>
    <row r="4861" spans="1:24" x14ac:dyDescent="0.35">
      <c r="A4861" s="1">
        <v>320213</v>
      </c>
      <c r="B4861" s="1" t="s">
        <v>2345</v>
      </c>
      <c r="C4861" s="1">
        <v>110183602</v>
      </c>
      <c r="D4861" s="1">
        <v>213</v>
      </c>
      <c r="E4861" s="1" t="s">
        <v>2606</v>
      </c>
      <c r="F4861" s="1" t="s">
        <v>138</v>
      </c>
      <c r="G4861" s="1" t="s">
        <v>235</v>
      </c>
      <c r="H4861" s="1" t="s">
        <v>916</v>
      </c>
      <c r="I4861" s="1">
        <v>3383929.93</v>
      </c>
      <c r="J4861" s="1">
        <v>265858.86</v>
      </c>
      <c r="K4861" s="1">
        <v>770674</v>
      </c>
      <c r="L4861" s="1">
        <v>20553394</v>
      </c>
      <c r="M4861" s="1">
        <v>8.9128002524375916E-2</v>
      </c>
      <c r="N4861" s="1">
        <v>0.4355299174785614</v>
      </c>
      <c r="O4861" s="1">
        <v>4.3074630200862885E-2</v>
      </c>
      <c r="P4861" s="1">
        <v>1.2893294095993042</v>
      </c>
      <c r="Q4861" s="1">
        <v>0</v>
      </c>
      <c r="R4861" s="1">
        <v>2.9573459178209305E-2</v>
      </c>
      <c r="S4861" s="1">
        <v>32</v>
      </c>
      <c r="T4861" s="1">
        <v>1</v>
      </c>
      <c r="U4861" s="1">
        <v>24973856</v>
      </c>
      <c r="V4861" s="1">
        <v>0.1617760956287384</v>
      </c>
      <c r="W4861" s="1">
        <v>0.65200501680374146</v>
      </c>
      <c r="X4861" s="1">
        <v>0.65200501680374146</v>
      </c>
    </row>
    <row r="4862" spans="1:24" x14ac:dyDescent="0.35">
      <c r="A4862" s="1">
        <v>330213</v>
      </c>
      <c r="B4862" s="1" t="s">
        <v>2346</v>
      </c>
      <c r="C4862" s="1">
        <v>110183602</v>
      </c>
      <c r="D4862" s="1">
        <v>213</v>
      </c>
      <c r="E4862" s="1" t="s">
        <v>2606</v>
      </c>
      <c r="F4862" s="1" t="s">
        <v>138</v>
      </c>
      <c r="G4862" s="1" t="s">
        <v>235</v>
      </c>
      <c r="H4862" s="1" t="s">
        <v>916</v>
      </c>
      <c r="I4862" s="1">
        <v>3485545.1</v>
      </c>
      <c r="J4862" s="1">
        <v>293152.53999999998</v>
      </c>
      <c r="K4862" s="1">
        <v>770674</v>
      </c>
      <c r="L4862" s="1">
        <v>20955608</v>
      </c>
      <c r="M4862" s="1">
        <v>0.40221399068832397</v>
      </c>
      <c r="N4862" s="1">
        <v>1.9569225311279297</v>
      </c>
      <c r="O4862" s="1">
        <v>0.10161516815423965</v>
      </c>
      <c r="P4862" s="1">
        <v>3.0028746128082275</v>
      </c>
      <c r="Q4862" s="1">
        <v>0</v>
      </c>
      <c r="R4862" s="1">
        <v>2.7293680235743523E-2</v>
      </c>
      <c r="S4862" s="1">
        <v>33</v>
      </c>
      <c r="T4862" s="1">
        <v>1</v>
      </c>
      <c r="U4862" s="1">
        <v>25504980</v>
      </c>
      <c r="V4862" s="1">
        <v>0.53112280368804932</v>
      </c>
      <c r="W4862" s="1">
        <v>2.1267199516296387</v>
      </c>
      <c r="X4862" s="1">
        <v>2.1267199516296387</v>
      </c>
    </row>
    <row r="4863" spans="1:24" x14ac:dyDescent="0.35">
      <c r="A4863" s="1">
        <v>340213</v>
      </c>
      <c r="B4863" s="1" t="s">
        <v>2347</v>
      </c>
      <c r="C4863" s="1">
        <v>110183602</v>
      </c>
      <c r="D4863" s="1">
        <v>213</v>
      </c>
      <c r="E4863" s="1" t="s">
        <v>2606</v>
      </c>
      <c r="F4863" s="1" t="s">
        <v>138</v>
      </c>
      <c r="G4863" s="1" t="s">
        <v>235</v>
      </c>
      <c r="H4863" s="1" t="s">
        <v>916</v>
      </c>
      <c r="I4863" s="1">
        <v>3613931.27</v>
      </c>
      <c r="J4863" s="1">
        <v>530438.5</v>
      </c>
      <c r="K4863" s="1">
        <v>770674</v>
      </c>
      <c r="L4863" s="1">
        <v>20955590</v>
      </c>
      <c r="M4863" s="1">
        <v>-1.8000000636675395E-5</v>
      </c>
      <c r="N4863" s="1">
        <v>-8.5895859228912741E-5</v>
      </c>
      <c r="O4863" s="1">
        <v>0.12838616967201233</v>
      </c>
      <c r="P4863" s="1">
        <v>3.6833884716033936</v>
      </c>
      <c r="Q4863" s="1">
        <v>0</v>
      </c>
      <c r="R4863" s="1">
        <v>0.23728595674037933</v>
      </c>
      <c r="S4863" s="1">
        <v>34</v>
      </c>
      <c r="T4863" s="1">
        <v>1</v>
      </c>
      <c r="U4863" s="1">
        <v>25870634</v>
      </c>
      <c r="V4863" s="1">
        <v>0.3656541109085083</v>
      </c>
      <c r="W4863" s="1">
        <v>1.4336572885513306</v>
      </c>
      <c r="X4863" s="1">
        <v>1.4336572885513306</v>
      </c>
    </row>
    <row r="4864" spans="1:24" x14ac:dyDescent="0.35">
      <c r="A4864" s="1">
        <v>350213</v>
      </c>
      <c r="B4864" s="1" t="s">
        <v>2348</v>
      </c>
      <c r="C4864" s="1">
        <v>110183602</v>
      </c>
      <c r="D4864" s="1">
        <v>213</v>
      </c>
      <c r="E4864" s="1" t="s">
        <v>2606</v>
      </c>
      <c r="F4864" s="1" t="s">
        <v>138</v>
      </c>
      <c r="G4864" s="1" t="s">
        <v>235</v>
      </c>
      <c r="H4864" s="1" t="s">
        <v>916</v>
      </c>
      <c r="I4864" s="1">
        <v>3753356.83</v>
      </c>
      <c r="J4864" s="1">
        <v>577727</v>
      </c>
      <c r="K4864" s="1">
        <v>770674</v>
      </c>
      <c r="L4864" s="1">
        <v>21438342</v>
      </c>
      <c r="M4864" s="1">
        <v>0.4827519953250885</v>
      </c>
      <c r="N4864" s="1">
        <v>2.3036909103393555</v>
      </c>
      <c r="O4864" s="1">
        <v>0.13942556083202362</v>
      </c>
      <c r="P4864" s="1">
        <v>3.8580024242401123</v>
      </c>
      <c r="Q4864" s="1">
        <v>0</v>
      </c>
      <c r="R4864" s="1">
        <v>4.7288499772548676E-2</v>
      </c>
      <c r="S4864" s="1">
        <v>35</v>
      </c>
      <c r="T4864" s="1">
        <v>1</v>
      </c>
      <c r="U4864" s="1">
        <v>26540100</v>
      </c>
      <c r="V4864" s="1">
        <v>0.66946601867675781</v>
      </c>
      <c r="W4864" s="1">
        <v>2.5877449512481689</v>
      </c>
      <c r="X4864" s="1">
        <v>2.5877449512481689</v>
      </c>
    </row>
    <row r="4865" spans="1:24" x14ac:dyDescent="0.35">
      <c r="A4865" s="1">
        <v>360213</v>
      </c>
      <c r="B4865" s="1" t="s">
        <v>2349</v>
      </c>
      <c r="C4865" s="1">
        <v>110183602</v>
      </c>
      <c r="D4865" s="1">
        <v>213</v>
      </c>
      <c r="E4865" s="1" t="s">
        <v>2606</v>
      </c>
      <c r="F4865" s="1" t="s">
        <v>138</v>
      </c>
      <c r="G4865" s="1" t="s">
        <v>235</v>
      </c>
      <c r="H4865" s="1" t="s">
        <v>916</v>
      </c>
      <c r="I4865" s="1">
        <v>4012387.36</v>
      </c>
      <c r="J4865" s="1">
        <v>684282.79</v>
      </c>
      <c r="K4865" s="1">
        <v>770674</v>
      </c>
      <c r="L4865" s="1">
        <v>22502594</v>
      </c>
      <c r="M4865" s="1">
        <v>1.0642520189285278</v>
      </c>
      <c r="N4865" s="1">
        <v>4.9642457962036133</v>
      </c>
      <c r="O4865" s="1">
        <v>0.25903052091598511</v>
      </c>
      <c r="P4865" s="1">
        <v>6.9013032913208008</v>
      </c>
      <c r="Q4865" s="1">
        <v>0</v>
      </c>
      <c r="R4865" s="1">
        <v>0.10655578970909119</v>
      </c>
      <c r="S4865" s="1">
        <v>36</v>
      </c>
      <c r="T4865" s="1">
        <v>1</v>
      </c>
      <c r="U4865" s="1">
        <v>27969938</v>
      </c>
      <c r="V4865" s="1">
        <v>1.4298382997512817</v>
      </c>
      <c r="W4865" s="1">
        <v>5.3874626159667969</v>
      </c>
      <c r="X4865" s="1">
        <v>5.3874626159667969</v>
      </c>
    </row>
    <row r="4866" spans="1:24" x14ac:dyDescent="0.35">
      <c r="A4866" s="1">
        <v>370213</v>
      </c>
      <c r="B4866" s="1" t="s">
        <v>2350</v>
      </c>
      <c r="C4866" s="1">
        <v>110183602</v>
      </c>
      <c r="D4866" s="1">
        <v>213</v>
      </c>
      <c r="E4866" s="1" t="s">
        <v>2606</v>
      </c>
      <c r="F4866" s="1" t="s">
        <v>138</v>
      </c>
      <c r="G4866" s="1" t="s">
        <v>235</v>
      </c>
      <c r="H4866" s="1" t="s">
        <v>916</v>
      </c>
      <c r="I4866" s="1">
        <v>4004276.32</v>
      </c>
      <c r="J4866" s="1">
        <v>981468.82</v>
      </c>
      <c r="K4866" s="1">
        <v>770674</v>
      </c>
      <c r="L4866" s="1">
        <v>23956028</v>
      </c>
      <c r="M4866" s="1">
        <v>1.4534339904785156</v>
      </c>
      <c r="N4866" s="1">
        <v>6.4589619636535645</v>
      </c>
      <c r="O4866" s="1">
        <v>-8.1110401079058647E-3</v>
      </c>
      <c r="P4866" s="1">
        <v>-0.20214997231960297</v>
      </c>
      <c r="Q4866" s="1">
        <v>0</v>
      </c>
      <c r="R4866" s="1">
        <v>0.29718601703643799</v>
      </c>
      <c r="S4866" s="1">
        <v>37</v>
      </c>
      <c r="T4866" s="1">
        <v>1</v>
      </c>
      <c r="U4866" s="1">
        <v>29712448</v>
      </c>
      <c r="V4866" s="1">
        <v>1.7425090074539185</v>
      </c>
      <c r="W4866" s="1">
        <v>6.2299385070800781</v>
      </c>
      <c r="X4866" s="1">
        <v>6.2299385070800781</v>
      </c>
    </row>
    <row r="4867" spans="1:24" x14ac:dyDescent="0.35">
      <c r="A4867" s="1">
        <v>380213</v>
      </c>
      <c r="B4867" s="1" t="s">
        <v>2351</v>
      </c>
      <c r="C4867" s="1">
        <v>110183602</v>
      </c>
      <c r="D4867" s="1">
        <v>213</v>
      </c>
      <c r="E4867" s="1" t="s">
        <v>2606</v>
      </c>
      <c r="F4867" s="1" t="s">
        <v>138</v>
      </c>
      <c r="G4867" s="1" t="s">
        <v>235</v>
      </c>
      <c r="H4867" s="1" t="s">
        <v>916</v>
      </c>
      <c r="I4867" s="1">
        <v>4173075</v>
      </c>
      <c r="K4867" s="1">
        <v>1260323.75</v>
      </c>
      <c r="L4867" s="1">
        <v>24434412</v>
      </c>
      <c r="M4867" s="1">
        <v>0.47838398814201355</v>
      </c>
      <c r="N4867" s="1">
        <v>1.9969253540039063</v>
      </c>
      <c r="O4867" s="1">
        <v>0.16879868507385254</v>
      </c>
      <c r="P4867" s="1">
        <v>4.2154603004455566</v>
      </c>
      <c r="Q4867" s="1">
        <v>0.48964974284172058</v>
      </c>
      <c r="S4867" s="1">
        <v>38</v>
      </c>
      <c r="T4867" s="1">
        <v>1</v>
      </c>
      <c r="U4867" s="1">
        <v>29867812</v>
      </c>
      <c r="V4867" s="1">
        <v>1.1368324756622314</v>
      </c>
      <c r="W4867" s="1">
        <v>0.52289193868637085</v>
      </c>
      <c r="X4867" s="1">
        <v>0.52289193868637085</v>
      </c>
    </row>
    <row r="4868" spans="1:24" x14ac:dyDescent="0.35">
      <c r="A4868" s="1">
        <v>390213</v>
      </c>
      <c r="B4868" s="1" t="s">
        <v>2352</v>
      </c>
      <c r="C4868" s="1">
        <v>110183602</v>
      </c>
      <c r="D4868" s="1">
        <v>213</v>
      </c>
      <c r="E4868" s="1" t="s">
        <v>2606</v>
      </c>
      <c r="F4868" s="1" t="s">
        <v>138</v>
      </c>
      <c r="G4868" s="1" t="s">
        <v>235</v>
      </c>
      <c r="H4868" s="1" t="s">
        <v>916</v>
      </c>
      <c r="I4868" s="1">
        <v>4198014</v>
      </c>
      <c r="K4868" s="1">
        <v>1749718.125</v>
      </c>
      <c r="L4868" s="1">
        <v>24660556</v>
      </c>
      <c r="M4868" s="1">
        <v>0.22614400088787079</v>
      </c>
      <c r="N4868" s="1">
        <v>0.92551440000534058</v>
      </c>
      <c r="O4868" s="1">
        <v>2.4939000606536865E-2</v>
      </c>
      <c r="P4868" s="1">
        <v>0.59761685132980347</v>
      </c>
      <c r="Q4868" s="1">
        <v>0.48939436674118042</v>
      </c>
      <c r="S4868" s="1">
        <v>39</v>
      </c>
      <c r="T4868" s="1">
        <v>1</v>
      </c>
      <c r="U4868" s="1">
        <v>30608288</v>
      </c>
      <c r="V4868" s="1">
        <v>0.74047738313674927</v>
      </c>
      <c r="W4868" s="1">
        <v>2.4791772365570068</v>
      </c>
      <c r="X4868" s="1">
        <v>2.4791772365570068</v>
      </c>
    </row>
    <row r="4869" spans="1:24" x14ac:dyDescent="0.35">
      <c r="A4869" s="1">
        <v>400213</v>
      </c>
      <c r="B4869" s="1" t="s">
        <v>2353</v>
      </c>
      <c r="C4869" s="1">
        <v>110183602</v>
      </c>
      <c r="D4869" s="1">
        <v>213</v>
      </c>
      <c r="E4869" s="1" t="s">
        <v>2606</v>
      </c>
      <c r="F4869" s="1" t="s">
        <v>138</v>
      </c>
      <c r="G4869" s="1" t="s">
        <v>235</v>
      </c>
      <c r="H4869" s="1" t="s">
        <v>916</v>
      </c>
      <c r="S4869" s="1">
        <v>40</v>
      </c>
      <c r="T4869" s="1">
        <v>1</v>
      </c>
      <c r="U4869" s="1">
        <v>0</v>
      </c>
      <c r="V4869" s="1">
        <v>0</v>
      </c>
      <c r="W4869" s="1">
        <v>-100</v>
      </c>
      <c r="X4869" s="1">
        <v>-100</v>
      </c>
    </row>
    <row r="4870" spans="1:24" x14ac:dyDescent="0.35">
      <c r="A4870" s="1">
        <v>410213</v>
      </c>
      <c r="B4870" s="1" t="s">
        <v>2354</v>
      </c>
      <c r="C4870" s="1">
        <v>110183602</v>
      </c>
      <c r="D4870" s="1">
        <v>213</v>
      </c>
      <c r="E4870" s="1" t="s">
        <v>2606</v>
      </c>
      <c r="F4870" s="1" t="s">
        <v>138</v>
      </c>
      <c r="G4870" s="1" t="s">
        <v>235</v>
      </c>
      <c r="H4870" s="1" t="s">
        <v>916</v>
      </c>
      <c r="S4870" s="1">
        <v>41</v>
      </c>
      <c r="T4870" s="1">
        <v>1</v>
      </c>
      <c r="U4870" s="1">
        <v>0</v>
      </c>
      <c r="V4870" s="1">
        <v>0</v>
      </c>
    </row>
    <row r="4871" spans="1:24" x14ac:dyDescent="0.35">
      <c r="A4871" s="1">
        <v>420213</v>
      </c>
      <c r="B4871" s="1" t="s">
        <v>2355</v>
      </c>
      <c r="C4871" s="1">
        <v>110183602</v>
      </c>
      <c r="D4871" s="1">
        <v>213</v>
      </c>
      <c r="E4871" s="1" t="s">
        <v>2606</v>
      </c>
      <c r="F4871" s="1" t="s">
        <v>138</v>
      </c>
      <c r="G4871" s="1" t="s">
        <v>235</v>
      </c>
      <c r="H4871" s="1" t="s">
        <v>916</v>
      </c>
      <c r="S4871" s="1">
        <v>42</v>
      </c>
      <c r="T4871" s="1">
        <v>1</v>
      </c>
      <c r="U4871" s="1">
        <v>0</v>
      </c>
      <c r="V4871" s="1">
        <v>0</v>
      </c>
    </row>
    <row r="4872" spans="1:24" x14ac:dyDescent="0.35">
      <c r="A4872" s="1">
        <v>430213</v>
      </c>
      <c r="B4872" s="1" t="s">
        <v>2356</v>
      </c>
      <c r="C4872" s="1">
        <v>110183602</v>
      </c>
      <c r="D4872" s="1">
        <v>213</v>
      </c>
      <c r="E4872" s="1" t="s">
        <v>2606</v>
      </c>
      <c r="F4872" s="1" t="s">
        <v>138</v>
      </c>
      <c r="G4872" s="1" t="s">
        <v>235</v>
      </c>
      <c r="H4872" s="1" t="s">
        <v>916</v>
      </c>
      <c r="S4872" s="1">
        <v>43</v>
      </c>
      <c r="T4872" s="1">
        <v>1</v>
      </c>
      <c r="U4872" s="1">
        <v>0</v>
      </c>
      <c r="V4872" s="1">
        <v>0</v>
      </c>
    </row>
    <row r="4873" spans="1:24" x14ac:dyDescent="0.35">
      <c r="A4873" s="1">
        <v>440213</v>
      </c>
      <c r="B4873" s="1" t="s">
        <v>2357</v>
      </c>
      <c r="C4873" s="1">
        <v>110183602</v>
      </c>
      <c r="D4873" s="1">
        <v>213</v>
      </c>
      <c r="E4873" s="1" t="s">
        <v>2606</v>
      </c>
      <c r="F4873" s="1" t="s">
        <v>138</v>
      </c>
      <c r="G4873" s="1" t="s">
        <v>235</v>
      </c>
      <c r="H4873" s="1" t="s">
        <v>916</v>
      </c>
      <c r="S4873" s="1">
        <v>44</v>
      </c>
      <c r="T4873" s="1">
        <v>1</v>
      </c>
      <c r="U4873" s="1">
        <v>0</v>
      </c>
      <c r="V4873" s="1">
        <v>0</v>
      </c>
    </row>
    <row r="4874" spans="1:24" x14ac:dyDescent="0.35">
      <c r="A4874" s="1">
        <v>450213</v>
      </c>
      <c r="B4874" s="1" t="s">
        <v>2358</v>
      </c>
      <c r="C4874" s="1">
        <v>110183602</v>
      </c>
      <c r="D4874" s="1">
        <v>213</v>
      </c>
      <c r="E4874" s="1" t="s">
        <v>2606</v>
      </c>
      <c r="F4874" s="1" t="s">
        <v>138</v>
      </c>
      <c r="G4874" s="1" t="s">
        <v>235</v>
      </c>
      <c r="H4874" s="1" t="s">
        <v>916</v>
      </c>
      <c r="S4874" s="1">
        <v>45</v>
      </c>
      <c r="T4874" s="1">
        <v>1</v>
      </c>
      <c r="U4874" s="1">
        <v>0</v>
      </c>
      <c r="V4874" s="1">
        <v>0</v>
      </c>
    </row>
    <row r="4875" spans="1:24" x14ac:dyDescent="0.35">
      <c r="A4875" s="1">
        <v>460213</v>
      </c>
      <c r="B4875" s="1" t="s">
        <v>2359</v>
      </c>
      <c r="C4875" s="1">
        <v>110183602</v>
      </c>
      <c r="D4875" s="1">
        <v>213</v>
      </c>
      <c r="E4875" s="1" t="s">
        <v>2606</v>
      </c>
      <c r="F4875" s="1" t="s">
        <v>138</v>
      </c>
      <c r="G4875" s="1" t="s">
        <v>235</v>
      </c>
      <c r="H4875" s="1" t="s">
        <v>916</v>
      </c>
      <c r="S4875" s="1">
        <v>46</v>
      </c>
      <c r="T4875" s="1">
        <v>1</v>
      </c>
      <c r="U4875" s="1">
        <v>0</v>
      </c>
      <c r="V4875" s="1">
        <v>0</v>
      </c>
    </row>
    <row r="4876" spans="1:24" x14ac:dyDescent="0.35">
      <c r="A4876" s="1">
        <v>470213</v>
      </c>
      <c r="B4876" s="1" t="s">
        <v>2360</v>
      </c>
      <c r="C4876" s="1">
        <v>110183602</v>
      </c>
      <c r="D4876" s="1">
        <v>213</v>
      </c>
      <c r="E4876" s="1" t="s">
        <v>2606</v>
      </c>
      <c r="F4876" s="1" t="s">
        <v>138</v>
      </c>
      <c r="G4876" s="1" t="s">
        <v>235</v>
      </c>
      <c r="H4876" s="1" t="s">
        <v>916</v>
      </c>
      <c r="S4876" s="1">
        <v>47</v>
      </c>
      <c r="T4876" s="1">
        <v>1</v>
      </c>
      <c r="U4876" s="1">
        <v>0</v>
      </c>
      <c r="V4876" s="1">
        <v>0</v>
      </c>
    </row>
    <row r="4877" spans="1:24" x14ac:dyDescent="0.35">
      <c r="A4877" s="1">
        <v>480213</v>
      </c>
      <c r="B4877" s="1" t="s">
        <v>2361</v>
      </c>
      <c r="C4877" s="1">
        <v>110183602</v>
      </c>
      <c r="D4877" s="1">
        <v>213</v>
      </c>
      <c r="E4877" s="1" t="s">
        <v>2606</v>
      </c>
      <c r="F4877" s="1" t="s">
        <v>138</v>
      </c>
      <c r="G4877" s="1" t="s">
        <v>235</v>
      </c>
      <c r="H4877" s="1" t="s">
        <v>916</v>
      </c>
      <c r="S4877" s="1">
        <v>48</v>
      </c>
      <c r="T4877" s="1">
        <v>1</v>
      </c>
      <c r="U4877" s="1">
        <v>0</v>
      </c>
      <c r="V4877" s="1">
        <v>0</v>
      </c>
    </row>
    <row r="4878" spans="1:24" x14ac:dyDescent="0.35">
      <c r="A4878" s="1">
        <v>250542</v>
      </c>
      <c r="B4878" s="1" t="s">
        <v>2364</v>
      </c>
      <c r="C4878" s="1">
        <v>110183707</v>
      </c>
      <c r="D4878" s="1">
        <v>542</v>
      </c>
      <c r="E4878" s="1" t="s">
        <v>48</v>
      </c>
      <c r="F4878" s="1" t="s">
        <v>48</v>
      </c>
      <c r="G4878" s="1" t="s">
        <v>48</v>
      </c>
      <c r="H4878" s="1" t="s">
        <v>48</v>
      </c>
      <c r="S4878" s="1">
        <v>25</v>
      </c>
      <c r="T4878" s="1">
        <v>2</v>
      </c>
      <c r="U4878" s="1">
        <v>0</v>
      </c>
      <c r="V4878" s="1">
        <v>0</v>
      </c>
    </row>
    <row r="4879" spans="1:24" x14ac:dyDescent="0.35">
      <c r="A4879" s="1">
        <v>260542</v>
      </c>
      <c r="B4879" s="1" t="s">
        <v>2365</v>
      </c>
      <c r="C4879" s="1">
        <v>110183707</v>
      </c>
      <c r="D4879" s="1">
        <v>542</v>
      </c>
      <c r="E4879" s="1" t="s">
        <v>48</v>
      </c>
      <c r="F4879" s="1" t="s">
        <v>48</v>
      </c>
      <c r="G4879" s="1" t="s">
        <v>48</v>
      </c>
      <c r="H4879" s="1" t="s">
        <v>48</v>
      </c>
      <c r="S4879" s="1">
        <v>26</v>
      </c>
      <c r="T4879" s="1">
        <v>2</v>
      </c>
      <c r="U4879" s="1">
        <v>0</v>
      </c>
      <c r="V4879" s="1">
        <v>0</v>
      </c>
    </row>
    <row r="4880" spans="1:24" x14ac:dyDescent="0.35">
      <c r="A4880" s="1">
        <v>270542</v>
      </c>
      <c r="B4880" s="1" t="s">
        <v>2366</v>
      </c>
      <c r="C4880" s="1">
        <v>110183707</v>
      </c>
      <c r="D4880" s="1">
        <v>542</v>
      </c>
      <c r="E4880" s="1" t="s">
        <v>48</v>
      </c>
      <c r="F4880" s="1" t="s">
        <v>48</v>
      </c>
      <c r="G4880" s="1" t="s">
        <v>48</v>
      </c>
      <c r="H4880" s="1" t="s">
        <v>48</v>
      </c>
      <c r="S4880" s="1">
        <v>27</v>
      </c>
      <c r="T4880" s="1">
        <v>2</v>
      </c>
      <c r="U4880" s="1">
        <v>0</v>
      </c>
      <c r="V4880" s="1">
        <v>0</v>
      </c>
    </row>
    <row r="4881" spans="1:24" x14ac:dyDescent="0.35">
      <c r="A4881" s="1">
        <v>280542</v>
      </c>
      <c r="B4881" s="1" t="s">
        <v>2367</v>
      </c>
      <c r="C4881" s="1">
        <v>110183707</v>
      </c>
      <c r="D4881" s="1">
        <v>542</v>
      </c>
      <c r="E4881" s="1" t="s">
        <v>48</v>
      </c>
      <c r="F4881" s="1" t="s">
        <v>48</v>
      </c>
      <c r="G4881" s="1" t="s">
        <v>48</v>
      </c>
      <c r="H4881" s="1" t="s">
        <v>48</v>
      </c>
      <c r="S4881" s="1">
        <v>28</v>
      </c>
      <c r="T4881" s="1">
        <v>2</v>
      </c>
      <c r="U4881" s="1">
        <v>0</v>
      </c>
      <c r="V4881" s="1">
        <v>0</v>
      </c>
    </row>
    <row r="4882" spans="1:24" x14ac:dyDescent="0.35">
      <c r="A4882" s="1">
        <v>290542</v>
      </c>
      <c r="B4882" s="1" t="s">
        <v>2341</v>
      </c>
      <c r="C4882" s="1">
        <v>110183707</v>
      </c>
      <c r="D4882" s="1">
        <v>542</v>
      </c>
      <c r="E4882" s="1" t="s">
        <v>2607</v>
      </c>
      <c r="F4882" s="1" t="s">
        <v>138</v>
      </c>
      <c r="G4882" s="1" t="s">
        <v>235</v>
      </c>
      <c r="H4882" s="1" t="s">
        <v>2369</v>
      </c>
      <c r="S4882" s="1">
        <v>29</v>
      </c>
      <c r="T4882" s="1">
        <v>2</v>
      </c>
      <c r="U4882" s="1">
        <v>0</v>
      </c>
      <c r="V4882" s="1">
        <v>0</v>
      </c>
    </row>
    <row r="4883" spans="1:24" x14ac:dyDescent="0.35">
      <c r="A4883" s="1">
        <v>300542</v>
      </c>
      <c r="B4883" s="1" t="s">
        <v>2343</v>
      </c>
      <c r="C4883" s="1">
        <v>110183707</v>
      </c>
      <c r="D4883" s="1">
        <v>542</v>
      </c>
      <c r="E4883" s="1" t="s">
        <v>2607</v>
      </c>
      <c r="F4883" s="1" t="s">
        <v>138</v>
      </c>
      <c r="G4883" s="1" t="s">
        <v>235</v>
      </c>
      <c r="H4883" s="1" t="s">
        <v>2369</v>
      </c>
      <c r="S4883" s="1">
        <v>30</v>
      </c>
      <c r="T4883" s="1">
        <v>2</v>
      </c>
      <c r="U4883" s="1">
        <v>0</v>
      </c>
      <c r="V4883" s="1">
        <v>0</v>
      </c>
    </row>
    <row r="4884" spans="1:24" x14ac:dyDescent="0.35">
      <c r="A4884" s="1">
        <v>310542</v>
      </c>
      <c r="B4884" s="1" t="s">
        <v>2344</v>
      </c>
      <c r="C4884" s="1">
        <v>110183707</v>
      </c>
      <c r="D4884" s="1">
        <v>542</v>
      </c>
      <c r="E4884" s="1" t="s">
        <v>2607</v>
      </c>
      <c r="F4884" s="1" t="s">
        <v>138</v>
      </c>
      <c r="G4884" s="1" t="s">
        <v>235</v>
      </c>
      <c r="H4884" s="1" t="s">
        <v>2369</v>
      </c>
      <c r="S4884" s="1">
        <v>31</v>
      </c>
      <c r="T4884" s="1">
        <v>2</v>
      </c>
      <c r="U4884" s="1">
        <v>0</v>
      </c>
      <c r="V4884" s="1">
        <v>0</v>
      </c>
    </row>
    <row r="4885" spans="1:24" x14ac:dyDescent="0.35">
      <c r="A4885" s="1">
        <v>320542</v>
      </c>
      <c r="B4885" s="1" t="s">
        <v>2345</v>
      </c>
      <c r="C4885" s="1">
        <v>110183707</v>
      </c>
      <c r="D4885" s="1">
        <v>542</v>
      </c>
      <c r="E4885" s="1" t="s">
        <v>2607</v>
      </c>
      <c r="F4885" s="1" t="s">
        <v>138</v>
      </c>
      <c r="G4885" s="1" t="s">
        <v>235</v>
      </c>
      <c r="H4885" s="1" t="s">
        <v>2369</v>
      </c>
      <c r="S4885" s="1">
        <v>32</v>
      </c>
      <c r="T4885" s="1">
        <v>2</v>
      </c>
      <c r="U4885" s="1">
        <v>0</v>
      </c>
      <c r="V4885" s="1">
        <v>0</v>
      </c>
    </row>
    <row r="4886" spans="1:24" x14ac:dyDescent="0.35">
      <c r="A4886" s="1">
        <v>330542</v>
      </c>
      <c r="B4886" s="1" t="s">
        <v>2346</v>
      </c>
      <c r="C4886" s="1">
        <v>110183707</v>
      </c>
      <c r="D4886" s="1">
        <v>542</v>
      </c>
      <c r="E4886" s="1" t="s">
        <v>2607</v>
      </c>
      <c r="F4886" s="1" t="s">
        <v>138</v>
      </c>
      <c r="G4886" s="1" t="s">
        <v>235</v>
      </c>
      <c r="H4886" s="1" t="s">
        <v>2369</v>
      </c>
      <c r="S4886" s="1">
        <v>33</v>
      </c>
      <c r="T4886" s="1">
        <v>2</v>
      </c>
      <c r="U4886" s="1">
        <v>0</v>
      </c>
      <c r="V4886" s="1">
        <v>0</v>
      </c>
    </row>
    <row r="4887" spans="1:24" x14ac:dyDescent="0.35">
      <c r="A4887" s="1">
        <v>340542</v>
      </c>
      <c r="B4887" s="1" t="s">
        <v>2347</v>
      </c>
      <c r="C4887" s="1">
        <v>110183707</v>
      </c>
      <c r="D4887" s="1">
        <v>542</v>
      </c>
      <c r="E4887" s="1" t="s">
        <v>2607</v>
      </c>
      <c r="F4887" s="1" t="s">
        <v>138</v>
      </c>
      <c r="G4887" s="1" t="s">
        <v>235</v>
      </c>
      <c r="H4887" s="1" t="s">
        <v>2369</v>
      </c>
      <c r="S4887" s="1">
        <v>34</v>
      </c>
      <c r="T4887" s="1">
        <v>2</v>
      </c>
      <c r="U4887" s="1">
        <v>0</v>
      </c>
      <c r="V4887" s="1">
        <v>0</v>
      </c>
    </row>
    <row r="4888" spans="1:24" x14ac:dyDescent="0.35">
      <c r="A4888" s="1">
        <v>350542</v>
      </c>
      <c r="B4888" s="1" t="s">
        <v>2348</v>
      </c>
      <c r="C4888" s="1">
        <v>110183707</v>
      </c>
      <c r="D4888" s="1">
        <v>542</v>
      </c>
      <c r="E4888" s="1" t="s">
        <v>2607</v>
      </c>
      <c r="F4888" s="1" t="s">
        <v>138</v>
      </c>
      <c r="G4888" s="1" t="s">
        <v>235</v>
      </c>
      <c r="H4888" s="1" t="s">
        <v>2369</v>
      </c>
      <c r="S4888" s="1">
        <v>35</v>
      </c>
      <c r="T4888" s="1">
        <v>2</v>
      </c>
      <c r="U4888" s="1">
        <v>0</v>
      </c>
      <c r="V4888" s="1">
        <v>0</v>
      </c>
    </row>
    <row r="4889" spans="1:24" x14ac:dyDescent="0.35">
      <c r="A4889" s="1">
        <v>360542</v>
      </c>
      <c r="B4889" s="1" t="s">
        <v>2349</v>
      </c>
      <c r="C4889" s="1">
        <v>110183707</v>
      </c>
      <c r="D4889" s="1">
        <v>542</v>
      </c>
      <c r="E4889" s="1" t="s">
        <v>2607</v>
      </c>
      <c r="F4889" s="1" t="s">
        <v>138</v>
      </c>
      <c r="G4889" s="1" t="s">
        <v>235</v>
      </c>
      <c r="H4889" s="1" t="s">
        <v>2369</v>
      </c>
      <c r="S4889" s="1">
        <v>36</v>
      </c>
      <c r="T4889" s="1">
        <v>2</v>
      </c>
      <c r="U4889" s="1">
        <v>0</v>
      </c>
      <c r="V4889" s="1">
        <v>0</v>
      </c>
    </row>
    <row r="4890" spans="1:24" x14ac:dyDescent="0.35">
      <c r="A4890" s="1">
        <v>370542</v>
      </c>
      <c r="B4890" s="1" t="s">
        <v>2350</v>
      </c>
      <c r="C4890" s="1">
        <v>110183707</v>
      </c>
      <c r="D4890" s="1">
        <v>542</v>
      </c>
      <c r="E4890" s="1" t="s">
        <v>2607</v>
      </c>
      <c r="F4890" s="1" t="s">
        <v>138</v>
      </c>
      <c r="G4890" s="1" t="s">
        <v>235</v>
      </c>
      <c r="H4890" s="1" t="s">
        <v>2369</v>
      </c>
      <c r="S4890" s="1">
        <v>37</v>
      </c>
      <c r="T4890" s="1">
        <v>2</v>
      </c>
      <c r="U4890" s="1">
        <v>0</v>
      </c>
      <c r="V4890" s="1">
        <v>0</v>
      </c>
    </row>
    <row r="4891" spans="1:24" x14ac:dyDescent="0.35">
      <c r="A4891" s="1">
        <v>380542</v>
      </c>
      <c r="B4891" s="1" t="s">
        <v>2351</v>
      </c>
      <c r="C4891" s="1">
        <v>110183707</v>
      </c>
      <c r="D4891" s="1">
        <v>542</v>
      </c>
      <c r="E4891" s="1" t="s">
        <v>2607</v>
      </c>
      <c r="F4891" s="1" t="s">
        <v>138</v>
      </c>
      <c r="G4891" s="1" t="s">
        <v>235</v>
      </c>
      <c r="H4891" s="1" t="s">
        <v>2369</v>
      </c>
      <c r="J4891" s="1">
        <v>1005537</v>
      </c>
      <c r="S4891" s="1">
        <v>38</v>
      </c>
      <c r="T4891" s="1">
        <v>2</v>
      </c>
      <c r="U4891" s="1">
        <v>1005537</v>
      </c>
      <c r="V4891" s="1">
        <v>0</v>
      </c>
    </row>
    <row r="4892" spans="1:24" x14ac:dyDescent="0.35">
      <c r="A4892" s="1">
        <v>390542</v>
      </c>
      <c r="B4892" s="1" t="s">
        <v>2352</v>
      </c>
      <c r="C4892" s="1">
        <v>110183707</v>
      </c>
      <c r="D4892" s="1">
        <v>542</v>
      </c>
      <c r="E4892" s="1" t="s">
        <v>2607</v>
      </c>
      <c r="F4892" s="1" t="s">
        <v>138</v>
      </c>
      <c r="G4892" s="1" t="s">
        <v>235</v>
      </c>
      <c r="H4892" s="1" t="s">
        <v>2369</v>
      </c>
      <c r="J4892" s="1">
        <v>1090829</v>
      </c>
      <c r="R4892" s="1">
        <v>8.5291996598243713E-2</v>
      </c>
      <c r="S4892" s="1">
        <v>39</v>
      </c>
      <c r="T4892" s="1">
        <v>2</v>
      </c>
      <c r="U4892" s="1">
        <v>1090829</v>
      </c>
      <c r="V4892" s="1">
        <v>8.5291996598243713E-2</v>
      </c>
      <c r="W4892" s="1">
        <v>8.482234001159668</v>
      </c>
      <c r="X4892" s="1">
        <v>8.482234001159668</v>
      </c>
    </row>
    <row r="4893" spans="1:24" x14ac:dyDescent="0.35">
      <c r="A4893" s="1">
        <v>400542</v>
      </c>
      <c r="B4893" s="1" t="s">
        <v>2353</v>
      </c>
      <c r="C4893" s="1">
        <v>110183707</v>
      </c>
      <c r="D4893" s="1">
        <v>542</v>
      </c>
      <c r="E4893" s="1" t="s">
        <v>48</v>
      </c>
      <c r="F4893" s="1" t="s">
        <v>48</v>
      </c>
      <c r="G4893" s="1" t="s">
        <v>48</v>
      </c>
      <c r="H4893" s="1" t="s">
        <v>48</v>
      </c>
      <c r="S4893" s="1">
        <v>40</v>
      </c>
      <c r="T4893" s="1">
        <v>2</v>
      </c>
      <c r="U4893" s="1">
        <v>0</v>
      </c>
      <c r="V4893" s="1">
        <v>0</v>
      </c>
      <c r="W4893" s="1">
        <v>-100</v>
      </c>
      <c r="X4893" s="1">
        <v>-100</v>
      </c>
    </row>
    <row r="4894" spans="1:24" x14ac:dyDescent="0.35">
      <c r="A4894" s="1">
        <v>410542</v>
      </c>
      <c r="B4894" s="1" t="s">
        <v>2354</v>
      </c>
      <c r="C4894" s="1">
        <v>110183707</v>
      </c>
      <c r="D4894" s="1">
        <v>542</v>
      </c>
      <c r="E4894" s="1" t="s">
        <v>48</v>
      </c>
      <c r="F4894" s="1" t="s">
        <v>48</v>
      </c>
      <c r="G4894" s="1" t="s">
        <v>48</v>
      </c>
      <c r="H4894" s="1" t="s">
        <v>48</v>
      </c>
      <c r="S4894" s="1">
        <v>41</v>
      </c>
      <c r="T4894" s="1">
        <v>2</v>
      </c>
      <c r="U4894" s="1">
        <v>0</v>
      </c>
      <c r="V4894" s="1">
        <v>0</v>
      </c>
    </row>
    <row r="4895" spans="1:24" x14ac:dyDescent="0.35">
      <c r="A4895" s="1">
        <v>420542</v>
      </c>
      <c r="B4895" s="1" t="s">
        <v>2355</v>
      </c>
      <c r="C4895" s="1">
        <v>110183707</v>
      </c>
      <c r="D4895" s="1">
        <v>542</v>
      </c>
      <c r="E4895" s="1" t="s">
        <v>48</v>
      </c>
      <c r="F4895" s="1" t="s">
        <v>48</v>
      </c>
      <c r="G4895" s="1" t="s">
        <v>48</v>
      </c>
      <c r="H4895" s="1" t="s">
        <v>48</v>
      </c>
      <c r="S4895" s="1">
        <v>42</v>
      </c>
      <c r="T4895" s="1">
        <v>2</v>
      </c>
      <c r="U4895" s="1">
        <v>0</v>
      </c>
      <c r="V4895" s="1">
        <v>0</v>
      </c>
    </row>
    <row r="4896" spans="1:24" x14ac:dyDescent="0.35">
      <c r="A4896" s="1">
        <v>430542</v>
      </c>
      <c r="B4896" s="1" t="s">
        <v>2356</v>
      </c>
      <c r="C4896" s="1">
        <v>110183707</v>
      </c>
      <c r="D4896" s="1">
        <v>542</v>
      </c>
      <c r="E4896" s="1" t="s">
        <v>48</v>
      </c>
      <c r="F4896" s="1" t="s">
        <v>48</v>
      </c>
      <c r="G4896" s="1" t="s">
        <v>48</v>
      </c>
      <c r="H4896" s="1" t="s">
        <v>48</v>
      </c>
      <c r="S4896" s="1">
        <v>43</v>
      </c>
      <c r="T4896" s="1">
        <v>2</v>
      </c>
      <c r="U4896" s="1">
        <v>0</v>
      </c>
      <c r="V4896" s="1">
        <v>0</v>
      </c>
    </row>
    <row r="4897" spans="1:24" x14ac:dyDescent="0.35">
      <c r="A4897" s="1">
        <v>440542</v>
      </c>
      <c r="B4897" s="1" t="s">
        <v>2357</v>
      </c>
      <c r="C4897" s="1">
        <v>110183707</v>
      </c>
      <c r="D4897" s="1">
        <v>542</v>
      </c>
      <c r="E4897" s="1" t="s">
        <v>48</v>
      </c>
      <c r="F4897" s="1" t="s">
        <v>48</v>
      </c>
      <c r="G4897" s="1" t="s">
        <v>48</v>
      </c>
      <c r="H4897" s="1" t="s">
        <v>48</v>
      </c>
      <c r="S4897" s="1">
        <v>44</v>
      </c>
      <c r="T4897" s="1">
        <v>2</v>
      </c>
      <c r="U4897" s="1">
        <v>0</v>
      </c>
      <c r="V4897" s="1">
        <v>0</v>
      </c>
    </row>
    <row r="4898" spans="1:24" x14ac:dyDescent="0.35">
      <c r="A4898" s="1">
        <v>450542</v>
      </c>
      <c r="B4898" s="1" t="s">
        <v>2358</v>
      </c>
      <c r="C4898" s="1">
        <v>110183707</v>
      </c>
      <c r="D4898" s="1">
        <v>542</v>
      </c>
      <c r="E4898" s="1" t="s">
        <v>48</v>
      </c>
      <c r="F4898" s="1" t="s">
        <v>48</v>
      </c>
      <c r="G4898" s="1" t="s">
        <v>48</v>
      </c>
      <c r="H4898" s="1" t="s">
        <v>48</v>
      </c>
      <c r="S4898" s="1">
        <v>45</v>
      </c>
      <c r="T4898" s="1">
        <v>2</v>
      </c>
      <c r="U4898" s="1">
        <v>0</v>
      </c>
      <c r="V4898" s="1">
        <v>0</v>
      </c>
    </row>
    <row r="4899" spans="1:24" x14ac:dyDescent="0.35">
      <c r="A4899" s="1">
        <v>460542</v>
      </c>
      <c r="B4899" s="1" t="s">
        <v>2359</v>
      </c>
      <c r="C4899" s="1">
        <v>110183707</v>
      </c>
      <c r="D4899" s="1">
        <v>542</v>
      </c>
      <c r="E4899" s="1" t="s">
        <v>48</v>
      </c>
      <c r="F4899" s="1" t="s">
        <v>48</v>
      </c>
      <c r="G4899" s="1" t="s">
        <v>48</v>
      </c>
      <c r="H4899" s="1" t="s">
        <v>48</v>
      </c>
      <c r="S4899" s="1">
        <v>46</v>
      </c>
      <c r="T4899" s="1">
        <v>2</v>
      </c>
      <c r="U4899" s="1">
        <v>0</v>
      </c>
      <c r="V4899" s="1">
        <v>0</v>
      </c>
    </row>
    <row r="4900" spans="1:24" x14ac:dyDescent="0.35">
      <c r="A4900" s="1">
        <v>470542</v>
      </c>
      <c r="B4900" s="1" t="s">
        <v>2360</v>
      </c>
      <c r="C4900" s="1">
        <v>110183707</v>
      </c>
      <c r="D4900" s="1">
        <v>542</v>
      </c>
      <c r="E4900" s="1" t="s">
        <v>48</v>
      </c>
      <c r="F4900" s="1" t="s">
        <v>48</v>
      </c>
      <c r="G4900" s="1" t="s">
        <v>48</v>
      </c>
      <c r="H4900" s="1" t="s">
        <v>48</v>
      </c>
      <c r="S4900" s="1">
        <v>47</v>
      </c>
      <c r="T4900" s="1">
        <v>2</v>
      </c>
      <c r="U4900" s="1">
        <v>0</v>
      </c>
      <c r="V4900" s="1">
        <v>0</v>
      </c>
    </row>
    <row r="4901" spans="1:24" x14ac:dyDescent="0.35">
      <c r="A4901" s="1">
        <v>290073</v>
      </c>
      <c r="B4901" s="1" t="s">
        <v>2341</v>
      </c>
      <c r="C4901" s="1">
        <v>111291304</v>
      </c>
      <c r="D4901" s="1">
        <v>73</v>
      </c>
      <c r="E4901" s="1" t="s">
        <v>2608</v>
      </c>
      <c r="F4901" s="1" t="s">
        <v>35</v>
      </c>
      <c r="G4901" s="1" t="s">
        <v>319</v>
      </c>
      <c r="H4901" s="1" t="s">
        <v>916</v>
      </c>
      <c r="I4901" s="1">
        <v>579187</v>
      </c>
      <c r="K4901" s="1">
        <v>140573</v>
      </c>
      <c r="L4901" s="1">
        <v>5375794</v>
      </c>
      <c r="S4901" s="1">
        <v>29</v>
      </c>
      <c r="T4901" s="1">
        <v>1</v>
      </c>
      <c r="U4901" s="1">
        <v>6095554</v>
      </c>
      <c r="V4901" s="1">
        <v>0</v>
      </c>
    </row>
    <row r="4902" spans="1:24" x14ac:dyDescent="0.35">
      <c r="A4902" s="1">
        <v>300073</v>
      </c>
      <c r="B4902" s="1" t="s">
        <v>2343</v>
      </c>
      <c r="C4902" s="1">
        <v>111291304</v>
      </c>
      <c r="D4902" s="1">
        <v>73</v>
      </c>
      <c r="E4902" s="1" t="s">
        <v>2608</v>
      </c>
      <c r="F4902" s="1" t="s">
        <v>35</v>
      </c>
      <c r="G4902" s="1" t="s">
        <v>319</v>
      </c>
      <c r="H4902" s="1" t="s">
        <v>916</v>
      </c>
      <c r="I4902" s="1">
        <v>584322.19999999995</v>
      </c>
      <c r="K4902" s="1">
        <v>180307</v>
      </c>
      <c r="L4902" s="1">
        <v>5487097.5</v>
      </c>
      <c r="M4902" s="1">
        <v>0.11130350083112717</v>
      </c>
      <c r="N4902" s="1">
        <v>2.0704569816589355</v>
      </c>
      <c r="O4902" s="1">
        <v>5.1351999863982201E-3</v>
      </c>
      <c r="P4902" s="1">
        <v>0.88662213087081909</v>
      </c>
      <c r="Q4902" s="1">
        <v>3.9733998477458954E-2</v>
      </c>
      <c r="S4902" s="1">
        <v>30</v>
      </c>
      <c r="T4902" s="1">
        <v>1</v>
      </c>
      <c r="U4902" s="1">
        <v>6251726.5</v>
      </c>
      <c r="V4902" s="1">
        <v>0.15617269277572632</v>
      </c>
      <c r="W4902" s="1">
        <v>2.5620722770690918</v>
      </c>
      <c r="X4902" s="1">
        <v>2.5620722770690918</v>
      </c>
    </row>
    <row r="4903" spans="1:24" x14ac:dyDescent="0.35">
      <c r="A4903" s="1">
        <v>310073</v>
      </c>
      <c r="B4903" s="1" t="s">
        <v>2344</v>
      </c>
      <c r="C4903" s="1">
        <v>111291304</v>
      </c>
      <c r="D4903" s="1">
        <v>73</v>
      </c>
      <c r="E4903" s="1" t="s">
        <v>2608</v>
      </c>
      <c r="F4903" s="1" t="s">
        <v>35</v>
      </c>
      <c r="G4903" s="1" t="s">
        <v>319</v>
      </c>
      <c r="H4903" s="1" t="s">
        <v>916</v>
      </c>
      <c r="I4903" s="1">
        <v>588470</v>
      </c>
      <c r="K4903" s="1">
        <v>160440</v>
      </c>
      <c r="L4903" s="1">
        <v>5544493</v>
      </c>
      <c r="M4903" s="1">
        <v>5.739549919962883E-2</v>
      </c>
      <c r="N4903" s="1">
        <v>1.0460083484649658</v>
      </c>
      <c r="O4903" s="1">
        <v>4.147800151258707E-3</v>
      </c>
      <c r="P4903" s="1">
        <v>0.70984810590744019</v>
      </c>
      <c r="Q4903" s="1">
        <v>-1.9866999238729477E-2</v>
      </c>
      <c r="S4903" s="1">
        <v>31</v>
      </c>
      <c r="T4903" s="1">
        <v>1</v>
      </c>
      <c r="U4903" s="1">
        <v>6293403</v>
      </c>
      <c r="V4903" s="1">
        <v>4.1676297783851624E-2</v>
      </c>
      <c r="W4903" s="1">
        <v>0.66663986444473267</v>
      </c>
      <c r="X4903" s="1">
        <v>0.66663986444473267</v>
      </c>
    </row>
    <row r="4904" spans="1:24" x14ac:dyDescent="0.35">
      <c r="A4904" s="1">
        <v>320073</v>
      </c>
      <c r="B4904" s="1" t="s">
        <v>2345</v>
      </c>
      <c r="C4904" s="1">
        <v>111291304</v>
      </c>
      <c r="D4904" s="1">
        <v>73</v>
      </c>
      <c r="E4904" s="1" t="s">
        <v>2608</v>
      </c>
      <c r="F4904" s="1" t="s">
        <v>35</v>
      </c>
      <c r="G4904" s="1" t="s">
        <v>319</v>
      </c>
      <c r="H4904" s="1" t="s">
        <v>916</v>
      </c>
      <c r="I4904" s="1">
        <v>598045.16</v>
      </c>
      <c r="K4904" s="1">
        <v>160440</v>
      </c>
      <c r="L4904" s="1">
        <v>5619272</v>
      </c>
      <c r="M4904" s="1">
        <v>7.4778996407985687E-2</v>
      </c>
      <c r="N4904" s="1">
        <v>1.3487076759338379</v>
      </c>
      <c r="O4904" s="1">
        <v>9.5751602202653885E-3</v>
      </c>
      <c r="P4904" s="1">
        <v>1.627128005027771</v>
      </c>
      <c r="Q4904" s="1">
        <v>0</v>
      </c>
      <c r="S4904" s="1">
        <v>32</v>
      </c>
      <c r="T4904" s="1">
        <v>1</v>
      </c>
      <c r="U4904" s="1">
        <v>6377757</v>
      </c>
      <c r="V4904" s="1">
        <v>8.4354154765605927E-2</v>
      </c>
      <c r="W4904" s="1">
        <v>1.3403558731079102</v>
      </c>
      <c r="X4904" s="1">
        <v>1.3403558731079102</v>
      </c>
    </row>
    <row r="4905" spans="1:24" x14ac:dyDescent="0.35">
      <c r="A4905" s="1">
        <v>330073</v>
      </c>
      <c r="B4905" s="1" t="s">
        <v>2346</v>
      </c>
      <c r="C4905" s="1">
        <v>111291304</v>
      </c>
      <c r="D4905" s="1">
        <v>73</v>
      </c>
      <c r="E4905" s="1" t="s">
        <v>2608</v>
      </c>
      <c r="F4905" s="1" t="s">
        <v>35</v>
      </c>
      <c r="G4905" s="1" t="s">
        <v>319</v>
      </c>
      <c r="H4905" s="1" t="s">
        <v>916</v>
      </c>
      <c r="I4905" s="1">
        <v>619537.93000000005</v>
      </c>
      <c r="K4905" s="1">
        <v>160440</v>
      </c>
      <c r="L4905" s="1">
        <v>5718206</v>
      </c>
      <c r="M4905" s="1">
        <v>9.8934002220630646E-2</v>
      </c>
      <c r="N4905" s="1">
        <v>1.7606195211410522</v>
      </c>
      <c r="O4905" s="1">
        <v>2.1492769941687584E-2</v>
      </c>
      <c r="P4905" s="1">
        <v>3.5938372611999512</v>
      </c>
      <c r="Q4905" s="1">
        <v>0</v>
      </c>
      <c r="S4905" s="1">
        <v>33</v>
      </c>
      <c r="T4905" s="1">
        <v>1</v>
      </c>
      <c r="U4905" s="1">
        <v>6498184</v>
      </c>
      <c r="V4905" s="1">
        <v>0.12042677402496338</v>
      </c>
      <c r="W4905" s="1">
        <v>1.8882343769073486</v>
      </c>
      <c r="X4905" s="1">
        <v>1.8882343769073486</v>
      </c>
    </row>
    <row r="4906" spans="1:24" x14ac:dyDescent="0.35">
      <c r="A4906" s="1">
        <v>340073</v>
      </c>
      <c r="B4906" s="1" t="s">
        <v>2347</v>
      </c>
      <c r="C4906" s="1">
        <v>111291304</v>
      </c>
      <c r="D4906" s="1">
        <v>73</v>
      </c>
      <c r="E4906" s="1" t="s">
        <v>2608</v>
      </c>
      <c r="F4906" s="1" t="s">
        <v>35</v>
      </c>
      <c r="G4906" s="1" t="s">
        <v>319</v>
      </c>
      <c r="H4906" s="1" t="s">
        <v>916</v>
      </c>
      <c r="I4906" s="1">
        <v>619516.85</v>
      </c>
      <c r="K4906" s="1">
        <v>160440</v>
      </c>
      <c r="L4906" s="1">
        <v>5718201.5</v>
      </c>
      <c r="M4906" s="1">
        <v>-4.5000001591688488E-6</v>
      </c>
      <c r="N4906" s="1">
        <v>-7.8696008131373674E-5</v>
      </c>
      <c r="O4906" s="1">
        <v>-2.1080000806250609E-5</v>
      </c>
      <c r="P4906" s="1">
        <v>-3.4025358036160469E-3</v>
      </c>
      <c r="Q4906" s="1">
        <v>0</v>
      </c>
      <c r="S4906" s="1">
        <v>34</v>
      </c>
      <c r="T4906" s="1">
        <v>1</v>
      </c>
      <c r="U4906" s="1">
        <v>6498158.5</v>
      </c>
      <c r="V4906" s="1">
        <v>-2.5580000510672107E-5</v>
      </c>
      <c r="W4906" s="1">
        <v>-3.9241733611561358E-4</v>
      </c>
      <c r="X4906" s="1">
        <v>-3.9241733611561358E-4</v>
      </c>
    </row>
    <row r="4907" spans="1:24" x14ac:dyDescent="0.35">
      <c r="A4907" s="1">
        <v>350073</v>
      </c>
      <c r="B4907" s="1" t="s">
        <v>2348</v>
      </c>
      <c r="C4907" s="1">
        <v>111291304</v>
      </c>
      <c r="D4907" s="1">
        <v>73</v>
      </c>
      <c r="E4907" s="1" t="s">
        <v>2608</v>
      </c>
      <c r="F4907" s="1" t="s">
        <v>35</v>
      </c>
      <c r="G4907" s="1" t="s">
        <v>319</v>
      </c>
      <c r="H4907" s="1" t="s">
        <v>916</v>
      </c>
      <c r="I4907" s="1">
        <v>636287.82999999996</v>
      </c>
      <c r="K4907" s="1">
        <v>160440</v>
      </c>
      <c r="L4907" s="1">
        <v>5865662.5</v>
      </c>
      <c r="M4907" s="1">
        <v>0.14746099710464478</v>
      </c>
      <c r="N4907" s="1">
        <v>2.5788004398345947</v>
      </c>
      <c r="O4907" s="1">
        <v>1.6770979389548302E-2</v>
      </c>
      <c r="P4907" s="1">
        <v>2.707106351852417</v>
      </c>
      <c r="Q4907" s="1">
        <v>0</v>
      </c>
      <c r="S4907" s="1">
        <v>35</v>
      </c>
      <c r="T4907" s="1">
        <v>1</v>
      </c>
      <c r="U4907" s="1">
        <v>6662390.5</v>
      </c>
      <c r="V4907" s="1">
        <v>0.16423197090625763</v>
      </c>
      <c r="W4907" s="1">
        <v>2.5273621082305908</v>
      </c>
      <c r="X4907" s="1">
        <v>2.5273621082305908</v>
      </c>
    </row>
    <row r="4908" spans="1:24" x14ac:dyDescent="0.35">
      <c r="A4908" s="1">
        <v>360073</v>
      </c>
      <c r="B4908" s="1" t="s">
        <v>2349</v>
      </c>
      <c r="C4908" s="1">
        <v>111291304</v>
      </c>
      <c r="D4908" s="1">
        <v>73</v>
      </c>
      <c r="E4908" s="1" t="s">
        <v>2608</v>
      </c>
      <c r="F4908" s="1" t="s">
        <v>35</v>
      </c>
      <c r="G4908" s="1" t="s">
        <v>319</v>
      </c>
      <c r="H4908" s="1" t="s">
        <v>916</v>
      </c>
      <c r="I4908" s="1">
        <v>681895.81</v>
      </c>
      <c r="K4908" s="1">
        <v>160440</v>
      </c>
      <c r="L4908" s="1">
        <v>6150692</v>
      </c>
      <c r="M4908" s="1">
        <v>0.28502950072288513</v>
      </c>
      <c r="N4908" s="1">
        <v>4.8592891693115234</v>
      </c>
      <c r="O4908" s="1">
        <v>4.5607980340719223E-2</v>
      </c>
      <c r="P4908" s="1">
        <v>7.1678223609924316</v>
      </c>
      <c r="Q4908" s="1">
        <v>0</v>
      </c>
      <c r="S4908" s="1">
        <v>36</v>
      </c>
      <c r="T4908" s="1">
        <v>1</v>
      </c>
      <c r="U4908" s="1">
        <v>6993028</v>
      </c>
      <c r="V4908" s="1">
        <v>0.33063748478889465</v>
      </c>
      <c r="W4908" s="1">
        <v>4.9627456665039063</v>
      </c>
      <c r="X4908" s="1">
        <v>4.9627456665039063</v>
      </c>
    </row>
    <row r="4909" spans="1:24" x14ac:dyDescent="0.35">
      <c r="A4909" s="1">
        <v>370073</v>
      </c>
      <c r="B4909" s="1" t="s">
        <v>2350</v>
      </c>
      <c r="C4909" s="1">
        <v>111291304</v>
      </c>
      <c r="D4909" s="1">
        <v>73</v>
      </c>
      <c r="E4909" s="1" t="s">
        <v>2608</v>
      </c>
      <c r="F4909" s="1" t="s">
        <v>35</v>
      </c>
      <c r="G4909" s="1" t="s">
        <v>319</v>
      </c>
      <c r="H4909" s="1" t="s">
        <v>916</v>
      </c>
      <c r="I4909" s="1">
        <v>702058.67</v>
      </c>
      <c r="K4909" s="1">
        <v>160440</v>
      </c>
      <c r="L4909" s="1">
        <v>6434198</v>
      </c>
      <c r="M4909" s="1">
        <v>0.28350600600242615</v>
      </c>
      <c r="N4909" s="1">
        <v>4.6093349456787109</v>
      </c>
      <c r="O4909" s="1">
        <v>2.0162859931588173E-2</v>
      </c>
      <c r="P4909" s="1">
        <v>2.9568827152252197</v>
      </c>
      <c r="Q4909" s="1">
        <v>0</v>
      </c>
      <c r="S4909" s="1">
        <v>37</v>
      </c>
      <c r="T4909" s="1">
        <v>1</v>
      </c>
      <c r="U4909" s="1">
        <v>7296696.5</v>
      </c>
      <c r="V4909" s="1">
        <v>0.30366885662078857</v>
      </c>
      <c r="W4909" s="1">
        <v>4.3424463272094727</v>
      </c>
      <c r="X4909" s="1">
        <v>4.3424463272094727</v>
      </c>
    </row>
    <row r="4910" spans="1:24" x14ac:dyDescent="0.35">
      <c r="A4910" s="1">
        <v>380073</v>
      </c>
      <c r="B4910" s="1" t="s">
        <v>2351</v>
      </c>
      <c r="C4910" s="1">
        <v>111291304</v>
      </c>
      <c r="D4910" s="1">
        <v>73</v>
      </c>
      <c r="E4910" s="1" t="s">
        <v>2608</v>
      </c>
      <c r="F4910" s="1" t="s">
        <v>35</v>
      </c>
      <c r="G4910" s="1" t="s">
        <v>319</v>
      </c>
      <c r="H4910" s="1" t="s">
        <v>916</v>
      </c>
      <c r="I4910" s="1">
        <v>734099</v>
      </c>
      <c r="K4910" s="1">
        <v>340344.75</v>
      </c>
      <c r="L4910" s="1">
        <v>6556807</v>
      </c>
      <c r="M4910" s="1">
        <v>0.12260899692773819</v>
      </c>
      <c r="N4910" s="1">
        <v>1.9055832624435425</v>
      </c>
      <c r="O4910" s="1">
        <v>3.204033151268959E-2</v>
      </c>
      <c r="P4910" s="1">
        <v>4.5637683868408203</v>
      </c>
      <c r="Q4910" s="1">
        <v>0.1799047440290451</v>
      </c>
      <c r="S4910" s="1">
        <v>38</v>
      </c>
      <c r="T4910" s="1">
        <v>1</v>
      </c>
      <c r="U4910" s="1">
        <v>7631251</v>
      </c>
      <c r="V4910" s="1">
        <v>0.33455407619476318</v>
      </c>
      <c r="W4910" s="1">
        <v>4.5850133895874023</v>
      </c>
      <c r="X4910" s="1">
        <v>4.5850133895874023</v>
      </c>
    </row>
    <row r="4911" spans="1:24" x14ac:dyDescent="0.35">
      <c r="A4911" s="1">
        <v>390073</v>
      </c>
      <c r="B4911" s="1" t="s">
        <v>2352</v>
      </c>
      <c r="C4911" s="1">
        <v>111291304</v>
      </c>
      <c r="D4911" s="1">
        <v>73</v>
      </c>
      <c r="E4911" s="1" t="s">
        <v>2608</v>
      </c>
      <c r="F4911" s="1" t="s">
        <v>35</v>
      </c>
      <c r="G4911" s="1" t="s">
        <v>319</v>
      </c>
      <c r="H4911" s="1" t="s">
        <v>916</v>
      </c>
      <c r="I4911" s="1">
        <v>745845</v>
      </c>
      <c r="K4911" s="1">
        <v>594951.5</v>
      </c>
      <c r="L4911" s="1">
        <v>6612413</v>
      </c>
      <c r="M4911" s="1">
        <v>5.5606000125408173E-2</v>
      </c>
      <c r="N4911" s="1">
        <v>0.84806519746780396</v>
      </c>
      <c r="O4911" s="1">
        <v>1.1745999567210674E-2</v>
      </c>
      <c r="P4911" s="1">
        <v>1.6000566482543945</v>
      </c>
      <c r="Q4911" s="1">
        <v>0.25460675358772278</v>
      </c>
      <c r="S4911" s="1">
        <v>39</v>
      </c>
      <c r="T4911" s="1">
        <v>1</v>
      </c>
      <c r="U4911" s="1">
        <v>7953209.5</v>
      </c>
      <c r="V4911" s="1">
        <v>0.3219587504863739</v>
      </c>
      <c r="W4911" s="1">
        <v>4.2189478874206543</v>
      </c>
      <c r="X4911" s="1">
        <v>4.2189478874206543</v>
      </c>
    </row>
    <row r="4912" spans="1:24" x14ac:dyDescent="0.35">
      <c r="A4912" s="1">
        <v>400073</v>
      </c>
      <c r="B4912" s="1" t="s">
        <v>2353</v>
      </c>
      <c r="C4912" s="1">
        <v>111291304</v>
      </c>
      <c r="D4912" s="1">
        <v>73</v>
      </c>
      <c r="E4912" s="1" t="s">
        <v>2608</v>
      </c>
      <c r="F4912" s="1" t="s">
        <v>35</v>
      </c>
      <c r="G4912" s="1" t="s">
        <v>319</v>
      </c>
      <c r="H4912" s="1" t="s">
        <v>916</v>
      </c>
      <c r="S4912" s="1">
        <v>40</v>
      </c>
      <c r="T4912" s="1">
        <v>1</v>
      </c>
      <c r="U4912" s="1">
        <v>0</v>
      </c>
      <c r="V4912" s="1">
        <v>0</v>
      </c>
      <c r="W4912" s="1">
        <v>-100</v>
      </c>
      <c r="X4912" s="1">
        <v>-100</v>
      </c>
    </row>
    <row r="4913" spans="1:24" x14ac:dyDescent="0.35">
      <c r="A4913" s="1">
        <v>410073</v>
      </c>
      <c r="B4913" s="1" t="s">
        <v>2354</v>
      </c>
      <c r="C4913" s="1">
        <v>111291304</v>
      </c>
      <c r="D4913" s="1">
        <v>73</v>
      </c>
      <c r="E4913" s="1" t="s">
        <v>2608</v>
      </c>
      <c r="F4913" s="1" t="s">
        <v>35</v>
      </c>
      <c r="G4913" s="1" t="s">
        <v>319</v>
      </c>
      <c r="H4913" s="1" t="s">
        <v>916</v>
      </c>
      <c r="S4913" s="1">
        <v>41</v>
      </c>
      <c r="T4913" s="1">
        <v>1</v>
      </c>
      <c r="U4913" s="1">
        <v>0</v>
      </c>
      <c r="V4913" s="1">
        <v>0</v>
      </c>
    </row>
    <row r="4914" spans="1:24" x14ac:dyDescent="0.35">
      <c r="A4914" s="1">
        <v>420073</v>
      </c>
      <c r="B4914" s="1" t="s">
        <v>2355</v>
      </c>
      <c r="C4914" s="1">
        <v>111291304</v>
      </c>
      <c r="D4914" s="1">
        <v>73</v>
      </c>
      <c r="E4914" s="1" t="s">
        <v>2608</v>
      </c>
      <c r="F4914" s="1" t="s">
        <v>35</v>
      </c>
      <c r="G4914" s="1" t="s">
        <v>319</v>
      </c>
      <c r="H4914" s="1" t="s">
        <v>916</v>
      </c>
      <c r="S4914" s="1">
        <v>42</v>
      </c>
      <c r="T4914" s="1">
        <v>1</v>
      </c>
      <c r="U4914" s="1">
        <v>0</v>
      </c>
      <c r="V4914" s="1">
        <v>0</v>
      </c>
    </row>
    <row r="4915" spans="1:24" x14ac:dyDescent="0.35">
      <c r="A4915" s="1">
        <v>430073</v>
      </c>
      <c r="B4915" s="1" t="s">
        <v>2356</v>
      </c>
      <c r="C4915" s="1">
        <v>111291304</v>
      </c>
      <c r="D4915" s="1">
        <v>73</v>
      </c>
      <c r="E4915" s="1" t="s">
        <v>2608</v>
      </c>
      <c r="F4915" s="1" t="s">
        <v>35</v>
      </c>
      <c r="G4915" s="1" t="s">
        <v>319</v>
      </c>
      <c r="H4915" s="1" t="s">
        <v>916</v>
      </c>
      <c r="S4915" s="1">
        <v>43</v>
      </c>
      <c r="T4915" s="1">
        <v>1</v>
      </c>
      <c r="U4915" s="1">
        <v>0</v>
      </c>
      <c r="V4915" s="1">
        <v>0</v>
      </c>
    </row>
    <row r="4916" spans="1:24" x14ac:dyDescent="0.35">
      <c r="A4916" s="1">
        <v>440073</v>
      </c>
      <c r="B4916" s="1" t="s">
        <v>2357</v>
      </c>
      <c r="C4916" s="1">
        <v>111291304</v>
      </c>
      <c r="D4916" s="1">
        <v>73</v>
      </c>
      <c r="E4916" s="1" t="s">
        <v>2608</v>
      </c>
      <c r="F4916" s="1" t="s">
        <v>35</v>
      </c>
      <c r="G4916" s="1" t="s">
        <v>319</v>
      </c>
      <c r="H4916" s="1" t="s">
        <v>916</v>
      </c>
      <c r="S4916" s="1">
        <v>44</v>
      </c>
      <c r="T4916" s="1">
        <v>1</v>
      </c>
      <c r="U4916" s="1">
        <v>0</v>
      </c>
      <c r="V4916" s="1">
        <v>0</v>
      </c>
    </row>
    <row r="4917" spans="1:24" x14ac:dyDescent="0.35">
      <c r="A4917" s="1">
        <v>450073</v>
      </c>
      <c r="B4917" s="1" t="s">
        <v>2358</v>
      </c>
      <c r="C4917" s="1">
        <v>111291304</v>
      </c>
      <c r="D4917" s="1">
        <v>73</v>
      </c>
      <c r="E4917" s="1" t="s">
        <v>2608</v>
      </c>
      <c r="F4917" s="1" t="s">
        <v>35</v>
      </c>
      <c r="G4917" s="1" t="s">
        <v>319</v>
      </c>
      <c r="H4917" s="1" t="s">
        <v>916</v>
      </c>
      <c r="S4917" s="1">
        <v>45</v>
      </c>
      <c r="T4917" s="1">
        <v>1</v>
      </c>
      <c r="U4917" s="1">
        <v>0</v>
      </c>
      <c r="V4917" s="1">
        <v>0</v>
      </c>
    </row>
    <row r="4918" spans="1:24" x14ac:dyDescent="0.35">
      <c r="A4918" s="1">
        <v>460073</v>
      </c>
      <c r="B4918" s="1" t="s">
        <v>2359</v>
      </c>
      <c r="C4918" s="1">
        <v>111291304</v>
      </c>
      <c r="D4918" s="1">
        <v>73</v>
      </c>
      <c r="E4918" s="1" t="s">
        <v>2608</v>
      </c>
      <c r="F4918" s="1" t="s">
        <v>35</v>
      </c>
      <c r="G4918" s="1" t="s">
        <v>319</v>
      </c>
      <c r="H4918" s="1" t="s">
        <v>916</v>
      </c>
      <c r="S4918" s="1">
        <v>46</v>
      </c>
      <c r="T4918" s="1">
        <v>1</v>
      </c>
      <c r="U4918" s="1">
        <v>0</v>
      </c>
      <c r="V4918" s="1">
        <v>0</v>
      </c>
    </row>
    <row r="4919" spans="1:24" x14ac:dyDescent="0.35">
      <c r="A4919" s="1">
        <v>470073</v>
      </c>
      <c r="B4919" s="1" t="s">
        <v>2360</v>
      </c>
      <c r="C4919" s="1">
        <v>111291304</v>
      </c>
      <c r="D4919" s="1">
        <v>73</v>
      </c>
      <c r="E4919" s="1" t="s">
        <v>2608</v>
      </c>
      <c r="F4919" s="1" t="s">
        <v>35</v>
      </c>
      <c r="G4919" s="1" t="s">
        <v>319</v>
      </c>
      <c r="H4919" s="1" t="s">
        <v>916</v>
      </c>
      <c r="S4919" s="1">
        <v>47</v>
      </c>
      <c r="T4919" s="1">
        <v>1</v>
      </c>
      <c r="U4919" s="1">
        <v>0</v>
      </c>
      <c r="V4919" s="1">
        <v>0</v>
      </c>
    </row>
    <row r="4920" spans="1:24" x14ac:dyDescent="0.35">
      <c r="A4920" s="1">
        <v>480073</v>
      </c>
      <c r="B4920" s="1" t="s">
        <v>2361</v>
      </c>
      <c r="C4920" s="1">
        <v>111291304</v>
      </c>
      <c r="D4920" s="1">
        <v>73</v>
      </c>
      <c r="E4920" s="1" t="s">
        <v>2608</v>
      </c>
      <c r="F4920" s="1" t="s">
        <v>35</v>
      </c>
      <c r="G4920" s="1" t="s">
        <v>319</v>
      </c>
      <c r="H4920" s="1" t="s">
        <v>916</v>
      </c>
      <c r="S4920" s="1">
        <v>48</v>
      </c>
      <c r="T4920" s="1">
        <v>1</v>
      </c>
      <c r="U4920" s="1">
        <v>0</v>
      </c>
      <c r="V4920" s="1">
        <v>0</v>
      </c>
    </row>
    <row r="4921" spans="1:24" x14ac:dyDescent="0.35">
      <c r="A4921" s="1">
        <v>290149</v>
      </c>
      <c r="B4921" s="1" t="s">
        <v>2341</v>
      </c>
      <c r="C4921" s="1">
        <v>111292304</v>
      </c>
      <c r="D4921" s="1">
        <v>149</v>
      </c>
      <c r="E4921" s="1" t="s">
        <v>2609</v>
      </c>
      <c r="F4921" s="1" t="s">
        <v>35</v>
      </c>
      <c r="G4921" s="1" t="s">
        <v>319</v>
      </c>
      <c r="H4921" s="1" t="s">
        <v>916</v>
      </c>
      <c r="I4921" s="1">
        <v>284310</v>
      </c>
      <c r="K4921" s="1">
        <v>68764</v>
      </c>
      <c r="L4921" s="1">
        <v>2795746</v>
      </c>
      <c r="S4921" s="1">
        <v>29</v>
      </c>
      <c r="T4921" s="1">
        <v>1</v>
      </c>
      <c r="U4921" s="1">
        <v>3148820</v>
      </c>
      <c r="V4921" s="1">
        <v>0</v>
      </c>
    </row>
    <row r="4922" spans="1:24" x14ac:dyDescent="0.35">
      <c r="A4922" s="1">
        <v>300149</v>
      </c>
      <c r="B4922" s="1" t="s">
        <v>2343</v>
      </c>
      <c r="C4922" s="1">
        <v>111292304</v>
      </c>
      <c r="D4922" s="1">
        <v>149</v>
      </c>
      <c r="E4922" s="1" t="s">
        <v>2609</v>
      </c>
      <c r="F4922" s="1" t="s">
        <v>35</v>
      </c>
      <c r="G4922" s="1" t="s">
        <v>319</v>
      </c>
      <c r="H4922" s="1" t="s">
        <v>916</v>
      </c>
      <c r="I4922" s="1">
        <v>285000</v>
      </c>
      <c r="K4922" s="1">
        <v>84234</v>
      </c>
      <c r="L4922" s="1">
        <v>2840375.25</v>
      </c>
      <c r="M4922" s="1">
        <v>4.4629249721765518E-2</v>
      </c>
      <c r="N4922" s="1">
        <v>1.5963270664215088</v>
      </c>
      <c r="O4922" s="1">
        <v>6.9000001531094313E-4</v>
      </c>
      <c r="P4922" s="1">
        <v>0.24269282817840576</v>
      </c>
      <c r="Q4922" s="1">
        <v>1.5469999983906746E-2</v>
      </c>
      <c r="S4922" s="1">
        <v>30</v>
      </c>
      <c r="T4922" s="1">
        <v>1</v>
      </c>
      <c r="U4922" s="1">
        <v>3209609.25</v>
      </c>
      <c r="V4922" s="1">
        <v>6.0789249837398529E-2</v>
      </c>
      <c r="W4922" s="1">
        <v>1.9305406808853149</v>
      </c>
      <c r="X4922" s="1">
        <v>1.9305406808853149</v>
      </c>
    </row>
    <row r="4923" spans="1:24" x14ac:dyDescent="0.35">
      <c r="A4923" s="1">
        <v>310149</v>
      </c>
      <c r="B4923" s="1" t="s">
        <v>2344</v>
      </c>
      <c r="C4923" s="1">
        <v>111292304</v>
      </c>
      <c r="D4923" s="1">
        <v>149</v>
      </c>
      <c r="E4923" s="1" t="s">
        <v>2609</v>
      </c>
      <c r="F4923" s="1" t="s">
        <v>35</v>
      </c>
      <c r="G4923" s="1" t="s">
        <v>319</v>
      </c>
      <c r="H4923" s="1" t="s">
        <v>916</v>
      </c>
      <c r="I4923" s="1">
        <v>288012.31</v>
      </c>
      <c r="K4923" s="1">
        <v>76499</v>
      </c>
      <c r="L4923" s="1">
        <v>2855649</v>
      </c>
      <c r="M4923" s="1">
        <v>1.5273749828338623E-2</v>
      </c>
      <c r="N4923" s="1">
        <v>0.53773707151412964</v>
      </c>
      <c r="O4923" s="1">
        <v>3.0123100150376558E-3</v>
      </c>
      <c r="P4923" s="1">
        <v>1.0569509267807007</v>
      </c>
      <c r="Q4923" s="1">
        <v>-7.734999991953373E-3</v>
      </c>
      <c r="S4923" s="1">
        <v>31</v>
      </c>
      <c r="T4923" s="1">
        <v>1</v>
      </c>
      <c r="U4923" s="1">
        <v>3220160.25</v>
      </c>
      <c r="V4923" s="1">
        <v>1.0551059618592262E-2</v>
      </c>
      <c r="W4923" s="1">
        <v>0.32873159646987915</v>
      </c>
      <c r="X4923" s="1">
        <v>0.32873159646987915</v>
      </c>
    </row>
    <row r="4924" spans="1:24" x14ac:dyDescent="0.35">
      <c r="A4924" s="1">
        <v>320149</v>
      </c>
      <c r="B4924" s="1" t="s">
        <v>2345</v>
      </c>
      <c r="C4924" s="1">
        <v>111292304</v>
      </c>
      <c r="D4924" s="1">
        <v>149</v>
      </c>
      <c r="E4924" s="1" t="s">
        <v>2609</v>
      </c>
      <c r="F4924" s="1" t="s">
        <v>35</v>
      </c>
      <c r="G4924" s="1" t="s">
        <v>319</v>
      </c>
      <c r="H4924" s="1" t="s">
        <v>916</v>
      </c>
      <c r="I4924" s="1">
        <v>289876.99</v>
      </c>
      <c r="K4924" s="1">
        <v>76499</v>
      </c>
      <c r="L4924" s="1">
        <v>2893500</v>
      </c>
      <c r="M4924" s="1">
        <v>3.7850998342037201E-2</v>
      </c>
      <c r="N4924" s="1">
        <v>1.3254780769348145</v>
      </c>
      <c r="O4924" s="1">
        <v>1.86467997264117E-3</v>
      </c>
      <c r="P4924" s="1">
        <v>0.6474306583404541</v>
      </c>
      <c r="Q4924" s="1">
        <v>0</v>
      </c>
      <c r="S4924" s="1">
        <v>32</v>
      </c>
      <c r="T4924" s="1">
        <v>1</v>
      </c>
      <c r="U4924" s="1">
        <v>3259876</v>
      </c>
      <c r="V4924" s="1">
        <v>3.9715677499771118E-2</v>
      </c>
      <c r="W4924" s="1">
        <v>1.2333470582962036</v>
      </c>
      <c r="X4924" s="1">
        <v>1.2333470582962036</v>
      </c>
    </row>
    <row r="4925" spans="1:24" x14ac:dyDescent="0.35">
      <c r="A4925" s="1">
        <v>330149</v>
      </c>
      <c r="B4925" s="1" t="s">
        <v>2346</v>
      </c>
      <c r="C4925" s="1">
        <v>111292304</v>
      </c>
      <c r="D4925" s="1">
        <v>149</v>
      </c>
      <c r="E4925" s="1" t="s">
        <v>2609</v>
      </c>
      <c r="F4925" s="1" t="s">
        <v>35</v>
      </c>
      <c r="G4925" s="1" t="s">
        <v>319</v>
      </c>
      <c r="H4925" s="1" t="s">
        <v>916</v>
      </c>
      <c r="I4925" s="1">
        <v>286168.43</v>
      </c>
      <c r="K4925" s="1">
        <v>76499</v>
      </c>
      <c r="L4925" s="1">
        <v>2940723</v>
      </c>
      <c r="M4925" s="1">
        <v>4.7223001718521118E-2</v>
      </c>
      <c r="N4925" s="1">
        <v>1.6320372819900513</v>
      </c>
      <c r="O4925" s="1">
        <v>-3.7085600197315216E-3</v>
      </c>
      <c r="P4925" s="1">
        <v>-1.2793564796447754</v>
      </c>
      <c r="Q4925" s="1">
        <v>0</v>
      </c>
      <c r="S4925" s="1">
        <v>33</v>
      </c>
      <c r="T4925" s="1">
        <v>1</v>
      </c>
      <c r="U4925" s="1">
        <v>3303390.5</v>
      </c>
      <c r="V4925" s="1">
        <v>4.3514441698789597E-2</v>
      </c>
      <c r="W4925" s="1">
        <v>1.3348513841629028</v>
      </c>
      <c r="X4925" s="1">
        <v>1.3348513841629028</v>
      </c>
    </row>
    <row r="4926" spans="1:24" x14ac:dyDescent="0.35">
      <c r="A4926" s="1">
        <v>340149</v>
      </c>
      <c r="B4926" s="1" t="s">
        <v>2347</v>
      </c>
      <c r="C4926" s="1">
        <v>111292304</v>
      </c>
      <c r="D4926" s="1">
        <v>149</v>
      </c>
      <c r="E4926" s="1" t="s">
        <v>2609</v>
      </c>
      <c r="F4926" s="1" t="s">
        <v>35</v>
      </c>
      <c r="G4926" s="1" t="s">
        <v>319</v>
      </c>
      <c r="H4926" s="1" t="s">
        <v>916</v>
      </c>
      <c r="I4926" s="1">
        <v>286164</v>
      </c>
      <c r="K4926" s="1">
        <v>76499</v>
      </c>
      <c r="L4926" s="1">
        <v>2940721</v>
      </c>
      <c r="M4926" s="1">
        <v>-1.9999999949504854E-6</v>
      </c>
      <c r="N4926" s="1">
        <v>-6.8010485847480595E-5</v>
      </c>
      <c r="O4926" s="1">
        <v>-4.4299999899521936E-6</v>
      </c>
      <c r="P4926" s="1">
        <v>-1.5480393776670098E-3</v>
      </c>
      <c r="Q4926" s="1">
        <v>0</v>
      </c>
      <c r="S4926" s="1">
        <v>34</v>
      </c>
      <c r="T4926" s="1">
        <v>1</v>
      </c>
      <c r="U4926" s="1">
        <v>3303384</v>
      </c>
      <c r="V4926" s="1">
        <v>-6.4300002122763544E-6</v>
      </c>
      <c r="W4926" s="1">
        <v>-1.9676753436215222E-4</v>
      </c>
      <c r="X4926" s="1">
        <v>-1.9676753436215222E-4</v>
      </c>
    </row>
    <row r="4927" spans="1:24" x14ac:dyDescent="0.35">
      <c r="A4927" s="1">
        <v>350149</v>
      </c>
      <c r="B4927" s="1" t="s">
        <v>2348</v>
      </c>
      <c r="C4927" s="1">
        <v>111292304</v>
      </c>
      <c r="D4927" s="1">
        <v>149</v>
      </c>
      <c r="E4927" s="1" t="s">
        <v>2609</v>
      </c>
      <c r="F4927" s="1" t="s">
        <v>35</v>
      </c>
      <c r="G4927" s="1" t="s">
        <v>319</v>
      </c>
      <c r="H4927" s="1" t="s">
        <v>916</v>
      </c>
      <c r="I4927" s="1">
        <v>300812</v>
      </c>
      <c r="K4927" s="1">
        <v>76499</v>
      </c>
      <c r="L4927" s="1">
        <v>2965651.5</v>
      </c>
      <c r="M4927" s="1">
        <v>2.4930499494075775E-2</v>
      </c>
      <c r="N4927" s="1">
        <v>0.84776830673217773</v>
      </c>
      <c r="O4927" s="1">
        <v>1.4647999778389931E-2</v>
      </c>
      <c r="P4927" s="1">
        <v>5.1187429428100586</v>
      </c>
      <c r="Q4927" s="1">
        <v>0</v>
      </c>
      <c r="S4927" s="1">
        <v>35</v>
      </c>
      <c r="T4927" s="1">
        <v>1</v>
      </c>
      <c r="U4927" s="1">
        <v>3342962.5</v>
      </c>
      <c r="V4927" s="1">
        <v>3.9578497409820557E-2</v>
      </c>
      <c r="W4927" s="1">
        <v>1.1981198787689209</v>
      </c>
      <c r="X4927" s="1">
        <v>1.1981198787689209</v>
      </c>
    </row>
    <row r="4928" spans="1:24" x14ac:dyDescent="0.35">
      <c r="A4928" s="1">
        <v>360149</v>
      </c>
      <c r="B4928" s="1" t="s">
        <v>2349</v>
      </c>
      <c r="C4928" s="1">
        <v>111292304</v>
      </c>
      <c r="D4928" s="1">
        <v>149</v>
      </c>
      <c r="E4928" s="1" t="s">
        <v>2609</v>
      </c>
      <c r="F4928" s="1" t="s">
        <v>35</v>
      </c>
      <c r="G4928" s="1" t="s">
        <v>319</v>
      </c>
      <c r="H4928" s="1" t="s">
        <v>916</v>
      </c>
      <c r="I4928" s="1">
        <v>313525</v>
      </c>
      <c r="K4928" s="1">
        <v>76499</v>
      </c>
      <c r="L4928" s="1">
        <v>3137250</v>
      </c>
      <c r="M4928" s="1">
        <v>0.17159849405288696</v>
      </c>
      <c r="N4928" s="1">
        <v>5.7861990928649902</v>
      </c>
      <c r="O4928" s="1">
        <v>1.2713000178337097E-2</v>
      </c>
      <c r="P4928" s="1">
        <v>4.2262277603149414</v>
      </c>
      <c r="Q4928" s="1">
        <v>0</v>
      </c>
      <c r="S4928" s="1">
        <v>36</v>
      </c>
      <c r="T4928" s="1">
        <v>1</v>
      </c>
      <c r="U4928" s="1">
        <v>3527274</v>
      </c>
      <c r="V4928" s="1">
        <v>0.18431149423122406</v>
      </c>
      <c r="W4928" s="1">
        <v>5.5134181976318359</v>
      </c>
      <c r="X4928" s="1">
        <v>5.5134181976318359</v>
      </c>
    </row>
    <row r="4929" spans="1:24" x14ac:dyDescent="0.35">
      <c r="A4929" s="1">
        <v>370149</v>
      </c>
      <c r="B4929" s="1" t="s">
        <v>2350</v>
      </c>
      <c r="C4929" s="1">
        <v>111292304</v>
      </c>
      <c r="D4929" s="1">
        <v>149</v>
      </c>
      <c r="E4929" s="1" t="s">
        <v>2609</v>
      </c>
      <c r="F4929" s="1" t="s">
        <v>35</v>
      </c>
      <c r="G4929" s="1" t="s">
        <v>319</v>
      </c>
      <c r="H4929" s="1" t="s">
        <v>916</v>
      </c>
      <c r="I4929" s="1">
        <v>328108</v>
      </c>
      <c r="K4929" s="1">
        <v>76499</v>
      </c>
      <c r="L4929" s="1">
        <v>3261602</v>
      </c>
      <c r="M4929" s="1">
        <v>0.12435200065374374</v>
      </c>
      <c r="N4929" s="1">
        <v>3.963726282119751</v>
      </c>
      <c r="O4929" s="1">
        <v>1.4582999981939793E-2</v>
      </c>
      <c r="P4929" s="1">
        <v>4.651303768157959</v>
      </c>
      <c r="Q4929" s="1">
        <v>0</v>
      </c>
      <c r="S4929" s="1">
        <v>37</v>
      </c>
      <c r="T4929" s="1">
        <v>1</v>
      </c>
      <c r="U4929" s="1">
        <v>3666209</v>
      </c>
      <c r="V4929" s="1">
        <v>0.13893499970436096</v>
      </c>
      <c r="W4929" s="1">
        <v>3.9388773441314697</v>
      </c>
      <c r="X4929" s="1">
        <v>3.9388773441314697</v>
      </c>
    </row>
    <row r="4930" spans="1:24" x14ac:dyDescent="0.35">
      <c r="A4930" s="1">
        <v>380149</v>
      </c>
      <c r="B4930" s="1" t="s">
        <v>2351</v>
      </c>
      <c r="C4930" s="1">
        <v>111292304</v>
      </c>
      <c r="D4930" s="1">
        <v>149</v>
      </c>
      <c r="E4930" s="1" t="s">
        <v>2609</v>
      </c>
      <c r="F4930" s="1" t="s">
        <v>35</v>
      </c>
      <c r="G4930" s="1" t="s">
        <v>319</v>
      </c>
      <c r="H4930" s="1" t="s">
        <v>916</v>
      </c>
      <c r="I4930" s="1">
        <v>339169</v>
      </c>
      <c r="K4930" s="1">
        <v>76499</v>
      </c>
      <c r="L4930" s="1">
        <v>3321886</v>
      </c>
      <c r="M4930" s="1">
        <v>6.0283999890089035E-2</v>
      </c>
      <c r="N4930" s="1">
        <v>1.8482941389083862</v>
      </c>
      <c r="O4930" s="1">
        <v>1.106099970638752E-2</v>
      </c>
      <c r="P4930" s="1">
        <v>3.3711462020874023</v>
      </c>
      <c r="Q4930" s="1">
        <v>0</v>
      </c>
      <c r="S4930" s="1">
        <v>38</v>
      </c>
      <c r="T4930" s="1">
        <v>1</v>
      </c>
      <c r="U4930" s="1">
        <v>3737554</v>
      </c>
      <c r="V4930" s="1">
        <v>7.1345001459121704E-2</v>
      </c>
      <c r="W4930" s="1">
        <v>1.9460155963897705</v>
      </c>
      <c r="X4930" s="1">
        <v>1.9460155963897705</v>
      </c>
    </row>
    <row r="4931" spans="1:24" x14ac:dyDescent="0.35">
      <c r="A4931" s="1">
        <v>390149</v>
      </c>
      <c r="B4931" s="1" t="s">
        <v>2352</v>
      </c>
      <c r="C4931" s="1">
        <v>111292304</v>
      </c>
      <c r="D4931" s="1">
        <v>149</v>
      </c>
      <c r="E4931" s="1" t="s">
        <v>2609</v>
      </c>
      <c r="F4931" s="1" t="s">
        <v>35</v>
      </c>
      <c r="G4931" s="1" t="s">
        <v>319</v>
      </c>
      <c r="H4931" s="1" t="s">
        <v>916</v>
      </c>
      <c r="I4931" s="1">
        <v>353905</v>
      </c>
      <c r="K4931" s="1">
        <v>126499</v>
      </c>
      <c r="L4931" s="1">
        <v>3365247</v>
      </c>
      <c r="M4931" s="1">
        <v>4.3361000716686249E-2</v>
      </c>
      <c r="N4931" s="1">
        <v>1.3053127527236938</v>
      </c>
      <c r="O4931" s="1">
        <v>1.4736000448465347E-2</v>
      </c>
      <c r="P4931" s="1">
        <v>4.3447365760803223</v>
      </c>
      <c r="Q4931" s="1">
        <v>5.000000074505806E-2</v>
      </c>
      <c r="S4931" s="1">
        <v>39</v>
      </c>
      <c r="T4931" s="1">
        <v>1</v>
      </c>
      <c r="U4931" s="1">
        <v>3845651</v>
      </c>
      <c r="V4931" s="1">
        <v>0.10809700191020966</v>
      </c>
      <c r="W4931" s="1">
        <v>2.8921856880187988</v>
      </c>
      <c r="X4931" s="1">
        <v>2.8921856880187988</v>
      </c>
    </row>
    <row r="4932" spans="1:24" x14ac:dyDescent="0.35">
      <c r="A4932" s="1">
        <v>400149</v>
      </c>
      <c r="B4932" s="1" t="s">
        <v>2353</v>
      </c>
      <c r="C4932" s="1">
        <v>111292304</v>
      </c>
      <c r="D4932" s="1">
        <v>149</v>
      </c>
      <c r="E4932" s="1" t="s">
        <v>2609</v>
      </c>
      <c r="F4932" s="1" t="s">
        <v>35</v>
      </c>
      <c r="G4932" s="1" t="s">
        <v>319</v>
      </c>
      <c r="H4932" s="1" t="s">
        <v>916</v>
      </c>
      <c r="S4932" s="1">
        <v>40</v>
      </c>
      <c r="T4932" s="1">
        <v>1</v>
      </c>
      <c r="U4932" s="1">
        <v>0</v>
      </c>
      <c r="V4932" s="1">
        <v>0</v>
      </c>
      <c r="W4932" s="1">
        <v>-100</v>
      </c>
      <c r="X4932" s="1">
        <v>-100</v>
      </c>
    </row>
    <row r="4933" spans="1:24" x14ac:dyDescent="0.35">
      <c r="A4933" s="1">
        <v>410149</v>
      </c>
      <c r="B4933" s="1" t="s">
        <v>2354</v>
      </c>
      <c r="C4933" s="1">
        <v>111292304</v>
      </c>
      <c r="D4933" s="1">
        <v>149</v>
      </c>
      <c r="E4933" s="1" t="s">
        <v>2609</v>
      </c>
      <c r="F4933" s="1" t="s">
        <v>35</v>
      </c>
      <c r="G4933" s="1" t="s">
        <v>319</v>
      </c>
      <c r="H4933" s="1" t="s">
        <v>916</v>
      </c>
      <c r="S4933" s="1">
        <v>41</v>
      </c>
      <c r="T4933" s="1">
        <v>1</v>
      </c>
      <c r="U4933" s="1">
        <v>0</v>
      </c>
      <c r="V4933" s="1">
        <v>0</v>
      </c>
    </row>
    <row r="4934" spans="1:24" x14ac:dyDescent="0.35">
      <c r="A4934" s="1">
        <v>420149</v>
      </c>
      <c r="B4934" s="1" t="s">
        <v>2355</v>
      </c>
      <c r="C4934" s="1">
        <v>111292304</v>
      </c>
      <c r="D4934" s="1">
        <v>149</v>
      </c>
      <c r="E4934" s="1" t="s">
        <v>2609</v>
      </c>
      <c r="F4934" s="1" t="s">
        <v>35</v>
      </c>
      <c r="G4934" s="1" t="s">
        <v>319</v>
      </c>
      <c r="H4934" s="1" t="s">
        <v>916</v>
      </c>
      <c r="S4934" s="1">
        <v>42</v>
      </c>
      <c r="T4934" s="1">
        <v>1</v>
      </c>
      <c r="U4934" s="1">
        <v>0</v>
      </c>
      <c r="V4934" s="1">
        <v>0</v>
      </c>
    </row>
    <row r="4935" spans="1:24" x14ac:dyDescent="0.35">
      <c r="A4935" s="1">
        <v>430149</v>
      </c>
      <c r="B4935" s="1" t="s">
        <v>2356</v>
      </c>
      <c r="C4935" s="1">
        <v>111292304</v>
      </c>
      <c r="D4935" s="1">
        <v>149</v>
      </c>
      <c r="E4935" s="1" t="s">
        <v>2609</v>
      </c>
      <c r="F4935" s="1" t="s">
        <v>35</v>
      </c>
      <c r="G4935" s="1" t="s">
        <v>319</v>
      </c>
      <c r="H4935" s="1" t="s">
        <v>916</v>
      </c>
      <c r="S4935" s="1">
        <v>43</v>
      </c>
      <c r="T4935" s="1">
        <v>1</v>
      </c>
      <c r="U4935" s="1">
        <v>0</v>
      </c>
      <c r="V4935" s="1">
        <v>0</v>
      </c>
    </row>
    <row r="4936" spans="1:24" x14ac:dyDescent="0.35">
      <c r="A4936" s="1">
        <v>440149</v>
      </c>
      <c r="B4936" s="1" t="s">
        <v>2357</v>
      </c>
      <c r="C4936" s="1">
        <v>111292304</v>
      </c>
      <c r="D4936" s="1">
        <v>149</v>
      </c>
      <c r="E4936" s="1" t="s">
        <v>2609</v>
      </c>
      <c r="F4936" s="1" t="s">
        <v>35</v>
      </c>
      <c r="G4936" s="1" t="s">
        <v>319</v>
      </c>
      <c r="H4936" s="1" t="s">
        <v>916</v>
      </c>
      <c r="S4936" s="1">
        <v>44</v>
      </c>
      <c r="T4936" s="1">
        <v>1</v>
      </c>
      <c r="U4936" s="1">
        <v>0</v>
      </c>
      <c r="V4936" s="1">
        <v>0</v>
      </c>
    </row>
    <row r="4937" spans="1:24" x14ac:dyDescent="0.35">
      <c r="A4937" s="1">
        <v>450149</v>
      </c>
      <c r="B4937" s="1" t="s">
        <v>2358</v>
      </c>
      <c r="C4937" s="1">
        <v>111292304</v>
      </c>
      <c r="D4937" s="1">
        <v>149</v>
      </c>
      <c r="E4937" s="1" t="s">
        <v>2609</v>
      </c>
      <c r="F4937" s="1" t="s">
        <v>35</v>
      </c>
      <c r="G4937" s="1" t="s">
        <v>319</v>
      </c>
      <c r="H4937" s="1" t="s">
        <v>916</v>
      </c>
      <c r="S4937" s="1">
        <v>45</v>
      </c>
      <c r="T4937" s="1">
        <v>1</v>
      </c>
      <c r="U4937" s="1">
        <v>0</v>
      </c>
      <c r="V4937" s="1">
        <v>0</v>
      </c>
    </row>
    <row r="4938" spans="1:24" x14ac:dyDescent="0.35">
      <c r="A4938" s="1">
        <v>460149</v>
      </c>
      <c r="B4938" s="1" t="s">
        <v>2359</v>
      </c>
      <c r="C4938" s="1">
        <v>111292304</v>
      </c>
      <c r="D4938" s="1">
        <v>149</v>
      </c>
      <c r="E4938" s="1" t="s">
        <v>2609</v>
      </c>
      <c r="F4938" s="1" t="s">
        <v>35</v>
      </c>
      <c r="G4938" s="1" t="s">
        <v>319</v>
      </c>
      <c r="H4938" s="1" t="s">
        <v>916</v>
      </c>
      <c r="S4938" s="1">
        <v>46</v>
      </c>
      <c r="T4938" s="1">
        <v>1</v>
      </c>
      <c r="U4938" s="1">
        <v>0</v>
      </c>
      <c r="V4938" s="1">
        <v>0</v>
      </c>
    </row>
    <row r="4939" spans="1:24" x14ac:dyDescent="0.35">
      <c r="A4939" s="1">
        <v>470149</v>
      </c>
      <c r="B4939" s="1" t="s">
        <v>2360</v>
      </c>
      <c r="C4939" s="1">
        <v>111292304</v>
      </c>
      <c r="D4939" s="1">
        <v>149</v>
      </c>
      <c r="E4939" s="1" t="s">
        <v>2609</v>
      </c>
      <c r="F4939" s="1" t="s">
        <v>35</v>
      </c>
      <c r="G4939" s="1" t="s">
        <v>319</v>
      </c>
      <c r="H4939" s="1" t="s">
        <v>916</v>
      </c>
      <c r="S4939" s="1">
        <v>47</v>
      </c>
      <c r="T4939" s="1">
        <v>1</v>
      </c>
      <c r="U4939" s="1">
        <v>0</v>
      </c>
      <c r="V4939" s="1">
        <v>0</v>
      </c>
    </row>
    <row r="4940" spans="1:24" x14ac:dyDescent="0.35">
      <c r="A4940" s="1">
        <v>480149</v>
      </c>
      <c r="B4940" s="1" t="s">
        <v>2361</v>
      </c>
      <c r="C4940" s="1">
        <v>111292304</v>
      </c>
      <c r="D4940" s="1">
        <v>149</v>
      </c>
      <c r="E4940" s="1" t="s">
        <v>2609</v>
      </c>
      <c r="F4940" s="1" t="s">
        <v>35</v>
      </c>
      <c r="G4940" s="1" t="s">
        <v>319</v>
      </c>
      <c r="H4940" s="1" t="s">
        <v>916</v>
      </c>
      <c r="S4940" s="1">
        <v>48</v>
      </c>
      <c r="T4940" s="1">
        <v>1</v>
      </c>
      <c r="U4940" s="1">
        <v>0</v>
      </c>
      <c r="V4940" s="1">
        <v>0</v>
      </c>
    </row>
    <row r="4941" spans="1:24" x14ac:dyDescent="0.35">
      <c r="A4941" s="1">
        <v>250533</v>
      </c>
      <c r="B4941" s="1" t="s">
        <v>2364</v>
      </c>
      <c r="C4941" s="1">
        <v>111292507</v>
      </c>
      <c r="D4941" s="1">
        <v>533</v>
      </c>
      <c r="E4941" s="1" t="s">
        <v>48</v>
      </c>
      <c r="F4941" s="1" t="s">
        <v>48</v>
      </c>
      <c r="G4941" s="1" t="s">
        <v>48</v>
      </c>
      <c r="H4941" s="1" t="s">
        <v>48</v>
      </c>
      <c r="S4941" s="1">
        <v>25</v>
      </c>
      <c r="T4941" s="1">
        <v>2</v>
      </c>
      <c r="U4941" s="1">
        <v>0</v>
      </c>
      <c r="V4941" s="1">
        <v>0</v>
      </c>
    </row>
    <row r="4942" spans="1:24" x14ac:dyDescent="0.35">
      <c r="A4942" s="1">
        <v>260533</v>
      </c>
      <c r="B4942" s="1" t="s">
        <v>2365</v>
      </c>
      <c r="C4942" s="1">
        <v>111292507</v>
      </c>
      <c r="D4942" s="1">
        <v>533</v>
      </c>
      <c r="E4942" s="1" t="s">
        <v>48</v>
      </c>
      <c r="F4942" s="1" t="s">
        <v>48</v>
      </c>
      <c r="G4942" s="1" t="s">
        <v>48</v>
      </c>
      <c r="H4942" s="1" t="s">
        <v>48</v>
      </c>
      <c r="S4942" s="1">
        <v>26</v>
      </c>
      <c r="T4942" s="1">
        <v>2</v>
      </c>
      <c r="U4942" s="1">
        <v>0</v>
      </c>
      <c r="V4942" s="1">
        <v>0</v>
      </c>
    </row>
    <row r="4943" spans="1:24" x14ac:dyDescent="0.35">
      <c r="A4943" s="1">
        <v>270533</v>
      </c>
      <c r="B4943" s="1" t="s">
        <v>2366</v>
      </c>
      <c r="C4943" s="1">
        <v>111292507</v>
      </c>
      <c r="D4943" s="1">
        <v>533</v>
      </c>
      <c r="E4943" s="1" t="s">
        <v>48</v>
      </c>
      <c r="F4943" s="1" t="s">
        <v>48</v>
      </c>
      <c r="G4943" s="1" t="s">
        <v>48</v>
      </c>
      <c r="H4943" s="1" t="s">
        <v>48</v>
      </c>
      <c r="S4943" s="1">
        <v>27</v>
      </c>
      <c r="T4943" s="1">
        <v>2</v>
      </c>
      <c r="U4943" s="1">
        <v>0</v>
      </c>
      <c r="V4943" s="1">
        <v>0</v>
      </c>
    </row>
    <row r="4944" spans="1:24" x14ac:dyDescent="0.35">
      <c r="A4944" s="1">
        <v>280533</v>
      </c>
      <c r="B4944" s="1" t="s">
        <v>2367</v>
      </c>
      <c r="C4944" s="1">
        <v>111292507</v>
      </c>
      <c r="D4944" s="1">
        <v>533</v>
      </c>
      <c r="E4944" s="1" t="s">
        <v>48</v>
      </c>
      <c r="F4944" s="1" t="s">
        <v>48</v>
      </c>
      <c r="G4944" s="1" t="s">
        <v>48</v>
      </c>
      <c r="H4944" s="1" t="s">
        <v>48</v>
      </c>
      <c r="S4944" s="1">
        <v>28</v>
      </c>
      <c r="T4944" s="1">
        <v>2</v>
      </c>
      <c r="U4944" s="1">
        <v>0</v>
      </c>
      <c r="V4944" s="1">
        <v>0</v>
      </c>
    </row>
    <row r="4945" spans="1:24" x14ac:dyDescent="0.35">
      <c r="A4945" s="1">
        <v>290533</v>
      </c>
      <c r="B4945" s="1" t="s">
        <v>2341</v>
      </c>
      <c r="C4945" s="1">
        <v>111292507</v>
      </c>
      <c r="D4945" s="1">
        <v>533</v>
      </c>
      <c r="E4945" s="1" t="s">
        <v>2610</v>
      </c>
      <c r="F4945" s="1" t="s">
        <v>35</v>
      </c>
      <c r="G4945" s="1" t="s">
        <v>319</v>
      </c>
      <c r="H4945" s="1" t="s">
        <v>2369</v>
      </c>
      <c r="J4945" s="1">
        <v>145962.04</v>
      </c>
      <c r="S4945" s="1">
        <v>29</v>
      </c>
      <c r="T4945" s="1">
        <v>2</v>
      </c>
      <c r="U4945" s="1">
        <v>145962.046875</v>
      </c>
      <c r="V4945" s="1">
        <v>0</v>
      </c>
    </row>
    <row r="4946" spans="1:24" x14ac:dyDescent="0.35">
      <c r="A4946" s="1">
        <v>300533</v>
      </c>
      <c r="B4946" s="1" t="s">
        <v>2343</v>
      </c>
      <c r="C4946" s="1">
        <v>111292507</v>
      </c>
      <c r="D4946" s="1">
        <v>533</v>
      </c>
      <c r="E4946" s="1" t="s">
        <v>2610</v>
      </c>
      <c r="F4946" s="1" t="s">
        <v>35</v>
      </c>
      <c r="G4946" s="1" t="s">
        <v>319</v>
      </c>
      <c r="H4946" s="1" t="s">
        <v>2369</v>
      </c>
      <c r="J4946" s="1">
        <v>151800</v>
      </c>
      <c r="R4946" s="1">
        <v>5.8379601687192917E-3</v>
      </c>
      <c r="S4946" s="1">
        <v>30</v>
      </c>
      <c r="T4946" s="1">
        <v>2</v>
      </c>
      <c r="U4946" s="1">
        <v>151800</v>
      </c>
      <c r="V4946" s="1">
        <v>5.8379601687192917E-3</v>
      </c>
      <c r="W4946" s="1">
        <v>3.9996378421783447</v>
      </c>
      <c r="X4946" s="1">
        <v>3.9996378421783447</v>
      </c>
    </row>
    <row r="4947" spans="1:24" x14ac:dyDescent="0.35">
      <c r="A4947" s="1">
        <v>310533</v>
      </c>
      <c r="B4947" s="1" t="s">
        <v>2344</v>
      </c>
      <c r="C4947" s="1">
        <v>111292507</v>
      </c>
      <c r="D4947" s="1">
        <v>533</v>
      </c>
      <c r="E4947" s="1" t="s">
        <v>2610</v>
      </c>
      <c r="F4947" s="1" t="s">
        <v>35</v>
      </c>
      <c r="G4947" s="1" t="s">
        <v>319</v>
      </c>
      <c r="H4947" s="1" t="s">
        <v>2369</v>
      </c>
      <c r="J4947" s="1">
        <v>133823</v>
      </c>
      <c r="R4947" s="1">
        <v>-1.7976999282836914E-2</v>
      </c>
      <c r="S4947" s="1">
        <v>31</v>
      </c>
      <c r="T4947" s="1">
        <v>2</v>
      </c>
      <c r="U4947" s="1">
        <v>133823</v>
      </c>
      <c r="V4947" s="1">
        <v>-1.7976999282836914E-2</v>
      </c>
      <c r="W4947" s="1">
        <v>-11.842555999755859</v>
      </c>
      <c r="X4947" s="1">
        <v>-11.842555999755859</v>
      </c>
    </row>
    <row r="4948" spans="1:24" x14ac:dyDescent="0.35">
      <c r="A4948" s="1">
        <v>320533</v>
      </c>
      <c r="B4948" s="1" t="s">
        <v>2345</v>
      </c>
      <c r="C4948" s="1">
        <v>111292507</v>
      </c>
      <c r="D4948" s="1">
        <v>533</v>
      </c>
      <c r="E4948" s="1" t="s">
        <v>2610</v>
      </c>
      <c r="F4948" s="1" t="s">
        <v>35</v>
      </c>
      <c r="G4948" s="1" t="s">
        <v>319</v>
      </c>
      <c r="H4948" s="1" t="s">
        <v>2369</v>
      </c>
      <c r="J4948" s="1">
        <v>145402</v>
      </c>
      <c r="R4948" s="1">
        <v>1.1579000391066074E-2</v>
      </c>
      <c r="S4948" s="1">
        <v>32</v>
      </c>
      <c r="T4948" s="1">
        <v>2</v>
      </c>
      <c r="U4948" s="1">
        <v>145402</v>
      </c>
      <c r="V4948" s="1">
        <v>1.1579000391066074E-2</v>
      </c>
      <c r="W4948" s="1">
        <v>8.6524734497070313</v>
      </c>
      <c r="X4948" s="1">
        <v>8.6524734497070313</v>
      </c>
    </row>
    <row r="4949" spans="1:24" x14ac:dyDescent="0.35">
      <c r="A4949" s="1">
        <v>330533</v>
      </c>
      <c r="B4949" s="1" t="s">
        <v>2346</v>
      </c>
      <c r="C4949" s="1">
        <v>111292507</v>
      </c>
      <c r="D4949" s="1">
        <v>533</v>
      </c>
      <c r="E4949" s="1" t="s">
        <v>2610</v>
      </c>
      <c r="F4949" s="1" t="s">
        <v>35</v>
      </c>
      <c r="G4949" s="1" t="s">
        <v>319</v>
      </c>
      <c r="H4949" s="1" t="s">
        <v>2369</v>
      </c>
      <c r="J4949" s="1">
        <v>184992</v>
      </c>
      <c r="R4949" s="1">
        <v>3.9590001106262207E-2</v>
      </c>
      <c r="S4949" s="1">
        <v>33</v>
      </c>
      <c r="T4949" s="1">
        <v>2</v>
      </c>
      <c r="U4949" s="1">
        <v>184992</v>
      </c>
      <c r="V4949" s="1">
        <v>3.9590001106262207E-2</v>
      </c>
      <c r="W4949" s="1">
        <v>27.227960586547852</v>
      </c>
      <c r="X4949" s="1">
        <v>27.227960586547852</v>
      </c>
    </row>
    <row r="4950" spans="1:24" x14ac:dyDescent="0.35">
      <c r="A4950" s="1">
        <v>340533</v>
      </c>
      <c r="B4950" s="1" t="s">
        <v>2347</v>
      </c>
      <c r="C4950" s="1">
        <v>111292507</v>
      </c>
      <c r="D4950" s="1">
        <v>533</v>
      </c>
      <c r="E4950" s="1" t="s">
        <v>2610</v>
      </c>
      <c r="F4950" s="1" t="s">
        <v>35</v>
      </c>
      <c r="G4950" s="1" t="s">
        <v>319</v>
      </c>
      <c r="H4950" s="1" t="s">
        <v>2369</v>
      </c>
      <c r="J4950" s="1">
        <v>158417</v>
      </c>
      <c r="R4950" s="1">
        <v>-2.6574999094009399E-2</v>
      </c>
      <c r="S4950" s="1">
        <v>34</v>
      </c>
      <c r="T4950" s="1">
        <v>2</v>
      </c>
      <c r="U4950" s="1">
        <v>158417</v>
      </c>
      <c r="V4950" s="1">
        <v>-2.6574999094009399E-2</v>
      </c>
      <c r="W4950" s="1">
        <v>-14.365486145019531</v>
      </c>
      <c r="X4950" s="1">
        <v>-14.365486145019531</v>
      </c>
    </row>
    <row r="4951" spans="1:24" x14ac:dyDescent="0.35">
      <c r="A4951" s="1">
        <v>350533</v>
      </c>
      <c r="B4951" s="1" t="s">
        <v>2348</v>
      </c>
      <c r="C4951" s="1">
        <v>111292507</v>
      </c>
      <c r="D4951" s="1">
        <v>533</v>
      </c>
      <c r="E4951" s="1" t="s">
        <v>2610</v>
      </c>
      <c r="F4951" s="1" t="s">
        <v>35</v>
      </c>
      <c r="G4951" s="1" t="s">
        <v>319</v>
      </c>
      <c r="H4951" s="1" t="s">
        <v>2369</v>
      </c>
      <c r="J4951" s="1">
        <v>157858</v>
      </c>
      <c r="R4951" s="1">
        <v>-5.5900000734254718E-4</v>
      </c>
      <c r="S4951" s="1">
        <v>35</v>
      </c>
      <c r="T4951" s="1">
        <v>2</v>
      </c>
      <c r="U4951" s="1">
        <v>157858</v>
      </c>
      <c r="V4951" s="1">
        <v>-5.5900000734254718E-4</v>
      </c>
      <c r="W4951" s="1">
        <v>-0.35286617279052734</v>
      </c>
      <c r="X4951" s="1">
        <v>-0.35286617279052734</v>
      </c>
    </row>
    <row r="4952" spans="1:24" x14ac:dyDescent="0.35">
      <c r="A4952" s="1">
        <v>360533</v>
      </c>
      <c r="B4952" s="1" t="s">
        <v>2349</v>
      </c>
      <c r="C4952" s="1">
        <v>111292507</v>
      </c>
      <c r="D4952" s="1">
        <v>533</v>
      </c>
      <c r="E4952" s="1" t="s">
        <v>2610</v>
      </c>
      <c r="F4952" s="1" t="s">
        <v>35</v>
      </c>
      <c r="G4952" s="1" t="s">
        <v>319</v>
      </c>
      <c r="H4952" s="1" t="s">
        <v>2369</v>
      </c>
      <c r="J4952" s="1">
        <v>192915.71</v>
      </c>
      <c r="R4952" s="1">
        <v>3.5057708621025085E-2</v>
      </c>
      <c r="S4952" s="1">
        <v>36</v>
      </c>
      <c r="T4952" s="1">
        <v>2</v>
      </c>
      <c r="U4952" s="1">
        <v>192915.703125</v>
      </c>
      <c r="V4952" s="1">
        <v>3.5057708621025085E-2</v>
      </c>
      <c r="W4952" s="1">
        <v>22.208379745483398</v>
      </c>
      <c r="X4952" s="1">
        <v>22.208379745483398</v>
      </c>
    </row>
    <row r="4953" spans="1:24" x14ac:dyDescent="0.35">
      <c r="A4953" s="1">
        <v>370533</v>
      </c>
      <c r="B4953" s="1" t="s">
        <v>2350</v>
      </c>
      <c r="C4953" s="1">
        <v>111292507</v>
      </c>
      <c r="D4953" s="1">
        <v>533</v>
      </c>
      <c r="E4953" s="1" t="s">
        <v>2610</v>
      </c>
      <c r="F4953" s="1" t="s">
        <v>35</v>
      </c>
      <c r="G4953" s="1" t="s">
        <v>319</v>
      </c>
      <c r="H4953" s="1" t="s">
        <v>2369</v>
      </c>
      <c r="S4953" s="1">
        <v>37</v>
      </c>
      <c r="T4953" s="1">
        <v>2</v>
      </c>
      <c r="U4953" s="1">
        <v>0</v>
      </c>
      <c r="V4953" s="1">
        <v>0</v>
      </c>
      <c r="W4953" s="1">
        <v>-100</v>
      </c>
      <c r="X4953" s="1">
        <v>-100</v>
      </c>
    </row>
    <row r="4954" spans="1:24" x14ac:dyDescent="0.35">
      <c r="A4954" s="1">
        <v>380533</v>
      </c>
      <c r="B4954" s="1" t="s">
        <v>2351</v>
      </c>
      <c r="C4954" s="1">
        <v>111292507</v>
      </c>
      <c r="D4954" s="1">
        <v>533</v>
      </c>
      <c r="E4954" s="1" t="s">
        <v>2610</v>
      </c>
      <c r="F4954" s="1" t="s">
        <v>35</v>
      </c>
      <c r="G4954" s="1" t="s">
        <v>319</v>
      </c>
      <c r="H4954" s="1" t="s">
        <v>2369</v>
      </c>
      <c r="J4954" s="1">
        <v>194231</v>
      </c>
      <c r="S4954" s="1">
        <v>38</v>
      </c>
      <c r="T4954" s="1">
        <v>2</v>
      </c>
      <c r="U4954" s="1">
        <v>194231</v>
      </c>
      <c r="V4954" s="1">
        <v>0</v>
      </c>
    </row>
    <row r="4955" spans="1:24" x14ac:dyDescent="0.35">
      <c r="A4955" s="1">
        <v>390533</v>
      </c>
      <c r="B4955" s="1" t="s">
        <v>2352</v>
      </c>
      <c r="C4955" s="1">
        <v>111292507</v>
      </c>
      <c r="D4955" s="1">
        <v>533</v>
      </c>
      <c r="E4955" s="1" t="s">
        <v>2610</v>
      </c>
      <c r="F4955" s="1" t="s">
        <v>35</v>
      </c>
      <c r="G4955" s="1" t="s">
        <v>319</v>
      </c>
      <c r="H4955" s="1" t="s">
        <v>2369</v>
      </c>
      <c r="J4955" s="1">
        <v>288487</v>
      </c>
      <c r="R4955" s="1">
        <v>9.4255998730659485E-2</v>
      </c>
      <c r="S4955" s="1">
        <v>39</v>
      </c>
      <c r="T4955" s="1">
        <v>2</v>
      </c>
      <c r="U4955" s="1">
        <v>288487</v>
      </c>
      <c r="V4955" s="1">
        <v>9.4255998730659485E-2</v>
      </c>
      <c r="W4955" s="1">
        <v>48.527782440185547</v>
      </c>
      <c r="X4955" s="1">
        <v>48.527782440185547</v>
      </c>
    </row>
    <row r="4956" spans="1:24" x14ac:dyDescent="0.35">
      <c r="A4956" s="1">
        <v>400533</v>
      </c>
      <c r="B4956" s="1" t="s">
        <v>2353</v>
      </c>
      <c r="C4956" s="1">
        <v>111292507</v>
      </c>
      <c r="D4956" s="1">
        <v>533</v>
      </c>
      <c r="E4956" s="1" t="s">
        <v>48</v>
      </c>
      <c r="F4956" s="1" t="s">
        <v>48</v>
      </c>
      <c r="G4956" s="1" t="s">
        <v>48</v>
      </c>
      <c r="H4956" s="1" t="s">
        <v>48</v>
      </c>
      <c r="S4956" s="1">
        <v>40</v>
      </c>
      <c r="T4956" s="1">
        <v>2</v>
      </c>
      <c r="U4956" s="1">
        <v>0</v>
      </c>
      <c r="V4956" s="1">
        <v>0</v>
      </c>
      <c r="W4956" s="1">
        <v>-100</v>
      </c>
      <c r="X4956" s="1">
        <v>-100</v>
      </c>
    </row>
    <row r="4957" spans="1:24" x14ac:dyDescent="0.35">
      <c r="A4957" s="1">
        <v>410533</v>
      </c>
      <c r="B4957" s="1" t="s">
        <v>2354</v>
      </c>
      <c r="C4957" s="1">
        <v>111292507</v>
      </c>
      <c r="D4957" s="1">
        <v>533</v>
      </c>
      <c r="E4957" s="1" t="s">
        <v>48</v>
      </c>
      <c r="F4957" s="1" t="s">
        <v>48</v>
      </c>
      <c r="G4957" s="1" t="s">
        <v>48</v>
      </c>
      <c r="H4957" s="1" t="s">
        <v>48</v>
      </c>
      <c r="S4957" s="1">
        <v>41</v>
      </c>
      <c r="T4957" s="1">
        <v>2</v>
      </c>
      <c r="U4957" s="1">
        <v>0</v>
      </c>
      <c r="V4957" s="1">
        <v>0</v>
      </c>
    </row>
    <row r="4958" spans="1:24" x14ac:dyDescent="0.35">
      <c r="A4958" s="1">
        <v>420533</v>
      </c>
      <c r="B4958" s="1" t="s">
        <v>2355</v>
      </c>
      <c r="C4958" s="1">
        <v>111292507</v>
      </c>
      <c r="D4958" s="1">
        <v>533</v>
      </c>
      <c r="E4958" s="1" t="s">
        <v>48</v>
      </c>
      <c r="F4958" s="1" t="s">
        <v>48</v>
      </c>
      <c r="G4958" s="1" t="s">
        <v>48</v>
      </c>
      <c r="H4958" s="1" t="s">
        <v>48</v>
      </c>
      <c r="S4958" s="1">
        <v>42</v>
      </c>
      <c r="T4958" s="1">
        <v>2</v>
      </c>
      <c r="U4958" s="1">
        <v>0</v>
      </c>
      <c r="V4958" s="1">
        <v>0</v>
      </c>
    </row>
    <row r="4959" spans="1:24" x14ac:dyDescent="0.35">
      <c r="A4959" s="1">
        <v>430533</v>
      </c>
      <c r="B4959" s="1" t="s">
        <v>2356</v>
      </c>
      <c r="C4959" s="1">
        <v>111292507</v>
      </c>
      <c r="D4959" s="1">
        <v>533</v>
      </c>
      <c r="E4959" s="1" t="s">
        <v>48</v>
      </c>
      <c r="F4959" s="1" t="s">
        <v>48</v>
      </c>
      <c r="G4959" s="1" t="s">
        <v>48</v>
      </c>
      <c r="H4959" s="1" t="s">
        <v>48</v>
      </c>
      <c r="S4959" s="1">
        <v>43</v>
      </c>
      <c r="T4959" s="1">
        <v>2</v>
      </c>
      <c r="U4959" s="1">
        <v>0</v>
      </c>
      <c r="V4959" s="1">
        <v>0</v>
      </c>
    </row>
    <row r="4960" spans="1:24" x14ac:dyDescent="0.35">
      <c r="A4960" s="1">
        <v>440533</v>
      </c>
      <c r="B4960" s="1" t="s">
        <v>2357</v>
      </c>
      <c r="C4960" s="1">
        <v>111292507</v>
      </c>
      <c r="D4960" s="1">
        <v>533</v>
      </c>
      <c r="E4960" s="1" t="s">
        <v>48</v>
      </c>
      <c r="F4960" s="1" t="s">
        <v>48</v>
      </c>
      <c r="G4960" s="1" t="s">
        <v>48</v>
      </c>
      <c r="H4960" s="1" t="s">
        <v>48</v>
      </c>
      <c r="S4960" s="1">
        <v>44</v>
      </c>
      <c r="T4960" s="1">
        <v>2</v>
      </c>
      <c r="U4960" s="1">
        <v>0</v>
      </c>
      <c r="V4960" s="1">
        <v>0</v>
      </c>
    </row>
    <row r="4961" spans="1:24" x14ac:dyDescent="0.35">
      <c r="A4961" s="1">
        <v>450533</v>
      </c>
      <c r="B4961" s="1" t="s">
        <v>2358</v>
      </c>
      <c r="C4961" s="1">
        <v>111292507</v>
      </c>
      <c r="D4961" s="1">
        <v>533</v>
      </c>
      <c r="E4961" s="1" t="s">
        <v>48</v>
      </c>
      <c r="F4961" s="1" t="s">
        <v>48</v>
      </c>
      <c r="G4961" s="1" t="s">
        <v>48</v>
      </c>
      <c r="H4961" s="1" t="s">
        <v>48</v>
      </c>
      <c r="S4961" s="1">
        <v>45</v>
      </c>
      <c r="T4961" s="1">
        <v>2</v>
      </c>
      <c r="U4961" s="1">
        <v>0</v>
      </c>
      <c r="V4961" s="1">
        <v>0</v>
      </c>
    </row>
    <row r="4962" spans="1:24" x14ac:dyDescent="0.35">
      <c r="A4962" s="1">
        <v>460533</v>
      </c>
      <c r="B4962" s="1" t="s">
        <v>2359</v>
      </c>
      <c r="C4962" s="1">
        <v>111292507</v>
      </c>
      <c r="D4962" s="1">
        <v>533</v>
      </c>
      <c r="E4962" s="1" t="s">
        <v>48</v>
      </c>
      <c r="F4962" s="1" t="s">
        <v>48</v>
      </c>
      <c r="G4962" s="1" t="s">
        <v>48</v>
      </c>
      <c r="H4962" s="1" t="s">
        <v>48</v>
      </c>
      <c r="S4962" s="1">
        <v>46</v>
      </c>
      <c r="T4962" s="1">
        <v>2</v>
      </c>
      <c r="U4962" s="1">
        <v>0</v>
      </c>
      <c r="V4962" s="1">
        <v>0</v>
      </c>
    </row>
    <row r="4963" spans="1:24" x14ac:dyDescent="0.35">
      <c r="A4963" s="1">
        <v>470533</v>
      </c>
      <c r="B4963" s="1" t="s">
        <v>2360</v>
      </c>
      <c r="C4963" s="1">
        <v>111292507</v>
      </c>
      <c r="D4963" s="1">
        <v>533</v>
      </c>
      <c r="E4963" s="1" t="s">
        <v>48</v>
      </c>
      <c r="F4963" s="1" t="s">
        <v>48</v>
      </c>
      <c r="G4963" s="1" t="s">
        <v>48</v>
      </c>
      <c r="H4963" s="1" t="s">
        <v>48</v>
      </c>
      <c r="S4963" s="1">
        <v>47</v>
      </c>
      <c r="T4963" s="1">
        <v>2</v>
      </c>
      <c r="U4963" s="1">
        <v>0</v>
      </c>
      <c r="V4963" s="1">
        <v>0</v>
      </c>
    </row>
    <row r="4964" spans="1:24" x14ac:dyDescent="0.35">
      <c r="A4964" s="1">
        <v>290406</v>
      </c>
      <c r="B4964" s="1" t="s">
        <v>2341</v>
      </c>
      <c r="C4964" s="1">
        <v>111297504</v>
      </c>
      <c r="D4964" s="1">
        <v>406</v>
      </c>
      <c r="E4964" s="1" t="s">
        <v>2611</v>
      </c>
      <c r="F4964" s="1" t="s">
        <v>35</v>
      </c>
      <c r="G4964" s="1" t="s">
        <v>319</v>
      </c>
      <c r="H4964" s="1" t="s">
        <v>916</v>
      </c>
      <c r="I4964" s="1">
        <v>478350.04</v>
      </c>
      <c r="K4964" s="1">
        <v>153038</v>
      </c>
      <c r="L4964" s="1">
        <v>4354998.5</v>
      </c>
      <c r="S4964" s="1">
        <v>29</v>
      </c>
      <c r="T4964" s="1">
        <v>1</v>
      </c>
      <c r="U4964" s="1">
        <v>4986386.5</v>
      </c>
      <c r="V4964" s="1">
        <v>0</v>
      </c>
    </row>
    <row r="4965" spans="1:24" x14ac:dyDescent="0.35">
      <c r="A4965" s="1">
        <v>300406</v>
      </c>
      <c r="B4965" s="1" t="s">
        <v>2343</v>
      </c>
      <c r="C4965" s="1">
        <v>111297504</v>
      </c>
      <c r="D4965" s="1">
        <v>406</v>
      </c>
      <c r="E4965" s="1" t="s">
        <v>2611</v>
      </c>
      <c r="F4965" s="1" t="s">
        <v>35</v>
      </c>
      <c r="G4965" s="1" t="s">
        <v>319</v>
      </c>
      <c r="H4965" s="1" t="s">
        <v>916</v>
      </c>
      <c r="I4965" s="1">
        <v>480816.83</v>
      </c>
      <c r="K4965" s="1">
        <v>153038</v>
      </c>
      <c r="L4965" s="1">
        <v>4421425.5</v>
      </c>
      <c r="M4965" s="1">
        <v>6.6426999866962433E-2</v>
      </c>
      <c r="N4965" s="1">
        <v>1.5253047943115234</v>
      </c>
      <c r="O4965" s="1">
        <v>2.4667899124324322E-3</v>
      </c>
      <c r="P4965" s="1">
        <v>0.51568722724914551</v>
      </c>
      <c r="Q4965" s="1">
        <v>0</v>
      </c>
      <c r="S4965" s="1">
        <v>30</v>
      </c>
      <c r="T4965" s="1">
        <v>1</v>
      </c>
      <c r="U4965" s="1">
        <v>5055280.5</v>
      </c>
      <c r="V4965" s="1">
        <v>6.8893790245056152E-2</v>
      </c>
      <c r="W4965" s="1">
        <v>1.3816417455673218</v>
      </c>
      <c r="X4965" s="1">
        <v>1.3816417455673218</v>
      </c>
    </row>
    <row r="4966" spans="1:24" x14ac:dyDescent="0.35">
      <c r="A4966" s="1">
        <v>310406</v>
      </c>
      <c r="B4966" s="1" t="s">
        <v>2344</v>
      </c>
      <c r="C4966" s="1">
        <v>111297504</v>
      </c>
      <c r="D4966" s="1">
        <v>406</v>
      </c>
      <c r="E4966" s="1" t="s">
        <v>2611</v>
      </c>
      <c r="F4966" s="1" t="s">
        <v>35</v>
      </c>
      <c r="G4966" s="1" t="s">
        <v>319</v>
      </c>
      <c r="H4966" s="1" t="s">
        <v>916</v>
      </c>
      <c r="I4966" s="1">
        <v>489737.88</v>
      </c>
      <c r="K4966" s="1">
        <v>153038</v>
      </c>
      <c r="L4966" s="1">
        <v>4433817.5</v>
      </c>
      <c r="M4966" s="1">
        <v>1.2392000295221806E-2</v>
      </c>
      <c r="N4966" s="1">
        <v>0.28027158975601196</v>
      </c>
      <c r="O4966" s="1">
        <v>8.9210495352745056E-3</v>
      </c>
      <c r="P4966" s="1">
        <v>1.855394721031189</v>
      </c>
      <c r="Q4966" s="1">
        <v>0</v>
      </c>
      <c r="S4966" s="1">
        <v>31</v>
      </c>
      <c r="T4966" s="1">
        <v>1</v>
      </c>
      <c r="U4966" s="1">
        <v>5076593.5</v>
      </c>
      <c r="V4966" s="1">
        <v>2.1313048899173737E-2</v>
      </c>
      <c r="W4966" s="1">
        <v>0.42159876227378845</v>
      </c>
      <c r="X4966" s="1">
        <v>0.42159876227378845</v>
      </c>
    </row>
    <row r="4967" spans="1:24" x14ac:dyDescent="0.35">
      <c r="A4967" s="1">
        <v>320406</v>
      </c>
      <c r="B4967" s="1" t="s">
        <v>2345</v>
      </c>
      <c r="C4967" s="1">
        <v>111297504</v>
      </c>
      <c r="D4967" s="1">
        <v>406</v>
      </c>
      <c r="E4967" s="1" t="s">
        <v>2611</v>
      </c>
      <c r="F4967" s="1" t="s">
        <v>35</v>
      </c>
      <c r="G4967" s="1" t="s">
        <v>319</v>
      </c>
      <c r="H4967" s="1" t="s">
        <v>916</v>
      </c>
      <c r="I4967" s="1">
        <v>492199.71</v>
      </c>
      <c r="K4967" s="1">
        <v>153038</v>
      </c>
      <c r="L4967" s="1">
        <v>4472582</v>
      </c>
      <c r="M4967" s="1">
        <v>3.8764499127864838E-2</v>
      </c>
      <c r="N4967" s="1">
        <v>0.87429171800613403</v>
      </c>
      <c r="O4967" s="1">
        <v>2.4618299212306738E-3</v>
      </c>
      <c r="P4967" s="1">
        <v>0.50268316268920898</v>
      </c>
      <c r="Q4967" s="1">
        <v>0</v>
      </c>
      <c r="S4967" s="1">
        <v>32</v>
      </c>
      <c r="T4967" s="1">
        <v>1</v>
      </c>
      <c r="U4967" s="1">
        <v>5117820</v>
      </c>
      <c r="V4967" s="1">
        <v>4.1226327419281006E-2</v>
      </c>
      <c r="W4967" s="1">
        <v>0.81208986043930054</v>
      </c>
      <c r="X4967" s="1">
        <v>0.81208986043930054</v>
      </c>
    </row>
    <row r="4968" spans="1:24" x14ac:dyDescent="0.35">
      <c r="A4968" s="1">
        <v>330406</v>
      </c>
      <c r="B4968" s="1" t="s">
        <v>2346</v>
      </c>
      <c r="C4968" s="1">
        <v>111297504</v>
      </c>
      <c r="D4968" s="1">
        <v>406</v>
      </c>
      <c r="E4968" s="1" t="s">
        <v>2611</v>
      </c>
      <c r="F4968" s="1" t="s">
        <v>35</v>
      </c>
      <c r="G4968" s="1" t="s">
        <v>319</v>
      </c>
      <c r="H4968" s="1" t="s">
        <v>916</v>
      </c>
      <c r="I4968" s="1">
        <v>508369</v>
      </c>
      <c r="K4968" s="1">
        <v>153038</v>
      </c>
      <c r="L4968" s="1">
        <v>4524871</v>
      </c>
      <c r="M4968" s="1">
        <v>5.2289001643657684E-2</v>
      </c>
      <c r="N4968" s="1">
        <v>1.1691009998321533</v>
      </c>
      <c r="O4968" s="1">
        <v>1.6169289126992226E-2</v>
      </c>
      <c r="P4968" s="1">
        <v>3.2851076126098633</v>
      </c>
      <c r="Q4968" s="1">
        <v>0</v>
      </c>
      <c r="S4968" s="1">
        <v>33</v>
      </c>
      <c r="T4968" s="1">
        <v>1</v>
      </c>
      <c r="U4968" s="1">
        <v>5186278</v>
      </c>
      <c r="V4968" s="1">
        <v>6.8458288908004761E-2</v>
      </c>
      <c r="W4968" s="1">
        <v>1.3376398086547852</v>
      </c>
      <c r="X4968" s="1">
        <v>1.3376398086547852</v>
      </c>
    </row>
    <row r="4969" spans="1:24" x14ac:dyDescent="0.35">
      <c r="A4969" s="1">
        <v>340406</v>
      </c>
      <c r="B4969" s="1" t="s">
        <v>2347</v>
      </c>
      <c r="C4969" s="1">
        <v>111297504</v>
      </c>
      <c r="D4969" s="1">
        <v>406</v>
      </c>
      <c r="E4969" s="1" t="s">
        <v>2611</v>
      </c>
      <c r="F4969" s="1" t="s">
        <v>35</v>
      </c>
      <c r="G4969" s="1" t="s">
        <v>319</v>
      </c>
      <c r="H4969" s="1" t="s">
        <v>916</v>
      </c>
      <c r="I4969" s="1">
        <v>508353.28000000003</v>
      </c>
      <c r="K4969" s="1">
        <v>153038</v>
      </c>
      <c r="L4969" s="1">
        <v>4524868.5</v>
      </c>
      <c r="M4969" s="1">
        <v>-2.4999999368446879E-6</v>
      </c>
      <c r="N4969" s="1">
        <v>-5.5250195146072656E-5</v>
      </c>
      <c r="O4969" s="1">
        <v>-1.5719999282737263E-5</v>
      </c>
      <c r="P4969" s="1">
        <v>-3.0922419391572475E-3</v>
      </c>
      <c r="Q4969" s="1">
        <v>0</v>
      </c>
      <c r="S4969" s="1">
        <v>34</v>
      </c>
      <c r="T4969" s="1">
        <v>1</v>
      </c>
      <c r="U4969" s="1">
        <v>5186260</v>
      </c>
      <c r="V4969" s="1">
        <v>-1.8219998310087249E-5</v>
      </c>
      <c r="W4969" s="1">
        <v>-3.4706969745457172E-4</v>
      </c>
      <c r="X4969" s="1">
        <v>-3.4706969745457172E-4</v>
      </c>
    </row>
    <row r="4970" spans="1:24" x14ac:dyDescent="0.35">
      <c r="A4970" s="1">
        <v>350406</v>
      </c>
      <c r="B4970" s="1" t="s">
        <v>2348</v>
      </c>
      <c r="C4970" s="1">
        <v>111297504</v>
      </c>
      <c r="D4970" s="1">
        <v>406</v>
      </c>
      <c r="E4970" s="1" t="s">
        <v>2611</v>
      </c>
      <c r="F4970" s="1" t="s">
        <v>35</v>
      </c>
      <c r="G4970" s="1" t="s">
        <v>319</v>
      </c>
      <c r="H4970" s="1" t="s">
        <v>916</v>
      </c>
      <c r="I4970" s="1">
        <v>515416.29</v>
      </c>
      <c r="K4970" s="1">
        <v>153038</v>
      </c>
      <c r="L4970" s="1">
        <v>4592559</v>
      </c>
      <c r="M4970" s="1">
        <v>6.7690499126911163E-2</v>
      </c>
      <c r="N4970" s="1">
        <v>1.4959660768508911</v>
      </c>
      <c r="O4970" s="1">
        <v>7.0630097761750221E-3</v>
      </c>
      <c r="P4970" s="1">
        <v>1.3893901109695435</v>
      </c>
      <c r="Q4970" s="1">
        <v>0</v>
      </c>
      <c r="S4970" s="1">
        <v>35</v>
      </c>
      <c r="T4970" s="1">
        <v>1</v>
      </c>
      <c r="U4970" s="1">
        <v>5261013</v>
      </c>
      <c r="V4970" s="1">
        <v>7.4753507971763611E-2</v>
      </c>
      <c r="W4970" s="1">
        <v>1.4413661956787109</v>
      </c>
      <c r="X4970" s="1">
        <v>1.4413661956787109</v>
      </c>
    </row>
    <row r="4971" spans="1:24" x14ac:dyDescent="0.35">
      <c r="A4971" s="1">
        <v>360406</v>
      </c>
      <c r="B4971" s="1" t="s">
        <v>2349</v>
      </c>
      <c r="C4971" s="1">
        <v>111297504</v>
      </c>
      <c r="D4971" s="1">
        <v>406</v>
      </c>
      <c r="E4971" s="1" t="s">
        <v>2611</v>
      </c>
      <c r="F4971" s="1" t="s">
        <v>35</v>
      </c>
      <c r="G4971" s="1" t="s">
        <v>319</v>
      </c>
      <c r="H4971" s="1" t="s">
        <v>916</v>
      </c>
      <c r="I4971" s="1">
        <v>550660.16</v>
      </c>
      <c r="K4971" s="1">
        <v>153038</v>
      </c>
      <c r="L4971" s="1">
        <v>4762314</v>
      </c>
      <c r="M4971" s="1">
        <v>0.1697549968957901</v>
      </c>
      <c r="N4971" s="1">
        <v>3.6963052749633789</v>
      </c>
      <c r="O4971" s="1">
        <v>3.5243868827819824E-2</v>
      </c>
      <c r="P4971" s="1">
        <v>6.8379426002502441</v>
      </c>
      <c r="Q4971" s="1">
        <v>0</v>
      </c>
      <c r="S4971" s="1">
        <v>36</v>
      </c>
      <c r="T4971" s="1">
        <v>1</v>
      </c>
      <c r="U4971" s="1">
        <v>5466012</v>
      </c>
      <c r="V4971" s="1">
        <v>0.20499886572360992</v>
      </c>
      <c r="W4971" s="1">
        <v>3.8965690135955811</v>
      </c>
      <c r="X4971" s="1">
        <v>3.8965690135955811</v>
      </c>
    </row>
    <row r="4972" spans="1:24" x14ac:dyDescent="0.35">
      <c r="A4972" s="1">
        <v>370406</v>
      </c>
      <c r="B4972" s="1" t="s">
        <v>2350</v>
      </c>
      <c r="C4972" s="1">
        <v>111297504</v>
      </c>
      <c r="D4972" s="1">
        <v>406</v>
      </c>
      <c r="E4972" s="1" t="s">
        <v>2611</v>
      </c>
      <c r="F4972" s="1" t="s">
        <v>35</v>
      </c>
      <c r="G4972" s="1" t="s">
        <v>319</v>
      </c>
      <c r="H4972" s="1" t="s">
        <v>916</v>
      </c>
      <c r="S4972" s="1">
        <v>37</v>
      </c>
      <c r="T4972" s="1">
        <v>1</v>
      </c>
      <c r="U4972" s="1">
        <v>0</v>
      </c>
      <c r="V4972" s="1">
        <v>0</v>
      </c>
      <c r="W4972" s="1">
        <v>-100</v>
      </c>
      <c r="X4972" s="1">
        <v>-100</v>
      </c>
    </row>
    <row r="4973" spans="1:24" x14ac:dyDescent="0.35">
      <c r="A4973" s="1">
        <v>380406</v>
      </c>
      <c r="B4973" s="1" t="s">
        <v>2351</v>
      </c>
      <c r="C4973" s="1">
        <v>111297504</v>
      </c>
      <c r="D4973" s="1">
        <v>406</v>
      </c>
      <c r="E4973" s="1" t="s">
        <v>2611</v>
      </c>
      <c r="F4973" s="1" t="s">
        <v>35</v>
      </c>
      <c r="G4973" s="1" t="s">
        <v>319</v>
      </c>
      <c r="H4973" s="1" t="s">
        <v>916</v>
      </c>
      <c r="I4973" s="1">
        <v>585097</v>
      </c>
      <c r="K4973" s="1">
        <v>240092.75</v>
      </c>
      <c r="L4973" s="1">
        <v>5032169</v>
      </c>
      <c r="S4973" s="1">
        <v>38</v>
      </c>
      <c r="T4973" s="1">
        <v>1</v>
      </c>
      <c r="U4973" s="1">
        <v>5857359</v>
      </c>
      <c r="V4973" s="1">
        <v>0</v>
      </c>
    </row>
    <row r="4974" spans="1:24" x14ac:dyDescent="0.35">
      <c r="A4974" s="1">
        <v>390406</v>
      </c>
      <c r="B4974" s="1" t="s">
        <v>2352</v>
      </c>
      <c r="C4974" s="1">
        <v>111297504</v>
      </c>
      <c r="D4974" s="1">
        <v>406</v>
      </c>
      <c r="E4974" s="1" t="s">
        <v>2611</v>
      </c>
      <c r="F4974" s="1" t="s">
        <v>35</v>
      </c>
      <c r="G4974" s="1" t="s">
        <v>319</v>
      </c>
      <c r="H4974" s="1" t="s">
        <v>916</v>
      </c>
      <c r="I4974" s="1">
        <v>585238</v>
      </c>
      <c r="K4974" s="1">
        <v>447223.46875</v>
      </c>
      <c r="L4974" s="1">
        <v>5081603</v>
      </c>
      <c r="M4974" s="1">
        <v>4.9433998763561249E-2</v>
      </c>
      <c r="N4974" s="1">
        <v>0.98235970735549927</v>
      </c>
      <c r="O4974" s="1">
        <v>1.4099999680183828E-4</v>
      </c>
      <c r="P4974" s="1">
        <v>2.409856766462326E-2</v>
      </c>
      <c r="Q4974" s="1">
        <v>0.20713071525096893</v>
      </c>
      <c r="S4974" s="1">
        <v>39</v>
      </c>
      <c r="T4974" s="1">
        <v>1</v>
      </c>
      <c r="U4974" s="1">
        <v>6114064.5</v>
      </c>
      <c r="V4974" s="1">
        <v>0.25670570135116577</v>
      </c>
      <c r="W4974" s="1">
        <v>4.3826150894165039</v>
      </c>
      <c r="X4974" s="1">
        <v>4.3826150894165039</v>
      </c>
    </row>
    <row r="4975" spans="1:24" x14ac:dyDescent="0.35">
      <c r="A4975" s="1">
        <v>400406</v>
      </c>
      <c r="B4975" s="1" t="s">
        <v>2353</v>
      </c>
      <c r="C4975" s="1">
        <v>111297504</v>
      </c>
      <c r="D4975" s="1">
        <v>406</v>
      </c>
      <c r="E4975" s="1" t="s">
        <v>2611</v>
      </c>
      <c r="F4975" s="1" t="s">
        <v>35</v>
      </c>
      <c r="G4975" s="1" t="s">
        <v>319</v>
      </c>
      <c r="H4975" s="1" t="s">
        <v>916</v>
      </c>
      <c r="S4975" s="1">
        <v>40</v>
      </c>
      <c r="T4975" s="1">
        <v>1</v>
      </c>
      <c r="U4975" s="1">
        <v>0</v>
      </c>
      <c r="V4975" s="1">
        <v>0</v>
      </c>
      <c r="W4975" s="1">
        <v>-100</v>
      </c>
      <c r="X4975" s="1">
        <v>-100</v>
      </c>
    </row>
    <row r="4976" spans="1:24" x14ac:dyDescent="0.35">
      <c r="A4976" s="1">
        <v>410406</v>
      </c>
      <c r="B4976" s="1" t="s">
        <v>2354</v>
      </c>
      <c r="C4976" s="1">
        <v>111297504</v>
      </c>
      <c r="D4976" s="1">
        <v>406</v>
      </c>
      <c r="E4976" s="1" t="s">
        <v>2611</v>
      </c>
      <c r="F4976" s="1" t="s">
        <v>35</v>
      </c>
      <c r="G4976" s="1" t="s">
        <v>319</v>
      </c>
      <c r="H4976" s="1" t="s">
        <v>916</v>
      </c>
      <c r="S4976" s="1">
        <v>41</v>
      </c>
      <c r="T4976" s="1">
        <v>1</v>
      </c>
      <c r="U4976" s="1">
        <v>0</v>
      </c>
      <c r="V4976" s="1">
        <v>0</v>
      </c>
    </row>
    <row r="4977" spans="1:24" x14ac:dyDescent="0.35">
      <c r="A4977" s="1">
        <v>420406</v>
      </c>
      <c r="B4977" s="1" t="s">
        <v>2355</v>
      </c>
      <c r="C4977" s="1">
        <v>111297504</v>
      </c>
      <c r="D4977" s="1">
        <v>406</v>
      </c>
      <c r="E4977" s="1" t="s">
        <v>2611</v>
      </c>
      <c r="F4977" s="1" t="s">
        <v>35</v>
      </c>
      <c r="G4977" s="1" t="s">
        <v>319</v>
      </c>
      <c r="H4977" s="1" t="s">
        <v>916</v>
      </c>
      <c r="S4977" s="1">
        <v>42</v>
      </c>
      <c r="T4977" s="1">
        <v>1</v>
      </c>
      <c r="U4977" s="1">
        <v>0</v>
      </c>
      <c r="V4977" s="1">
        <v>0</v>
      </c>
    </row>
    <row r="4978" spans="1:24" x14ac:dyDescent="0.35">
      <c r="A4978" s="1">
        <v>430406</v>
      </c>
      <c r="B4978" s="1" t="s">
        <v>2356</v>
      </c>
      <c r="C4978" s="1">
        <v>111297504</v>
      </c>
      <c r="D4978" s="1">
        <v>406</v>
      </c>
      <c r="E4978" s="1" t="s">
        <v>2611</v>
      </c>
      <c r="F4978" s="1" t="s">
        <v>35</v>
      </c>
      <c r="G4978" s="1" t="s">
        <v>319</v>
      </c>
      <c r="H4978" s="1" t="s">
        <v>916</v>
      </c>
      <c r="S4978" s="1">
        <v>43</v>
      </c>
      <c r="T4978" s="1">
        <v>1</v>
      </c>
      <c r="U4978" s="1">
        <v>0</v>
      </c>
      <c r="V4978" s="1">
        <v>0</v>
      </c>
    </row>
    <row r="4979" spans="1:24" x14ac:dyDescent="0.35">
      <c r="A4979" s="1">
        <v>440406</v>
      </c>
      <c r="B4979" s="1" t="s">
        <v>2357</v>
      </c>
      <c r="C4979" s="1">
        <v>111297504</v>
      </c>
      <c r="D4979" s="1">
        <v>406</v>
      </c>
      <c r="E4979" s="1" t="s">
        <v>2611</v>
      </c>
      <c r="F4979" s="1" t="s">
        <v>35</v>
      </c>
      <c r="G4979" s="1" t="s">
        <v>319</v>
      </c>
      <c r="H4979" s="1" t="s">
        <v>916</v>
      </c>
      <c r="S4979" s="1">
        <v>44</v>
      </c>
      <c r="T4979" s="1">
        <v>1</v>
      </c>
      <c r="U4979" s="1">
        <v>0</v>
      </c>
      <c r="V4979" s="1">
        <v>0</v>
      </c>
    </row>
    <row r="4980" spans="1:24" x14ac:dyDescent="0.35">
      <c r="A4980" s="1">
        <v>450406</v>
      </c>
      <c r="B4980" s="1" t="s">
        <v>2358</v>
      </c>
      <c r="C4980" s="1">
        <v>111297504</v>
      </c>
      <c r="D4980" s="1">
        <v>406</v>
      </c>
      <c r="E4980" s="1" t="s">
        <v>2611</v>
      </c>
      <c r="F4980" s="1" t="s">
        <v>35</v>
      </c>
      <c r="G4980" s="1" t="s">
        <v>319</v>
      </c>
      <c r="H4980" s="1" t="s">
        <v>916</v>
      </c>
      <c r="S4980" s="1">
        <v>45</v>
      </c>
      <c r="T4980" s="1">
        <v>1</v>
      </c>
      <c r="U4980" s="1">
        <v>0</v>
      </c>
      <c r="V4980" s="1">
        <v>0</v>
      </c>
    </row>
    <row r="4981" spans="1:24" x14ac:dyDescent="0.35">
      <c r="A4981" s="1">
        <v>460406</v>
      </c>
      <c r="B4981" s="1" t="s">
        <v>2359</v>
      </c>
      <c r="C4981" s="1">
        <v>111297504</v>
      </c>
      <c r="D4981" s="1">
        <v>406</v>
      </c>
      <c r="E4981" s="1" t="s">
        <v>2611</v>
      </c>
      <c r="F4981" s="1" t="s">
        <v>35</v>
      </c>
      <c r="G4981" s="1" t="s">
        <v>319</v>
      </c>
      <c r="H4981" s="1" t="s">
        <v>916</v>
      </c>
      <c r="S4981" s="1">
        <v>46</v>
      </c>
      <c r="T4981" s="1">
        <v>1</v>
      </c>
      <c r="U4981" s="1">
        <v>0</v>
      </c>
      <c r="V4981" s="1">
        <v>0</v>
      </c>
    </row>
    <row r="4982" spans="1:24" x14ac:dyDescent="0.35">
      <c r="A4982" s="1">
        <v>470406</v>
      </c>
      <c r="B4982" s="1" t="s">
        <v>2360</v>
      </c>
      <c r="C4982" s="1">
        <v>111297504</v>
      </c>
      <c r="D4982" s="1">
        <v>406</v>
      </c>
      <c r="E4982" s="1" t="s">
        <v>2611</v>
      </c>
      <c r="F4982" s="1" t="s">
        <v>35</v>
      </c>
      <c r="G4982" s="1" t="s">
        <v>319</v>
      </c>
      <c r="H4982" s="1" t="s">
        <v>916</v>
      </c>
      <c r="S4982" s="1">
        <v>47</v>
      </c>
      <c r="T4982" s="1">
        <v>1</v>
      </c>
      <c r="U4982" s="1">
        <v>0</v>
      </c>
      <c r="V4982" s="1">
        <v>0</v>
      </c>
    </row>
    <row r="4983" spans="1:24" x14ac:dyDescent="0.35">
      <c r="A4983" s="1">
        <v>480406</v>
      </c>
      <c r="B4983" s="1" t="s">
        <v>2361</v>
      </c>
      <c r="C4983" s="1">
        <v>111297504</v>
      </c>
      <c r="D4983" s="1">
        <v>406</v>
      </c>
      <c r="E4983" s="1" t="s">
        <v>2611</v>
      </c>
      <c r="F4983" s="1" t="s">
        <v>35</v>
      </c>
      <c r="G4983" s="1" t="s">
        <v>319</v>
      </c>
      <c r="H4983" s="1" t="s">
        <v>916</v>
      </c>
      <c r="S4983" s="1">
        <v>48</v>
      </c>
      <c r="T4983" s="1">
        <v>1</v>
      </c>
      <c r="U4983" s="1">
        <v>0</v>
      </c>
      <c r="V4983" s="1">
        <v>0</v>
      </c>
    </row>
    <row r="4984" spans="1:24" x14ac:dyDescent="0.35">
      <c r="A4984" s="1">
        <v>290196</v>
      </c>
      <c r="B4984" s="1" t="s">
        <v>2341</v>
      </c>
      <c r="C4984" s="1">
        <v>111312503</v>
      </c>
      <c r="D4984" s="1">
        <v>196</v>
      </c>
      <c r="E4984" s="1" t="s">
        <v>2612</v>
      </c>
      <c r="F4984" s="1" t="s">
        <v>138</v>
      </c>
      <c r="G4984" s="1" t="s">
        <v>329</v>
      </c>
      <c r="H4984" s="1" t="s">
        <v>916</v>
      </c>
      <c r="I4984" s="1">
        <v>1426154.3</v>
      </c>
      <c r="K4984" s="1">
        <v>334138</v>
      </c>
      <c r="L4984" s="1">
        <v>7725801</v>
      </c>
      <c r="S4984" s="1">
        <v>29</v>
      </c>
      <c r="T4984" s="1">
        <v>1</v>
      </c>
      <c r="U4984" s="1">
        <v>9486093</v>
      </c>
      <c r="V4984" s="1">
        <v>0</v>
      </c>
    </row>
    <row r="4985" spans="1:24" x14ac:dyDescent="0.35">
      <c r="A4985" s="1">
        <v>300196</v>
      </c>
      <c r="B4985" s="1" t="s">
        <v>2343</v>
      </c>
      <c r="C4985" s="1">
        <v>111312503</v>
      </c>
      <c r="D4985" s="1">
        <v>196</v>
      </c>
      <c r="E4985" s="1" t="s">
        <v>2612</v>
      </c>
      <c r="F4985" s="1" t="s">
        <v>138</v>
      </c>
      <c r="G4985" s="1" t="s">
        <v>329</v>
      </c>
      <c r="H4985" s="1" t="s">
        <v>916</v>
      </c>
      <c r="I4985" s="1">
        <v>1444906.36</v>
      </c>
      <c r="K4985" s="1">
        <v>334138</v>
      </c>
      <c r="L4985" s="1">
        <v>7879044.5</v>
      </c>
      <c r="M4985" s="1">
        <v>0.15324349701404572</v>
      </c>
      <c r="N4985" s="1">
        <v>1.9835289716720581</v>
      </c>
      <c r="O4985" s="1">
        <v>1.8752060830593109E-2</v>
      </c>
      <c r="P4985" s="1">
        <v>1.3148689270019531</v>
      </c>
      <c r="Q4985" s="1">
        <v>0</v>
      </c>
      <c r="S4985" s="1">
        <v>30</v>
      </c>
      <c r="T4985" s="1">
        <v>1</v>
      </c>
      <c r="U4985" s="1">
        <v>9658089</v>
      </c>
      <c r="V4985" s="1">
        <v>0.17199555039405823</v>
      </c>
      <c r="W4985" s="1">
        <v>1.813138484954834</v>
      </c>
      <c r="X4985" s="1">
        <v>1.813138484954834</v>
      </c>
    </row>
    <row r="4986" spans="1:24" x14ac:dyDescent="0.35">
      <c r="A4986" s="1">
        <v>310196</v>
      </c>
      <c r="B4986" s="1" t="s">
        <v>2344</v>
      </c>
      <c r="C4986" s="1">
        <v>111312503</v>
      </c>
      <c r="D4986" s="1">
        <v>196</v>
      </c>
      <c r="E4986" s="1" t="s">
        <v>2612</v>
      </c>
      <c r="F4986" s="1" t="s">
        <v>138</v>
      </c>
      <c r="G4986" s="1" t="s">
        <v>329</v>
      </c>
      <c r="H4986" s="1" t="s">
        <v>916</v>
      </c>
      <c r="I4986" s="1">
        <v>1464523.49</v>
      </c>
      <c r="K4986" s="1">
        <v>334138</v>
      </c>
      <c r="L4986" s="1">
        <v>7997120</v>
      </c>
      <c r="M4986" s="1">
        <v>0.11807549744844437</v>
      </c>
      <c r="N4986" s="1">
        <v>1.4986017942428589</v>
      </c>
      <c r="O4986" s="1">
        <v>1.9617129117250443E-2</v>
      </c>
      <c r="P4986" s="1">
        <v>1.3576748371124268</v>
      </c>
      <c r="Q4986" s="1">
        <v>0</v>
      </c>
      <c r="S4986" s="1">
        <v>31</v>
      </c>
      <c r="T4986" s="1">
        <v>1</v>
      </c>
      <c r="U4986" s="1">
        <v>9795782</v>
      </c>
      <c r="V4986" s="1">
        <v>0.13769263029098511</v>
      </c>
      <c r="W4986" s="1">
        <v>1.4256753921508789</v>
      </c>
      <c r="X4986" s="1">
        <v>1.4256753921508789</v>
      </c>
    </row>
    <row r="4987" spans="1:24" x14ac:dyDescent="0.35">
      <c r="A4987" s="1">
        <v>320196</v>
      </c>
      <c r="B4987" s="1" t="s">
        <v>2345</v>
      </c>
      <c r="C4987" s="1">
        <v>111312503</v>
      </c>
      <c r="D4987" s="1">
        <v>196</v>
      </c>
      <c r="E4987" s="1" t="s">
        <v>2612</v>
      </c>
      <c r="F4987" s="1" t="s">
        <v>138</v>
      </c>
      <c r="G4987" s="1" t="s">
        <v>329</v>
      </c>
      <c r="H4987" s="1" t="s">
        <v>916</v>
      </c>
      <c r="I4987" s="1">
        <v>1468050.9</v>
      </c>
      <c r="K4987" s="1">
        <v>334138</v>
      </c>
      <c r="L4987" s="1">
        <v>8039757</v>
      </c>
      <c r="M4987" s="1">
        <v>4.2637001723051071E-2</v>
      </c>
      <c r="N4987" s="1">
        <v>0.53315442800521851</v>
      </c>
      <c r="O4987" s="1">
        <v>3.5274100955575705E-3</v>
      </c>
      <c r="P4987" s="1">
        <v>0.24085718393325806</v>
      </c>
      <c r="Q4987" s="1">
        <v>0</v>
      </c>
      <c r="S4987" s="1">
        <v>32</v>
      </c>
      <c r="T4987" s="1">
        <v>1</v>
      </c>
      <c r="U4987" s="1">
        <v>9841946</v>
      </c>
      <c r="V4987" s="1">
        <v>4.6164412051439285E-2</v>
      </c>
      <c r="W4987" s="1">
        <v>0.4712640643119812</v>
      </c>
      <c r="X4987" s="1">
        <v>0.4712640643119812</v>
      </c>
    </row>
    <row r="4988" spans="1:24" x14ac:dyDescent="0.35">
      <c r="A4988" s="1">
        <v>330196</v>
      </c>
      <c r="B4988" s="1" t="s">
        <v>2346</v>
      </c>
      <c r="C4988" s="1">
        <v>111312503</v>
      </c>
      <c r="D4988" s="1">
        <v>196</v>
      </c>
      <c r="E4988" s="1" t="s">
        <v>2612</v>
      </c>
      <c r="F4988" s="1" t="s">
        <v>138</v>
      </c>
      <c r="G4988" s="1" t="s">
        <v>329</v>
      </c>
      <c r="H4988" s="1" t="s">
        <v>916</v>
      </c>
      <c r="I4988" s="1">
        <v>1516777.93</v>
      </c>
      <c r="K4988" s="1">
        <v>334138</v>
      </c>
      <c r="L4988" s="1">
        <v>8226778</v>
      </c>
      <c r="M4988" s="1">
        <v>0.18702100217342377</v>
      </c>
      <c r="N4988" s="1">
        <v>2.3262021541595459</v>
      </c>
      <c r="O4988" s="1">
        <v>4.8727031797170639E-2</v>
      </c>
      <c r="P4988" s="1">
        <v>3.3191649913787842</v>
      </c>
      <c r="Q4988" s="1">
        <v>0</v>
      </c>
      <c r="S4988" s="1">
        <v>33</v>
      </c>
      <c r="T4988" s="1">
        <v>1</v>
      </c>
      <c r="U4988" s="1">
        <v>10077694</v>
      </c>
      <c r="V4988" s="1">
        <v>0.2357480376958847</v>
      </c>
      <c r="W4988" s="1">
        <v>2.3953392505645752</v>
      </c>
      <c r="X4988" s="1">
        <v>2.3953392505645752</v>
      </c>
    </row>
    <row r="4989" spans="1:24" x14ac:dyDescent="0.35">
      <c r="A4989" s="1">
        <v>340196</v>
      </c>
      <c r="B4989" s="1" t="s">
        <v>2347</v>
      </c>
      <c r="C4989" s="1">
        <v>111312503</v>
      </c>
      <c r="D4989" s="1">
        <v>196</v>
      </c>
      <c r="E4989" s="1" t="s">
        <v>2612</v>
      </c>
      <c r="F4989" s="1" t="s">
        <v>138</v>
      </c>
      <c r="G4989" s="1" t="s">
        <v>329</v>
      </c>
      <c r="H4989" s="1" t="s">
        <v>916</v>
      </c>
      <c r="I4989" s="1">
        <v>1516730.5</v>
      </c>
      <c r="K4989" s="1">
        <v>334138</v>
      </c>
      <c r="L4989" s="1">
        <v>8226772</v>
      </c>
      <c r="M4989" s="1">
        <v>-6.0000002122251317E-6</v>
      </c>
      <c r="N4989" s="1">
        <v>-7.293256203411147E-5</v>
      </c>
      <c r="O4989" s="1">
        <v>-4.7429999540327117E-5</v>
      </c>
      <c r="P4989" s="1">
        <v>-3.1270233448594809E-3</v>
      </c>
      <c r="Q4989" s="1">
        <v>0</v>
      </c>
      <c r="S4989" s="1">
        <v>34</v>
      </c>
      <c r="T4989" s="1">
        <v>1</v>
      </c>
      <c r="U4989" s="1">
        <v>10077640</v>
      </c>
      <c r="V4989" s="1">
        <v>-5.3429997933562845E-5</v>
      </c>
      <c r="W4989" s="1">
        <v>-5.3583685075864196E-4</v>
      </c>
      <c r="X4989" s="1">
        <v>-5.3583685075864196E-4</v>
      </c>
    </row>
    <row r="4990" spans="1:24" x14ac:dyDescent="0.35">
      <c r="A4990" s="1">
        <v>350196</v>
      </c>
      <c r="B4990" s="1" t="s">
        <v>2348</v>
      </c>
      <c r="C4990" s="1">
        <v>111312503</v>
      </c>
      <c r="D4990" s="1">
        <v>196</v>
      </c>
      <c r="E4990" s="1" t="s">
        <v>2612</v>
      </c>
      <c r="F4990" s="1" t="s">
        <v>138</v>
      </c>
      <c r="G4990" s="1" t="s">
        <v>329</v>
      </c>
      <c r="H4990" s="1" t="s">
        <v>916</v>
      </c>
      <c r="I4990" s="1">
        <v>1586609.72</v>
      </c>
      <c r="K4990" s="1">
        <v>334138</v>
      </c>
      <c r="L4990" s="1">
        <v>8572667</v>
      </c>
      <c r="M4990" s="1">
        <v>0.34589499235153198</v>
      </c>
      <c r="N4990" s="1">
        <v>4.2045044898986816</v>
      </c>
      <c r="O4990" s="1">
        <v>6.9879218935966492E-2</v>
      </c>
      <c r="P4990" s="1">
        <v>4.6072273254394531</v>
      </c>
      <c r="Q4990" s="1">
        <v>0</v>
      </c>
      <c r="S4990" s="1">
        <v>35</v>
      </c>
      <c r="T4990" s="1">
        <v>1</v>
      </c>
      <c r="U4990" s="1">
        <v>10493415</v>
      </c>
      <c r="V4990" s="1">
        <v>0.41577422618865967</v>
      </c>
      <c r="W4990" s="1">
        <v>4.1257181167602539</v>
      </c>
      <c r="X4990" s="1">
        <v>4.1257181167602539</v>
      </c>
    </row>
    <row r="4991" spans="1:24" x14ac:dyDescent="0.35">
      <c r="A4991" s="1">
        <v>360196</v>
      </c>
      <c r="B4991" s="1" t="s">
        <v>2349</v>
      </c>
      <c r="C4991" s="1">
        <v>111312503</v>
      </c>
      <c r="D4991" s="1">
        <v>196</v>
      </c>
      <c r="E4991" s="1" t="s">
        <v>2612</v>
      </c>
      <c r="F4991" s="1" t="s">
        <v>138</v>
      </c>
      <c r="G4991" s="1" t="s">
        <v>329</v>
      </c>
      <c r="H4991" s="1" t="s">
        <v>916</v>
      </c>
      <c r="I4991" s="1">
        <v>1674300.54</v>
      </c>
      <c r="K4991" s="1">
        <v>334138</v>
      </c>
      <c r="L4991" s="1">
        <v>8938164</v>
      </c>
      <c r="M4991" s="1">
        <v>0.36549699306488037</v>
      </c>
      <c r="N4991" s="1">
        <v>4.2635154724121094</v>
      </c>
      <c r="O4991" s="1">
        <v>8.7690822780132294E-2</v>
      </c>
      <c r="P4991" s="1">
        <v>5.5269308090209961</v>
      </c>
      <c r="Q4991" s="1">
        <v>0</v>
      </c>
      <c r="S4991" s="1">
        <v>36</v>
      </c>
      <c r="T4991" s="1">
        <v>1</v>
      </c>
      <c r="U4991" s="1">
        <v>10946602</v>
      </c>
      <c r="V4991" s="1">
        <v>0.45318782329559326</v>
      </c>
      <c r="W4991" s="1">
        <v>4.3187751770019531</v>
      </c>
      <c r="X4991" s="1">
        <v>4.3187751770019531</v>
      </c>
    </row>
    <row r="4992" spans="1:24" x14ac:dyDescent="0.35">
      <c r="A4992" s="1">
        <v>370196</v>
      </c>
      <c r="B4992" s="1" t="s">
        <v>2350</v>
      </c>
      <c r="C4992" s="1">
        <v>111312503</v>
      </c>
      <c r="D4992" s="1">
        <v>196</v>
      </c>
      <c r="E4992" s="1" t="s">
        <v>2612</v>
      </c>
      <c r="F4992" s="1" t="s">
        <v>138</v>
      </c>
      <c r="G4992" s="1" t="s">
        <v>329</v>
      </c>
      <c r="H4992" s="1" t="s">
        <v>916</v>
      </c>
      <c r="I4992" s="1">
        <v>1724155.98</v>
      </c>
      <c r="K4992" s="1">
        <v>334138</v>
      </c>
      <c r="L4992" s="1">
        <v>9710783</v>
      </c>
      <c r="M4992" s="1">
        <v>0.77261900901794434</v>
      </c>
      <c r="N4992" s="1">
        <v>8.6440458297729492</v>
      </c>
      <c r="O4992" s="1">
        <v>4.9855440855026245E-2</v>
      </c>
      <c r="P4992" s="1">
        <v>2.9776875972747803</v>
      </c>
      <c r="Q4992" s="1">
        <v>0</v>
      </c>
      <c r="S4992" s="1">
        <v>37</v>
      </c>
      <c r="T4992" s="1">
        <v>1</v>
      </c>
      <c r="U4992" s="1">
        <v>11769077</v>
      </c>
      <c r="V4992" s="1">
        <v>0.82247447967529297</v>
      </c>
      <c r="W4992" s="1">
        <v>7.5135188102722168</v>
      </c>
      <c r="X4992" s="1">
        <v>7.5135188102722168</v>
      </c>
    </row>
    <row r="4993" spans="1:24" x14ac:dyDescent="0.35">
      <c r="A4993" s="1">
        <v>380196</v>
      </c>
      <c r="B4993" s="1" t="s">
        <v>2351</v>
      </c>
      <c r="C4993" s="1">
        <v>111312503</v>
      </c>
      <c r="D4993" s="1">
        <v>196</v>
      </c>
      <c r="E4993" s="1" t="s">
        <v>2612</v>
      </c>
      <c r="F4993" s="1" t="s">
        <v>138</v>
      </c>
      <c r="G4993" s="1" t="s">
        <v>329</v>
      </c>
      <c r="H4993" s="1" t="s">
        <v>916</v>
      </c>
      <c r="I4993" s="1">
        <v>1836435</v>
      </c>
      <c r="K4993" s="1">
        <v>902219.125</v>
      </c>
      <c r="L4993" s="1">
        <v>9900481</v>
      </c>
      <c r="M4993" s="1">
        <v>0.1896979957818985</v>
      </c>
      <c r="N4993" s="1">
        <v>1.9534778594970703</v>
      </c>
      <c r="O4993" s="1">
        <v>0.1122790202498436</v>
      </c>
      <c r="P4993" s="1">
        <v>6.5121150016784668</v>
      </c>
      <c r="Q4993" s="1">
        <v>0.56808114051818848</v>
      </c>
      <c r="S4993" s="1">
        <v>38</v>
      </c>
      <c r="T4993" s="1">
        <v>1</v>
      </c>
      <c r="U4993" s="1">
        <v>12639135</v>
      </c>
      <c r="V4993" s="1">
        <v>0.87005811929702759</v>
      </c>
      <c r="W4993" s="1">
        <v>7.3927464485168457</v>
      </c>
      <c r="X4993" s="1">
        <v>7.3927464485168457</v>
      </c>
    </row>
    <row r="4994" spans="1:24" x14ac:dyDescent="0.35">
      <c r="A4994" s="1">
        <v>390196</v>
      </c>
      <c r="B4994" s="1" t="s">
        <v>2352</v>
      </c>
      <c r="C4994" s="1">
        <v>111312503</v>
      </c>
      <c r="D4994" s="1">
        <v>196</v>
      </c>
      <c r="E4994" s="1" t="s">
        <v>2612</v>
      </c>
      <c r="F4994" s="1" t="s">
        <v>138</v>
      </c>
      <c r="G4994" s="1" t="s">
        <v>329</v>
      </c>
      <c r="H4994" s="1" t="s">
        <v>916</v>
      </c>
      <c r="I4994" s="1">
        <v>1876627</v>
      </c>
      <c r="K4994" s="1">
        <v>1808765.375</v>
      </c>
      <c r="L4994" s="1">
        <v>9967659</v>
      </c>
      <c r="M4994" s="1">
        <v>6.7178003489971161E-2</v>
      </c>
      <c r="N4994" s="1">
        <v>0.67853266000747681</v>
      </c>
      <c r="O4994" s="1">
        <v>4.0192000567913055E-2</v>
      </c>
      <c r="P4994" s="1">
        <v>2.1885881423950195</v>
      </c>
      <c r="Q4994" s="1">
        <v>0.90654623508453369</v>
      </c>
      <c r="S4994" s="1">
        <v>39</v>
      </c>
      <c r="T4994" s="1">
        <v>1</v>
      </c>
      <c r="U4994" s="1">
        <v>13653052</v>
      </c>
      <c r="V4994" s="1">
        <v>1.0139162540435791</v>
      </c>
      <c r="W4994" s="1">
        <v>8.0220441818237305</v>
      </c>
      <c r="X4994" s="1">
        <v>8.0220441818237305</v>
      </c>
    </row>
    <row r="4995" spans="1:24" x14ac:dyDescent="0.35">
      <c r="A4995" s="1">
        <v>400196</v>
      </c>
      <c r="B4995" s="1" t="s">
        <v>2353</v>
      </c>
      <c r="C4995" s="1">
        <v>111312503</v>
      </c>
      <c r="D4995" s="1">
        <v>196</v>
      </c>
      <c r="E4995" s="1" t="s">
        <v>2612</v>
      </c>
      <c r="F4995" s="1" t="s">
        <v>138</v>
      </c>
      <c r="G4995" s="1" t="s">
        <v>329</v>
      </c>
      <c r="H4995" s="1" t="s">
        <v>916</v>
      </c>
      <c r="S4995" s="1">
        <v>40</v>
      </c>
      <c r="T4995" s="1">
        <v>1</v>
      </c>
      <c r="U4995" s="1">
        <v>0</v>
      </c>
      <c r="V4995" s="1">
        <v>0</v>
      </c>
      <c r="W4995" s="1">
        <v>-100</v>
      </c>
      <c r="X4995" s="1">
        <v>-100</v>
      </c>
    </row>
    <row r="4996" spans="1:24" x14ac:dyDescent="0.35">
      <c r="A4996" s="1">
        <v>410196</v>
      </c>
      <c r="B4996" s="1" t="s">
        <v>2354</v>
      </c>
      <c r="C4996" s="1">
        <v>111312503</v>
      </c>
      <c r="D4996" s="1">
        <v>196</v>
      </c>
      <c r="E4996" s="1" t="s">
        <v>2612</v>
      </c>
      <c r="F4996" s="1" t="s">
        <v>138</v>
      </c>
      <c r="G4996" s="1" t="s">
        <v>329</v>
      </c>
      <c r="H4996" s="1" t="s">
        <v>916</v>
      </c>
      <c r="S4996" s="1">
        <v>41</v>
      </c>
      <c r="T4996" s="1">
        <v>1</v>
      </c>
      <c r="U4996" s="1">
        <v>0</v>
      </c>
      <c r="V4996" s="1">
        <v>0</v>
      </c>
    </row>
    <row r="4997" spans="1:24" x14ac:dyDescent="0.35">
      <c r="A4997" s="1">
        <v>420196</v>
      </c>
      <c r="B4997" s="1" t="s">
        <v>2355</v>
      </c>
      <c r="C4997" s="1">
        <v>111312503</v>
      </c>
      <c r="D4997" s="1">
        <v>196</v>
      </c>
      <c r="E4997" s="1" t="s">
        <v>2612</v>
      </c>
      <c r="F4997" s="1" t="s">
        <v>138</v>
      </c>
      <c r="G4997" s="1" t="s">
        <v>329</v>
      </c>
      <c r="H4997" s="1" t="s">
        <v>916</v>
      </c>
      <c r="S4997" s="1">
        <v>42</v>
      </c>
      <c r="T4997" s="1">
        <v>1</v>
      </c>
      <c r="U4997" s="1">
        <v>0</v>
      </c>
      <c r="V4997" s="1">
        <v>0</v>
      </c>
    </row>
    <row r="4998" spans="1:24" x14ac:dyDescent="0.35">
      <c r="A4998" s="1">
        <v>430196</v>
      </c>
      <c r="B4998" s="1" t="s">
        <v>2356</v>
      </c>
      <c r="C4998" s="1">
        <v>111312503</v>
      </c>
      <c r="D4998" s="1">
        <v>196</v>
      </c>
      <c r="E4998" s="1" t="s">
        <v>2612</v>
      </c>
      <c r="F4998" s="1" t="s">
        <v>138</v>
      </c>
      <c r="G4998" s="1" t="s">
        <v>329</v>
      </c>
      <c r="H4998" s="1" t="s">
        <v>916</v>
      </c>
      <c r="S4998" s="1">
        <v>43</v>
      </c>
      <c r="T4998" s="1">
        <v>1</v>
      </c>
      <c r="U4998" s="1">
        <v>0</v>
      </c>
      <c r="V4998" s="1">
        <v>0</v>
      </c>
    </row>
    <row r="4999" spans="1:24" x14ac:dyDescent="0.35">
      <c r="A4999" s="1">
        <v>440196</v>
      </c>
      <c r="B4999" s="1" t="s">
        <v>2357</v>
      </c>
      <c r="C4999" s="1">
        <v>111312503</v>
      </c>
      <c r="D4999" s="1">
        <v>196</v>
      </c>
      <c r="E4999" s="1" t="s">
        <v>2612</v>
      </c>
      <c r="F4999" s="1" t="s">
        <v>138</v>
      </c>
      <c r="G4999" s="1" t="s">
        <v>329</v>
      </c>
      <c r="H4999" s="1" t="s">
        <v>916</v>
      </c>
      <c r="S4999" s="1">
        <v>44</v>
      </c>
      <c r="T4999" s="1">
        <v>1</v>
      </c>
      <c r="U4999" s="1">
        <v>0</v>
      </c>
      <c r="V4999" s="1">
        <v>0</v>
      </c>
    </row>
    <row r="5000" spans="1:24" x14ac:dyDescent="0.35">
      <c r="A5000" s="1">
        <v>450196</v>
      </c>
      <c r="B5000" s="1" t="s">
        <v>2358</v>
      </c>
      <c r="C5000" s="1">
        <v>111312503</v>
      </c>
      <c r="D5000" s="1">
        <v>196</v>
      </c>
      <c r="E5000" s="1" t="s">
        <v>2612</v>
      </c>
      <c r="F5000" s="1" t="s">
        <v>138</v>
      </c>
      <c r="G5000" s="1" t="s">
        <v>329</v>
      </c>
      <c r="H5000" s="1" t="s">
        <v>916</v>
      </c>
      <c r="S5000" s="1">
        <v>45</v>
      </c>
      <c r="T5000" s="1">
        <v>1</v>
      </c>
      <c r="U5000" s="1">
        <v>0</v>
      </c>
      <c r="V5000" s="1">
        <v>0</v>
      </c>
    </row>
    <row r="5001" spans="1:24" x14ac:dyDescent="0.35">
      <c r="A5001" s="1">
        <v>460196</v>
      </c>
      <c r="B5001" s="1" t="s">
        <v>2359</v>
      </c>
      <c r="C5001" s="1">
        <v>111312503</v>
      </c>
      <c r="D5001" s="1">
        <v>196</v>
      </c>
      <c r="E5001" s="1" t="s">
        <v>2612</v>
      </c>
      <c r="F5001" s="1" t="s">
        <v>138</v>
      </c>
      <c r="G5001" s="1" t="s">
        <v>329</v>
      </c>
      <c r="H5001" s="1" t="s">
        <v>916</v>
      </c>
      <c r="S5001" s="1">
        <v>46</v>
      </c>
      <c r="T5001" s="1">
        <v>1</v>
      </c>
      <c r="U5001" s="1">
        <v>0</v>
      </c>
      <c r="V5001" s="1">
        <v>0</v>
      </c>
    </row>
    <row r="5002" spans="1:24" x14ac:dyDescent="0.35">
      <c r="A5002" s="1">
        <v>470196</v>
      </c>
      <c r="B5002" s="1" t="s">
        <v>2360</v>
      </c>
      <c r="C5002" s="1">
        <v>111312503</v>
      </c>
      <c r="D5002" s="1">
        <v>196</v>
      </c>
      <c r="E5002" s="1" t="s">
        <v>2612</v>
      </c>
      <c r="F5002" s="1" t="s">
        <v>138</v>
      </c>
      <c r="G5002" s="1" t="s">
        <v>329</v>
      </c>
      <c r="H5002" s="1" t="s">
        <v>916</v>
      </c>
      <c r="S5002" s="1">
        <v>47</v>
      </c>
      <c r="T5002" s="1">
        <v>1</v>
      </c>
      <c r="U5002" s="1">
        <v>0</v>
      </c>
      <c r="V5002" s="1">
        <v>0</v>
      </c>
    </row>
    <row r="5003" spans="1:24" x14ac:dyDescent="0.35">
      <c r="A5003" s="1">
        <v>480196</v>
      </c>
      <c r="B5003" s="1" t="s">
        <v>2361</v>
      </c>
      <c r="C5003" s="1">
        <v>111312503</v>
      </c>
      <c r="D5003" s="1">
        <v>196</v>
      </c>
      <c r="E5003" s="1" t="s">
        <v>2612</v>
      </c>
      <c r="F5003" s="1" t="s">
        <v>138</v>
      </c>
      <c r="G5003" s="1" t="s">
        <v>329</v>
      </c>
      <c r="H5003" s="1" t="s">
        <v>916</v>
      </c>
      <c r="S5003" s="1">
        <v>48</v>
      </c>
      <c r="T5003" s="1">
        <v>1</v>
      </c>
      <c r="U5003" s="1">
        <v>0</v>
      </c>
      <c r="V5003" s="1">
        <v>0</v>
      </c>
    </row>
    <row r="5004" spans="1:24" x14ac:dyDescent="0.35">
      <c r="A5004" s="1">
        <v>250539</v>
      </c>
      <c r="B5004" s="1" t="s">
        <v>2364</v>
      </c>
      <c r="C5004" s="1">
        <v>111312607</v>
      </c>
      <c r="D5004" s="1">
        <v>539</v>
      </c>
      <c r="E5004" s="1" t="s">
        <v>48</v>
      </c>
      <c r="F5004" s="1" t="s">
        <v>48</v>
      </c>
      <c r="G5004" s="1" t="s">
        <v>48</v>
      </c>
      <c r="H5004" s="1" t="s">
        <v>48</v>
      </c>
      <c r="S5004" s="1">
        <v>25</v>
      </c>
      <c r="T5004" s="1">
        <v>2</v>
      </c>
      <c r="U5004" s="1">
        <v>0</v>
      </c>
      <c r="V5004" s="1">
        <v>0</v>
      </c>
    </row>
    <row r="5005" spans="1:24" x14ac:dyDescent="0.35">
      <c r="A5005" s="1">
        <v>260539</v>
      </c>
      <c r="B5005" s="1" t="s">
        <v>2365</v>
      </c>
      <c r="C5005" s="1">
        <v>111312607</v>
      </c>
      <c r="D5005" s="1">
        <v>539</v>
      </c>
      <c r="E5005" s="1" t="s">
        <v>48</v>
      </c>
      <c r="F5005" s="1" t="s">
        <v>48</v>
      </c>
      <c r="G5005" s="1" t="s">
        <v>48</v>
      </c>
      <c r="H5005" s="1" t="s">
        <v>48</v>
      </c>
      <c r="S5005" s="1">
        <v>26</v>
      </c>
      <c r="T5005" s="1">
        <v>2</v>
      </c>
      <c r="U5005" s="1">
        <v>0</v>
      </c>
      <c r="V5005" s="1">
        <v>0</v>
      </c>
    </row>
    <row r="5006" spans="1:24" x14ac:dyDescent="0.35">
      <c r="A5006" s="1">
        <v>270539</v>
      </c>
      <c r="B5006" s="1" t="s">
        <v>2366</v>
      </c>
      <c r="C5006" s="1">
        <v>111312607</v>
      </c>
      <c r="D5006" s="1">
        <v>539</v>
      </c>
      <c r="E5006" s="1" t="s">
        <v>48</v>
      </c>
      <c r="F5006" s="1" t="s">
        <v>48</v>
      </c>
      <c r="G5006" s="1" t="s">
        <v>48</v>
      </c>
      <c r="H5006" s="1" t="s">
        <v>48</v>
      </c>
      <c r="S5006" s="1">
        <v>27</v>
      </c>
      <c r="T5006" s="1">
        <v>2</v>
      </c>
      <c r="U5006" s="1">
        <v>0</v>
      </c>
      <c r="V5006" s="1">
        <v>0</v>
      </c>
    </row>
    <row r="5007" spans="1:24" x14ac:dyDescent="0.35">
      <c r="A5007" s="1">
        <v>280539</v>
      </c>
      <c r="B5007" s="1" t="s">
        <v>2367</v>
      </c>
      <c r="C5007" s="1">
        <v>111312607</v>
      </c>
      <c r="D5007" s="1">
        <v>539</v>
      </c>
      <c r="E5007" s="1" t="s">
        <v>48</v>
      </c>
      <c r="F5007" s="1" t="s">
        <v>48</v>
      </c>
      <c r="G5007" s="1" t="s">
        <v>48</v>
      </c>
      <c r="H5007" s="1" t="s">
        <v>48</v>
      </c>
      <c r="S5007" s="1">
        <v>28</v>
      </c>
      <c r="T5007" s="1">
        <v>2</v>
      </c>
      <c r="U5007" s="1">
        <v>0</v>
      </c>
      <c r="V5007" s="1">
        <v>0</v>
      </c>
    </row>
    <row r="5008" spans="1:24" x14ac:dyDescent="0.35">
      <c r="A5008" s="1">
        <v>290539</v>
      </c>
      <c r="B5008" s="1" t="s">
        <v>2341</v>
      </c>
      <c r="C5008" s="1">
        <v>111312607</v>
      </c>
      <c r="D5008" s="1">
        <v>539</v>
      </c>
      <c r="E5008" s="1" t="s">
        <v>2613</v>
      </c>
      <c r="F5008" s="1" t="s">
        <v>138</v>
      </c>
      <c r="G5008" s="1" t="s">
        <v>329</v>
      </c>
      <c r="H5008" s="1" t="s">
        <v>2369</v>
      </c>
      <c r="J5008" s="1">
        <v>247750.45</v>
      </c>
      <c r="S5008" s="1">
        <v>29</v>
      </c>
      <c r="T5008" s="1">
        <v>2</v>
      </c>
      <c r="U5008" s="1">
        <v>247750.453125</v>
      </c>
      <c r="V5008" s="1">
        <v>0</v>
      </c>
    </row>
    <row r="5009" spans="1:24" x14ac:dyDescent="0.35">
      <c r="A5009" s="1">
        <v>300539</v>
      </c>
      <c r="B5009" s="1" t="s">
        <v>2343</v>
      </c>
      <c r="C5009" s="1">
        <v>111312607</v>
      </c>
      <c r="D5009" s="1">
        <v>539</v>
      </c>
      <c r="E5009" s="1" t="s">
        <v>2613</v>
      </c>
      <c r="F5009" s="1" t="s">
        <v>138</v>
      </c>
      <c r="G5009" s="1" t="s">
        <v>329</v>
      </c>
      <c r="H5009" s="1" t="s">
        <v>2369</v>
      </c>
      <c r="J5009" s="1">
        <v>252459.46</v>
      </c>
      <c r="R5009" s="1">
        <v>4.709010012447834E-3</v>
      </c>
      <c r="S5009" s="1">
        <v>30</v>
      </c>
      <c r="T5009" s="1">
        <v>2</v>
      </c>
      <c r="U5009" s="1">
        <v>252459.453125</v>
      </c>
      <c r="V5009" s="1">
        <v>4.709010012447834E-3</v>
      </c>
      <c r="W5009" s="1">
        <v>1.9007028341293335</v>
      </c>
      <c r="X5009" s="1">
        <v>1.9007028341293335</v>
      </c>
    </row>
    <row r="5010" spans="1:24" x14ac:dyDescent="0.35">
      <c r="A5010" s="1">
        <v>310539</v>
      </c>
      <c r="B5010" s="1" t="s">
        <v>2344</v>
      </c>
      <c r="C5010" s="1">
        <v>111312607</v>
      </c>
      <c r="D5010" s="1">
        <v>539</v>
      </c>
      <c r="E5010" s="1" t="s">
        <v>2613</v>
      </c>
      <c r="F5010" s="1" t="s">
        <v>138</v>
      </c>
      <c r="G5010" s="1" t="s">
        <v>329</v>
      </c>
      <c r="H5010" s="1" t="s">
        <v>2369</v>
      </c>
      <c r="J5010" s="1">
        <v>255203.33</v>
      </c>
      <c r="R5010" s="1">
        <v>2.7438700199127197E-3</v>
      </c>
      <c r="S5010" s="1">
        <v>31</v>
      </c>
      <c r="T5010" s="1">
        <v>2</v>
      </c>
      <c r="U5010" s="1">
        <v>255203.328125</v>
      </c>
      <c r="V5010" s="1">
        <v>2.7438700199127197E-3</v>
      </c>
      <c r="W5010" s="1">
        <v>1.0868576765060425</v>
      </c>
      <c r="X5010" s="1">
        <v>1.0868576765060425</v>
      </c>
    </row>
    <row r="5011" spans="1:24" x14ac:dyDescent="0.35">
      <c r="A5011" s="1">
        <v>320539</v>
      </c>
      <c r="B5011" s="1" t="s">
        <v>2345</v>
      </c>
      <c r="C5011" s="1">
        <v>111312607</v>
      </c>
      <c r="D5011" s="1">
        <v>539</v>
      </c>
      <c r="E5011" s="1" t="s">
        <v>2613</v>
      </c>
      <c r="F5011" s="1" t="s">
        <v>138</v>
      </c>
      <c r="G5011" s="1" t="s">
        <v>329</v>
      </c>
      <c r="H5011" s="1" t="s">
        <v>2369</v>
      </c>
      <c r="J5011" s="1">
        <v>290995.86</v>
      </c>
      <c r="R5011" s="1">
        <v>3.5792529582977295E-2</v>
      </c>
      <c r="S5011" s="1">
        <v>32</v>
      </c>
      <c r="T5011" s="1">
        <v>2</v>
      </c>
      <c r="U5011" s="1">
        <v>290995.875</v>
      </c>
      <c r="V5011" s="1">
        <v>3.5792529582977295E-2</v>
      </c>
      <c r="W5011" s="1">
        <v>14.02510929107666</v>
      </c>
      <c r="X5011" s="1">
        <v>14.02510929107666</v>
      </c>
    </row>
    <row r="5012" spans="1:24" x14ac:dyDescent="0.35">
      <c r="A5012" s="1">
        <v>330539</v>
      </c>
      <c r="B5012" s="1" t="s">
        <v>2346</v>
      </c>
      <c r="C5012" s="1">
        <v>111312607</v>
      </c>
      <c r="D5012" s="1">
        <v>539</v>
      </c>
      <c r="E5012" s="1" t="s">
        <v>2613</v>
      </c>
      <c r="F5012" s="1" t="s">
        <v>138</v>
      </c>
      <c r="G5012" s="1" t="s">
        <v>329</v>
      </c>
      <c r="H5012" s="1" t="s">
        <v>2369</v>
      </c>
      <c r="J5012" s="1">
        <v>268398.40999999997</v>
      </c>
      <c r="R5012" s="1">
        <v>-2.2597450762987137E-2</v>
      </c>
      <c r="S5012" s="1">
        <v>33</v>
      </c>
      <c r="T5012" s="1">
        <v>2</v>
      </c>
      <c r="U5012" s="1">
        <v>268398.40625</v>
      </c>
      <c r="V5012" s="1">
        <v>-2.2597450762987137E-2</v>
      </c>
      <c r="W5012" s="1">
        <v>-7.7655634880065918</v>
      </c>
      <c r="X5012" s="1">
        <v>-7.7655634880065918</v>
      </c>
    </row>
    <row r="5013" spans="1:24" x14ac:dyDescent="0.35">
      <c r="A5013" s="1">
        <v>340539</v>
      </c>
      <c r="B5013" s="1" t="s">
        <v>2347</v>
      </c>
      <c r="C5013" s="1">
        <v>111312607</v>
      </c>
      <c r="D5013" s="1">
        <v>539</v>
      </c>
      <c r="E5013" s="1" t="s">
        <v>2613</v>
      </c>
      <c r="F5013" s="1" t="s">
        <v>138</v>
      </c>
      <c r="G5013" s="1" t="s">
        <v>329</v>
      </c>
      <c r="H5013" s="1" t="s">
        <v>2369</v>
      </c>
      <c r="J5013" s="1">
        <v>315821</v>
      </c>
      <c r="R5013" s="1">
        <v>4.7422591596841812E-2</v>
      </c>
      <c r="S5013" s="1">
        <v>34</v>
      </c>
      <c r="T5013" s="1">
        <v>2</v>
      </c>
      <c r="U5013" s="1">
        <v>315821</v>
      </c>
      <c r="V5013" s="1">
        <v>4.7422591596841812E-2</v>
      </c>
      <c r="W5013" s="1">
        <v>17.668731689453125</v>
      </c>
      <c r="X5013" s="1">
        <v>17.668731689453125</v>
      </c>
    </row>
    <row r="5014" spans="1:24" x14ac:dyDescent="0.35">
      <c r="A5014" s="1">
        <v>350539</v>
      </c>
      <c r="B5014" s="1" t="s">
        <v>2348</v>
      </c>
      <c r="C5014" s="1">
        <v>111312607</v>
      </c>
      <c r="D5014" s="1">
        <v>539</v>
      </c>
      <c r="E5014" s="1" t="s">
        <v>2613</v>
      </c>
      <c r="F5014" s="1" t="s">
        <v>138</v>
      </c>
      <c r="G5014" s="1" t="s">
        <v>329</v>
      </c>
      <c r="H5014" s="1" t="s">
        <v>2369</v>
      </c>
      <c r="J5014" s="1">
        <v>376255</v>
      </c>
      <c r="R5014" s="1">
        <v>6.0433998703956604E-2</v>
      </c>
      <c r="S5014" s="1">
        <v>35</v>
      </c>
      <c r="T5014" s="1">
        <v>2</v>
      </c>
      <c r="U5014" s="1">
        <v>376255</v>
      </c>
      <c r="V5014" s="1">
        <v>6.0433998703956604E-2</v>
      </c>
      <c r="W5014" s="1">
        <v>19.135522842407227</v>
      </c>
      <c r="X5014" s="1">
        <v>19.135522842407227</v>
      </c>
    </row>
    <row r="5015" spans="1:24" x14ac:dyDescent="0.35">
      <c r="A5015" s="1">
        <v>360539</v>
      </c>
      <c r="B5015" s="1" t="s">
        <v>2349</v>
      </c>
      <c r="C5015" s="1">
        <v>111312607</v>
      </c>
      <c r="D5015" s="1">
        <v>539</v>
      </c>
      <c r="E5015" s="1" t="s">
        <v>2613</v>
      </c>
      <c r="F5015" s="1" t="s">
        <v>138</v>
      </c>
      <c r="G5015" s="1" t="s">
        <v>329</v>
      </c>
      <c r="H5015" s="1" t="s">
        <v>2369</v>
      </c>
      <c r="J5015" s="1">
        <v>423002.31</v>
      </c>
      <c r="R5015" s="1">
        <v>4.6747308224439621E-2</v>
      </c>
      <c r="S5015" s="1">
        <v>36</v>
      </c>
      <c r="T5015" s="1">
        <v>2</v>
      </c>
      <c r="U5015" s="1">
        <v>423002.3125</v>
      </c>
      <c r="V5015" s="1">
        <v>4.6747308224439621E-2</v>
      </c>
      <c r="W5015" s="1">
        <v>12.424369812011719</v>
      </c>
      <c r="X5015" s="1">
        <v>12.424369812011719</v>
      </c>
    </row>
    <row r="5016" spans="1:24" x14ac:dyDescent="0.35">
      <c r="A5016" s="1">
        <v>370539</v>
      </c>
      <c r="B5016" s="1" t="s">
        <v>2350</v>
      </c>
      <c r="C5016" s="1">
        <v>111312607</v>
      </c>
      <c r="D5016" s="1">
        <v>539</v>
      </c>
      <c r="E5016" s="1" t="s">
        <v>2613</v>
      </c>
      <c r="F5016" s="1" t="s">
        <v>138</v>
      </c>
      <c r="G5016" s="1" t="s">
        <v>329</v>
      </c>
      <c r="H5016" s="1" t="s">
        <v>2369</v>
      </c>
      <c r="J5016" s="1">
        <v>551839.36</v>
      </c>
      <c r="R5016" s="1">
        <v>0.12883704900741577</v>
      </c>
      <c r="S5016" s="1">
        <v>37</v>
      </c>
      <c r="T5016" s="1">
        <v>2</v>
      </c>
      <c r="U5016" s="1">
        <v>551839.375</v>
      </c>
      <c r="V5016" s="1">
        <v>0.12883704900741577</v>
      </c>
      <c r="W5016" s="1">
        <v>30.457767486572266</v>
      </c>
      <c r="X5016" s="1">
        <v>30.457767486572266</v>
      </c>
    </row>
    <row r="5017" spans="1:24" x14ac:dyDescent="0.35">
      <c r="A5017" s="1">
        <v>380539</v>
      </c>
      <c r="B5017" s="1" t="s">
        <v>2351</v>
      </c>
      <c r="C5017" s="1">
        <v>111312607</v>
      </c>
      <c r="D5017" s="1">
        <v>539</v>
      </c>
      <c r="E5017" s="1" t="s">
        <v>2613</v>
      </c>
      <c r="F5017" s="1" t="s">
        <v>138</v>
      </c>
      <c r="G5017" s="1" t="s">
        <v>329</v>
      </c>
      <c r="H5017" s="1" t="s">
        <v>2369</v>
      </c>
      <c r="J5017" s="1">
        <v>618444</v>
      </c>
      <c r="R5017" s="1">
        <v>6.6604636609554291E-2</v>
      </c>
      <c r="S5017" s="1">
        <v>38</v>
      </c>
      <c r="T5017" s="1">
        <v>2</v>
      </c>
      <c r="U5017" s="1">
        <v>618444</v>
      </c>
      <c r="V5017" s="1">
        <v>6.6604636609554291E-2</v>
      </c>
      <c r="W5017" s="1">
        <v>12.069567680358887</v>
      </c>
      <c r="X5017" s="1">
        <v>12.069567680358887</v>
      </c>
    </row>
    <row r="5018" spans="1:24" x14ac:dyDescent="0.35">
      <c r="A5018" s="1">
        <v>390539</v>
      </c>
      <c r="B5018" s="1" t="s">
        <v>2352</v>
      </c>
      <c r="C5018" s="1">
        <v>111312607</v>
      </c>
      <c r="D5018" s="1">
        <v>539</v>
      </c>
      <c r="E5018" s="1" t="s">
        <v>2613</v>
      </c>
      <c r="F5018" s="1" t="s">
        <v>138</v>
      </c>
      <c r="G5018" s="1" t="s">
        <v>329</v>
      </c>
      <c r="H5018" s="1" t="s">
        <v>2369</v>
      </c>
      <c r="J5018" s="1">
        <v>702567</v>
      </c>
      <c r="R5018" s="1">
        <v>8.4123000502586365E-2</v>
      </c>
      <c r="S5018" s="1">
        <v>39</v>
      </c>
      <c r="T5018" s="1">
        <v>2</v>
      </c>
      <c r="U5018" s="1">
        <v>702567</v>
      </c>
      <c r="V5018" s="1">
        <v>8.4123000502586365E-2</v>
      </c>
      <c r="W5018" s="1">
        <v>13.602363586425781</v>
      </c>
      <c r="X5018" s="1">
        <v>13.602363586425781</v>
      </c>
    </row>
    <row r="5019" spans="1:24" x14ac:dyDescent="0.35">
      <c r="A5019" s="1">
        <v>400539</v>
      </c>
      <c r="B5019" s="1" t="s">
        <v>2353</v>
      </c>
      <c r="C5019" s="1">
        <v>111312607</v>
      </c>
      <c r="D5019" s="1">
        <v>539</v>
      </c>
      <c r="E5019" s="1" t="s">
        <v>48</v>
      </c>
      <c r="F5019" s="1" t="s">
        <v>48</v>
      </c>
      <c r="G5019" s="1" t="s">
        <v>48</v>
      </c>
      <c r="H5019" s="1" t="s">
        <v>48</v>
      </c>
      <c r="S5019" s="1">
        <v>40</v>
      </c>
      <c r="T5019" s="1">
        <v>2</v>
      </c>
      <c r="U5019" s="1">
        <v>0</v>
      </c>
      <c r="V5019" s="1">
        <v>0</v>
      </c>
      <c r="W5019" s="1">
        <v>-100</v>
      </c>
      <c r="X5019" s="1">
        <v>-100</v>
      </c>
    </row>
    <row r="5020" spans="1:24" x14ac:dyDescent="0.35">
      <c r="A5020" s="1">
        <v>410539</v>
      </c>
      <c r="B5020" s="1" t="s">
        <v>2354</v>
      </c>
      <c r="C5020" s="1">
        <v>111312607</v>
      </c>
      <c r="D5020" s="1">
        <v>539</v>
      </c>
      <c r="E5020" s="1" t="s">
        <v>48</v>
      </c>
      <c r="F5020" s="1" t="s">
        <v>48</v>
      </c>
      <c r="G5020" s="1" t="s">
        <v>48</v>
      </c>
      <c r="H5020" s="1" t="s">
        <v>48</v>
      </c>
      <c r="S5020" s="1">
        <v>41</v>
      </c>
      <c r="T5020" s="1">
        <v>2</v>
      </c>
      <c r="U5020" s="1">
        <v>0</v>
      </c>
      <c r="V5020" s="1">
        <v>0</v>
      </c>
    </row>
    <row r="5021" spans="1:24" x14ac:dyDescent="0.35">
      <c r="A5021" s="1">
        <v>420539</v>
      </c>
      <c r="B5021" s="1" t="s">
        <v>2355</v>
      </c>
      <c r="C5021" s="1">
        <v>111312607</v>
      </c>
      <c r="D5021" s="1">
        <v>539</v>
      </c>
      <c r="E5021" s="1" t="s">
        <v>48</v>
      </c>
      <c r="F5021" s="1" t="s">
        <v>48</v>
      </c>
      <c r="G5021" s="1" t="s">
        <v>48</v>
      </c>
      <c r="H5021" s="1" t="s">
        <v>48</v>
      </c>
      <c r="S5021" s="1">
        <v>42</v>
      </c>
      <c r="T5021" s="1">
        <v>2</v>
      </c>
      <c r="U5021" s="1">
        <v>0</v>
      </c>
      <c r="V5021" s="1">
        <v>0</v>
      </c>
    </row>
    <row r="5022" spans="1:24" x14ac:dyDescent="0.35">
      <c r="A5022" s="1">
        <v>430539</v>
      </c>
      <c r="B5022" s="1" t="s">
        <v>2356</v>
      </c>
      <c r="C5022" s="1">
        <v>111312607</v>
      </c>
      <c r="D5022" s="1">
        <v>539</v>
      </c>
      <c r="E5022" s="1" t="s">
        <v>48</v>
      </c>
      <c r="F5022" s="1" t="s">
        <v>48</v>
      </c>
      <c r="G5022" s="1" t="s">
        <v>48</v>
      </c>
      <c r="H5022" s="1" t="s">
        <v>48</v>
      </c>
      <c r="S5022" s="1">
        <v>43</v>
      </c>
      <c r="T5022" s="1">
        <v>2</v>
      </c>
      <c r="U5022" s="1">
        <v>0</v>
      </c>
      <c r="V5022" s="1">
        <v>0</v>
      </c>
    </row>
    <row r="5023" spans="1:24" x14ac:dyDescent="0.35">
      <c r="A5023" s="1">
        <v>440539</v>
      </c>
      <c r="B5023" s="1" t="s">
        <v>2357</v>
      </c>
      <c r="C5023" s="1">
        <v>111312607</v>
      </c>
      <c r="D5023" s="1">
        <v>539</v>
      </c>
      <c r="E5023" s="1" t="s">
        <v>48</v>
      </c>
      <c r="F5023" s="1" t="s">
        <v>48</v>
      </c>
      <c r="G5023" s="1" t="s">
        <v>48</v>
      </c>
      <c r="H5023" s="1" t="s">
        <v>48</v>
      </c>
      <c r="S5023" s="1">
        <v>44</v>
      </c>
      <c r="T5023" s="1">
        <v>2</v>
      </c>
      <c r="U5023" s="1">
        <v>0</v>
      </c>
      <c r="V5023" s="1">
        <v>0</v>
      </c>
    </row>
    <row r="5024" spans="1:24" x14ac:dyDescent="0.35">
      <c r="A5024" s="1">
        <v>450539</v>
      </c>
      <c r="B5024" s="1" t="s">
        <v>2358</v>
      </c>
      <c r="C5024" s="1">
        <v>111312607</v>
      </c>
      <c r="D5024" s="1">
        <v>539</v>
      </c>
      <c r="E5024" s="1" t="s">
        <v>48</v>
      </c>
      <c r="F5024" s="1" t="s">
        <v>48</v>
      </c>
      <c r="G5024" s="1" t="s">
        <v>48</v>
      </c>
      <c r="H5024" s="1" t="s">
        <v>48</v>
      </c>
      <c r="S5024" s="1">
        <v>45</v>
      </c>
      <c r="T5024" s="1">
        <v>2</v>
      </c>
      <c r="U5024" s="1">
        <v>0</v>
      </c>
      <c r="V5024" s="1">
        <v>0</v>
      </c>
    </row>
    <row r="5025" spans="1:24" x14ac:dyDescent="0.35">
      <c r="A5025" s="1">
        <v>460539</v>
      </c>
      <c r="B5025" s="1" t="s">
        <v>2359</v>
      </c>
      <c r="C5025" s="1">
        <v>111312607</v>
      </c>
      <c r="D5025" s="1">
        <v>539</v>
      </c>
      <c r="E5025" s="1" t="s">
        <v>48</v>
      </c>
      <c r="F5025" s="1" t="s">
        <v>48</v>
      </c>
      <c r="G5025" s="1" t="s">
        <v>48</v>
      </c>
      <c r="H5025" s="1" t="s">
        <v>48</v>
      </c>
      <c r="S5025" s="1">
        <v>46</v>
      </c>
      <c r="T5025" s="1">
        <v>2</v>
      </c>
      <c r="U5025" s="1">
        <v>0</v>
      </c>
      <c r="V5025" s="1">
        <v>0</v>
      </c>
    </row>
    <row r="5026" spans="1:24" x14ac:dyDescent="0.35">
      <c r="A5026" s="1">
        <v>470539</v>
      </c>
      <c r="B5026" s="1" t="s">
        <v>2360</v>
      </c>
      <c r="C5026" s="1">
        <v>111312607</v>
      </c>
      <c r="D5026" s="1">
        <v>539</v>
      </c>
      <c r="E5026" s="1" t="s">
        <v>48</v>
      </c>
      <c r="F5026" s="1" t="s">
        <v>48</v>
      </c>
      <c r="G5026" s="1" t="s">
        <v>48</v>
      </c>
      <c r="H5026" s="1" t="s">
        <v>48</v>
      </c>
      <c r="S5026" s="1">
        <v>47</v>
      </c>
      <c r="T5026" s="1">
        <v>2</v>
      </c>
      <c r="U5026" s="1">
        <v>0</v>
      </c>
      <c r="V5026" s="1">
        <v>0</v>
      </c>
    </row>
    <row r="5027" spans="1:24" x14ac:dyDescent="0.35">
      <c r="A5027" s="1">
        <v>290208</v>
      </c>
      <c r="B5027" s="1" t="s">
        <v>2341</v>
      </c>
      <c r="C5027" s="1">
        <v>111312804</v>
      </c>
      <c r="D5027" s="1">
        <v>208</v>
      </c>
      <c r="E5027" s="1" t="s">
        <v>2614</v>
      </c>
      <c r="F5027" s="1" t="s">
        <v>138</v>
      </c>
      <c r="G5027" s="1" t="s">
        <v>329</v>
      </c>
      <c r="H5027" s="1" t="s">
        <v>916</v>
      </c>
      <c r="I5027" s="1">
        <v>505751.64</v>
      </c>
      <c r="J5027" s="1">
        <v>59838.71</v>
      </c>
      <c r="K5027" s="1">
        <v>142555</v>
      </c>
      <c r="L5027" s="1">
        <v>4911980</v>
      </c>
      <c r="S5027" s="1">
        <v>29</v>
      </c>
      <c r="T5027" s="1">
        <v>1</v>
      </c>
      <c r="U5027" s="1">
        <v>5620125.5</v>
      </c>
      <c r="V5027" s="1">
        <v>0</v>
      </c>
    </row>
    <row r="5028" spans="1:24" x14ac:dyDescent="0.35">
      <c r="A5028" s="1">
        <v>300208</v>
      </c>
      <c r="B5028" s="1" t="s">
        <v>2343</v>
      </c>
      <c r="C5028" s="1">
        <v>111312804</v>
      </c>
      <c r="D5028" s="1">
        <v>208</v>
      </c>
      <c r="E5028" s="1" t="s">
        <v>2614</v>
      </c>
      <c r="F5028" s="1" t="s">
        <v>138</v>
      </c>
      <c r="G5028" s="1" t="s">
        <v>329</v>
      </c>
      <c r="H5028" s="1" t="s">
        <v>916</v>
      </c>
      <c r="I5028" s="1">
        <v>511731.15</v>
      </c>
      <c r="J5028" s="1">
        <v>33496.33</v>
      </c>
      <c r="K5028" s="1">
        <v>142555</v>
      </c>
      <c r="L5028" s="1">
        <v>4993441</v>
      </c>
      <c r="M5028" s="1">
        <v>8.1460997462272644E-2</v>
      </c>
      <c r="N5028" s="1">
        <v>1.6584147214889526</v>
      </c>
      <c r="O5028" s="1">
        <v>5.979510024189949E-3</v>
      </c>
      <c r="P5028" s="1">
        <v>1.1823016405105591</v>
      </c>
      <c r="Q5028" s="1">
        <v>0</v>
      </c>
      <c r="R5028" s="1">
        <v>-2.6342380791902542E-2</v>
      </c>
      <c r="S5028" s="1">
        <v>30</v>
      </c>
      <c r="T5028" s="1">
        <v>1</v>
      </c>
      <c r="U5028" s="1">
        <v>5681223.5</v>
      </c>
      <c r="V5028" s="1">
        <v>6.10981285572052E-2</v>
      </c>
      <c r="W5028" s="1">
        <v>1.087128758430481</v>
      </c>
      <c r="X5028" s="1">
        <v>1.087128758430481</v>
      </c>
    </row>
    <row r="5029" spans="1:24" x14ac:dyDescent="0.35">
      <c r="A5029" s="1">
        <v>310208</v>
      </c>
      <c r="B5029" s="1" t="s">
        <v>2344</v>
      </c>
      <c r="C5029" s="1">
        <v>111312804</v>
      </c>
      <c r="D5029" s="1">
        <v>208</v>
      </c>
      <c r="E5029" s="1" t="s">
        <v>2614</v>
      </c>
      <c r="F5029" s="1" t="s">
        <v>138</v>
      </c>
      <c r="G5029" s="1" t="s">
        <v>329</v>
      </c>
      <c r="H5029" s="1" t="s">
        <v>916</v>
      </c>
      <c r="I5029" s="1">
        <v>518257.68</v>
      </c>
      <c r="J5029" s="1">
        <v>24063.84</v>
      </c>
      <c r="K5029" s="1">
        <v>142555</v>
      </c>
      <c r="L5029" s="1">
        <v>5020042.5</v>
      </c>
      <c r="M5029" s="1">
        <v>2.6601500809192657E-2</v>
      </c>
      <c r="N5029" s="1">
        <v>0.53272885084152222</v>
      </c>
      <c r="O5029" s="1">
        <v>6.5265297889709473E-3</v>
      </c>
      <c r="P5029" s="1">
        <v>1.2753826379776001</v>
      </c>
      <c r="Q5029" s="1">
        <v>0</v>
      </c>
      <c r="R5029" s="1">
        <v>-9.4324899837374687E-3</v>
      </c>
      <c r="S5029" s="1">
        <v>31</v>
      </c>
      <c r="T5029" s="1">
        <v>1</v>
      </c>
      <c r="U5029" s="1">
        <v>5704919</v>
      </c>
      <c r="V5029" s="1">
        <v>2.3695539683103561E-2</v>
      </c>
      <c r="W5029" s="1">
        <v>0.4170844554901123</v>
      </c>
      <c r="X5029" s="1">
        <v>0.4170844554901123</v>
      </c>
    </row>
    <row r="5030" spans="1:24" x14ac:dyDescent="0.35">
      <c r="A5030" s="1">
        <v>320208</v>
      </c>
      <c r="B5030" s="1" t="s">
        <v>2345</v>
      </c>
      <c r="C5030" s="1">
        <v>111312804</v>
      </c>
      <c r="D5030" s="1">
        <v>208</v>
      </c>
      <c r="E5030" s="1" t="s">
        <v>2614</v>
      </c>
      <c r="F5030" s="1" t="s">
        <v>138</v>
      </c>
      <c r="G5030" s="1" t="s">
        <v>329</v>
      </c>
      <c r="H5030" s="1" t="s">
        <v>916</v>
      </c>
      <c r="I5030" s="1">
        <v>521772.46</v>
      </c>
      <c r="J5030" s="1">
        <v>107066.4</v>
      </c>
      <c r="K5030" s="1">
        <v>142555</v>
      </c>
      <c r="L5030" s="1">
        <v>5057143</v>
      </c>
      <c r="M5030" s="1">
        <v>3.7100501358509064E-2</v>
      </c>
      <c r="N5030" s="1">
        <v>0.73904752731323242</v>
      </c>
      <c r="O5030" s="1">
        <v>3.5147799644619226E-3</v>
      </c>
      <c r="P5030" s="1">
        <v>0.67819160223007202</v>
      </c>
      <c r="Q5030" s="1">
        <v>0</v>
      </c>
      <c r="R5030" s="1">
        <v>8.3002559840679169E-2</v>
      </c>
      <c r="S5030" s="1">
        <v>32</v>
      </c>
      <c r="T5030" s="1">
        <v>1</v>
      </c>
      <c r="U5030" s="1">
        <v>5828537</v>
      </c>
      <c r="V5030" s="1">
        <v>0.12361784279346466</v>
      </c>
      <c r="W5030" s="1">
        <v>2.1668667793273926</v>
      </c>
      <c r="X5030" s="1">
        <v>2.1668667793273926</v>
      </c>
    </row>
    <row r="5031" spans="1:24" x14ac:dyDescent="0.35">
      <c r="A5031" s="1">
        <v>330208</v>
      </c>
      <c r="B5031" s="1" t="s">
        <v>2346</v>
      </c>
      <c r="C5031" s="1">
        <v>111312804</v>
      </c>
      <c r="D5031" s="1">
        <v>208</v>
      </c>
      <c r="E5031" s="1" t="s">
        <v>2614</v>
      </c>
      <c r="F5031" s="1" t="s">
        <v>138</v>
      </c>
      <c r="G5031" s="1" t="s">
        <v>329</v>
      </c>
      <c r="H5031" s="1" t="s">
        <v>916</v>
      </c>
      <c r="I5031" s="1">
        <v>545157.71</v>
      </c>
      <c r="J5031" s="1">
        <v>128881.92</v>
      </c>
      <c r="K5031" s="1">
        <v>142555</v>
      </c>
      <c r="L5031" s="1">
        <v>5124384</v>
      </c>
      <c r="M5031" s="1">
        <v>6.7240998148918152E-2</v>
      </c>
      <c r="N5031" s="1">
        <v>1.3296242952346802</v>
      </c>
      <c r="O5031" s="1">
        <v>2.3385249078273773E-2</v>
      </c>
      <c r="P5031" s="1">
        <v>4.4818863868713379</v>
      </c>
      <c r="Q5031" s="1">
        <v>0</v>
      </c>
      <c r="R5031" s="1">
        <v>2.1815519779920578E-2</v>
      </c>
      <c r="S5031" s="1">
        <v>33</v>
      </c>
      <c r="T5031" s="1">
        <v>1</v>
      </c>
      <c r="U5031" s="1">
        <v>5940978.5</v>
      </c>
      <c r="V5031" s="1">
        <v>0.1124417632818222</v>
      </c>
      <c r="W5031" s="1">
        <v>1.9291547536849976</v>
      </c>
      <c r="X5031" s="1">
        <v>1.9291547536849976</v>
      </c>
    </row>
    <row r="5032" spans="1:24" x14ac:dyDescent="0.35">
      <c r="A5032" s="1">
        <v>340208</v>
      </c>
      <c r="B5032" s="1" t="s">
        <v>2347</v>
      </c>
      <c r="C5032" s="1">
        <v>111312804</v>
      </c>
      <c r="D5032" s="1">
        <v>208</v>
      </c>
      <c r="E5032" s="1" t="s">
        <v>2614</v>
      </c>
      <c r="F5032" s="1" t="s">
        <v>138</v>
      </c>
      <c r="G5032" s="1" t="s">
        <v>329</v>
      </c>
      <c r="H5032" s="1" t="s">
        <v>916</v>
      </c>
      <c r="I5032" s="1">
        <v>545136</v>
      </c>
      <c r="J5032" s="1">
        <v>151790.71</v>
      </c>
      <c r="K5032" s="1">
        <v>142555</v>
      </c>
      <c r="L5032" s="1">
        <v>5124381</v>
      </c>
      <c r="M5032" s="1">
        <v>-3.0000001061125658E-6</v>
      </c>
      <c r="N5032" s="1">
        <v>-5.8543620980344713E-5</v>
      </c>
      <c r="O5032" s="1">
        <v>-2.1710000510211103E-5</v>
      </c>
      <c r="P5032" s="1">
        <v>-3.9823339320719242E-3</v>
      </c>
      <c r="Q5032" s="1">
        <v>0</v>
      </c>
      <c r="R5032" s="1">
        <v>2.2908790037035942E-2</v>
      </c>
      <c r="S5032" s="1">
        <v>34</v>
      </c>
      <c r="T5032" s="1">
        <v>1</v>
      </c>
      <c r="U5032" s="1">
        <v>5963862.5</v>
      </c>
      <c r="V5032" s="1">
        <v>2.2884080186486244E-2</v>
      </c>
      <c r="W5032" s="1">
        <v>0.38518908619880676</v>
      </c>
      <c r="X5032" s="1">
        <v>0.38518908619880676</v>
      </c>
    </row>
    <row r="5033" spans="1:24" x14ac:dyDescent="0.35">
      <c r="A5033" s="1">
        <v>350208</v>
      </c>
      <c r="B5033" s="1" t="s">
        <v>2348</v>
      </c>
      <c r="C5033" s="1">
        <v>111312804</v>
      </c>
      <c r="D5033" s="1">
        <v>208</v>
      </c>
      <c r="E5033" s="1" t="s">
        <v>2614</v>
      </c>
      <c r="F5033" s="1" t="s">
        <v>138</v>
      </c>
      <c r="G5033" s="1" t="s">
        <v>329</v>
      </c>
      <c r="H5033" s="1" t="s">
        <v>916</v>
      </c>
      <c r="I5033" s="1">
        <v>565700.98</v>
      </c>
      <c r="J5033" s="1">
        <v>116914</v>
      </c>
      <c r="K5033" s="1">
        <v>142555</v>
      </c>
      <c r="L5033" s="1">
        <v>5194483.5</v>
      </c>
      <c r="M5033" s="1">
        <v>7.0102497935295105E-2</v>
      </c>
      <c r="N5033" s="1">
        <v>1.3680188655853271</v>
      </c>
      <c r="O5033" s="1">
        <v>2.0564980804920197E-2</v>
      </c>
      <c r="P5033" s="1">
        <v>3.7724494934082031</v>
      </c>
      <c r="Q5033" s="1">
        <v>0</v>
      </c>
      <c r="R5033" s="1">
        <v>-3.4876711666584015E-2</v>
      </c>
      <c r="S5033" s="1">
        <v>35</v>
      </c>
      <c r="T5033" s="1">
        <v>1</v>
      </c>
      <c r="U5033" s="1">
        <v>6019653.5</v>
      </c>
      <c r="V5033" s="1">
        <v>5.5790767073631287E-2</v>
      </c>
      <c r="W5033" s="1">
        <v>0.93548434972763062</v>
      </c>
      <c r="X5033" s="1">
        <v>0.93548434972763062</v>
      </c>
    </row>
    <row r="5034" spans="1:24" x14ac:dyDescent="0.35">
      <c r="A5034" s="1">
        <v>360208</v>
      </c>
      <c r="B5034" s="1" t="s">
        <v>2349</v>
      </c>
      <c r="C5034" s="1">
        <v>111312804</v>
      </c>
      <c r="D5034" s="1">
        <v>208</v>
      </c>
      <c r="E5034" s="1" t="s">
        <v>2614</v>
      </c>
      <c r="F5034" s="1" t="s">
        <v>138</v>
      </c>
      <c r="G5034" s="1" t="s">
        <v>329</v>
      </c>
      <c r="H5034" s="1" t="s">
        <v>916</v>
      </c>
      <c r="I5034" s="1">
        <v>607518.96</v>
      </c>
      <c r="J5034" s="1">
        <v>88375.56</v>
      </c>
      <c r="K5034" s="1">
        <v>142555</v>
      </c>
      <c r="L5034" s="1">
        <v>5427614.5</v>
      </c>
      <c r="M5034" s="1">
        <v>0.23313100636005402</v>
      </c>
      <c r="N5034" s="1">
        <v>4.4880495071411133</v>
      </c>
      <c r="O5034" s="1">
        <v>4.1817981749773026E-2</v>
      </c>
      <c r="P5034" s="1">
        <v>7.3922410011291504</v>
      </c>
      <c r="Q5034" s="1">
        <v>0</v>
      </c>
      <c r="R5034" s="1">
        <v>-2.853843942284584E-2</v>
      </c>
      <c r="S5034" s="1">
        <v>36</v>
      </c>
      <c r="T5034" s="1">
        <v>1</v>
      </c>
      <c r="U5034" s="1">
        <v>6266064</v>
      </c>
      <c r="V5034" s="1">
        <v>0.2464105486869812</v>
      </c>
      <c r="W5034" s="1">
        <v>4.0934333801269531</v>
      </c>
      <c r="X5034" s="1">
        <v>4.0934333801269531</v>
      </c>
    </row>
    <row r="5035" spans="1:24" x14ac:dyDescent="0.35">
      <c r="A5035" s="1">
        <v>370208</v>
      </c>
      <c r="B5035" s="1" t="s">
        <v>2350</v>
      </c>
      <c r="C5035" s="1">
        <v>111312804</v>
      </c>
      <c r="D5035" s="1">
        <v>208</v>
      </c>
      <c r="E5035" s="1" t="s">
        <v>2614</v>
      </c>
      <c r="F5035" s="1" t="s">
        <v>138</v>
      </c>
      <c r="G5035" s="1" t="s">
        <v>329</v>
      </c>
      <c r="H5035" s="1" t="s">
        <v>916</v>
      </c>
      <c r="I5035" s="1">
        <v>626914.69999999995</v>
      </c>
      <c r="J5035" s="1">
        <v>105121.23</v>
      </c>
      <c r="K5035" s="1">
        <v>142555</v>
      </c>
      <c r="L5035" s="1">
        <v>5778174</v>
      </c>
      <c r="M5035" s="1">
        <v>0.35055950284004211</v>
      </c>
      <c r="N5035" s="1">
        <v>6.4588136672973633</v>
      </c>
      <c r="O5035" s="1">
        <v>1.9395740702748299E-2</v>
      </c>
      <c r="P5035" s="1">
        <v>3.1926147937774658</v>
      </c>
      <c r="Q5035" s="1">
        <v>0</v>
      </c>
      <c r="R5035" s="1">
        <v>1.6745669767260551E-2</v>
      </c>
      <c r="S5035" s="1">
        <v>37</v>
      </c>
      <c r="T5035" s="1">
        <v>1</v>
      </c>
      <c r="U5035" s="1">
        <v>6652765</v>
      </c>
      <c r="V5035" s="1">
        <v>0.38670092821121216</v>
      </c>
      <c r="W5035" s="1">
        <v>6.1713542938232422</v>
      </c>
      <c r="X5035" s="1">
        <v>6.1713542938232422</v>
      </c>
    </row>
    <row r="5036" spans="1:24" x14ac:dyDescent="0.35">
      <c r="A5036" s="1">
        <v>380208</v>
      </c>
      <c r="B5036" s="1" t="s">
        <v>2351</v>
      </c>
      <c r="C5036" s="1">
        <v>111312804</v>
      </c>
      <c r="D5036" s="1">
        <v>208</v>
      </c>
      <c r="E5036" s="1" t="s">
        <v>2614</v>
      </c>
      <c r="F5036" s="1" t="s">
        <v>138</v>
      </c>
      <c r="G5036" s="1" t="s">
        <v>329</v>
      </c>
      <c r="H5036" s="1" t="s">
        <v>916</v>
      </c>
      <c r="I5036" s="1">
        <v>658479</v>
      </c>
      <c r="J5036" s="1">
        <v>47050</v>
      </c>
      <c r="K5036" s="1">
        <v>555213.875</v>
      </c>
      <c r="L5036" s="1">
        <v>5870487</v>
      </c>
      <c r="M5036" s="1">
        <v>9.2312999069690704E-2</v>
      </c>
      <c r="N5036" s="1">
        <v>1.5976154804229736</v>
      </c>
      <c r="O5036" s="1">
        <v>3.1564299017190933E-2</v>
      </c>
      <c r="P5036" s="1">
        <v>5.0348634719848633</v>
      </c>
      <c r="Q5036" s="1">
        <v>0.41265887022018433</v>
      </c>
      <c r="R5036" s="1">
        <v>-5.8071229606866837E-2</v>
      </c>
      <c r="S5036" s="1">
        <v>38</v>
      </c>
      <c r="T5036" s="1">
        <v>1</v>
      </c>
      <c r="U5036" s="1">
        <v>7131230</v>
      </c>
      <c r="V5036" s="1">
        <v>0.47846493124961853</v>
      </c>
      <c r="W5036" s="1">
        <v>7.1919722557067871</v>
      </c>
      <c r="X5036" s="1">
        <v>7.1919722557067871</v>
      </c>
    </row>
    <row r="5037" spans="1:24" x14ac:dyDescent="0.35">
      <c r="A5037" s="1">
        <v>390208</v>
      </c>
      <c r="B5037" s="1" t="s">
        <v>2352</v>
      </c>
      <c r="C5037" s="1">
        <v>111312804</v>
      </c>
      <c r="D5037" s="1">
        <v>208</v>
      </c>
      <c r="E5037" s="1" t="s">
        <v>2614</v>
      </c>
      <c r="F5037" s="1" t="s">
        <v>138</v>
      </c>
      <c r="G5037" s="1" t="s">
        <v>329</v>
      </c>
      <c r="H5037" s="1" t="s">
        <v>916</v>
      </c>
      <c r="I5037" s="1">
        <v>659082</v>
      </c>
      <c r="J5037" s="1">
        <v>82431</v>
      </c>
      <c r="K5037" s="1">
        <v>1042934.4375</v>
      </c>
      <c r="L5037" s="1">
        <v>5901443</v>
      </c>
      <c r="M5037" s="1">
        <v>3.0956000089645386E-2</v>
      </c>
      <c r="N5037" s="1">
        <v>0.52731573581695557</v>
      </c>
      <c r="O5037" s="1">
        <v>6.0299999313428998E-4</v>
      </c>
      <c r="P5037" s="1">
        <v>9.1574676334857941E-2</v>
      </c>
      <c r="Q5037" s="1">
        <v>0.4877205491065979</v>
      </c>
      <c r="R5037" s="1">
        <v>3.5381000488996506E-2</v>
      </c>
      <c r="S5037" s="1">
        <v>39</v>
      </c>
      <c r="T5037" s="1">
        <v>1</v>
      </c>
      <c r="U5037" s="1">
        <v>7685890.5</v>
      </c>
      <c r="V5037" s="1">
        <v>0.55466055870056152</v>
      </c>
      <c r="W5037" s="1">
        <v>7.7779078483581543</v>
      </c>
      <c r="X5037" s="1">
        <v>7.7779078483581543</v>
      </c>
    </row>
    <row r="5038" spans="1:24" x14ac:dyDescent="0.35">
      <c r="A5038" s="1">
        <v>400208</v>
      </c>
      <c r="B5038" s="1" t="s">
        <v>2353</v>
      </c>
      <c r="C5038" s="1">
        <v>111312804</v>
      </c>
      <c r="D5038" s="1">
        <v>208</v>
      </c>
      <c r="E5038" s="1" t="s">
        <v>2614</v>
      </c>
      <c r="F5038" s="1" t="s">
        <v>138</v>
      </c>
      <c r="G5038" s="1" t="s">
        <v>329</v>
      </c>
      <c r="H5038" s="1" t="s">
        <v>916</v>
      </c>
      <c r="S5038" s="1">
        <v>40</v>
      </c>
      <c r="T5038" s="1">
        <v>1</v>
      </c>
      <c r="U5038" s="1">
        <v>0</v>
      </c>
      <c r="V5038" s="1">
        <v>0</v>
      </c>
      <c r="W5038" s="1">
        <v>-100</v>
      </c>
      <c r="X5038" s="1">
        <v>-100</v>
      </c>
    </row>
    <row r="5039" spans="1:24" x14ac:dyDescent="0.35">
      <c r="A5039" s="1">
        <v>410208</v>
      </c>
      <c r="B5039" s="1" t="s">
        <v>2354</v>
      </c>
      <c r="C5039" s="1">
        <v>111312804</v>
      </c>
      <c r="D5039" s="1">
        <v>208</v>
      </c>
      <c r="E5039" s="1" t="s">
        <v>2614</v>
      </c>
      <c r="F5039" s="1" t="s">
        <v>138</v>
      </c>
      <c r="G5039" s="1" t="s">
        <v>329</v>
      </c>
      <c r="H5039" s="1" t="s">
        <v>916</v>
      </c>
      <c r="S5039" s="1">
        <v>41</v>
      </c>
      <c r="T5039" s="1">
        <v>1</v>
      </c>
      <c r="U5039" s="1">
        <v>0</v>
      </c>
      <c r="V5039" s="1">
        <v>0</v>
      </c>
    </row>
    <row r="5040" spans="1:24" x14ac:dyDescent="0.35">
      <c r="A5040" s="1">
        <v>420208</v>
      </c>
      <c r="B5040" s="1" t="s">
        <v>2355</v>
      </c>
      <c r="C5040" s="1">
        <v>111312804</v>
      </c>
      <c r="D5040" s="1">
        <v>208</v>
      </c>
      <c r="E5040" s="1" t="s">
        <v>2614</v>
      </c>
      <c r="F5040" s="1" t="s">
        <v>138</v>
      </c>
      <c r="G5040" s="1" t="s">
        <v>329</v>
      </c>
      <c r="H5040" s="1" t="s">
        <v>916</v>
      </c>
      <c r="S5040" s="1">
        <v>42</v>
      </c>
      <c r="T5040" s="1">
        <v>1</v>
      </c>
      <c r="U5040" s="1">
        <v>0</v>
      </c>
      <c r="V5040" s="1">
        <v>0</v>
      </c>
    </row>
    <row r="5041" spans="1:24" x14ac:dyDescent="0.35">
      <c r="A5041" s="1">
        <v>430208</v>
      </c>
      <c r="B5041" s="1" t="s">
        <v>2356</v>
      </c>
      <c r="C5041" s="1">
        <v>111312804</v>
      </c>
      <c r="D5041" s="1">
        <v>208</v>
      </c>
      <c r="E5041" s="1" t="s">
        <v>2614</v>
      </c>
      <c r="F5041" s="1" t="s">
        <v>138</v>
      </c>
      <c r="G5041" s="1" t="s">
        <v>329</v>
      </c>
      <c r="H5041" s="1" t="s">
        <v>916</v>
      </c>
      <c r="S5041" s="1">
        <v>43</v>
      </c>
      <c r="T5041" s="1">
        <v>1</v>
      </c>
      <c r="U5041" s="1">
        <v>0</v>
      </c>
      <c r="V5041" s="1">
        <v>0</v>
      </c>
    </row>
    <row r="5042" spans="1:24" x14ac:dyDescent="0.35">
      <c r="A5042" s="1">
        <v>440208</v>
      </c>
      <c r="B5042" s="1" t="s">
        <v>2357</v>
      </c>
      <c r="C5042" s="1">
        <v>111312804</v>
      </c>
      <c r="D5042" s="1">
        <v>208</v>
      </c>
      <c r="E5042" s="1" t="s">
        <v>2614</v>
      </c>
      <c r="F5042" s="1" t="s">
        <v>138</v>
      </c>
      <c r="G5042" s="1" t="s">
        <v>329</v>
      </c>
      <c r="H5042" s="1" t="s">
        <v>916</v>
      </c>
      <c r="S5042" s="1">
        <v>44</v>
      </c>
      <c r="T5042" s="1">
        <v>1</v>
      </c>
      <c r="U5042" s="1">
        <v>0</v>
      </c>
      <c r="V5042" s="1">
        <v>0</v>
      </c>
    </row>
    <row r="5043" spans="1:24" x14ac:dyDescent="0.35">
      <c r="A5043" s="1">
        <v>450208</v>
      </c>
      <c r="B5043" s="1" t="s">
        <v>2358</v>
      </c>
      <c r="C5043" s="1">
        <v>111312804</v>
      </c>
      <c r="D5043" s="1">
        <v>208</v>
      </c>
      <c r="E5043" s="1" t="s">
        <v>2614</v>
      </c>
      <c r="F5043" s="1" t="s">
        <v>138</v>
      </c>
      <c r="G5043" s="1" t="s">
        <v>329</v>
      </c>
      <c r="H5043" s="1" t="s">
        <v>916</v>
      </c>
      <c r="S5043" s="1">
        <v>45</v>
      </c>
      <c r="T5043" s="1">
        <v>1</v>
      </c>
      <c r="U5043" s="1">
        <v>0</v>
      </c>
      <c r="V5043" s="1">
        <v>0</v>
      </c>
    </row>
    <row r="5044" spans="1:24" x14ac:dyDescent="0.35">
      <c r="A5044" s="1">
        <v>460208</v>
      </c>
      <c r="B5044" s="1" t="s">
        <v>2359</v>
      </c>
      <c r="C5044" s="1">
        <v>111312804</v>
      </c>
      <c r="D5044" s="1">
        <v>208</v>
      </c>
      <c r="E5044" s="1" t="s">
        <v>2614</v>
      </c>
      <c r="F5044" s="1" t="s">
        <v>138</v>
      </c>
      <c r="G5044" s="1" t="s">
        <v>329</v>
      </c>
      <c r="H5044" s="1" t="s">
        <v>916</v>
      </c>
      <c r="S5044" s="1">
        <v>46</v>
      </c>
      <c r="T5044" s="1">
        <v>1</v>
      </c>
      <c r="U5044" s="1">
        <v>0</v>
      </c>
      <c r="V5044" s="1">
        <v>0</v>
      </c>
    </row>
    <row r="5045" spans="1:24" x14ac:dyDescent="0.35">
      <c r="A5045" s="1">
        <v>470208</v>
      </c>
      <c r="B5045" s="1" t="s">
        <v>2360</v>
      </c>
      <c r="C5045" s="1">
        <v>111312804</v>
      </c>
      <c r="D5045" s="1">
        <v>208</v>
      </c>
      <c r="E5045" s="1" t="s">
        <v>2614</v>
      </c>
      <c r="F5045" s="1" t="s">
        <v>138</v>
      </c>
      <c r="G5045" s="1" t="s">
        <v>329</v>
      </c>
      <c r="H5045" s="1" t="s">
        <v>916</v>
      </c>
      <c r="S5045" s="1">
        <v>47</v>
      </c>
      <c r="T5045" s="1">
        <v>1</v>
      </c>
      <c r="U5045" s="1">
        <v>0</v>
      </c>
      <c r="V5045" s="1">
        <v>0</v>
      </c>
    </row>
    <row r="5046" spans="1:24" x14ac:dyDescent="0.35">
      <c r="A5046" s="1">
        <v>480208</v>
      </c>
      <c r="B5046" s="1" t="s">
        <v>2361</v>
      </c>
      <c r="C5046" s="1">
        <v>111312804</v>
      </c>
      <c r="D5046" s="1">
        <v>208</v>
      </c>
      <c r="E5046" s="1" t="s">
        <v>2614</v>
      </c>
      <c r="F5046" s="1" t="s">
        <v>138</v>
      </c>
      <c r="G5046" s="1" t="s">
        <v>329</v>
      </c>
      <c r="H5046" s="1" t="s">
        <v>916</v>
      </c>
      <c r="S5046" s="1">
        <v>48</v>
      </c>
      <c r="T5046" s="1">
        <v>1</v>
      </c>
      <c r="U5046" s="1">
        <v>0</v>
      </c>
      <c r="V5046" s="1">
        <v>0</v>
      </c>
    </row>
    <row r="5047" spans="1:24" x14ac:dyDescent="0.35">
      <c r="A5047" s="1">
        <v>290270</v>
      </c>
      <c r="B5047" s="1" t="s">
        <v>2341</v>
      </c>
      <c r="C5047" s="1">
        <v>111316003</v>
      </c>
      <c r="D5047" s="1">
        <v>270</v>
      </c>
      <c r="E5047" s="1" t="s">
        <v>2615</v>
      </c>
      <c r="F5047" s="1" t="s">
        <v>138</v>
      </c>
      <c r="G5047" s="1" t="s">
        <v>329</v>
      </c>
      <c r="H5047" s="1" t="s">
        <v>916</v>
      </c>
      <c r="I5047" s="1">
        <v>941265.84</v>
      </c>
      <c r="J5047" s="1">
        <v>47970.59</v>
      </c>
      <c r="K5047" s="1">
        <v>279299</v>
      </c>
      <c r="L5047" s="1">
        <v>8579170</v>
      </c>
      <c r="S5047" s="1">
        <v>29</v>
      </c>
      <c r="T5047" s="1">
        <v>1</v>
      </c>
      <c r="U5047" s="1">
        <v>9847705</v>
      </c>
      <c r="V5047" s="1">
        <v>0</v>
      </c>
    </row>
    <row r="5048" spans="1:24" x14ac:dyDescent="0.35">
      <c r="A5048" s="1">
        <v>300270</v>
      </c>
      <c r="B5048" s="1" t="s">
        <v>2343</v>
      </c>
      <c r="C5048" s="1">
        <v>111316003</v>
      </c>
      <c r="D5048" s="1">
        <v>270</v>
      </c>
      <c r="E5048" s="1" t="s">
        <v>2615</v>
      </c>
      <c r="F5048" s="1" t="s">
        <v>138</v>
      </c>
      <c r="G5048" s="1" t="s">
        <v>329</v>
      </c>
      <c r="H5048" s="1" t="s">
        <v>916</v>
      </c>
      <c r="I5048" s="1">
        <v>957802.6</v>
      </c>
      <c r="J5048" s="1">
        <v>56072.05</v>
      </c>
      <c r="K5048" s="1">
        <v>389705</v>
      </c>
      <c r="L5048" s="1">
        <v>8798357</v>
      </c>
      <c r="M5048" s="1">
        <v>0.21918700635433197</v>
      </c>
      <c r="N5048" s="1">
        <v>2.5548741817474365</v>
      </c>
      <c r="O5048" s="1">
        <v>1.6536759212613106E-2</v>
      </c>
      <c r="P5048" s="1">
        <v>1.7568639516830444</v>
      </c>
      <c r="Q5048" s="1">
        <v>0.11040599644184113</v>
      </c>
      <c r="R5048" s="1">
        <v>8.1014595925807953E-3</v>
      </c>
      <c r="S5048" s="1">
        <v>30</v>
      </c>
      <c r="T5048" s="1">
        <v>1</v>
      </c>
      <c r="U5048" s="1">
        <v>10201937</v>
      </c>
      <c r="V5048" s="1">
        <v>0.35423123836517334</v>
      </c>
      <c r="W5048" s="1">
        <v>3.597102165222168</v>
      </c>
      <c r="X5048" s="1">
        <v>3.597102165222168</v>
      </c>
    </row>
    <row r="5049" spans="1:24" x14ac:dyDescent="0.35">
      <c r="A5049" s="1">
        <v>310270</v>
      </c>
      <c r="B5049" s="1" t="s">
        <v>2344</v>
      </c>
      <c r="C5049" s="1">
        <v>111316003</v>
      </c>
      <c r="D5049" s="1">
        <v>270</v>
      </c>
      <c r="E5049" s="1" t="s">
        <v>2615</v>
      </c>
      <c r="F5049" s="1" t="s">
        <v>138</v>
      </c>
      <c r="G5049" s="1" t="s">
        <v>329</v>
      </c>
      <c r="H5049" s="1" t="s">
        <v>916</v>
      </c>
      <c r="I5049" s="1">
        <v>982503.85</v>
      </c>
      <c r="J5049" s="1">
        <v>83018.899999999994</v>
      </c>
      <c r="K5049" s="1">
        <v>334502</v>
      </c>
      <c r="L5049" s="1">
        <v>8877311</v>
      </c>
      <c r="M5049" s="1">
        <v>7.8953996300697327E-2</v>
      </c>
      <c r="N5049" s="1">
        <v>0.89737206697463989</v>
      </c>
      <c r="O5049" s="1">
        <v>2.4701250717043877E-2</v>
      </c>
      <c r="P5049" s="1">
        <v>2.5789499282836914</v>
      </c>
      <c r="Q5049" s="1">
        <v>-5.5202998220920563E-2</v>
      </c>
      <c r="R5049" s="1">
        <v>2.6946850121021271E-2</v>
      </c>
      <c r="S5049" s="1">
        <v>31</v>
      </c>
      <c r="T5049" s="1">
        <v>1</v>
      </c>
      <c r="U5049" s="1">
        <v>10277336</v>
      </c>
      <c r="V5049" s="1">
        <v>7.5399100780487061E-2</v>
      </c>
      <c r="W5049" s="1">
        <v>0.73906552791595459</v>
      </c>
      <c r="X5049" s="1">
        <v>0.73906552791595459</v>
      </c>
    </row>
    <row r="5050" spans="1:24" x14ac:dyDescent="0.35">
      <c r="A5050" s="1">
        <v>320270</v>
      </c>
      <c r="B5050" s="1" t="s">
        <v>2345</v>
      </c>
      <c r="C5050" s="1">
        <v>111316003</v>
      </c>
      <c r="D5050" s="1">
        <v>270</v>
      </c>
      <c r="E5050" s="1" t="s">
        <v>2615</v>
      </c>
      <c r="F5050" s="1" t="s">
        <v>138</v>
      </c>
      <c r="G5050" s="1" t="s">
        <v>329</v>
      </c>
      <c r="H5050" s="1" t="s">
        <v>916</v>
      </c>
      <c r="I5050" s="1">
        <v>988251</v>
      </c>
      <c r="J5050" s="1">
        <v>119313.79</v>
      </c>
      <c r="K5050" s="1">
        <v>334502</v>
      </c>
      <c r="L5050" s="1">
        <v>8967330</v>
      </c>
      <c r="M5050" s="1">
        <v>9.0019002556800842E-2</v>
      </c>
      <c r="N5050" s="1">
        <v>1.0140345096588135</v>
      </c>
      <c r="O5050" s="1">
        <v>5.7471501640975475E-3</v>
      </c>
      <c r="P5050" s="1">
        <v>0.58494937419891357</v>
      </c>
      <c r="Q5050" s="1">
        <v>0</v>
      </c>
      <c r="R5050" s="1">
        <v>3.6294888705015182E-2</v>
      </c>
      <c r="S5050" s="1">
        <v>32</v>
      </c>
      <c r="T5050" s="1">
        <v>1</v>
      </c>
      <c r="U5050" s="1">
        <v>10409397</v>
      </c>
      <c r="V5050" s="1">
        <v>0.13206103444099426</v>
      </c>
      <c r="W5050" s="1">
        <v>1.2849730253219604</v>
      </c>
      <c r="X5050" s="1">
        <v>1.2849730253219604</v>
      </c>
    </row>
    <row r="5051" spans="1:24" x14ac:dyDescent="0.35">
      <c r="A5051" s="1">
        <v>330270</v>
      </c>
      <c r="B5051" s="1" t="s">
        <v>2346</v>
      </c>
      <c r="C5051" s="1">
        <v>111316003</v>
      </c>
      <c r="D5051" s="1">
        <v>270</v>
      </c>
      <c r="E5051" s="1" t="s">
        <v>2615</v>
      </c>
      <c r="F5051" s="1" t="s">
        <v>138</v>
      </c>
      <c r="G5051" s="1" t="s">
        <v>329</v>
      </c>
      <c r="H5051" s="1" t="s">
        <v>916</v>
      </c>
      <c r="I5051" s="1">
        <v>1027849.84</v>
      </c>
      <c r="J5051" s="1">
        <v>77472.75</v>
      </c>
      <c r="K5051" s="1">
        <v>334502</v>
      </c>
      <c r="L5051" s="1">
        <v>9122794</v>
      </c>
      <c r="M5051" s="1">
        <v>0.15546399354934692</v>
      </c>
      <c r="N5051" s="1">
        <v>1.7336709499359131</v>
      </c>
      <c r="O5051" s="1">
        <v>3.9598841220140457E-2</v>
      </c>
      <c r="P5051" s="1">
        <v>4.0069618225097656</v>
      </c>
      <c r="Q5051" s="1">
        <v>0</v>
      </c>
      <c r="R5051" s="1">
        <v>-4.1841041296720505E-2</v>
      </c>
      <c r="S5051" s="1">
        <v>33</v>
      </c>
      <c r="T5051" s="1">
        <v>1</v>
      </c>
      <c r="U5051" s="1">
        <v>10562618</v>
      </c>
      <c r="V5051" s="1">
        <v>0.15322178602218628</v>
      </c>
      <c r="W5051" s="1">
        <v>1.4719488620758057</v>
      </c>
      <c r="X5051" s="1">
        <v>1.4719488620758057</v>
      </c>
    </row>
    <row r="5052" spans="1:24" x14ac:dyDescent="0.35">
      <c r="A5052" s="1">
        <v>340270</v>
      </c>
      <c r="B5052" s="1" t="s">
        <v>2347</v>
      </c>
      <c r="C5052" s="1">
        <v>111316003</v>
      </c>
      <c r="D5052" s="1">
        <v>270</v>
      </c>
      <c r="E5052" s="1" t="s">
        <v>2615</v>
      </c>
      <c r="F5052" s="1" t="s">
        <v>138</v>
      </c>
      <c r="G5052" s="1" t="s">
        <v>329</v>
      </c>
      <c r="H5052" s="1" t="s">
        <v>916</v>
      </c>
      <c r="I5052" s="1">
        <v>1027815</v>
      </c>
      <c r="J5052" s="1">
        <v>66742</v>
      </c>
      <c r="K5052" s="1">
        <v>334502</v>
      </c>
      <c r="L5052" s="1">
        <v>9122787</v>
      </c>
      <c r="M5052" s="1">
        <v>-7.0000000960135367E-6</v>
      </c>
      <c r="N5052" s="1">
        <v>-7.6730881119146943E-5</v>
      </c>
      <c r="O5052" s="1">
        <v>-3.4839998988900334E-5</v>
      </c>
      <c r="P5052" s="1">
        <v>-3.3896001987159252E-3</v>
      </c>
      <c r="Q5052" s="1">
        <v>0</v>
      </c>
      <c r="R5052" s="1">
        <v>-1.0730749927461147E-2</v>
      </c>
      <c r="S5052" s="1">
        <v>34</v>
      </c>
      <c r="T5052" s="1">
        <v>1</v>
      </c>
      <c r="U5052" s="1">
        <v>10551846</v>
      </c>
      <c r="V5052" s="1">
        <v>-1.0772589594125748E-2</v>
      </c>
      <c r="W5052" s="1">
        <v>-0.10198229551315308</v>
      </c>
      <c r="X5052" s="1">
        <v>-0.10198229551315308</v>
      </c>
    </row>
    <row r="5053" spans="1:24" x14ac:dyDescent="0.35">
      <c r="A5053" s="1">
        <v>350270</v>
      </c>
      <c r="B5053" s="1" t="s">
        <v>2348</v>
      </c>
      <c r="C5053" s="1">
        <v>111316003</v>
      </c>
      <c r="D5053" s="1">
        <v>270</v>
      </c>
      <c r="E5053" s="1" t="s">
        <v>2615</v>
      </c>
      <c r="F5053" s="1" t="s">
        <v>138</v>
      </c>
      <c r="G5053" s="1" t="s">
        <v>329</v>
      </c>
      <c r="H5053" s="1" t="s">
        <v>916</v>
      </c>
      <c r="I5053" s="1">
        <v>1059138.1100000001</v>
      </c>
      <c r="J5053" s="1">
        <v>60713</v>
      </c>
      <c r="K5053" s="1">
        <v>334502</v>
      </c>
      <c r="L5053" s="1">
        <v>9399577</v>
      </c>
      <c r="M5053" s="1">
        <v>0.27678999304771423</v>
      </c>
      <c r="N5053" s="1">
        <v>3.0340509414672852</v>
      </c>
      <c r="O5053" s="1">
        <v>3.1323108822107315E-2</v>
      </c>
      <c r="P5053" s="1">
        <v>3.0475435256958008</v>
      </c>
      <c r="Q5053" s="1">
        <v>0</v>
      </c>
      <c r="R5053" s="1">
        <v>-6.0290000401437283E-3</v>
      </c>
      <c r="S5053" s="1">
        <v>35</v>
      </c>
      <c r="T5053" s="1">
        <v>1</v>
      </c>
      <c r="U5053" s="1">
        <v>10853930</v>
      </c>
      <c r="V5053" s="1">
        <v>0.30208408832550049</v>
      </c>
      <c r="W5053" s="1">
        <v>2.8628544807434082</v>
      </c>
      <c r="X5053" s="1">
        <v>2.8628544807434082</v>
      </c>
    </row>
    <row r="5054" spans="1:24" x14ac:dyDescent="0.35">
      <c r="A5054" s="1">
        <v>360270</v>
      </c>
      <c r="B5054" s="1" t="s">
        <v>2349</v>
      </c>
      <c r="C5054" s="1">
        <v>111316003</v>
      </c>
      <c r="D5054" s="1">
        <v>270</v>
      </c>
      <c r="E5054" s="1" t="s">
        <v>2615</v>
      </c>
      <c r="F5054" s="1" t="s">
        <v>138</v>
      </c>
      <c r="G5054" s="1" t="s">
        <v>329</v>
      </c>
      <c r="H5054" s="1" t="s">
        <v>916</v>
      </c>
      <c r="I5054" s="1">
        <v>1139934.1100000001</v>
      </c>
      <c r="J5054" s="1">
        <v>53632.47</v>
      </c>
      <c r="K5054" s="1">
        <v>334502</v>
      </c>
      <c r="L5054" s="1">
        <v>9884241</v>
      </c>
      <c r="M5054" s="1">
        <v>0.48466399312019348</v>
      </c>
      <c r="N5054" s="1">
        <v>5.1562318801879883</v>
      </c>
      <c r="O5054" s="1">
        <v>8.0796003341674805E-2</v>
      </c>
      <c r="P5054" s="1">
        <v>7.6284670829772949</v>
      </c>
      <c r="Q5054" s="1">
        <v>0</v>
      </c>
      <c r="R5054" s="1">
        <v>-7.0805298164486885E-3</v>
      </c>
      <c r="S5054" s="1">
        <v>36</v>
      </c>
      <c r="T5054" s="1">
        <v>1</v>
      </c>
      <c r="U5054" s="1">
        <v>11412310</v>
      </c>
      <c r="V5054" s="1">
        <v>0.55837947130203247</v>
      </c>
      <c r="W5054" s="1">
        <v>5.144495964050293</v>
      </c>
      <c r="X5054" s="1">
        <v>5.144495964050293</v>
      </c>
    </row>
    <row r="5055" spans="1:24" x14ac:dyDescent="0.35">
      <c r="A5055" s="1">
        <v>370270</v>
      </c>
      <c r="B5055" s="1" t="s">
        <v>2350</v>
      </c>
      <c r="C5055" s="1">
        <v>111316003</v>
      </c>
      <c r="D5055" s="1">
        <v>270</v>
      </c>
      <c r="E5055" s="1" t="s">
        <v>2615</v>
      </c>
      <c r="F5055" s="1" t="s">
        <v>138</v>
      </c>
      <c r="G5055" s="1" t="s">
        <v>329</v>
      </c>
      <c r="H5055" s="1" t="s">
        <v>916</v>
      </c>
      <c r="I5055" s="1">
        <v>1181227.68</v>
      </c>
      <c r="J5055" s="1">
        <v>-8294</v>
      </c>
      <c r="K5055" s="1">
        <v>334502</v>
      </c>
      <c r="L5055" s="1">
        <v>10923100</v>
      </c>
      <c r="M5055" s="1">
        <v>1.0388590097427368</v>
      </c>
      <c r="N5055" s="1">
        <v>10.510255813598633</v>
      </c>
      <c r="O5055" s="1">
        <v>4.1293568909168243E-2</v>
      </c>
      <c r="P5055" s="1">
        <v>3.6224522590637207</v>
      </c>
      <c r="Q5055" s="1">
        <v>0</v>
      </c>
      <c r="R5055" s="1">
        <v>-6.1926469206809998E-2</v>
      </c>
      <c r="S5055" s="1">
        <v>37</v>
      </c>
      <c r="T5055" s="1">
        <v>1</v>
      </c>
      <c r="U5055" s="1">
        <v>12430536</v>
      </c>
      <c r="V5055" s="1">
        <v>1.018226146697998</v>
      </c>
      <c r="W5055" s="1">
        <v>8.9221725463867188</v>
      </c>
      <c r="X5055" s="1">
        <v>8.9221725463867188</v>
      </c>
    </row>
    <row r="5056" spans="1:24" x14ac:dyDescent="0.35">
      <c r="A5056" s="1">
        <v>380270</v>
      </c>
      <c r="B5056" s="1" t="s">
        <v>2351</v>
      </c>
      <c r="C5056" s="1">
        <v>111316003</v>
      </c>
      <c r="D5056" s="1">
        <v>270</v>
      </c>
      <c r="E5056" s="1" t="s">
        <v>2615</v>
      </c>
      <c r="F5056" s="1" t="s">
        <v>138</v>
      </c>
      <c r="G5056" s="1" t="s">
        <v>329</v>
      </c>
      <c r="H5056" s="1" t="s">
        <v>916</v>
      </c>
      <c r="I5056" s="1">
        <v>1236005</v>
      </c>
      <c r="K5056" s="1">
        <v>847430.625</v>
      </c>
      <c r="L5056" s="1">
        <v>11132690</v>
      </c>
      <c r="M5056" s="1">
        <v>0.20959000289440155</v>
      </c>
      <c r="N5056" s="1">
        <v>1.9187775850296021</v>
      </c>
      <c r="O5056" s="1">
        <v>5.4777320474386215E-2</v>
      </c>
      <c r="P5056" s="1">
        <v>4.6373209953308105</v>
      </c>
      <c r="Q5056" s="1">
        <v>0.51292860507965088</v>
      </c>
      <c r="S5056" s="1">
        <v>38</v>
      </c>
      <c r="T5056" s="1">
        <v>1</v>
      </c>
      <c r="U5056" s="1">
        <v>13216126</v>
      </c>
      <c r="V5056" s="1">
        <v>0.77729594707489014</v>
      </c>
      <c r="W5056" s="1">
        <v>6.3198399543762207</v>
      </c>
      <c r="X5056" s="1">
        <v>6.3198399543762207</v>
      </c>
    </row>
    <row r="5057" spans="1:24" x14ac:dyDescent="0.35">
      <c r="A5057" s="1">
        <v>390270</v>
      </c>
      <c r="B5057" s="1" t="s">
        <v>2352</v>
      </c>
      <c r="C5057" s="1">
        <v>111316003</v>
      </c>
      <c r="D5057" s="1">
        <v>270</v>
      </c>
      <c r="E5057" s="1" t="s">
        <v>2615</v>
      </c>
      <c r="F5057" s="1" t="s">
        <v>138</v>
      </c>
      <c r="G5057" s="1" t="s">
        <v>329</v>
      </c>
      <c r="H5057" s="1" t="s">
        <v>916</v>
      </c>
      <c r="I5057" s="1">
        <v>1237162</v>
      </c>
      <c r="J5057" s="1">
        <v>97299</v>
      </c>
      <c r="K5057" s="1">
        <v>1589639.875</v>
      </c>
      <c r="L5057" s="1">
        <v>11235531</v>
      </c>
      <c r="M5057" s="1">
        <v>0.10284099727869034</v>
      </c>
      <c r="N5057" s="1">
        <v>0.92377495765686035</v>
      </c>
      <c r="O5057" s="1">
        <v>1.1569999624043703E-3</v>
      </c>
      <c r="P5057" s="1">
        <v>9.3608036637306213E-2</v>
      </c>
      <c r="Q5057" s="1">
        <v>0.74220925569534302</v>
      </c>
      <c r="S5057" s="1">
        <v>39</v>
      </c>
      <c r="T5057" s="1">
        <v>1</v>
      </c>
      <c r="U5057" s="1">
        <v>14159632</v>
      </c>
      <c r="V5057" s="1">
        <v>0.84620726108551025</v>
      </c>
      <c r="W5057" s="1">
        <v>7.1390509605407715</v>
      </c>
      <c r="X5057" s="1">
        <v>7.1390509605407715</v>
      </c>
    </row>
    <row r="5058" spans="1:24" x14ac:dyDescent="0.35">
      <c r="A5058" s="1">
        <v>400270</v>
      </c>
      <c r="B5058" s="1" t="s">
        <v>2353</v>
      </c>
      <c r="C5058" s="1">
        <v>111316003</v>
      </c>
      <c r="D5058" s="1">
        <v>270</v>
      </c>
      <c r="E5058" s="1" t="s">
        <v>2615</v>
      </c>
      <c r="F5058" s="1" t="s">
        <v>138</v>
      </c>
      <c r="G5058" s="1" t="s">
        <v>329</v>
      </c>
      <c r="H5058" s="1" t="s">
        <v>916</v>
      </c>
      <c r="S5058" s="1">
        <v>40</v>
      </c>
      <c r="T5058" s="1">
        <v>1</v>
      </c>
      <c r="U5058" s="1">
        <v>0</v>
      </c>
      <c r="V5058" s="1">
        <v>0</v>
      </c>
      <c r="W5058" s="1">
        <v>-100</v>
      </c>
      <c r="X5058" s="1">
        <v>-100</v>
      </c>
    </row>
    <row r="5059" spans="1:24" x14ac:dyDescent="0.35">
      <c r="A5059" s="1">
        <v>410270</v>
      </c>
      <c r="B5059" s="1" t="s">
        <v>2354</v>
      </c>
      <c r="C5059" s="1">
        <v>111316003</v>
      </c>
      <c r="D5059" s="1">
        <v>270</v>
      </c>
      <c r="E5059" s="1" t="s">
        <v>2615</v>
      </c>
      <c r="F5059" s="1" t="s">
        <v>138</v>
      </c>
      <c r="G5059" s="1" t="s">
        <v>329</v>
      </c>
      <c r="H5059" s="1" t="s">
        <v>916</v>
      </c>
      <c r="S5059" s="1">
        <v>41</v>
      </c>
      <c r="T5059" s="1">
        <v>1</v>
      </c>
      <c r="U5059" s="1">
        <v>0</v>
      </c>
      <c r="V5059" s="1">
        <v>0</v>
      </c>
    </row>
    <row r="5060" spans="1:24" x14ac:dyDescent="0.35">
      <c r="A5060" s="1">
        <v>420270</v>
      </c>
      <c r="B5060" s="1" t="s">
        <v>2355</v>
      </c>
      <c r="C5060" s="1">
        <v>111316003</v>
      </c>
      <c r="D5060" s="1">
        <v>270</v>
      </c>
      <c r="E5060" s="1" t="s">
        <v>2615</v>
      </c>
      <c r="F5060" s="1" t="s">
        <v>138</v>
      </c>
      <c r="G5060" s="1" t="s">
        <v>329</v>
      </c>
      <c r="H5060" s="1" t="s">
        <v>916</v>
      </c>
      <c r="S5060" s="1">
        <v>42</v>
      </c>
      <c r="T5060" s="1">
        <v>1</v>
      </c>
      <c r="U5060" s="1">
        <v>0</v>
      </c>
      <c r="V5060" s="1">
        <v>0</v>
      </c>
    </row>
    <row r="5061" spans="1:24" x14ac:dyDescent="0.35">
      <c r="A5061" s="1">
        <v>430270</v>
      </c>
      <c r="B5061" s="1" t="s">
        <v>2356</v>
      </c>
      <c r="C5061" s="1">
        <v>111316003</v>
      </c>
      <c r="D5061" s="1">
        <v>270</v>
      </c>
      <c r="E5061" s="1" t="s">
        <v>2615</v>
      </c>
      <c r="F5061" s="1" t="s">
        <v>138</v>
      </c>
      <c r="G5061" s="1" t="s">
        <v>329</v>
      </c>
      <c r="H5061" s="1" t="s">
        <v>916</v>
      </c>
      <c r="S5061" s="1">
        <v>43</v>
      </c>
      <c r="T5061" s="1">
        <v>1</v>
      </c>
      <c r="U5061" s="1">
        <v>0</v>
      </c>
      <c r="V5061" s="1">
        <v>0</v>
      </c>
    </row>
    <row r="5062" spans="1:24" x14ac:dyDescent="0.35">
      <c r="A5062" s="1">
        <v>440270</v>
      </c>
      <c r="B5062" s="1" t="s">
        <v>2357</v>
      </c>
      <c r="C5062" s="1">
        <v>111316003</v>
      </c>
      <c r="D5062" s="1">
        <v>270</v>
      </c>
      <c r="E5062" s="1" t="s">
        <v>2615</v>
      </c>
      <c r="F5062" s="1" t="s">
        <v>138</v>
      </c>
      <c r="G5062" s="1" t="s">
        <v>329</v>
      </c>
      <c r="H5062" s="1" t="s">
        <v>916</v>
      </c>
      <c r="S5062" s="1">
        <v>44</v>
      </c>
      <c r="T5062" s="1">
        <v>1</v>
      </c>
      <c r="U5062" s="1">
        <v>0</v>
      </c>
      <c r="V5062" s="1">
        <v>0</v>
      </c>
    </row>
    <row r="5063" spans="1:24" x14ac:dyDescent="0.35">
      <c r="A5063" s="1">
        <v>450270</v>
      </c>
      <c r="B5063" s="1" t="s">
        <v>2358</v>
      </c>
      <c r="C5063" s="1">
        <v>111316003</v>
      </c>
      <c r="D5063" s="1">
        <v>270</v>
      </c>
      <c r="E5063" s="1" t="s">
        <v>2615</v>
      </c>
      <c r="F5063" s="1" t="s">
        <v>138</v>
      </c>
      <c r="G5063" s="1" t="s">
        <v>329</v>
      </c>
      <c r="H5063" s="1" t="s">
        <v>916</v>
      </c>
      <c r="S5063" s="1">
        <v>45</v>
      </c>
      <c r="T5063" s="1">
        <v>1</v>
      </c>
      <c r="U5063" s="1">
        <v>0</v>
      </c>
      <c r="V5063" s="1">
        <v>0</v>
      </c>
    </row>
    <row r="5064" spans="1:24" x14ac:dyDescent="0.35">
      <c r="A5064" s="1">
        <v>460270</v>
      </c>
      <c r="B5064" s="1" t="s">
        <v>2359</v>
      </c>
      <c r="C5064" s="1">
        <v>111316003</v>
      </c>
      <c r="D5064" s="1">
        <v>270</v>
      </c>
      <c r="E5064" s="1" t="s">
        <v>2615</v>
      </c>
      <c r="F5064" s="1" t="s">
        <v>138</v>
      </c>
      <c r="G5064" s="1" t="s">
        <v>329</v>
      </c>
      <c r="H5064" s="1" t="s">
        <v>916</v>
      </c>
      <c r="S5064" s="1">
        <v>46</v>
      </c>
      <c r="T5064" s="1">
        <v>1</v>
      </c>
      <c r="U5064" s="1">
        <v>0</v>
      </c>
      <c r="V5064" s="1">
        <v>0</v>
      </c>
    </row>
    <row r="5065" spans="1:24" x14ac:dyDescent="0.35">
      <c r="A5065" s="1">
        <v>470270</v>
      </c>
      <c r="B5065" s="1" t="s">
        <v>2360</v>
      </c>
      <c r="C5065" s="1">
        <v>111316003</v>
      </c>
      <c r="D5065" s="1">
        <v>270</v>
      </c>
      <c r="E5065" s="1" t="s">
        <v>2615</v>
      </c>
      <c r="F5065" s="1" t="s">
        <v>138</v>
      </c>
      <c r="G5065" s="1" t="s">
        <v>329</v>
      </c>
      <c r="H5065" s="1" t="s">
        <v>916</v>
      </c>
      <c r="S5065" s="1">
        <v>47</v>
      </c>
      <c r="T5065" s="1">
        <v>1</v>
      </c>
      <c r="U5065" s="1">
        <v>0</v>
      </c>
      <c r="V5065" s="1">
        <v>0</v>
      </c>
    </row>
    <row r="5066" spans="1:24" x14ac:dyDescent="0.35">
      <c r="A5066" s="1">
        <v>480270</v>
      </c>
      <c r="B5066" s="1" t="s">
        <v>2361</v>
      </c>
      <c r="C5066" s="1">
        <v>111316003</v>
      </c>
      <c r="D5066" s="1">
        <v>270</v>
      </c>
      <c r="E5066" s="1" t="s">
        <v>2615</v>
      </c>
      <c r="F5066" s="1" t="s">
        <v>138</v>
      </c>
      <c r="G5066" s="1" t="s">
        <v>329</v>
      </c>
      <c r="H5066" s="1" t="s">
        <v>916</v>
      </c>
      <c r="S5066" s="1">
        <v>48</v>
      </c>
      <c r="T5066" s="1">
        <v>1</v>
      </c>
      <c r="U5066" s="1">
        <v>0</v>
      </c>
      <c r="V5066" s="1">
        <v>0</v>
      </c>
    </row>
    <row r="5067" spans="1:24" x14ac:dyDescent="0.35">
      <c r="A5067" s="1">
        <v>290407</v>
      </c>
      <c r="B5067" s="1" t="s">
        <v>2341</v>
      </c>
      <c r="C5067" s="1">
        <v>111317503</v>
      </c>
      <c r="D5067" s="1">
        <v>407</v>
      </c>
      <c r="E5067" s="1" t="s">
        <v>2616</v>
      </c>
      <c r="F5067" s="1" t="s">
        <v>138</v>
      </c>
      <c r="G5067" s="1" t="s">
        <v>329</v>
      </c>
      <c r="H5067" s="1" t="s">
        <v>916</v>
      </c>
      <c r="I5067" s="1">
        <v>739938</v>
      </c>
      <c r="J5067" s="1">
        <v>23418</v>
      </c>
      <c r="K5067" s="1">
        <v>206398</v>
      </c>
      <c r="L5067" s="1">
        <v>6695224</v>
      </c>
      <c r="S5067" s="1">
        <v>29</v>
      </c>
      <c r="T5067" s="1">
        <v>1</v>
      </c>
      <c r="U5067" s="1">
        <v>7664978</v>
      </c>
      <c r="V5067" s="1">
        <v>0</v>
      </c>
    </row>
    <row r="5068" spans="1:24" x14ac:dyDescent="0.35">
      <c r="A5068" s="1">
        <v>300407</v>
      </c>
      <c r="B5068" s="1" t="s">
        <v>2343</v>
      </c>
      <c r="C5068" s="1">
        <v>111317503</v>
      </c>
      <c r="D5068" s="1">
        <v>407</v>
      </c>
      <c r="E5068" s="1" t="s">
        <v>2616</v>
      </c>
      <c r="F5068" s="1" t="s">
        <v>138</v>
      </c>
      <c r="G5068" s="1" t="s">
        <v>329</v>
      </c>
      <c r="H5068" s="1" t="s">
        <v>916</v>
      </c>
      <c r="I5068" s="1">
        <v>754922.88</v>
      </c>
      <c r="J5068" s="1">
        <v>26649.99</v>
      </c>
      <c r="K5068" s="1">
        <v>270148</v>
      </c>
      <c r="L5068" s="1">
        <v>6822982.5</v>
      </c>
      <c r="M5068" s="1">
        <v>0.12775850296020508</v>
      </c>
      <c r="N5068" s="1">
        <v>1.9082034826278687</v>
      </c>
      <c r="O5068" s="1">
        <v>1.4984879642724991E-2</v>
      </c>
      <c r="P5068" s="1">
        <v>2.0251533985137939</v>
      </c>
      <c r="Q5068" s="1">
        <v>6.3749998807907104E-2</v>
      </c>
      <c r="R5068" s="1">
        <v>3.2319899182766676E-3</v>
      </c>
      <c r="S5068" s="1">
        <v>30</v>
      </c>
      <c r="T5068" s="1">
        <v>1</v>
      </c>
      <c r="U5068" s="1">
        <v>7874703.5</v>
      </c>
      <c r="V5068" s="1">
        <v>0.20972536504268646</v>
      </c>
      <c r="W5068" s="1">
        <v>2.7361526489257813</v>
      </c>
      <c r="X5068" s="1">
        <v>2.7361526489257813</v>
      </c>
    </row>
    <row r="5069" spans="1:24" x14ac:dyDescent="0.35">
      <c r="A5069" s="1">
        <v>310407</v>
      </c>
      <c r="B5069" s="1" t="s">
        <v>2344</v>
      </c>
      <c r="C5069" s="1">
        <v>111317503</v>
      </c>
      <c r="D5069" s="1">
        <v>407</v>
      </c>
      <c r="E5069" s="1" t="s">
        <v>2616</v>
      </c>
      <c r="F5069" s="1" t="s">
        <v>138</v>
      </c>
      <c r="G5069" s="1" t="s">
        <v>329</v>
      </c>
      <c r="H5069" s="1" t="s">
        <v>916</v>
      </c>
      <c r="I5069" s="1">
        <v>763731</v>
      </c>
      <c r="J5069" s="1">
        <v>41647</v>
      </c>
      <c r="K5069" s="1">
        <v>238273</v>
      </c>
      <c r="L5069" s="1">
        <v>6874020</v>
      </c>
      <c r="M5069" s="1">
        <v>5.10375015437603E-2</v>
      </c>
      <c r="N5069" s="1">
        <v>0.74802333116531372</v>
      </c>
      <c r="O5069" s="1">
        <v>8.8081201538443565E-3</v>
      </c>
      <c r="P5069" s="1">
        <v>1.1667575836181641</v>
      </c>
      <c r="Q5069" s="1">
        <v>-3.1874999403953552E-2</v>
      </c>
      <c r="R5069" s="1">
        <v>1.4997010119259357E-2</v>
      </c>
      <c r="S5069" s="1">
        <v>31</v>
      </c>
      <c r="T5069" s="1">
        <v>1</v>
      </c>
      <c r="U5069" s="1">
        <v>7917671</v>
      </c>
      <c r="V5069" s="1">
        <v>4.2967632412910461E-2</v>
      </c>
      <c r="W5069" s="1">
        <v>0.54563957452774048</v>
      </c>
      <c r="X5069" s="1">
        <v>0.54563957452774048</v>
      </c>
    </row>
    <row r="5070" spans="1:24" x14ac:dyDescent="0.35">
      <c r="A5070" s="1">
        <v>320407</v>
      </c>
      <c r="B5070" s="1" t="s">
        <v>2345</v>
      </c>
      <c r="C5070" s="1">
        <v>111317503</v>
      </c>
      <c r="D5070" s="1">
        <v>407</v>
      </c>
      <c r="E5070" s="1" t="s">
        <v>2616</v>
      </c>
      <c r="F5070" s="1" t="s">
        <v>138</v>
      </c>
      <c r="G5070" s="1" t="s">
        <v>329</v>
      </c>
      <c r="H5070" s="1" t="s">
        <v>916</v>
      </c>
      <c r="I5070" s="1">
        <v>770108.48</v>
      </c>
      <c r="J5070" s="1">
        <v>29380.68</v>
      </c>
      <c r="K5070" s="1">
        <v>238273</v>
      </c>
      <c r="L5070" s="1">
        <v>6922517</v>
      </c>
      <c r="M5070" s="1">
        <v>4.8496998846530914E-2</v>
      </c>
      <c r="N5070" s="1">
        <v>0.70551145076751709</v>
      </c>
      <c r="O5070" s="1">
        <v>6.3774799928069115E-3</v>
      </c>
      <c r="P5070" s="1">
        <v>0.83504271507263184</v>
      </c>
      <c r="Q5070" s="1">
        <v>0</v>
      </c>
      <c r="R5070" s="1">
        <v>-1.2266320176422596E-2</v>
      </c>
      <c r="S5070" s="1">
        <v>32</v>
      </c>
      <c r="T5070" s="1">
        <v>1</v>
      </c>
      <c r="U5070" s="1">
        <v>7960279</v>
      </c>
      <c r="V5070" s="1">
        <v>4.2608156800270081E-2</v>
      </c>
      <c r="W5070" s="1">
        <v>0.53813803195953369</v>
      </c>
      <c r="X5070" s="1">
        <v>0.53813803195953369</v>
      </c>
    </row>
    <row r="5071" spans="1:24" x14ac:dyDescent="0.35">
      <c r="A5071" s="1">
        <v>330407</v>
      </c>
      <c r="B5071" s="1" t="s">
        <v>2346</v>
      </c>
      <c r="C5071" s="1">
        <v>111317503</v>
      </c>
      <c r="D5071" s="1">
        <v>407</v>
      </c>
      <c r="E5071" s="1" t="s">
        <v>2616</v>
      </c>
      <c r="F5071" s="1" t="s">
        <v>138</v>
      </c>
      <c r="G5071" s="1" t="s">
        <v>329</v>
      </c>
      <c r="H5071" s="1" t="s">
        <v>916</v>
      </c>
      <c r="I5071" s="1">
        <v>788785</v>
      </c>
      <c r="J5071" s="1">
        <v>24924</v>
      </c>
      <c r="K5071" s="1">
        <v>269155</v>
      </c>
      <c r="L5071" s="1">
        <v>7022372</v>
      </c>
      <c r="M5071" s="1">
        <v>9.9854998290538788E-2</v>
      </c>
      <c r="N5071" s="1">
        <v>1.4424666166305542</v>
      </c>
      <c r="O5071" s="1">
        <v>1.8676519393920898E-2</v>
      </c>
      <c r="P5071" s="1">
        <v>2.4251804351806641</v>
      </c>
      <c r="Q5071" s="1">
        <v>3.0882000923156738E-2</v>
      </c>
      <c r="R5071" s="1">
        <v>-4.4566798023879528E-3</v>
      </c>
      <c r="S5071" s="1">
        <v>33</v>
      </c>
      <c r="T5071" s="1">
        <v>1</v>
      </c>
      <c r="U5071" s="1">
        <v>8105236</v>
      </c>
      <c r="V5071" s="1">
        <v>0.14495684206485748</v>
      </c>
      <c r="W5071" s="1">
        <v>1.8210040330886841</v>
      </c>
      <c r="X5071" s="1">
        <v>1.8210040330886841</v>
      </c>
    </row>
    <row r="5072" spans="1:24" x14ac:dyDescent="0.35">
      <c r="A5072" s="1">
        <v>340407</v>
      </c>
      <c r="B5072" s="1" t="s">
        <v>2347</v>
      </c>
      <c r="C5072" s="1">
        <v>111317503</v>
      </c>
      <c r="D5072" s="1">
        <v>407</v>
      </c>
      <c r="E5072" s="1" t="s">
        <v>2616</v>
      </c>
      <c r="F5072" s="1" t="s">
        <v>138</v>
      </c>
      <c r="G5072" s="1" t="s">
        <v>329</v>
      </c>
      <c r="H5072" s="1" t="s">
        <v>916</v>
      </c>
      <c r="I5072" s="1">
        <v>788762.46</v>
      </c>
      <c r="J5072" s="1">
        <v>30680</v>
      </c>
      <c r="K5072" s="1">
        <v>238273</v>
      </c>
      <c r="L5072" s="1">
        <v>7022368</v>
      </c>
      <c r="M5072" s="1">
        <v>-3.9999999899009708E-6</v>
      </c>
      <c r="N5072" s="1">
        <v>-5.696080916095525E-5</v>
      </c>
      <c r="O5072" s="1">
        <v>-2.2539999918080866E-5</v>
      </c>
      <c r="P5072" s="1">
        <v>-2.857559360563755E-3</v>
      </c>
      <c r="Q5072" s="1">
        <v>-3.0882000923156738E-2</v>
      </c>
      <c r="R5072" s="1">
        <v>5.7560000568628311E-3</v>
      </c>
      <c r="S5072" s="1">
        <v>34</v>
      </c>
      <c r="T5072" s="1">
        <v>1</v>
      </c>
      <c r="U5072" s="1">
        <v>8080083.5</v>
      </c>
      <c r="V5072" s="1">
        <v>-2.515253983438015E-2</v>
      </c>
      <c r="W5072" s="1">
        <v>-0.31032410264015198</v>
      </c>
      <c r="X5072" s="1">
        <v>-0.31032410264015198</v>
      </c>
    </row>
    <row r="5073" spans="1:24" x14ac:dyDescent="0.35">
      <c r="A5073" s="1">
        <v>350407</v>
      </c>
      <c r="B5073" s="1" t="s">
        <v>2348</v>
      </c>
      <c r="C5073" s="1">
        <v>111317503</v>
      </c>
      <c r="D5073" s="1">
        <v>407</v>
      </c>
      <c r="E5073" s="1" t="s">
        <v>2616</v>
      </c>
      <c r="F5073" s="1" t="s">
        <v>138</v>
      </c>
      <c r="G5073" s="1" t="s">
        <v>329</v>
      </c>
      <c r="H5073" s="1" t="s">
        <v>916</v>
      </c>
      <c r="I5073" s="1">
        <v>817234.39</v>
      </c>
      <c r="J5073" s="1">
        <v>37159</v>
      </c>
      <c r="K5073" s="1">
        <v>238273</v>
      </c>
      <c r="L5073" s="1">
        <v>7158882</v>
      </c>
      <c r="M5073" s="1">
        <v>0.13651399314403534</v>
      </c>
      <c r="N5073" s="1">
        <v>1.9439880847930908</v>
      </c>
      <c r="O5073" s="1">
        <v>2.8471929952502251E-2</v>
      </c>
      <c r="P5073" s="1">
        <v>3.6096963882446289</v>
      </c>
      <c r="Q5073" s="1">
        <v>0</v>
      </c>
      <c r="R5073" s="1">
        <v>6.4790002070367336E-3</v>
      </c>
      <c r="S5073" s="1">
        <v>35</v>
      </c>
      <c r="T5073" s="1">
        <v>1</v>
      </c>
      <c r="U5073" s="1">
        <v>8251548.5</v>
      </c>
      <c r="V5073" s="1">
        <v>0.17146492004394531</v>
      </c>
      <c r="W5073" s="1">
        <v>2.1220695972442627</v>
      </c>
      <c r="X5073" s="1">
        <v>2.1220695972442627</v>
      </c>
    </row>
    <row r="5074" spans="1:24" x14ac:dyDescent="0.35">
      <c r="A5074" s="1">
        <v>360407</v>
      </c>
      <c r="B5074" s="1" t="s">
        <v>2349</v>
      </c>
      <c r="C5074" s="1">
        <v>111317503</v>
      </c>
      <c r="D5074" s="1">
        <v>407</v>
      </c>
      <c r="E5074" s="1" t="s">
        <v>2616</v>
      </c>
      <c r="F5074" s="1" t="s">
        <v>138</v>
      </c>
      <c r="G5074" s="1" t="s">
        <v>329</v>
      </c>
      <c r="H5074" s="1" t="s">
        <v>916</v>
      </c>
      <c r="I5074" s="1">
        <v>861042.56</v>
      </c>
      <c r="J5074" s="1">
        <v>37516.15</v>
      </c>
      <c r="K5074" s="1">
        <v>238273</v>
      </c>
      <c r="L5074" s="1">
        <v>7388311</v>
      </c>
      <c r="M5074" s="1">
        <v>0.22942900657653809</v>
      </c>
      <c r="N5074" s="1">
        <v>3.2048161029815674</v>
      </c>
      <c r="O5074" s="1">
        <v>4.3808169662952423E-2</v>
      </c>
      <c r="P5074" s="1">
        <v>5.360539436340332</v>
      </c>
      <c r="Q5074" s="1">
        <v>0</v>
      </c>
      <c r="R5074" s="1">
        <v>3.5715001286007464E-4</v>
      </c>
      <c r="S5074" s="1">
        <v>36</v>
      </c>
      <c r="T5074" s="1">
        <v>1</v>
      </c>
      <c r="U5074" s="1">
        <v>8525143</v>
      </c>
      <c r="V5074" s="1">
        <v>0.27359431982040405</v>
      </c>
      <c r="W5074" s="1">
        <v>3.3156745433807373</v>
      </c>
      <c r="X5074" s="1">
        <v>3.3156745433807373</v>
      </c>
    </row>
    <row r="5075" spans="1:24" x14ac:dyDescent="0.35">
      <c r="A5075" s="1">
        <v>370407</v>
      </c>
      <c r="B5075" s="1" t="s">
        <v>2350</v>
      </c>
      <c r="C5075" s="1">
        <v>111317503</v>
      </c>
      <c r="D5075" s="1">
        <v>407</v>
      </c>
      <c r="E5075" s="1" t="s">
        <v>2616</v>
      </c>
      <c r="F5075" s="1" t="s">
        <v>138</v>
      </c>
      <c r="G5075" s="1" t="s">
        <v>329</v>
      </c>
      <c r="H5075" s="1" t="s">
        <v>916</v>
      </c>
      <c r="I5075" s="1">
        <v>892490.92</v>
      </c>
      <c r="J5075" s="1">
        <v>19113.34</v>
      </c>
      <c r="K5075" s="1">
        <v>238273</v>
      </c>
      <c r="L5075" s="1">
        <v>7903449.5</v>
      </c>
      <c r="M5075" s="1">
        <v>0.51513850688934326</v>
      </c>
      <c r="N5075" s="1">
        <v>6.9723443984985352</v>
      </c>
      <c r="O5075" s="1">
        <v>3.1448360532522202E-2</v>
      </c>
      <c r="P5075" s="1">
        <v>3.6523582935333252</v>
      </c>
      <c r="Q5075" s="1">
        <v>0</v>
      </c>
      <c r="R5075" s="1">
        <v>-1.8402809277176857E-2</v>
      </c>
      <c r="S5075" s="1">
        <v>37</v>
      </c>
      <c r="T5075" s="1">
        <v>1</v>
      </c>
      <c r="U5075" s="1">
        <v>9053327</v>
      </c>
      <c r="V5075" s="1">
        <v>0.52818405628204346</v>
      </c>
      <c r="W5075" s="1">
        <v>6.1956028938293457</v>
      </c>
      <c r="X5075" s="1">
        <v>6.1956028938293457</v>
      </c>
    </row>
    <row r="5076" spans="1:24" x14ac:dyDescent="0.35">
      <c r="A5076" s="1">
        <v>380407</v>
      </c>
      <c r="B5076" s="1" t="s">
        <v>2351</v>
      </c>
      <c r="C5076" s="1">
        <v>111317503</v>
      </c>
      <c r="D5076" s="1">
        <v>407</v>
      </c>
      <c r="E5076" s="1" t="s">
        <v>2616</v>
      </c>
      <c r="F5076" s="1" t="s">
        <v>138</v>
      </c>
      <c r="G5076" s="1" t="s">
        <v>329</v>
      </c>
      <c r="H5076" s="1" t="s">
        <v>916</v>
      </c>
      <c r="I5076" s="1">
        <v>934726</v>
      </c>
      <c r="J5076" s="1">
        <v>21421</v>
      </c>
      <c r="K5076" s="1">
        <v>628701.3125</v>
      </c>
      <c r="L5076" s="1">
        <v>8009826</v>
      </c>
      <c r="M5076" s="1">
        <v>0.10637649893760681</v>
      </c>
      <c r="N5076" s="1">
        <v>1.3459502458572388</v>
      </c>
      <c r="O5076" s="1">
        <v>4.2235080152750015E-2</v>
      </c>
      <c r="P5076" s="1">
        <v>4.7322697639465332</v>
      </c>
      <c r="Q5076" s="1">
        <v>0.39042830467224121</v>
      </c>
      <c r="R5076" s="1">
        <v>2.3076599463820457E-3</v>
      </c>
      <c r="S5076" s="1">
        <v>38</v>
      </c>
      <c r="T5076" s="1">
        <v>1</v>
      </c>
      <c r="U5076" s="1">
        <v>9594674</v>
      </c>
      <c r="V5076" s="1">
        <v>0.54134750366210938</v>
      </c>
      <c r="W5076" s="1">
        <v>5.9795365333557129</v>
      </c>
      <c r="X5076" s="1">
        <v>5.9795365333557129</v>
      </c>
    </row>
    <row r="5077" spans="1:24" x14ac:dyDescent="0.35">
      <c r="A5077" s="1">
        <v>390407</v>
      </c>
      <c r="B5077" s="1" t="s">
        <v>2352</v>
      </c>
      <c r="C5077" s="1">
        <v>111317503</v>
      </c>
      <c r="D5077" s="1">
        <v>407</v>
      </c>
      <c r="E5077" s="1" t="s">
        <v>2616</v>
      </c>
      <c r="F5077" s="1" t="s">
        <v>138</v>
      </c>
      <c r="G5077" s="1" t="s">
        <v>329</v>
      </c>
      <c r="H5077" s="1" t="s">
        <v>916</v>
      </c>
      <c r="I5077" s="1">
        <v>951091</v>
      </c>
      <c r="J5077" s="1">
        <v>155554</v>
      </c>
      <c r="K5077" s="1">
        <v>1378473.625</v>
      </c>
      <c r="L5077" s="1">
        <v>8053430</v>
      </c>
      <c r="M5077" s="1">
        <v>4.3604001402854919E-2</v>
      </c>
      <c r="N5077" s="1">
        <v>0.54438138008117676</v>
      </c>
      <c r="O5077" s="1">
        <v>1.6364999115467072E-2</v>
      </c>
      <c r="P5077" s="1">
        <v>1.750780463218689</v>
      </c>
      <c r="Q5077" s="1">
        <v>0.74977231025695801</v>
      </c>
      <c r="R5077" s="1">
        <v>0.1341329962015152</v>
      </c>
      <c r="S5077" s="1">
        <v>39</v>
      </c>
      <c r="T5077" s="1">
        <v>1</v>
      </c>
      <c r="U5077" s="1">
        <v>10538548</v>
      </c>
      <c r="V5077" s="1">
        <v>0.9438742995262146</v>
      </c>
      <c r="W5077" s="1">
        <v>9.8374786376953125</v>
      </c>
      <c r="X5077" s="1">
        <v>9.8374786376953125</v>
      </c>
    </row>
    <row r="5078" spans="1:24" x14ac:dyDescent="0.35">
      <c r="A5078" s="1">
        <v>400407</v>
      </c>
      <c r="B5078" s="1" t="s">
        <v>2353</v>
      </c>
      <c r="C5078" s="1">
        <v>111317503</v>
      </c>
      <c r="D5078" s="1">
        <v>407</v>
      </c>
      <c r="E5078" s="1" t="s">
        <v>2616</v>
      </c>
      <c r="F5078" s="1" t="s">
        <v>138</v>
      </c>
      <c r="G5078" s="1" t="s">
        <v>329</v>
      </c>
      <c r="H5078" s="1" t="s">
        <v>916</v>
      </c>
      <c r="S5078" s="1">
        <v>40</v>
      </c>
      <c r="T5078" s="1">
        <v>1</v>
      </c>
      <c r="U5078" s="1">
        <v>0</v>
      </c>
      <c r="V5078" s="1">
        <v>0</v>
      </c>
      <c r="W5078" s="1">
        <v>-100</v>
      </c>
      <c r="X5078" s="1">
        <v>-100</v>
      </c>
    </row>
    <row r="5079" spans="1:24" x14ac:dyDescent="0.35">
      <c r="A5079" s="1">
        <v>410407</v>
      </c>
      <c r="B5079" s="1" t="s">
        <v>2354</v>
      </c>
      <c r="C5079" s="1">
        <v>111317503</v>
      </c>
      <c r="D5079" s="1">
        <v>407</v>
      </c>
      <c r="E5079" s="1" t="s">
        <v>2616</v>
      </c>
      <c r="F5079" s="1" t="s">
        <v>138</v>
      </c>
      <c r="G5079" s="1" t="s">
        <v>329</v>
      </c>
      <c r="H5079" s="1" t="s">
        <v>916</v>
      </c>
      <c r="S5079" s="1">
        <v>41</v>
      </c>
      <c r="T5079" s="1">
        <v>1</v>
      </c>
      <c r="U5079" s="1">
        <v>0</v>
      </c>
      <c r="V5079" s="1">
        <v>0</v>
      </c>
    </row>
    <row r="5080" spans="1:24" x14ac:dyDescent="0.35">
      <c r="A5080" s="1">
        <v>420407</v>
      </c>
      <c r="B5080" s="1" t="s">
        <v>2355</v>
      </c>
      <c r="C5080" s="1">
        <v>111317503</v>
      </c>
      <c r="D5080" s="1">
        <v>407</v>
      </c>
      <c r="E5080" s="1" t="s">
        <v>2616</v>
      </c>
      <c r="F5080" s="1" t="s">
        <v>138</v>
      </c>
      <c r="G5080" s="1" t="s">
        <v>329</v>
      </c>
      <c r="H5080" s="1" t="s">
        <v>916</v>
      </c>
      <c r="S5080" s="1">
        <v>42</v>
      </c>
      <c r="T5080" s="1">
        <v>1</v>
      </c>
      <c r="U5080" s="1">
        <v>0</v>
      </c>
      <c r="V5080" s="1">
        <v>0</v>
      </c>
    </row>
    <row r="5081" spans="1:24" x14ac:dyDescent="0.35">
      <c r="A5081" s="1">
        <v>430407</v>
      </c>
      <c r="B5081" s="1" t="s">
        <v>2356</v>
      </c>
      <c r="C5081" s="1">
        <v>111317503</v>
      </c>
      <c r="D5081" s="1">
        <v>407</v>
      </c>
      <c r="E5081" s="1" t="s">
        <v>2616</v>
      </c>
      <c r="F5081" s="1" t="s">
        <v>138</v>
      </c>
      <c r="G5081" s="1" t="s">
        <v>329</v>
      </c>
      <c r="H5081" s="1" t="s">
        <v>916</v>
      </c>
      <c r="S5081" s="1">
        <v>43</v>
      </c>
      <c r="T5081" s="1">
        <v>1</v>
      </c>
      <c r="U5081" s="1">
        <v>0</v>
      </c>
      <c r="V5081" s="1">
        <v>0</v>
      </c>
    </row>
    <row r="5082" spans="1:24" x14ac:dyDescent="0.35">
      <c r="A5082" s="1">
        <v>440407</v>
      </c>
      <c r="B5082" s="1" t="s">
        <v>2357</v>
      </c>
      <c r="C5082" s="1">
        <v>111317503</v>
      </c>
      <c r="D5082" s="1">
        <v>407</v>
      </c>
      <c r="E5082" s="1" t="s">
        <v>2616</v>
      </c>
      <c r="F5082" s="1" t="s">
        <v>138</v>
      </c>
      <c r="G5082" s="1" t="s">
        <v>329</v>
      </c>
      <c r="H5082" s="1" t="s">
        <v>916</v>
      </c>
      <c r="S5082" s="1">
        <v>44</v>
      </c>
      <c r="T5082" s="1">
        <v>1</v>
      </c>
      <c r="U5082" s="1">
        <v>0</v>
      </c>
      <c r="V5082" s="1">
        <v>0</v>
      </c>
    </row>
    <row r="5083" spans="1:24" x14ac:dyDescent="0.35">
      <c r="A5083" s="1">
        <v>450407</v>
      </c>
      <c r="B5083" s="1" t="s">
        <v>2358</v>
      </c>
      <c r="C5083" s="1">
        <v>111317503</v>
      </c>
      <c r="D5083" s="1">
        <v>407</v>
      </c>
      <c r="E5083" s="1" t="s">
        <v>2616</v>
      </c>
      <c r="F5083" s="1" t="s">
        <v>138</v>
      </c>
      <c r="G5083" s="1" t="s">
        <v>329</v>
      </c>
      <c r="H5083" s="1" t="s">
        <v>916</v>
      </c>
      <c r="S5083" s="1">
        <v>45</v>
      </c>
      <c r="T5083" s="1">
        <v>1</v>
      </c>
      <c r="U5083" s="1">
        <v>0</v>
      </c>
      <c r="V5083" s="1">
        <v>0</v>
      </c>
    </row>
    <row r="5084" spans="1:24" x14ac:dyDescent="0.35">
      <c r="A5084" s="1">
        <v>460407</v>
      </c>
      <c r="B5084" s="1" t="s">
        <v>2359</v>
      </c>
      <c r="C5084" s="1">
        <v>111317503</v>
      </c>
      <c r="D5084" s="1">
        <v>407</v>
      </c>
      <c r="E5084" s="1" t="s">
        <v>2616</v>
      </c>
      <c r="F5084" s="1" t="s">
        <v>138</v>
      </c>
      <c r="G5084" s="1" t="s">
        <v>329</v>
      </c>
      <c r="H5084" s="1" t="s">
        <v>916</v>
      </c>
      <c r="S5084" s="1">
        <v>46</v>
      </c>
      <c r="T5084" s="1">
        <v>1</v>
      </c>
      <c r="U5084" s="1">
        <v>0</v>
      </c>
      <c r="V5084" s="1">
        <v>0</v>
      </c>
    </row>
    <row r="5085" spans="1:24" x14ac:dyDescent="0.35">
      <c r="A5085" s="1">
        <v>470407</v>
      </c>
      <c r="B5085" s="1" t="s">
        <v>2360</v>
      </c>
      <c r="C5085" s="1">
        <v>111317503</v>
      </c>
      <c r="D5085" s="1">
        <v>407</v>
      </c>
      <c r="E5085" s="1" t="s">
        <v>2616</v>
      </c>
      <c r="F5085" s="1" t="s">
        <v>138</v>
      </c>
      <c r="G5085" s="1" t="s">
        <v>329</v>
      </c>
      <c r="H5085" s="1" t="s">
        <v>916</v>
      </c>
      <c r="S5085" s="1">
        <v>47</v>
      </c>
      <c r="T5085" s="1">
        <v>1</v>
      </c>
      <c r="U5085" s="1">
        <v>0</v>
      </c>
      <c r="V5085" s="1">
        <v>0</v>
      </c>
    </row>
    <row r="5086" spans="1:24" x14ac:dyDescent="0.35">
      <c r="A5086" s="1">
        <v>480407</v>
      </c>
      <c r="B5086" s="1" t="s">
        <v>2361</v>
      </c>
      <c r="C5086" s="1">
        <v>111317503</v>
      </c>
      <c r="D5086" s="1">
        <v>407</v>
      </c>
      <c r="E5086" s="1" t="s">
        <v>2616</v>
      </c>
      <c r="F5086" s="1" t="s">
        <v>138</v>
      </c>
      <c r="G5086" s="1" t="s">
        <v>329</v>
      </c>
      <c r="H5086" s="1" t="s">
        <v>916</v>
      </c>
      <c r="S5086" s="1">
        <v>48</v>
      </c>
      <c r="T5086" s="1">
        <v>1</v>
      </c>
      <c r="U5086" s="1">
        <v>0</v>
      </c>
      <c r="V5086" s="1">
        <v>0</v>
      </c>
    </row>
    <row r="5087" spans="1:24" x14ac:dyDescent="0.35">
      <c r="A5087" s="1">
        <v>290207</v>
      </c>
      <c r="B5087" s="1" t="s">
        <v>2341</v>
      </c>
      <c r="C5087" s="1">
        <v>111343603</v>
      </c>
      <c r="D5087" s="1">
        <v>207</v>
      </c>
      <c r="E5087" s="1" t="s">
        <v>2617</v>
      </c>
      <c r="F5087" s="1" t="s">
        <v>35</v>
      </c>
      <c r="G5087" s="1" t="s">
        <v>346</v>
      </c>
      <c r="H5087" s="1" t="s">
        <v>916</v>
      </c>
      <c r="I5087" s="1">
        <v>1691801.74</v>
      </c>
      <c r="J5087" s="1">
        <v>74914.44</v>
      </c>
      <c r="K5087" s="1">
        <v>388470</v>
      </c>
      <c r="L5087" s="1">
        <v>9974802</v>
      </c>
      <c r="S5087" s="1">
        <v>29</v>
      </c>
      <c r="T5087" s="1">
        <v>1</v>
      </c>
      <c r="U5087" s="1">
        <v>12129988</v>
      </c>
      <c r="V5087" s="1">
        <v>0</v>
      </c>
    </row>
    <row r="5088" spans="1:24" x14ac:dyDescent="0.35">
      <c r="A5088" s="1">
        <v>300207</v>
      </c>
      <c r="B5088" s="1" t="s">
        <v>2343</v>
      </c>
      <c r="C5088" s="1">
        <v>111343603</v>
      </c>
      <c r="D5088" s="1">
        <v>207</v>
      </c>
      <c r="E5088" s="1" t="s">
        <v>2617</v>
      </c>
      <c r="F5088" s="1" t="s">
        <v>35</v>
      </c>
      <c r="G5088" s="1" t="s">
        <v>346</v>
      </c>
      <c r="H5088" s="1" t="s">
        <v>916</v>
      </c>
      <c r="I5088" s="1">
        <v>1701484.62</v>
      </c>
      <c r="J5088" s="1">
        <v>66027.460000000006</v>
      </c>
      <c r="K5088" s="1">
        <v>514922</v>
      </c>
      <c r="L5088" s="1">
        <v>10180370</v>
      </c>
      <c r="M5088" s="1">
        <v>0.20556800067424774</v>
      </c>
      <c r="N5088" s="1">
        <v>2.0608730316162109</v>
      </c>
      <c r="O5088" s="1">
        <v>9.6828797832131386E-3</v>
      </c>
      <c r="P5088" s="1">
        <v>0.57234132289886475</v>
      </c>
      <c r="Q5088" s="1">
        <v>0.1264519989490509</v>
      </c>
      <c r="R5088" s="1">
        <v>-8.8869798928499222E-3</v>
      </c>
      <c r="S5088" s="1">
        <v>30</v>
      </c>
      <c r="T5088" s="1">
        <v>1</v>
      </c>
      <c r="U5088" s="1">
        <v>12462804</v>
      </c>
      <c r="V5088" s="1">
        <v>0.33281588554382324</v>
      </c>
      <c r="W5088" s="1">
        <v>2.7437455654144287</v>
      </c>
      <c r="X5088" s="1">
        <v>2.7437455654144287</v>
      </c>
    </row>
    <row r="5089" spans="1:24" x14ac:dyDescent="0.35">
      <c r="A5089" s="1">
        <v>310207</v>
      </c>
      <c r="B5089" s="1" t="s">
        <v>2344</v>
      </c>
      <c r="C5089" s="1">
        <v>111343603</v>
      </c>
      <c r="D5089" s="1">
        <v>207</v>
      </c>
      <c r="E5089" s="1" t="s">
        <v>2617</v>
      </c>
      <c r="F5089" s="1" t="s">
        <v>35</v>
      </c>
      <c r="G5089" s="1" t="s">
        <v>346</v>
      </c>
      <c r="H5089" s="1" t="s">
        <v>916</v>
      </c>
      <c r="I5089" s="1">
        <v>1670128.75</v>
      </c>
      <c r="J5089" s="1">
        <v>59466.09</v>
      </c>
      <c r="K5089" s="1">
        <v>451696</v>
      </c>
      <c r="L5089" s="1">
        <v>10278572</v>
      </c>
      <c r="M5089" s="1">
        <v>9.8201997578144073E-2</v>
      </c>
      <c r="N5089" s="1">
        <v>0.96462112665176392</v>
      </c>
      <c r="O5089" s="1">
        <v>-3.1355869024991989E-2</v>
      </c>
      <c r="P5089" s="1">
        <v>-1.8428535461425781</v>
      </c>
      <c r="Q5089" s="1">
        <v>-6.3225999474525452E-2</v>
      </c>
      <c r="R5089" s="1">
        <v>-6.561370100826025E-3</v>
      </c>
      <c r="S5089" s="1">
        <v>31</v>
      </c>
      <c r="T5089" s="1">
        <v>1</v>
      </c>
      <c r="U5089" s="1">
        <v>12459863</v>
      </c>
      <c r="V5089" s="1">
        <v>-2.9412433505058289E-3</v>
      </c>
      <c r="W5089" s="1">
        <v>-2.3598220199346542E-2</v>
      </c>
      <c r="X5089" s="1">
        <v>-2.3598220199346542E-2</v>
      </c>
    </row>
    <row r="5090" spans="1:24" x14ac:dyDescent="0.35">
      <c r="A5090" s="1">
        <v>320207</v>
      </c>
      <c r="B5090" s="1" t="s">
        <v>2345</v>
      </c>
      <c r="C5090" s="1">
        <v>111343603</v>
      </c>
      <c r="D5090" s="1">
        <v>207</v>
      </c>
      <c r="E5090" s="1" t="s">
        <v>2617</v>
      </c>
      <c r="F5090" s="1" t="s">
        <v>35</v>
      </c>
      <c r="G5090" s="1" t="s">
        <v>346</v>
      </c>
      <c r="H5090" s="1" t="s">
        <v>916</v>
      </c>
      <c r="I5090" s="1">
        <v>1735472.49</v>
      </c>
      <c r="J5090" s="1">
        <v>138208.51</v>
      </c>
      <c r="K5090" s="1">
        <v>451696</v>
      </c>
      <c r="L5090" s="1">
        <v>10356980</v>
      </c>
      <c r="M5090" s="1">
        <v>7.8408002853393555E-2</v>
      </c>
      <c r="N5090" s="1">
        <v>0.76282972097396851</v>
      </c>
      <c r="O5090" s="1">
        <v>6.5343737602233887E-2</v>
      </c>
      <c r="P5090" s="1">
        <v>3.9124972820281982</v>
      </c>
      <c r="Q5090" s="1">
        <v>0</v>
      </c>
      <c r="R5090" s="1">
        <v>7.8742422163486481E-2</v>
      </c>
      <c r="S5090" s="1">
        <v>32</v>
      </c>
      <c r="T5090" s="1">
        <v>1</v>
      </c>
      <c r="U5090" s="1">
        <v>12682357</v>
      </c>
      <c r="V5090" s="1">
        <v>0.22249415516853333</v>
      </c>
      <c r="W5090" s="1">
        <v>1.7856857776641846</v>
      </c>
      <c r="X5090" s="1">
        <v>1.7856857776641846</v>
      </c>
    </row>
    <row r="5091" spans="1:24" x14ac:dyDescent="0.35">
      <c r="A5091" s="1">
        <v>330207</v>
      </c>
      <c r="B5091" s="1" t="s">
        <v>2346</v>
      </c>
      <c r="C5091" s="1">
        <v>111343603</v>
      </c>
      <c r="D5091" s="1">
        <v>207</v>
      </c>
      <c r="E5091" s="1" t="s">
        <v>2617</v>
      </c>
      <c r="F5091" s="1" t="s">
        <v>35</v>
      </c>
      <c r="G5091" s="1" t="s">
        <v>346</v>
      </c>
      <c r="H5091" s="1" t="s">
        <v>916</v>
      </c>
      <c r="I5091" s="1">
        <v>1774069.66</v>
      </c>
      <c r="J5091" s="1">
        <v>103988.21</v>
      </c>
      <c r="K5091" s="1">
        <v>451696</v>
      </c>
      <c r="L5091" s="1">
        <v>10527288</v>
      </c>
      <c r="M5091" s="1">
        <v>0.17030799388885498</v>
      </c>
      <c r="N5091" s="1">
        <v>1.6443789005279541</v>
      </c>
      <c r="O5091" s="1">
        <v>3.8597170263528824E-2</v>
      </c>
      <c r="P5091" s="1">
        <v>2.2240149974822998</v>
      </c>
      <c r="Q5091" s="1">
        <v>0</v>
      </c>
      <c r="R5091" s="1">
        <v>-3.4220300614833832E-2</v>
      </c>
      <c r="S5091" s="1">
        <v>33</v>
      </c>
      <c r="T5091" s="1">
        <v>1</v>
      </c>
      <c r="U5091" s="1">
        <v>12857042</v>
      </c>
      <c r="V5091" s="1">
        <v>0.17468486726284027</v>
      </c>
      <c r="W5091" s="1">
        <v>1.3773859739303589</v>
      </c>
      <c r="X5091" s="1">
        <v>1.3773859739303589</v>
      </c>
    </row>
    <row r="5092" spans="1:24" x14ac:dyDescent="0.35">
      <c r="A5092" s="1">
        <v>340207</v>
      </c>
      <c r="B5092" s="1" t="s">
        <v>2347</v>
      </c>
      <c r="C5092" s="1">
        <v>111343603</v>
      </c>
      <c r="D5092" s="1">
        <v>207</v>
      </c>
      <c r="E5092" s="1" t="s">
        <v>2617</v>
      </c>
      <c r="F5092" s="1" t="s">
        <v>35</v>
      </c>
      <c r="G5092" s="1" t="s">
        <v>346</v>
      </c>
      <c r="H5092" s="1" t="s">
        <v>916</v>
      </c>
      <c r="I5092" s="1">
        <v>1774036.73</v>
      </c>
      <c r="J5092" s="1">
        <v>108146.78</v>
      </c>
      <c r="K5092" s="1">
        <v>451696</v>
      </c>
      <c r="L5092" s="1">
        <v>10527281</v>
      </c>
      <c r="M5092" s="1">
        <v>-7.0000000960135367E-6</v>
      </c>
      <c r="N5092" s="1">
        <v>-6.6493856138549745E-5</v>
      </c>
      <c r="O5092" s="1">
        <v>-3.2929998269537464E-5</v>
      </c>
      <c r="P5092" s="1">
        <v>-1.856184215284884E-3</v>
      </c>
      <c r="Q5092" s="1">
        <v>0</v>
      </c>
      <c r="R5092" s="1">
        <v>4.1585699655115604E-3</v>
      </c>
      <c r="S5092" s="1">
        <v>34</v>
      </c>
      <c r="T5092" s="1">
        <v>1</v>
      </c>
      <c r="U5092" s="1">
        <v>12861160</v>
      </c>
      <c r="V5092" s="1">
        <v>4.1186399757862091E-3</v>
      </c>
      <c r="W5092" s="1">
        <v>3.2029140740633011E-2</v>
      </c>
      <c r="X5092" s="1">
        <v>3.2029140740633011E-2</v>
      </c>
    </row>
    <row r="5093" spans="1:24" x14ac:dyDescent="0.35">
      <c r="A5093" s="1">
        <v>350207</v>
      </c>
      <c r="B5093" s="1" t="s">
        <v>2348</v>
      </c>
      <c r="C5093" s="1">
        <v>111343603</v>
      </c>
      <c r="D5093" s="1">
        <v>207</v>
      </c>
      <c r="E5093" s="1" t="s">
        <v>2617</v>
      </c>
      <c r="F5093" s="1" t="s">
        <v>35</v>
      </c>
      <c r="G5093" s="1" t="s">
        <v>346</v>
      </c>
      <c r="H5093" s="1" t="s">
        <v>916</v>
      </c>
      <c r="I5093" s="1">
        <v>1827047.72</v>
      </c>
      <c r="J5093" s="1">
        <v>53765</v>
      </c>
      <c r="K5093" s="1">
        <v>451696</v>
      </c>
      <c r="L5093" s="1">
        <v>10733126</v>
      </c>
      <c r="M5093" s="1">
        <v>0.20584499835968018</v>
      </c>
      <c r="N5093" s="1">
        <v>1.9553482532501221</v>
      </c>
      <c r="O5093" s="1">
        <v>5.3010988980531693E-2</v>
      </c>
      <c r="P5093" s="1">
        <v>2.9881563186645508</v>
      </c>
      <c r="Q5093" s="1">
        <v>0</v>
      </c>
      <c r="R5093" s="1">
        <v>-5.4381780326366425E-2</v>
      </c>
      <c r="S5093" s="1">
        <v>35</v>
      </c>
      <c r="T5093" s="1">
        <v>1</v>
      </c>
      <c r="U5093" s="1">
        <v>13065635</v>
      </c>
      <c r="V5093" s="1">
        <v>0.20447421073913574</v>
      </c>
      <c r="W5093" s="1">
        <v>1.5898643732070923</v>
      </c>
      <c r="X5093" s="1">
        <v>1.5898643732070923</v>
      </c>
    </row>
    <row r="5094" spans="1:24" x14ac:dyDescent="0.35">
      <c r="A5094" s="1">
        <v>360207</v>
      </c>
      <c r="B5094" s="1" t="s">
        <v>2349</v>
      </c>
      <c r="C5094" s="1">
        <v>111343603</v>
      </c>
      <c r="D5094" s="1">
        <v>207</v>
      </c>
      <c r="E5094" s="1" t="s">
        <v>2617</v>
      </c>
      <c r="F5094" s="1" t="s">
        <v>35</v>
      </c>
      <c r="G5094" s="1" t="s">
        <v>346</v>
      </c>
      <c r="H5094" s="1" t="s">
        <v>916</v>
      </c>
      <c r="I5094" s="1">
        <v>1904493.81</v>
      </c>
      <c r="J5094" s="1">
        <v>95205.07</v>
      </c>
      <c r="K5094" s="1">
        <v>451696</v>
      </c>
      <c r="L5094" s="1">
        <v>11380764</v>
      </c>
      <c r="M5094" s="1">
        <v>0.64763802289962769</v>
      </c>
      <c r="N5094" s="1">
        <v>6.0340108871459961</v>
      </c>
      <c r="O5094" s="1">
        <v>7.7446088194847107E-2</v>
      </c>
      <c r="P5094" s="1">
        <v>4.2388653755187988</v>
      </c>
      <c r="Q5094" s="1">
        <v>0</v>
      </c>
      <c r="R5094" s="1">
        <v>4.1440069675445557E-2</v>
      </c>
      <c r="S5094" s="1">
        <v>36</v>
      </c>
      <c r="T5094" s="1">
        <v>1</v>
      </c>
      <c r="U5094" s="1">
        <v>13832159</v>
      </c>
      <c r="V5094" s="1">
        <v>0.76652419567108154</v>
      </c>
      <c r="W5094" s="1">
        <v>5.8667182922363281</v>
      </c>
      <c r="X5094" s="1">
        <v>5.8667182922363281</v>
      </c>
    </row>
    <row r="5095" spans="1:24" x14ac:dyDescent="0.35">
      <c r="A5095" s="1">
        <v>370207</v>
      </c>
      <c r="B5095" s="1" t="s">
        <v>2350</v>
      </c>
      <c r="C5095" s="1">
        <v>111343603</v>
      </c>
      <c r="D5095" s="1">
        <v>207</v>
      </c>
      <c r="E5095" s="1" t="s">
        <v>2617</v>
      </c>
      <c r="F5095" s="1" t="s">
        <v>35</v>
      </c>
      <c r="G5095" s="1" t="s">
        <v>346</v>
      </c>
      <c r="H5095" s="1" t="s">
        <v>916</v>
      </c>
      <c r="I5095" s="1">
        <v>1941605.53</v>
      </c>
      <c r="J5095" s="1">
        <v>147849.46</v>
      </c>
      <c r="K5095" s="1">
        <v>451696</v>
      </c>
      <c r="L5095" s="1">
        <v>12216920</v>
      </c>
      <c r="M5095" s="1">
        <v>0.83615601062774658</v>
      </c>
      <c r="N5095" s="1">
        <v>7.3470988273620605</v>
      </c>
      <c r="O5095" s="1">
        <v>3.7111718207597733E-2</v>
      </c>
      <c r="P5095" s="1">
        <v>1.9486395120620728</v>
      </c>
      <c r="Q5095" s="1">
        <v>0</v>
      </c>
      <c r="R5095" s="1">
        <v>5.2644390612840652E-2</v>
      </c>
      <c r="S5095" s="1">
        <v>37</v>
      </c>
      <c r="T5095" s="1">
        <v>1</v>
      </c>
      <c r="U5095" s="1">
        <v>14758071</v>
      </c>
      <c r="V5095" s="1">
        <v>0.92591214179992676</v>
      </c>
      <c r="W5095" s="1">
        <v>6.6939082145690918</v>
      </c>
      <c r="X5095" s="1">
        <v>6.6939082145690918</v>
      </c>
    </row>
    <row r="5096" spans="1:24" x14ac:dyDescent="0.35">
      <c r="A5096" s="1">
        <v>380207</v>
      </c>
      <c r="B5096" s="1" t="s">
        <v>2351</v>
      </c>
      <c r="C5096" s="1">
        <v>111343603</v>
      </c>
      <c r="D5096" s="1">
        <v>207</v>
      </c>
      <c r="E5096" s="1" t="s">
        <v>2617</v>
      </c>
      <c r="F5096" s="1" t="s">
        <v>35</v>
      </c>
      <c r="G5096" s="1" t="s">
        <v>346</v>
      </c>
      <c r="H5096" s="1" t="s">
        <v>916</v>
      </c>
      <c r="I5096" s="1">
        <v>2023482</v>
      </c>
      <c r="J5096" s="1">
        <v>100919</v>
      </c>
      <c r="K5096" s="1">
        <v>668564.6875</v>
      </c>
      <c r="L5096" s="1">
        <v>12465115</v>
      </c>
      <c r="M5096" s="1">
        <v>0.24819500744342804</v>
      </c>
      <c r="N5096" s="1">
        <v>2.0315678119659424</v>
      </c>
      <c r="O5096" s="1">
        <v>8.1876471638679504E-2</v>
      </c>
      <c r="P5096" s="1">
        <v>4.2169466018676758</v>
      </c>
      <c r="Q5096" s="1">
        <v>0.21686868369579315</v>
      </c>
      <c r="R5096" s="1">
        <v>-4.6930458396673203E-2</v>
      </c>
      <c r="S5096" s="1">
        <v>38</v>
      </c>
      <c r="T5096" s="1">
        <v>1</v>
      </c>
      <c r="U5096" s="1">
        <v>15258081</v>
      </c>
      <c r="V5096" s="1">
        <v>0.50000971555709839</v>
      </c>
      <c r="W5096" s="1">
        <v>3.3880443572998047</v>
      </c>
      <c r="X5096" s="1">
        <v>3.3880443572998047</v>
      </c>
    </row>
    <row r="5097" spans="1:24" x14ac:dyDescent="0.35">
      <c r="A5097" s="1">
        <v>390207</v>
      </c>
      <c r="B5097" s="1" t="s">
        <v>2352</v>
      </c>
      <c r="C5097" s="1">
        <v>111343603</v>
      </c>
      <c r="D5097" s="1">
        <v>207</v>
      </c>
      <c r="E5097" s="1" t="s">
        <v>2617</v>
      </c>
      <c r="F5097" s="1" t="s">
        <v>35</v>
      </c>
      <c r="G5097" s="1" t="s">
        <v>346</v>
      </c>
      <c r="H5097" s="1" t="s">
        <v>916</v>
      </c>
      <c r="I5097" s="1">
        <v>2053369</v>
      </c>
      <c r="J5097" s="1">
        <v>133311</v>
      </c>
      <c r="K5097" s="1">
        <v>1628581.625</v>
      </c>
      <c r="L5097" s="1">
        <v>12582001</v>
      </c>
      <c r="M5097" s="1">
        <v>0.11688599735498428</v>
      </c>
      <c r="N5097" s="1">
        <v>0.93770492076873779</v>
      </c>
      <c r="O5097" s="1">
        <v>2.9887000098824501E-2</v>
      </c>
      <c r="P5097" s="1">
        <v>1.4770084619522095</v>
      </c>
      <c r="Q5097" s="1">
        <v>0.96001696586608887</v>
      </c>
      <c r="R5097" s="1">
        <v>3.2391998916864395E-2</v>
      </c>
      <c r="S5097" s="1">
        <v>39</v>
      </c>
      <c r="T5097" s="1">
        <v>1</v>
      </c>
      <c r="U5097" s="1">
        <v>16397262</v>
      </c>
      <c r="V5097" s="1">
        <v>1.1391819715499878</v>
      </c>
      <c r="W5097" s="1">
        <v>7.4660830497741699</v>
      </c>
      <c r="X5097" s="1">
        <v>7.4660830497741699</v>
      </c>
    </row>
    <row r="5098" spans="1:24" x14ac:dyDescent="0.35">
      <c r="A5098" s="1">
        <v>400207</v>
      </c>
      <c r="B5098" s="1" t="s">
        <v>2353</v>
      </c>
      <c r="C5098" s="1">
        <v>111343603</v>
      </c>
      <c r="D5098" s="1">
        <v>207</v>
      </c>
      <c r="E5098" s="1" t="s">
        <v>2617</v>
      </c>
      <c r="F5098" s="1" t="s">
        <v>35</v>
      </c>
      <c r="G5098" s="1" t="s">
        <v>346</v>
      </c>
      <c r="H5098" s="1" t="s">
        <v>916</v>
      </c>
      <c r="S5098" s="1">
        <v>40</v>
      </c>
      <c r="T5098" s="1">
        <v>1</v>
      </c>
      <c r="U5098" s="1">
        <v>0</v>
      </c>
      <c r="V5098" s="1">
        <v>0</v>
      </c>
      <c r="W5098" s="1">
        <v>-100</v>
      </c>
      <c r="X5098" s="1">
        <v>-100</v>
      </c>
    </row>
    <row r="5099" spans="1:24" x14ac:dyDescent="0.35">
      <c r="A5099" s="1">
        <v>410207</v>
      </c>
      <c r="B5099" s="1" t="s">
        <v>2354</v>
      </c>
      <c r="C5099" s="1">
        <v>111343603</v>
      </c>
      <c r="D5099" s="1">
        <v>207</v>
      </c>
      <c r="E5099" s="1" t="s">
        <v>2617</v>
      </c>
      <c r="F5099" s="1" t="s">
        <v>35</v>
      </c>
      <c r="G5099" s="1" t="s">
        <v>346</v>
      </c>
      <c r="H5099" s="1" t="s">
        <v>916</v>
      </c>
      <c r="S5099" s="1">
        <v>41</v>
      </c>
      <c r="T5099" s="1">
        <v>1</v>
      </c>
      <c r="U5099" s="1">
        <v>0</v>
      </c>
      <c r="V5099" s="1">
        <v>0</v>
      </c>
    </row>
    <row r="5100" spans="1:24" x14ac:dyDescent="0.35">
      <c r="A5100" s="1">
        <v>420207</v>
      </c>
      <c r="B5100" s="1" t="s">
        <v>2355</v>
      </c>
      <c r="C5100" s="1">
        <v>111343603</v>
      </c>
      <c r="D5100" s="1">
        <v>207</v>
      </c>
      <c r="E5100" s="1" t="s">
        <v>2617</v>
      </c>
      <c r="F5100" s="1" t="s">
        <v>35</v>
      </c>
      <c r="G5100" s="1" t="s">
        <v>346</v>
      </c>
      <c r="H5100" s="1" t="s">
        <v>916</v>
      </c>
      <c r="S5100" s="1">
        <v>42</v>
      </c>
      <c r="T5100" s="1">
        <v>1</v>
      </c>
      <c r="U5100" s="1">
        <v>0</v>
      </c>
      <c r="V5100" s="1">
        <v>0</v>
      </c>
    </row>
    <row r="5101" spans="1:24" x14ac:dyDescent="0.35">
      <c r="A5101" s="1">
        <v>430207</v>
      </c>
      <c r="B5101" s="1" t="s">
        <v>2356</v>
      </c>
      <c r="C5101" s="1">
        <v>111343603</v>
      </c>
      <c r="D5101" s="1">
        <v>207</v>
      </c>
      <c r="E5101" s="1" t="s">
        <v>2617</v>
      </c>
      <c r="F5101" s="1" t="s">
        <v>35</v>
      </c>
      <c r="G5101" s="1" t="s">
        <v>346</v>
      </c>
      <c r="H5101" s="1" t="s">
        <v>916</v>
      </c>
      <c r="S5101" s="1">
        <v>43</v>
      </c>
      <c r="T5101" s="1">
        <v>1</v>
      </c>
      <c r="U5101" s="1">
        <v>0</v>
      </c>
      <c r="V5101" s="1">
        <v>0</v>
      </c>
    </row>
    <row r="5102" spans="1:24" x14ac:dyDescent="0.35">
      <c r="A5102" s="1">
        <v>440207</v>
      </c>
      <c r="B5102" s="1" t="s">
        <v>2357</v>
      </c>
      <c r="C5102" s="1">
        <v>111343603</v>
      </c>
      <c r="D5102" s="1">
        <v>207</v>
      </c>
      <c r="E5102" s="1" t="s">
        <v>2617</v>
      </c>
      <c r="F5102" s="1" t="s">
        <v>35</v>
      </c>
      <c r="G5102" s="1" t="s">
        <v>346</v>
      </c>
      <c r="H5102" s="1" t="s">
        <v>916</v>
      </c>
      <c r="S5102" s="1">
        <v>44</v>
      </c>
      <c r="T5102" s="1">
        <v>1</v>
      </c>
      <c r="U5102" s="1">
        <v>0</v>
      </c>
      <c r="V5102" s="1">
        <v>0</v>
      </c>
    </row>
    <row r="5103" spans="1:24" x14ac:dyDescent="0.35">
      <c r="A5103" s="1">
        <v>450207</v>
      </c>
      <c r="B5103" s="1" t="s">
        <v>2358</v>
      </c>
      <c r="C5103" s="1">
        <v>111343603</v>
      </c>
      <c r="D5103" s="1">
        <v>207</v>
      </c>
      <c r="E5103" s="1" t="s">
        <v>2617</v>
      </c>
      <c r="F5103" s="1" t="s">
        <v>35</v>
      </c>
      <c r="G5103" s="1" t="s">
        <v>346</v>
      </c>
      <c r="H5103" s="1" t="s">
        <v>916</v>
      </c>
      <c r="S5103" s="1">
        <v>45</v>
      </c>
      <c r="T5103" s="1">
        <v>1</v>
      </c>
      <c r="U5103" s="1">
        <v>0</v>
      </c>
      <c r="V5103" s="1">
        <v>0</v>
      </c>
    </row>
    <row r="5104" spans="1:24" x14ac:dyDescent="0.35">
      <c r="A5104" s="1">
        <v>460207</v>
      </c>
      <c r="B5104" s="1" t="s">
        <v>2359</v>
      </c>
      <c r="C5104" s="1">
        <v>111343603</v>
      </c>
      <c r="D5104" s="1">
        <v>207</v>
      </c>
      <c r="E5104" s="1" t="s">
        <v>2617</v>
      </c>
      <c r="F5104" s="1" t="s">
        <v>35</v>
      </c>
      <c r="G5104" s="1" t="s">
        <v>346</v>
      </c>
      <c r="H5104" s="1" t="s">
        <v>916</v>
      </c>
      <c r="S5104" s="1">
        <v>46</v>
      </c>
      <c r="T5104" s="1">
        <v>1</v>
      </c>
      <c r="U5104" s="1">
        <v>0</v>
      </c>
      <c r="V5104" s="1">
        <v>0</v>
      </c>
    </row>
    <row r="5105" spans="1:22" x14ac:dyDescent="0.35">
      <c r="A5105" s="1">
        <v>470207</v>
      </c>
      <c r="B5105" s="1" t="s">
        <v>2360</v>
      </c>
      <c r="C5105" s="1">
        <v>111343603</v>
      </c>
      <c r="D5105" s="1">
        <v>207</v>
      </c>
      <c r="E5105" s="1" t="s">
        <v>2617</v>
      </c>
      <c r="F5105" s="1" t="s">
        <v>35</v>
      </c>
      <c r="G5105" s="1" t="s">
        <v>346</v>
      </c>
      <c r="H5105" s="1" t="s">
        <v>916</v>
      </c>
      <c r="S5105" s="1">
        <v>47</v>
      </c>
      <c r="T5105" s="1">
        <v>1</v>
      </c>
      <c r="U5105" s="1">
        <v>0</v>
      </c>
      <c r="V5105" s="1">
        <v>0</v>
      </c>
    </row>
    <row r="5106" spans="1:22" x14ac:dyDescent="0.35">
      <c r="A5106" s="1">
        <v>480207</v>
      </c>
      <c r="B5106" s="1" t="s">
        <v>2361</v>
      </c>
      <c r="C5106" s="1">
        <v>111343603</v>
      </c>
      <c r="D5106" s="1">
        <v>207</v>
      </c>
      <c r="E5106" s="1" t="s">
        <v>2617</v>
      </c>
      <c r="F5106" s="1" t="s">
        <v>35</v>
      </c>
      <c r="G5106" s="1" t="s">
        <v>346</v>
      </c>
      <c r="H5106" s="1" t="s">
        <v>916</v>
      </c>
      <c r="S5106" s="1">
        <v>48</v>
      </c>
      <c r="T5106" s="1">
        <v>1</v>
      </c>
      <c r="U5106" s="1">
        <v>0</v>
      </c>
      <c r="V5106" s="1">
        <v>0</v>
      </c>
    </row>
    <row r="5107" spans="1:22" x14ac:dyDescent="0.35">
      <c r="A5107" s="1">
        <v>290553</v>
      </c>
      <c r="B5107" s="1" t="s">
        <v>2341</v>
      </c>
      <c r="C5107" s="1">
        <v>111444207</v>
      </c>
      <c r="D5107" s="1">
        <v>553</v>
      </c>
      <c r="E5107" s="1" t="s">
        <v>2618</v>
      </c>
      <c r="F5107" s="1" t="s">
        <v>138</v>
      </c>
      <c r="G5107" s="1" t="s">
        <v>442</v>
      </c>
      <c r="H5107" s="1" t="s">
        <v>2369</v>
      </c>
      <c r="S5107" s="1">
        <v>29</v>
      </c>
      <c r="T5107" s="1">
        <v>2</v>
      </c>
      <c r="U5107" s="1">
        <v>0</v>
      </c>
      <c r="V5107" s="1">
        <v>0</v>
      </c>
    </row>
    <row r="5108" spans="1:22" x14ac:dyDescent="0.35">
      <c r="A5108" s="1">
        <v>300553</v>
      </c>
      <c r="B5108" s="1" t="s">
        <v>2343</v>
      </c>
      <c r="C5108" s="1">
        <v>111444207</v>
      </c>
      <c r="D5108" s="1">
        <v>553</v>
      </c>
      <c r="E5108" s="1" t="s">
        <v>2618</v>
      </c>
      <c r="F5108" s="1" t="s">
        <v>138</v>
      </c>
      <c r="G5108" s="1" t="s">
        <v>442</v>
      </c>
      <c r="H5108" s="1" t="s">
        <v>2369</v>
      </c>
      <c r="S5108" s="1">
        <v>30</v>
      </c>
      <c r="T5108" s="1">
        <v>2</v>
      </c>
      <c r="U5108" s="1">
        <v>0</v>
      </c>
      <c r="V5108" s="1">
        <v>0</v>
      </c>
    </row>
    <row r="5109" spans="1:22" x14ac:dyDescent="0.35">
      <c r="A5109" s="1">
        <v>310553</v>
      </c>
      <c r="B5109" s="1" t="s">
        <v>2344</v>
      </c>
      <c r="C5109" s="1">
        <v>111444207</v>
      </c>
      <c r="D5109" s="1">
        <v>553</v>
      </c>
      <c r="E5109" s="1" t="s">
        <v>2618</v>
      </c>
      <c r="F5109" s="1" t="s">
        <v>138</v>
      </c>
      <c r="G5109" s="1" t="s">
        <v>442</v>
      </c>
      <c r="H5109" s="1" t="s">
        <v>2369</v>
      </c>
      <c r="S5109" s="1">
        <v>31</v>
      </c>
      <c r="T5109" s="1">
        <v>2</v>
      </c>
      <c r="U5109" s="1">
        <v>0</v>
      </c>
      <c r="V5109" s="1">
        <v>0</v>
      </c>
    </row>
    <row r="5110" spans="1:22" x14ac:dyDescent="0.35">
      <c r="A5110" s="1">
        <v>320553</v>
      </c>
      <c r="B5110" s="1" t="s">
        <v>2345</v>
      </c>
      <c r="C5110" s="1">
        <v>111444207</v>
      </c>
      <c r="D5110" s="1">
        <v>553</v>
      </c>
      <c r="E5110" s="1" t="s">
        <v>2618</v>
      </c>
      <c r="F5110" s="1" t="s">
        <v>138</v>
      </c>
      <c r="G5110" s="1" t="s">
        <v>442</v>
      </c>
      <c r="H5110" s="1" t="s">
        <v>2369</v>
      </c>
      <c r="S5110" s="1">
        <v>32</v>
      </c>
      <c r="T5110" s="1">
        <v>2</v>
      </c>
      <c r="U5110" s="1">
        <v>0</v>
      </c>
      <c r="V5110" s="1">
        <v>0</v>
      </c>
    </row>
    <row r="5111" spans="1:22" x14ac:dyDescent="0.35">
      <c r="A5111" s="1">
        <v>330553</v>
      </c>
      <c r="B5111" s="1" t="s">
        <v>2346</v>
      </c>
      <c r="C5111" s="1">
        <v>111444207</v>
      </c>
      <c r="D5111" s="1">
        <v>553</v>
      </c>
      <c r="E5111" s="1" t="s">
        <v>2618</v>
      </c>
      <c r="F5111" s="1" t="s">
        <v>138</v>
      </c>
      <c r="G5111" s="1" t="s">
        <v>442</v>
      </c>
      <c r="H5111" s="1" t="s">
        <v>2369</v>
      </c>
      <c r="S5111" s="1">
        <v>33</v>
      </c>
      <c r="T5111" s="1">
        <v>2</v>
      </c>
      <c r="U5111" s="1">
        <v>0</v>
      </c>
      <c r="V5111" s="1">
        <v>0</v>
      </c>
    </row>
    <row r="5112" spans="1:22" x14ac:dyDescent="0.35">
      <c r="A5112" s="1">
        <v>340553</v>
      </c>
      <c r="B5112" s="1" t="s">
        <v>2347</v>
      </c>
      <c r="C5112" s="1">
        <v>111444207</v>
      </c>
      <c r="D5112" s="1">
        <v>553</v>
      </c>
      <c r="E5112" s="1" t="s">
        <v>2618</v>
      </c>
      <c r="F5112" s="1" t="s">
        <v>138</v>
      </c>
      <c r="G5112" s="1" t="s">
        <v>442</v>
      </c>
      <c r="H5112" s="1" t="s">
        <v>2369</v>
      </c>
      <c r="S5112" s="1">
        <v>34</v>
      </c>
      <c r="T5112" s="1">
        <v>2</v>
      </c>
      <c r="U5112" s="1">
        <v>0</v>
      </c>
      <c r="V5112" s="1">
        <v>0</v>
      </c>
    </row>
    <row r="5113" spans="1:22" x14ac:dyDescent="0.35">
      <c r="A5113" s="1">
        <v>350553</v>
      </c>
      <c r="B5113" s="1" t="s">
        <v>2348</v>
      </c>
      <c r="C5113" s="1">
        <v>111444207</v>
      </c>
      <c r="D5113" s="1">
        <v>553</v>
      </c>
      <c r="E5113" s="1" t="s">
        <v>2618</v>
      </c>
      <c r="F5113" s="1" t="s">
        <v>138</v>
      </c>
      <c r="G5113" s="1" t="s">
        <v>442</v>
      </c>
      <c r="H5113" s="1" t="s">
        <v>2369</v>
      </c>
      <c r="S5113" s="1">
        <v>35</v>
      </c>
      <c r="T5113" s="1">
        <v>2</v>
      </c>
      <c r="U5113" s="1">
        <v>0</v>
      </c>
      <c r="V5113" s="1">
        <v>0</v>
      </c>
    </row>
    <row r="5114" spans="1:22" x14ac:dyDescent="0.35">
      <c r="A5114" s="1">
        <v>360553</v>
      </c>
      <c r="B5114" s="1" t="s">
        <v>2349</v>
      </c>
      <c r="C5114" s="1">
        <v>111444207</v>
      </c>
      <c r="D5114" s="1">
        <v>553</v>
      </c>
      <c r="E5114" s="1" t="s">
        <v>2618</v>
      </c>
      <c r="F5114" s="1" t="s">
        <v>138</v>
      </c>
      <c r="G5114" s="1" t="s">
        <v>442</v>
      </c>
      <c r="H5114" s="1" t="s">
        <v>2369</v>
      </c>
      <c r="S5114" s="1">
        <v>36</v>
      </c>
      <c r="T5114" s="1">
        <v>2</v>
      </c>
      <c r="U5114" s="1">
        <v>0</v>
      </c>
      <c r="V5114" s="1">
        <v>0</v>
      </c>
    </row>
    <row r="5115" spans="1:22" x14ac:dyDescent="0.35">
      <c r="A5115" s="1">
        <v>370553</v>
      </c>
      <c r="B5115" s="1" t="s">
        <v>2350</v>
      </c>
      <c r="C5115" s="1">
        <v>111444207</v>
      </c>
      <c r="D5115" s="1">
        <v>553</v>
      </c>
      <c r="E5115" s="1" t="s">
        <v>2618</v>
      </c>
      <c r="F5115" s="1" t="s">
        <v>138</v>
      </c>
      <c r="G5115" s="1" t="s">
        <v>442</v>
      </c>
      <c r="H5115" s="1" t="s">
        <v>2369</v>
      </c>
      <c r="S5115" s="1">
        <v>37</v>
      </c>
      <c r="T5115" s="1">
        <v>2</v>
      </c>
      <c r="U5115" s="1">
        <v>0</v>
      </c>
      <c r="V5115" s="1">
        <v>0</v>
      </c>
    </row>
    <row r="5116" spans="1:22" x14ac:dyDescent="0.35">
      <c r="A5116" s="1">
        <v>380553</v>
      </c>
      <c r="B5116" s="1" t="s">
        <v>2351</v>
      </c>
      <c r="C5116" s="1">
        <v>111444207</v>
      </c>
      <c r="D5116" s="1">
        <v>553</v>
      </c>
      <c r="E5116" s="1" t="s">
        <v>2618</v>
      </c>
      <c r="F5116" s="1" t="s">
        <v>138</v>
      </c>
      <c r="G5116" s="1" t="s">
        <v>442</v>
      </c>
      <c r="H5116" s="1" t="s">
        <v>2369</v>
      </c>
      <c r="S5116" s="1">
        <v>38</v>
      </c>
      <c r="T5116" s="1">
        <v>2</v>
      </c>
      <c r="U5116" s="1">
        <v>0</v>
      </c>
      <c r="V5116" s="1">
        <v>0</v>
      </c>
    </row>
    <row r="5117" spans="1:22" x14ac:dyDescent="0.35">
      <c r="A5117" s="1">
        <v>390553</v>
      </c>
      <c r="B5117" s="1" t="s">
        <v>2352</v>
      </c>
      <c r="C5117" s="1">
        <v>111444207</v>
      </c>
      <c r="D5117" s="1">
        <v>553</v>
      </c>
      <c r="E5117" s="1" t="s">
        <v>2618</v>
      </c>
      <c r="F5117" s="1" t="s">
        <v>138</v>
      </c>
      <c r="G5117" s="1" t="s">
        <v>442</v>
      </c>
      <c r="H5117" s="1" t="s">
        <v>2369</v>
      </c>
      <c r="S5117" s="1">
        <v>39</v>
      </c>
      <c r="T5117" s="1">
        <v>2</v>
      </c>
      <c r="U5117" s="1">
        <v>0</v>
      </c>
      <c r="V5117" s="1">
        <v>0</v>
      </c>
    </row>
    <row r="5118" spans="1:22" x14ac:dyDescent="0.35">
      <c r="A5118" s="1">
        <v>250552</v>
      </c>
      <c r="B5118" s="1" t="s">
        <v>2364</v>
      </c>
      <c r="C5118" s="1">
        <v>111444307</v>
      </c>
      <c r="D5118" s="1">
        <v>552</v>
      </c>
      <c r="E5118" s="1" t="s">
        <v>48</v>
      </c>
      <c r="F5118" s="1" t="s">
        <v>48</v>
      </c>
      <c r="G5118" s="1" t="s">
        <v>48</v>
      </c>
      <c r="H5118" s="1" t="s">
        <v>48</v>
      </c>
      <c r="S5118" s="1">
        <v>25</v>
      </c>
      <c r="T5118" s="1">
        <v>2</v>
      </c>
      <c r="U5118" s="1">
        <v>0</v>
      </c>
      <c r="V5118" s="1">
        <v>0</v>
      </c>
    </row>
    <row r="5119" spans="1:22" x14ac:dyDescent="0.35">
      <c r="A5119" s="1">
        <v>260552</v>
      </c>
      <c r="B5119" s="1" t="s">
        <v>2365</v>
      </c>
      <c r="C5119" s="1">
        <v>111444307</v>
      </c>
      <c r="D5119" s="1">
        <v>552</v>
      </c>
      <c r="E5119" s="1" t="s">
        <v>48</v>
      </c>
      <c r="F5119" s="1" t="s">
        <v>48</v>
      </c>
      <c r="G5119" s="1" t="s">
        <v>48</v>
      </c>
      <c r="H5119" s="1" t="s">
        <v>48</v>
      </c>
      <c r="S5119" s="1">
        <v>26</v>
      </c>
      <c r="T5119" s="1">
        <v>2</v>
      </c>
      <c r="U5119" s="1">
        <v>0</v>
      </c>
      <c r="V5119" s="1">
        <v>0</v>
      </c>
    </row>
    <row r="5120" spans="1:22" x14ac:dyDescent="0.35">
      <c r="A5120" s="1">
        <v>270552</v>
      </c>
      <c r="B5120" s="1" t="s">
        <v>2366</v>
      </c>
      <c r="C5120" s="1">
        <v>111444307</v>
      </c>
      <c r="D5120" s="1">
        <v>552</v>
      </c>
      <c r="E5120" s="1" t="s">
        <v>48</v>
      </c>
      <c r="F5120" s="1" t="s">
        <v>48</v>
      </c>
      <c r="G5120" s="1" t="s">
        <v>48</v>
      </c>
      <c r="H5120" s="1" t="s">
        <v>48</v>
      </c>
      <c r="S5120" s="1">
        <v>27</v>
      </c>
      <c r="T5120" s="1">
        <v>2</v>
      </c>
      <c r="U5120" s="1">
        <v>0</v>
      </c>
      <c r="V5120" s="1">
        <v>0</v>
      </c>
    </row>
    <row r="5121" spans="1:24" x14ac:dyDescent="0.35">
      <c r="A5121" s="1">
        <v>280552</v>
      </c>
      <c r="B5121" s="1" t="s">
        <v>2367</v>
      </c>
      <c r="C5121" s="1">
        <v>111444307</v>
      </c>
      <c r="D5121" s="1">
        <v>552</v>
      </c>
      <c r="E5121" s="1" t="s">
        <v>48</v>
      </c>
      <c r="F5121" s="1" t="s">
        <v>48</v>
      </c>
      <c r="G5121" s="1" t="s">
        <v>48</v>
      </c>
      <c r="H5121" s="1" t="s">
        <v>48</v>
      </c>
      <c r="S5121" s="1">
        <v>28</v>
      </c>
      <c r="T5121" s="1">
        <v>2</v>
      </c>
      <c r="U5121" s="1">
        <v>0</v>
      </c>
      <c r="V5121" s="1">
        <v>0</v>
      </c>
    </row>
    <row r="5122" spans="1:24" x14ac:dyDescent="0.35">
      <c r="A5122" s="1">
        <v>290552</v>
      </c>
      <c r="B5122" s="1" t="s">
        <v>2341</v>
      </c>
      <c r="C5122" s="1">
        <v>111444307</v>
      </c>
      <c r="D5122" s="1">
        <v>552</v>
      </c>
      <c r="E5122" s="1" t="s">
        <v>2619</v>
      </c>
      <c r="F5122" s="1" t="s">
        <v>138</v>
      </c>
      <c r="G5122" s="1" t="s">
        <v>442</v>
      </c>
      <c r="H5122" s="1" t="s">
        <v>2369</v>
      </c>
      <c r="J5122" s="1">
        <v>292381.95</v>
      </c>
      <c r="S5122" s="1">
        <v>29</v>
      </c>
      <c r="T5122" s="1">
        <v>2</v>
      </c>
      <c r="U5122" s="1">
        <v>292381.9375</v>
      </c>
      <c r="V5122" s="1">
        <v>0</v>
      </c>
    </row>
    <row r="5123" spans="1:24" x14ac:dyDescent="0.35">
      <c r="A5123" s="1">
        <v>300552</v>
      </c>
      <c r="B5123" s="1" t="s">
        <v>2343</v>
      </c>
      <c r="C5123" s="1">
        <v>111444307</v>
      </c>
      <c r="D5123" s="1">
        <v>552</v>
      </c>
      <c r="E5123" s="1" t="s">
        <v>2619</v>
      </c>
      <c r="F5123" s="1" t="s">
        <v>138</v>
      </c>
      <c r="G5123" s="1" t="s">
        <v>442</v>
      </c>
      <c r="H5123" s="1" t="s">
        <v>2369</v>
      </c>
      <c r="J5123" s="1">
        <v>290160.71000000002</v>
      </c>
      <c r="R5123" s="1">
        <v>-2.2212399635463953E-3</v>
      </c>
      <c r="S5123" s="1">
        <v>30</v>
      </c>
      <c r="T5123" s="1">
        <v>2</v>
      </c>
      <c r="U5123" s="1">
        <v>290160.71875</v>
      </c>
      <c r="V5123" s="1">
        <v>-2.2212399635463953E-3</v>
      </c>
      <c r="W5123" s="1">
        <v>-0.75969767570495605</v>
      </c>
      <c r="X5123" s="1">
        <v>-0.75969767570495605</v>
      </c>
    </row>
    <row r="5124" spans="1:24" x14ac:dyDescent="0.35">
      <c r="A5124" s="1">
        <v>310552</v>
      </c>
      <c r="B5124" s="1" t="s">
        <v>2344</v>
      </c>
      <c r="C5124" s="1">
        <v>111444307</v>
      </c>
      <c r="D5124" s="1">
        <v>552</v>
      </c>
      <c r="E5124" s="1" t="s">
        <v>2619</v>
      </c>
      <c r="F5124" s="1" t="s">
        <v>138</v>
      </c>
      <c r="G5124" s="1" t="s">
        <v>442</v>
      </c>
      <c r="H5124" s="1" t="s">
        <v>2369</v>
      </c>
      <c r="J5124" s="1">
        <v>307368</v>
      </c>
      <c r="R5124" s="1">
        <v>1.720728911459446E-2</v>
      </c>
      <c r="S5124" s="1">
        <v>31</v>
      </c>
      <c r="T5124" s="1">
        <v>2</v>
      </c>
      <c r="U5124" s="1">
        <v>307368</v>
      </c>
      <c r="V5124" s="1">
        <v>1.720728911459446E-2</v>
      </c>
      <c r="W5124" s="1">
        <v>5.9302587509155273</v>
      </c>
      <c r="X5124" s="1">
        <v>5.9302587509155273</v>
      </c>
    </row>
    <row r="5125" spans="1:24" x14ac:dyDescent="0.35">
      <c r="A5125" s="1">
        <v>320552</v>
      </c>
      <c r="B5125" s="1" t="s">
        <v>2345</v>
      </c>
      <c r="C5125" s="1">
        <v>111444307</v>
      </c>
      <c r="D5125" s="1">
        <v>552</v>
      </c>
      <c r="E5125" s="1" t="s">
        <v>2619</v>
      </c>
      <c r="F5125" s="1" t="s">
        <v>138</v>
      </c>
      <c r="G5125" s="1" t="s">
        <v>442</v>
      </c>
      <c r="H5125" s="1" t="s">
        <v>2369</v>
      </c>
      <c r="J5125" s="1">
        <v>380803</v>
      </c>
      <c r="R5125" s="1">
        <v>7.3435001075267792E-2</v>
      </c>
      <c r="S5125" s="1">
        <v>32</v>
      </c>
      <c r="T5125" s="1">
        <v>2</v>
      </c>
      <c r="U5125" s="1">
        <v>380803</v>
      </c>
      <c r="V5125" s="1">
        <v>7.3435001075267792E-2</v>
      </c>
      <c r="W5125" s="1">
        <v>23.891555786132813</v>
      </c>
      <c r="X5125" s="1">
        <v>23.891555786132813</v>
      </c>
    </row>
    <row r="5126" spans="1:24" x14ac:dyDescent="0.35">
      <c r="A5126" s="1">
        <v>330552</v>
      </c>
      <c r="B5126" s="1" t="s">
        <v>2346</v>
      </c>
      <c r="C5126" s="1">
        <v>111444307</v>
      </c>
      <c r="D5126" s="1">
        <v>552</v>
      </c>
      <c r="E5126" s="1" t="s">
        <v>2619</v>
      </c>
      <c r="F5126" s="1" t="s">
        <v>138</v>
      </c>
      <c r="G5126" s="1" t="s">
        <v>442</v>
      </c>
      <c r="H5126" s="1" t="s">
        <v>2369</v>
      </c>
      <c r="J5126" s="1">
        <v>434813</v>
      </c>
      <c r="R5126" s="1">
        <v>5.4010000079870224E-2</v>
      </c>
      <c r="S5126" s="1">
        <v>33</v>
      </c>
      <c r="T5126" s="1">
        <v>2</v>
      </c>
      <c r="U5126" s="1">
        <v>434813</v>
      </c>
      <c r="V5126" s="1">
        <v>5.4010000079870224E-2</v>
      </c>
      <c r="W5126" s="1">
        <v>14.183186531066895</v>
      </c>
      <c r="X5126" s="1">
        <v>14.183186531066895</v>
      </c>
    </row>
    <row r="5127" spans="1:24" x14ac:dyDescent="0.35">
      <c r="A5127" s="1">
        <v>340552</v>
      </c>
      <c r="B5127" s="1" t="s">
        <v>2347</v>
      </c>
      <c r="C5127" s="1">
        <v>111444307</v>
      </c>
      <c r="D5127" s="1">
        <v>552</v>
      </c>
      <c r="E5127" s="1" t="s">
        <v>2619</v>
      </c>
      <c r="F5127" s="1" t="s">
        <v>138</v>
      </c>
      <c r="G5127" s="1" t="s">
        <v>442</v>
      </c>
      <c r="H5127" s="1" t="s">
        <v>2369</v>
      </c>
      <c r="J5127" s="1">
        <v>441371</v>
      </c>
      <c r="R5127" s="1">
        <v>6.5580001100897789E-3</v>
      </c>
      <c r="S5127" s="1">
        <v>34</v>
      </c>
      <c r="T5127" s="1">
        <v>2</v>
      </c>
      <c r="U5127" s="1">
        <v>441371</v>
      </c>
      <c r="V5127" s="1">
        <v>6.5580001100897789E-3</v>
      </c>
      <c r="W5127" s="1">
        <v>1.5082346200942993</v>
      </c>
      <c r="X5127" s="1">
        <v>1.5082346200942993</v>
      </c>
    </row>
    <row r="5128" spans="1:24" x14ac:dyDescent="0.35">
      <c r="A5128" s="1">
        <v>350552</v>
      </c>
      <c r="B5128" s="1" t="s">
        <v>2348</v>
      </c>
      <c r="C5128" s="1">
        <v>111444307</v>
      </c>
      <c r="D5128" s="1">
        <v>552</v>
      </c>
      <c r="E5128" s="1" t="s">
        <v>2619</v>
      </c>
      <c r="F5128" s="1" t="s">
        <v>138</v>
      </c>
      <c r="G5128" s="1" t="s">
        <v>442</v>
      </c>
      <c r="H5128" s="1" t="s">
        <v>2369</v>
      </c>
      <c r="J5128" s="1">
        <v>406494</v>
      </c>
      <c r="R5128" s="1">
        <v>-3.4876998513936996E-2</v>
      </c>
      <c r="S5128" s="1">
        <v>35</v>
      </c>
      <c r="T5128" s="1">
        <v>2</v>
      </c>
      <c r="U5128" s="1">
        <v>406494</v>
      </c>
      <c r="V5128" s="1">
        <v>-3.4876998513936996E-2</v>
      </c>
      <c r="W5128" s="1">
        <v>-7.9019689559936523</v>
      </c>
      <c r="X5128" s="1">
        <v>-7.9019689559936523</v>
      </c>
    </row>
    <row r="5129" spans="1:24" x14ac:dyDescent="0.35">
      <c r="A5129" s="1">
        <v>360552</v>
      </c>
      <c r="B5129" s="1" t="s">
        <v>2349</v>
      </c>
      <c r="C5129" s="1">
        <v>111444307</v>
      </c>
      <c r="D5129" s="1">
        <v>552</v>
      </c>
      <c r="E5129" s="1" t="s">
        <v>2619</v>
      </c>
      <c r="F5129" s="1" t="s">
        <v>138</v>
      </c>
      <c r="G5129" s="1" t="s">
        <v>442</v>
      </c>
      <c r="H5129" s="1" t="s">
        <v>2369</v>
      </c>
      <c r="J5129" s="1">
        <v>417074</v>
      </c>
      <c r="R5129" s="1">
        <v>1.0579999536275864E-2</v>
      </c>
      <c r="S5129" s="1">
        <v>36</v>
      </c>
      <c r="T5129" s="1">
        <v>2</v>
      </c>
      <c r="U5129" s="1">
        <v>417074</v>
      </c>
      <c r="V5129" s="1">
        <v>1.0579999536275864E-2</v>
      </c>
      <c r="W5129" s="1">
        <v>2.6027443408966064</v>
      </c>
      <c r="X5129" s="1">
        <v>2.6027443408966064</v>
      </c>
    </row>
    <row r="5130" spans="1:24" x14ac:dyDescent="0.35">
      <c r="A5130" s="1">
        <v>370552</v>
      </c>
      <c r="B5130" s="1" t="s">
        <v>2350</v>
      </c>
      <c r="C5130" s="1">
        <v>111444307</v>
      </c>
      <c r="D5130" s="1">
        <v>552</v>
      </c>
      <c r="E5130" s="1" t="s">
        <v>2619</v>
      </c>
      <c r="F5130" s="1" t="s">
        <v>138</v>
      </c>
      <c r="G5130" s="1" t="s">
        <v>442</v>
      </c>
      <c r="H5130" s="1" t="s">
        <v>2369</v>
      </c>
      <c r="J5130" s="1">
        <v>621646.79</v>
      </c>
      <c r="R5130" s="1">
        <v>0.20457279682159424</v>
      </c>
      <c r="S5130" s="1">
        <v>37</v>
      </c>
      <c r="T5130" s="1">
        <v>2</v>
      </c>
      <c r="U5130" s="1">
        <v>621646.8125</v>
      </c>
      <c r="V5130" s="1">
        <v>0.20457279682159424</v>
      </c>
      <c r="W5130" s="1">
        <v>49.049522399902344</v>
      </c>
      <c r="X5130" s="1">
        <v>49.049522399902344</v>
      </c>
    </row>
    <row r="5131" spans="1:24" x14ac:dyDescent="0.35">
      <c r="A5131" s="1">
        <v>380552</v>
      </c>
      <c r="B5131" s="1" t="s">
        <v>2351</v>
      </c>
      <c r="C5131" s="1">
        <v>111444307</v>
      </c>
      <c r="D5131" s="1">
        <v>552</v>
      </c>
      <c r="E5131" s="1" t="s">
        <v>2619</v>
      </c>
      <c r="F5131" s="1" t="s">
        <v>138</v>
      </c>
      <c r="G5131" s="1" t="s">
        <v>442</v>
      </c>
      <c r="H5131" s="1" t="s">
        <v>2369</v>
      </c>
      <c r="J5131" s="1">
        <v>504387</v>
      </c>
      <c r="R5131" s="1">
        <v>-0.11725979298353195</v>
      </c>
      <c r="S5131" s="1">
        <v>38</v>
      </c>
      <c r="T5131" s="1">
        <v>2</v>
      </c>
      <c r="U5131" s="1">
        <v>504387</v>
      </c>
      <c r="V5131" s="1">
        <v>-0.11725979298353195</v>
      </c>
      <c r="W5131" s="1">
        <v>-18.862770080566406</v>
      </c>
      <c r="X5131" s="1">
        <v>-18.862770080566406</v>
      </c>
    </row>
    <row r="5132" spans="1:24" x14ac:dyDescent="0.35">
      <c r="A5132" s="1">
        <v>390552</v>
      </c>
      <c r="B5132" s="1" t="s">
        <v>2352</v>
      </c>
      <c r="C5132" s="1">
        <v>111444307</v>
      </c>
      <c r="D5132" s="1">
        <v>552</v>
      </c>
      <c r="E5132" s="1" t="s">
        <v>2619</v>
      </c>
      <c r="F5132" s="1" t="s">
        <v>138</v>
      </c>
      <c r="G5132" s="1" t="s">
        <v>442</v>
      </c>
      <c r="H5132" s="1" t="s">
        <v>2369</v>
      </c>
      <c r="J5132" s="1">
        <v>634651</v>
      </c>
      <c r="R5132" s="1">
        <v>0.13026399910449982</v>
      </c>
      <c r="S5132" s="1">
        <v>39</v>
      </c>
      <c r="T5132" s="1">
        <v>2</v>
      </c>
      <c r="U5132" s="1">
        <v>634651</v>
      </c>
      <c r="V5132" s="1">
        <v>0.13026399910449982</v>
      </c>
      <c r="W5132" s="1">
        <v>25.826200485229492</v>
      </c>
      <c r="X5132" s="1">
        <v>25.826200485229492</v>
      </c>
    </row>
    <row r="5133" spans="1:24" x14ac:dyDescent="0.35">
      <c r="A5133" s="1">
        <v>400552</v>
      </c>
      <c r="B5133" s="1" t="s">
        <v>2353</v>
      </c>
      <c r="C5133" s="1">
        <v>111444307</v>
      </c>
      <c r="D5133" s="1">
        <v>552</v>
      </c>
      <c r="E5133" s="1" t="s">
        <v>48</v>
      </c>
      <c r="F5133" s="1" t="s">
        <v>48</v>
      </c>
      <c r="G5133" s="1" t="s">
        <v>48</v>
      </c>
      <c r="H5133" s="1" t="s">
        <v>48</v>
      </c>
      <c r="S5133" s="1">
        <v>40</v>
      </c>
      <c r="T5133" s="1">
        <v>2</v>
      </c>
      <c r="U5133" s="1">
        <v>0</v>
      </c>
      <c r="V5133" s="1">
        <v>0</v>
      </c>
      <c r="W5133" s="1">
        <v>-100</v>
      </c>
      <c r="X5133" s="1">
        <v>-100</v>
      </c>
    </row>
    <row r="5134" spans="1:24" x14ac:dyDescent="0.35">
      <c r="A5134" s="1">
        <v>410552</v>
      </c>
      <c r="B5134" s="1" t="s">
        <v>2354</v>
      </c>
      <c r="C5134" s="1">
        <v>111444307</v>
      </c>
      <c r="D5134" s="1">
        <v>552</v>
      </c>
      <c r="E5134" s="1" t="s">
        <v>48</v>
      </c>
      <c r="F5134" s="1" t="s">
        <v>48</v>
      </c>
      <c r="G5134" s="1" t="s">
        <v>48</v>
      </c>
      <c r="H5134" s="1" t="s">
        <v>48</v>
      </c>
      <c r="S5134" s="1">
        <v>41</v>
      </c>
      <c r="T5134" s="1">
        <v>2</v>
      </c>
      <c r="U5134" s="1">
        <v>0</v>
      </c>
      <c r="V5134" s="1">
        <v>0</v>
      </c>
    </row>
    <row r="5135" spans="1:24" x14ac:dyDescent="0.35">
      <c r="A5135" s="1">
        <v>420552</v>
      </c>
      <c r="B5135" s="1" t="s">
        <v>2355</v>
      </c>
      <c r="C5135" s="1">
        <v>111444307</v>
      </c>
      <c r="D5135" s="1">
        <v>552</v>
      </c>
      <c r="E5135" s="1" t="s">
        <v>48</v>
      </c>
      <c r="F5135" s="1" t="s">
        <v>48</v>
      </c>
      <c r="G5135" s="1" t="s">
        <v>48</v>
      </c>
      <c r="H5135" s="1" t="s">
        <v>48</v>
      </c>
      <c r="S5135" s="1">
        <v>42</v>
      </c>
      <c r="T5135" s="1">
        <v>2</v>
      </c>
      <c r="U5135" s="1">
        <v>0</v>
      </c>
      <c r="V5135" s="1">
        <v>0</v>
      </c>
    </row>
    <row r="5136" spans="1:24" x14ac:dyDescent="0.35">
      <c r="A5136" s="1">
        <v>430552</v>
      </c>
      <c r="B5136" s="1" t="s">
        <v>2356</v>
      </c>
      <c r="C5136" s="1">
        <v>111444307</v>
      </c>
      <c r="D5136" s="1">
        <v>552</v>
      </c>
      <c r="E5136" s="1" t="s">
        <v>48</v>
      </c>
      <c r="F5136" s="1" t="s">
        <v>48</v>
      </c>
      <c r="G5136" s="1" t="s">
        <v>48</v>
      </c>
      <c r="H5136" s="1" t="s">
        <v>48</v>
      </c>
      <c r="S5136" s="1">
        <v>43</v>
      </c>
      <c r="T5136" s="1">
        <v>2</v>
      </c>
      <c r="U5136" s="1">
        <v>0</v>
      </c>
      <c r="V5136" s="1">
        <v>0</v>
      </c>
    </row>
    <row r="5137" spans="1:24" x14ac:dyDescent="0.35">
      <c r="A5137" s="1">
        <v>440552</v>
      </c>
      <c r="B5137" s="1" t="s">
        <v>2357</v>
      </c>
      <c r="C5137" s="1">
        <v>111444307</v>
      </c>
      <c r="D5137" s="1">
        <v>552</v>
      </c>
      <c r="E5137" s="1" t="s">
        <v>48</v>
      </c>
      <c r="F5137" s="1" t="s">
        <v>48</v>
      </c>
      <c r="G5137" s="1" t="s">
        <v>48</v>
      </c>
      <c r="H5137" s="1" t="s">
        <v>48</v>
      </c>
      <c r="S5137" s="1">
        <v>44</v>
      </c>
      <c r="T5137" s="1">
        <v>2</v>
      </c>
      <c r="U5137" s="1">
        <v>0</v>
      </c>
      <c r="V5137" s="1">
        <v>0</v>
      </c>
    </row>
    <row r="5138" spans="1:24" x14ac:dyDescent="0.35">
      <c r="A5138" s="1">
        <v>450552</v>
      </c>
      <c r="B5138" s="1" t="s">
        <v>2358</v>
      </c>
      <c r="C5138" s="1">
        <v>111444307</v>
      </c>
      <c r="D5138" s="1">
        <v>552</v>
      </c>
      <c r="E5138" s="1" t="s">
        <v>48</v>
      </c>
      <c r="F5138" s="1" t="s">
        <v>48</v>
      </c>
      <c r="G5138" s="1" t="s">
        <v>48</v>
      </c>
      <c r="H5138" s="1" t="s">
        <v>48</v>
      </c>
      <c r="S5138" s="1">
        <v>45</v>
      </c>
      <c r="T5138" s="1">
        <v>2</v>
      </c>
      <c r="U5138" s="1">
        <v>0</v>
      </c>
      <c r="V5138" s="1">
        <v>0</v>
      </c>
    </row>
    <row r="5139" spans="1:24" x14ac:dyDescent="0.35">
      <c r="A5139" s="1">
        <v>460552</v>
      </c>
      <c r="B5139" s="1" t="s">
        <v>2359</v>
      </c>
      <c r="C5139" s="1">
        <v>111444307</v>
      </c>
      <c r="D5139" s="1">
        <v>552</v>
      </c>
      <c r="E5139" s="1" t="s">
        <v>48</v>
      </c>
      <c r="F5139" s="1" t="s">
        <v>48</v>
      </c>
      <c r="G5139" s="1" t="s">
        <v>48</v>
      </c>
      <c r="H5139" s="1" t="s">
        <v>48</v>
      </c>
      <c r="S5139" s="1">
        <v>46</v>
      </c>
      <c r="T5139" s="1">
        <v>2</v>
      </c>
      <c r="U5139" s="1">
        <v>0</v>
      </c>
      <c r="V5139" s="1">
        <v>0</v>
      </c>
    </row>
    <row r="5140" spans="1:24" x14ac:dyDescent="0.35">
      <c r="A5140" s="1">
        <v>470552</v>
      </c>
      <c r="B5140" s="1" t="s">
        <v>2360</v>
      </c>
      <c r="C5140" s="1">
        <v>111444307</v>
      </c>
      <c r="D5140" s="1">
        <v>552</v>
      </c>
      <c r="E5140" s="1" t="s">
        <v>48</v>
      </c>
      <c r="F5140" s="1" t="s">
        <v>48</v>
      </c>
      <c r="G5140" s="1" t="s">
        <v>48</v>
      </c>
      <c r="H5140" s="1" t="s">
        <v>48</v>
      </c>
      <c r="S5140" s="1">
        <v>47</v>
      </c>
      <c r="T5140" s="1">
        <v>2</v>
      </c>
      <c r="U5140" s="1">
        <v>0</v>
      </c>
      <c r="V5140" s="1">
        <v>0</v>
      </c>
    </row>
    <row r="5141" spans="1:24" x14ac:dyDescent="0.35">
      <c r="A5141" s="1">
        <v>290252</v>
      </c>
      <c r="B5141" s="1" t="s">
        <v>2341</v>
      </c>
      <c r="C5141" s="1">
        <v>111444602</v>
      </c>
      <c r="D5141" s="1">
        <v>252</v>
      </c>
      <c r="E5141" s="1" t="s">
        <v>2620</v>
      </c>
      <c r="F5141" s="1" t="s">
        <v>138</v>
      </c>
      <c r="G5141" s="1" t="s">
        <v>442</v>
      </c>
      <c r="H5141" s="1" t="s">
        <v>916</v>
      </c>
      <c r="I5141" s="1">
        <v>3309166.76</v>
      </c>
      <c r="K5141" s="1">
        <v>968914</v>
      </c>
      <c r="L5141" s="1">
        <v>20270490</v>
      </c>
      <c r="S5141" s="1">
        <v>29</v>
      </c>
      <c r="T5141" s="1">
        <v>1</v>
      </c>
      <c r="U5141" s="1">
        <v>24548572</v>
      </c>
      <c r="V5141" s="1">
        <v>0</v>
      </c>
    </row>
    <row r="5142" spans="1:24" x14ac:dyDescent="0.35">
      <c r="A5142" s="1">
        <v>300252</v>
      </c>
      <c r="B5142" s="1" t="s">
        <v>2343</v>
      </c>
      <c r="C5142" s="1">
        <v>111444602</v>
      </c>
      <c r="D5142" s="1">
        <v>252</v>
      </c>
      <c r="E5142" s="1" t="s">
        <v>2620</v>
      </c>
      <c r="F5142" s="1" t="s">
        <v>138</v>
      </c>
      <c r="G5142" s="1" t="s">
        <v>442</v>
      </c>
      <c r="H5142" s="1" t="s">
        <v>916</v>
      </c>
      <c r="I5142" s="1">
        <v>3378983.23</v>
      </c>
      <c r="K5142" s="1">
        <v>968914</v>
      </c>
      <c r="L5142" s="1">
        <v>20925962</v>
      </c>
      <c r="M5142" s="1">
        <v>0.65547198057174683</v>
      </c>
      <c r="N5142" s="1">
        <v>3.2336268424987793</v>
      </c>
      <c r="O5142" s="1">
        <v>6.9816470146179199E-2</v>
      </c>
      <c r="P5142" s="1">
        <v>2.1097900867462158</v>
      </c>
      <c r="Q5142" s="1">
        <v>0</v>
      </c>
      <c r="S5142" s="1">
        <v>30</v>
      </c>
      <c r="T5142" s="1">
        <v>1</v>
      </c>
      <c r="U5142" s="1">
        <v>25273860</v>
      </c>
      <c r="V5142" s="1">
        <v>0.72528845071792603</v>
      </c>
      <c r="W5142" s="1">
        <v>2.9545018672943115</v>
      </c>
      <c r="X5142" s="1">
        <v>2.9545018672943115</v>
      </c>
    </row>
    <row r="5143" spans="1:24" x14ac:dyDescent="0.35">
      <c r="A5143" s="1">
        <v>310252</v>
      </c>
      <c r="B5143" s="1" t="s">
        <v>2344</v>
      </c>
      <c r="C5143" s="1">
        <v>111444602</v>
      </c>
      <c r="D5143" s="1">
        <v>252</v>
      </c>
      <c r="E5143" s="1" t="s">
        <v>2620</v>
      </c>
      <c r="F5143" s="1" t="s">
        <v>138</v>
      </c>
      <c r="G5143" s="1" t="s">
        <v>442</v>
      </c>
      <c r="H5143" s="1" t="s">
        <v>916</v>
      </c>
      <c r="I5143" s="1">
        <v>3543935.52</v>
      </c>
      <c r="K5143" s="1">
        <v>968914</v>
      </c>
      <c r="L5143" s="1">
        <v>21199022</v>
      </c>
      <c r="M5143" s="1">
        <v>0.27305999398231506</v>
      </c>
      <c r="N5143" s="1">
        <v>1.3048862218856812</v>
      </c>
      <c r="O5143" s="1">
        <v>0.16495229303836823</v>
      </c>
      <c r="P5143" s="1">
        <v>4.8817138671875</v>
      </c>
      <c r="Q5143" s="1">
        <v>0</v>
      </c>
      <c r="S5143" s="1">
        <v>31</v>
      </c>
      <c r="T5143" s="1">
        <v>1</v>
      </c>
      <c r="U5143" s="1">
        <v>25711872</v>
      </c>
      <c r="V5143" s="1">
        <v>0.43801230192184448</v>
      </c>
      <c r="W5143" s="1">
        <v>1.7330633401870728</v>
      </c>
      <c r="X5143" s="1">
        <v>1.7330633401870728</v>
      </c>
    </row>
    <row r="5144" spans="1:24" x14ac:dyDescent="0.35">
      <c r="A5144" s="1">
        <v>320252</v>
      </c>
      <c r="B5144" s="1" t="s">
        <v>2345</v>
      </c>
      <c r="C5144" s="1">
        <v>111444602</v>
      </c>
      <c r="D5144" s="1">
        <v>252</v>
      </c>
      <c r="E5144" s="1" t="s">
        <v>2620</v>
      </c>
      <c r="F5144" s="1" t="s">
        <v>138</v>
      </c>
      <c r="G5144" s="1" t="s">
        <v>442</v>
      </c>
      <c r="H5144" s="1" t="s">
        <v>916</v>
      </c>
      <c r="I5144" s="1">
        <v>3441983.42</v>
      </c>
      <c r="K5144" s="1">
        <v>968914</v>
      </c>
      <c r="L5144" s="1">
        <v>21468418</v>
      </c>
      <c r="M5144" s="1">
        <v>0.26939600706100464</v>
      </c>
      <c r="N5144" s="1">
        <v>1.2707945108413696</v>
      </c>
      <c r="O5144" s="1">
        <v>-0.10195209830999374</v>
      </c>
      <c r="P5144" s="1">
        <v>-2.8768045902252197</v>
      </c>
      <c r="Q5144" s="1">
        <v>0</v>
      </c>
      <c r="S5144" s="1">
        <v>32</v>
      </c>
      <c r="T5144" s="1">
        <v>1</v>
      </c>
      <c r="U5144" s="1">
        <v>25879316</v>
      </c>
      <c r="V5144" s="1">
        <v>0.1674439013004303</v>
      </c>
      <c r="W5144" s="1">
        <v>0.65123224258422852</v>
      </c>
      <c r="X5144" s="1">
        <v>0.65123224258422852</v>
      </c>
    </row>
    <row r="5145" spans="1:24" x14ac:dyDescent="0.35">
      <c r="A5145" s="1">
        <v>330252</v>
      </c>
      <c r="B5145" s="1" t="s">
        <v>2346</v>
      </c>
      <c r="C5145" s="1">
        <v>111444602</v>
      </c>
      <c r="D5145" s="1">
        <v>252</v>
      </c>
      <c r="E5145" s="1" t="s">
        <v>2620</v>
      </c>
      <c r="F5145" s="1" t="s">
        <v>138</v>
      </c>
      <c r="G5145" s="1" t="s">
        <v>442</v>
      </c>
      <c r="H5145" s="1" t="s">
        <v>916</v>
      </c>
      <c r="I5145" s="1">
        <v>3574547.07</v>
      </c>
      <c r="K5145" s="1">
        <v>968914</v>
      </c>
      <c r="L5145" s="1">
        <v>21567768</v>
      </c>
      <c r="M5145" s="1">
        <v>9.9349997937679291E-2</v>
      </c>
      <c r="N5145" s="1">
        <v>0.46277281641960144</v>
      </c>
      <c r="O5145" s="1">
        <v>0.13256365060806274</v>
      </c>
      <c r="P5145" s="1">
        <v>3.8513739109039307</v>
      </c>
      <c r="Q5145" s="1">
        <v>0</v>
      </c>
      <c r="S5145" s="1">
        <v>33</v>
      </c>
      <c r="T5145" s="1">
        <v>1</v>
      </c>
      <c r="U5145" s="1">
        <v>26111228</v>
      </c>
      <c r="V5145" s="1">
        <v>0.23191365599632263</v>
      </c>
      <c r="W5145" s="1">
        <v>0.89612877368927002</v>
      </c>
      <c r="X5145" s="1">
        <v>0.89612877368927002</v>
      </c>
    </row>
    <row r="5146" spans="1:24" x14ac:dyDescent="0.35">
      <c r="A5146" s="1">
        <v>340252</v>
      </c>
      <c r="B5146" s="1" t="s">
        <v>2347</v>
      </c>
      <c r="C5146" s="1">
        <v>111444602</v>
      </c>
      <c r="D5146" s="1">
        <v>252</v>
      </c>
      <c r="E5146" s="1" t="s">
        <v>2620</v>
      </c>
      <c r="F5146" s="1" t="s">
        <v>138</v>
      </c>
      <c r="G5146" s="1" t="s">
        <v>442</v>
      </c>
      <c r="H5146" s="1" t="s">
        <v>916</v>
      </c>
      <c r="I5146" s="1">
        <v>3574435.49</v>
      </c>
      <c r="K5146" s="1">
        <v>968914</v>
      </c>
      <c r="L5146" s="1">
        <v>21567750</v>
      </c>
      <c r="M5146" s="1">
        <v>-1.8000000636675395E-5</v>
      </c>
      <c r="N5146" s="1">
        <v>-8.345786773134023E-5</v>
      </c>
      <c r="O5146" s="1">
        <v>-1.1157999688293785E-4</v>
      </c>
      <c r="P5146" s="1">
        <v>-3.1215143389999866E-3</v>
      </c>
      <c r="Q5146" s="1">
        <v>0</v>
      </c>
      <c r="S5146" s="1">
        <v>34</v>
      </c>
      <c r="T5146" s="1">
        <v>1</v>
      </c>
      <c r="U5146" s="1">
        <v>26111100</v>
      </c>
      <c r="V5146" s="1">
        <v>-1.2958000297658145E-4</v>
      </c>
      <c r="W5146" s="1">
        <v>-4.9021054292097688E-4</v>
      </c>
      <c r="X5146" s="1">
        <v>-4.9021054292097688E-4</v>
      </c>
    </row>
    <row r="5147" spans="1:24" x14ac:dyDescent="0.35">
      <c r="A5147" s="1">
        <v>350252</v>
      </c>
      <c r="B5147" s="1" t="s">
        <v>2348</v>
      </c>
      <c r="C5147" s="1">
        <v>111444602</v>
      </c>
      <c r="D5147" s="1">
        <v>252</v>
      </c>
      <c r="E5147" s="1" t="s">
        <v>2620</v>
      </c>
      <c r="F5147" s="1" t="s">
        <v>138</v>
      </c>
      <c r="G5147" s="1" t="s">
        <v>442</v>
      </c>
      <c r="H5147" s="1" t="s">
        <v>916</v>
      </c>
      <c r="I5147" s="1">
        <v>3766177.75</v>
      </c>
      <c r="K5147" s="1">
        <v>968914</v>
      </c>
      <c r="L5147" s="1">
        <v>22118356</v>
      </c>
      <c r="M5147" s="1">
        <v>0.55060601234436035</v>
      </c>
      <c r="N5147" s="1">
        <v>2.5529134273529053</v>
      </c>
      <c r="O5147" s="1">
        <v>0.19174225628376007</v>
      </c>
      <c r="P5147" s="1">
        <v>5.3642668724060059</v>
      </c>
      <c r="Q5147" s="1">
        <v>0</v>
      </c>
      <c r="S5147" s="1">
        <v>35</v>
      </c>
      <c r="T5147" s="1">
        <v>1</v>
      </c>
      <c r="U5147" s="1">
        <v>26853448</v>
      </c>
      <c r="V5147" s="1">
        <v>0.74234825372695923</v>
      </c>
      <c r="W5147" s="1">
        <v>2.8430361747741699</v>
      </c>
      <c r="X5147" s="1">
        <v>2.8430361747741699</v>
      </c>
    </row>
    <row r="5148" spans="1:24" x14ac:dyDescent="0.35">
      <c r="A5148" s="1">
        <v>360252</v>
      </c>
      <c r="B5148" s="1" t="s">
        <v>2349</v>
      </c>
      <c r="C5148" s="1">
        <v>111444602</v>
      </c>
      <c r="D5148" s="1">
        <v>252</v>
      </c>
      <c r="E5148" s="1" t="s">
        <v>2620</v>
      </c>
      <c r="F5148" s="1" t="s">
        <v>138</v>
      </c>
      <c r="G5148" s="1" t="s">
        <v>442</v>
      </c>
      <c r="H5148" s="1" t="s">
        <v>916</v>
      </c>
      <c r="I5148" s="1">
        <v>4019417.47</v>
      </c>
      <c r="K5148" s="1">
        <v>968914</v>
      </c>
      <c r="L5148" s="1">
        <v>23625260</v>
      </c>
      <c r="M5148" s="1">
        <v>1.5069040060043335</v>
      </c>
      <c r="N5148" s="1">
        <v>6.8129115104675293</v>
      </c>
      <c r="O5148" s="1">
        <v>0.25323972105979919</v>
      </c>
      <c r="P5148" s="1">
        <v>6.7240509986877441</v>
      </c>
      <c r="Q5148" s="1">
        <v>0</v>
      </c>
      <c r="S5148" s="1">
        <v>36</v>
      </c>
      <c r="T5148" s="1">
        <v>1</v>
      </c>
      <c r="U5148" s="1">
        <v>28613592</v>
      </c>
      <c r="V5148" s="1">
        <v>1.7601437568664551</v>
      </c>
      <c r="W5148" s="1">
        <v>6.5546293258666992</v>
      </c>
      <c r="X5148" s="1">
        <v>6.5546293258666992</v>
      </c>
    </row>
    <row r="5149" spans="1:24" x14ac:dyDescent="0.35">
      <c r="A5149" s="1">
        <v>370252</v>
      </c>
      <c r="B5149" s="1" t="s">
        <v>2350</v>
      </c>
      <c r="C5149" s="1">
        <v>111444602</v>
      </c>
      <c r="D5149" s="1">
        <v>252</v>
      </c>
      <c r="E5149" s="1" t="s">
        <v>2620</v>
      </c>
      <c r="F5149" s="1" t="s">
        <v>138</v>
      </c>
      <c r="G5149" s="1" t="s">
        <v>442</v>
      </c>
      <c r="H5149" s="1" t="s">
        <v>916</v>
      </c>
      <c r="I5149" s="1">
        <v>4197584.12</v>
      </c>
      <c r="K5149" s="1">
        <v>968914</v>
      </c>
      <c r="L5149" s="1">
        <v>26452362</v>
      </c>
      <c r="M5149" s="1">
        <v>2.8271019458770752</v>
      </c>
      <c r="N5149" s="1">
        <v>11.966437339782715</v>
      </c>
      <c r="O5149" s="1">
        <v>0.17816664278507233</v>
      </c>
      <c r="P5149" s="1">
        <v>4.4326486587524414</v>
      </c>
      <c r="Q5149" s="1">
        <v>0</v>
      </c>
      <c r="S5149" s="1">
        <v>37</v>
      </c>
      <c r="T5149" s="1">
        <v>1</v>
      </c>
      <c r="U5149" s="1">
        <v>31618860</v>
      </c>
      <c r="V5149" s="1">
        <v>3.0052685737609863</v>
      </c>
      <c r="W5149" s="1">
        <v>10.502938270568848</v>
      </c>
      <c r="X5149" s="1">
        <v>10.502938270568848</v>
      </c>
    </row>
    <row r="5150" spans="1:24" x14ac:dyDescent="0.35">
      <c r="A5150" s="1">
        <v>380252</v>
      </c>
      <c r="B5150" s="1" t="s">
        <v>2351</v>
      </c>
      <c r="C5150" s="1">
        <v>111444602</v>
      </c>
      <c r="D5150" s="1">
        <v>252</v>
      </c>
      <c r="E5150" s="1" t="s">
        <v>2620</v>
      </c>
      <c r="F5150" s="1" t="s">
        <v>138</v>
      </c>
      <c r="G5150" s="1" t="s">
        <v>442</v>
      </c>
      <c r="H5150" s="1" t="s">
        <v>916</v>
      </c>
      <c r="I5150" s="1">
        <v>4429316</v>
      </c>
      <c r="K5150" s="1">
        <v>3473846.5</v>
      </c>
      <c r="L5150" s="1">
        <v>27077916</v>
      </c>
      <c r="M5150" s="1">
        <v>0.62555402517318726</v>
      </c>
      <c r="N5150" s="1">
        <v>2.3648324012756348</v>
      </c>
      <c r="O5150" s="1">
        <v>0.23173187673091888</v>
      </c>
      <c r="P5150" s="1">
        <v>5.5206012725830078</v>
      </c>
      <c r="Q5150" s="1">
        <v>2.5049324035644531</v>
      </c>
      <c r="S5150" s="1">
        <v>38</v>
      </c>
      <c r="T5150" s="1">
        <v>1</v>
      </c>
      <c r="U5150" s="1">
        <v>34981080</v>
      </c>
      <c r="V5150" s="1">
        <v>3.3622183799743652</v>
      </c>
      <c r="W5150" s="1">
        <v>10.633589744567871</v>
      </c>
      <c r="X5150" s="1">
        <v>10.633589744567871</v>
      </c>
    </row>
    <row r="5151" spans="1:24" x14ac:dyDescent="0.35">
      <c r="A5151" s="1">
        <v>390252</v>
      </c>
      <c r="B5151" s="1" t="s">
        <v>2352</v>
      </c>
      <c r="C5151" s="1">
        <v>111444602</v>
      </c>
      <c r="D5151" s="1">
        <v>252</v>
      </c>
      <c r="E5151" s="1" t="s">
        <v>2620</v>
      </c>
      <c r="F5151" s="1" t="s">
        <v>138</v>
      </c>
      <c r="G5151" s="1" t="s">
        <v>442</v>
      </c>
      <c r="H5151" s="1" t="s">
        <v>916</v>
      </c>
      <c r="I5151" s="1">
        <v>4505861</v>
      </c>
      <c r="K5151" s="1">
        <v>5977473</v>
      </c>
      <c r="L5151" s="1">
        <v>27371632</v>
      </c>
      <c r="M5151" s="1">
        <v>0.29371601343154907</v>
      </c>
      <c r="N5151" s="1">
        <v>1.0847067832946777</v>
      </c>
      <c r="O5151" s="1">
        <v>7.6545000076293945E-2</v>
      </c>
      <c r="P5151" s="1">
        <v>1.7281448841094971</v>
      </c>
      <c r="Q5151" s="1">
        <v>2.5036265850067139</v>
      </c>
      <c r="S5151" s="1">
        <v>39</v>
      </c>
      <c r="T5151" s="1">
        <v>1</v>
      </c>
      <c r="U5151" s="1">
        <v>37854968</v>
      </c>
      <c r="V5151" s="1">
        <v>2.8738875389099121</v>
      </c>
      <c r="W5151" s="1">
        <v>8.2155494689941406</v>
      </c>
      <c r="X5151" s="1">
        <v>8.2155494689941406</v>
      </c>
    </row>
    <row r="5152" spans="1:24" x14ac:dyDescent="0.35">
      <c r="A5152" s="1">
        <v>400252</v>
      </c>
      <c r="B5152" s="1" t="s">
        <v>2353</v>
      </c>
      <c r="C5152" s="1">
        <v>111444602</v>
      </c>
      <c r="D5152" s="1">
        <v>252</v>
      </c>
      <c r="E5152" s="1" t="s">
        <v>2620</v>
      </c>
      <c r="F5152" s="1" t="s">
        <v>138</v>
      </c>
      <c r="G5152" s="1" t="s">
        <v>442</v>
      </c>
      <c r="H5152" s="1" t="s">
        <v>916</v>
      </c>
      <c r="S5152" s="1">
        <v>40</v>
      </c>
      <c r="T5152" s="1">
        <v>1</v>
      </c>
      <c r="U5152" s="1">
        <v>0</v>
      </c>
      <c r="V5152" s="1">
        <v>0</v>
      </c>
      <c r="W5152" s="1">
        <v>-100</v>
      </c>
      <c r="X5152" s="1">
        <v>-100</v>
      </c>
    </row>
    <row r="5153" spans="1:24" x14ac:dyDescent="0.35">
      <c r="A5153" s="1">
        <v>410252</v>
      </c>
      <c r="B5153" s="1" t="s">
        <v>2354</v>
      </c>
      <c r="C5153" s="1">
        <v>111444602</v>
      </c>
      <c r="D5153" s="1">
        <v>252</v>
      </c>
      <c r="E5153" s="1" t="s">
        <v>2620</v>
      </c>
      <c r="F5153" s="1" t="s">
        <v>138</v>
      </c>
      <c r="G5153" s="1" t="s">
        <v>442</v>
      </c>
      <c r="H5153" s="1" t="s">
        <v>916</v>
      </c>
      <c r="S5153" s="1">
        <v>41</v>
      </c>
      <c r="T5153" s="1">
        <v>1</v>
      </c>
      <c r="U5153" s="1">
        <v>0</v>
      </c>
      <c r="V5153" s="1">
        <v>0</v>
      </c>
    </row>
    <row r="5154" spans="1:24" x14ac:dyDescent="0.35">
      <c r="A5154" s="1">
        <v>420252</v>
      </c>
      <c r="B5154" s="1" t="s">
        <v>2355</v>
      </c>
      <c r="C5154" s="1">
        <v>111444602</v>
      </c>
      <c r="D5154" s="1">
        <v>252</v>
      </c>
      <c r="E5154" s="1" t="s">
        <v>2620</v>
      </c>
      <c r="F5154" s="1" t="s">
        <v>138</v>
      </c>
      <c r="G5154" s="1" t="s">
        <v>442</v>
      </c>
      <c r="H5154" s="1" t="s">
        <v>916</v>
      </c>
      <c r="S5154" s="1">
        <v>42</v>
      </c>
      <c r="T5154" s="1">
        <v>1</v>
      </c>
      <c r="U5154" s="1">
        <v>0</v>
      </c>
      <c r="V5154" s="1">
        <v>0</v>
      </c>
    </row>
    <row r="5155" spans="1:24" x14ac:dyDescent="0.35">
      <c r="A5155" s="1">
        <v>430252</v>
      </c>
      <c r="B5155" s="1" t="s">
        <v>2356</v>
      </c>
      <c r="C5155" s="1">
        <v>111444602</v>
      </c>
      <c r="D5155" s="1">
        <v>252</v>
      </c>
      <c r="E5155" s="1" t="s">
        <v>2620</v>
      </c>
      <c r="F5155" s="1" t="s">
        <v>138</v>
      </c>
      <c r="G5155" s="1" t="s">
        <v>442</v>
      </c>
      <c r="H5155" s="1" t="s">
        <v>916</v>
      </c>
      <c r="S5155" s="1">
        <v>43</v>
      </c>
      <c r="T5155" s="1">
        <v>1</v>
      </c>
      <c r="U5155" s="1">
        <v>0</v>
      </c>
      <c r="V5155" s="1">
        <v>0</v>
      </c>
    </row>
    <row r="5156" spans="1:24" x14ac:dyDescent="0.35">
      <c r="A5156" s="1">
        <v>440252</v>
      </c>
      <c r="B5156" s="1" t="s">
        <v>2357</v>
      </c>
      <c r="C5156" s="1">
        <v>111444602</v>
      </c>
      <c r="D5156" s="1">
        <v>252</v>
      </c>
      <c r="E5156" s="1" t="s">
        <v>2620</v>
      </c>
      <c r="F5156" s="1" t="s">
        <v>138</v>
      </c>
      <c r="G5156" s="1" t="s">
        <v>442</v>
      </c>
      <c r="H5156" s="1" t="s">
        <v>916</v>
      </c>
      <c r="S5156" s="1">
        <v>44</v>
      </c>
      <c r="T5156" s="1">
        <v>1</v>
      </c>
      <c r="U5156" s="1">
        <v>0</v>
      </c>
      <c r="V5156" s="1">
        <v>0</v>
      </c>
    </row>
    <row r="5157" spans="1:24" x14ac:dyDescent="0.35">
      <c r="A5157" s="1">
        <v>450252</v>
      </c>
      <c r="B5157" s="1" t="s">
        <v>2358</v>
      </c>
      <c r="C5157" s="1">
        <v>111444602</v>
      </c>
      <c r="D5157" s="1">
        <v>252</v>
      </c>
      <c r="E5157" s="1" t="s">
        <v>2620</v>
      </c>
      <c r="F5157" s="1" t="s">
        <v>138</v>
      </c>
      <c r="G5157" s="1" t="s">
        <v>442</v>
      </c>
      <c r="H5157" s="1" t="s">
        <v>916</v>
      </c>
      <c r="S5157" s="1">
        <v>45</v>
      </c>
      <c r="T5157" s="1">
        <v>1</v>
      </c>
      <c r="U5157" s="1">
        <v>0</v>
      </c>
      <c r="V5157" s="1">
        <v>0</v>
      </c>
    </row>
    <row r="5158" spans="1:24" x14ac:dyDescent="0.35">
      <c r="A5158" s="1">
        <v>460252</v>
      </c>
      <c r="B5158" s="1" t="s">
        <v>2359</v>
      </c>
      <c r="C5158" s="1">
        <v>111444602</v>
      </c>
      <c r="D5158" s="1">
        <v>252</v>
      </c>
      <c r="E5158" s="1" t="s">
        <v>2620</v>
      </c>
      <c r="F5158" s="1" t="s">
        <v>138</v>
      </c>
      <c r="G5158" s="1" t="s">
        <v>442</v>
      </c>
      <c r="H5158" s="1" t="s">
        <v>916</v>
      </c>
      <c r="S5158" s="1">
        <v>46</v>
      </c>
      <c r="T5158" s="1">
        <v>1</v>
      </c>
      <c r="U5158" s="1">
        <v>0</v>
      </c>
      <c r="V5158" s="1">
        <v>0</v>
      </c>
    </row>
    <row r="5159" spans="1:24" x14ac:dyDescent="0.35">
      <c r="A5159" s="1">
        <v>470252</v>
      </c>
      <c r="B5159" s="1" t="s">
        <v>2360</v>
      </c>
      <c r="C5159" s="1">
        <v>111444602</v>
      </c>
      <c r="D5159" s="1">
        <v>252</v>
      </c>
      <c r="E5159" s="1" t="s">
        <v>2620</v>
      </c>
      <c r="F5159" s="1" t="s">
        <v>138</v>
      </c>
      <c r="G5159" s="1" t="s">
        <v>442</v>
      </c>
      <c r="H5159" s="1" t="s">
        <v>916</v>
      </c>
      <c r="S5159" s="1">
        <v>47</v>
      </c>
      <c r="T5159" s="1">
        <v>1</v>
      </c>
      <c r="U5159" s="1">
        <v>0</v>
      </c>
      <c r="V5159" s="1">
        <v>0</v>
      </c>
    </row>
    <row r="5160" spans="1:24" x14ac:dyDescent="0.35">
      <c r="A5160" s="1">
        <v>480252</v>
      </c>
      <c r="B5160" s="1" t="s">
        <v>2361</v>
      </c>
      <c r="C5160" s="1">
        <v>111444602</v>
      </c>
      <c r="D5160" s="1">
        <v>252</v>
      </c>
      <c r="E5160" s="1" t="s">
        <v>2620</v>
      </c>
      <c r="F5160" s="1" t="s">
        <v>138</v>
      </c>
      <c r="G5160" s="1" t="s">
        <v>442</v>
      </c>
      <c r="H5160" s="1" t="s">
        <v>916</v>
      </c>
      <c r="S5160" s="1">
        <v>48</v>
      </c>
      <c r="T5160" s="1">
        <v>1</v>
      </c>
      <c r="U5160" s="1">
        <v>0</v>
      </c>
      <c r="V5160" s="1">
        <v>0</v>
      </c>
    </row>
    <row r="5161" spans="1:24" x14ac:dyDescent="0.35">
      <c r="A5161" s="1">
        <v>290031</v>
      </c>
      <c r="B5161" s="1" t="s">
        <v>2341</v>
      </c>
      <c r="C5161" s="1">
        <v>112011103</v>
      </c>
      <c r="D5161" s="1">
        <v>31</v>
      </c>
      <c r="E5161" s="1" t="s">
        <v>2621</v>
      </c>
      <c r="F5161" s="1" t="s">
        <v>35</v>
      </c>
      <c r="G5161" s="1" t="s">
        <v>34</v>
      </c>
      <c r="H5161" s="1" t="s">
        <v>916</v>
      </c>
      <c r="I5161" s="1">
        <v>1094472.9099999999</v>
      </c>
      <c r="J5161" s="1">
        <v>58702.22</v>
      </c>
      <c r="K5161" s="1">
        <v>288462</v>
      </c>
      <c r="L5161" s="1">
        <v>5980420</v>
      </c>
      <c r="S5161" s="1">
        <v>29</v>
      </c>
      <c r="T5161" s="1">
        <v>1</v>
      </c>
      <c r="U5161" s="1">
        <v>7422057</v>
      </c>
      <c r="V5161" s="1">
        <v>0</v>
      </c>
    </row>
    <row r="5162" spans="1:24" x14ac:dyDescent="0.35">
      <c r="A5162" s="1">
        <v>300031</v>
      </c>
      <c r="B5162" s="1" t="s">
        <v>2343</v>
      </c>
      <c r="C5162" s="1">
        <v>112011103</v>
      </c>
      <c r="D5162" s="1">
        <v>31</v>
      </c>
      <c r="E5162" s="1" t="s">
        <v>2621</v>
      </c>
      <c r="F5162" s="1" t="s">
        <v>35</v>
      </c>
      <c r="G5162" s="1" t="s">
        <v>34</v>
      </c>
      <c r="H5162" s="1" t="s">
        <v>916</v>
      </c>
      <c r="I5162" s="1">
        <v>1115259.17</v>
      </c>
      <c r="J5162" s="1">
        <v>66324.38</v>
      </c>
      <c r="K5162" s="1">
        <v>372886</v>
      </c>
      <c r="L5162" s="1">
        <v>6114324.5</v>
      </c>
      <c r="M5162" s="1">
        <v>0.13390450179576874</v>
      </c>
      <c r="N5162" s="1">
        <v>2.2390484809875488</v>
      </c>
      <c r="O5162" s="1">
        <v>2.0786259323358536E-2</v>
      </c>
      <c r="P5162" s="1">
        <v>1.899202823638916</v>
      </c>
      <c r="Q5162" s="1">
        <v>8.442399650812149E-2</v>
      </c>
      <c r="R5162" s="1">
        <v>7.622160017490387E-3</v>
      </c>
      <c r="S5162" s="1">
        <v>30</v>
      </c>
      <c r="T5162" s="1">
        <v>1</v>
      </c>
      <c r="U5162" s="1">
        <v>7668794</v>
      </c>
      <c r="V5162" s="1">
        <v>0.24673691391944885</v>
      </c>
      <c r="W5162" s="1">
        <v>3.3243749141693115</v>
      </c>
      <c r="X5162" s="1">
        <v>3.3243749141693115</v>
      </c>
    </row>
    <row r="5163" spans="1:24" x14ac:dyDescent="0.35">
      <c r="A5163" s="1">
        <v>310031</v>
      </c>
      <c r="B5163" s="1" t="s">
        <v>2344</v>
      </c>
      <c r="C5163" s="1">
        <v>112011103</v>
      </c>
      <c r="D5163" s="1">
        <v>31</v>
      </c>
      <c r="E5163" s="1" t="s">
        <v>2621</v>
      </c>
      <c r="F5163" s="1" t="s">
        <v>35</v>
      </c>
      <c r="G5163" s="1" t="s">
        <v>34</v>
      </c>
      <c r="H5163" s="1" t="s">
        <v>916</v>
      </c>
      <c r="I5163" s="1">
        <v>1132571.71</v>
      </c>
      <c r="J5163" s="1">
        <v>61916.53</v>
      </c>
      <c r="K5163" s="1">
        <v>330674</v>
      </c>
      <c r="L5163" s="1">
        <v>6184824.5</v>
      </c>
      <c r="M5163" s="1">
        <v>7.0500001311302185E-2</v>
      </c>
      <c r="N5163" s="1">
        <v>1.1530300378799438</v>
      </c>
      <c r="O5163" s="1">
        <v>1.7312539741396904E-2</v>
      </c>
      <c r="P5163" s="1">
        <v>1.5523333549499512</v>
      </c>
      <c r="Q5163" s="1">
        <v>-4.2211998254060745E-2</v>
      </c>
      <c r="R5163" s="1">
        <v>-4.407850094139576E-3</v>
      </c>
      <c r="S5163" s="1">
        <v>31</v>
      </c>
      <c r="T5163" s="1">
        <v>1</v>
      </c>
      <c r="U5163" s="1">
        <v>7709987</v>
      </c>
      <c r="V5163" s="1">
        <v>4.1192691773176193E-2</v>
      </c>
      <c r="W5163" s="1">
        <v>0.53715097904205322</v>
      </c>
      <c r="X5163" s="1">
        <v>0.53715097904205322</v>
      </c>
    </row>
    <row r="5164" spans="1:24" x14ac:dyDescent="0.35">
      <c r="A5164" s="1">
        <v>320031</v>
      </c>
      <c r="B5164" s="1" t="s">
        <v>2345</v>
      </c>
      <c r="C5164" s="1">
        <v>112011103</v>
      </c>
      <c r="D5164" s="1">
        <v>31</v>
      </c>
      <c r="E5164" s="1" t="s">
        <v>2621</v>
      </c>
      <c r="F5164" s="1" t="s">
        <v>35</v>
      </c>
      <c r="G5164" s="1" t="s">
        <v>34</v>
      </c>
      <c r="H5164" s="1" t="s">
        <v>916</v>
      </c>
      <c r="I5164" s="1">
        <v>1150647.3400000001</v>
      </c>
      <c r="J5164" s="1">
        <v>96153.59</v>
      </c>
      <c r="K5164" s="1">
        <v>330674</v>
      </c>
      <c r="L5164" s="1">
        <v>6215548.5</v>
      </c>
      <c r="M5164" s="1">
        <v>3.0724000185728073E-2</v>
      </c>
      <c r="N5164" s="1">
        <v>0.49676430225372314</v>
      </c>
      <c r="O5164" s="1">
        <v>1.8075630068778992E-2</v>
      </c>
      <c r="P5164" s="1">
        <v>1.5959811210632324</v>
      </c>
      <c r="Q5164" s="1">
        <v>0</v>
      </c>
      <c r="R5164" s="1">
        <v>3.4237060695886612E-2</v>
      </c>
      <c r="S5164" s="1">
        <v>32</v>
      </c>
      <c r="T5164" s="1">
        <v>1</v>
      </c>
      <c r="U5164" s="1">
        <v>7793023.5</v>
      </c>
      <c r="V5164" s="1">
        <v>8.3036690950393677E-2</v>
      </c>
      <c r="W5164" s="1">
        <v>1.0769991874694824</v>
      </c>
      <c r="X5164" s="1">
        <v>1.0769991874694824</v>
      </c>
    </row>
    <row r="5165" spans="1:24" x14ac:dyDescent="0.35">
      <c r="A5165" s="1">
        <v>330031</v>
      </c>
      <c r="B5165" s="1" t="s">
        <v>2346</v>
      </c>
      <c r="C5165" s="1">
        <v>112011103</v>
      </c>
      <c r="D5165" s="1">
        <v>31</v>
      </c>
      <c r="E5165" s="1" t="s">
        <v>2621</v>
      </c>
      <c r="F5165" s="1" t="s">
        <v>35</v>
      </c>
      <c r="G5165" s="1" t="s">
        <v>34</v>
      </c>
      <c r="H5165" s="1" t="s">
        <v>916</v>
      </c>
      <c r="I5165" s="1">
        <v>1191844.44</v>
      </c>
      <c r="J5165" s="1">
        <v>114166.72</v>
      </c>
      <c r="K5165" s="1">
        <v>330674</v>
      </c>
      <c r="L5165" s="1">
        <v>6337439.5</v>
      </c>
      <c r="M5165" s="1">
        <v>0.12189099937677383</v>
      </c>
      <c r="N5165" s="1">
        <v>1.9610658884048462</v>
      </c>
      <c r="O5165" s="1">
        <v>4.1197098791599274E-2</v>
      </c>
      <c r="P5165" s="1">
        <v>3.580341100692749</v>
      </c>
      <c r="Q5165" s="1">
        <v>0</v>
      </c>
      <c r="R5165" s="1">
        <v>1.8013130873441696E-2</v>
      </c>
      <c r="S5165" s="1">
        <v>33</v>
      </c>
      <c r="T5165" s="1">
        <v>1</v>
      </c>
      <c r="U5165" s="1">
        <v>7974125</v>
      </c>
      <c r="V5165" s="1">
        <v>0.1811012327671051</v>
      </c>
      <c r="W5165" s="1">
        <v>2.3238925933837891</v>
      </c>
      <c r="X5165" s="1">
        <v>2.3238925933837891</v>
      </c>
    </row>
    <row r="5166" spans="1:24" x14ac:dyDescent="0.35">
      <c r="A5166" s="1">
        <v>340031</v>
      </c>
      <c r="B5166" s="1" t="s">
        <v>2347</v>
      </c>
      <c r="C5166" s="1">
        <v>112011103</v>
      </c>
      <c r="D5166" s="1">
        <v>31</v>
      </c>
      <c r="E5166" s="1" t="s">
        <v>2621</v>
      </c>
      <c r="F5166" s="1" t="s">
        <v>35</v>
      </c>
      <c r="G5166" s="1" t="s">
        <v>34</v>
      </c>
      <c r="H5166" s="1" t="s">
        <v>916</v>
      </c>
      <c r="I5166" s="1">
        <v>1191805.6200000001</v>
      </c>
      <c r="J5166" s="1">
        <v>84410.880000000005</v>
      </c>
      <c r="K5166" s="1">
        <v>330674</v>
      </c>
      <c r="L5166" s="1">
        <v>6337434.5</v>
      </c>
      <c r="M5166" s="1">
        <v>-4.9999998736893758E-6</v>
      </c>
      <c r="N5166" s="1">
        <v>-7.8896213381085545E-5</v>
      </c>
      <c r="O5166" s="1">
        <v>-3.8819998735561967E-5</v>
      </c>
      <c r="P5166" s="1">
        <v>-3.2571365591138601E-3</v>
      </c>
      <c r="Q5166" s="1">
        <v>0</v>
      </c>
      <c r="R5166" s="1">
        <v>-2.9755840077996254E-2</v>
      </c>
      <c r="S5166" s="1">
        <v>34</v>
      </c>
      <c r="T5166" s="1">
        <v>1</v>
      </c>
      <c r="U5166" s="1">
        <v>7944325</v>
      </c>
      <c r="V5166" s="1">
        <v>-2.9799658805131912E-2</v>
      </c>
      <c r="W5166" s="1">
        <v>-0.37370872497558594</v>
      </c>
      <c r="X5166" s="1">
        <v>-0.37370872497558594</v>
      </c>
    </row>
    <row r="5167" spans="1:24" x14ac:dyDescent="0.35">
      <c r="A5167" s="1">
        <v>350031</v>
      </c>
      <c r="B5167" s="1" t="s">
        <v>2348</v>
      </c>
      <c r="C5167" s="1">
        <v>112011103</v>
      </c>
      <c r="D5167" s="1">
        <v>31</v>
      </c>
      <c r="E5167" s="1" t="s">
        <v>2621</v>
      </c>
      <c r="F5167" s="1" t="s">
        <v>35</v>
      </c>
      <c r="G5167" s="1" t="s">
        <v>34</v>
      </c>
      <c r="H5167" s="1" t="s">
        <v>916</v>
      </c>
      <c r="I5167" s="1">
        <v>1229161.02</v>
      </c>
      <c r="J5167" s="1">
        <v>51434</v>
      </c>
      <c r="K5167" s="1">
        <v>330674</v>
      </c>
      <c r="L5167" s="1">
        <v>6456388.5</v>
      </c>
      <c r="M5167" s="1">
        <v>0.11895400285720825</v>
      </c>
      <c r="N5167" s="1">
        <v>1.8770055770874023</v>
      </c>
      <c r="O5167" s="1">
        <v>3.7355400621891022E-2</v>
      </c>
      <c r="P5167" s="1">
        <v>3.1343533992767334</v>
      </c>
      <c r="Q5167" s="1">
        <v>0</v>
      </c>
      <c r="R5167" s="1">
        <v>-3.2976880669593811E-2</v>
      </c>
      <c r="S5167" s="1">
        <v>35</v>
      </c>
      <c r="T5167" s="1">
        <v>1</v>
      </c>
      <c r="U5167" s="1">
        <v>8067657.5</v>
      </c>
      <c r="V5167" s="1">
        <v>0.12333252280950546</v>
      </c>
      <c r="W5167" s="1">
        <v>1.5524604320526123</v>
      </c>
      <c r="X5167" s="1">
        <v>1.5524604320526123</v>
      </c>
    </row>
    <row r="5168" spans="1:24" x14ac:dyDescent="0.35">
      <c r="A5168" s="1">
        <v>360031</v>
      </c>
      <c r="B5168" s="1" t="s">
        <v>2349</v>
      </c>
      <c r="C5168" s="1">
        <v>112011103</v>
      </c>
      <c r="D5168" s="1">
        <v>31</v>
      </c>
      <c r="E5168" s="1" t="s">
        <v>2621</v>
      </c>
      <c r="F5168" s="1" t="s">
        <v>35</v>
      </c>
      <c r="G5168" s="1" t="s">
        <v>34</v>
      </c>
      <c r="H5168" s="1" t="s">
        <v>916</v>
      </c>
      <c r="I5168" s="1">
        <v>1318804.3400000001</v>
      </c>
      <c r="J5168" s="1">
        <v>70911.789999999994</v>
      </c>
      <c r="K5168" s="1">
        <v>330674</v>
      </c>
      <c r="L5168" s="1">
        <v>6990375.5</v>
      </c>
      <c r="M5168" s="1">
        <v>0.53398698568344116</v>
      </c>
      <c r="N5168" s="1">
        <v>8.2706766128540039</v>
      </c>
      <c r="O5168" s="1">
        <v>8.9643321931362152E-2</v>
      </c>
      <c r="P5168" s="1">
        <v>7.2930493354797363</v>
      </c>
      <c r="Q5168" s="1">
        <v>0</v>
      </c>
      <c r="R5168" s="1">
        <v>1.9477790221571922E-2</v>
      </c>
      <c r="S5168" s="1">
        <v>36</v>
      </c>
      <c r="T5168" s="1">
        <v>1</v>
      </c>
      <c r="U5168" s="1">
        <v>8710766</v>
      </c>
      <c r="V5168" s="1">
        <v>0.64310812950134277</v>
      </c>
      <c r="W5168" s="1">
        <v>7.971440315246582</v>
      </c>
      <c r="X5168" s="1">
        <v>7.971440315246582</v>
      </c>
    </row>
    <row r="5169" spans="1:24" x14ac:dyDescent="0.35">
      <c r="A5169" s="1">
        <v>370031</v>
      </c>
      <c r="B5169" s="1" t="s">
        <v>2350</v>
      </c>
      <c r="C5169" s="1">
        <v>112011103</v>
      </c>
      <c r="D5169" s="1">
        <v>31</v>
      </c>
      <c r="E5169" s="1" t="s">
        <v>2621</v>
      </c>
      <c r="F5169" s="1" t="s">
        <v>35</v>
      </c>
      <c r="G5169" s="1" t="s">
        <v>34</v>
      </c>
      <c r="H5169" s="1" t="s">
        <v>916</v>
      </c>
      <c r="I5169" s="1">
        <v>1345049.3</v>
      </c>
      <c r="J5169" s="1">
        <v>97757.91</v>
      </c>
      <c r="K5169" s="1">
        <v>330674</v>
      </c>
      <c r="L5169" s="1">
        <v>7414482.5</v>
      </c>
      <c r="M5169" s="1">
        <v>0.42410698533058167</v>
      </c>
      <c r="N5169" s="1">
        <v>6.0670132637023926</v>
      </c>
      <c r="O5169" s="1">
        <v>2.6244960725307465E-2</v>
      </c>
      <c r="P5169" s="1">
        <v>1.990057110786438</v>
      </c>
      <c r="Q5169" s="1">
        <v>0</v>
      </c>
      <c r="R5169" s="1">
        <v>2.684612013399601E-2</v>
      </c>
      <c r="S5169" s="1">
        <v>37</v>
      </c>
      <c r="T5169" s="1">
        <v>1</v>
      </c>
      <c r="U5169" s="1">
        <v>9187964</v>
      </c>
      <c r="V5169" s="1">
        <v>0.47719806432723999</v>
      </c>
      <c r="W5169" s="1">
        <v>5.4782552719116211</v>
      </c>
      <c r="X5169" s="1">
        <v>5.4782552719116211</v>
      </c>
    </row>
    <row r="5170" spans="1:24" x14ac:dyDescent="0.35">
      <c r="A5170" s="1">
        <v>380031</v>
      </c>
      <c r="B5170" s="1" t="s">
        <v>2351</v>
      </c>
      <c r="C5170" s="1">
        <v>112011103</v>
      </c>
      <c r="D5170" s="1">
        <v>31</v>
      </c>
      <c r="E5170" s="1" t="s">
        <v>2621</v>
      </c>
      <c r="F5170" s="1" t="s">
        <v>35</v>
      </c>
      <c r="G5170" s="1" t="s">
        <v>34</v>
      </c>
      <c r="H5170" s="1" t="s">
        <v>916</v>
      </c>
      <c r="I5170" s="1">
        <v>1413550</v>
      </c>
      <c r="J5170" s="1">
        <v>109560</v>
      </c>
      <c r="K5170" s="1">
        <v>693379.8125</v>
      </c>
      <c r="L5170" s="1">
        <v>7571923</v>
      </c>
      <c r="M5170" s="1">
        <v>0.15744049847126007</v>
      </c>
      <c r="N5170" s="1">
        <v>2.1234185695648193</v>
      </c>
      <c r="O5170" s="1">
        <v>6.8500697612762451E-2</v>
      </c>
      <c r="P5170" s="1">
        <v>5.0928020477294922</v>
      </c>
      <c r="Q5170" s="1">
        <v>0.36270582675933838</v>
      </c>
      <c r="R5170" s="1">
        <v>1.1802090331912041E-2</v>
      </c>
      <c r="S5170" s="1">
        <v>38</v>
      </c>
      <c r="T5170" s="1">
        <v>1</v>
      </c>
      <c r="U5170" s="1">
        <v>9788413</v>
      </c>
      <c r="V5170" s="1">
        <v>0.6004490852355957</v>
      </c>
      <c r="W5170" s="1">
        <v>6.5351691246032715</v>
      </c>
      <c r="X5170" s="1">
        <v>6.5351691246032715</v>
      </c>
    </row>
    <row r="5171" spans="1:24" x14ac:dyDescent="0.35">
      <c r="A5171" s="1">
        <v>390031</v>
      </c>
      <c r="B5171" s="1" t="s">
        <v>2352</v>
      </c>
      <c r="C5171" s="1">
        <v>112011103</v>
      </c>
      <c r="D5171" s="1">
        <v>31</v>
      </c>
      <c r="E5171" s="1" t="s">
        <v>2621</v>
      </c>
      <c r="F5171" s="1" t="s">
        <v>35</v>
      </c>
      <c r="G5171" s="1" t="s">
        <v>34</v>
      </c>
      <c r="H5171" s="1" t="s">
        <v>916</v>
      </c>
      <c r="I5171" s="1">
        <v>1417972</v>
      </c>
      <c r="J5171" s="1">
        <v>123635</v>
      </c>
      <c r="K5171" s="1">
        <v>1055896.5</v>
      </c>
      <c r="L5171" s="1">
        <v>7647658</v>
      </c>
      <c r="M5171" s="1">
        <v>7.5735002756118774E-2</v>
      </c>
      <c r="N5171" s="1">
        <v>1.0002082586288452</v>
      </c>
      <c r="O5171" s="1">
        <v>4.4220001436769962E-3</v>
      </c>
      <c r="P5171" s="1">
        <v>0.3128294050693512</v>
      </c>
      <c r="Q5171" s="1">
        <v>0.36251670122146606</v>
      </c>
      <c r="R5171" s="1">
        <v>1.4074999839067459E-2</v>
      </c>
      <c r="S5171" s="1">
        <v>39</v>
      </c>
      <c r="T5171" s="1">
        <v>1</v>
      </c>
      <c r="U5171" s="1">
        <v>10245162</v>
      </c>
      <c r="V5171" s="1">
        <v>0.45674872398376465</v>
      </c>
      <c r="W5171" s="1">
        <v>4.6662211418151855</v>
      </c>
      <c r="X5171" s="1">
        <v>4.6662211418151855</v>
      </c>
    </row>
    <row r="5172" spans="1:24" x14ac:dyDescent="0.35">
      <c r="A5172" s="1">
        <v>400031</v>
      </c>
      <c r="B5172" s="1" t="s">
        <v>2353</v>
      </c>
      <c r="C5172" s="1">
        <v>112011103</v>
      </c>
      <c r="D5172" s="1">
        <v>31</v>
      </c>
      <c r="E5172" s="1" t="s">
        <v>2621</v>
      </c>
      <c r="F5172" s="1" t="s">
        <v>35</v>
      </c>
      <c r="G5172" s="1" t="s">
        <v>34</v>
      </c>
      <c r="H5172" s="1" t="s">
        <v>916</v>
      </c>
      <c r="S5172" s="1">
        <v>40</v>
      </c>
      <c r="T5172" s="1">
        <v>1</v>
      </c>
      <c r="U5172" s="1">
        <v>0</v>
      </c>
      <c r="V5172" s="1">
        <v>0</v>
      </c>
      <c r="W5172" s="1">
        <v>-100</v>
      </c>
      <c r="X5172" s="1">
        <v>-100</v>
      </c>
    </row>
    <row r="5173" spans="1:24" x14ac:dyDescent="0.35">
      <c r="A5173" s="1">
        <v>410031</v>
      </c>
      <c r="B5173" s="1" t="s">
        <v>2354</v>
      </c>
      <c r="C5173" s="1">
        <v>112011103</v>
      </c>
      <c r="D5173" s="1">
        <v>31</v>
      </c>
      <c r="E5173" s="1" t="s">
        <v>2621</v>
      </c>
      <c r="F5173" s="1" t="s">
        <v>35</v>
      </c>
      <c r="G5173" s="1" t="s">
        <v>34</v>
      </c>
      <c r="H5173" s="1" t="s">
        <v>916</v>
      </c>
      <c r="S5173" s="1">
        <v>41</v>
      </c>
      <c r="T5173" s="1">
        <v>1</v>
      </c>
      <c r="U5173" s="1">
        <v>0</v>
      </c>
      <c r="V5173" s="1">
        <v>0</v>
      </c>
    </row>
    <row r="5174" spans="1:24" x14ac:dyDescent="0.35">
      <c r="A5174" s="1">
        <v>420031</v>
      </c>
      <c r="B5174" s="1" t="s">
        <v>2355</v>
      </c>
      <c r="C5174" s="1">
        <v>112011103</v>
      </c>
      <c r="D5174" s="1">
        <v>31</v>
      </c>
      <c r="E5174" s="1" t="s">
        <v>2621</v>
      </c>
      <c r="F5174" s="1" t="s">
        <v>35</v>
      </c>
      <c r="G5174" s="1" t="s">
        <v>34</v>
      </c>
      <c r="H5174" s="1" t="s">
        <v>916</v>
      </c>
      <c r="S5174" s="1">
        <v>42</v>
      </c>
      <c r="T5174" s="1">
        <v>1</v>
      </c>
      <c r="U5174" s="1">
        <v>0</v>
      </c>
      <c r="V5174" s="1">
        <v>0</v>
      </c>
    </row>
    <row r="5175" spans="1:24" x14ac:dyDescent="0.35">
      <c r="A5175" s="1">
        <v>430031</v>
      </c>
      <c r="B5175" s="1" t="s">
        <v>2356</v>
      </c>
      <c r="C5175" s="1">
        <v>112011103</v>
      </c>
      <c r="D5175" s="1">
        <v>31</v>
      </c>
      <c r="E5175" s="1" t="s">
        <v>2621</v>
      </c>
      <c r="F5175" s="1" t="s">
        <v>35</v>
      </c>
      <c r="G5175" s="1" t="s">
        <v>34</v>
      </c>
      <c r="H5175" s="1" t="s">
        <v>916</v>
      </c>
      <c r="S5175" s="1">
        <v>43</v>
      </c>
      <c r="T5175" s="1">
        <v>1</v>
      </c>
      <c r="U5175" s="1">
        <v>0</v>
      </c>
      <c r="V5175" s="1">
        <v>0</v>
      </c>
    </row>
    <row r="5176" spans="1:24" x14ac:dyDescent="0.35">
      <c r="A5176" s="1">
        <v>440031</v>
      </c>
      <c r="B5176" s="1" t="s">
        <v>2357</v>
      </c>
      <c r="C5176" s="1">
        <v>112011103</v>
      </c>
      <c r="D5176" s="1">
        <v>31</v>
      </c>
      <c r="E5176" s="1" t="s">
        <v>2621</v>
      </c>
      <c r="F5176" s="1" t="s">
        <v>35</v>
      </c>
      <c r="G5176" s="1" t="s">
        <v>34</v>
      </c>
      <c r="H5176" s="1" t="s">
        <v>916</v>
      </c>
      <c r="S5176" s="1">
        <v>44</v>
      </c>
      <c r="T5176" s="1">
        <v>1</v>
      </c>
      <c r="U5176" s="1">
        <v>0</v>
      </c>
      <c r="V5176" s="1">
        <v>0</v>
      </c>
    </row>
    <row r="5177" spans="1:24" x14ac:dyDescent="0.35">
      <c r="A5177" s="1">
        <v>450031</v>
      </c>
      <c r="B5177" s="1" t="s">
        <v>2358</v>
      </c>
      <c r="C5177" s="1">
        <v>112011103</v>
      </c>
      <c r="D5177" s="1">
        <v>31</v>
      </c>
      <c r="E5177" s="1" t="s">
        <v>2621</v>
      </c>
      <c r="F5177" s="1" t="s">
        <v>35</v>
      </c>
      <c r="G5177" s="1" t="s">
        <v>34</v>
      </c>
      <c r="H5177" s="1" t="s">
        <v>916</v>
      </c>
      <c r="S5177" s="1">
        <v>45</v>
      </c>
      <c r="T5177" s="1">
        <v>1</v>
      </c>
      <c r="U5177" s="1">
        <v>0</v>
      </c>
      <c r="V5177" s="1">
        <v>0</v>
      </c>
    </row>
    <row r="5178" spans="1:24" x14ac:dyDescent="0.35">
      <c r="A5178" s="1">
        <v>460031</v>
      </c>
      <c r="B5178" s="1" t="s">
        <v>2359</v>
      </c>
      <c r="C5178" s="1">
        <v>112011103</v>
      </c>
      <c r="D5178" s="1">
        <v>31</v>
      </c>
      <c r="E5178" s="1" t="s">
        <v>2621</v>
      </c>
      <c r="F5178" s="1" t="s">
        <v>35</v>
      </c>
      <c r="G5178" s="1" t="s">
        <v>34</v>
      </c>
      <c r="H5178" s="1" t="s">
        <v>916</v>
      </c>
      <c r="S5178" s="1">
        <v>46</v>
      </c>
      <c r="T5178" s="1">
        <v>1</v>
      </c>
      <c r="U5178" s="1">
        <v>0</v>
      </c>
      <c r="V5178" s="1">
        <v>0</v>
      </c>
    </row>
    <row r="5179" spans="1:24" x14ac:dyDescent="0.35">
      <c r="A5179" s="1">
        <v>470031</v>
      </c>
      <c r="B5179" s="1" t="s">
        <v>2360</v>
      </c>
      <c r="C5179" s="1">
        <v>112011103</v>
      </c>
      <c r="D5179" s="1">
        <v>31</v>
      </c>
      <c r="E5179" s="1" t="s">
        <v>2621</v>
      </c>
      <c r="F5179" s="1" t="s">
        <v>35</v>
      </c>
      <c r="G5179" s="1" t="s">
        <v>34</v>
      </c>
      <c r="H5179" s="1" t="s">
        <v>916</v>
      </c>
      <c r="S5179" s="1">
        <v>47</v>
      </c>
      <c r="T5179" s="1">
        <v>1</v>
      </c>
      <c r="U5179" s="1">
        <v>0</v>
      </c>
      <c r="V5179" s="1">
        <v>0</v>
      </c>
    </row>
    <row r="5180" spans="1:24" x14ac:dyDescent="0.35">
      <c r="A5180" s="1">
        <v>480031</v>
      </c>
      <c r="B5180" s="1" t="s">
        <v>2361</v>
      </c>
      <c r="C5180" s="1">
        <v>112011103</v>
      </c>
      <c r="D5180" s="1">
        <v>31</v>
      </c>
      <c r="E5180" s="1" t="s">
        <v>2621</v>
      </c>
      <c r="F5180" s="1" t="s">
        <v>35</v>
      </c>
      <c r="G5180" s="1" t="s">
        <v>34</v>
      </c>
      <c r="H5180" s="1" t="s">
        <v>916</v>
      </c>
      <c r="S5180" s="1">
        <v>48</v>
      </c>
      <c r="T5180" s="1">
        <v>1</v>
      </c>
      <c r="U5180" s="1">
        <v>0</v>
      </c>
      <c r="V5180" s="1">
        <v>0</v>
      </c>
    </row>
    <row r="5181" spans="1:24" x14ac:dyDescent="0.35">
      <c r="A5181" s="1">
        <v>290098</v>
      </c>
      <c r="B5181" s="1" t="s">
        <v>2341</v>
      </c>
      <c r="C5181" s="1">
        <v>112011603</v>
      </c>
      <c r="D5181" s="1">
        <v>98</v>
      </c>
      <c r="E5181" s="1" t="s">
        <v>2622</v>
      </c>
      <c r="F5181" s="1" t="s">
        <v>35</v>
      </c>
      <c r="G5181" s="1" t="s">
        <v>34</v>
      </c>
      <c r="H5181" s="1" t="s">
        <v>916</v>
      </c>
      <c r="I5181" s="1">
        <v>1809161.96</v>
      </c>
      <c r="K5181" s="1">
        <v>496761</v>
      </c>
      <c r="L5181" s="1">
        <v>8309479.5</v>
      </c>
      <c r="S5181" s="1">
        <v>29</v>
      </c>
      <c r="T5181" s="1">
        <v>1</v>
      </c>
      <c r="U5181" s="1">
        <v>10615402</v>
      </c>
      <c r="V5181" s="1">
        <v>0</v>
      </c>
    </row>
    <row r="5182" spans="1:24" x14ac:dyDescent="0.35">
      <c r="A5182" s="1">
        <v>300098</v>
      </c>
      <c r="B5182" s="1" t="s">
        <v>2343</v>
      </c>
      <c r="C5182" s="1">
        <v>112011603</v>
      </c>
      <c r="D5182" s="1">
        <v>98</v>
      </c>
      <c r="E5182" s="1" t="s">
        <v>2622</v>
      </c>
      <c r="F5182" s="1" t="s">
        <v>35</v>
      </c>
      <c r="G5182" s="1" t="s">
        <v>34</v>
      </c>
      <c r="H5182" s="1" t="s">
        <v>916</v>
      </c>
      <c r="I5182" s="1">
        <v>1844861.62</v>
      </c>
      <c r="K5182" s="1">
        <v>650699</v>
      </c>
      <c r="L5182" s="1">
        <v>8628824</v>
      </c>
      <c r="M5182" s="1">
        <v>0.31934449076652527</v>
      </c>
      <c r="N5182" s="1">
        <v>3.843134880065918</v>
      </c>
      <c r="O5182" s="1">
        <v>3.5699661821126938E-2</v>
      </c>
      <c r="P5182" s="1">
        <v>1.9732705354690552</v>
      </c>
      <c r="Q5182" s="1">
        <v>0.15393799543380737</v>
      </c>
      <c r="S5182" s="1">
        <v>30</v>
      </c>
      <c r="T5182" s="1">
        <v>1</v>
      </c>
      <c r="U5182" s="1">
        <v>11124384</v>
      </c>
      <c r="V5182" s="1">
        <v>0.50898218154907227</v>
      </c>
      <c r="W5182" s="1">
        <v>4.7947502136230469</v>
      </c>
      <c r="X5182" s="1">
        <v>4.7947502136230469</v>
      </c>
    </row>
    <row r="5183" spans="1:24" x14ac:dyDescent="0.35">
      <c r="A5183" s="1">
        <v>310098</v>
      </c>
      <c r="B5183" s="1" t="s">
        <v>2344</v>
      </c>
      <c r="C5183" s="1">
        <v>112011603</v>
      </c>
      <c r="D5183" s="1">
        <v>98</v>
      </c>
      <c r="E5183" s="1" t="s">
        <v>2622</v>
      </c>
      <c r="F5183" s="1" t="s">
        <v>35</v>
      </c>
      <c r="G5183" s="1" t="s">
        <v>34</v>
      </c>
      <c r="H5183" s="1" t="s">
        <v>916</v>
      </c>
      <c r="I5183" s="1">
        <v>1914566.08</v>
      </c>
      <c r="J5183" s="1">
        <v>18571.189999999999</v>
      </c>
      <c r="K5183" s="1">
        <v>573730</v>
      </c>
      <c r="L5183" s="1">
        <v>8826139</v>
      </c>
      <c r="M5183" s="1">
        <v>0.19731500744819641</v>
      </c>
      <c r="N5183" s="1">
        <v>2.286696195602417</v>
      </c>
      <c r="O5183" s="1">
        <v>6.9704458117485046E-2</v>
      </c>
      <c r="P5183" s="1">
        <v>3.7783029079437256</v>
      </c>
      <c r="Q5183" s="1">
        <v>-7.6968997716903687E-2</v>
      </c>
      <c r="S5183" s="1">
        <v>31</v>
      </c>
      <c r="T5183" s="1">
        <v>1</v>
      </c>
      <c r="U5183" s="1">
        <v>11333006</v>
      </c>
      <c r="V5183" s="1">
        <v>0.19005046784877777</v>
      </c>
      <c r="W5183" s="1">
        <v>1.8753577470779419</v>
      </c>
      <c r="X5183" s="1">
        <v>1.8753577470779419</v>
      </c>
    </row>
    <row r="5184" spans="1:24" x14ac:dyDescent="0.35">
      <c r="A5184" s="1">
        <v>320098</v>
      </c>
      <c r="B5184" s="1" t="s">
        <v>2345</v>
      </c>
      <c r="C5184" s="1">
        <v>112011603</v>
      </c>
      <c r="D5184" s="1">
        <v>98</v>
      </c>
      <c r="E5184" s="1" t="s">
        <v>2622</v>
      </c>
      <c r="F5184" s="1" t="s">
        <v>35</v>
      </c>
      <c r="G5184" s="1" t="s">
        <v>34</v>
      </c>
      <c r="H5184" s="1" t="s">
        <v>916</v>
      </c>
      <c r="I5184" s="1">
        <v>1946775.16</v>
      </c>
      <c r="J5184" s="1">
        <v>8071.76</v>
      </c>
      <c r="K5184" s="1">
        <v>573730</v>
      </c>
      <c r="L5184" s="1">
        <v>8994585</v>
      </c>
      <c r="M5184" s="1">
        <v>0.16844600439071655</v>
      </c>
      <c r="N5184" s="1">
        <v>1.9084901809692383</v>
      </c>
      <c r="O5184" s="1">
        <v>3.2209079712629318E-2</v>
      </c>
      <c r="P5184" s="1">
        <v>1.6823174953460693</v>
      </c>
      <c r="Q5184" s="1">
        <v>0</v>
      </c>
      <c r="R5184" s="1">
        <v>-1.0499429889023304E-2</v>
      </c>
      <c r="S5184" s="1">
        <v>32</v>
      </c>
      <c r="T5184" s="1">
        <v>1</v>
      </c>
      <c r="U5184" s="1">
        <v>11523162</v>
      </c>
      <c r="V5184" s="1">
        <v>0.19015565514564514</v>
      </c>
      <c r="W5184" s="1">
        <v>1.6778955459594727</v>
      </c>
      <c r="X5184" s="1">
        <v>1.6778955459594727</v>
      </c>
    </row>
    <row r="5185" spans="1:24" x14ac:dyDescent="0.35">
      <c r="A5185" s="1">
        <v>330098</v>
      </c>
      <c r="B5185" s="1" t="s">
        <v>2346</v>
      </c>
      <c r="C5185" s="1">
        <v>112011603</v>
      </c>
      <c r="D5185" s="1">
        <v>98</v>
      </c>
      <c r="E5185" s="1" t="s">
        <v>2622</v>
      </c>
      <c r="F5185" s="1" t="s">
        <v>35</v>
      </c>
      <c r="G5185" s="1" t="s">
        <v>34</v>
      </c>
      <c r="H5185" s="1" t="s">
        <v>916</v>
      </c>
      <c r="I5185" s="1">
        <v>2107877.13</v>
      </c>
      <c r="K5185" s="1">
        <v>573730</v>
      </c>
      <c r="L5185" s="1">
        <v>9318192</v>
      </c>
      <c r="M5185" s="1">
        <v>0.32360699772834778</v>
      </c>
      <c r="N5185" s="1">
        <v>3.5977981090545654</v>
      </c>
      <c r="O5185" s="1">
        <v>0.16110196709632874</v>
      </c>
      <c r="P5185" s="1">
        <v>8.275324821472168</v>
      </c>
      <c r="Q5185" s="1">
        <v>0</v>
      </c>
      <c r="S5185" s="1">
        <v>33</v>
      </c>
      <c r="T5185" s="1">
        <v>1</v>
      </c>
      <c r="U5185" s="1">
        <v>11999799</v>
      </c>
      <c r="V5185" s="1">
        <v>0.48470896482467651</v>
      </c>
      <c r="W5185" s="1">
        <v>4.1363387107849121</v>
      </c>
      <c r="X5185" s="1">
        <v>4.1363387107849121</v>
      </c>
    </row>
    <row r="5186" spans="1:24" x14ac:dyDescent="0.35">
      <c r="A5186" s="1">
        <v>340098</v>
      </c>
      <c r="B5186" s="1" t="s">
        <v>2347</v>
      </c>
      <c r="C5186" s="1">
        <v>112011603</v>
      </c>
      <c r="D5186" s="1">
        <v>98</v>
      </c>
      <c r="E5186" s="1" t="s">
        <v>2622</v>
      </c>
      <c r="F5186" s="1" t="s">
        <v>35</v>
      </c>
      <c r="G5186" s="1" t="s">
        <v>34</v>
      </c>
      <c r="H5186" s="1" t="s">
        <v>916</v>
      </c>
      <c r="I5186" s="1">
        <v>2107771.35</v>
      </c>
      <c r="K5186" s="1">
        <v>573730</v>
      </c>
      <c r="L5186" s="1">
        <v>9318179</v>
      </c>
      <c r="M5186" s="1">
        <v>-1.2999999853491317E-5</v>
      </c>
      <c r="N5186" s="1">
        <v>-1.3951204891782254E-4</v>
      </c>
      <c r="O5186" s="1">
        <v>-1.0577999637462199E-4</v>
      </c>
      <c r="P5186" s="1">
        <v>-5.0183190032839775E-3</v>
      </c>
      <c r="Q5186" s="1">
        <v>0</v>
      </c>
      <c r="S5186" s="1">
        <v>34</v>
      </c>
      <c r="T5186" s="1">
        <v>1</v>
      </c>
      <c r="U5186" s="1">
        <v>11999680</v>
      </c>
      <c r="V5186" s="1">
        <v>-1.187799934996292E-4</v>
      </c>
      <c r="W5186" s="1">
        <v>-9.9168322049081326E-4</v>
      </c>
      <c r="X5186" s="1">
        <v>-9.9168322049081326E-4</v>
      </c>
    </row>
    <row r="5187" spans="1:24" x14ac:dyDescent="0.35">
      <c r="A5187" s="1">
        <v>350098</v>
      </c>
      <c r="B5187" s="1" t="s">
        <v>2348</v>
      </c>
      <c r="C5187" s="1">
        <v>112011603</v>
      </c>
      <c r="D5187" s="1">
        <v>98</v>
      </c>
      <c r="E5187" s="1" t="s">
        <v>2622</v>
      </c>
      <c r="F5187" s="1" t="s">
        <v>35</v>
      </c>
      <c r="G5187" s="1" t="s">
        <v>34</v>
      </c>
      <c r="H5187" s="1" t="s">
        <v>916</v>
      </c>
      <c r="I5187" s="1">
        <v>2289148.06</v>
      </c>
      <c r="J5187" s="1">
        <v>36812</v>
      </c>
      <c r="K5187" s="1">
        <v>573730</v>
      </c>
      <c r="L5187" s="1">
        <v>9872772</v>
      </c>
      <c r="M5187" s="1">
        <v>0.55459302663803101</v>
      </c>
      <c r="N5187" s="1">
        <v>5.9517316818237305</v>
      </c>
      <c r="O5187" s="1">
        <v>0.18137671053409576</v>
      </c>
      <c r="P5187" s="1">
        <v>8.6051416397094727</v>
      </c>
      <c r="Q5187" s="1">
        <v>0</v>
      </c>
      <c r="S5187" s="1">
        <v>35</v>
      </c>
      <c r="T5187" s="1">
        <v>1</v>
      </c>
      <c r="U5187" s="1">
        <v>12772462</v>
      </c>
      <c r="V5187" s="1">
        <v>0.73596972227096558</v>
      </c>
      <c r="W5187" s="1">
        <v>6.4400215148925781</v>
      </c>
      <c r="X5187" s="1">
        <v>6.4400215148925781</v>
      </c>
    </row>
    <row r="5188" spans="1:24" x14ac:dyDescent="0.35">
      <c r="A5188" s="1">
        <v>360098</v>
      </c>
      <c r="B5188" s="1" t="s">
        <v>2349</v>
      </c>
      <c r="C5188" s="1">
        <v>112011603</v>
      </c>
      <c r="D5188" s="1">
        <v>98</v>
      </c>
      <c r="E5188" s="1" t="s">
        <v>2622</v>
      </c>
      <c r="F5188" s="1" t="s">
        <v>35</v>
      </c>
      <c r="G5188" s="1" t="s">
        <v>34</v>
      </c>
      <c r="H5188" s="1" t="s">
        <v>916</v>
      </c>
      <c r="I5188" s="1">
        <v>2521800.9500000002</v>
      </c>
      <c r="J5188" s="1">
        <v>166128.09</v>
      </c>
      <c r="K5188" s="1">
        <v>573730</v>
      </c>
      <c r="L5188" s="1">
        <v>11174001</v>
      </c>
      <c r="M5188" s="1">
        <v>1.3012290000915527</v>
      </c>
      <c r="N5188" s="1">
        <v>13.179976463317871</v>
      </c>
      <c r="O5188" s="1">
        <v>0.23265288770198822</v>
      </c>
      <c r="P5188" s="1">
        <v>10.163295745849609</v>
      </c>
      <c r="Q5188" s="1">
        <v>0</v>
      </c>
      <c r="R5188" s="1">
        <v>0.12931609153747559</v>
      </c>
      <c r="S5188" s="1">
        <v>36</v>
      </c>
      <c r="T5188" s="1">
        <v>1</v>
      </c>
      <c r="U5188" s="1">
        <v>14435660</v>
      </c>
      <c r="V5188" s="1">
        <v>1.6631979942321777</v>
      </c>
      <c r="W5188" s="1">
        <v>13.021749496459961</v>
      </c>
      <c r="X5188" s="1">
        <v>13.021749496459961</v>
      </c>
    </row>
    <row r="5189" spans="1:24" x14ac:dyDescent="0.35">
      <c r="A5189" s="1">
        <v>370098</v>
      </c>
      <c r="B5189" s="1" t="s">
        <v>2350</v>
      </c>
      <c r="C5189" s="1">
        <v>112011603</v>
      </c>
      <c r="D5189" s="1">
        <v>98</v>
      </c>
      <c r="E5189" s="1" t="s">
        <v>2622</v>
      </c>
      <c r="F5189" s="1" t="s">
        <v>35</v>
      </c>
      <c r="G5189" s="1" t="s">
        <v>34</v>
      </c>
      <c r="H5189" s="1" t="s">
        <v>916</v>
      </c>
      <c r="I5189" s="1">
        <v>2660382.69</v>
      </c>
      <c r="J5189" s="1">
        <v>255788.94</v>
      </c>
      <c r="K5189" s="1">
        <v>573730</v>
      </c>
      <c r="L5189" s="1">
        <v>12133419</v>
      </c>
      <c r="M5189" s="1">
        <v>0.95941799879074097</v>
      </c>
      <c r="N5189" s="1">
        <v>8.5861635208129883</v>
      </c>
      <c r="O5189" s="1">
        <v>0.13858173787593842</v>
      </c>
      <c r="P5189" s="1">
        <v>5.4953479766845703</v>
      </c>
      <c r="Q5189" s="1">
        <v>0</v>
      </c>
      <c r="R5189" s="1">
        <v>8.9660853147506714E-2</v>
      </c>
      <c r="S5189" s="1">
        <v>37</v>
      </c>
      <c r="T5189" s="1">
        <v>1</v>
      </c>
      <c r="U5189" s="1">
        <v>15623321</v>
      </c>
      <c r="V5189" s="1">
        <v>1.1876605749130249</v>
      </c>
      <c r="W5189" s="1">
        <v>8.2272720336914063</v>
      </c>
      <c r="X5189" s="1">
        <v>8.2272720336914063</v>
      </c>
    </row>
    <row r="5190" spans="1:24" x14ac:dyDescent="0.35">
      <c r="A5190" s="1">
        <v>380098</v>
      </c>
      <c r="B5190" s="1" t="s">
        <v>2351</v>
      </c>
      <c r="C5190" s="1">
        <v>112011603</v>
      </c>
      <c r="D5190" s="1">
        <v>98</v>
      </c>
      <c r="E5190" s="1" t="s">
        <v>2622</v>
      </c>
      <c r="F5190" s="1" t="s">
        <v>35</v>
      </c>
      <c r="G5190" s="1" t="s">
        <v>34</v>
      </c>
      <c r="H5190" s="1" t="s">
        <v>916</v>
      </c>
      <c r="I5190" s="1">
        <v>2935704</v>
      </c>
      <c r="J5190" s="1">
        <v>286675</v>
      </c>
      <c r="K5190" s="1">
        <v>2176770.25</v>
      </c>
      <c r="L5190" s="1">
        <v>12866284</v>
      </c>
      <c r="M5190" s="1">
        <v>0.73286497592926025</v>
      </c>
      <c r="N5190" s="1">
        <v>6.0400533676147461</v>
      </c>
      <c r="O5190" s="1">
        <v>0.27532130479812622</v>
      </c>
      <c r="P5190" s="1">
        <v>10.348936080932617</v>
      </c>
      <c r="Q5190" s="1">
        <v>1.6030402183532715</v>
      </c>
      <c r="R5190" s="1">
        <v>3.0886059626936913E-2</v>
      </c>
      <c r="S5190" s="1">
        <v>38</v>
      </c>
      <c r="T5190" s="1">
        <v>1</v>
      </c>
      <c r="U5190" s="1">
        <v>18265432</v>
      </c>
      <c r="V5190" s="1">
        <v>2.6421124935150146</v>
      </c>
      <c r="W5190" s="1">
        <v>16.911327362060547</v>
      </c>
      <c r="X5190" s="1">
        <v>16.911327362060547</v>
      </c>
    </row>
    <row r="5191" spans="1:24" x14ac:dyDescent="0.35">
      <c r="A5191" s="1">
        <v>390098</v>
      </c>
      <c r="B5191" s="1" t="s">
        <v>2352</v>
      </c>
      <c r="C5191" s="1">
        <v>112011603</v>
      </c>
      <c r="D5191" s="1">
        <v>98</v>
      </c>
      <c r="E5191" s="1" t="s">
        <v>2622</v>
      </c>
      <c r="F5191" s="1" t="s">
        <v>35</v>
      </c>
      <c r="G5191" s="1" t="s">
        <v>34</v>
      </c>
      <c r="H5191" s="1" t="s">
        <v>916</v>
      </c>
      <c r="I5191" s="1">
        <v>3021960</v>
      </c>
      <c r="J5191" s="1">
        <v>423885</v>
      </c>
      <c r="K5191" s="1">
        <v>3778974.5</v>
      </c>
      <c r="L5191" s="1">
        <v>13074071</v>
      </c>
      <c r="M5191" s="1">
        <v>0.20778700709342957</v>
      </c>
      <c r="N5191" s="1">
        <v>1.6149729490280151</v>
      </c>
      <c r="O5191" s="1">
        <v>8.62559974193573E-2</v>
      </c>
      <c r="P5191" s="1">
        <v>2.9381709098815918</v>
      </c>
      <c r="Q5191" s="1">
        <v>1.6022042036056519</v>
      </c>
      <c r="R5191" s="1">
        <v>0.13720999658107758</v>
      </c>
      <c r="S5191" s="1">
        <v>39</v>
      </c>
      <c r="T5191" s="1">
        <v>1</v>
      </c>
      <c r="U5191" s="1">
        <v>20298890</v>
      </c>
      <c r="V5191" s="1">
        <v>2.0334572792053223</v>
      </c>
      <c r="W5191" s="1">
        <v>11.132822036743164</v>
      </c>
      <c r="X5191" s="1">
        <v>11.132822036743164</v>
      </c>
    </row>
    <row r="5192" spans="1:24" x14ac:dyDescent="0.35">
      <c r="A5192" s="1">
        <v>400098</v>
      </c>
      <c r="B5192" s="1" t="s">
        <v>2353</v>
      </c>
      <c r="C5192" s="1">
        <v>112011603</v>
      </c>
      <c r="D5192" s="1">
        <v>98</v>
      </c>
      <c r="E5192" s="1" t="s">
        <v>2622</v>
      </c>
      <c r="F5192" s="1" t="s">
        <v>35</v>
      </c>
      <c r="G5192" s="1" t="s">
        <v>34</v>
      </c>
      <c r="H5192" s="1" t="s">
        <v>916</v>
      </c>
      <c r="S5192" s="1">
        <v>40</v>
      </c>
      <c r="T5192" s="1">
        <v>1</v>
      </c>
      <c r="U5192" s="1">
        <v>0</v>
      </c>
      <c r="V5192" s="1">
        <v>0</v>
      </c>
      <c r="W5192" s="1">
        <v>-100</v>
      </c>
      <c r="X5192" s="1">
        <v>-100</v>
      </c>
    </row>
    <row r="5193" spans="1:24" x14ac:dyDescent="0.35">
      <c r="A5193" s="1">
        <v>410098</v>
      </c>
      <c r="B5193" s="1" t="s">
        <v>2354</v>
      </c>
      <c r="C5193" s="1">
        <v>112011603</v>
      </c>
      <c r="D5193" s="1">
        <v>98</v>
      </c>
      <c r="E5193" s="1" t="s">
        <v>2622</v>
      </c>
      <c r="F5193" s="1" t="s">
        <v>35</v>
      </c>
      <c r="G5193" s="1" t="s">
        <v>34</v>
      </c>
      <c r="H5193" s="1" t="s">
        <v>916</v>
      </c>
      <c r="S5193" s="1">
        <v>41</v>
      </c>
      <c r="T5193" s="1">
        <v>1</v>
      </c>
      <c r="U5193" s="1">
        <v>0</v>
      </c>
      <c r="V5193" s="1">
        <v>0</v>
      </c>
    </row>
    <row r="5194" spans="1:24" x14ac:dyDescent="0.35">
      <c r="A5194" s="1">
        <v>420098</v>
      </c>
      <c r="B5194" s="1" t="s">
        <v>2355</v>
      </c>
      <c r="C5194" s="1">
        <v>112011603</v>
      </c>
      <c r="D5194" s="1">
        <v>98</v>
      </c>
      <c r="E5194" s="1" t="s">
        <v>2622</v>
      </c>
      <c r="F5194" s="1" t="s">
        <v>35</v>
      </c>
      <c r="G5194" s="1" t="s">
        <v>34</v>
      </c>
      <c r="H5194" s="1" t="s">
        <v>916</v>
      </c>
      <c r="S5194" s="1">
        <v>42</v>
      </c>
      <c r="T5194" s="1">
        <v>1</v>
      </c>
      <c r="U5194" s="1">
        <v>0</v>
      </c>
      <c r="V5194" s="1">
        <v>0</v>
      </c>
    </row>
    <row r="5195" spans="1:24" x14ac:dyDescent="0.35">
      <c r="A5195" s="1">
        <v>430098</v>
      </c>
      <c r="B5195" s="1" t="s">
        <v>2356</v>
      </c>
      <c r="C5195" s="1">
        <v>112011603</v>
      </c>
      <c r="D5195" s="1">
        <v>98</v>
      </c>
      <c r="E5195" s="1" t="s">
        <v>2622</v>
      </c>
      <c r="F5195" s="1" t="s">
        <v>35</v>
      </c>
      <c r="G5195" s="1" t="s">
        <v>34</v>
      </c>
      <c r="H5195" s="1" t="s">
        <v>916</v>
      </c>
      <c r="S5195" s="1">
        <v>43</v>
      </c>
      <c r="T5195" s="1">
        <v>1</v>
      </c>
      <c r="U5195" s="1">
        <v>0</v>
      </c>
      <c r="V5195" s="1">
        <v>0</v>
      </c>
    </row>
    <row r="5196" spans="1:24" x14ac:dyDescent="0.35">
      <c r="A5196" s="1">
        <v>440098</v>
      </c>
      <c r="B5196" s="1" t="s">
        <v>2357</v>
      </c>
      <c r="C5196" s="1">
        <v>112011603</v>
      </c>
      <c r="D5196" s="1">
        <v>98</v>
      </c>
      <c r="E5196" s="1" t="s">
        <v>2622</v>
      </c>
      <c r="F5196" s="1" t="s">
        <v>35</v>
      </c>
      <c r="G5196" s="1" t="s">
        <v>34</v>
      </c>
      <c r="H5196" s="1" t="s">
        <v>916</v>
      </c>
      <c r="S5196" s="1">
        <v>44</v>
      </c>
      <c r="T5196" s="1">
        <v>1</v>
      </c>
      <c r="U5196" s="1">
        <v>0</v>
      </c>
      <c r="V5196" s="1">
        <v>0</v>
      </c>
    </row>
    <row r="5197" spans="1:24" x14ac:dyDescent="0.35">
      <c r="A5197" s="1">
        <v>450098</v>
      </c>
      <c r="B5197" s="1" t="s">
        <v>2358</v>
      </c>
      <c r="C5197" s="1">
        <v>112011603</v>
      </c>
      <c r="D5197" s="1">
        <v>98</v>
      </c>
      <c r="E5197" s="1" t="s">
        <v>2622</v>
      </c>
      <c r="F5197" s="1" t="s">
        <v>35</v>
      </c>
      <c r="G5197" s="1" t="s">
        <v>34</v>
      </c>
      <c r="H5197" s="1" t="s">
        <v>916</v>
      </c>
      <c r="S5197" s="1">
        <v>45</v>
      </c>
      <c r="T5197" s="1">
        <v>1</v>
      </c>
      <c r="U5197" s="1">
        <v>0</v>
      </c>
      <c r="V5197" s="1">
        <v>0</v>
      </c>
    </row>
    <row r="5198" spans="1:24" x14ac:dyDescent="0.35">
      <c r="A5198" s="1">
        <v>460098</v>
      </c>
      <c r="B5198" s="1" t="s">
        <v>2359</v>
      </c>
      <c r="C5198" s="1">
        <v>112011603</v>
      </c>
      <c r="D5198" s="1">
        <v>98</v>
      </c>
      <c r="E5198" s="1" t="s">
        <v>2622</v>
      </c>
      <c r="F5198" s="1" t="s">
        <v>35</v>
      </c>
      <c r="G5198" s="1" t="s">
        <v>34</v>
      </c>
      <c r="H5198" s="1" t="s">
        <v>916</v>
      </c>
      <c r="S5198" s="1">
        <v>46</v>
      </c>
      <c r="T5198" s="1">
        <v>1</v>
      </c>
      <c r="U5198" s="1">
        <v>0</v>
      </c>
      <c r="V5198" s="1">
        <v>0</v>
      </c>
    </row>
    <row r="5199" spans="1:24" x14ac:dyDescent="0.35">
      <c r="A5199" s="1">
        <v>470098</v>
      </c>
      <c r="B5199" s="1" t="s">
        <v>2360</v>
      </c>
      <c r="C5199" s="1">
        <v>112011603</v>
      </c>
      <c r="D5199" s="1">
        <v>98</v>
      </c>
      <c r="E5199" s="1" t="s">
        <v>2622</v>
      </c>
      <c r="F5199" s="1" t="s">
        <v>35</v>
      </c>
      <c r="G5199" s="1" t="s">
        <v>34</v>
      </c>
      <c r="H5199" s="1" t="s">
        <v>916</v>
      </c>
      <c r="S5199" s="1">
        <v>47</v>
      </c>
      <c r="T5199" s="1">
        <v>1</v>
      </c>
      <c r="U5199" s="1">
        <v>0</v>
      </c>
      <c r="V5199" s="1">
        <v>0</v>
      </c>
    </row>
    <row r="5200" spans="1:24" x14ac:dyDescent="0.35">
      <c r="A5200" s="1">
        <v>480098</v>
      </c>
      <c r="B5200" s="1" t="s">
        <v>2361</v>
      </c>
      <c r="C5200" s="1">
        <v>112011603</v>
      </c>
      <c r="D5200" s="1">
        <v>98</v>
      </c>
      <c r="E5200" s="1" t="s">
        <v>2622</v>
      </c>
      <c r="F5200" s="1" t="s">
        <v>35</v>
      </c>
      <c r="G5200" s="1" t="s">
        <v>34</v>
      </c>
      <c r="H5200" s="1" t="s">
        <v>916</v>
      </c>
      <c r="S5200" s="1">
        <v>48</v>
      </c>
      <c r="T5200" s="1">
        <v>1</v>
      </c>
      <c r="U5200" s="1">
        <v>0</v>
      </c>
      <c r="V5200" s="1">
        <v>0</v>
      </c>
    </row>
    <row r="5201" spans="1:24" x14ac:dyDescent="0.35">
      <c r="A5201" s="1">
        <v>290143</v>
      </c>
      <c r="B5201" s="1" t="s">
        <v>2341</v>
      </c>
      <c r="C5201" s="1">
        <v>112013054</v>
      </c>
      <c r="D5201" s="1">
        <v>143</v>
      </c>
      <c r="E5201" s="1" t="s">
        <v>2623</v>
      </c>
      <c r="F5201" s="1" t="s">
        <v>35</v>
      </c>
      <c r="G5201" s="1" t="s">
        <v>34</v>
      </c>
      <c r="H5201" s="1" t="s">
        <v>916</v>
      </c>
      <c r="I5201" s="1">
        <v>630984.34</v>
      </c>
      <c r="J5201" s="1">
        <v>26039.49</v>
      </c>
      <c r="K5201" s="1">
        <v>147924</v>
      </c>
      <c r="L5201" s="1">
        <v>3396980</v>
      </c>
      <c r="S5201" s="1">
        <v>29</v>
      </c>
      <c r="T5201" s="1">
        <v>1</v>
      </c>
      <c r="U5201" s="1">
        <v>4201928</v>
      </c>
      <c r="V5201" s="1">
        <v>0</v>
      </c>
    </row>
    <row r="5202" spans="1:24" x14ac:dyDescent="0.35">
      <c r="A5202" s="1">
        <v>300143</v>
      </c>
      <c r="B5202" s="1" t="s">
        <v>2343</v>
      </c>
      <c r="C5202" s="1">
        <v>112013054</v>
      </c>
      <c r="D5202" s="1">
        <v>143</v>
      </c>
      <c r="E5202" s="1" t="s">
        <v>2623</v>
      </c>
      <c r="F5202" s="1" t="s">
        <v>35</v>
      </c>
      <c r="G5202" s="1" t="s">
        <v>34</v>
      </c>
      <c r="H5202" s="1" t="s">
        <v>916</v>
      </c>
      <c r="I5202" s="1">
        <v>633716.66</v>
      </c>
      <c r="J5202" s="1">
        <v>29596.36</v>
      </c>
      <c r="K5202" s="1">
        <v>147924</v>
      </c>
      <c r="L5202" s="1">
        <v>3468321.5</v>
      </c>
      <c r="M5202" s="1">
        <v>7.134149968624115E-2</v>
      </c>
      <c r="N5202" s="1">
        <v>2.1001448631286621</v>
      </c>
      <c r="O5202" s="1">
        <v>2.7323199901729822E-3</v>
      </c>
      <c r="P5202" s="1">
        <v>0.43302500247955322</v>
      </c>
      <c r="Q5202" s="1">
        <v>0</v>
      </c>
      <c r="R5202" s="1">
        <v>3.5568699240684509E-3</v>
      </c>
      <c r="S5202" s="1">
        <v>30</v>
      </c>
      <c r="T5202" s="1">
        <v>1</v>
      </c>
      <c r="U5202" s="1">
        <v>4279558.5</v>
      </c>
      <c r="V5202" s="1">
        <v>7.7630691230297089E-2</v>
      </c>
      <c r="W5202" s="1">
        <v>1.8474971055984497</v>
      </c>
      <c r="X5202" s="1">
        <v>1.8474971055984497</v>
      </c>
    </row>
    <row r="5203" spans="1:24" x14ac:dyDescent="0.35">
      <c r="A5203" s="1">
        <v>310143</v>
      </c>
      <c r="B5203" s="1" t="s">
        <v>2344</v>
      </c>
      <c r="C5203" s="1">
        <v>112013054</v>
      </c>
      <c r="D5203" s="1">
        <v>143</v>
      </c>
      <c r="E5203" s="1" t="s">
        <v>2623</v>
      </c>
      <c r="F5203" s="1" t="s">
        <v>35</v>
      </c>
      <c r="G5203" s="1" t="s">
        <v>34</v>
      </c>
      <c r="H5203" s="1" t="s">
        <v>916</v>
      </c>
      <c r="I5203" s="1">
        <v>635911.34</v>
      </c>
      <c r="J5203" s="1">
        <v>15886.67</v>
      </c>
      <c r="K5203" s="1">
        <v>147924</v>
      </c>
      <c r="L5203" s="1">
        <v>3500117</v>
      </c>
      <c r="M5203" s="1">
        <v>3.1795501708984375E-2</v>
      </c>
      <c r="N5203" s="1">
        <v>0.9167402982711792</v>
      </c>
      <c r="O5203" s="1">
        <v>2.1946800407022238E-3</v>
      </c>
      <c r="P5203" s="1">
        <v>0.3463188111782074</v>
      </c>
      <c r="Q5203" s="1">
        <v>0</v>
      </c>
      <c r="R5203" s="1">
        <v>-1.3709690421819687E-2</v>
      </c>
      <c r="S5203" s="1">
        <v>31</v>
      </c>
      <c r="T5203" s="1">
        <v>1</v>
      </c>
      <c r="U5203" s="1">
        <v>4299839</v>
      </c>
      <c r="V5203" s="1">
        <v>2.0280491560697556E-2</v>
      </c>
      <c r="W5203" s="1">
        <v>0.47389233112335205</v>
      </c>
      <c r="X5203" s="1">
        <v>0.47389233112335205</v>
      </c>
    </row>
    <row r="5204" spans="1:24" x14ac:dyDescent="0.35">
      <c r="A5204" s="1">
        <v>320143</v>
      </c>
      <c r="B5204" s="1" t="s">
        <v>2345</v>
      </c>
      <c r="C5204" s="1">
        <v>112013054</v>
      </c>
      <c r="D5204" s="1">
        <v>143</v>
      </c>
      <c r="E5204" s="1" t="s">
        <v>2623</v>
      </c>
      <c r="F5204" s="1" t="s">
        <v>35</v>
      </c>
      <c r="G5204" s="1" t="s">
        <v>34</v>
      </c>
      <c r="H5204" s="1" t="s">
        <v>916</v>
      </c>
      <c r="I5204" s="1">
        <v>646992.55000000005</v>
      </c>
      <c r="J5204" s="1">
        <v>19941.53</v>
      </c>
      <c r="K5204" s="1">
        <v>147924</v>
      </c>
      <c r="L5204" s="1">
        <v>3522816.75</v>
      </c>
      <c r="M5204" s="1">
        <v>2.269974909722805E-2</v>
      </c>
      <c r="N5204" s="1">
        <v>0.64854258298873901</v>
      </c>
      <c r="O5204" s="1">
        <v>1.108121033757925E-2</v>
      </c>
      <c r="P5204" s="1">
        <v>1.7425715923309326</v>
      </c>
      <c r="Q5204" s="1">
        <v>0</v>
      </c>
      <c r="R5204" s="1">
        <v>4.0548602119088173E-3</v>
      </c>
      <c r="S5204" s="1">
        <v>32</v>
      </c>
      <c r="T5204" s="1">
        <v>1</v>
      </c>
      <c r="U5204" s="1">
        <v>4337675</v>
      </c>
      <c r="V5204" s="1">
        <v>3.7835821509361267E-2</v>
      </c>
      <c r="W5204" s="1">
        <v>0.87993991374969482</v>
      </c>
      <c r="X5204" s="1">
        <v>0.87993991374969482</v>
      </c>
    </row>
    <row r="5205" spans="1:24" x14ac:dyDescent="0.35">
      <c r="A5205" s="1">
        <v>330143</v>
      </c>
      <c r="B5205" s="1" t="s">
        <v>2346</v>
      </c>
      <c r="C5205" s="1">
        <v>112013054</v>
      </c>
      <c r="D5205" s="1">
        <v>143</v>
      </c>
      <c r="E5205" s="1" t="s">
        <v>2623</v>
      </c>
      <c r="F5205" s="1" t="s">
        <v>35</v>
      </c>
      <c r="G5205" s="1" t="s">
        <v>34</v>
      </c>
      <c r="H5205" s="1" t="s">
        <v>916</v>
      </c>
      <c r="I5205" s="1">
        <v>659754.94999999995</v>
      </c>
      <c r="J5205" s="1">
        <v>17776.7</v>
      </c>
      <c r="K5205" s="1">
        <v>147924</v>
      </c>
      <c r="L5205" s="1">
        <v>3569217.5</v>
      </c>
      <c r="M5205" s="1">
        <v>4.6400748193264008E-2</v>
      </c>
      <c r="N5205" s="1">
        <v>1.3171491622924805</v>
      </c>
      <c r="O5205" s="1">
        <v>1.2762400321662426E-2</v>
      </c>
      <c r="P5205" s="1">
        <v>1.972572922706604</v>
      </c>
      <c r="Q5205" s="1">
        <v>0</v>
      </c>
      <c r="R5205" s="1">
        <v>-2.1648299880325794E-3</v>
      </c>
      <c r="S5205" s="1">
        <v>33</v>
      </c>
      <c r="T5205" s="1">
        <v>1</v>
      </c>
      <c r="U5205" s="1">
        <v>4394673</v>
      </c>
      <c r="V5205" s="1">
        <v>5.6998319923877716E-2</v>
      </c>
      <c r="W5205" s="1">
        <v>1.3140219449996948</v>
      </c>
      <c r="X5205" s="1">
        <v>1.3140219449996948</v>
      </c>
    </row>
    <row r="5206" spans="1:24" x14ac:dyDescent="0.35">
      <c r="A5206" s="1">
        <v>340143</v>
      </c>
      <c r="B5206" s="1" t="s">
        <v>2347</v>
      </c>
      <c r="C5206" s="1">
        <v>112013054</v>
      </c>
      <c r="D5206" s="1">
        <v>143</v>
      </c>
      <c r="E5206" s="1" t="s">
        <v>2623</v>
      </c>
      <c r="F5206" s="1" t="s">
        <v>35</v>
      </c>
      <c r="G5206" s="1" t="s">
        <v>34</v>
      </c>
      <c r="H5206" s="1" t="s">
        <v>916</v>
      </c>
      <c r="I5206" s="1">
        <v>659738.5</v>
      </c>
      <c r="J5206" s="1">
        <v>8903</v>
      </c>
      <c r="K5206" s="1">
        <v>147924</v>
      </c>
      <c r="L5206" s="1">
        <v>3569217</v>
      </c>
      <c r="M5206" s="1">
        <v>-4.9999999873762135E-7</v>
      </c>
      <c r="N5206" s="1">
        <v>-1.400867313350318E-5</v>
      </c>
      <c r="O5206" s="1">
        <v>-1.6449999748147093E-5</v>
      </c>
      <c r="P5206" s="1">
        <v>-2.4933500681072474E-3</v>
      </c>
      <c r="Q5206" s="1">
        <v>0</v>
      </c>
      <c r="R5206" s="1">
        <v>-8.8737001642584801E-3</v>
      </c>
      <c r="S5206" s="1">
        <v>34</v>
      </c>
      <c r="T5206" s="1">
        <v>1</v>
      </c>
      <c r="U5206" s="1">
        <v>4385782.5</v>
      </c>
      <c r="V5206" s="1">
        <v>-8.8906502351164818E-3</v>
      </c>
      <c r="W5206" s="1">
        <v>-0.2023017406463623</v>
      </c>
      <c r="X5206" s="1">
        <v>-0.2023017406463623</v>
      </c>
    </row>
    <row r="5207" spans="1:24" x14ac:dyDescent="0.35">
      <c r="A5207" s="1">
        <v>350143</v>
      </c>
      <c r="B5207" s="1" t="s">
        <v>2348</v>
      </c>
      <c r="C5207" s="1">
        <v>112013054</v>
      </c>
      <c r="D5207" s="1">
        <v>143</v>
      </c>
      <c r="E5207" s="1" t="s">
        <v>2623</v>
      </c>
      <c r="F5207" s="1" t="s">
        <v>35</v>
      </c>
      <c r="G5207" s="1" t="s">
        <v>34</v>
      </c>
      <c r="H5207" s="1" t="s">
        <v>916</v>
      </c>
      <c r="I5207" s="1">
        <v>686558.98</v>
      </c>
      <c r="J5207" s="1">
        <v>2241</v>
      </c>
      <c r="K5207" s="1">
        <v>147924</v>
      </c>
      <c r="L5207" s="1">
        <v>3603431.5</v>
      </c>
      <c r="M5207" s="1">
        <v>3.4214500337839127E-2</v>
      </c>
      <c r="N5207" s="1">
        <v>0.95859962701797485</v>
      </c>
      <c r="O5207" s="1">
        <v>2.6820480823516846E-2</v>
      </c>
      <c r="P5207" s="1">
        <v>4.0653200149536133</v>
      </c>
      <c r="Q5207" s="1">
        <v>0</v>
      </c>
      <c r="R5207" s="1">
        <v>-6.6619999706745148E-3</v>
      </c>
      <c r="S5207" s="1">
        <v>35</v>
      </c>
      <c r="T5207" s="1">
        <v>1</v>
      </c>
      <c r="U5207" s="1">
        <v>4440155.5</v>
      </c>
      <c r="V5207" s="1">
        <v>5.4372981190681458E-2</v>
      </c>
      <c r="W5207" s="1">
        <v>1.2397559881210327</v>
      </c>
      <c r="X5207" s="1">
        <v>1.2397559881210327</v>
      </c>
    </row>
    <row r="5208" spans="1:24" x14ac:dyDescent="0.35">
      <c r="A5208" s="1">
        <v>360143</v>
      </c>
      <c r="B5208" s="1" t="s">
        <v>2349</v>
      </c>
      <c r="C5208" s="1">
        <v>112013054</v>
      </c>
      <c r="D5208" s="1">
        <v>143</v>
      </c>
      <c r="E5208" s="1" t="s">
        <v>2623</v>
      </c>
      <c r="F5208" s="1" t="s">
        <v>35</v>
      </c>
      <c r="G5208" s="1" t="s">
        <v>34</v>
      </c>
      <c r="H5208" s="1" t="s">
        <v>916</v>
      </c>
      <c r="I5208" s="1">
        <v>713985.32</v>
      </c>
      <c r="J5208" s="1">
        <v>17148.84</v>
      </c>
      <c r="K5208" s="1">
        <v>147924</v>
      </c>
      <c r="L5208" s="1">
        <v>3977442</v>
      </c>
      <c r="M5208" s="1">
        <v>0.37401050329208374</v>
      </c>
      <c r="N5208" s="1">
        <v>10.379286766052246</v>
      </c>
      <c r="O5208" s="1">
        <v>2.7426339685916901E-2</v>
      </c>
      <c r="P5208" s="1">
        <v>3.9947535991668701</v>
      </c>
      <c r="Q5208" s="1">
        <v>0</v>
      </c>
      <c r="R5208" s="1">
        <v>1.4907839708030224E-2</v>
      </c>
      <c r="S5208" s="1">
        <v>36</v>
      </c>
      <c r="T5208" s="1">
        <v>1</v>
      </c>
      <c r="U5208" s="1">
        <v>4856500</v>
      </c>
      <c r="V5208" s="1">
        <v>0.41634467244148254</v>
      </c>
      <c r="W5208" s="1">
        <v>9.3767995834350586</v>
      </c>
      <c r="X5208" s="1">
        <v>9.3767995834350586</v>
      </c>
    </row>
    <row r="5209" spans="1:24" x14ac:dyDescent="0.35">
      <c r="A5209" s="1">
        <v>370143</v>
      </c>
      <c r="B5209" s="1" t="s">
        <v>2350</v>
      </c>
      <c r="C5209" s="1">
        <v>112013054</v>
      </c>
      <c r="D5209" s="1">
        <v>143</v>
      </c>
      <c r="E5209" s="1" t="s">
        <v>2623</v>
      </c>
      <c r="F5209" s="1" t="s">
        <v>35</v>
      </c>
      <c r="G5209" s="1" t="s">
        <v>34</v>
      </c>
      <c r="H5209" s="1" t="s">
        <v>916</v>
      </c>
      <c r="I5209" s="1">
        <v>739834.74</v>
      </c>
      <c r="J5209" s="1">
        <v>61681.08</v>
      </c>
      <c r="K5209" s="1">
        <v>147924</v>
      </c>
      <c r="L5209" s="1">
        <v>4098592.25</v>
      </c>
      <c r="M5209" s="1">
        <v>0.12115024775266647</v>
      </c>
      <c r="N5209" s="1">
        <v>3.045933723449707</v>
      </c>
      <c r="O5209" s="1">
        <v>2.5849420577287674E-2</v>
      </c>
      <c r="P5209" s="1">
        <v>3.6204414367675781</v>
      </c>
      <c r="Q5209" s="1">
        <v>0</v>
      </c>
      <c r="R5209" s="1">
        <v>4.4532239437103271E-2</v>
      </c>
      <c r="S5209" s="1">
        <v>37</v>
      </c>
      <c r="T5209" s="1">
        <v>1</v>
      </c>
      <c r="U5209" s="1">
        <v>5048032</v>
      </c>
      <c r="V5209" s="1">
        <v>0.19153189659118652</v>
      </c>
      <c r="W5209" s="1">
        <v>3.9438278675079346</v>
      </c>
      <c r="X5209" s="1">
        <v>3.9438278675079346</v>
      </c>
    </row>
    <row r="5210" spans="1:24" x14ac:dyDescent="0.35">
      <c r="A5210" s="1">
        <v>380143</v>
      </c>
      <c r="B5210" s="1" t="s">
        <v>2351</v>
      </c>
      <c r="C5210" s="1">
        <v>112013054</v>
      </c>
      <c r="D5210" s="1">
        <v>143</v>
      </c>
      <c r="E5210" s="1" t="s">
        <v>2623</v>
      </c>
      <c r="F5210" s="1" t="s">
        <v>35</v>
      </c>
      <c r="G5210" s="1" t="s">
        <v>34</v>
      </c>
      <c r="H5210" s="1" t="s">
        <v>916</v>
      </c>
      <c r="I5210" s="1">
        <v>790408</v>
      </c>
      <c r="J5210" s="1">
        <v>69129</v>
      </c>
      <c r="K5210" s="1">
        <v>365207.21875</v>
      </c>
      <c r="L5210" s="1">
        <v>4194172</v>
      </c>
      <c r="M5210" s="1">
        <v>9.5579750835895538E-2</v>
      </c>
      <c r="N5210" s="1">
        <v>2.3320140838623047</v>
      </c>
      <c r="O5210" s="1">
        <v>5.0573259592056274E-2</v>
      </c>
      <c r="P5210" s="1">
        <v>6.8357510566711426</v>
      </c>
      <c r="Q5210" s="1">
        <v>0.2172832190990448</v>
      </c>
      <c r="R5210" s="1">
        <v>7.4479198083281517E-3</v>
      </c>
      <c r="S5210" s="1">
        <v>38</v>
      </c>
      <c r="T5210" s="1">
        <v>1</v>
      </c>
      <c r="U5210" s="1">
        <v>5418916</v>
      </c>
      <c r="V5210" s="1">
        <v>0.37088415026664734</v>
      </c>
      <c r="W5210" s="1">
        <v>7.3471007347106934</v>
      </c>
      <c r="X5210" s="1">
        <v>7.3471007347106934</v>
      </c>
    </row>
    <row r="5211" spans="1:24" x14ac:dyDescent="0.35">
      <c r="A5211" s="1">
        <v>390143</v>
      </c>
      <c r="B5211" s="1" t="s">
        <v>2352</v>
      </c>
      <c r="C5211" s="1">
        <v>112013054</v>
      </c>
      <c r="D5211" s="1">
        <v>143</v>
      </c>
      <c r="E5211" s="1" t="s">
        <v>2623</v>
      </c>
      <c r="F5211" s="1" t="s">
        <v>35</v>
      </c>
      <c r="G5211" s="1" t="s">
        <v>34</v>
      </c>
      <c r="H5211" s="1" t="s">
        <v>916</v>
      </c>
      <c r="I5211" s="1">
        <v>808417</v>
      </c>
      <c r="J5211" s="1">
        <v>92927</v>
      </c>
      <c r="K5211" s="1">
        <v>582377.0625</v>
      </c>
      <c r="L5211" s="1">
        <v>4222742</v>
      </c>
      <c r="M5211" s="1">
        <v>2.857000008225441E-2</v>
      </c>
      <c r="N5211" s="1">
        <v>0.6811833381652832</v>
      </c>
      <c r="O5211" s="1">
        <v>1.8008999526500702E-2</v>
      </c>
      <c r="P5211" s="1">
        <v>2.2784435749053955</v>
      </c>
      <c r="Q5211" s="1">
        <v>0.21716985106468201</v>
      </c>
      <c r="R5211" s="1">
        <v>2.3798000067472458E-2</v>
      </c>
      <c r="S5211" s="1">
        <v>39</v>
      </c>
      <c r="T5211" s="1">
        <v>1</v>
      </c>
      <c r="U5211" s="1">
        <v>5706463</v>
      </c>
      <c r="V5211" s="1">
        <v>0.28754684329032898</v>
      </c>
      <c r="W5211" s="1">
        <v>5.3063564300537109</v>
      </c>
      <c r="X5211" s="1">
        <v>5.3063564300537109</v>
      </c>
    </row>
    <row r="5212" spans="1:24" x14ac:dyDescent="0.35">
      <c r="A5212" s="1">
        <v>400143</v>
      </c>
      <c r="B5212" s="1" t="s">
        <v>2353</v>
      </c>
      <c r="C5212" s="1">
        <v>112013054</v>
      </c>
      <c r="D5212" s="1">
        <v>143</v>
      </c>
      <c r="E5212" s="1" t="s">
        <v>2623</v>
      </c>
      <c r="F5212" s="1" t="s">
        <v>35</v>
      </c>
      <c r="G5212" s="1" t="s">
        <v>34</v>
      </c>
      <c r="H5212" s="1" t="s">
        <v>916</v>
      </c>
      <c r="S5212" s="1">
        <v>40</v>
      </c>
      <c r="T5212" s="1">
        <v>1</v>
      </c>
      <c r="U5212" s="1">
        <v>0</v>
      </c>
      <c r="V5212" s="1">
        <v>0</v>
      </c>
      <c r="W5212" s="1">
        <v>-100</v>
      </c>
      <c r="X5212" s="1">
        <v>-100</v>
      </c>
    </row>
    <row r="5213" spans="1:24" x14ac:dyDescent="0.35">
      <c r="A5213" s="1">
        <v>410143</v>
      </c>
      <c r="B5213" s="1" t="s">
        <v>2354</v>
      </c>
      <c r="C5213" s="1">
        <v>112013054</v>
      </c>
      <c r="D5213" s="1">
        <v>143</v>
      </c>
      <c r="E5213" s="1" t="s">
        <v>2623</v>
      </c>
      <c r="F5213" s="1" t="s">
        <v>35</v>
      </c>
      <c r="G5213" s="1" t="s">
        <v>34</v>
      </c>
      <c r="H5213" s="1" t="s">
        <v>916</v>
      </c>
      <c r="S5213" s="1">
        <v>41</v>
      </c>
      <c r="T5213" s="1">
        <v>1</v>
      </c>
      <c r="U5213" s="1">
        <v>0</v>
      </c>
      <c r="V5213" s="1">
        <v>0</v>
      </c>
    </row>
    <row r="5214" spans="1:24" x14ac:dyDescent="0.35">
      <c r="A5214" s="1">
        <v>420143</v>
      </c>
      <c r="B5214" s="1" t="s">
        <v>2355</v>
      </c>
      <c r="C5214" s="1">
        <v>112013054</v>
      </c>
      <c r="D5214" s="1">
        <v>143</v>
      </c>
      <c r="E5214" s="1" t="s">
        <v>2623</v>
      </c>
      <c r="F5214" s="1" t="s">
        <v>35</v>
      </c>
      <c r="G5214" s="1" t="s">
        <v>34</v>
      </c>
      <c r="H5214" s="1" t="s">
        <v>916</v>
      </c>
      <c r="S5214" s="1">
        <v>42</v>
      </c>
      <c r="T5214" s="1">
        <v>1</v>
      </c>
      <c r="U5214" s="1">
        <v>0</v>
      </c>
      <c r="V5214" s="1">
        <v>0</v>
      </c>
    </row>
    <row r="5215" spans="1:24" x14ac:dyDescent="0.35">
      <c r="A5215" s="1">
        <v>430143</v>
      </c>
      <c r="B5215" s="1" t="s">
        <v>2356</v>
      </c>
      <c r="C5215" s="1">
        <v>112013054</v>
      </c>
      <c r="D5215" s="1">
        <v>143</v>
      </c>
      <c r="E5215" s="1" t="s">
        <v>2623</v>
      </c>
      <c r="F5215" s="1" t="s">
        <v>35</v>
      </c>
      <c r="G5215" s="1" t="s">
        <v>34</v>
      </c>
      <c r="H5215" s="1" t="s">
        <v>916</v>
      </c>
      <c r="S5215" s="1">
        <v>43</v>
      </c>
      <c r="T5215" s="1">
        <v>1</v>
      </c>
      <c r="U5215" s="1">
        <v>0</v>
      </c>
      <c r="V5215" s="1">
        <v>0</v>
      </c>
    </row>
    <row r="5216" spans="1:24" x14ac:dyDescent="0.35">
      <c r="A5216" s="1">
        <v>440143</v>
      </c>
      <c r="B5216" s="1" t="s">
        <v>2357</v>
      </c>
      <c r="C5216" s="1">
        <v>112013054</v>
      </c>
      <c r="D5216" s="1">
        <v>143</v>
      </c>
      <c r="E5216" s="1" t="s">
        <v>2623</v>
      </c>
      <c r="F5216" s="1" t="s">
        <v>35</v>
      </c>
      <c r="G5216" s="1" t="s">
        <v>34</v>
      </c>
      <c r="H5216" s="1" t="s">
        <v>916</v>
      </c>
      <c r="S5216" s="1">
        <v>44</v>
      </c>
      <c r="T5216" s="1">
        <v>1</v>
      </c>
      <c r="U5216" s="1">
        <v>0</v>
      </c>
      <c r="V5216" s="1">
        <v>0</v>
      </c>
    </row>
    <row r="5217" spans="1:24" x14ac:dyDescent="0.35">
      <c r="A5217" s="1">
        <v>450143</v>
      </c>
      <c r="B5217" s="1" t="s">
        <v>2358</v>
      </c>
      <c r="C5217" s="1">
        <v>112013054</v>
      </c>
      <c r="D5217" s="1">
        <v>143</v>
      </c>
      <c r="E5217" s="1" t="s">
        <v>2623</v>
      </c>
      <c r="F5217" s="1" t="s">
        <v>35</v>
      </c>
      <c r="G5217" s="1" t="s">
        <v>34</v>
      </c>
      <c r="H5217" s="1" t="s">
        <v>916</v>
      </c>
      <c r="S5217" s="1">
        <v>45</v>
      </c>
      <c r="T5217" s="1">
        <v>1</v>
      </c>
      <c r="U5217" s="1">
        <v>0</v>
      </c>
      <c r="V5217" s="1">
        <v>0</v>
      </c>
    </row>
    <row r="5218" spans="1:24" x14ac:dyDescent="0.35">
      <c r="A5218" s="1">
        <v>460143</v>
      </c>
      <c r="B5218" s="1" t="s">
        <v>2359</v>
      </c>
      <c r="C5218" s="1">
        <v>112013054</v>
      </c>
      <c r="D5218" s="1">
        <v>143</v>
      </c>
      <c r="E5218" s="1" t="s">
        <v>2623</v>
      </c>
      <c r="F5218" s="1" t="s">
        <v>35</v>
      </c>
      <c r="G5218" s="1" t="s">
        <v>34</v>
      </c>
      <c r="H5218" s="1" t="s">
        <v>916</v>
      </c>
      <c r="S5218" s="1">
        <v>46</v>
      </c>
      <c r="T5218" s="1">
        <v>1</v>
      </c>
      <c r="U5218" s="1">
        <v>0</v>
      </c>
      <c r="V5218" s="1">
        <v>0</v>
      </c>
    </row>
    <row r="5219" spans="1:24" x14ac:dyDescent="0.35">
      <c r="A5219" s="1">
        <v>470143</v>
      </c>
      <c r="B5219" s="1" t="s">
        <v>2360</v>
      </c>
      <c r="C5219" s="1">
        <v>112013054</v>
      </c>
      <c r="D5219" s="1">
        <v>143</v>
      </c>
      <c r="E5219" s="1" t="s">
        <v>2623</v>
      </c>
      <c r="F5219" s="1" t="s">
        <v>35</v>
      </c>
      <c r="G5219" s="1" t="s">
        <v>34</v>
      </c>
      <c r="H5219" s="1" t="s">
        <v>916</v>
      </c>
      <c r="S5219" s="1">
        <v>47</v>
      </c>
      <c r="T5219" s="1">
        <v>1</v>
      </c>
      <c r="U5219" s="1">
        <v>0</v>
      </c>
      <c r="V5219" s="1">
        <v>0</v>
      </c>
    </row>
    <row r="5220" spans="1:24" x14ac:dyDescent="0.35">
      <c r="A5220" s="1">
        <v>480143</v>
      </c>
      <c r="B5220" s="1" t="s">
        <v>2361</v>
      </c>
      <c r="C5220" s="1">
        <v>112013054</v>
      </c>
      <c r="D5220" s="1">
        <v>143</v>
      </c>
      <c r="E5220" s="1" t="s">
        <v>2623</v>
      </c>
      <c r="F5220" s="1" t="s">
        <v>35</v>
      </c>
      <c r="G5220" s="1" t="s">
        <v>34</v>
      </c>
      <c r="H5220" s="1" t="s">
        <v>916</v>
      </c>
      <c r="S5220" s="1">
        <v>48</v>
      </c>
      <c r="T5220" s="1">
        <v>1</v>
      </c>
      <c r="U5220" s="1">
        <v>0</v>
      </c>
      <c r="V5220" s="1">
        <v>0</v>
      </c>
    </row>
    <row r="5221" spans="1:24" x14ac:dyDescent="0.35">
      <c r="A5221" s="1">
        <v>290165</v>
      </c>
      <c r="B5221" s="1" t="s">
        <v>2341</v>
      </c>
      <c r="C5221" s="1">
        <v>112013753</v>
      </c>
      <c r="D5221" s="1">
        <v>165</v>
      </c>
      <c r="E5221" s="1" t="s">
        <v>2624</v>
      </c>
      <c r="F5221" s="1" t="s">
        <v>35</v>
      </c>
      <c r="G5221" s="1" t="s">
        <v>34</v>
      </c>
      <c r="H5221" s="1" t="s">
        <v>916</v>
      </c>
      <c r="I5221" s="1">
        <v>1857383.7</v>
      </c>
      <c r="J5221" s="1">
        <v>116608.02</v>
      </c>
      <c r="K5221" s="1">
        <v>298479</v>
      </c>
      <c r="L5221" s="1">
        <v>7467021.5</v>
      </c>
      <c r="S5221" s="1">
        <v>29</v>
      </c>
      <c r="T5221" s="1">
        <v>1</v>
      </c>
      <c r="U5221" s="1">
        <v>9739492</v>
      </c>
      <c r="V5221" s="1">
        <v>0</v>
      </c>
    </row>
    <row r="5222" spans="1:24" x14ac:dyDescent="0.35">
      <c r="A5222" s="1">
        <v>300165</v>
      </c>
      <c r="B5222" s="1" t="s">
        <v>2343</v>
      </c>
      <c r="C5222" s="1">
        <v>112013753</v>
      </c>
      <c r="D5222" s="1">
        <v>165</v>
      </c>
      <c r="E5222" s="1" t="s">
        <v>2624</v>
      </c>
      <c r="F5222" s="1" t="s">
        <v>35</v>
      </c>
      <c r="G5222" s="1" t="s">
        <v>34</v>
      </c>
      <c r="H5222" s="1" t="s">
        <v>916</v>
      </c>
      <c r="I5222" s="1">
        <v>1900290.49</v>
      </c>
      <c r="J5222" s="1">
        <v>117688.95</v>
      </c>
      <c r="K5222" s="1">
        <v>298479</v>
      </c>
      <c r="L5222" s="1">
        <v>7741814</v>
      </c>
      <c r="M5222" s="1">
        <v>0.27479249238967896</v>
      </c>
      <c r="N5222" s="1">
        <v>3.680081844329834</v>
      </c>
      <c r="O5222" s="1">
        <v>4.2906790971755981E-2</v>
      </c>
      <c r="P5222" s="1">
        <v>2.3100659847259521</v>
      </c>
      <c r="Q5222" s="1">
        <v>0</v>
      </c>
      <c r="R5222" s="1">
        <v>1.0809300001710653E-3</v>
      </c>
      <c r="S5222" s="1">
        <v>30</v>
      </c>
      <c r="T5222" s="1">
        <v>1</v>
      </c>
      <c r="U5222" s="1">
        <v>10058272</v>
      </c>
      <c r="V5222" s="1">
        <v>0.31878021359443665</v>
      </c>
      <c r="W5222" s="1">
        <v>3.2730660438537598</v>
      </c>
      <c r="X5222" s="1">
        <v>3.2730660438537598</v>
      </c>
    </row>
    <row r="5223" spans="1:24" x14ac:dyDescent="0.35">
      <c r="A5223" s="1">
        <v>310165</v>
      </c>
      <c r="B5223" s="1" t="s">
        <v>2344</v>
      </c>
      <c r="C5223" s="1">
        <v>112013753</v>
      </c>
      <c r="D5223" s="1">
        <v>165</v>
      </c>
      <c r="E5223" s="1" t="s">
        <v>2624</v>
      </c>
      <c r="F5223" s="1" t="s">
        <v>35</v>
      </c>
      <c r="G5223" s="1" t="s">
        <v>34</v>
      </c>
      <c r="H5223" s="1" t="s">
        <v>916</v>
      </c>
      <c r="I5223" s="1">
        <v>1928724.07</v>
      </c>
      <c r="J5223" s="1">
        <v>111589.64</v>
      </c>
      <c r="K5223" s="1">
        <v>298479</v>
      </c>
      <c r="L5223" s="1">
        <v>7816293.5</v>
      </c>
      <c r="M5223" s="1">
        <v>7.4479497969150543E-2</v>
      </c>
      <c r="N5223" s="1">
        <v>0.96204197406768799</v>
      </c>
      <c r="O5223" s="1">
        <v>2.8433579951524734E-2</v>
      </c>
      <c r="P5223" s="1">
        <v>1.4962754249572754</v>
      </c>
      <c r="Q5223" s="1">
        <v>0</v>
      </c>
      <c r="R5223" s="1">
        <v>-6.0993097722530365E-3</v>
      </c>
      <c r="S5223" s="1">
        <v>31</v>
      </c>
      <c r="T5223" s="1">
        <v>1</v>
      </c>
      <c r="U5223" s="1">
        <v>10155086</v>
      </c>
      <c r="V5223" s="1">
        <v>9.6813768148422241E-2</v>
      </c>
      <c r="W5223" s="1">
        <v>0.96253114938735962</v>
      </c>
      <c r="X5223" s="1">
        <v>0.96253114938735962</v>
      </c>
    </row>
    <row r="5224" spans="1:24" x14ac:dyDescent="0.35">
      <c r="A5224" s="1">
        <v>320165</v>
      </c>
      <c r="B5224" s="1" t="s">
        <v>2345</v>
      </c>
      <c r="C5224" s="1">
        <v>112013753</v>
      </c>
      <c r="D5224" s="1">
        <v>165</v>
      </c>
      <c r="E5224" s="1" t="s">
        <v>2624</v>
      </c>
      <c r="F5224" s="1" t="s">
        <v>35</v>
      </c>
      <c r="G5224" s="1" t="s">
        <v>34</v>
      </c>
      <c r="H5224" s="1" t="s">
        <v>916</v>
      </c>
      <c r="I5224" s="1">
        <v>1791896.88</v>
      </c>
      <c r="J5224" s="1">
        <v>140366.32999999999</v>
      </c>
      <c r="K5224" s="1">
        <v>298479</v>
      </c>
      <c r="L5224" s="1">
        <v>7968509</v>
      </c>
      <c r="M5224" s="1">
        <v>0.15221549570560455</v>
      </c>
      <c r="N5224" s="1">
        <v>1.9474128484725952</v>
      </c>
      <c r="O5224" s="1">
        <v>-0.13682718575000763</v>
      </c>
      <c r="P5224" s="1">
        <v>-7.0941815376281738</v>
      </c>
      <c r="Q5224" s="1">
        <v>0</v>
      </c>
      <c r="R5224" s="1">
        <v>2.8776690363883972E-2</v>
      </c>
      <c r="S5224" s="1">
        <v>32</v>
      </c>
      <c r="T5224" s="1">
        <v>1</v>
      </c>
      <c r="U5224" s="1">
        <v>10199251</v>
      </c>
      <c r="V5224" s="1">
        <v>4.4165000319480896E-2</v>
      </c>
      <c r="W5224" s="1">
        <v>0.43490523099899292</v>
      </c>
      <c r="X5224" s="1">
        <v>0.43490523099899292</v>
      </c>
    </row>
    <row r="5225" spans="1:24" x14ac:dyDescent="0.35">
      <c r="A5225" s="1">
        <v>330165</v>
      </c>
      <c r="B5225" s="1" t="s">
        <v>2346</v>
      </c>
      <c r="C5225" s="1">
        <v>112013753</v>
      </c>
      <c r="D5225" s="1">
        <v>165</v>
      </c>
      <c r="E5225" s="1" t="s">
        <v>2624</v>
      </c>
      <c r="F5225" s="1" t="s">
        <v>35</v>
      </c>
      <c r="G5225" s="1" t="s">
        <v>34</v>
      </c>
      <c r="H5225" s="1" t="s">
        <v>916</v>
      </c>
      <c r="I5225" s="1">
        <v>1838944.95</v>
      </c>
      <c r="J5225" s="1">
        <v>204738.06</v>
      </c>
      <c r="K5225" s="1">
        <v>298479</v>
      </c>
      <c r="L5225" s="1">
        <v>8213313.5</v>
      </c>
      <c r="M5225" s="1">
        <v>0.2448045015335083</v>
      </c>
      <c r="N5225" s="1">
        <v>3.0721492767333984</v>
      </c>
      <c r="O5225" s="1">
        <v>4.7048069536685944E-2</v>
      </c>
      <c r="P5225" s="1">
        <v>2.6256015300750732</v>
      </c>
      <c r="Q5225" s="1">
        <v>0</v>
      </c>
      <c r="R5225" s="1">
        <v>6.4371727406978607E-2</v>
      </c>
      <c r="S5225" s="1">
        <v>33</v>
      </c>
      <c r="T5225" s="1">
        <v>1</v>
      </c>
      <c r="U5225" s="1">
        <v>10555476</v>
      </c>
      <c r="V5225" s="1">
        <v>0.35622429847717285</v>
      </c>
      <c r="W5225" s="1">
        <v>3.4926583766937256</v>
      </c>
      <c r="X5225" s="1">
        <v>3.4926583766937256</v>
      </c>
    </row>
    <row r="5226" spans="1:24" x14ac:dyDescent="0.35">
      <c r="A5226" s="1">
        <v>340165</v>
      </c>
      <c r="B5226" s="1" t="s">
        <v>2347</v>
      </c>
      <c r="C5226" s="1">
        <v>112013753</v>
      </c>
      <c r="D5226" s="1">
        <v>165</v>
      </c>
      <c r="E5226" s="1" t="s">
        <v>2624</v>
      </c>
      <c r="F5226" s="1" t="s">
        <v>35</v>
      </c>
      <c r="G5226" s="1" t="s">
        <v>34</v>
      </c>
      <c r="H5226" s="1" t="s">
        <v>916</v>
      </c>
      <c r="I5226" s="1">
        <v>1988903.33</v>
      </c>
      <c r="J5226" s="1">
        <v>330703</v>
      </c>
      <c r="K5226" s="1">
        <v>298479</v>
      </c>
      <c r="L5226" s="1">
        <v>8213303.5</v>
      </c>
      <c r="M5226" s="1">
        <v>-9.9999997473787516E-6</v>
      </c>
      <c r="N5226" s="1">
        <v>-1.217535391333513E-4</v>
      </c>
      <c r="O5226" s="1">
        <v>0.14995838701725006</v>
      </c>
      <c r="P5226" s="1">
        <v>8.1545877456665039</v>
      </c>
      <c r="Q5226" s="1">
        <v>0</v>
      </c>
      <c r="R5226" s="1">
        <v>0.1259649395942688</v>
      </c>
      <c r="S5226" s="1">
        <v>34</v>
      </c>
      <c r="T5226" s="1">
        <v>1</v>
      </c>
      <c r="U5226" s="1">
        <v>10831389</v>
      </c>
      <c r="V5226" s="1">
        <v>0.2759132981300354</v>
      </c>
      <c r="W5226" s="1">
        <v>2.6139323711395264</v>
      </c>
      <c r="X5226" s="1">
        <v>2.6139323711395264</v>
      </c>
    </row>
    <row r="5227" spans="1:24" x14ac:dyDescent="0.35">
      <c r="A5227" s="1">
        <v>350165</v>
      </c>
      <c r="B5227" s="1" t="s">
        <v>2348</v>
      </c>
      <c r="C5227" s="1">
        <v>112013753</v>
      </c>
      <c r="D5227" s="1">
        <v>165</v>
      </c>
      <c r="E5227" s="1" t="s">
        <v>2624</v>
      </c>
      <c r="F5227" s="1" t="s">
        <v>35</v>
      </c>
      <c r="G5227" s="1" t="s">
        <v>34</v>
      </c>
      <c r="H5227" s="1" t="s">
        <v>916</v>
      </c>
      <c r="I5227" s="1">
        <v>2078759.97</v>
      </c>
      <c r="J5227" s="1">
        <v>241855</v>
      </c>
      <c r="K5227" s="1">
        <v>298479</v>
      </c>
      <c r="L5227" s="1">
        <v>8526327</v>
      </c>
      <c r="M5227" s="1">
        <v>0.31302350759506226</v>
      </c>
      <c r="N5227" s="1">
        <v>3.8111765384674072</v>
      </c>
      <c r="O5227" s="1">
        <v>8.9856639504432678E-2</v>
      </c>
      <c r="P5227" s="1">
        <v>4.5178990364074707</v>
      </c>
      <c r="Q5227" s="1">
        <v>0</v>
      </c>
      <c r="R5227" s="1">
        <v>-8.8848002254962921E-2</v>
      </c>
      <c r="S5227" s="1">
        <v>35</v>
      </c>
      <c r="T5227" s="1">
        <v>1</v>
      </c>
      <c r="U5227" s="1">
        <v>11145421</v>
      </c>
      <c r="V5227" s="1">
        <v>0.31403213739395142</v>
      </c>
      <c r="W5227" s="1">
        <v>2.8992772102355957</v>
      </c>
      <c r="X5227" s="1">
        <v>2.8992772102355957</v>
      </c>
    </row>
    <row r="5228" spans="1:24" x14ac:dyDescent="0.35">
      <c r="A5228" s="1">
        <v>360165</v>
      </c>
      <c r="B5228" s="1" t="s">
        <v>2349</v>
      </c>
      <c r="C5228" s="1">
        <v>112013753</v>
      </c>
      <c r="D5228" s="1">
        <v>165</v>
      </c>
      <c r="E5228" s="1" t="s">
        <v>2624</v>
      </c>
      <c r="F5228" s="1" t="s">
        <v>35</v>
      </c>
      <c r="G5228" s="1" t="s">
        <v>34</v>
      </c>
      <c r="H5228" s="1" t="s">
        <v>916</v>
      </c>
      <c r="I5228" s="1">
        <v>2031999.45</v>
      </c>
      <c r="J5228" s="1">
        <v>273718.46000000002</v>
      </c>
      <c r="K5228" s="1">
        <v>298479</v>
      </c>
      <c r="L5228" s="1">
        <v>9137236</v>
      </c>
      <c r="M5228" s="1">
        <v>0.61090898513793945</v>
      </c>
      <c r="N5228" s="1">
        <v>7.1649727821350098</v>
      </c>
      <c r="O5228" s="1">
        <v>-4.6760521829128265E-2</v>
      </c>
      <c r="P5228" s="1">
        <v>-2.2494430541992188</v>
      </c>
      <c r="Q5228" s="1">
        <v>0</v>
      </c>
      <c r="R5228" s="1">
        <v>3.1863458454608917E-2</v>
      </c>
      <c r="S5228" s="1">
        <v>36</v>
      </c>
      <c r="T5228" s="1">
        <v>1</v>
      </c>
      <c r="U5228" s="1">
        <v>11741433</v>
      </c>
      <c r="V5228" s="1">
        <v>0.5960119366645813</v>
      </c>
      <c r="W5228" s="1">
        <v>5.34759521484375</v>
      </c>
      <c r="X5228" s="1">
        <v>5.34759521484375</v>
      </c>
    </row>
    <row r="5229" spans="1:24" x14ac:dyDescent="0.35">
      <c r="A5229" s="1">
        <v>370165</v>
      </c>
      <c r="B5229" s="1" t="s">
        <v>2350</v>
      </c>
      <c r="C5229" s="1">
        <v>112013753</v>
      </c>
      <c r="D5229" s="1">
        <v>165</v>
      </c>
      <c r="E5229" s="1" t="s">
        <v>2624</v>
      </c>
      <c r="F5229" s="1" t="s">
        <v>35</v>
      </c>
      <c r="G5229" s="1" t="s">
        <v>34</v>
      </c>
      <c r="H5229" s="1" t="s">
        <v>916</v>
      </c>
      <c r="I5229" s="1">
        <v>2103754.7200000002</v>
      </c>
      <c r="J5229" s="1">
        <v>254851.57</v>
      </c>
      <c r="K5229" s="1">
        <v>298479</v>
      </c>
      <c r="L5229" s="1">
        <v>9859367</v>
      </c>
      <c r="M5229" s="1">
        <v>0.72213101387023926</v>
      </c>
      <c r="N5229" s="1">
        <v>7.9031667709350586</v>
      </c>
      <c r="O5229" s="1">
        <v>7.1755267679691315E-2</v>
      </c>
      <c r="P5229" s="1">
        <v>3.5312643051147461</v>
      </c>
      <c r="Q5229" s="1">
        <v>0</v>
      </c>
      <c r="R5229" s="1">
        <v>-1.8866889178752899E-2</v>
      </c>
      <c r="S5229" s="1">
        <v>37</v>
      </c>
      <c r="T5229" s="1">
        <v>1</v>
      </c>
      <c r="U5229" s="1">
        <v>12516452</v>
      </c>
      <c r="V5229" s="1">
        <v>0.77501940727233887</v>
      </c>
      <c r="W5229" s="1">
        <v>6.6007189750671387</v>
      </c>
      <c r="X5229" s="1">
        <v>6.6007189750671387</v>
      </c>
    </row>
    <row r="5230" spans="1:24" x14ac:dyDescent="0.35">
      <c r="A5230" s="1">
        <v>380165</v>
      </c>
      <c r="B5230" s="1" t="s">
        <v>2351</v>
      </c>
      <c r="C5230" s="1">
        <v>112013753</v>
      </c>
      <c r="D5230" s="1">
        <v>165</v>
      </c>
      <c r="E5230" s="1" t="s">
        <v>2624</v>
      </c>
      <c r="F5230" s="1" t="s">
        <v>35</v>
      </c>
      <c r="G5230" s="1" t="s">
        <v>34</v>
      </c>
      <c r="H5230" s="1" t="s">
        <v>916</v>
      </c>
      <c r="I5230" s="1">
        <v>2192884</v>
      </c>
      <c r="J5230" s="1">
        <v>285627</v>
      </c>
      <c r="K5230" s="1">
        <v>298479</v>
      </c>
      <c r="L5230" s="1">
        <v>10212058</v>
      </c>
      <c r="M5230" s="1">
        <v>0.35269099473953247</v>
      </c>
      <c r="N5230" s="1">
        <v>3.5772175788879395</v>
      </c>
      <c r="O5230" s="1">
        <v>8.912927657365799E-2</v>
      </c>
      <c r="P5230" s="1">
        <v>4.2366762161254883</v>
      </c>
      <c r="Q5230" s="1">
        <v>0</v>
      </c>
      <c r="R5230" s="1">
        <v>3.0775429680943489E-2</v>
      </c>
      <c r="S5230" s="1">
        <v>38</v>
      </c>
      <c r="T5230" s="1">
        <v>1</v>
      </c>
      <c r="U5230" s="1">
        <v>12989048</v>
      </c>
      <c r="V5230" s="1">
        <v>0.4725956916809082</v>
      </c>
      <c r="W5230" s="1">
        <v>3.7757985591888428</v>
      </c>
      <c r="X5230" s="1">
        <v>3.7757985591888428</v>
      </c>
    </row>
    <row r="5231" spans="1:24" x14ac:dyDescent="0.35">
      <c r="A5231" s="1">
        <v>390165</v>
      </c>
      <c r="B5231" s="1" t="s">
        <v>2352</v>
      </c>
      <c r="C5231" s="1">
        <v>112013753</v>
      </c>
      <c r="D5231" s="1">
        <v>165</v>
      </c>
      <c r="E5231" s="1" t="s">
        <v>2624</v>
      </c>
      <c r="F5231" s="1" t="s">
        <v>35</v>
      </c>
      <c r="G5231" s="1" t="s">
        <v>34</v>
      </c>
      <c r="H5231" s="1" t="s">
        <v>916</v>
      </c>
      <c r="I5231" s="1">
        <v>2244017</v>
      </c>
      <c r="J5231" s="1">
        <v>394937</v>
      </c>
      <c r="K5231" s="1">
        <v>348479</v>
      </c>
      <c r="L5231" s="1">
        <v>10344278</v>
      </c>
      <c r="M5231" s="1">
        <v>0.13222000002861023</v>
      </c>
      <c r="N5231" s="1">
        <v>1.2947438955307007</v>
      </c>
      <c r="O5231" s="1">
        <v>5.1132999360561371E-2</v>
      </c>
      <c r="P5231" s="1">
        <v>2.3317694664001465</v>
      </c>
      <c r="Q5231" s="1">
        <v>5.000000074505806E-2</v>
      </c>
      <c r="R5231" s="1">
        <v>0.10931000113487244</v>
      </c>
      <c r="S5231" s="1">
        <v>39</v>
      </c>
      <c r="T5231" s="1">
        <v>1</v>
      </c>
      <c r="U5231" s="1">
        <v>13331711</v>
      </c>
      <c r="V5231" s="1">
        <v>0.3426629900932312</v>
      </c>
      <c r="W5231" s="1">
        <v>2.6380918025970459</v>
      </c>
      <c r="X5231" s="1">
        <v>2.6380918025970459</v>
      </c>
    </row>
    <row r="5232" spans="1:24" x14ac:dyDescent="0.35">
      <c r="A5232" s="1">
        <v>400165</v>
      </c>
      <c r="B5232" s="1" t="s">
        <v>2353</v>
      </c>
      <c r="C5232" s="1">
        <v>112013753</v>
      </c>
      <c r="D5232" s="1">
        <v>165</v>
      </c>
      <c r="E5232" s="1" t="s">
        <v>2624</v>
      </c>
      <c r="F5232" s="1" t="s">
        <v>35</v>
      </c>
      <c r="G5232" s="1" t="s">
        <v>34</v>
      </c>
      <c r="H5232" s="1" t="s">
        <v>916</v>
      </c>
      <c r="S5232" s="1">
        <v>40</v>
      </c>
      <c r="T5232" s="1">
        <v>1</v>
      </c>
      <c r="U5232" s="1">
        <v>0</v>
      </c>
      <c r="V5232" s="1">
        <v>0</v>
      </c>
      <c r="W5232" s="1">
        <v>-100</v>
      </c>
      <c r="X5232" s="1">
        <v>-100</v>
      </c>
    </row>
    <row r="5233" spans="1:22" x14ac:dyDescent="0.35">
      <c r="A5233" s="1">
        <v>410165</v>
      </c>
      <c r="B5233" s="1" t="s">
        <v>2354</v>
      </c>
      <c r="C5233" s="1">
        <v>112013753</v>
      </c>
      <c r="D5233" s="1">
        <v>165</v>
      </c>
      <c r="E5233" s="1" t="s">
        <v>2624</v>
      </c>
      <c r="F5233" s="1" t="s">
        <v>35</v>
      </c>
      <c r="G5233" s="1" t="s">
        <v>34</v>
      </c>
      <c r="H5233" s="1" t="s">
        <v>916</v>
      </c>
      <c r="S5233" s="1">
        <v>41</v>
      </c>
      <c r="T5233" s="1">
        <v>1</v>
      </c>
      <c r="U5233" s="1">
        <v>0</v>
      </c>
      <c r="V5233" s="1">
        <v>0</v>
      </c>
    </row>
    <row r="5234" spans="1:22" x14ac:dyDescent="0.35">
      <c r="A5234" s="1">
        <v>420165</v>
      </c>
      <c r="B5234" s="1" t="s">
        <v>2355</v>
      </c>
      <c r="C5234" s="1">
        <v>112013753</v>
      </c>
      <c r="D5234" s="1">
        <v>165</v>
      </c>
      <c r="E5234" s="1" t="s">
        <v>2624</v>
      </c>
      <c r="F5234" s="1" t="s">
        <v>35</v>
      </c>
      <c r="G5234" s="1" t="s">
        <v>34</v>
      </c>
      <c r="H5234" s="1" t="s">
        <v>916</v>
      </c>
      <c r="S5234" s="1">
        <v>42</v>
      </c>
      <c r="T5234" s="1">
        <v>1</v>
      </c>
      <c r="U5234" s="1">
        <v>0</v>
      </c>
      <c r="V5234" s="1">
        <v>0</v>
      </c>
    </row>
    <row r="5235" spans="1:22" x14ac:dyDescent="0.35">
      <c r="A5235" s="1">
        <v>430165</v>
      </c>
      <c r="B5235" s="1" t="s">
        <v>2356</v>
      </c>
      <c r="C5235" s="1">
        <v>112013753</v>
      </c>
      <c r="D5235" s="1">
        <v>165</v>
      </c>
      <c r="E5235" s="1" t="s">
        <v>2624</v>
      </c>
      <c r="F5235" s="1" t="s">
        <v>35</v>
      </c>
      <c r="G5235" s="1" t="s">
        <v>34</v>
      </c>
      <c r="H5235" s="1" t="s">
        <v>916</v>
      </c>
      <c r="S5235" s="1">
        <v>43</v>
      </c>
      <c r="T5235" s="1">
        <v>1</v>
      </c>
      <c r="U5235" s="1">
        <v>0</v>
      </c>
      <c r="V5235" s="1">
        <v>0</v>
      </c>
    </row>
    <row r="5236" spans="1:22" x14ac:dyDescent="0.35">
      <c r="A5236" s="1">
        <v>440165</v>
      </c>
      <c r="B5236" s="1" t="s">
        <v>2357</v>
      </c>
      <c r="C5236" s="1">
        <v>112013753</v>
      </c>
      <c r="D5236" s="1">
        <v>165</v>
      </c>
      <c r="E5236" s="1" t="s">
        <v>2624</v>
      </c>
      <c r="F5236" s="1" t="s">
        <v>35</v>
      </c>
      <c r="G5236" s="1" t="s">
        <v>34</v>
      </c>
      <c r="H5236" s="1" t="s">
        <v>916</v>
      </c>
      <c r="S5236" s="1">
        <v>44</v>
      </c>
      <c r="T5236" s="1">
        <v>1</v>
      </c>
      <c r="U5236" s="1">
        <v>0</v>
      </c>
      <c r="V5236" s="1">
        <v>0</v>
      </c>
    </row>
    <row r="5237" spans="1:22" x14ac:dyDescent="0.35">
      <c r="A5237" s="1">
        <v>450165</v>
      </c>
      <c r="B5237" s="1" t="s">
        <v>2358</v>
      </c>
      <c r="C5237" s="1">
        <v>112013753</v>
      </c>
      <c r="D5237" s="1">
        <v>165</v>
      </c>
      <c r="E5237" s="1" t="s">
        <v>2624</v>
      </c>
      <c r="F5237" s="1" t="s">
        <v>35</v>
      </c>
      <c r="G5237" s="1" t="s">
        <v>34</v>
      </c>
      <c r="H5237" s="1" t="s">
        <v>916</v>
      </c>
      <c r="S5237" s="1">
        <v>45</v>
      </c>
      <c r="T5237" s="1">
        <v>1</v>
      </c>
      <c r="U5237" s="1">
        <v>0</v>
      </c>
      <c r="V5237" s="1">
        <v>0</v>
      </c>
    </row>
    <row r="5238" spans="1:22" x14ac:dyDescent="0.35">
      <c r="A5238" s="1">
        <v>460165</v>
      </c>
      <c r="B5238" s="1" t="s">
        <v>2359</v>
      </c>
      <c r="C5238" s="1">
        <v>112013753</v>
      </c>
      <c r="D5238" s="1">
        <v>165</v>
      </c>
      <c r="E5238" s="1" t="s">
        <v>2624</v>
      </c>
      <c r="F5238" s="1" t="s">
        <v>35</v>
      </c>
      <c r="G5238" s="1" t="s">
        <v>34</v>
      </c>
      <c r="H5238" s="1" t="s">
        <v>916</v>
      </c>
      <c r="S5238" s="1">
        <v>46</v>
      </c>
      <c r="T5238" s="1">
        <v>1</v>
      </c>
      <c r="U5238" s="1">
        <v>0</v>
      </c>
      <c r="V5238" s="1">
        <v>0</v>
      </c>
    </row>
    <row r="5239" spans="1:22" x14ac:dyDescent="0.35">
      <c r="A5239" s="1">
        <v>470165</v>
      </c>
      <c r="B5239" s="1" t="s">
        <v>2360</v>
      </c>
      <c r="C5239" s="1">
        <v>112013753</v>
      </c>
      <c r="D5239" s="1">
        <v>165</v>
      </c>
      <c r="E5239" s="1" t="s">
        <v>2624</v>
      </c>
      <c r="F5239" s="1" t="s">
        <v>35</v>
      </c>
      <c r="G5239" s="1" t="s">
        <v>34</v>
      </c>
      <c r="H5239" s="1" t="s">
        <v>916</v>
      </c>
      <c r="S5239" s="1">
        <v>47</v>
      </c>
      <c r="T5239" s="1">
        <v>1</v>
      </c>
      <c r="U5239" s="1">
        <v>0</v>
      </c>
      <c r="V5239" s="1">
        <v>0</v>
      </c>
    </row>
    <row r="5240" spans="1:22" x14ac:dyDescent="0.35">
      <c r="A5240" s="1">
        <v>480165</v>
      </c>
      <c r="B5240" s="1" t="s">
        <v>2361</v>
      </c>
      <c r="C5240" s="1">
        <v>112013753</v>
      </c>
      <c r="D5240" s="1">
        <v>165</v>
      </c>
      <c r="E5240" s="1" t="s">
        <v>2624</v>
      </c>
      <c r="F5240" s="1" t="s">
        <v>35</v>
      </c>
      <c r="G5240" s="1" t="s">
        <v>34</v>
      </c>
      <c r="H5240" s="1" t="s">
        <v>916</v>
      </c>
      <c r="S5240" s="1">
        <v>48</v>
      </c>
      <c r="T5240" s="1">
        <v>1</v>
      </c>
      <c r="U5240" s="1">
        <v>0</v>
      </c>
      <c r="V5240" s="1">
        <v>0</v>
      </c>
    </row>
    <row r="5241" spans="1:22" x14ac:dyDescent="0.35">
      <c r="A5241" s="1">
        <v>250502</v>
      </c>
      <c r="B5241" s="1" t="s">
        <v>2364</v>
      </c>
      <c r="C5241" s="1">
        <v>112015106</v>
      </c>
      <c r="D5241" s="1">
        <v>502</v>
      </c>
      <c r="E5241" s="1" t="s">
        <v>48</v>
      </c>
      <c r="F5241" s="1" t="s">
        <v>48</v>
      </c>
      <c r="G5241" s="1" t="s">
        <v>48</v>
      </c>
      <c r="H5241" s="1" t="s">
        <v>48</v>
      </c>
      <c r="S5241" s="1">
        <v>25</v>
      </c>
      <c r="T5241" s="1">
        <v>2</v>
      </c>
      <c r="U5241" s="1">
        <v>0</v>
      </c>
      <c r="V5241" s="1">
        <v>0</v>
      </c>
    </row>
    <row r="5242" spans="1:22" x14ac:dyDescent="0.35">
      <c r="A5242" s="1">
        <v>260502</v>
      </c>
      <c r="B5242" s="1" t="s">
        <v>2365</v>
      </c>
      <c r="C5242" s="1">
        <v>112015106</v>
      </c>
      <c r="D5242" s="1">
        <v>502</v>
      </c>
      <c r="E5242" s="1" t="s">
        <v>48</v>
      </c>
      <c r="F5242" s="1" t="s">
        <v>48</v>
      </c>
      <c r="G5242" s="1" t="s">
        <v>48</v>
      </c>
      <c r="H5242" s="1" t="s">
        <v>48</v>
      </c>
      <c r="S5242" s="1">
        <v>26</v>
      </c>
      <c r="T5242" s="1">
        <v>2</v>
      </c>
      <c r="U5242" s="1">
        <v>0</v>
      </c>
      <c r="V5242" s="1">
        <v>0</v>
      </c>
    </row>
    <row r="5243" spans="1:22" x14ac:dyDescent="0.35">
      <c r="A5243" s="1">
        <v>270502</v>
      </c>
      <c r="B5243" s="1" t="s">
        <v>2366</v>
      </c>
      <c r="C5243" s="1">
        <v>112015106</v>
      </c>
      <c r="D5243" s="1">
        <v>502</v>
      </c>
      <c r="E5243" s="1" t="s">
        <v>48</v>
      </c>
      <c r="F5243" s="1" t="s">
        <v>48</v>
      </c>
      <c r="G5243" s="1" t="s">
        <v>48</v>
      </c>
      <c r="H5243" s="1" t="s">
        <v>48</v>
      </c>
      <c r="S5243" s="1">
        <v>27</v>
      </c>
      <c r="T5243" s="1">
        <v>2</v>
      </c>
      <c r="U5243" s="1">
        <v>0</v>
      </c>
      <c r="V5243" s="1">
        <v>0</v>
      </c>
    </row>
    <row r="5244" spans="1:22" x14ac:dyDescent="0.35">
      <c r="A5244" s="1">
        <v>280502</v>
      </c>
      <c r="B5244" s="1" t="s">
        <v>2367</v>
      </c>
      <c r="C5244" s="1">
        <v>112015106</v>
      </c>
      <c r="D5244" s="1">
        <v>502</v>
      </c>
      <c r="E5244" s="1" t="s">
        <v>48</v>
      </c>
      <c r="F5244" s="1" t="s">
        <v>48</v>
      </c>
      <c r="G5244" s="1" t="s">
        <v>48</v>
      </c>
      <c r="H5244" s="1" t="s">
        <v>48</v>
      </c>
      <c r="S5244" s="1">
        <v>28</v>
      </c>
      <c r="T5244" s="1">
        <v>2</v>
      </c>
      <c r="U5244" s="1">
        <v>0</v>
      </c>
      <c r="V5244" s="1">
        <v>0</v>
      </c>
    </row>
    <row r="5245" spans="1:22" x14ac:dyDescent="0.35">
      <c r="A5245" s="1">
        <v>290502</v>
      </c>
      <c r="B5245" s="1" t="s">
        <v>2341</v>
      </c>
      <c r="C5245" s="1">
        <v>112015106</v>
      </c>
      <c r="D5245" s="1">
        <v>502</v>
      </c>
      <c r="E5245" s="1" t="s">
        <v>2625</v>
      </c>
      <c r="F5245" s="1" t="s">
        <v>35</v>
      </c>
      <c r="G5245" s="1" t="s">
        <v>34</v>
      </c>
      <c r="H5245" s="1" t="s">
        <v>2369</v>
      </c>
      <c r="S5245" s="1">
        <v>29</v>
      </c>
      <c r="T5245" s="1">
        <v>2</v>
      </c>
      <c r="U5245" s="1">
        <v>0</v>
      </c>
      <c r="V5245" s="1">
        <v>0</v>
      </c>
    </row>
    <row r="5246" spans="1:22" x14ac:dyDescent="0.35">
      <c r="A5246" s="1">
        <v>300502</v>
      </c>
      <c r="B5246" s="1" t="s">
        <v>2343</v>
      </c>
      <c r="C5246" s="1">
        <v>112015106</v>
      </c>
      <c r="D5246" s="1">
        <v>502</v>
      </c>
      <c r="E5246" s="1" t="s">
        <v>2625</v>
      </c>
      <c r="F5246" s="1" t="s">
        <v>35</v>
      </c>
      <c r="G5246" s="1" t="s">
        <v>34</v>
      </c>
      <c r="H5246" s="1" t="s">
        <v>2369</v>
      </c>
      <c r="S5246" s="1">
        <v>30</v>
      </c>
      <c r="T5246" s="1">
        <v>2</v>
      </c>
      <c r="U5246" s="1">
        <v>0</v>
      </c>
      <c r="V5246" s="1">
        <v>0</v>
      </c>
    </row>
    <row r="5247" spans="1:22" x14ac:dyDescent="0.35">
      <c r="A5247" s="1">
        <v>310502</v>
      </c>
      <c r="B5247" s="1" t="s">
        <v>2344</v>
      </c>
      <c r="C5247" s="1">
        <v>112015106</v>
      </c>
      <c r="D5247" s="1">
        <v>502</v>
      </c>
      <c r="E5247" s="1" t="s">
        <v>2625</v>
      </c>
      <c r="F5247" s="1" t="s">
        <v>35</v>
      </c>
      <c r="G5247" s="1" t="s">
        <v>34</v>
      </c>
      <c r="H5247" s="1" t="s">
        <v>2369</v>
      </c>
      <c r="S5247" s="1">
        <v>31</v>
      </c>
      <c r="T5247" s="1">
        <v>2</v>
      </c>
      <c r="U5247" s="1">
        <v>0</v>
      </c>
      <c r="V5247" s="1">
        <v>0</v>
      </c>
    </row>
    <row r="5248" spans="1:22" x14ac:dyDescent="0.35">
      <c r="A5248" s="1">
        <v>320502</v>
      </c>
      <c r="B5248" s="1" t="s">
        <v>2345</v>
      </c>
      <c r="C5248" s="1">
        <v>112015106</v>
      </c>
      <c r="D5248" s="1">
        <v>502</v>
      </c>
      <c r="E5248" s="1" t="s">
        <v>2625</v>
      </c>
      <c r="F5248" s="1" t="s">
        <v>35</v>
      </c>
      <c r="G5248" s="1" t="s">
        <v>34</v>
      </c>
      <c r="H5248" s="1" t="s">
        <v>2369</v>
      </c>
      <c r="S5248" s="1">
        <v>32</v>
      </c>
      <c r="T5248" s="1">
        <v>2</v>
      </c>
      <c r="U5248" s="1">
        <v>0</v>
      </c>
      <c r="V5248" s="1">
        <v>0</v>
      </c>
    </row>
    <row r="5249" spans="1:24" x14ac:dyDescent="0.35">
      <c r="A5249" s="1">
        <v>330502</v>
      </c>
      <c r="B5249" s="1" t="s">
        <v>2346</v>
      </c>
      <c r="C5249" s="1">
        <v>112015106</v>
      </c>
      <c r="D5249" s="1">
        <v>502</v>
      </c>
      <c r="E5249" s="1" t="s">
        <v>2625</v>
      </c>
      <c r="F5249" s="1" t="s">
        <v>35</v>
      </c>
      <c r="G5249" s="1" t="s">
        <v>34</v>
      </c>
      <c r="H5249" s="1" t="s">
        <v>2369</v>
      </c>
      <c r="S5249" s="1">
        <v>33</v>
      </c>
      <c r="T5249" s="1">
        <v>2</v>
      </c>
      <c r="U5249" s="1">
        <v>0</v>
      </c>
      <c r="V5249" s="1">
        <v>0</v>
      </c>
    </row>
    <row r="5250" spans="1:24" x14ac:dyDescent="0.35">
      <c r="A5250" s="1">
        <v>340502</v>
      </c>
      <c r="B5250" s="1" t="s">
        <v>2347</v>
      </c>
      <c r="C5250" s="1">
        <v>112015106</v>
      </c>
      <c r="D5250" s="1">
        <v>502</v>
      </c>
      <c r="E5250" s="1" t="s">
        <v>2625</v>
      </c>
      <c r="F5250" s="1" t="s">
        <v>35</v>
      </c>
      <c r="G5250" s="1" t="s">
        <v>34</v>
      </c>
      <c r="H5250" s="1" t="s">
        <v>2369</v>
      </c>
      <c r="S5250" s="1">
        <v>34</v>
      </c>
      <c r="T5250" s="1">
        <v>2</v>
      </c>
      <c r="U5250" s="1">
        <v>0</v>
      </c>
      <c r="V5250" s="1">
        <v>0</v>
      </c>
    </row>
    <row r="5251" spans="1:24" x14ac:dyDescent="0.35">
      <c r="A5251" s="1">
        <v>350502</v>
      </c>
      <c r="B5251" s="1" t="s">
        <v>2348</v>
      </c>
      <c r="C5251" s="1">
        <v>112015106</v>
      </c>
      <c r="D5251" s="1">
        <v>502</v>
      </c>
      <c r="E5251" s="1" t="s">
        <v>2625</v>
      </c>
      <c r="F5251" s="1" t="s">
        <v>35</v>
      </c>
      <c r="G5251" s="1" t="s">
        <v>34</v>
      </c>
      <c r="H5251" s="1" t="s">
        <v>2369</v>
      </c>
      <c r="J5251" s="1">
        <v>249448</v>
      </c>
      <c r="S5251" s="1">
        <v>35</v>
      </c>
      <c r="T5251" s="1">
        <v>2</v>
      </c>
      <c r="U5251" s="1">
        <v>249448</v>
      </c>
      <c r="V5251" s="1">
        <v>0</v>
      </c>
    </row>
    <row r="5252" spans="1:24" x14ac:dyDescent="0.35">
      <c r="A5252" s="1">
        <v>360502</v>
      </c>
      <c r="B5252" s="1" t="s">
        <v>2349</v>
      </c>
      <c r="C5252" s="1">
        <v>112015106</v>
      </c>
      <c r="D5252" s="1">
        <v>502</v>
      </c>
      <c r="E5252" s="1" t="s">
        <v>2625</v>
      </c>
      <c r="F5252" s="1" t="s">
        <v>35</v>
      </c>
      <c r="G5252" s="1" t="s">
        <v>34</v>
      </c>
      <c r="H5252" s="1" t="s">
        <v>2369</v>
      </c>
      <c r="J5252" s="1">
        <v>296403.61</v>
      </c>
      <c r="R5252" s="1">
        <v>4.6955611556768417E-2</v>
      </c>
      <c r="S5252" s="1">
        <v>36</v>
      </c>
      <c r="T5252" s="1">
        <v>2</v>
      </c>
      <c r="U5252" s="1">
        <v>296403.625</v>
      </c>
      <c r="V5252" s="1">
        <v>4.6955611556768417E-2</v>
      </c>
      <c r="W5252" s="1">
        <v>18.823812484741211</v>
      </c>
      <c r="X5252" s="1">
        <v>18.823812484741211</v>
      </c>
    </row>
    <row r="5253" spans="1:24" x14ac:dyDescent="0.35">
      <c r="A5253" s="1">
        <v>370502</v>
      </c>
      <c r="B5253" s="1" t="s">
        <v>2350</v>
      </c>
      <c r="C5253" s="1">
        <v>112015106</v>
      </c>
      <c r="D5253" s="1">
        <v>502</v>
      </c>
      <c r="E5253" s="1" t="s">
        <v>2625</v>
      </c>
      <c r="F5253" s="1" t="s">
        <v>35</v>
      </c>
      <c r="G5253" s="1" t="s">
        <v>34</v>
      </c>
      <c r="H5253" s="1" t="s">
        <v>2369</v>
      </c>
      <c r="J5253" s="1">
        <v>398458.15</v>
      </c>
      <c r="R5253" s="1">
        <v>0.10205453634262085</v>
      </c>
      <c r="S5253" s="1">
        <v>37</v>
      </c>
      <c r="T5253" s="1">
        <v>2</v>
      </c>
      <c r="U5253" s="1">
        <v>398458.15625</v>
      </c>
      <c r="V5253" s="1">
        <v>0.10205453634262085</v>
      </c>
      <c r="W5253" s="1">
        <v>34.430931091308594</v>
      </c>
      <c r="X5253" s="1">
        <v>34.430931091308594</v>
      </c>
    </row>
    <row r="5254" spans="1:24" x14ac:dyDescent="0.35">
      <c r="A5254" s="1">
        <v>380502</v>
      </c>
      <c r="B5254" s="1" t="s">
        <v>2351</v>
      </c>
      <c r="C5254" s="1">
        <v>112015106</v>
      </c>
      <c r="D5254" s="1">
        <v>502</v>
      </c>
      <c r="E5254" s="1" t="s">
        <v>2625</v>
      </c>
      <c r="F5254" s="1" t="s">
        <v>35</v>
      </c>
      <c r="G5254" s="1" t="s">
        <v>34</v>
      </c>
      <c r="H5254" s="1" t="s">
        <v>2369</v>
      </c>
      <c r="J5254" s="1">
        <v>396881</v>
      </c>
      <c r="R5254" s="1">
        <v>-1.5771499602124095E-3</v>
      </c>
      <c r="S5254" s="1">
        <v>38</v>
      </c>
      <c r="T5254" s="1">
        <v>2</v>
      </c>
      <c r="U5254" s="1">
        <v>396881</v>
      </c>
      <c r="V5254" s="1">
        <v>-1.5771499602124095E-3</v>
      </c>
      <c r="W5254" s="1">
        <v>-0.39581477642059326</v>
      </c>
      <c r="X5254" s="1">
        <v>-0.39581477642059326</v>
      </c>
    </row>
    <row r="5255" spans="1:24" x14ac:dyDescent="0.35">
      <c r="A5255" s="1">
        <v>390502</v>
      </c>
      <c r="B5255" s="1" t="s">
        <v>2352</v>
      </c>
      <c r="C5255" s="1">
        <v>112015106</v>
      </c>
      <c r="D5255" s="1">
        <v>502</v>
      </c>
      <c r="E5255" s="1" t="s">
        <v>2625</v>
      </c>
      <c r="F5255" s="1" t="s">
        <v>35</v>
      </c>
      <c r="G5255" s="1" t="s">
        <v>34</v>
      </c>
      <c r="H5255" s="1" t="s">
        <v>2369</v>
      </c>
      <c r="J5255" s="1">
        <v>443323</v>
      </c>
      <c r="R5255" s="1">
        <v>4.6441998332738876E-2</v>
      </c>
      <c r="S5255" s="1">
        <v>39</v>
      </c>
      <c r="T5255" s="1">
        <v>2</v>
      </c>
      <c r="U5255" s="1">
        <v>443323</v>
      </c>
      <c r="V5255" s="1">
        <v>4.6441998332738876E-2</v>
      </c>
      <c r="W5255" s="1">
        <v>11.701744079589844</v>
      </c>
      <c r="X5255" s="1">
        <v>11.701744079589844</v>
      </c>
    </row>
    <row r="5256" spans="1:24" x14ac:dyDescent="0.35">
      <c r="A5256" s="1">
        <v>400502</v>
      </c>
      <c r="B5256" s="1" t="s">
        <v>2353</v>
      </c>
      <c r="C5256" s="1">
        <v>112015106</v>
      </c>
      <c r="D5256" s="1">
        <v>502</v>
      </c>
      <c r="E5256" s="1" t="s">
        <v>48</v>
      </c>
      <c r="F5256" s="1" t="s">
        <v>48</v>
      </c>
      <c r="G5256" s="1" t="s">
        <v>48</v>
      </c>
      <c r="H5256" s="1" t="s">
        <v>48</v>
      </c>
      <c r="S5256" s="1">
        <v>40</v>
      </c>
      <c r="T5256" s="1">
        <v>2</v>
      </c>
      <c r="U5256" s="1">
        <v>0</v>
      </c>
      <c r="V5256" s="1">
        <v>0</v>
      </c>
      <c r="W5256" s="1">
        <v>-100</v>
      </c>
      <c r="X5256" s="1">
        <v>-100</v>
      </c>
    </row>
    <row r="5257" spans="1:24" x14ac:dyDescent="0.35">
      <c r="A5257" s="1">
        <v>410502</v>
      </c>
      <c r="B5257" s="1" t="s">
        <v>2354</v>
      </c>
      <c r="C5257" s="1">
        <v>112015106</v>
      </c>
      <c r="D5257" s="1">
        <v>502</v>
      </c>
      <c r="E5257" s="1" t="s">
        <v>48</v>
      </c>
      <c r="F5257" s="1" t="s">
        <v>48</v>
      </c>
      <c r="G5257" s="1" t="s">
        <v>48</v>
      </c>
      <c r="H5257" s="1" t="s">
        <v>48</v>
      </c>
      <c r="S5257" s="1">
        <v>41</v>
      </c>
      <c r="T5257" s="1">
        <v>2</v>
      </c>
      <c r="U5257" s="1">
        <v>0</v>
      </c>
      <c r="V5257" s="1">
        <v>0</v>
      </c>
    </row>
    <row r="5258" spans="1:24" x14ac:dyDescent="0.35">
      <c r="A5258" s="1">
        <v>420502</v>
      </c>
      <c r="B5258" s="1" t="s">
        <v>2355</v>
      </c>
      <c r="C5258" s="1">
        <v>112015106</v>
      </c>
      <c r="D5258" s="1">
        <v>502</v>
      </c>
      <c r="E5258" s="1" t="s">
        <v>48</v>
      </c>
      <c r="F5258" s="1" t="s">
        <v>48</v>
      </c>
      <c r="G5258" s="1" t="s">
        <v>48</v>
      </c>
      <c r="H5258" s="1" t="s">
        <v>48</v>
      </c>
      <c r="S5258" s="1">
        <v>42</v>
      </c>
      <c r="T5258" s="1">
        <v>2</v>
      </c>
      <c r="U5258" s="1">
        <v>0</v>
      </c>
      <c r="V5258" s="1">
        <v>0</v>
      </c>
    </row>
    <row r="5259" spans="1:24" x14ac:dyDescent="0.35">
      <c r="A5259" s="1">
        <v>430502</v>
      </c>
      <c r="B5259" s="1" t="s">
        <v>2356</v>
      </c>
      <c r="C5259" s="1">
        <v>112015106</v>
      </c>
      <c r="D5259" s="1">
        <v>502</v>
      </c>
      <c r="E5259" s="1" t="s">
        <v>48</v>
      </c>
      <c r="F5259" s="1" t="s">
        <v>48</v>
      </c>
      <c r="G5259" s="1" t="s">
        <v>48</v>
      </c>
      <c r="H5259" s="1" t="s">
        <v>48</v>
      </c>
      <c r="S5259" s="1">
        <v>43</v>
      </c>
      <c r="T5259" s="1">
        <v>2</v>
      </c>
      <c r="U5259" s="1">
        <v>0</v>
      </c>
      <c r="V5259" s="1">
        <v>0</v>
      </c>
    </row>
    <row r="5260" spans="1:24" x14ac:dyDescent="0.35">
      <c r="A5260" s="1">
        <v>440502</v>
      </c>
      <c r="B5260" s="1" t="s">
        <v>2357</v>
      </c>
      <c r="C5260" s="1">
        <v>112015106</v>
      </c>
      <c r="D5260" s="1">
        <v>502</v>
      </c>
      <c r="E5260" s="1" t="s">
        <v>48</v>
      </c>
      <c r="F5260" s="1" t="s">
        <v>48</v>
      </c>
      <c r="G5260" s="1" t="s">
        <v>48</v>
      </c>
      <c r="H5260" s="1" t="s">
        <v>48</v>
      </c>
      <c r="S5260" s="1">
        <v>44</v>
      </c>
      <c r="T5260" s="1">
        <v>2</v>
      </c>
      <c r="U5260" s="1">
        <v>0</v>
      </c>
      <c r="V5260" s="1">
        <v>0</v>
      </c>
    </row>
    <row r="5261" spans="1:24" x14ac:dyDescent="0.35">
      <c r="A5261" s="1">
        <v>450502</v>
      </c>
      <c r="B5261" s="1" t="s">
        <v>2358</v>
      </c>
      <c r="C5261" s="1">
        <v>112015106</v>
      </c>
      <c r="D5261" s="1">
        <v>502</v>
      </c>
      <c r="E5261" s="1" t="s">
        <v>48</v>
      </c>
      <c r="F5261" s="1" t="s">
        <v>48</v>
      </c>
      <c r="G5261" s="1" t="s">
        <v>48</v>
      </c>
      <c r="H5261" s="1" t="s">
        <v>48</v>
      </c>
      <c r="S5261" s="1">
        <v>45</v>
      </c>
      <c r="T5261" s="1">
        <v>2</v>
      </c>
      <c r="U5261" s="1">
        <v>0</v>
      </c>
      <c r="V5261" s="1">
        <v>0</v>
      </c>
    </row>
    <row r="5262" spans="1:24" x14ac:dyDescent="0.35">
      <c r="A5262" s="1">
        <v>460502</v>
      </c>
      <c r="B5262" s="1" t="s">
        <v>2359</v>
      </c>
      <c r="C5262" s="1">
        <v>112015106</v>
      </c>
      <c r="D5262" s="1">
        <v>502</v>
      </c>
      <c r="E5262" s="1" t="s">
        <v>48</v>
      </c>
      <c r="F5262" s="1" t="s">
        <v>48</v>
      </c>
      <c r="G5262" s="1" t="s">
        <v>48</v>
      </c>
      <c r="H5262" s="1" t="s">
        <v>48</v>
      </c>
      <c r="S5262" s="1">
        <v>46</v>
      </c>
      <c r="T5262" s="1">
        <v>2</v>
      </c>
      <c r="U5262" s="1">
        <v>0</v>
      </c>
      <c r="V5262" s="1">
        <v>0</v>
      </c>
    </row>
    <row r="5263" spans="1:24" x14ac:dyDescent="0.35">
      <c r="A5263" s="1">
        <v>470502</v>
      </c>
      <c r="B5263" s="1" t="s">
        <v>2360</v>
      </c>
      <c r="C5263" s="1">
        <v>112015106</v>
      </c>
      <c r="D5263" s="1">
        <v>502</v>
      </c>
      <c r="E5263" s="1" t="s">
        <v>48</v>
      </c>
      <c r="F5263" s="1" t="s">
        <v>48</v>
      </c>
      <c r="G5263" s="1" t="s">
        <v>48</v>
      </c>
      <c r="H5263" s="1" t="s">
        <v>48</v>
      </c>
      <c r="S5263" s="1">
        <v>47</v>
      </c>
      <c r="T5263" s="1">
        <v>2</v>
      </c>
      <c r="U5263" s="1">
        <v>0</v>
      </c>
      <c r="V5263" s="1">
        <v>0</v>
      </c>
    </row>
    <row r="5264" spans="1:24" x14ac:dyDescent="0.35">
      <c r="A5264" s="1">
        <v>290231</v>
      </c>
      <c r="B5264" s="1" t="s">
        <v>2341</v>
      </c>
      <c r="C5264" s="1">
        <v>112015203</v>
      </c>
      <c r="D5264" s="1">
        <v>231</v>
      </c>
      <c r="E5264" s="1" t="s">
        <v>2626</v>
      </c>
      <c r="F5264" s="1" t="s">
        <v>35</v>
      </c>
      <c r="G5264" s="1" t="s">
        <v>34</v>
      </c>
      <c r="H5264" s="1" t="s">
        <v>916</v>
      </c>
      <c r="I5264" s="1">
        <v>1295592.05</v>
      </c>
      <c r="J5264" s="1">
        <v>63280.480000000003</v>
      </c>
      <c r="K5264" s="1">
        <v>285937</v>
      </c>
      <c r="L5264" s="1">
        <v>6181806.5</v>
      </c>
      <c r="S5264" s="1">
        <v>29</v>
      </c>
      <c r="T5264" s="1">
        <v>1</v>
      </c>
      <c r="U5264" s="1">
        <v>7826616</v>
      </c>
      <c r="V5264" s="1">
        <v>0</v>
      </c>
    </row>
    <row r="5265" spans="1:24" x14ac:dyDescent="0.35">
      <c r="A5265" s="1">
        <v>300231</v>
      </c>
      <c r="B5265" s="1" t="s">
        <v>2343</v>
      </c>
      <c r="C5265" s="1">
        <v>112015203</v>
      </c>
      <c r="D5265" s="1">
        <v>231</v>
      </c>
      <c r="E5265" s="1" t="s">
        <v>2626</v>
      </c>
      <c r="F5265" s="1" t="s">
        <v>35</v>
      </c>
      <c r="G5265" s="1" t="s">
        <v>34</v>
      </c>
      <c r="H5265" s="1" t="s">
        <v>916</v>
      </c>
      <c r="I5265" s="1">
        <v>1309600.3</v>
      </c>
      <c r="J5265" s="1">
        <v>71426.820000000007</v>
      </c>
      <c r="K5265" s="1">
        <v>338177</v>
      </c>
      <c r="L5265" s="1">
        <v>6310824.5</v>
      </c>
      <c r="M5265" s="1">
        <v>0.12901799380779266</v>
      </c>
      <c r="N5265" s="1">
        <v>2.0870597362518311</v>
      </c>
      <c r="O5265" s="1">
        <v>1.4008250087499619E-2</v>
      </c>
      <c r="P5265" s="1">
        <v>1.0812238454818726</v>
      </c>
      <c r="Q5265" s="1">
        <v>5.2239999175071716E-2</v>
      </c>
      <c r="R5265" s="1">
        <v>8.1463400274515152E-3</v>
      </c>
      <c r="S5265" s="1">
        <v>30</v>
      </c>
      <c r="T5265" s="1">
        <v>1</v>
      </c>
      <c r="U5265" s="1">
        <v>8030028.5</v>
      </c>
      <c r="V5265" s="1">
        <v>0.20341259241104126</v>
      </c>
      <c r="W5265" s="1">
        <v>2.5989840030670166</v>
      </c>
      <c r="X5265" s="1">
        <v>2.5989840030670166</v>
      </c>
    </row>
    <row r="5266" spans="1:24" x14ac:dyDescent="0.35">
      <c r="A5266" s="1">
        <v>310231</v>
      </c>
      <c r="B5266" s="1" t="s">
        <v>2344</v>
      </c>
      <c r="C5266" s="1">
        <v>112015203</v>
      </c>
      <c r="D5266" s="1">
        <v>231</v>
      </c>
      <c r="E5266" s="1" t="s">
        <v>2626</v>
      </c>
      <c r="F5266" s="1" t="s">
        <v>35</v>
      </c>
      <c r="G5266" s="1" t="s">
        <v>34</v>
      </c>
      <c r="H5266" s="1" t="s">
        <v>916</v>
      </c>
      <c r="I5266" s="1">
        <v>1335541.55</v>
      </c>
      <c r="J5266" s="1">
        <v>54539.64</v>
      </c>
      <c r="K5266" s="1">
        <v>312057</v>
      </c>
      <c r="L5266" s="1">
        <v>6366883</v>
      </c>
      <c r="M5266" s="1">
        <v>5.6058499962091446E-2</v>
      </c>
      <c r="N5266" s="1">
        <v>0.88829123973846436</v>
      </c>
      <c r="O5266" s="1">
        <v>2.5941250845789909E-2</v>
      </c>
      <c r="P5266" s="1">
        <v>1.980852484703064</v>
      </c>
      <c r="Q5266" s="1">
        <v>-2.6119999587535858E-2</v>
      </c>
      <c r="R5266" s="1">
        <v>-1.6887180507183075E-2</v>
      </c>
      <c r="S5266" s="1">
        <v>31</v>
      </c>
      <c r="T5266" s="1">
        <v>1</v>
      </c>
      <c r="U5266" s="1">
        <v>8069021</v>
      </c>
      <c r="V5266" s="1">
        <v>3.8992568850517273E-2</v>
      </c>
      <c r="W5266" s="1">
        <v>0.48558357357978821</v>
      </c>
      <c r="X5266" s="1">
        <v>0.48558357357978821</v>
      </c>
    </row>
    <row r="5267" spans="1:24" x14ac:dyDescent="0.35">
      <c r="A5267" s="1">
        <v>320231</v>
      </c>
      <c r="B5267" s="1" t="s">
        <v>2345</v>
      </c>
      <c r="C5267" s="1">
        <v>112015203</v>
      </c>
      <c r="D5267" s="1">
        <v>231</v>
      </c>
      <c r="E5267" s="1" t="s">
        <v>2626</v>
      </c>
      <c r="F5267" s="1" t="s">
        <v>35</v>
      </c>
      <c r="G5267" s="1" t="s">
        <v>34</v>
      </c>
      <c r="H5267" s="1" t="s">
        <v>916</v>
      </c>
      <c r="I5267" s="1">
        <v>1350482.62</v>
      </c>
      <c r="J5267" s="1">
        <v>54020.72</v>
      </c>
      <c r="K5267" s="1">
        <v>312057</v>
      </c>
      <c r="L5267" s="1">
        <v>6443806</v>
      </c>
      <c r="M5267" s="1">
        <v>7.6922997832298279E-2</v>
      </c>
      <c r="N5267" s="1">
        <v>1.2081736326217651</v>
      </c>
      <c r="O5267" s="1">
        <v>1.4941070228815079E-2</v>
      </c>
      <c r="P5267" s="1">
        <v>1.118727445602417</v>
      </c>
      <c r="Q5267" s="1">
        <v>0</v>
      </c>
      <c r="R5267" s="1">
        <v>-5.1892001647502184E-4</v>
      </c>
      <c r="S5267" s="1">
        <v>32</v>
      </c>
      <c r="T5267" s="1">
        <v>1</v>
      </c>
      <c r="U5267" s="1">
        <v>8160366.5</v>
      </c>
      <c r="V5267" s="1">
        <v>9.1345146298408508E-2</v>
      </c>
      <c r="W5267" s="1">
        <v>1.1320518255233765</v>
      </c>
      <c r="X5267" s="1">
        <v>1.1320518255233765</v>
      </c>
    </row>
    <row r="5268" spans="1:24" x14ac:dyDescent="0.35">
      <c r="A5268" s="1">
        <v>330231</v>
      </c>
      <c r="B5268" s="1" t="s">
        <v>2346</v>
      </c>
      <c r="C5268" s="1">
        <v>112015203</v>
      </c>
      <c r="D5268" s="1">
        <v>231</v>
      </c>
      <c r="E5268" s="1" t="s">
        <v>2626</v>
      </c>
      <c r="F5268" s="1" t="s">
        <v>35</v>
      </c>
      <c r="G5268" s="1" t="s">
        <v>34</v>
      </c>
      <c r="H5268" s="1" t="s">
        <v>916</v>
      </c>
      <c r="I5268" s="1">
        <v>1349163.07</v>
      </c>
      <c r="J5268" s="1">
        <v>53769.85</v>
      </c>
      <c r="K5268" s="1">
        <v>312057</v>
      </c>
      <c r="L5268" s="1">
        <v>6539888</v>
      </c>
      <c r="M5268" s="1">
        <v>9.6082001924514771E-2</v>
      </c>
      <c r="N5268" s="1">
        <v>1.4910752773284912</v>
      </c>
      <c r="O5268" s="1">
        <v>-1.3195499777793884E-3</v>
      </c>
      <c r="P5268" s="1">
        <v>-9.7709514200687408E-2</v>
      </c>
      <c r="Q5268" s="1">
        <v>0</v>
      </c>
      <c r="R5268" s="1">
        <v>-2.5087001267820597E-4</v>
      </c>
      <c r="S5268" s="1">
        <v>33</v>
      </c>
      <c r="T5268" s="1">
        <v>1</v>
      </c>
      <c r="U5268" s="1">
        <v>8254878</v>
      </c>
      <c r="V5268" s="1">
        <v>9.451158344745636E-2</v>
      </c>
      <c r="W5268" s="1">
        <v>1.1581771373748779</v>
      </c>
      <c r="X5268" s="1">
        <v>1.1581771373748779</v>
      </c>
    </row>
    <row r="5269" spans="1:24" x14ac:dyDescent="0.35">
      <c r="A5269" s="1">
        <v>340231</v>
      </c>
      <c r="B5269" s="1" t="s">
        <v>2347</v>
      </c>
      <c r="C5269" s="1">
        <v>112015203</v>
      </c>
      <c r="D5269" s="1">
        <v>231</v>
      </c>
      <c r="E5269" s="1" t="s">
        <v>2626</v>
      </c>
      <c r="F5269" s="1" t="s">
        <v>35</v>
      </c>
      <c r="G5269" s="1" t="s">
        <v>34</v>
      </c>
      <c r="H5269" s="1" t="s">
        <v>916</v>
      </c>
      <c r="I5269" s="1">
        <v>1349136.86</v>
      </c>
      <c r="J5269" s="1">
        <v>39723.19</v>
      </c>
      <c r="K5269" s="1">
        <v>312057</v>
      </c>
      <c r="L5269" s="1">
        <v>6539883</v>
      </c>
      <c r="M5269" s="1">
        <v>-4.9999998736893758E-6</v>
      </c>
      <c r="N5269" s="1">
        <v>-7.6453907240647823E-5</v>
      </c>
      <c r="O5269" s="1">
        <v>-2.6210000214632601E-5</v>
      </c>
      <c r="P5269" s="1">
        <v>-1.9426858052611351E-3</v>
      </c>
      <c r="Q5269" s="1">
        <v>0</v>
      </c>
      <c r="R5269" s="1">
        <v>-1.404665969312191E-2</v>
      </c>
      <c r="S5269" s="1">
        <v>34</v>
      </c>
      <c r="T5269" s="1">
        <v>1</v>
      </c>
      <c r="U5269" s="1">
        <v>8240800</v>
      </c>
      <c r="V5269" s="1">
        <v>-1.4077870175242424E-2</v>
      </c>
      <c r="W5269" s="1">
        <v>-0.17054158449172974</v>
      </c>
      <c r="X5269" s="1">
        <v>-0.17054158449172974</v>
      </c>
    </row>
    <row r="5270" spans="1:24" x14ac:dyDescent="0.35">
      <c r="A5270" s="1">
        <v>350231</v>
      </c>
      <c r="B5270" s="1" t="s">
        <v>2348</v>
      </c>
      <c r="C5270" s="1">
        <v>112015203</v>
      </c>
      <c r="D5270" s="1">
        <v>231</v>
      </c>
      <c r="E5270" s="1" t="s">
        <v>2626</v>
      </c>
      <c r="F5270" s="1" t="s">
        <v>35</v>
      </c>
      <c r="G5270" s="1" t="s">
        <v>34</v>
      </c>
      <c r="H5270" s="1" t="s">
        <v>916</v>
      </c>
      <c r="I5270" s="1">
        <v>1424764.34</v>
      </c>
      <c r="J5270" s="1">
        <v>61163</v>
      </c>
      <c r="K5270" s="1">
        <v>312057</v>
      </c>
      <c r="L5270" s="1">
        <v>6684262.5</v>
      </c>
      <c r="M5270" s="1">
        <v>0.14437949657440186</v>
      </c>
      <c r="N5270" s="1">
        <v>2.2076771259307861</v>
      </c>
      <c r="O5270" s="1">
        <v>7.5627483427524567E-2</v>
      </c>
      <c r="P5270" s="1">
        <v>5.6056194305419922</v>
      </c>
      <c r="Q5270" s="1">
        <v>0</v>
      </c>
      <c r="R5270" s="1">
        <v>2.14398093521595E-2</v>
      </c>
      <c r="S5270" s="1">
        <v>35</v>
      </c>
      <c r="T5270" s="1">
        <v>1</v>
      </c>
      <c r="U5270" s="1">
        <v>8482247</v>
      </c>
      <c r="V5270" s="1">
        <v>0.24144679307937622</v>
      </c>
      <c r="W5270" s="1">
        <v>2.9298975467681885</v>
      </c>
      <c r="X5270" s="1">
        <v>2.9298975467681885</v>
      </c>
    </row>
    <row r="5271" spans="1:24" x14ac:dyDescent="0.35">
      <c r="A5271" s="1">
        <v>360231</v>
      </c>
      <c r="B5271" s="1" t="s">
        <v>2349</v>
      </c>
      <c r="C5271" s="1">
        <v>112015203</v>
      </c>
      <c r="D5271" s="1">
        <v>231</v>
      </c>
      <c r="E5271" s="1" t="s">
        <v>2626</v>
      </c>
      <c r="F5271" s="1" t="s">
        <v>35</v>
      </c>
      <c r="G5271" s="1" t="s">
        <v>34</v>
      </c>
      <c r="H5271" s="1" t="s">
        <v>916</v>
      </c>
      <c r="I5271" s="1">
        <v>1503945.89</v>
      </c>
      <c r="J5271" s="1">
        <v>63863</v>
      </c>
      <c r="K5271" s="1">
        <v>312057</v>
      </c>
      <c r="L5271" s="1">
        <v>7045239.5</v>
      </c>
      <c r="M5271" s="1">
        <v>0.36097699403762817</v>
      </c>
      <c r="N5271" s="1">
        <v>5.4004011154174805</v>
      </c>
      <c r="O5271" s="1">
        <v>7.9181551933288574E-2</v>
      </c>
      <c r="P5271" s="1">
        <v>5.5575189590454102</v>
      </c>
      <c r="Q5271" s="1">
        <v>0</v>
      </c>
      <c r="R5271" s="1">
        <v>2.7000000700354576E-3</v>
      </c>
      <c r="S5271" s="1">
        <v>36</v>
      </c>
      <c r="T5271" s="1">
        <v>1</v>
      </c>
      <c r="U5271" s="1">
        <v>8925105</v>
      </c>
      <c r="V5271" s="1">
        <v>0.44285854697227478</v>
      </c>
      <c r="W5271" s="1">
        <v>5.2209987640380859</v>
      </c>
      <c r="X5271" s="1">
        <v>5.2209987640380859</v>
      </c>
    </row>
    <row r="5272" spans="1:24" x14ac:dyDescent="0.35">
      <c r="A5272" s="1">
        <v>370231</v>
      </c>
      <c r="B5272" s="1" t="s">
        <v>2350</v>
      </c>
      <c r="C5272" s="1">
        <v>112015203</v>
      </c>
      <c r="D5272" s="1">
        <v>231</v>
      </c>
      <c r="E5272" s="1" t="s">
        <v>2626</v>
      </c>
      <c r="F5272" s="1" t="s">
        <v>35</v>
      </c>
      <c r="G5272" s="1" t="s">
        <v>34</v>
      </c>
      <c r="H5272" s="1" t="s">
        <v>916</v>
      </c>
      <c r="I5272" s="1">
        <v>1552864.86</v>
      </c>
      <c r="J5272" s="1">
        <v>93497.85</v>
      </c>
      <c r="K5272" s="1">
        <v>312057</v>
      </c>
      <c r="L5272" s="1">
        <v>7594630</v>
      </c>
      <c r="M5272" s="1">
        <v>0.54939049482345581</v>
      </c>
      <c r="N5272" s="1">
        <v>7.7980384826660156</v>
      </c>
      <c r="O5272" s="1">
        <v>4.8918969929218292E-2</v>
      </c>
      <c r="P5272" s="1">
        <v>3.2527081966400146</v>
      </c>
      <c r="Q5272" s="1">
        <v>0</v>
      </c>
      <c r="R5272" s="1">
        <v>2.9634850099682808E-2</v>
      </c>
      <c r="S5272" s="1">
        <v>37</v>
      </c>
      <c r="T5272" s="1">
        <v>1</v>
      </c>
      <c r="U5272" s="1">
        <v>9553050</v>
      </c>
      <c r="V5272" s="1">
        <v>0.62794429063796997</v>
      </c>
      <c r="W5272" s="1">
        <v>7.0357155799865723</v>
      </c>
      <c r="X5272" s="1">
        <v>7.0357155799865723</v>
      </c>
    </row>
    <row r="5273" spans="1:24" x14ac:dyDescent="0.35">
      <c r="A5273" s="1">
        <v>380231</v>
      </c>
      <c r="B5273" s="1" t="s">
        <v>2351</v>
      </c>
      <c r="C5273" s="1">
        <v>112015203</v>
      </c>
      <c r="D5273" s="1">
        <v>231</v>
      </c>
      <c r="E5273" s="1" t="s">
        <v>2626</v>
      </c>
      <c r="F5273" s="1" t="s">
        <v>35</v>
      </c>
      <c r="G5273" s="1" t="s">
        <v>34</v>
      </c>
      <c r="H5273" s="1" t="s">
        <v>916</v>
      </c>
      <c r="I5273" s="1">
        <v>1612295</v>
      </c>
      <c r="J5273" s="1">
        <v>98032</v>
      </c>
      <c r="K5273" s="1">
        <v>813500.8125</v>
      </c>
      <c r="L5273" s="1">
        <v>7758970</v>
      </c>
      <c r="M5273" s="1">
        <v>0.16434000432491302</v>
      </c>
      <c r="N5273" s="1">
        <v>2.1638972759246826</v>
      </c>
      <c r="O5273" s="1">
        <v>5.9430141001939774E-2</v>
      </c>
      <c r="P5273" s="1">
        <v>3.8271288871765137</v>
      </c>
      <c r="Q5273" s="1">
        <v>0.50144380331039429</v>
      </c>
      <c r="R5273" s="1">
        <v>4.5341500081121922E-3</v>
      </c>
      <c r="S5273" s="1">
        <v>38</v>
      </c>
      <c r="T5273" s="1">
        <v>1</v>
      </c>
      <c r="U5273" s="1">
        <v>10282798</v>
      </c>
      <c r="V5273" s="1">
        <v>0.72974807024002075</v>
      </c>
      <c r="W5273" s="1">
        <v>7.6389007568359375</v>
      </c>
      <c r="X5273" s="1">
        <v>7.6389007568359375</v>
      </c>
    </row>
    <row r="5274" spans="1:24" x14ac:dyDescent="0.35">
      <c r="A5274" s="1">
        <v>390231</v>
      </c>
      <c r="B5274" s="1" t="s">
        <v>2352</v>
      </c>
      <c r="C5274" s="1">
        <v>112015203</v>
      </c>
      <c r="D5274" s="1">
        <v>231</v>
      </c>
      <c r="E5274" s="1" t="s">
        <v>2626</v>
      </c>
      <c r="F5274" s="1" t="s">
        <v>35</v>
      </c>
      <c r="G5274" s="1" t="s">
        <v>34</v>
      </c>
      <c r="H5274" s="1" t="s">
        <v>916</v>
      </c>
      <c r="I5274" s="1">
        <v>1612451</v>
      </c>
      <c r="J5274" s="1">
        <v>101412</v>
      </c>
      <c r="K5274" s="1">
        <v>1314683.125</v>
      </c>
      <c r="L5274" s="1">
        <v>7842145</v>
      </c>
      <c r="M5274" s="1">
        <v>8.3175003528594971E-2</v>
      </c>
      <c r="N5274" s="1">
        <v>1.071985125541687</v>
      </c>
      <c r="O5274" s="1">
        <v>1.55999994603917E-4</v>
      </c>
      <c r="P5274" s="1">
        <v>9.675648994743824E-3</v>
      </c>
      <c r="Q5274" s="1">
        <v>0.50118231773376465</v>
      </c>
      <c r="R5274" s="1">
        <v>3.3799998927861452E-3</v>
      </c>
      <c r="S5274" s="1">
        <v>39</v>
      </c>
      <c r="T5274" s="1">
        <v>1</v>
      </c>
      <c r="U5274" s="1">
        <v>10870691</v>
      </c>
      <c r="V5274" s="1">
        <v>0.58789330720901489</v>
      </c>
      <c r="W5274" s="1">
        <v>5.717247486114502</v>
      </c>
      <c r="X5274" s="1">
        <v>5.717247486114502</v>
      </c>
    </row>
    <row r="5275" spans="1:24" x14ac:dyDescent="0.35">
      <c r="A5275" s="1">
        <v>400231</v>
      </c>
      <c r="B5275" s="1" t="s">
        <v>2353</v>
      </c>
      <c r="C5275" s="1">
        <v>112015203</v>
      </c>
      <c r="D5275" s="1">
        <v>231</v>
      </c>
      <c r="E5275" s="1" t="s">
        <v>2626</v>
      </c>
      <c r="F5275" s="1" t="s">
        <v>35</v>
      </c>
      <c r="G5275" s="1" t="s">
        <v>34</v>
      </c>
      <c r="H5275" s="1" t="s">
        <v>916</v>
      </c>
      <c r="S5275" s="1">
        <v>40</v>
      </c>
      <c r="T5275" s="1">
        <v>1</v>
      </c>
      <c r="U5275" s="1">
        <v>0</v>
      </c>
      <c r="V5275" s="1">
        <v>0</v>
      </c>
      <c r="W5275" s="1">
        <v>-100</v>
      </c>
      <c r="X5275" s="1">
        <v>-100</v>
      </c>
    </row>
    <row r="5276" spans="1:24" x14ac:dyDescent="0.35">
      <c r="A5276" s="1">
        <v>410231</v>
      </c>
      <c r="B5276" s="1" t="s">
        <v>2354</v>
      </c>
      <c r="C5276" s="1">
        <v>112015203</v>
      </c>
      <c r="D5276" s="1">
        <v>231</v>
      </c>
      <c r="E5276" s="1" t="s">
        <v>2626</v>
      </c>
      <c r="F5276" s="1" t="s">
        <v>35</v>
      </c>
      <c r="G5276" s="1" t="s">
        <v>34</v>
      </c>
      <c r="H5276" s="1" t="s">
        <v>916</v>
      </c>
      <c r="S5276" s="1">
        <v>41</v>
      </c>
      <c r="T5276" s="1">
        <v>1</v>
      </c>
      <c r="U5276" s="1">
        <v>0</v>
      </c>
      <c r="V5276" s="1">
        <v>0</v>
      </c>
    </row>
    <row r="5277" spans="1:24" x14ac:dyDescent="0.35">
      <c r="A5277" s="1">
        <v>420231</v>
      </c>
      <c r="B5277" s="1" t="s">
        <v>2355</v>
      </c>
      <c r="C5277" s="1">
        <v>112015203</v>
      </c>
      <c r="D5277" s="1">
        <v>231</v>
      </c>
      <c r="E5277" s="1" t="s">
        <v>2626</v>
      </c>
      <c r="F5277" s="1" t="s">
        <v>35</v>
      </c>
      <c r="G5277" s="1" t="s">
        <v>34</v>
      </c>
      <c r="H5277" s="1" t="s">
        <v>916</v>
      </c>
      <c r="S5277" s="1">
        <v>42</v>
      </c>
      <c r="T5277" s="1">
        <v>1</v>
      </c>
      <c r="U5277" s="1">
        <v>0</v>
      </c>
      <c r="V5277" s="1">
        <v>0</v>
      </c>
    </row>
    <row r="5278" spans="1:24" x14ac:dyDescent="0.35">
      <c r="A5278" s="1">
        <v>430231</v>
      </c>
      <c r="B5278" s="1" t="s">
        <v>2356</v>
      </c>
      <c r="C5278" s="1">
        <v>112015203</v>
      </c>
      <c r="D5278" s="1">
        <v>231</v>
      </c>
      <c r="E5278" s="1" t="s">
        <v>2626</v>
      </c>
      <c r="F5278" s="1" t="s">
        <v>35</v>
      </c>
      <c r="G5278" s="1" t="s">
        <v>34</v>
      </c>
      <c r="H5278" s="1" t="s">
        <v>916</v>
      </c>
      <c r="S5278" s="1">
        <v>43</v>
      </c>
      <c r="T5278" s="1">
        <v>1</v>
      </c>
      <c r="U5278" s="1">
        <v>0</v>
      </c>
      <c r="V5278" s="1">
        <v>0</v>
      </c>
    </row>
    <row r="5279" spans="1:24" x14ac:dyDescent="0.35">
      <c r="A5279" s="1">
        <v>440231</v>
      </c>
      <c r="B5279" s="1" t="s">
        <v>2357</v>
      </c>
      <c r="C5279" s="1">
        <v>112015203</v>
      </c>
      <c r="D5279" s="1">
        <v>231</v>
      </c>
      <c r="E5279" s="1" t="s">
        <v>2626</v>
      </c>
      <c r="F5279" s="1" t="s">
        <v>35</v>
      </c>
      <c r="G5279" s="1" t="s">
        <v>34</v>
      </c>
      <c r="H5279" s="1" t="s">
        <v>916</v>
      </c>
      <c r="S5279" s="1">
        <v>44</v>
      </c>
      <c r="T5279" s="1">
        <v>1</v>
      </c>
      <c r="U5279" s="1">
        <v>0</v>
      </c>
      <c r="V5279" s="1">
        <v>0</v>
      </c>
    </row>
    <row r="5280" spans="1:24" x14ac:dyDescent="0.35">
      <c r="A5280" s="1">
        <v>450231</v>
      </c>
      <c r="B5280" s="1" t="s">
        <v>2358</v>
      </c>
      <c r="C5280" s="1">
        <v>112015203</v>
      </c>
      <c r="D5280" s="1">
        <v>231</v>
      </c>
      <c r="E5280" s="1" t="s">
        <v>2626</v>
      </c>
      <c r="F5280" s="1" t="s">
        <v>35</v>
      </c>
      <c r="G5280" s="1" t="s">
        <v>34</v>
      </c>
      <c r="H5280" s="1" t="s">
        <v>916</v>
      </c>
      <c r="S5280" s="1">
        <v>45</v>
      </c>
      <c r="T5280" s="1">
        <v>1</v>
      </c>
      <c r="U5280" s="1">
        <v>0</v>
      </c>
      <c r="V5280" s="1">
        <v>0</v>
      </c>
    </row>
    <row r="5281" spans="1:24" x14ac:dyDescent="0.35">
      <c r="A5281" s="1">
        <v>460231</v>
      </c>
      <c r="B5281" s="1" t="s">
        <v>2359</v>
      </c>
      <c r="C5281" s="1">
        <v>112015203</v>
      </c>
      <c r="D5281" s="1">
        <v>231</v>
      </c>
      <c r="E5281" s="1" t="s">
        <v>2626</v>
      </c>
      <c r="F5281" s="1" t="s">
        <v>35</v>
      </c>
      <c r="G5281" s="1" t="s">
        <v>34</v>
      </c>
      <c r="H5281" s="1" t="s">
        <v>916</v>
      </c>
      <c r="S5281" s="1">
        <v>46</v>
      </c>
      <c r="T5281" s="1">
        <v>1</v>
      </c>
      <c r="U5281" s="1">
        <v>0</v>
      </c>
      <c r="V5281" s="1">
        <v>0</v>
      </c>
    </row>
    <row r="5282" spans="1:24" x14ac:dyDescent="0.35">
      <c r="A5282" s="1">
        <v>470231</v>
      </c>
      <c r="B5282" s="1" t="s">
        <v>2360</v>
      </c>
      <c r="C5282" s="1">
        <v>112015203</v>
      </c>
      <c r="D5282" s="1">
        <v>231</v>
      </c>
      <c r="E5282" s="1" t="s">
        <v>2626</v>
      </c>
      <c r="F5282" s="1" t="s">
        <v>35</v>
      </c>
      <c r="G5282" s="1" t="s">
        <v>34</v>
      </c>
      <c r="H5282" s="1" t="s">
        <v>916</v>
      </c>
      <c r="S5282" s="1">
        <v>47</v>
      </c>
      <c r="T5282" s="1">
        <v>1</v>
      </c>
      <c r="U5282" s="1">
        <v>0</v>
      </c>
      <c r="V5282" s="1">
        <v>0</v>
      </c>
    </row>
    <row r="5283" spans="1:24" x14ac:dyDescent="0.35">
      <c r="A5283" s="1">
        <v>480231</v>
      </c>
      <c r="B5283" s="1" t="s">
        <v>2361</v>
      </c>
      <c r="C5283" s="1">
        <v>112015203</v>
      </c>
      <c r="D5283" s="1">
        <v>231</v>
      </c>
      <c r="E5283" s="1" t="s">
        <v>2626</v>
      </c>
      <c r="F5283" s="1" t="s">
        <v>35</v>
      </c>
      <c r="G5283" s="1" t="s">
        <v>34</v>
      </c>
      <c r="H5283" s="1" t="s">
        <v>916</v>
      </c>
      <c r="S5283" s="1">
        <v>48</v>
      </c>
      <c r="T5283" s="1">
        <v>1</v>
      </c>
      <c r="U5283" s="1">
        <v>0</v>
      </c>
      <c r="V5283" s="1">
        <v>0</v>
      </c>
    </row>
    <row r="5284" spans="1:24" x14ac:dyDescent="0.35">
      <c r="A5284" s="1">
        <v>290447</v>
      </c>
      <c r="B5284" s="1" t="s">
        <v>2341</v>
      </c>
      <c r="C5284" s="1">
        <v>112018523</v>
      </c>
      <c r="D5284" s="1">
        <v>447</v>
      </c>
      <c r="E5284" s="1" t="s">
        <v>2627</v>
      </c>
      <c r="F5284" s="1" t="s">
        <v>35</v>
      </c>
      <c r="G5284" s="1" t="s">
        <v>34</v>
      </c>
      <c r="H5284" s="1" t="s">
        <v>916</v>
      </c>
      <c r="I5284" s="1">
        <v>972119.62</v>
      </c>
      <c r="J5284" s="1">
        <v>73224.13</v>
      </c>
      <c r="K5284" s="1">
        <v>246843</v>
      </c>
      <c r="L5284" s="1">
        <v>6195731</v>
      </c>
      <c r="S5284" s="1">
        <v>29</v>
      </c>
      <c r="T5284" s="1">
        <v>1</v>
      </c>
      <c r="U5284" s="1">
        <v>7487918</v>
      </c>
      <c r="V5284" s="1">
        <v>0</v>
      </c>
    </row>
    <row r="5285" spans="1:24" x14ac:dyDescent="0.35">
      <c r="A5285" s="1">
        <v>300447</v>
      </c>
      <c r="B5285" s="1" t="s">
        <v>2343</v>
      </c>
      <c r="C5285" s="1">
        <v>112018523</v>
      </c>
      <c r="D5285" s="1">
        <v>447</v>
      </c>
      <c r="E5285" s="1" t="s">
        <v>2627</v>
      </c>
      <c r="F5285" s="1" t="s">
        <v>35</v>
      </c>
      <c r="G5285" s="1" t="s">
        <v>34</v>
      </c>
      <c r="H5285" s="1" t="s">
        <v>916</v>
      </c>
      <c r="I5285" s="1">
        <v>992797.09</v>
      </c>
      <c r="J5285" s="1">
        <v>69029.37</v>
      </c>
      <c r="K5285" s="1">
        <v>290571</v>
      </c>
      <c r="L5285" s="1">
        <v>6369378</v>
      </c>
      <c r="M5285" s="1">
        <v>0.17364700138568878</v>
      </c>
      <c r="N5285" s="1">
        <v>2.8026878833770752</v>
      </c>
      <c r="O5285" s="1">
        <v>2.0677469670772552E-2</v>
      </c>
      <c r="P5285" s="1">
        <v>2.1270499229431152</v>
      </c>
      <c r="Q5285" s="1">
        <v>4.3728001415729523E-2</v>
      </c>
      <c r="R5285" s="1">
        <v>-4.1947602294385433E-3</v>
      </c>
      <c r="S5285" s="1">
        <v>30</v>
      </c>
      <c r="T5285" s="1">
        <v>1</v>
      </c>
      <c r="U5285" s="1">
        <v>7721775.5</v>
      </c>
      <c r="V5285" s="1">
        <v>0.23385772109031677</v>
      </c>
      <c r="W5285" s="1">
        <v>3.123131275177002</v>
      </c>
      <c r="X5285" s="1">
        <v>3.123131275177002</v>
      </c>
    </row>
    <row r="5286" spans="1:24" x14ac:dyDescent="0.35">
      <c r="A5286" s="1">
        <v>310447</v>
      </c>
      <c r="B5286" s="1" t="s">
        <v>2344</v>
      </c>
      <c r="C5286" s="1">
        <v>112018523</v>
      </c>
      <c r="D5286" s="1">
        <v>447</v>
      </c>
      <c r="E5286" s="1" t="s">
        <v>2627</v>
      </c>
      <c r="F5286" s="1" t="s">
        <v>35</v>
      </c>
      <c r="G5286" s="1" t="s">
        <v>34</v>
      </c>
      <c r="H5286" s="1" t="s">
        <v>916</v>
      </c>
      <c r="I5286" s="1">
        <v>1011222.95</v>
      </c>
      <c r="J5286" s="1">
        <v>70949</v>
      </c>
      <c r="K5286" s="1">
        <v>268707</v>
      </c>
      <c r="L5286" s="1">
        <v>6471854.5</v>
      </c>
      <c r="M5286" s="1">
        <v>0.10247649997472763</v>
      </c>
      <c r="N5286" s="1">
        <v>1.6088933944702148</v>
      </c>
      <c r="O5286" s="1">
        <v>1.842585951089859E-2</v>
      </c>
      <c r="P5286" s="1">
        <v>1.8559542894363403</v>
      </c>
      <c r="Q5286" s="1">
        <v>-2.1864000707864761E-2</v>
      </c>
      <c r="R5286" s="1">
        <v>1.9196299836039543E-3</v>
      </c>
      <c r="S5286" s="1">
        <v>31</v>
      </c>
      <c r="T5286" s="1">
        <v>1</v>
      </c>
      <c r="U5286" s="1">
        <v>7822733.5</v>
      </c>
      <c r="V5286" s="1">
        <v>0.10095798969268799</v>
      </c>
      <c r="W5286" s="1">
        <v>1.3074454069137573</v>
      </c>
      <c r="X5286" s="1">
        <v>1.3074454069137573</v>
      </c>
    </row>
    <row r="5287" spans="1:24" x14ac:dyDescent="0.35">
      <c r="A5287" s="1">
        <v>320447</v>
      </c>
      <c r="B5287" s="1" t="s">
        <v>2345</v>
      </c>
      <c r="C5287" s="1">
        <v>112018523</v>
      </c>
      <c r="D5287" s="1">
        <v>447</v>
      </c>
      <c r="E5287" s="1" t="s">
        <v>2627</v>
      </c>
      <c r="F5287" s="1" t="s">
        <v>35</v>
      </c>
      <c r="G5287" s="1" t="s">
        <v>34</v>
      </c>
      <c r="H5287" s="1" t="s">
        <v>916</v>
      </c>
      <c r="I5287" s="1">
        <v>1035133.33</v>
      </c>
      <c r="J5287" s="1">
        <v>51017.09</v>
      </c>
      <c r="K5287" s="1">
        <v>268707</v>
      </c>
      <c r="L5287" s="1">
        <v>6587971.5</v>
      </c>
      <c r="M5287" s="1">
        <v>0.11611700057983398</v>
      </c>
      <c r="N5287" s="1">
        <v>1.7941843271255493</v>
      </c>
      <c r="O5287" s="1">
        <v>2.3910380899906158E-2</v>
      </c>
      <c r="P5287" s="1">
        <v>2.3645012378692627</v>
      </c>
      <c r="Q5287" s="1">
        <v>0</v>
      </c>
      <c r="R5287" s="1">
        <v>-1.9931910559535027E-2</v>
      </c>
      <c r="S5287" s="1">
        <v>32</v>
      </c>
      <c r="T5287" s="1">
        <v>1</v>
      </c>
      <c r="U5287" s="1">
        <v>7942829</v>
      </c>
      <c r="V5287" s="1">
        <v>0.12009546905755997</v>
      </c>
      <c r="W5287" s="1">
        <v>1.535211443901062</v>
      </c>
      <c r="X5287" s="1">
        <v>1.535211443901062</v>
      </c>
    </row>
    <row r="5288" spans="1:24" x14ac:dyDescent="0.35">
      <c r="A5288" s="1">
        <v>330447</v>
      </c>
      <c r="B5288" s="1" t="s">
        <v>2346</v>
      </c>
      <c r="C5288" s="1">
        <v>112018523</v>
      </c>
      <c r="D5288" s="1">
        <v>447</v>
      </c>
      <c r="E5288" s="1" t="s">
        <v>2627</v>
      </c>
      <c r="F5288" s="1" t="s">
        <v>35</v>
      </c>
      <c r="G5288" s="1" t="s">
        <v>34</v>
      </c>
      <c r="H5288" s="1" t="s">
        <v>916</v>
      </c>
      <c r="I5288" s="1">
        <v>1080355.78</v>
      </c>
      <c r="J5288" s="1">
        <v>80142.11</v>
      </c>
      <c r="K5288" s="1">
        <v>268707</v>
      </c>
      <c r="L5288" s="1">
        <v>6689479</v>
      </c>
      <c r="M5288" s="1">
        <v>0.10150749981403351</v>
      </c>
      <c r="N5288" s="1">
        <v>1.5408005714416504</v>
      </c>
      <c r="O5288" s="1">
        <v>4.52224500477314E-2</v>
      </c>
      <c r="P5288" s="1">
        <v>4.3687558174133301</v>
      </c>
      <c r="Q5288" s="1">
        <v>0</v>
      </c>
      <c r="R5288" s="1">
        <v>2.9125019907951355E-2</v>
      </c>
      <c r="S5288" s="1">
        <v>33</v>
      </c>
      <c r="T5288" s="1">
        <v>1</v>
      </c>
      <c r="U5288" s="1">
        <v>8118684</v>
      </c>
      <c r="V5288" s="1">
        <v>0.17585496604442596</v>
      </c>
      <c r="W5288" s="1">
        <v>2.2140097618103027</v>
      </c>
      <c r="X5288" s="1">
        <v>2.2140097618103027</v>
      </c>
    </row>
    <row r="5289" spans="1:24" x14ac:dyDescent="0.35">
      <c r="A5289" s="1">
        <v>340447</v>
      </c>
      <c r="B5289" s="1" t="s">
        <v>2347</v>
      </c>
      <c r="C5289" s="1">
        <v>112018523</v>
      </c>
      <c r="D5289" s="1">
        <v>447</v>
      </c>
      <c r="E5289" s="1" t="s">
        <v>2627</v>
      </c>
      <c r="F5289" s="1" t="s">
        <v>35</v>
      </c>
      <c r="G5289" s="1" t="s">
        <v>34</v>
      </c>
      <c r="H5289" s="1" t="s">
        <v>916</v>
      </c>
      <c r="I5289" s="1">
        <v>1080316.03</v>
      </c>
      <c r="J5289" s="1">
        <v>94247</v>
      </c>
      <c r="K5289" s="1">
        <v>268707</v>
      </c>
      <c r="L5289" s="1">
        <v>6689472.5</v>
      </c>
      <c r="M5289" s="1">
        <v>-6.4999999267456587E-6</v>
      </c>
      <c r="N5289" s="1">
        <v>-9.7167510830331594E-5</v>
      </c>
      <c r="O5289" s="1">
        <v>-3.9750000723870471E-5</v>
      </c>
      <c r="P5289" s="1">
        <v>-3.6793434992432594E-3</v>
      </c>
      <c r="Q5289" s="1">
        <v>0</v>
      </c>
      <c r="R5289" s="1">
        <v>1.4104889705777168E-2</v>
      </c>
      <c r="S5289" s="1">
        <v>34</v>
      </c>
      <c r="T5289" s="1">
        <v>1</v>
      </c>
      <c r="U5289" s="1">
        <v>8132742.5</v>
      </c>
      <c r="V5289" s="1">
        <v>1.4058640226721764E-2</v>
      </c>
      <c r="W5289" s="1">
        <v>0.17316229641437531</v>
      </c>
      <c r="X5289" s="1">
        <v>0.17316229641437531</v>
      </c>
    </row>
    <row r="5290" spans="1:24" x14ac:dyDescent="0.35">
      <c r="A5290" s="1">
        <v>350447</v>
      </c>
      <c r="B5290" s="1" t="s">
        <v>2348</v>
      </c>
      <c r="C5290" s="1">
        <v>112018523</v>
      </c>
      <c r="D5290" s="1">
        <v>447</v>
      </c>
      <c r="E5290" s="1" t="s">
        <v>2627</v>
      </c>
      <c r="F5290" s="1" t="s">
        <v>35</v>
      </c>
      <c r="G5290" s="1" t="s">
        <v>34</v>
      </c>
      <c r="H5290" s="1" t="s">
        <v>916</v>
      </c>
      <c r="I5290" s="1">
        <v>1187222.19</v>
      </c>
      <c r="J5290" s="1">
        <v>88050</v>
      </c>
      <c r="K5290" s="1">
        <v>268707</v>
      </c>
      <c r="L5290" s="1">
        <v>6968518.5</v>
      </c>
      <c r="M5290" s="1">
        <v>0.27904599905014038</v>
      </c>
      <c r="N5290" s="1">
        <v>4.1714200973510742</v>
      </c>
      <c r="O5290" s="1">
        <v>0.10690616071224213</v>
      </c>
      <c r="P5290" s="1">
        <v>9.8958225250244141</v>
      </c>
      <c r="Q5290" s="1">
        <v>0</v>
      </c>
      <c r="R5290" s="1">
        <v>-6.1969999223947525E-3</v>
      </c>
      <c r="S5290" s="1">
        <v>35</v>
      </c>
      <c r="T5290" s="1">
        <v>1</v>
      </c>
      <c r="U5290" s="1">
        <v>8512498</v>
      </c>
      <c r="V5290" s="1">
        <v>0.3797551691532135</v>
      </c>
      <c r="W5290" s="1">
        <v>4.669464111328125</v>
      </c>
      <c r="X5290" s="1">
        <v>4.669464111328125</v>
      </c>
    </row>
    <row r="5291" spans="1:24" x14ac:dyDescent="0.35">
      <c r="A5291" s="1">
        <v>360447</v>
      </c>
      <c r="B5291" s="1" t="s">
        <v>2349</v>
      </c>
      <c r="C5291" s="1">
        <v>112018523</v>
      </c>
      <c r="D5291" s="1">
        <v>447</v>
      </c>
      <c r="E5291" s="1" t="s">
        <v>2627</v>
      </c>
      <c r="F5291" s="1" t="s">
        <v>35</v>
      </c>
      <c r="G5291" s="1" t="s">
        <v>34</v>
      </c>
      <c r="H5291" s="1" t="s">
        <v>916</v>
      </c>
      <c r="I5291" s="1">
        <v>1266785.4099999999</v>
      </c>
      <c r="J5291" s="1">
        <v>93500.71</v>
      </c>
      <c r="K5291" s="1">
        <v>268707</v>
      </c>
      <c r="L5291" s="1">
        <v>7558693</v>
      </c>
      <c r="M5291" s="1">
        <v>0.59017449617385864</v>
      </c>
      <c r="N5291" s="1">
        <v>8.4691534042358398</v>
      </c>
      <c r="O5291" s="1">
        <v>7.9563222825527191E-2</v>
      </c>
      <c r="P5291" s="1">
        <v>6.7016282081604004</v>
      </c>
      <c r="Q5291" s="1">
        <v>0</v>
      </c>
      <c r="R5291" s="1">
        <v>5.4507101885974407E-3</v>
      </c>
      <c r="S5291" s="1">
        <v>36</v>
      </c>
      <c r="T5291" s="1">
        <v>1</v>
      </c>
      <c r="U5291" s="1">
        <v>9187686</v>
      </c>
      <c r="V5291" s="1">
        <v>0.67518842220306396</v>
      </c>
      <c r="W5291" s="1">
        <v>7.9317259788513184</v>
      </c>
      <c r="X5291" s="1">
        <v>7.9317259788513184</v>
      </c>
    </row>
    <row r="5292" spans="1:24" x14ac:dyDescent="0.35">
      <c r="A5292" s="1">
        <v>370447</v>
      </c>
      <c r="B5292" s="1" t="s">
        <v>2350</v>
      </c>
      <c r="C5292" s="1">
        <v>112018523</v>
      </c>
      <c r="D5292" s="1">
        <v>447</v>
      </c>
      <c r="E5292" s="1" t="s">
        <v>2627</v>
      </c>
      <c r="F5292" s="1" t="s">
        <v>35</v>
      </c>
      <c r="G5292" s="1" t="s">
        <v>34</v>
      </c>
      <c r="H5292" s="1" t="s">
        <v>916</v>
      </c>
      <c r="I5292" s="1">
        <v>1353226.61</v>
      </c>
      <c r="J5292" s="1">
        <v>168099.14</v>
      </c>
      <c r="K5292" s="1">
        <v>268707</v>
      </c>
      <c r="L5292" s="1">
        <v>8437926</v>
      </c>
      <c r="M5292" s="1">
        <v>0.87923300266265869</v>
      </c>
      <c r="N5292" s="1">
        <v>11.632077217102051</v>
      </c>
      <c r="O5292" s="1">
        <v>8.6441196501255035E-2</v>
      </c>
      <c r="P5292" s="1">
        <v>6.8236656188964844</v>
      </c>
      <c r="Q5292" s="1">
        <v>0</v>
      </c>
      <c r="R5292" s="1">
        <v>7.4598431587219238E-2</v>
      </c>
      <c r="S5292" s="1">
        <v>37</v>
      </c>
      <c r="T5292" s="1">
        <v>1</v>
      </c>
      <c r="U5292" s="1">
        <v>10227959</v>
      </c>
      <c r="V5292" s="1">
        <v>1.04027259349823</v>
      </c>
      <c r="W5292" s="1">
        <v>11.322469711303711</v>
      </c>
      <c r="X5292" s="1">
        <v>11.322469711303711</v>
      </c>
    </row>
    <row r="5293" spans="1:24" x14ac:dyDescent="0.35">
      <c r="A5293" s="1">
        <v>380447</v>
      </c>
      <c r="B5293" s="1" t="s">
        <v>2351</v>
      </c>
      <c r="C5293" s="1">
        <v>112018523</v>
      </c>
      <c r="D5293" s="1">
        <v>447</v>
      </c>
      <c r="E5293" s="1" t="s">
        <v>2627</v>
      </c>
      <c r="F5293" s="1" t="s">
        <v>35</v>
      </c>
      <c r="G5293" s="1" t="s">
        <v>34</v>
      </c>
      <c r="H5293" s="1" t="s">
        <v>916</v>
      </c>
      <c r="I5293" s="1">
        <v>1492801</v>
      </c>
      <c r="J5293" s="1">
        <v>127247</v>
      </c>
      <c r="K5293" s="1">
        <v>1110857.75</v>
      </c>
      <c r="L5293" s="1">
        <v>8704747</v>
      </c>
      <c r="M5293" s="1">
        <v>0.2668209969997406</v>
      </c>
      <c r="N5293" s="1">
        <v>3.162163257598877</v>
      </c>
      <c r="O5293" s="1">
        <v>0.13957439363002777</v>
      </c>
      <c r="P5293" s="1">
        <v>10.314191818237305</v>
      </c>
      <c r="Q5293" s="1">
        <v>0.84215074777603149</v>
      </c>
      <c r="R5293" s="1">
        <v>-4.0852140635251999E-2</v>
      </c>
      <c r="S5293" s="1">
        <v>38</v>
      </c>
      <c r="T5293" s="1">
        <v>1</v>
      </c>
      <c r="U5293" s="1">
        <v>11435653</v>
      </c>
      <c r="V5293" s="1">
        <v>1.2076940536499023</v>
      </c>
      <c r="W5293" s="1">
        <v>11.807771682739258</v>
      </c>
      <c r="X5293" s="1">
        <v>11.807771682739258</v>
      </c>
    </row>
    <row r="5294" spans="1:24" x14ac:dyDescent="0.35">
      <c r="A5294" s="1">
        <v>390447</v>
      </c>
      <c r="B5294" s="1" t="s">
        <v>2352</v>
      </c>
      <c r="C5294" s="1">
        <v>112018523</v>
      </c>
      <c r="D5294" s="1">
        <v>447</v>
      </c>
      <c r="E5294" s="1" t="s">
        <v>2627</v>
      </c>
      <c r="F5294" s="1" t="s">
        <v>35</v>
      </c>
      <c r="G5294" s="1" t="s">
        <v>34</v>
      </c>
      <c r="H5294" s="1" t="s">
        <v>916</v>
      </c>
      <c r="I5294" s="1">
        <v>1520549</v>
      </c>
      <c r="J5294" s="1">
        <v>157821</v>
      </c>
      <c r="K5294" s="1">
        <v>1952569.375</v>
      </c>
      <c r="L5294" s="1">
        <v>8808473</v>
      </c>
      <c r="M5294" s="1">
        <v>0.10372599959373474</v>
      </c>
      <c r="N5294" s="1">
        <v>1.1916027069091797</v>
      </c>
      <c r="O5294" s="1">
        <v>2.7747999876737595E-2</v>
      </c>
      <c r="P5294" s="1">
        <v>1.8587876558303833</v>
      </c>
      <c r="Q5294" s="1">
        <v>0.84171164035797119</v>
      </c>
      <c r="R5294" s="1">
        <v>3.0573999509215355E-2</v>
      </c>
      <c r="S5294" s="1">
        <v>39</v>
      </c>
      <c r="T5294" s="1">
        <v>1</v>
      </c>
      <c r="U5294" s="1">
        <v>12439412</v>
      </c>
      <c r="V5294" s="1">
        <v>1.0037596225738525</v>
      </c>
      <c r="W5294" s="1">
        <v>8.7774524688720703</v>
      </c>
      <c r="X5294" s="1">
        <v>8.7774524688720703</v>
      </c>
    </row>
    <row r="5295" spans="1:24" x14ac:dyDescent="0.35">
      <c r="A5295" s="1">
        <v>400447</v>
      </c>
      <c r="B5295" s="1" t="s">
        <v>2353</v>
      </c>
      <c r="C5295" s="1">
        <v>112018523</v>
      </c>
      <c r="D5295" s="1">
        <v>447</v>
      </c>
      <c r="E5295" s="1" t="s">
        <v>2627</v>
      </c>
      <c r="F5295" s="1" t="s">
        <v>35</v>
      </c>
      <c r="G5295" s="1" t="s">
        <v>34</v>
      </c>
      <c r="H5295" s="1" t="s">
        <v>916</v>
      </c>
      <c r="S5295" s="1">
        <v>40</v>
      </c>
      <c r="T5295" s="1">
        <v>1</v>
      </c>
      <c r="U5295" s="1">
        <v>0</v>
      </c>
      <c r="V5295" s="1">
        <v>0</v>
      </c>
      <c r="W5295" s="1">
        <v>-100</v>
      </c>
      <c r="X5295" s="1">
        <v>-100</v>
      </c>
    </row>
    <row r="5296" spans="1:24" x14ac:dyDescent="0.35">
      <c r="A5296" s="1">
        <v>410447</v>
      </c>
      <c r="B5296" s="1" t="s">
        <v>2354</v>
      </c>
      <c r="C5296" s="1">
        <v>112018523</v>
      </c>
      <c r="D5296" s="1">
        <v>447</v>
      </c>
      <c r="E5296" s="1" t="s">
        <v>2627</v>
      </c>
      <c r="F5296" s="1" t="s">
        <v>35</v>
      </c>
      <c r="G5296" s="1" t="s">
        <v>34</v>
      </c>
      <c r="H5296" s="1" t="s">
        <v>916</v>
      </c>
      <c r="S5296" s="1">
        <v>41</v>
      </c>
      <c r="T5296" s="1">
        <v>1</v>
      </c>
      <c r="U5296" s="1">
        <v>0</v>
      </c>
      <c r="V5296" s="1">
        <v>0</v>
      </c>
    </row>
    <row r="5297" spans="1:24" x14ac:dyDescent="0.35">
      <c r="A5297" s="1">
        <v>420447</v>
      </c>
      <c r="B5297" s="1" t="s">
        <v>2355</v>
      </c>
      <c r="C5297" s="1">
        <v>112018523</v>
      </c>
      <c r="D5297" s="1">
        <v>447</v>
      </c>
      <c r="E5297" s="1" t="s">
        <v>2627</v>
      </c>
      <c r="F5297" s="1" t="s">
        <v>35</v>
      </c>
      <c r="G5297" s="1" t="s">
        <v>34</v>
      </c>
      <c r="H5297" s="1" t="s">
        <v>916</v>
      </c>
      <c r="S5297" s="1">
        <v>42</v>
      </c>
      <c r="T5297" s="1">
        <v>1</v>
      </c>
      <c r="U5297" s="1">
        <v>0</v>
      </c>
      <c r="V5297" s="1">
        <v>0</v>
      </c>
    </row>
    <row r="5298" spans="1:24" x14ac:dyDescent="0.35">
      <c r="A5298" s="1">
        <v>430447</v>
      </c>
      <c r="B5298" s="1" t="s">
        <v>2356</v>
      </c>
      <c r="C5298" s="1">
        <v>112018523</v>
      </c>
      <c r="D5298" s="1">
        <v>447</v>
      </c>
      <c r="E5298" s="1" t="s">
        <v>2627</v>
      </c>
      <c r="F5298" s="1" t="s">
        <v>35</v>
      </c>
      <c r="G5298" s="1" t="s">
        <v>34</v>
      </c>
      <c r="H5298" s="1" t="s">
        <v>916</v>
      </c>
      <c r="S5298" s="1">
        <v>43</v>
      </c>
      <c r="T5298" s="1">
        <v>1</v>
      </c>
      <c r="U5298" s="1">
        <v>0</v>
      </c>
      <c r="V5298" s="1">
        <v>0</v>
      </c>
    </row>
    <row r="5299" spans="1:24" x14ac:dyDescent="0.35">
      <c r="A5299" s="1">
        <v>440447</v>
      </c>
      <c r="B5299" s="1" t="s">
        <v>2357</v>
      </c>
      <c r="C5299" s="1">
        <v>112018523</v>
      </c>
      <c r="D5299" s="1">
        <v>447</v>
      </c>
      <c r="E5299" s="1" t="s">
        <v>2627</v>
      </c>
      <c r="F5299" s="1" t="s">
        <v>35</v>
      </c>
      <c r="G5299" s="1" t="s">
        <v>34</v>
      </c>
      <c r="H5299" s="1" t="s">
        <v>916</v>
      </c>
      <c r="S5299" s="1">
        <v>44</v>
      </c>
      <c r="T5299" s="1">
        <v>1</v>
      </c>
      <c r="U5299" s="1">
        <v>0</v>
      </c>
      <c r="V5299" s="1">
        <v>0</v>
      </c>
    </row>
    <row r="5300" spans="1:24" x14ac:dyDescent="0.35">
      <c r="A5300" s="1">
        <v>450447</v>
      </c>
      <c r="B5300" s="1" t="s">
        <v>2358</v>
      </c>
      <c r="C5300" s="1">
        <v>112018523</v>
      </c>
      <c r="D5300" s="1">
        <v>447</v>
      </c>
      <c r="E5300" s="1" t="s">
        <v>2627</v>
      </c>
      <c r="F5300" s="1" t="s">
        <v>35</v>
      </c>
      <c r="G5300" s="1" t="s">
        <v>34</v>
      </c>
      <c r="H5300" s="1" t="s">
        <v>916</v>
      </c>
      <c r="S5300" s="1">
        <v>45</v>
      </c>
      <c r="T5300" s="1">
        <v>1</v>
      </c>
      <c r="U5300" s="1">
        <v>0</v>
      </c>
      <c r="V5300" s="1">
        <v>0</v>
      </c>
    </row>
    <row r="5301" spans="1:24" x14ac:dyDescent="0.35">
      <c r="A5301" s="1">
        <v>460447</v>
      </c>
      <c r="B5301" s="1" t="s">
        <v>2359</v>
      </c>
      <c r="C5301" s="1">
        <v>112018523</v>
      </c>
      <c r="D5301" s="1">
        <v>447</v>
      </c>
      <c r="E5301" s="1" t="s">
        <v>2627</v>
      </c>
      <c r="F5301" s="1" t="s">
        <v>35</v>
      </c>
      <c r="G5301" s="1" t="s">
        <v>34</v>
      </c>
      <c r="H5301" s="1" t="s">
        <v>916</v>
      </c>
      <c r="S5301" s="1">
        <v>46</v>
      </c>
      <c r="T5301" s="1">
        <v>1</v>
      </c>
      <c r="U5301" s="1">
        <v>0</v>
      </c>
      <c r="V5301" s="1">
        <v>0</v>
      </c>
    </row>
    <row r="5302" spans="1:24" x14ac:dyDescent="0.35">
      <c r="A5302" s="1">
        <v>470447</v>
      </c>
      <c r="B5302" s="1" t="s">
        <v>2360</v>
      </c>
      <c r="C5302" s="1">
        <v>112018523</v>
      </c>
      <c r="D5302" s="1">
        <v>447</v>
      </c>
      <c r="E5302" s="1" t="s">
        <v>2627</v>
      </c>
      <c r="F5302" s="1" t="s">
        <v>35</v>
      </c>
      <c r="G5302" s="1" t="s">
        <v>34</v>
      </c>
      <c r="H5302" s="1" t="s">
        <v>916</v>
      </c>
      <c r="S5302" s="1">
        <v>47</v>
      </c>
      <c r="T5302" s="1">
        <v>1</v>
      </c>
      <c r="U5302" s="1">
        <v>0</v>
      </c>
      <c r="V5302" s="1">
        <v>0</v>
      </c>
    </row>
    <row r="5303" spans="1:24" x14ac:dyDescent="0.35">
      <c r="A5303" s="1">
        <v>480447</v>
      </c>
      <c r="B5303" s="1" t="s">
        <v>2361</v>
      </c>
      <c r="C5303" s="1">
        <v>112018523</v>
      </c>
      <c r="D5303" s="1">
        <v>447</v>
      </c>
      <c r="E5303" s="1" t="s">
        <v>2627</v>
      </c>
      <c r="F5303" s="1" t="s">
        <v>35</v>
      </c>
      <c r="G5303" s="1" t="s">
        <v>34</v>
      </c>
      <c r="H5303" s="1" t="s">
        <v>916</v>
      </c>
      <c r="S5303" s="1">
        <v>48</v>
      </c>
      <c r="T5303" s="1">
        <v>1</v>
      </c>
      <c r="U5303" s="1">
        <v>0</v>
      </c>
      <c r="V5303" s="1">
        <v>0</v>
      </c>
    </row>
    <row r="5304" spans="1:24" x14ac:dyDescent="0.35">
      <c r="A5304" s="1">
        <v>290077</v>
      </c>
      <c r="B5304" s="1" t="s">
        <v>2341</v>
      </c>
      <c r="C5304" s="1">
        <v>112281302</v>
      </c>
      <c r="D5304" s="1">
        <v>77</v>
      </c>
      <c r="E5304" s="1" t="s">
        <v>2628</v>
      </c>
      <c r="F5304" s="1" t="s">
        <v>35</v>
      </c>
      <c r="G5304" s="1" t="s">
        <v>313</v>
      </c>
      <c r="H5304" s="1" t="s">
        <v>916</v>
      </c>
      <c r="I5304" s="1">
        <v>3875053</v>
      </c>
      <c r="J5304" s="1">
        <v>6477</v>
      </c>
      <c r="K5304" s="1">
        <v>1128079</v>
      </c>
      <c r="L5304" s="1">
        <v>19988860</v>
      </c>
      <c r="S5304" s="1">
        <v>29</v>
      </c>
      <c r="T5304" s="1">
        <v>1</v>
      </c>
      <c r="U5304" s="1">
        <v>24998468</v>
      </c>
      <c r="V5304" s="1">
        <v>0</v>
      </c>
    </row>
    <row r="5305" spans="1:24" x14ac:dyDescent="0.35">
      <c r="A5305" s="1">
        <v>300077</v>
      </c>
      <c r="B5305" s="1" t="s">
        <v>2343</v>
      </c>
      <c r="C5305" s="1">
        <v>112281302</v>
      </c>
      <c r="D5305" s="1">
        <v>77</v>
      </c>
      <c r="E5305" s="1" t="s">
        <v>2628</v>
      </c>
      <c r="F5305" s="1" t="s">
        <v>35</v>
      </c>
      <c r="G5305" s="1" t="s">
        <v>313</v>
      </c>
      <c r="H5305" s="1" t="s">
        <v>916</v>
      </c>
      <c r="I5305" s="1">
        <v>3924531</v>
      </c>
      <c r="K5305" s="1">
        <v>1128079</v>
      </c>
      <c r="L5305" s="1">
        <v>20845024</v>
      </c>
      <c r="M5305" s="1">
        <v>0.85616397857666016</v>
      </c>
      <c r="N5305" s="1">
        <v>4.283205509185791</v>
      </c>
      <c r="O5305" s="1">
        <v>4.9477998167276382E-2</v>
      </c>
      <c r="P5305" s="1">
        <v>1.2768341302871704</v>
      </c>
      <c r="Q5305" s="1">
        <v>0</v>
      </c>
      <c r="S5305" s="1">
        <v>30</v>
      </c>
      <c r="T5305" s="1">
        <v>1</v>
      </c>
      <c r="U5305" s="1">
        <v>25897634</v>
      </c>
      <c r="V5305" s="1">
        <v>0.90564197301864624</v>
      </c>
      <c r="W5305" s="1">
        <v>3.5968844890594482</v>
      </c>
      <c r="X5305" s="1">
        <v>3.5968844890594482</v>
      </c>
    </row>
    <row r="5306" spans="1:24" x14ac:dyDescent="0.35">
      <c r="A5306" s="1">
        <v>310077</v>
      </c>
      <c r="B5306" s="1" t="s">
        <v>2344</v>
      </c>
      <c r="C5306" s="1">
        <v>112281302</v>
      </c>
      <c r="D5306" s="1">
        <v>77</v>
      </c>
      <c r="E5306" s="1" t="s">
        <v>2628</v>
      </c>
      <c r="F5306" s="1" t="s">
        <v>35</v>
      </c>
      <c r="G5306" s="1" t="s">
        <v>313</v>
      </c>
      <c r="H5306" s="1" t="s">
        <v>916</v>
      </c>
      <c r="I5306" s="1">
        <v>4196968</v>
      </c>
      <c r="K5306" s="1">
        <v>1128079</v>
      </c>
      <c r="L5306" s="1">
        <v>21205316</v>
      </c>
      <c r="M5306" s="1">
        <v>0.360291987657547</v>
      </c>
      <c r="N5306" s="1">
        <v>1.7284317016601563</v>
      </c>
      <c r="O5306" s="1">
        <v>0.27243700623512268</v>
      </c>
      <c r="P5306" s="1">
        <v>6.9418997764587402</v>
      </c>
      <c r="Q5306" s="1">
        <v>0</v>
      </c>
      <c r="S5306" s="1">
        <v>31</v>
      </c>
      <c r="T5306" s="1">
        <v>1</v>
      </c>
      <c r="U5306" s="1">
        <v>26530364</v>
      </c>
      <c r="V5306" s="1">
        <v>0.63272899389266968</v>
      </c>
      <c r="W5306" s="1">
        <v>2.4431960582733154</v>
      </c>
      <c r="X5306" s="1">
        <v>2.4431960582733154</v>
      </c>
    </row>
    <row r="5307" spans="1:24" x14ac:dyDescent="0.35">
      <c r="A5307" s="1">
        <v>320077</v>
      </c>
      <c r="B5307" s="1" t="s">
        <v>2345</v>
      </c>
      <c r="C5307" s="1">
        <v>112281302</v>
      </c>
      <c r="D5307" s="1">
        <v>77</v>
      </c>
      <c r="E5307" s="1" t="s">
        <v>2628</v>
      </c>
      <c r="F5307" s="1" t="s">
        <v>35</v>
      </c>
      <c r="G5307" s="1" t="s">
        <v>313</v>
      </c>
      <c r="H5307" s="1" t="s">
        <v>916</v>
      </c>
      <c r="I5307" s="1">
        <v>4229889</v>
      </c>
      <c r="K5307" s="1">
        <v>1128079</v>
      </c>
      <c r="L5307" s="1">
        <v>21488080</v>
      </c>
      <c r="M5307" s="1">
        <v>0.28276398777961731</v>
      </c>
      <c r="N5307" s="1">
        <v>1.3334580659866333</v>
      </c>
      <c r="O5307" s="1">
        <v>3.2921001315116882E-2</v>
      </c>
      <c r="P5307" s="1">
        <v>0.78439956903457642</v>
      </c>
      <c r="Q5307" s="1">
        <v>0</v>
      </c>
      <c r="S5307" s="1">
        <v>32</v>
      </c>
      <c r="T5307" s="1">
        <v>1</v>
      </c>
      <c r="U5307" s="1">
        <v>26846048</v>
      </c>
      <c r="V5307" s="1">
        <v>0.315684974193573</v>
      </c>
      <c r="W5307" s="1">
        <v>1.1898969411849976</v>
      </c>
      <c r="X5307" s="1">
        <v>1.1898969411849976</v>
      </c>
    </row>
    <row r="5308" spans="1:24" x14ac:dyDescent="0.35">
      <c r="A5308" s="1">
        <v>330077</v>
      </c>
      <c r="B5308" s="1" t="s">
        <v>2346</v>
      </c>
      <c r="C5308" s="1">
        <v>112281302</v>
      </c>
      <c r="D5308" s="1">
        <v>77</v>
      </c>
      <c r="E5308" s="1" t="s">
        <v>2628</v>
      </c>
      <c r="F5308" s="1" t="s">
        <v>35</v>
      </c>
      <c r="G5308" s="1" t="s">
        <v>313</v>
      </c>
      <c r="H5308" s="1" t="s">
        <v>916</v>
      </c>
      <c r="I5308" s="1">
        <v>4547361</v>
      </c>
      <c r="K5308" s="1">
        <v>1128079</v>
      </c>
      <c r="L5308" s="1">
        <v>21992552</v>
      </c>
      <c r="M5308" s="1">
        <v>0.50447201728820801</v>
      </c>
      <c r="N5308" s="1">
        <v>2.3476829528808594</v>
      </c>
      <c r="O5308" s="1">
        <v>0.31747201085090637</v>
      </c>
      <c r="P5308" s="1">
        <v>7.5054450035095215</v>
      </c>
      <c r="Q5308" s="1">
        <v>0</v>
      </c>
      <c r="S5308" s="1">
        <v>33</v>
      </c>
      <c r="T5308" s="1">
        <v>1</v>
      </c>
      <c r="U5308" s="1">
        <v>27667992</v>
      </c>
      <c r="V5308" s="1">
        <v>0.82194399833679199</v>
      </c>
      <c r="W5308" s="1">
        <v>3.0616946220397949</v>
      </c>
      <c r="X5308" s="1">
        <v>3.0616946220397949</v>
      </c>
    </row>
    <row r="5309" spans="1:24" x14ac:dyDescent="0.35">
      <c r="A5309" s="1">
        <v>340077</v>
      </c>
      <c r="B5309" s="1" t="s">
        <v>2347</v>
      </c>
      <c r="C5309" s="1">
        <v>112281302</v>
      </c>
      <c r="D5309" s="1">
        <v>77</v>
      </c>
      <c r="E5309" s="1" t="s">
        <v>2628</v>
      </c>
      <c r="F5309" s="1" t="s">
        <v>35</v>
      </c>
      <c r="G5309" s="1" t="s">
        <v>313</v>
      </c>
      <c r="H5309" s="1" t="s">
        <v>916</v>
      </c>
      <c r="I5309" s="1">
        <v>4552091</v>
      </c>
      <c r="K5309" s="1">
        <v>1128079</v>
      </c>
      <c r="L5309" s="1">
        <v>21992524</v>
      </c>
      <c r="M5309" s="1">
        <v>-2.8000000384054147E-5</v>
      </c>
      <c r="N5309" s="1">
        <v>-1.2731582683045417E-4</v>
      </c>
      <c r="O5309" s="1">
        <v>4.7300001606345177E-3</v>
      </c>
      <c r="P5309" s="1">
        <v>0.10401637107133865</v>
      </c>
      <c r="Q5309" s="1">
        <v>0</v>
      </c>
      <c r="S5309" s="1">
        <v>34</v>
      </c>
      <c r="T5309" s="1">
        <v>1</v>
      </c>
      <c r="U5309" s="1">
        <v>27672694</v>
      </c>
      <c r="V5309" s="1">
        <v>4.7019999474287033E-3</v>
      </c>
      <c r="W5309" s="1">
        <v>1.699436642229557E-2</v>
      </c>
      <c r="X5309" s="1">
        <v>1.699436642229557E-2</v>
      </c>
    </row>
    <row r="5310" spans="1:24" x14ac:dyDescent="0.35">
      <c r="A5310" s="1">
        <v>350077</v>
      </c>
      <c r="B5310" s="1" t="s">
        <v>2348</v>
      </c>
      <c r="C5310" s="1">
        <v>112281302</v>
      </c>
      <c r="D5310" s="1">
        <v>77</v>
      </c>
      <c r="E5310" s="1" t="s">
        <v>2628</v>
      </c>
      <c r="F5310" s="1" t="s">
        <v>35</v>
      </c>
      <c r="G5310" s="1" t="s">
        <v>313</v>
      </c>
      <c r="H5310" s="1" t="s">
        <v>916</v>
      </c>
      <c r="I5310" s="1">
        <v>4818057</v>
      </c>
      <c r="K5310" s="1">
        <v>1128079</v>
      </c>
      <c r="L5310" s="1">
        <v>23244016</v>
      </c>
      <c r="M5310" s="1">
        <v>1.2514920234680176</v>
      </c>
      <c r="N5310" s="1">
        <v>5.6905336380004883</v>
      </c>
      <c r="O5310" s="1">
        <v>0.26596599817276001</v>
      </c>
      <c r="P5310" s="1">
        <v>5.8427214622497559</v>
      </c>
      <c r="Q5310" s="1">
        <v>0</v>
      </c>
      <c r="S5310" s="1">
        <v>35</v>
      </c>
      <c r="T5310" s="1">
        <v>1</v>
      </c>
      <c r="U5310" s="1">
        <v>29190152</v>
      </c>
      <c r="V5310" s="1">
        <v>1.5174579620361328</v>
      </c>
      <c r="W5310" s="1">
        <v>5.4835934638977051</v>
      </c>
      <c r="X5310" s="1">
        <v>5.4835934638977051</v>
      </c>
    </row>
    <row r="5311" spans="1:24" x14ac:dyDescent="0.35">
      <c r="A5311" s="1">
        <v>360077</v>
      </c>
      <c r="B5311" s="1" t="s">
        <v>2349</v>
      </c>
      <c r="C5311" s="1">
        <v>112281302</v>
      </c>
      <c r="D5311" s="1">
        <v>77</v>
      </c>
      <c r="E5311" s="1" t="s">
        <v>2628</v>
      </c>
      <c r="F5311" s="1" t="s">
        <v>35</v>
      </c>
      <c r="G5311" s="1" t="s">
        <v>313</v>
      </c>
      <c r="H5311" s="1" t="s">
        <v>916</v>
      </c>
      <c r="I5311" s="1">
        <v>5281105</v>
      </c>
      <c r="K5311" s="1">
        <v>1128079</v>
      </c>
      <c r="L5311" s="1">
        <v>26303452</v>
      </c>
      <c r="M5311" s="1">
        <v>3.0594360828399658</v>
      </c>
      <c r="N5311" s="1">
        <v>13.162252426147461</v>
      </c>
      <c r="O5311" s="1">
        <v>0.46304801106452942</v>
      </c>
      <c r="P5311" s="1">
        <v>9.6106796264648438</v>
      </c>
      <c r="Q5311" s="1">
        <v>0</v>
      </c>
      <c r="S5311" s="1">
        <v>36</v>
      </c>
      <c r="T5311" s="1">
        <v>1</v>
      </c>
      <c r="U5311" s="1">
        <v>32712636</v>
      </c>
      <c r="V5311" s="1">
        <v>3.5224840641021729</v>
      </c>
      <c r="W5311" s="1">
        <v>12.067371368408203</v>
      </c>
      <c r="X5311" s="1">
        <v>12.067371368408203</v>
      </c>
    </row>
    <row r="5312" spans="1:24" x14ac:dyDescent="0.35">
      <c r="A5312" s="1">
        <v>370077</v>
      </c>
      <c r="B5312" s="1" t="s">
        <v>2350</v>
      </c>
      <c r="C5312" s="1">
        <v>112281302</v>
      </c>
      <c r="D5312" s="1">
        <v>77</v>
      </c>
      <c r="E5312" s="1" t="s">
        <v>2628</v>
      </c>
      <c r="F5312" s="1" t="s">
        <v>35</v>
      </c>
      <c r="G5312" s="1" t="s">
        <v>313</v>
      </c>
      <c r="H5312" s="1" t="s">
        <v>916</v>
      </c>
      <c r="I5312" s="1">
        <v>5575939</v>
      </c>
      <c r="K5312" s="1">
        <v>1128079</v>
      </c>
      <c r="L5312" s="1">
        <v>29361940</v>
      </c>
      <c r="M5312" s="1">
        <v>3.0584878921508789</v>
      </c>
      <c r="N5312" s="1">
        <v>11.627705574035645</v>
      </c>
      <c r="O5312" s="1">
        <v>0.29483398795127869</v>
      </c>
      <c r="P5312" s="1">
        <v>5.5828089714050293</v>
      </c>
      <c r="Q5312" s="1">
        <v>0</v>
      </c>
      <c r="S5312" s="1">
        <v>37</v>
      </c>
      <c r="T5312" s="1">
        <v>1</v>
      </c>
      <c r="U5312" s="1">
        <v>36065960</v>
      </c>
      <c r="V5312" s="1">
        <v>3.3533217906951904</v>
      </c>
      <c r="W5312" s="1">
        <v>10.250852584838867</v>
      </c>
      <c r="X5312" s="1">
        <v>10.250852584838867</v>
      </c>
    </row>
    <row r="5313" spans="1:24" x14ac:dyDescent="0.35">
      <c r="A5313" s="1">
        <v>380077</v>
      </c>
      <c r="B5313" s="1" t="s">
        <v>2351</v>
      </c>
      <c r="C5313" s="1">
        <v>112281302</v>
      </c>
      <c r="D5313" s="1">
        <v>77</v>
      </c>
      <c r="E5313" s="1" t="s">
        <v>2628</v>
      </c>
      <c r="F5313" s="1" t="s">
        <v>35</v>
      </c>
      <c r="G5313" s="1" t="s">
        <v>313</v>
      </c>
      <c r="H5313" s="1" t="s">
        <v>916</v>
      </c>
      <c r="I5313" s="1">
        <v>5993217</v>
      </c>
      <c r="K5313" s="1">
        <v>6193903</v>
      </c>
      <c r="L5313" s="1">
        <v>31080588</v>
      </c>
      <c r="M5313" s="1">
        <v>1.7186479568481445</v>
      </c>
      <c r="N5313" s="1">
        <v>5.8533191680908203</v>
      </c>
      <c r="O5313" s="1">
        <v>0.417277991771698</v>
      </c>
      <c r="P5313" s="1">
        <v>7.4835467338562012</v>
      </c>
      <c r="Q5313" s="1">
        <v>5.065824031829834</v>
      </c>
      <c r="S5313" s="1">
        <v>38</v>
      </c>
      <c r="T5313" s="1">
        <v>1</v>
      </c>
      <c r="U5313" s="1">
        <v>43267708</v>
      </c>
      <c r="V5313" s="1">
        <v>7.2017498016357422</v>
      </c>
      <c r="W5313" s="1">
        <v>19.968269348144531</v>
      </c>
      <c r="X5313" s="1">
        <v>19.968269348144531</v>
      </c>
    </row>
    <row r="5314" spans="1:24" x14ac:dyDescent="0.35">
      <c r="A5314" s="1">
        <v>390077</v>
      </c>
      <c r="B5314" s="1" t="s">
        <v>2352</v>
      </c>
      <c r="C5314" s="1">
        <v>112281302</v>
      </c>
      <c r="D5314" s="1">
        <v>77</v>
      </c>
      <c r="E5314" s="1" t="s">
        <v>2628</v>
      </c>
      <c r="F5314" s="1" t="s">
        <v>35</v>
      </c>
      <c r="G5314" s="1" t="s">
        <v>313</v>
      </c>
      <c r="H5314" s="1" t="s">
        <v>916</v>
      </c>
      <c r="I5314" s="1">
        <v>6234623</v>
      </c>
      <c r="K5314" s="1">
        <v>11257086</v>
      </c>
      <c r="L5314" s="1">
        <v>31677072</v>
      </c>
      <c r="M5314" s="1">
        <v>0.59648400545120239</v>
      </c>
      <c r="N5314" s="1">
        <v>1.9191528558731079</v>
      </c>
      <c r="O5314" s="1">
        <v>0.24140599370002747</v>
      </c>
      <c r="P5314" s="1">
        <v>4.027987003326416</v>
      </c>
      <c r="Q5314" s="1">
        <v>5.0631828308105469</v>
      </c>
      <c r="S5314" s="1">
        <v>39</v>
      </c>
      <c r="T5314" s="1">
        <v>1</v>
      </c>
      <c r="U5314" s="1">
        <v>49168780</v>
      </c>
      <c r="V5314" s="1">
        <v>5.9010729789733887</v>
      </c>
      <c r="W5314" s="1">
        <v>13.63851261138916</v>
      </c>
      <c r="X5314" s="1">
        <v>13.63851261138916</v>
      </c>
    </row>
    <row r="5315" spans="1:24" x14ac:dyDescent="0.35">
      <c r="A5315" s="1">
        <v>400077</v>
      </c>
      <c r="B5315" s="1" t="s">
        <v>2353</v>
      </c>
      <c r="C5315" s="1">
        <v>112281302</v>
      </c>
      <c r="D5315" s="1">
        <v>77</v>
      </c>
      <c r="E5315" s="1" t="s">
        <v>2628</v>
      </c>
      <c r="F5315" s="1" t="s">
        <v>35</v>
      </c>
      <c r="G5315" s="1" t="s">
        <v>313</v>
      </c>
      <c r="H5315" s="1" t="s">
        <v>916</v>
      </c>
      <c r="S5315" s="1">
        <v>40</v>
      </c>
      <c r="T5315" s="1">
        <v>1</v>
      </c>
      <c r="U5315" s="1">
        <v>0</v>
      </c>
      <c r="V5315" s="1">
        <v>0</v>
      </c>
      <c r="W5315" s="1">
        <v>-100</v>
      </c>
      <c r="X5315" s="1">
        <v>-100</v>
      </c>
    </row>
    <row r="5316" spans="1:24" x14ac:dyDescent="0.35">
      <c r="A5316" s="1">
        <v>410077</v>
      </c>
      <c r="B5316" s="1" t="s">
        <v>2354</v>
      </c>
      <c r="C5316" s="1">
        <v>112281302</v>
      </c>
      <c r="D5316" s="1">
        <v>77</v>
      </c>
      <c r="E5316" s="1" t="s">
        <v>2628</v>
      </c>
      <c r="F5316" s="1" t="s">
        <v>35</v>
      </c>
      <c r="G5316" s="1" t="s">
        <v>313</v>
      </c>
      <c r="H5316" s="1" t="s">
        <v>916</v>
      </c>
      <c r="S5316" s="1">
        <v>41</v>
      </c>
      <c r="T5316" s="1">
        <v>1</v>
      </c>
      <c r="U5316" s="1">
        <v>0</v>
      </c>
      <c r="V5316" s="1">
        <v>0</v>
      </c>
    </row>
    <row r="5317" spans="1:24" x14ac:dyDescent="0.35">
      <c r="A5317" s="1">
        <v>420077</v>
      </c>
      <c r="B5317" s="1" t="s">
        <v>2355</v>
      </c>
      <c r="C5317" s="1">
        <v>112281302</v>
      </c>
      <c r="D5317" s="1">
        <v>77</v>
      </c>
      <c r="E5317" s="1" t="s">
        <v>2628</v>
      </c>
      <c r="F5317" s="1" t="s">
        <v>35</v>
      </c>
      <c r="G5317" s="1" t="s">
        <v>313</v>
      </c>
      <c r="H5317" s="1" t="s">
        <v>916</v>
      </c>
      <c r="S5317" s="1">
        <v>42</v>
      </c>
      <c r="T5317" s="1">
        <v>1</v>
      </c>
      <c r="U5317" s="1">
        <v>0</v>
      </c>
      <c r="V5317" s="1">
        <v>0</v>
      </c>
    </row>
    <row r="5318" spans="1:24" x14ac:dyDescent="0.35">
      <c r="A5318" s="1">
        <v>430077</v>
      </c>
      <c r="B5318" s="1" t="s">
        <v>2356</v>
      </c>
      <c r="C5318" s="1">
        <v>112281302</v>
      </c>
      <c r="D5318" s="1">
        <v>77</v>
      </c>
      <c r="E5318" s="1" t="s">
        <v>2628</v>
      </c>
      <c r="F5318" s="1" t="s">
        <v>35</v>
      </c>
      <c r="G5318" s="1" t="s">
        <v>313</v>
      </c>
      <c r="H5318" s="1" t="s">
        <v>916</v>
      </c>
      <c r="S5318" s="1">
        <v>43</v>
      </c>
      <c r="T5318" s="1">
        <v>1</v>
      </c>
      <c r="U5318" s="1">
        <v>0</v>
      </c>
      <c r="V5318" s="1">
        <v>0</v>
      </c>
    </row>
    <row r="5319" spans="1:24" x14ac:dyDescent="0.35">
      <c r="A5319" s="1">
        <v>440077</v>
      </c>
      <c r="B5319" s="1" t="s">
        <v>2357</v>
      </c>
      <c r="C5319" s="1">
        <v>112281302</v>
      </c>
      <c r="D5319" s="1">
        <v>77</v>
      </c>
      <c r="E5319" s="1" t="s">
        <v>2628</v>
      </c>
      <c r="F5319" s="1" t="s">
        <v>35</v>
      </c>
      <c r="G5319" s="1" t="s">
        <v>313</v>
      </c>
      <c r="H5319" s="1" t="s">
        <v>916</v>
      </c>
      <c r="S5319" s="1">
        <v>44</v>
      </c>
      <c r="T5319" s="1">
        <v>1</v>
      </c>
      <c r="U5319" s="1">
        <v>0</v>
      </c>
      <c r="V5319" s="1">
        <v>0</v>
      </c>
    </row>
    <row r="5320" spans="1:24" x14ac:dyDescent="0.35">
      <c r="A5320" s="1">
        <v>450077</v>
      </c>
      <c r="B5320" s="1" t="s">
        <v>2358</v>
      </c>
      <c r="C5320" s="1">
        <v>112281302</v>
      </c>
      <c r="D5320" s="1">
        <v>77</v>
      </c>
      <c r="E5320" s="1" t="s">
        <v>2628</v>
      </c>
      <c r="F5320" s="1" t="s">
        <v>35</v>
      </c>
      <c r="G5320" s="1" t="s">
        <v>313</v>
      </c>
      <c r="H5320" s="1" t="s">
        <v>916</v>
      </c>
      <c r="S5320" s="1">
        <v>45</v>
      </c>
      <c r="T5320" s="1">
        <v>1</v>
      </c>
      <c r="U5320" s="1">
        <v>0</v>
      </c>
      <c r="V5320" s="1">
        <v>0</v>
      </c>
    </row>
    <row r="5321" spans="1:24" x14ac:dyDescent="0.35">
      <c r="A5321" s="1">
        <v>460077</v>
      </c>
      <c r="B5321" s="1" t="s">
        <v>2359</v>
      </c>
      <c r="C5321" s="1">
        <v>112281302</v>
      </c>
      <c r="D5321" s="1">
        <v>77</v>
      </c>
      <c r="E5321" s="1" t="s">
        <v>2628</v>
      </c>
      <c r="F5321" s="1" t="s">
        <v>35</v>
      </c>
      <c r="G5321" s="1" t="s">
        <v>313</v>
      </c>
      <c r="H5321" s="1" t="s">
        <v>916</v>
      </c>
      <c r="S5321" s="1">
        <v>46</v>
      </c>
      <c r="T5321" s="1">
        <v>1</v>
      </c>
      <c r="U5321" s="1">
        <v>0</v>
      </c>
      <c r="V5321" s="1">
        <v>0</v>
      </c>
    </row>
    <row r="5322" spans="1:24" x14ac:dyDescent="0.35">
      <c r="A5322" s="1">
        <v>470077</v>
      </c>
      <c r="B5322" s="1" t="s">
        <v>2360</v>
      </c>
      <c r="C5322" s="1">
        <v>112281302</v>
      </c>
      <c r="D5322" s="1">
        <v>77</v>
      </c>
      <c r="E5322" s="1" t="s">
        <v>2628</v>
      </c>
      <c r="F5322" s="1" t="s">
        <v>35</v>
      </c>
      <c r="G5322" s="1" t="s">
        <v>313</v>
      </c>
      <c r="H5322" s="1" t="s">
        <v>916</v>
      </c>
      <c r="S5322" s="1">
        <v>47</v>
      </c>
      <c r="T5322" s="1">
        <v>1</v>
      </c>
      <c r="U5322" s="1">
        <v>0</v>
      </c>
      <c r="V5322" s="1">
        <v>0</v>
      </c>
    </row>
    <row r="5323" spans="1:24" x14ac:dyDescent="0.35">
      <c r="A5323" s="1">
        <v>480077</v>
      </c>
      <c r="B5323" s="1" t="s">
        <v>2361</v>
      </c>
      <c r="C5323" s="1">
        <v>112281302</v>
      </c>
      <c r="D5323" s="1">
        <v>77</v>
      </c>
      <c r="E5323" s="1" t="s">
        <v>2628</v>
      </c>
      <c r="F5323" s="1" t="s">
        <v>35</v>
      </c>
      <c r="G5323" s="1" t="s">
        <v>313</v>
      </c>
      <c r="H5323" s="1" t="s">
        <v>916</v>
      </c>
      <c r="S5323" s="1">
        <v>48</v>
      </c>
      <c r="T5323" s="1">
        <v>1</v>
      </c>
      <c r="U5323" s="1">
        <v>0</v>
      </c>
      <c r="V5323" s="1">
        <v>0</v>
      </c>
    </row>
    <row r="5324" spans="1:24" x14ac:dyDescent="0.35">
      <c r="A5324" s="1">
        <v>290145</v>
      </c>
      <c r="B5324" s="1" t="s">
        <v>2341</v>
      </c>
      <c r="C5324" s="1">
        <v>112282004</v>
      </c>
      <c r="D5324" s="1">
        <v>145</v>
      </c>
      <c r="E5324" s="1" t="s">
        <v>2629</v>
      </c>
      <c r="F5324" s="1" t="s">
        <v>35</v>
      </c>
      <c r="G5324" s="1" t="s">
        <v>313</v>
      </c>
      <c r="H5324" s="1" t="s">
        <v>916</v>
      </c>
      <c r="I5324" s="1">
        <v>335496.77</v>
      </c>
      <c r="K5324" s="1">
        <v>76871</v>
      </c>
      <c r="L5324" s="1">
        <v>2240533.75</v>
      </c>
      <c r="S5324" s="1">
        <v>29</v>
      </c>
      <c r="T5324" s="1">
        <v>1</v>
      </c>
      <c r="U5324" s="1">
        <v>2652901.5</v>
      </c>
      <c r="V5324" s="1">
        <v>0</v>
      </c>
    </row>
    <row r="5325" spans="1:24" x14ac:dyDescent="0.35">
      <c r="A5325" s="1">
        <v>300145</v>
      </c>
      <c r="B5325" s="1" t="s">
        <v>2343</v>
      </c>
      <c r="C5325" s="1">
        <v>112282004</v>
      </c>
      <c r="D5325" s="1">
        <v>145</v>
      </c>
      <c r="E5325" s="1" t="s">
        <v>2629</v>
      </c>
      <c r="F5325" s="1" t="s">
        <v>35</v>
      </c>
      <c r="G5325" s="1" t="s">
        <v>313</v>
      </c>
      <c r="H5325" s="1" t="s">
        <v>916</v>
      </c>
      <c r="I5325" s="1">
        <v>338027.42</v>
      </c>
      <c r="K5325" s="1">
        <v>76871</v>
      </c>
      <c r="L5325" s="1">
        <v>2284247.5</v>
      </c>
      <c r="M5325" s="1">
        <v>4.3713748455047607E-2</v>
      </c>
      <c r="N5325" s="1">
        <v>1.9510418176651001</v>
      </c>
      <c r="O5325" s="1">
        <v>2.5306500028818846E-3</v>
      </c>
      <c r="P5325" s="1">
        <v>0.7542993426322937</v>
      </c>
      <c r="Q5325" s="1">
        <v>0</v>
      </c>
      <c r="S5325" s="1">
        <v>30</v>
      </c>
      <c r="T5325" s="1">
        <v>1</v>
      </c>
      <c r="U5325" s="1">
        <v>2699146</v>
      </c>
      <c r="V5325" s="1">
        <v>4.6244397759437561E-2</v>
      </c>
      <c r="W5325" s="1">
        <v>1.7431669235229492</v>
      </c>
      <c r="X5325" s="1">
        <v>1.7431669235229492</v>
      </c>
    </row>
    <row r="5326" spans="1:24" x14ac:dyDescent="0.35">
      <c r="A5326" s="1">
        <v>310145</v>
      </c>
      <c r="B5326" s="1" t="s">
        <v>2344</v>
      </c>
      <c r="C5326" s="1">
        <v>112282004</v>
      </c>
      <c r="D5326" s="1">
        <v>145</v>
      </c>
      <c r="E5326" s="1" t="s">
        <v>2629</v>
      </c>
      <c r="F5326" s="1" t="s">
        <v>35</v>
      </c>
      <c r="G5326" s="1" t="s">
        <v>313</v>
      </c>
      <c r="H5326" s="1" t="s">
        <v>916</v>
      </c>
      <c r="I5326" s="1">
        <v>342127.32</v>
      </c>
      <c r="K5326" s="1">
        <v>76871</v>
      </c>
      <c r="L5326" s="1">
        <v>2338874.5</v>
      </c>
      <c r="M5326" s="1">
        <v>5.4627001285552979E-2</v>
      </c>
      <c r="N5326" s="1">
        <v>2.3914659023284912</v>
      </c>
      <c r="O5326" s="1">
        <v>4.0998999029397964E-3</v>
      </c>
      <c r="P5326" s="1">
        <v>1.2128897905349731</v>
      </c>
      <c r="Q5326" s="1">
        <v>0</v>
      </c>
      <c r="S5326" s="1">
        <v>31</v>
      </c>
      <c r="T5326" s="1">
        <v>1</v>
      </c>
      <c r="U5326" s="1">
        <v>2757872.75</v>
      </c>
      <c r="V5326" s="1">
        <v>5.8726899325847626E-2</v>
      </c>
      <c r="W5326" s="1">
        <v>2.175753116607666</v>
      </c>
      <c r="X5326" s="1">
        <v>2.175753116607666</v>
      </c>
    </row>
    <row r="5327" spans="1:24" x14ac:dyDescent="0.35">
      <c r="A5327" s="1">
        <v>320145</v>
      </c>
      <c r="B5327" s="1" t="s">
        <v>2345</v>
      </c>
      <c r="C5327" s="1">
        <v>112282004</v>
      </c>
      <c r="D5327" s="1">
        <v>145</v>
      </c>
      <c r="E5327" s="1" t="s">
        <v>2629</v>
      </c>
      <c r="F5327" s="1" t="s">
        <v>35</v>
      </c>
      <c r="G5327" s="1" t="s">
        <v>313</v>
      </c>
      <c r="H5327" s="1" t="s">
        <v>916</v>
      </c>
      <c r="I5327" s="1">
        <v>343829.78</v>
      </c>
      <c r="K5327" s="1">
        <v>76871</v>
      </c>
      <c r="L5327" s="1">
        <v>2394911.25</v>
      </c>
      <c r="M5327" s="1">
        <v>5.6036751717329025E-2</v>
      </c>
      <c r="N5327" s="1">
        <v>2.3958852291107178</v>
      </c>
      <c r="O5327" s="1">
        <v>1.7024599947035313E-3</v>
      </c>
      <c r="P5327" s="1">
        <v>0.49761006236076355</v>
      </c>
      <c r="Q5327" s="1">
        <v>0</v>
      </c>
      <c r="S5327" s="1">
        <v>32</v>
      </c>
      <c r="T5327" s="1">
        <v>1</v>
      </c>
      <c r="U5327" s="1">
        <v>2815612</v>
      </c>
      <c r="V5327" s="1">
        <v>5.7739213109016418E-2</v>
      </c>
      <c r="W5327" s="1">
        <v>2.0936155319213867</v>
      </c>
      <c r="X5327" s="1">
        <v>2.0936155319213867</v>
      </c>
    </row>
    <row r="5328" spans="1:24" x14ac:dyDescent="0.35">
      <c r="A5328" s="1">
        <v>330145</v>
      </c>
      <c r="B5328" s="1" t="s">
        <v>2346</v>
      </c>
      <c r="C5328" s="1">
        <v>112282004</v>
      </c>
      <c r="D5328" s="1">
        <v>145</v>
      </c>
      <c r="E5328" s="1" t="s">
        <v>2629</v>
      </c>
      <c r="F5328" s="1" t="s">
        <v>35</v>
      </c>
      <c r="G5328" s="1" t="s">
        <v>313</v>
      </c>
      <c r="H5328" s="1" t="s">
        <v>916</v>
      </c>
      <c r="I5328" s="1">
        <v>352276.51</v>
      </c>
      <c r="K5328" s="1">
        <v>76871</v>
      </c>
      <c r="L5328" s="1">
        <v>2392907.75</v>
      </c>
      <c r="M5328" s="1">
        <v>-2.0035000052303076E-3</v>
      </c>
      <c r="N5328" s="1">
        <v>-8.3656542003154755E-2</v>
      </c>
      <c r="O5328" s="1">
        <v>8.4467297419905663E-3</v>
      </c>
      <c r="P5328" s="1">
        <v>2.456660270690918</v>
      </c>
      <c r="Q5328" s="1">
        <v>0</v>
      </c>
      <c r="S5328" s="1">
        <v>33</v>
      </c>
      <c r="T5328" s="1">
        <v>1</v>
      </c>
      <c r="U5328" s="1">
        <v>2822055.25</v>
      </c>
      <c r="V5328" s="1">
        <v>6.443229503929615E-3</v>
      </c>
      <c r="W5328" s="1">
        <v>0.22884012758731842</v>
      </c>
      <c r="X5328" s="1">
        <v>0.22884012758731842</v>
      </c>
    </row>
    <row r="5329" spans="1:24" x14ac:dyDescent="0.35">
      <c r="A5329" s="1">
        <v>340145</v>
      </c>
      <c r="B5329" s="1" t="s">
        <v>2347</v>
      </c>
      <c r="C5329" s="1">
        <v>112282004</v>
      </c>
      <c r="D5329" s="1">
        <v>145</v>
      </c>
      <c r="E5329" s="1" t="s">
        <v>2629</v>
      </c>
      <c r="F5329" s="1" t="s">
        <v>35</v>
      </c>
      <c r="G5329" s="1" t="s">
        <v>313</v>
      </c>
      <c r="H5329" s="1" t="s">
        <v>916</v>
      </c>
      <c r="I5329" s="1">
        <v>352267.32</v>
      </c>
      <c r="K5329" s="1">
        <v>76871</v>
      </c>
      <c r="L5329" s="1">
        <v>2392906</v>
      </c>
      <c r="M5329" s="1">
        <v>-1.7500000240033842E-6</v>
      </c>
      <c r="N5329" s="1">
        <v>-7.3132781835738569E-5</v>
      </c>
      <c r="O5329" s="1">
        <v>-9.1900001280009747E-6</v>
      </c>
      <c r="P5329" s="1">
        <v>-2.6087462902069092E-3</v>
      </c>
      <c r="Q5329" s="1">
        <v>0</v>
      </c>
      <c r="S5329" s="1">
        <v>34</v>
      </c>
      <c r="T5329" s="1">
        <v>1</v>
      </c>
      <c r="U5329" s="1">
        <v>2822044.25</v>
      </c>
      <c r="V5329" s="1">
        <v>-1.0939999810943846E-5</v>
      </c>
      <c r="W5329" s="1">
        <v>-3.8978684460744262E-4</v>
      </c>
      <c r="X5329" s="1">
        <v>-3.8978684460744262E-4</v>
      </c>
    </row>
    <row r="5330" spans="1:24" x14ac:dyDescent="0.35">
      <c r="A5330" s="1">
        <v>350145</v>
      </c>
      <c r="B5330" s="1" t="s">
        <v>2348</v>
      </c>
      <c r="C5330" s="1">
        <v>112282004</v>
      </c>
      <c r="D5330" s="1">
        <v>145</v>
      </c>
      <c r="E5330" s="1" t="s">
        <v>2629</v>
      </c>
      <c r="F5330" s="1" t="s">
        <v>35</v>
      </c>
      <c r="G5330" s="1" t="s">
        <v>313</v>
      </c>
      <c r="H5330" s="1" t="s">
        <v>916</v>
      </c>
      <c r="I5330" s="1">
        <v>353442.54</v>
      </c>
      <c r="K5330" s="1">
        <v>76871</v>
      </c>
      <c r="L5330" s="1">
        <v>2468624.75</v>
      </c>
      <c r="M5330" s="1">
        <v>7.5718753039836884E-2</v>
      </c>
      <c r="N5330" s="1">
        <v>3.1643011569976807</v>
      </c>
      <c r="O5330" s="1">
        <v>1.175220008008182E-3</v>
      </c>
      <c r="P5330" s="1">
        <v>0.33361595869064331</v>
      </c>
      <c r="Q5330" s="1">
        <v>0</v>
      </c>
      <c r="S5330" s="1">
        <v>35</v>
      </c>
      <c r="T5330" s="1">
        <v>1</v>
      </c>
      <c r="U5330" s="1">
        <v>2898938.25</v>
      </c>
      <c r="V5330" s="1">
        <v>7.6893970370292664E-2</v>
      </c>
      <c r="W5330" s="1">
        <v>2.7247624397277832</v>
      </c>
      <c r="X5330" s="1">
        <v>2.7247624397277832</v>
      </c>
    </row>
    <row r="5331" spans="1:24" x14ac:dyDescent="0.35">
      <c r="A5331" s="1">
        <v>360145</v>
      </c>
      <c r="B5331" s="1" t="s">
        <v>2349</v>
      </c>
      <c r="C5331" s="1">
        <v>112282004</v>
      </c>
      <c r="D5331" s="1">
        <v>145</v>
      </c>
      <c r="E5331" s="1" t="s">
        <v>2629</v>
      </c>
      <c r="F5331" s="1" t="s">
        <v>35</v>
      </c>
      <c r="G5331" s="1" t="s">
        <v>313</v>
      </c>
      <c r="H5331" s="1" t="s">
        <v>916</v>
      </c>
      <c r="I5331" s="1">
        <v>368141.57</v>
      </c>
      <c r="K5331" s="1">
        <v>76871</v>
      </c>
      <c r="L5331" s="1">
        <v>2525736</v>
      </c>
      <c r="M5331" s="1">
        <v>5.7111248373985291E-2</v>
      </c>
      <c r="N5331" s="1">
        <v>2.3134844303131104</v>
      </c>
      <c r="O5331" s="1">
        <v>1.4699029736220837E-2</v>
      </c>
      <c r="P5331" s="1">
        <v>4.1588172912597656</v>
      </c>
      <c r="Q5331" s="1">
        <v>0</v>
      </c>
      <c r="S5331" s="1">
        <v>36</v>
      </c>
      <c r="T5331" s="1">
        <v>1</v>
      </c>
      <c r="U5331" s="1">
        <v>2970748.5</v>
      </c>
      <c r="V5331" s="1">
        <v>7.1810275316238403E-2</v>
      </c>
      <c r="W5331" s="1">
        <v>2.4771225452423096</v>
      </c>
      <c r="X5331" s="1">
        <v>2.4771225452423096</v>
      </c>
    </row>
    <row r="5332" spans="1:24" x14ac:dyDescent="0.35">
      <c r="A5332" s="1">
        <v>370145</v>
      </c>
      <c r="B5332" s="1" t="s">
        <v>2350</v>
      </c>
      <c r="C5332" s="1">
        <v>112282004</v>
      </c>
      <c r="D5332" s="1">
        <v>145</v>
      </c>
      <c r="E5332" s="1" t="s">
        <v>2629</v>
      </c>
      <c r="F5332" s="1" t="s">
        <v>35</v>
      </c>
      <c r="G5332" s="1" t="s">
        <v>313</v>
      </c>
      <c r="H5332" s="1" t="s">
        <v>916</v>
      </c>
      <c r="I5332" s="1">
        <v>370992.94</v>
      </c>
      <c r="K5332" s="1">
        <v>76871</v>
      </c>
      <c r="L5332" s="1">
        <v>2778845.75</v>
      </c>
      <c r="M5332" s="1">
        <v>0.25310975313186646</v>
      </c>
      <c r="N5332" s="1">
        <v>10.021227836608887</v>
      </c>
      <c r="O5332" s="1">
        <v>2.8513700235635042E-3</v>
      </c>
      <c r="P5332" s="1">
        <v>0.77453082799911499</v>
      </c>
      <c r="Q5332" s="1">
        <v>0</v>
      </c>
      <c r="S5332" s="1">
        <v>37</v>
      </c>
      <c r="T5332" s="1">
        <v>1</v>
      </c>
      <c r="U5332" s="1">
        <v>3226709.75</v>
      </c>
      <c r="V5332" s="1">
        <v>0.25596112012863159</v>
      </c>
      <c r="W5332" s="1">
        <v>8.6160526275634766</v>
      </c>
      <c r="X5332" s="1">
        <v>8.6160526275634766</v>
      </c>
    </row>
    <row r="5333" spans="1:24" x14ac:dyDescent="0.35">
      <c r="A5333" s="1">
        <v>380145</v>
      </c>
      <c r="B5333" s="1" t="s">
        <v>2351</v>
      </c>
      <c r="C5333" s="1">
        <v>112282004</v>
      </c>
      <c r="D5333" s="1">
        <v>145</v>
      </c>
      <c r="E5333" s="1" t="s">
        <v>2629</v>
      </c>
      <c r="F5333" s="1" t="s">
        <v>35</v>
      </c>
      <c r="G5333" s="1" t="s">
        <v>313</v>
      </c>
      <c r="H5333" s="1" t="s">
        <v>916</v>
      </c>
      <c r="I5333" s="1">
        <v>379214</v>
      </c>
      <c r="K5333" s="1">
        <v>76871.0078125</v>
      </c>
      <c r="L5333" s="1">
        <v>2822508</v>
      </c>
      <c r="M5333" s="1">
        <v>4.366225004196167E-2</v>
      </c>
      <c r="N5333" s="1">
        <v>1.5712368488311768</v>
      </c>
      <c r="O5333" s="1">
        <v>8.221060037612915E-3</v>
      </c>
      <c r="P5333" s="1">
        <v>2.215961217880249</v>
      </c>
      <c r="Q5333" s="1">
        <v>7.8124999802753337E-9</v>
      </c>
      <c r="S5333" s="1">
        <v>38</v>
      </c>
      <c r="T5333" s="1">
        <v>1</v>
      </c>
      <c r="U5333" s="1">
        <v>3278593</v>
      </c>
      <c r="V5333" s="1">
        <v>5.1883317530155182E-2</v>
      </c>
      <c r="W5333" s="1">
        <v>1.6079305410385132</v>
      </c>
      <c r="X5333" s="1">
        <v>1.6079305410385132</v>
      </c>
    </row>
    <row r="5334" spans="1:24" x14ac:dyDescent="0.35">
      <c r="A5334" s="1">
        <v>390145</v>
      </c>
      <c r="B5334" s="1" t="s">
        <v>2352</v>
      </c>
      <c r="C5334" s="1">
        <v>112282004</v>
      </c>
      <c r="D5334" s="1">
        <v>145</v>
      </c>
      <c r="E5334" s="1" t="s">
        <v>2629</v>
      </c>
      <c r="F5334" s="1" t="s">
        <v>35</v>
      </c>
      <c r="G5334" s="1" t="s">
        <v>313</v>
      </c>
      <c r="H5334" s="1" t="s">
        <v>916</v>
      </c>
      <c r="I5334" s="1">
        <v>379364</v>
      </c>
      <c r="K5334" s="1">
        <v>283347.34375</v>
      </c>
      <c r="L5334" s="1">
        <v>2848985</v>
      </c>
      <c r="M5334" s="1">
        <v>2.6476999744772911E-2</v>
      </c>
      <c r="N5334" s="1">
        <v>0.93806642293930054</v>
      </c>
      <c r="O5334" s="1">
        <v>1.500000071246177E-4</v>
      </c>
      <c r="P5334" s="1">
        <v>3.9555501192808151E-2</v>
      </c>
      <c r="Q5334" s="1">
        <v>0.20647633075714111</v>
      </c>
      <c r="S5334" s="1">
        <v>39</v>
      </c>
      <c r="T5334" s="1">
        <v>1</v>
      </c>
      <c r="U5334" s="1">
        <v>3511696.5</v>
      </c>
      <c r="V5334" s="1">
        <v>0.23310332000255585</v>
      </c>
      <c r="W5334" s="1">
        <v>7.1098637580871582</v>
      </c>
      <c r="X5334" s="1">
        <v>7.1098637580871582</v>
      </c>
    </row>
    <row r="5335" spans="1:24" x14ac:dyDescent="0.35">
      <c r="A5335" s="1">
        <v>400145</v>
      </c>
      <c r="B5335" s="1" t="s">
        <v>2353</v>
      </c>
      <c r="C5335" s="1">
        <v>112282004</v>
      </c>
      <c r="D5335" s="1">
        <v>145</v>
      </c>
      <c r="E5335" s="1" t="s">
        <v>2629</v>
      </c>
      <c r="F5335" s="1" t="s">
        <v>35</v>
      </c>
      <c r="G5335" s="1" t="s">
        <v>313</v>
      </c>
      <c r="H5335" s="1" t="s">
        <v>916</v>
      </c>
      <c r="S5335" s="1">
        <v>40</v>
      </c>
      <c r="T5335" s="1">
        <v>1</v>
      </c>
      <c r="U5335" s="1">
        <v>0</v>
      </c>
      <c r="V5335" s="1">
        <v>0</v>
      </c>
      <c r="W5335" s="1">
        <v>-100</v>
      </c>
      <c r="X5335" s="1">
        <v>-100</v>
      </c>
    </row>
    <row r="5336" spans="1:24" x14ac:dyDescent="0.35">
      <c r="A5336" s="1">
        <v>410145</v>
      </c>
      <c r="B5336" s="1" t="s">
        <v>2354</v>
      </c>
      <c r="C5336" s="1">
        <v>112282004</v>
      </c>
      <c r="D5336" s="1">
        <v>145</v>
      </c>
      <c r="E5336" s="1" t="s">
        <v>2629</v>
      </c>
      <c r="F5336" s="1" t="s">
        <v>35</v>
      </c>
      <c r="G5336" s="1" t="s">
        <v>313</v>
      </c>
      <c r="H5336" s="1" t="s">
        <v>916</v>
      </c>
      <c r="S5336" s="1">
        <v>41</v>
      </c>
      <c r="T5336" s="1">
        <v>1</v>
      </c>
      <c r="U5336" s="1">
        <v>0</v>
      </c>
      <c r="V5336" s="1">
        <v>0</v>
      </c>
    </row>
    <row r="5337" spans="1:24" x14ac:dyDescent="0.35">
      <c r="A5337" s="1">
        <v>420145</v>
      </c>
      <c r="B5337" s="1" t="s">
        <v>2355</v>
      </c>
      <c r="C5337" s="1">
        <v>112282004</v>
      </c>
      <c r="D5337" s="1">
        <v>145</v>
      </c>
      <c r="E5337" s="1" t="s">
        <v>2629</v>
      </c>
      <c r="F5337" s="1" t="s">
        <v>35</v>
      </c>
      <c r="G5337" s="1" t="s">
        <v>313</v>
      </c>
      <c r="H5337" s="1" t="s">
        <v>916</v>
      </c>
      <c r="S5337" s="1">
        <v>42</v>
      </c>
      <c r="T5337" s="1">
        <v>1</v>
      </c>
      <c r="U5337" s="1">
        <v>0</v>
      </c>
      <c r="V5337" s="1">
        <v>0</v>
      </c>
    </row>
    <row r="5338" spans="1:24" x14ac:dyDescent="0.35">
      <c r="A5338" s="1">
        <v>430145</v>
      </c>
      <c r="B5338" s="1" t="s">
        <v>2356</v>
      </c>
      <c r="C5338" s="1">
        <v>112282004</v>
      </c>
      <c r="D5338" s="1">
        <v>145</v>
      </c>
      <c r="E5338" s="1" t="s">
        <v>2629</v>
      </c>
      <c r="F5338" s="1" t="s">
        <v>35</v>
      </c>
      <c r="G5338" s="1" t="s">
        <v>313</v>
      </c>
      <c r="H5338" s="1" t="s">
        <v>916</v>
      </c>
      <c r="S5338" s="1">
        <v>43</v>
      </c>
      <c r="T5338" s="1">
        <v>1</v>
      </c>
      <c r="U5338" s="1">
        <v>0</v>
      </c>
      <c r="V5338" s="1">
        <v>0</v>
      </c>
    </row>
    <row r="5339" spans="1:24" x14ac:dyDescent="0.35">
      <c r="A5339" s="1">
        <v>440145</v>
      </c>
      <c r="B5339" s="1" t="s">
        <v>2357</v>
      </c>
      <c r="C5339" s="1">
        <v>112282004</v>
      </c>
      <c r="D5339" s="1">
        <v>145</v>
      </c>
      <c r="E5339" s="1" t="s">
        <v>2629</v>
      </c>
      <c r="F5339" s="1" t="s">
        <v>35</v>
      </c>
      <c r="G5339" s="1" t="s">
        <v>313</v>
      </c>
      <c r="H5339" s="1" t="s">
        <v>916</v>
      </c>
      <c r="S5339" s="1">
        <v>44</v>
      </c>
      <c r="T5339" s="1">
        <v>1</v>
      </c>
      <c r="U5339" s="1">
        <v>0</v>
      </c>
      <c r="V5339" s="1">
        <v>0</v>
      </c>
    </row>
    <row r="5340" spans="1:24" x14ac:dyDescent="0.35">
      <c r="A5340" s="1">
        <v>450145</v>
      </c>
      <c r="B5340" s="1" t="s">
        <v>2358</v>
      </c>
      <c r="C5340" s="1">
        <v>112282004</v>
      </c>
      <c r="D5340" s="1">
        <v>145</v>
      </c>
      <c r="E5340" s="1" t="s">
        <v>2629</v>
      </c>
      <c r="F5340" s="1" t="s">
        <v>35</v>
      </c>
      <c r="G5340" s="1" t="s">
        <v>313</v>
      </c>
      <c r="H5340" s="1" t="s">
        <v>916</v>
      </c>
      <c r="S5340" s="1">
        <v>45</v>
      </c>
      <c r="T5340" s="1">
        <v>1</v>
      </c>
      <c r="U5340" s="1">
        <v>0</v>
      </c>
      <c r="V5340" s="1">
        <v>0</v>
      </c>
    </row>
    <row r="5341" spans="1:24" x14ac:dyDescent="0.35">
      <c r="A5341" s="1">
        <v>460145</v>
      </c>
      <c r="B5341" s="1" t="s">
        <v>2359</v>
      </c>
      <c r="C5341" s="1">
        <v>112282004</v>
      </c>
      <c r="D5341" s="1">
        <v>145</v>
      </c>
      <c r="E5341" s="1" t="s">
        <v>2629</v>
      </c>
      <c r="F5341" s="1" t="s">
        <v>35</v>
      </c>
      <c r="G5341" s="1" t="s">
        <v>313</v>
      </c>
      <c r="H5341" s="1" t="s">
        <v>916</v>
      </c>
      <c r="S5341" s="1">
        <v>46</v>
      </c>
      <c r="T5341" s="1">
        <v>1</v>
      </c>
      <c r="U5341" s="1">
        <v>0</v>
      </c>
      <c r="V5341" s="1">
        <v>0</v>
      </c>
    </row>
    <row r="5342" spans="1:24" x14ac:dyDescent="0.35">
      <c r="A5342" s="1">
        <v>470145</v>
      </c>
      <c r="B5342" s="1" t="s">
        <v>2360</v>
      </c>
      <c r="C5342" s="1">
        <v>112282004</v>
      </c>
      <c r="D5342" s="1">
        <v>145</v>
      </c>
      <c r="E5342" s="1" t="s">
        <v>2629</v>
      </c>
      <c r="F5342" s="1" t="s">
        <v>35</v>
      </c>
      <c r="G5342" s="1" t="s">
        <v>313</v>
      </c>
      <c r="H5342" s="1" t="s">
        <v>916</v>
      </c>
      <c r="S5342" s="1">
        <v>47</v>
      </c>
      <c r="T5342" s="1">
        <v>1</v>
      </c>
      <c r="U5342" s="1">
        <v>0</v>
      </c>
      <c r="V5342" s="1">
        <v>0</v>
      </c>
    </row>
    <row r="5343" spans="1:24" x14ac:dyDescent="0.35">
      <c r="A5343" s="1">
        <v>480145</v>
      </c>
      <c r="B5343" s="1" t="s">
        <v>2361</v>
      </c>
      <c r="C5343" s="1">
        <v>112282004</v>
      </c>
      <c r="D5343" s="1">
        <v>145</v>
      </c>
      <c r="E5343" s="1" t="s">
        <v>2629</v>
      </c>
      <c r="F5343" s="1" t="s">
        <v>35</v>
      </c>
      <c r="G5343" s="1" t="s">
        <v>313</v>
      </c>
      <c r="H5343" s="1" t="s">
        <v>916</v>
      </c>
      <c r="S5343" s="1">
        <v>48</v>
      </c>
      <c r="T5343" s="1">
        <v>1</v>
      </c>
      <c r="U5343" s="1">
        <v>0</v>
      </c>
      <c r="V5343" s="1">
        <v>0</v>
      </c>
    </row>
    <row r="5344" spans="1:24" x14ac:dyDescent="0.35">
      <c r="A5344" s="1">
        <v>250532</v>
      </c>
      <c r="B5344" s="1" t="s">
        <v>2364</v>
      </c>
      <c r="C5344" s="1">
        <v>112282307</v>
      </c>
      <c r="D5344" s="1">
        <v>532</v>
      </c>
      <c r="E5344" s="1" t="s">
        <v>48</v>
      </c>
      <c r="F5344" s="1" t="s">
        <v>48</v>
      </c>
      <c r="G5344" s="1" t="s">
        <v>48</v>
      </c>
      <c r="H5344" s="1" t="s">
        <v>48</v>
      </c>
      <c r="S5344" s="1">
        <v>25</v>
      </c>
      <c r="T5344" s="1">
        <v>2</v>
      </c>
      <c r="U5344" s="1">
        <v>0</v>
      </c>
      <c r="V5344" s="1">
        <v>0</v>
      </c>
    </row>
    <row r="5345" spans="1:24" x14ac:dyDescent="0.35">
      <c r="A5345" s="1">
        <v>260532</v>
      </c>
      <c r="B5345" s="1" t="s">
        <v>2365</v>
      </c>
      <c r="C5345" s="1">
        <v>112282307</v>
      </c>
      <c r="D5345" s="1">
        <v>532</v>
      </c>
      <c r="E5345" s="1" t="s">
        <v>48</v>
      </c>
      <c r="F5345" s="1" t="s">
        <v>48</v>
      </c>
      <c r="G5345" s="1" t="s">
        <v>48</v>
      </c>
      <c r="H5345" s="1" t="s">
        <v>48</v>
      </c>
      <c r="S5345" s="1">
        <v>26</v>
      </c>
      <c r="T5345" s="1">
        <v>2</v>
      </c>
      <c r="U5345" s="1">
        <v>0</v>
      </c>
      <c r="V5345" s="1">
        <v>0</v>
      </c>
    </row>
    <row r="5346" spans="1:24" x14ac:dyDescent="0.35">
      <c r="A5346" s="1">
        <v>270532</v>
      </c>
      <c r="B5346" s="1" t="s">
        <v>2366</v>
      </c>
      <c r="C5346" s="1">
        <v>112282307</v>
      </c>
      <c r="D5346" s="1">
        <v>532</v>
      </c>
      <c r="E5346" s="1" t="s">
        <v>48</v>
      </c>
      <c r="F5346" s="1" t="s">
        <v>48</v>
      </c>
      <c r="G5346" s="1" t="s">
        <v>48</v>
      </c>
      <c r="H5346" s="1" t="s">
        <v>48</v>
      </c>
      <c r="S5346" s="1">
        <v>27</v>
      </c>
      <c r="T5346" s="1">
        <v>2</v>
      </c>
      <c r="U5346" s="1">
        <v>0</v>
      </c>
      <c r="V5346" s="1">
        <v>0</v>
      </c>
    </row>
    <row r="5347" spans="1:24" x14ac:dyDescent="0.35">
      <c r="A5347" s="1">
        <v>280532</v>
      </c>
      <c r="B5347" s="1" t="s">
        <v>2367</v>
      </c>
      <c r="C5347" s="1">
        <v>112282307</v>
      </c>
      <c r="D5347" s="1">
        <v>532</v>
      </c>
      <c r="E5347" s="1" t="s">
        <v>48</v>
      </c>
      <c r="F5347" s="1" t="s">
        <v>48</v>
      </c>
      <c r="G5347" s="1" t="s">
        <v>48</v>
      </c>
      <c r="H5347" s="1" t="s">
        <v>48</v>
      </c>
      <c r="S5347" s="1">
        <v>28</v>
      </c>
      <c r="T5347" s="1">
        <v>2</v>
      </c>
      <c r="U5347" s="1">
        <v>0</v>
      </c>
      <c r="V5347" s="1">
        <v>0</v>
      </c>
    </row>
    <row r="5348" spans="1:24" x14ac:dyDescent="0.35">
      <c r="A5348" s="1">
        <v>290532</v>
      </c>
      <c r="B5348" s="1" t="s">
        <v>2341</v>
      </c>
      <c r="C5348" s="1">
        <v>112282307</v>
      </c>
      <c r="D5348" s="1">
        <v>532</v>
      </c>
      <c r="E5348" s="1" t="s">
        <v>2630</v>
      </c>
      <c r="F5348" s="1" t="s">
        <v>35</v>
      </c>
      <c r="G5348" s="1" t="s">
        <v>313</v>
      </c>
      <c r="H5348" s="1" t="s">
        <v>2369</v>
      </c>
      <c r="J5348" s="1">
        <v>583369.93999999994</v>
      </c>
      <c r="S5348" s="1">
        <v>29</v>
      </c>
      <c r="T5348" s="1">
        <v>2</v>
      </c>
      <c r="U5348" s="1">
        <v>583369.9375</v>
      </c>
      <c r="V5348" s="1">
        <v>0</v>
      </c>
    </row>
    <row r="5349" spans="1:24" x14ac:dyDescent="0.35">
      <c r="A5349" s="1">
        <v>300532</v>
      </c>
      <c r="B5349" s="1" t="s">
        <v>2343</v>
      </c>
      <c r="C5349" s="1">
        <v>112282307</v>
      </c>
      <c r="D5349" s="1">
        <v>532</v>
      </c>
      <c r="E5349" s="1" t="s">
        <v>2630</v>
      </c>
      <c r="F5349" s="1" t="s">
        <v>35</v>
      </c>
      <c r="G5349" s="1" t="s">
        <v>313</v>
      </c>
      <c r="H5349" s="1" t="s">
        <v>2369</v>
      </c>
      <c r="J5349" s="1">
        <v>688046.61</v>
      </c>
      <c r="R5349" s="1">
        <v>0.10467667132616043</v>
      </c>
      <c r="S5349" s="1">
        <v>30</v>
      </c>
      <c r="T5349" s="1">
        <v>2</v>
      </c>
      <c r="U5349" s="1">
        <v>688046.625</v>
      </c>
      <c r="V5349" s="1">
        <v>0.10467667132616043</v>
      </c>
      <c r="W5349" s="1">
        <v>17.943449020385742</v>
      </c>
      <c r="X5349" s="1">
        <v>17.943449020385742</v>
      </c>
    </row>
    <row r="5350" spans="1:24" x14ac:dyDescent="0.35">
      <c r="A5350" s="1">
        <v>310532</v>
      </c>
      <c r="B5350" s="1" t="s">
        <v>2344</v>
      </c>
      <c r="C5350" s="1">
        <v>112282307</v>
      </c>
      <c r="D5350" s="1">
        <v>532</v>
      </c>
      <c r="E5350" s="1" t="s">
        <v>2630</v>
      </c>
      <c r="F5350" s="1" t="s">
        <v>35</v>
      </c>
      <c r="G5350" s="1" t="s">
        <v>313</v>
      </c>
      <c r="H5350" s="1" t="s">
        <v>2369</v>
      </c>
      <c r="J5350" s="1">
        <v>717382.8</v>
      </c>
      <c r="R5350" s="1">
        <v>2.9336189851164818E-2</v>
      </c>
      <c r="S5350" s="1">
        <v>31</v>
      </c>
      <c r="T5350" s="1">
        <v>2</v>
      </c>
      <c r="U5350" s="1">
        <v>717382.8125</v>
      </c>
      <c r="V5350" s="1">
        <v>2.9336189851164818E-2</v>
      </c>
      <c r="W5350" s="1">
        <v>4.2636919021606445</v>
      </c>
      <c r="X5350" s="1">
        <v>4.2636919021606445</v>
      </c>
    </row>
    <row r="5351" spans="1:24" x14ac:dyDescent="0.35">
      <c r="A5351" s="1">
        <v>320532</v>
      </c>
      <c r="B5351" s="1" t="s">
        <v>2345</v>
      </c>
      <c r="C5351" s="1">
        <v>112282307</v>
      </c>
      <c r="D5351" s="1">
        <v>532</v>
      </c>
      <c r="E5351" s="1" t="s">
        <v>2630</v>
      </c>
      <c r="F5351" s="1" t="s">
        <v>35</v>
      </c>
      <c r="G5351" s="1" t="s">
        <v>313</v>
      </c>
      <c r="H5351" s="1" t="s">
        <v>2369</v>
      </c>
      <c r="J5351" s="1">
        <v>848003.77</v>
      </c>
      <c r="R5351" s="1">
        <v>0.13062097132205963</v>
      </c>
      <c r="S5351" s="1">
        <v>32</v>
      </c>
      <c r="T5351" s="1">
        <v>2</v>
      </c>
      <c r="U5351" s="1">
        <v>848003.75</v>
      </c>
      <c r="V5351" s="1">
        <v>0.13062097132205963</v>
      </c>
      <c r="W5351" s="1">
        <v>18.207983016967773</v>
      </c>
      <c r="X5351" s="1">
        <v>18.207983016967773</v>
      </c>
    </row>
    <row r="5352" spans="1:24" x14ac:dyDescent="0.35">
      <c r="A5352" s="1">
        <v>330532</v>
      </c>
      <c r="B5352" s="1" t="s">
        <v>2346</v>
      </c>
      <c r="C5352" s="1">
        <v>112282307</v>
      </c>
      <c r="D5352" s="1">
        <v>532</v>
      </c>
      <c r="E5352" s="1" t="s">
        <v>2630</v>
      </c>
      <c r="F5352" s="1" t="s">
        <v>35</v>
      </c>
      <c r="G5352" s="1" t="s">
        <v>313</v>
      </c>
      <c r="H5352" s="1" t="s">
        <v>2369</v>
      </c>
      <c r="J5352" s="1">
        <v>881171.36</v>
      </c>
      <c r="R5352" s="1">
        <v>3.3167589455842972E-2</v>
      </c>
      <c r="S5352" s="1">
        <v>33</v>
      </c>
      <c r="T5352" s="1">
        <v>2</v>
      </c>
      <c r="U5352" s="1">
        <v>881171.375</v>
      </c>
      <c r="V5352" s="1">
        <v>3.3167589455842972E-2</v>
      </c>
      <c r="W5352" s="1">
        <v>3.9112591743469238</v>
      </c>
      <c r="X5352" s="1">
        <v>3.9112591743469238</v>
      </c>
    </row>
    <row r="5353" spans="1:24" x14ac:dyDescent="0.35">
      <c r="A5353" s="1">
        <v>340532</v>
      </c>
      <c r="B5353" s="1" t="s">
        <v>2347</v>
      </c>
      <c r="C5353" s="1">
        <v>112282307</v>
      </c>
      <c r="D5353" s="1">
        <v>532</v>
      </c>
      <c r="E5353" s="1" t="s">
        <v>2630</v>
      </c>
      <c r="F5353" s="1" t="s">
        <v>35</v>
      </c>
      <c r="G5353" s="1" t="s">
        <v>313</v>
      </c>
      <c r="H5353" s="1" t="s">
        <v>2369</v>
      </c>
      <c r="J5353" s="1">
        <v>964726.87</v>
      </c>
      <c r="R5353" s="1">
        <v>8.3555512130260468E-2</v>
      </c>
      <c r="S5353" s="1">
        <v>34</v>
      </c>
      <c r="T5353" s="1">
        <v>2</v>
      </c>
      <c r="U5353" s="1">
        <v>964726.875</v>
      </c>
      <c r="V5353" s="1">
        <v>8.3555512130260468E-2</v>
      </c>
      <c r="W5353" s="1">
        <v>9.4823207855224609</v>
      </c>
      <c r="X5353" s="1">
        <v>9.4823207855224609</v>
      </c>
    </row>
    <row r="5354" spans="1:24" x14ac:dyDescent="0.35">
      <c r="A5354" s="1">
        <v>350532</v>
      </c>
      <c r="B5354" s="1" t="s">
        <v>2348</v>
      </c>
      <c r="C5354" s="1">
        <v>112282307</v>
      </c>
      <c r="D5354" s="1">
        <v>532</v>
      </c>
      <c r="E5354" s="1" t="s">
        <v>2630</v>
      </c>
      <c r="F5354" s="1" t="s">
        <v>35</v>
      </c>
      <c r="G5354" s="1" t="s">
        <v>313</v>
      </c>
      <c r="H5354" s="1" t="s">
        <v>2369</v>
      </c>
      <c r="J5354" s="1">
        <v>973302.32</v>
      </c>
      <c r="R5354" s="1">
        <v>8.5754496976733208E-3</v>
      </c>
      <c r="S5354" s="1">
        <v>35</v>
      </c>
      <c r="T5354" s="1">
        <v>2</v>
      </c>
      <c r="U5354" s="1">
        <v>973302.3125</v>
      </c>
      <c r="V5354" s="1">
        <v>8.5754496976733208E-3</v>
      </c>
      <c r="W5354" s="1">
        <v>0.88889795541763306</v>
      </c>
      <c r="X5354" s="1">
        <v>0.88889795541763306</v>
      </c>
    </row>
    <row r="5355" spans="1:24" x14ac:dyDescent="0.35">
      <c r="A5355" s="1">
        <v>360532</v>
      </c>
      <c r="B5355" s="1" t="s">
        <v>2349</v>
      </c>
      <c r="C5355" s="1">
        <v>112282307</v>
      </c>
      <c r="D5355" s="1">
        <v>532</v>
      </c>
      <c r="E5355" s="1" t="s">
        <v>2630</v>
      </c>
      <c r="F5355" s="1" t="s">
        <v>35</v>
      </c>
      <c r="G5355" s="1" t="s">
        <v>313</v>
      </c>
      <c r="H5355" s="1" t="s">
        <v>2369</v>
      </c>
      <c r="J5355" s="1">
        <v>1109131.96</v>
      </c>
      <c r="R5355" s="1">
        <v>0.13582964241504669</v>
      </c>
      <c r="S5355" s="1">
        <v>36</v>
      </c>
      <c r="T5355" s="1">
        <v>2</v>
      </c>
      <c r="U5355" s="1">
        <v>1109132</v>
      </c>
      <c r="V5355" s="1">
        <v>0.13582964241504669</v>
      </c>
      <c r="W5355" s="1">
        <v>13.955549240112305</v>
      </c>
      <c r="X5355" s="1">
        <v>13.955549240112305</v>
      </c>
    </row>
    <row r="5356" spans="1:24" x14ac:dyDescent="0.35">
      <c r="A5356" s="1">
        <v>370532</v>
      </c>
      <c r="B5356" s="1" t="s">
        <v>2350</v>
      </c>
      <c r="C5356" s="1">
        <v>112282307</v>
      </c>
      <c r="D5356" s="1">
        <v>532</v>
      </c>
      <c r="E5356" s="1" t="s">
        <v>2630</v>
      </c>
      <c r="F5356" s="1" t="s">
        <v>35</v>
      </c>
      <c r="G5356" s="1" t="s">
        <v>313</v>
      </c>
      <c r="H5356" s="1" t="s">
        <v>2369</v>
      </c>
      <c r="J5356" s="1">
        <v>1496678.01</v>
      </c>
      <c r="R5356" s="1">
        <v>0.38754606246948242</v>
      </c>
      <c r="S5356" s="1">
        <v>37</v>
      </c>
      <c r="T5356" s="1">
        <v>2</v>
      </c>
      <c r="U5356" s="1">
        <v>1496678</v>
      </c>
      <c r="V5356" s="1">
        <v>0.38754606246948242</v>
      </c>
      <c r="W5356" s="1">
        <v>34.941375732421875</v>
      </c>
      <c r="X5356" s="1">
        <v>34.941375732421875</v>
      </c>
    </row>
    <row r="5357" spans="1:24" x14ac:dyDescent="0.35">
      <c r="A5357" s="1">
        <v>380532</v>
      </c>
      <c r="B5357" s="1" t="s">
        <v>2351</v>
      </c>
      <c r="C5357" s="1">
        <v>112282307</v>
      </c>
      <c r="D5357" s="1">
        <v>532</v>
      </c>
      <c r="E5357" s="1" t="s">
        <v>2630</v>
      </c>
      <c r="F5357" s="1" t="s">
        <v>35</v>
      </c>
      <c r="G5357" s="1" t="s">
        <v>313</v>
      </c>
      <c r="H5357" s="1" t="s">
        <v>2369</v>
      </c>
      <c r="J5357" s="1">
        <v>1557018</v>
      </c>
      <c r="R5357" s="1">
        <v>6.0339991003274918E-2</v>
      </c>
      <c r="S5357" s="1">
        <v>38</v>
      </c>
      <c r="T5357" s="1">
        <v>2</v>
      </c>
      <c r="U5357" s="1">
        <v>1557018</v>
      </c>
      <c r="V5357" s="1">
        <v>6.0339991003274918E-2</v>
      </c>
      <c r="W5357" s="1">
        <v>4.0315952301025391</v>
      </c>
      <c r="X5357" s="1">
        <v>4.0315952301025391</v>
      </c>
    </row>
    <row r="5358" spans="1:24" x14ac:dyDescent="0.35">
      <c r="A5358" s="1">
        <v>390532</v>
      </c>
      <c r="B5358" s="1" t="s">
        <v>2352</v>
      </c>
      <c r="C5358" s="1">
        <v>112282307</v>
      </c>
      <c r="D5358" s="1">
        <v>532</v>
      </c>
      <c r="E5358" s="1" t="s">
        <v>2630</v>
      </c>
      <c r="F5358" s="1" t="s">
        <v>35</v>
      </c>
      <c r="G5358" s="1" t="s">
        <v>313</v>
      </c>
      <c r="H5358" s="1" t="s">
        <v>2369</v>
      </c>
      <c r="J5358" s="1">
        <v>1679822</v>
      </c>
      <c r="R5358" s="1">
        <v>0.12280400097370148</v>
      </c>
      <c r="S5358" s="1">
        <v>39</v>
      </c>
      <c r="T5358" s="1">
        <v>2</v>
      </c>
      <c r="U5358" s="1">
        <v>1679822</v>
      </c>
      <c r="V5358" s="1">
        <v>0.12280400097370148</v>
      </c>
      <c r="W5358" s="1">
        <v>7.8871278762817383</v>
      </c>
      <c r="X5358" s="1">
        <v>7.8871278762817383</v>
      </c>
    </row>
    <row r="5359" spans="1:24" x14ac:dyDescent="0.35">
      <c r="A5359" s="1">
        <v>400532</v>
      </c>
      <c r="B5359" s="1" t="s">
        <v>2353</v>
      </c>
      <c r="C5359" s="1">
        <v>112282307</v>
      </c>
      <c r="D5359" s="1">
        <v>532</v>
      </c>
      <c r="E5359" s="1" t="s">
        <v>48</v>
      </c>
      <c r="F5359" s="1" t="s">
        <v>48</v>
      </c>
      <c r="G5359" s="1" t="s">
        <v>48</v>
      </c>
      <c r="H5359" s="1" t="s">
        <v>48</v>
      </c>
      <c r="S5359" s="1">
        <v>40</v>
      </c>
      <c r="T5359" s="1">
        <v>2</v>
      </c>
      <c r="U5359" s="1">
        <v>0</v>
      </c>
      <c r="V5359" s="1">
        <v>0</v>
      </c>
      <c r="W5359" s="1">
        <v>-100</v>
      </c>
      <c r="X5359" s="1">
        <v>-100</v>
      </c>
    </row>
    <row r="5360" spans="1:24" x14ac:dyDescent="0.35">
      <c r="A5360" s="1">
        <v>410532</v>
      </c>
      <c r="B5360" s="1" t="s">
        <v>2354</v>
      </c>
      <c r="C5360" s="1">
        <v>112282307</v>
      </c>
      <c r="D5360" s="1">
        <v>532</v>
      </c>
      <c r="E5360" s="1" t="s">
        <v>48</v>
      </c>
      <c r="F5360" s="1" t="s">
        <v>48</v>
      </c>
      <c r="G5360" s="1" t="s">
        <v>48</v>
      </c>
      <c r="H5360" s="1" t="s">
        <v>48</v>
      </c>
      <c r="S5360" s="1">
        <v>41</v>
      </c>
      <c r="T5360" s="1">
        <v>2</v>
      </c>
      <c r="U5360" s="1">
        <v>0</v>
      </c>
      <c r="V5360" s="1">
        <v>0</v>
      </c>
    </row>
    <row r="5361" spans="1:24" x14ac:dyDescent="0.35">
      <c r="A5361" s="1">
        <v>420532</v>
      </c>
      <c r="B5361" s="1" t="s">
        <v>2355</v>
      </c>
      <c r="C5361" s="1">
        <v>112282307</v>
      </c>
      <c r="D5361" s="1">
        <v>532</v>
      </c>
      <c r="E5361" s="1" t="s">
        <v>48</v>
      </c>
      <c r="F5361" s="1" t="s">
        <v>48</v>
      </c>
      <c r="G5361" s="1" t="s">
        <v>48</v>
      </c>
      <c r="H5361" s="1" t="s">
        <v>48</v>
      </c>
      <c r="S5361" s="1">
        <v>42</v>
      </c>
      <c r="T5361" s="1">
        <v>2</v>
      </c>
      <c r="U5361" s="1">
        <v>0</v>
      </c>
      <c r="V5361" s="1">
        <v>0</v>
      </c>
    </row>
    <row r="5362" spans="1:24" x14ac:dyDescent="0.35">
      <c r="A5362" s="1">
        <v>430532</v>
      </c>
      <c r="B5362" s="1" t="s">
        <v>2356</v>
      </c>
      <c r="C5362" s="1">
        <v>112282307</v>
      </c>
      <c r="D5362" s="1">
        <v>532</v>
      </c>
      <c r="E5362" s="1" t="s">
        <v>48</v>
      </c>
      <c r="F5362" s="1" t="s">
        <v>48</v>
      </c>
      <c r="G5362" s="1" t="s">
        <v>48</v>
      </c>
      <c r="H5362" s="1" t="s">
        <v>48</v>
      </c>
      <c r="S5362" s="1">
        <v>43</v>
      </c>
      <c r="T5362" s="1">
        <v>2</v>
      </c>
      <c r="U5362" s="1">
        <v>0</v>
      </c>
      <c r="V5362" s="1">
        <v>0</v>
      </c>
    </row>
    <row r="5363" spans="1:24" x14ac:dyDescent="0.35">
      <c r="A5363" s="1">
        <v>440532</v>
      </c>
      <c r="B5363" s="1" t="s">
        <v>2357</v>
      </c>
      <c r="C5363" s="1">
        <v>112282307</v>
      </c>
      <c r="D5363" s="1">
        <v>532</v>
      </c>
      <c r="E5363" s="1" t="s">
        <v>48</v>
      </c>
      <c r="F5363" s="1" t="s">
        <v>48</v>
      </c>
      <c r="G5363" s="1" t="s">
        <v>48</v>
      </c>
      <c r="H5363" s="1" t="s">
        <v>48</v>
      </c>
      <c r="S5363" s="1">
        <v>44</v>
      </c>
      <c r="T5363" s="1">
        <v>2</v>
      </c>
      <c r="U5363" s="1">
        <v>0</v>
      </c>
      <c r="V5363" s="1">
        <v>0</v>
      </c>
    </row>
    <row r="5364" spans="1:24" x14ac:dyDescent="0.35">
      <c r="A5364" s="1">
        <v>450532</v>
      </c>
      <c r="B5364" s="1" t="s">
        <v>2358</v>
      </c>
      <c r="C5364" s="1">
        <v>112282307</v>
      </c>
      <c r="D5364" s="1">
        <v>532</v>
      </c>
      <c r="E5364" s="1" t="s">
        <v>48</v>
      </c>
      <c r="F5364" s="1" t="s">
        <v>48</v>
      </c>
      <c r="G5364" s="1" t="s">
        <v>48</v>
      </c>
      <c r="H5364" s="1" t="s">
        <v>48</v>
      </c>
      <c r="S5364" s="1">
        <v>45</v>
      </c>
      <c r="T5364" s="1">
        <v>2</v>
      </c>
      <c r="U5364" s="1">
        <v>0</v>
      </c>
      <c r="V5364" s="1">
        <v>0</v>
      </c>
    </row>
    <row r="5365" spans="1:24" x14ac:dyDescent="0.35">
      <c r="A5365" s="1">
        <v>460532</v>
      </c>
      <c r="B5365" s="1" t="s">
        <v>2359</v>
      </c>
      <c r="C5365" s="1">
        <v>112282307</v>
      </c>
      <c r="D5365" s="1">
        <v>532</v>
      </c>
      <c r="E5365" s="1" t="s">
        <v>48</v>
      </c>
      <c r="F5365" s="1" t="s">
        <v>48</v>
      </c>
      <c r="G5365" s="1" t="s">
        <v>48</v>
      </c>
      <c r="H5365" s="1" t="s">
        <v>48</v>
      </c>
      <c r="S5365" s="1">
        <v>46</v>
      </c>
      <c r="T5365" s="1">
        <v>2</v>
      </c>
      <c r="U5365" s="1">
        <v>0</v>
      </c>
      <c r="V5365" s="1">
        <v>0</v>
      </c>
    </row>
    <row r="5366" spans="1:24" x14ac:dyDescent="0.35">
      <c r="A5366" s="1">
        <v>470532</v>
      </c>
      <c r="B5366" s="1" t="s">
        <v>2360</v>
      </c>
      <c r="C5366" s="1">
        <v>112282307</v>
      </c>
      <c r="D5366" s="1">
        <v>532</v>
      </c>
      <c r="E5366" s="1" t="s">
        <v>48</v>
      </c>
      <c r="F5366" s="1" t="s">
        <v>48</v>
      </c>
      <c r="G5366" s="1" t="s">
        <v>48</v>
      </c>
      <c r="H5366" s="1" t="s">
        <v>48</v>
      </c>
      <c r="S5366" s="1">
        <v>47</v>
      </c>
      <c r="T5366" s="1">
        <v>2</v>
      </c>
      <c r="U5366" s="1">
        <v>0</v>
      </c>
      <c r="V5366" s="1">
        <v>0</v>
      </c>
    </row>
    <row r="5367" spans="1:24" x14ac:dyDescent="0.35">
      <c r="A5367" s="1">
        <v>290173</v>
      </c>
      <c r="B5367" s="1" t="s">
        <v>2341</v>
      </c>
      <c r="C5367" s="1">
        <v>112283003</v>
      </c>
      <c r="D5367" s="1">
        <v>173</v>
      </c>
      <c r="E5367" s="1" t="s">
        <v>2631</v>
      </c>
      <c r="F5367" s="1" t="s">
        <v>35</v>
      </c>
      <c r="G5367" s="1" t="s">
        <v>313</v>
      </c>
      <c r="H5367" s="1" t="s">
        <v>916</v>
      </c>
      <c r="I5367" s="1">
        <v>1292679.1200000001</v>
      </c>
      <c r="K5367" s="1">
        <v>303942</v>
      </c>
      <c r="L5367" s="1">
        <v>5830574.5</v>
      </c>
      <c r="S5367" s="1">
        <v>29</v>
      </c>
      <c r="T5367" s="1">
        <v>1</v>
      </c>
      <c r="U5367" s="1">
        <v>7427195.5</v>
      </c>
      <c r="V5367" s="1">
        <v>0</v>
      </c>
    </row>
    <row r="5368" spans="1:24" x14ac:dyDescent="0.35">
      <c r="A5368" s="1">
        <v>300173</v>
      </c>
      <c r="B5368" s="1" t="s">
        <v>2343</v>
      </c>
      <c r="C5368" s="1">
        <v>112283003</v>
      </c>
      <c r="D5368" s="1">
        <v>173</v>
      </c>
      <c r="E5368" s="1" t="s">
        <v>2631</v>
      </c>
      <c r="F5368" s="1" t="s">
        <v>35</v>
      </c>
      <c r="G5368" s="1" t="s">
        <v>313</v>
      </c>
      <c r="H5368" s="1" t="s">
        <v>916</v>
      </c>
      <c r="I5368" s="1">
        <v>1321446.3899999999</v>
      </c>
      <c r="K5368" s="1">
        <v>454540</v>
      </c>
      <c r="L5368" s="1">
        <v>6025261</v>
      </c>
      <c r="M5368" s="1">
        <v>0.19468650221824646</v>
      </c>
      <c r="N5368" s="1">
        <v>3.339061975479126</v>
      </c>
      <c r="O5368" s="1">
        <v>2.8767269104719162E-2</v>
      </c>
      <c r="P5368" s="1">
        <v>2.2253992557525635</v>
      </c>
      <c r="Q5368" s="1">
        <v>0.15059800446033478</v>
      </c>
      <c r="S5368" s="1">
        <v>30</v>
      </c>
      <c r="T5368" s="1">
        <v>1</v>
      </c>
      <c r="U5368" s="1">
        <v>7801247.5</v>
      </c>
      <c r="V5368" s="1">
        <v>0.3740517795085907</v>
      </c>
      <c r="W5368" s="1">
        <v>5.0362482070922852</v>
      </c>
      <c r="X5368" s="1">
        <v>5.0362482070922852</v>
      </c>
    </row>
    <row r="5369" spans="1:24" x14ac:dyDescent="0.35">
      <c r="A5369" s="1">
        <v>310173</v>
      </c>
      <c r="B5369" s="1" t="s">
        <v>2344</v>
      </c>
      <c r="C5369" s="1">
        <v>112283003</v>
      </c>
      <c r="D5369" s="1">
        <v>173</v>
      </c>
      <c r="E5369" s="1" t="s">
        <v>2631</v>
      </c>
      <c r="F5369" s="1" t="s">
        <v>35</v>
      </c>
      <c r="G5369" s="1" t="s">
        <v>313</v>
      </c>
      <c r="H5369" s="1" t="s">
        <v>916</v>
      </c>
      <c r="I5369" s="1">
        <v>1349483.27</v>
      </c>
      <c r="K5369" s="1">
        <v>379241</v>
      </c>
      <c r="L5369" s="1">
        <v>6070742</v>
      </c>
      <c r="M5369" s="1">
        <v>4.548100009560585E-2</v>
      </c>
      <c r="N5369" s="1">
        <v>0.75483864545822144</v>
      </c>
      <c r="O5369" s="1">
        <v>2.8036879375576973E-2</v>
      </c>
      <c r="P5369" s="1">
        <v>2.1216812133789063</v>
      </c>
      <c r="Q5369" s="1">
        <v>-7.5299002230167389E-2</v>
      </c>
      <c r="S5369" s="1">
        <v>31</v>
      </c>
      <c r="T5369" s="1">
        <v>1</v>
      </c>
      <c r="U5369" s="1">
        <v>7799466</v>
      </c>
      <c r="V5369" s="1">
        <v>-1.781124621629715E-3</v>
      </c>
      <c r="W5369" s="1">
        <v>-2.2836090996861458E-2</v>
      </c>
      <c r="X5369" s="1">
        <v>-2.2836090996861458E-2</v>
      </c>
    </row>
    <row r="5370" spans="1:24" x14ac:dyDescent="0.35">
      <c r="A5370" s="1">
        <v>320173</v>
      </c>
      <c r="B5370" s="1" t="s">
        <v>2345</v>
      </c>
      <c r="C5370" s="1">
        <v>112283003</v>
      </c>
      <c r="D5370" s="1">
        <v>173</v>
      </c>
      <c r="E5370" s="1" t="s">
        <v>2631</v>
      </c>
      <c r="F5370" s="1" t="s">
        <v>35</v>
      </c>
      <c r="G5370" s="1" t="s">
        <v>313</v>
      </c>
      <c r="H5370" s="1" t="s">
        <v>916</v>
      </c>
      <c r="I5370" s="1">
        <v>1363156.48</v>
      </c>
      <c r="K5370" s="1">
        <v>379241</v>
      </c>
      <c r="L5370" s="1">
        <v>6167764.5</v>
      </c>
      <c r="M5370" s="1">
        <v>9.7022503614425659E-2</v>
      </c>
      <c r="N5370" s="1">
        <v>1.598198413848877</v>
      </c>
      <c r="O5370" s="1">
        <v>1.3673209585249424E-2</v>
      </c>
      <c r="P5370" s="1">
        <v>1.0132181644439697</v>
      </c>
      <c r="Q5370" s="1">
        <v>0</v>
      </c>
      <c r="S5370" s="1">
        <v>32</v>
      </c>
      <c r="T5370" s="1">
        <v>1</v>
      </c>
      <c r="U5370" s="1">
        <v>7910162</v>
      </c>
      <c r="V5370" s="1">
        <v>0.11069571226835251</v>
      </c>
      <c r="W5370" s="1">
        <v>1.4192765951156616</v>
      </c>
      <c r="X5370" s="1">
        <v>1.4192765951156616</v>
      </c>
    </row>
    <row r="5371" spans="1:24" x14ac:dyDescent="0.35">
      <c r="A5371" s="1">
        <v>330173</v>
      </c>
      <c r="B5371" s="1" t="s">
        <v>2346</v>
      </c>
      <c r="C5371" s="1">
        <v>112283003</v>
      </c>
      <c r="D5371" s="1">
        <v>173</v>
      </c>
      <c r="E5371" s="1" t="s">
        <v>2631</v>
      </c>
      <c r="F5371" s="1" t="s">
        <v>35</v>
      </c>
      <c r="G5371" s="1" t="s">
        <v>313</v>
      </c>
      <c r="H5371" s="1" t="s">
        <v>916</v>
      </c>
      <c r="I5371" s="1">
        <v>1408684.82</v>
      </c>
      <c r="K5371" s="1">
        <v>379241</v>
      </c>
      <c r="L5371" s="1">
        <v>6370577</v>
      </c>
      <c r="M5371" s="1">
        <v>0.20281249284744263</v>
      </c>
      <c r="N5371" s="1">
        <v>3.2882659435272217</v>
      </c>
      <c r="O5371" s="1">
        <v>4.5528341084718704E-2</v>
      </c>
      <c r="P5371" s="1">
        <v>3.3399202823638916</v>
      </c>
      <c r="Q5371" s="1">
        <v>0</v>
      </c>
      <c r="S5371" s="1">
        <v>33</v>
      </c>
      <c r="T5371" s="1">
        <v>1</v>
      </c>
      <c r="U5371" s="1">
        <v>8158503</v>
      </c>
      <c r="V5371" s="1">
        <v>0.24834083020687103</v>
      </c>
      <c r="W5371" s="1">
        <v>3.1395184993743896</v>
      </c>
      <c r="X5371" s="1">
        <v>3.1395184993743896</v>
      </c>
    </row>
    <row r="5372" spans="1:24" x14ac:dyDescent="0.35">
      <c r="A5372" s="1">
        <v>340173</v>
      </c>
      <c r="B5372" s="1" t="s">
        <v>2347</v>
      </c>
      <c r="C5372" s="1">
        <v>112283003</v>
      </c>
      <c r="D5372" s="1">
        <v>173</v>
      </c>
      <c r="E5372" s="1" t="s">
        <v>2631</v>
      </c>
      <c r="F5372" s="1" t="s">
        <v>35</v>
      </c>
      <c r="G5372" s="1" t="s">
        <v>313</v>
      </c>
      <c r="H5372" s="1" t="s">
        <v>916</v>
      </c>
      <c r="I5372" s="1">
        <v>1408639.43</v>
      </c>
      <c r="K5372" s="1">
        <v>379241</v>
      </c>
      <c r="L5372" s="1">
        <v>6370570</v>
      </c>
      <c r="M5372" s="1">
        <v>-7.0000000960135367E-6</v>
      </c>
      <c r="N5372" s="1">
        <v>-1.0988015856128186E-4</v>
      </c>
      <c r="O5372" s="1">
        <v>-4.5389999286271632E-5</v>
      </c>
      <c r="P5372" s="1">
        <v>-3.2221544533967972E-3</v>
      </c>
      <c r="Q5372" s="1">
        <v>0</v>
      </c>
      <c r="S5372" s="1">
        <v>34</v>
      </c>
      <c r="T5372" s="1">
        <v>1</v>
      </c>
      <c r="U5372" s="1">
        <v>8158450.5</v>
      </c>
      <c r="V5372" s="1">
        <v>-5.2389998018043116E-5</v>
      </c>
      <c r="W5372" s="1">
        <v>-6.4350041793659329E-4</v>
      </c>
      <c r="X5372" s="1">
        <v>-6.4350041793659329E-4</v>
      </c>
    </row>
    <row r="5373" spans="1:24" x14ac:dyDescent="0.35">
      <c r="A5373" s="1">
        <v>350173</v>
      </c>
      <c r="B5373" s="1" t="s">
        <v>2348</v>
      </c>
      <c r="C5373" s="1">
        <v>112283003</v>
      </c>
      <c r="D5373" s="1">
        <v>173</v>
      </c>
      <c r="E5373" s="1" t="s">
        <v>2631</v>
      </c>
      <c r="F5373" s="1" t="s">
        <v>35</v>
      </c>
      <c r="G5373" s="1" t="s">
        <v>313</v>
      </c>
      <c r="H5373" s="1" t="s">
        <v>916</v>
      </c>
      <c r="I5373" s="1">
        <v>1467662.04</v>
      </c>
      <c r="K5373" s="1">
        <v>379241</v>
      </c>
      <c r="L5373" s="1">
        <v>6683762</v>
      </c>
      <c r="M5373" s="1">
        <v>0.31319200992584229</v>
      </c>
      <c r="N5373" s="1">
        <v>4.9162321090698242</v>
      </c>
      <c r="O5373" s="1">
        <v>5.9022609144449234E-2</v>
      </c>
      <c r="P5373" s="1">
        <v>4.1900439262390137</v>
      </c>
      <c r="Q5373" s="1">
        <v>0</v>
      </c>
      <c r="S5373" s="1">
        <v>35</v>
      </c>
      <c r="T5373" s="1">
        <v>1</v>
      </c>
      <c r="U5373" s="1">
        <v>8530665</v>
      </c>
      <c r="V5373" s="1">
        <v>0.37221461534500122</v>
      </c>
      <c r="W5373" s="1">
        <v>4.5623183250427246</v>
      </c>
      <c r="X5373" s="1">
        <v>4.5623183250427246</v>
      </c>
    </row>
    <row r="5374" spans="1:24" x14ac:dyDescent="0.35">
      <c r="A5374" s="1">
        <v>360173</v>
      </c>
      <c r="B5374" s="1" t="s">
        <v>2349</v>
      </c>
      <c r="C5374" s="1">
        <v>112283003</v>
      </c>
      <c r="D5374" s="1">
        <v>173</v>
      </c>
      <c r="E5374" s="1" t="s">
        <v>2631</v>
      </c>
      <c r="F5374" s="1" t="s">
        <v>35</v>
      </c>
      <c r="G5374" s="1" t="s">
        <v>313</v>
      </c>
      <c r="H5374" s="1" t="s">
        <v>916</v>
      </c>
      <c r="I5374" s="1">
        <v>1568527.25</v>
      </c>
      <c r="K5374" s="1">
        <v>379241</v>
      </c>
      <c r="L5374" s="1">
        <v>7420546.5</v>
      </c>
      <c r="M5374" s="1">
        <v>0.73678451776504517</v>
      </c>
      <c r="N5374" s="1">
        <v>11.023499488830566</v>
      </c>
      <c r="O5374" s="1">
        <v>0.1008652076125145</v>
      </c>
      <c r="P5374" s="1">
        <v>6.8725094795227051</v>
      </c>
      <c r="Q5374" s="1">
        <v>0</v>
      </c>
      <c r="S5374" s="1">
        <v>36</v>
      </c>
      <c r="T5374" s="1">
        <v>1</v>
      </c>
      <c r="U5374" s="1">
        <v>9368315</v>
      </c>
      <c r="V5374" s="1">
        <v>0.83764970302581787</v>
      </c>
      <c r="W5374" s="1">
        <v>9.8192815780639648</v>
      </c>
      <c r="X5374" s="1">
        <v>9.8192815780639648</v>
      </c>
    </row>
    <row r="5375" spans="1:24" x14ac:dyDescent="0.35">
      <c r="A5375" s="1">
        <v>370173</v>
      </c>
      <c r="B5375" s="1" t="s">
        <v>2350</v>
      </c>
      <c r="C5375" s="1">
        <v>112283003</v>
      </c>
      <c r="D5375" s="1">
        <v>173</v>
      </c>
      <c r="E5375" s="1" t="s">
        <v>2631</v>
      </c>
      <c r="F5375" s="1" t="s">
        <v>35</v>
      </c>
      <c r="G5375" s="1" t="s">
        <v>313</v>
      </c>
      <c r="H5375" s="1" t="s">
        <v>916</v>
      </c>
      <c r="I5375" s="1">
        <v>1622752.89</v>
      </c>
      <c r="K5375" s="1">
        <v>379241</v>
      </c>
      <c r="L5375" s="1">
        <v>8217327.5</v>
      </c>
      <c r="M5375" s="1">
        <v>0.79678100347518921</v>
      </c>
      <c r="N5375" s="1">
        <v>10.737497329711914</v>
      </c>
      <c r="O5375" s="1">
        <v>5.4225638508796692E-2</v>
      </c>
      <c r="P5375" s="1">
        <v>3.4571053981781006</v>
      </c>
      <c r="Q5375" s="1">
        <v>0</v>
      </c>
      <c r="S5375" s="1">
        <v>37</v>
      </c>
      <c r="T5375" s="1">
        <v>1</v>
      </c>
      <c r="U5375" s="1">
        <v>10219321</v>
      </c>
      <c r="V5375" s="1">
        <v>0.85100662708282471</v>
      </c>
      <c r="W5375" s="1">
        <v>9.0838747024536133</v>
      </c>
      <c r="X5375" s="1">
        <v>9.0838747024536133</v>
      </c>
    </row>
    <row r="5376" spans="1:24" x14ac:dyDescent="0.35">
      <c r="A5376" s="1">
        <v>380173</v>
      </c>
      <c r="B5376" s="1" t="s">
        <v>2351</v>
      </c>
      <c r="C5376" s="1">
        <v>112283003</v>
      </c>
      <c r="D5376" s="1">
        <v>173</v>
      </c>
      <c r="E5376" s="1" t="s">
        <v>2631</v>
      </c>
      <c r="F5376" s="1" t="s">
        <v>35</v>
      </c>
      <c r="G5376" s="1" t="s">
        <v>313</v>
      </c>
      <c r="H5376" s="1" t="s">
        <v>916</v>
      </c>
      <c r="I5376" s="1">
        <v>1715879</v>
      </c>
      <c r="K5376" s="1">
        <v>1930035.625</v>
      </c>
      <c r="L5376" s="1">
        <v>8535210</v>
      </c>
      <c r="M5376" s="1">
        <v>0.31788250803947449</v>
      </c>
      <c r="N5376" s="1">
        <v>3.8684413433074951</v>
      </c>
      <c r="O5376" s="1">
        <v>9.3126110732555389E-2</v>
      </c>
      <c r="P5376" s="1">
        <v>5.7387733459472656</v>
      </c>
      <c r="Q5376" s="1">
        <v>1.5507946014404297</v>
      </c>
      <c r="S5376" s="1">
        <v>38</v>
      </c>
      <c r="T5376" s="1">
        <v>1</v>
      </c>
      <c r="U5376" s="1">
        <v>12181124</v>
      </c>
      <c r="V5376" s="1">
        <v>1.9618031978607178</v>
      </c>
      <c r="W5376" s="1">
        <v>19.196998596191406</v>
      </c>
      <c r="X5376" s="1">
        <v>19.196998596191406</v>
      </c>
    </row>
    <row r="5377" spans="1:24" x14ac:dyDescent="0.35">
      <c r="A5377" s="1">
        <v>390173</v>
      </c>
      <c r="B5377" s="1" t="s">
        <v>2352</v>
      </c>
      <c r="C5377" s="1">
        <v>112283003</v>
      </c>
      <c r="D5377" s="1">
        <v>173</v>
      </c>
      <c r="E5377" s="1" t="s">
        <v>2631</v>
      </c>
      <c r="F5377" s="1" t="s">
        <v>35</v>
      </c>
      <c r="G5377" s="1" t="s">
        <v>313</v>
      </c>
      <c r="H5377" s="1" t="s">
        <v>916</v>
      </c>
      <c r="I5377" s="1">
        <v>1734664</v>
      </c>
      <c r="K5377" s="1">
        <v>3510313.75</v>
      </c>
      <c r="L5377" s="1">
        <v>8673020</v>
      </c>
      <c r="M5377" s="1">
        <v>0.13781000673770905</v>
      </c>
      <c r="N5377" s="1">
        <v>1.6146059036254883</v>
      </c>
      <c r="O5377" s="1">
        <v>1.8784999847412109E-2</v>
      </c>
      <c r="P5377" s="1">
        <v>1.0947741270065308</v>
      </c>
      <c r="Q5377" s="1">
        <v>1.5802781581878662</v>
      </c>
      <c r="S5377" s="1">
        <v>39</v>
      </c>
      <c r="T5377" s="1">
        <v>1</v>
      </c>
      <c r="U5377" s="1">
        <v>13917998</v>
      </c>
      <c r="V5377" s="1">
        <v>1.7368731498718262</v>
      </c>
      <c r="W5377" s="1">
        <v>14.258733749389648</v>
      </c>
      <c r="X5377" s="1">
        <v>14.258733749389648</v>
      </c>
    </row>
    <row r="5378" spans="1:24" x14ac:dyDescent="0.35">
      <c r="A5378" s="1">
        <v>400173</v>
      </c>
      <c r="B5378" s="1" t="s">
        <v>2353</v>
      </c>
      <c r="C5378" s="1">
        <v>112283003</v>
      </c>
      <c r="D5378" s="1">
        <v>173</v>
      </c>
      <c r="E5378" s="1" t="s">
        <v>2631</v>
      </c>
      <c r="F5378" s="1" t="s">
        <v>35</v>
      </c>
      <c r="G5378" s="1" t="s">
        <v>313</v>
      </c>
      <c r="H5378" s="1" t="s">
        <v>916</v>
      </c>
      <c r="S5378" s="1">
        <v>40</v>
      </c>
      <c r="T5378" s="1">
        <v>1</v>
      </c>
      <c r="U5378" s="1">
        <v>0</v>
      </c>
      <c r="V5378" s="1">
        <v>0</v>
      </c>
      <c r="W5378" s="1">
        <v>-100</v>
      </c>
      <c r="X5378" s="1">
        <v>-100</v>
      </c>
    </row>
    <row r="5379" spans="1:24" x14ac:dyDescent="0.35">
      <c r="A5379" s="1">
        <v>410173</v>
      </c>
      <c r="B5379" s="1" t="s">
        <v>2354</v>
      </c>
      <c r="C5379" s="1">
        <v>112283003</v>
      </c>
      <c r="D5379" s="1">
        <v>173</v>
      </c>
      <c r="E5379" s="1" t="s">
        <v>2631</v>
      </c>
      <c r="F5379" s="1" t="s">
        <v>35</v>
      </c>
      <c r="G5379" s="1" t="s">
        <v>313</v>
      </c>
      <c r="H5379" s="1" t="s">
        <v>916</v>
      </c>
      <c r="S5379" s="1">
        <v>41</v>
      </c>
      <c r="T5379" s="1">
        <v>1</v>
      </c>
      <c r="U5379" s="1">
        <v>0</v>
      </c>
      <c r="V5379" s="1">
        <v>0</v>
      </c>
    </row>
    <row r="5380" spans="1:24" x14ac:dyDescent="0.35">
      <c r="A5380" s="1">
        <v>420173</v>
      </c>
      <c r="B5380" s="1" t="s">
        <v>2355</v>
      </c>
      <c r="C5380" s="1">
        <v>112283003</v>
      </c>
      <c r="D5380" s="1">
        <v>173</v>
      </c>
      <c r="E5380" s="1" t="s">
        <v>2631</v>
      </c>
      <c r="F5380" s="1" t="s">
        <v>35</v>
      </c>
      <c r="G5380" s="1" t="s">
        <v>313</v>
      </c>
      <c r="H5380" s="1" t="s">
        <v>916</v>
      </c>
      <c r="S5380" s="1">
        <v>42</v>
      </c>
      <c r="T5380" s="1">
        <v>1</v>
      </c>
      <c r="U5380" s="1">
        <v>0</v>
      </c>
      <c r="V5380" s="1">
        <v>0</v>
      </c>
    </row>
    <row r="5381" spans="1:24" x14ac:dyDescent="0.35">
      <c r="A5381" s="1">
        <v>430173</v>
      </c>
      <c r="B5381" s="1" t="s">
        <v>2356</v>
      </c>
      <c r="C5381" s="1">
        <v>112283003</v>
      </c>
      <c r="D5381" s="1">
        <v>173</v>
      </c>
      <c r="E5381" s="1" t="s">
        <v>2631</v>
      </c>
      <c r="F5381" s="1" t="s">
        <v>35</v>
      </c>
      <c r="G5381" s="1" t="s">
        <v>313</v>
      </c>
      <c r="H5381" s="1" t="s">
        <v>916</v>
      </c>
      <c r="S5381" s="1">
        <v>43</v>
      </c>
      <c r="T5381" s="1">
        <v>1</v>
      </c>
      <c r="U5381" s="1">
        <v>0</v>
      </c>
      <c r="V5381" s="1">
        <v>0</v>
      </c>
    </row>
    <row r="5382" spans="1:24" x14ac:dyDescent="0.35">
      <c r="A5382" s="1">
        <v>440173</v>
      </c>
      <c r="B5382" s="1" t="s">
        <v>2357</v>
      </c>
      <c r="C5382" s="1">
        <v>112283003</v>
      </c>
      <c r="D5382" s="1">
        <v>173</v>
      </c>
      <c r="E5382" s="1" t="s">
        <v>2631</v>
      </c>
      <c r="F5382" s="1" t="s">
        <v>35</v>
      </c>
      <c r="G5382" s="1" t="s">
        <v>313</v>
      </c>
      <c r="H5382" s="1" t="s">
        <v>916</v>
      </c>
      <c r="S5382" s="1">
        <v>44</v>
      </c>
      <c r="T5382" s="1">
        <v>1</v>
      </c>
      <c r="U5382" s="1">
        <v>0</v>
      </c>
      <c r="V5382" s="1">
        <v>0</v>
      </c>
    </row>
    <row r="5383" spans="1:24" x14ac:dyDescent="0.35">
      <c r="A5383" s="1">
        <v>450173</v>
      </c>
      <c r="B5383" s="1" t="s">
        <v>2358</v>
      </c>
      <c r="C5383" s="1">
        <v>112283003</v>
      </c>
      <c r="D5383" s="1">
        <v>173</v>
      </c>
      <c r="E5383" s="1" t="s">
        <v>2631</v>
      </c>
      <c r="F5383" s="1" t="s">
        <v>35</v>
      </c>
      <c r="G5383" s="1" t="s">
        <v>313</v>
      </c>
      <c r="H5383" s="1" t="s">
        <v>916</v>
      </c>
      <c r="S5383" s="1">
        <v>45</v>
      </c>
      <c r="T5383" s="1">
        <v>1</v>
      </c>
      <c r="U5383" s="1">
        <v>0</v>
      </c>
      <c r="V5383" s="1">
        <v>0</v>
      </c>
    </row>
    <row r="5384" spans="1:24" x14ac:dyDescent="0.35">
      <c r="A5384" s="1">
        <v>460173</v>
      </c>
      <c r="B5384" s="1" t="s">
        <v>2359</v>
      </c>
      <c r="C5384" s="1">
        <v>112283003</v>
      </c>
      <c r="D5384" s="1">
        <v>173</v>
      </c>
      <c r="E5384" s="1" t="s">
        <v>2631</v>
      </c>
      <c r="F5384" s="1" t="s">
        <v>35</v>
      </c>
      <c r="G5384" s="1" t="s">
        <v>313</v>
      </c>
      <c r="H5384" s="1" t="s">
        <v>916</v>
      </c>
      <c r="S5384" s="1">
        <v>46</v>
      </c>
      <c r="T5384" s="1">
        <v>1</v>
      </c>
      <c r="U5384" s="1">
        <v>0</v>
      </c>
      <c r="V5384" s="1">
        <v>0</v>
      </c>
    </row>
    <row r="5385" spans="1:24" x14ac:dyDescent="0.35">
      <c r="A5385" s="1">
        <v>470173</v>
      </c>
      <c r="B5385" s="1" t="s">
        <v>2360</v>
      </c>
      <c r="C5385" s="1">
        <v>112283003</v>
      </c>
      <c r="D5385" s="1">
        <v>173</v>
      </c>
      <c r="E5385" s="1" t="s">
        <v>2631</v>
      </c>
      <c r="F5385" s="1" t="s">
        <v>35</v>
      </c>
      <c r="G5385" s="1" t="s">
        <v>313</v>
      </c>
      <c r="H5385" s="1" t="s">
        <v>916</v>
      </c>
      <c r="S5385" s="1">
        <v>47</v>
      </c>
      <c r="T5385" s="1">
        <v>1</v>
      </c>
      <c r="U5385" s="1">
        <v>0</v>
      </c>
      <c r="V5385" s="1">
        <v>0</v>
      </c>
    </row>
    <row r="5386" spans="1:24" x14ac:dyDescent="0.35">
      <c r="A5386" s="1">
        <v>480173</v>
      </c>
      <c r="B5386" s="1" t="s">
        <v>2361</v>
      </c>
      <c r="C5386" s="1">
        <v>112283003</v>
      </c>
      <c r="D5386" s="1">
        <v>173</v>
      </c>
      <c r="E5386" s="1" t="s">
        <v>2631</v>
      </c>
      <c r="F5386" s="1" t="s">
        <v>35</v>
      </c>
      <c r="G5386" s="1" t="s">
        <v>313</v>
      </c>
      <c r="H5386" s="1" t="s">
        <v>916</v>
      </c>
      <c r="S5386" s="1">
        <v>48</v>
      </c>
      <c r="T5386" s="1">
        <v>1</v>
      </c>
      <c r="U5386" s="1">
        <v>0</v>
      </c>
      <c r="V5386" s="1">
        <v>0</v>
      </c>
    </row>
    <row r="5387" spans="1:24" x14ac:dyDescent="0.35">
      <c r="A5387" s="1">
        <v>290437</v>
      </c>
      <c r="B5387" s="1" t="s">
        <v>2341</v>
      </c>
      <c r="C5387" s="1">
        <v>112286003</v>
      </c>
      <c r="D5387" s="1">
        <v>437</v>
      </c>
      <c r="E5387" s="1" t="s">
        <v>2632</v>
      </c>
      <c r="F5387" s="1" t="s">
        <v>35</v>
      </c>
      <c r="G5387" s="1" t="s">
        <v>313</v>
      </c>
      <c r="H5387" s="1" t="s">
        <v>916</v>
      </c>
      <c r="I5387" s="1">
        <v>1631459.19</v>
      </c>
      <c r="K5387" s="1">
        <v>361008</v>
      </c>
      <c r="L5387" s="1">
        <v>8023209.5</v>
      </c>
      <c r="S5387" s="1">
        <v>29</v>
      </c>
      <c r="T5387" s="1">
        <v>1</v>
      </c>
      <c r="U5387" s="1">
        <v>10015677</v>
      </c>
      <c r="V5387" s="1">
        <v>0</v>
      </c>
    </row>
    <row r="5388" spans="1:24" x14ac:dyDescent="0.35">
      <c r="A5388" s="1">
        <v>300437</v>
      </c>
      <c r="B5388" s="1" t="s">
        <v>2343</v>
      </c>
      <c r="C5388" s="1">
        <v>112286003</v>
      </c>
      <c r="D5388" s="1">
        <v>437</v>
      </c>
      <c r="E5388" s="1" t="s">
        <v>2632</v>
      </c>
      <c r="F5388" s="1" t="s">
        <v>35</v>
      </c>
      <c r="G5388" s="1" t="s">
        <v>313</v>
      </c>
      <c r="H5388" s="1" t="s">
        <v>916</v>
      </c>
      <c r="I5388" s="1">
        <v>1638297.5</v>
      </c>
      <c r="K5388" s="1">
        <v>361008</v>
      </c>
      <c r="L5388" s="1">
        <v>8241047.5</v>
      </c>
      <c r="M5388" s="1">
        <v>0.21783800423145294</v>
      </c>
      <c r="N5388" s="1">
        <v>2.7150979042053223</v>
      </c>
      <c r="O5388" s="1">
        <v>6.8383100442588329E-3</v>
      </c>
      <c r="P5388" s="1">
        <v>0.41915300488471985</v>
      </c>
      <c r="Q5388" s="1">
        <v>0</v>
      </c>
      <c r="S5388" s="1">
        <v>30</v>
      </c>
      <c r="T5388" s="1">
        <v>1</v>
      </c>
      <c r="U5388" s="1">
        <v>10240353</v>
      </c>
      <c r="V5388" s="1">
        <v>0.22467631101608276</v>
      </c>
      <c r="W5388" s="1">
        <v>2.2432432174682617</v>
      </c>
      <c r="X5388" s="1">
        <v>2.2432432174682617</v>
      </c>
    </row>
    <row r="5389" spans="1:24" x14ac:dyDescent="0.35">
      <c r="A5389" s="1">
        <v>310437</v>
      </c>
      <c r="B5389" s="1" t="s">
        <v>2344</v>
      </c>
      <c r="C5389" s="1">
        <v>112286003</v>
      </c>
      <c r="D5389" s="1">
        <v>437</v>
      </c>
      <c r="E5389" s="1" t="s">
        <v>2632</v>
      </c>
      <c r="F5389" s="1" t="s">
        <v>35</v>
      </c>
      <c r="G5389" s="1" t="s">
        <v>313</v>
      </c>
      <c r="H5389" s="1" t="s">
        <v>916</v>
      </c>
      <c r="I5389" s="1">
        <v>1662922.35</v>
      </c>
      <c r="K5389" s="1">
        <v>361008</v>
      </c>
      <c r="L5389" s="1">
        <v>8363123</v>
      </c>
      <c r="M5389" s="1">
        <v>0.12207549810409546</v>
      </c>
      <c r="N5389" s="1">
        <v>1.4813104867935181</v>
      </c>
      <c r="O5389" s="1">
        <v>2.462485060095787E-2</v>
      </c>
      <c r="P5389" s="1">
        <v>1.5030755996704102</v>
      </c>
      <c r="Q5389" s="1">
        <v>0</v>
      </c>
      <c r="S5389" s="1">
        <v>31</v>
      </c>
      <c r="T5389" s="1">
        <v>1</v>
      </c>
      <c r="U5389" s="1">
        <v>10387053</v>
      </c>
      <c r="V5389" s="1">
        <v>0.14670035243034363</v>
      </c>
      <c r="W5389" s="1">
        <v>1.432567834854126</v>
      </c>
      <c r="X5389" s="1">
        <v>1.432567834854126</v>
      </c>
    </row>
    <row r="5390" spans="1:24" x14ac:dyDescent="0.35">
      <c r="A5390" s="1">
        <v>320437</v>
      </c>
      <c r="B5390" s="1" t="s">
        <v>2345</v>
      </c>
      <c r="C5390" s="1">
        <v>112286003</v>
      </c>
      <c r="D5390" s="1">
        <v>437</v>
      </c>
      <c r="E5390" s="1" t="s">
        <v>2632</v>
      </c>
      <c r="F5390" s="1" t="s">
        <v>35</v>
      </c>
      <c r="G5390" s="1" t="s">
        <v>313</v>
      </c>
      <c r="H5390" s="1" t="s">
        <v>916</v>
      </c>
      <c r="I5390" s="1">
        <v>1662717.91</v>
      </c>
      <c r="J5390" s="1">
        <v>6971.04</v>
      </c>
      <c r="K5390" s="1">
        <v>361008</v>
      </c>
      <c r="L5390" s="1">
        <v>8371637.5</v>
      </c>
      <c r="M5390" s="1">
        <v>8.5145002231001854E-3</v>
      </c>
      <c r="N5390" s="1">
        <v>0.10181005299091339</v>
      </c>
      <c r="O5390" s="1">
        <v>-2.0444000256247818E-4</v>
      </c>
      <c r="P5390" s="1">
        <v>-1.229401957243681E-2</v>
      </c>
      <c r="Q5390" s="1">
        <v>0</v>
      </c>
      <c r="S5390" s="1">
        <v>32</v>
      </c>
      <c r="T5390" s="1">
        <v>1</v>
      </c>
      <c r="U5390" s="1">
        <v>10402334</v>
      </c>
      <c r="V5390" s="1">
        <v>8.310060016810894E-3</v>
      </c>
      <c r="W5390" s="1">
        <v>0.14711584150791168</v>
      </c>
      <c r="X5390" s="1">
        <v>0.14711584150791168</v>
      </c>
    </row>
    <row r="5391" spans="1:24" x14ac:dyDescent="0.35">
      <c r="A5391" s="1">
        <v>330437</v>
      </c>
      <c r="B5391" s="1" t="s">
        <v>2346</v>
      </c>
      <c r="C5391" s="1">
        <v>112286003</v>
      </c>
      <c r="D5391" s="1">
        <v>437</v>
      </c>
      <c r="E5391" s="1" t="s">
        <v>2632</v>
      </c>
      <c r="F5391" s="1" t="s">
        <v>35</v>
      </c>
      <c r="G5391" s="1" t="s">
        <v>313</v>
      </c>
      <c r="H5391" s="1" t="s">
        <v>916</v>
      </c>
      <c r="I5391" s="1">
        <v>1694846</v>
      </c>
      <c r="J5391" s="1">
        <v>16838</v>
      </c>
      <c r="K5391" s="1">
        <v>361008</v>
      </c>
      <c r="L5391" s="1">
        <v>8491778</v>
      </c>
      <c r="M5391" s="1">
        <v>0.12014050036668777</v>
      </c>
      <c r="N5391" s="1">
        <v>1.4350895881652832</v>
      </c>
      <c r="O5391" s="1">
        <v>3.2128088176250458E-2</v>
      </c>
      <c r="P5391" s="1">
        <v>1.9322633743286133</v>
      </c>
      <c r="Q5391" s="1">
        <v>0</v>
      </c>
      <c r="R5391" s="1">
        <v>9.866960346698761E-3</v>
      </c>
      <c r="S5391" s="1">
        <v>33</v>
      </c>
      <c r="T5391" s="1">
        <v>1</v>
      </c>
      <c r="U5391" s="1">
        <v>10564470</v>
      </c>
      <c r="V5391" s="1">
        <v>0.1621355414390564</v>
      </c>
      <c r="W5391" s="1">
        <v>1.5586502552032471</v>
      </c>
      <c r="X5391" s="1">
        <v>1.5586502552032471</v>
      </c>
    </row>
    <row r="5392" spans="1:24" x14ac:dyDescent="0.35">
      <c r="A5392" s="1">
        <v>340437</v>
      </c>
      <c r="B5392" s="1" t="s">
        <v>2347</v>
      </c>
      <c r="C5392" s="1">
        <v>112286003</v>
      </c>
      <c r="D5392" s="1">
        <v>437</v>
      </c>
      <c r="E5392" s="1" t="s">
        <v>2632</v>
      </c>
      <c r="F5392" s="1" t="s">
        <v>35</v>
      </c>
      <c r="G5392" s="1" t="s">
        <v>313</v>
      </c>
      <c r="H5392" s="1" t="s">
        <v>916</v>
      </c>
      <c r="I5392" s="1">
        <v>1694818</v>
      </c>
      <c r="K5392" s="1">
        <v>361008</v>
      </c>
      <c r="L5392" s="1">
        <v>8491771</v>
      </c>
      <c r="M5392" s="1">
        <v>-7.0000000960135367E-6</v>
      </c>
      <c r="N5392" s="1">
        <v>-8.2432678027544171E-5</v>
      </c>
      <c r="O5392" s="1">
        <v>-2.8000000384054147E-5</v>
      </c>
      <c r="P5392" s="1">
        <v>-1.6520675271749496E-3</v>
      </c>
      <c r="Q5392" s="1">
        <v>0</v>
      </c>
      <c r="S5392" s="1">
        <v>34</v>
      </c>
      <c r="T5392" s="1">
        <v>1</v>
      </c>
      <c r="U5392" s="1">
        <v>10547597</v>
      </c>
      <c r="V5392" s="1">
        <v>-3.5000000934815034E-5</v>
      </c>
      <c r="W5392" s="1">
        <v>-0.15971459448337555</v>
      </c>
      <c r="X5392" s="1">
        <v>-0.15971459448337555</v>
      </c>
    </row>
    <row r="5393" spans="1:24" x14ac:dyDescent="0.35">
      <c r="A5393" s="1">
        <v>350437</v>
      </c>
      <c r="B5393" s="1" t="s">
        <v>2348</v>
      </c>
      <c r="C5393" s="1">
        <v>112286003</v>
      </c>
      <c r="D5393" s="1">
        <v>437</v>
      </c>
      <c r="E5393" s="1" t="s">
        <v>2632</v>
      </c>
      <c r="F5393" s="1" t="s">
        <v>35</v>
      </c>
      <c r="G5393" s="1" t="s">
        <v>313</v>
      </c>
      <c r="H5393" s="1" t="s">
        <v>916</v>
      </c>
      <c r="I5393" s="1">
        <v>1763683</v>
      </c>
      <c r="K5393" s="1">
        <v>361008</v>
      </c>
      <c r="L5393" s="1">
        <v>8612597</v>
      </c>
      <c r="M5393" s="1">
        <v>0.12082599848508835</v>
      </c>
      <c r="N5393" s="1">
        <v>1.4228599071502686</v>
      </c>
      <c r="O5393" s="1">
        <v>6.8865001201629639E-2</v>
      </c>
      <c r="P5393" s="1">
        <v>4.0632681846618652</v>
      </c>
      <c r="Q5393" s="1">
        <v>0</v>
      </c>
      <c r="S5393" s="1">
        <v>35</v>
      </c>
      <c r="T5393" s="1">
        <v>1</v>
      </c>
      <c r="U5393" s="1">
        <v>10737288</v>
      </c>
      <c r="V5393" s="1">
        <v>0.18969100713729858</v>
      </c>
      <c r="W5393" s="1">
        <v>1.7984285354614258</v>
      </c>
      <c r="X5393" s="1">
        <v>1.7984285354614258</v>
      </c>
    </row>
    <row r="5394" spans="1:24" x14ac:dyDescent="0.35">
      <c r="A5394" s="1">
        <v>360437</v>
      </c>
      <c r="B5394" s="1" t="s">
        <v>2349</v>
      </c>
      <c r="C5394" s="1">
        <v>112286003</v>
      </c>
      <c r="D5394" s="1">
        <v>437</v>
      </c>
      <c r="E5394" s="1" t="s">
        <v>2632</v>
      </c>
      <c r="F5394" s="1" t="s">
        <v>35</v>
      </c>
      <c r="G5394" s="1" t="s">
        <v>313</v>
      </c>
      <c r="H5394" s="1" t="s">
        <v>916</v>
      </c>
      <c r="I5394" s="1">
        <v>1813665</v>
      </c>
      <c r="K5394" s="1">
        <v>361008</v>
      </c>
      <c r="L5394" s="1">
        <v>9056257</v>
      </c>
      <c r="M5394" s="1">
        <v>0.44365999102592468</v>
      </c>
      <c r="N5394" s="1">
        <v>5.1512918472290039</v>
      </c>
      <c r="O5394" s="1">
        <v>4.9982000142335892E-2</v>
      </c>
      <c r="P5394" s="1">
        <v>2.8339560031890869</v>
      </c>
      <c r="Q5394" s="1">
        <v>0</v>
      </c>
      <c r="S5394" s="1">
        <v>36</v>
      </c>
      <c r="T5394" s="1">
        <v>1</v>
      </c>
      <c r="U5394" s="1">
        <v>11230930</v>
      </c>
      <c r="V5394" s="1">
        <v>0.49364200234413147</v>
      </c>
      <c r="W5394" s="1">
        <v>4.5974550247192383</v>
      </c>
      <c r="X5394" s="1">
        <v>4.5974550247192383</v>
      </c>
    </row>
    <row r="5395" spans="1:24" x14ac:dyDescent="0.35">
      <c r="A5395" s="1">
        <v>370437</v>
      </c>
      <c r="B5395" s="1" t="s">
        <v>2350</v>
      </c>
      <c r="C5395" s="1">
        <v>112286003</v>
      </c>
      <c r="D5395" s="1">
        <v>437</v>
      </c>
      <c r="E5395" s="1" t="s">
        <v>2632</v>
      </c>
      <c r="F5395" s="1" t="s">
        <v>35</v>
      </c>
      <c r="G5395" s="1" t="s">
        <v>313</v>
      </c>
      <c r="H5395" s="1" t="s">
        <v>916</v>
      </c>
      <c r="I5395" s="1">
        <v>1887184</v>
      </c>
      <c r="K5395" s="1">
        <v>361008</v>
      </c>
      <c r="L5395" s="1">
        <v>9740290</v>
      </c>
      <c r="M5395" s="1">
        <v>0.68403297662734985</v>
      </c>
      <c r="N5395" s="1">
        <v>7.5531535148620605</v>
      </c>
      <c r="O5395" s="1">
        <v>7.3518998920917511E-2</v>
      </c>
      <c r="P5395" s="1">
        <v>4.0536150932312012</v>
      </c>
      <c r="Q5395" s="1">
        <v>0</v>
      </c>
      <c r="S5395" s="1">
        <v>37</v>
      </c>
      <c r="T5395" s="1">
        <v>1</v>
      </c>
      <c r="U5395" s="1">
        <v>11988482</v>
      </c>
      <c r="V5395" s="1">
        <v>0.75755196809768677</v>
      </c>
      <c r="W5395" s="1">
        <v>6.7452292442321777</v>
      </c>
      <c r="X5395" s="1">
        <v>6.7452292442321777</v>
      </c>
    </row>
    <row r="5396" spans="1:24" x14ac:dyDescent="0.35">
      <c r="A5396" s="1">
        <v>380437</v>
      </c>
      <c r="B5396" s="1" t="s">
        <v>2351</v>
      </c>
      <c r="C5396" s="1">
        <v>112286003</v>
      </c>
      <c r="D5396" s="1">
        <v>437</v>
      </c>
      <c r="E5396" s="1" t="s">
        <v>2632</v>
      </c>
      <c r="F5396" s="1" t="s">
        <v>35</v>
      </c>
      <c r="G5396" s="1" t="s">
        <v>313</v>
      </c>
      <c r="H5396" s="1" t="s">
        <v>916</v>
      </c>
      <c r="I5396" s="1">
        <v>2003571</v>
      </c>
      <c r="K5396" s="1">
        <v>887325.8125</v>
      </c>
      <c r="L5396" s="1">
        <v>9954553</v>
      </c>
      <c r="M5396" s="1">
        <v>0.21426300704479218</v>
      </c>
      <c r="N5396" s="1">
        <v>2.1997599601745605</v>
      </c>
      <c r="O5396" s="1">
        <v>0.11638700217008591</v>
      </c>
      <c r="P5396" s="1">
        <v>6.1672310829162598</v>
      </c>
      <c r="Q5396" s="1">
        <v>0.52631783485412598</v>
      </c>
      <c r="S5396" s="1">
        <v>38</v>
      </c>
      <c r="T5396" s="1">
        <v>1</v>
      </c>
      <c r="U5396" s="1">
        <v>12845450</v>
      </c>
      <c r="V5396" s="1">
        <v>0.85696786642074585</v>
      </c>
      <c r="W5396" s="1">
        <v>7.1482610702514648</v>
      </c>
      <c r="X5396" s="1">
        <v>7.1482610702514648</v>
      </c>
    </row>
    <row r="5397" spans="1:24" x14ac:dyDescent="0.35">
      <c r="A5397" s="1">
        <v>390437</v>
      </c>
      <c r="B5397" s="1" t="s">
        <v>2352</v>
      </c>
      <c r="C5397" s="1">
        <v>112286003</v>
      </c>
      <c r="D5397" s="1">
        <v>437</v>
      </c>
      <c r="E5397" s="1" t="s">
        <v>2632</v>
      </c>
      <c r="F5397" s="1" t="s">
        <v>35</v>
      </c>
      <c r="G5397" s="1" t="s">
        <v>313</v>
      </c>
      <c r="H5397" s="1" t="s">
        <v>916</v>
      </c>
      <c r="I5397" s="1">
        <v>2071080</v>
      </c>
      <c r="K5397" s="1">
        <v>1413369.125</v>
      </c>
      <c r="L5397" s="1">
        <v>10075425</v>
      </c>
      <c r="M5397" s="1">
        <v>0.12087199836969376</v>
      </c>
      <c r="N5397" s="1">
        <v>1.2142384052276611</v>
      </c>
      <c r="O5397" s="1">
        <v>6.7509002983570099E-2</v>
      </c>
      <c r="P5397" s="1">
        <v>3.3694338798522949</v>
      </c>
      <c r="Q5397" s="1">
        <v>0.52604329586029053</v>
      </c>
      <c r="S5397" s="1">
        <v>39</v>
      </c>
      <c r="T5397" s="1">
        <v>1</v>
      </c>
      <c r="U5397" s="1">
        <v>13559874</v>
      </c>
      <c r="V5397" s="1">
        <v>0.71442431211471558</v>
      </c>
      <c r="W5397" s="1">
        <v>5.5616893768310547</v>
      </c>
      <c r="X5397" s="1">
        <v>5.5616893768310547</v>
      </c>
    </row>
    <row r="5398" spans="1:24" x14ac:dyDescent="0.35">
      <c r="A5398" s="1">
        <v>400437</v>
      </c>
      <c r="B5398" s="1" t="s">
        <v>2353</v>
      </c>
      <c r="C5398" s="1">
        <v>112286003</v>
      </c>
      <c r="D5398" s="1">
        <v>437</v>
      </c>
      <c r="E5398" s="1" t="s">
        <v>2632</v>
      </c>
      <c r="F5398" s="1" t="s">
        <v>35</v>
      </c>
      <c r="G5398" s="1" t="s">
        <v>313</v>
      </c>
      <c r="H5398" s="1" t="s">
        <v>916</v>
      </c>
      <c r="S5398" s="1">
        <v>40</v>
      </c>
      <c r="T5398" s="1">
        <v>1</v>
      </c>
      <c r="U5398" s="1">
        <v>0</v>
      </c>
      <c r="V5398" s="1">
        <v>0</v>
      </c>
      <c r="W5398" s="1">
        <v>-100</v>
      </c>
      <c r="X5398" s="1">
        <v>-100</v>
      </c>
    </row>
    <row r="5399" spans="1:24" x14ac:dyDescent="0.35">
      <c r="A5399" s="1">
        <v>410437</v>
      </c>
      <c r="B5399" s="1" t="s">
        <v>2354</v>
      </c>
      <c r="C5399" s="1">
        <v>112286003</v>
      </c>
      <c r="D5399" s="1">
        <v>437</v>
      </c>
      <c r="E5399" s="1" t="s">
        <v>2632</v>
      </c>
      <c r="F5399" s="1" t="s">
        <v>35</v>
      </c>
      <c r="G5399" s="1" t="s">
        <v>313</v>
      </c>
      <c r="H5399" s="1" t="s">
        <v>916</v>
      </c>
      <c r="S5399" s="1">
        <v>41</v>
      </c>
      <c r="T5399" s="1">
        <v>1</v>
      </c>
      <c r="U5399" s="1">
        <v>0</v>
      </c>
      <c r="V5399" s="1">
        <v>0</v>
      </c>
    </row>
    <row r="5400" spans="1:24" x14ac:dyDescent="0.35">
      <c r="A5400" s="1">
        <v>420437</v>
      </c>
      <c r="B5400" s="1" t="s">
        <v>2355</v>
      </c>
      <c r="C5400" s="1">
        <v>112286003</v>
      </c>
      <c r="D5400" s="1">
        <v>437</v>
      </c>
      <c r="E5400" s="1" t="s">
        <v>2632</v>
      </c>
      <c r="F5400" s="1" t="s">
        <v>35</v>
      </c>
      <c r="G5400" s="1" t="s">
        <v>313</v>
      </c>
      <c r="H5400" s="1" t="s">
        <v>916</v>
      </c>
      <c r="S5400" s="1">
        <v>42</v>
      </c>
      <c r="T5400" s="1">
        <v>1</v>
      </c>
      <c r="U5400" s="1">
        <v>0</v>
      </c>
      <c r="V5400" s="1">
        <v>0</v>
      </c>
    </row>
    <row r="5401" spans="1:24" x14ac:dyDescent="0.35">
      <c r="A5401" s="1">
        <v>430437</v>
      </c>
      <c r="B5401" s="1" t="s">
        <v>2356</v>
      </c>
      <c r="C5401" s="1">
        <v>112286003</v>
      </c>
      <c r="D5401" s="1">
        <v>437</v>
      </c>
      <c r="E5401" s="1" t="s">
        <v>2632</v>
      </c>
      <c r="F5401" s="1" t="s">
        <v>35</v>
      </c>
      <c r="G5401" s="1" t="s">
        <v>313</v>
      </c>
      <c r="H5401" s="1" t="s">
        <v>916</v>
      </c>
      <c r="S5401" s="1">
        <v>43</v>
      </c>
      <c r="T5401" s="1">
        <v>1</v>
      </c>
      <c r="U5401" s="1">
        <v>0</v>
      </c>
      <c r="V5401" s="1">
        <v>0</v>
      </c>
    </row>
    <row r="5402" spans="1:24" x14ac:dyDescent="0.35">
      <c r="A5402" s="1">
        <v>440437</v>
      </c>
      <c r="B5402" s="1" t="s">
        <v>2357</v>
      </c>
      <c r="C5402" s="1">
        <v>112286003</v>
      </c>
      <c r="D5402" s="1">
        <v>437</v>
      </c>
      <c r="E5402" s="1" t="s">
        <v>2632</v>
      </c>
      <c r="F5402" s="1" t="s">
        <v>35</v>
      </c>
      <c r="G5402" s="1" t="s">
        <v>313</v>
      </c>
      <c r="H5402" s="1" t="s">
        <v>916</v>
      </c>
      <c r="S5402" s="1">
        <v>44</v>
      </c>
      <c r="T5402" s="1">
        <v>1</v>
      </c>
      <c r="U5402" s="1">
        <v>0</v>
      </c>
      <c r="V5402" s="1">
        <v>0</v>
      </c>
    </row>
    <row r="5403" spans="1:24" x14ac:dyDescent="0.35">
      <c r="A5403" s="1">
        <v>450437</v>
      </c>
      <c r="B5403" s="1" t="s">
        <v>2358</v>
      </c>
      <c r="C5403" s="1">
        <v>112286003</v>
      </c>
      <c r="D5403" s="1">
        <v>437</v>
      </c>
      <c r="E5403" s="1" t="s">
        <v>2632</v>
      </c>
      <c r="F5403" s="1" t="s">
        <v>35</v>
      </c>
      <c r="G5403" s="1" t="s">
        <v>313</v>
      </c>
      <c r="H5403" s="1" t="s">
        <v>916</v>
      </c>
      <c r="S5403" s="1">
        <v>45</v>
      </c>
      <c r="T5403" s="1">
        <v>1</v>
      </c>
      <c r="U5403" s="1">
        <v>0</v>
      </c>
      <c r="V5403" s="1">
        <v>0</v>
      </c>
    </row>
    <row r="5404" spans="1:24" x14ac:dyDescent="0.35">
      <c r="A5404" s="1">
        <v>460437</v>
      </c>
      <c r="B5404" s="1" t="s">
        <v>2359</v>
      </c>
      <c r="C5404" s="1">
        <v>112286003</v>
      </c>
      <c r="D5404" s="1">
        <v>437</v>
      </c>
      <c r="E5404" s="1" t="s">
        <v>2632</v>
      </c>
      <c r="F5404" s="1" t="s">
        <v>35</v>
      </c>
      <c r="G5404" s="1" t="s">
        <v>313</v>
      </c>
      <c r="H5404" s="1" t="s">
        <v>916</v>
      </c>
      <c r="S5404" s="1">
        <v>46</v>
      </c>
      <c r="T5404" s="1">
        <v>1</v>
      </c>
      <c r="U5404" s="1">
        <v>0</v>
      </c>
      <c r="V5404" s="1">
        <v>0</v>
      </c>
    </row>
    <row r="5405" spans="1:24" x14ac:dyDescent="0.35">
      <c r="A5405" s="1">
        <v>470437</v>
      </c>
      <c r="B5405" s="1" t="s">
        <v>2360</v>
      </c>
      <c r="C5405" s="1">
        <v>112286003</v>
      </c>
      <c r="D5405" s="1">
        <v>437</v>
      </c>
      <c r="E5405" s="1" t="s">
        <v>2632</v>
      </c>
      <c r="F5405" s="1" t="s">
        <v>35</v>
      </c>
      <c r="G5405" s="1" t="s">
        <v>313</v>
      </c>
      <c r="H5405" s="1" t="s">
        <v>916</v>
      </c>
      <c r="S5405" s="1">
        <v>47</v>
      </c>
      <c r="T5405" s="1">
        <v>1</v>
      </c>
      <c r="U5405" s="1">
        <v>0</v>
      </c>
      <c r="V5405" s="1">
        <v>0</v>
      </c>
    </row>
    <row r="5406" spans="1:24" x14ac:dyDescent="0.35">
      <c r="A5406" s="1">
        <v>480437</v>
      </c>
      <c r="B5406" s="1" t="s">
        <v>2361</v>
      </c>
      <c r="C5406" s="1">
        <v>112286003</v>
      </c>
      <c r="D5406" s="1">
        <v>437</v>
      </c>
      <c r="E5406" s="1" t="s">
        <v>2632</v>
      </c>
      <c r="F5406" s="1" t="s">
        <v>35</v>
      </c>
      <c r="G5406" s="1" t="s">
        <v>313</v>
      </c>
      <c r="H5406" s="1" t="s">
        <v>916</v>
      </c>
      <c r="S5406" s="1">
        <v>48</v>
      </c>
      <c r="T5406" s="1">
        <v>1</v>
      </c>
      <c r="U5406" s="1">
        <v>0</v>
      </c>
      <c r="V5406" s="1">
        <v>0</v>
      </c>
    </row>
    <row r="5407" spans="1:24" x14ac:dyDescent="0.35">
      <c r="A5407" s="1">
        <v>290465</v>
      </c>
      <c r="B5407" s="1" t="s">
        <v>2341</v>
      </c>
      <c r="C5407" s="1">
        <v>112289003</v>
      </c>
      <c r="D5407" s="1">
        <v>465</v>
      </c>
      <c r="E5407" s="1" t="s">
        <v>2633</v>
      </c>
      <c r="F5407" s="1" t="s">
        <v>35</v>
      </c>
      <c r="G5407" s="1" t="s">
        <v>313</v>
      </c>
      <c r="H5407" s="1" t="s">
        <v>916</v>
      </c>
      <c r="I5407" s="1">
        <v>2366135</v>
      </c>
      <c r="K5407" s="1">
        <v>538830</v>
      </c>
      <c r="L5407" s="1">
        <v>12827548</v>
      </c>
      <c r="S5407" s="1">
        <v>29</v>
      </c>
      <c r="T5407" s="1">
        <v>1</v>
      </c>
      <c r="U5407" s="1">
        <v>15732513</v>
      </c>
      <c r="V5407" s="1">
        <v>0</v>
      </c>
    </row>
    <row r="5408" spans="1:24" x14ac:dyDescent="0.35">
      <c r="A5408" s="1">
        <v>300465</v>
      </c>
      <c r="B5408" s="1" t="s">
        <v>2343</v>
      </c>
      <c r="C5408" s="1">
        <v>112289003</v>
      </c>
      <c r="D5408" s="1">
        <v>465</v>
      </c>
      <c r="E5408" s="1" t="s">
        <v>2633</v>
      </c>
      <c r="F5408" s="1" t="s">
        <v>35</v>
      </c>
      <c r="G5408" s="1" t="s">
        <v>313</v>
      </c>
      <c r="H5408" s="1" t="s">
        <v>916</v>
      </c>
      <c r="I5408" s="1">
        <v>2412552.66</v>
      </c>
      <c r="K5408" s="1">
        <v>726936</v>
      </c>
      <c r="L5408" s="1">
        <v>13114881</v>
      </c>
      <c r="M5408" s="1">
        <v>0.28733301162719727</v>
      </c>
      <c r="N5408" s="1">
        <v>2.2399682998657227</v>
      </c>
      <c r="O5408" s="1">
        <v>4.6417661011219025E-2</v>
      </c>
      <c r="P5408" s="1">
        <v>1.9617502689361572</v>
      </c>
      <c r="Q5408" s="1">
        <v>0.1881060004234314</v>
      </c>
      <c r="S5408" s="1">
        <v>30</v>
      </c>
      <c r="T5408" s="1">
        <v>1</v>
      </c>
      <c r="U5408" s="1">
        <v>16254370</v>
      </c>
      <c r="V5408" s="1">
        <v>0.52185666561126709</v>
      </c>
      <c r="W5408" s="1">
        <v>3.3170607089996338</v>
      </c>
      <c r="X5408" s="1">
        <v>3.3170607089996338</v>
      </c>
    </row>
    <row r="5409" spans="1:24" x14ac:dyDescent="0.35">
      <c r="A5409" s="1">
        <v>310465</v>
      </c>
      <c r="B5409" s="1" t="s">
        <v>2344</v>
      </c>
      <c r="C5409" s="1">
        <v>112289003</v>
      </c>
      <c r="D5409" s="1">
        <v>465</v>
      </c>
      <c r="E5409" s="1" t="s">
        <v>2633</v>
      </c>
      <c r="F5409" s="1" t="s">
        <v>35</v>
      </c>
      <c r="G5409" s="1" t="s">
        <v>313</v>
      </c>
      <c r="H5409" s="1" t="s">
        <v>916</v>
      </c>
      <c r="I5409" s="1">
        <v>2520941.8199999998</v>
      </c>
      <c r="K5409" s="1">
        <v>632883</v>
      </c>
      <c r="L5409" s="1">
        <v>13291901</v>
      </c>
      <c r="M5409" s="1">
        <v>0.17701999843120575</v>
      </c>
      <c r="N5409" s="1">
        <v>1.3497644662857056</v>
      </c>
      <c r="O5409" s="1">
        <v>0.10838916152715683</v>
      </c>
      <c r="P5409" s="1">
        <v>4.4927167892456055</v>
      </c>
      <c r="Q5409" s="1">
        <v>-9.4053000211715698E-2</v>
      </c>
      <c r="S5409" s="1">
        <v>31</v>
      </c>
      <c r="T5409" s="1">
        <v>1</v>
      </c>
      <c r="U5409" s="1">
        <v>16445726</v>
      </c>
      <c r="V5409" s="1">
        <v>0.19135615229606628</v>
      </c>
      <c r="W5409" s="1">
        <v>1.1772588491439819</v>
      </c>
      <c r="X5409" s="1">
        <v>1.1772588491439819</v>
      </c>
    </row>
    <row r="5410" spans="1:24" x14ac:dyDescent="0.35">
      <c r="A5410" s="1">
        <v>320465</v>
      </c>
      <c r="B5410" s="1" t="s">
        <v>2345</v>
      </c>
      <c r="C5410" s="1">
        <v>112289003</v>
      </c>
      <c r="D5410" s="1">
        <v>465</v>
      </c>
      <c r="E5410" s="1" t="s">
        <v>2633</v>
      </c>
      <c r="F5410" s="1" t="s">
        <v>35</v>
      </c>
      <c r="G5410" s="1" t="s">
        <v>313</v>
      </c>
      <c r="H5410" s="1" t="s">
        <v>916</v>
      </c>
      <c r="I5410" s="1">
        <v>2495885.92</v>
      </c>
      <c r="K5410" s="1">
        <v>632883</v>
      </c>
      <c r="L5410" s="1">
        <v>13534598</v>
      </c>
      <c r="M5410" s="1">
        <v>0.24269700050354004</v>
      </c>
      <c r="N5410" s="1">
        <v>1.8259013891220093</v>
      </c>
      <c r="O5410" s="1">
        <v>-2.50559002161026E-2</v>
      </c>
      <c r="P5410" s="1">
        <v>-0.99391031265258789</v>
      </c>
      <c r="Q5410" s="1">
        <v>0</v>
      </c>
      <c r="S5410" s="1">
        <v>32</v>
      </c>
      <c r="T5410" s="1">
        <v>1</v>
      </c>
      <c r="U5410" s="1">
        <v>16663367</v>
      </c>
      <c r="V5410" s="1">
        <v>0.21764110028743744</v>
      </c>
      <c r="W5410" s="1">
        <v>1.3233894109725952</v>
      </c>
      <c r="X5410" s="1">
        <v>1.3233894109725952</v>
      </c>
    </row>
    <row r="5411" spans="1:24" x14ac:dyDescent="0.35">
      <c r="A5411" s="1">
        <v>330465</v>
      </c>
      <c r="B5411" s="1" t="s">
        <v>2346</v>
      </c>
      <c r="C5411" s="1">
        <v>112289003</v>
      </c>
      <c r="D5411" s="1">
        <v>465</v>
      </c>
      <c r="E5411" s="1" t="s">
        <v>2633</v>
      </c>
      <c r="F5411" s="1" t="s">
        <v>35</v>
      </c>
      <c r="G5411" s="1" t="s">
        <v>313</v>
      </c>
      <c r="H5411" s="1" t="s">
        <v>916</v>
      </c>
      <c r="I5411" s="1">
        <v>2487188.2599999998</v>
      </c>
      <c r="K5411" s="1">
        <v>632883</v>
      </c>
      <c r="L5411" s="1">
        <v>13775100</v>
      </c>
      <c r="M5411" s="1">
        <v>0.2405019998550415</v>
      </c>
      <c r="N5411" s="1">
        <v>1.7769423723220825</v>
      </c>
      <c r="O5411" s="1">
        <v>-8.6976597085595131E-3</v>
      </c>
      <c r="P5411" s="1">
        <v>-0.34847986698150635</v>
      </c>
      <c r="Q5411" s="1">
        <v>0</v>
      </c>
      <c r="S5411" s="1">
        <v>33</v>
      </c>
      <c r="T5411" s="1">
        <v>1</v>
      </c>
      <c r="U5411" s="1">
        <v>16895172</v>
      </c>
      <c r="V5411" s="1">
        <v>0.23180434107780457</v>
      </c>
      <c r="W5411" s="1">
        <v>1.3911054134368896</v>
      </c>
      <c r="X5411" s="1">
        <v>1.3911054134368896</v>
      </c>
    </row>
    <row r="5412" spans="1:24" x14ac:dyDescent="0.35">
      <c r="A5412" s="1">
        <v>340465</v>
      </c>
      <c r="B5412" s="1" t="s">
        <v>2347</v>
      </c>
      <c r="C5412" s="1">
        <v>112289003</v>
      </c>
      <c r="D5412" s="1">
        <v>465</v>
      </c>
      <c r="E5412" s="1" t="s">
        <v>2633</v>
      </c>
      <c r="F5412" s="1" t="s">
        <v>35</v>
      </c>
      <c r="G5412" s="1" t="s">
        <v>313</v>
      </c>
      <c r="H5412" s="1" t="s">
        <v>916</v>
      </c>
      <c r="I5412" s="1">
        <v>2645955.89</v>
      </c>
      <c r="K5412" s="1">
        <v>632883</v>
      </c>
      <c r="L5412" s="1">
        <v>13775083</v>
      </c>
      <c r="M5412" s="1">
        <v>-1.7000000298139639E-5</v>
      </c>
      <c r="N5412" s="1">
        <v>-1.2341108231339604E-4</v>
      </c>
      <c r="O5412" s="1">
        <v>0.15876762568950653</v>
      </c>
      <c r="P5412" s="1">
        <v>6.383418083190918</v>
      </c>
      <c r="Q5412" s="1">
        <v>0</v>
      </c>
      <c r="S5412" s="1">
        <v>34</v>
      </c>
      <c r="T5412" s="1">
        <v>1</v>
      </c>
      <c r="U5412" s="1">
        <v>17053922</v>
      </c>
      <c r="V5412" s="1">
        <v>0.15875062346458435</v>
      </c>
      <c r="W5412" s="1">
        <v>0.93961751461029053</v>
      </c>
      <c r="X5412" s="1">
        <v>0.93961751461029053</v>
      </c>
    </row>
    <row r="5413" spans="1:24" x14ac:dyDescent="0.35">
      <c r="A5413" s="1">
        <v>350465</v>
      </c>
      <c r="B5413" s="1" t="s">
        <v>2348</v>
      </c>
      <c r="C5413" s="1">
        <v>112289003</v>
      </c>
      <c r="D5413" s="1">
        <v>465</v>
      </c>
      <c r="E5413" s="1" t="s">
        <v>2633</v>
      </c>
      <c r="F5413" s="1" t="s">
        <v>35</v>
      </c>
      <c r="G5413" s="1" t="s">
        <v>313</v>
      </c>
      <c r="H5413" s="1" t="s">
        <v>916</v>
      </c>
      <c r="I5413" s="1">
        <v>2684657.1</v>
      </c>
      <c r="K5413" s="1">
        <v>632883</v>
      </c>
      <c r="L5413" s="1">
        <v>14444129</v>
      </c>
      <c r="M5413" s="1">
        <v>0.66904598474502563</v>
      </c>
      <c r="N5413" s="1">
        <v>4.856928825378418</v>
      </c>
      <c r="O5413" s="1">
        <v>3.8701210170984268E-2</v>
      </c>
      <c r="P5413" s="1">
        <v>1.4626551866531372</v>
      </c>
      <c r="Q5413" s="1">
        <v>0</v>
      </c>
      <c r="S5413" s="1">
        <v>35</v>
      </c>
      <c r="T5413" s="1">
        <v>1</v>
      </c>
      <c r="U5413" s="1">
        <v>17761668</v>
      </c>
      <c r="V5413" s="1">
        <v>0.70774722099304199</v>
      </c>
      <c r="W5413" s="1">
        <v>4.1500482559204102</v>
      </c>
      <c r="X5413" s="1">
        <v>4.1500482559204102</v>
      </c>
    </row>
    <row r="5414" spans="1:24" x14ac:dyDescent="0.35">
      <c r="A5414" s="1">
        <v>360465</v>
      </c>
      <c r="B5414" s="1" t="s">
        <v>2349</v>
      </c>
      <c r="C5414" s="1">
        <v>112289003</v>
      </c>
      <c r="D5414" s="1">
        <v>465</v>
      </c>
      <c r="E5414" s="1" t="s">
        <v>2633</v>
      </c>
      <c r="F5414" s="1" t="s">
        <v>35</v>
      </c>
      <c r="G5414" s="1" t="s">
        <v>313</v>
      </c>
      <c r="H5414" s="1" t="s">
        <v>916</v>
      </c>
      <c r="I5414" s="1">
        <v>2847976.64</v>
      </c>
      <c r="K5414" s="1">
        <v>632883</v>
      </c>
      <c r="L5414" s="1">
        <v>15757676</v>
      </c>
      <c r="M5414" s="1">
        <v>1.3135470151901245</v>
      </c>
      <c r="N5414" s="1">
        <v>9.0939855575561523</v>
      </c>
      <c r="O5414" s="1">
        <v>0.16331954300403595</v>
      </c>
      <c r="P5414" s="1">
        <v>6.0834412574768066</v>
      </c>
      <c r="Q5414" s="1">
        <v>0</v>
      </c>
      <c r="S5414" s="1">
        <v>36</v>
      </c>
      <c r="T5414" s="1">
        <v>1</v>
      </c>
      <c r="U5414" s="1">
        <v>19238536</v>
      </c>
      <c r="V5414" s="1">
        <v>1.476866602897644</v>
      </c>
      <c r="W5414" s="1">
        <v>8.3149175643920898</v>
      </c>
      <c r="X5414" s="1">
        <v>8.3149175643920898</v>
      </c>
    </row>
    <row r="5415" spans="1:24" x14ac:dyDescent="0.35">
      <c r="A5415" s="1">
        <v>370465</v>
      </c>
      <c r="B5415" s="1" t="s">
        <v>2350</v>
      </c>
      <c r="C5415" s="1">
        <v>112289003</v>
      </c>
      <c r="D5415" s="1">
        <v>465</v>
      </c>
      <c r="E5415" s="1" t="s">
        <v>2633</v>
      </c>
      <c r="F5415" s="1" t="s">
        <v>35</v>
      </c>
      <c r="G5415" s="1" t="s">
        <v>313</v>
      </c>
      <c r="H5415" s="1" t="s">
        <v>916</v>
      </c>
      <c r="I5415" s="1">
        <v>2943243.44</v>
      </c>
      <c r="K5415" s="1">
        <v>632883</v>
      </c>
      <c r="L5415" s="1">
        <v>16889052</v>
      </c>
      <c r="M5415" s="1">
        <v>1.1313760280609131</v>
      </c>
      <c r="N5415" s="1">
        <v>7.1798405647277832</v>
      </c>
      <c r="O5415" s="1">
        <v>9.526679664850235E-2</v>
      </c>
      <c r="P5415" s="1">
        <v>3.3450696468353271</v>
      </c>
      <c r="Q5415" s="1">
        <v>0</v>
      </c>
      <c r="S5415" s="1">
        <v>37</v>
      </c>
      <c r="T5415" s="1">
        <v>1</v>
      </c>
      <c r="U5415" s="1">
        <v>20465178</v>
      </c>
      <c r="V5415" s="1">
        <v>1.2266428470611572</v>
      </c>
      <c r="W5415" s="1">
        <v>6.3759632110595703</v>
      </c>
      <c r="X5415" s="1">
        <v>6.3759632110595703</v>
      </c>
    </row>
    <row r="5416" spans="1:24" x14ac:dyDescent="0.35">
      <c r="A5416" s="1">
        <v>380465</v>
      </c>
      <c r="B5416" s="1" t="s">
        <v>2351</v>
      </c>
      <c r="C5416" s="1">
        <v>112289003</v>
      </c>
      <c r="D5416" s="1">
        <v>465</v>
      </c>
      <c r="E5416" s="1" t="s">
        <v>2633</v>
      </c>
      <c r="F5416" s="1" t="s">
        <v>35</v>
      </c>
      <c r="G5416" s="1" t="s">
        <v>313</v>
      </c>
      <c r="H5416" s="1" t="s">
        <v>916</v>
      </c>
      <c r="I5416" s="1">
        <v>3209875</v>
      </c>
      <c r="K5416" s="1">
        <v>3166380.75</v>
      </c>
      <c r="L5416" s="1">
        <v>17430360</v>
      </c>
      <c r="M5416" s="1">
        <v>0.54130798578262329</v>
      </c>
      <c r="N5416" s="1">
        <v>3.2050821781158447</v>
      </c>
      <c r="O5416" s="1">
        <v>0.26663157343864441</v>
      </c>
      <c r="P5416" s="1">
        <v>9.0591068267822266</v>
      </c>
      <c r="Q5416" s="1">
        <v>2.5334978103637695</v>
      </c>
      <c r="S5416" s="1">
        <v>38</v>
      </c>
      <c r="T5416" s="1">
        <v>1</v>
      </c>
      <c r="U5416" s="1">
        <v>23806616</v>
      </c>
      <c r="V5416" s="1">
        <v>3.3414373397827148</v>
      </c>
      <c r="W5416" s="1">
        <v>16.327432632446289</v>
      </c>
      <c r="X5416" s="1">
        <v>16.327432632446289</v>
      </c>
    </row>
    <row r="5417" spans="1:24" x14ac:dyDescent="0.35">
      <c r="A5417" s="1">
        <v>390465</v>
      </c>
      <c r="B5417" s="1" t="s">
        <v>2352</v>
      </c>
      <c r="C5417" s="1">
        <v>112289003</v>
      </c>
      <c r="D5417" s="1">
        <v>465</v>
      </c>
      <c r="E5417" s="1" t="s">
        <v>2633</v>
      </c>
      <c r="F5417" s="1" t="s">
        <v>35</v>
      </c>
      <c r="G5417" s="1" t="s">
        <v>313</v>
      </c>
      <c r="H5417" s="1" t="s">
        <v>916</v>
      </c>
      <c r="I5417" s="1">
        <v>3381274</v>
      </c>
      <c r="K5417" s="1">
        <v>5835864.5</v>
      </c>
      <c r="L5417" s="1">
        <v>17627604</v>
      </c>
      <c r="M5417" s="1">
        <v>0.19724400341510773</v>
      </c>
      <c r="N5417" s="1">
        <v>1.131611704826355</v>
      </c>
      <c r="O5417" s="1">
        <v>0.17139899730682373</v>
      </c>
      <c r="P5417" s="1">
        <v>5.3397407531738281</v>
      </c>
      <c r="Q5417" s="1">
        <v>2.6694836616516113</v>
      </c>
      <c r="S5417" s="1">
        <v>39</v>
      </c>
      <c r="T5417" s="1">
        <v>1</v>
      </c>
      <c r="U5417" s="1">
        <v>26844742</v>
      </c>
      <c r="V5417" s="1">
        <v>3.0381267070770264</v>
      </c>
      <c r="W5417" s="1">
        <v>12.761688232421875</v>
      </c>
      <c r="X5417" s="1">
        <v>12.761688232421875</v>
      </c>
    </row>
    <row r="5418" spans="1:24" x14ac:dyDescent="0.35">
      <c r="A5418" s="1">
        <v>400465</v>
      </c>
      <c r="B5418" s="1" t="s">
        <v>2353</v>
      </c>
      <c r="C5418" s="1">
        <v>112289003</v>
      </c>
      <c r="D5418" s="1">
        <v>465</v>
      </c>
      <c r="E5418" s="1" t="s">
        <v>2633</v>
      </c>
      <c r="F5418" s="1" t="s">
        <v>35</v>
      </c>
      <c r="G5418" s="1" t="s">
        <v>313</v>
      </c>
      <c r="H5418" s="1" t="s">
        <v>916</v>
      </c>
      <c r="S5418" s="1">
        <v>40</v>
      </c>
      <c r="T5418" s="1">
        <v>1</v>
      </c>
      <c r="U5418" s="1">
        <v>0</v>
      </c>
      <c r="V5418" s="1">
        <v>0</v>
      </c>
      <c r="W5418" s="1">
        <v>-100</v>
      </c>
      <c r="X5418" s="1">
        <v>-100</v>
      </c>
    </row>
    <row r="5419" spans="1:24" x14ac:dyDescent="0.35">
      <c r="A5419" s="1">
        <v>410465</v>
      </c>
      <c r="B5419" s="1" t="s">
        <v>2354</v>
      </c>
      <c r="C5419" s="1">
        <v>112289003</v>
      </c>
      <c r="D5419" s="1">
        <v>465</v>
      </c>
      <c r="E5419" s="1" t="s">
        <v>2633</v>
      </c>
      <c r="F5419" s="1" t="s">
        <v>35</v>
      </c>
      <c r="G5419" s="1" t="s">
        <v>313</v>
      </c>
      <c r="H5419" s="1" t="s">
        <v>916</v>
      </c>
      <c r="S5419" s="1">
        <v>41</v>
      </c>
      <c r="T5419" s="1">
        <v>1</v>
      </c>
      <c r="U5419" s="1">
        <v>0</v>
      </c>
      <c r="V5419" s="1">
        <v>0</v>
      </c>
    </row>
    <row r="5420" spans="1:24" x14ac:dyDescent="0.35">
      <c r="A5420" s="1">
        <v>420465</v>
      </c>
      <c r="B5420" s="1" t="s">
        <v>2355</v>
      </c>
      <c r="C5420" s="1">
        <v>112289003</v>
      </c>
      <c r="D5420" s="1">
        <v>465</v>
      </c>
      <c r="E5420" s="1" t="s">
        <v>2633</v>
      </c>
      <c r="F5420" s="1" t="s">
        <v>35</v>
      </c>
      <c r="G5420" s="1" t="s">
        <v>313</v>
      </c>
      <c r="H5420" s="1" t="s">
        <v>916</v>
      </c>
      <c r="S5420" s="1">
        <v>42</v>
      </c>
      <c r="T5420" s="1">
        <v>1</v>
      </c>
      <c r="U5420" s="1">
        <v>0</v>
      </c>
      <c r="V5420" s="1">
        <v>0</v>
      </c>
    </row>
    <row r="5421" spans="1:24" x14ac:dyDescent="0.35">
      <c r="A5421" s="1">
        <v>430465</v>
      </c>
      <c r="B5421" s="1" t="s">
        <v>2356</v>
      </c>
      <c r="C5421" s="1">
        <v>112289003</v>
      </c>
      <c r="D5421" s="1">
        <v>465</v>
      </c>
      <c r="E5421" s="1" t="s">
        <v>2633</v>
      </c>
      <c r="F5421" s="1" t="s">
        <v>35</v>
      </c>
      <c r="G5421" s="1" t="s">
        <v>313</v>
      </c>
      <c r="H5421" s="1" t="s">
        <v>916</v>
      </c>
      <c r="S5421" s="1">
        <v>43</v>
      </c>
      <c r="T5421" s="1">
        <v>1</v>
      </c>
      <c r="U5421" s="1">
        <v>0</v>
      </c>
      <c r="V5421" s="1">
        <v>0</v>
      </c>
    </row>
    <row r="5422" spans="1:24" x14ac:dyDescent="0.35">
      <c r="A5422" s="1">
        <v>440465</v>
      </c>
      <c r="B5422" s="1" t="s">
        <v>2357</v>
      </c>
      <c r="C5422" s="1">
        <v>112289003</v>
      </c>
      <c r="D5422" s="1">
        <v>465</v>
      </c>
      <c r="E5422" s="1" t="s">
        <v>2633</v>
      </c>
      <c r="F5422" s="1" t="s">
        <v>35</v>
      </c>
      <c r="G5422" s="1" t="s">
        <v>313</v>
      </c>
      <c r="H5422" s="1" t="s">
        <v>916</v>
      </c>
      <c r="S5422" s="1">
        <v>44</v>
      </c>
      <c r="T5422" s="1">
        <v>1</v>
      </c>
      <c r="U5422" s="1">
        <v>0</v>
      </c>
      <c r="V5422" s="1">
        <v>0</v>
      </c>
    </row>
    <row r="5423" spans="1:24" x14ac:dyDescent="0.35">
      <c r="A5423" s="1">
        <v>450465</v>
      </c>
      <c r="B5423" s="1" t="s">
        <v>2358</v>
      </c>
      <c r="C5423" s="1">
        <v>112289003</v>
      </c>
      <c r="D5423" s="1">
        <v>465</v>
      </c>
      <c r="E5423" s="1" t="s">
        <v>2633</v>
      </c>
      <c r="F5423" s="1" t="s">
        <v>35</v>
      </c>
      <c r="G5423" s="1" t="s">
        <v>313</v>
      </c>
      <c r="H5423" s="1" t="s">
        <v>916</v>
      </c>
      <c r="S5423" s="1">
        <v>45</v>
      </c>
      <c r="T5423" s="1">
        <v>1</v>
      </c>
      <c r="U5423" s="1">
        <v>0</v>
      </c>
      <c r="V5423" s="1">
        <v>0</v>
      </c>
    </row>
    <row r="5424" spans="1:24" x14ac:dyDescent="0.35">
      <c r="A5424" s="1">
        <v>460465</v>
      </c>
      <c r="B5424" s="1" t="s">
        <v>2359</v>
      </c>
      <c r="C5424" s="1">
        <v>112289003</v>
      </c>
      <c r="D5424" s="1">
        <v>465</v>
      </c>
      <c r="E5424" s="1" t="s">
        <v>2633</v>
      </c>
      <c r="F5424" s="1" t="s">
        <v>35</v>
      </c>
      <c r="G5424" s="1" t="s">
        <v>313</v>
      </c>
      <c r="H5424" s="1" t="s">
        <v>916</v>
      </c>
      <c r="S5424" s="1">
        <v>46</v>
      </c>
      <c r="T5424" s="1">
        <v>1</v>
      </c>
      <c r="U5424" s="1">
        <v>0</v>
      </c>
      <c r="V5424" s="1">
        <v>0</v>
      </c>
    </row>
    <row r="5425" spans="1:24" x14ac:dyDescent="0.35">
      <c r="A5425" s="1">
        <v>470465</v>
      </c>
      <c r="B5425" s="1" t="s">
        <v>2360</v>
      </c>
      <c r="C5425" s="1">
        <v>112289003</v>
      </c>
      <c r="D5425" s="1">
        <v>465</v>
      </c>
      <c r="E5425" s="1" t="s">
        <v>2633</v>
      </c>
      <c r="F5425" s="1" t="s">
        <v>35</v>
      </c>
      <c r="G5425" s="1" t="s">
        <v>313</v>
      </c>
      <c r="H5425" s="1" t="s">
        <v>916</v>
      </c>
      <c r="S5425" s="1">
        <v>47</v>
      </c>
      <c r="T5425" s="1">
        <v>1</v>
      </c>
      <c r="U5425" s="1">
        <v>0</v>
      </c>
      <c r="V5425" s="1">
        <v>0</v>
      </c>
    </row>
    <row r="5426" spans="1:24" x14ac:dyDescent="0.35">
      <c r="A5426" s="1">
        <v>480465</v>
      </c>
      <c r="B5426" s="1" t="s">
        <v>2361</v>
      </c>
      <c r="C5426" s="1">
        <v>112289003</v>
      </c>
      <c r="D5426" s="1">
        <v>465</v>
      </c>
      <c r="E5426" s="1" t="s">
        <v>2633</v>
      </c>
      <c r="F5426" s="1" t="s">
        <v>35</v>
      </c>
      <c r="G5426" s="1" t="s">
        <v>313</v>
      </c>
      <c r="H5426" s="1" t="s">
        <v>916</v>
      </c>
      <c r="S5426" s="1">
        <v>48</v>
      </c>
      <c r="T5426" s="1">
        <v>1</v>
      </c>
      <c r="U5426" s="1">
        <v>0</v>
      </c>
      <c r="V5426" s="1">
        <v>0</v>
      </c>
    </row>
    <row r="5427" spans="1:24" x14ac:dyDescent="0.35">
      <c r="A5427" s="1">
        <v>290076</v>
      </c>
      <c r="B5427" s="1" t="s">
        <v>2341</v>
      </c>
      <c r="C5427" s="1">
        <v>112671303</v>
      </c>
      <c r="D5427" s="1">
        <v>76</v>
      </c>
      <c r="E5427" s="1" t="s">
        <v>2634</v>
      </c>
      <c r="F5427" s="1" t="s">
        <v>35</v>
      </c>
      <c r="G5427" s="1" t="s">
        <v>597</v>
      </c>
      <c r="H5427" s="1" t="s">
        <v>916</v>
      </c>
      <c r="I5427" s="1">
        <v>2000958.61</v>
      </c>
      <c r="K5427" s="1">
        <v>470789</v>
      </c>
      <c r="L5427" s="1">
        <v>7185519</v>
      </c>
      <c r="S5427" s="1">
        <v>29</v>
      </c>
      <c r="T5427" s="1">
        <v>1</v>
      </c>
      <c r="U5427" s="1">
        <v>9657266</v>
      </c>
      <c r="V5427" s="1">
        <v>0</v>
      </c>
    </row>
    <row r="5428" spans="1:24" x14ac:dyDescent="0.35">
      <c r="A5428" s="1">
        <v>300076</v>
      </c>
      <c r="B5428" s="1" t="s">
        <v>2343</v>
      </c>
      <c r="C5428" s="1">
        <v>112671303</v>
      </c>
      <c r="D5428" s="1">
        <v>76</v>
      </c>
      <c r="E5428" s="1" t="s">
        <v>2634</v>
      </c>
      <c r="F5428" s="1" t="s">
        <v>35</v>
      </c>
      <c r="G5428" s="1" t="s">
        <v>597</v>
      </c>
      <c r="H5428" s="1" t="s">
        <v>916</v>
      </c>
      <c r="I5428" s="1">
        <v>2047112.27</v>
      </c>
      <c r="K5428" s="1">
        <v>692131</v>
      </c>
      <c r="L5428" s="1">
        <v>7687477.5</v>
      </c>
      <c r="M5428" s="1">
        <v>0.50195848941802979</v>
      </c>
      <c r="N5428" s="1">
        <v>6.9856958389282227</v>
      </c>
      <c r="O5428" s="1">
        <v>4.6153660863637924E-2</v>
      </c>
      <c r="P5428" s="1">
        <v>2.3065774440765381</v>
      </c>
      <c r="Q5428" s="1">
        <v>0.22134199738502502</v>
      </c>
      <c r="S5428" s="1">
        <v>30</v>
      </c>
      <c r="T5428" s="1">
        <v>1</v>
      </c>
      <c r="U5428" s="1">
        <v>10426721</v>
      </c>
      <c r="V5428" s="1">
        <v>0.76945412158966064</v>
      </c>
      <c r="W5428" s="1">
        <v>7.9676275253295898</v>
      </c>
      <c r="X5428" s="1">
        <v>7.9676275253295898</v>
      </c>
    </row>
    <row r="5429" spans="1:24" x14ac:dyDescent="0.35">
      <c r="A5429" s="1">
        <v>310076</v>
      </c>
      <c r="B5429" s="1" t="s">
        <v>2344</v>
      </c>
      <c r="C5429" s="1">
        <v>112671303</v>
      </c>
      <c r="D5429" s="1">
        <v>76</v>
      </c>
      <c r="E5429" s="1" t="s">
        <v>2634</v>
      </c>
      <c r="F5429" s="1" t="s">
        <v>35</v>
      </c>
      <c r="G5429" s="1" t="s">
        <v>597</v>
      </c>
      <c r="H5429" s="1" t="s">
        <v>916</v>
      </c>
      <c r="I5429" s="1">
        <v>2090982.28</v>
      </c>
      <c r="K5429" s="1">
        <v>581460</v>
      </c>
      <c r="L5429" s="1">
        <v>7999024.5</v>
      </c>
      <c r="M5429" s="1">
        <v>0.31154701113700867</v>
      </c>
      <c r="N5429" s="1">
        <v>4.0526556968688965</v>
      </c>
      <c r="O5429" s="1">
        <v>4.3870009481906891E-2</v>
      </c>
      <c r="P5429" s="1">
        <v>2.1430191993713379</v>
      </c>
      <c r="Q5429" s="1">
        <v>-0.11067099869251251</v>
      </c>
      <c r="S5429" s="1">
        <v>31</v>
      </c>
      <c r="T5429" s="1">
        <v>1</v>
      </c>
      <c r="U5429" s="1">
        <v>10671467</v>
      </c>
      <c r="V5429" s="1">
        <v>0.24474602937698364</v>
      </c>
      <c r="W5429" s="1">
        <v>2.3472959995269775</v>
      </c>
      <c r="X5429" s="1">
        <v>2.3472959995269775</v>
      </c>
    </row>
    <row r="5430" spans="1:24" x14ac:dyDescent="0.35">
      <c r="A5430" s="1">
        <v>320076</v>
      </c>
      <c r="B5430" s="1" t="s">
        <v>2345</v>
      </c>
      <c r="C5430" s="1">
        <v>112671303</v>
      </c>
      <c r="D5430" s="1">
        <v>76</v>
      </c>
      <c r="E5430" s="1" t="s">
        <v>2634</v>
      </c>
      <c r="F5430" s="1" t="s">
        <v>35</v>
      </c>
      <c r="G5430" s="1" t="s">
        <v>597</v>
      </c>
      <c r="H5430" s="1" t="s">
        <v>916</v>
      </c>
      <c r="I5430" s="1">
        <v>2121393.27</v>
      </c>
      <c r="K5430" s="1">
        <v>581460</v>
      </c>
      <c r="L5430" s="1">
        <v>8334994</v>
      </c>
      <c r="M5430" s="1">
        <v>0.33596950769424438</v>
      </c>
      <c r="N5430" s="1">
        <v>4.2001309394836426</v>
      </c>
      <c r="O5430" s="1">
        <v>3.0410990118980408E-2</v>
      </c>
      <c r="P5430" s="1">
        <v>1.4543877840042114</v>
      </c>
      <c r="Q5430" s="1">
        <v>0</v>
      </c>
      <c r="S5430" s="1">
        <v>32</v>
      </c>
      <c r="T5430" s="1">
        <v>1</v>
      </c>
      <c r="U5430" s="1">
        <v>11037847</v>
      </c>
      <c r="V5430" s="1">
        <v>0.36638051271438599</v>
      </c>
      <c r="W5430" s="1">
        <v>3.43326735496521</v>
      </c>
      <c r="X5430" s="1">
        <v>3.43326735496521</v>
      </c>
    </row>
    <row r="5431" spans="1:24" x14ac:dyDescent="0.35">
      <c r="A5431" s="1">
        <v>330076</v>
      </c>
      <c r="B5431" s="1" t="s">
        <v>2346</v>
      </c>
      <c r="C5431" s="1">
        <v>112671303</v>
      </c>
      <c r="D5431" s="1">
        <v>76</v>
      </c>
      <c r="E5431" s="1" t="s">
        <v>2634</v>
      </c>
      <c r="F5431" s="1" t="s">
        <v>35</v>
      </c>
      <c r="G5431" s="1" t="s">
        <v>597</v>
      </c>
      <c r="H5431" s="1" t="s">
        <v>916</v>
      </c>
      <c r="I5431" s="1">
        <v>2260626.4500000002</v>
      </c>
      <c r="K5431" s="1">
        <v>581460</v>
      </c>
      <c r="L5431" s="1">
        <v>8823421</v>
      </c>
      <c r="M5431" s="1">
        <v>0.48842701315879822</v>
      </c>
      <c r="N5431" s="1">
        <v>5.8599562644958496</v>
      </c>
      <c r="O5431" s="1">
        <v>0.13923318684101105</v>
      </c>
      <c r="P5431" s="1">
        <v>6.5632896423339844</v>
      </c>
      <c r="Q5431" s="1">
        <v>0</v>
      </c>
      <c r="S5431" s="1">
        <v>33</v>
      </c>
      <c r="T5431" s="1">
        <v>1</v>
      </c>
      <c r="U5431" s="1">
        <v>11665508</v>
      </c>
      <c r="V5431" s="1">
        <v>0.62766021490097046</v>
      </c>
      <c r="W5431" s="1">
        <v>5.6864442825317383</v>
      </c>
      <c r="X5431" s="1">
        <v>5.6864442825317383</v>
      </c>
    </row>
    <row r="5432" spans="1:24" x14ac:dyDescent="0.35">
      <c r="A5432" s="1">
        <v>340076</v>
      </c>
      <c r="B5432" s="1" t="s">
        <v>2347</v>
      </c>
      <c r="C5432" s="1">
        <v>112671303</v>
      </c>
      <c r="D5432" s="1">
        <v>76</v>
      </c>
      <c r="E5432" s="1" t="s">
        <v>2634</v>
      </c>
      <c r="F5432" s="1" t="s">
        <v>35</v>
      </c>
      <c r="G5432" s="1" t="s">
        <v>597</v>
      </c>
      <c r="H5432" s="1" t="s">
        <v>916</v>
      </c>
      <c r="I5432" s="1">
        <v>2260531.77</v>
      </c>
      <c r="K5432" s="1">
        <v>581460</v>
      </c>
      <c r="L5432" s="1">
        <v>8823400</v>
      </c>
      <c r="M5432" s="1">
        <v>-2.0999999833293259E-5</v>
      </c>
      <c r="N5432" s="1">
        <v>-2.3800291819497943E-4</v>
      </c>
      <c r="O5432" s="1">
        <v>-9.467999916523695E-5</v>
      </c>
      <c r="P5432" s="1">
        <v>-4.1882195509970188E-3</v>
      </c>
      <c r="Q5432" s="1">
        <v>0</v>
      </c>
      <c r="S5432" s="1">
        <v>34</v>
      </c>
      <c r="T5432" s="1">
        <v>1</v>
      </c>
      <c r="U5432" s="1">
        <v>11665392</v>
      </c>
      <c r="V5432" s="1">
        <v>-1.1567999899853021E-4</v>
      </c>
      <c r="W5432" s="1">
        <v>-9.9438452161848545E-4</v>
      </c>
      <c r="X5432" s="1">
        <v>-9.9438452161848545E-4</v>
      </c>
    </row>
    <row r="5433" spans="1:24" x14ac:dyDescent="0.35">
      <c r="A5433" s="1">
        <v>350076</v>
      </c>
      <c r="B5433" s="1" t="s">
        <v>2348</v>
      </c>
      <c r="C5433" s="1">
        <v>112671303</v>
      </c>
      <c r="D5433" s="1">
        <v>76</v>
      </c>
      <c r="E5433" s="1" t="s">
        <v>2634</v>
      </c>
      <c r="F5433" s="1" t="s">
        <v>35</v>
      </c>
      <c r="G5433" s="1" t="s">
        <v>597</v>
      </c>
      <c r="H5433" s="1" t="s">
        <v>916</v>
      </c>
      <c r="I5433" s="1">
        <v>2340277.5299999998</v>
      </c>
      <c r="K5433" s="1">
        <v>581460</v>
      </c>
      <c r="L5433" s="1">
        <v>9194031</v>
      </c>
      <c r="M5433" s="1">
        <v>0.37063100934028625</v>
      </c>
      <c r="N5433" s="1">
        <v>4.2005462646484375</v>
      </c>
      <c r="O5433" s="1">
        <v>7.9745762050151825E-2</v>
      </c>
      <c r="P5433" s="1">
        <v>3.5277433395385742</v>
      </c>
      <c r="Q5433" s="1">
        <v>0</v>
      </c>
      <c r="S5433" s="1">
        <v>35</v>
      </c>
      <c r="T5433" s="1">
        <v>1</v>
      </c>
      <c r="U5433" s="1">
        <v>12115768</v>
      </c>
      <c r="V5433" s="1">
        <v>0.45037677884101868</v>
      </c>
      <c r="W5433" s="1">
        <v>3.8607876300811768</v>
      </c>
      <c r="X5433" s="1">
        <v>3.8607876300811768</v>
      </c>
    </row>
    <row r="5434" spans="1:24" x14ac:dyDescent="0.35">
      <c r="A5434" s="1">
        <v>360076</v>
      </c>
      <c r="B5434" s="1" t="s">
        <v>2349</v>
      </c>
      <c r="C5434" s="1">
        <v>112671303</v>
      </c>
      <c r="D5434" s="1">
        <v>76</v>
      </c>
      <c r="E5434" s="1" t="s">
        <v>2634</v>
      </c>
      <c r="F5434" s="1" t="s">
        <v>35</v>
      </c>
      <c r="G5434" s="1" t="s">
        <v>597</v>
      </c>
      <c r="H5434" s="1" t="s">
        <v>916</v>
      </c>
      <c r="I5434" s="1">
        <v>2578599.63</v>
      </c>
      <c r="K5434" s="1">
        <v>581460</v>
      </c>
      <c r="L5434" s="1">
        <v>10683975</v>
      </c>
      <c r="M5434" s="1">
        <v>1.4899439811706543</v>
      </c>
      <c r="N5434" s="1">
        <v>16.205556869506836</v>
      </c>
      <c r="O5434" s="1">
        <v>0.23832209408283234</v>
      </c>
      <c r="P5434" s="1">
        <v>10.183497428894043</v>
      </c>
      <c r="Q5434" s="1">
        <v>0</v>
      </c>
      <c r="S5434" s="1">
        <v>36</v>
      </c>
      <c r="T5434" s="1">
        <v>1</v>
      </c>
      <c r="U5434" s="1">
        <v>13844035</v>
      </c>
      <c r="V5434" s="1">
        <v>1.7282661199569702</v>
      </c>
      <c r="W5434" s="1">
        <v>14.264609336853027</v>
      </c>
      <c r="X5434" s="1">
        <v>14.264609336853027</v>
      </c>
    </row>
    <row r="5435" spans="1:24" x14ac:dyDescent="0.35">
      <c r="A5435" s="1">
        <v>370076</v>
      </c>
      <c r="B5435" s="1" t="s">
        <v>2350</v>
      </c>
      <c r="C5435" s="1">
        <v>112671303</v>
      </c>
      <c r="D5435" s="1">
        <v>76</v>
      </c>
      <c r="E5435" s="1" t="s">
        <v>2634</v>
      </c>
      <c r="F5435" s="1" t="s">
        <v>35</v>
      </c>
      <c r="G5435" s="1" t="s">
        <v>597</v>
      </c>
      <c r="H5435" s="1" t="s">
        <v>916</v>
      </c>
      <c r="I5435" s="1">
        <v>2675353.79</v>
      </c>
      <c r="K5435" s="1">
        <v>581460</v>
      </c>
      <c r="L5435" s="1">
        <v>12048287</v>
      </c>
      <c r="M5435" s="1">
        <v>1.3643120527267456</v>
      </c>
      <c r="N5435" s="1">
        <v>12.76970386505127</v>
      </c>
      <c r="O5435" s="1">
        <v>9.6754163503646851E-2</v>
      </c>
      <c r="P5435" s="1">
        <v>3.7521977424621582</v>
      </c>
      <c r="Q5435" s="1">
        <v>0</v>
      </c>
      <c r="S5435" s="1">
        <v>37</v>
      </c>
      <c r="T5435" s="1">
        <v>1</v>
      </c>
      <c r="U5435" s="1">
        <v>15305101</v>
      </c>
      <c r="V5435" s="1">
        <v>1.4610662460327148</v>
      </c>
      <c r="W5435" s="1">
        <v>10.55375862121582</v>
      </c>
      <c r="X5435" s="1">
        <v>10.55375862121582</v>
      </c>
    </row>
    <row r="5436" spans="1:24" x14ac:dyDescent="0.35">
      <c r="A5436" s="1">
        <v>380076</v>
      </c>
      <c r="B5436" s="1" t="s">
        <v>2351</v>
      </c>
      <c r="C5436" s="1">
        <v>112671303</v>
      </c>
      <c r="D5436" s="1">
        <v>76</v>
      </c>
      <c r="E5436" s="1" t="s">
        <v>2634</v>
      </c>
      <c r="F5436" s="1" t="s">
        <v>35</v>
      </c>
      <c r="G5436" s="1" t="s">
        <v>597</v>
      </c>
      <c r="H5436" s="1" t="s">
        <v>916</v>
      </c>
      <c r="I5436" s="1">
        <v>2926218</v>
      </c>
      <c r="K5436" s="1">
        <v>1657290</v>
      </c>
      <c r="L5436" s="1">
        <v>13129740</v>
      </c>
      <c r="M5436" s="1">
        <v>1.0814529657363892</v>
      </c>
      <c r="N5436" s="1">
        <v>8.9759893417358398</v>
      </c>
      <c r="O5436" s="1">
        <v>0.25086420774459839</v>
      </c>
      <c r="P5436" s="1">
        <v>9.376861572265625</v>
      </c>
      <c r="Q5436" s="1">
        <v>1.0758299827575684</v>
      </c>
      <c r="S5436" s="1">
        <v>38</v>
      </c>
      <c r="T5436" s="1">
        <v>1</v>
      </c>
      <c r="U5436" s="1">
        <v>17713248</v>
      </c>
      <c r="V5436" s="1">
        <v>2.4081473350524902</v>
      </c>
      <c r="W5436" s="1">
        <v>15.73427677154541</v>
      </c>
      <c r="X5436" s="1">
        <v>15.73427677154541</v>
      </c>
    </row>
    <row r="5437" spans="1:24" x14ac:dyDescent="0.35">
      <c r="A5437" s="1">
        <v>390076</v>
      </c>
      <c r="B5437" s="1" t="s">
        <v>2352</v>
      </c>
      <c r="C5437" s="1">
        <v>112671303</v>
      </c>
      <c r="D5437" s="1">
        <v>76</v>
      </c>
      <c r="E5437" s="1" t="s">
        <v>2634</v>
      </c>
      <c r="F5437" s="1" t="s">
        <v>35</v>
      </c>
      <c r="G5437" s="1" t="s">
        <v>597</v>
      </c>
      <c r="H5437" s="1" t="s">
        <v>916</v>
      </c>
      <c r="I5437" s="1">
        <v>3130116</v>
      </c>
      <c r="K5437" s="1">
        <v>2732558.75</v>
      </c>
      <c r="L5437" s="1">
        <v>13427477</v>
      </c>
      <c r="M5437" s="1">
        <v>0.2977370023727417</v>
      </c>
      <c r="N5437" s="1">
        <v>2.2676534652709961</v>
      </c>
      <c r="O5437" s="1">
        <v>0.20389799773693085</v>
      </c>
      <c r="P5437" s="1">
        <v>6.9679703712463379</v>
      </c>
      <c r="Q5437" s="1">
        <v>1.0752687454223633</v>
      </c>
      <c r="S5437" s="1">
        <v>39</v>
      </c>
      <c r="T5437" s="1">
        <v>1</v>
      </c>
      <c r="U5437" s="1">
        <v>19290152</v>
      </c>
      <c r="V5437" s="1">
        <v>1.5769037008285522</v>
      </c>
      <c r="W5437" s="1">
        <v>8.9023990631103516</v>
      </c>
      <c r="X5437" s="1">
        <v>8.9023990631103516</v>
      </c>
    </row>
    <row r="5438" spans="1:24" x14ac:dyDescent="0.35">
      <c r="A5438" s="1">
        <v>400076</v>
      </c>
      <c r="B5438" s="1" t="s">
        <v>2353</v>
      </c>
      <c r="C5438" s="1">
        <v>112671303</v>
      </c>
      <c r="D5438" s="1">
        <v>76</v>
      </c>
      <c r="E5438" s="1" t="s">
        <v>2634</v>
      </c>
      <c r="F5438" s="1" t="s">
        <v>35</v>
      </c>
      <c r="G5438" s="1" t="s">
        <v>597</v>
      </c>
      <c r="H5438" s="1" t="s">
        <v>916</v>
      </c>
      <c r="S5438" s="1">
        <v>40</v>
      </c>
      <c r="T5438" s="1">
        <v>1</v>
      </c>
      <c r="U5438" s="1">
        <v>0</v>
      </c>
      <c r="V5438" s="1">
        <v>0</v>
      </c>
      <c r="W5438" s="1">
        <v>-100</v>
      </c>
      <c r="X5438" s="1">
        <v>-100</v>
      </c>
    </row>
    <row r="5439" spans="1:24" x14ac:dyDescent="0.35">
      <c r="A5439" s="1">
        <v>410076</v>
      </c>
      <c r="B5439" s="1" t="s">
        <v>2354</v>
      </c>
      <c r="C5439" s="1">
        <v>112671303</v>
      </c>
      <c r="D5439" s="1">
        <v>76</v>
      </c>
      <c r="E5439" s="1" t="s">
        <v>2634</v>
      </c>
      <c r="F5439" s="1" t="s">
        <v>35</v>
      </c>
      <c r="G5439" s="1" t="s">
        <v>597</v>
      </c>
      <c r="H5439" s="1" t="s">
        <v>916</v>
      </c>
      <c r="S5439" s="1">
        <v>41</v>
      </c>
      <c r="T5439" s="1">
        <v>1</v>
      </c>
      <c r="U5439" s="1">
        <v>0</v>
      </c>
      <c r="V5439" s="1">
        <v>0</v>
      </c>
    </row>
    <row r="5440" spans="1:24" x14ac:dyDescent="0.35">
      <c r="A5440" s="1">
        <v>420076</v>
      </c>
      <c r="B5440" s="1" t="s">
        <v>2355</v>
      </c>
      <c r="C5440" s="1">
        <v>112671303</v>
      </c>
      <c r="D5440" s="1">
        <v>76</v>
      </c>
      <c r="E5440" s="1" t="s">
        <v>2634</v>
      </c>
      <c r="F5440" s="1" t="s">
        <v>35</v>
      </c>
      <c r="G5440" s="1" t="s">
        <v>597</v>
      </c>
      <c r="H5440" s="1" t="s">
        <v>916</v>
      </c>
      <c r="S5440" s="1">
        <v>42</v>
      </c>
      <c r="T5440" s="1">
        <v>1</v>
      </c>
      <c r="U5440" s="1">
        <v>0</v>
      </c>
      <c r="V5440" s="1">
        <v>0</v>
      </c>
    </row>
    <row r="5441" spans="1:24" x14ac:dyDescent="0.35">
      <c r="A5441" s="1">
        <v>430076</v>
      </c>
      <c r="B5441" s="1" t="s">
        <v>2356</v>
      </c>
      <c r="C5441" s="1">
        <v>112671303</v>
      </c>
      <c r="D5441" s="1">
        <v>76</v>
      </c>
      <c r="E5441" s="1" t="s">
        <v>2634</v>
      </c>
      <c r="F5441" s="1" t="s">
        <v>35</v>
      </c>
      <c r="G5441" s="1" t="s">
        <v>597</v>
      </c>
      <c r="H5441" s="1" t="s">
        <v>916</v>
      </c>
      <c r="S5441" s="1">
        <v>43</v>
      </c>
      <c r="T5441" s="1">
        <v>1</v>
      </c>
      <c r="U5441" s="1">
        <v>0</v>
      </c>
      <c r="V5441" s="1">
        <v>0</v>
      </c>
    </row>
    <row r="5442" spans="1:24" x14ac:dyDescent="0.35">
      <c r="A5442" s="1">
        <v>440076</v>
      </c>
      <c r="B5442" s="1" t="s">
        <v>2357</v>
      </c>
      <c r="C5442" s="1">
        <v>112671303</v>
      </c>
      <c r="D5442" s="1">
        <v>76</v>
      </c>
      <c r="E5442" s="1" t="s">
        <v>2634</v>
      </c>
      <c r="F5442" s="1" t="s">
        <v>35</v>
      </c>
      <c r="G5442" s="1" t="s">
        <v>597</v>
      </c>
      <c r="H5442" s="1" t="s">
        <v>916</v>
      </c>
      <c r="S5442" s="1">
        <v>44</v>
      </c>
      <c r="T5442" s="1">
        <v>1</v>
      </c>
      <c r="U5442" s="1">
        <v>0</v>
      </c>
      <c r="V5442" s="1">
        <v>0</v>
      </c>
    </row>
    <row r="5443" spans="1:24" x14ac:dyDescent="0.35">
      <c r="A5443" s="1">
        <v>450076</v>
      </c>
      <c r="B5443" s="1" t="s">
        <v>2358</v>
      </c>
      <c r="C5443" s="1">
        <v>112671303</v>
      </c>
      <c r="D5443" s="1">
        <v>76</v>
      </c>
      <c r="E5443" s="1" t="s">
        <v>2634</v>
      </c>
      <c r="F5443" s="1" t="s">
        <v>35</v>
      </c>
      <c r="G5443" s="1" t="s">
        <v>597</v>
      </c>
      <c r="H5443" s="1" t="s">
        <v>916</v>
      </c>
      <c r="S5443" s="1">
        <v>45</v>
      </c>
      <c r="T5443" s="1">
        <v>1</v>
      </c>
      <c r="U5443" s="1">
        <v>0</v>
      </c>
      <c r="V5443" s="1">
        <v>0</v>
      </c>
    </row>
    <row r="5444" spans="1:24" x14ac:dyDescent="0.35">
      <c r="A5444" s="1">
        <v>460076</v>
      </c>
      <c r="B5444" s="1" t="s">
        <v>2359</v>
      </c>
      <c r="C5444" s="1">
        <v>112671303</v>
      </c>
      <c r="D5444" s="1">
        <v>76</v>
      </c>
      <c r="E5444" s="1" t="s">
        <v>2634</v>
      </c>
      <c r="F5444" s="1" t="s">
        <v>35</v>
      </c>
      <c r="G5444" s="1" t="s">
        <v>597</v>
      </c>
      <c r="H5444" s="1" t="s">
        <v>916</v>
      </c>
      <c r="S5444" s="1">
        <v>46</v>
      </c>
      <c r="T5444" s="1">
        <v>1</v>
      </c>
      <c r="U5444" s="1">
        <v>0</v>
      </c>
      <c r="V5444" s="1">
        <v>0</v>
      </c>
    </row>
    <row r="5445" spans="1:24" x14ac:dyDescent="0.35">
      <c r="A5445" s="1">
        <v>470076</v>
      </c>
      <c r="B5445" s="1" t="s">
        <v>2360</v>
      </c>
      <c r="C5445" s="1">
        <v>112671303</v>
      </c>
      <c r="D5445" s="1">
        <v>76</v>
      </c>
      <c r="E5445" s="1" t="s">
        <v>2634</v>
      </c>
      <c r="F5445" s="1" t="s">
        <v>35</v>
      </c>
      <c r="G5445" s="1" t="s">
        <v>597</v>
      </c>
      <c r="H5445" s="1" t="s">
        <v>916</v>
      </c>
      <c r="S5445" s="1">
        <v>47</v>
      </c>
      <c r="T5445" s="1">
        <v>1</v>
      </c>
      <c r="U5445" s="1">
        <v>0</v>
      </c>
      <c r="V5445" s="1">
        <v>0</v>
      </c>
    </row>
    <row r="5446" spans="1:24" x14ac:dyDescent="0.35">
      <c r="A5446" s="1">
        <v>480076</v>
      </c>
      <c r="B5446" s="1" t="s">
        <v>2361</v>
      </c>
      <c r="C5446" s="1">
        <v>112671303</v>
      </c>
      <c r="D5446" s="1">
        <v>76</v>
      </c>
      <c r="E5446" s="1" t="s">
        <v>2634</v>
      </c>
      <c r="F5446" s="1" t="s">
        <v>35</v>
      </c>
      <c r="G5446" s="1" t="s">
        <v>597</v>
      </c>
      <c r="H5446" s="1" t="s">
        <v>916</v>
      </c>
      <c r="S5446" s="1">
        <v>48</v>
      </c>
      <c r="T5446" s="1">
        <v>1</v>
      </c>
      <c r="U5446" s="1">
        <v>0</v>
      </c>
      <c r="V5446" s="1">
        <v>0</v>
      </c>
    </row>
    <row r="5447" spans="1:24" x14ac:dyDescent="0.35">
      <c r="A5447" s="1">
        <v>290113</v>
      </c>
      <c r="B5447" s="1" t="s">
        <v>2341</v>
      </c>
      <c r="C5447" s="1">
        <v>112671603</v>
      </c>
      <c r="D5447" s="1">
        <v>113</v>
      </c>
      <c r="E5447" s="1" t="s">
        <v>2635</v>
      </c>
      <c r="F5447" s="1" t="s">
        <v>35</v>
      </c>
      <c r="G5447" s="1" t="s">
        <v>597</v>
      </c>
      <c r="H5447" s="1" t="s">
        <v>916</v>
      </c>
      <c r="I5447" s="1">
        <v>2595556.13</v>
      </c>
      <c r="K5447" s="1">
        <v>650028</v>
      </c>
      <c r="L5447" s="1">
        <v>8593550</v>
      </c>
      <c r="S5447" s="1">
        <v>29</v>
      </c>
      <c r="T5447" s="1">
        <v>1</v>
      </c>
      <c r="U5447" s="1">
        <v>11839134</v>
      </c>
      <c r="V5447" s="1">
        <v>0</v>
      </c>
    </row>
    <row r="5448" spans="1:24" x14ac:dyDescent="0.35">
      <c r="A5448" s="1">
        <v>300113</v>
      </c>
      <c r="B5448" s="1" t="s">
        <v>2343</v>
      </c>
      <c r="C5448" s="1">
        <v>112671603</v>
      </c>
      <c r="D5448" s="1">
        <v>113</v>
      </c>
      <c r="E5448" s="1" t="s">
        <v>2635</v>
      </c>
      <c r="F5448" s="1" t="s">
        <v>35</v>
      </c>
      <c r="G5448" s="1" t="s">
        <v>597</v>
      </c>
      <c r="H5448" s="1" t="s">
        <v>916</v>
      </c>
      <c r="I5448" s="1">
        <v>2673692.09</v>
      </c>
      <c r="K5448" s="1">
        <v>650028</v>
      </c>
      <c r="L5448" s="1">
        <v>9096604</v>
      </c>
      <c r="M5448" s="1">
        <v>0.50305402278900146</v>
      </c>
      <c r="N5448" s="1">
        <v>5.8538556098937988</v>
      </c>
      <c r="O5448" s="1">
        <v>7.8135959804058075E-2</v>
      </c>
      <c r="P5448" s="1">
        <v>3.0103745460510254</v>
      </c>
      <c r="Q5448" s="1">
        <v>0</v>
      </c>
      <c r="S5448" s="1">
        <v>30</v>
      </c>
      <c r="T5448" s="1">
        <v>1</v>
      </c>
      <c r="U5448" s="1">
        <v>12420324</v>
      </c>
      <c r="V5448" s="1">
        <v>0.58118999004364014</v>
      </c>
      <c r="W5448" s="1">
        <v>4.9090585708618164</v>
      </c>
      <c r="X5448" s="1">
        <v>4.9090585708618164</v>
      </c>
    </row>
    <row r="5449" spans="1:24" x14ac:dyDescent="0.35">
      <c r="A5449" s="1">
        <v>310113</v>
      </c>
      <c r="B5449" s="1" t="s">
        <v>2344</v>
      </c>
      <c r="C5449" s="1">
        <v>112671603</v>
      </c>
      <c r="D5449" s="1">
        <v>113</v>
      </c>
      <c r="E5449" s="1" t="s">
        <v>2635</v>
      </c>
      <c r="F5449" s="1" t="s">
        <v>35</v>
      </c>
      <c r="G5449" s="1" t="s">
        <v>597</v>
      </c>
      <c r="H5449" s="1" t="s">
        <v>916</v>
      </c>
      <c r="I5449" s="1">
        <v>2743658.58</v>
      </c>
      <c r="K5449" s="1">
        <v>650028</v>
      </c>
      <c r="L5449" s="1">
        <v>9426358</v>
      </c>
      <c r="M5449" s="1">
        <v>0.32975399494171143</v>
      </c>
      <c r="N5449" s="1">
        <v>3.6250231266021729</v>
      </c>
      <c r="O5449" s="1">
        <v>6.996648758649826E-2</v>
      </c>
      <c r="P5449" s="1">
        <v>2.6168491840362549</v>
      </c>
      <c r="Q5449" s="1">
        <v>0</v>
      </c>
      <c r="S5449" s="1">
        <v>31</v>
      </c>
      <c r="T5449" s="1">
        <v>1</v>
      </c>
      <c r="U5449" s="1">
        <v>12820044</v>
      </c>
      <c r="V5449" s="1">
        <v>0.39972048997879028</v>
      </c>
      <c r="W5449" s="1">
        <v>3.2182736396789551</v>
      </c>
      <c r="X5449" s="1">
        <v>3.2182736396789551</v>
      </c>
    </row>
    <row r="5450" spans="1:24" x14ac:dyDescent="0.35">
      <c r="A5450" s="1">
        <v>320113</v>
      </c>
      <c r="B5450" s="1" t="s">
        <v>2345</v>
      </c>
      <c r="C5450" s="1">
        <v>112671603</v>
      </c>
      <c r="D5450" s="1">
        <v>113</v>
      </c>
      <c r="E5450" s="1" t="s">
        <v>2635</v>
      </c>
      <c r="F5450" s="1" t="s">
        <v>35</v>
      </c>
      <c r="G5450" s="1" t="s">
        <v>597</v>
      </c>
      <c r="H5450" s="1" t="s">
        <v>916</v>
      </c>
      <c r="I5450" s="1">
        <v>2846354.41</v>
      </c>
      <c r="K5450" s="1">
        <v>650028</v>
      </c>
      <c r="L5450" s="1">
        <v>9716854</v>
      </c>
      <c r="M5450" s="1">
        <v>0.29049599170684814</v>
      </c>
      <c r="N5450" s="1">
        <v>3.0817415714263916</v>
      </c>
      <c r="O5450" s="1">
        <v>0.10269583016633987</v>
      </c>
      <c r="P5450" s="1">
        <v>3.7430250644683838</v>
      </c>
      <c r="Q5450" s="1">
        <v>0</v>
      </c>
      <c r="S5450" s="1">
        <v>32</v>
      </c>
      <c r="T5450" s="1">
        <v>1</v>
      </c>
      <c r="U5450" s="1">
        <v>13213236</v>
      </c>
      <c r="V5450" s="1">
        <v>0.39319181442260742</v>
      </c>
      <c r="W5450" s="1">
        <v>3.0670096874237061</v>
      </c>
      <c r="X5450" s="1">
        <v>3.0670096874237061</v>
      </c>
    </row>
    <row r="5451" spans="1:24" x14ac:dyDescent="0.35">
      <c r="A5451" s="1">
        <v>330113</v>
      </c>
      <c r="B5451" s="1" t="s">
        <v>2346</v>
      </c>
      <c r="C5451" s="1">
        <v>112671603</v>
      </c>
      <c r="D5451" s="1">
        <v>113</v>
      </c>
      <c r="E5451" s="1" t="s">
        <v>2635</v>
      </c>
      <c r="F5451" s="1" t="s">
        <v>35</v>
      </c>
      <c r="G5451" s="1" t="s">
        <v>597</v>
      </c>
      <c r="H5451" s="1" t="s">
        <v>916</v>
      </c>
      <c r="I5451" s="1">
        <v>2968631.76</v>
      </c>
      <c r="K5451" s="1">
        <v>650028</v>
      </c>
      <c r="L5451" s="1">
        <v>10215957</v>
      </c>
      <c r="M5451" s="1">
        <v>0.49910300970077515</v>
      </c>
      <c r="N5451" s="1">
        <v>5.1364669799804688</v>
      </c>
      <c r="O5451" s="1">
        <v>0.12227734923362732</v>
      </c>
      <c r="P5451" s="1">
        <v>4.2959284782409668</v>
      </c>
      <c r="Q5451" s="1">
        <v>0</v>
      </c>
      <c r="S5451" s="1">
        <v>33</v>
      </c>
      <c r="T5451" s="1">
        <v>1</v>
      </c>
      <c r="U5451" s="1">
        <v>13834617</v>
      </c>
      <c r="V5451" s="1">
        <v>0.62138032913208008</v>
      </c>
      <c r="W5451" s="1">
        <v>4.7027163505554199</v>
      </c>
      <c r="X5451" s="1">
        <v>4.7027163505554199</v>
      </c>
    </row>
    <row r="5452" spans="1:24" x14ac:dyDescent="0.35">
      <c r="A5452" s="1">
        <v>340113</v>
      </c>
      <c r="B5452" s="1" t="s">
        <v>2347</v>
      </c>
      <c r="C5452" s="1">
        <v>112671603</v>
      </c>
      <c r="D5452" s="1">
        <v>113</v>
      </c>
      <c r="E5452" s="1" t="s">
        <v>2635</v>
      </c>
      <c r="F5452" s="1" t="s">
        <v>35</v>
      </c>
      <c r="G5452" s="1" t="s">
        <v>597</v>
      </c>
      <c r="H5452" s="1" t="s">
        <v>916</v>
      </c>
      <c r="I5452" s="1">
        <v>2968486.03</v>
      </c>
      <c r="K5452" s="1">
        <v>650028</v>
      </c>
      <c r="L5452" s="1">
        <v>10215937</v>
      </c>
      <c r="M5452" s="1">
        <v>-1.9999999494757503E-5</v>
      </c>
      <c r="N5452" s="1">
        <v>-1.957721688086167E-4</v>
      </c>
      <c r="O5452" s="1">
        <v>-1.4572999498341233E-4</v>
      </c>
      <c r="P5452" s="1">
        <v>-4.9089957028627396E-3</v>
      </c>
      <c r="Q5452" s="1">
        <v>0</v>
      </c>
      <c r="S5452" s="1">
        <v>34</v>
      </c>
      <c r="T5452" s="1">
        <v>1</v>
      </c>
      <c r="U5452" s="1">
        <v>13834451</v>
      </c>
      <c r="V5452" s="1">
        <v>-1.6572998720221221E-4</v>
      </c>
      <c r="W5452" s="1">
        <v>-1.1998886475339532E-3</v>
      </c>
      <c r="X5452" s="1">
        <v>-1.1998886475339532E-3</v>
      </c>
    </row>
    <row r="5453" spans="1:24" x14ac:dyDescent="0.35">
      <c r="A5453" s="1">
        <v>350113</v>
      </c>
      <c r="B5453" s="1" t="s">
        <v>2348</v>
      </c>
      <c r="C5453" s="1">
        <v>112671603</v>
      </c>
      <c r="D5453" s="1">
        <v>113</v>
      </c>
      <c r="E5453" s="1" t="s">
        <v>2635</v>
      </c>
      <c r="F5453" s="1" t="s">
        <v>35</v>
      </c>
      <c r="G5453" s="1" t="s">
        <v>597</v>
      </c>
      <c r="H5453" s="1" t="s">
        <v>916</v>
      </c>
      <c r="I5453" s="1">
        <v>3313610.82</v>
      </c>
      <c r="K5453" s="1">
        <v>650028</v>
      </c>
      <c r="L5453" s="1">
        <v>11020170</v>
      </c>
      <c r="M5453" s="1">
        <v>0.80423301458358765</v>
      </c>
      <c r="N5453" s="1">
        <v>7.8723373413085938</v>
      </c>
      <c r="O5453" s="1">
        <v>0.34512478113174438</v>
      </c>
      <c r="P5453" s="1">
        <v>11.626290321350098</v>
      </c>
      <c r="Q5453" s="1">
        <v>0</v>
      </c>
      <c r="S5453" s="1">
        <v>35</v>
      </c>
      <c r="T5453" s="1">
        <v>1</v>
      </c>
      <c r="U5453" s="1">
        <v>14983809</v>
      </c>
      <c r="V5453" s="1">
        <v>1.149357795715332</v>
      </c>
      <c r="W5453" s="1">
        <v>8.3079404830932617</v>
      </c>
      <c r="X5453" s="1">
        <v>8.3079404830932617</v>
      </c>
    </row>
    <row r="5454" spans="1:24" x14ac:dyDescent="0.35">
      <c r="A5454" s="1">
        <v>360113</v>
      </c>
      <c r="B5454" s="1" t="s">
        <v>2349</v>
      </c>
      <c r="C5454" s="1">
        <v>112671603</v>
      </c>
      <c r="D5454" s="1">
        <v>113</v>
      </c>
      <c r="E5454" s="1" t="s">
        <v>2635</v>
      </c>
      <c r="F5454" s="1" t="s">
        <v>35</v>
      </c>
      <c r="G5454" s="1" t="s">
        <v>597</v>
      </c>
      <c r="H5454" s="1" t="s">
        <v>916</v>
      </c>
      <c r="I5454" s="1">
        <v>3661501.91</v>
      </c>
      <c r="K5454" s="1">
        <v>650028</v>
      </c>
      <c r="L5454" s="1">
        <v>13054996</v>
      </c>
      <c r="M5454" s="1">
        <v>2.0348260402679443</v>
      </c>
      <c r="N5454" s="1">
        <v>18.464561462402344</v>
      </c>
      <c r="O5454" s="1">
        <v>0.34789109230041504</v>
      </c>
      <c r="P5454" s="1">
        <v>10.498851776123047</v>
      </c>
      <c r="Q5454" s="1">
        <v>0</v>
      </c>
      <c r="S5454" s="1">
        <v>36</v>
      </c>
      <c r="T5454" s="1">
        <v>1</v>
      </c>
      <c r="U5454" s="1">
        <v>17366526</v>
      </c>
      <c r="V5454" s="1">
        <v>2.3827171325683594</v>
      </c>
      <c r="W5454" s="1">
        <v>15.901944160461426</v>
      </c>
      <c r="X5454" s="1">
        <v>15.901944160461426</v>
      </c>
    </row>
    <row r="5455" spans="1:24" x14ac:dyDescent="0.35">
      <c r="A5455" s="1">
        <v>370113</v>
      </c>
      <c r="B5455" s="1" t="s">
        <v>2350</v>
      </c>
      <c r="C5455" s="1">
        <v>112671603</v>
      </c>
      <c r="D5455" s="1">
        <v>113</v>
      </c>
      <c r="E5455" s="1" t="s">
        <v>2635</v>
      </c>
      <c r="F5455" s="1" t="s">
        <v>35</v>
      </c>
      <c r="G5455" s="1" t="s">
        <v>597</v>
      </c>
      <c r="H5455" s="1" t="s">
        <v>916</v>
      </c>
      <c r="I5455" s="1">
        <v>3977615.27</v>
      </c>
      <c r="J5455" s="1">
        <v>29890.6</v>
      </c>
      <c r="K5455" s="1">
        <v>650028</v>
      </c>
      <c r="L5455" s="1">
        <v>15328991</v>
      </c>
      <c r="M5455" s="1">
        <v>2.2739949226379395</v>
      </c>
      <c r="N5455" s="1">
        <v>17.418581008911133</v>
      </c>
      <c r="O5455" s="1">
        <v>0.31611335277557373</v>
      </c>
      <c r="P5455" s="1">
        <v>8.6334342956542969</v>
      </c>
      <c r="Q5455" s="1">
        <v>0</v>
      </c>
      <c r="S5455" s="1">
        <v>37</v>
      </c>
      <c r="T5455" s="1">
        <v>1</v>
      </c>
      <c r="U5455" s="1">
        <v>19986524</v>
      </c>
      <c r="V5455" s="1">
        <v>2.5901083946228027</v>
      </c>
      <c r="W5455" s="1">
        <v>15.086483001708984</v>
      </c>
      <c r="X5455" s="1">
        <v>15.086483001708984</v>
      </c>
    </row>
    <row r="5456" spans="1:24" x14ac:dyDescent="0.35">
      <c r="A5456" s="1">
        <v>380113</v>
      </c>
      <c r="B5456" s="1" t="s">
        <v>2351</v>
      </c>
      <c r="C5456" s="1">
        <v>112671603</v>
      </c>
      <c r="D5456" s="1">
        <v>113</v>
      </c>
      <c r="E5456" s="1" t="s">
        <v>2635</v>
      </c>
      <c r="F5456" s="1" t="s">
        <v>35</v>
      </c>
      <c r="G5456" s="1" t="s">
        <v>597</v>
      </c>
      <c r="H5456" s="1" t="s">
        <v>916</v>
      </c>
      <c r="I5456" s="1">
        <v>4380278</v>
      </c>
      <c r="K5456" s="1">
        <v>2643929.5</v>
      </c>
      <c r="L5456" s="1">
        <v>16804998</v>
      </c>
      <c r="M5456" s="1">
        <v>1.4760069847106934</v>
      </c>
      <c r="N5456" s="1">
        <v>9.6288595199584961</v>
      </c>
      <c r="O5456" s="1">
        <v>0.4026627242565155</v>
      </c>
      <c r="P5456" s="1">
        <v>10.12321949005127</v>
      </c>
      <c r="Q5456" s="1">
        <v>1.9939014911651611</v>
      </c>
      <c r="S5456" s="1">
        <v>38</v>
      </c>
      <c r="T5456" s="1">
        <v>1</v>
      </c>
      <c r="U5456" s="1">
        <v>23829206</v>
      </c>
      <c r="V5456" s="1">
        <v>3.8725712299346924</v>
      </c>
      <c r="W5456" s="1">
        <v>19.226364135742188</v>
      </c>
      <c r="X5456" s="1">
        <v>19.226364135742188</v>
      </c>
    </row>
    <row r="5457" spans="1:24" x14ac:dyDescent="0.35">
      <c r="A5457" s="1">
        <v>390113</v>
      </c>
      <c r="B5457" s="1" t="s">
        <v>2352</v>
      </c>
      <c r="C5457" s="1">
        <v>112671603</v>
      </c>
      <c r="D5457" s="1">
        <v>113</v>
      </c>
      <c r="E5457" s="1" t="s">
        <v>2635</v>
      </c>
      <c r="F5457" s="1" t="s">
        <v>35</v>
      </c>
      <c r="G5457" s="1" t="s">
        <v>597</v>
      </c>
      <c r="H5457" s="1" t="s">
        <v>916</v>
      </c>
      <c r="I5457" s="1">
        <v>4442414</v>
      </c>
      <c r="K5457" s="1">
        <v>4636791.5</v>
      </c>
      <c r="L5457" s="1">
        <v>17112488</v>
      </c>
      <c r="M5457" s="1">
        <v>0.30748999118804932</v>
      </c>
      <c r="N5457" s="1">
        <v>1.8297532796859741</v>
      </c>
      <c r="O5457" s="1">
        <v>6.2135998159646988E-2</v>
      </c>
      <c r="P5457" s="1">
        <v>1.4185401201248169</v>
      </c>
      <c r="Q5457" s="1">
        <v>1.9928619861602783</v>
      </c>
      <c r="S5457" s="1">
        <v>39</v>
      </c>
      <c r="T5457" s="1">
        <v>1</v>
      </c>
      <c r="U5457" s="1">
        <v>26191694</v>
      </c>
      <c r="V5457" s="1">
        <v>2.36248779296875</v>
      </c>
      <c r="W5457" s="1">
        <v>9.9142541885375977</v>
      </c>
      <c r="X5457" s="1">
        <v>9.9142541885375977</v>
      </c>
    </row>
    <row r="5458" spans="1:24" x14ac:dyDescent="0.35">
      <c r="A5458" s="1">
        <v>400113</v>
      </c>
      <c r="B5458" s="1" t="s">
        <v>2353</v>
      </c>
      <c r="C5458" s="1">
        <v>112671603</v>
      </c>
      <c r="D5458" s="1">
        <v>113</v>
      </c>
      <c r="E5458" s="1" t="s">
        <v>2635</v>
      </c>
      <c r="F5458" s="1" t="s">
        <v>35</v>
      </c>
      <c r="G5458" s="1" t="s">
        <v>597</v>
      </c>
      <c r="H5458" s="1" t="s">
        <v>916</v>
      </c>
      <c r="S5458" s="1">
        <v>40</v>
      </c>
      <c r="T5458" s="1">
        <v>1</v>
      </c>
      <c r="U5458" s="1">
        <v>0</v>
      </c>
      <c r="V5458" s="1">
        <v>0</v>
      </c>
      <c r="W5458" s="1">
        <v>-100</v>
      </c>
      <c r="X5458" s="1">
        <v>-100</v>
      </c>
    </row>
    <row r="5459" spans="1:24" x14ac:dyDescent="0.35">
      <c r="A5459" s="1">
        <v>410113</v>
      </c>
      <c r="B5459" s="1" t="s">
        <v>2354</v>
      </c>
      <c r="C5459" s="1">
        <v>112671603</v>
      </c>
      <c r="D5459" s="1">
        <v>113</v>
      </c>
      <c r="E5459" s="1" t="s">
        <v>2635</v>
      </c>
      <c r="F5459" s="1" t="s">
        <v>35</v>
      </c>
      <c r="G5459" s="1" t="s">
        <v>597</v>
      </c>
      <c r="H5459" s="1" t="s">
        <v>916</v>
      </c>
      <c r="S5459" s="1">
        <v>41</v>
      </c>
      <c r="T5459" s="1">
        <v>1</v>
      </c>
      <c r="U5459" s="1">
        <v>0</v>
      </c>
      <c r="V5459" s="1">
        <v>0</v>
      </c>
    </row>
    <row r="5460" spans="1:24" x14ac:dyDescent="0.35">
      <c r="A5460" s="1">
        <v>420113</v>
      </c>
      <c r="B5460" s="1" t="s">
        <v>2355</v>
      </c>
      <c r="C5460" s="1">
        <v>112671603</v>
      </c>
      <c r="D5460" s="1">
        <v>113</v>
      </c>
      <c r="E5460" s="1" t="s">
        <v>2635</v>
      </c>
      <c r="F5460" s="1" t="s">
        <v>35</v>
      </c>
      <c r="G5460" s="1" t="s">
        <v>597</v>
      </c>
      <c r="H5460" s="1" t="s">
        <v>916</v>
      </c>
      <c r="S5460" s="1">
        <v>42</v>
      </c>
      <c r="T5460" s="1">
        <v>1</v>
      </c>
      <c r="U5460" s="1">
        <v>0</v>
      </c>
      <c r="V5460" s="1">
        <v>0</v>
      </c>
    </row>
    <row r="5461" spans="1:24" x14ac:dyDescent="0.35">
      <c r="A5461" s="1">
        <v>430113</v>
      </c>
      <c r="B5461" s="1" t="s">
        <v>2356</v>
      </c>
      <c r="C5461" s="1">
        <v>112671603</v>
      </c>
      <c r="D5461" s="1">
        <v>113</v>
      </c>
      <c r="E5461" s="1" t="s">
        <v>2635</v>
      </c>
      <c r="F5461" s="1" t="s">
        <v>35</v>
      </c>
      <c r="G5461" s="1" t="s">
        <v>597</v>
      </c>
      <c r="H5461" s="1" t="s">
        <v>916</v>
      </c>
      <c r="S5461" s="1">
        <v>43</v>
      </c>
      <c r="T5461" s="1">
        <v>1</v>
      </c>
      <c r="U5461" s="1">
        <v>0</v>
      </c>
      <c r="V5461" s="1">
        <v>0</v>
      </c>
    </row>
    <row r="5462" spans="1:24" x14ac:dyDescent="0.35">
      <c r="A5462" s="1">
        <v>440113</v>
      </c>
      <c r="B5462" s="1" t="s">
        <v>2357</v>
      </c>
      <c r="C5462" s="1">
        <v>112671603</v>
      </c>
      <c r="D5462" s="1">
        <v>113</v>
      </c>
      <c r="E5462" s="1" t="s">
        <v>2635</v>
      </c>
      <c r="F5462" s="1" t="s">
        <v>35</v>
      </c>
      <c r="G5462" s="1" t="s">
        <v>597</v>
      </c>
      <c r="H5462" s="1" t="s">
        <v>916</v>
      </c>
      <c r="S5462" s="1">
        <v>44</v>
      </c>
      <c r="T5462" s="1">
        <v>1</v>
      </c>
      <c r="U5462" s="1">
        <v>0</v>
      </c>
      <c r="V5462" s="1">
        <v>0</v>
      </c>
    </row>
    <row r="5463" spans="1:24" x14ac:dyDescent="0.35">
      <c r="A5463" s="1">
        <v>450113</v>
      </c>
      <c r="B5463" s="1" t="s">
        <v>2358</v>
      </c>
      <c r="C5463" s="1">
        <v>112671603</v>
      </c>
      <c r="D5463" s="1">
        <v>113</v>
      </c>
      <c r="E5463" s="1" t="s">
        <v>2635</v>
      </c>
      <c r="F5463" s="1" t="s">
        <v>35</v>
      </c>
      <c r="G5463" s="1" t="s">
        <v>597</v>
      </c>
      <c r="H5463" s="1" t="s">
        <v>916</v>
      </c>
      <c r="S5463" s="1">
        <v>45</v>
      </c>
      <c r="T5463" s="1">
        <v>1</v>
      </c>
      <c r="U5463" s="1">
        <v>0</v>
      </c>
      <c r="V5463" s="1">
        <v>0</v>
      </c>
    </row>
    <row r="5464" spans="1:24" x14ac:dyDescent="0.35">
      <c r="A5464" s="1">
        <v>460113</v>
      </c>
      <c r="B5464" s="1" t="s">
        <v>2359</v>
      </c>
      <c r="C5464" s="1">
        <v>112671603</v>
      </c>
      <c r="D5464" s="1">
        <v>113</v>
      </c>
      <c r="E5464" s="1" t="s">
        <v>2635</v>
      </c>
      <c r="F5464" s="1" t="s">
        <v>35</v>
      </c>
      <c r="G5464" s="1" t="s">
        <v>597</v>
      </c>
      <c r="H5464" s="1" t="s">
        <v>916</v>
      </c>
      <c r="S5464" s="1">
        <v>46</v>
      </c>
      <c r="T5464" s="1">
        <v>1</v>
      </c>
      <c r="U5464" s="1">
        <v>0</v>
      </c>
      <c r="V5464" s="1">
        <v>0</v>
      </c>
    </row>
    <row r="5465" spans="1:24" x14ac:dyDescent="0.35">
      <c r="A5465" s="1">
        <v>470113</v>
      </c>
      <c r="B5465" s="1" t="s">
        <v>2360</v>
      </c>
      <c r="C5465" s="1">
        <v>112671603</v>
      </c>
      <c r="D5465" s="1">
        <v>113</v>
      </c>
      <c r="E5465" s="1" t="s">
        <v>2635</v>
      </c>
      <c r="F5465" s="1" t="s">
        <v>35</v>
      </c>
      <c r="G5465" s="1" t="s">
        <v>597</v>
      </c>
      <c r="H5465" s="1" t="s">
        <v>916</v>
      </c>
      <c r="S5465" s="1">
        <v>47</v>
      </c>
      <c r="T5465" s="1">
        <v>1</v>
      </c>
      <c r="U5465" s="1">
        <v>0</v>
      </c>
      <c r="V5465" s="1">
        <v>0</v>
      </c>
    </row>
    <row r="5466" spans="1:24" x14ac:dyDescent="0.35">
      <c r="A5466" s="1">
        <v>480113</v>
      </c>
      <c r="B5466" s="1" t="s">
        <v>2361</v>
      </c>
      <c r="C5466" s="1">
        <v>112671603</v>
      </c>
      <c r="D5466" s="1">
        <v>113</v>
      </c>
      <c r="E5466" s="1" t="s">
        <v>2635</v>
      </c>
      <c r="F5466" s="1" t="s">
        <v>35</v>
      </c>
      <c r="G5466" s="1" t="s">
        <v>597</v>
      </c>
      <c r="H5466" s="1" t="s">
        <v>916</v>
      </c>
      <c r="S5466" s="1">
        <v>48</v>
      </c>
      <c r="T5466" s="1">
        <v>1</v>
      </c>
      <c r="U5466" s="1">
        <v>0</v>
      </c>
      <c r="V5466" s="1">
        <v>0</v>
      </c>
    </row>
    <row r="5467" spans="1:24" x14ac:dyDescent="0.35">
      <c r="A5467" s="1">
        <v>290121</v>
      </c>
      <c r="B5467" s="1" t="s">
        <v>2341</v>
      </c>
      <c r="C5467" s="1">
        <v>112671803</v>
      </c>
      <c r="D5467" s="1">
        <v>121</v>
      </c>
      <c r="E5467" s="1" t="s">
        <v>2636</v>
      </c>
      <c r="F5467" s="1" t="s">
        <v>35</v>
      </c>
      <c r="G5467" s="1" t="s">
        <v>597</v>
      </c>
      <c r="H5467" s="1" t="s">
        <v>916</v>
      </c>
      <c r="I5467" s="1">
        <v>1943977.73</v>
      </c>
      <c r="J5467" s="1">
        <v>124381.48</v>
      </c>
      <c r="K5467" s="1">
        <v>560822</v>
      </c>
      <c r="L5467" s="1">
        <v>11038710</v>
      </c>
      <c r="S5467" s="1">
        <v>29</v>
      </c>
      <c r="T5467" s="1">
        <v>1</v>
      </c>
      <c r="U5467" s="1">
        <v>13667891</v>
      </c>
      <c r="V5467" s="1">
        <v>0</v>
      </c>
    </row>
    <row r="5468" spans="1:24" x14ac:dyDescent="0.35">
      <c r="A5468" s="1">
        <v>300121</v>
      </c>
      <c r="B5468" s="1" t="s">
        <v>2343</v>
      </c>
      <c r="C5468" s="1">
        <v>112671803</v>
      </c>
      <c r="D5468" s="1">
        <v>121</v>
      </c>
      <c r="E5468" s="1" t="s">
        <v>2636</v>
      </c>
      <c r="F5468" s="1" t="s">
        <v>35</v>
      </c>
      <c r="G5468" s="1" t="s">
        <v>597</v>
      </c>
      <c r="H5468" s="1" t="s">
        <v>916</v>
      </c>
      <c r="I5468" s="1">
        <v>1993897.83</v>
      </c>
      <c r="J5468" s="1">
        <v>163242.14000000001</v>
      </c>
      <c r="K5468" s="1">
        <v>560822</v>
      </c>
      <c r="L5468" s="1">
        <v>11369734</v>
      </c>
      <c r="M5468" s="1">
        <v>0.33102399110794067</v>
      </c>
      <c r="N5468" s="1">
        <v>2.9987561702728271</v>
      </c>
      <c r="O5468" s="1">
        <v>4.9920100718736649E-2</v>
      </c>
      <c r="P5468" s="1">
        <v>2.5679357051849365</v>
      </c>
      <c r="Q5468" s="1">
        <v>0</v>
      </c>
      <c r="R5468" s="1">
        <v>3.8860660046339035E-2</v>
      </c>
      <c r="S5468" s="1">
        <v>30</v>
      </c>
      <c r="T5468" s="1">
        <v>1</v>
      </c>
      <c r="U5468" s="1">
        <v>14087696</v>
      </c>
      <c r="V5468" s="1">
        <v>0.41980475187301636</v>
      </c>
      <c r="W5468" s="1">
        <v>3.0714688301086426</v>
      </c>
      <c r="X5468" s="1">
        <v>3.0714688301086426</v>
      </c>
    </row>
    <row r="5469" spans="1:24" x14ac:dyDescent="0.35">
      <c r="A5469" s="1">
        <v>310121</v>
      </c>
      <c r="B5469" s="1" t="s">
        <v>2344</v>
      </c>
      <c r="C5469" s="1">
        <v>112671803</v>
      </c>
      <c r="D5469" s="1">
        <v>121</v>
      </c>
      <c r="E5469" s="1" t="s">
        <v>2636</v>
      </c>
      <c r="F5469" s="1" t="s">
        <v>35</v>
      </c>
      <c r="G5469" s="1" t="s">
        <v>597</v>
      </c>
      <c r="H5469" s="1" t="s">
        <v>916</v>
      </c>
      <c r="I5469" s="1">
        <v>2055523.35</v>
      </c>
      <c r="J5469" s="1">
        <v>93423.28</v>
      </c>
      <c r="K5469" s="1">
        <v>560822</v>
      </c>
      <c r="L5469" s="1">
        <v>11496673</v>
      </c>
      <c r="M5469" s="1">
        <v>0.12693899869918823</v>
      </c>
      <c r="N5469" s="1">
        <v>1.1164641380310059</v>
      </c>
      <c r="O5469" s="1">
        <v>6.1625521630048752E-2</v>
      </c>
      <c r="P5469" s="1">
        <v>3.0907061100006104</v>
      </c>
      <c r="Q5469" s="1">
        <v>0</v>
      </c>
      <c r="R5469" s="1">
        <v>-6.9818861782550812E-2</v>
      </c>
      <c r="S5469" s="1">
        <v>31</v>
      </c>
      <c r="T5469" s="1">
        <v>1</v>
      </c>
      <c r="U5469" s="1">
        <v>14206442</v>
      </c>
      <c r="V5469" s="1">
        <v>0.11874565482139587</v>
      </c>
      <c r="W5469" s="1">
        <v>0.84290575981140137</v>
      </c>
      <c r="X5469" s="1">
        <v>0.84290575981140137</v>
      </c>
    </row>
    <row r="5470" spans="1:24" x14ac:dyDescent="0.35">
      <c r="A5470" s="1">
        <v>320121</v>
      </c>
      <c r="B5470" s="1" t="s">
        <v>2345</v>
      </c>
      <c r="C5470" s="1">
        <v>112671803</v>
      </c>
      <c r="D5470" s="1">
        <v>121</v>
      </c>
      <c r="E5470" s="1" t="s">
        <v>2636</v>
      </c>
      <c r="F5470" s="1" t="s">
        <v>35</v>
      </c>
      <c r="G5470" s="1" t="s">
        <v>597</v>
      </c>
      <c r="H5470" s="1" t="s">
        <v>916</v>
      </c>
      <c r="I5470" s="1">
        <v>2113294.77</v>
      </c>
      <c r="J5470" s="1">
        <v>138087.73000000001</v>
      </c>
      <c r="K5470" s="1">
        <v>560822</v>
      </c>
      <c r="L5470" s="1">
        <v>11606493</v>
      </c>
      <c r="M5470" s="1">
        <v>0.10982000082731247</v>
      </c>
      <c r="N5470" s="1">
        <v>0.95523285865783691</v>
      </c>
      <c r="O5470" s="1">
        <v>5.7771418243646622E-2</v>
      </c>
      <c r="P5470" s="1">
        <v>2.8105454444885254</v>
      </c>
      <c r="Q5470" s="1">
        <v>0</v>
      </c>
      <c r="R5470" s="1">
        <v>4.4664449989795685E-2</v>
      </c>
      <c r="S5470" s="1">
        <v>32</v>
      </c>
      <c r="T5470" s="1">
        <v>1</v>
      </c>
      <c r="U5470" s="1">
        <v>14418698</v>
      </c>
      <c r="V5470" s="1">
        <v>0.21225586533546448</v>
      </c>
      <c r="W5470" s="1">
        <v>1.4940828084945679</v>
      </c>
      <c r="X5470" s="1">
        <v>1.4940828084945679</v>
      </c>
    </row>
    <row r="5471" spans="1:24" x14ac:dyDescent="0.35">
      <c r="A5471" s="1">
        <v>330121</v>
      </c>
      <c r="B5471" s="1" t="s">
        <v>2346</v>
      </c>
      <c r="C5471" s="1">
        <v>112671803</v>
      </c>
      <c r="D5471" s="1">
        <v>121</v>
      </c>
      <c r="E5471" s="1" t="s">
        <v>2636</v>
      </c>
      <c r="F5471" s="1" t="s">
        <v>35</v>
      </c>
      <c r="G5471" s="1" t="s">
        <v>597</v>
      </c>
      <c r="H5471" s="1" t="s">
        <v>916</v>
      </c>
      <c r="I5471" s="1">
        <v>2247000.23</v>
      </c>
      <c r="J5471" s="1">
        <v>144447.82</v>
      </c>
      <c r="K5471" s="1">
        <v>560822</v>
      </c>
      <c r="L5471" s="1">
        <v>11905499</v>
      </c>
      <c r="M5471" s="1">
        <v>0.29900598526000977</v>
      </c>
      <c r="N5471" s="1">
        <v>2.5761959552764893</v>
      </c>
      <c r="O5471" s="1">
        <v>0.13370546698570251</v>
      </c>
      <c r="P5471" s="1">
        <v>6.3268723487854004</v>
      </c>
      <c r="Q5471" s="1">
        <v>0</v>
      </c>
      <c r="R5471" s="1">
        <v>6.3600898720324039E-3</v>
      </c>
      <c r="S5471" s="1">
        <v>33</v>
      </c>
      <c r="T5471" s="1">
        <v>1</v>
      </c>
      <c r="U5471" s="1">
        <v>14857769</v>
      </c>
      <c r="V5471" s="1">
        <v>0.43907153606414795</v>
      </c>
      <c r="W5471" s="1">
        <v>3.0451500415802002</v>
      </c>
      <c r="X5471" s="1">
        <v>3.0451500415802002</v>
      </c>
    </row>
    <row r="5472" spans="1:24" x14ac:dyDescent="0.35">
      <c r="A5472" s="1">
        <v>340121</v>
      </c>
      <c r="B5472" s="1" t="s">
        <v>2347</v>
      </c>
      <c r="C5472" s="1">
        <v>112671803</v>
      </c>
      <c r="D5472" s="1">
        <v>121</v>
      </c>
      <c r="E5472" s="1" t="s">
        <v>2636</v>
      </c>
      <c r="F5472" s="1" t="s">
        <v>35</v>
      </c>
      <c r="G5472" s="1" t="s">
        <v>597</v>
      </c>
      <c r="H5472" s="1" t="s">
        <v>916</v>
      </c>
      <c r="I5472" s="1">
        <v>2246887.4</v>
      </c>
      <c r="J5472" s="1">
        <v>194466.32</v>
      </c>
      <c r="K5472" s="1">
        <v>560822</v>
      </c>
      <c r="L5472" s="1">
        <v>11905487</v>
      </c>
      <c r="M5472" s="1">
        <v>-1.2000000424450263E-5</v>
      </c>
      <c r="N5472" s="1">
        <v>-1.0079376079374924E-4</v>
      </c>
      <c r="O5472" s="1">
        <v>-1.1282999912509695E-4</v>
      </c>
      <c r="P5472" s="1">
        <v>-5.021361168473959E-3</v>
      </c>
      <c r="Q5472" s="1">
        <v>0</v>
      </c>
      <c r="R5472" s="1">
        <v>5.0018500536680222E-2</v>
      </c>
      <c r="S5472" s="1">
        <v>34</v>
      </c>
      <c r="T5472" s="1">
        <v>1</v>
      </c>
      <c r="U5472" s="1">
        <v>14907663</v>
      </c>
      <c r="V5472" s="1">
        <v>4.9893669784069061E-2</v>
      </c>
      <c r="W5472" s="1">
        <v>0.33581084012985229</v>
      </c>
      <c r="X5472" s="1">
        <v>0.33581084012985229</v>
      </c>
    </row>
    <row r="5473" spans="1:24" x14ac:dyDescent="0.35">
      <c r="A5473" s="1">
        <v>350121</v>
      </c>
      <c r="B5473" s="1" t="s">
        <v>2348</v>
      </c>
      <c r="C5473" s="1">
        <v>112671803</v>
      </c>
      <c r="D5473" s="1">
        <v>121</v>
      </c>
      <c r="E5473" s="1" t="s">
        <v>2636</v>
      </c>
      <c r="F5473" s="1" t="s">
        <v>35</v>
      </c>
      <c r="G5473" s="1" t="s">
        <v>597</v>
      </c>
      <c r="H5473" s="1" t="s">
        <v>916</v>
      </c>
      <c r="I5473" s="1">
        <v>2233387.59</v>
      </c>
      <c r="J5473" s="1">
        <v>174437</v>
      </c>
      <c r="K5473" s="1">
        <v>560822</v>
      </c>
      <c r="L5473" s="1">
        <v>12264828</v>
      </c>
      <c r="M5473" s="1">
        <v>0.35934099555015564</v>
      </c>
      <c r="N5473" s="1">
        <v>3.0182805061340332</v>
      </c>
      <c r="O5473" s="1">
        <v>-1.3499810360372066E-2</v>
      </c>
      <c r="P5473" s="1">
        <v>-0.60082274675369263</v>
      </c>
      <c r="Q5473" s="1">
        <v>0</v>
      </c>
      <c r="R5473" s="1">
        <v>-2.0029319450259209E-2</v>
      </c>
      <c r="S5473" s="1">
        <v>35</v>
      </c>
      <c r="T5473" s="1">
        <v>1</v>
      </c>
      <c r="U5473" s="1">
        <v>15233474</v>
      </c>
      <c r="V5473" s="1">
        <v>0.32581186294555664</v>
      </c>
      <c r="W5473" s="1">
        <v>2.1855270862579346</v>
      </c>
      <c r="X5473" s="1">
        <v>2.1855270862579346</v>
      </c>
    </row>
    <row r="5474" spans="1:24" x14ac:dyDescent="0.35">
      <c r="A5474" s="1">
        <v>360121</v>
      </c>
      <c r="B5474" s="1" t="s">
        <v>2349</v>
      </c>
      <c r="C5474" s="1">
        <v>112671803</v>
      </c>
      <c r="D5474" s="1">
        <v>121</v>
      </c>
      <c r="E5474" s="1" t="s">
        <v>2636</v>
      </c>
      <c r="F5474" s="1" t="s">
        <v>35</v>
      </c>
      <c r="G5474" s="1" t="s">
        <v>597</v>
      </c>
      <c r="H5474" s="1" t="s">
        <v>916</v>
      </c>
      <c r="I5474" s="1">
        <v>2568829.8199999998</v>
      </c>
      <c r="J5474" s="1">
        <v>287082.53999999998</v>
      </c>
      <c r="K5474" s="1">
        <v>560822</v>
      </c>
      <c r="L5474" s="1">
        <v>13144665</v>
      </c>
      <c r="M5474" s="1">
        <v>0.87983697652816772</v>
      </c>
      <c r="N5474" s="1">
        <v>7.1736593246459961</v>
      </c>
      <c r="O5474" s="1">
        <v>0.33544221520423889</v>
      </c>
      <c r="P5474" s="1">
        <v>15.019436836242676</v>
      </c>
      <c r="Q5474" s="1">
        <v>0</v>
      </c>
      <c r="R5474" s="1">
        <v>0.11264553666114807</v>
      </c>
      <c r="S5474" s="1">
        <v>36</v>
      </c>
      <c r="T5474" s="1">
        <v>1</v>
      </c>
      <c r="U5474" s="1">
        <v>16561399</v>
      </c>
      <c r="V5474" s="1">
        <v>1.3279247283935547</v>
      </c>
      <c r="W5474" s="1">
        <v>8.7171516418457031</v>
      </c>
      <c r="X5474" s="1">
        <v>8.7171516418457031</v>
      </c>
    </row>
    <row r="5475" spans="1:24" x14ac:dyDescent="0.35">
      <c r="A5475" s="1">
        <v>370121</v>
      </c>
      <c r="B5475" s="1" t="s">
        <v>2350</v>
      </c>
      <c r="C5475" s="1">
        <v>112671803</v>
      </c>
      <c r="D5475" s="1">
        <v>121</v>
      </c>
      <c r="E5475" s="1" t="s">
        <v>2636</v>
      </c>
      <c r="F5475" s="1" t="s">
        <v>35</v>
      </c>
      <c r="G5475" s="1" t="s">
        <v>597</v>
      </c>
      <c r="H5475" s="1" t="s">
        <v>916</v>
      </c>
      <c r="I5475" s="1">
        <v>2691980.59</v>
      </c>
      <c r="J5475" s="1">
        <v>360943.35</v>
      </c>
      <c r="K5475" s="1">
        <v>560822</v>
      </c>
      <c r="L5475" s="1">
        <v>13410056</v>
      </c>
      <c r="M5475" s="1">
        <v>0.26539099216461182</v>
      </c>
      <c r="N5475" s="1">
        <v>2.0190017223358154</v>
      </c>
      <c r="O5475" s="1">
        <v>0.1231507733464241</v>
      </c>
      <c r="P5475" s="1">
        <v>4.794041633605957</v>
      </c>
      <c r="Q5475" s="1">
        <v>0</v>
      </c>
      <c r="R5475" s="1">
        <v>7.3860809206962585E-2</v>
      </c>
      <c r="S5475" s="1">
        <v>37</v>
      </c>
      <c r="T5475" s="1">
        <v>1</v>
      </c>
      <c r="U5475" s="1">
        <v>17023802</v>
      </c>
      <c r="V5475" s="1">
        <v>0.4624025821685791</v>
      </c>
      <c r="W5475" s="1">
        <v>2.7920527458190918</v>
      </c>
      <c r="X5475" s="1">
        <v>2.7920527458190918</v>
      </c>
    </row>
    <row r="5476" spans="1:24" x14ac:dyDescent="0.35">
      <c r="A5476" s="1">
        <v>380121</v>
      </c>
      <c r="B5476" s="1" t="s">
        <v>2351</v>
      </c>
      <c r="C5476" s="1">
        <v>112671803</v>
      </c>
      <c r="D5476" s="1">
        <v>121</v>
      </c>
      <c r="E5476" s="1" t="s">
        <v>2636</v>
      </c>
      <c r="F5476" s="1" t="s">
        <v>35</v>
      </c>
      <c r="G5476" s="1" t="s">
        <v>597</v>
      </c>
      <c r="H5476" s="1" t="s">
        <v>916</v>
      </c>
      <c r="I5476" s="1">
        <v>2870267</v>
      </c>
      <c r="J5476" s="1">
        <v>404527</v>
      </c>
      <c r="K5476" s="1">
        <v>1113970.125</v>
      </c>
      <c r="L5476" s="1">
        <v>13771824</v>
      </c>
      <c r="M5476" s="1">
        <v>0.36176800727844238</v>
      </c>
      <c r="N5476" s="1">
        <v>2.6977367401123047</v>
      </c>
      <c r="O5476" s="1">
        <v>0.17828640341758728</v>
      </c>
      <c r="P5476" s="1">
        <v>6.6228713989257813</v>
      </c>
      <c r="Q5476" s="1">
        <v>0.55314815044403076</v>
      </c>
      <c r="R5476" s="1">
        <v>4.3583650141954422E-2</v>
      </c>
      <c r="S5476" s="1">
        <v>38</v>
      </c>
      <c r="T5476" s="1">
        <v>1</v>
      </c>
      <c r="U5476" s="1">
        <v>18160588</v>
      </c>
      <c r="V5476" s="1">
        <v>1.1367862224578857</v>
      </c>
      <c r="W5476" s="1">
        <v>6.6776270866394043</v>
      </c>
      <c r="X5476" s="1">
        <v>6.6776270866394043</v>
      </c>
    </row>
    <row r="5477" spans="1:24" x14ac:dyDescent="0.35">
      <c r="A5477" s="1">
        <v>390121</v>
      </c>
      <c r="B5477" s="1" t="s">
        <v>2352</v>
      </c>
      <c r="C5477" s="1">
        <v>112671803</v>
      </c>
      <c r="D5477" s="1">
        <v>121</v>
      </c>
      <c r="E5477" s="1" t="s">
        <v>2636</v>
      </c>
      <c r="F5477" s="1" t="s">
        <v>35</v>
      </c>
      <c r="G5477" s="1" t="s">
        <v>597</v>
      </c>
      <c r="H5477" s="1" t="s">
        <v>916</v>
      </c>
      <c r="I5477" s="1">
        <v>3078580</v>
      </c>
      <c r="J5477" s="1">
        <v>534911</v>
      </c>
      <c r="K5477" s="1">
        <v>1666829.75</v>
      </c>
      <c r="L5477" s="1">
        <v>13934262</v>
      </c>
      <c r="M5477" s="1">
        <v>0.16243800520896912</v>
      </c>
      <c r="N5477" s="1">
        <v>1.1794952154159546</v>
      </c>
      <c r="O5477" s="1">
        <v>0.20831300318241119</v>
      </c>
      <c r="P5477" s="1">
        <v>7.2576174736022949</v>
      </c>
      <c r="Q5477" s="1">
        <v>0.5528596043586731</v>
      </c>
      <c r="R5477" s="1">
        <v>0.13038399815559387</v>
      </c>
      <c r="S5477" s="1">
        <v>39</v>
      </c>
      <c r="T5477" s="1">
        <v>1</v>
      </c>
      <c r="U5477" s="1">
        <v>19214584</v>
      </c>
      <c r="V5477" s="1">
        <v>1.0539946556091309</v>
      </c>
      <c r="W5477" s="1">
        <v>5.8037548065185547</v>
      </c>
      <c r="X5477" s="1">
        <v>5.8037548065185547</v>
      </c>
    </row>
    <row r="5478" spans="1:24" x14ac:dyDescent="0.35">
      <c r="A5478" s="1">
        <v>400121</v>
      </c>
      <c r="B5478" s="1" t="s">
        <v>2353</v>
      </c>
      <c r="C5478" s="1">
        <v>112671803</v>
      </c>
      <c r="D5478" s="1">
        <v>121</v>
      </c>
      <c r="E5478" s="1" t="s">
        <v>2636</v>
      </c>
      <c r="F5478" s="1" t="s">
        <v>35</v>
      </c>
      <c r="G5478" s="1" t="s">
        <v>597</v>
      </c>
      <c r="H5478" s="1" t="s">
        <v>916</v>
      </c>
      <c r="S5478" s="1">
        <v>40</v>
      </c>
      <c r="T5478" s="1">
        <v>1</v>
      </c>
      <c r="U5478" s="1">
        <v>0</v>
      </c>
      <c r="V5478" s="1">
        <v>0</v>
      </c>
      <c r="W5478" s="1">
        <v>-100</v>
      </c>
      <c r="X5478" s="1">
        <v>-100</v>
      </c>
    </row>
    <row r="5479" spans="1:24" x14ac:dyDescent="0.35">
      <c r="A5479" s="1">
        <v>410121</v>
      </c>
      <c r="B5479" s="1" t="s">
        <v>2354</v>
      </c>
      <c r="C5479" s="1">
        <v>112671803</v>
      </c>
      <c r="D5479" s="1">
        <v>121</v>
      </c>
      <c r="E5479" s="1" t="s">
        <v>2636</v>
      </c>
      <c r="F5479" s="1" t="s">
        <v>35</v>
      </c>
      <c r="G5479" s="1" t="s">
        <v>597</v>
      </c>
      <c r="H5479" s="1" t="s">
        <v>916</v>
      </c>
      <c r="S5479" s="1">
        <v>41</v>
      </c>
      <c r="T5479" s="1">
        <v>1</v>
      </c>
      <c r="U5479" s="1">
        <v>0</v>
      </c>
      <c r="V5479" s="1">
        <v>0</v>
      </c>
    </row>
    <row r="5480" spans="1:24" x14ac:dyDescent="0.35">
      <c r="A5480" s="1">
        <v>420121</v>
      </c>
      <c r="B5480" s="1" t="s">
        <v>2355</v>
      </c>
      <c r="C5480" s="1">
        <v>112671803</v>
      </c>
      <c r="D5480" s="1">
        <v>121</v>
      </c>
      <c r="E5480" s="1" t="s">
        <v>2636</v>
      </c>
      <c r="F5480" s="1" t="s">
        <v>35</v>
      </c>
      <c r="G5480" s="1" t="s">
        <v>597</v>
      </c>
      <c r="H5480" s="1" t="s">
        <v>916</v>
      </c>
      <c r="S5480" s="1">
        <v>42</v>
      </c>
      <c r="T5480" s="1">
        <v>1</v>
      </c>
      <c r="U5480" s="1">
        <v>0</v>
      </c>
      <c r="V5480" s="1">
        <v>0</v>
      </c>
    </row>
    <row r="5481" spans="1:24" x14ac:dyDescent="0.35">
      <c r="A5481" s="1">
        <v>430121</v>
      </c>
      <c r="B5481" s="1" t="s">
        <v>2356</v>
      </c>
      <c r="C5481" s="1">
        <v>112671803</v>
      </c>
      <c r="D5481" s="1">
        <v>121</v>
      </c>
      <c r="E5481" s="1" t="s">
        <v>2636</v>
      </c>
      <c r="F5481" s="1" t="s">
        <v>35</v>
      </c>
      <c r="G5481" s="1" t="s">
        <v>597</v>
      </c>
      <c r="H5481" s="1" t="s">
        <v>916</v>
      </c>
      <c r="S5481" s="1">
        <v>43</v>
      </c>
      <c r="T5481" s="1">
        <v>1</v>
      </c>
      <c r="U5481" s="1">
        <v>0</v>
      </c>
      <c r="V5481" s="1">
        <v>0</v>
      </c>
    </row>
    <row r="5482" spans="1:24" x14ac:dyDescent="0.35">
      <c r="A5482" s="1">
        <v>440121</v>
      </c>
      <c r="B5482" s="1" t="s">
        <v>2357</v>
      </c>
      <c r="C5482" s="1">
        <v>112671803</v>
      </c>
      <c r="D5482" s="1">
        <v>121</v>
      </c>
      <c r="E5482" s="1" t="s">
        <v>2636</v>
      </c>
      <c r="F5482" s="1" t="s">
        <v>35</v>
      </c>
      <c r="G5482" s="1" t="s">
        <v>597</v>
      </c>
      <c r="H5482" s="1" t="s">
        <v>916</v>
      </c>
      <c r="S5482" s="1">
        <v>44</v>
      </c>
      <c r="T5482" s="1">
        <v>1</v>
      </c>
      <c r="U5482" s="1">
        <v>0</v>
      </c>
      <c r="V5482" s="1">
        <v>0</v>
      </c>
    </row>
    <row r="5483" spans="1:24" x14ac:dyDescent="0.35">
      <c r="A5483" s="1">
        <v>450121</v>
      </c>
      <c r="B5483" s="1" t="s">
        <v>2358</v>
      </c>
      <c r="C5483" s="1">
        <v>112671803</v>
      </c>
      <c r="D5483" s="1">
        <v>121</v>
      </c>
      <c r="E5483" s="1" t="s">
        <v>2636</v>
      </c>
      <c r="F5483" s="1" t="s">
        <v>35</v>
      </c>
      <c r="G5483" s="1" t="s">
        <v>597</v>
      </c>
      <c r="H5483" s="1" t="s">
        <v>916</v>
      </c>
      <c r="S5483" s="1">
        <v>45</v>
      </c>
      <c r="T5483" s="1">
        <v>1</v>
      </c>
      <c r="U5483" s="1">
        <v>0</v>
      </c>
      <c r="V5483" s="1">
        <v>0</v>
      </c>
    </row>
    <row r="5484" spans="1:24" x14ac:dyDescent="0.35">
      <c r="A5484" s="1">
        <v>460121</v>
      </c>
      <c r="B5484" s="1" t="s">
        <v>2359</v>
      </c>
      <c r="C5484" s="1">
        <v>112671803</v>
      </c>
      <c r="D5484" s="1">
        <v>121</v>
      </c>
      <c r="E5484" s="1" t="s">
        <v>2636</v>
      </c>
      <c r="F5484" s="1" t="s">
        <v>35</v>
      </c>
      <c r="G5484" s="1" t="s">
        <v>597</v>
      </c>
      <c r="H5484" s="1" t="s">
        <v>916</v>
      </c>
      <c r="S5484" s="1">
        <v>46</v>
      </c>
      <c r="T5484" s="1">
        <v>1</v>
      </c>
      <c r="U5484" s="1">
        <v>0</v>
      </c>
      <c r="V5484" s="1">
        <v>0</v>
      </c>
    </row>
    <row r="5485" spans="1:24" x14ac:dyDescent="0.35">
      <c r="A5485" s="1">
        <v>470121</v>
      </c>
      <c r="B5485" s="1" t="s">
        <v>2360</v>
      </c>
      <c r="C5485" s="1">
        <v>112671803</v>
      </c>
      <c r="D5485" s="1">
        <v>121</v>
      </c>
      <c r="E5485" s="1" t="s">
        <v>2636</v>
      </c>
      <c r="F5485" s="1" t="s">
        <v>35</v>
      </c>
      <c r="G5485" s="1" t="s">
        <v>597</v>
      </c>
      <c r="H5485" s="1" t="s">
        <v>916</v>
      </c>
      <c r="S5485" s="1">
        <v>47</v>
      </c>
      <c r="T5485" s="1">
        <v>1</v>
      </c>
      <c r="U5485" s="1">
        <v>0</v>
      </c>
      <c r="V5485" s="1">
        <v>0</v>
      </c>
    </row>
    <row r="5486" spans="1:24" x14ac:dyDescent="0.35">
      <c r="A5486" s="1">
        <v>480121</v>
      </c>
      <c r="B5486" s="1" t="s">
        <v>2361</v>
      </c>
      <c r="C5486" s="1">
        <v>112671803</v>
      </c>
      <c r="D5486" s="1">
        <v>121</v>
      </c>
      <c r="E5486" s="1" t="s">
        <v>2636</v>
      </c>
      <c r="F5486" s="1" t="s">
        <v>35</v>
      </c>
      <c r="G5486" s="1" t="s">
        <v>597</v>
      </c>
      <c r="H5486" s="1" t="s">
        <v>916</v>
      </c>
      <c r="S5486" s="1">
        <v>48</v>
      </c>
      <c r="T5486" s="1">
        <v>1</v>
      </c>
      <c r="U5486" s="1">
        <v>0</v>
      </c>
      <c r="V5486" s="1">
        <v>0</v>
      </c>
    </row>
    <row r="5487" spans="1:24" x14ac:dyDescent="0.35">
      <c r="A5487" s="1">
        <v>290133</v>
      </c>
      <c r="B5487" s="1" t="s">
        <v>2341</v>
      </c>
      <c r="C5487" s="1">
        <v>112672203</v>
      </c>
      <c r="D5487" s="1">
        <v>133</v>
      </c>
      <c r="E5487" s="1" t="s">
        <v>2637</v>
      </c>
      <c r="F5487" s="1" t="s">
        <v>35</v>
      </c>
      <c r="G5487" s="1" t="s">
        <v>597</v>
      </c>
      <c r="H5487" s="1" t="s">
        <v>916</v>
      </c>
      <c r="I5487" s="1">
        <v>1806109.01</v>
      </c>
      <c r="K5487" s="1">
        <v>374675</v>
      </c>
      <c r="L5487" s="1">
        <v>7321192.5</v>
      </c>
      <c r="S5487" s="1">
        <v>29</v>
      </c>
      <c r="T5487" s="1">
        <v>1</v>
      </c>
      <c r="U5487" s="1">
        <v>9501976</v>
      </c>
      <c r="V5487" s="1">
        <v>0</v>
      </c>
    </row>
    <row r="5488" spans="1:24" x14ac:dyDescent="0.35">
      <c r="A5488" s="1">
        <v>300133</v>
      </c>
      <c r="B5488" s="1" t="s">
        <v>2343</v>
      </c>
      <c r="C5488" s="1">
        <v>112672203</v>
      </c>
      <c r="D5488" s="1">
        <v>133</v>
      </c>
      <c r="E5488" s="1" t="s">
        <v>2637</v>
      </c>
      <c r="F5488" s="1" t="s">
        <v>35</v>
      </c>
      <c r="G5488" s="1" t="s">
        <v>597</v>
      </c>
      <c r="H5488" s="1" t="s">
        <v>916</v>
      </c>
      <c r="I5488" s="1">
        <v>1850738.21</v>
      </c>
      <c r="K5488" s="1">
        <v>374675</v>
      </c>
      <c r="L5488" s="1">
        <v>7542306</v>
      </c>
      <c r="M5488" s="1">
        <v>0.22111350297927856</v>
      </c>
      <c r="N5488" s="1">
        <v>3.0201842784881592</v>
      </c>
      <c r="O5488" s="1">
        <v>4.4629201292991638E-2</v>
      </c>
      <c r="P5488" s="1">
        <v>2.4710135459899902</v>
      </c>
      <c r="Q5488" s="1">
        <v>0</v>
      </c>
      <c r="S5488" s="1">
        <v>30</v>
      </c>
      <c r="T5488" s="1">
        <v>1</v>
      </c>
      <c r="U5488" s="1">
        <v>9767719</v>
      </c>
      <c r="V5488" s="1">
        <v>0.2657427191734314</v>
      </c>
      <c r="W5488" s="1">
        <v>2.79671311378479</v>
      </c>
      <c r="X5488" s="1">
        <v>2.79671311378479</v>
      </c>
    </row>
    <row r="5489" spans="1:24" x14ac:dyDescent="0.35">
      <c r="A5489" s="1">
        <v>310133</v>
      </c>
      <c r="B5489" s="1" t="s">
        <v>2344</v>
      </c>
      <c r="C5489" s="1">
        <v>112672203</v>
      </c>
      <c r="D5489" s="1">
        <v>133</v>
      </c>
      <c r="E5489" s="1" t="s">
        <v>2637</v>
      </c>
      <c r="F5489" s="1" t="s">
        <v>35</v>
      </c>
      <c r="G5489" s="1" t="s">
        <v>597</v>
      </c>
      <c r="H5489" s="1" t="s">
        <v>916</v>
      </c>
      <c r="I5489" s="1">
        <v>1978218.8</v>
      </c>
      <c r="K5489" s="1">
        <v>374675</v>
      </c>
      <c r="L5489" s="1">
        <v>7714117</v>
      </c>
      <c r="M5489" s="1">
        <v>0.17181099951267242</v>
      </c>
      <c r="N5489" s="1">
        <v>2.2779638767242432</v>
      </c>
      <c r="O5489" s="1">
        <v>0.12748059630393982</v>
      </c>
      <c r="P5489" s="1">
        <v>6.8880939483642578</v>
      </c>
      <c r="Q5489" s="1">
        <v>0</v>
      </c>
      <c r="S5489" s="1">
        <v>31</v>
      </c>
      <c r="T5489" s="1">
        <v>1</v>
      </c>
      <c r="U5489" s="1">
        <v>10067011</v>
      </c>
      <c r="V5489" s="1">
        <v>0.29929161071777344</v>
      </c>
      <c r="W5489" s="1">
        <v>3.0640931129455566</v>
      </c>
      <c r="X5489" s="1">
        <v>3.0640931129455566</v>
      </c>
    </row>
    <row r="5490" spans="1:24" x14ac:dyDescent="0.35">
      <c r="A5490" s="1">
        <v>320133</v>
      </c>
      <c r="B5490" s="1" t="s">
        <v>2345</v>
      </c>
      <c r="C5490" s="1">
        <v>112672203</v>
      </c>
      <c r="D5490" s="1">
        <v>133</v>
      </c>
      <c r="E5490" s="1" t="s">
        <v>2637</v>
      </c>
      <c r="F5490" s="1" t="s">
        <v>35</v>
      </c>
      <c r="G5490" s="1" t="s">
        <v>597</v>
      </c>
      <c r="H5490" s="1" t="s">
        <v>916</v>
      </c>
      <c r="I5490" s="1">
        <v>1927757.76</v>
      </c>
      <c r="K5490" s="1">
        <v>374675</v>
      </c>
      <c r="L5490" s="1">
        <v>7810290</v>
      </c>
      <c r="M5490" s="1">
        <v>9.6173003315925598E-2</v>
      </c>
      <c r="N5490" s="1">
        <v>1.2467143535614014</v>
      </c>
      <c r="O5490" s="1">
        <v>-5.0461038947105408E-2</v>
      </c>
      <c r="P5490" s="1">
        <v>-2.5508320331573486</v>
      </c>
      <c r="Q5490" s="1">
        <v>0</v>
      </c>
      <c r="S5490" s="1">
        <v>32</v>
      </c>
      <c r="T5490" s="1">
        <v>1</v>
      </c>
      <c r="U5490" s="1">
        <v>10112723</v>
      </c>
      <c r="V5490" s="1">
        <v>4.571196436882019E-2</v>
      </c>
      <c r="W5490" s="1">
        <v>0.45407718420028687</v>
      </c>
      <c r="X5490" s="1">
        <v>0.45407718420028687</v>
      </c>
    </row>
    <row r="5491" spans="1:24" x14ac:dyDescent="0.35">
      <c r="A5491" s="1">
        <v>330133</v>
      </c>
      <c r="B5491" s="1" t="s">
        <v>2346</v>
      </c>
      <c r="C5491" s="1">
        <v>112672203</v>
      </c>
      <c r="D5491" s="1">
        <v>133</v>
      </c>
      <c r="E5491" s="1" t="s">
        <v>2637</v>
      </c>
      <c r="F5491" s="1" t="s">
        <v>35</v>
      </c>
      <c r="G5491" s="1" t="s">
        <v>597</v>
      </c>
      <c r="H5491" s="1" t="s">
        <v>916</v>
      </c>
      <c r="I5491" s="1">
        <v>1994695.58</v>
      </c>
      <c r="K5491" s="1">
        <v>374675</v>
      </c>
      <c r="L5491" s="1">
        <v>8006732</v>
      </c>
      <c r="M5491" s="1">
        <v>0.19644199311733246</v>
      </c>
      <c r="N5491" s="1">
        <v>2.5151691436767578</v>
      </c>
      <c r="O5491" s="1">
        <v>6.6937819123268127E-2</v>
      </c>
      <c r="P5491" s="1">
        <v>3.4723148345947266</v>
      </c>
      <c r="Q5491" s="1">
        <v>0</v>
      </c>
      <c r="S5491" s="1">
        <v>33</v>
      </c>
      <c r="T5491" s="1">
        <v>1</v>
      </c>
      <c r="U5491" s="1">
        <v>10376102</v>
      </c>
      <c r="V5491" s="1">
        <v>0.26337981224060059</v>
      </c>
      <c r="W5491" s="1">
        <v>2.6044321060180664</v>
      </c>
      <c r="X5491" s="1">
        <v>2.6044321060180664</v>
      </c>
    </row>
    <row r="5492" spans="1:24" x14ac:dyDescent="0.35">
      <c r="A5492" s="1">
        <v>340133</v>
      </c>
      <c r="B5492" s="1" t="s">
        <v>2347</v>
      </c>
      <c r="C5492" s="1">
        <v>112672203</v>
      </c>
      <c r="D5492" s="1">
        <v>133</v>
      </c>
      <c r="E5492" s="1" t="s">
        <v>2637</v>
      </c>
      <c r="F5492" s="1" t="s">
        <v>35</v>
      </c>
      <c r="G5492" s="1" t="s">
        <v>597</v>
      </c>
      <c r="H5492" s="1" t="s">
        <v>916</v>
      </c>
      <c r="I5492" s="1">
        <v>1994627.45</v>
      </c>
      <c r="K5492" s="1">
        <v>374675</v>
      </c>
      <c r="L5492" s="1">
        <v>8006723</v>
      </c>
      <c r="M5492" s="1">
        <v>-9.0000003183376975E-6</v>
      </c>
      <c r="N5492" s="1">
        <v>-1.1240541061852127E-4</v>
      </c>
      <c r="O5492" s="1">
        <v>-6.8130000727251172E-5</v>
      </c>
      <c r="P5492" s="1">
        <v>-3.4155587200075388E-3</v>
      </c>
      <c r="Q5492" s="1">
        <v>0</v>
      </c>
      <c r="S5492" s="1">
        <v>34</v>
      </c>
      <c r="T5492" s="1">
        <v>1</v>
      </c>
      <c r="U5492" s="1">
        <v>10376026</v>
      </c>
      <c r="V5492" s="1">
        <v>-7.7130003774072975E-5</v>
      </c>
      <c r="W5492" s="1">
        <v>-7.3245231760665774E-4</v>
      </c>
      <c r="X5492" s="1">
        <v>-7.3245231760665774E-4</v>
      </c>
    </row>
    <row r="5493" spans="1:24" x14ac:dyDescent="0.35">
      <c r="A5493" s="1">
        <v>350133</v>
      </c>
      <c r="B5493" s="1" t="s">
        <v>2348</v>
      </c>
      <c r="C5493" s="1">
        <v>112672203</v>
      </c>
      <c r="D5493" s="1">
        <v>133</v>
      </c>
      <c r="E5493" s="1" t="s">
        <v>2637</v>
      </c>
      <c r="F5493" s="1" t="s">
        <v>35</v>
      </c>
      <c r="G5493" s="1" t="s">
        <v>597</v>
      </c>
      <c r="H5493" s="1" t="s">
        <v>916</v>
      </c>
      <c r="I5493" s="1">
        <v>2073641.37</v>
      </c>
      <c r="K5493" s="1">
        <v>374675</v>
      </c>
      <c r="L5493" s="1">
        <v>8265324.5</v>
      </c>
      <c r="M5493" s="1">
        <v>0.25860148668289185</v>
      </c>
      <c r="N5493" s="1">
        <v>3.229804515838623</v>
      </c>
      <c r="O5493" s="1">
        <v>7.9013921320438385E-2</v>
      </c>
      <c r="P5493" s="1">
        <v>3.9613373279571533</v>
      </c>
      <c r="Q5493" s="1">
        <v>0</v>
      </c>
      <c r="S5493" s="1">
        <v>35</v>
      </c>
      <c r="T5493" s="1">
        <v>1</v>
      </c>
      <c r="U5493" s="1">
        <v>10713641</v>
      </c>
      <c r="V5493" s="1">
        <v>0.33761540055274963</v>
      </c>
      <c r="W5493" s="1">
        <v>3.2537987232208252</v>
      </c>
      <c r="X5493" s="1">
        <v>3.2537987232208252</v>
      </c>
    </row>
    <row r="5494" spans="1:24" x14ac:dyDescent="0.35">
      <c r="A5494" s="1">
        <v>360133</v>
      </c>
      <c r="B5494" s="1" t="s">
        <v>2349</v>
      </c>
      <c r="C5494" s="1">
        <v>112672203</v>
      </c>
      <c r="D5494" s="1">
        <v>133</v>
      </c>
      <c r="E5494" s="1" t="s">
        <v>2637</v>
      </c>
      <c r="F5494" s="1" t="s">
        <v>35</v>
      </c>
      <c r="G5494" s="1" t="s">
        <v>597</v>
      </c>
      <c r="H5494" s="1" t="s">
        <v>916</v>
      </c>
      <c r="I5494" s="1">
        <v>2214223.73</v>
      </c>
      <c r="K5494" s="1">
        <v>374675</v>
      </c>
      <c r="L5494" s="1">
        <v>8872434</v>
      </c>
      <c r="M5494" s="1">
        <v>0.60710948705673218</v>
      </c>
      <c r="N5494" s="1">
        <v>7.3452591896057129</v>
      </c>
      <c r="O5494" s="1">
        <v>0.14058235287666321</v>
      </c>
      <c r="P5494" s="1">
        <v>6.7794923782348633</v>
      </c>
      <c r="Q5494" s="1">
        <v>0</v>
      </c>
      <c r="S5494" s="1">
        <v>36</v>
      </c>
      <c r="T5494" s="1">
        <v>1</v>
      </c>
      <c r="U5494" s="1">
        <v>11461333</v>
      </c>
      <c r="V5494" s="1">
        <v>0.74769186973571777</v>
      </c>
      <c r="W5494" s="1">
        <v>6.9788784980773926</v>
      </c>
      <c r="X5494" s="1">
        <v>6.9788784980773926</v>
      </c>
    </row>
    <row r="5495" spans="1:24" x14ac:dyDescent="0.35">
      <c r="A5495" s="1">
        <v>370133</v>
      </c>
      <c r="B5495" s="1" t="s">
        <v>2350</v>
      </c>
      <c r="C5495" s="1">
        <v>112672203</v>
      </c>
      <c r="D5495" s="1">
        <v>133</v>
      </c>
      <c r="E5495" s="1" t="s">
        <v>2637</v>
      </c>
      <c r="F5495" s="1" t="s">
        <v>35</v>
      </c>
      <c r="G5495" s="1" t="s">
        <v>597</v>
      </c>
      <c r="H5495" s="1" t="s">
        <v>916</v>
      </c>
      <c r="I5495" s="1">
        <v>2303801.73</v>
      </c>
      <c r="J5495" s="1">
        <v>165249.56</v>
      </c>
      <c r="K5495" s="1">
        <v>374675</v>
      </c>
      <c r="L5495" s="1">
        <v>9180308</v>
      </c>
      <c r="M5495" s="1">
        <v>0.30787399411201477</v>
      </c>
      <c r="N5495" s="1">
        <v>3.470005989074707</v>
      </c>
      <c r="O5495" s="1">
        <v>8.9578002691268921E-2</v>
      </c>
      <c r="P5495" s="1">
        <v>4.0455713272094727</v>
      </c>
      <c r="Q5495" s="1">
        <v>0</v>
      </c>
      <c r="S5495" s="1">
        <v>37</v>
      </c>
      <c r="T5495" s="1">
        <v>1</v>
      </c>
      <c r="U5495" s="1">
        <v>12024034</v>
      </c>
      <c r="V5495" s="1">
        <v>0.39745199680328369</v>
      </c>
      <c r="W5495" s="1">
        <v>4.9095597267150879</v>
      </c>
      <c r="X5495" s="1">
        <v>4.9095597267150879</v>
      </c>
    </row>
    <row r="5496" spans="1:24" x14ac:dyDescent="0.35">
      <c r="A5496" s="1">
        <v>380133</v>
      </c>
      <c r="B5496" s="1" t="s">
        <v>2351</v>
      </c>
      <c r="C5496" s="1">
        <v>112672203</v>
      </c>
      <c r="D5496" s="1">
        <v>133</v>
      </c>
      <c r="E5496" s="1" t="s">
        <v>2637</v>
      </c>
      <c r="F5496" s="1" t="s">
        <v>35</v>
      </c>
      <c r="G5496" s="1" t="s">
        <v>597</v>
      </c>
      <c r="H5496" s="1" t="s">
        <v>916</v>
      </c>
      <c r="I5496" s="1">
        <v>2467462</v>
      </c>
      <c r="J5496" s="1">
        <v>185135</v>
      </c>
      <c r="K5496" s="1">
        <v>522353.46875</v>
      </c>
      <c r="L5496" s="1">
        <v>9413192</v>
      </c>
      <c r="M5496" s="1">
        <v>0.2328840047121048</v>
      </c>
      <c r="N5496" s="1">
        <v>2.5367777347564697</v>
      </c>
      <c r="O5496" s="1">
        <v>0.16366027295589447</v>
      </c>
      <c r="P5496" s="1">
        <v>7.1039218902587891</v>
      </c>
      <c r="Q5496" s="1">
        <v>0.14767846465110779</v>
      </c>
      <c r="R5496" s="1">
        <v>1.9885439425706863E-2</v>
      </c>
      <c r="S5496" s="1">
        <v>38</v>
      </c>
      <c r="T5496" s="1">
        <v>1</v>
      </c>
      <c r="U5496" s="1">
        <v>12588142</v>
      </c>
      <c r="V5496" s="1">
        <v>0.56410819292068481</v>
      </c>
      <c r="W5496" s="1">
        <v>4.6915035247802734</v>
      </c>
      <c r="X5496" s="1">
        <v>4.6915035247802734</v>
      </c>
    </row>
    <row r="5497" spans="1:24" x14ac:dyDescent="0.35">
      <c r="A5497" s="1">
        <v>390133</v>
      </c>
      <c r="B5497" s="1" t="s">
        <v>2352</v>
      </c>
      <c r="C5497" s="1">
        <v>112672203</v>
      </c>
      <c r="D5497" s="1">
        <v>133</v>
      </c>
      <c r="E5497" s="1" t="s">
        <v>2637</v>
      </c>
      <c r="F5497" s="1" t="s">
        <v>35</v>
      </c>
      <c r="G5497" s="1" t="s">
        <v>597</v>
      </c>
      <c r="H5497" s="1" t="s">
        <v>916</v>
      </c>
      <c r="I5497" s="1">
        <v>2545419</v>
      </c>
      <c r="J5497" s="1">
        <v>214544</v>
      </c>
      <c r="K5497" s="1">
        <v>669954.9375</v>
      </c>
      <c r="L5497" s="1">
        <v>9509006</v>
      </c>
      <c r="M5497" s="1">
        <v>9.5813997089862823E-2</v>
      </c>
      <c r="N5497" s="1">
        <v>1.0178693532943726</v>
      </c>
      <c r="O5497" s="1">
        <v>7.7956996858119965E-2</v>
      </c>
      <c r="P5497" s="1">
        <v>3.1594002246856689</v>
      </c>
      <c r="Q5497" s="1">
        <v>0.14760147035121918</v>
      </c>
      <c r="R5497" s="1">
        <v>2.9409000650048256E-2</v>
      </c>
      <c r="S5497" s="1">
        <v>39</v>
      </c>
      <c r="T5497" s="1">
        <v>1</v>
      </c>
      <c r="U5497" s="1">
        <v>12938924</v>
      </c>
      <c r="V5497" s="1">
        <v>0.35078144073486328</v>
      </c>
      <c r="W5497" s="1">
        <v>2.7866065502166748</v>
      </c>
      <c r="X5497" s="1">
        <v>2.7866065502166748</v>
      </c>
    </row>
    <row r="5498" spans="1:24" x14ac:dyDescent="0.35">
      <c r="A5498" s="1">
        <v>400133</v>
      </c>
      <c r="B5498" s="1" t="s">
        <v>2353</v>
      </c>
      <c r="C5498" s="1">
        <v>112672203</v>
      </c>
      <c r="D5498" s="1">
        <v>133</v>
      </c>
      <c r="E5498" s="1" t="s">
        <v>2637</v>
      </c>
      <c r="F5498" s="1" t="s">
        <v>35</v>
      </c>
      <c r="G5498" s="1" t="s">
        <v>597</v>
      </c>
      <c r="H5498" s="1" t="s">
        <v>916</v>
      </c>
      <c r="S5498" s="1">
        <v>40</v>
      </c>
      <c r="T5498" s="1">
        <v>1</v>
      </c>
      <c r="U5498" s="1">
        <v>0</v>
      </c>
      <c r="V5498" s="1">
        <v>0</v>
      </c>
      <c r="W5498" s="1">
        <v>-100</v>
      </c>
      <c r="X5498" s="1">
        <v>-100</v>
      </c>
    </row>
    <row r="5499" spans="1:24" x14ac:dyDescent="0.35">
      <c r="A5499" s="1">
        <v>410133</v>
      </c>
      <c r="B5499" s="1" t="s">
        <v>2354</v>
      </c>
      <c r="C5499" s="1">
        <v>112672203</v>
      </c>
      <c r="D5499" s="1">
        <v>133</v>
      </c>
      <c r="E5499" s="1" t="s">
        <v>2637</v>
      </c>
      <c r="F5499" s="1" t="s">
        <v>35</v>
      </c>
      <c r="G5499" s="1" t="s">
        <v>597</v>
      </c>
      <c r="H5499" s="1" t="s">
        <v>916</v>
      </c>
      <c r="S5499" s="1">
        <v>41</v>
      </c>
      <c r="T5499" s="1">
        <v>1</v>
      </c>
      <c r="U5499" s="1">
        <v>0</v>
      </c>
      <c r="V5499" s="1">
        <v>0</v>
      </c>
    </row>
    <row r="5500" spans="1:24" x14ac:dyDescent="0.35">
      <c r="A5500" s="1">
        <v>420133</v>
      </c>
      <c r="B5500" s="1" t="s">
        <v>2355</v>
      </c>
      <c r="C5500" s="1">
        <v>112672203</v>
      </c>
      <c r="D5500" s="1">
        <v>133</v>
      </c>
      <c r="E5500" s="1" t="s">
        <v>2637</v>
      </c>
      <c r="F5500" s="1" t="s">
        <v>35</v>
      </c>
      <c r="G5500" s="1" t="s">
        <v>597</v>
      </c>
      <c r="H5500" s="1" t="s">
        <v>916</v>
      </c>
      <c r="S5500" s="1">
        <v>42</v>
      </c>
      <c r="T5500" s="1">
        <v>1</v>
      </c>
      <c r="U5500" s="1">
        <v>0</v>
      </c>
      <c r="V5500" s="1">
        <v>0</v>
      </c>
    </row>
    <row r="5501" spans="1:24" x14ac:dyDescent="0.35">
      <c r="A5501" s="1">
        <v>430133</v>
      </c>
      <c r="B5501" s="1" t="s">
        <v>2356</v>
      </c>
      <c r="C5501" s="1">
        <v>112672203</v>
      </c>
      <c r="D5501" s="1">
        <v>133</v>
      </c>
      <c r="E5501" s="1" t="s">
        <v>2637</v>
      </c>
      <c r="F5501" s="1" t="s">
        <v>35</v>
      </c>
      <c r="G5501" s="1" t="s">
        <v>597</v>
      </c>
      <c r="H5501" s="1" t="s">
        <v>916</v>
      </c>
      <c r="S5501" s="1">
        <v>43</v>
      </c>
      <c r="T5501" s="1">
        <v>1</v>
      </c>
      <c r="U5501" s="1">
        <v>0</v>
      </c>
      <c r="V5501" s="1">
        <v>0</v>
      </c>
    </row>
    <row r="5502" spans="1:24" x14ac:dyDescent="0.35">
      <c r="A5502" s="1">
        <v>440133</v>
      </c>
      <c r="B5502" s="1" t="s">
        <v>2357</v>
      </c>
      <c r="C5502" s="1">
        <v>112672203</v>
      </c>
      <c r="D5502" s="1">
        <v>133</v>
      </c>
      <c r="E5502" s="1" t="s">
        <v>2637</v>
      </c>
      <c r="F5502" s="1" t="s">
        <v>35</v>
      </c>
      <c r="G5502" s="1" t="s">
        <v>597</v>
      </c>
      <c r="H5502" s="1" t="s">
        <v>916</v>
      </c>
      <c r="S5502" s="1">
        <v>44</v>
      </c>
      <c r="T5502" s="1">
        <v>1</v>
      </c>
      <c r="U5502" s="1">
        <v>0</v>
      </c>
      <c r="V5502" s="1">
        <v>0</v>
      </c>
    </row>
    <row r="5503" spans="1:24" x14ac:dyDescent="0.35">
      <c r="A5503" s="1">
        <v>450133</v>
      </c>
      <c r="B5503" s="1" t="s">
        <v>2358</v>
      </c>
      <c r="C5503" s="1">
        <v>112672203</v>
      </c>
      <c r="D5503" s="1">
        <v>133</v>
      </c>
      <c r="E5503" s="1" t="s">
        <v>2637</v>
      </c>
      <c r="F5503" s="1" t="s">
        <v>35</v>
      </c>
      <c r="G5503" s="1" t="s">
        <v>597</v>
      </c>
      <c r="H5503" s="1" t="s">
        <v>916</v>
      </c>
      <c r="S5503" s="1">
        <v>45</v>
      </c>
      <c r="T5503" s="1">
        <v>1</v>
      </c>
      <c r="U5503" s="1">
        <v>0</v>
      </c>
      <c r="V5503" s="1">
        <v>0</v>
      </c>
    </row>
    <row r="5504" spans="1:24" x14ac:dyDescent="0.35">
      <c r="A5504" s="1">
        <v>460133</v>
      </c>
      <c r="B5504" s="1" t="s">
        <v>2359</v>
      </c>
      <c r="C5504" s="1">
        <v>112672203</v>
      </c>
      <c r="D5504" s="1">
        <v>133</v>
      </c>
      <c r="E5504" s="1" t="s">
        <v>2637</v>
      </c>
      <c r="F5504" s="1" t="s">
        <v>35</v>
      </c>
      <c r="G5504" s="1" t="s">
        <v>597</v>
      </c>
      <c r="H5504" s="1" t="s">
        <v>916</v>
      </c>
      <c r="S5504" s="1">
        <v>46</v>
      </c>
      <c r="T5504" s="1">
        <v>1</v>
      </c>
      <c r="U5504" s="1">
        <v>0</v>
      </c>
      <c r="V5504" s="1">
        <v>0</v>
      </c>
    </row>
    <row r="5505" spans="1:24" x14ac:dyDescent="0.35">
      <c r="A5505" s="1">
        <v>470133</v>
      </c>
      <c r="B5505" s="1" t="s">
        <v>2360</v>
      </c>
      <c r="C5505" s="1">
        <v>112672203</v>
      </c>
      <c r="D5505" s="1">
        <v>133</v>
      </c>
      <c r="E5505" s="1" t="s">
        <v>2637</v>
      </c>
      <c r="F5505" s="1" t="s">
        <v>35</v>
      </c>
      <c r="G5505" s="1" t="s">
        <v>597</v>
      </c>
      <c r="H5505" s="1" t="s">
        <v>916</v>
      </c>
      <c r="S5505" s="1">
        <v>47</v>
      </c>
      <c r="T5505" s="1">
        <v>1</v>
      </c>
      <c r="U5505" s="1">
        <v>0</v>
      </c>
      <c r="V5505" s="1">
        <v>0</v>
      </c>
    </row>
    <row r="5506" spans="1:24" x14ac:dyDescent="0.35">
      <c r="A5506" s="1">
        <v>480133</v>
      </c>
      <c r="B5506" s="1" t="s">
        <v>2361</v>
      </c>
      <c r="C5506" s="1">
        <v>112672203</v>
      </c>
      <c r="D5506" s="1">
        <v>133</v>
      </c>
      <c r="E5506" s="1" t="s">
        <v>2637</v>
      </c>
      <c r="F5506" s="1" t="s">
        <v>35</v>
      </c>
      <c r="G5506" s="1" t="s">
        <v>597</v>
      </c>
      <c r="H5506" s="1" t="s">
        <v>916</v>
      </c>
      <c r="S5506" s="1">
        <v>48</v>
      </c>
      <c r="T5506" s="1">
        <v>1</v>
      </c>
      <c r="U5506" s="1">
        <v>0</v>
      </c>
      <c r="V5506" s="1">
        <v>0</v>
      </c>
    </row>
    <row r="5507" spans="1:24" x14ac:dyDescent="0.35">
      <c r="A5507" s="1">
        <v>290182</v>
      </c>
      <c r="B5507" s="1" t="s">
        <v>2341</v>
      </c>
      <c r="C5507" s="1">
        <v>112672803</v>
      </c>
      <c r="D5507" s="1">
        <v>182</v>
      </c>
      <c r="E5507" s="1" t="s">
        <v>2638</v>
      </c>
      <c r="F5507" s="1" t="s">
        <v>35</v>
      </c>
      <c r="G5507" s="1" t="s">
        <v>597</v>
      </c>
      <c r="H5507" s="1" t="s">
        <v>916</v>
      </c>
      <c r="I5507" s="1">
        <v>858304</v>
      </c>
      <c r="K5507" s="1">
        <v>196627</v>
      </c>
      <c r="L5507" s="1">
        <v>2693412</v>
      </c>
      <c r="S5507" s="1">
        <v>29</v>
      </c>
      <c r="T5507" s="1">
        <v>1</v>
      </c>
      <c r="U5507" s="1">
        <v>3748343</v>
      </c>
      <c r="V5507" s="1">
        <v>0</v>
      </c>
    </row>
    <row r="5508" spans="1:24" x14ac:dyDescent="0.35">
      <c r="A5508" s="1">
        <v>300182</v>
      </c>
      <c r="B5508" s="1" t="s">
        <v>2343</v>
      </c>
      <c r="C5508" s="1">
        <v>112672803</v>
      </c>
      <c r="D5508" s="1">
        <v>182</v>
      </c>
      <c r="E5508" s="1" t="s">
        <v>2638</v>
      </c>
      <c r="F5508" s="1" t="s">
        <v>35</v>
      </c>
      <c r="G5508" s="1" t="s">
        <v>597</v>
      </c>
      <c r="H5508" s="1" t="s">
        <v>916</v>
      </c>
      <c r="I5508" s="1">
        <v>861424</v>
      </c>
      <c r="K5508" s="1">
        <v>196627</v>
      </c>
      <c r="L5508" s="1">
        <v>2980711</v>
      </c>
      <c r="M5508" s="1">
        <v>0.28729900717735291</v>
      </c>
      <c r="N5508" s="1">
        <v>10.666730880737305</v>
      </c>
      <c r="O5508" s="1">
        <v>3.1200000084936619E-3</v>
      </c>
      <c r="P5508" s="1">
        <v>0.36350756883621216</v>
      </c>
      <c r="Q5508" s="1">
        <v>0</v>
      </c>
      <c r="S5508" s="1">
        <v>30</v>
      </c>
      <c r="T5508" s="1">
        <v>1</v>
      </c>
      <c r="U5508" s="1">
        <v>4038762</v>
      </c>
      <c r="V5508" s="1">
        <v>0.29041901230812073</v>
      </c>
      <c r="W5508" s="1">
        <v>7.7479300498962402</v>
      </c>
      <c r="X5508" s="1">
        <v>7.7479300498962402</v>
      </c>
    </row>
    <row r="5509" spans="1:24" x14ac:dyDescent="0.35">
      <c r="A5509" s="1">
        <v>310182</v>
      </c>
      <c r="B5509" s="1" t="s">
        <v>2344</v>
      </c>
      <c r="C5509" s="1">
        <v>112672803</v>
      </c>
      <c r="D5509" s="1">
        <v>182</v>
      </c>
      <c r="E5509" s="1" t="s">
        <v>2638</v>
      </c>
      <c r="F5509" s="1" t="s">
        <v>35</v>
      </c>
      <c r="G5509" s="1" t="s">
        <v>597</v>
      </c>
      <c r="H5509" s="1" t="s">
        <v>916</v>
      </c>
      <c r="I5509" s="1">
        <v>886437</v>
      </c>
      <c r="J5509" s="1">
        <v>3115</v>
      </c>
      <c r="K5509" s="1">
        <v>196627</v>
      </c>
      <c r="L5509" s="1">
        <v>3139789</v>
      </c>
      <c r="M5509" s="1">
        <v>0.15907800197601318</v>
      </c>
      <c r="N5509" s="1">
        <v>5.3369145393371582</v>
      </c>
      <c r="O5509" s="1">
        <v>2.5012999773025513E-2</v>
      </c>
      <c r="P5509" s="1">
        <v>2.9036803245544434</v>
      </c>
      <c r="Q5509" s="1">
        <v>0</v>
      </c>
      <c r="S5509" s="1">
        <v>31</v>
      </c>
      <c r="T5509" s="1">
        <v>1</v>
      </c>
      <c r="U5509" s="1">
        <v>4225968</v>
      </c>
      <c r="V5509" s="1">
        <v>0.1840910017490387</v>
      </c>
      <c r="W5509" s="1">
        <v>4.6352324485778809</v>
      </c>
      <c r="X5509" s="1">
        <v>4.6352324485778809</v>
      </c>
    </row>
    <row r="5510" spans="1:24" x14ac:dyDescent="0.35">
      <c r="A5510" s="1">
        <v>320182</v>
      </c>
      <c r="B5510" s="1" t="s">
        <v>2345</v>
      </c>
      <c r="C5510" s="1">
        <v>112672803</v>
      </c>
      <c r="D5510" s="1">
        <v>182</v>
      </c>
      <c r="E5510" s="1" t="s">
        <v>2638</v>
      </c>
      <c r="F5510" s="1" t="s">
        <v>35</v>
      </c>
      <c r="G5510" s="1" t="s">
        <v>597</v>
      </c>
      <c r="H5510" s="1" t="s">
        <v>916</v>
      </c>
      <c r="I5510" s="1">
        <v>930276</v>
      </c>
      <c r="J5510" s="1">
        <v>23666</v>
      </c>
      <c r="K5510" s="1">
        <v>196627</v>
      </c>
      <c r="L5510" s="1">
        <v>3314017</v>
      </c>
      <c r="M5510" s="1">
        <v>0.1742279976606369</v>
      </c>
      <c r="N5510" s="1">
        <v>5.5490350723266602</v>
      </c>
      <c r="O5510" s="1">
        <v>4.3839000165462494E-2</v>
      </c>
      <c r="P5510" s="1">
        <v>4.9455289840698242</v>
      </c>
      <c r="Q5510" s="1">
        <v>0</v>
      </c>
      <c r="R5510" s="1">
        <v>2.0550999790430069E-2</v>
      </c>
      <c r="S5510" s="1">
        <v>32</v>
      </c>
      <c r="T5510" s="1">
        <v>1</v>
      </c>
      <c r="U5510" s="1">
        <v>4464586</v>
      </c>
      <c r="V5510" s="1">
        <v>0.23861800134181976</v>
      </c>
      <c r="W5510" s="1">
        <v>5.6464695930480957</v>
      </c>
      <c r="X5510" s="1">
        <v>5.6464695930480957</v>
      </c>
    </row>
    <row r="5511" spans="1:24" x14ac:dyDescent="0.35">
      <c r="A5511" s="1">
        <v>330182</v>
      </c>
      <c r="B5511" s="1" t="s">
        <v>2346</v>
      </c>
      <c r="C5511" s="1">
        <v>112672803</v>
      </c>
      <c r="D5511" s="1">
        <v>182</v>
      </c>
      <c r="E5511" s="1" t="s">
        <v>2638</v>
      </c>
      <c r="F5511" s="1" t="s">
        <v>35</v>
      </c>
      <c r="G5511" s="1" t="s">
        <v>597</v>
      </c>
      <c r="H5511" s="1" t="s">
        <v>916</v>
      </c>
      <c r="I5511" s="1">
        <v>986109</v>
      </c>
      <c r="J5511" s="1">
        <v>76539</v>
      </c>
      <c r="K5511" s="1">
        <v>196627</v>
      </c>
      <c r="L5511" s="1">
        <v>3615518</v>
      </c>
      <c r="M5511" s="1">
        <v>0.30150100588798523</v>
      </c>
      <c r="N5511" s="1">
        <v>9.0977506637573242</v>
      </c>
      <c r="O5511" s="1">
        <v>5.5833000689744949E-2</v>
      </c>
      <c r="P5511" s="1">
        <v>6.0017671585083008</v>
      </c>
      <c r="Q5511" s="1">
        <v>0</v>
      </c>
      <c r="R5511" s="1">
        <v>5.2873000502586365E-2</v>
      </c>
      <c r="S5511" s="1">
        <v>33</v>
      </c>
      <c r="T5511" s="1">
        <v>1</v>
      </c>
      <c r="U5511" s="1">
        <v>4874793</v>
      </c>
      <c r="V5511" s="1">
        <v>0.41020700335502625</v>
      </c>
      <c r="W5511" s="1">
        <v>9.188018798828125</v>
      </c>
      <c r="X5511" s="1">
        <v>9.188018798828125</v>
      </c>
    </row>
    <row r="5512" spans="1:24" x14ac:dyDescent="0.35">
      <c r="A5512" s="1">
        <v>340182</v>
      </c>
      <c r="B5512" s="1" t="s">
        <v>2347</v>
      </c>
      <c r="C5512" s="1">
        <v>112672803</v>
      </c>
      <c r="D5512" s="1">
        <v>182</v>
      </c>
      <c r="E5512" s="1" t="s">
        <v>2638</v>
      </c>
      <c r="F5512" s="1" t="s">
        <v>35</v>
      </c>
      <c r="G5512" s="1" t="s">
        <v>597</v>
      </c>
      <c r="H5512" s="1" t="s">
        <v>916</v>
      </c>
      <c r="I5512" s="1">
        <v>986067</v>
      </c>
      <c r="J5512" s="1">
        <v>21210</v>
      </c>
      <c r="L5512" s="1">
        <v>3615507</v>
      </c>
      <c r="M5512" s="1">
        <v>-1.1000000085914508E-5</v>
      </c>
      <c r="N5512" s="1">
        <v>-3.0424408032558858E-4</v>
      </c>
      <c r="O5512" s="1">
        <v>-4.1999999666586518E-5</v>
      </c>
      <c r="P5512" s="1">
        <v>-4.2591639794409275E-3</v>
      </c>
      <c r="R5512" s="1">
        <v>-5.532899871468544E-2</v>
      </c>
      <c r="S5512" s="1">
        <v>34</v>
      </c>
      <c r="T5512" s="1">
        <v>1</v>
      </c>
      <c r="U5512" s="1">
        <v>4622784</v>
      </c>
      <c r="V5512" s="1">
        <v>-5.5381998419761658E-2</v>
      </c>
      <c r="W5512" s="1">
        <v>-5.1696348190307617</v>
      </c>
      <c r="X5512" s="1">
        <v>-5.1696348190307617</v>
      </c>
    </row>
    <row r="5513" spans="1:24" x14ac:dyDescent="0.35">
      <c r="A5513" s="1">
        <v>350182</v>
      </c>
      <c r="B5513" s="1" t="s">
        <v>2348</v>
      </c>
      <c r="C5513" s="1">
        <v>112672803</v>
      </c>
      <c r="D5513" s="1">
        <v>182</v>
      </c>
      <c r="E5513" s="1" t="s">
        <v>2638</v>
      </c>
      <c r="F5513" s="1" t="s">
        <v>35</v>
      </c>
      <c r="G5513" s="1" t="s">
        <v>597</v>
      </c>
      <c r="H5513" s="1" t="s">
        <v>916</v>
      </c>
      <c r="I5513" s="1">
        <v>1126933</v>
      </c>
      <c r="J5513" s="1">
        <v>38700</v>
      </c>
      <c r="K5513" s="1">
        <v>196627</v>
      </c>
      <c r="L5513" s="1">
        <v>3961345</v>
      </c>
      <c r="M5513" s="1">
        <v>0.34583801031112671</v>
      </c>
      <c r="N5513" s="1">
        <v>9.5654077529907227</v>
      </c>
      <c r="O5513" s="1">
        <v>0.1408659964799881</v>
      </c>
      <c r="P5513" s="1">
        <v>14.285641670227051</v>
      </c>
      <c r="R5513" s="1">
        <v>1.7489999532699585E-2</v>
      </c>
      <c r="S5513" s="1">
        <v>35</v>
      </c>
      <c r="T5513" s="1">
        <v>1</v>
      </c>
      <c r="U5513" s="1">
        <v>5323605</v>
      </c>
      <c r="V5513" s="1">
        <v>0.50419402122497559</v>
      </c>
      <c r="W5513" s="1">
        <v>15.160150527954102</v>
      </c>
      <c r="X5513" s="1">
        <v>15.160150527954102</v>
      </c>
    </row>
    <row r="5514" spans="1:24" x14ac:dyDescent="0.35">
      <c r="A5514" s="1">
        <v>360182</v>
      </c>
      <c r="B5514" s="1" t="s">
        <v>2349</v>
      </c>
      <c r="C5514" s="1">
        <v>112672803</v>
      </c>
      <c r="D5514" s="1">
        <v>182</v>
      </c>
      <c r="E5514" s="1" t="s">
        <v>2638</v>
      </c>
      <c r="F5514" s="1" t="s">
        <v>35</v>
      </c>
      <c r="G5514" s="1" t="s">
        <v>597</v>
      </c>
      <c r="H5514" s="1" t="s">
        <v>916</v>
      </c>
      <c r="I5514" s="1">
        <v>1215572</v>
      </c>
      <c r="J5514" s="1">
        <v>41132</v>
      </c>
      <c r="K5514" s="1">
        <v>196627</v>
      </c>
      <c r="L5514" s="1">
        <v>4923920</v>
      </c>
      <c r="M5514" s="1">
        <v>0.96257501840591431</v>
      </c>
      <c r="N5514" s="1">
        <v>24.299196243286133</v>
      </c>
      <c r="O5514" s="1">
        <v>8.8638998568058014E-2</v>
      </c>
      <c r="P5514" s="1">
        <v>7.8655076026916504</v>
      </c>
      <c r="Q5514" s="1">
        <v>0</v>
      </c>
      <c r="R5514" s="1">
        <v>2.4319998919963837E-3</v>
      </c>
      <c r="S5514" s="1">
        <v>36</v>
      </c>
      <c r="T5514" s="1">
        <v>1</v>
      </c>
      <c r="U5514" s="1">
        <v>6377251</v>
      </c>
      <c r="V5514" s="1">
        <v>1.0536459684371948</v>
      </c>
      <c r="W5514" s="1">
        <v>19.791963577270508</v>
      </c>
      <c r="X5514" s="1">
        <v>19.791963577270508</v>
      </c>
    </row>
    <row r="5515" spans="1:24" x14ac:dyDescent="0.35">
      <c r="A5515" s="1">
        <v>370182</v>
      </c>
      <c r="B5515" s="1" t="s">
        <v>2350</v>
      </c>
      <c r="C5515" s="1">
        <v>112672803</v>
      </c>
      <c r="D5515" s="1">
        <v>182</v>
      </c>
      <c r="E5515" s="1" t="s">
        <v>2638</v>
      </c>
      <c r="F5515" s="1" t="s">
        <v>35</v>
      </c>
      <c r="G5515" s="1" t="s">
        <v>597</v>
      </c>
      <c r="H5515" s="1" t="s">
        <v>916</v>
      </c>
      <c r="I5515" s="1">
        <v>1327947</v>
      </c>
      <c r="J5515" s="1">
        <v>52747</v>
      </c>
      <c r="K5515" s="1">
        <v>196627</v>
      </c>
      <c r="L5515" s="1">
        <v>5954317</v>
      </c>
      <c r="M5515" s="1">
        <v>1.0303970575332642</v>
      </c>
      <c r="N5515" s="1">
        <v>20.926355361938477</v>
      </c>
      <c r="O5515" s="1">
        <v>0.11237499862909317</v>
      </c>
      <c r="P5515" s="1">
        <v>9.2446193695068359</v>
      </c>
      <c r="Q5515" s="1">
        <v>0</v>
      </c>
      <c r="R5515" s="1">
        <v>1.1614999733865261E-2</v>
      </c>
      <c r="S5515" s="1">
        <v>37</v>
      </c>
      <c r="T5515" s="1">
        <v>1</v>
      </c>
      <c r="U5515" s="1">
        <v>7531638</v>
      </c>
      <c r="V5515" s="1">
        <v>1.1543869972229004</v>
      </c>
      <c r="W5515" s="1">
        <v>18.101638793945313</v>
      </c>
      <c r="X5515" s="1">
        <v>18.101638793945313</v>
      </c>
    </row>
    <row r="5516" spans="1:24" x14ac:dyDescent="0.35">
      <c r="A5516" s="1">
        <v>380182</v>
      </c>
      <c r="B5516" s="1" t="s">
        <v>2351</v>
      </c>
      <c r="C5516" s="1">
        <v>112672803</v>
      </c>
      <c r="D5516" s="1">
        <v>182</v>
      </c>
      <c r="E5516" s="1" t="s">
        <v>2638</v>
      </c>
      <c r="F5516" s="1" t="s">
        <v>35</v>
      </c>
      <c r="G5516" s="1" t="s">
        <v>597</v>
      </c>
      <c r="H5516" s="1" t="s">
        <v>916</v>
      </c>
      <c r="I5516" s="1">
        <v>1466482</v>
      </c>
      <c r="J5516" s="1">
        <v>59113</v>
      </c>
      <c r="K5516" s="1">
        <v>1383349.625</v>
      </c>
      <c r="L5516" s="1">
        <v>6797970</v>
      </c>
      <c r="M5516" s="1">
        <v>0.84365302324295044</v>
      </c>
      <c r="N5516" s="1">
        <v>14.16876220703125</v>
      </c>
      <c r="O5516" s="1">
        <v>0.13853499293327332</v>
      </c>
      <c r="P5516" s="1">
        <v>10.432269096374512</v>
      </c>
      <c r="Q5516" s="1">
        <v>1.1867226362228394</v>
      </c>
      <c r="R5516" s="1">
        <v>6.3660000450909138E-3</v>
      </c>
      <c r="S5516" s="1">
        <v>38</v>
      </c>
      <c r="T5516" s="1">
        <v>1</v>
      </c>
      <c r="U5516" s="1">
        <v>9706914</v>
      </c>
      <c r="V5516" s="1">
        <v>2.1752767562866211</v>
      </c>
      <c r="W5516" s="1">
        <v>28.881845474243164</v>
      </c>
      <c r="X5516" s="1">
        <v>28.881845474243164</v>
      </c>
    </row>
    <row r="5517" spans="1:24" x14ac:dyDescent="0.35">
      <c r="A5517" s="1">
        <v>390182</v>
      </c>
      <c r="B5517" s="1" t="s">
        <v>2352</v>
      </c>
      <c r="C5517" s="1">
        <v>112672803</v>
      </c>
      <c r="D5517" s="1">
        <v>182</v>
      </c>
      <c r="E5517" s="1" t="s">
        <v>2638</v>
      </c>
      <c r="F5517" s="1" t="s">
        <v>35</v>
      </c>
      <c r="G5517" s="1" t="s">
        <v>597</v>
      </c>
      <c r="H5517" s="1" t="s">
        <v>916</v>
      </c>
      <c r="I5517" s="1">
        <v>1501131</v>
      </c>
      <c r="J5517" s="1">
        <v>61339</v>
      </c>
      <c r="K5517" s="1">
        <v>2565004.75</v>
      </c>
      <c r="L5517" s="1">
        <v>6968329</v>
      </c>
      <c r="M5517" s="1">
        <v>0.17035900056362152</v>
      </c>
      <c r="N5517" s="1">
        <v>2.5060274600982666</v>
      </c>
      <c r="O5517" s="1">
        <v>3.4648999571800232E-2</v>
      </c>
      <c r="P5517" s="1">
        <v>2.3627293109893799</v>
      </c>
      <c r="Q5517" s="1">
        <v>1.1816551685333252</v>
      </c>
      <c r="R5517" s="1">
        <v>2.225999953225255E-3</v>
      </c>
      <c r="S5517" s="1">
        <v>39</v>
      </c>
      <c r="T5517" s="1">
        <v>1</v>
      </c>
      <c r="U5517" s="1">
        <v>11095804</v>
      </c>
      <c r="V5517" s="1">
        <v>1.3888891935348511</v>
      </c>
      <c r="W5517" s="1">
        <v>14.308255195617676</v>
      </c>
      <c r="X5517" s="1">
        <v>14.308255195617676</v>
      </c>
    </row>
    <row r="5518" spans="1:24" x14ac:dyDescent="0.35">
      <c r="A5518" s="1">
        <v>400182</v>
      </c>
      <c r="B5518" s="1" t="s">
        <v>2353</v>
      </c>
      <c r="C5518" s="1">
        <v>112672803</v>
      </c>
      <c r="D5518" s="1">
        <v>182</v>
      </c>
      <c r="E5518" s="1" t="s">
        <v>2638</v>
      </c>
      <c r="F5518" s="1" t="s">
        <v>35</v>
      </c>
      <c r="G5518" s="1" t="s">
        <v>597</v>
      </c>
      <c r="H5518" s="1" t="s">
        <v>916</v>
      </c>
      <c r="S5518" s="1">
        <v>40</v>
      </c>
      <c r="T5518" s="1">
        <v>1</v>
      </c>
      <c r="U5518" s="1">
        <v>0</v>
      </c>
      <c r="V5518" s="1">
        <v>0</v>
      </c>
      <c r="W5518" s="1">
        <v>-100</v>
      </c>
      <c r="X5518" s="1">
        <v>-100</v>
      </c>
    </row>
    <row r="5519" spans="1:24" x14ac:dyDescent="0.35">
      <c r="A5519" s="1">
        <v>410182</v>
      </c>
      <c r="B5519" s="1" t="s">
        <v>2354</v>
      </c>
      <c r="C5519" s="1">
        <v>112672803</v>
      </c>
      <c r="D5519" s="1">
        <v>182</v>
      </c>
      <c r="E5519" s="1" t="s">
        <v>2638</v>
      </c>
      <c r="F5519" s="1" t="s">
        <v>35</v>
      </c>
      <c r="G5519" s="1" t="s">
        <v>597</v>
      </c>
      <c r="H5519" s="1" t="s">
        <v>916</v>
      </c>
      <c r="S5519" s="1">
        <v>41</v>
      </c>
      <c r="T5519" s="1">
        <v>1</v>
      </c>
      <c r="U5519" s="1">
        <v>0</v>
      </c>
      <c r="V5519" s="1">
        <v>0</v>
      </c>
    </row>
    <row r="5520" spans="1:24" x14ac:dyDescent="0.35">
      <c r="A5520" s="1">
        <v>420182</v>
      </c>
      <c r="B5520" s="1" t="s">
        <v>2355</v>
      </c>
      <c r="C5520" s="1">
        <v>112672803</v>
      </c>
      <c r="D5520" s="1">
        <v>182</v>
      </c>
      <c r="E5520" s="1" t="s">
        <v>2638</v>
      </c>
      <c r="F5520" s="1" t="s">
        <v>35</v>
      </c>
      <c r="G5520" s="1" t="s">
        <v>597</v>
      </c>
      <c r="H5520" s="1" t="s">
        <v>916</v>
      </c>
      <c r="S5520" s="1">
        <v>42</v>
      </c>
      <c r="T5520" s="1">
        <v>1</v>
      </c>
      <c r="U5520" s="1">
        <v>0</v>
      </c>
      <c r="V5520" s="1">
        <v>0</v>
      </c>
    </row>
    <row r="5521" spans="1:24" x14ac:dyDescent="0.35">
      <c r="A5521" s="1">
        <v>430182</v>
      </c>
      <c r="B5521" s="1" t="s">
        <v>2356</v>
      </c>
      <c r="C5521" s="1">
        <v>112672803</v>
      </c>
      <c r="D5521" s="1">
        <v>182</v>
      </c>
      <c r="E5521" s="1" t="s">
        <v>2638</v>
      </c>
      <c r="F5521" s="1" t="s">
        <v>35</v>
      </c>
      <c r="G5521" s="1" t="s">
        <v>597</v>
      </c>
      <c r="H5521" s="1" t="s">
        <v>916</v>
      </c>
      <c r="S5521" s="1">
        <v>43</v>
      </c>
      <c r="T5521" s="1">
        <v>1</v>
      </c>
      <c r="U5521" s="1">
        <v>0</v>
      </c>
      <c r="V5521" s="1">
        <v>0</v>
      </c>
    </row>
    <row r="5522" spans="1:24" x14ac:dyDescent="0.35">
      <c r="A5522" s="1">
        <v>440182</v>
      </c>
      <c r="B5522" s="1" t="s">
        <v>2357</v>
      </c>
      <c r="C5522" s="1">
        <v>112672803</v>
      </c>
      <c r="D5522" s="1">
        <v>182</v>
      </c>
      <c r="E5522" s="1" t="s">
        <v>2638</v>
      </c>
      <c r="F5522" s="1" t="s">
        <v>35</v>
      </c>
      <c r="G5522" s="1" t="s">
        <v>597</v>
      </c>
      <c r="H5522" s="1" t="s">
        <v>916</v>
      </c>
      <c r="S5522" s="1">
        <v>44</v>
      </c>
      <c r="T5522" s="1">
        <v>1</v>
      </c>
      <c r="U5522" s="1">
        <v>0</v>
      </c>
      <c r="V5522" s="1">
        <v>0</v>
      </c>
    </row>
    <row r="5523" spans="1:24" x14ac:dyDescent="0.35">
      <c r="A5523" s="1">
        <v>450182</v>
      </c>
      <c r="B5523" s="1" t="s">
        <v>2358</v>
      </c>
      <c r="C5523" s="1">
        <v>112672803</v>
      </c>
      <c r="D5523" s="1">
        <v>182</v>
      </c>
      <c r="E5523" s="1" t="s">
        <v>2638</v>
      </c>
      <c r="F5523" s="1" t="s">
        <v>35</v>
      </c>
      <c r="G5523" s="1" t="s">
        <v>597</v>
      </c>
      <c r="H5523" s="1" t="s">
        <v>916</v>
      </c>
      <c r="S5523" s="1">
        <v>45</v>
      </c>
      <c r="T5523" s="1">
        <v>1</v>
      </c>
      <c r="U5523" s="1">
        <v>0</v>
      </c>
      <c r="V5523" s="1">
        <v>0</v>
      </c>
    </row>
    <row r="5524" spans="1:24" x14ac:dyDescent="0.35">
      <c r="A5524" s="1">
        <v>460182</v>
      </c>
      <c r="B5524" s="1" t="s">
        <v>2359</v>
      </c>
      <c r="C5524" s="1">
        <v>112672803</v>
      </c>
      <c r="D5524" s="1">
        <v>182</v>
      </c>
      <c r="E5524" s="1" t="s">
        <v>2638</v>
      </c>
      <c r="F5524" s="1" t="s">
        <v>35</v>
      </c>
      <c r="G5524" s="1" t="s">
        <v>597</v>
      </c>
      <c r="H5524" s="1" t="s">
        <v>916</v>
      </c>
      <c r="S5524" s="1">
        <v>46</v>
      </c>
      <c r="T5524" s="1">
        <v>1</v>
      </c>
      <c r="U5524" s="1">
        <v>0</v>
      </c>
      <c r="V5524" s="1">
        <v>0</v>
      </c>
    </row>
    <row r="5525" spans="1:24" x14ac:dyDescent="0.35">
      <c r="A5525" s="1">
        <v>470182</v>
      </c>
      <c r="B5525" s="1" t="s">
        <v>2360</v>
      </c>
      <c r="C5525" s="1">
        <v>112672803</v>
      </c>
      <c r="D5525" s="1">
        <v>182</v>
      </c>
      <c r="E5525" s="1" t="s">
        <v>2638</v>
      </c>
      <c r="F5525" s="1" t="s">
        <v>35</v>
      </c>
      <c r="G5525" s="1" t="s">
        <v>597</v>
      </c>
      <c r="H5525" s="1" t="s">
        <v>916</v>
      </c>
      <c r="S5525" s="1">
        <v>47</v>
      </c>
      <c r="T5525" s="1">
        <v>1</v>
      </c>
      <c r="U5525" s="1">
        <v>0</v>
      </c>
      <c r="V5525" s="1">
        <v>0</v>
      </c>
    </row>
    <row r="5526" spans="1:24" x14ac:dyDescent="0.35">
      <c r="A5526" s="1">
        <v>480182</v>
      </c>
      <c r="B5526" s="1" t="s">
        <v>2361</v>
      </c>
      <c r="C5526" s="1">
        <v>112672803</v>
      </c>
      <c r="D5526" s="1">
        <v>182</v>
      </c>
      <c r="E5526" s="1" t="s">
        <v>2638</v>
      </c>
      <c r="F5526" s="1" t="s">
        <v>35</v>
      </c>
      <c r="G5526" s="1" t="s">
        <v>597</v>
      </c>
      <c r="H5526" s="1" t="s">
        <v>916</v>
      </c>
      <c r="S5526" s="1">
        <v>48</v>
      </c>
      <c r="T5526" s="1">
        <v>1</v>
      </c>
      <c r="U5526" s="1">
        <v>0</v>
      </c>
      <c r="V5526" s="1">
        <v>0</v>
      </c>
    </row>
    <row r="5527" spans="1:24" x14ac:dyDescent="0.35">
      <c r="A5527" s="1">
        <v>290295</v>
      </c>
      <c r="B5527" s="1" t="s">
        <v>2341</v>
      </c>
      <c r="C5527" s="1">
        <v>112674403</v>
      </c>
      <c r="D5527" s="1">
        <v>295</v>
      </c>
      <c r="E5527" s="1" t="s">
        <v>2639</v>
      </c>
      <c r="F5527" s="1" t="s">
        <v>35</v>
      </c>
      <c r="G5527" s="1" t="s">
        <v>597</v>
      </c>
      <c r="H5527" s="1" t="s">
        <v>916</v>
      </c>
      <c r="I5527" s="1">
        <v>1828066.36</v>
      </c>
      <c r="K5527" s="1">
        <v>542734</v>
      </c>
      <c r="L5527" s="1">
        <v>10706231</v>
      </c>
      <c r="S5527" s="1">
        <v>29</v>
      </c>
      <c r="T5527" s="1">
        <v>1</v>
      </c>
      <c r="U5527" s="1">
        <v>13077032</v>
      </c>
      <c r="V5527" s="1">
        <v>0</v>
      </c>
    </row>
    <row r="5528" spans="1:24" x14ac:dyDescent="0.35">
      <c r="A5528" s="1">
        <v>300295</v>
      </c>
      <c r="B5528" s="1" t="s">
        <v>2343</v>
      </c>
      <c r="C5528" s="1">
        <v>112674403</v>
      </c>
      <c r="D5528" s="1">
        <v>295</v>
      </c>
      <c r="E5528" s="1" t="s">
        <v>2639</v>
      </c>
      <c r="F5528" s="1" t="s">
        <v>35</v>
      </c>
      <c r="G5528" s="1" t="s">
        <v>597</v>
      </c>
      <c r="H5528" s="1" t="s">
        <v>916</v>
      </c>
      <c r="I5528" s="1">
        <v>1863453.61</v>
      </c>
      <c r="K5528" s="1">
        <v>542734</v>
      </c>
      <c r="L5528" s="1">
        <v>11068937</v>
      </c>
      <c r="M5528" s="1">
        <v>0.36270600557327271</v>
      </c>
      <c r="N5528" s="1">
        <v>3.3878028392791748</v>
      </c>
      <c r="O5528" s="1">
        <v>3.5387251526117325E-2</v>
      </c>
      <c r="P5528" s="1">
        <v>1.9357749223709106</v>
      </c>
      <c r="Q5528" s="1">
        <v>0</v>
      </c>
      <c r="S5528" s="1">
        <v>30</v>
      </c>
      <c r="T5528" s="1">
        <v>1</v>
      </c>
      <c r="U5528" s="1">
        <v>13475124</v>
      </c>
      <c r="V5528" s="1">
        <v>0.39809325337409973</v>
      </c>
      <c r="W5528" s="1">
        <v>3.0442075729370117</v>
      </c>
      <c r="X5528" s="1">
        <v>3.0442075729370117</v>
      </c>
    </row>
    <row r="5529" spans="1:24" x14ac:dyDescent="0.35">
      <c r="A5529" s="1">
        <v>310295</v>
      </c>
      <c r="B5529" s="1" t="s">
        <v>2344</v>
      </c>
      <c r="C5529" s="1">
        <v>112674403</v>
      </c>
      <c r="D5529" s="1">
        <v>295</v>
      </c>
      <c r="E5529" s="1" t="s">
        <v>2639</v>
      </c>
      <c r="F5529" s="1" t="s">
        <v>35</v>
      </c>
      <c r="G5529" s="1" t="s">
        <v>597</v>
      </c>
      <c r="H5529" s="1" t="s">
        <v>916</v>
      </c>
      <c r="I5529" s="1">
        <v>1939434.81</v>
      </c>
      <c r="K5529" s="1">
        <v>542734</v>
      </c>
      <c r="L5529" s="1">
        <v>11328756</v>
      </c>
      <c r="M5529" s="1">
        <v>0.25981900095939636</v>
      </c>
      <c r="N5529" s="1">
        <v>2.3472805023193359</v>
      </c>
      <c r="O5529" s="1">
        <v>7.5981199741363525E-2</v>
      </c>
      <c r="P5529" s="1">
        <v>4.0774397850036621</v>
      </c>
      <c r="Q5529" s="1">
        <v>0</v>
      </c>
      <c r="S5529" s="1">
        <v>31</v>
      </c>
      <c r="T5529" s="1">
        <v>1</v>
      </c>
      <c r="U5529" s="1">
        <v>13810925</v>
      </c>
      <c r="V5529" s="1">
        <v>0.33580020070075989</v>
      </c>
      <c r="W5529" s="1">
        <v>2.492006778717041</v>
      </c>
      <c r="X5529" s="1">
        <v>2.492006778717041</v>
      </c>
    </row>
    <row r="5530" spans="1:24" x14ac:dyDescent="0.35">
      <c r="A5530" s="1">
        <v>320295</v>
      </c>
      <c r="B5530" s="1" t="s">
        <v>2345</v>
      </c>
      <c r="C5530" s="1">
        <v>112674403</v>
      </c>
      <c r="D5530" s="1">
        <v>295</v>
      </c>
      <c r="E5530" s="1" t="s">
        <v>2639</v>
      </c>
      <c r="F5530" s="1" t="s">
        <v>35</v>
      </c>
      <c r="G5530" s="1" t="s">
        <v>597</v>
      </c>
      <c r="H5530" s="1" t="s">
        <v>916</v>
      </c>
      <c r="I5530" s="1">
        <v>1998339.16</v>
      </c>
      <c r="J5530" s="1">
        <v>9350</v>
      </c>
      <c r="K5530" s="1">
        <v>542734</v>
      </c>
      <c r="L5530" s="1">
        <v>11429466</v>
      </c>
      <c r="M5530" s="1">
        <v>0.10070999711751938</v>
      </c>
      <c r="N5530" s="1">
        <v>0.88897669315338135</v>
      </c>
      <c r="O5530" s="1">
        <v>5.8904349803924561E-2</v>
      </c>
      <c r="P5530" s="1">
        <v>3.03719162940979</v>
      </c>
      <c r="Q5530" s="1">
        <v>0</v>
      </c>
      <c r="S5530" s="1">
        <v>32</v>
      </c>
      <c r="T5530" s="1">
        <v>1</v>
      </c>
      <c r="U5530" s="1">
        <v>13979889</v>
      </c>
      <c r="V5530" s="1">
        <v>0.15961435437202454</v>
      </c>
      <c r="W5530" s="1">
        <v>1.2234082221984863</v>
      </c>
      <c r="X5530" s="1">
        <v>1.2234082221984863</v>
      </c>
    </row>
    <row r="5531" spans="1:24" x14ac:dyDescent="0.35">
      <c r="A5531" s="1">
        <v>330295</v>
      </c>
      <c r="B5531" s="1" t="s">
        <v>2346</v>
      </c>
      <c r="C5531" s="1">
        <v>112674403</v>
      </c>
      <c r="D5531" s="1">
        <v>295</v>
      </c>
      <c r="E5531" s="1" t="s">
        <v>2639</v>
      </c>
      <c r="F5531" s="1" t="s">
        <v>35</v>
      </c>
      <c r="G5531" s="1" t="s">
        <v>597</v>
      </c>
      <c r="H5531" s="1" t="s">
        <v>916</v>
      </c>
      <c r="I5531" s="1">
        <v>2100241.19</v>
      </c>
      <c r="K5531" s="1">
        <v>542734</v>
      </c>
      <c r="L5531" s="1">
        <v>11890327</v>
      </c>
      <c r="M5531" s="1">
        <v>0.46086099743843079</v>
      </c>
      <c r="N5531" s="1">
        <v>4.0322179794311523</v>
      </c>
      <c r="O5531" s="1">
        <v>0.10190203040838242</v>
      </c>
      <c r="P5531" s="1">
        <v>5.0993361473083496</v>
      </c>
      <c r="Q5531" s="1">
        <v>0</v>
      </c>
      <c r="S5531" s="1">
        <v>33</v>
      </c>
      <c r="T5531" s="1">
        <v>1</v>
      </c>
      <c r="U5531" s="1">
        <v>14533302</v>
      </c>
      <c r="V5531" s="1">
        <v>0.5627630352973938</v>
      </c>
      <c r="W5531" s="1">
        <v>3.9586365222930908</v>
      </c>
      <c r="X5531" s="1">
        <v>3.9586365222930908</v>
      </c>
    </row>
    <row r="5532" spans="1:24" x14ac:dyDescent="0.35">
      <c r="A5532" s="1">
        <v>340295</v>
      </c>
      <c r="B5532" s="1" t="s">
        <v>2347</v>
      </c>
      <c r="C5532" s="1">
        <v>112674403</v>
      </c>
      <c r="D5532" s="1">
        <v>295</v>
      </c>
      <c r="E5532" s="1" t="s">
        <v>2639</v>
      </c>
      <c r="F5532" s="1" t="s">
        <v>35</v>
      </c>
      <c r="G5532" s="1" t="s">
        <v>597</v>
      </c>
      <c r="H5532" s="1" t="s">
        <v>916</v>
      </c>
      <c r="I5532" s="1">
        <v>2100136.39</v>
      </c>
      <c r="K5532" s="1">
        <v>542734</v>
      </c>
      <c r="L5532" s="1">
        <v>11890312</v>
      </c>
      <c r="M5532" s="1">
        <v>-1.4999999621068127E-5</v>
      </c>
      <c r="N5532" s="1">
        <v>-1.2615296873264015E-4</v>
      </c>
      <c r="O5532" s="1">
        <v>-1.0479999764356762E-4</v>
      </c>
      <c r="P5532" s="1">
        <v>-4.9899029545485973E-3</v>
      </c>
      <c r="Q5532" s="1">
        <v>0</v>
      </c>
      <c r="S5532" s="1">
        <v>34</v>
      </c>
      <c r="T5532" s="1">
        <v>1</v>
      </c>
      <c r="U5532" s="1">
        <v>14533182</v>
      </c>
      <c r="V5532" s="1">
        <v>-1.1979999544564635E-4</v>
      </c>
      <c r="W5532" s="1">
        <v>-8.2568987272679806E-4</v>
      </c>
      <c r="X5532" s="1">
        <v>-8.2568987272679806E-4</v>
      </c>
    </row>
    <row r="5533" spans="1:24" x14ac:dyDescent="0.35">
      <c r="A5533" s="1">
        <v>350295</v>
      </c>
      <c r="B5533" s="1" t="s">
        <v>2348</v>
      </c>
      <c r="C5533" s="1">
        <v>112674403</v>
      </c>
      <c r="D5533" s="1">
        <v>295</v>
      </c>
      <c r="E5533" s="1" t="s">
        <v>2639</v>
      </c>
      <c r="F5533" s="1" t="s">
        <v>35</v>
      </c>
      <c r="G5533" s="1" t="s">
        <v>597</v>
      </c>
      <c r="H5533" s="1" t="s">
        <v>916</v>
      </c>
      <c r="I5533" s="1">
        <v>2211027.7599999998</v>
      </c>
      <c r="K5533" s="1">
        <v>542734</v>
      </c>
      <c r="L5533" s="1">
        <v>12470969</v>
      </c>
      <c r="M5533" s="1">
        <v>0.58065700531005859</v>
      </c>
      <c r="N5533" s="1">
        <v>4.883446216583252</v>
      </c>
      <c r="O5533" s="1">
        <v>0.11089137196540833</v>
      </c>
      <c r="P5533" s="1">
        <v>5.2801985740661621</v>
      </c>
      <c r="Q5533" s="1">
        <v>0</v>
      </c>
      <c r="S5533" s="1">
        <v>35</v>
      </c>
      <c r="T5533" s="1">
        <v>1</v>
      </c>
      <c r="U5533" s="1">
        <v>15224731</v>
      </c>
      <c r="V5533" s="1">
        <v>0.69154834747314453</v>
      </c>
      <c r="W5533" s="1">
        <v>4.7584142684936523</v>
      </c>
      <c r="X5533" s="1">
        <v>4.7584142684936523</v>
      </c>
    </row>
    <row r="5534" spans="1:24" x14ac:dyDescent="0.35">
      <c r="A5534" s="1">
        <v>360295</v>
      </c>
      <c r="B5534" s="1" t="s">
        <v>2349</v>
      </c>
      <c r="C5534" s="1">
        <v>112674403</v>
      </c>
      <c r="D5534" s="1">
        <v>295</v>
      </c>
      <c r="E5534" s="1" t="s">
        <v>2639</v>
      </c>
      <c r="F5534" s="1" t="s">
        <v>35</v>
      </c>
      <c r="G5534" s="1" t="s">
        <v>597</v>
      </c>
      <c r="H5534" s="1" t="s">
        <v>916</v>
      </c>
      <c r="I5534" s="1">
        <v>2491873.7000000002</v>
      </c>
      <c r="K5534" s="1">
        <v>542734</v>
      </c>
      <c r="L5534" s="1">
        <v>13296830</v>
      </c>
      <c r="M5534" s="1">
        <v>0.82586097717285156</v>
      </c>
      <c r="N5534" s="1">
        <v>6.6222681999206543</v>
      </c>
      <c r="O5534" s="1">
        <v>0.28084594011306763</v>
      </c>
      <c r="P5534" s="1">
        <v>12.702054023742676</v>
      </c>
      <c r="Q5534" s="1">
        <v>0</v>
      </c>
      <c r="S5534" s="1">
        <v>36</v>
      </c>
      <c r="T5534" s="1">
        <v>1</v>
      </c>
      <c r="U5534" s="1">
        <v>16331438</v>
      </c>
      <c r="V5534" s="1">
        <v>1.1067068576812744</v>
      </c>
      <c r="W5534" s="1">
        <v>7.2691397666931152</v>
      </c>
      <c r="X5534" s="1">
        <v>7.2691397666931152</v>
      </c>
    </row>
    <row r="5535" spans="1:24" x14ac:dyDescent="0.35">
      <c r="A5535" s="1">
        <v>370295</v>
      </c>
      <c r="B5535" s="1" t="s">
        <v>2350</v>
      </c>
      <c r="C5535" s="1">
        <v>112674403</v>
      </c>
      <c r="D5535" s="1">
        <v>295</v>
      </c>
      <c r="E5535" s="1" t="s">
        <v>2639</v>
      </c>
      <c r="F5535" s="1" t="s">
        <v>35</v>
      </c>
      <c r="G5535" s="1" t="s">
        <v>597</v>
      </c>
      <c r="H5535" s="1" t="s">
        <v>916</v>
      </c>
      <c r="I5535" s="1">
        <v>2574666.56</v>
      </c>
      <c r="K5535" s="1">
        <v>542734</v>
      </c>
      <c r="L5535" s="1">
        <v>14593261</v>
      </c>
      <c r="M5535" s="1">
        <v>1.2964309453964233</v>
      </c>
      <c r="N5535" s="1">
        <v>9.7499256134033203</v>
      </c>
      <c r="O5535" s="1">
        <v>8.2792863249778748E-2</v>
      </c>
      <c r="P5535" s="1">
        <v>3.3225142955780029</v>
      </c>
      <c r="Q5535" s="1">
        <v>0</v>
      </c>
      <c r="S5535" s="1">
        <v>37</v>
      </c>
      <c r="T5535" s="1">
        <v>1</v>
      </c>
      <c r="U5535" s="1">
        <v>17710662</v>
      </c>
      <c r="V5535" s="1">
        <v>1.3792238235473633</v>
      </c>
      <c r="W5535" s="1">
        <v>8.4452085494995117</v>
      </c>
      <c r="X5535" s="1">
        <v>8.4452085494995117</v>
      </c>
    </row>
    <row r="5536" spans="1:24" x14ac:dyDescent="0.35">
      <c r="A5536" s="1">
        <v>380295</v>
      </c>
      <c r="B5536" s="1" t="s">
        <v>2351</v>
      </c>
      <c r="C5536" s="1">
        <v>112674403</v>
      </c>
      <c r="D5536" s="1">
        <v>295</v>
      </c>
      <c r="E5536" s="1" t="s">
        <v>2639</v>
      </c>
      <c r="F5536" s="1" t="s">
        <v>35</v>
      </c>
      <c r="G5536" s="1" t="s">
        <v>597</v>
      </c>
      <c r="H5536" s="1" t="s">
        <v>916</v>
      </c>
      <c r="I5536" s="1">
        <v>2789563</v>
      </c>
      <c r="K5536" s="1">
        <v>1074137.25</v>
      </c>
      <c r="L5536" s="1">
        <v>15193514</v>
      </c>
      <c r="M5536" s="1">
        <v>0.60025298595428467</v>
      </c>
      <c r="N5536" s="1">
        <v>4.1132206916809082</v>
      </c>
      <c r="O5536" s="1">
        <v>0.21489644050598145</v>
      </c>
      <c r="P5536" s="1">
        <v>8.3465738296508789</v>
      </c>
      <c r="Q5536" s="1">
        <v>0.53140324354171753</v>
      </c>
      <c r="S5536" s="1">
        <v>38</v>
      </c>
      <c r="T5536" s="1">
        <v>1</v>
      </c>
      <c r="U5536" s="1">
        <v>19057214</v>
      </c>
      <c r="V5536" s="1">
        <v>1.3465526103973389</v>
      </c>
      <c r="W5536" s="1">
        <v>7.6030583381652832</v>
      </c>
      <c r="X5536" s="1">
        <v>7.6030583381652832</v>
      </c>
    </row>
    <row r="5537" spans="1:24" x14ac:dyDescent="0.35">
      <c r="A5537" s="1">
        <v>390295</v>
      </c>
      <c r="B5537" s="1" t="s">
        <v>2352</v>
      </c>
      <c r="C5537" s="1">
        <v>112674403</v>
      </c>
      <c r="D5537" s="1">
        <v>295</v>
      </c>
      <c r="E5537" s="1" t="s">
        <v>2639</v>
      </c>
      <c r="F5537" s="1" t="s">
        <v>35</v>
      </c>
      <c r="G5537" s="1" t="s">
        <v>597</v>
      </c>
      <c r="H5537" s="1" t="s">
        <v>916</v>
      </c>
      <c r="I5537" s="1">
        <v>2847918</v>
      </c>
      <c r="K5537" s="1">
        <v>1605263.5</v>
      </c>
      <c r="L5537" s="1">
        <v>15419115</v>
      </c>
      <c r="M5537" s="1">
        <v>0.22560100257396698</v>
      </c>
      <c r="N5537" s="1">
        <v>1.4848507642745972</v>
      </c>
      <c r="O5537" s="1">
        <v>5.8354999870061874E-2</v>
      </c>
      <c r="P5537" s="1">
        <v>2.0919046401977539</v>
      </c>
      <c r="Q5537" s="1">
        <v>0.53112626075744629</v>
      </c>
      <c r="S5537" s="1">
        <v>39</v>
      </c>
      <c r="T5537" s="1">
        <v>1</v>
      </c>
      <c r="U5537" s="1">
        <v>19872296</v>
      </c>
      <c r="V5537" s="1">
        <v>0.81508225202560425</v>
      </c>
      <c r="W5537" s="1">
        <v>4.2770261764526367</v>
      </c>
      <c r="X5537" s="1">
        <v>4.2770261764526367</v>
      </c>
    </row>
    <row r="5538" spans="1:24" x14ac:dyDescent="0.35">
      <c r="A5538" s="1">
        <v>400295</v>
      </c>
      <c r="B5538" s="1" t="s">
        <v>2353</v>
      </c>
      <c r="C5538" s="1">
        <v>112674403</v>
      </c>
      <c r="D5538" s="1">
        <v>295</v>
      </c>
      <c r="E5538" s="1" t="s">
        <v>2639</v>
      </c>
      <c r="F5538" s="1" t="s">
        <v>35</v>
      </c>
      <c r="G5538" s="1" t="s">
        <v>597</v>
      </c>
      <c r="H5538" s="1" t="s">
        <v>916</v>
      </c>
      <c r="S5538" s="1">
        <v>40</v>
      </c>
      <c r="T5538" s="1">
        <v>1</v>
      </c>
      <c r="U5538" s="1">
        <v>0</v>
      </c>
      <c r="V5538" s="1">
        <v>0</v>
      </c>
      <c r="W5538" s="1">
        <v>-100</v>
      </c>
      <c r="X5538" s="1">
        <v>-100</v>
      </c>
    </row>
    <row r="5539" spans="1:24" x14ac:dyDescent="0.35">
      <c r="A5539" s="1">
        <v>410295</v>
      </c>
      <c r="B5539" s="1" t="s">
        <v>2354</v>
      </c>
      <c r="C5539" s="1">
        <v>112674403</v>
      </c>
      <c r="D5539" s="1">
        <v>295</v>
      </c>
      <c r="E5539" s="1" t="s">
        <v>2639</v>
      </c>
      <c r="F5539" s="1" t="s">
        <v>35</v>
      </c>
      <c r="G5539" s="1" t="s">
        <v>597</v>
      </c>
      <c r="H5539" s="1" t="s">
        <v>916</v>
      </c>
      <c r="S5539" s="1">
        <v>41</v>
      </c>
      <c r="T5539" s="1">
        <v>1</v>
      </c>
      <c r="U5539" s="1">
        <v>0</v>
      </c>
      <c r="V5539" s="1">
        <v>0</v>
      </c>
    </row>
    <row r="5540" spans="1:24" x14ac:dyDescent="0.35">
      <c r="A5540" s="1">
        <v>420295</v>
      </c>
      <c r="B5540" s="1" t="s">
        <v>2355</v>
      </c>
      <c r="C5540" s="1">
        <v>112674403</v>
      </c>
      <c r="D5540" s="1">
        <v>295</v>
      </c>
      <c r="E5540" s="1" t="s">
        <v>2639</v>
      </c>
      <c r="F5540" s="1" t="s">
        <v>35</v>
      </c>
      <c r="G5540" s="1" t="s">
        <v>597</v>
      </c>
      <c r="H5540" s="1" t="s">
        <v>916</v>
      </c>
      <c r="S5540" s="1">
        <v>42</v>
      </c>
      <c r="T5540" s="1">
        <v>1</v>
      </c>
      <c r="U5540" s="1">
        <v>0</v>
      </c>
      <c r="V5540" s="1">
        <v>0</v>
      </c>
    </row>
    <row r="5541" spans="1:24" x14ac:dyDescent="0.35">
      <c r="A5541" s="1">
        <v>430295</v>
      </c>
      <c r="B5541" s="1" t="s">
        <v>2356</v>
      </c>
      <c r="C5541" s="1">
        <v>112674403</v>
      </c>
      <c r="D5541" s="1">
        <v>295</v>
      </c>
      <c r="E5541" s="1" t="s">
        <v>2639</v>
      </c>
      <c r="F5541" s="1" t="s">
        <v>35</v>
      </c>
      <c r="G5541" s="1" t="s">
        <v>597</v>
      </c>
      <c r="H5541" s="1" t="s">
        <v>916</v>
      </c>
      <c r="S5541" s="1">
        <v>43</v>
      </c>
      <c r="T5541" s="1">
        <v>1</v>
      </c>
      <c r="U5541" s="1">
        <v>0</v>
      </c>
      <c r="V5541" s="1">
        <v>0</v>
      </c>
    </row>
    <row r="5542" spans="1:24" x14ac:dyDescent="0.35">
      <c r="A5542" s="1">
        <v>440295</v>
      </c>
      <c r="B5542" s="1" t="s">
        <v>2357</v>
      </c>
      <c r="C5542" s="1">
        <v>112674403</v>
      </c>
      <c r="D5542" s="1">
        <v>295</v>
      </c>
      <c r="E5542" s="1" t="s">
        <v>2639</v>
      </c>
      <c r="F5542" s="1" t="s">
        <v>35</v>
      </c>
      <c r="G5542" s="1" t="s">
        <v>597</v>
      </c>
      <c r="H5542" s="1" t="s">
        <v>916</v>
      </c>
      <c r="S5542" s="1">
        <v>44</v>
      </c>
      <c r="T5542" s="1">
        <v>1</v>
      </c>
      <c r="U5542" s="1">
        <v>0</v>
      </c>
      <c r="V5542" s="1">
        <v>0</v>
      </c>
    </row>
    <row r="5543" spans="1:24" x14ac:dyDescent="0.35">
      <c r="A5543" s="1">
        <v>450295</v>
      </c>
      <c r="B5543" s="1" t="s">
        <v>2358</v>
      </c>
      <c r="C5543" s="1">
        <v>112674403</v>
      </c>
      <c r="D5543" s="1">
        <v>295</v>
      </c>
      <c r="E5543" s="1" t="s">
        <v>2639</v>
      </c>
      <c r="F5543" s="1" t="s">
        <v>35</v>
      </c>
      <c r="G5543" s="1" t="s">
        <v>597</v>
      </c>
      <c r="H5543" s="1" t="s">
        <v>916</v>
      </c>
      <c r="S5543" s="1">
        <v>45</v>
      </c>
      <c r="T5543" s="1">
        <v>1</v>
      </c>
      <c r="U5543" s="1">
        <v>0</v>
      </c>
      <c r="V5543" s="1">
        <v>0</v>
      </c>
    </row>
    <row r="5544" spans="1:24" x14ac:dyDescent="0.35">
      <c r="A5544" s="1">
        <v>460295</v>
      </c>
      <c r="B5544" s="1" t="s">
        <v>2359</v>
      </c>
      <c r="C5544" s="1">
        <v>112674403</v>
      </c>
      <c r="D5544" s="1">
        <v>295</v>
      </c>
      <c r="E5544" s="1" t="s">
        <v>2639</v>
      </c>
      <c r="F5544" s="1" t="s">
        <v>35</v>
      </c>
      <c r="G5544" s="1" t="s">
        <v>597</v>
      </c>
      <c r="H5544" s="1" t="s">
        <v>916</v>
      </c>
      <c r="S5544" s="1">
        <v>46</v>
      </c>
      <c r="T5544" s="1">
        <v>1</v>
      </c>
      <c r="U5544" s="1">
        <v>0</v>
      </c>
      <c r="V5544" s="1">
        <v>0</v>
      </c>
    </row>
    <row r="5545" spans="1:24" x14ac:dyDescent="0.35">
      <c r="A5545" s="1">
        <v>470295</v>
      </c>
      <c r="B5545" s="1" t="s">
        <v>2360</v>
      </c>
      <c r="C5545" s="1">
        <v>112674403</v>
      </c>
      <c r="D5545" s="1">
        <v>295</v>
      </c>
      <c r="E5545" s="1" t="s">
        <v>2639</v>
      </c>
      <c r="F5545" s="1" t="s">
        <v>35</v>
      </c>
      <c r="G5545" s="1" t="s">
        <v>597</v>
      </c>
      <c r="H5545" s="1" t="s">
        <v>916</v>
      </c>
      <c r="S5545" s="1">
        <v>47</v>
      </c>
      <c r="T5545" s="1">
        <v>1</v>
      </c>
      <c r="U5545" s="1">
        <v>0</v>
      </c>
      <c r="V5545" s="1">
        <v>0</v>
      </c>
    </row>
    <row r="5546" spans="1:24" x14ac:dyDescent="0.35">
      <c r="A5546" s="1">
        <v>480295</v>
      </c>
      <c r="B5546" s="1" t="s">
        <v>2361</v>
      </c>
      <c r="C5546" s="1">
        <v>112674403</v>
      </c>
      <c r="D5546" s="1">
        <v>295</v>
      </c>
      <c r="E5546" s="1" t="s">
        <v>2639</v>
      </c>
      <c r="F5546" s="1" t="s">
        <v>35</v>
      </c>
      <c r="G5546" s="1" t="s">
        <v>597</v>
      </c>
      <c r="H5546" s="1" t="s">
        <v>916</v>
      </c>
      <c r="S5546" s="1">
        <v>48</v>
      </c>
      <c r="T5546" s="1">
        <v>1</v>
      </c>
      <c r="U5546" s="1">
        <v>0</v>
      </c>
      <c r="V5546" s="1">
        <v>0</v>
      </c>
    </row>
    <row r="5547" spans="1:24" x14ac:dyDescent="0.35">
      <c r="A5547" s="1">
        <v>290356</v>
      </c>
      <c r="B5547" s="1" t="s">
        <v>2341</v>
      </c>
      <c r="C5547" s="1">
        <v>112675503</v>
      </c>
      <c r="D5547" s="1">
        <v>356</v>
      </c>
      <c r="E5547" s="1" t="s">
        <v>2640</v>
      </c>
      <c r="F5547" s="1" t="s">
        <v>35</v>
      </c>
      <c r="G5547" s="1" t="s">
        <v>597</v>
      </c>
      <c r="H5547" s="1" t="s">
        <v>916</v>
      </c>
      <c r="I5547" s="1">
        <v>3085454</v>
      </c>
      <c r="J5547" s="1">
        <v>19922</v>
      </c>
      <c r="K5547" s="1">
        <v>727278</v>
      </c>
      <c r="L5547" s="1">
        <v>14589102</v>
      </c>
      <c r="S5547" s="1">
        <v>29</v>
      </c>
      <c r="T5547" s="1">
        <v>1</v>
      </c>
      <c r="U5547" s="1">
        <v>18421756</v>
      </c>
      <c r="V5547" s="1">
        <v>0</v>
      </c>
    </row>
    <row r="5548" spans="1:24" x14ac:dyDescent="0.35">
      <c r="A5548" s="1">
        <v>300356</v>
      </c>
      <c r="B5548" s="1" t="s">
        <v>2343</v>
      </c>
      <c r="C5548" s="1">
        <v>112675503</v>
      </c>
      <c r="D5548" s="1">
        <v>356</v>
      </c>
      <c r="E5548" s="1" t="s">
        <v>2640</v>
      </c>
      <c r="F5548" s="1" t="s">
        <v>35</v>
      </c>
      <c r="G5548" s="1" t="s">
        <v>597</v>
      </c>
      <c r="H5548" s="1" t="s">
        <v>916</v>
      </c>
      <c r="I5548" s="1">
        <v>3127260</v>
      </c>
      <c r="J5548" s="1">
        <v>10276</v>
      </c>
      <c r="K5548" s="1">
        <v>971650</v>
      </c>
      <c r="L5548" s="1">
        <v>15076722</v>
      </c>
      <c r="M5548" s="1">
        <v>0.48761999607086182</v>
      </c>
      <c r="N5548" s="1">
        <v>3.342357873916626</v>
      </c>
      <c r="O5548" s="1">
        <v>4.1806001216173172E-2</v>
      </c>
      <c r="P5548" s="1">
        <v>1.3549383878707886</v>
      </c>
      <c r="Q5548" s="1">
        <v>0.24437199532985687</v>
      </c>
      <c r="R5548" s="1">
        <v>-9.6460003405809402E-3</v>
      </c>
      <c r="S5548" s="1">
        <v>30</v>
      </c>
      <c r="T5548" s="1">
        <v>1</v>
      </c>
      <c r="U5548" s="1">
        <v>19185908</v>
      </c>
      <c r="V5548" s="1">
        <v>0.76415199041366577</v>
      </c>
      <c r="W5548" s="1">
        <v>4.1480951309204102</v>
      </c>
      <c r="X5548" s="1">
        <v>4.1480951309204102</v>
      </c>
    </row>
    <row r="5549" spans="1:24" x14ac:dyDescent="0.35">
      <c r="A5549" s="1">
        <v>310356</v>
      </c>
      <c r="B5549" s="1" t="s">
        <v>2344</v>
      </c>
      <c r="C5549" s="1">
        <v>112675503</v>
      </c>
      <c r="D5549" s="1">
        <v>356</v>
      </c>
      <c r="E5549" s="1" t="s">
        <v>2640</v>
      </c>
      <c r="F5549" s="1" t="s">
        <v>35</v>
      </c>
      <c r="G5549" s="1" t="s">
        <v>597</v>
      </c>
      <c r="H5549" s="1" t="s">
        <v>916</v>
      </c>
      <c r="I5549" s="1">
        <v>3078491</v>
      </c>
      <c r="J5549" s="1">
        <v>17482</v>
      </c>
      <c r="K5549" s="1">
        <v>849464</v>
      </c>
      <c r="L5549" s="1">
        <v>15289317</v>
      </c>
      <c r="M5549" s="1">
        <v>0.21259500086307526</v>
      </c>
      <c r="N5549" s="1">
        <v>1.4100877046585083</v>
      </c>
      <c r="O5549" s="1">
        <v>-4.8769000917673111E-2</v>
      </c>
      <c r="P5549" s="1">
        <v>-1.5594801902770996</v>
      </c>
      <c r="Q5549" s="1">
        <v>-0.12218599766492844</v>
      </c>
      <c r="R5549" s="1">
        <v>7.2059999220073223E-3</v>
      </c>
      <c r="S5549" s="1">
        <v>31</v>
      </c>
      <c r="T5549" s="1">
        <v>1</v>
      </c>
      <c r="U5549" s="1">
        <v>19234754</v>
      </c>
      <c r="V5549" s="1">
        <v>4.8845991492271423E-2</v>
      </c>
      <c r="W5549" s="1">
        <v>0.25459310412406921</v>
      </c>
      <c r="X5549" s="1">
        <v>0.25459310412406921</v>
      </c>
    </row>
    <row r="5550" spans="1:24" x14ac:dyDescent="0.35">
      <c r="A5550" s="1">
        <v>320356</v>
      </c>
      <c r="B5550" s="1" t="s">
        <v>2345</v>
      </c>
      <c r="C5550" s="1">
        <v>112675503</v>
      </c>
      <c r="D5550" s="1">
        <v>356</v>
      </c>
      <c r="E5550" s="1" t="s">
        <v>2640</v>
      </c>
      <c r="F5550" s="1" t="s">
        <v>35</v>
      </c>
      <c r="G5550" s="1" t="s">
        <v>597</v>
      </c>
      <c r="H5550" s="1" t="s">
        <v>916</v>
      </c>
      <c r="I5550" s="1">
        <v>3180867</v>
      </c>
      <c r="J5550" s="1">
        <v>84943</v>
      </c>
      <c r="K5550" s="1">
        <v>849464</v>
      </c>
      <c r="L5550" s="1">
        <v>15469081</v>
      </c>
      <c r="M5550" s="1">
        <v>0.17976400256156921</v>
      </c>
      <c r="N5550" s="1">
        <v>1.1757490634918213</v>
      </c>
      <c r="O5550" s="1">
        <v>0.10237599909305573</v>
      </c>
      <c r="P5550" s="1">
        <v>3.3255252838134766</v>
      </c>
      <c r="Q5550" s="1">
        <v>0</v>
      </c>
      <c r="R5550" s="1">
        <v>6.7460998892784119E-2</v>
      </c>
      <c r="S5550" s="1">
        <v>32</v>
      </c>
      <c r="T5550" s="1">
        <v>1</v>
      </c>
      <c r="U5550" s="1">
        <v>19584356</v>
      </c>
      <c r="V5550" s="1">
        <v>0.34960100054740906</v>
      </c>
      <c r="W5550" s="1">
        <v>1.8175537586212158</v>
      </c>
      <c r="X5550" s="1">
        <v>1.8175537586212158</v>
      </c>
    </row>
    <row r="5551" spans="1:24" x14ac:dyDescent="0.35">
      <c r="A5551" s="1">
        <v>330356</v>
      </c>
      <c r="B5551" s="1" t="s">
        <v>2346</v>
      </c>
      <c r="C5551" s="1">
        <v>112675503</v>
      </c>
      <c r="D5551" s="1">
        <v>356</v>
      </c>
      <c r="E5551" s="1" t="s">
        <v>2640</v>
      </c>
      <c r="F5551" s="1" t="s">
        <v>35</v>
      </c>
      <c r="G5551" s="1" t="s">
        <v>597</v>
      </c>
      <c r="H5551" s="1" t="s">
        <v>916</v>
      </c>
      <c r="I5551" s="1">
        <v>3380865</v>
      </c>
      <c r="J5551" s="1">
        <v>97103</v>
      </c>
      <c r="K5551" s="1">
        <v>849464</v>
      </c>
      <c r="L5551" s="1">
        <v>15169059</v>
      </c>
      <c r="M5551" s="1">
        <v>-0.30002200603485107</v>
      </c>
      <c r="N5551" s="1">
        <v>-1.9394946098327637</v>
      </c>
      <c r="O5551" s="1">
        <v>0.19999800622463226</v>
      </c>
      <c r="P5551" s="1">
        <v>6.2875308990478516</v>
      </c>
      <c r="Q5551" s="1">
        <v>0</v>
      </c>
      <c r="R5551" s="1">
        <v>1.2160000391304493E-2</v>
      </c>
      <c r="S5551" s="1">
        <v>33</v>
      </c>
      <c r="T5551" s="1">
        <v>1</v>
      </c>
      <c r="U5551" s="1">
        <v>19496492</v>
      </c>
      <c r="V5551" s="1">
        <v>-8.7863996624946594E-2</v>
      </c>
      <c r="W5551" s="1">
        <v>-0.44864380359649658</v>
      </c>
      <c r="X5551" s="1">
        <v>-0.44864380359649658</v>
      </c>
    </row>
    <row r="5552" spans="1:24" x14ac:dyDescent="0.35">
      <c r="A5552" s="1">
        <v>340356</v>
      </c>
      <c r="B5552" s="1" t="s">
        <v>2347</v>
      </c>
      <c r="C5552" s="1">
        <v>112675503</v>
      </c>
      <c r="D5552" s="1">
        <v>356</v>
      </c>
      <c r="E5552" s="1" t="s">
        <v>2640</v>
      </c>
      <c r="F5552" s="1" t="s">
        <v>35</v>
      </c>
      <c r="G5552" s="1" t="s">
        <v>597</v>
      </c>
      <c r="H5552" s="1" t="s">
        <v>916</v>
      </c>
      <c r="I5552" s="1">
        <v>3301761</v>
      </c>
      <c r="J5552" s="1">
        <v>166438</v>
      </c>
      <c r="K5552" s="1">
        <v>849464</v>
      </c>
      <c r="L5552" s="1">
        <v>15573845</v>
      </c>
      <c r="M5552" s="1">
        <v>0.40478599071502686</v>
      </c>
      <c r="N5552" s="1">
        <v>2.6684978008270264</v>
      </c>
      <c r="O5552" s="1">
        <v>-7.9103998839855194E-2</v>
      </c>
      <c r="P5552" s="1">
        <v>-2.3397562503814697</v>
      </c>
      <c r="Q5552" s="1">
        <v>0</v>
      </c>
      <c r="R5552" s="1">
        <v>6.9334998726844788E-2</v>
      </c>
      <c r="S5552" s="1">
        <v>34</v>
      </c>
      <c r="T5552" s="1">
        <v>1</v>
      </c>
      <c r="U5552" s="1">
        <v>19891508</v>
      </c>
      <c r="V5552" s="1">
        <v>0.39501699805259705</v>
      </c>
      <c r="W5552" s="1">
        <v>2.0260875225067139</v>
      </c>
      <c r="X5552" s="1">
        <v>2.0260875225067139</v>
      </c>
    </row>
    <row r="5553" spans="1:24" x14ac:dyDescent="0.35">
      <c r="A5553" s="1">
        <v>350356</v>
      </c>
      <c r="B5553" s="1" t="s">
        <v>2348</v>
      </c>
      <c r="C5553" s="1">
        <v>112675503</v>
      </c>
      <c r="D5553" s="1">
        <v>356</v>
      </c>
      <c r="E5553" s="1" t="s">
        <v>2640</v>
      </c>
      <c r="F5553" s="1" t="s">
        <v>35</v>
      </c>
      <c r="G5553" s="1" t="s">
        <v>597</v>
      </c>
      <c r="H5553" s="1" t="s">
        <v>916</v>
      </c>
      <c r="I5553" s="1">
        <v>3507377</v>
      </c>
      <c r="J5553" s="1">
        <v>84886</v>
      </c>
      <c r="K5553" s="1">
        <v>849464</v>
      </c>
      <c r="L5553" s="1">
        <v>15911023</v>
      </c>
      <c r="M5553" s="1">
        <v>0.33717799186706543</v>
      </c>
      <c r="N5553" s="1">
        <v>2.165027379989624</v>
      </c>
      <c r="O5553" s="1">
        <v>0.20561599731445313</v>
      </c>
      <c r="P5553" s="1">
        <v>6.2274646759033203</v>
      </c>
      <c r="Q5553" s="1">
        <v>0</v>
      </c>
      <c r="R5553" s="1">
        <v>-8.1551998853683472E-2</v>
      </c>
      <c r="S5553" s="1">
        <v>35</v>
      </c>
      <c r="T5553" s="1">
        <v>1</v>
      </c>
      <c r="U5553" s="1">
        <v>20352750</v>
      </c>
      <c r="V5553" s="1">
        <v>0.46124199032783508</v>
      </c>
      <c r="W5553" s="1">
        <v>2.3187885284423828</v>
      </c>
      <c r="X5553" s="1">
        <v>2.3187885284423828</v>
      </c>
    </row>
    <row r="5554" spans="1:24" x14ac:dyDescent="0.35">
      <c r="A5554" s="1">
        <v>360356</v>
      </c>
      <c r="B5554" s="1" t="s">
        <v>2349</v>
      </c>
      <c r="C5554" s="1">
        <v>112675503</v>
      </c>
      <c r="D5554" s="1">
        <v>356</v>
      </c>
      <c r="E5554" s="1" t="s">
        <v>2640</v>
      </c>
      <c r="F5554" s="1" t="s">
        <v>35</v>
      </c>
      <c r="G5554" s="1" t="s">
        <v>597</v>
      </c>
      <c r="H5554" s="1" t="s">
        <v>916</v>
      </c>
      <c r="I5554" s="1">
        <v>3854351</v>
      </c>
      <c r="J5554" s="1">
        <v>106794</v>
      </c>
      <c r="K5554" s="1">
        <v>849464</v>
      </c>
      <c r="L5554" s="1">
        <v>16695713</v>
      </c>
      <c r="M5554" s="1">
        <v>0.78469002246856689</v>
      </c>
      <c r="N5554" s="1">
        <v>4.9317383766174316</v>
      </c>
      <c r="O5554" s="1">
        <v>0.34697398543357849</v>
      </c>
      <c r="P5554" s="1">
        <v>9.8926916122436523</v>
      </c>
      <c r="Q5554" s="1">
        <v>0</v>
      </c>
      <c r="R5554" s="1">
        <v>2.1908000111579895E-2</v>
      </c>
      <c r="S5554" s="1">
        <v>36</v>
      </c>
      <c r="T5554" s="1">
        <v>1</v>
      </c>
      <c r="U5554" s="1">
        <v>21506322</v>
      </c>
      <c r="V5554" s="1">
        <v>1.1535720825195313</v>
      </c>
      <c r="W5554" s="1">
        <v>5.6678924560546875</v>
      </c>
      <c r="X5554" s="1">
        <v>5.6678924560546875</v>
      </c>
    </row>
    <row r="5555" spans="1:24" x14ac:dyDescent="0.35">
      <c r="A5555" s="1">
        <v>370356</v>
      </c>
      <c r="B5555" s="1" t="s">
        <v>2350</v>
      </c>
      <c r="C5555" s="1">
        <v>112675503</v>
      </c>
      <c r="D5555" s="1">
        <v>356</v>
      </c>
      <c r="E5555" s="1" t="s">
        <v>2640</v>
      </c>
      <c r="F5555" s="1" t="s">
        <v>35</v>
      </c>
      <c r="G5555" s="1" t="s">
        <v>597</v>
      </c>
      <c r="H5555" s="1" t="s">
        <v>916</v>
      </c>
      <c r="I5555" s="1">
        <v>4080829</v>
      </c>
      <c r="J5555" s="1">
        <v>180994</v>
      </c>
      <c r="K5555" s="1">
        <v>849464</v>
      </c>
      <c r="L5555" s="1">
        <v>17834048</v>
      </c>
      <c r="M5555" s="1">
        <v>1.1383349895477295</v>
      </c>
      <c r="N5555" s="1">
        <v>6.8181276321411133</v>
      </c>
      <c r="O5555" s="1">
        <v>0.22647799551486969</v>
      </c>
      <c r="P5555" s="1">
        <v>5.8759050369262695</v>
      </c>
      <c r="Q5555" s="1">
        <v>0</v>
      </c>
      <c r="R5555" s="1">
        <v>7.4199996888637543E-2</v>
      </c>
      <c r="S5555" s="1">
        <v>37</v>
      </c>
      <c r="T5555" s="1">
        <v>1</v>
      </c>
      <c r="U5555" s="1">
        <v>22945336</v>
      </c>
      <c r="V5555" s="1">
        <v>1.4390130043029785</v>
      </c>
      <c r="W5555" s="1">
        <v>6.6911211013793945</v>
      </c>
      <c r="X5555" s="1">
        <v>6.6911211013793945</v>
      </c>
    </row>
    <row r="5556" spans="1:24" x14ac:dyDescent="0.35">
      <c r="A5556" s="1">
        <v>380356</v>
      </c>
      <c r="B5556" s="1" t="s">
        <v>2351</v>
      </c>
      <c r="C5556" s="1">
        <v>112675503</v>
      </c>
      <c r="D5556" s="1">
        <v>356</v>
      </c>
      <c r="E5556" s="1" t="s">
        <v>2640</v>
      </c>
      <c r="F5556" s="1" t="s">
        <v>35</v>
      </c>
      <c r="G5556" s="1" t="s">
        <v>597</v>
      </c>
      <c r="H5556" s="1" t="s">
        <v>916</v>
      </c>
      <c r="I5556" s="1">
        <v>4488920</v>
      </c>
      <c r="J5556" s="1">
        <v>67149</v>
      </c>
      <c r="K5556" s="1">
        <v>2006327.375</v>
      </c>
      <c r="L5556" s="1">
        <v>18237212</v>
      </c>
      <c r="M5556" s="1">
        <v>0.40316399931907654</v>
      </c>
      <c r="N5556" s="1">
        <v>2.2606420516967773</v>
      </c>
      <c r="O5556" s="1">
        <v>0.40809100866317749</v>
      </c>
      <c r="P5556" s="1">
        <v>10.000198364257813</v>
      </c>
      <c r="Q5556" s="1">
        <v>1.1568633317947388</v>
      </c>
      <c r="R5556" s="1">
        <v>-0.11384499818086624</v>
      </c>
      <c r="S5556" s="1">
        <v>38</v>
      </c>
      <c r="T5556" s="1">
        <v>1</v>
      </c>
      <c r="U5556" s="1">
        <v>24799608</v>
      </c>
      <c r="V5556" s="1">
        <v>1.8542733192443848</v>
      </c>
      <c r="W5556" s="1">
        <v>8.0812587738037109</v>
      </c>
      <c r="X5556" s="1">
        <v>8.0812587738037109</v>
      </c>
    </row>
    <row r="5557" spans="1:24" x14ac:dyDescent="0.35">
      <c r="A5557" s="1">
        <v>390356</v>
      </c>
      <c r="B5557" s="1" t="s">
        <v>2352</v>
      </c>
      <c r="C5557" s="1">
        <v>112675503</v>
      </c>
      <c r="D5557" s="1">
        <v>356</v>
      </c>
      <c r="E5557" s="1" t="s">
        <v>2640</v>
      </c>
      <c r="F5557" s="1" t="s">
        <v>35</v>
      </c>
      <c r="G5557" s="1" t="s">
        <v>597</v>
      </c>
      <c r="H5557" s="1" t="s">
        <v>916</v>
      </c>
      <c r="I5557" s="1">
        <v>4572191</v>
      </c>
      <c r="J5557" s="1">
        <v>128213</v>
      </c>
      <c r="K5557" s="1">
        <v>3162587.75</v>
      </c>
      <c r="L5557" s="1">
        <v>18415652</v>
      </c>
      <c r="M5557" s="1">
        <v>0.17844000458717346</v>
      </c>
      <c r="N5557" s="1">
        <v>0.97843903303146362</v>
      </c>
      <c r="O5557" s="1">
        <v>8.3270996809005737E-2</v>
      </c>
      <c r="P5557" s="1">
        <v>1.8550342321395874</v>
      </c>
      <c r="Q5557" s="1">
        <v>1.1562603712081909</v>
      </c>
      <c r="R5557" s="1">
        <v>6.1064001172780991E-2</v>
      </c>
      <c r="S5557" s="1">
        <v>39</v>
      </c>
      <c r="T5557" s="1">
        <v>1</v>
      </c>
      <c r="U5557" s="1">
        <v>26278644</v>
      </c>
      <c r="V5557" s="1">
        <v>1.4790353775024414</v>
      </c>
      <c r="W5557" s="1">
        <v>5.9639492034912109</v>
      </c>
      <c r="X5557" s="1">
        <v>5.9639492034912109</v>
      </c>
    </row>
    <row r="5558" spans="1:24" x14ac:dyDescent="0.35">
      <c r="A5558" s="1">
        <v>400356</v>
      </c>
      <c r="B5558" s="1" t="s">
        <v>2353</v>
      </c>
      <c r="C5558" s="1">
        <v>112675503</v>
      </c>
      <c r="D5558" s="1">
        <v>356</v>
      </c>
      <c r="E5558" s="1" t="s">
        <v>2640</v>
      </c>
      <c r="F5558" s="1" t="s">
        <v>35</v>
      </c>
      <c r="G5558" s="1" t="s">
        <v>597</v>
      </c>
      <c r="H5558" s="1" t="s">
        <v>916</v>
      </c>
      <c r="S5558" s="1">
        <v>40</v>
      </c>
      <c r="T5558" s="1">
        <v>1</v>
      </c>
      <c r="U5558" s="1">
        <v>0</v>
      </c>
      <c r="V5558" s="1">
        <v>0</v>
      </c>
      <c r="W5558" s="1">
        <v>-100</v>
      </c>
      <c r="X5558" s="1">
        <v>-100</v>
      </c>
    </row>
    <row r="5559" spans="1:24" x14ac:dyDescent="0.35">
      <c r="A5559" s="1">
        <v>410356</v>
      </c>
      <c r="B5559" s="1" t="s">
        <v>2354</v>
      </c>
      <c r="C5559" s="1">
        <v>112675503</v>
      </c>
      <c r="D5559" s="1">
        <v>356</v>
      </c>
      <c r="E5559" s="1" t="s">
        <v>2640</v>
      </c>
      <c r="F5559" s="1" t="s">
        <v>35</v>
      </c>
      <c r="G5559" s="1" t="s">
        <v>597</v>
      </c>
      <c r="H5559" s="1" t="s">
        <v>916</v>
      </c>
      <c r="S5559" s="1">
        <v>41</v>
      </c>
      <c r="T5559" s="1">
        <v>1</v>
      </c>
      <c r="U5559" s="1">
        <v>0</v>
      </c>
      <c r="V5559" s="1">
        <v>0</v>
      </c>
    </row>
    <row r="5560" spans="1:24" x14ac:dyDescent="0.35">
      <c r="A5560" s="1">
        <v>420356</v>
      </c>
      <c r="B5560" s="1" t="s">
        <v>2355</v>
      </c>
      <c r="C5560" s="1">
        <v>112675503</v>
      </c>
      <c r="D5560" s="1">
        <v>356</v>
      </c>
      <c r="E5560" s="1" t="s">
        <v>2640</v>
      </c>
      <c r="F5560" s="1" t="s">
        <v>35</v>
      </c>
      <c r="G5560" s="1" t="s">
        <v>597</v>
      </c>
      <c r="H5560" s="1" t="s">
        <v>916</v>
      </c>
      <c r="S5560" s="1">
        <v>42</v>
      </c>
      <c r="T5560" s="1">
        <v>1</v>
      </c>
      <c r="U5560" s="1">
        <v>0</v>
      </c>
      <c r="V5560" s="1">
        <v>0</v>
      </c>
    </row>
    <row r="5561" spans="1:24" x14ac:dyDescent="0.35">
      <c r="A5561" s="1">
        <v>430356</v>
      </c>
      <c r="B5561" s="1" t="s">
        <v>2356</v>
      </c>
      <c r="C5561" s="1">
        <v>112675503</v>
      </c>
      <c r="D5561" s="1">
        <v>356</v>
      </c>
      <c r="E5561" s="1" t="s">
        <v>2640</v>
      </c>
      <c r="F5561" s="1" t="s">
        <v>35</v>
      </c>
      <c r="G5561" s="1" t="s">
        <v>597</v>
      </c>
      <c r="H5561" s="1" t="s">
        <v>916</v>
      </c>
      <c r="S5561" s="1">
        <v>43</v>
      </c>
      <c r="T5561" s="1">
        <v>1</v>
      </c>
      <c r="U5561" s="1">
        <v>0</v>
      </c>
      <c r="V5561" s="1">
        <v>0</v>
      </c>
    </row>
    <row r="5562" spans="1:24" x14ac:dyDescent="0.35">
      <c r="A5562" s="1">
        <v>440356</v>
      </c>
      <c r="B5562" s="1" t="s">
        <v>2357</v>
      </c>
      <c r="C5562" s="1">
        <v>112675503</v>
      </c>
      <c r="D5562" s="1">
        <v>356</v>
      </c>
      <c r="E5562" s="1" t="s">
        <v>2640</v>
      </c>
      <c r="F5562" s="1" t="s">
        <v>35</v>
      </c>
      <c r="G5562" s="1" t="s">
        <v>597</v>
      </c>
      <c r="H5562" s="1" t="s">
        <v>916</v>
      </c>
      <c r="S5562" s="1">
        <v>44</v>
      </c>
      <c r="T5562" s="1">
        <v>1</v>
      </c>
      <c r="U5562" s="1">
        <v>0</v>
      </c>
      <c r="V5562" s="1">
        <v>0</v>
      </c>
    </row>
    <row r="5563" spans="1:24" x14ac:dyDescent="0.35">
      <c r="A5563" s="1">
        <v>450356</v>
      </c>
      <c r="B5563" s="1" t="s">
        <v>2358</v>
      </c>
      <c r="C5563" s="1">
        <v>112675503</v>
      </c>
      <c r="D5563" s="1">
        <v>356</v>
      </c>
      <c r="E5563" s="1" t="s">
        <v>2640</v>
      </c>
      <c r="F5563" s="1" t="s">
        <v>35</v>
      </c>
      <c r="G5563" s="1" t="s">
        <v>597</v>
      </c>
      <c r="H5563" s="1" t="s">
        <v>916</v>
      </c>
      <c r="S5563" s="1">
        <v>45</v>
      </c>
      <c r="T5563" s="1">
        <v>1</v>
      </c>
      <c r="U5563" s="1">
        <v>0</v>
      </c>
      <c r="V5563" s="1">
        <v>0</v>
      </c>
    </row>
    <row r="5564" spans="1:24" x14ac:dyDescent="0.35">
      <c r="A5564" s="1">
        <v>460356</v>
      </c>
      <c r="B5564" s="1" t="s">
        <v>2359</v>
      </c>
      <c r="C5564" s="1">
        <v>112675503</v>
      </c>
      <c r="D5564" s="1">
        <v>356</v>
      </c>
      <c r="E5564" s="1" t="s">
        <v>2640</v>
      </c>
      <c r="F5564" s="1" t="s">
        <v>35</v>
      </c>
      <c r="G5564" s="1" t="s">
        <v>597</v>
      </c>
      <c r="H5564" s="1" t="s">
        <v>916</v>
      </c>
      <c r="S5564" s="1">
        <v>46</v>
      </c>
      <c r="T5564" s="1">
        <v>1</v>
      </c>
      <c r="U5564" s="1">
        <v>0</v>
      </c>
      <c r="V5564" s="1">
        <v>0</v>
      </c>
    </row>
    <row r="5565" spans="1:24" x14ac:dyDescent="0.35">
      <c r="A5565" s="1">
        <v>470356</v>
      </c>
      <c r="B5565" s="1" t="s">
        <v>2360</v>
      </c>
      <c r="C5565" s="1">
        <v>112675503</v>
      </c>
      <c r="D5565" s="1">
        <v>356</v>
      </c>
      <c r="E5565" s="1" t="s">
        <v>2640</v>
      </c>
      <c r="F5565" s="1" t="s">
        <v>35</v>
      </c>
      <c r="G5565" s="1" t="s">
        <v>597</v>
      </c>
      <c r="H5565" s="1" t="s">
        <v>916</v>
      </c>
      <c r="S5565" s="1">
        <v>47</v>
      </c>
      <c r="T5565" s="1">
        <v>1</v>
      </c>
      <c r="U5565" s="1">
        <v>0</v>
      </c>
      <c r="V5565" s="1">
        <v>0</v>
      </c>
    </row>
    <row r="5566" spans="1:24" x14ac:dyDescent="0.35">
      <c r="A5566" s="1">
        <v>480356</v>
      </c>
      <c r="B5566" s="1" t="s">
        <v>2361</v>
      </c>
      <c r="C5566" s="1">
        <v>112675503</v>
      </c>
      <c r="D5566" s="1">
        <v>356</v>
      </c>
      <c r="E5566" s="1" t="s">
        <v>2640</v>
      </c>
      <c r="F5566" s="1" t="s">
        <v>35</v>
      </c>
      <c r="G5566" s="1" t="s">
        <v>597</v>
      </c>
      <c r="H5566" s="1" t="s">
        <v>916</v>
      </c>
      <c r="S5566" s="1">
        <v>48</v>
      </c>
      <c r="T5566" s="1">
        <v>1</v>
      </c>
      <c r="U5566" s="1">
        <v>0</v>
      </c>
      <c r="V5566" s="1">
        <v>0</v>
      </c>
    </row>
    <row r="5567" spans="1:24" x14ac:dyDescent="0.35">
      <c r="A5567" s="1">
        <v>290396</v>
      </c>
      <c r="B5567" s="1" t="s">
        <v>2341</v>
      </c>
      <c r="C5567" s="1">
        <v>112676203</v>
      </c>
      <c r="D5567" s="1">
        <v>396</v>
      </c>
      <c r="E5567" s="1" t="s">
        <v>2641</v>
      </c>
      <c r="F5567" s="1" t="s">
        <v>35</v>
      </c>
      <c r="G5567" s="1" t="s">
        <v>597</v>
      </c>
      <c r="H5567" s="1" t="s">
        <v>916</v>
      </c>
      <c r="I5567" s="1">
        <v>1906322.77</v>
      </c>
      <c r="J5567" s="1">
        <v>46082.41</v>
      </c>
      <c r="K5567" s="1">
        <v>394285</v>
      </c>
      <c r="L5567" s="1">
        <v>8642938</v>
      </c>
      <c r="S5567" s="1">
        <v>29</v>
      </c>
      <c r="T5567" s="1">
        <v>1</v>
      </c>
      <c r="U5567" s="1">
        <v>10989628</v>
      </c>
      <c r="V5567" s="1">
        <v>0</v>
      </c>
    </row>
    <row r="5568" spans="1:24" x14ac:dyDescent="0.35">
      <c r="A5568" s="1">
        <v>300396</v>
      </c>
      <c r="B5568" s="1" t="s">
        <v>2343</v>
      </c>
      <c r="C5568" s="1">
        <v>112676203</v>
      </c>
      <c r="D5568" s="1">
        <v>396</v>
      </c>
      <c r="E5568" s="1" t="s">
        <v>2641</v>
      </c>
      <c r="F5568" s="1" t="s">
        <v>35</v>
      </c>
      <c r="G5568" s="1" t="s">
        <v>597</v>
      </c>
      <c r="H5568" s="1" t="s">
        <v>916</v>
      </c>
      <c r="I5568" s="1">
        <v>1915914.02</v>
      </c>
      <c r="J5568" s="1">
        <v>39301.040000000001</v>
      </c>
      <c r="K5568" s="1">
        <v>481931</v>
      </c>
      <c r="L5568" s="1">
        <v>8871978</v>
      </c>
      <c r="M5568" s="1">
        <v>0.2290399968624115</v>
      </c>
      <c r="N5568" s="1">
        <v>2.6500248908996582</v>
      </c>
      <c r="O5568" s="1">
        <v>9.5912497490644455E-3</v>
      </c>
      <c r="P5568" s="1">
        <v>0.50312834978103638</v>
      </c>
      <c r="Q5568" s="1">
        <v>8.76460000872612E-2</v>
      </c>
      <c r="R5568" s="1">
        <v>-6.7813699133694172E-3</v>
      </c>
      <c r="S5568" s="1">
        <v>30</v>
      </c>
      <c r="T5568" s="1">
        <v>1</v>
      </c>
      <c r="U5568" s="1">
        <v>11309124</v>
      </c>
      <c r="V5568" s="1">
        <v>0.31949588656425476</v>
      </c>
      <c r="W5568" s="1">
        <v>2.9072504043579102</v>
      </c>
      <c r="X5568" s="1">
        <v>2.9072504043579102</v>
      </c>
    </row>
    <row r="5569" spans="1:24" x14ac:dyDescent="0.35">
      <c r="A5569" s="1">
        <v>310396</v>
      </c>
      <c r="B5569" s="1" t="s">
        <v>2344</v>
      </c>
      <c r="C5569" s="1">
        <v>112676203</v>
      </c>
      <c r="D5569" s="1">
        <v>396</v>
      </c>
      <c r="E5569" s="1" t="s">
        <v>2641</v>
      </c>
      <c r="F5569" s="1" t="s">
        <v>35</v>
      </c>
      <c r="G5569" s="1" t="s">
        <v>597</v>
      </c>
      <c r="H5569" s="1" t="s">
        <v>916</v>
      </c>
      <c r="I5569" s="1">
        <v>1968670.89</v>
      </c>
      <c r="J5569" s="1">
        <v>54505.41</v>
      </c>
      <c r="K5569" s="1">
        <v>438108</v>
      </c>
      <c r="L5569" s="1">
        <v>8983830</v>
      </c>
      <c r="M5569" s="1">
        <v>0.11185199767351151</v>
      </c>
      <c r="N5569" s="1">
        <v>1.2607334852218628</v>
      </c>
      <c r="O5569" s="1">
        <v>5.2756868302822113E-2</v>
      </c>
      <c r="P5569" s="1">
        <v>2.7536137104034424</v>
      </c>
      <c r="Q5569" s="1">
        <v>-4.38230000436306E-2</v>
      </c>
      <c r="R5569" s="1">
        <v>1.5204370021820068E-2</v>
      </c>
      <c r="S5569" s="1">
        <v>31</v>
      </c>
      <c r="T5569" s="1">
        <v>1</v>
      </c>
      <c r="U5569" s="1">
        <v>11445114</v>
      </c>
      <c r="V5569" s="1">
        <v>0.13599023222923279</v>
      </c>
      <c r="W5569" s="1">
        <v>1.2024804353713989</v>
      </c>
      <c r="X5569" s="1">
        <v>1.2024804353713989</v>
      </c>
    </row>
    <row r="5570" spans="1:24" x14ac:dyDescent="0.35">
      <c r="A5570" s="1">
        <v>320396</v>
      </c>
      <c r="B5570" s="1" t="s">
        <v>2345</v>
      </c>
      <c r="C5570" s="1">
        <v>112676203</v>
      </c>
      <c r="D5570" s="1">
        <v>396</v>
      </c>
      <c r="E5570" s="1" t="s">
        <v>2641</v>
      </c>
      <c r="F5570" s="1" t="s">
        <v>35</v>
      </c>
      <c r="G5570" s="1" t="s">
        <v>597</v>
      </c>
      <c r="H5570" s="1" t="s">
        <v>916</v>
      </c>
      <c r="I5570" s="1">
        <v>1986622.6</v>
      </c>
      <c r="J5570" s="1">
        <v>67639.509999999995</v>
      </c>
      <c r="K5570" s="1">
        <v>438108</v>
      </c>
      <c r="L5570" s="1">
        <v>8996288</v>
      </c>
      <c r="M5570" s="1">
        <v>1.2458000332117081E-2</v>
      </c>
      <c r="N5570" s="1">
        <v>0.13867136836051941</v>
      </c>
      <c r="O5570" s="1">
        <v>1.7951710149645805E-2</v>
      </c>
      <c r="P5570" s="1">
        <v>0.91186952590942383</v>
      </c>
      <c r="Q5570" s="1">
        <v>0</v>
      </c>
      <c r="R5570" s="1">
        <v>1.3134099543094635E-2</v>
      </c>
      <c r="S5570" s="1">
        <v>32</v>
      </c>
      <c r="T5570" s="1">
        <v>1</v>
      </c>
      <c r="U5570" s="1">
        <v>11488658</v>
      </c>
      <c r="V5570" s="1">
        <v>4.3543808162212372E-2</v>
      </c>
      <c r="W5570" s="1">
        <v>0.38045930862426758</v>
      </c>
      <c r="X5570" s="1">
        <v>0.38045930862426758</v>
      </c>
    </row>
    <row r="5571" spans="1:24" x14ac:dyDescent="0.35">
      <c r="A5571" s="1">
        <v>330396</v>
      </c>
      <c r="B5571" s="1" t="s">
        <v>2346</v>
      </c>
      <c r="C5571" s="1">
        <v>112676203</v>
      </c>
      <c r="D5571" s="1">
        <v>396</v>
      </c>
      <c r="E5571" s="1" t="s">
        <v>2641</v>
      </c>
      <c r="F5571" s="1" t="s">
        <v>35</v>
      </c>
      <c r="G5571" s="1" t="s">
        <v>597</v>
      </c>
      <c r="H5571" s="1" t="s">
        <v>916</v>
      </c>
      <c r="I5571" s="1">
        <v>1924066.02</v>
      </c>
      <c r="J5571" s="1">
        <v>70598.58</v>
      </c>
      <c r="K5571" s="1">
        <v>438108</v>
      </c>
      <c r="L5571" s="1">
        <v>9085951</v>
      </c>
      <c r="M5571" s="1">
        <v>8.9662998914718628E-2</v>
      </c>
      <c r="N5571" s="1">
        <v>0.99666661024093628</v>
      </c>
      <c r="O5571" s="1">
        <v>-6.255657970905304E-2</v>
      </c>
      <c r="P5571" s="1">
        <v>-3.1488909721374512</v>
      </c>
      <c r="Q5571" s="1">
        <v>0</v>
      </c>
      <c r="R5571" s="1">
        <v>2.9590700287371874E-3</v>
      </c>
      <c r="S5571" s="1">
        <v>33</v>
      </c>
      <c r="T5571" s="1">
        <v>1</v>
      </c>
      <c r="U5571" s="1">
        <v>11518724</v>
      </c>
      <c r="V5571" s="1">
        <v>3.0065488070249557E-2</v>
      </c>
      <c r="W5571" s="1">
        <v>0.26170158386230469</v>
      </c>
      <c r="X5571" s="1">
        <v>0.26170158386230469</v>
      </c>
    </row>
    <row r="5572" spans="1:24" x14ac:dyDescent="0.35">
      <c r="A5572" s="1">
        <v>340396</v>
      </c>
      <c r="B5572" s="1" t="s">
        <v>2347</v>
      </c>
      <c r="C5572" s="1">
        <v>112676203</v>
      </c>
      <c r="D5572" s="1">
        <v>396</v>
      </c>
      <c r="E5572" s="1" t="s">
        <v>2641</v>
      </c>
      <c r="F5572" s="1" t="s">
        <v>35</v>
      </c>
      <c r="G5572" s="1" t="s">
        <v>597</v>
      </c>
      <c r="H5572" s="1" t="s">
        <v>916</v>
      </c>
      <c r="I5572" s="1">
        <v>1924009.22</v>
      </c>
      <c r="J5572" s="1">
        <v>69665.61</v>
      </c>
      <c r="K5572" s="1">
        <v>438108</v>
      </c>
      <c r="L5572" s="1">
        <v>9085945</v>
      </c>
      <c r="M5572" s="1">
        <v>-6.0000002122251317E-6</v>
      </c>
      <c r="N5572" s="1">
        <v>-6.6036016505677253E-5</v>
      </c>
      <c r="O5572" s="1">
        <v>-5.6799999583745375E-5</v>
      </c>
      <c r="P5572" s="1">
        <v>-2.9520816169679165E-3</v>
      </c>
      <c r="Q5572" s="1">
        <v>0</v>
      </c>
      <c r="R5572" s="1">
        <v>-9.3297002604231238E-4</v>
      </c>
      <c r="S5572" s="1">
        <v>34</v>
      </c>
      <c r="T5572" s="1">
        <v>1</v>
      </c>
      <c r="U5572" s="1">
        <v>11517728</v>
      </c>
      <c r="V5572" s="1">
        <v>-9.9577009677886963E-4</v>
      </c>
      <c r="W5572" s="1">
        <v>-8.6467908695340157E-3</v>
      </c>
      <c r="X5572" s="1">
        <v>-8.6467908695340157E-3</v>
      </c>
    </row>
    <row r="5573" spans="1:24" x14ac:dyDescent="0.35">
      <c r="A5573" s="1">
        <v>350396</v>
      </c>
      <c r="B5573" s="1" t="s">
        <v>2348</v>
      </c>
      <c r="C5573" s="1">
        <v>112676203</v>
      </c>
      <c r="D5573" s="1">
        <v>396</v>
      </c>
      <c r="E5573" s="1" t="s">
        <v>2641</v>
      </c>
      <c r="F5573" s="1" t="s">
        <v>35</v>
      </c>
      <c r="G5573" s="1" t="s">
        <v>597</v>
      </c>
      <c r="H5573" s="1" t="s">
        <v>916</v>
      </c>
      <c r="I5573" s="1">
        <v>1982832.53</v>
      </c>
      <c r="J5573" s="1">
        <v>121320.28</v>
      </c>
      <c r="K5573" s="1">
        <v>438108</v>
      </c>
      <c r="L5573" s="1">
        <v>9143880</v>
      </c>
      <c r="M5573" s="1">
        <v>5.7934999465942383E-2</v>
      </c>
      <c r="N5573" s="1">
        <v>0.63763320446014404</v>
      </c>
      <c r="O5573" s="1">
        <v>5.882330983877182E-2</v>
      </c>
      <c r="P5573" s="1">
        <v>3.0573298931121826</v>
      </c>
      <c r="Q5573" s="1">
        <v>0</v>
      </c>
      <c r="R5573" s="1">
        <v>5.1654670387506485E-2</v>
      </c>
      <c r="S5573" s="1">
        <v>35</v>
      </c>
      <c r="T5573" s="1">
        <v>1</v>
      </c>
      <c r="U5573" s="1">
        <v>11686141</v>
      </c>
      <c r="V5573" s="1">
        <v>0.16841298341751099</v>
      </c>
      <c r="W5573" s="1">
        <v>1.4622068405151367</v>
      </c>
      <c r="X5573" s="1">
        <v>1.4622068405151367</v>
      </c>
    </row>
    <row r="5574" spans="1:24" x14ac:dyDescent="0.35">
      <c r="A5574" s="1">
        <v>360396</v>
      </c>
      <c r="B5574" s="1" t="s">
        <v>2349</v>
      </c>
      <c r="C5574" s="1">
        <v>112676203</v>
      </c>
      <c r="D5574" s="1">
        <v>396</v>
      </c>
      <c r="E5574" s="1" t="s">
        <v>2641</v>
      </c>
      <c r="F5574" s="1" t="s">
        <v>35</v>
      </c>
      <c r="G5574" s="1" t="s">
        <v>597</v>
      </c>
      <c r="H5574" s="1" t="s">
        <v>916</v>
      </c>
      <c r="I5574" s="1">
        <v>2125373.91</v>
      </c>
      <c r="J5574" s="1">
        <v>124868.51</v>
      </c>
      <c r="K5574" s="1">
        <v>438108</v>
      </c>
      <c r="L5574" s="1">
        <v>9618344</v>
      </c>
      <c r="M5574" s="1">
        <v>0.47446399927139282</v>
      </c>
      <c r="N5574" s="1">
        <v>5.1888694763183594</v>
      </c>
      <c r="O5574" s="1">
        <v>0.14254137873649597</v>
      </c>
      <c r="P5574" s="1">
        <v>7.1887755393981934</v>
      </c>
      <c r="Q5574" s="1">
        <v>0</v>
      </c>
      <c r="R5574" s="1">
        <v>3.5482300445437431E-3</v>
      </c>
      <c r="S5574" s="1">
        <v>36</v>
      </c>
      <c r="T5574" s="1">
        <v>1</v>
      </c>
      <c r="U5574" s="1">
        <v>12306694</v>
      </c>
      <c r="V5574" s="1">
        <v>0.62055361270904541</v>
      </c>
      <c r="W5574" s="1">
        <v>5.3101620674133301</v>
      </c>
      <c r="X5574" s="1">
        <v>5.3101620674133301</v>
      </c>
    </row>
    <row r="5575" spans="1:24" x14ac:dyDescent="0.35">
      <c r="A5575" s="1">
        <v>370396</v>
      </c>
      <c r="B5575" s="1" t="s">
        <v>2350</v>
      </c>
      <c r="C5575" s="1">
        <v>112676203</v>
      </c>
      <c r="D5575" s="1">
        <v>396</v>
      </c>
      <c r="E5575" s="1" t="s">
        <v>2641</v>
      </c>
      <c r="F5575" s="1" t="s">
        <v>35</v>
      </c>
      <c r="G5575" s="1" t="s">
        <v>597</v>
      </c>
      <c r="H5575" s="1" t="s">
        <v>916</v>
      </c>
      <c r="I5575" s="1">
        <v>2175668.37</v>
      </c>
      <c r="J5575" s="1">
        <v>163176.5</v>
      </c>
      <c r="K5575" s="1">
        <v>438108</v>
      </c>
      <c r="L5575" s="1">
        <v>10266273</v>
      </c>
      <c r="M5575" s="1">
        <v>0.64792901277542114</v>
      </c>
      <c r="N5575" s="1">
        <v>6.7363882064819336</v>
      </c>
      <c r="O5575" s="1">
        <v>5.0294458866119385E-2</v>
      </c>
      <c r="P5575" s="1">
        <v>2.3663816452026367</v>
      </c>
      <c r="Q5575" s="1">
        <v>0</v>
      </c>
      <c r="R5575" s="1">
        <v>3.8307990878820419E-2</v>
      </c>
      <c r="S5575" s="1">
        <v>37</v>
      </c>
      <c r="T5575" s="1">
        <v>1</v>
      </c>
      <c r="U5575" s="1">
        <v>13043226</v>
      </c>
      <c r="V5575" s="1">
        <v>0.73653149604797363</v>
      </c>
      <c r="W5575" s="1">
        <v>5.9848079681396484</v>
      </c>
      <c r="X5575" s="1">
        <v>5.9848079681396484</v>
      </c>
    </row>
    <row r="5576" spans="1:24" x14ac:dyDescent="0.35">
      <c r="A5576" s="1">
        <v>380396</v>
      </c>
      <c r="B5576" s="1" t="s">
        <v>2351</v>
      </c>
      <c r="C5576" s="1">
        <v>112676203</v>
      </c>
      <c r="D5576" s="1">
        <v>396</v>
      </c>
      <c r="E5576" s="1" t="s">
        <v>2641</v>
      </c>
      <c r="F5576" s="1" t="s">
        <v>35</v>
      </c>
      <c r="G5576" s="1" t="s">
        <v>597</v>
      </c>
      <c r="H5576" s="1" t="s">
        <v>916</v>
      </c>
      <c r="I5576" s="1">
        <v>2302743</v>
      </c>
      <c r="J5576" s="1">
        <v>147385</v>
      </c>
      <c r="K5576" s="1">
        <v>438108</v>
      </c>
      <c r="L5576" s="1">
        <v>10455817</v>
      </c>
      <c r="M5576" s="1">
        <v>0.18954400718212128</v>
      </c>
      <c r="N5576" s="1">
        <v>1.8462785482406616</v>
      </c>
      <c r="O5576" s="1">
        <v>0.12707462906837463</v>
      </c>
      <c r="P5576" s="1">
        <v>5.8407168388366699</v>
      </c>
      <c r="Q5576" s="1">
        <v>0</v>
      </c>
      <c r="R5576" s="1">
        <v>-1.5791499987244606E-2</v>
      </c>
      <c r="S5576" s="1">
        <v>38</v>
      </c>
      <c r="T5576" s="1">
        <v>1</v>
      </c>
      <c r="U5576" s="1">
        <v>13344053</v>
      </c>
      <c r="V5576" s="1">
        <v>0.30082714557647705</v>
      </c>
      <c r="W5576" s="1">
        <v>2.3063850402832031</v>
      </c>
      <c r="X5576" s="1">
        <v>2.3063850402832031</v>
      </c>
    </row>
    <row r="5577" spans="1:24" x14ac:dyDescent="0.35">
      <c r="A5577" s="1">
        <v>390396</v>
      </c>
      <c r="B5577" s="1" t="s">
        <v>2352</v>
      </c>
      <c r="C5577" s="1">
        <v>112676203</v>
      </c>
      <c r="D5577" s="1">
        <v>396</v>
      </c>
      <c r="E5577" s="1" t="s">
        <v>2641</v>
      </c>
      <c r="F5577" s="1" t="s">
        <v>35</v>
      </c>
      <c r="G5577" s="1" t="s">
        <v>597</v>
      </c>
      <c r="H5577" s="1" t="s">
        <v>916</v>
      </c>
      <c r="I5577" s="1">
        <v>2326314</v>
      </c>
      <c r="J5577" s="1">
        <v>165097</v>
      </c>
      <c r="K5577" s="1">
        <v>488108</v>
      </c>
      <c r="L5577" s="1">
        <v>10549983</v>
      </c>
      <c r="M5577" s="1">
        <v>9.4166003167629242E-2</v>
      </c>
      <c r="N5577" s="1">
        <v>0.90060871839523315</v>
      </c>
      <c r="O5577" s="1">
        <v>2.3570999503135681E-2</v>
      </c>
      <c r="P5577" s="1">
        <v>1.0236053466796875</v>
      </c>
      <c r="Q5577" s="1">
        <v>5.000000074505806E-2</v>
      </c>
      <c r="R5577" s="1">
        <v>1.7712000757455826E-2</v>
      </c>
      <c r="S5577" s="1">
        <v>39</v>
      </c>
      <c r="T5577" s="1">
        <v>1</v>
      </c>
      <c r="U5577" s="1">
        <v>13529502</v>
      </c>
      <c r="V5577" s="1">
        <v>0.18544900417327881</v>
      </c>
      <c r="W5577" s="1">
        <v>1.3897501230239868</v>
      </c>
      <c r="X5577" s="1">
        <v>1.3897501230239868</v>
      </c>
    </row>
    <row r="5578" spans="1:24" x14ac:dyDescent="0.35">
      <c r="A5578" s="1">
        <v>400396</v>
      </c>
      <c r="B5578" s="1" t="s">
        <v>2353</v>
      </c>
      <c r="C5578" s="1">
        <v>112676203</v>
      </c>
      <c r="D5578" s="1">
        <v>396</v>
      </c>
      <c r="E5578" s="1" t="s">
        <v>2641</v>
      </c>
      <c r="F5578" s="1" t="s">
        <v>35</v>
      </c>
      <c r="G5578" s="1" t="s">
        <v>597</v>
      </c>
      <c r="H5578" s="1" t="s">
        <v>916</v>
      </c>
      <c r="S5578" s="1">
        <v>40</v>
      </c>
      <c r="T5578" s="1">
        <v>1</v>
      </c>
      <c r="U5578" s="1">
        <v>0</v>
      </c>
      <c r="V5578" s="1">
        <v>0</v>
      </c>
      <c r="W5578" s="1">
        <v>-100</v>
      </c>
      <c r="X5578" s="1">
        <v>-100</v>
      </c>
    </row>
    <row r="5579" spans="1:24" x14ac:dyDescent="0.35">
      <c r="A5579" s="1">
        <v>410396</v>
      </c>
      <c r="B5579" s="1" t="s">
        <v>2354</v>
      </c>
      <c r="C5579" s="1">
        <v>112676203</v>
      </c>
      <c r="D5579" s="1">
        <v>396</v>
      </c>
      <c r="E5579" s="1" t="s">
        <v>2641</v>
      </c>
      <c r="F5579" s="1" t="s">
        <v>35</v>
      </c>
      <c r="G5579" s="1" t="s">
        <v>597</v>
      </c>
      <c r="H5579" s="1" t="s">
        <v>916</v>
      </c>
      <c r="S5579" s="1">
        <v>41</v>
      </c>
      <c r="T5579" s="1">
        <v>1</v>
      </c>
      <c r="U5579" s="1">
        <v>0</v>
      </c>
      <c r="V5579" s="1">
        <v>0</v>
      </c>
    </row>
    <row r="5580" spans="1:24" x14ac:dyDescent="0.35">
      <c r="A5580" s="1">
        <v>420396</v>
      </c>
      <c r="B5580" s="1" t="s">
        <v>2355</v>
      </c>
      <c r="C5580" s="1">
        <v>112676203</v>
      </c>
      <c r="D5580" s="1">
        <v>396</v>
      </c>
      <c r="E5580" s="1" t="s">
        <v>2641</v>
      </c>
      <c r="F5580" s="1" t="s">
        <v>35</v>
      </c>
      <c r="G5580" s="1" t="s">
        <v>597</v>
      </c>
      <c r="H5580" s="1" t="s">
        <v>916</v>
      </c>
      <c r="S5580" s="1">
        <v>42</v>
      </c>
      <c r="T5580" s="1">
        <v>1</v>
      </c>
      <c r="U5580" s="1">
        <v>0</v>
      </c>
      <c r="V5580" s="1">
        <v>0</v>
      </c>
    </row>
    <row r="5581" spans="1:24" x14ac:dyDescent="0.35">
      <c r="A5581" s="1">
        <v>430396</v>
      </c>
      <c r="B5581" s="1" t="s">
        <v>2356</v>
      </c>
      <c r="C5581" s="1">
        <v>112676203</v>
      </c>
      <c r="D5581" s="1">
        <v>396</v>
      </c>
      <c r="E5581" s="1" t="s">
        <v>2641</v>
      </c>
      <c r="F5581" s="1" t="s">
        <v>35</v>
      </c>
      <c r="G5581" s="1" t="s">
        <v>597</v>
      </c>
      <c r="H5581" s="1" t="s">
        <v>916</v>
      </c>
      <c r="S5581" s="1">
        <v>43</v>
      </c>
      <c r="T5581" s="1">
        <v>1</v>
      </c>
      <c r="U5581" s="1">
        <v>0</v>
      </c>
      <c r="V5581" s="1">
        <v>0</v>
      </c>
    </row>
    <row r="5582" spans="1:24" x14ac:dyDescent="0.35">
      <c r="A5582" s="1">
        <v>440396</v>
      </c>
      <c r="B5582" s="1" t="s">
        <v>2357</v>
      </c>
      <c r="C5582" s="1">
        <v>112676203</v>
      </c>
      <c r="D5582" s="1">
        <v>396</v>
      </c>
      <c r="E5582" s="1" t="s">
        <v>2641</v>
      </c>
      <c r="F5582" s="1" t="s">
        <v>35</v>
      </c>
      <c r="G5582" s="1" t="s">
        <v>597</v>
      </c>
      <c r="H5582" s="1" t="s">
        <v>916</v>
      </c>
      <c r="S5582" s="1">
        <v>44</v>
      </c>
      <c r="T5582" s="1">
        <v>1</v>
      </c>
      <c r="U5582" s="1">
        <v>0</v>
      </c>
      <c r="V5582" s="1">
        <v>0</v>
      </c>
    </row>
    <row r="5583" spans="1:24" x14ac:dyDescent="0.35">
      <c r="A5583" s="1">
        <v>450396</v>
      </c>
      <c r="B5583" s="1" t="s">
        <v>2358</v>
      </c>
      <c r="C5583" s="1">
        <v>112676203</v>
      </c>
      <c r="D5583" s="1">
        <v>396</v>
      </c>
      <c r="E5583" s="1" t="s">
        <v>2641</v>
      </c>
      <c r="F5583" s="1" t="s">
        <v>35</v>
      </c>
      <c r="G5583" s="1" t="s">
        <v>597</v>
      </c>
      <c r="H5583" s="1" t="s">
        <v>916</v>
      </c>
      <c r="S5583" s="1">
        <v>45</v>
      </c>
      <c r="T5583" s="1">
        <v>1</v>
      </c>
      <c r="U5583" s="1">
        <v>0</v>
      </c>
      <c r="V5583" s="1">
        <v>0</v>
      </c>
    </row>
    <row r="5584" spans="1:24" x14ac:dyDescent="0.35">
      <c r="A5584" s="1">
        <v>460396</v>
      </c>
      <c r="B5584" s="1" t="s">
        <v>2359</v>
      </c>
      <c r="C5584" s="1">
        <v>112676203</v>
      </c>
      <c r="D5584" s="1">
        <v>396</v>
      </c>
      <c r="E5584" s="1" t="s">
        <v>2641</v>
      </c>
      <c r="F5584" s="1" t="s">
        <v>35</v>
      </c>
      <c r="G5584" s="1" t="s">
        <v>597</v>
      </c>
      <c r="H5584" s="1" t="s">
        <v>916</v>
      </c>
      <c r="S5584" s="1">
        <v>46</v>
      </c>
      <c r="T5584" s="1">
        <v>1</v>
      </c>
      <c r="U5584" s="1">
        <v>0</v>
      </c>
      <c r="V5584" s="1">
        <v>0</v>
      </c>
    </row>
    <row r="5585" spans="1:24" x14ac:dyDescent="0.35">
      <c r="A5585" s="1">
        <v>470396</v>
      </c>
      <c r="B5585" s="1" t="s">
        <v>2360</v>
      </c>
      <c r="C5585" s="1">
        <v>112676203</v>
      </c>
      <c r="D5585" s="1">
        <v>396</v>
      </c>
      <c r="E5585" s="1" t="s">
        <v>2641</v>
      </c>
      <c r="F5585" s="1" t="s">
        <v>35</v>
      </c>
      <c r="G5585" s="1" t="s">
        <v>597</v>
      </c>
      <c r="H5585" s="1" t="s">
        <v>916</v>
      </c>
      <c r="S5585" s="1">
        <v>47</v>
      </c>
      <c r="T5585" s="1">
        <v>1</v>
      </c>
      <c r="U5585" s="1">
        <v>0</v>
      </c>
      <c r="V5585" s="1">
        <v>0</v>
      </c>
    </row>
    <row r="5586" spans="1:24" x14ac:dyDescent="0.35">
      <c r="A5586" s="1">
        <v>480396</v>
      </c>
      <c r="B5586" s="1" t="s">
        <v>2361</v>
      </c>
      <c r="C5586" s="1">
        <v>112676203</v>
      </c>
      <c r="D5586" s="1">
        <v>396</v>
      </c>
      <c r="E5586" s="1" t="s">
        <v>2641</v>
      </c>
      <c r="F5586" s="1" t="s">
        <v>35</v>
      </c>
      <c r="G5586" s="1" t="s">
        <v>597</v>
      </c>
      <c r="H5586" s="1" t="s">
        <v>916</v>
      </c>
      <c r="S5586" s="1">
        <v>48</v>
      </c>
      <c r="T5586" s="1">
        <v>1</v>
      </c>
      <c r="U5586" s="1">
        <v>0</v>
      </c>
      <c r="V5586" s="1">
        <v>0</v>
      </c>
    </row>
    <row r="5587" spans="1:24" x14ac:dyDescent="0.35">
      <c r="A5587" s="1">
        <v>290401</v>
      </c>
      <c r="B5587" s="1" t="s">
        <v>2341</v>
      </c>
      <c r="C5587" s="1">
        <v>112676403</v>
      </c>
      <c r="D5587" s="1">
        <v>401</v>
      </c>
      <c r="E5587" s="1" t="s">
        <v>2642</v>
      </c>
      <c r="F5587" s="1" t="s">
        <v>35</v>
      </c>
      <c r="G5587" s="1" t="s">
        <v>597</v>
      </c>
      <c r="H5587" s="1" t="s">
        <v>916</v>
      </c>
      <c r="I5587" s="1">
        <v>2040611.65</v>
      </c>
      <c r="K5587" s="1">
        <v>521680</v>
      </c>
      <c r="L5587" s="1">
        <v>9821301</v>
      </c>
      <c r="S5587" s="1">
        <v>29</v>
      </c>
      <c r="T5587" s="1">
        <v>1</v>
      </c>
      <c r="U5587" s="1">
        <v>12383592</v>
      </c>
      <c r="V5587" s="1">
        <v>0</v>
      </c>
    </row>
    <row r="5588" spans="1:24" x14ac:dyDescent="0.35">
      <c r="A5588" s="1">
        <v>300401</v>
      </c>
      <c r="B5588" s="1" t="s">
        <v>2343</v>
      </c>
      <c r="C5588" s="1">
        <v>112676403</v>
      </c>
      <c r="D5588" s="1">
        <v>401</v>
      </c>
      <c r="E5588" s="1" t="s">
        <v>2642</v>
      </c>
      <c r="F5588" s="1" t="s">
        <v>35</v>
      </c>
      <c r="G5588" s="1" t="s">
        <v>597</v>
      </c>
      <c r="H5588" s="1" t="s">
        <v>916</v>
      </c>
      <c r="I5588" s="1">
        <v>2080732.56</v>
      </c>
      <c r="K5588" s="1">
        <v>521680</v>
      </c>
      <c r="L5588" s="1">
        <v>10063258</v>
      </c>
      <c r="M5588" s="1">
        <v>0.24195699393749237</v>
      </c>
      <c r="N5588" s="1">
        <v>2.4635941982269287</v>
      </c>
      <c r="O5588" s="1">
        <v>4.0120910853147507E-2</v>
      </c>
      <c r="P5588" s="1">
        <v>1.9661217927932739</v>
      </c>
      <c r="Q5588" s="1">
        <v>0</v>
      </c>
      <c r="S5588" s="1">
        <v>30</v>
      </c>
      <c r="T5588" s="1">
        <v>1</v>
      </c>
      <c r="U5588" s="1">
        <v>12665670</v>
      </c>
      <c r="V5588" s="1">
        <v>0.28207790851593018</v>
      </c>
      <c r="W5588" s="1">
        <v>2.2778365612030029</v>
      </c>
      <c r="X5588" s="1">
        <v>2.2778365612030029</v>
      </c>
    </row>
    <row r="5589" spans="1:24" x14ac:dyDescent="0.35">
      <c r="A5589" s="1">
        <v>310401</v>
      </c>
      <c r="B5589" s="1" t="s">
        <v>2344</v>
      </c>
      <c r="C5589" s="1">
        <v>112676403</v>
      </c>
      <c r="D5589" s="1">
        <v>401</v>
      </c>
      <c r="E5589" s="1" t="s">
        <v>2642</v>
      </c>
      <c r="F5589" s="1" t="s">
        <v>35</v>
      </c>
      <c r="G5589" s="1" t="s">
        <v>597</v>
      </c>
      <c r="H5589" s="1" t="s">
        <v>916</v>
      </c>
      <c r="I5589" s="1">
        <v>2118469.91</v>
      </c>
      <c r="K5589" s="1">
        <v>521680</v>
      </c>
      <c r="L5589" s="1">
        <v>10229413</v>
      </c>
      <c r="M5589" s="1">
        <v>0.16615499556064606</v>
      </c>
      <c r="N5589" s="1">
        <v>1.6511054039001465</v>
      </c>
      <c r="O5589" s="1">
        <v>3.7737350910902023E-2</v>
      </c>
      <c r="P5589" s="1">
        <v>1.8136569261550903</v>
      </c>
      <c r="Q5589" s="1">
        <v>0</v>
      </c>
      <c r="S5589" s="1">
        <v>31</v>
      </c>
      <c r="T5589" s="1">
        <v>1</v>
      </c>
      <c r="U5589" s="1">
        <v>12869563</v>
      </c>
      <c r="V5589" s="1">
        <v>0.20389235019683838</v>
      </c>
      <c r="W5589" s="1">
        <v>1.6098082065582275</v>
      </c>
      <c r="X5589" s="1">
        <v>1.6098082065582275</v>
      </c>
    </row>
    <row r="5590" spans="1:24" x14ac:dyDescent="0.35">
      <c r="A5590" s="1">
        <v>320401</v>
      </c>
      <c r="B5590" s="1" t="s">
        <v>2345</v>
      </c>
      <c r="C5590" s="1">
        <v>112676403</v>
      </c>
      <c r="D5590" s="1">
        <v>401</v>
      </c>
      <c r="E5590" s="1" t="s">
        <v>2642</v>
      </c>
      <c r="F5590" s="1" t="s">
        <v>35</v>
      </c>
      <c r="G5590" s="1" t="s">
        <v>597</v>
      </c>
      <c r="H5590" s="1" t="s">
        <v>916</v>
      </c>
      <c r="I5590" s="1">
        <v>2147340.33</v>
      </c>
      <c r="K5590" s="1">
        <v>521680</v>
      </c>
      <c r="L5590" s="1">
        <v>10424949</v>
      </c>
      <c r="M5590" s="1">
        <v>0.19553600251674652</v>
      </c>
      <c r="N5590" s="1">
        <v>1.9115074872970581</v>
      </c>
      <c r="O5590" s="1">
        <v>2.8870420530438423E-2</v>
      </c>
      <c r="P5590" s="1">
        <v>1.3627958297729492</v>
      </c>
      <c r="Q5590" s="1">
        <v>0</v>
      </c>
      <c r="S5590" s="1">
        <v>32</v>
      </c>
      <c r="T5590" s="1">
        <v>1</v>
      </c>
      <c r="U5590" s="1">
        <v>13093969</v>
      </c>
      <c r="V5590" s="1">
        <v>0.22440642118453979</v>
      </c>
      <c r="W5590" s="1">
        <v>1.7436956167221069</v>
      </c>
      <c r="X5590" s="1">
        <v>1.7436956167221069</v>
      </c>
    </row>
    <row r="5591" spans="1:24" x14ac:dyDescent="0.35">
      <c r="A5591" s="1">
        <v>330401</v>
      </c>
      <c r="B5591" s="1" t="s">
        <v>2346</v>
      </c>
      <c r="C5591" s="1">
        <v>112676403</v>
      </c>
      <c r="D5591" s="1">
        <v>401</v>
      </c>
      <c r="E5591" s="1" t="s">
        <v>2642</v>
      </c>
      <c r="F5591" s="1" t="s">
        <v>35</v>
      </c>
      <c r="G5591" s="1" t="s">
        <v>597</v>
      </c>
      <c r="H5591" s="1" t="s">
        <v>916</v>
      </c>
      <c r="I5591" s="1">
        <v>2245655.25</v>
      </c>
      <c r="K5591" s="1">
        <v>521680</v>
      </c>
      <c r="L5591" s="1">
        <v>10687365</v>
      </c>
      <c r="M5591" s="1">
        <v>0.26241600513458252</v>
      </c>
      <c r="N5591" s="1">
        <v>2.5171921253204346</v>
      </c>
      <c r="O5591" s="1">
        <v>9.8314918577671051E-2</v>
      </c>
      <c r="P5591" s="1">
        <v>4.5784506797790527</v>
      </c>
      <c r="Q5591" s="1">
        <v>0</v>
      </c>
      <c r="S5591" s="1">
        <v>33</v>
      </c>
      <c r="T5591" s="1">
        <v>1</v>
      </c>
      <c r="U5591" s="1">
        <v>13454700</v>
      </c>
      <c r="V5591" s="1">
        <v>0.36073091626167297</v>
      </c>
      <c r="W5591" s="1">
        <v>2.7549400329589844</v>
      </c>
      <c r="X5591" s="1">
        <v>2.7549400329589844</v>
      </c>
    </row>
    <row r="5592" spans="1:24" x14ac:dyDescent="0.35">
      <c r="A5592" s="1">
        <v>340401</v>
      </c>
      <c r="B5592" s="1" t="s">
        <v>2347</v>
      </c>
      <c r="C5592" s="1">
        <v>112676403</v>
      </c>
      <c r="D5592" s="1">
        <v>401</v>
      </c>
      <c r="E5592" s="1" t="s">
        <v>2642</v>
      </c>
      <c r="F5592" s="1" t="s">
        <v>35</v>
      </c>
      <c r="G5592" s="1" t="s">
        <v>597</v>
      </c>
      <c r="H5592" s="1" t="s">
        <v>916</v>
      </c>
      <c r="I5592" s="1">
        <v>2245580.63</v>
      </c>
      <c r="K5592" s="1">
        <v>521680</v>
      </c>
      <c r="L5592" s="1">
        <v>10687354</v>
      </c>
      <c r="M5592" s="1">
        <v>-1.1000000085914508E-5</v>
      </c>
      <c r="N5592" s="1">
        <v>-1.0292527440469712E-4</v>
      </c>
      <c r="O5592" s="1">
        <v>-7.462000212399289E-5</v>
      </c>
      <c r="P5592" s="1">
        <v>-3.3228609245270491E-3</v>
      </c>
      <c r="Q5592" s="1">
        <v>0</v>
      </c>
      <c r="S5592" s="1">
        <v>34</v>
      </c>
      <c r="T5592" s="1">
        <v>1</v>
      </c>
      <c r="U5592" s="1">
        <v>13454615</v>
      </c>
      <c r="V5592" s="1">
        <v>-8.5620005847886205E-5</v>
      </c>
      <c r="W5592" s="1">
        <v>-6.3174951355904341E-4</v>
      </c>
      <c r="X5592" s="1">
        <v>-6.3174951355904341E-4</v>
      </c>
    </row>
    <row r="5593" spans="1:24" x14ac:dyDescent="0.35">
      <c r="A5593" s="1">
        <v>350401</v>
      </c>
      <c r="B5593" s="1" t="s">
        <v>2348</v>
      </c>
      <c r="C5593" s="1">
        <v>112676403</v>
      </c>
      <c r="D5593" s="1">
        <v>401</v>
      </c>
      <c r="E5593" s="1" t="s">
        <v>2642</v>
      </c>
      <c r="F5593" s="1" t="s">
        <v>35</v>
      </c>
      <c r="G5593" s="1" t="s">
        <v>597</v>
      </c>
      <c r="H5593" s="1" t="s">
        <v>916</v>
      </c>
      <c r="I5593" s="1">
        <v>2430415.61</v>
      </c>
      <c r="K5593" s="1">
        <v>521680</v>
      </c>
      <c r="L5593" s="1">
        <v>11170877</v>
      </c>
      <c r="M5593" s="1">
        <v>0.48352301120758057</v>
      </c>
      <c r="N5593" s="1">
        <v>4.5242538452148438</v>
      </c>
      <c r="O5593" s="1">
        <v>0.18483498692512512</v>
      </c>
      <c r="P5593" s="1">
        <v>8.2310552597045898</v>
      </c>
      <c r="Q5593" s="1">
        <v>0</v>
      </c>
      <c r="S5593" s="1">
        <v>35</v>
      </c>
      <c r="T5593" s="1">
        <v>1</v>
      </c>
      <c r="U5593" s="1">
        <v>14122972</v>
      </c>
      <c r="V5593" s="1">
        <v>0.6683579683303833</v>
      </c>
      <c r="W5593" s="1">
        <v>4.9674925804138184</v>
      </c>
      <c r="X5593" s="1">
        <v>4.9674925804138184</v>
      </c>
    </row>
    <row r="5594" spans="1:24" x14ac:dyDescent="0.35">
      <c r="A5594" s="1">
        <v>360401</v>
      </c>
      <c r="B5594" s="1" t="s">
        <v>2349</v>
      </c>
      <c r="C5594" s="1">
        <v>112676403</v>
      </c>
      <c r="D5594" s="1">
        <v>401</v>
      </c>
      <c r="E5594" s="1" t="s">
        <v>2642</v>
      </c>
      <c r="F5594" s="1" t="s">
        <v>35</v>
      </c>
      <c r="G5594" s="1" t="s">
        <v>597</v>
      </c>
      <c r="H5594" s="1" t="s">
        <v>916</v>
      </c>
      <c r="I5594" s="1">
        <v>2594656.56</v>
      </c>
      <c r="K5594" s="1">
        <v>521680</v>
      </c>
      <c r="L5594" s="1">
        <v>12030336</v>
      </c>
      <c r="M5594" s="1">
        <v>0.85945898294448853</v>
      </c>
      <c r="N5594" s="1">
        <v>7.6937470436096191</v>
      </c>
      <c r="O5594" s="1">
        <v>0.16424095630645752</v>
      </c>
      <c r="P5594" s="1">
        <v>6.7577309608459473</v>
      </c>
      <c r="Q5594" s="1">
        <v>0</v>
      </c>
      <c r="S5594" s="1">
        <v>36</v>
      </c>
      <c r="T5594" s="1">
        <v>1</v>
      </c>
      <c r="U5594" s="1">
        <v>15146672</v>
      </c>
      <c r="V5594" s="1">
        <v>1.0236999988555908</v>
      </c>
      <c r="W5594" s="1">
        <v>7.24847412109375</v>
      </c>
      <c r="X5594" s="1">
        <v>7.24847412109375</v>
      </c>
    </row>
    <row r="5595" spans="1:24" x14ac:dyDescent="0.35">
      <c r="A5595" s="1">
        <v>370401</v>
      </c>
      <c r="B5595" s="1" t="s">
        <v>2350</v>
      </c>
      <c r="C5595" s="1">
        <v>112676403</v>
      </c>
      <c r="D5595" s="1">
        <v>401</v>
      </c>
      <c r="E5595" s="1" t="s">
        <v>2642</v>
      </c>
      <c r="F5595" s="1" t="s">
        <v>35</v>
      </c>
      <c r="G5595" s="1" t="s">
        <v>597</v>
      </c>
      <c r="H5595" s="1" t="s">
        <v>916</v>
      </c>
      <c r="I5595" s="1">
        <v>2792379.54</v>
      </c>
      <c r="K5595" s="1">
        <v>521680</v>
      </c>
      <c r="L5595" s="1">
        <v>13451174</v>
      </c>
      <c r="M5595" s="1">
        <v>1.4208379983901978</v>
      </c>
      <c r="N5595" s="1">
        <v>11.810460090637207</v>
      </c>
      <c r="O5595" s="1">
        <v>0.19772298634052277</v>
      </c>
      <c r="P5595" s="1">
        <v>7.6203913688659668</v>
      </c>
      <c r="Q5595" s="1">
        <v>0</v>
      </c>
      <c r="S5595" s="1">
        <v>37</v>
      </c>
      <c r="T5595" s="1">
        <v>1</v>
      </c>
      <c r="U5595" s="1">
        <v>16765234</v>
      </c>
      <c r="V5595" s="1">
        <v>1.6185610294342041</v>
      </c>
      <c r="W5595" s="1">
        <v>10.685924530029297</v>
      </c>
      <c r="X5595" s="1">
        <v>10.685924530029297</v>
      </c>
    </row>
    <row r="5596" spans="1:24" x14ac:dyDescent="0.35">
      <c r="A5596" s="1">
        <v>380401</v>
      </c>
      <c r="B5596" s="1" t="s">
        <v>2351</v>
      </c>
      <c r="C5596" s="1">
        <v>112676403</v>
      </c>
      <c r="D5596" s="1">
        <v>401</v>
      </c>
      <c r="E5596" s="1" t="s">
        <v>2642</v>
      </c>
      <c r="F5596" s="1" t="s">
        <v>35</v>
      </c>
      <c r="G5596" s="1" t="s">
        <v>597</v>
      </c>
      <c r="H5596" s="1" t="s">
        <v>916</v>
      </c>
      <c r="I5596" s="1">
        <v>3160368</v>
      </c>
      <c r="K5596" s="1">
        <v>1561149.625</v>
      </c>
      <c r="L5596" s="1">
        <v>13998533</v>
      </c>
      <c r="M5596" s="1">
        <v>0.54735898971557617</v>
      </c>
      <c r="N5596" s="1">
        <v>4.0692286491394043</v>
      </c>
      <c r="O5596" s="1">
        <v>0.3679884672164917</v>
      </c>
      <c r="P5596" s="1">
        <v>13.178311347961426</v>
      </c>
      <c r="Q5596" s="1">
        <v>1.0394695997238159</v>
      </c>
      <c r="S5596" s="1">
        <v>38</v>
      </c>
      <c r="T5596" s="1">
        <v>1</v>
      </c>
      <c r="U5596" s="1">
        <v>18720050</v>
      </c>
      <c r="V5596" s="1">
        <v>1.9548170566558838</v>
      </c>
      <c r="W5596" s="1">
        <v>11.659938812255859</v>
      </c>
      <c r="X5596" s="1">
        <v>11.659938812255859</v>
      </c>
    </row>
    <row r="5597" spans="1:24" x14ac:dyDescent="0.35">
      <c r="A5597" s="1">
        <v>390401</v>
      </c>
      <c r="B5597" s="1" t="s">
        <v>2352</v>
      </c>
      <c r="C5597" s="1">
        <v>112676403</v>
      </c>
      <c r="D5597" s="1">
        <v>401</v>
      </c>
      <c r="E5597" s="1" t="s">
        <v>2642</v>
      </c>
      <c r="F5597" s="1" t="s">
        <v>35</v>
      </c>
      <c r="G5597" s="1" t="s">
        <v>597</v>
      </c>
      <c r="H5597" s="1" t="s">
        <v>916</v>
      </c>
      <c r="I5597" s="1">
        <v>3365929</v>
      </c>
      <c r="K5597" s="1">
        <v>2600077.25</v>
      </c>
      <c r="L5597" s="1">
        <v>14244897</v>
      </c>
      <c r="M5597" s="1">
        <v>0.24636399745941162</v>
      </c>
      <c r="N5597" s="1">
        <v>1.7599272727966309</v>
      </c>
      <c r="O5597" s="1">
        <v>0.20556099712848663</v>
      </c>
      <c r="P5597" s="1">
        <v>6.5043373107910156</v>
      </c>
      <c r="Q5597" s="1">
        <v>1.0389276742935181</v>
      </c>
      <c r="S5597" s="1">
        <v>39</v>
      </c>
      <c r="T5597" s="1">
        <v>1</v>
      </c>
      <c r="U5597" s="1">
        <v>20210904</v>
      </c>
      <c r="V5597" s="1">
        <v>1.4908527135848999</v>
      </c>
      <c r="W5597" s="1">
        <v>7.9639425277709961</v>
      </c>
      <c r="X5597" s="1">
        <v>7.9639425277709961</v>
      </c>
    </row>
    <row r="5598" spans="1:24" x14ac:dyDescent="0.35">
      <c r="A5598" s="1">
        <v>400401</v>
      </c>
      <c r="B5598" s="1" t="s">
        <v>2353</v>
      </c>
      <c r="C5598" s="1">
        <v>112676403</v>
      </c>
      <c r="D5598" s="1">
        <v>401</v>
      </c>
      <c r="E5598" s="1" t="s">
        <v>2642</v>
      </c>
      <c r="F5598" s="1" t="s">
        <v>35</v>
      </c>
      <c r="G5598" s="1" t="s">
        <v>597</v>
      </c>
      <c r="H5598" s="1" t="s">
        <v>916</v>
      </c>
      <c r="S5598" s="1">
        <v>40</v>
      </c>
      <c r="T5598" s="1">
        <v>1</v>
      </c>
      <c r="U5598" s="1">
        <v>0</v>
      </c>
      <c r="V5598" s="1">
        <v>0</v>
      </c>
      <c r="W5598" s="1">
        <v>-100</v>
      </c>
      <c r="X5598" s="1">
        <v>-100</v>
      </c>
    </row>
    <row r="5599" spans="1:24" x14ac:dyDescent="0.35">
      <c r="A5599" s="1">
        <v>410401</v>
      </c>
      <c r="B5599" s="1" t="s">
        <v>2354</v>
      </c>
      <c r="C5599" s="1">
        <v>112676403</v>
      </c>
      <c r="D5599" s="1">
        <v>401</v>
      </c>
      <c r="E5599" s="1" t="s">
        <v>2642</v>
      </c>
      <c r="F5599" s="1" t="s">
        <v>35</v>
      </c>
      <c r="G5599" s="1" t="s">
        <v>597</v>
      </c>
      <c r="H5599" s="1" t="s">
        <v>916</v>
      </c>
      <c r="S5599" s="1">
        <v>41</v>
      </c>
      <c r="T5599" s="1">
        <v>1</v>
      </c>
      <c r="U5599" s="1">
        <v>0</v>
      </c>
      <c r="V5599" s="1">
        <v>0</v>
      </c>
    </row>
    <row r="5600" spans="1:24" x14ac:dyDescent="0.35">
      <c r="A5600" s="1">
        <v>420401</v>
      </c>
      <c r="B5600" s="1" t="s">
        <v>2355</v>
      </c>
      <c r="C5600" s="1">
        <v>112676403</v>
      </c>
      <c r="D5600" s="1">
        <v>401</v>
      </c>
      <c r="E5600" s="1" t="s">
        <v>2642</v>
      </c>
      <c r="F5600" s="1" t="s">
        <v>35</v>
      </c>
      <c r="G5600" s="1" t="s">
        <v>597</v>
      </c>
      <c r="H5600" s="1" t="s">
        <v>916</v>
      </c>
      <c r="S5600" s="1">
        <v>42</v>
      </c>
      <c r="T5600" s="1">
        <v>1</v>
      </c>
      <c r="U5600" s="1">
        <v>0</v>
      </c>
      <c r="V5600" s="1">
        <v>0</v>
      </c>
    </row>
    <row r="5601" spans="1:24" x14ac:dyDescent="0.35">
      <c r="A5601" s="1">
        <v>430401</v>
      </c>
      <c r="B5601" s="1" t="s">
        <v>2356</v>
      </c>
      <c r="C5601" s="1">
        <v>112676403</v>
      </c>
      <c r="D5601" s="1">
        <v>401</v>
      </c>
      <c r="E5601" s="1" t="s">
        <v>2642</v>
      </c>
      <c r="F5601" s="1" t="s">
        <v>35</v>
      </c>
      <c r="G5601" s="1" t="s">
        <v>597</v>
      </c>
      <c r="H5601" s="1" t="s">
        <v>916</v>
      </c>
      <c r="S5601" s="1">
        <v>43</v>
      </c>
      <c r="T5601" s="1">
        <v>1</v>
      </c>
      <c r="U5601" s="1">
        <v>0</v>
      </c>
      <c r="V5601" s="1">
        <v>0</v>
      </c>
    </row>
    <row r="5602" spans="1:24" x14ac:dyDescent="0.35">
      <c r="A5602" s="1">
        <v>440401</v>
      </c>
      <c r="B5602" s="1" t="s">
        <v>2357</v>
      </c>
      <c r="C5602" s="1">
        <v>112676403</v>
      </c>
      <c r="D5602" s="1">
        <v>401</v>
      </c>
      <c r="E5602" s="1" t="s">
        <v>2642</v>
      </c>
      <c r="F5602" s="1" t="s">
        <v>35</v>
      </c>
      <c r="G5602" s="1" t="s">
        <v>597</v>
      </c>
      <c r="H5602" s="1" t="s">
        <v>916</v>
      </c>
      <c r="S5602" s="1">
        <v>44</v>
      </c>
      <c r="T5602" s="1">
        <v>1</v>
      </c>
      <c r="U5602" s="1">
        <v>0</v>
      </c>
      <c r="V5602" s="1">
        <v>0</v>
      </c>
    </row>
    <row r="5603" spans="1:24" x14ac:dyDescent="0.35">
      <c r="A5603" s="1">
        <v>450401</v>
      </c>
      <c r="B5603" s="1" t="s">
        <v>2358</v>
      </c>
      <c r="C5603" s="1">
        <v>112676403</v>
      </c>
      <c r="D5603" s="1">
        <v>401</v>
      </c>
      <c r="E5603" s="1" t="s">
        <v>2642</v>
      </c>
      <c r="F5603" s="1" t="s">
        <v>35</v>
      </c>
      <c r="G5603" s="1" t="s">
        <v>597</v>
      </c>
      <c r="H5603" s="1" t="s">
        <v>916</v>
      </c>
      <c r="S5603" s="1">
        <v>45</v>
      </c>
      <c r="T5603" s="1">
        <v>1</v>
      </c>
      <c r="U5603" s="1">
        <v>0</v>
      </c>
      <c r="V5603" s="1">
        <v>0</v>
      </c>
    </row>
    <row r="5604" spans="1:24" x14ac:dyDescent="0.35">
      <c r="A5604" s="1">
        <v>460401</v>
      </c>
      <c r="B5604" s="1" t="s">
        <v>2359</v>
      </c>
      <c r="C5604" s="1">
        <v>112676403</v>
      </c>
      <c r="D5604" s="1">
        <v>401</v>
      </c>
      <c r="E5604" s="1" t="s">
        <v>2642</v>
      </c>
      <c r="F5604" s="1" t="s">
        <v>35</v>
      </c>
      <c r="G5604" s="1" t="s">
        <v>597</v>
      </c>
      <c r="H5604" s="1" t="s">
        <v>916</v>
      </c>
      <c r="S5604" s="1">
        <v>46</v>
      </c>
      <c r="T5604" s="1">
        <v>1</v>
      </c>
      <c r="U5604" s="1">
        <v>0</v>
      </c>
      <c r="V5604" s="1">
        <v>0</v>
      </c>
    </row>
    <row r="5605" spans="1:24" x14ac:dyDescent="0.35">
      <c r="A5605" s="1">
        <v>470401</v>
      </c>
      <c r="B5605" s="1" t="s">
        <v>2360</v>
      </c>
      <c r="C5605" s="1">
        <v>112676403</v>
      </c>
      <c r="D5605" s="1">
        <v>401</v>
      </c>
      <c r="E5605" s="1" t="s">
        <v>2642</v>
      </c>
      <c r="F5605" s="1" t="s">
        <v>35</v>
      </c>
      <c r="G5605" s="1" t="s">
        <v>597</v>
      </c>
      <c r="H5605" s="1" t="s">
        <v>916</v>
      </c>
      <c r="S5605" s="1">
        <v>47</v>
      </c>
      <c r="T5605" s="1">
        <v>1</v>
      </c>
      <c r="U5605" s="1">
        <v>0</v>
      </c>
      <c r="V5605" s="1">
        <v>0</v>
      </c>
    </row>
    <row r="5606" spans="1:24" x14ac:dyDescent="0.35">
      <c r="A5606" s="1">
        <v>480401</v>
      </c>
      <c r="B5606" s="1" t="s">
        <v>2361</v>
      </c>
      <c r="C5606" s="1">
        <v>112676403</v>
      </c>
      <c r="D5606" s="1">
        <v>401</v>
      </c>
      <c r="E5606" s="1" t="s">
        <v>2642</v>
      </c>
      <c r="F5606" s="1" t="s">
        <v>35</v>
      </c>
      <c r="G5606" s="1" t="s">
        <v>597</v>
      </c>
      <c r="H5606" s="1" t="s">
        <v>916</v>
      </c>
      <c r="S5606" s="1">
        <v>48</v>
      </c>
      <c r="T5606" s="1">
        <v>1</v>
      </c>
      <c r="U5606" s="1">
        <v>0</v>
      </c>
      <c r="V5606" s="1">
        <v>0</v>
      </c>
    </row>
    <row r="5607" spans="1:24" x14ac:dyDescent="0.35">
      <c r="A5607" s="1">
        <v>290410</v>
      </c>
      <c r="B5607" s="1" t="s">
        <v>2341</v>
      </c>
      <c r="C5607" s="1">
        <v>112676503</v>
      </c>
      <c r="D5607" s="1">
        <v>410</v>
      </c>
      <c r="E5607" s="1" t="s">
        <v>2643</v>
      </c>
      <c r="F5607" s="1" t="s">
        <v>35</v>
      </c>
      <c r="G5607" s="1" t="s">
        <v>597</v>
      </c>
      <c r="H5607" s="1" t="s">
        <v>916</v>
      </c>
      <c r="I5607" s="1">
        <v>1678697.41</v>
      </c>
      <c r="K5607" s="1">
        <v>327442</v>
      </c>
      <c r="L5607" s="1">
        <v>7557565</v>
      </c>
      <c r="S5607" s="1">
        <v>29</v>
      </c>
      <c r="T5607" s="1">
        <v>1</v>
      </c>
      <c r="U5607" s="1">
        <v>9563704</v>
      </c>
      <c r="V5607" s="1">
        <v>0</v>
      </c>
    </row>
    <row r="5608" spans="1:24" x14ac:dyDescent="0.35">
      <c r="A5608" s="1">
        <v>300410</v>
      </c>
      <c r="B5608" s="1" t="s">
        <v>2343</v>
      </c>
      <c r="C5608" s="1">
        <v>112676503</v>
      </c>
      <c r="D5608" s="1">
        <v>410</v>
      </c>
      <c r="E5608" s="1" t="s">
        <v>2643</v>
      </c>
      <c r="F5608" s="1" t="s">
        <v>35</v>
      </c>
      <c r="G5608" s="1" t="s">
        <v>597</v>
      </c>
      <c r="H5608" s="1" t="s">
        <v>916</v>
      </c>
      <c r="I5608" s="1">
        <v>1701596.02</v>
      </c>
      <c r="K5608" s="1">
        <v>445314</v>
      </c>
      <c r="L5608" s="1">
        <v>7721948.5</v>
      </c>
      <c r="M5608" s="1">
        <v>0.16438350081443787</v>
      </c>
      <c r="N5608" s="1">
        <v>2.1750855445861816</v>
      </c>
      <c r="O5608" s="1">
        <v>2.2898610681295395E-2</v>
      </c>
      <c r="P5608" s="1">
        <v>1.3640701770782471</v>
      </c>
      <c r="Q5608" s="1">
        <v>0.11787199974060059</v>
      </c>
      <c r="S5608" s="1">
        <v>30</v>
      </c>
      <c r="T5608" s="1">
        <v>1</v>
      </c>
      <c r="U5608" s="1">
        <v>9868858</v>
      </c>
      <c r="V5608" s="1">
        <v>0.30515411496162415</v>
      </c>
      <c r="W5608" s="1">
        <v>3.190751314163208</v>
      </c>
      <c r="X5608" s="1">
        <v>3.190751314163208</v>
      </c>
    </row>
    <row r="5609" spans="1:24" x14ac:dyDescent="0.35">
      <c r="A5609" s="1">
        <v>310410</v>
      </c>
      <c r="B5609" s="1" t="s">
        <v>2344</v>
      </c>
      <c r="C5609" s="1">
        <v>112676503</v>
      </c>
      <c r="D5609" s="1">
        <v>410</v>
      </c>
      <c r="E5609" s="1" t="s">
        <v>2643</v>
      </c>
      <c r="F5609" s="1" t="s">
        <v>35</v>
      </c>
      <c r="G5609" s="1" t="s">
        <v>597</v>
      </c>
      <c r="H5609" s="1" t="s">
        <v>916</v>
      </c>
      <c r="I5609" s="1">
        <v>1762934.48</v>
      </c>
      <c r="K5609" s="1">
        <v>386378</v>
      </c>
      <c r="L5609" s="1">
        <v>7810371</v>
      </c>
      <c r="M5609" s="1">
        <v>8.8422499597072601E-2</v>
      </c>
      <c r="N5609" s="1">
        <v>1.1450802087783813</v>
      </c>
      <c r="O5609" s="1">
        <v>6.1338458210229874E-2</v>
      </c>
      <c r="P5609" s="1">
        <v>3.6047604084014893</v>
      </c>
      <c r="Q5609" s="1">
        <v>-5.8935999870300293E-2</v>
      </c>
      <c r="S5609" s="1">
        <v>31</v>
      </c>
      <c r="T5609" s="1">
        <v>1</v>
      </c>
      <c r="U5609" s="1">
        <v>9959684</v>
      </c>
      <c r="V5609" s="1">
        <v>9.082496166229248E-2</v>
      </c>
      <c r="W5609" s="1">
        <v>0.92032939195632935</v>
      </c>
      <c r="X5609" s="1">
        <v>0.92032939195632935</v>
      </c>
    </row>
    <row r="5610" spans="1:24" x14ac:dyDescent="0.35">
      <c r="A5610" s="1">
        <v>320410</v>
      </c>
      <c r="B5610" s="1" t="s">
        <v>2345</v>
      </c>
      <c r="C5610" s="1">
        <v>112676503</v>
      </c>
      <c r="D5610" s="1">
        <v>410</v>
      </c>
      <c r="E5610" s="1" t="s">
        <v>2643</v>
      </c>
      <c r="F5610" s="1" t="s">
        <v>35</v>
      </c>
      <c r="G5610" s="1" t="s">
        <v>597</v>
      </c>
      <c r="H5610" s="1" t="s">
        <v>916</v>
      </c>
      <c r="I5610" s="1">
        <v>1747209.94</v>
      </c>
      <c r="K5610" s="1">
        <v>386378</v>
      </c>
      <c r="L5610" s="1">
        <v>7922410</v>
      </c>
      <c r="M5610" s="1">
        <v>0.1120389997959137</v>
      </c>
      <c r="N5610" s="1">
        <v>1.4344900846481323</v>
      </c>
      <c r="O5610" s="1">
        <v>-1.5724539756774902E-2</v>
      </c>
      <c r="P5610" s="1">
        <v>-0.89195257425308228</v>
      </c>
      <c r="Q5610" s="1">
        <v>0</v>
      </c>
      <c r="S5610" s="1">
        <v>32</v>
      </c>
      <c r="T5610" s="1">
        <v>1</v>
      </c>
      <c r="U5610" s="1">
        <v>10055998</v>
      </c>
      <c r="V5610" s="1">
        <v>9.6314460039138794E-2</v>
      </c>
      <c r="W5610" s="1">
        <v>0.96703869104385376</v>
      </c>
      <c r="X5610" s="1">
        <v>0.96703869104385376</v>
      </c>
    </row>
    <row r="5611" spans="1:24" x14ac:dyDescent="0.35">
      <c r="A5611" s="1">
        <v>330410</v>
      </c>
      <c r="B5611" s="1" t="s">
        <v>2346</v>
      </c>
      <c r="C5611" s="1">
        <v>112676503</v>
      </c>
      <c r="D5611" s="1">
        <v>410</v>
      </c>
      <c r="E5611" s="1" t="s">
        <v>2643</v>
      </c>
      <c r="F5611" s="1" t="s">
        <v>35</v>
      </c>
      <c r="G5611" s="1" t="s">
        <v>597</v>
      </c>
      <c r="H5611" s="1" t="s">
        <v>916</v>
      </c>
      <c r="I5611" s="1">
        <v>1871839.45</v>
      </c>
      <c r="K5611" s="1">
        <v>386378</v>
      </c>
      <c r="L5611" s="1">
        <v>8015198</v>
      </c>
      <c r="M5611" s="1">
        <v>9.2788003385066986E-2</v>
      </c>
      <c r="N5611" s="1">
        <v>1.1712092161178589</v>
      </c>
      <c r="O5611" s="1">
        <v>0.12462951242923737</v>
      </c>
      <c r="P5611" s="1">
        <v>7.1330585479736328</v>
      </c>
      <c r="Q5611" s="1">
        <v>0</v>
      </c>
      <c r="S5611" s="1">
        <v>33</v>
      </c>
      <c r="T5611" s="1">
        <v>1</v>
      </c>
      <c r="U5611" s="1">
        <v>10273416</v>
      </c>
      <c r="V5611" s="1">
        <v>0.21741750836372375</v>
      </c>
      <c r="W5611" s="1">
        <v>2.1620728969573975</v>
      </c>
      <c r="X5611" s="1">
        <v>2.1620728969573975</v>
      </c>
    </row>
    <row r="5612" spans="1:24" x14ac:dyDescent="0.35">
      <c r="A5612" s="1">
        <v>340410</v>
      </c>
      <c r="B5612" s="1" t="s">
        <v>2347</v>
      </c>
      <c r="C5612" s="1">
        <v>112676503</v>
      </c>
      <c r="D5612" s="1">
        <v>410</v>
      </c>
      <c r="E5612" s="1" t="s">
        <v>2643</v>
      </c>
      <c r="F5612" s="1" t="s">
        <v>35</v>
      </c>
      <c r="G5612" s="1" t="s">
        <v>597</v>
      </c>
      <c r="H5612" s="1" t="s">
        <v>916</v>
      </c>
      <c r="I5612" s="1">
        <v>1871765.64</v>
      </c>
      <c r="K5612" s="1">
        <v>386378</v>
      </c>
      <c r="L5612" s="1">
        <v>8015192</v>
      </c>
      <c r="M5612" s="1">
        <v>-6.0000002122251317E-6</v>
      </c>
      <c r="N5612" s="1">
        <v>-7.4857787694782019E-5</v>
      </c>
      <c r="O5612" s="1">
        <v>-7.3809998866636306E-5</v>
      </c>
      <c r="P5612" s="1">
        <v>-3.9431801997125149E-3</v>
      </c>
      <c r="Q5612" s="1">
        <v>0</v>
      </c>
      <c r="S5612" s="1">
        <v>34</v>
      </c>
      <c r="T5612" s="1">
        <v>1</v>
      </c>
      <c r="U5612" s="1">
        <v>10273336</v>
      </c>
      <c r="V5612" s="1">
        <v>-7.9810000897850841E-5</v>
      </c>
      <c r="W5612" s="1">
        <v>-7.7870883978903294E-4</v>
      </c>
      <c r="X5612" s="1">
        <v>-7.7870883978903294E-4</v>
      </c>
    </row>
    <row r="5613" spans="1:24" x14ac:dyDescent="0.35">
      <c r="A5613" s="1">
        <v>350410</v>
      </c>
      <c r="B5613" s="1" t="s">
        <v>2348</v>
      </c>
      <c r="C5613" s="1">
        <v>112676503</v>
      </c>
      <c r="D5613" s="1">
        <v>410</v>
      </c>
      <c r="E5613" s="1" t="s">
        <v>2643</v>
      </c>
      <c r="F5613" s="1" t="s">
        <v>35</v>
      </c>
      <c r="G5613" s="1" t="s">
        <v>597</v>
      </c>
      <c r="H5613" s="1" t="s">
        <v>916</v>
      </c>
      <c r="I5613" s="1">
        <v>1969762.61</v>
      </c>
      <c r="K5613" s="1">
        <v>386378</v>
      </c>
      <c r="L5613" s="1">
        <v>8291152</v>
      </c>
      <c r="M5613" s="1">
        <v>0.27595999836921692</v>
      </c>
      <c r="N5613" s="1">
        <v>3.4429619312286377</v>
      </c>
      <c r="O5613" s="1">
        <v>9.7996972501277924E-2</v>
      </c>
      <c r="P5613" s="1">
        <v>5.2355360984802246</v>
      </c>
      <c r="Q5613" s="1">
        <v>0</v>
      </c>
      <c r="S5613" s="1">
        <v>35</v>
      </c>
      <c r="T5613" s="1">
        <v>1</v>
      </c>
      <c r="U5613" s="1">
        <v>10647292</v>
      </c>
      <c r="V5613" s="1">
        <v>0.37395697832107544</v>
      </c>
      <c r="W5613" s="1">
        <v>3.640064001083374</v>
      </c>
      <c r="X5613" s="1">
        <v>3.640064001083374</v>
      </c>
    </row>
    <row r="5614" spans="1:24" x14ac:dyDescent="0.35">
      <c r="A5614" s="1">
        <v>360410</v>
      </c>
      <c r="B5614" s="1" t="s">
        <v>2349</v>
      </c>
      <c r="C5614" s="1">
        <v>112676503</v>
      </c>
      <c r="D5614" s="1">
        <v>410</v>
      </c>
      <c r="E5614" s="1" t="s">
        <v>2643</v>
      </c>
      <c r="F5614" s="1" t="s">
        <v>35</v>
      </c>
      <c r="G5614" s="1" t="s">
        <v>597</v>
      </c>
      <c r="H5614" s="1" t="s">
        <v>916</v>
      </c>
      <c r="I5614" s="1">
        <v>2158424.2200000002</v>
      </c>
      <c r="K5614" s="1">
        <v>386378</v>
      </c>
      <c r="L5614" s="1">
        <v>8758446</v>
      </c>
      <c r="M5614" s="1">
        <v>0.46729400753974915</v>
      </c>
      <c r="N5614" s="1">
        <v>5.6360564231872559</v>
      </c>
      <c r="O5614" s="1">
        <v>0.1886616051197052</v>
      </c>
      <c r="P5614" s="1">
        <v>9.577885627746582</v>
      </c>
      <c r="Q5614" s="1">
        <v>0</v>
      </c>
      <c r="S5614" s="1">
        <v>36</v>
      </c>
      <c r="T5614" s="1">
        <v>1</v>
      </c>
      <c r="U5614" s="1">
        <v>11303248</v>
      </c>
      <c r="V5614" s="1">
        <v>0.65595561265945435</v>
      </c>
      <c r="W5614" s="1">
        <v>6.1607775688171387</v>
      </c>
      <c r="X5614" s="1">
        <v>6.1607775688171387</v>
      </c>
    </row>
    <row r="5615" spans="1:24" x14ac:dyDescent="0.35">
      <c r="A5615" s="1">
        <v>370410</v>
      </c>
      <c r="B5615" s="1" t="s">
        <v>2350</v>
      </c>
      <c r="C5615" s="1">
        <v>112676503</v>
      </c>
      <c r="D5615" s="1">
        <v>410</v>
      </c>
      <c r="E5615" s="1" t="s">
        <v>2643</v>
      </c>
      <c r="F5615" s="1" t="s">
        <v>35</v>
      </c>
      <c r="G5615" s="1" t="s">
        <v>597</v>
      </c>
      <c r="H5615" s="1" t="s">
        <v>916</v>
      </c>
      <c r="I5615" s="1">
        <v>2261405.7000000002</v>
      </c>
      <c r="K5615" s="1">
        <v>386378</v>
      </c>
      <c r="L5615" s="1">
        <v>9435402</v>
      </c>
      <c r="M5615" s="1">
        <v>0.67695599794387817</v>
      </c>
      <c r="N5615" s="1">
        <v>7.7291793823242188</v>
      </c>
      <c r="O5615" s="1">
        <v>0.10298147797584534</v>
      </c>
      <c r="P5615" s="1">
        <v>4.7711420059204102</v>
      </c>
      <c r="Q5615" s="1">
        <v>0</v>
      </c>
      <c r="S5615" s="1">
        <v>37</v>
      </c>
      <c r="T5615" s="1">
        <v>1</v>
      </c>
      <c r="U5615" s="1">
        <v>12083186</v>
      </c>
      <c r="V5615" s="1">
        <v>0.7799375057220459</v>
      </c>
      <c r="W5615" s="1">
        <v>6.9001226425170898</v>
      </c>
      <c r="X5615" s="1">
        <v>6.9001226425170898</v>
      </c>
    </row>
    <row r="5616" spans="1:24" x14ac:dyDescent="0.35">
      <c r="A5616" s="1">
        <v>380410</v>
      </c>
      <c r="B5616" s="1" t="s">
        <v>2351</v>
      </c>
      <c r="C5616" s="1">
        <v>112676503</v>
      </c>
      <c r="D5616" s="1">
        <v>410</v>
      </c>
      <c r="E5616" s="1" t="s">
        <v>2643</v>
      </c>
      <c r="F5616" s="1" t="s">
        <v>35</v>
      </c>
      <c r="G5616" s="1" t="s">
        <v>597</v>
      </c>
      <c r="H5616" s="1" t="s">
        <v>916</v>
      </c>
      <c r="I5616" s="1">
        <v>2435207</v>
      </c>
      <c r="K5616" s="1">
        <v>906290.5625</v>
      </c>
      <c r="L5616" s="1">
        <v>9654171</v>
      </c>
      <c r="M5616" s="1">
        <v>0.21876899898052216</v>
      </c>
      <c r="N5616" s="1">
        <v>2.3185975551605225</v>
      </c>
      <c r="O5616" s="1">
        <v>0.17380130290985107</v>
      </c>
      <c r="P5616" s="1">
        <v>7.6855425834655762</v>
      </c>
      <c r="Q5616" s="1">
        <v>0.51991254091262817</v>
      </c>
      <c r="S5616" s="1">
        <v>38</v>
      </c>
      <c r="T5616" s="1">
        <v>1</v>
      </c>
      <c r="U5616" s="1">
        <v>12995668</v>
      </c>
      <c r="V5616" s="1">
        <v>0.9124828577041626</v>
      </c>
      <c r="W5616" s="1">
        <v>7.5516672134399414</v>
      </c>
      <c r="X5616" s="1">
        <v>7.5516672134399414</v>
      </c>
    </row>
    <row r="5617" spans="1:24" x14ac:dyDescent="0.35">
      <c r="A5617" s="1">
        <v>390410</v>
      </c>
      <c r="B5617" s="1" t="s">
        <v>2352</v>
      </c>
      <c r="C5617" s="1">
        <v>112676503</v>
      </c>
      <c r="D5617" s="1">
        <v>410</v>
      </c>
      <c r="E5617" s="1" t="s">
        <v>2643</v>
      </c>
      <c r="F5617" s="1" t="s">
        <v>35</v>
      </c>
      <c r="G5617" s="1" t="s">
        <v>597</v>
      </c>
      <c r="H5617" s="1" t="s">
        <v>916</v>
      </c>
      <c r="I5617" s="1">
        <v>2454827</v>
      </c>
      <c r="K5617" s="1">
        <v>1425932</v>
      </c>
      <c r="L5617" s="1">
        <v>9720766</v>
      </c>
      <c r="M5617" s="1">
        <v>6.6595003008842468E-2</v>
      </c>
      <c r="N5617" s="1">
        <v>0.68980544805526733</v>
      </c>
      <c r="O5617" s="1">
        <v>1.9619999453425407E-2</v>
      </c>
      <c r="P5617" s="1">
        <v>0.80568099021911621</v>
      </c>
      <c r="Q5617" s="1">
        <v>0.5196414589881897</v>
      </c>
      <c r="S5617" s="1">
        <v>39</v>
      </c>
      <c r="T5617" s="1">
        <v>1</v>
      </c>
      <c r="U5617" s="1">
        <v>13601525</v>
      </c>
      <c r="V5617" s="1">
        <v>0.60585647821426392</v>
      </c>
      <c r="W5617" s="1">
        <v>4.661992073059082</v>
      </c>
      <c r="X5617" s="1">
        <v>4.661992073059082</v>
      </c>
    </row>
    <row r="5618" spans="1:24" x14ac:dyDescent="0.35">
      <c r="A5618" s="1">
        <v>400410</v>
      </c>
      <c r="B5618" s="1" t="s">
        <v>2353</v>
      </c>
      <c r="C5618" s="1">
        <v>112676503</v>
      </c>
      <c r="D5618" s="1">
        <v>410</v>
      </c>
      <c r="E5618" s="1" t="s">
        <v>2643</v>
      </c>
      <c r="F5618" s="1" t="s">
        <v>35</v>
      </c>
      <c r="G5618" s="1" t="s">
        <v>597</v>
      </c>
      <c r="H5618" s="1" t="s">
        <v>916</v>
      </c>
      <c r="S5618" s="1">
        <v>40</v>
      </c>
      <c r="T5618" s="1">
        <v>1</v>
      </c>
      <c r="U5618" s="1">
        <v>0</v>
      </c>
      <c r="V5618" s="1">
        <v>0</v>
      </c>
      <c r="W5618" s="1">
        <v>-100</v>
      </c>
      <c r="X5618" s="1">
        <v>-100</v>
      </c>
    </row>
    <row r="5619" spans="1:24" x14ac:dyDescent="0.35">
      <c r="A5619" s="1">
        <v>410410</v>
      </c>
      <c r="B5619" s="1" t="s">
        <v>2354</v>
      </c>
      <c r="C5619" s="1">
        <v>112676503</v>
      </c>
      <c r="D5619" s="1">
        <v>410</v>
      </c>
      <c r="E5619" s="1" t="s">
        <v>2643</v>
      </c>
      <c r="F5619" s="1" t="s">
        <v>35</v>
      </c>
      <c r="G5619" s="1" t="s">
        <v>597</v>
      </c>
      <c r="H5619" s="1" t="s">
        <v>916</v>
      </c>
      <c r="S5619" s="1">
        <v>41</v>
      </c>
      <c r="T5619" s="1">
        <v>1</v>
      </c>
      <c r="U5619" s="1">
        <v>0</v>
      </c>
      <c r="V5619" s="1">
        <v>0</v>
      </c>
    </row>
    <row r="5620" spans="1:24" x14ac:dyDescent="0.35">
      <c r="A5620" s="1">
        <v>420410</v>
      </c>
      <c r="B5620" s="1" t="s">
        <v>2355</v>
      </c>
      <c r="C5620" s="1">
        <v>112676503</v>
      </c>
      <c r="D5620" s="1">
        <v>410</v>
      </c>
      <c r="E5620" s="1" t="s">
        <v>2643</v>
      </c>
      <c r="F5620" s="1" t="s">
        <v>35</v>
      </c>
      <c r="G5620" s="1" t="s">
        <v>597</v>
      </c>
      <c r="H5620" s="1" t="s">
        <v>916</v>
      </c>
      <c r="S5620" s="1">
        <v>42</v>
      </c>
      <c r="T5620" s="1">
        <v>1</v>
      </c>
      <c r="U5620" s="1">
        <v>0</v>
      </c>
      <c r="V5620" s="1">
        <v>0</v>
      </c>
    </row>
    <row r="5621" spans="1:24" x14ac:dyDescent="0.35">
      <c r="A5621" s="1">
        <v>430410</v>
      </c>
      <c r="B5621" s="1" t="s">
        <v>2356</v>
      </c>
      <c r="C5621" s="1">
        <v>112676503</v>
      </c>
      <c r="D5621" s="1">
        <v>410</v>
      </c>
      <c r="E5621" s="1" t="s">
        <v>2643</v>
      </c>
      <c r="F5621" s="1" t="s">
        <v>35</v>
      </c>
      <c r="G5621" s="1" t="s">
        <v>597</v>
      </c>
      <c r="H5621" s="1" t="s">
        <v>916</v>
      </c>
      <c r="S5621" s="1">
        <v>43</v>
      </c>
      <c r="T5621" s="1">
        <v>1</v>
      </c>
      <c r="U5621" s="1">
        <v>0</v>
      </c>
      <c r="V5621" s="1">
        <v>0</v>
      </c>
    </row>
    <row r="5622" spans="1:24" x14ac:dyDescent="0.35">
      <c r="A5622" s="1">
        <v>440410</v>
      </c>
      <c r="B5622" s="1" t="s">
        <v>2357</v>
      </c>
      <c r="C5622" s="1">
        <v>112676503</v>
      </c>
      <c r="D5622" s="1">
        <v>410</v>
      </c>
      <c r="E5622" s="1" t="s">
        <v>2643</v>
      </c>
      <c r="F5622" s="1" t="s">
        <v>35</v>
      </c>
      <c r="G5622" s="1" t="s">
        <v>597</v>
      </c>
      <c r="H5622" s="1" t="s">
        <v>916</v>
      </c>
      <c r="S5622" s="1">
        <v>44</v>
      </c>
      <c r="T5622" s="1">
        <v>1</v>
      </c>
      <c r="U5622" s="1">
        <v>0</v>
      </c>
      <c r="V5622" s="1">
        <v>0</v>
      </c>
    </row>
    <row r="5623" spans="1:24" x14ac:dyDescent="0.35">
      <c r="A5623" s="1">
        <v>450410</v>
      </c>
      <c r="B5623" s="1" t="s">
        <v>2358</v>
      </c>
      <c r="C5623" s="1">
        <v>112676503</v>
      </c>
      <c r="D5623" s="1">
        <v>410</v>
      </c>
      <c r="E5623" s="1" t="s">
        <v>2643</v>
      </c>
      <c r="F5623" s="1" t="s">
        <v>35</v>
      </c>
      <c r="G5623" s="1" t="s">
        <v>597</v>
      </c>
      <c r="H5623" s="1" t="s">
        <v>916</v>
      </c>
      <c r="S5623" s="1">
        <v>45</v>
      </c>
      <c r="T5623" s="1">
        <v>1</v>
      </c>
      <c r="U5623" s="1">
        <v>0</v>
      </c>
      <c r="V5623" s="1">
        <v>0</v>
      </c>
    </row>
    <row r="5624" spans="1:24" x14ac:dyDescent="0.35">
      <c r="A5624" s="1">
        <v>460410</v>
      </c>
      <c r="B5624" s="1" t="s">
        <v>2359</v>
      </c>
      <c r="C5624" s="1">
        <v>112676503</v>
      </c>
      <c r="D5624" s="1">
        <v>410</v>
      </c>
      <c r="E5624" s="1" t="s">
        <v>2643</v>
      </c>
      <c r="F5624" s="1" t="s">
        <v>35</v>
      </c>
      <c r="G5624" s="1" t="s">
        <v>597</v>
      </c>
      <c r="H5624" s="1" t="s">
        <v>916</v>
      </c>
      <c r="S5624" s="1">
        <v>46</v>
      </c>
      <c r="T5624" s="1">
        <v>1</v>
      </c>
      <c r="U5624" s="1">
        <v>0</v>
      </c>
      <c r="V5624" s="1">
        <v>0</v>
      </c>
    </row>
    <row r="5625" spans="1:24" x14ac:dyDescent="0.35">
      <c r="A5625" s="1">
        <v>470410</v>
      </c>
      <c r="B5625" s="1" t="s">
        <v>2360</v>
      </c>
      <c r="C5625" s="1">
        <v>112676503</v>
      </c>
      <c r="D5625" s="1">
        <v>410</v>
      </c>
      <c r="E5625" s="1" t="s">
        <v>2643</v>
      </c>
      <c r="F5625" s="1" t="s">
        <v>35</v>
      </c>
      <c r="G5625" s="1" t="s">
        <v>597</v>
      </c>
      <c r="H5625" s="1" t="s">
        <v>916</v>
      </c>
      <c r="S5625" s="1">
        <v>47</v>
      </c>
      <c r="T5625" s="1">
        <v>1</v>
      </c>
      <c r="U5625" s="1">
        <v>0</v>
      </c>
      <c r="V5625" s="1">
        <v>0</v>
      </c>
    </row>
    <row r="5626" spans="1:24" x14ac:dyDescent="0.35">
      <c r="A5626" s="1">
        <v>480410</v>
      </c>
      <c r="B5626" s="1" t="s">
        <v>2361</v>
      </c>
      <c r="C5626" s="1">
        <v>112676503</v>
      </c>
      <c r="D5626" s="1">
        <v>410</v>
      </c>
      <c r="E5626" s="1" t="s">
        <v>2643</v>
      </c>
      <c r="F5626" s="1" t="s">
        <v>35</v>
      </c>
      <c r="G5626" s="1" t="s">
        <v>597</v>
      </c>
      <c r="H5626" s="1" t="s">
        <v>916</v>
      </c>
      <c r="S5626" s="1">
        <v>48</v>
      </c>
      <c r="T5626" s="1">
        <v>1</v>
      </c>
      <c r="U5626" s="1">
        <v>0</v>
      </c>
      <c r="V5626" s="1">
        <v>0</v>
      </c>
    </row>
    <row r="5627" spans="1:24" x14ac:dyDescent="0.35">
      <c r="A5627" s="1">
        <v>290414</v>
      </c>
      <c r="B5627" s="1" t="s">
        <v>2341</v>
      </c>
      <c r="C5627" s="1">
        <v>112676703</v>
      </c>
      <c r="D5627" s="1">
        <v>414</v>
      </c>
      <c r="E5627" s="1" t="s">
        <v>2644</v>
      </c>
      <c r="F5627" s="1" t="s">
        <v>35</v>
      </c>
      <c r="G5627" s="1" t="s">
        <v>597</v>
      </c>
      <c r="H5627" s="1" t="s">
        <v>916</v>
      </c>
      <c r="I5627" s="1">
        <v>2122556.73</v>
      </c>
      <c r="K5627" s="1">
        <v>442540</v>
      </c>
      <c r="L5627" s="1">
        <v>10408074</v>
      </c>
      <c r="S5627" s="1">
        <v>29</v>
      </c>
      <c r="T5627" s="1">
        <v>1</v>
      </c>
      <c r="U5627" s="1">
        <v>12973171</v>
      </c>
      <c r="V5627" s="1">
        <v>0</v>
      </c>
    </row>
    <row r="5628" spans="1:24" x14ac:dyDescent="0.35">
      <c r="A5628" s="1">
        <v>300414</v>
      </c>
      <c r="B5628" s="1" t="s">
        <v>2343</v>
      </c>
      <c r="C5628" s="1">
        <v>112676703</v>
      </c>
      <c r="D5628" s="1">
        <v>414</v>
      </c>
      <c r="E5628" s="1" t="s">
        <v>2644</v>
      </c>
      <c r="F5628" s="1" t="s">
        <v>35</v>
      </c>
      <c r="G5628" s="1" t="s">
        <v>597</v>
      </c>
      <c r="H5628" s="1" t="s">
        <v>916</v>
      </c>
      <c r="I5628" s="1">
        <v>2169349.5299999998</v>
      </c>
      <c r="K5628" s="1">
        <v>584510</v>
      </c>
      <c r="L5628" s="1">
        <v>10649540</v>
      </c>
      <c r="M5628" s="1">
        <v>0.24146600067615509</v>
      </c>
      <c r="N5628" s="1">
        <v>2.3199872970581055</v>
      </c>
      <c r="O5628" s="1">
        <v>4.6792801469564438E-2</v>
      </c>
      <c r="P5628" s="1">
        <v>2.2045488357543945</v>
      </c>
      <c r="Q5628" s="1">
        <v>0.14196999371051788</v>
      </c>
      <c r="S5628" s="1">
        <v>30</v>
      </c>
      <c r="T5628" s="1">
        <v>1</v>
      </c>
      <c r="U5628" s="1">
        <v>13403400</v>
      </c>
      <c r="V5628" s="1">
        <v>0.43022879958152771</v>
      </c>
      <c r="W5628" s="1">
        <v>3.3162980079650879</v>
      </c>
      <c r="X5628" s="1">
        <v>3.3162980079650879</v>
      </c>
    </row>
    <row r="5629" spans="1:24" x14ac:dyDescent="0.35">
      <c r="A5629" s="1">
        <v>310414</v>
      </c>
      <c r="B5629" s="1" t="s">
        <v>2344</v>
      </c>
      <c r="C5629" s="1">
        <v>112676703</v>
      </c>
      <c r="D5629" s="1">
        <v>414</v>
      </c>
      <c r="E5629" s="1" t="s">
        <v>2644</v>
      </c>
      <c r="F5629" s="1" t="s">
        <v>35</v>
      </c>
      <c r="G5629" s="1" t="s">
        <v>597</v>
      </c>
      <c r="H5629" s="1" t="s">
        <v>916</v>
      </c>
      <c r="I5629" s="1">
        <v>2234642.08</v>
      </c>
      <c r="K5629" s="1">
        <v>513525</v>
      </c>
      <c r="L5629" s="1">
        <v>10790953</v>
      </c>
      <c r="M5629" s="1">
        <v>0.14141300320625305</v>
      </c>
      <c r="N5629" s="1">
        <v>1.3278789520263672</v>
      </c>
      <c r="O5629" s="1">
        <v>6.529255211353302E-2</v>
      </c>
      <c r="P5629" s="1">
        <v>3.0097754001617432</v>
      </c>
      <c r="Q5629" s="1">
        <v>-7.0984996855258942E-2</v>
      </c>
      <c r="S5629" s="1">
        <v>31</v>
      </c>
      <c r="T5629" s="1">
        <v>1</v>
      </c>
      <c r="U5629" s="1">
        <v>13539120</v>
      </c>
      <c r="V5629" s="1">
        <v>0.13572055101394653</v>
      </c>
      <c r="W5629" s="1">
        <v>1.0125788450241089</v>
      </c>
      <c r="X5629" s="1">
        <v>1.0125788450241089</v>
      </c>
    </row>
    <row r="5630" spans="1:24" x14ac:dyDescent="0.35">
      <c r="A5630" s="1">
        <v>320414</v>
      </c>
      <c r="B5630" s="1" t="s">
        <v>2345</v>
      </c>
      <c r="C5630" s="1">
        <v>112676703</v>
      </c>
      <c r="D5630" s="1">
        <v>414</v>
      </c>
      <c r="E5630" s="1" t="s">
        <v>2644</v>
      </c>
      <c r="F5630" s="1" t="s">
        <v>35</v>
      </c>
      <c r="G5630" s="1" t="s">
        <v>597</v>
      </c>
      <c r="H5630" s="1" t="s">
        <v>916</v>
      </c>
      <c r="I5630" s="1">
        <v>2421305.69</v>
      </c>
      <c r="K5630" s="1">
        <v>513525</v>
      </c>
      <c r="L5630" s="1">
        <v>10890954</v>
      </c>
      <c r="M5630" s="1">
        <v>0.10000099986791611</v>
      </c>
      <c r="N5630" s="1">
        <v>0.92671149969100952</v>
      </c>
      <c r="O5630" s="1">
        <v>0.18666361272335052</v>
      </c>
      <c r="P5630" s="1">
        <v>8.3531770706176758</v>
      </c>
      <c r="Q5630" s="1">
        <v>0</v>
      </c>
      <c r="S5630" s="1">
        <v>32</v>
      </c>
      <c r="T5630" s="1">
        <v>1</v>
      </c>
      <c r="U5630" s="1">
        <v>13825785</v>
      </c>
      <c r="V5630" s="1">
        <v>0.28666460514068604</v>
      </c>
      <c r="W5630" s="1">
        <v>2.1173088550567627</v>
      </c>
      <c r="X5630" s="1">
        <v>2.1173088550567627</v>
      </c>
    </row>
    <row r="5631" spans="1:24" x14ac:dyDescent="0.35">
      <c r="A5631" s="1">
        <v>330414</v>
      </c>
      <c r="B5631" s="1" t="s">
        <v>2346</v>
      </c>
      <c r="C5631" s="1">
        <v>112676703</v>
      </c>
      <c r="D5631" s="1">
        <v>414</v>
      </c>
      <c r="E5631" s="1" t="s">
        <v>2644</v>
      </c>
      <c r="F5631" s="1" t="s">
        <v>35</v>
      </c>
      <c r="G5631" s="1" t="s">
        <v>597</v>
      </c>
      <c r="H5631" s="1" t="s">
        <v>916</v>
      </c>
      <c r="I5631" s="1">
        <v>2507306.1800000002</v>
      </c>
      <c r="K5631" s="1">
        <v>513525</v>
      </c>
      <c r="L5631" s="1">
        <v>11149706</v>
      </c>
      <c r="M5631" s="1">
        <v>0.25875198841094971</v>
      </c>
      <c r="N5631" s="1">
        <v>2.3758432865142822</v>
      </c>
      <c r="O5631" s="1">
        <v>8.6000487208366394E-2</v>
      </c>
      <c r="P5631" s="1">
        <v>3.5518229007720947</v>
      </c>
      <c r="Q5631" s="1">
        <v>0</v>
      </c>
      <c r="S5631" s="1">
        <v>33</v>
      </c>
      <c r="T5631" s="1">
        <v>1</v>
      </c>
      <c r="U5631" s="1">
        <v>14170537</v>
      </c>
      <c r="V5631" s="1">
        <v>0.34475249052047729</v>
      </c>
      <c r="W5631" s="1">
        <v>2.4935438632965088</v>
      </c>
      <c r="X5631" s="1">
        <v>2.4935438632965088</v>
      </c>
    </row>
    <row r="5632" spans="1:24" x14ac:dyDescent="0.35">
      <c r="A5632" s="1">
        <v>340414</v>
      </c>
      <c r="B5632" s="1" t="s">
        <v>2347</v>
      </c>
      <c r="C5632" s="1">
        <v>112676703</v>
      </c>
      <c r="D5632" s="1">
        <v>414</v>
      </c>
      <c r="E5632" s="1" t="s">
        <v>2644</v>
      </c>
      <c r="F5632" s="1" t="s">
        <v>35</v>
      </c>
      <c r="G5632" s="1" t="s">
        <v>597</v>
      </c>
      <c r="H5632" s="1" t="s">
        <v>916</v>
      </c>
      <c r="I5632" s="1">
        <v>2521896.12</v>
      </c>
      <c r="K5632" s="1">
        <v>513525</v>
      </c>
      <c r="L5632" s="1">
        <v>11149696</v>
      </c>
      <c r="M5632" s="1">
        <v>-9.9999997473787516E-6</v>
      </c>
      <c r="N5632" s="1">
        <v>-8.968846668722108E-5</v>
      </c>
      <c r="O5632" s="1">
        <v>1.4589940197765827E-2</v>
      </c>
      <c r="P5632" s="1">
        <v>0.58189702033996582</v>
      </c>
      <c r="Q5632" s="1">
        <v>0</v>
      </c>
      <c r="S5632" s="1">
        <v>34</v>
      </c>
      <c r="T5632" s="1">
        <v>1</v>
      </c>
      <c r="U5632" s="1">
        <v>14185117</v>
      </c>
      <c r="V5632" s="1">
        <v>1.4579940587282181E-2</v>
      </c>
      <c r="W5632" s="1">
        <v>0.1028895378112793</v>
      </c>
      <c r="X5632" s="1">
        <v>0.1028895378112793</v>
      </c>
    </row>
    <row r="5633" spans="1:24" x14ac:dyDescent="0.35">
      <c r="A5633" s="1">
        <v>350414</v>
      </c>
      <c r="B5633" s="1" t="s">
        <v>2348</v>
      </c>
      <c r="C5633" s="1">
        <v>112676703</v>
      </c>
      <c r="D5633" s="1">
        <v>414</v>
      </c>
      <c r="E5633" s="1" t="s">
        <v>2644</v>
      </c>
      <c r="F5633" s="1" t="s">
        <v>35</v>
      </c>
      <c r="G5633" s="1" t="s">
        <v>597</v>
      </c>
      <c r="H5633" s="1" t="s">
        <v>916</v>
      </c>
      <c r="I5633" s="1">
        <v>2557861.9300000002</v>
      </c>
      <c r="K5633" s="1">
        <v>513525</v>
      </c>
      <c r="L5633" s="1">
        <v>11604251</v>
      </c>
      <c r="M5633" s="1">
        <v>0.45455500483512878</v>
      </c>
      <c r="N5633" s="1">
        <v>4.0768375396728516</v>
      </c>
      <c r="O5633" s="1">
        <v>3.5965811461210251E-2</v>
      </c>
      <c r="P5633" s="1">
        <v>1.426141619682312</v>
      </c>
      <c r="Q5633" s="1">
        <v>0</v>
      </c>
      <c r="S5633" s="1">
        <v>35</v>
      </c>
      <c r="T5633" s="1">
        <v>1</v>
      </c>
      <c r="U5633" s="1">
        <v>14675638</v>
      </c>
      <c r="V5633" s="1">
        <v>0.49052080512046814</v>
      </c>
      <c r="W5633" s="1">
        <v>3.4579975605010986</v>
      </c>
      <c r="X5633" s="1">
        <v>3.4579975605010986</v>
      </c>
    </row>
    <row r="5634" spans="1:24" x14ac:dyDescent="0.35">
      <c r="A5634" s="1">
        <v>360414</v>
      </c>
      <c r="B5634" s="1" t="s">
        <v>2349</v>
      </c>
      <c r="C5634" s="1">
        <v>112676703</v>
      </c>
      <c r="D5634" s="1">
        <v>414</v>
      </c>
      <c r="E5634" s="1" t="s">
        <v>2644</v>
      </c>
      <c r="F5634" s="1" t="s">
        <v>35</v>
      </c>
      <c r="G5634" s="1" t="s">
        <v>597</v>
      </c>
      <c r="H5634" s="1" t="s">
        <v>916</v>
      </c>
      <c r="I5634" s="1">
        <v>2750383.07</v>
      </c>
      <c r="K5634" s="1">
        <v>513525</v>
      </c>
      <c r="L5634" s="1">
        <v>12479830</v>
      </c>
      <c r="M5634" s="1">
        <v>0.87557899951934814</v>
      </c>
      <c r="N5634" s="1">
        <v>7.5453295707702637</v>
      </c>
      <c r="O5634" s="1">
        <v>0.19252113997936249</v>
      </c>
      <c r="P5634" s="1">
        <v>7.5266432762145996</v>
      </c>
      <c r="Q5634" s="1">
        <v>0</v>
      </c>
      <c r="S5634" s="1">
        <v>36</v>
      </c>
      <c r="T5634" s="1">
        <v>1</v>
      </c>
      <c r="U5634" s="1">
        <v>15743738</v>
      </c>
      <c r="V5634" s="1">
        <v>1.0681000947952271</v>
      </c>
      <c r="W5634" s="1">
        <v>7.278048038482666</v>
      </c>
      <c r="X5634" s="1">
        <v>7.278048038482666</v>
      </c>
    </row>
    <row r="5635" spans="1:24" x14ac:dyDescent="0.35">
      <c r="A5635" s="1">
        <v>370414</v>
      </c>
      <c r="B5635" s="1" t="s">
        <v>2350</v>
      </c>
      <c r="C5635" s="1">
        <v>112676703</v>
      </c>
      <c r="D5635" s="1">
        <v>414</v>
      </c>
      <c r="E5635" s="1" t="s">
        <v>2644</v>
      </c>
      <c r="F5635" s="1" t="s">
        <v>35</v>
      </c>
      <c r="G5635" s="1" t="s">
        <v>597</v>
      </c>
      <c r="H5635" s="1" t="s">
        <v>916</v>
      </c>
      <c r="I5635" s="1">
        <v>2913285.13</v>
      </c>
      <c r="K5635" s="1">
        <v>513525</v>
      </c>
      <c r="L5635" s="1">
        <v>13334324</v>
      </c>
      <c r="M5635" s="1">
        <v>0.85449397563934326</v>
      </c>
      <c r="N5635" s="1">
        <v>6.8470001220703125</v>
      </c>
      <c r="O5635" s="1">
        <v>0.16290205717086792</v>
      </c>
      <c r="P5635" s="1">
        <v>5.9228863716125488</v>
      </c>
      <c r="Q5635" s="1">
        <v>0</v>
      </c>
      <c r="S5635" s="1">
        <v>37</v>
      </c>
      <c r="T5635" s="1">
        <v>1</v>
      </c>
      <c r="U5635" s="1">
        <v>16761134</v>
      </c>
      <c r="V5635" s="1">
        <v>1.0173959732055664</v>
      </c>
      <c r="W5635" s="1">
        <v>6.462226390838623</v>
      </c>
      <c r="X5635" s="1">
        <v>6.462226390838623</v>
      </c>
    </row>
    <row r="5636" spans="1:24" x14ac:dyDescent="0.35">
      <c r="A5636" s="1">
        <v>380414</v>
      </c>
      <c r="B5636" s="1" t="s">
        <v>2351</v>
      </c>
      <c r="C5636" s="1">
        <v>112676703</v>
      </c>
      <c r="D5636" s="1">
        <v>414</v>
      </c>
      <c r="E5636" s="1" t="s">
        <v>2644</v>
      </c>
      <c r="F5636" s="1" t="s">
        <v>35</v>
      </c>
      <c r="G5636" s="1" t="s">
        <v>597</v>
      </c>
      <c r="H5636" s="1" t="s">
        <v>916</v>
      </c>
      <c r="I5636" s="1">
        <v>3136372</v>
      </c>
      <c r="K5636" s="1">
        <v>916228.6875</v>
      </c>
      <c r="L5636" s="1">
        <v>13685766</v>
      </c>
      <c r="M5636" s="1">
        <v>0.35144200921058655</v>
      </c>
      <c r="N5636" s="1">
        <v>2.6356191635131836</v>
      </c>
      <c r="O5636" s="1">
        <v>0.22308686375617981</v>
      </c>
      <c r="P5636" s="1">
        <v>7.6575708389282227</v>
      </c>
      <c r="Q5636" s="1">
        <v>0.4027036726474762</v>
      </c>
      <c r="S5636" s="1">
        <v>38</v>
      </c>
      <c r="T5636" s="1">
        <v>1</v>
      </c>
      <c r="U5636" s="1">
        <v>17738366</v>
      </c>
      <c r="V5636" s="1">
        <v>0.97723257541656494</v>
      </c>
      <c r="W5636" s="1">
        <v>5.8303451538085938</v>
      </c>
      <c r="X5636" s="1">
        <v>5.8303451538085938</v>
      </c>
    </row>
    <row r="5637" spans="1:24" x14ac:dyDescent="0.35">
      <c r="A5637" s="1">
        <v>390414</v>
      </c>
      <c r="B5637" s="1" t="s">
        <v>2352</v>
      </c>
      <c r="C5637" s="1">
        <v>112676703</v>
      </c>
      <c r="D5637" s="1">
        <v>414</v>
      </c>
      <c r="E5637" s="1" t="s">
        <v>2644</v>
      </c>
      <c r="F5637" s="1" t="s">
        <v>35</v>
      </c>
      <c r="G5637" s="1" t="s">
        <v>597</v>
      </c>
      <c r="H5637" s="1" t="s">
        <v>916</v>
      </c>
      <c r="I5637" s="1">
        <v>3289325</v>
      </c>
      <c r="K5637" s="1">
        <v>1318722.375</v>
      </c>
      <c r="L5637" s="1">
        <v>13866624</v>
      </c>
      <c r="M5637" s="1">
        <v>0.18085800111293793</v>
      </c>
      <c r="N5637" s="1">
        <v>1.3215043544769287</v>
      </c>
      <c r="O5637" s="1">
        <v>0.15295299887657166</v>
      </c>
      <c r="P5637" s="1">
        <v>4.8767495155334473</v>
      </c>
      <c r="Q5637" s="1">
        <v>0.4024936854839325</v>
      </c>
      <c r="S5637" s="1">
        <v>39</v>
      </c>
      <c r="T5637" s="1">
        <v>1</v>
      </c>
      <c r="U5637" s="1">
        <v>18474672</v>
      </c>
      <c r="V5637" s="1">
        <v>0.73630470037460327</v>
      </c>
      <c r="W5637" s="1">
        <v>4.1509232521057129</v>
      </c>
      <c r="X5637" s="1">
        <v>4.1509232521057129</v>
      </c>
    </row>
    <row r="5638" spans="1:24" x14ac:dyDescent="0.35">
      <c r="A5638" s="1">
        <v>400414</v>
      </c>
      <c r="B5638" s="1" t="s">
        <v>2353</v>
      </c>
      <c r="C5638" s="1">
        <v>112676703</v>
      </c>
      <c r="D5638" s="1">
        <v>414</v>
      </c>
      <c r="E5638" s="1" t="s">
        <v>2644</v>
      </c>
      <c r="F5638" s="1" t="s">
        <v>35</v>
      </c>
      <c r="G5638" s="1" t="s">
        <v>597</v>
      </c>
      <c r="H5638" s="1" t="s">
        <v>916</v>
      </c>
      <c r="S5638" s="1">
        <v>40</v>
      </c>
      <c r="T5638" s="1">
        <v>1</v>
      </c>
      <c r="U5638" s="1">
        <v>0</v>
      </c>
      <c r="V5638" s="1">
        <v>0</v>
      </c>
      <c r="W5638" s="1">
        <v>-100</v>
      </c>
      <c r="X5638" s="1">
        <v>-100</v>
      </c>
    </row>
    <row r="5639" spans="1:24" x14ac:dyDescent="0.35">
      <c r="A5639" s="1">
        <v>410414</v>
      </c>
      <c r="B5639" s="1" t="s">
        <v>2354</v>
      </c>
      <c r="C5639" s="1">
        <v>112676703</v>
      </c>
      <c r="D5639" s="1">
        <v>414</v>
      </c>
      <c r="E5639" s="1" t="s">
        <v>2644</v>
      </c>
      <c r="F5639" s="1" t="s">
        <v>35</v>
      </c>
      <c r="G5639" s="1" t="s">
        <v>597</v>
      </c>
      <c r="H5639" s="1" t="s">
        <v>916</v>
      </c>
      <c r="S5639" s="1">
        <v>41</v>
      </c>
      <c r="T5639" s="1">
        <v>1</v>
      </c>
      <c r="U5639" s="1">
        <v>0</v>
      </c>
      <c r="V5639" s="1">
        <v>0</v>
      </c>
    </row>
    <row r="5640" spans="1:24" x14ac:dyDescent="0.35">
      <c r="A5640" s="1">
        <v>420414</v>
      </c>
      <c r="B5640" s="1" t="s">
        <v>2355</v>
      </c>
      <c r="C5640" s="1">
        <v>112676703</v>
      </c>
      <c r="D5640" s="1">
        <v>414</v>
      </c>
      <c r="E5640" s="1" t="s">
        <v>2644</v>
      </c>
      <c r="F5640" s="1" t="s">
        <v>35</v>
      </c>
      <c r="G5640" s="1" t="s">
        <v>597</v>
      </c>
      <c r="H5640" s="1" t="s">
        <v>916</v>
      </c>
      <c r="S5640" s="1">
        <v>42</v>
      </c>
      <c r="T5640" s="1">
        <v>1</v>
      </c>
      <c r="U5640" s="1">
        <v>0</v>
      </c>
      <c r="V5640" s="1">
        <v>0</v>
      </c>
    </row>
    <row r="5641" spans="1:24" x14ac:dyDescent="0.35">
      <c r="A5641" s="1">
        <v>430414</v>
      </c>
      <c r="B5641" s="1" t="s">
        <v>2356</v>
      </c>
      <c r="C5641" s="1">
        <v>112676703</v>
      </c>
      <c r="D5641" s="1">
        <v>414</v>
      </c>
      <c r="E5641" s="1" t="s">
        <v>2644</v>
      </c>
      <c r="F5641" s="1" t="s">
        <v>35</v>
      </c>
      <c r="G5641" s="1" t="s">
        <v>597</v>
      </c>
      <c r="H5641" s="1" t="s">
        <v>916</v>
      </c>
      <c r="S5641" s="1">
        <v>43</v>
      </c>
      <c r="T5641" s="1">
        <v>1</v>
      </c>
      <c r="U5641" s="1">
        <v>0</v>
      </c>
      <c r="V5641" s="1">
        <v>0</v>
      </c>
    </row>
    <row r="5642" spans="1:24" x14ac:dyDescent="0.35">
      <c r="A5642" s="1">
        <v>440414</v>
      </c>
      <c r="B5642" s="1" t="s">
        <v>2357</v>
      </c>
      <c r="C5642" s="1">
        <v>112676703</v>
      </c>
      <c r="D5642" s="1">
        <v>414</v>
      </c>
      <c r="E5642" s="1" t="s">
        <v>2644</v>
      </c>
      <c r="F5642" s="1" t="s">
        <v>35</v>
      </c>
      <c r="G5642" s="1" t="s">
        <v>597</v>
      </c>
      <c r="H5642" s="1" t="s">
        <v>916</v>
      </c>
      <c r="S5642" s="1">
        <v>44</v>
      </c>
      <c r="T5642" s="1">
        <v>1</v>
      </c>
      <c r="U5642" s="1">
        <v>0</v>
      </c>
      <c r="V5642" s="1">
        <v>0</v>
      </c>
    </row>
    <row r="5643" spans="1:24" x14ac:dyDescent="0.35">
      <c r="A5643" s="1">
        <v>450414</v>
      </c>
      <c r="B5643" s="1" t="s">
        <v>2358</v>
      </c>
      <c r="C5643" s="1">
        <v>112676703</v>
      </c>
      <c r="D5643" s="1">
        <v>414</v>
      </c>
      <c r="E5643" s="1" t="s">
        <v>2644</v>
      </c>
      <c r="F5643" s="1" t="s">
        <v>35</v>
      </c>
      <c r="G5643" s="1" t="s">
        <v>597</v>
      </c>
      <c r="H5643" s="1" t="s">
        <v>916</v>
      </c>
      <c r="S5643" s="1">
        <v>45</v>
      </c>
      <c r="T5643" s="1">
        <v>1</v>
      </c>
      <c r="U5643" s="1">
        <v>0</v>
      </c>
      <c r="V5643" s="1">
        <v>0</v>
      </c>
    </row>
    <row r="5644" spans="1:24" x14ac:dyDescent="0.35">
      <c r="A5644" s="1">
        <v>460414</v>
      </c>
      <c r="B5644" s="1" t="s">
        <v>2359</v>
      </c>
      <c r="C5644" s="1">
        <v>112676703</v>
      </c>
      <c r="D5644" s="1">
        <v>414</v>
      </c>
      <c r="E5644" s="1" t="s">
        <v>2644</v>
      </c>
      <c r="F5644" s="1" t="s">
        <v>35</v>
      </c>
      <c r="G5644" s="1" t="s">
        <v>597</v>
      </c>
      <c r="H5644" s="1" t="s">
        <v>916</v>
      </c>
      <c r="S5644" s="1">
        <v>46</v>
      </c>
      <c r="T5644" s="1">
        <v>1</v>
      </c>
      <c r="U5644" s="1">
        <v>0</v>
      </c>
      <c r="V5644" s="1">
        <v>0</v>
      </c>
    </row>
    <row r="5645" spans="1:24" x14ac:dyDescent="0.35">
      <c r="A5645" s="1">
        <v>470414</v>
      </c>
      <c r="B5645" s="1" t="s">
        <v>2360</v>
      </c>
      <c r="C5645" s="1">
        <v>112676703</v>
      </c>
      <c r="D5645" s="1">
        <v>414</v>
      </c>
      <c r="E5645" s="1" t="s">
        <v>2644</v>
      </c>
      <c r="F5645" s="1" t="s">
        <v>35</v>
      </c>
      <c r="G5645" s="1" t="s">
        <v>597</v>
      </c>
      <c r="H5645" s="1" t="s">
        <v>916</v>
      </c>
      <c r="S5645" s="1">
        <v>47</v>
      </c>
      <c r="T5645" s="1">
        <v>1</v>
      </c>
      <c r="U5645" s="1">
        <v>0</v>
      </c>
      <c r="V5645" s="1">
        <v>0</v>
      </c>
    </row>
    <row r="5646" spans="1:24" x14ac:dyDescent="0.35">
      <c r="A5646" s="1">
        <v>480414</v>
      </c>
      <c r="B5646" s="1" t="s">
        <v>2361</v>
      </c>
      <c r="C5646" s="1">
        <v>112676703</v>
      </c>
      <c r="D5646" s="1">
        <v>414</v>
      </c>
      <c r="E5646" s="1" t="s">
        <v>2644</v>
      </c>
      <c r="F5646" s="1" t="s">
        <v>35</v>
      </c>
      <c r="G5646" s="1" t="s">
        <v>597</v>
      </c>
      <c r="H5646" s="1" t="s">
        <v>916</v>
      </c>
      <c r="S5646" s="1">
        <v>48</v>
      </c>
      <c r="T5646" s="1">
        <v>1</v>
      </c>
      <c r="U5646" s="1">
        <v>0</v>
      </c>
      <c r="V5646" s="1">
        <v>0</v>
      </c>
    </row>
    <row r="5647" spans="1:24" x14ac:dyDescent="0.35">
      <c r="A5647" s="1">
        <v>290477</v>
      </c>
      <c r="B5647" s="1" t="s">
        <v>2341</v>
      </c>
      <c r="C5647" s="1">
        <v>112678503</v>
      </c>
      <c r="D5647" s="1">
        <v>477</v>
      </c>
      <c r="E5647" s="1" t="s">
        <v>2645</v>
      </c>
      <c r="F5647" s="1" t="s">
        <v>35</v>
      </c>
      <c r="G5647" s="1" t="s">
        <v>597</v>
      </c>
      <c r="H5647" s="1" t="s">
        <v>916</v>
      </c>
      <c r="I5647" s="1">
        <v>1510675</v>
      </c>
      <c r="K5647" s="1">
        <v>369981</v>
      </c>
      <c r="L5647" s="1">
        <v>5708981</v>
      </c>
      <c r="S5647" s="1">
        <v>29</v>
      </c>
      <c r="T5647" s="1">
        <v>1</v>
      </c>
      <c r="U5647" s="1">
        <v>7589637</v>
      </c>
      <c r="V5647" s="1">
        <v>0</v>
      </c>
    </row>
    <row r="5648" spans="1:24" x14ac:dyDescent="0.35">
      <c r="A5648" s="1">
        <v>300477</v>
      </c>
      <c r="B5648" s="1" t="s">
        <v>2343</v>
      </c>
      <c r="C5648" s="1">
        <v>112678503</v>
      </c>
      <c r="D5648" s="1">
        <v>477</v>
      </c>
      <c r="E5648" s="1" t="s">
        <v>2645</v>
      </c>
      <c r="F5648" s="1" t="s">
        <v>35</v>
      </c>
      <c r="G5648" s="1" t="s">
        <v>597</v>
      </c>
      <c r="H5648" s="1" t="s">
        <v>916</v>
      </c>
      <c r="I5648" s="1">
        <v>1567394</v>
      </c>
      <c r="K5648" s="1">
        <v>434815</v>
      </c>
      <c r="L5648" s="1">
        <v>6004437</v>
      </c>
      <c r="M5648" s="1">
        <v>0.29545599222183228</v>
      </c>
      <c r="N5648" s="1">
        <v>5.1752843856811523</v>
      </c>
      <c r="O5648" s="1">
        <v>5.671900138258934E-2</v>
      </c>
      <c r="P5648" s="1">
        <v>3.7545468807220459</v>
      </c>
      <c r="Q5648" s="1">
        <v>6.4833998680114746E-2</v>
      </c>
      <c r="S5648" s="1">
        <v>30</v>
      </c>
      <c r="T5648" s="1">
        <v>1</v>
      </c>
      <c r="U5648" s="1">
        <v>8006646</v>
      </c>
      <c r="V5648" s="1">
        <v>0.41700899600982666</v>
      </c>
      <c r="W5648" s="1">
        <v>5.4944524765014648</v>
      </c>
      <c r="X5648" s="1">
        <v>5.4944524765014648</v>
      </c>
    </row>
    <row r="5649" spans="1:24" x14ac:dyDescent="0.35">
      <c r="A5649" s="1">
        <v>310477</v>
      </c>
      <c r="B5649" s="1" t="s">
        <v>2344</v>
      </c>
      <c r="C5649" s="1">
        <v>112678503</v>
      </c>
      <c r="D5649" s="1">
        <v>477</v>
      </c>
      <c r="E5649" s="1" t="s">
        <v>2645</v>
      </c>
      <c r="F5649" s="1" t="s">
        <v>35</v>
      </c>
      <c r="G5649" s="1" t="s">
        <v>597</v>
      </c>
      <c r="H5649" s="1" t="s">
        <v>916</v>
      </c>
      <c r="I5649" s="1">
        <v>1604913</v>
      </c>
      <c r="K5649" s="1">
        <v>402398</v>
      </c>
      <c r="L5649" s="1">
        <v>6308224</v>
      </c>
      <c r="M5649" s="1">
        <v>0.3037869930267334</v>
      </c>
      <c r="N5649" s="1">
        <v>5.0593752861022949</v>
      </c>
      <c r="O5649" s="1">
        <v>3.7519000470638275E-2</v>
      </c>
      <c r="P5649" s="1">
        <v>2.3937184810638428</v>
      </c>
      <c r="Q5649" s="1">
        <v>-3.2416999340057373E-2</v>
      </c>
      <c r="S5649" s="1">
        <v>31</v>
      </c>
      <c r="T5649" s="1">
        <v>1</v>
      </c>
      <c r="U5649" s="1">
        <v>8315535</v>
      </c>
      <c r="V5649" s="1">
        <v>0.3088890016078949</v>
      </c>
      <c r="W5649" s="1">
        <v>3.8579075336456299</v>
      </c>
      <c r="X5649" s="1">
        <v>3.8579075336456299</v>
      </c>
    </row>
    <row r="5650" spans="1:24" x14ac:dyDescent="0.35">
      <c r="A5650" s="1">
        <v>320477</v>
      </c>
      <c r="B5650" s="1" t="s">
        <v>2345</v>
      </c>
      <c r="C5650" s="1">
        <v>112678503</v>
      </c>
      <c r="D5650" s="1">
        <v>477</v>
      </c>
      <c r="E5650" s="1" t="s">
        <v>2645</v>
      </c>
      <c r="F5650" s="1" t="s">
        <v>35</v>
      </c>
      <c r="G5650" s="1" t="s">
        <v>597</v>
      </c>
      <c r="H5650" s="1" t="s">
        <v>916</v>
      </c>
      <c r="I5650" s="1">
        <v>1631150</v>
      </c>
      <c r="K5650" s="1">
        <v>402398</v>
      </c>
      <c r="L5650" s="1">
        <v>6473688</v>
      </c>
      <c r="M5650" s="1">
        <v>0.16546399891376495</v>
      </c>
      <c r="N5650" s="1">
        <v>2.6229887008666992</v>
      </c>
      <c r="O5650" s="1">
        <v>2.6236999779939651E-2</v>
      </c>
      <c r="P5650" s="1">
        <v>1.634792685508728</v>
      </c>
      <c r="Q5650" s="1">
        <v>0</v>
      </c>
      <c r="S5650" s="1">
        <v>32</v>
      </c>
      <c r="T5650" s="1">
        <v>1</v>
      </c>
      <c r="U5650" s="1">
        <v>8507236</v>
      </c>
      <c r="V5650" s="1">
        <v>0.19170099496841431</v>
      </c>
      <c r="W5650" s="1">
        <v>2.3053357601165771</v>
      </c>
      <c r="X5650" s="1">
        <v>2.3053357601165771</v>
      </c>
    </row>
    <row r="5651" spans="1:24" x14ac:dyDescent="0.35">
      <c r="A5651" s="1">
        <v>330477</v>
      </c>
      <c r="B5651" s="1" t="s">
        <v>2346</v>
      </c>
      <c r="C5651" s="1">
        <v>112678503</v>
      </c>
      <c r="D5651" s="1">
        <v>477</v>
      </c>
      <c r="E5651" s="1" t="s">
        <v>2645</v>
      </c>
      <c r="F5651" s="1" t="s">
        <v>35</v>
      </c>
      <c r="G5651" s="1" t="s">
        <v>597</v>
      </c>
      <c r="H5651" s="1" t="s">
        <v>916</v>
      </c>
      <c r="I5651" s="1">
        <v>1732779</v>
      </c>
      <c r="K5651" s="1">
        <v>402398</v>
      </c>
      <c r="L5651" s="1">
        <v>6757714</v>
      </c>
      <c r="M5651" s="1">
        <v>0.28402599692344666</v>
      </c>
      <c r="N5651" s="1">
        <v>4.3873910903930664</v>
      </c>
      <c r="O5651" s="1">
        <v>0.10162899643182755</v>
      </c>
      <c r="P5651" s="1">
        <v>6.2305121421813965</v>
      </c>
      <c r="Q5651" s="1">
        <v>0</v>
      </c>
      <c r="S5651" s="1">
        <v>33</v>
      </c>
      <c r="T5651" s="1">
        <v>1</v>
      </c>
      <c r="U5651" s="1">
        <v>8892891</v>
      </c>
      <c r="V5651" s="1">
        <v>0.3856549859046936</v>
      </c>
      <c r="W5651" s="1">
        <v>4.5332584381103516</v>
      </c>
      <c r="X5651" s="1">
        <v>4.5332584381103516</v>
      </c>
    </row>
    <row r="5652" spans="1:24" x14ac:dyDescent="0.35">
      <c r="A5652" s="1">
        <v>340477</v>
      </c>
      <c r="B5652" s="1" t="s">
        <v>2347</v>
      </c>
      <c r="C5652" s="1">
        <v>112678503</v>
      </c>
      <c r="D5652" s="1">
        <v>477</v>
      </c>
      <c r="E5652" s="1" t="s">
        <v>2645</v>
      </c>
      <c r="F5652" s="1" t="s">
        <v>35</v>
      </c>
      <c r="G5652" s="1" t="s">
        <v>597</v>
      </c>
      <c r="H5652" s="1" t="s">
        <v>916</v>
      </c>
      <c r="I5652" s="1">
        <v>1732691</v>
      </c>
      <c r="K5652" s="1">
        <v>402398</v>
      </c>
      <c r="L5652" s="1">
        <v>6757701</v>
      </c>
      <c r="M5652" s="1">
        <v>-1.2999999853491317E-5</v>
      </c>
      <c r="N5652" s="1">
        <v>-1.923727395478636E-4</v>
      </c>
      <c r="O5652" s="1">
        <v>-8.800000068731606E-5</v>
      </c>
      <c r="P5652" s="1">
        <v>-5.0785471685230732E-3</v>
      </c>
      <c r="Q5652" s="1">
        <v>0</v>
      </c>
      <c r="S5652" s="1">
        <v>34</v>
      </c>
      <c r="T5652" s="1">
        <v>1</v>
      </c>
      <c r="U5652" s="1">
        <v>8892790</v>
      </c>
      <c r="V5652" s="1">
        <v>-1.0099999781232327E-4</v>
      </c>
      <c r="W5652" s="1">
        <v>-1.1357386829331517E-3</v>
      </c>
      <c r="X5652" s="1">
        <v>-1.1357386829331517E-3</v>
      </c>
    </row>
    <row r="5653" spans="1:24" x14ac:dyDescent="0.35">
      <c r="A5653" s="1">
        <v>350477</v>
      </c>
      <c r="B5653" s="1" t="s">
        <v>2348</v>
      </c>
      <c r="C5653" s="1">
        <v>112678503</v>
      </c>
      <c r="D5653" s="1">
        <v>477</v>
      </c>
      <c r="E5653" s="1" t="s">
        <v>2645</v>
      </c>
      <c r="F5653" s="1" t="s">
        <v>35</v>
      </c>
      <c r="G5653" s="1" t="s">
        <v>597</v>
      </c>
      <c r="H5653" s="1" t="s">
        <v>916</v>
      </c>
      <c r="I5653" s="1">
        <v>1847948</v>
      </c>
      <c r="K5653" s="1">
        <v>402398</v>
      </c>
      <c r="L5653" s="1">
        <v>7301485</v>
      </c>
      <c r="M5653" s="1">
        <v>0.54378402233123779</v>
      </c>
      <c r="N5653" s="1">
        <v>8.0468788146972656</v>
      </c>
      <c r="O5653" s="1">
        <v>0.11525700241327286</v>
      </c>
      <c r="P5653" s="1">
        <v>6.6519074440002441</v>
      </c>
      <c r="Q5653" s="1">
        <v>0</v>
      </c>
      <c r="S5653" s="1">
        <v>35</v>
      </c>
      <c r="T5653" s="1">
        <v>1</v>
      </c>
      <c r="U5653" s="1">
        <v>9551831</v>
      </c>
      <c r="V5653" s="1">
        <v>0.65904104709625244</v>
      </c>
      <c r="W5653" s="1">
        <v>7.4109587669372559</v>
      </c>
      <c r="X5653" s="1">
        <v>7.4109587669372559</v>
      </c>
    </row>
    <row r="5654" spans="1:24" x14ac:dyDescent="0.35">
      <c r="A5654" s="1">
        <v>360477</v>
      </c>
      <c r="B5654" s="1" t="s">
        <v>2349</v>
      </c>
      <c r="C5654" s="1">
        <v>112678503</v>
      </c>
      <c r="D5654" s="1">
        <v>477</v>
      </c>
      <c r="E5654" s="1" t="s">
        <v>2645</v>
      </c>
      <c r="F5654" s="1" t="s">
        <v>35</v>
      </c>
      <c r="G5654" s="1" t="s">
        <v>597</v>
      </c>
      <c r="H5654" s="1" t="s">
        <v>916</v>
      </c>
      <c r="I5654" s="1">
        <v>2053991.24</v>
      </c>
      <c r="K5654" s="1">
        <v>402398</v>
      </c>
      <c r="L5654" s="1">
        <v>8037227</v>
      </c>
      <c r="M5654" s="1">
        <v>0.73574197292327881</v>
      </c>
      <c r="N5654" s="1">
        <v>10.076607704162598</v>
      </c>
      <c r="O5654" s="1">
        <v>0.20604324340820313</v>
      </c>
      <c r="P5654" s="1">
        <v>11.149839401245117</v>
      </c>
      <c r="Q5654" s="1">
        <v>0</v>
      </c>
      <c r="S5654" s="1">
        <v>36</v>
      </c>
      <c r="T5654" s="1">
        <v>1</v>
      </c>
      <c r="U5654" s="1">
        <v>10493616</v>
      </c>
      <c r="V5654" s="1">
        <v>0.94178521633148193</v>
      </c>
      <c r="W5654" s="1">
        <v>9.8597326278686523</v>
      </c>
      <c r="X5654" s="1">
        <v>9.8597326278686523</v>
      </c>
    </row>
    <row r="5655" spans="1:24" x14ac:dyDescent="0.35">
      <c r="A5655" s="1">
        <v>370477</v>
      </c>
      <c r="B5655" s="1" t="s">
        <v>2350</v>
      </c>
      <c r="C5655" s="1">
        <v>112678503</v>
      </c>
      <c r="D5655" s="1">
        <v>477</v>
      </c>
      <c r="E5655" s="1" t="s">
        <v>2645</v>
      </c>
      <c r="F5655" s="1" t="s">
        <v>35</v>
      </c>
      <c r="G5655" s="1" t="s">
        <v>597</v>
      </c>
      <c r="H5655" s="1" t="s">
        <v>916</v>
      </c>
      <c r="I5655" s="1">
        <v>2156185.35</v>
      </c>
      <c r="K5655" s="1">
        <v>402398</v>
      </c>
      <c r="L5655" s="1">
        <v>9331876</v>
      </c>
      <c r="M5655" s="1">
        <v>1.2946490049362183</v>
      </c>
      <c r="N5655" s="1">
        <v>16.108154296875</v>
      </c>
      <c r="O5655" s="1">
        <v>0.10219410806894302</v>
      </c>
      <c r="P5655" s="1">
        <v>4.9753918647766113</v>
      </c>
      <c r="Q5655" s="1">
        <v>0</v>
      </c>
      <c r="S5655" s="1">
        <v>37</v>
      </c>
      <c r="T5655" s="1">
        <v>1</v>
      </c>
      <c r="U5655" s="1">
        <v>11890459</v>
      </c>
      <c r="V5655" s="1">
        <v>1.3968430757522583</v>
      </c>
      <c r="W5655" s="1">
        <v>13.311360359191895</v>
      </c>
      <c r="X5655" s="1">
        <v>13.311360359191895</v>
      </c>
    </row>
    <row r="5656" spans="1:24" x14ac:dyDescent="0.35">
      <c r="A5656" s="1">
        <v>380477</v>
      </c>
      <c r="B5656" s="1" t="s">
        <v>2351</v>
      </c>
      <c r="C5656" s="1">
        <v>112678503</v>
      </c>
      <c r="D5656" s="1">
        <v>477</v>
      </c>
      <c r="E5656" s="1" t="s">
        <v>2645</v>
      </c>
      <c r="F5656" s="1" t="s">
        <v>35</v>
      </c>
      <c r="G5656" s="1" t="s">
        <v>597</v>
      </c>
      <c r="H5656" s="1" t="s">
        <v>916</v>
      </c>
      <c r="I5656" s="1">
        <v>2396887</v>
      </c>
      <c r="K5656" s="1">
        <v>854590.9375</v>
      </c>
      <c r="L5656" s="1">
        <v>10044813</v>
      </c>
      <c r="M5656" s="1">
        <v>0.71293699741363525</v>
      </c>
      <c r="N5656" s="1">
        <v>7.639803409576416</v>
      </c>
      <c r="O5656" s="1">
        <v>0.24070164561271667</v>
      </c>
      <c r="P5656" s="1">
        <v>11.163310050964355</v>
      </c>
      <c r="Q5656" s="1">
        <v>0.45219293236732483</v>
      </c>
      <c r="S5656" s="1">
        <v>38</v>
      </c>
      <c r="T5656" s="1">
        <v>1</v>
      </c>
      <c r="U5656" s="1">
        <v>13296291</v>
      </c>
      <c r="V5656" s="1">
        <v>1.4058315753936768</v>
      </c>
      <c r="W5656" s="1">
        <v>11.823193550109863</v>
      </c>
      <c r="X5656" s="1">
        <v>11.823193550109863</v>
      </c>
    </row>
    <row r="5657" spans="1:24" x14ac:dyDescent="0.35">
      <c r="A5657" s="1">
        <v>390477</v>
      </c>
      <c r="B5657" s="1" t="s">
        <v>2352</v>
      </c>
      <c r="C5657" s="1">
        <v>112678503</v>
      </c>
      <c r="D5657" s="1">
        <v>477</v>
      </c>
      <c r="E5657" s="1" t="s">
        <v>2645</v>
      </c>
      <c r="F5657" s="1" t="s">
        <v>35</v>
      </c>
      <c r="G5657" s="1" t="s">
        <v>597</v>
      </c>
      <c r="H5657" s="1" t="s">
        <v>916</v>
      </c>
      <c r="I5657" s="1">
        <v>2529238</v>
      </c>
      <c r="K5657" s="1">
        <v>1305678</v>
      </c>
      <c r="L5657" s="1">
        <v>10207277</v>
      </c>
      <c r="M5657" s="1">
        <v>0.16246399283409119</v>
      </c>
      <c r="N5657" s="1">
        <v>1.6173919439315796</v>
      </c>
      <c r="O5657" s="1">
        <v>0.13235099613666534</v>
      </c>
      <c r="P5657" s="1">
        <v>5.521787166595459</v>
      </c>
      <c r="Q5657" s="1">
        <v>0.45108705759048462</v>
      </c>
      <c r="S5657" s="1">
        <v>39</v>
      </c>
      <c r="T5657" s="1">
        <v>1</v>
      </c>
      <c r="U5657" s="1">
        <v>14042193</v>
      </c>
      <c r="V5657" s="1">
        <v>0.74590206146240234</v>
      </c>
      <c r="W5657" s="1">
        <v>5.6098499298095703</v>
      </c>
      <c r="X5657" s="1">
        <v>5.6098499298095703</v>
      </c>
    </row>
    <row r="5658" spans="1:24" x14ac:dyDescent="0.35">
      <c r="A5658" s="1">
        <v>400477</v>
      </c>
      <c r="B5658" s="1" t="s">
        <v>2353</v>
      </c>
      <c r="C5658" s="1">
        <v>112678503</v>
      </c>
      <c r="D5658" s="1">
        <v>477</v>
      </c>
      <c r="E5658" s="1" t="s">
        <v>2645</v>
      </c>
      <c r="F5658" s="1" t="s">
        <v>35</v>
      </c>
      <c r="G5658" s="1" t="s">
        <v>597</v>
      </c>
      <c r="H5658" s="1" t="s">
        <v>916</v>
      </c>
      <c r="S5658" s="1">
        <v>40</v>
      </c>
      <c r="T5658" s="1">
        <v>1</v>
      </c>
      <c r="U5658" s="1">
        <v>0</v>
      </c>
      <c r="V5658" s="1">
        <v>0</v>
      </c>
      <c r="W5658" s="1">
        <v>-100</v>
      </c>
      <c r="X5658" s="1">
        <v>-100</v>
      </c>
    </row>
    <row r="5659" spans="1:24" x14ac:dyDescent="0.35">
      <c r="A5659" s="1">
        <v>410477</v>
      </c>
      <c r="B5659" s="1" t="s">
        <v>2354</v>
      </c>
      <c r="C5659" s="1">
        <v>112678503</v>
      </c>
      <c r="D5659" s="1">
        <v>477</v>
      </c>
      <c r="E5659" s="1" t="s">
        <v>2645</v>
      </c>
      <c r="F5659" s="1" t="s">
        <v>35</v>
      </c>
      <c r="G5659" s="1" t="s">
        <v>597</v>
      </c>
      <c r="H5659" s="1" t="s">
        <v>916</v>
      </c>
      <c r="S5659" s="1">
        <v>41</v>
      </c>
      <c r="T5659" s="1">
        <v>1</v>
      </c>
      <c r="U5659" s="1">
        <v>0</v>
      </c>
      <c r="V5659" s="1">
        <v>0</v>
      </c>
    </row>
    <row r="5660" spans="1:24" x14ac:dyDescent="0.35">
      <c r="A5660" s="1">
        <v>420477</v>
      </c>
      <c r="B5660" s="1" t="s">
        <v>2355</v>
      </c>
      <c r="C5660" s="1">
        <v>112678503</v>
      </c>
      <c r="D5660" s="1">
        <v>477</v>
      </c>
      <c r="E5660" s="1" t="s">
        <v>2645</v>
      </c>
      <c r="F5660" s="1" t="s">
        <v>35</v>
      </c>
      <c r="G5660" s="1" t="s">
        <v>597</v>
      </c>
      <c r="H5660" s="1" t="s">
        <v>916</v>
      </c>
      <c r="S5660" s="1">
        <v>42</v>
      </c>
      <c r="T5660" s="1">
        <v>1</v>
      </c>
      <c r="U5660" s="1">
        <v>0</v>
      </c>
      <c r="V5660" s="1">
        <v>0</v>
      </c>
    </row>
    <row r="5661" spans="1:24" x14ac:dyDescent="0.35">
      <c r="A5661" s="1">
        <v>430477</v>
      </c>
      <c r="B5661" s="1" t="s">
        <v>2356</v>
      </c>
      <c r="C5661" s="1">
        <v>112678503</v>
      </c>
      <c r="D5661" s="1">
        <v>477</v>
      </c>
      <c r="E5661" s="1" t="s">
        <v>2645</v>
      </c>
      <c r="F5661" s="1" t="s">
        <v>35</v>
      </c>
      <c r="G5661" s="1" t="s">
        <v>597</v>
      </c>
      <c r="H5661" s="1" t="s">
        <v>916</v>
      </c>
      <c r="S5661" s="1">
        <v>43</v>
      </c>
      <c r="T5661" s="1">
        <v>1</v>
      </c>
      <c r="U5661" s="1">
        <v>0</v>
      </c>
      <c r="V5661" s="1">
        <v>0</v>
      </c>
    </row>
    <row r="5662" spans="1:24" x14ac:dyDescent="0.35">
      <c r="A5662" s="1">
        <v>440477</v>
      </c>
      <c r="B5662" s="1" t="s">
        <v>2357</v>
      </c>
      <c r="C5662" s="1">
        <v>112678503</v>
      </c>
      <c r="D5662" s="1">
        <v>477</v>
      </c>
      <c r="E5662" s="1" t="s">
        <v>2645</v>
      </c>
      <c r="F5662" s="1" t="s">
        <v>35</v>
      </c>
      <c r="G5662" s="1" t="s">
        <v>597</v>
      </c>
      <c r="H5662" s="1" t="s">
        <v>916</v>
      </c>
      <c r="S5662" s="1">
        <v>44</v>
      </c>
      <c r="T5662" s="1">
        <v>1</v>
      </c>
      <c r="U5662" s="1">
        <v>0</v>
      </c>
      <c r="V5662" s="1">
        <v>0</v>
      </c>
    </row>
    <row r="5663" spans="1:24" x14ac:dyDescent="0.35">
      <c r="A5663" s="1">
        <v>450477</v>
      </c>
      <c r="B5663" s="1" t="s">
        <v>2358</v>
      </c>
      <c r="C5663" s="1">
        <v>112678503</v>
      </c>
      <c r="D5663" s="1">
        <v>477</v>
      </c>
      <c r="E5663" s="1" t="s">
        <v>2645</v>
      </c>
      <c r="F5663" s="1" t="s">
        <v>35</v>
      </c>
      <c r="G5663" s="1" t="s">
        <v>597</v>
      </c>
      <c r="H5663" s="1" t="s">
        <v>916</v>
      </c>
      <c r="S5663" s="1">
        <v>45</v>
      </c>
      <c r="T5663" s="1">
        <v>1</v>
      </c>
      <c r="U5663" s="1">
        <v>0</v>
      </c>
      <c r="V5663" s="1">
        <v>0</v>
      </c>
    </row>
    <row r="5664" spans="1:24" x14ac:dyDescent="0.35">
      <c r="A5664" s="1">
        <v>460477</v>
      </c>
      <c r="B5664" s="1" t="s">
        <v>2359</v>
      </c>
      <c r="C5664" s="1">
        <v>112678503</v>
      </c>
      <c r="D5664" s="1">
        <v>477</v>
      </c>
      <c r="E5664" s="1" t="s">
        <v>2645</v>
      </c>
      <c r="F5664" s="1" t="s">
        <v>35</v>
      </c>
      <c r="G5664" s="1" t="s">
        <v>597</v>
      </c>
      <c r="H5664" s="1" t="s">
        <v>916</v>
      </c>
      <c r="S5664" s="1">
        <v>46</v>
      </c>
      <c r="T5664" s="1">
        <v>1</v>
      </c>
      <c r="U5664" s="1">
        <v>0</v>
      </c>
      <c r="V5664" s="1">
        <v>0</v>
      </c>
    </row>
    <row r="5665" spans="1:24" x14ac:dyDescent="0.35">
      <c r="A5665" s="1">
        <v>470477</v>
      </c>
      <c r="B5665" s="1" t="s">
        <v>2360</v>
      </c>
      <c r="C5665" s="1">
        <v>112678503</v>
      </c>
      <c r="D5665" s="1">
        <v>477</v>
      </c>
      <c r="E5665" s="1" t="s">
        <v>2645</v>
      </c>
      <c r="F5665" s="1" t="s">
        <v>35</v>
      </c>
      <c r="G5665" s="1" t="s">
        <v>597</v>
      </c>
      <c r="H5665" s="1" t="s">
        <v>916</v>
      </c>
      <c r="S5665" s="1">
        <v>47</v>
      </c>
      <c r="T5665" s="1">
        <v>1</v>
      </c>
      <c r="U5665" s="1">
        <v>0</v>
      </c>
      <c r="V5665" s="1">
        <v>0</v>
      </c>
    </row>
    <row r="5666" spans="1:24" x14ac:dyDescent="0.35">
      <c r="A5666" s="1">
        <v>480477</v>
      </c>
      <c r="B5666" s="1" t="s">
        <v>2361</v>
      </c>
      <c r="C5666" s="1">
        <v>112678503</v>
      </c>
      <c r="D5666" s="1">
        <v>477</v>
      </c>
      <c r="E5666" s="1" t="s">
        <v>2645</v>
      </c>
      <c r="F5666" s="1" t="s">
        <v>35</v>
      </c>
      <c r="G5666" s="1" t="s">
        <v>597</v>
      </c>
      <c r="H5666" s="1" t="s">
        <v>916</v>
      </c>
      <c r="S5666" s="1">
        <v>48</v>
      </c>
      <c r="T5666" s="1">
        <v>1</v>
      </c>
      <c r="U5666" s="1">
        <v>0</v>
      </c>
      <c r="V5666" s="1">
        <v>0</v>
      </c>
    </row>
    <row r="5667" spans="1:24" x14ac:dyDescent="0.35">
      <c r="A5667" s="1">
        <v>290498</v>
      </c>
      <c r="B5667" s="1" t="s">
        <v>2341</v>
      </c>
      <c r="C5667" s="1">
        <v>112679002</v>
      </c>
      <c r="D5667" s="1">
        <v>498</v>
      </c>
      <c r="E5667" s="1" t="s">
        <v>2646</v>
      </c>
      <c r="F5667" s="1" t="s">
        <v>35</v>
      </c>
      <c r="G5667" s="1" t="s">
        <v>597</v>
      </c>
      <c r="H5667" s="1" t="s">
        <v>916</v>
      </c>
      <c r="I5667" s="1">
        <v>5816364.8399999999</v>
      </c>
      <c r="K5667" s="1">
        <v>1566041</v>
      </c>
      <c r="L5667" s="1">
        <v>58969640</v>
      </c>
      <c r="S5667" s="1">
        <v>29</v>
      </c>
      <c r="T5667" s="1">
        <v>1</v>
      </c>
      <c r="U5667" s="1">
        <v>66352048</v>
      </c>
      <c r="V5667" s="1">
        <v>0</v>
      </c>
    </row>
    <row r="5668" spans="1:24" x14ac:dyDescent="0.35">
      <c r="A5668" s="1">
        <v>300498</v>
      </c>
      <c r="B5668" s="1" t="s">
        <v>2343</v>
      </c>
      <c r="C5668" s="1">
        <v>112679002</v>
      </c>
      <c r="D5668" s="1">
        <v>498</v>
      </c>
      <c r="E5668" s="1" t="s">
        <v>2646</v>
      </c>
      <c r="F5668" s="1" t="s">
        <v>35</v>
      </c>
      <c r="G5668" s="1" t="s">
        <v>597</v>
      </c>
      <c r="H5668" s="1" t="s">
        <v>916</v>
      </c>
      <c r="I5668" s="1">
        <v>6081008.8700000001</v>
      </c>
      <c r="K5668" s="1">
        <v>1566041</v>
      </c>
      <c r="L5668" s="1">
        <v>62621288</v>
      </c>
      <c r="M5668" s="1">
        <v>3.6516480445861816</v>
      </c>
      <c r="N5668" s="1">
        <v>6.192420482635498</v>
      </c>
      <c r="O5668" s="1">
        <v>0.26464402675628662</v>
      </c>
      <c r="P5668" s="1">
        <v>4.549990177154541</v>
      </c>
      <c r="Q5668" s="1">
        <v>0</v>
      </c>
      <c r="S5668" s="1">
        <v>30</v>
      </c>
      <c r="T5668" s="1">
        <v>1</v>
      </c>
      <c r="U5668" s="1">
        <v>70268336</v>
      </c>
      <c r="V5668" s="1">
        <v>3.9162921905517578</v>
      </c>
      <c r="W5668" s="1">
        <v>5.9022865295410156</v>
      </c>
      <c r="X5668" s="1">
        <v>5.9022865295410156</v>
      </c>
    </row>
    <row r="5669" spans="1:24" x14ac:dyDescent="0.35">
      <c r="A5669" s="1">
        <v>310498</v>
      </c>
      <c r="B5669" s="1" t="s">
        <v>2344</v>
      </c>
      <c r="C5669" s="1">
        <v>112679002</v>
      </c>
      <c r="D5669" s="1">
        <v>498</v>
      </c>
      <c r="E5669" s="1" t="s">
        <v>2646</v>
      </c>
      <c r="F5669" s="1" t="s">
        <v>35</v>
      </c>
      <c r="G5669" s="1" t="s">
        <v>597</v>
      </c>
      <c r="H5669" s="1" t="s">
        <v>916</v>
      </c>
      <c r="I5669" s="1">
        <v>6209124.4900000002</v>
      </c>
      <c r="K5669" s="1">
        <v>1566041</v>
      </c>
      <c r="L5669" s="1">
        <v>64946084</v>
      </c>
      <c r="M5669" s="1">
        <v>2.3247959613800049</v>
      </c>
      <c r="N5669" s="1">
        <v>3.7124691009521484</v>
      </c>
      <c r="O5669" s="1">
        <v>0.12811562418937683</v>
      </c>
      <c r="P5669" s="1">
        <v>2.1068150997161865</v>
      </c>
      <c r="Q5669" s="1">
        <v>0</v>
      </c>
      <c r="S5669" s="1">
        <v>31</v>
      </c>
      <c r="T5669" s="1">
        <v>1</v>
      </c>
      <c r="U5669" s="1">
        <v>72721248</v>
      </c>
      <c r="V5669" s="1">
        <v>2.4529116153717041</v>
      </c>
      <c r="W5669" s="1">
        <v>3.4907784461975098</v>
      </c>
      <c r="X5669" s="1">
        <v>3.4907784461975098</v>
      </c>
    </row>
    <row r="5670" spans="1:24" x14ac:dyDescent="0.35">
      <c r="A5670" s="1">
        <v>320498</v>
      </c>
      <c r="B5670" s="1" t="s">
        <v>2345</v>
      </c>
      <c r="C5670" s="1">
        <v>112679002</v>
      </c>
      <c r="D5670" s="1">
        <v>498</v>
      </c>
      <c r="E5670" s="1" t="s">
        <v>2646</v>
      </c>
      <c r="F5670" s="1" t="s">
        <v>35</v>
      </c>
      <c r="G5670" s="1" t="s">
        <v>597</v>
      </c>
      <c r="H5670" s="1" t="s">
        <v>916</v>
      </c>
      <c r="I5670" s="1">
        <v>6227412.1399999997</v>
      </c>
      <c r="K5670" s="1">
        <v>1566041</v>
      </c>
      <c r="L5670" s="1">
        <v>66263316</v>
      </c>
      <c r="M5670" s="1">
        <v>1.3172320127487183</v>
      </c>
      <c r="N5670" s="1">
        <v>2.0281929969787598</v>
      </c>
      <c r="O5670" s="1">
        <v>1.8287649378180504E-2</v>
      </c>
      <c r="P5670" s="1">
        <v>0.29452863335609436</v>
      </c>
      <c r="Q5670" s="1">
        <v>0</v>
      </c>
      <c r="S5670" s="1">
        <v>32</v>
      </c>
      <c r="T5670" s="1">
        <v>1</v>
      </c>
      <c r="U5670" s="1">
        <v>74056768</v>
      </c>
      <c r="V5670" s="1">
        <v>1.3355196714401245</v>
      </c>
      <c r="W5670" s="1">
        <v>1.8364921808242798</v>
      </c>
      <c r="X5670" s="1">
        <v>1.8364921808242798</v>
      </c>
    </row>
    <row r="5671" spans="1:24" x14ac:dyDescent="0.35">
      <c r="A5671" s="1">
        <v>330498</v>
      </c>
      <c r="B5671" s="1" t="s">
        <v>2346</v>
      </c>
      <c r="C5671" s="1">
        <v>112679002</v>
      </c>
      <c r="D5671" s="1">
        <v>498</v>
      </c>
      <c r="E5671" s="1" t="s">
        <v>2646</v>
      </c>
      <c r="F5671" s="1" t="s">
        <v>35</v>
      </c>
      <c r="G5671" s="1" t="s">
        <v>597</v>
      </c>
      <c r="H5671" s="1" t="s">
        <v>916</v>
      </c>
      <c r="I5671" s="1">
        <v>6584836.5300000003</v>
      </c>
      <c r="K5671" s="1">
        <v>1566041</v>
      </c>
      <c r="L5671" s="1">
        <v>70203312</v>
      </c>
      <c r="M5671" s="1">
        <v>3.9399960041046143</v>
      </c>
      <c r="N5671" s="1">
        <v>5.9459686279296875</v>
      </c>
      <c r="O5671" s="1">
        <v>0.35742437839508057</v>
      </c>
      <c r="P5671" s="1">
        <v>5.7395334243774414</v>
      </c>
      <c r="Q5671" s="1">
        <v>0</v>
      </c>
      <c r="S5671" s="1">
        <v>33</v>
      </c>
      <c r="T5671" s="1">
        <v>1</v>
      </c>
      <c r="U5671" s="1">
        <v>78354192</v>
      </c>
      <c r="V5671" s="1">
        <v>4.2974205017089844</v>
      </c>
      <c r="W5671" s="1">
        <v>5.8028779029846191</v>
      </c>
      <c r="X5671" s="1">
        <v>5.8028779029846191</v>
      </c>
    </row>
    <row r="5672" spans="1:24" x14ac:dyDescent="0.35">
      <c r="A5672" s="1">
        <v>340498</v>
      </c>
      <c r="B5672" s="1" t="s">
        <v>2347</v>
      </c>
      <c r="C5672" s="1">
        <v>112679002</v>
      </c>
      <c r="D5672" s="1">
        <v>498</v>
      </c>
      <c r="E5672" s="1" t="s">
        <v>2646</v>
      </c>
      <c r="F5672" s="1" t="s">
        <v>35</v>
      </c>
      <c r="G5672" s="1" t="s">
        <v>597</v>
      </c>
      <c r="H5672" s="1" t="s">
        <v>916</v>
      </c>
      <c r="I5672" s="1">
        <v>6713784.4199999999</v>
      </c>
      <c r="K5672" s="1">
        <v>1566041</v>
      </c>
      <c r="L5672" s="1">
        <v>70203056</v>
      </c>
      <c r="M5672" s="1">
        <v>-2.5599999935366213E-4</v>
      </c>
      <c r="N5672" s="1">
        <v>-3.6465516313910484E-4</v>
      </c>
      <c r="O5672" s="1">
        <v>0.12894788384437561</v>
      </c>
      <c r="P5672" s="1">
        <v>1.9582549333572388</v>
      </c>
      <c r="Q5672" s="1">
        <v>0</v>
      </c>
      <c r="S5672" s="1">
        <v>34</v>
      </c>
      <c r="T5672" s="1">
        <v>1</v>
      </c>
      <c r="U5672" s="1">
        <v>78482880</v>
      </c>
      <c r="V5672" s="1">
        <v>0.12869188189506531</v>
      </c>
      <c r="W5672" s="1">
        <v>0.1642388254404068</v>
      </c>
      <c r="X5672" s="1">
        <v>0.1642388254404068</v>
      </c>
    </row>
    <row r="5673" spans="1:24" x14ac:dyDescent="0.35">
      <c r="A5673" s="1">
        <v>350498</v>
      </c>
      <c r="B5673" s="1" t="s">
        <v>2348</v>
      </c>
      <c r="C5673" s="1">
        <v>112679002</v>
      </c>
      <c r="D5673" s="1">
        <v>498</v>
      </c>
      <c r="E5673" s="1" t="s">
        <v>2646</v>
      </c>
      <c r="F5673" s="1" t="s">
        <v>35</v>
      </c>
      <c r="G5673" s="1" t="s">
        <v>597</v>
      </c>
      <c r="H5673" s="1" t="s">
        <v>916</v>
      </c>
      <c r="I5673" s="1">
        <v>7167592.8700000001</v>
      </c>
      <c r="K5673" s="1">
        <v>1566041</v>
      </c>
      <c r="L5673" s="1">
        <v>76287928</v>
      </c>
      <c r="M5673" s="1">
        <v>6.084871768951416</v>
      </c>
      <c r="N5673" s="1">
        <v>8.6675319671630859</v>
      </c>
      <c r="O5673" s="1">
        <v>0.45380845665931702</v>
      </c>
      <c r="P5673" s="1">
        <v>6.7593541145324707</v>
      </c>
      <c r="Q5673" s="1">
        <v>0</v>
      </c>
      <c r="S5673" s="1">
        <v>35</v>
      </c>
      <c r="T5673" s="1">
        <v>1</v>
      </c>
      <c r="U5673" s="1">
        <v>85021560</v>
      </c>
      <c r="V5673" s="1">
        <v>6.5386800765991211</v>
      </c>
      <c r="W5673" s="1">
        <v>8.3313455581665039</v>
      </c>
      <c r="X5673" s="1">
        <v>8.3313455581665039</v>
      </c>
    </row>
    <row r="5674" spans="1:24" x14ac:dyDescent="0.35">
      <c r="A5674" s="1">
        <v>360498</v>
      </c>
      <c r="B5674" s="1" t="s">
        <v>2349</v>
      </c>
      <c r="C5674" s="1">
        <v>112679002</v>
      </c>
      <c r="D5674" s="1">
        <v>498</v>
      </c>
      <c r="E5674" s="1" t="s">
        <v>2646</v>
      </c>
      <c r="F5674" s="1" t="s">
        <v>35</v>
      </c>
      <c r="G5674" s="1" t="s">
        <v>597</v>
      </c>
      <c r="H5674" s="1" t="s">
        <v>916</v>
      </c>
      <c r="I5674" s="1">
        <v>8148831.4699999997</v>
      </c>
      <c r="K5674" s="1">
        <v>1566041</v>
      </c>
      <c r="L5674" s="1">
        <v>83671048</v>
      </c>
      <c r="M5674" s="1">
        <v>7.383120059967041</v>
      </c>
      <c r="N5674" s="1">
        <v>9.6779661178588867</v>
      </c>
      <c r="O5674" s="1">
        <v>0.98123860359191895</v>
      </c>
      <c r="P5674" s="1">
        <v>13.689931869506836</v>
      </c>
      <c r="Q5674" s="1">
        <v>0</v>
      </c>
      <c r="S5674" s="1">
        <v>36</v>
      </c>
      <c r="T5674" s="1">
        <v>1</v>
      </c>
      <c r="U5674" s="1">
        <v>93385920</v>
      </c>
      <c r="V5674" s="1">
        <v>8.3643589019775391</v>
      </c>
      <c r="W5674" s="1">
        <v>9.8379278182983398</v>
      </c>
      <c r="X5674" s="1">
        <v>9.8379278182983398</v>
      </c>
    </row>
    <row r="5675" spans="1:24" x14ac:dyDescent="0.35">
      <c r="A5675" s="1">
        <v>370498</v>
      </c>
      <c r="B5675" s="1" t="s">
        <v>2350</v>
      </c>
      <c r="C5675" s="1">
        <v>112679002</v>
      </c>
      <c r="D5675" s="1">
        <v>498</v>
      </c>
      <c r="E5675" s="1" t="s">
        <v>2646</v>
      </c>
      <c r="F5675" s="1" t="s">
        <v>35</v>
      </c>
      <c r="G5675" s="1" t="s">
        <v>597</v>
      </c>
      <c r="H5675" s="1" t="s">
        <v>916</v>
      </c>
      <c r="I5675" s="1">
        <v>8503002.4800000004</v>
      </c>
      <c r="K5675" s="1">
        <v>1566041</v>
      </c>
      <c r="L5675" s="1">
        <v>99051504</v>
      </c>
      <c r="M5675" s="1">
        <v>15.38045597076416</v>
      </c>
      <c r="N5675" s="1">
        <v>18.382053375244141</v>
      </c>
      <c r="O5675" s="1">
        <v>0.35417100787162781</v>
      </c>
      <c r="P5675" s="1">
        <v>4.3462796211242676</v>
      </c>
      <c r="Q5675" s="1">
        <v>0</v>
      </c>
      <c r="S5675" s="1">
        <v>37</v>
      </c>
      <c r="T5675" s="1">
        <v>1</v>
      </c>
      <c r="U5675" s="1">
        <v>109120544</v>
      </c>
      <c r="V5675" s="1">
        <v>15.734626770019531</v>
      </c>
      <c r="W5675" s="1">
        <v>16.849033355712891</v>
      </c>
      <c r="X5675" s="1">
        <v>16.849033355712891</v>
      </c>
    </row>
    <row r="5676" spans="1:24" x14ac:dyDescent="0.35">
      <c r="A5676" s="1">
        <v>380498</v>
      </c>
      <c r="B5676" s="1" t="s">
        <v>2351</v>
      </c>
      <c r="C5676" s="1">
        <v>112679002</v>
      </c>
      <c r="D5676" s="1">
        <v>498</v>
      </c>
      <c r="E5676" s="1" t="s">
        <v>2646</v>
      </c>
      <c r="F5676" s="1" t="s">
        <v>35</v>
      </c>
      <c r="G5676" s="1" t="s">
        <v>597</v>
      </c>
      <c r="H5676" s="1" t="s">
        <v>916</v>
      </c>
      <c r="I5676" s="1">
        <v>9195520</v>
      </c>
      <c r="K5676" s="1">
        <v>9360072</v>
      </c>
      <c r="L5676" s="1">
        <v>104228064</v>
      </c>
      <c r="M5676" s="1">
        <v>5.1765599250793457</v>
      </c>
      <c r="N5676" s="1">
        <v>5.2261295318603516</v>
      </c>
      <c r="O5676" s="1">
        <v>0.69251751899719238</v>
      </c>
      <c r="P5676" s="1">
        <v>8.1443881988525391</v>
      </c>
      <c r="Q5676" s="1">
        <v>7.7940311431884766</v>
      </c>
      <c r="S5676" s="1">
        <v>38</v>
      </c>
      <c r="T5676" s="1">
        <v>1</v>
      </c>
      <c r="U5676" s="1">
        <v>122783656</v>
      </c>
      <c r="V5676" s="1">
        <v>13.663108825683594</v>
      </c>
      <c r="W5676" s="1">
        <v>12.5211181640625</v>
      </c>
      <c r="X5676" s="1">
        <v>12.5211181640625</v>
      </c>
    </row>
    <row r="5677" spans="1:24" x14ac:dyDescent="0.35">
      <c r="A5677" s="1">
        <v>390498</v>
      </c>
      <c r="B5677" s="1" t="s">
        <v>2352</v>
      </c>
      <c r="C5677" s="1">
        <v>112679002</v>
      </c>
      <c r="D5677" s="1">
        <v>498</v>
      </c>
      <c r="E5677" s="1" t="s">
        <v>2646</v>
      </c>
      <c r="F5677" s="1" t="s">
        <v>35</v>
      </c>
      <c r="G5677" s="1" t="s">
        <v>597</v>
      </c>
      <c r="H5677" s="1" t="s">
        <v>916</v>
      </c>
      <c r="I5677" s="1">
        <v>9408013</v>
      </c>
      <c r="K5677" s="1">
        <v>17044342</v>
      </c>
      <c r="L5677" s="1">
        <v>105717576</v>
      </c>
      <c r="M5677" s="1">
        <v>1.4895119667053223</v>
      </c>
      <c r="N5677" s="1">
        <v>1.4290891885757446</v>
      </c>
      <c r="O5677" s="1">
        <v>0.21249300241470337</v>
      </c>
      <c r="P5677" s="1">
        <v>2.3108317852020264</v>
      </c>
      <c r="Q5677" s="1">
        <v>7.684269905090332</v>
      </c>
      <c r="S5677" s="1">
        <v>39</v>
      </c>
      <c r="T5677" s="1">
        <v>1</v>
      </c>
      <c r="U5677" s="1">
        <v>132169936</v>
      </c>
      <c r="V5677" s="1">
        <v>9.3862743377685547</v>
      </c>
      <c r="W5677" s="1">
        <v>7.6445679664611816</v>
      </c>
      <c r="X5677" s="1">
        <v>7.6445679664611816</v>
      </c>
    </row>
    <row r="5678" spans="1:24" x14ac:dyDescent="0.35">
      <c r="A5678" s="1">
        <v>400498</v>
      </c>
      <c r="B5678" s="1" t="s">
        <v>2353</v>
      </c>
      <c r="C5678" s="1">
        <v>112679002</v>
      </c>
      <c r="D5678" s="1">
        <v>498</v>
      </c>
      <c r="E5678" s="1" t="s">
        <v>2646</v>
      </c>
      <c r="F5678" s="1" t="s">
        <v>35</v>
      </c>
      <c r="G5678" s="1" t="s">
        <v>597</v>
      </c>
      <c r="H5678" s="1" t="s">
        <v>916</v>
      </c>
      <c r="S5678" s="1">
        <v>40</v>
      </c>
      <c r="T5678" s="1">
        <v>1</v>
      </c>
      <c r="U5678" s="1">
        <v>0</v>
      </c>
      <c r="V5678" s="1">
        <v>0</v>
      </c>
      <c r="W5678" s="1">
        <v>-100</v>
      </c>
      <c r="X5678" s="1">
        <v>-100</v>
      </c>
    </row>
    <row r="5679" spans="1:24" x14ac:dyDescent="0.35">
      <c r="A5679" s="1">
        <v>410498</v>
      </c>
      <c r="B5679" s="1" t="s">
        <v>2354</v>
      </c>
      <c r="C5679" s="1">
        <v>112679002</v>
      </c>
      <c r="D5679" s="1">
        <v>498</v>
      </c>
      <c r="E5679" s="1" t="s">
        <v>2646</v>
      </c>
      <c r="F5679" s="1" t="s">
        <v>35</v>
      </c>
      <c r="G5679" s="1" t="s">
        <v>597</v>
      </c>
      <c r="H5679" s="1" t="s">
        <v>916</v>
      </c>
      <c r="S5679" s="1">
        <v>41</v>
      </c>
      <c r="T5679" s="1">
        <v>1</v>
      </c>
      <c r="U5679" s="1">
        <v>0</v>
      </c>
      <c r="V5679" s="1">
        <v>0</v>
      </c>
    </row>
    <row r="5680" spans="1:24" x14ac:dyDescent="0.35">
      <c r="A5680" s="1">
        <v>420498</v>
      </c>
      <c r="B5680" s="1" t="s">
        <v>2355</v>
      </c>
      <c r="C5680" s="1">
        <v>112679002</v>
      </c>
      <c r="D5680" s="1">
        <v>498</v>
      </c>
      <c r="E5680" s="1" t="s">
        <v>2646</v>
      </c>
      <c r="F5680" s="1" t="s">
        <v>35</v>
      </c>
      <c r="G5680" s="1" t="s">
        <v>597</v>
      </c>
      <c r="H5680" s="1" t="s">
        <v>916</v>
      </c>
      <c r="S5680" s="1">
        <v>42</v>
      </c>
      <c r="T5680" s="1">
        <v>1</v>
      </c>
      <c r="U5680" s="1">
        <v>0</v>
      </c>
      <c r="V5680" s="1">
        <v>0</v>
      </c>
    </row>
    <row r="5681" spans="1:24" x14ac:dyDescent="0.35">
      <c r="A5681" s="1">
        <v>430498</v>
      </c>
      <c r="B5681" s="1" t="s">
        <v>2356</v>
      </c>
      <c r="C5681" s="1">
        <v>112679002</v>
      </c>
      <c r="D5681" s="1">
        <v>498</v>
      </c>
      <c r="E5681" s="1" t="s">
        <v>2646</v>
      </c>
      <c r="F5681" s="1" t="s">
        <v>35</v>
      </c>
      <c r="G5681" s="1" t="s">
        <v>597</v>
      </c>
      <c r="H5681" s="1" t="s">
        <v>916</v>
      </c>
      <c r="S5681" s="1">
        <v>43</v>
      </c>
      <c r="T5681" s="1">
        <v>1</v>
      </c>
      <c r="U5681" s="1">
        <v>0</v>
      </c>
      <c r="V5681" s="1">
        <v>0</v>
      </c>
    </row>
    <row r="5682" spans="1:24" x14ac:dyDescent="0.35">
      <c r="A5682" s="1">
        <v>440498</v>
      </c>
      <c r="B5682" s="1" t="s">
        <v>2357</v>
      </c>
      <c r="C5682" s="1">
        <v>112679002</v>
      </c>
      <c r="D5682" s="1">
        <v>498</v>
      </c>
      <c r="E5682" s="1" t="s">
        <v>2646</v>
      </c>
      <c r="F5682" s="1" t="s">
        <v>35</v>
      </c>
      <c r="G5682" s="1" t="s">
        <v>597</v>
      </c>
      <c r="H5682" s="1" t="s">
        <v>916</v>
      </c>
      <c r="S5682" s="1">
        <v>44</v>
      </c>
      <c r="T5682" s="1">
        <v>1</v>
      </c>
      <c r="U5682" s="1">
        <v>0</v>
      </c>
      <c r="V5682" s="1">
        <v>0</v>
      </c>
    </row>
    <row r="5683" spans="1:24" x14ac:dyDescent="0.35">
      <c r="A5683" s="1">
        <v>450498</v>
      </c>
      <c r="B5683" s="1" t="s">
        <v>2358</v>
      </c>
      <c r="C5683" s="1">
        <v>112679002</v>
      </c>
      <c r="D5683" s="1">
        <v>498</v>
      </c>
      <c r="E5683" s="1" t="s">
        <v>2646</v>
      </c>
      <c r="F5683" s="1" t="s">
        <v>35</v>
      </c>
      <c r="G5683" s="1" t="s">
        <v>597</v>
      </c>
      <c r="H5683" s="1" t="s">
        <v>916</v>
      </c>
      <c r="S5683" s="1">
        <v>45</v>
      </c>
      <c r="T5683" s="1">
        <v>1</v>
      </c>
      <c r="U5683" s="1">
        <v>0</v>
      </c>
      <c r="V5683" s="1">
        <v>0</v>
      </c>
    </row>
    <row r="5684" spans="1:24" x14ac:dyDescent="0.35">
      <c r="A5684" s="1">
        <v>460498</v>
      </c>
      <c r="B5684" s="1" t="s">
        <v>2359</v>
      </c>
      <c r="C5684" s="1">
        <v>112679002</v>
      </c>
      <c r="D5684" s="1">
        <v>498</v>
      </c>
      <c r="E5684" s="1" t="s">
        <v>2646</v>
      </c>
      <c r="F5684" s="1" t="s">
        <v>35</v>
      </c>
      <c r="G5684" s="1" t="s">
        <v>597</v>
      </c>
      <c r="H5684" s="1" t="s">
        <v>916</v>
      </c>
      <c r="S5684" s="1">
        <v>46</v>
      </c>
      <c r="T5684" s="1">
        <v>1</v>
      </c>
      <c r="U5684" s="1">
        <v>0</v>
      </c>
      <c r="V5684" s="1">
        <v>0</v>
      </c>
    </row>
    <row r="5685" spans="1:24" x14ac:dyDescent="0.35">
      <c r="A5685" s="1">
        <v>470498</v>
      </c>
      <c r="B5685" s="1" t="s">
        <v>2360</v>
      </c>
      <c r="C5685" s="1">
        <v>112679002</v>
      </c>
      <c r="D5685" s="1">
        <v>498</v>
      </c>
      <c r="E5685" s="1" t="s">
        <v>2646</v>
      </c>
      <c r="F5685" s="1" t="s">
        <v>35</v>
      </c>
      <c r="G5685" s="1" t="s">
        <v>597</v>
      </c>
      <c r="H5685" s="1" t="s">
        <v>916</v>
      </c>
      <c r="S5685" s="1">
        <v>47</v>
      </c>
      <c r="T5685" s="1">
        <v>1</v>
      </c>
      <c r="U5685" s="1">
        <v>0</v>
      </c>
      <c r="V5685" s="1">
        <v>0</v>
      </c>
    </row>
    <row r="5686" spans="1:24" x14ac:dyDescent="0.35">
      <c r="A5686" s="1">
        <v>480498</v>
      </c>
      <c r="B5686" s="1" t="s">
        <v>2361</v>
      </c>
      <c r="C5686" s="1">
        <v>112679002</v>
      </c>
      <c r="D5686" s="1">
        <v>498</v>
      </c>
      <c r="E5686" s="1" t="s">
        <v>2646</v>
      </c>
      <c r="F5686" s="1" t="s">
        <v>35</v>
      </c>
      <c r="G5686" s="1" t="s">
        <v>597</v>
      </c>
      <c r="H5686" s="1" t="s">
        <v>916</v>
      </c>
      <c r="S5686" s="1">
        <v>48</v>
      </c>
      <c r="T5686" s="1">
        <v>1</v>
      </c>
      <c r="U5686" s="1">
        <v>0</v>
      </c>
      <c r="V5686" s="1">
        <v>0</v>
      </c>
    </row>
    <row r="5687" spans="1:24" x14ac:dyDescent="0.35">
      <c r="A5687" s="1">
        <v>250578</v>
      </c>
      <c r="B5687" s="1" t="s">
        <v>2364</v>
      </c>
      <c r="C5687" s="1">
        <v>112679107</v>
      </c>
      <c r="D5687" s="1">
        <v>578</v>
      </c>
      <c r="E5687" s="1" t="s">
        <v>48</v>
      </c>
      <c r="F5687" s="1" t="s">
        <v>48</v>
      </c>
      <c r="G5687" s="1" t="s">
        <v>48</v>
      </c>
      <c r="H5687" s="1" t="s">
        <v>48</v>
      </c>
      <c r="S5687" s="1">
        <v>25</v>
      </c>
      <c r="T5687" s="1">
        <v>2</v>
      </c>
      <c r="U5687" s="1">
        <v>0</v>
      </c>
      <c r="V5687" s="1">
        <v>0</v>
      </c>
    </row>
    <row r="5688" spans="1:24" x14ac:dyDescent="0.35">
      <c r="A5688" s="1">
        <v>260578</v>
      </c>
      <c r="B5688" s="1" t="s">
        <v>2365</v>
      </c>
      <c r="C5688" s="1">
        <v>112679107</v>
      </c>
      <c r="D5688" s="1">
        <v>578</v>
      </c>
      <c r="E5688" s="1" t="s">
        <v>48</v>
      </c>
      <c r="F5688" s="1" t="s">
        <v>48</v>
      </c>
      <c r="G5688" s="1" t="s">
        <v>48</v>
      </c>
      <c r="H5688" s="1" t="s">
        <v>48</v>
      </c>
      <c r="S5688" s="1">
        <v>26</v>
      </c>
      <c r="T5688" s="1">
        <v>2</v>
      </c>
      <c r="U5688" s="1">
        <v>0</v>
      </c>
      <c r="V5688" s="1">
        <v>0</v>
      </c>
    </row>
    <row r="5689" spans="1:24" x14ac:dyDescent="0.35">
      <c r="A5689" s="1">
        <v>270578</v>
      </c>
      <c r="B5689" s="1" t="s">
        <v>2366</v>
      </c>
      <c r="C5689" s="1">
        <v>112679107</v>
      </c>
      <c r="D5689" s="1">
        <v>578</v>
      </c>
      <c r="E5689" s="1" t="s">
        <v>48</v>
      </c>
      <c r="F5689" s="1" t="s">
        <v>48</v>
      </c>
      <c r="G5689" s="1" t="s">
        <v>48</v>
      </c>
      <c r="H5689" s="1" t="s">
        <v>48</v>
      </c>
      <c r="S5689" s="1">
        <v>27</v>
      </c>
      <c r="T5689" s="1">
        <v>2</v>
      </c>
      <c r="U5689" s="1">
        <v>0</v>
      </c>
      <c r="V5689" s="1">
        <v>0</v>
      </c>
    </row>
    <row r="5690" spans="1:24" x14ac:dyDescent="0.35">
      <c r="A5690" s="1">
        <v>280578</v>
      </c>
      <c r="B5690" s="1" t="s">
        <v>2367</v>
      </c>
      <c r="C5690" s="1">
        <v>112679107</v>
      </c>
      <c r="D5690" s="1">
        <v>578</v>
      </c>
      <c r="E5690" s="1" t="s">
        <v>48</v>
      </c>
      <c r="F5690" s="1" t="s">
        <v>48</v>
      </c>
      <c r="G5690" s="1" t="s">
        <v>48</v>
      </c>
      <c r="H5690" s="1" t="s">
        <v>48</v>
      </c>
      <c r="S5690" s="1">
        <v>28</v>
      </c>
      <c r="T5690" s="1">
        <v>2</v>
      </c>
      <c r="U5690" s="1">
        <v>0</v>
      </c>
      <c r="V5690" s="1">
        <v>0</v>
      </c>
    </row>
    <row r="5691" spans="1:24" x14ac:dyDescent="0.35">
      <c r="A5691" s="1">
        <v>290578</v>
      </c>
      <c r="B5691" s="1" t="s">
        <v>2341</v>
      </c>
      <c r="C5691" s="1">
        <v>112679107</v>
      </c>
      <c r="D5691" s="1">
        <v>578</v>
      </c>
      <c r="E5691" s="1" t="s">
        <v>2647</v>
      </c>
      <c r="F5691" s="1" t="s">
        <v>35</v>
      </c>
      <c r="G5691" s="1" t="s">
        <v>597</v>
      </c>
      <c r="H5691" s="1" t="s">
        <v>2369</v>
      </c>
      <c r="J5691" s="1">
        <v>1801089.59</v>
      </c>
      <c r="S5691" s="1">
        <v>29</v>
      </c>
      <c r="T5691" s="1">
        <v>2</v>
      </c>
      <c r="U5691" s="1">
        <v>1801089.625</v>
      </c>
      <c r="V5691" s="1">
        <v>0</v>
      </c>
    </row>
    <row r="5692" spans="1:24" x14ac:dyDescent="0.35">
      <c r="A5692" s="1">
        <v>300578</v>
      </c>
      <c r="B5692" s="1" t="s">
        <v>2343</v>
      </c>
      <c r="C5692" s="1">
        <v>112679107</v>
      </c>
      <c r="D5692" s="1">
        <v>578</v>
      </c>
      <c r="E5692" s="1" t="s">
        <v>2647</v>
      </c>
      <c r="F5692" s="1" t="s">
        <v>35</v>
      </c>
      <c r="G5692" s="1" t="s">
        <v>597</v>
      </c>
      <c r="H5692" s="1" t="s">
        <v>2369</v>
      </c>
      <c r="J5692" s="1">
        <v>1873103.57</v>
      </c>
      <c r="R5692" s="1">
        <v>7.2013981640338898E-2</v>
      </c>
      <c r="S5692" s="1">
        <v>30</v>
      </c>
      <c r="T5692" s="1">
        <v>2</v>
      </c>
      <c r="U5692" s="1">
        <v>1873103.625</v>
      </c>
      <c r="V5692" s="1">
        <v>7.2013981640338898E-2</v>
      </c>
      <c r="W5692" s="1">
        <v>3.9983572959899902</v>
      </c>
      <c r="X5692" s="1">
        <v>3.9983572959899902</v>
      </c>
    </row>
    <row r="5693" spans="1:24" x14ac:dyDescent="0.35">
      <c r="A5693" s="1">
        <v>310578</v>
      </c>
      <c r="B5693" s="1" t="s">
        <v>2344</v>
      </c>
      <c r="C5693" s="1">
        <v>112679107</v>
      </c>
      <c r="D5693" s="1">
        <v>578</v>
      </c>
      <c r="E5693" s="1" t="s">
        <v>2647</v>
      </c>
      <c r="F5693" s="1" t="s">
        <v>35</v>
      </c>
      <c r="G5693" s="1" t="s">
        <v>597</v>
      </c>
      <c r="H5693" s="1" t="s">
        <v>2369</v>
      </c>
      <c r="J5693" s="1">
        <v>1846925.6</v>
      </c>
      <c r="R5693" s="1">
        <v>-2.6177970692515373E-2</v>
      </c>
      <c r="S5693" s="1">
        <v>31</v>
      </c>
      <c r="T5693" s="1">
        <v>2</v>
      </c>
      <c r="U5693" s="1">
        <v>1846925.625</v>
      </c>
      <c r="V5693" s="1">
        <v>-2.6177970692515373E-2</v>
      </c>
      <c r="W5693" s="1">
        <v>-1.3975734710693359</v>
      </c>
      <c r="X5693" s="1">
        <v>-1.3975734710693359</v>
      </c>
    </row>
    <row r="5694" spans="1:24" x14ac:dyDescent="0.35">
      <c r="A5694" s="1">
        <v>320578</v>
      </c>
      <c r="B5694" s="1" t="s">
        <v>2345</v>
      </c>
      <c r="C5694" s="1">
        <v>112679107</v>
      </c>
      <c r="D5694" s="1">
        <v>578</v>
      </c>
      <c r="E5694" s="1" t="s">
        <v>2647</v>
      </c>
      <c r="F5694" s="1" t="s">
        <v>35</v>
      </c>
      <c r="G5694" s="1" t="s">
        <v>597</v>
      </c>
      <c r="H5694" s="1" t="s">
        <v>2369</v>
      </c>
      <c r="J5694" s="1">
        <v>2201256.27</v>
      </c>
      <c r="R5694" s="1">
        <v>0.35433065891265869</v>
      </c>
      <c r="S5694" s="1">
        <v>32</v>
      </c>
      <c r="T5694" s="1">
        <v>2</v>
      </c>
      <c r="U5694" s="1">
        <v>2201256.25</v>
      </c>
      <c r="V5694" s="1">
        <v>0.35433065891265869</v>
      </c>
      <c r="W5694" s="1">
        <v>19.18488883972168</v>
      </c>
      <c r="X5694" s="1">
        <v>19.18488883972168</v>
      </c>
    </row>
    <row r="5695" spans="1:24" x14ac:dyDescent="0.35">
      <c r="A5695" s="1">
        <v>330578</v>
      </c>
      <c r="B5695" s="1" t="s">
        <v>2346</v>
      </c>
      <c r="C5695" s="1">
        <v>112679107</v>
      </c>
      <c r="D5695" s="1">
        <v>578</v>
      </c>
      <c r="E5695" s="1" t="s">
        <v>2647</v>
      </c>
      <c r="F5695" s="1" t="s">
        <v>35</v>
      </c>
      <c r="G5695" s="1" t="s">
        <v>597</v>
      </c>
      <c r="H5695" s="1" t="s">
        <v>2369</v>
      </c>
      <c r="J5695" s="1">
        <v>2431280.2200000002</v>
      </c>
      <c r="R5695" s="1">
        <v>0.23002395033836365</v>
      </c>
      <c r="S5695" s="1">
        <v>33</v>
      </c>
      <c r="T5695" s="1">
        <v>2</v>
      </c>
      <c r="U5695" s="1">
        <v>2431280.25</v>
      </c>
      <c r="V5695" s="1">
        <v>0.23002395033836365</v>
      </c>
      <c r="W5695" s="1">
        <v>10.44966983795166</v>
      </c>
      <c r="X5695" s="1">
        <v>10.44966983795166</v>
      </c>
    </row>
    <row r="5696" spans="1:24" x14ac:dyDescent="0.35">
      <c r="A5696" s="1">
        <v>340578</v>
      </c>
      <c r="B5696" s="1" t="s">
        <v>2347</v>
      </c>
      <c r="C5696" s="1">
        <v>112679107</v>
      </c>
      <c r="D5696" s="1">
        <v>578</v>
      </c>
      <c r="E5696" s="1" t="s">
        <v>2647</v>
      </c>
      <c r="F5696" s="1" t="s">
        <v>35</v>
      </c>
      <c r="G5696" s="1" t="s">
        <v>597</v>
      </c>
      <c r="H5696" s="1" t="s">
        <v>2369</v>
      </c>
      <c r="J5696" s="1">
        <v>2584180.14</v>
      </c>
      <c r="R5696" s="1">
        <v>0.15289992094039917</v>
      </c>
      <c r="S5696" s="1">
        <v>34</v>
      </c>
      <c r="T5696" s="1">
        <v>2</v>
      </c>
      <c r="U5696" s="1">
        <v>2584180.25</v>
      </c>
      <c r="V5696" s="1">
        <v>0.15289992094039917</v>
      </c>
      <c r="W5696" s="1">
        <v>6.2888679504394531</v>
      </c>
      <c r="X5696" s="1">
        <v>6.2888679504394531</v>
      </c>
    </row>
    <row r="5697" spans="1:24" x14ac:dyDescent="0.35">
      <c r="A5697" s="1">
        <v>350578</v>
      </c>
      <c r="B5697" s="1" t="s">
        <v>2348</v>
      </c>
      <c r="C5697" s="1">
        <v>112679107</v>
      </c>
      <c r="D5697" s="1">
        <v>578</v>
      </c>
      <c r="E5697" s="1" t="s">
        <v>2647</v>
      </c>
      <c r="F5697" s="1" t="s">
        <v>35</v>
      </c>
      <c r="G5697" s="1" t="s">
        <v>597</v>
      </c>
      <c r="H5697" s="1" t="s">
        <v>2369</v>
      </c>
      <c r="J5697" s="1">
        <v>2540700.79</v>
      </c>
      <c r="R5697" s="1">
        <v>-4.3479349464178085E-2</v>
      </c>
      <c r="S5697" s="1">
        <v>35</v>
      </c>
      <c r="T5697" s="1">
        <v>2</v>
      </c>
      <c r="U5697" s="1">
        <v>2540700.75</v>
      </c>
      <c r="V5697" s="1">
        <v>-4.3479349464178085E-2</v>
      </c>
      <c r="W5697" s="1">
        <v>-1.6825258731842041</v>
      </c>
      <c r="X5697" s="1">
        <v>-1.6825258731842041</v>
      </c>
    </row>
    <row r="5698" spans="1:24" x14ac:dyDescent="0.35">
      <c r="A5698" s="1">
        <v>360578</v>
      </c>
      <c r="B5698" s="1" t="s">
        <v>2349</v>
      </c>
      <c r="C5698" s="1">
        <v>112679107</v>
      </c>
      <c r="D5698" s="1">
        <v>578</v>
      </c>
      <c r="E5698" s="1" t="s">
        <v>2647</v>
      </c>
      <c r="F5698" s="1" t="s">
        <v>35</v>
      </c>
      <c r="G5698" s="1" t="s">
        <v>597</v>
      </c>
      <c r="H5698" s="1" t="s">
        <v>2369</v>
      </c>
      <c r="J5698" s="1">
        <v>2769672.15</v>
      </c>
      <c r="R5698" s="1">
        <v>0.22897136211395264</v>
      </c>
      <c r="S5698" s="1">
        <v>36</v>
      </c>
      <c r="T5698" s="1">
        <v>2</v>
      </c>
      <c r="U5698" s="1">
        <v>2769672.25</v>
      </c>
      <c r="V5698" s="1">
        <v>0.22897136211395264</v>
      </c>
      <c r="W5698" s="1">
        <v>9.0121393203735352</v>
      </c>
      <c r="X5698" s="1">
        <v>9.0121393203735352</v>
      </c>
    </row>
    <row r="5699" spans="1:24" x14ac:dyDescent="0.35">
      <c r="A5699" s="1">
        <v>370578</v>
      </c>
      <c r="B5699" s="1" t="s">
        <v>2350</v>
      </c>
      <c r="C5699" s="1">
        <v>112679107</v>
      </c>
      <c r="D5699" s="1">
        <v>578</v>
      </c>
      <c r="E5699" s="1" t="s">
        <v>2647</v>
      </c>
      <c r="F5699" s="1" t="s">
        <v>35</v>
      </c>
      <c r="G5699" s="1" t="s">
        <v>597</v>
      </c>
      <c r="H5699" s="1" t="s">
        <v>2369</v>
      </c>
      <c r="J5699" s="1">
        <v>3301407.89</v>
      </c>
      <c r="R5699" s="1">
        <v>0.53173571825027466</v>
      </c>
      <c r="S5699" s="1">
        <v>37</v>
      </c>
      <c r="T5699" s="1">
        <v>2</v>
      </c>
      <c r="U5699" s="1">
        <v>3301408</v>
      </c>
      <c r="V5699" s="1">
        <v>0.53173571825027466</v>
      </c>
      <c r="W5699" s="1">
        <v>19.198507308959961</v>
      </c>
      <c r="X5699" s="1">
        <v>19.198507308959961</v>
      </c>
    </row>
    <row r="5700" spans="1:24" x14ac:dyDescent="0.35">
      <c r="A5700" s="1">
        <v>380578</v>
      </c>
      <c r="B5700" s="1" t="s">
        <v>2351</v>
      </c>
      <c r="C5700" s="1">
        <v>112679107</v>
      </c>
      <c r="D5700" s="1">
        <v>578</v>
      </c>
      <c r="E5700" s="1" t="s">
        <v>2647</v>
      </c>
      <c r="F5700" s="1" t="s">
        <v>35</v>
      </c>
      <c r="G5700" s="1" t="s">
        <v>597</v>
      </c>
      <c r="H5700" s="1" t="s">
        <v>2369</v>
      </c>
      <c r="J5700" s="1">
        <v>3182350</v>
      </c>
      <c r="R5700" s="1">
        <v>-0.11905788630247116</v>
      </c>
      <c r="S5700" s="1">
        <v>38</v>
      </c>
      <c r="T5700" s="1">
        <v>2</v>
      </c>
      <c r="U5700" s="1">
        <v>3182350</v>
      </c>
      <c r="V5700" s="1">
        <v>-0.11905788630247116</v>
      </c>
      <c r="W5700" s="1">
        <v>-3.6062796115875244</v>
      </c>
      <c r="X5700" s="1">
        <v>-3.6062796115875244</v>
      </c>
    </row>
    <row r="5701" spans="1:24" x14ac:dyDescent="0.35">
      <c r="A5701" s="1">
        <v>390578</v>
      </c>
      <c r="B5701" s="1" t="s">
        <v>2352</v>
      </c>
      <c r="C5701" s="1">
        <v>112679107</v>
      </c>
      <c r="D5701" s="1">
        <v>578</v>
      </c>
      <c r="E5701" s="1" t="s">
        <v>2647</v>
      </c>
      <c r="F5701" s="1" t="s">
        <v>35</v>
      </c>
      <c r="G5701" s="1" t="s">
        <v>597</v>
      </c>
      <c r="H5701" s="1" t="s">
        <v>2369</v>
      </c>
      <c r="J5701" s="1">
        <v>3320553</v>
      </c>
      <c r="R5701" s="1">
        <v>0.13820299506187439</v>
      </c>
      <c r="S5701" s="1">
        <v>39</v>
      </c>
      <c r="T5701" s="1">
        <v>2</v>
      </c>
      <c r="U5701" s="1">
        <v>3320553</v>
      </c>
      <c r="V5701" s="1">
        <v>0.13820299506187439</v>
      </c>
      <c r="W5701" s="1">
        <v>4.342796802520752</v>
      </c>
      <c r="X5701" s="1">
        <v>4.342796802520752</v>
      </c>
    </row>
    <row r="5702" spans="1:24" x14ac:dyDescent="0.35">
      <c r="A5702" s="1">
        <v>400578</v>
      </c>
      <c r="B5702" s="1" t="s">
        <v>2353</v>
      </c>
      <c r="C5702" s="1">
        <v>112679107</v>
      </c>
      <c r="D5702" s="1">
        <v>578</v>
      </c>
      <c r="E5702" s="1" t="s">
        <v>48</v>
      </c>
      <c r="F5702" s="1" t="s">
        <v>48</v>
      </c>
      <c r="G5702" s="1" t="s">
        <v>48</v>
      </c>
      <c r="H5702" s="1" t="s">
        <v>48</v>
      </c>
      <c r="S5702" s="1">
        <v>40</v>
      </c>
      <c r="T5702" s="1">
        <v>2</v>
      </c>
      <c r="U5702" s="1">
        <v>0</v>
      </c>
      <c r="V5702" s="1">
        <v>0</v>
      </c>
      <c r="W5702" s="1">
        <v>-100</v>
      </c>
      <c r="X5702" s="1">
        <v>-100</v>
      </c>
    </row>
    <row r="5703" spans="1:24" x14ac:dyDescent="0.35">
      <c r="A5703" s="1">
        <v>410578</v>
      </c>
      <c r="B5703" s="1" t="s">
        <v>2354</v>
      </c>
      <c r="C5703" s="1">
        <v>112679107</v>
      </c>
      <c r="D5703" s="1">
        <v>578</v>
      </c>
      <c r="E5703" s="1" t="s">
        <v>48</v>
      </c>
      <c r="F5703" s="1" t="s">
        <v>48</v>
      </c>
      <c r="G5703" s="1" t="s">
        <v>48</v>
      </c>
      <c r="H5703" s="1" t="s">
        <v>48</v>
      </c>
      <c r="S5703" s="1">
        <v>41</v>
      </c>
      <c r="T5703" s="1">
        <v>2</v>
      </c>
      <c r="U5703" s="1">
        <v>0</v>
      </c>
      <c r="V5703" s="1">
        <v>0</v>
      </c>
    </row>
    <row r="5704" spans="1:24" x14ac:dyDescent="0.35">
      <c r="A5704" s="1">
        <v>420578</v>
      </c>
      <c r="B5704" s="1" t="s">
        <v>2355</v>
      </c>
      <c r="C5704" s="1">
        <v>112679107</v>
      </c>
      <c r="D5704" s="1">
        <v>578</v>
      </c>
      <c r="E5704" s="1" t="s">
        <v>48</v>
      </c>
      <c r="F5704" s="1" t="s">
        <v>48</v>
      </c>
      <c r="G5704" s="1" t="s">
        <v>48</v>
      </c>
      <c r="H5704" s="1" t="s">
        <v>48</v>
      </c>
      <c r="S5704" s="1">
        <v>42</v>
      </c>
      <c r="T5704" s="1">
        <v>2</v>
      </c>
      <c r="U5704" s="1">
        <v>0</v>
      </c>
      <c r="V5704" s="1">
        <v>0</v>
      </c>
    </row>
    <row r="5705" spans="1:24" x14ac:dyDescent="0.35">
      <c r="A5705" s="1">
        <v>430578</v>
      </c>
      <c r="B5705" s="1" t="s">
        <v>2356</v>
      </c>
      <c r="C5705" s="1">
        <v>112679107</v>
      </c>
      <c r="D5705" s="1">
        <v>578</v>
      </c>
      <c r="E5705" s="1" t="s">
        <v>48</v>
      </c>
      <c r="F5705" s="1" t="s">
        <v>48</v>
      </c>
      <c r="G5705" s="1" t="s">
        <v>48</v>
      </c>
      <c r="H5705" s="1" t="s">
        <v>48</v>
      </c>
      <c r="S5705" s="1">
        <v>43</v>
      </c>
      <c r="T5705" s="1">
        <v>2</v>
      </c>
      <c r="U5705" s="1">
        <v>0</v>
      </c>
      <c r="V5705" s="1">
        <v>0</v>
      </c>
    </row>
    <row r="5706" spans="1:24" x14ac:dyDescent="0.35">
      <c r="A5706" s="1">
        <v>440578</v>
      </c>
      <c r="B5706" s="1" t="s">
        <v>2357</v>
      </c>
      <c r="C5706" s="1">
        <v>112679107</v>
      </c>
      <c r="D5706" s="1">
        <v>578</v>
      </c>
      <c r="E5706" s="1" t="s">
        <v>48</v>
      </c>
      <c r="F5706" s="1" t="s">
        <v>48</v>
      </c>
      <c r="G5706" s="1" t="s">
        <v>48</v>
      </c>
      <c r="H5706" s="1" t="s">
        <v>48</v>
      </c>
      <c r="S5706" s="1">
        <v>44</v>
      </c>
      <c r="T5706" s="1">
        <v>2</v>
      </c>
      <c r="U5706" s="1">
        <v>0</v>
      </c>
      <c r="V5706" s="1">
        <v>0</v>
      </c>
    </row>
    <row r="5707" spans="1:24" x14ac:dyDescent="0.35">
      <c r="A5707" s="1">
        <v>450578</v>
      </c>
      <c r="B5707" s="1" t="s">
        <v>2358</v>
      </c>
      <c r="C5707" s="1">
        <v>112679107</v>
      </c>
      <c r="D5707" s="1">
        <v>578</v>
      </c>
      <c r="E5707" s="1" t="s">
        <v>48</v>
      </c>
      <c r="F5707" s="1" t="s">
        <v>48</v>
      </c>
      <c r="G5707" s="1" t="s">
        <v>48</v>
      </c>
      <c r="H5707" s="1" t="s">
        <v>48</v>
      </c>
      <c r="S5707" s="1">
        <v>45</v>
      </c>
      <c r="T5707" s="1">
        <v>2</v>
      </c>
      <c r="U5707" s="1">
        <v>0</v>
      </c>
      <c r="V5707" s="1">
        <v>0</v>
      </c>
    </row>
    <row r="5708" spans="1:24" x14ac:dyDescent="0.35">
      <c r="A5708" s="1">
        <v>460578</v>
      </c>
      <c r="B5708" s="1" t="s">
        <v>2359</v>
      </c>
      <c r="C5708" s="1">
        <v>112679107</v>
      </c>
      <c r="D5708" s="1">
        <v>578</v>
      </c>
      <c r="E5708" s="1" t="s">
        <v>48</v>
      </c>
      <c r="F5708" s="1" t="s">
        <v>48</v>
      </c>
      <c r="G5708" s="1" t="s">
        <v>48</v>
      </c>
      <c r="H5708" s="1" t="s">
        <v>48</v>
      </c>
      <c r="S5708" s="1">
        <v>46</v>
      </c>
      <c r="T5708" s="1">
        <v>2</v>
      </c>
      <c r="U5708" s="1">
        <v>0</v>
      </c>
      <c r="V5708" s="1">
        <v>0</v>
      </c>
    </row>
    <row r="5709" spans="1:24" x14ac:dyDescent="0.35">
      <c r="A5709" s="1">
        <v>470578</v>
      </c>
      <c r="B5709" s="1" t="s">
        <v>2360</v>
      </c>
      <c r="C5709" s="1">
        <v>112679107</v>
      </c>
      <c r="D5709" s="1">
        <v>578</v>
      </c>
      <c r="E5709" s="1" t="s">
        <v>48</v>
      </c>
      <c r="F5709" s="1" t="s">
        <v>48</v>
      </c>
      <c r="G5709" s="1" t="s">
        <v>48</v>
      </c>
      <c r="H5709" s="1" t="s">
        <v>48</v>
      </c>
      <c r="S5709" s="1">
        <v>47</v>
      </c>
      <c r="T5709" s="1">
        <v>2</v>
      </c>
      <c r="U5709" s="1">
        <v>0</v>
      </c>
      <c r="V5709" s="1">
        <v>0</v>
      </c>
    </row>
    <row r="5710" spans="1:24" x14ac:dyDescent="0.35">
      <c r="A5710" s="1">
        <v>290499</v>
      </c>
      <c r="B5710" s="1" t="s">
        <v>2341</v>
      </c>
      <c r="C5710" s="1">
        <v>112679403</v>
      </c>
      <c r="D5710" s="1">
        <v>499</v>
      </c>
      <c r="E5710" s="1" t="s">
        <v>2648</v>
      </c>
      <c r="F5710" s="1" t="s">
        <v>35</v>
      </c>
      <c r="G5710" s="1" t="s">
        <v>597</v>
      </c>
      <c r="H5710" s="1" t="s">
        <v>916</v>
      </c>
      <c r="I5710" s="1">
        <v>1141594.54</v>
      </c>
      <c r="K5710" s="1">
        <v>171965</v>
      </c>
      <c r="L5710" s="1">
        <v>1914229.375</v>
      </c>
      <c r="S5710" s="1">
        <v>29</v>
      </c>
      <c r="T5710" s="1">
        <v>1</v>
      </c>
      <c r="U5710" s="1">
        <v>3227789</v>
      </c>
      <c r="V5710" s="1">
        <v>0</v>
      </c>
    </row>
    <row r="5711" spans="1:24" x14ac:dyDescent="0.35">
      <c r="A5711" s="1">
        <v>300499</v>
      </c>
      <c r="B5711" s="1" t="s">
        <v>2343</v>
      </c>
      <c r="C5711" s="1">
        <v>112679403</v>
      </c>
      <c r="D5711" s="1">
        <v>499</v>
      </c>
      <c r="E5711" s="1" t="s">
        <v>2648</v>
      </c>
      <c r="F5711" s="1" t="s">
        <v>35</v>
      </c>
      <c r="G5711" s="1" t="s">
        <v>597</v>
      </c>
      <c r="H5711" s="1" t="s">
        <v>916</v>
      </c>
      <c r="I5711" s="1">
        <v>1176701.69</v>
      </c>
      <c r="K5711" s="1">
        <v>171965</v>
      </c>
      <c r="L5711" s="1">
        <v>2140335.75</v>
      </c>
      <c r="M5711" s="1">
        <v>0.22610637545585632</v>
      </c>
      <c r="N5711" s="1">
        <v>11.811874389648438</v>
      </c>
      <c r="O5711" s="1">
        <v>3.5107150673866272E-2</v>
      </c>
      <c r="P5711" s="1">
        <v>3.0752730369567871</v>
      </c>
      <c r="Q5711" s="1">
        <v>0</v>
      </c>
      <c r="S5711" s="1">
        <v>30</v>
      </c>
      <c r="T5711" s="1">
        <v>1</v>
      </c>
      <c r="U5711" s="1">
        <v>3489002.5</v>
      </c>
      <c r="V5711" s="1">
        <v>0.26121354103088379</v>
      </c>
      <c r="W5711" s="1">
        <v>8.0926446914672852</v>
      </c>
      <c r="X5711" s="1">
        <v>8.0926446914672852</v>
      </c>
    </row>
    <row r="5712" spans="1:24" x14ac:dyDescent="0.35">
      <c r="A5712" s="1">
        <v>310499</v>
      </c>
      <c r="B5712" s="1" t="s">
        <v>2344</v>
      </c>
      <c r="C5712" s="1">
        <v>112679403</v>
      </c>
      <c r="D5712" s="1">
        <v>499</v>
      </c>
      <c r="E5712" s="1" t="s">
        <v>2648</v>
      </c>
      <c r="F5712" s="1" t="s">
        <v>35</v>
      </c>
      <c r="G5712" s="1" t="s">
        <v>597</v>
      </c>
      <c r="H5712" s="1" t="s">
        <v>916</v>
      </c>
      <c r="I5712" s="1">
        <v>1203754.3700000001</v>
      </c>
      <c r="K5712" s="1">
        <v>171965</v>
      </c>
      <c r="L5712" s="1">
        <v>2284698.25</v>
      </c>
      <c r="M5712" s="1">
        <v>0.14436249434947968</v>
      </c>
      <c r="N5712" s="1">
        <v>6.7448530197143555</v>
      </c>
      <c r="O5712" s="1">
        <v>2.7052680030465126E-2</v>
      </c>
      <c r="P5712" s="1">
        <v>2.2990262508392334</v>
      </c>
      <c r="Q5712" s="1">
        <v>0</v>
      </c>
      <c r="S5712" s="1">
        <v>31</v>
      </c>
      <c r="T5712" s="1">
        <v>1</v>
      </c>
      <c r="U5712" s="1">
        <v>3660417.5</v>
      </c>
      <c r="V5712" s="1">
        <v>0.17141517996788025</v>
      </c>
      <c r="W5712" s="1">
        <v>4.9130086898803711</v>
      </c>
      <c r="X5712" s="1">
        <v>4.9130086898803711</v>
      </c>
    </row>
    <row r="5713" spans="1:24" x14ac:dyDescent="0.35">
      <c r="A5713" s="1">
        <v>320499</v>
      </c>
      <c r="B5713" s="1" t="s">
        <v>2345</v>
      </c>
      <c r="C5713" s="1">
        <v>112679403</v>
      </c>
      <c r="D5713" s="1">
        <v>499</v>
      </c>
      <c r="E5713" s="1" t="s">
        <v>2648</v>
      </c>
      <c r="F5713" s="1" t="s">
        <v>35</v>
      </c>
      <c r="G5713" s="1" t="s">
        <v>597</v>
      </c>
      <c r="H5713" s="1" t="s">
        <v>916</v>
      </c>
      <c r="I5713" s="1">
        <v>1216757.27</v>
      </c>
      <c r="K5713" s="1">
        <v>171965</v>
      </c>
      <c r="L5713" s="1">
        <v>2447357.75</v>
      </c>
      <c r="M5713" s="1">
        <v>0.16265949606895447</v>
      </c>
      <c r="N5713" s="1">
        <v>7.1195178031921387</v>
      </c>
      <c r="O5713" s="1">
        <v>1.3002900406718254E-2</v>
      </c>
      <c r="P5713" s="1">
        <v>1.080195426940918</v>
      </c>
      <c r="Q5713" s="1">
        <v>0</v>
      </c>
      <c r="S5713" s="1">
        <v>32</v>
      </c>
      <c r="T5713" s="1">
        <v>1</v>
      </c>
      <c r="U5713" s="1">
        <v>3836080</v>
      </c>
      <c r="V5713" s="1">
        <v>0.17566239833831787</v>
      </c>
      <c r="W5713" s="1">
        <v>4.7989745140075684</v>
      </c>
      <c r="X5713" s="1">
        <v>4.7989745140075684</v>
      </c>
    </row>
    <row r="5714" spans="1:24" x14ac:dyDescent="0.35">
      <c r="A5714" s="1">
        <v>330499</v>
      </c>
      <c r="B5714" s="1" t="s">
        <v>2346</v>
      </c>
      <c r="C5714" s="1">
        <v>112679403</v>
      </c>
      <c r="D5714" s="1">
        <v>499</v>
      </c>
      <c r="E5714" s="1" t="s">
        <v>2648</v>
      </c>
      <c r="F5714" s="1" t="s">
        <v>35</v>
      </c>
      <c r="G5714" s="1" t="s">
        <v>597</v>
      </c>
      <c r="H5714" s="1" t="s">
        <v>916</v>
      </c>
      <c r="I5714" s="1">
        <v>1299823.07</v>
      </c>
      <c r="K5714" s="1">
        <v>171965</v>
      </c>
      <c r="L5714" s="1">
        <v>2842245.75</v>
      </c>
      <c r="M5714" s="1">
        <v>0.3948880136013031</v>
      </c>
      <c r="N5714" s="1">
        <v>16.135278701782227</v>
      </c>
      <c r="O5714" s="1">
        <v>8.3065800368785858E-2</v>
      </c>
      <c r="P5714" s="1">
        <v>6.826817512512207</v>
      </c>
      <c r="Q5714" s="1">
        <v>0</v>
      </c>
      <c r="S5714" s="1">
        <v>33</v>
      </c>
      <c r="T5714" s="1">
        <v>1</v>
      </c>
      <c r="U5714" s="1">
        <v>4314034</v>
      </c>
      <c r="V5714" s="1">
        <v>0.47795382142066956</v>
      </c>
      <c r="W5714" s="1">
        <v>12.459437370300293</v>
      </c>
      <c r="X5714" s="1">
        <v>12.459437370300293</v>
      </c>
    </row>
    <row r="5715" spans="1:24" x14ac:dyDescent="0.35">
      <c r="A5715" s="1">
        <v>340499</v>
      </c>
      <c r="B5715" s="1" t="s">
        <v>2347</v>
      </c>
      <c r="C5715" s="1">
        <v>112679403</v>
      </c>
      <c r="D5715" s="1">
        <v>499</v>
      </c>
      <c r="E5715" s="1" t="s">
        <v>2648</v>
      </c>
      <c r="F5715" s="1" t="s">
        <v>35</v>
      </c>
      <c r="G5715" s="1" t="s">
        <v>597</v>
      </c>
      <c r="H5715" s="1" t="s">
        <v>916</v>
      </c>
      <c r="I5715" s="1">
        <v>1299769.05</v>
      </c>
      <c r="K5715" s="1">
        <v>171965</v>
      </c>
      <c r="L5715" s="1">
        <v>2842234.5</v>
      </c>
      <c r="M5715" s="1">
        <v>-1.1250000170548446E-5</v>
      </c>
      <c r="N5715" s="1">
        <v>-3.9581378223374486E-4</v>
      </c>
      <c r="O5715" s="1">
        <v>-5.4020001698518172E-5</v>
      </c>
      <c r="P5715" s="1">
        <v>-4.1559501551091671E-3</v>
      </c>
      <c r="Q5715" s="1">
        <v>0</v>
      </c>
      <c r="S5715" s="1">
        <v>34</v>
      </c>
      <c r="T5715" s="1">
        <v>1</v>
      </c>
      <c r="U5715" s="1">
        <v>4313968.5</v>
      </c>
      <c r="V5715" s="1">
        <v>-6.5270003688056022E-5</v>
      </c>
      <c r="W5715" s="1">
        <v>-1.5183005016297102E-3</v>
      </c>
      <c r="X5715" s="1">
        <v>-1.5183005016297102E-3</v>
      </c>
    </row>
    <row r="5716" spans="1:24" x14ac:dyDescent="0.35">
      <c r="A5716" s="1">
        <v>350499</v>
      </c>
      <c r="B5716" s="1" t="s">
        <v>2348</v>
      </c>
      <c r="C5716" s="1">
        <v>112679403</v>
      </c>
      <c r="D5716" s="1">
        <v>499</v>
      </c>
      <c r="E5716" s="1" t="s">
        <v>2648</v>
      </c>
      <c r="F5716" s="1" t="s">
        <v>35</v>
      </c>
      <c r="G5716" s="1" t="s">
        <v>597</v>
      </c>
      <c r="H5716" s="1" t="s">
        <v>916</v>
      </c>
      <c r="I5716" s="1">
        <v>1379194.55</v>
      </c>
      <c r="K5716" s="1">
        <v>171965</v>
      </c>
      <c r="L5716" s="1">
        <v>3420525</v>
      </c>
      <c r="M5716" s="1">
        <v>0.57829052209854126</v>
      </c>
      <c r="N5716" s="1">
        <v>20.346332550048828</v>
      </c>
      <c r="O5716" s="1">
        <v>7.9425498843193054E-2</v>
      </c>
      <c r="P5716" s="1">
        <v>6.1107392311096191</v>
      </c>
      <c r="Q5716" s="1">
        <v>0</v>
      </c>
      <c r="S5716" s="1">
        <v>35</v>
      </c>
      <c r="T5716" s="1">
        <v>1</v>
      </c>
      <c r="U5716" s="1">
        <v>4971684.5</v>
      </c>
      <c r="V5716" s="1">
        <v>0.65771603584289551</v>
      </c>
      <c r="W5716" s="1">
        <v>15.246193885803223</v>
      </c>
      <c r="X5716" s="1">
        <v>15.246193885803223</v>
      </c>
    </row>
    <row r="5717" spans="1:24" x14ac:dyDescent="0.35">
      <c r="A5717" s="1">
        <v>360499</v>
      </c>
      <c r="B5717" s="1" t="s">
        <v>2349</v>
      </c>
      <c r="C5717" s="1">
        <v>112679403</v>
      </c>
      <c r="D5717" s="1">
        <v>499</v>
      </c>
      <c r="E5717" s="1" t="s">
        <v>2648</v>
      </c>
      <c r="F5717" s="1" t="s">
        <v>35</v>
      </c>
      <c r="G5717" s="1" t="s">
        <v>597</v>
      </c>
      <c r="H5717" s="1" t="s">
        <v>916</v>
      </c>
      <c r="I5717" s="1">
        <v>1496122.98</v>
      </c>
      <c r="K5717" s="1">
        <v>171965</v>
      </c>
      <c r="L5717" s="1">
        <v>4525225.5</v>
      </c>
      <c r="M5717" s="1">
        <v>1.1047004461288452</v>
      </c>
      <c r="N5717" s="1">
        <v>32.296226501464844</v>
      </c>
      <c r="O5717" s="1">
        <v>0.11692842841148376</v>
      </c>
      <c r="P5717" s="1">
        <v>8.478022575378418</v>
      </c>
      <c r="Q5717" s="1">
        <v>0</v>
      </c>
      <c r="S5717" s="1">
        <v>36</v>
      </c>
      <c r="T5717" s="1">
        <v>1</v>
      </c>
      <c r="U5717" s="1">
        <v>6193313.5</v>
      </c>
      <c r="V5717" s="1">
        <v>1.2216289043426514</v>
      </c>
      <c r="W5717" s="1">
        <v>24.571731567382813</v>
      </c>
      <c r="X5717" s="1">
        <v>24.571731567382813</v>
      </c>
    </row>
    <row r="5718" spans="1:24" x14ac:dyDescent="0.35">
      <c r="A5718" s="1">
        <v>370499</v>
      </c>
      <c r="B5718" s="1" t="s">
        <v>2350</v>
      </c>
      <c r="C5718" s="1">
        <v>112679403</v>
      </c>
      <c r="D5718" s="1">
        <v>499</v>
      </c>
      <c r="E5718" s="1" t="s">
        <v>2648</v>
      </c>
      <c r="F5718" s="1" t="s">
        <v>35</v>
      </c>
      <c r="G5718" s="1" t="s">
        <v>597</v>
      </c>
      <c r="H5718" s="1" t="s">
        <v>916</v>
      </c>
      <c r="I5718" s="1">
        <v>1631860.35</v>
      </c>
      <c r="K5718" s="1">
        <v>171965</v>
      </c>
      <c r="L5718" s="1">
        <v>5806353.5</v>
      </c>
      <c r="M5718" s="1">
        <v>1.2811280488967896</v>
      </c>
      <c r="N5718" s="1">
        <v>28.310810089111328</v>
      </c>
      <c r="O5718" s="1">
        <v>0.13573737442493439</v>
      </c>
      <c r="P5718" s="1">
        <v>9.0726079940795898</v>
      </c>
      <c r="Q5718" s="1">
        <v>0</v>
      </c>
      <c r="S5718" s="1">
        <v>37</v>
      </c>
      <c r="T5718" s="1">
        <v>1</v>
      </c>
      <c r="U5718" s="1">
        <v>7610179</v>
      </c>
      <c r="V5718" s="1">
        <v>1.4168654680252075</v>
      </c>
      <c r="W5718" s="1">
        <v>22.877342224121094</v>
      </c>
      <c r="X5718" s="1">
        <v>22.877342224121094</v>
      </c>
    </row>
    <row r="5719" spans="1:24" x14ac:dyDescent="0.35">
      <c r="A5719" s="1">
        <v>380499</v>
      </c>
      <c r="B5719" s="1" t="s">
        <v>2351</v>
      </c>
      <c r="C5719" s="1">
        <v>112679403</v>
      </c>
      <c r="D5719" s="1">
        <v>499</v>
      </c>
      <c r="E5719" s="1" t="s">
        <v>2648</v>
      </c>
      <c r="F5719" s="1" t="s">
        <v>35</v>
      </c>
      <c r="G5719" s="1" t="s">
        <v>597</v>
      </c>
      <c r="H5719" s="1" t="s">
        <v>916</v>
      </c>
      <c r="I5719" s="1">
        <v>1764470</v>
      </c>
      <c r="K5719" s="1">
        <v>500666.28125</v>
      </c>
      <c r="L5719" s="1">
        <v>6837477</v>
      </c>
      <c r="M5719" s="1">
        <v>1.0311235189437866</v>
      </c>
      <c r="N5719" s="1">
        <v>17.758537292480469</v>
      </c>
      <c r="O5719" s="1">
        <v>0.13260965049266815</v>
      </c>
      <c r="P5719" s="1">
        <v>8.126286506652832</v>
      </c>
      <c r="Q5719" s="1">
        <v>0.32870128750801086</v>
      </c>
      <c r="S5719" s="1">
        <v>38</v>
      </c>
      <c r="T5719" s="1">
        <v>1</v>
      </c>
      <c r="U5719" s="1">
        <v>9102613</v>
      </c>
      <c r="V5719" s="1">
        <v>1.4924345016479492</v>
      </c>
      <c r="W5719" s="1">
        <v>19.61102294921875</v>
      </c>
      <c r="X5719" s="1">
        <v>19.61102294921875</v>
      </c>
    </row>
    <row r="5720" spans="1:24" x14ac:dyDescent="0.35">
      <c r="A5720" s="1">
        <v>390499</v>
      </c>
      <c r="B5720" s="1" t="s">
        <v>2352</v>
      </c>
      <c r="C5720" s="1">
        <v>112679403</v>
      </c>
      <c r="D5720" s="1">
        <v>499</v>
      </c>
      <c r="E5720" s="1" t="s">
        <v>2648</v>
      </c>
      <c r="F5720" s="1" t="s">
        <v>35</v>
      </c>
      <c r="G5720" s="1" t="s">
        <v>597</v>
      </c>
      <c r="H5720" s="1" t="s">
        <v>916</v>
      </c>
      <c r="I5720" s="1">
        <v>1833631</v>
      </c>
      <c r="K5720" s="1">
        <v>829196.125</v>
      </c>
      <c r="L5720" s="1">
        <v>7022314</v>
      </c>
      <c r="M5720" s="1">
        <v>0.18483699858188629</v>
      </c>
      <c r="N5720" s="1">
        <v>2.7032923698425293</v>
      </c>
      <c r="O5720" s="1">
        <v>6.9160997867584229E-2</v>
      </c>
      <c r="P5720" s="1">
        <v>3.919647216796875</v>
      </c>
      <c r="Q5720" s="1">
        <v>0.32852983474731445</v>
      </c>
      <c r="S5720" s="1">
        <v>39</v>
      </c>
      <c r="T5720" s="1">
        <v>1</v>
      </c>
      <c r="U5720" s="1">
        <v>9685141</v>
      </c>
      <c r="V5720" s="1">
        <v>0.58252781629562378</v>
      </c>
      <c r="W5720" s="1">
        <v>6.399569034576416</v>
      </c>
      <c r="X5720" s="1">
        <v>6.399569034576416</v>
      </c>
    </row>
    <row r="5721" spans="1:24" x14ac:dyDescent="0.35">
      <c r="A5721" s="1">
        <v>400499</v>
      </c>
      <c r="B5721" s="1" t="s">
        <v>2353</v>
      </c>
      <c r="C5721" s="1">
        <v>112679403</v>
      </c>
      <c r="D5721" s="1">
        <v>499</v>
      </c>
      <c r="E5721" s="1" t="s">
        <v>2648</v>
      </c>
      <c r="F5721" s="1" t="s">
        <v>35</v>
      </c>
      <c r="G5721" s="1" t="s">
        <v>597</v>
      </c>
      <c r="H5721" s="1" t="s">
        <v>916</v>
      </c>
      <c r="S5721" s="1">
        <v>40</v>
      </c>
      <c r="T5721" s="1">
        <v>1</v>
      </c>
      <c r="U5721" s="1">
        <v>0</v>
      </c>
      <c r="V5721" s="1">
        <v>0</v>
      </c>
      <c r="W5721" s="1">
        <v>-100</v>
      </c>
      <c r="X5721" s="1">
        <v>-100</v>
      </c>
    </row>
    <row r="5722" spans="1:24" x14ac:dyDescent="0.35">
      <c r="A5722" s="1">
        <v>410499</v>
      </c>
      <c r="B5722" s="1" t="s">
        <v>2354</v>
      </c>
      <c r="C5722" s="1">
        <v>112679403</v>
      </c>
      <c r="D5722" s="1">
        <v>499</v>
      </c>
      <c r="E5722" s="1" t="s">
        <v>2648</v>
      </c>
      <c r="F5722" s="1" t="s">
        <v>35</v>
      </c>
      <c r="G5722" s="1" t="s">
        <v>597</v>
      </c>
      <c r="H5722" s="1" t="s">
        <v>916</v>
      </c>
      <c r="S5722" s="1">
        <v>41</v>
      </c>
      <c r="T5722" s="1">
        <v>1</v>
      </c>
      <c r="U5722" s="1">
        <v>0</v>
      </c>
      <c r="V5722" s="1">
        <v>0</v>
      </c>
    </row>
    <row r="5723" spans="1:24" x14ac:dyDescent="0.35">
      <c r="A5723" s="1">
        <v>420499</v>
      </c>
      <c r="B5723" s="1" t="s">
        <v>2355</v>
      </c>
      <c r="C5723" s="1">
        <v>112679403</v>
      </c>
      <c r="D5723" s="1">
        <v>499</v>
      </c>
      <c r="E5723" s="1" t="s">
        <v>2648</v>
      </c>
      <c r="F5723" s="1" t="s">
        <v>35</v>
      </c>
      <c r="G5723" s="1" t="s">
        <v>597</v>
      </c>
      <c r="H5723" s="1" t="s">
        <v>916</v>
      </c>
      <c r="S5723" s="1">
        <v>42</v>
      </c>
      <c r="T5723" s="1">
        <v>1</v>
      </c>
      <c r="U5723" s="1">
        <v>0</v>
      </c>
      <c r="V5723" s="1">
        <v>0</v>
      </c>
    </row>
    <row r="5724" spans="1:24" x14ac:dyDescent="0.35">
      <c r="A5724" s="1">
        <v>430499</v>
      </c>
      <c r="B5724" s="1" t="s">
        <v>2356</v>
      </c>
      <c r="C5724" s="1">
        <v>112679403</v>
      </c>
      <c r="D5724" s="1">
        <v>499</v>
      </c>
      <c r="E5724" s="1" t="s">
        <v>2648</v>
      </c>
      <c r="F5724" s="1" t="s">
        <v>35</v>
      </c>
      <c r="G5724" s="1" t="s">
        <v>597</v>
      </c>
      <c r="H5724" s="1" t="s">
        <v>916</v>
      </c>
      <c r="S5724" s="1">
        <v>43</v>
      </c>
      <c r="T5724" s="1">
        <v>1</v>
      </c>
      <c r="U5724" s="1">
        <v>0</v>
      </c>
      <c r="V5724" s="1">
        <v>0</v>
      </c>
    </row>
    <row r="5725" spans="1:24" x14ac:dyDescent="0.35">
      <c r="A5725" s="1">
        <v>440499</v>
      </c>
      <c r="B5725" s="1" t="s">
        <v>2357</v>
      </c>
      <c r="C5725" s="1">
        <v>112679403</v>
      </c>
      <c r="D5725" s="1">
        <v>499</v>
      </c>
      <c r="E5725" s="1" t="s">
        <v>2648</v>
      </c>
      <c r="F5725" s="1" t="s">
        <v>35</v>
      </c>
      <c r="G5725" s="1" t="s">
        <v>597</v>
      </c>
      <c r="H5725" s="1" t="s">
        <v>916</v>
      </c>
      <c r="S5725" s="1">
        <v>44</v>
      </c>
      <c r="T5725" s="1">
        <v>1</v>
      </c>
      <c r="U5725" s="1">
        <v>0</v>
      </c>
      <c r="V5725" s="1">
        <v>0</v>
      </c>
    </row>
    <row r="5726" spans="1:24" x14ac:dyDescent="0.35">
      <c r="A5726" s="1">
        <v>450499</v>
      </c>
      <c r="B5726" s="1" t="s">
        <v>2358</v>
      </c>
      <c r="C5726" s="1">
        <v>112679403</v>
      </c>
      <c r="D5726" s="1">
        <v>499</v>
      </c>
      <c r="E5726" s="1" t="s">
        <v>2648</v>
      </c>
      <c r="F5726" s="1" t="s">
        <v>35</v>
      </c>
      <c r="G5726" s="1" t="s">
        <v>597</v>
      </c>
      <c r="H5726" s="1" t="s">
        <v>916</v>
      </c>
      <c r="S5726" s="1">
        <v>45</v>
      </c>
      <c r="T5726" s="1">
        <v>1</v>
      </c>
      <c r="U5726" s="1">
        <v>0</v>
      </c>
      <c r="V5726" s="1">
        <v>0</v>
      </c>
    </row>
    <row r="5727" spans="1:24" x14ac:dyDescent="0.35">
      <c r="A5727" s="1">
        <v>460499</v>
      </c>
      <c r="B5727" s="1" t="s">
        <v>2359</v>
      </c>
      <c r="C5727" s="1">
        <v>112679403</v>
      </c>
      <c r="D5727" s="1">
        <v>499</v>
      </c>
      <c r="E5727" s="1" t="s">
        <v>2648</v>
      </c>
      <c r="F5727" s="1" t="s">
        <v>35</v>
      </c>
      <c r="G5727" s="1" t="s">
        <v>597</v>
      </c>
      <c r="H5727" s="1" t="s">
        <v>916</v>
      </c>
      <c r="S5727" s="1">
        <v>46</v>
      </c>
      <c r="T5727" s="1">
        <v>1</v>
      </c>
      <c r="U5727" s="1">
        <v>0</v>
      </c>
      <c r="V5727" s="1">
        <v>0</v>
      </c>
    </row>
    <row r="5728" spans="1:24" x14ac:dyDescent="0.35">
      <c r="A5728" s="1">
        <v>470499</v>
      </c>
      <c r="B5728" s="1" t="s">
        <v>2360</v>
      </c>
      <c r="C5728" s="1">
        <v>112679403</v>
      </c>
      <c r="D5728" s="1">
        <v>499</v>
      </c>
      <c r="E5728" s="1" t="s">
        <v>2648</v>
      </c>
      <c r="F5728" s="1" t="s">
        <v>35</v>
      </c>
      <c r="G5728" s="1" t="s">
        <v>597</v>
      </c>
      <c r="H5728" s="1" t="s">
        <v>916</v>
      </c>
      <c r="S5728" s="1">
        <v>47</v>
      </c>
      <c r="T5728" s="1">
        <v>1</v>
      </c>
      <c r="U5728" s="1">
        <v>0</v>
      </c>
      <c r="V5728" s="1">
        <v>0</v>
      </c>
    </row>
    <row r="5729" spans="1:24" x14ac:dyDescent="0.35">
      <c r="A5729" s="1">
        <v>480499</v>
      </c>
      <c r="B5729" s="1" t="s">
        <v>2361</v>
      </c>
      <c r="C5729" s="1">
        <v>112679403</v>
      </c>
      <c r="D5729" s="1">
        <v>499</v>
      </c>
      <c r="E5729" s="1" t="s">
        <v>2648</v>
      </c>
      <c r="F5729" s="1" t="s">
        <v>35</v>
      </c>
      <c r="G5729" s="1" t="s">
        <v>597</v>
      </c>
      <c r="H5729" s="1" t="s">
        <v>916</v>
      </c>
      <c r="S5729" s="1">
        <v>48</v>
      </c>
      <c r="T5729" s="1">
        <v>1</v>
      </c>
      <c r="U5729" s="1">
        <v>0</v>
      </c>
      <c r="V5729" s="1">
        <v>0</v>
      </c>
    </row>
    <row r="5730" spans="1:24" x14ac:dyDescent="0.35">
      <c r="A5730" s="1">
        <v>290091</v>
      </c>
      <c r="B5730" s="1" t="s">
        <v>2341</v>
      </c>
      <c r="C5730" s="1">
        <v>113361303</v>
      </c>
      <c r="D5730" s="1">
        <v>91</v>
      </c>
      <c r="E5730" s="1" t="s">
        <v>2649</v>
      </c>
      <c r="F5730" s="1" t="s">
        <v>35</v>
      </c>
      <c r="G5730" s="1" t="s">
        <v>359</v>
      </c>
      <c r="H5730" s="1" t="s">
        <v>916</v>
      </c>
      <c r="I5730" s="1">
        <v>1684595.55</v>
      </c>
      <c r="K5730" s="1">
        <v>400960</v>
      </c>
      <c r="L5730" s="1">
        <v>7068101.5</v>
      </c>
      <c r="S5730" s="1">
        <v>29</v>
      </c>
      <c r="T5730" s="1">
        <v>1</v>
      </c>
      <c r="U5730" s="1">
        <v>9153657</v>
      </c>
      <c r="V5730" s="1">
        <v>0</v>
      </c>
    </row>
    <row r="5731" spans="1:24" x14ac:dyDescent="0.35">
      <c r="A5731" s="1">
        <v>300091</v>
      </c>
      <c r="B5731" s="1" t="s">
        <v>2343</v>
      </c>
      <c r="C5731" s="1">
        <v>113361303</v>
      </c>
      <c r="D5731" s="1">
        <v>91</v>
      </c>
      <c r="E5731" s="1" t="s">
        <v>2649</v>
      </c>
      <c r="F5731" s="1" t="s">
        <v>35</v>
      </c>
      <c r="G5731" s="1" t="s">
        <v>359</v>
      </c>
      <c r="H5731" s="1" t="s">
        <v>916</v>
      </c>
      <c r="I5731" s="1">
        <v>1713033.5</v>
      </c>
      <c r="K5731" s="1">
        <v>400960</v>
      </c>
      <c r="L5731" s="1">
        <v>7325755</v>
      </c>
      <c r="M5731" s="1">
        <v>0.25765350461006165</v>
      </c>
      <c r="N5731" s="1">
        <v>3.6452999114990234</v>
      </c>
      <c r="O5731" s="1">
        <v>2.843794971704483E-2</v>
      </c>
      <c r="P5731" s="1">
        <v>1.6881173849105835</v>
      </c>
      <c r="Q5731" s="1">
        <v>0</v>
      </c>
      <c r="S5731" s="1">
        <v>30</v>
      </c>
      <c r="T5731" s="1">
        <v>1</v>
      </c>
      <c r="U5731" s="1">
        <v>9439748</v>
      </c>
      <c r="V5731" s="1">
        <v>0.28609144687652588</v>
      </c>
      <c r="W5731" s="1">
        <v>3.1254284381866455</v>
      </c>
      <c r="X5731" s="1">
        <v>3.1254284381866455</v>
      </c>
    </row>
    <row r="5732" spans="1:24" x14ac:dyDescent="0.35">
      <c r="A5732" s="1">
        <v>310091</v>
      </c>
      <c r="B5732" s="1" t="s">
        <v>2344</v>
      </c>
      <c r="C5732" s="1">
        <v>113361303</v>
      </c>
      <c r="D5732" s="1">
        <v>91</v>
      </c>
      <c r="E5732" s="1" t="s">
        <v>2649</v>
      </c>
      <c r="F5732" s="1" t="s">
        <v>35</v>
      </c>
      <c r="G5732" s="1" t="s">
        <v>359</v>
      </c>
      <c r="H5732" s="1" t="s">
        <v>916</v>
      </c>
      <c r="I5732" s="1">
        <v>1754187.62</v>
      </c>
      <c r="K5732" s="1">
        <v>400960</v>
      </c>
      <c r="L5732" s="1">
        <v>7346615.5</v>
      </c>
      <c r="M5732" s="1">
        <v>2.0860500633716583E-2</v>
      </c>
      <c r="N5732" s="1">
        <v>0.2847556471824646</v>
      </c>
      <c r="O5732" s="1">
        <v>4.1154120117425919E-2</v>
      </c>
      <c r="P5732" s="1">
        <v>2.402411937713623</v>
      </c>
      <c r="Q5732" s="1">
        <v>0</v>
      </c>
      <c r="S5732" s="1">
        <v>31</v>
      </c>
      <c r="T5732" s="1">
        <v>1</v>
      </c>
      <c r="U5732" s="1">
        <v>9501763</v>
      </c>
      <c r="V5732" s="1">
        <v>6.2014620751142502E-2</v>
      </c>
      <c r="W5732" s="1">
        <v>0.65695607662200928</v>
      </c>
      <c r="X5732" s="1">
        <v>0.65695607662200928</v>
      </c>
    </row>
    <row r="5733" spans="1:24" x14ac:dyDescent="0.35">
      <c r="A5733" s="1">
        <v>320091</v>
      </c>
      <c r="B5733" s="1" t="s">
        <v>2345</v>
      </c>
      <c r="C5733" s="1">
        <v>113361303</v>
      </c>
      <c r="D5733" s="1">
        <v>91</v>
      </c>
      <c r="E5733" s="1" t="s">
        <v>2649</v>
      </c>
      <c r="F5733" s="1" t="s">
        <v>35</v>
      </c>
      <c r="G5733" s="1" t="s">
        <v>359</v>
      </c>
      <c r="H5733" s="1" t="s">
        <v>916</v>
      </c>
      <c r="I5733" s="1">
        <v>1778741.18</v>
      </c>
      <c r="K5733" s="1">
        <v>400960</v>
      </c>
      <c r="L5733" s="1">
        <v>7481761.5</v>
      </c>
      <c r="M5733" s="1">
        <v>0.13514600694179535</v>
      </c>
      <c r="N5733" s="1">
        <v>1.8395681381225586</v>
      </c>
      <c r="O5733" s="1">
        <v>2.4553559720516205E-2</v>
      </c>
      <c r="P5733" s="1">
        <v>1.3997111320495605</v>
      </c>
      <c r="Q5733" s="1">
        <v>0</v>
      </c>
      <c r="S5733" s="1">
        <v>32</v>
      </c>
      <c r="T5733" s="1">
        <v>1</v>
      </c>
      <c r="U5733" s="1">
        <v>9661462</v>
      </c>
      <c r="V5733" s="1">
        <v>0.15969955921173096</v>
      </c>
      <c r="W5733" s="1">
        <v>1.6807302236557007</v>
      </c>
      <c r="X5733" s="1">
        <v>1.6807302236557007</v>
      </c>
    </row>
    <row r="5734" spans="1:24" x14ac:dyDescent="0.35">
      <c r="A5734" s="1">
        <v>330091</v>
      </c>
      <c r="B5734" s="1" t="s">
        <v>2346</v>
      </c>
      <c r="C5734" s="1">
        <v>113361303</v>
      </c>
      <c r="D5734" s="1">
        <v>91</v>
      </c>
      <c r="E5734" s="1" t="s">
        <v>2649</v>
      </c>
      <c r="F5734" s="1" t="s">
        <v>35</v>
      </c>
      <c r="G5734" s="1" t="s">
        <v>359</v>
      </c>
      <c r="H5734" s="1" t="s">
        <v>916</v>
      </c>
      <c r="I5734" s="1">
        <v>1870754.43</v>
      </c>
      <c r="L5734" s="1">
        <v>7648211</v>
      </c>
      <c r="M5734" s="1">
        <v>0.16644950211048126</v>
      </c>
      <c r="N5734" s="1">
        <v>2.2247366905212402</v>
      </c>
      <c r="O5734" s="1">
        <v>9.2013247311115265E-2</v>
      </c>
      <c r="P5734" s="1">
        <v>5.1729421615600586</v>
      </c>
      <c r="S5734" s="1">
        <v>33</v>
      </c>
      <c r="T5734" s="1">
        <v>1</v>
      </c>
      <c r="U5734" s="1">
        <v>9518965</v>
      </c>
      <c r="V5734" s="1">
        <v>0.25846275687217712</v>
      </c>
      <c r="W5734" s="1">
        <v>-1.4749009609222412</v>
      </c>
      <c r="X5734" s="1">
        <v>-1.4749009609222412</v>
      </c>
    </row>
    <row r="5735" spans="1:24" x14ac:dyDescent="0.35">
      <c r="A5735" s="1">
        <v>340091</v>
      </c>
      <c r="B5735" s="1" t="s">
        <v>2347</v>
      </c>
      <c r="C5735" s="1">
        <v>113361303</v>
      </c>
      <c r="D5735" s="1">
        <v>91</v>
      </c>
      <c r="E5735" s="1" t="s">
        <v>2649</v>
      </c>
      <c r="F5735" s="1" t="s">
        <v>35</v>
      </c>
      <c r="G5735" s="1" t="s">
        <v>359</v>
      </c>
      <c r="H5735" s="1" t="s">
        <v>916</v>
      </c>
      <c r="I5735" s="1">
        <v>1870680.35</v>
      </c>
      <c r="K5735" s="1">
        <v>400960</v>
      </c>
      <c r="L5735" s="1">
        <v>7648203</v>
      </c>
      <c r="M5735" s="1">
        <v>-7.9999999798019417E-6</v>
      </c>
      <c r="N5735" s="1">
        <v>-1.0459962504683062E-4</v>
      </c>
      <c r="O5735" s="1">
        <v>-7.4080002377741039E-5</v>
      </c>
      <c r="P5735" s="1">
        <v>-3.9598997682332993E-3</v>
      </c>
      <c r="S5735" s="1">
        <v>34</v>
      </c>
      <c r="T5735" s="1">
        <v>1</v>
      </c>
      <c r="U5735" s="1">
        <v>9919844</v>
      </c>
      <c r="V5735" s="1">
        <v>-8.2080005086027086E-5</v>
      </c>
      <c r="W5735" s="1">
        <v>4.211371898651123</v>
      </c>
      <c r="X5735" s="1">
        <v>4.211371898651123</v>
      </c>
    </row>
    <row r="5736" spans="1:24" x14ac:dyDescent="0.35">
      <c r="A5736" s="1">
        <v>350091</v>
      </c>
      <c r="B5736" s="1" t="s">
        <v>2348</v>
      </c>
      <c r="C5736" s="1">
        <v>113361303</v>
      </c>
      <c r="D5736" s="1">
        <v>91</v>
      </c>
      <c r="E5736" s="1" t="s">
        <v>2649</v>
      </c>
      <c r="F5736" s="1" t="s">
        <v>35</v>
      </c>
      <c r="G5736" s="1" t="s">
        <v>359</v>
      </c>
      <c r="H5736" s="1" t="s">
        <v>916</v>
      </c>
      <c r="I5736" s="1">
        <v>1964010.42</v>
      </c>
      <c r="K5736" s="1">
        <v>400960</v>
      </c>
      <c r="L5736" s="1">
        <v>7809038</v>
      </c>
      <c r="M5736" s="1">
        <v>0.16083499789237976</v>
      </c>
      <c r="N5736" s="1">
        <v>2.1029121875762939</v>
      </c>
      <c r="O5736" s="1">
        <v>9.3330070376396179E-2</v>
      </c>
      <c r="P5736" s="1">
        <v>4.9890975952148438</v>
      </c>
      <c r="Q5736" s="1">
        <v>0</v>
      </c>
      <c r="S5736" s="1">
        <v>35</v>
      </c>
      <c r="T5736" s="1">
        <v>1</v>
      </c>
      <c r="U5736" s="1">
        <v>10174008</v>
      </c>
      <c r="V5736" s="1">
        <v>0.25416505336761475</v>
      </c>
      <c r="W5736" s="1">
        <v>2.5621774196624756</v>
      </c>
      <c r="X5736" s="1">
        <v>2.5621774196624756</v>
      </c>
    </row>
    <row r="5737" spans="1:24" x14ac:dyDescent="0.35">
      <c r="A5737" s="1">
        <v>360091</v>
      </c>
      <c r="B5737" s="1" t="s">
        <v>2349</v>
      </c>
      <c r="C5737" s="1">
        <v>113361303</v>
      </c>
      <c r="D5737" s="1">
        <v>91</v>
      </c>
      <c r="E5737" s="1" t="s">
        <v>2649</v>
      </c>
      <c r="F5737" s="1" t="s">
        <v>35</v>
      </c>
      <c r="G5737" s="1" t="s">
        <v>359</v>
      </c>
      <c r="H5737" s="1" t="s">
        <v>916</v>
      </c>
      <c r="I5737" s="1">
        <v>2103774.4300000002</v>
      </c>
      <c r="K5737" s="1">
        <v>400960</v>
      </c>
      <c r="L5737" s="1">
        <v>8464555</v>
      </c>
      <c r="M5737" s="1">
        <v>0.65551698207855225</v>
      </c>
      <c r="N5737" s="1">
        <v>8.3943376541137695</v>
      </c>
      <c r="O5737" s="1">
        <v>0.13976401090621948</v>
      </c>
      <c r="P5737" s="1">
        <v>7.1162562370300293</v>
      </c>
      <c r="Q5737" s="1">
        <v>0</v>
      </c>
      <c r="S5737" s="1">
        <v>36</v>
      </c>
      <c r="T5737" s="1">
        <v>1</v>
      </c>
      <c r="U5737" s="1">
        <v>10969290</v>
      </c>
      <c r="V5737" s="1">
        <v>0.79528099298477173</v>
      </c>
      <c r="W5737" s="1">
        <v>7.8168015480041504</v>
      </c>
      <c r="X5737" s="1">
        <v>7.8168015480041504</v>
      </c>
    </row>
    <row r="5738" spans="1:24" x14ac:dyDescent="0.35">
      <c r="A5738" s="1">
        <v>370091</v>
      </c>
      <c r="B5738" s="1" t="s">
        <v>2350</v>
      </c>
      <c r="C5738" s="1">
        <v>113361303</v>
      </c>
      <c r="D5738" s="1">
        <v>91</v>
      </c>
      <c r="E5738" s="1" t="s">
        <v>2649</v>
      </c>
      <c r="F5738" s="1" t="s">
        <v>35</v>
      </c>
      <c r="G5738" s="1" t="s">
        <v>359</v>
      </c>
      <c r="H5738" s="1" t="s">
        <v>916</v>
      </c>
      <c r="I5738" s="1">
        <v>2224063.83</v>
      </c>
      <c r="K5738" s="1">
        <v>400960</v>
      </c>
      <c r="L5738" s="1">
        <v>9192980</v>
      </c>
      <c r="M5738" s="1">
        <v>0.72842502593994141</v>
      </c>
      <c r="N5738" s="1">
        <v>8.6055908203125</v>
      </c>
      <c r="O5738" s="1">
        <v>0.1202894002199173</v>
      </c>
      <c r="P5738" s="1">
        <v>5.7177896499633789</v>
      </c>
      <c r="Q5738" s="1">
        <v>0</v>
      </c>
      <c r="S5738" s="1">
        <v>37</v>
      </c>
      <c r="T5738" s="1">
        <v>1</v>
      </c>
      <c r="U5738" s="1">
        <v>11818004</v>
      </c>
      <c r="V5738" s="1">
        <v>0.84871441125869751</v>
      </c>
      <c r="W5738" s="1">
        <v>7.7371826171875</v>
      </c>
      <c r="X5738" s="1">
        <v>7.7371826171875</v>
      </c>
    </row>
    <row r="5739" spans="1:24" x14ac:dyDescent="0.35">
      <c r="A5739" s="1">
        <v>380091</v>
      </c>
      <c r="B5739" s="1" t="s">
        <v>2351</v>
      </c>
      <c r="C5739" s="1">
        <v>113361303</v>
      </c>
      <c r="D5739" s="1">
        <v>91</v>
      </c>
      <c r="E5739" s="1" t="s">
        <v>2649</v>
      </c>
      <c r="F5739" s="1" t="s">
        <v>35</v>
      </c>
      <c r="G5739" s="1" t="s">
        <v>359</v>
      </c>
      <c r="H5739" s="1" t="s">
        <v>916</v>
      </c>
      <c r="I5739" s="1">
        <v>2419537</v>
      </c>
      <c r="K5739" s="1">
        <v>400960</v>
      </c>
      <c r="L5739" s="1">
        <v>9437651</v>
      </c>
      <c r="M5739" s="1">
        <v>0.24467100203037262</v>
      </c>
      <c r="N5739" s="1">
        <v>2.6614983081817627</v>
      </c>
      <c r="O5739" s="1">
        <v>0.19547316431999207</v>
      </c>
      <c r="P5739" s="1">
        <v>8.7890090942382813</v>
      </c>
      <c r="Q5739" s="1">
        <v>0</v>
      </c>
      <c r="S5739" s="1">
        <v>38</v>
      </c>
      <c r="T5739" s="1">
        <v>1</v>
      </c>
      <c r="U5739" s="1">
        <v>12258148</v>
      </c>
      <c r="V5739" s="1">
        <v>0.44014418125152588</v>
      </c>
      <c r="W5739" s="1">
        <v>3.7243514060974121</v>
      </c>
      <c r="X5739" s="1">
        <v>3.7243514060974121</v>
      </c>
    </row>
    <row r="5740" spans="1:24" x14ac:dyDescent="0.35">
      <c r="A5740" s="1">
        <v>390091</v>
      </c>
      <c r="B5740" s="1" t="s">
        <v>2352</v>
      </c>
      <c r="C5740" s="1">
        <v>113361303</v>
      </c>
      <c r="D5740" s="1">
        <v>91</v>
      </c>
      <c r="E5740" s="1" t="s">
        <v>2649</v>
      </c>
      <c r="F5740" s="1" t="s">
        <v>35</v>
      </c>
      <c r="G5740" s="1" t="s">
        <v>359</v>
      </c>
      <c r="H5740" s="1" t="s">
        <v>916</v>
      </c>
      <c r="I5740" s="1">
        <v>2483274</v>
      </c>
      <c r="K5740" s="1">
        <v>450960</v>
      </c>
      <c r="L5740" s="1">
        <v>9535388</v>
      </c>
      <c r="M5740" s="1">
        <v>9.773699939250946E-2</v>
      </c>
      <c r="N5740" s="1">
        <v>1.0356072187423706</v>
      </c>
      <c r="O5740" s="1">
        <v>6.3736997544765472E-2</v>
      </c>
      <c r="P5740" s="1">
        <v>2.6342642307281494</v>
      </c>
      <c r="Q5740" s="1">
        <v>5.000000074505806E-2</v>
      </c>
      <c r="S5740" s="1">
        <v>39</v>
      </c>
      <c r="T5740" s="1">
        <v>1</v>
      </c>
      <c r="U5740" s="1">
        <v>12469622</v>
      </c>
      <c r="V5740" s="1">
        <v>0.21147400140762329</v>
      </c>
      <c r="W5740" s="1">
        <v>1.7251708507537842</v>
      </c>
      <c r="X5740" s="1">
        <v>1.7251708507537842</v>
      </c>
    </row>
    <row r="5741" spans="1:24" x14ac:dyDescent="0.35">
      <c r="A5741" s="1">
        <v>400091</v>
      </c>
      <c r="B5741" s="1" t="s">
        <v>2353</v>
      </c>
      <c r="C5741" s="1">
        <v>113361303</v>
      </c>
      <c r="D5741" s="1">
        <v>91</v>
      </c>
      <c r="E5741" s="1" t="s">
        <v>2649</v>
      </c>
      <c r="F5741" s="1" t="s">
        <v>35</v>
      </c>
      <c r="G5741" s="1" t="s">
        <v>359</v>
      </c>
      <c r="H5741" s="1" t="s">
        <v>916</v>
      </c>
      <c r="S5741" s="1">
        <v>40</v>
      </c>
      <c r="T5741" s="1">
        <v>1</v>
      </c>
      <c r="U5741" s="1">
        <v>0</v>
      </c>
      <c r="V5741" s="1">
        <v>0</v>
      </c>
      <c r="W5741" s="1">
        <v>-100</v>
      </c>
      <c r="X5741" s="1">
        <v>-100</v>
      </c>
    </row>
    <row r="5742" spans="1:24" x14ac:dyDescent="0.35">
      <c r="A5742" s="1">
        <v>410091</v>
      </c>
      <c r="B5742" s="1" t="s">
        <v>2354</v>
      </c>
      <c r="C5742" s="1">
        <v>113361303</v>
      </c>
      <c r="D5742" s="1">
        <v>91</v>
      </c>
      <c r="E5742" s="1" t="s">
        <v>2649</v>
      </c>
      <c r="F5742" s="1" t="s">
        <v>35</v>
      </c>
      <c r="G5742" s="1" t="s">
        <v>359</v>
      </c>
      <c r="H5742" s="1" t="s">
        <v>916</v>
      </c>
      <c r="S5742" s="1">
        <v>41</v>
      </c>
      <c r="T5742" s="1">
        <v>1</v>
      </c>
      <c r="U5742" s="1">
        <v>0</v>
      </c>
      <c r="V5742" s="1">
        <v>0</v>
      </c>
    </row>
    <row r="5743" spans="1:24" x14ac:dyDescent="0.35">
      <c r="A5743" s="1">
        <v>420091</v>
      </c>
      <c r="B5743" s="1" t="s">
        <v>2355</v>
      </c>
      <c r="C5743" s="1">
        <v>113361303</v>
      </c>
      <c r="D5743" s="1">
        <v>91</v>
      </c>
      <c r="E5743" s="1" t="s">
        <v>2649</v>
      </c>
      <c r="F5743" s="1" t="s">
        <v>35</v>
      </c>
      <c r="G5743" s="1" t="s">
        <v>359</v>
      </c>
      <c r="H5743" s="1" t="s">
        <v>916</v>
      </c>
      <c r="S5743" s="1">
        <v>42</v>
      </c>
      <c r="T5743" s="1">
        <v>1</v>
      </c>
      <c r="U5743" s="1">
        <v>0</v>
      </c>
      <c r="V5743" s="1">
        <v>0</v>
      </c>
    </row>
    <row r="5744" spans="1:24" x14ac:dyDescent="0.35">
      <c r="A5744" s="1">
        <v>430091</v>
      </c>
      <c r="B5744" s="1" t="s">
        <v>2356</v>
      </c>
      <c r="C5744" s="1">
        <v>113361303</v>
      </c>
      <c r="D5744" s="1">
        <v>91</v>
      </c>
      <c r="E5744" s="1" t="s">
        <v>2649</v>
      </c>
      <c r="F5744" s="1" t="s">
        <v>35</v>
      </c>
      <c r="G5744" s="1" t="s">
        <v>359</v>
      </c>
      <c r="H5744" s="1" t="s">
        <v>916</v>
      </c>
      <c r="S5744" s="1">
        <v>43</v>
      </c>
      <c r="T5744" s="1">
        <v>1</v>
      </c>
      <c r="U5744" s="1">
        <v>0</v>
      </c>
      <c r="V5744" s="1">
        <v>0</v>
      </c>
    </row>
    <row r="5745" spans="1:24" x14ac:dyDescent="0.35">
      <c r="A5745" s="1">
        <v>440091</v>
      </c>
      <c r="B5745" s="1" t="s">
        <v>2357</v>
      </c>
      <c r="C5745" s="1">
        <v>113361303</v>
      </c>
      <c r="D5745" s="1">
        <v>91</v>
      </c>
      <c r="E5745" s="1" t="s">
        <v>2649</v>
      </c>
      <c r="F5745" s="1" t="s">
        <v>35</v>
      </c>
      <c r="G5745" s="1" t="s">
        <v>359</v>
      </c>
      <c r="H5745" s="1" t="s">
        <v>916</v>
      </c>
      <c r="S5745" s="1">
        <v>44</v>
      </c>
      <c r="T5745" s="1">
        <v>1</v>
      </c>
      <c r="U5745" s="1">
        <v>0</v>
      </c>
      <c r="V5745" s="1">
        <v>0</v>
      </c>
    </row>
    <row r="5746" spans="1:24" x14ac:dyDescent="0.35">
      <c r="A5746" s="1">
        <v>450091</v>
      </c>
      <c r="B5746" s="1" t="s">
        <v>2358</v>
      </c>
      <c r="C5746" s="1">
        <v>113361303</v>
      </c>
      <c r="D5746" s="1">
        <v>91</v>
      </c>
      <c r="E5746" s="1" t="s">
        <v>2649</v>
      </c>
      <c r="F5746" s="1" t="s">
        <v>35</v>
      </c>
      <c r="G5746" s="1" t="s">
        <v>359</v>
      </c>
      <c r="H5746" s="1" t="s">
        <v>916</v>
      </c>
      <c r="S5746" s="1">
        <v>45</v>
      </c>
      <c r="T5746" s="1">
        <v>1</v>
      </c>
      <c r="U5746" s="1">
        <v>0</v>
      </c>
      <c r="V5746" s="1">
        <v>0</v>
      </c>
    </row>
    <row r="5747" spans="1:24" x14ac:dyDescent="0.35">
      <c r="A5747" s="1">
        <v>460091</v>
      </c>
      <c r="B5747" s="1" t="s">
        <v>2359</v>
      </c>
      <c r="C5747" s="1">
        <v>113361303</v>
      </c>
      <c r="D5747" s="1">
        <v>91</v>
      </c>
      <c r="E5747" s="1" t="s">
        <v>2649</v>
      </c>
      <c r="F5747" s="1" t="s">
        <v>35</v>
      </c>
      <c r="G5747" s="1" t="s">
        <v>359</v>
      </c>
      <c r="H5747" s="1" t="s">
        <v>916</v>
      </c>
      <c r="S5747" s="1">
        <v>46</v>
      </c>
      <c r="T5747" s="1">
        <v>1</v>
      </c>
      <c r="U5747" s="1">
        <v>0</v>
      </c>
      <c r="V5747" s="1">
        <v>0</v>
      </c>
    </row>
    <row r="5748" spans="1:24" x14ac:dyDescent="0.35">
      <c r="A5748" s="1">
        <v>470091</v>
      </c>
      <c r="B5748" s="1" t="s">
        <v>2360</v>
      </c>
      <c r="C5748" s="1">
        <v>113361303</v>
      </c>
      <c r="D5748" s="1">
        <v>91</v>
      </c>
      <c r="E5748" s="1" t="s">
        <v>2649</v>
      </c>
      <c r="F5748" s="1" t="s">
        <v>35</v>
      </c>
      <c r="G5748" s="1" t="s">
        <v>359</v>
      </c>
      <c r="H5748" s="1" t="s">
        <v>916</v>
      </c>
      <c r="S5748" s="1">
        <v>47</v>
      </c>
      <c r="T5748" s="1">
        <v>1</v>
      </c>
      <c r="U5748" s="1">
        <v>0</v>
      </c>
      <c r="V5748" s="1">
        <v>0</v>
      </c>
    </row>
    <row r="5749" spans="1:24" x14ac:dyDescent="0.35">
      <c r="A5749" s="1">
        <v>480091</v>
      </c>
      <c r="B5749" s="1" t="s">
        <v>2361</v>
      </c>
      <c r="C5749" s="1">
        <v>113361303</v>
      </c>
      <c r="D5749" s="1">
        <v>91</v>
      </c>
      <c r="E5749" s="1" t="s">
        <v>2649</v>
      </c>
      <c r="F5749" s="1" t="s">
        <v>35</v>
      </c>
      <c r="G5749" s="1" t="s">
        <v>359</v>
      </c>
      <c r="H5749" s="1" t="s">
        <v>916</v>
      </c>
      <c r="S5749" s="1">
        <v>48</v>
      </c>
      <c r="T5749" s="1">
        <v>1</v>
      </c>
      <c r="U5749" s="1">
        <v>0</v>
      </c>
      <c r="V5749" s="1">
        <v>0</v>
      </c>
    </row>
    <row r="5750" spans="1:24" x14ac:dyDescent="0.35">
      <c r="A5750" s="1">
        <v>290093</v>
      </c>
      <c r="B5750" s="1" t="s">
        <v>2341</v>
      </c>
      <c r="C5750" s="1">
        <v>113361503</v>
      </c>
      <c r="D5750" s="1">
        <v>93</v>
      </c>
      <c r="E5750" s="1" t="s">
        <v>2650</v>
      </c>
      <c r="F5750" s="1" t="s">
        <v>35</v>
      </c>
      <c r="G5750" s="1" t="s">
        <v>359</v>
      </c>
      <c r="H5750" s="1" t="s">
        <v>916</v>
      </c>
      <c r="I5750" s="1">
        <v>1273026.5</v>
      </c>
      <c r="K5750" s="1">
        <v>295569</v>
      </c>
      <c r="L5750" s="1">
        <v>6464424</v>
      </c>
      <c r="S5750" s="1">
        <v>29</v>
      </c>
      <c r="T5750" s="1">
        <v>1</v>
      </c>
      <c r="U5750" s="1">
        <v>8033019.5</v>
      </c>
      <c r="V5750" s="1">
        <v>0</v>
      </c>
    </row>
    <row r="5751" spans="1:24" x14ac:dyDescent="0.35">
      <c r="A5751" s="1">
        <v>300093</v>
      </c>
      <c r="B5751" s="1" t="s">
        <v>2343</v>
      </c>
      <c r="C5751" s="1">
        <v>113361503</v>
      </c>
      <c r="D5751" s="1">
        <v>93</v>
      </c>
      <c r="E5751" s="1" t="s">
        <v>2650</v>
      </c>
      <c r="F5751" s="1" t="s">
        <v>35</v>
      </c>
      <c r="G5751" s="1" t="s">
        <v>359</v>
      </c>
      <c r="H5751" s="1" t="s">
        <v>916</v>
      </c>
      <c r="I5751" s="1">
        <v>1320514.8600000001</v>
      </c>
      <c r="K5751" s="1">
        <v>295569</v>
      </c>
      <c r="L5751" s="1">
        <v>6720499.5</v>
      </c>
      <c r="M5751" s="1">
        <v>0.25607550144195557</v>
      </c>
      <c r="N5751" s="1">
        <v>3.9613041877746582</v>
      </c>
      <c r="O5751" s="1">
        <v>4.7488361597061157E-2</v>
      </c>
      <c r="P5751" s="1">
        <v>3.7303512096405029</v>
      </c>
      <c r="Q5751" s="1">
        <v>0</v>
      </c>
      <c r="S5751" s="1">
        <v>30</v>
      </c>
      <c r="T5751" s="1">
        <v>1</v>
      </c>
      <c r="U5751" s="1">
        <v>8336583.5</v>
      </c>
      <c r="V5751" s="1">
        <v>0.30356386303901672</v>
      </c>
      <c r="W5751" s="1">
        <v>3.7789525985717773</v>
      </c>
      <c r="X5751" s="1">
        <v>3.7789525985717773</v>
      </c>
    </row>
    <row r="5752" spans="1:24" x14ac:dyDescent="0.35">
      <c r="A5752" s="1">
        <v>310093</v>
      </c>
      <c r="B5752" s="1" t="s">
        <v>2344</v>
      </c>
      <c r="C5752" s="1">
        <v>113361503</v>
      </c>
      <c r="D5752" s="1">
        <v>93</v>
      </c>
      <c r="E5752" s="1" t="s">
        <v>2650</v>
      </c>
      <c r="F5752" s="1" t="s">
        <v>35</v>
      </c>
      <c r="G5752" s="1" t="s">
        <v>359</v>
      </c>
      <c r="H5752" s="1" t="s">
        <v>916</v>
      </c>
      <c r="I5752" s="1">
        <v>1361268.42</v>
      </c>
      <c r="K5752" s="1">
        <v>295569</v>
      </c>
      <c r="L5752" s="1">
        <v>6884810.5</v>
      </c>
      <c r="M5752" s="1">
        <v>0.1643110066652298</v>
      </c>
      <c r="N5752" s="1">
        <v>2.4449224472045898</v>
      </c>
      <c r="O5752" s="1">
        <v>4.0753558278083801E-2</v>
      </c>
      <c r="P5752" s="1">
        <v>3.0861871242523193</v>
      </c>
      <c r="Q5752" s="1">
        <v>0</v>
      </c>
      <c r="S5752" s="1">
        <v>31</v>
      </c>
      <c r="T5752" s="1">
        <v>1</v>
      </c>
      <c r="U5752" s="1">
        <v>8541648</v>
      </c>
      <c r="V5752" s="1">
        <v>0.2050645649433136</v>
      </c>
      <c r="W5752" s="1">
        <v>2.4598145484924316</v>
      </c>
      <c r="X5752" s="1">
        <v>2.4598145484924316</v>
      </c>
    </row>
    <row r="5753" spans="1:24" x14ac:dyDescent="0.35">
      <c r="A5753" s="1">
        <v>320093</v>
      </c>
      <c r="B5753" s="1" t="s">
        <v>2345</v>
      </c>
      <c r="C5753" s="1">
        <v>113361503</v>
      </c>
      <c r="D5753" s="1">
        <v>93</v>
      </c>
      <c r="E5753" s="1" t="s">
        <v>2650</v>
      </c>
      <c r="F5753" s="1" t="s">
        <v>35</v>
      </c>
      <c r="G5753" s="1" t="s">
        <v>359</v>
      </c>
      <c r="H5753" s="1" t="s">
        <v>916</v>
      </c>
      <c r="I5753" s="1">
        <v>1413400.74</v>
      </c>
      <c r="K5753" s="1">
        <v>295569</v>
      </c>
      <c r="L5753" s="1">
        <v>7260203</v>
      </c>
      <c r="M5753" s="1">
        <v>0.37539249658584595</v>
      </c>
      <c r="N5753" s="1">
        <v>5.4524741172790527</v>
      </c>
      <c r="O5753" s="1">
        <v>5.2132319658994675E-2</v>
      </c>
      <c r="P5753" s="1">
        <v>3.8296871185302734</v>
      </c>
      <c r="Q5753" s="1">
        <v>0</v>
      </c>
      <c r="S5753" s="1">
        <v>32</v>
      </c>
      <c r="T5753" s="1">
        <v>1</v>
      </c>
      <c r="U5753" s="1">
        <v>8969173</v>
      </c>
      <c r="V5753" s="1">
        <v>0.42752480506896973</v>
      </c>
      <c r="W5753" s="1">
        <v>5.0051817893981934</v>
      </c>
      <c r="X5753" s="1">
        <v>5.0051817893981934</v>
      </c>
    </row>
    <row r="5754" spans="1:24" x14ac:dyDescent="0.35">
      <c r="A5754" s="1">
        <v>330093</v>
      </c>
      <c r="B5754" s="1" t="s">
        <v>2346</v>
      </c>
      <c r="C5754" s="1">
        <v>113361503</v>
      </c>
      <c r="D5754" s="1">
        <v>93</v>
      </c>
      <c r="E5754" s="1" t="s">
        <v>2650</v>
      </c>
      <c r="F5754" s="1" t="s">
        <v>35</v>
      </c>
      <c r="G5754" s="1" t="s">
        <v>359</v>
      </c>
      <c r="H5754" s="1" t="s">
        <v>916</v>
      </c>
      <c r="I5754" s="1">
        <v>1488666.44</v>
      </c>
      <c r="K5754" s="1">
        <v>295569</v>
      </c>
      <c r="L5754" s="1">
        <v>7407624</v>
      </c>
      <c r="M5754" s="1">
        <v>0.14742100238800049</v>
      </c>
      <c r="N5754" s="1">
        <v>2.0305354595184326</v>
      </c>
      <c r="O5754" s="1">
        <v>7.5265698134899139E-2</v>
      </c>
      <c r="P5754" s="1">
        <v>5.3251495361328125</v>
      </c>
      <c r="Q5754" s="1">
        <v>0</v>
      </c>
      <c r="S5754" s="1">
        <v>33</v>
      </c>
      <c r="T5754" s="1">
        <v>1</v>
      </c>
      <c r="U5754" s="1">
        <v>9191860</v>
      </c>
      <c r="V5754" s="1">
        <v>0.22268670797348022</v>
      </c>
      <c r="W5754" s="1">
        <v>2.4828040599822998</v>
      </c>
      <c r="X5754" s="1">
        <v>2.4828040599822998</v>
      </c>
    </row>
    <row r="5755" spans="1:24" x14ac:dyDescent="0.35">
      <c r="A5755" s="1">
        <v>340093</v>
      </c>
      <c r="B5755" s="1" t="s">
        <v>2347</v>
      </c>
      <c r="C5755" s="1">
        <v>113361503</v>
      </c>
      <c r="D5755" s="1">
        <v>93</v>
      </c>
      <c r="E5755" s="1" t="s">
        <v>2650</v>
      </c>
      <c r="F5755" s="1" t="s">
        <v>35</v>
      </c>
      <c r="G5755" s="1" t="s">
        <v>359</v>
      </c>
      <c r="H5755" s="1" t="s">
        <v>916</v>
      </c>
      <c r="I5755" s="1">
        <v>1488581.95</v>
      </c>
      <c r="K5755" s="1">
        <v>295569</v>
      </c>
      <c r="L5755" s="1">
        <v>7407612.5</v>
      </c>
      <c r="M5755" s="1">
        <v>-1.1500000255182385E-5</v>
      </c>
      <c r="N5755" s="1">
        <v>-1.5524546324741095E-4</v>
      </c>
      <c r="O5755" s="1">
        <v>-8.4489998698700219E-5</v>
      </c>
      <c r="P5755" s="1">
        <v>-5.6755496188998222E-3</v>
      </c>
      <c r="Q5755" s="1">
        <v>0</v>
      </c>
      <c r="S5755" s="1">
        <v>34</v>
      </c>
      <c r="T5755" s="1">
        <v>1</v>
      </c>
      <c r="U5755" s="1">
        <v>9191764</v>
      </c>
      <c r="V5755" s="1">
        <v>-9.5989998953882605E-5</v>
      </c>
      <c r="W5755" s="1">
        <v>-1.044402364641428E-3</v>
      </c>
      <c r="X5755" s="1">
        <v>-1.044402364641428E-3</v>
      </c>
    </row>
    <row r="5756" spans="1:24" x14ac:dyDescent="0.35">
      <c r="A5756" s="1">
        <v>350093</v>
      </c>
      <c r="B5756" s="1" t="s">
        <v>2348</v>
      </c>
      <c r="C5756" s="1">
        <v>113361503</v>
      </c>
      <c r="D5756" s="1">
        <v>93</v>
      </c>
      <c r="E5756" s="1" t="s">
        <v>2650</v>
      </c>
      <c r="F5756" s="1" t="s">
        <v>35</v>
      </c>
      <c r="G5756" s="1" t="s">
        <v>359</v>
      </c>
      <c r="H5756" s="1" t="s">
        <v>916</v>
      </c>
      <c r="I5756" s="1">
        <v>1540218.89</v>
      </c>
      <c r="K5756" s="1">
        <v>295569</v>
      </c>
      <c r="L5756" s="1">
        <v>8459702</v>
      </c>
      <c r="M5756" s="1">
        <v>1.0520894527435303</v>
      </c>
      <c r="N5756" s="1">
        <v>14.202815055847168</v>
      </c>
      <c r="O5756" s="1">
        <v>5.1636941730976105E-2</v>
      </c>
      <c r="P5756" s="1">
        <v>3.4688677787780762</v>
      </c>
      <c r="Q5756" s="1">
        <v>0</v>
      </c>
      <c r="S5756" s="1">
        <v>35</v>
      </c>
      <c r="T5756" s="1">
        <v>1</v>
      </c>
      <c r="U5756" s="1">
        <v>10295490</v>
      </c>
      <c r="V5756" s="1">
        <v>1.1037263870239258</v>
      </c>
      <c r="W5756" s="1">
        <v>12.007771492004395</v>
      </c>
      <c r="X5756" s="1">
        <v>12.007771492004395</v>
      </c>
    </row>
    <row r="5757" spans="1:24" x14ac:dyDescent="0.35">
      <c r="A5757" s="1">
        <v>360093</v>
      </c>
      <c r="B5757" s="1" t="s">
        <v>2349</v>
      </c>
      <c r="C5757" s="1">
        <v>113361503</v>
      </c>
      <c r="D5757" s="1">
        <v>93</v>
      </c>
      <c r="E5757" s="1" t="s">
        <v>2650</v>
      </c>
      <c r="F5757" s="1" t="s">
        <v>35</v>
      </c>
      <c r="G5757" s="1" t="s">
        <v>359</v>
      </c>
      <c r="H5757" s="1" t="s">
        <v>916</v>
      </c>
      <c r="I5757" s="1">
        <v>1742856.3</v>
      </c>
      <c r="K5757" s="1">
        <v>295569</v>
      </c>
      <c r="L5757" s="1">
        <v>9273532</v>
      </c>
      <c r="M5757" s="1">
        <v>0.81383001804351807</v>
      </c>
      <c r="N5757" s="1">
        <v>9.6200790405273438</v>
      </c>
      <c r="O5757" s="1">
        <v>0.20263740420341492</v>
      </c>
      <c r="P5757" s="1">
        <v>13.156403541564941</v>
      </c>
      <c r="Q5757" s="1">
        <v>0</v>
      </c>
      <c r="S5757" s="1">
        <v>36</v>
      </c>
      <c r="T5757" s="1">
        <v>1</v>
      </c>
      <c r="U5757" s="1">
        <v>11311957</v>
      </c>
      <c r="V5757" s="1">
        <v>1.0164674520492554</v>
      </c>
      <c r="W5757" s="1">
        <v>9.8729343414306641</v>
      </c>
      <c r="X5757" s="1">
        <v>9.8729343414306641</v>
      </c>
    </row>
    <row r="5758" spans="1:24" x14ac:dyDescent="0.35">
      <c r="A5758" s="1">
        <v>370093</v>
      </c>
      <c r="B5758" s="1" t="s">
        <v>2350</v>
      </c>
      <c r="C5758" s="1">
        <v>113361503</v>
      </c>
      <c r="D5758" s="1">
        <v>93</v>
      </c>
      <c r="E5758" s="1" t="s">
        <v>2650</v>
      </c>
      <c r="F5758" s="1" t="s">
        <v>35</v>
      </c>
      <c r="G5758" s="1" t="s">
        <v>359</v>
      </c>
      <c r="H5758" s="1" t="s">
        <v>916</v>
      </c>
      <c r="I5758" s="1">
        <v>1812786.68</v>
      </c>
      <c r="K5758" s="1">
        <v>295569</v>
      </c>
      <c r="L5758" s="1">
        <v>10628625</v>
      </c>
      <c r="M5758" s="1">
        <v>1.3550930023193359</v>
      </c>
      <c r="N5758" s="1">
        <v>14.612480163574219</v>
      </c>
      <c r="O5758" s="1">
        <v>6.9930382072925568E-2</v>
      </c>
      <c r="P5758" s="1">
        <v>4.0124006271362305</v>
      </c>
      <c r="Q5758" s="1">
        <v>0</v>
      </c>
      <c r="S5758" s="1">
        <v>37</v>
      </c>
      <c r="T5758" s="1">
        <v>1</v>
      </c>
      <c r="U5758" s="1">
        <v>12736980</v>
      </c>
      <c r="V5758" s="1">
        <v>1.4250234365463257</v>
      </c>
      <c r="W5758" s="1">
        <v>12.597493171691895</v>
      </c>
      <c r="X5758" s="1">
        <v>12.597493171691895</v>
      </c>
    </row>
    <row r="5759" spans="1:24" x14ac:dyDescent="0.35">
      <c r="A5759" s="1">
        <v>380093</v>
      </c>
      <c r="B5759" s="1" t="s">
        <v>2351</v>
      </c>
      <c r="C5759" s="1">
        <v>113361503</v>
      </c>
      <c r="D5759" s="1">
        <v>93</v>
      </c>
      <c r="E5759" s="1" t="s">
        <v>2650</v>
      </c>
      <c r="F5759" s="1" t="s">
        <v>35</v>
      </c>
      <c r="G5759" s="1" t="s">
        <v>359</v>
      </c>
      <c r="H5759" s="1" t="s">
        <v>916</v>
      </c>
      <c r="I5759" s="1">
        <v>1993502</v>
      </c>
      <c r="K5759" s="1">
        <v>1092950.125</v>
      </c>
      <c r="L5759" s="1">
        <v>11136314</v>
      </c>
      <c r="M5759" s="1">
        <v>0.50768899917602539</v>
      </c>
      <c r="N5759" s="1">
        <v>4.7766199111938477</v>
      </c>
      <c r="O5759" s="1">
        <v>0.18071532249450684</v>
      </c>
      <c r="P5759" s="1">
        <v>9.9689235687255859</v>
      </c>
      <c r="Q5759" s="1">
        <v>0.79738110303878784</v>
      </c>
      <c r="S5759" s="1">
        <v>38</v>
      </c>
      <c r="T5759" s="1">
        <v>1</v>
      </c>
      <c r="U5759" s="1">
        <v>14222766</v>
      </c>
      <c r="V5759" s="1">
        <v>1.4857854843139648</v>
      </c>
      <c r="W5759" s="1">
        <v>11.665135383605957</v>
      </c>
      <c r="X5759" s="1">
        <v>11.665135383605957</v>
      </c>
    </row>
    <row r="5760" spans="1:24" x14ac:dyDescent="0.35">
      <c r="A5760" s="1">
        <v>390093</v>
      </c>
      <c r="B5760" s="1" t="s">
        <v>2352</v>
      </c>
      <c r="C5760" s="1">
        <v>113361503</v>
      </c>
      <c r="D5760" s="1">
        <v>93</v>
      </c>
      <c r="E5760" s="1" t="s">
        <v>2650</v>
      </c>
      <c r="F5760" s="1" t="s">
        <v>35</v>
      </c>
      <c r="G5760" s="1" t="s">
        <v>359</v>
      </c>
      <c r="H5760" s="1" t="s">
        <v>916</v>
      </c>
      <c r="I5760" s="1">
        <v>2031973</v>
      </c>
      <c r="K5760" s="1">
        <v>1875706</v>
      </c>
      <c r="L5760" s="1">
        <v>11296445</v>
      </c>
      <c r="M5760" s="1">
        <v>0.16013100743293762</v>
      </c>
      <c r="N5760" s="1">
        <v>1.4379174709320068</v>
      </c>
      <c r="O5760" s="1">
        <v>3.8470998406410217E-2</v>
      </c>
      <c r="P5760" s="1">
        <v>1.9298199415206909</v>
      </c>
      <c r="Q5760" s="1">
        <v>0.78275585174560547</v>
      </c>
      <c r="S5760" s="1">
        <v>39</v>
      </c>
      <c r="T5760" s="1">
        <v>1</v>
      </c>
      <c r="U5760" s="1">
        <v>15204124</v>
      </c>
      <c r="V5760" s="1">
        <v>0.98135781288146973</v>
      </c>
      <c r="W5760" s="1">
        <v>6.899909496307373</v>
      </c>
      <c r="X5760" s="1">
        <v>6.899909496307373</v>
      </c>
    </row>
    <row r="5761" spans="1:24" x14ac:dyDescent="0.35">
      <c r="A5761" s="1">
        <v>400093</v>
      </c>
      <c r="B5761" s="1" t="s">
        <v>2353</v>
      </c>
      <c r="C5761" s="1">
        <v>113361503</v>
      </c>
      <c r="D5761" s="1">
        <v>93</v>
      </c>
      <c r="E5761" s="1" t="s">
        <v>2650</v>
      </c>
      <c r="F5761" s="1" t="s">
        <v>35</v>
      </c>
      <c r="G5761" s="1" t="s">
        <v>359</v>
      </c>
      <c r="H5761" s="1" t="s">
        <v>916</v>
      </c>
      <c r="S5761" s="1">
        <v>40</v>
      </c>
      <c r="T5761" s="1">
        <v>1</v>
      </c>
      <c r="U5761" s="1">
        <v>0</v>
      </c>
      <c r="V5761" s="1">
        <v>0</v>
      </c>
      <c r="W5761" s="1">
        <v>-100</v>
      </c>
      <c r="X5761" s="1">
        <v>-100</v>
      </c>
    </row>
    <row r="5762" spans="1:24" x14ac:dyDescent="0.35">
      <c r="A5762" s="1">
        <v>410093</v>
      </c>
      <c r="B5762" s="1" t="s">
        <v>2354</v>
      </c>
      <c r="C5762" s="1">
        <v>113361503</v>
      </c>
      <c r="D5762" s="1">
        <v>93</v>
      </c>
      <c r="E5762" s="1" t="s">
        <v>2650</v>
      </c>
      <c r="F5762" s="1" t="s">
        <v>35</v>
      </c>
      <c r="G5762" s="1" t="s">
        <v>359</v>
      </c>
      <c r="H5762" s="1" t="s">
        <v>916</v>
      </c>
      <c r="S5762" s="1">
        <v>41</v>
      </c>
      <c r="T5762" s="1">
        <v>1</v>
      </c>
      <c r="U5762" s="1">
        <v>0</v>
      </c>
      <c r="V5762" s="1">
        <v>0</v>
      </c>
    </row>
    <row r="5763" spans="1:24" x14ac:dyDescent="0.35">
      <c r="A5763" s="1">
        <v>420093</v>
      </c>
      <c r="B5763" s="1" t="s">
        <v>2355</v>
      </c>
      <c r="C5763" s="1">
        <v>113361503</v>
      </c>
      <c r="D5763" s="1">
        <v>93</v>
      </c>
      <c r="E5763" s="1" t="s">
        <v>2650</v>
      </c>
      <c r="F5763" s="1" t="s">
        <v>35</v>
      </c>
      <c r="G5763" s="1" t="s">
        <v>359</v>
      </c>
      <c r="H5763" s="1" t="s">
        <v>916</v>
      </c>
      <c r="S5763" s="1">
        <v>42</v>
      </c>
      <c r="T5763" s="1">
        <v>1</v>
      </c>
      <c r="U5763" s="1">
        <v>0</v>
      </c>
      <c r="V5763" s="1">
        <v>0</v>
      </c>
    </row>
    <row r="5764" spans="1:24" x14ac:dyDescent="0.35">
      <c r="A5764" s="1">
        <v>430093</v>
      </c>
      <c r="B5764" s="1" t="s">
        <v>2356</v>
      </c>
      <c r="C5764" s="1">
        <v>113361503</v>
      </c>
      <c r="D5764" s="1">
        <v>93</v>
      </c>
      <c r="E5764" s="1" t="s">
        <v>2650</v>
      </c>
      <c r="F5764" s="1" t="s">
        <v>35</v>
      </c>
      <c r="G5764" s="1" t="s">
        <v>359</v>
      </c>
      <c r="H5764" s="1" t="s">
        <v>916</v>
      </c>
      <c r="S5764" s="1">
        <v>43</v>
      </c>
      <c r="T5764" s="1">
        <v>1</v>
      </c>
      <c r="U5764" s="1">
        <v>0</v>
      </c>
      <c r="V5764" s="1">
        <v>0</v>
      </c>
    </row>
    <row r="5765" spans="1:24" x14ac:dyDescent="0.35">
      <c r="A5765" s="1">
        <v>440093</v>
      </c>
      <c r="B5765" s="1" t="s">
        <v>2357</v>
      </c>
      <c r="C5765" s="1">
        <v>113361503</v>
      </c>
      <c r="D5765" s="1">
        <v>93</v>
      </c>
      <c r="E5765" s="1" t="s">
        <v>2650</v>
      </c>
      <c r="F5765" s="1" t="s">
        <v>35</v>
      </c>
      <c r="G5765" s="1" t="s">
        <v>359</v>
      </c>
      <c r="H5765" s="1" t="s">
        <v>916</v>
      </c>
      <c r="S5765" s="1">
        <v>44</v>
      </c>
      <c r="T5765" s="1">
        <v>1</v>
      </c>
      <c r="U5765" s="1">
        <v>0</v>
      </c>
      <c r="V5765" s="1">
        <v>0</v>
      </c>
    </row>
    <row r="5766" spans="1:24" x14ac:dyDescent="0.35">
      <c r="A5766" s="1">
        <v>450093</v>
      </c>
      <c r="B5766" s="1" t="s">
        <v>2358</v>
      </c>
      <c r="C5766" s="1">
        <v>113361503</v>
      </c>
      <c r="D5766" s="1">
        <v>93</v>
      </c>
      <c r="E5766" s="1" t="s">
        <v>2650</v>
      </c>
      <c r="F5766" s="1" t="s">
        <v>35</v>
      </c>
      <c r="G5766" s="1" t="s">
        <v>359</v>
      </c>
      <c r="H5766" s="1" t="s">
        <v>916</v>
      </c>
      <c r="S5766" s="1">
        <v>45</v>
      </c>
      <c r="T5766" s="1">
        <v>1</v>
      </c>
      <c r="U5766" s="1">
        <v>0</v>
      </c>
      <c r="V5766" s="1">
        <v>0</v>
      </c>
    </row>
    <row r="5767" spans="1:24" x14ac:dyDescent="0.35">
      <c r="A5767" s="1">
        <v>460093</v>
      </c>
      <c r="B5767" s="1" t="s">
        <v>2359</v>
      </c>
      <c r="C5767" s="1">
        <v>113361503</v>
      </c>
      <c r="D5767" s="1">
        <v>93</v>
      </c>
      <c r="E5767" s="1" t="s">
        <v>2650</v>
      </c>
      <c r="F5767" s="1" t="s">
        <v>35</v>
      </c>
      <c r="G5767" s="1" t="s">
        <v>359</v>
      </c>
      <c r="H5767" s="1" t="s">
        <v>916</v>
      </c>
      <c r="S5767" s="1">
        <v>46</v>
      </c>
      <c r="T5767" s="1">
        <v>1</v>
      </c>
      <c r="U5767" s="1">
        <v>0</v>
      </c>
      <c r="V5767" s="1">
        <v>0</v>
      </c>
    </row>
    <row r="5768" spans="1:24" x14ac:dyDescent="0.35">
      <c r="A5768" s="1">
        <v>470093</v>
      </c>
      <c r="B5768" s="1" t="s">
        <v>2360</v>
      </c>
      <c r="C5768" s="1">
        <v>113361503</v>
      </c>
      <c r="D5768" s="1">
        <v>93</v>
      </c>
      <c r="E5768" s="1" t="s">
        <v>2650</v>
      </c>
      <c r="F5768" s="1" t="s">
        <v>35</v>
      </c>
      <c r="G5768" s="1" t="s">
        <v>359</v>
      </c>
      <c r="H5768" s="1" t="s">
        <v>916</v>
      </c>
      <c r="S5768" s="1">
        <v>47</v>
      </c>
      <c r="T5768" s="1">
        <v>1</v>
      </c>
      <c r="U5768" s="1">
        <v>0</v>
      </c>
      <c r="V5768" s="1">
        <v>0</v>
      </c>
    </row>
    <row r="5769" spans="1:24" x14ac:dyDescent="0.35">
      <c r="A5769" s="1">
        <v>480093</v>
      </c>
      <c r="B5769" s="1" t="s">
        <v>2361</v>
      </c>
      <c r="C5769" s="1">
        <v>113361503</v>
      </c>
      <c r="D5769" s="1">
        <v>93</v>
      </c>
      <c r="E5769" s="1" t="s">
        <v>2650</v>
      </c>
      <c r="F5769" s="1" t="s">
        <v>35</v>
      </c>
      <c r="G5769" s="1" t="s">
        <v>359</v>
      </c>
      <c r="H5769" s="1" t="s">
        <v>916</v>
      </c>
      <c r="S5769" s="1">
        <v>48</v>
      </c>
      <c r="T5769" s="1">
        <v>1</v>
      </c>
      <c r="U5769" s="1">
        <v>0</v>
      </c>
      <c r="V5769" s="1">
        <v>0</v>
      </c>
    </row>
    <row r="5770" spans="1:24" x14ac:dyDescent="0.35">
      <c r="A5770" s="1">
        <v>290097</v>
      </c>
      <c r="B5770" s="1" t="s">
        <v>2341</v>
      </c>
      <c r="C5770" s="1">
        <v>113361703</v>
      </c>
      <c r="D5770" s="1">
        <v>97</v>
      </c>
      <c r="E5770" s="1" t="s">
        <v>2651</v>
      </c>
      <c r="F5770" s="1" t="s">
        <v>35</v>
      </c>
      <c r="G5770" s="1" t="s">
        <v>359</v>
      </c>
      <c r="H5770" s="1" t="s">
        <v>916</v>
      </c>
      <c r="I5770" s="1">
        <v>1624583.97</v>
      </c>
      <c r="K5770" s="1">
        <v>276624</v>
      </c>
      <c r="L5770" s="1">
        <v>3571675.5</v>
      </c>
      <c r="S5770" s="1">
        <v>29</v>
      </c>
      <c r="T5770" s="1">
        <v>1</v>
      </c>
      <c r="U5770" s="1">
        <v>5472883.5</v>
      </c>
      <c r="V5770" s="1">
        <v>0</v>
      </c>
    </row>
    <row r="5771" spans="1:24" x14ac:dyDescent="0.35">
      <c r="A5771" s="1">
        <v>300097</v>
      </c>
      <c r="B5771" s="1" t="s">
        <v>2343</v>
      </c>
      <c r="C5771" s="1">
        <v>113361703</v>
      </c>
      <c r="D5771" s="1">
        <v>97</v>
      </c>
      <c r="E5771" s="1" t="s">
        <v>2651</v>
      </c>
      <c r="F5771" s="1" t="s">
        <v>35</v>
      </c>
      <c r="G5771" s="1" t="s">
        <v>359</v>
      </c>
      <c r="H5771" s="1" t="s">
        <v>916</v>
      </c>
      <c r="I5771" s="1">
        <v>1654601.55</v>
      </c>
      <c r="K5771" s="1">
        <v>421118</v>
      </c>
      <c r="L5771" s="1">
        <v>4047132.5</v>
      </c>
      <c r="M5771" s="1">
        <v>0.47545701265335083</v>
      </c>
      <c r="N5771" s="1">
        <v>13.311875343322754</v>
      </c>
      <c r="O5771" s="1">
        <v>3.0017580837011337E-2</v>
      </c>
      <c r="P5771" s="1">
        <v>1.8477087020874023</v>
      </c>
      <c r="Q5771" s="1">
        <v>0.14449399709701538</v>
      </c>
      <c r="S5771" s="1">
        <v>30</v>
      </c>
      <c r="T5771" s="1">
        <v>1</v>
      </c>
      <c r="U5771" s="1">
        <v>6122852</v>
      </c>
      <c r="V5771" s="1">
        <v>0.64996862411499023</v>
      </c>
      <c r="W5771" s="1">
        <v>11.876161575317383</v>
      </c>
      <c r="X5771" s="1">
        <v>11.876161575317383</v>
      </c>
    </row>
    <row r="5772" spans="1:24" x14ac:dyDescent="0.35">
      <c r="A5772" s="1">
        <v>310097</v>
      </c>
      <c r="B5772" s="1" t="s">
        <v>2344</v>
      </c>
      <c r="C5772" s="1">
        <v>113361703</v>
      </c>
      <c r="D5772" s="1">
        <v>97</v>
      </c>
      <c r="E5772" s="1" t="s">
        <v>2651</v>
      </c>
      <c r="F5772" s="1" t="s">
        <v>35</v>
      </c>
      <c r="G5772" s="1" t="s">
        <v>359</v>
      </c>
      <c r="H5772" s="1" t="s">
        <v>916</v>
      </c>
      <c r="I5772" s="1">
        <v>1689308.33</v>
      </c>
      <c r="K5772" s="1">
        <v>348871</v>
      </c>
      <c r="L5772" s="1">
        <v>4265176.5</v>
      </c>
      <c r="M5772" s="1">
        <v>0.21804399788379669</v>
      </c>
      <c r="N5772" s="1">
        <v>5.3876171112060547</v>
      </c>
      <c r="O5772" s="1">
        <v>3.4706778824329376E-2</v>
      </c>
      <c r="P5772" s="1">
        <v>2.0975914001464844</v>
      </c>
      <c r="Q5772" s="1">
        <v>-7.224699854850769E-2</v>
      </c>
      <c r="S5772" s="1">
        <v>31</v>
      </c>
      <c r="T5772" s="1">
        <v>1</v>
      </c>
      <c r="U5772" s="1">
        <v>6303356</v>
      </c>
      <c r="V5772" s="1">
        <v>0.18050378561019897</v>
      </c>
      <c r="W5772" s="1">
        <v>2.94803786277771</v>
      </c>
      <c r="X5772" s="1">
        <v>2.94803786277771</v>
      </c>
    </row>
    <row r="5773" spans="1:24" x14ac:dyDescent="0.35">
      <c r="A5773" s="1">
        <v>320097</v>
      </c>
      <c r="B5773" s="1" t="s">
        <v>2345</v>
      </c>
      <c r="C5773" s="1">
        <v>113361703</v>
      </c>
      <c r="D5773" s="1">
        <v>97</v>
      </c>
      <c r="E5773" s="1" t="s">
        <v>2651</v>
      </c>
      <c r="F5773" s="1" t="s">
        <v>35</v>
      </c>
      <c r="G5773" s="1" t="s">
        <v>359</v>
      </c>
      <c r="H5773" s="1" t="s">
        <v>916</v>
      </c>
      <c r="I5773" s="1">
        <v>1695831.96</v>
      </c>
      <c r="K5773" s="1">
        <v>348871</v>
      </c>
      <c r="L5773" s="1">
        <v>4498230</v>
      </c>
      <c r="M5773" s="1">
        <v>0.23305350542068481</v>
      </c>
      <c r="N5773" s="1">
        <v>5.4640998840332031</v>
      </c>
      <c r="O5773" s="1">
        <v>6.523630116134882E-3</v>
      </c>
      <c r="P5773" s="1">
        <v>0.38617166876792908</v>
      </c>
      <c r="Q5773" s="1">
        <v>0</v>
      </c>
      <c r="S5773" s="1">
        <v>32</v>
      </c>
      <c r="T5773" s="1">
        <v>1</v>
      </c>
      <c r="U5773" s="1">
        <v>6542933</v>
      </c>
      <c r="V5773" s="1">
        <v>0.23957712948322296</v>
      </c>
      <c r="W5773" s="1">
        <v>3.8007848262786865</v>
      </c>
      <c r="X5773" s="1">
        <v>3.8007848262786865</v>
      </c>
    </row>
    <row r="5774" spans="1:24" x14ac:dyDescent="0.35">
      <c r="A5774" s="1">
        <v>330097</v>
      </c>
      <c r="B5774" s="1" t="s">
        <v>2346</v>
      </c>
      <c r="C5774" s="1">
        <v>113361703</v>
      </c>
      <c r="D5774" s="1">
        <v>97</v>
      </c>
      <c r="E5774" s="1" t="s">
        <v>2651</v>
      </c>
      <c r="F5774" s="1" t="s">
        <v>35</v>
      </c>
      <c r="G5774" s="1" t="s">
        <v>359</v>
      </c>
      <c r="H5774" s="1" t="s">
        <v>916</v>
      </c>
      <c r="I5774" s="1">
        <v>1766846.9</v>
      </c>
      <c r="K5774" s="1">
        <v>348871</v>
      </c>
      <c r="L5774" s="1">
        <v>4786088</v>
      </c>
      <c r="M5774" s="1">
        <v>0.28785800933837891</v>
      </c>
      <c r="N5774" s="1">
        <v>6.3993616104125977</v>
      </c>
      <c r="O5774" s="1">
        <v>7.1014940738677979E-2</v>
      </c>
      <c r="P5774" s="1">
        <v>4.1876163482666016</v>
      </c>
      <c r="Q5774" s="1">
        <v>0</v>
      </c>
      <c r="S5774" s="1">
        <v>33</v>
      </c>
      <c r="T5774" s="1">
        <v>1</v>
      </c>
      <c r="U5774" s="1">
        <v>6901806</v>
      </c>
      <c r="V5774" s="1">
        <v>0.35887295007705688</v>
      </c>
      <c r="W5774" s="1">
        <v>5.4848947525024414</v>
      </c>
      <c r="X5774" s="1">
        <v>5.4848947525024414</v>
      </c>
    </row>
    <row r="5775" spans="1:24" x14ac:dyDescent="0.35">
      <c r="A5775" s="1">
        <v>340097</v>
      </c>
      <c r="B5775" s="1" t="s">
        <v>2347</v>
      </c>
      <c r="C5775" s="1">
        <v>113361703</v>
      </c>
      <c r="D5775" s="1">
        <v>97</v>
      </c>
      <c r="E5775" s="1" t="s">
        <v>2651</v>
      </c>
      <c r="F5775" s="1" t="s">
        <v>35</v>
      </c>
      <c r="G5775" s="1" t="s">
        <v>359</v>
      </c>
      <c r="H5775" s="1" t="s">
        <v>916</v>
      </c>
      <c r="I5775" s="1">
        <v>1766735.71</v>
      </c>
      <c r="K5775" s="1">
        <v>348871</v>
      </c>
      <c r="L5775" s="1">
        <v>4786072</v>
      </c>
      <c r="M5775" s="1">
        <v>-1.5999999959603883E-5</v>
      </c>
      <c r="N5775" s="1">
        <v>-3.3430225448682904E-4</v>
      </c>
      <c r="O5775" s="1">
        <v>-1.1118999827886E-4</v>
      </c>
      <c r="P5775" s="1">
        <v>-6.2931315042078495E-3</v>
      </c>
      <c r="Q5775" s="1">
        <v>0</v>
      </c>
      <c r="S5775" s="1">
        <v>34</v>
      </c>
      <c r="T5775" s="1">
        <v>1</v>
      </c>
      <c r="U5775" s="1">
        <v>6901679</v>
      </c>
      <c r="V5775" s="1">
        <v>-1.2718999641947448E-4</v>
      </c>
      <c r="W5775" s="1">
        <v>-1.84009806253016E-3</v>
      </c>
      <c r="X5775" s="1">
        <v>-1.84009806253016E-3</v>
      </c>
    </row>
    <row r="5776" spans="1:24" x14ac:dyDescent="0.35">
      <c r="A5776" s="1">
        <v>350097</v>
      </c>
      <c r="B5776" s="1" t="s">
        <v>2348</v>
      </c>
      <c r="C5776" s="1">
        <v>113361703</v>
      </c>
      <c r="D5776" s="1">
        <v>97</v>
      </c>
      <c r="E5776" s="1" t="s">
        <v>2651</v>
      </c>
      <c r="F5776" s="1" t="s">
        <v>35</v>
      </c>
      <c r="G5776" s="1" t="s">
        <v>359</v>
      </c>
      <c r="H5776" s="1" t="s">
        <v>916</v>
      </c>
      <c r="I5776" s="1">
        <v>1846703.69</v>
      </c>
      <c r="K5776" s="1">
        <v>348871</v>
      </c>
      <c r="L5776" s="1">
        <v>5326248</v>
      </c>
      <c r="M5776" s="1">
        <v>0.54017597436904907</v>
      </c>
      <c r="N5776" s="1">
        <v>11.286416053771973</v>
      </c>
      <c r="O5776" s="1">
        <v>7.9967983067035675E-2</v>
      </c>
      <c r="P5776" s="1">
        <v>4.5263123512268066</v>
      </c>
      <c r="Q5776" s="1">
        <v>0</v>
      </c>
      <c r="S5776" s="1">
        <v>35</v>
      </c>
      <c r="T5776" s="1">
        <v>1</v>
      </c>
      <c r="U5776" s="1">
        <v>7521823</v>
      </c>
      <c r="V5776" s="1">
        <v>0.62014394998550415</v>
      </c>
      <c r="W5776" s="1">
        <v>8.985407829284668</v>
      </c>
      <c r="X5776" s="1">
        <v>8.985407829284668</v>
      </c>
    </row>
    <row r="5777" spans="1:24" x14ac:dyDescent="0.35">
      <c r="A5777" s="1">
        <v>360097</v>
      </c>
      <c r="B5777" s="1" t="s">
        <v>2349</v>
      </c>
      <c r="C5777" s="1">
        <v>113361703</v>
      </c>
      <c r="D5777" s="1">
        <v>97</v>
      </c>
      <c r="E5777" s="1" t="s">
        <v>2651</v>
      </c>
      <c r="F5777" s="1" t="s">
        <v>35</v>
      </c>
      <c r="G5777" s="1" t="s">
        <v>359</v>
      </c>
      <c r="H5777" s="1" t="s">
        <v>916</v>
      </c>
      <c r="I5777" s="1">
        <v>1960237.82</v>
      </c>
      <c r="K5777" s="1">
        <v>348871</v>
      </c>
      <c r="L5777" s="1">
        <v>6235957</v>
      </c>
      <c r="M5777" s="1">
        <v>0.90970897674560547</v>
      </c>
      <c r="N5777" s="1">
        <v>17.079734802246094</v>
      </c>
      <c r="O5777" s="1">
        <v>0.11353413015604019</v>
      </c>
      <c r="P5777" s="1">
        <v>6.1479344367980957</v>
      </c>
      <c r="Q5777" s="1">
        <v>0</v>
      </c>
      <c r="S5777" s="1">
        <v>36</v>
      </c>
      <c r="T5777" s="1">
        <v>1</v>
      </c>
      <c r="U5777" s="1">
        <v>8545066</v>
      </c>
      <c r="V5777" s="1">
        <v>1.0232430696487427</v>
      </c>
      <c r="W5777" s="1">
        <v>13.603656768798828</v>
      </c>
      <c r="X5777" s="1">
        <v>13.603656768798828</v>
      </c>
    </row>
    <row r="5778" spans="1:24" x14ac:dyDescent="0.35">
      <c r="A5778" s="1">
        <v>370097</v>
      </c>
      <c r="B5778" s="1" t="s">
        <v>2350</v>
      </c>
      <c r="C5778" s="1">
        <v>113361703</v>
      </c>
      <c r="D5778" s="1">
        <v>97</v>
      </c>
      <c r="E5778" s="1" t="s">
        <v>2651</v>
      </c>
      <c r="F5778" s="1" t="s">
        <v>35</v>
      </c>
      <c r="G5778" s="1" t="s">
        <v>359</v>
      </c>
      <c r="H5778" s="1" t="s">
        <v>916</v>
      </c>
      <c r="I5778" s="1">
        <v>2056062.87</v>
      </c>
      <c r="K5778" s="1">
        <v>348871</v>
      </c>
      <c r="L5778" s="1">
        <v>7400755.5</v>
      </c>
      <c r="M5778" s="1">
        <v>1.1647984981536865</v>
      </c>
      <c r="N5778" s="1">
        <v>18.678745269775391</v>
      </c>
      <c r="O5778" s="1">
        <v>9.5825046300888062E-2</v>
      </c>
      <c r="P5778" s="1">
        <v>4.8884401321411133</v>
      </c>
      <c r="Q5778" s="1">
        <v>0</v>
      </c>
      <c r="S5778" s="1">
        <v>37</v>
      </c>
      <c r="T5778" s="1">
        <v>1</v>
      </c>
      <c r="U5778" s="1">
        <v>9805690</v>
      </c>
      <c r="V5778" s="1">
        <v>1.260623574256897</v>
      </c>
      <c r="W5778" s="1">
        <v>14.752654075622559</v>
      </c>
      <c r="X5778" s="1">
        <v>14.752654075622559</v>
      </c>
    </row>
    <row r="5779" spans="1:24" x14ac:dyDescent="0.35">
      <c r="A5779" s="1">
        <v>380097</v>
      </c>
      <c r="B5779" s="1" t="s">
        <v>2351</v>
      </c>
      <c r="C5779" s="1">
        <v>113361703</v>
      </c>
      <c r="D5779" s="1">
        <v>97</v>
      </c>
      <c r="E5779" s="1" t="s">
        <v>2651</v>
      </c>
      <c r="F5779" s="1" t="s">
        <v>35</v>
      </c>
      <c r="G5779" s="1" t="s">
        <v>359</v>
      </c>
      <c r="H5779" s="1" t="s">
        <v>916</v>
      </c>
      <c r="I5779" s="1">
        <v>2173664</v>
      </c>
      <c r="K5779" s="1">
        <v>1771211.125</v>
      </c>
      <c r="L5779" s="1">
        <v>8388739</v>
      </c>
      <c r="M5779" s="1">
        <v>0.98798352479934692</v>
      </c>
      <c r="N5779" s="1">
        <v>13.349765777587891</v>
      </c>
      <c r="O5779" s="1">
        <v>0.11760112643241882</v>
      </c>
      <c r="P5779" s="1">
        <v>5.7197246551513672</v>
      </c>
      <c r="Q5779" s="1">
        <v>1.4223401546478271</v>
      </c>
      <c r="S5779" s="1">
        <v>38</v>
      </c>
      <c r="T5779" s="1">
        <v>1</v>
      </c>
      <c r="U5779" s="1">
        <v>12333614</v>
      </c>
      <c r="V5779" s="1">
        <v>2.5279247760772705</v>
      </c>
      <c r="W5779" s="1">
        <v>25.780174255371094</v>
      </c>
      <c r="X5779" s="1">
        <v>25.780174255371094</v>
      </c>
    </row>
    <row r="5780" spans="1:24" x14ac:dyDescent="0.35">
      <c r="A5780" s="1">
        <v>390097</v>
      </c>
      <c r="B5780" s="1" t="s">
        <v>2352</v>
      </c>
      <c r="C5780" s="1">
        <v>113361703</v>
      </c>
      <c r="D5780" s="1">
        <v>97</v>
      </c>
      <c r="E5780" s="1" t="s">
        <v>2651</v>
      </c>
      <c r="F5780" s="1" t="s">
        <v>35</v>
      </c>
      <c r="G5780" s="1" t="s">
        <v>359</v>
      </c>
      <c r="H5780" s="1" t="s">
        <v>916</v>
      </c>
      <c r="I5780" s="1">
        <v>2190803</v>
      </c>
      <c r="K5780" s="1">
        <v>3192809.25</v>
      </c>
      <c r="L5780" s="1">
        <v>8568704</v>
      </c>
      <c r="M5780" s="1">
        <v>0.17996500432491302</v>
      </c>
      <c r="N5780" s="1">
        <v>2.1453163623809814</v>
      </c>
      <c r="O5780" s="1">
        <v>1.7139000818133354E-2</v>
      </c>
      <c r="P5780" s="1">
        <v>0.78848433494567871</v>
      </c>
      <c r="Q5780" s="1">
        <v>1.4215980768203735</v>
      </c>
      <c r="S5780" s="1">
        <v>39</v>
      </c>
      <c r="T5780" s="1">
        <v>1</v>
      </c>
      <c r="U5780" s="1">
        <v>13952316</v>
      </c>
      <c r="V5780" s="1">
        <v>1.6187020540237427</v>
      </c>
      <c r="W5780" s="1">
        <v>13.124312400817871</v>
      </c>
      <c r="X5780" s="1">
        <v>13.124312400817871</v>
      </c>
    </row>
    <row r="5781" spans="1:24" x14ac:dyDescent="0.35">
      <c r="A5781" s="1">
        <v>400097</v>
      </c>
      <c r="B5781" s="1" t="s">
        <v>2353</v>
      </c>
      <c r="C5781" s="1">
        <v>113361703</v>
      </c>
      <c r="D5781" s="1">
        <v>97</v>
      </c>
      <c r="E5781" s="1" t="s">
        <v>2651</v>
      </c>
      <c r="F5781" s="1" t="s">
        <v>35</v>
      </c>
      <c r="G5781" s="1" t="s">
        <v>359</v>
      </c>
      <c r="H5781" s="1" t="s">
        <v>916</v>
      </c>
      <c r="S5781" s="1">
        <v>40</v>
      </c>
      <c r="T5781" s="1">
        <v>1</v>
      </c>
      <c r="U5781" s="1">
        <v>0</v>
      </c>
      <c r="V5781" s="1">
        <v>0</v>
      </c>
      <c r="W5781" s="1">
        <v>-100</v>
      </c>
      <c r="X5781" s="1">
        <v>-100</v>
      </c>
    </row>
    <row r="5782" spans="1:24" x14ac:dyDescent="0.35">
      <c r="A5782" s="1">
        <v>410097</v>
      </c>
      <c r="B5782" s="1" t="s">
        <v>2354</v>
      </c>
      <c r="C5782" s="1">
        <v>113361703</v>
      </c>
      <c r="D5782" s="1">
        <v>97</v>
      </c>
      <c r="E5782" s="1" t="s">
        <v>2651</v>
      </c>
      <c r="F5782" s="1" t="s">
        <v>35</v>
      </c>
      <c r="G5782" s="1" t="s">
        <v>359</v>
      </c>
      <c r="H5782" s="1" t="s">
        <v>916</v>
      </c>
      <c r="S5782" s="1">
        <v>41</v>
      </c>
      <c r="T5782" s="1">
        <v>1</v>
      </c>
      <c r="U5782" s="1">
        <v>0</v>
      </c>
      <c r="V5782" s="1">
        <v>0</v>
      </c>
    </row>
    <row r="5783" spans="1:24" x14ac:dyDescent="0.35">
      <c r="A5783" s="1">
        <v>420097</v>
      </c>
      <c r="B5783" s="1" t="s">
        <v>2355</v>
      </c>
      <c r="C5783" s="1">
        <v>113361703</v>
      </c>
      <c r="D5783" s="1">
        <v>97</v>
      </c>
      <c r="E5783" s="1" t="s">
        <v>2651</v>
      </c>
      <c r="F5783" s="1" t="s">
        <v>35</v>
      </c>
      <c r="G5783" s="1" t="s">
        <v>359</v>
      </c>
      <c r="H5783" s="1" t="s">
        <v>916</v>
      </c>
      <c r="S5783" s="1">
        <v>42</v>
      </c>
      <c r="T5783" s="1">
        <v>1</v>
      </c>
      <c r="U5783" s="1">
        <v>0</v>
      </c>
      <c r="V5783" s="1">
        <v>0</v>
      </c>
    </row>
    <row r="5784" spans="1:24" x14ac:dyDescent="0.35">
      <c r="A5784" s="1">
        <v>430097</v>
      </c>
      <c r="B5784" s="1" t="s">
        <v>2356</v>
      </c>
      <c r="C5784" s="1">
        <v>113361703</v>
      </c>
      <c r="D5784" s="1">
        <v>97</v>
      </c>
      <c r="E5784" s="1" t="s">
        <v>2651</v>
      </c>
      <c r="F5784" s="1" t="s">
        <v>35</v>
      </c>
      <c r="G5784" s="1" t="s">
        <v>359</v>
      </c>
      <c r="H5784" s="1" t="s">
        <v>916</v>
      </c>
      <c r="S5784" s="1">
        <v>43</v>
      </c>
      <c r="T5784" s="1">
        <v>1</v>
      </c>
      <c r="U5784" s="1">
        <v>0</v>
      </c>
      <c r="V5784" s="1">
        <v>0</v>
      </c>
    </row>
    <row r="5785" spans="1:24" x14ac:dyDescent="0.35">
      <c r="A5785" s="1">
        <v>440097</v>
      </c>
      <c r="B5785" s="1" t="s">
        <v>2357</v>
      </c>
      <c r="C5785" s="1">
        <v>113361703</v>
      </c>
      <c r="D5785" s="1">
        <v>97</v>
      </c>
      <c r="E5785" s="1" t="s">
        <v>2651</v>
      </c>
      <c r="F5785" s="1" t="s">
        <v>35</v>
      </c>
      <c r="G5785" s="1" t="s">
        <v>359</v>
      </c>
      <c r="H5785" s="1" t="s">
        <v>916</v>
      </c>
      <c r="S5785" s="1">
        <v>44</v>
      </c>
      <c r="T5785" s="1">
        <v>1</v>
      </c>
      <c r="U5785" s="1">
        <v>0</v>
      </c>
      <c r="V5785" s="1">
        <v>0</v>
      </c>
    </row>
    <row r="5786" spans="1:24" x14ac:dyDescent="0.35">
      <c r="A5786" s="1">
        <v>450097</v>
      </c>
      <c r="B5786" s="1" t="s">
        <v>2358</v>
      </c>
      <c r="C5786" s="1">
        <v>113361703</v>
      </c>
      <c r="D5786" s="1">
        <v>97</v>
      </c>
      <c r="E5786" s="1" t="s">
        <v>2651</v>
      </c>
      <c r="F5786" s="1" t="s">
        <v>35</v>
      </c>
      <c r="G5786" s="1" t="s">
        <v>359</v>
      </c>
      <c r="H5786" s="1" t="s">
        <v>916</v>
      </c>
      <c r="S5786" s="1">
        <v>45</v>
      </c>
      <c r="T5786" s="1">
        <v>1</v>
      </c>
      <c r="U5786" s="1">
        <v>0</v>
      </c>
      <c r="V5786" s="1">
        <v>0</v>
      </c>
    </row>
    <row r="5787" spans="1:24" x14ac:dyDescent="0.35">
      <c r="A5787" s="1">
        <v>460097</v>
      </c>
      <c r="B5787" s="1" t="s">
        <v>2359</v>
      </c>
      <c r="C5787" s="1">
        <v>113361703</v>
      </c>
      <c r="D5787" s="1">
        <v>97</v>
      </c>
      <c r="E5787" s="1" t="s">
        <v>2651</v>
      </c>
      <c r="F5787" s="1" t="s">
        <v>35</v>
      </c>
      <c r="G5787" s="1" t="s">
        <v>359</v>
      </c>
      <c r="H5787" s="1" t="s">
        <v>916</v>
      </c>
      <c r="S5787" s="1">
        <v>46</v>
      </c>
      <c r="T5787" s="1">
        <v>1</v>
      </c>
      <c r="U5787" s="1">
        <v>0</v>
      </c>
      <c r="V5787" s="1">
        <v>0</v>
      </c>
    </row>
    <row r="5788" spans="1:24" x14ac:dyDescent="0.35">
      <c r="A5788" s="1">
        <v>470097</v>
      </c>
      <c r="B5788" s="1" t="s">
        <v>2360</v>
      </c>
      <c r="C5788" s="1">
        <v>113361703</v>
      </c>
      <c r="D5788" s="1">
        <v>97</v>
      </c>
      <c r="E5788" s="1" t="s">
        <v>2651</v>
      </c>
      <c r="F5788" s="1" t="s">
        <v>35</v>
      </c>
      <c r="G5788" s="1" t="s">
        <v>359</v>
      </c>
      <c r="H5788" s="1" t="s">
        <v>916</v>
      </c>
      <c r="S5788" s="1">
        <v>47</v>
      </c>
      <c r="T5788" s="1">
        <v>1</v>
      </c>
      <c r="U5788" s="1">
        <v>0</v>
      </c>
      <c r="V5788" s="1">
        <v>0</v>
      </c>
    </row>
    <row r="5789" spans="1:24" x14ac:dyDescent="0.35">
      <c r="A5789" s="1">
        <v>480097</v>
      </c>
      <c r="B5789" s="1" t="s">
        <v>2361</v>
      </c>
      <c r="C5789" s="1">
        <v>113361703</v>
      </c>
      <c r="D5789" s="1">
        <v>97</v>
      </c>
      <c r="E5789" s="1" t="s">
        <v>2651</v>
      </c>
      <c r="F5789" s="1" t="s">
        <v>35</v>
      </c>
      <c r="G5789" s="1" t="s">
        <v>359</v>
      </c>
      <c r="H5789" s="1" t="s">
        <v>916</v>
      </c>
      <c r="S5789" s="1">
        <v>48</v>
      </c>
      <c r="T5789" s="1">
        <v>1</v>
      </c>
      <c r="U5789" s="1">
        <v>0</v>
      </c>
      <c r="V5789" s="1">
        <v>0</v>
      </c>
    </row>
    <row r="5790" spans="1:24" x14ac:dyDescent="0.35">
      <c r="A5790" s="1">
        <v>290120</v>
      </c>
      <c r="B5790" s="1" t="s">
        <v>2341</v>
      </c>
      <c r="C5790" s="1">
        <v>113362203</v>
      </c>
      <c r="D5790" s="1">
        <v>120</v>
      </c>
      <c r="E5790" s="1" t="s">
        <v>2652</v>
      </c>
      <c r="F5790" s="1" t="s">
        <v>35</v>
      </c>
      <c r="G5790" s="1" t="s">
        <v>359</v>
      </c>
      <c r="H5790" s="1" t="s">
        <v>916</v>
      </c>
      <c r="I5790" s="1">
        <v>1333652.3600000001</v>
      </c>
      <c r="K5790" s="1">
        <v>335257</v>
      </c>
      <c r="L5790" s="1">
        <v>6808761</v>
      </c>
      <c r="S5790" s="1">
        <v>29</v>
      </c>
      <c r="T5790" s="1">
        <v>1</v>
      </c>
      <c r="U5790" s="1">
        <v>8477670</v>
      </c>
      <c r="V5790" s="1">
        <v>0</v>
      </c>
    </row>
    <row r="5791" spans="1:24" x14ac:dyDescent="0.35">
      <c r="A5791" s="1">
        <v>300120</v>
      </c>
      <c r="B5791" s="1" t="s">
        <v>2343</v>
      </c>
      <c r="C5791" s="1">
        <v>113362203</v>
      </c>
      <c r="D5791" s="1">
        <v>120</v>
      </c>
      <c r="E5791" s="1" t="s">
        <v>2652</v>
      </c>
      <c r="F5791" s="1" t="s">
        <v>35</v>
      </c>
      <c r="G5791" s="1" t="s">
        <v>359</v>
      </c>
      <c r="H5791" s="1" t="s">
        <v>916</v>
      </c>
      <c r="I5791" s="1">
        <v>1396480.29</v>
      </c>
      <c r="K5791" s="1">
        <v>452463</v>
      </c>
      <c r="L5791" s="1">
        <v>7038669</v>
      </c>
      <c r="M5791" s="1">
        <v>0.22990800440311432</v>
      </c>
      <c r="N5791" s="1">
        <v>3.3766496181488037</v>
      </c>
      <c r="O5791" s="1">
        <v>6.2827929854393005E-2</v>
      </c>
      <c r="P5791" s="1">
        <v>4.7109675407409668</v>
      </c>
      <c r="Q5791" s="1">
        <v>0.11720599979162216</v>
      </c>
      <c r="S5791" s="1">
        <v>30</v>
      </c>
      <c r="T5791" s="1">
        <v>1</v>
      </c>
      <c r="U5791" s="1">
        <v>8887612</v>
      </c>
      <c r="V5791" s="1">
        <v>0.4099419116973877</v>
      </c>
      <c r="W5791" s="1">
        <v>4.8355503082275391</v>
      </c>
      <c r="X5791" s="1">
        <v>4.8355503082275391</v>
      </c>
    </row>
    <row r="5792" spans="1:24" x14ac:dyDescent="0.35">
      <c r="A5792" s="1">
        <v>310120</v>
      </c>
      <c r="B5792" s="1" t="s">
        <v>2344</v>
      </c>
      <c r="C5792" s="1">
        <v>113362203</v>
      </c>
      <c r="D5792" s="1">
        <v>120</v>
      </c>
      <c r="E5792" s="1" t="s">
        <v>2652</v>
      </c>
      <c r="F5792" s="1" t="s">
        <v>35</v>
      </c>
      <c r="G5792" s="1" t="s">
        <v>359</v>
      </c>
      <c r="H5792" s="1" t="s">
        <v>916</v>
      </c>
      <c r="I5792" s="1">
        <v>1430890.4</v>
      </c>
      <c r="K5792" s="1">
        <v>393860</v>
      </c>
      <c r="L5792" s="1">
        <v>7141827.5</v>
      </c>
      <c r="M5792" s="1">
        <v>0.10315849632024765</v>
      </c>
      <c r="N5792" s="1">
        <v>1.4655966758728027</v>
      </c>
      <c r="O5792" s="1">
        <v>3.4410111606121063E-2</v>
      </c>
      <c r="P5792" s="1">
        <v>2.4640598297119141</v>
      </c>
      <c r="Q5792" s="1">
        <v>-5.8602999895811081E-2</v>
      </c>
      <c r="S5792" s="1">
        <v>31</v>
      </c>
      <c r="T5792" s="1">
        <v>1</v>
      </c>
      <c r="U5792" s="1">
        <v>8966578</v>
      </c>
      <c r="V5792" s="1">
        <v>7.8965604305267334E-2</v>
      </c>
      <c r="W5792" s="1">
        <v>0.88849514722824097</v>
      </c>
      <c r="X5792" s="1">
        <v>0.88849514722824097</v>
      </c>
    </row>
    <row r="5793" spans="1:24" x14ac:dyDescent="0.35">
      <c r="A5793" s="1">
        <v>320120</v>
      </c>
      <c r="B5793" s="1" t="s">
        <v>2345</v>
      </c>
      <c r="C5793" s="1">
        <v>113362203</v>
      </c>
      <c r="D5793" s="1">
        <v>120</v>
      </c>
      <c r="E5793" s="1" t="s">
        <v>2652</v>
      </c>
      <c r="F5793" s="1" t="s">
        <v>35</v>
      </c>
      <c r="G5793" s="1" t="s">
        <v>359</v>
      </c>
      <c r="H5793" s="1" t="s">
        <v>916</v>
      </c>
      <c r="I5793" s="1">
        <v>1464814.11</v>
      </c>
      <c r="K5793" s="1">
        <v>393860</v>
      </c>
      <c r="L5793" s="1">
        <v>7228163</v>
      </c>
      <c r="M5793" s="1">
        <v>8.6335502564907074E-2</v>
      </c>
      <c r="N5793" s="1">
        <v>1.2088712453842163</v>
      </c>
      <c r="O5793" s="1">
        <v>3.3923711627721786E-2</v>
      </c>
      <c r="P5793" s="1">
        <v>2.3708112239837646</v>
      </c>
      <c r="Q5793" s="1">
        <v>0</v>
      </c>
      <c r="S5793" s="1">
        <v>32</v>
      </c>
      <c r="T5793" s="1">
        <v>1</v>
      </c>
      <c r="U5793" s="1">
        <v>9086837</v>
      </c>
      <c r="V5793" s="1">
        <v>0.12025921046733856</v>
      </c>
      <c r="W5793" s="1">
        <v>1.3411916494369507</v>
      </c>
      <c r="X5793" s="1">
        <v>1.3411916494369507</v>
      </c>
    </row>
    <row r="5794" spans="1:24" x14ac:dyDescent="0.35">
      <c r="A5794" s="1">
        <v>330120</v>
      </c>
      <c r="B5794" s="1" t="s">
        <v>2346</v>
      </c>
      <c r="C5794" s="1">
        <v>113362203</v>
      </c>
      <c r="D5794" s="1">
        <v>120</v>
      </c>
      <c r="E5794" s="1" t="s">
        <v>2652</v>
      </c>
      <c r="F5794" s="1" t="s">
        <v>35</v>
      </c>
      <c r="G5794" s="1" t="s">
        <v>359</v>
      </c>
      <c r="H5794" s="1" t="s">
        <v>916</v>
      </c>
      <c r="I5794" s="1">
        <v>1707012.96</v>
      </c>
      <c r="K5794" s="1">
        <v>393860</v>
      </c>
      <c r="L5794" s="1">
        <v>7409347.5</v>
      </c>
      <c r="M5794" s="1">
        <v>0.18118450045585632</v>
      </c>
      <c r="N5794" s="1">
        <v>2.5066466331481934</v>
      </c>
      <c r="O5794" s="1">
        <v>0.24219885468482971</v>
      </c>
      <c r="P5794" s="1">
        <v>16.534442901611328</v>
      </c>
      <c r="Q5794" s="1">
        <v>0</v>
      </c>
      <c r="S5794" s="1">
        <v>33</v>
      </c>
      <c r="T5794" s="1">
        <v>1</v>
      </c>
      <c r="U5794" s="1">
        <v>9510220</v>
      </c>
      <c r="V5794" s="1">
        <v>0.42338335514068604</v>
      </c>
      <c r="W5794" s="1">
        <v>4.6592998504638672</v>
      </c>
      <c r="X5794" s="1">
        <v>4.6592998504638672</v>
      </c>
    </row>
    <row r="5795" spans="1:24" x14ac:dyDescent="0.35">
      <c r="A5795" s="1">
        <v>340120</v>
      </c>
      <c r="B5795" s="1" t="s">
        <v>2347</v>
      </c>
      <c r="C5795" s="1">
        <v>113362203</v>
      </c>
      <c r="D5795" s="1">
        <v>120</v>
      </c>
      <c r="E5795" s="1" t="s">
        <v>2652</v>
      </c>
      <c r="F5795" s="1" t="s">
        <v>35</v>
      </c>
      <c r="G5795" s="1" t="s">
        <v>359</v>
      </c>
      <c r="H5795" s="1" t="s">
        <v>916</v>
      </c>
      <c r="I5795" s="1">
        <v>1560066.44</v>
      </c>
      <c r="K5795" s="1">
        <v>393860</v>
      </c>
      <c r="L5795" s="1">
        <v>7409339.5</v>
      </c>
      <c r="M5795" s="1">
        <v>-7.9999999798019417E-6</v>
      </c>
      <c r="N5795" s="1">
        <v>-1.0797171853482723E-4</v>
      </c>
      <c r="O5795" s="1">
        <v>-0.14694651961326599</v>
      </c>
      <c r="P5795" s="1">
        <v>-8.6084012985229492</v>
      </c>
      <c r="Q5795" s="1">
        <v>0</v>
      </c>
      <c r="S5795" s="1">
        <v>34</v>
      </c>
      <c r="T5795" s="1">
        <v>1</v>
      </c>
      <c r="U5795" s="1">
        <v>9363266</v>
      </c>
      <c r="V5795" s="1">
        <v>-0.14695452153682709</v>
      </c>
      <c r="W5795" s="1">
        <v>-1.5452219247817993</v>
      </c>
      <c r="X5795" s="1">
        <v>-1.5452219247817993</v>
      </c>
    </row>
    <row r="5796" spans="1:24" x14ac:dyDescent="0.35">
      <c r="A5796" s="1">
        <v>350120</v>
      </c>
      <c r="B5796" s="1" t="s">
        <v>2348</v>
      </c>
      <c r="C5796" s="1">
        <v>113362203</v>
      </c>
      <c r="D5796" s="1">
        <v>120</v>
      </c>
      <c r="E5796" s="1" t="s">
        <v>2652</v>
      </c>
      <c r="F5796" s="1" t="s">
        <v>35</v>
      </c>
      <c r="G5796" s="1" t="s">
        <v>359</v>
      </c>
      <c r="H5796" s="1" t="s">
        <v>916</v>
      </c>
      <c r="I5796" s="1">
        <v>1780095.07</v>
      </c>
      <c r="K5796" s="1">
        <v>393860</v>
      </c>
      <c r="L5796" s="1">
        <v>7857494</v>
      </c>
      <c r="M5796" s="1">
        <v>0.4481545090675354</v>
      </c>
      <c r="N5796" s="1">
        <v>6.0485081672668457</v>
      </c>
      <c r="O5796" s="1">
        <v>0.22002862393856049</v>
      </c>
      <c r="P5796" s="1">
        <v>14.103798866271973</v>
      </c>
      <c r="Q5796" s="1">
        <v>0</v>
      </c>
      <c r="S5796" s="1">
        <v>35</v>
      </c>
      <c r="T5796" s="1">
        <v>1</v>
      </c>
      <c r="U5796" s="1">
        <v>10031449</v>
      </c>
      <c r="V5796" s="1">
        <v>0.66818314790725708</v>
      </c>
      <c r="W5796" s="1">
        <v>7.1362171173095703</v>
      </c>
      <c r="X5796" s="1">
        <v>7.1362171173095703</v>
      </c>
    </row>
    <row r="5797" spans="1:24" x14ac:dyDescent="0.35">
      <c r="A5797" s="1">
        <v>360120</v>
      </c>
      <c r="B5797" s="1" t="s">
        <v>2349</v>
      </c>
      <c r="C5797" s="1">
        <v>113362203</v>
      </c>
      <c r="D5797" s="1">
        <v>120</v>
      </c>
      <c r="E5797" s="1" t="s">
        <v>2652</v>
      </c>
      <c r="F5797" s="1" t="s">
        <v>35</v>
      </c>
      <c r="G5797" s="1" t="s">
        <v>359</v>
      </c>
      <c r="H5797" s="1" t="s">
        <v>916</v>
      </c>
      <c r="I5797" s="1">
        <v>1831374.88</v>
      </c>
      <c r="K5797" s="1">
        <v>393860</v>
      </c>
      <c r="L5797" s="1">
        <v>8520053</v>
      </c>
      <c r="M5797" s="1">
        <v>0.66255897283554077</v>
      </c>
      <c r="N5797" s="1">
        <v>8.4321918487548828</v>
      </c>
      <c r="O5797" s="1">
        <v>5.1279809325933456E-2</v>
      </c>
      <c r="P5797" s="1">
        <v>2.8807344436645508</v>
      </c>
      <c r="Q5797" s="1">
        <v>0</v>
      </c>
      <c r="S5797" s="1">
        <v>36</v>
      </c>
      <c r="T5797" s="1">
        <v>1</v>
      </c>
      <c r="U5797" s="1">
        <v>10745288</v>
      </c>
      <c r="V5797" s="1">
        <v>0.71383875608444214</v>
      </c>
      <c r="W5797" s="1">
        <v>7.1160106658935547</v>
      </c>
      <c r="X5797" s="1">
        <v>7.1160106658935547</v>
      </c>
    </row>
    <row r="5798" spans="1:24" x14ac:dyDescent="0.35">
      <c r="A5798" s="1">
        <v>370120</v>
      </c>
      <c r="B5798" s="1" t="s">
        <v>2350</v>
      </c>
      <c r="C5798" s="1">
        <v>113362203</v>
      </c>
      <c r="D5798" s="1">
        <v>120</v>
      </c>
      <c r="E5798" s="1" t="s">
        <v>2652</v>
      </c>
      <c r="F5798" s="1" t="s">
        <v>35</v>
      </c>
      <c r="G5798" s="1" t="s">
        <v>359</v>
      </c>
      <c r="H5798" s="1" t="s">
        <v>916</v>
      </c>
      <c r="I5798" s="1">
        <v>1953090.64</v>
      </c>
      <c r="K5798" s="1">
        <v>393860</v>
      </c>
      <c r="L5798" s="1">
        <v>9234710</v>
      </c>
      <c r="M5798" s="1">
        <v>0.7146570086479187</v>
      </c>
      <c r="N5798" s="1">
        <v>8.3879404067993164</v>
      </c>
      <c r="O5798" s="1">
        <v>0.12171576172113419</v>
      </c>
      <c r="P5798" s="1">
        <v>6.6461410522460938</v>
      </c>
      <c r="Q5798" s="1">
        <v>0</v>
      </c>
      <c r="S5798" s="1">
        <v>37</v>
      </c>
      <c r="T5798" s="1">
        <v>1</v>
      </c>
      <c r="U5798" s="1">
        <v>11581660</v>
      </c>
      <c r="V5798" s="1">
        <v>0.83637279272079468</v>
      </c>
      <c r="W5798" s="1">
        <v>7.7836165428161621</v>
      </c>
      <c r="X5798" s="1">
        <v>7.7836165428161621</v>
      </c>
    </row>
    <row r="5799" spans="1:24" x14ac:dyDescent="0.35">
      <c r="A5799" s="1">
        <v>380120</v>
      </c>
      <c r="B5799" s="1" t="s">
        <v>2351</v>
      </c>
      <c r="C5799" s="1">
        <v>113362203</v>
      </c>
      <c r="D5799" s="1">
        <v>120</v>
      </c>
      <c r="E5799" s="1" t="s">
        <v>2652</v>
      </c>
      <c r="F5799" s="1" t="s">
        <v>35</v>
      </c>
      <c r="G5799" s="1" t="s">
        <v>359</v>
      </c>
      <c r="H5799" s="1" t="s">
        <v>916</v>
      </c>
      <c r="I5799" s="1">
        <v>2103425</v>
      </c>
      <c r="K5799" s="1">
        <v>1378131.75</v>
      </c>
      <c r="L5799" s="1">
        <v>9518811</v>
      </c>
      <c r="M5799" s="1">
        <v>0.28410100936889648</v>
      </c>
      <c r="N5799" s="1">
        <v>3.0764474868774414</v>
      </c>
      <c r="O5799" s="1">
        <v>0.15033435821533203</v>
      </c>
      <c r="P5799" s="1">
        <v>7.6972546577453613</v>
      </c>
      <c r="Q5799" s="1">
        <v>0.98427176475524902</v>
      </c>
      <c r="S5799" s="1">
        <v>38</v>
      </c>
      <c r="T5799" s="1">
        <v>1</v>
      </c>
      <c r="U5799" s="1">
        <v>13000368</v>
      </c>
      <c r="V5799" s="1">
        <v>1.4187071323394775</v>
      </c>
      <c r="W5799" s="1">
        <v>12.249608039855957</v>
      </c>
      <c r="X5799" s="1">
        <v>12.249608039855957</v>
      </c>
    </row>
    <row r="5800" spans="1:24" x14ac:dyDescent="0.35">
      <c r="A5800" s="1">
        <v>390120</v>
      </c>
      <c r="B5800" s="1" t="s">
        <v>2352</v>
      </c>
      <c r="C5800" s="1">
        <v>113362203</v>
      </c>
      <c r="D5800" s="1">
        <v>120</v>
      </c>
      <c r="E5800" s="1" t="s">
        <v>2652</v>
      </c>
      <c r="F5800" s="1" t="s">
        <v>35</v>
      </c>
      <c r="G5800" s="1" t="s">
        <v>359</v>
      </c>
      <c r="H5800" s="1" t="s">
        <v>916</v>
      </c>
      <c r="I5800" s="1">
        <v>2112598</v>
      </c>
      <c r="K5800" s="1">
        <v>2361890</v>
      </c>
      <c r="L5800" s="1">
        <v>9612185</v>
      </c>
      <c r="M5800" s="1">
        <v>9.3373998999595642E-2</v>
      </c>
      <c r="N5800" s="1">
        <v>0.98094183206558228</v>
      </c>
      <c r="O5800" s="1">
        <v>9.173000231385231E-3</v>
      </c>
      <c r="P5800" s="1">
        <v>0.43609827756881714</v>
      </c>
      <c r="Q5800" s="1">
        <v>0.98375827074050903</v>
      </c>
      <c r="S5800" s="1">
        <v>39</v>
      </c>
      <c r="T5800" s="1">
        <v>1</v>
      </c>
      <c r="U5800" s="1">
        <v>14086673</v>
      </c>
      <c r="V5800" s="1">
        <v>1.0863052606582642</v>
      </c>
      <c r="W5800" s="1">
        <v>8.3559560775756836</v>
      </c>
      <c r="X5800" s="1">
        <v>8.3559560775756836</v>
      </c>
    </row>
    <row r="5801" spans="1:24" x14ac:dyDescent="0.35">
      <c r="A5801" s="1">
        <v>400120</v>
      </c>
      <c r="B5801" s="1" t="s">
        <v>2353</v>
      </c>
      <c r="C5801" s="1">
        <v>113362203</v>
      </c>
      <c r="D5801" s="1">
        <v>120</v>
      </c>
      <c r="E5801" s="1" t="s">
        <v>2652</v>
      </c>
      <c r="F5801" s="1" t="s">
        <v>35</v>
      </c>
      <c r="G5801" s="1" t="s">
        <v>359</v>
      </c>
      <c r="H5801" s="1" t="s">
        <v>916</v>
      </c>
      <c r="S5801" s="1">
        <v>40</v>
      </c>
      <c r="T5801" s="1">
        <v>1</v>
      </c>
      <c r="U5801" s="1">
        <v>0</v>
      </c>
      <c r="V5801" s="1">
        <v>0</v>
      </c>
      <c r="W5801" s="1">
        <v>-100</v>
      </c>
      <c r="X5801" s="1">
        <v>-100</v>
      </c>
    </row>
    <row r="5802" spans="1:24" x14ac:dyDescent="0.35">
      <c r="A5802" s="1">
        <v>410120</v>
      </c>
      <c r="B5802" s="1" t="s">
        <v>2354</v>
      </c>
      <c r="C5802" s="1">
        <v>113362203</v>
      </c>
      <c r="D5802" s="1">
        <v>120</v>
      </c>
      <c r="E5802" s="1" t="s">
        <v>2652</v>
      </c>
      <c r="F5802" s="1" t="s">
        <v>35</v>
      </c>
      <c r="G5802" s="1" t="s">
        <v>359</v>
      </c>
      <c r="H5802" s="1" t="s">
        <v>916</v>
      </c>
      <c r="S5802" s="1">
        <v>41</v>
      </c>
      <c r="T5802" s="1">
        <v>1</v>
      </c>
      <c r="U5802" s="1">
        <v>0</v>
      </c>
      <c r="V5802" s="1">
        <v>0</v>
      </c>
    </row>
    <row r="5803" spans="1:24" x14ac:dyDescent="0.35">
      <c r="A5803" s="1">
        <v>420120</v>
      </c>
      <c r="B5803" s="1" t="s">
        <v>2355</v>
      </c>
      <c r="C5803" s="1">
        <v>113362203</v>
      </c>
      <c r="D5803" s="1">
        <v>120</v>
      </c>
      <c r="E5803" s="1" t="s">
        <v>2652</v>
      </c>
      <c r="F5803" s="1" t="s">
        <v>35</v>
      </c>
      <c r="G5803" s="1" t="s">
        <v>359</v>
      </c>
      <c r="H5803" s="1" t="s">
        <v>916</v>
      </c>
      <c r="S5803" s="1">
        <v>42</v>
      </c>
      <c r="T5803" s="1">
        <v>1</v>
      </c>
      <c r="U5803" s="1">
        <v>0</v>
      </c>
      <c r="V5803" s="1">
        <v>0</v>
      </c>
    </row>
    <row r="5804" spans="1:24" x14ac:dyDescent="0.35">
      <c r="A5804" s="1">
        <v>430120</v>
      </c>
      <c r="B5804" s="1" t="s">
        <v>2356</v>
      </c>
      <c r="C5804" s="1">
        <v>113362203</v>
      </c>
      <c r="D5804" s="1">
        <v>120</v>
      </c>
      <c r="E5804" s="1" t="s">
        <v>2652</v>
      </c>
      <c r="F5804" s="1" t="s">
        <v>35</v>
      </c>
      <c r="G5804" s="1" t="s">
        <v>359</v>
      </c>
      <c r="H5804" s="1" t="s">
        <v>916</v>
      </c>
      <c r="S5804" s="1">
        <v>43</v>
      </c>
      <c r="T5804" s="1">
        <v>1</v>
      </c>
      <c r="U5804" s="1">
        <v>0</v>
      </c>
      <c r="V5804" s="1">
        <v>0</v>
      </c>
    </row>
    <row r="5805" spans="1:24" x14ac:dyDescent="0.35">
      <c r="A5805" s="1">
        <v>440120</v>
      </c>
      <c r="B5805" s="1" t="s">
        <v>2357</v>
      </c>
      <c r="C5805" s="1">
        <v>113362203</v>
      </c>
      <c r="D5805" s="1">
        <v>120</v>
      </c>
      <c r="E5805" s="1" t="s">
        <v>2652</v>
      </c>
      <c r="F5805" s="1" t="s">
        <v>35</v>
      </c>
      <c r="G5805" s="1" t="s">
        <v>359</v>
      </c>
      <c r="H5805" s="1" t="s">
        <v>916</v>
      </c>
      <c r="S5805" s="1">
        <v>44</v>
      </c>
      <c r="T5805" s="1">
        <v>1</v>
      </c>
      <c r="U5805" s="1">
        <v>0</v>
      </c>
      <c r="V5805" s="1">
        <v>0</v>
      </c>
    </row>
    <row r="5806" spans="1:24" x14ac:dyDescent="0.35">
      <c r="A5806" s="1">
        <v>450120</v>
      </c>
      <c r="B5806" s="1" t="s">
        <v>2358</v>
      </c>
      <c r="C5806" s="1">
        <v>113362203</v>
      </c>
      <c r="D5806" s="1">
        <v>120</v>
      </c>
      <c r="E5806" s="1" t="s">
        <v>2652</v>
      </c>
      <c r="F5806" s="1" t="s">
        <v>35</v>
      </c>
      <c r="G5806" s="1" t="s">
        <v>359</v>
      </c>
      <c r="H5806" s="1" t="s">
        <v>916</v>
      </c>
      <c r="S5806" s="1">
        <v>45</v>
      </c>
      <c r="T5806" s="1">
        <v>1</v>
      </c>
      <c r="U5806" s="1">
        <v>0</v>
      </c>
      <c r="V5806" s="1">
        <v>0</v>
      </c>
    </row>
    <row r="5807" spans="1:24" x14ac:dyDescent="0.35">
      <c r="A5807" s="1">
        <v>460120</v>
      </c>
      <c r="B5807" s="1" t="s">
        <v>2359</v>
      </c>
      <c r="C5807" s="1">
        <v>113362203</v>
      </c>
      <c r="D5807" s="1">
        <v>120</v>
      </c>
      <c r="E5807" s="1" t="s">
        <v>2652</v>
      </c>
      <c r="F5807" s="1" t="s">
        <v>35</v>
      </c>
      <c r="G5807" s="1" t="s">
        <v>359</v>
      </c>
      <c r="H5807" s="1" t="s">
        <v>916</v>
      </c>
      <c r="S5807" s="1">
        <v>46</v>
      </c>
      <c r="T5807" s="1">
        <v>1</v>
      </c>
      <c r="U5807" s="1">
        <v>0</v>
      </c>
      <c r="V5807" s="1">
        <v>0</v>
      </c>
    </row>
    <row r="5808" spans="1:24" x14ac:dyDescent="0.35">
      <c r="A5808" s="1">
        <v>470120</v>
      </c>
      <c r="B5808" s="1" t="s">
        <v>2360</v>
      </c>
      <c r="C5808" s="1">
        <v>113362203</v>
      </c>
      <c r="D5808" s="1">
        <v>120</v>
      </c>
      <c r="E5808" s="1" t="s">
        <v>2652</v>
      </c>
      <c r="F5808" s="1" t="s">
        <v>35</v>
      </c>
      <c r="G5808" s="1" t="s">
        <v>359</v>
      </c>
      <c r="H5808" s="1" t="s">
        <v>916</v>
      </c>
      <c r="S5808" s="1">
        <v>47</v>
      </c>
      <c r="T5808" s="1">
        <v>1</v>
      </c>
      <c r="U5808" s="1">
        <v>0</v>
      </c>
      <c r="V5808" s="1">
        <v>0</v>
      </c>
    </row>
    <row r="5809" spans="1:24" x14ac:dyDescent="0.35">
      <c r="A5809" s="1">
        <v>480120</v>
      </c>
      <c r="B5809" s="1" t="s">
        <v>2361</v>
      </c>
      <c r="C5809" s="1">
        <v>113362203</v>
      </c>
      <c r="D5809" s="1">
        <v>120</v>
      </c>
      <c r="E5809" s="1" t="s">
        <v>2652</v>
      </c>
      <c r="F5809" s="1" t="s">
        <v>35</v>
      </c>
      <c r="G5809" s="1" t="s">
        <v>359</v>
      </c>
      <c r="H5809" s="1" t="s">
        <v>916</v>
      </c>
      <c r="S5809" s="1">
        <v>48</v>
      </c>
      <c r="T5809" s="1">
        <v>1</v>
      </c>
      <c r="U5809" s="1">
        <v>0</v>
      </c>
      <c r="V5809" s="1">
        <v>0</v>
      </c>
    </row>
    <row r="5810" spans="1:24" x14ac:dyDescent="0.35">
      <c r="A5810" s="1">
        <v>290131</v>
      </c>
      <c r="B5810" s="1" t="s">
        <v>2341</v>
      </c>
      <c r="C5810" s="1">
        <v>113362303</v>
      </c>
      <c r="D5810" s="1">
        <v>131</v>
      </c>
      <c r="E5810" s="1" t="s">
        <v>2653</v>
      </c>
      <c r="F5810" s="1" t="s">
        <v>35</v>
      </c>
      <c r="G5810" s="1" t="s">
        <v>359</v>
      </c>
      <c r="H5810" s="1" t="s">
        <v>916</v>
      </c>
      <c r="I5810" s="1">
        <v>1652656.55</v>
      </c>
      <c r="J5810" s="1">
        <v>63102.76</v>
      </c>
      <c r="K5810" s="1">
        <v>247418</v>
      </c>
      <c r="L5810" s="1">
        <v>4146995</v>
      </c>
      <c r="S5810" s="1">
        <v>29</v>
      </c>
      <c r="T5810" s="1">
        <v>1</v>
      </c>
      <c r="U5810" s="1">
        <v>6110172</v>
      </c>
      <c r="V5810" s="1">
        <v>0</v>
      </c>
    </row>
    <row r="5811" spans="1:24" x14ac:dyDescent="0.35">
      <c r="A5811" s="1">
        <v>300131</v>
      </c>
      <c r="B5811" s="1" t="s">
        <v>2343</v>
      </c>
      <c r="C5811" s="1">
        <v>113362303</v>
      </c>
      <c r="D5811" s="1">
        <v>131</v>
      </c>
      <c r="E5811" s="1" t="s">
        <v>2653</v>
      </c>
      <c r="F5811" s="1" t="s">
        <v>35</v>
      </c>
      <c r="G5811" s="1" t="s">
        <v>359</v>
      </c>
      <c r="H5811" s="1" t="s">
        <v>916</v>
      </c>
      <c r="I5811" s="1">
        <v>1660117.45</v>
      </c>
      <c r="J5811" s="1">
        <v>58486.54</v>
      </c>
      <c r="K5811" s="1">
        <v>247418</v>
      </c>
      <c r="L5811" s="1">
        <v>4358997</v>
      </c>
      <c r="M5811" s="1">
        <v>0.2120019942522049</v>
      </c>
      <c r="N5811" s="1">
        <v>5.1121835708618164</v>
      </c>
      <c r="O5811" s="1">
        <v>7.4609001167118549E-3</v>
      </c>
      <c r="P5811" s="1">
        <v>0.45144891738891602</v>
      </c>
      <c r="Q5811" s="1">
        <v>0</v>
      </c>
      <c r="R5811" s="1">
        <v>-4.6162200160324574E-3</v>
      </c>
      <c r="S5811" s="1">
        <v>30</v>
      </c>
      <c r="T5811" s="1">
        <v>1</v>
      </c>
      <c r="U5811" s="1">
        <v>6325019</v>
      </c>
      <c r="V5811" s="1">
        <v>0.21484667062759399</v>
      </c>
      <c r="W5811" s="1">
        <v>3.5162184238433838</v>
      </c>
      <c r="X5811" s="1">
        <v>3.5162184238433838</v>
      </c>
    </row>
    <row r="5812" spans="1:24" x14ac:dyDescent="0.35">
      <c r="A5812" s="1">
        <v>310131</v>
      </c>
      <c r="B5812" s="1" t="s">
        <v>2344</v>
      </c>
      <c r="C5812" s="1">
        <v>113362303</v>
      </c>
      <c r="D5812" s="1">
        <v>131</v>
      </c>
      <c r="E5812" s="1" t="s">
        <v>2653</v>
      </c>
      <c r="F5812" s="1" t="s">
        <v>35</v>
      </c>
      <c r="G5812" s="1" t="s">
        <v>359</v>
      </c>
      <c r="H5812" s="1" t="s">
        <v>916</v>
      </c>
      <c r="I5812" s="1">
        <v>1670658.91</v>
      </c>
      <c r="J5812" s="1">
        <v>15856.14</v>
      </c>
      <c r="K5812" s="1">
        <v>247418</v>
      </c>
      <c r="L5812" s="1">
        <v>4468157.5</v>
      </c>
      <c r="M5812" s="1">
        <v>0.10916049778461456</v>
      </c>
      <c r="N5812" s="1">
        <v>2.5042572021484375</v>
      </c>
      <c r="O5812" s="1">
        <v>1.0541459545493126E-2</v>
      </c>
      <c r="P5812" s="1">
        <v>0.63498276472091675</v>
      </c>
      <c r="Q5812" s="1">
        <v>0</v>
      </c>
      <c r="R5812" s="1">
        <v>-4.2630400508642197E-2</v>
      </c>
      <c r="S5812" s="1">
        <v>31</v>
      </c>
      <c r="T5812" s="1">
        <v>1</v>
      </c>
      <c r="U5812" s="1">
        <v>6402090.5</v>
      </c>
      <c r="V5812" s="1">
        <v>7.7071554958820343E-2</v>
      </c>
      <c r="W5812" s="1">
        <v>1.2185181379318237</v>
      </c>
      <c r="X5812" s="1">
        <v>1.2185181379318237</v>
      </c>
    </row>
    <row r="5813" spans="1:24" x14ac:dyDescent="0.35">
      <c r="A5813" s="1">
        <v>320131</v>
      </c>
      <c r="B5813" s="1" t="s">
        <v>2345</v>
      </c>
      <c r="C5813" s="1">
        <v>113362303</v>
      </c>
      <c r="D5813" s="1">
        <v>131</v>
      </c>
      <c r="E5813" s="1" t="s">
        <v>2653</v>
      </c>
      <c r="F5813" s="1" t="s">
        <v>35</v>
      </c>
      <c r="G5813" s="1" t="s">
        <v>359</v>
      </c>
      <c r="H5813" s="1" t="s">
        <v>916</v>
      </c>
      <c r="I5813" s="1">
        <v>1672895.3</v>
      </c>
      <c r="J5813" s="1">
        <v>65280.4</v>
      </c>
      <c r="K5813" s="1">
        <v>247418</v>
      </c>
      <c r="L5813" s="1">
        <v>4574626</v>
      </c>
      <c r="M5813" s="1">
        <v>0.10646849870681763</v>
      </c>
      <c r="N5813" s="1">
        <v>2.3828277587890625</v>
      </c>
      <c r="O5813" s="1">
        <v>2.2363900206983089E-3</v>
      </c>
      <c r="P5813" s="1">
        <v>0.13386274874210358</v>
      </c>
      <c r="Q5813" s="1">
        <v>0</v>
      </c>
      <c r="R5813" s="1">
        <v>4.9424260854721069E-2</v>
      </c>
      <c r="S5813" s="1">
        <v>32</v>
      </c>
      <c r="T5813" s="1">
        <v>1</v>
      </c>
      <c r="U5813" s="1">
        <v>6560219.5</v>
      </c>
      <c r="V5813" s="1">
        <v>0.15812915563583374</v>
      </c>
      <c r="W5813" s="1">
        <v>2.4699587821960449</v>
      </c>
      <c r="X5813" s="1">
        <v>2.4699587821960449</v>
      </c>
    </row>
    <row r="5814" spans="1:24" x14ac:dyDescent="0.35">
      <c r="A5814" s="1">
        <v>330131</v>
      </c>
      <c r="B5814" s="1" t="s">
        <v>2346</v>
      </c>
      <c r="C5814" s="1">
        <v>113362303</v>
      </c>
      <c r="D5814" s="1">
        <v>131</v>
      </c>
      <c r="E5814" s="1" t="s">
        <v>2653</v>
      </c>
      <c r="F5814" s="1" t="s">
        <v>35</v>
      </c>
      <c r="G5814" s="1" t="s">
        <v>359</v>
      </c>
      <c r="H5814" s="1" t="s">
        <v>916</v>
      </c>
      <c r="I5814" s="1">
        <v>1687496.43</v>
      </c>
      <c r="J5814" s="1">
        <v>95225.61</v>
      </c>
      <c r="K5814" s="1">
        <v>247418</v>
      </c>
      <c r="L5814" s="1">
        <v>4737293.5</v>
      </c>
      <c r="M5814" s="1">
        <v>0.16266749799251556</v>
      </c>
      <c r="N5814" s="1">
        <v>3.5558645725250244</v>
      </c>
      <c r="O5814" s="1">
        <v>1.4601130038499832E-2</v>
      </c>
      <c r="P5814" s="1">
        <v>0.87280595302581787</v>
      </c>
      <c r="Q5814" s="1">
        <v>0</v>
      </c>
      <c r="R5814" s="1">
        <v>2.9945209622383118E-2</v>
      </c>
      <c r="S5814" s="1">
        <v>33</v>
      </c>
      <c r="T5814" s="1">
        <v>1</v>
      </c>
      <c r="U5814" s="1">
        <v>6767433.5</v>
      </c>
      <c r="V5814" s="1">
        <v>0.20721383392810822</v>
      </c>
      <c r="W5814" s="1">
        <v>3.1586441993713379</v>
      </c>
      <c r="X5814" s="1">
        <v>3.1586441993713379</v>
      </c>
    </row>
    <row r="5815" spans="1:24" x14ac:dyDescent="0.35">
      <c r="A5815" s="1">
        <v>340131</v>
      </c>
      <c r="B5815" s="1" t="s">
        <v>2347</v>
      </c>
      <c r="C5815" s="1">
        <v>113362303</v>
      </c>
      <c r="D5815" s="1">
        <v>131</v>
      </c>
      <c r="E5815" s="1" t="s">
        <v>2653</v>
      </c>
      <c r="F5815" s="1" t="s">
        <v>35</v>
      </c>
      <c r="G5815" s="1" t="s">
        <v>359</v>
      </c>
      <c r="H5815" s="1" t="s">
        <v>916</v>
      </c>
      <c r="I5815" s="1">
        <v>1687479.46</v>
      </c>
      <c r="J5815" s="1">
        <v>49976</v>
      </c>
      <c r="K5815" s="1">
        <v>247418</v>
      </c>
      <c r="L5815" s="1">
        <v>4737282.5</v>
      </c>
      <c r="M5815" s="1">
        <v>-1.1000000085914508E-5</v>
      </c>
      <c r="N5815" s="1">
        <v>-2.3220009461510926E-4</v>
      </c>
      <c r="O5815" s="1">
        <v>-1.6969999705906957E-5</v>
      </c>
      <c r="P5815" s="1">
        <v>-1.0056317551061511E-3</v>
      </c>
      <c r="Q5815" s="1">
        <v>0</v>
      </c>
      <c r="R5815" s="1">
        <v>-4.5249611139297485E-2</v>
      </c>
      <c r="S5815" s="1">
        <v>34</v>
      </c>
      <c r="T5815" s="1">
        <v>1</v>
      </c>
      <c r="U5815" s="1">
        <v>6722156</v>
      </c>
      <c r="V5815" s="1">
        <v>-4.5277580618858337E-2</v>
      </c>
      <c r="W5815" s="1">
        <v>-0.66904979944229126</v>
      </c>
      <c r="X5815" s="1">
        <v>-0.66904979944229126</v>
      </c>
    </row>
    <row r="5816" spans="1:24" x14ac:dyDescent="0.35">
      <c r="A5816" s="1">
        <v>350131</v>
      </c>
      <c r="B5816" s="1" t="s">
        <v>2348</v>
      </c>
      <c r="C5816" s="1">
        <v>113362303</v>
      </c>
      <c r="D5816" s="1">
        <v>131</v>
      </c>
      <c r="E5816" s="1" t="s">
        <v>2653</v>
      </c>
      <c r="F5816" s="1" t="s">
        <v>35</v>
      </c>
      <c r="G5816" s="1" t="s">
        <v>359</v>
      </c>
      <c r="H5816" s="1" t="s">
        <v>916</v>
      </c>
      <c r="I5816" s="1">
        <v>1721444.66</v>
      </c>
      <c r="J5816" s="1">
        <v>50761</v>
      </c>
      <c r="K5816" s="1">
        <v>247418</v>
      </c>
      <c r="L5816" s="1">
        <v>4996584.5</v>
      </c>
      <c r="M5816" s="1">
        <v>0.25930199027061462</v>
      </c>
      <c r="N5816" s="1">
        <v>5.4736442565917969</v>
      </c>
      <c r="O5816" s="1">
        <v>3.3965200185775757E-2</v>
      </c>
      <c r="P5816" s="1">
        <v>2.0127770900726318</v>
      </c>
      <c r="Q5816" s="1">
        <v>0</v>
      </c>
      <c r="R5816" s="1">
        <v>7.8499998198822141E-4</v>
      </c>
      <c r="S5816" s="1">
        <v>35</v>
      </c>
      <c r="T5816" s="1">
        <v>1</v>
      </c>
      <c r="U5816" s="1">
        <v>7016208</v>
      </c>
      <c r="V5816" s="1">
        <v>0.29405218362808228</v>
      </c>
      <c r="W5816" s="1">
        <v>4.3743705749511719</v>
      </c>
      <c r="X5816" s="1">
        <v>4.3743705749511719</v>
      </c>
    </row>
    <row r="5817" spans="1:24" x14ac:dyDescent="0.35">
      <c r="A5817" s="1">
        <v>360131</v>
      </c>
      <c r="B5817" s="1" t="s">
        <v>2349</v>
      </c>
      <c r="C5817" s="1">
        <v>113362303</v>
      </c>
      <c r="D5817" s="1">
        <v>131</v>
      </c>
      <c r="E5817" s="1" t="s">
        <v>2653</v>
      </c>
      <c r="F5817" s="1" t="s">
        <v>35</v>
      </c>
      <c r="G5817" s="1" t="s">
        <v>359</v>
      </c>
      <c r="H5817" s="1" t="s">
        <v>916</v>
      </c>
      <c r="I5817" s="1">
        <v>1749282.39</v>
      </c>
      <c r="J5817" s="1">
        <v>44891.87</v>
      </c>
      <c r="K5817" s="1">
        <v>247418</v>
      </c>
      <c r="L5817" s="1">
        <v>5418110</v>
      </c>
      <c r="M5817" s="1">
        <v>0.4215255081653595</v>
      </c>
      <c r="N5817" s="1">
        <v>8.4362726211547852</v>
      </c>
      <c r="O5817" s="1">
        <v>2.7837729081511497E-2</v>
      </c>
      <c r="P5817" s="1">
        <v>1.6171144247055054</v>
      </c>
      <c r="Q5817" s="1">
        <v>0</v>
      </c>
      <c r="R5817" s="1">
        <v>-5.8691301383078098E-3</v>
      </c>
      <c r="S5817" s="1">
        <v>36</v>
      </c>
      <c r="T5817" s="1">
        <v>1</v>
      </c>
      <c r="U5817" s="1">
        <v>7459702</v>
      </c>
      <c r="V5817" s="1">
        <v>0.44349411129951477</v>
      </c>
      <c r="W5817" s="1">
        <v>6.3209929466247559</v>
      </c>
      <c r="X5817" s="1">
        <v>6.3209929466247559</v>
      </c>
    </row>
    <row r="5818" spans="1:24" x14ac:dyDescent="0.35">
      <c r="A5818" s="1">
        <v>370131</v>
      </c>
      <c r="B5818" s="1" t="s">
        <v>2350</v>
      </c>
      <c r="C5818" s="1">
        <v>113362303</v>
      </c>
      <c r="D5818" s="1">
        <v>131</v>
      </c>
      <c r="E5818" s="1" t="s">
        <v>2653</v>
      </c>
      <c r="F5818" s="1" t="s">
        <v>35</v>
      </c>
      <c r="G5818" s="1" t="s">
        <v>359</v>
      </c>
      <c r="H5818" s="1" t="s">
        <v>916</v>
      </c>
      <c r="I5818" s="1">
        <v>1792937.55</v>
      </c>
      <c r="J5818" s="1">
        <v>45407.59</v>
      </c>
      <c r="K5818" s="1">
        <v>247418</v>
      </c>
      <c r="L5818" s="1">
        <v>5916577.5</v>
      </c>
      <c r="M5818" s="1">
        <v>0.49846750497817993</v>
      </c>
      <c r="N5818" s="1">
        <v>9.2000255584716797</v>
      </c>
      <c r="O5818" s="1">
        <v>4.3655160814523697E-2</v>
      </c>
      <c r="P5818" s="1">
        <v>2.4956040382385254</v>
      </c>
      <c r="Q5818" s="1">
        <v>0</v>
      </c>
      <c r="R5818" s="1">
        <v>5.1571999210864305E-4</v>
      </c>
      <c r="S5818" s="1">
        <v>37</v>
      </c>
      <c r="T5818" s="1">
        <v>1</v>
      </c>
      <c r="U5818" s="1">
        <v>8002340.5</v>
      </c>
      <c r="V5818" s="1">
        <v>0.54263836145401001</v>
      </c>
      <c r="W5818" s="1">
        <v>7.2742652893066406</v>
      </c>
      <c r="X5818" s="1">
        <v>7.2742652893066406</v>
      </c>
    </row>
    <row r="5819" spans="1:24" x14ac:dyDescent="0.35">
      <c r="A5819" s="1">
        <v>380131</v>
      </c>
      <c r="B5819" s="1" t="s">
        <v>2351</v>
      </c>
      <c r="C5819" s="1">
        <v>113362303</v>
      </c>
      <c r="D5819" s="1">
        <v>131</v>
      </c>
      <c r="E5819" s="1" t="s">
        <v>2653</v>
      </c>
      <c r="F5819" s="1" t="s">
        <v>35</v>
      </c>
      <c r="G5819" s="1" t="s">
        <v>359</v>
      </c>
      <c r="H5819" s="1" t="s">
        <v>916</v>
      </c>
      <c r="I5819" s="1">
        <v>1839493</v>
      </c>
      <c r="J5819" s="1">
        <v>50874</v>
      </c>
      <c r="K5819" s="1">
        <v>247418</v>
      </c>
      <c r="L5819" s="1">
        <v>6213920</v>
      </c>
      <c r="M5819" s="1">
        <v>0.29734250903129578</v>
      </c>
      <c r="N5819" s="1">
        <v>5.0255827903747559</v>
      </c>
      <c r="O5819" s="1">
        <v>4.6555448323488235E-2</v>
      </c>
      <c r="P5819" s="1">
        <v>2.5966019630432129</v>
      </c>
      <c r="Q5819" s="1">
        <v>0</v>
      </c>
      <c r="R5819" s="1">
        <v>5.4664099588990211E-3</v>
      </c>
      <c r="S5819" s="1">
        <v>38</v>
      </c>
      <c r="T5819" s="1">
        <v>1</v>
      </c>
      <c r="U5819" s="1">
        <v>8351705</v>
      </c>
      <c r="V5819" s="1">
        <v>0.34936437010765076</v>
      </c>
      <c r="W5819" s="1">
        <v>4.365778923034668</v>
      </c>
      <c r="X5819" s="1">
        <v>4.365778923034668</v>
      </c>
    </row>
    <row r="5820" spans="1:24" x14ac:dyDescent="0.35">
      <c r="A5820" s="1">
        <v>390131</v>
      </c>
      <c r="B5820" s="1" t="s">
        <v>2352</v>
      </c>
      <c r="C5820" s="1">
        <v>113362303</v>
      </c>
      <c r="D5820" s="1">
        <v>131</v>
      </c>
      <c r="E5820" s="1" t="s">
        <v>2653</v>
      </c>
      <c r="F5820" s="1" t="s">
        <v>35</v>
      </c>
      <c r="G5820" s="1" t="s">
        <v>359</v>
      </c>
      <c r="H5820" s="1" t="s">
        <v>916</v>
      </c>
      <c r="I5820" s="1">
        <v>1871066</v>
      </c>
      <c r="J5820" s="1">
        <v>102962</v>
      </c>
      <c r="K5820" s="1">
        <v>297418</v>
      </c>
      <c r="L5820" s="1">
        <v>6289555</v>
      </c>
      <c r="M5820" s="1">
        <v>7.5635001063346863E-2</v>
      </c>
      <c r="N5820" s="1">
        <v>1.2171865701675415</v>
      </c>
      <c r="O5820" s="1">
        <v>3.157300129532814E-2</v>
      </c>
      <c r="P5820" s="1">
        <v>1.7163968086242676</v>
      </c>
      <c r="Q5820" s="1">
        <v>5.000000074505806E-2</v>
      </c>
      <c r="R5820" s="1">
        <v>5.2087999880313873E-2</v>
      </c>
      <c r="S5820" s="1">
        <v>39</v>
      </c>
      <c r="T5820" s="1">
        <v>1</v>
      </c>
      <c r="U5820" s="1">
        <v>8561001</v>
      </c>
      <c r="V5820" s="1">
        <v>0.20929600298404694</v>
      </c>
      <c r="W5820" s="1">
        <v>2.5060272216796875</v>
      </c>
      <c r="X5820" s="1">
        <v>2.5060272216796875</v>
      </c>
    </row>
    <row r="5821" spans="1:24" x14ac:dyDescent="0.35">
      <c r="A5821" s="1">
        <v>400131</v>
      </c>
      <c r="B5821" s="1" t="s">
        <v>2353</v>
      </c>
      <c r="C5821" s="1">
        <v>113362303</v>
      </c>
      <c r="D5821" s="1">
        <v>131</v>
      </c>
      <c r="E5821" s="1" t="s">
        <v>2653</v>
      </c>
      <c r="F5821" s="1" t="s">
        <v>35</v>
      </c>
      <c r="G5821" s="1" t="s">
        <v>359</v>
      </c>
      <c r="H5821" s="1" t="s">
        <v>916</v>
      </c>
      <c r="S5821" s="1">
        <v>40</v>
      </c>
      <c r="T5821" s="1">
        <v>1</v>
      </c>
      <c r="U5821" s="1">
        <v>0</v>
      </c>
      <c r="V5821" s="1">
        <v>0</v>
      </c>
      <c r="W5821" s="1">
        <v>-100</v>
      </c>
      <c r="X5821" s="1">
        <v>-100</v>
      </c>
    </row>
    <row r="5822" spans="1:24" x14ac:dyDescent="0.35">
      <c r="A5822" s="1">
        <v>410131</v>
      </c>
      <c r="B5822" s="1" t="s">
        <v>2354</v>
      </c>
      <c r="C5822" s="1">
        <v>113362303</v>
      </c>
      <c r="D5822" s="1">
        <v>131</v>
      </c>
      <c r="E5822" s="1" t="s">
        <v>2653</v>
      </c>
      <c r="F5822" s="1" t="s">
        <v>35</v>
      </c>
      <c r="G5822" s="1" t="s">
        <v>359</v>
      </c>
      <c r="H5822" s="1" t="s">
        <v>916</v>
      </c>
      <c r="S5822" s="1">
        <v>41</v>
      </c>
      <c r="T5822" s="1">
        <v>1</v>
      </c>
      <c r="U5822" s="1">
        <v>0</v>
      </c>
      <c r="V5822" s="1">
        <v>0</v>
      </c>
    </row>
    <row r="5823" spans="1:24" x14ac:dyDescent="0.35">
      <c r="A5823" s="1">
        <v>420131</v>
      </c>
      <c r="B5823" s="1" t="s">
        <v>2355</v>
      </c>
      <c r="C5823" s="1">
        <v>113362303</v>
      </c>
      <c r="D5823" s="1">
        <v>131</v>
      </c>
      <c r="E5823" s="1" t="s">
        <v>2653</v>
      </c>
      <c r="F5823" s="1" t="s">
        <v>35</v>
      </c>
      <c r="G5823" s="1" t="s">
        <v>359</v>
      </c>
      <c r="H5823" s="1" t="s">
        <v>916</v>
      </c>
      <c r="S5823" s="1">
        <v>42</v>
      </c>
      <c r="T5823" s="1">
        <v>1</v>
      </c>
      <c r="U5823" s="1">
        <v>0</v>
      </c>
      <c r="V5823" s="1">
        <v>0</v>
      </c>
    </row>
    <row r="5824" spans="1:24" x14ac:dyDescent="0.35">
      <c r="A5824" s="1">
        <v>430131</v>
      </c>
      <c r="B5824" s="1" t="s">
        <v>2356</v>
      </c>
      <c r="C5824" s="1">
        <v>113362303</v>
      </c>
      <c r="D5824" s="1">
        <v>131</v>
      </c>
      <c r="E5824" s="1" t="s">
        <v>2653</v>
      </c>
      <c r="F5824" s="1" t="s">
        <v>35</v>
      </c>
      <c r="G5824" s="1" t="s">
        <v>359</v>
      </c>
      <c r="H5824" s="1" t="s">
        <v>916</v>
      </c>
      <c r="S5824" s="1">
        <v>43</v>
      </c>
      <c r="T5824" s="1">
        <v>1</v>
      </c>
      <c r="U5824" s="1">
        <v>0</v>
      </c>
      <c r="V5824" s="1">
        <v>0</v>
      </c>
    </row>
    <row r="5825" spans="1:24" x14ac:dyDescent="0.35">
      <c r="A5825" s="1">
        <v>440131</v>
      </c>
      <c r="B5825" s="1" t="s">
        <v>2357</v>
      </c>
      <c r="C5825" s="1">
        <v>113362303</v>
      </c>
      <c r="D5825" s="1">
        <v>131</v>
      </c>
      <c r="E5825" s="1" t="s">
        <v>2653</v>
      </c>
      <c r="F5825" s="1" t="s">
        <v>35</v>
      </c>
      <c r="G5825" s="1" t="s">
        <v>359</v>
      </c>
      <c r="H5825" s="1" t="s">
        <v>916</v>
      </c>
      <c r="S5825" s="1">
        <v>44</v>
      </c>
      <c r="T5825" s="1">
        <v>1</v>
      </c>
      <c r="U5825" s="1">
        <v>0</v>
      </c>
      <c r="V5825" s="1">
        <v>0</v>
      </c>
    </row>
    <row r="5826" spans="1:24" x14ac:dyDescent="0.35">
      <c r="A5826" s="1">
        <v>450131</v>
      </c>
      <c r="B5826" s="1" t="s">
        <v>2358</v>
      </c>
      <c r="C5826" s="1">
        <v>113362303</v>
      </c>
      <c r="D5826" s="1">
        <v>131</v>
      </c>
      <c r="E5826" s="1" t="s">
        <v>2653</v>
      </c>
      <c r="F5826" s="1" t="s">
        <v>35</v>
      </c>
      <c r="G5826" s="1" t="s">
        <v>359</v>
      </c>
      <c r="H5826" s="1" t="s">
        <v>916</v>
      </c>
      <c r="S5826" s="1">
        <v>45</v>
      </c>
      <c r="T5826" s="1">
        <v>1</v>
      </c>
      <c r="U5826" s="1">
        <v>0</v>
      </c>
      <c r="V5826" s="1">
        <v>0</v>
      </c>
    </row>
    <row r="5827" spans="1:24" x14ac:dyDescent="0.35">
      <c r="A5827" s="1">
        <v>460131</v>
      </c>
      <c r="B5827" s="1" t="s">
        <v>2359</v>
      </c>
      <c r="C5827" s="1">
        <v>113362303</v>
      </c>
      <c r="D5827" s="1">
        <v>131</v>
      </c>
      <c r="E5827" s="1" t="s">
        <v>2653</v>
      </c>
      <c r="F5827" s="1" t="s">
        <v>35</v>
      </c>
      <c r="G5827" s="1" t="s">
        <v>359</v>
      </c>
      <c r="H5827" s="1" t="s">
        <v>916</v>
      </c>
      <c r="S5827" s="1">
        <v>46</v>
      </c>
      <c r="T5827" s="1">
        <v>1</v>
      </c>
      <c r="U5827" s="1">
        <v>0</v>
      </c>
      <c r="V5827" s="1">
        <v>0</v>
      </c>
    </row>
    <row r="5828" spans="1:24" x14ac:dyDescent="0.35">
      <c r="A5828" s="1">
        <v>470131</v>
      </c>
      <c r="B5828" s="1" t="s">
        <v>2360</v>
      </c>
      <c r="C5828" s="1">
        <v>113362303</v>
      </c>
      <c r="D5828" s="1">
        <v>131</v>
      </c>
      <c r="E5828" s="1" t="s">
        <v>2653</v>
      </c>
      <c r="F5828" s="1" t="s">
        <v>35</v>
      </c>
      <c r="G5828" s="1" t="s">
        <v>359</v>
      </c>
      <c r="H5828" s="1" t="s">
        <v>916</v>
      </c>
      <c r="S5828" s="1">
        <v>47</v>
      </c>
      <c r="T5828" s="1">
        <v>1</v>
      </c>
      <c r="U5828" s="1">
        <v>0</v>
      </c>
      <c r="V5828" s="1">
        <v>0</v>
      </c>
    </row>
    <row r="5829" spans="1:24" x14ac:dyDescent="0.35">
      <c r="A5829" s="1">
        <v>480131</v>
      </c>
      <c r="B5829" s="1" t="s">
        <v>2361</v>
      </c>
      <c r="C5829" s="1">
        <v>113362303</v>
      </c>
      <c r="D5829" s="1">
        <v>131</v>
      </c>
      <c r="E5829" s="1" t="s">
        <v>2653</v>
      </c>
      <c r="F5829" s="1" t="s">
        <v>35</v>
      </c>
      <c r="G5829" s="1" t="s">
        <v>359</v>
      </c>
      <c r="H5829" s="1" t="s">
        <v>916</v>
      </c>
      <c r="S5829" s="1">
        <v>48</v>
      </c>
      <c r="T5829" s="1">
        <v>1</v>
      </c>
      <c r="U5829" s="1">
        <v>0</v>
      </c>
      <c r="V5829" s="1">
        <v>0</v>
      </c>
    </row>
    <row r="5830" spans="1:24" x14ac:dyDescent="0.35">
      <c r="A5830" s="1">
        <v>290136</v>
      </c>
      <c r="B5830" s="1" t="s">
        <v>2341</v>
      </c>
      <c r="C5830" s="1">
        <v>113362403</v>
      </c>
      <c r="D5830" s="1">
        <v>136</v>
      </c>
      <c r="E5830" s="1" t="s">
        <v>2654</v>
      </c>
      <c r="F5830" s="1" t="s">
        <v>35</v>
      </c>
      <c r="G5830" s="1" t="s">
        <v>359</v>
      </c>
      <c r="H5830" s="1" t="s">
        <v>916</v>
      </c>
      <c r="I5830" s="1">
        <v>2059246.12</v>
      </c>
      <c r="J5830" s="1">
        <v>50847.95</v>
      </c>
      <c r="K5830" s="1">
        <v>472997</v>
      </c>
      <c r="L5830" s="1">
        <v>8474726</v>
      </c>
      <c r="S5830" s="1">
        <v>29</v>
      </c>
      <c r="T5830" s="1">
        <v>1</v>
      </c>
      <c r="U5830" s="1">
        <v>11057817</v>
      </c>
      <c r="V5830" s="1">
        <v>0</v>
      </c>
    </row>
    <row r="5831" spans="1:24" x14ac:dyDescent="0.35">
      <c r="A5831" s="1">
        <v>300136</v>
      </c>
      <c r="B5831" s="1" t="s">
        <v>2343</v>
      </c>
      <c r="C5831" s="1">
        <v>113362403</v>
      </c>
      <c r="D5831" s="1">
        <v>136</v>
      </c>
      <c r="E5831" s="1" t="s">
        <v>2654</v>
      </c>
      <c r="F5831" s="1" t="s">
        <v>35</v>
      </c>
      <c r="G5831" s="1" t="s">
        <v>359</v>
      </c>
      <c r="H5831" s="1" t="s">
        <v>916</v>
      </c>
      <c r="I5831" s="1">
        <v>2084916.42</v>
      </c>
      <c r="J5831" s="1">
        <v>50145.919999999998</v>
      </c>
      <c r="K5831" s="1">
        <v>472997</v>
      </c>
      <c r="L5831" s="1">
        <v>8745931</v>
      </c>
      <c r="M5831" s="1">
        <v>0.27120500802993774</v>
      </c>
      <c r="N5831" s="1">
        <v>3.200162410736084</v>
      </c>
      <c r="O5831" s="1">
        <v>2.5670299306511879E-2</v>
      </c>
      <c r="P5831" s="1">
        <v>1.2465872764587402</v>
      </c>
      <c r="Q5831" s="1">
        <v>0</v>
      </c>
      <c r="R5831" s="1">
        <v>-7.0203002542257309E-4</v>
      </c>
      <c r="S5831" s="1">
        <v>30</v>
      </c>
      <c r="T5831" s="1">
        <v>1</v>
      </c>
      <c r="U5831" s="1">
        <v>11353990</v>
      </c>
      <c r="V5831" s="1">
        <v>0.29617327451705933</v>
      </c>
      <c r="W5831" s="1">
        <v>2.6784038543701172</v>
      </c>
      <c r="X5831" s="1">
        <v>2.6784038543701172</v>
      </c>
    </row>
    <row r="5832" spans="1:24" x14ac:dyDescent="0.35">
      <c r="A5832" s="1">
        <v>310136</v>
      </c>
      <c r="B5832" s="1" t="s">
        <v>2344</v>
      </c>
      <c r="C5832" s="1">
        <v>113362403</v>
      </c>
      <c r="D5832" s="1">
        <v>136</v>
      </c>
      <c r="E5832" s="1" t="s">
        <v>2654</v>
      </c>
      <c r="F5832" s="1" t="s">
        <v>35</v>
      </c>
      <c r="G5832" s="1" t="s">
        <v>359</v>
      </c>
      <c r="H5832" s="1" t="s">
        <v>916</v>
      </c>
      <c r="I5832" s="1">
        <v>2148681.62</v>
      </c>
      <c r="J5832" s="1">
        <v>43262.02</v>
      </c>
      <c r="K5832" s="1">
        <v>472997</v>
      </c>
      <c r="L5832" s="1">
        <v>8903201</v>
      </c>
      <c r="M5832" s="1">
        <v>0.15726999938488007</v>
      </c>
      <c r="N5832" s="1">
        <v>1.7982076406478882</v>
      </c>
      <c r="O5832" s="1">
        <v>6.3765197992324829E-2</v>
      </c>
      <c r="P5832" s="1">
        <v>3.0584056377410889</v>
      </c>
      <c r="Q5832" s="1">
        <v>0</v>
      </c>
      <c r="R5832" s="1">
        <v>-6.8839001469314098E-3</v>
      </c>
      <c r="S5832" s="1">
        <v>31</v>
      </c>
      <c r="T5832" s="1">
        <v>1</v>
      </c>
      <c r="U5832" s="1">
        <v>11568142</v>
      </c>
      <c r="V5832" s="1">
        <v>0.2141512930393219</v>
      </c>
      <c r="W5832" s="1">
        <v>1.8861386775970459</v>
      </c>
      <c r="X5832" s="1">
        <v>1.8861386775970459</v>
      </c>
    </row>
    <row r="5833" spans="1:24" x14ac:dyDescent="0.35">
      <c r="A5833" s="1">
        <v>320136</v>
      </c>
      <c r="B5833" s="1" t="s">
        <v>2345</v>
      </c>
      <c r="C5833" s="1">
        <v>113362403</v>
      </c>
      <c r="D5833" s="1">
        <v>136</v>
      </c>
      <c r="E5833" s="1" t="s">
        <v>2654</v>
      </c>
      <c r="F5833" s="1" t="s">
        <v>35</v>
      </c>
      <c r="G5833" s="1" t="s">
        <v>359</v>
      </c>
      <c r="H5833" s="1" t="s">
        <v>916</v>
      </c>
      <c r="I5833" s="1">
        <v>2160292.5499999998</v>
      </c>
      <c r="J5833" s="1">
        <v>53876.04</v>
      </c>
      <c r="K5833" s="1">
        <v>472997</v>
      </c>
      <c r="L5833" s="1">
        <v>8985070</v>
      </c>
      <c r="M5833" s="1">
        <v>8.186899870634079E-2</v>
      </c>
      <c r="N5833" s="1">
        <v>0.91954565048217773</v>
      </c>
      <c r="O5833" s="1">
        <v>1.1610929854214191E-2</v>
      </c>
      <c r="P5833" s="1">
        <v>0.54037463665008545</v>
      </c>
      <c r="Q5833" s="1">
        <v>0</v>
      </c>
      <c r="R5833" s="1">
        <v>1.0614019818603992E-2</v>
      </c>
      <c r="S5833" s="1">
        <v>32</v>
      </c>
      <c r="T5833" s="1">
        <v>1</v>
      </c>
      <c r="U5833" s="1">
        <v>11672236</v>
      </c>
      <c r="V5833" s="1">
        <v>0.10409394651651382</v>
      </c>
      <c r="W5833" s="1">
        <v>0.89983338117599487</v>
      </c>
      <c r="X5833" s="1">
        <v>0.89983338117599487</v>
      </c>
    </row>
    <row r="5834" spans="1:24" x14ac:dyDescent="0.35">
      <c r="A5834" s="1">
        <v>330136</v>
      </c>
      <c r="B5834" s="1" t="s">
        <v>2346</v>
      </c>
      <c r="C5834" s="1">
        <v>113362403</v>
      </c>
      <c r="D5834" s="1">
        <v>136</v>
      </c>
      <c r="E5834" s="1" t="s">
        <v>2654</v>
      </c>
      <c r="F5834" s="1" t="s">
        <v>35</v>
      </c>
      <c r="G5834" s="1" t="s">
        <v>359</v>
      </c>
      <c r="H5834" s="1" t="s">
        <v>916</v>
      </c>
      <c r="I5834" s="1">
        <v>2251511.9900000002</v>
      </c>
      <c r="J5834" s="1">
        <v>44362.31</v>
      </c>
      <c r="K5834" s="1">
        <v>472997</v>
      </c>
      <c r="L5834" s="1">
        <v>9215283</v>
      </c>
      <c r="M5834" s="1">
        <v>0.23021300137042999</v>
      </c>
      <c r="N5834" s="1">
        <v>2.5621726512908936</v>
      </c>
      <c r="O5834" s="1">
        <v>9.1219440102577209E-2</v>
      </c>
      <c r="P5834" s="1">
        <v>4.2225503921508789</v>
      </c>
      <c r="Q5834" s="1">
        <v>0</v>
      </c>
      <c r="R5834" s="1">
        <v>-9.5137301832437515E-3</v>
      </c>
      <c r="S5834" s="1">
        <v>33</v>
      </c>
      <c r="T5834" s="1">
        <v>1</v>
      </c>
      <c r="U5834" s="1">
        <v>11984154</v>
      </c>
      <c r="V5834" s="1">
        <v>0.311918705701828</v>
      </c>
      <c r="W5834" s="1">
        <v>2.6723072528839111</v>
      </c>
      <c r="X5834" s="1">
        <v>2.6723072528839111</v>
      </c>
    </row>
    <row r="5835" spans="1:24" x14ac:dyDescent="0.35">
      <c r="A5835" s="1">
        <v>340136</v>
      </c>
      <c r="B5835" s="1" t="s">
        <v>2347</v>
      </c>
      <c r="C5835" s="1">
        <v>113362403</v>
      </c>
      <c r="D5835" s="1">
        <v>136</v>
      </c>
      <c r="E5835" s="1" t="s">
        <v>2654</v>
      </c>
      <c r="F5835" s="1" t="s">
        <v>35</v>
      </c>
      <c r="G5835" s="1" t="s">
        <v>359</v>
      </c>
      <c r="H5835" s="1" t="s">
        <v>916</v>
      </c>
      <c r="I5835" s="1">
        <v>2251353.63</v>
      </c>
      <c r="J5835" s="1">
        <v>42402.93</v>
      </c>
      <c r="K5835" s="1">
        <v>472997</v>
      </c>
      <c r="L5835" s="1">
        <v>9215273</v>
      </c>
      <c r="M5835" s="1">
        <v>-9.9999997473787516E-6</v>
      </c>
      <c r="N5835" s="1">
        <v>-1.0851538536371663E-4</v>
      </c>
      <c r="O5835" s="1">
        <v>-1.5835999511182308E-4</v>
      </c>
      <c r="P5835" s="1">
        <v>-7.0334956981241703E-3</v>
      </c>
      <c r="Q5835" s="1">
        <v>0</v>
      </c>
      <c r="R5835" s="1">
        <v>-1.9593799952417612E-3</v>
      </c>
      <c r="S5835" s="1">
        <v>34</v>
      </c>
      <c r="T5835" s="1">
        <v>1</v>
      </c>
      <c r="U5835" s="1">
        <v>11982027</v>
      </c>
      <c r="V5835" s="1">
        <v>-2.127740066498518E-3</v>
      </c>
      <c r="W5835" s="1">
        <v>-1.7748435959219933E-2</v>
      </c>
      <c r="X5835" s="1">
        <v>-1.7748435959219933E-2</v>
      </c>
    </row>
    <row r="5836" spans="1:24" x14ac:dyDescent="0.35">
      <c r="A5836" s="1">
        <v>350136</v>
      </c>
      <c r="B5836" s="1" t="s">
        <v>2348</v>
      </c>
      <c r="C5836" s="1">
        <v>113362403</v>
      </c>
      <c r="D5836" s="1">
        <v>136</v>
      </c>
      <c r="E5836" s="1" t="s">
        <v>2654</v>
      </c>
      <c r="F5836" s="1" t="s">
        <v>35</v>
      </c>
      <c r="G5836" s="1" t="s">
        <v>359</v>
      </c>
      <c r="H5836" s="1" t="s">
        <v>916</v>
      </c>
      <c r="I5836" s="1">
        <v>2346227.98</v>
      </c>
      <c r="J5836" s="1">
        <v>44600</v>
      </c>
      <c r="K5836" s="1">
        <v>472997</v>
      </c>
      <c r="L5836" s="1">
        <v>9344745</v>
      </c>
      <c r="M5836" s="1">
        <v>0.12947200238704681</v>
      </c>
      <c r="N5836" s="1">
        <v>1.4049719572067261</v>
      </c>
      <c r="O5836" s="1">
        <v>9.4874352216720581E-2</v>
      </c>
      <c r="P5836" s="1">
        <v>4.2141027450561523</v>
      </c>
      <c r="Q5836" s="1">
        <v>0</v>
      </c>
      <c r="R5836" s="1">
        <v>2.1970700472593307E-3</v>
      </c>
      <c r="S5836" s="1">
        <v>35</v>
      </c>
      <c r="T5836" s="1">
        <v>1</v>
      </c>
      <c r="U5836" s="1">
        <v>12208570</v>
      </c>
      <c r="V5836" s="1">
        <v>0.22654342651367188</v>
      </c>
      <c r="W5836" s="1">
        <v>1.8906900882720947</v>
      </c>
      <c r="X5836" s="1">
        <v>1.8906900882720947</v>
      </c>
    </row>
    <row r="5837" spans="1:24" x14ac:dyDescent="0.35">
      <c r="A5837" s="1">
        <v>360136</v>
      </c>
      <c r="B5837" s="1" t="s">
        <v>2349</v>
      </c>
      <c r="C5837" s="1">
        <v>113362403</v>
      </c>
      <c r="D5837" s="1">
        <v>136</v>
      </c>
      <c r="E5837" s="1" t="s">
        <v>2654</v>
      </c>
      <c r="F5837" s="1" t="s">
        <v>35</v>
      </c>
      <c r="G5837" s="1" t="s">
        <v>359</v>
      </c>
      <c r="H5837" s="1" t="s">
        <v>916</v>
      </c>
      <c r="I5837" s="1">
        <v>2534725.36</v>
      </c>
      <c r="J5837" s="1">
        <v>39268.71</v>
      </c>
      <c r="K5837" s="1">
        <v>472997</v>
      </c>
      <c r="L5837" s="1">
        <v>10317125</v>
      </c>
      <c r="M5837" s="1">
        <v>0.97237998247146606</v>
      </c>
      <c r="N5837" s="1">
        <v>10.405633926391602</v>
      </c>
      <c r="O5837" s="1">
        <v>0.18849737942218781</v>
      </c>
      <c r="P5837" s="1">
        <v>8.0340604782104492</v>
      </c>
      <c r="Q5837" s="1">
        <v>0</v>
      </c>
      <c r="R5837" s="1">
        <v>-5.3312899544835091E-3</v>
      </c>
      <c r="S5837" s="1">
        <v>36</v>
      </c>
      <c r="T5837" s="1">
        <v>1</v>
      </c>
      <c r="U5837" s="1">
        <v>13364116</v>
      </c>
      <c r="V5837" s="1">
        <v>1.1555460691452026</v>
      </c>
      <c r="W5837" s="1">
        <v>9.4650392532348633</v>
      </c>
      <c r="X5837" s="1">
        <v>9.4650392532348633</v>
      </c>
    </row>
    <row r="5838" spans="1:24" x14ac:dyDescent="0.35">
      <c r="A5838" s="1">
        <v>370136</v>
      </c>
      <c r="B5838" s="1" t="s">
        <v>2350</v>
      </c>
      <c r="C5838" s="1">
        <v>113362403</v>
      </c>
      <c r="D5838" s="1">
        <v>136</v>
      </c>
      <c r="E5838" s="1" t="s">
        <v>2654</v>
      </c>
      <c r="F5838" s="1" t="s">
        <v>35</v>
      </c>
      <c r="G5838" s="1" t="s">
        <v>359</v>
      </c>
      <c r="H5838" s="1" t="s">
        <v>916</v>
      </c>
      <c r="I5838" s="1">
        <v>2512956.6</v>
      </c>
      <c r="J5838" s="1">
        <v>142487.71</v>
      </c>
      <c r="K5838" s="1">
        <v>472997</v>
      </c>
      <c r="L5838" s="1">
        <v>11226869</v>
      </c>
      <c r="M5838" s="1">
        <v>0.9097440242767334</v>
      </c>
      <c r="N5838" s="1">
        <v>8.817805290222168</v>
      </c>
      <c r="O5838" s="1">
        <v>-2.1768759936094284E-2</v>
      </c>
      <c r="P5838" s="1">
        <v>-0.85882127285003662</v>
      </c>
      <c r="Q5838" s="1">
        <v>0</v>
      </c>
      <c r="R5838" s="1">
        <v>0.10321900248527527</v>
      </c>
      <c r="S5838" s="1">
        <v>37</v>
      </c>
      <c r="T5838" s="1">
        <v>1</v>
      </c>
      <c r="U5838" s="1">
        <v>14355310</v>
      </c>
      <c r="V5838" s="1">
        <v>0.99119424819946289</v>
      </c>
      <c r="W5838" s="1">
        <v>7.4168319702148438</v>
      </c>
      <c r="X5838" s="1">
        <v>7.4168319702148438</v>
      </c>
    </row>
    <row r="5839" spans="1:24" x14ac:dyDescent="0.35">
      <c r="A5839" s="1">
        <v>380136</v>
      </c>
      <c r="B5839" s="1" t="s">
        <v>2351</v>
      </c>
      <c r="C5839" s="1">
        <v>113362403</v>
      </c>
      <c r="D5839" s="1">
        <v>136</v>
      </c>
      <c r="E5839" s="1" t="s">
        <v>2654</v>
      </c>
      <c r="F5839" s="1" t="s">
        <v>35</v>
      </c>
      <c r="G5839" s="1" t="s">
        <v>359</v>
      </c>
      <c r="H5839" s="1" t="s">
        <v>916</v>
      </c>
      <c r="I5839" s="1">
        <v>2714616</v>
      </c>
      <c r="J5839" s="1">
        <v>159631</v>
      </c>
      <c r="K5839" s="1">
        <v>867969.875</v>
      </c>
      <c r="L5839" s="1">
        <v>11543475</v>
      </c>
      <c r="M5839" s="1">
        <v>0.31660598516464233</v>
      </c>
      <c r="N5839" s="1">
        <v>2.8200738430023193</v>
      </c>
      <c r="O5839" s="1">
        <v>0.20165939629077911</v>
      </c>
      <c r="P5839" s="1">
        <v>8.0247859954833984</v>
      </c>
      <c r="Q5839" s="1">
        <v>0.39497286081314087</v>
      </c>
      <c r="R5839" s="1">
        <v>1.7143290489912033E-2</v>
      </c>
      <c r="S5839" s="1">
        <v>38</v>
      </c>
      <c r="T5839" s="1">
        <v>1</v>
      </c>
      <c r="U5839" s="1">
        <v>15285692</v>
      </c>
      <c r="V5839" s="1">
        <v>0.93038153648376465</v>
      </c>
      <c r="W5839" s="1">
        <v>6.4811000823974609</v>
      </c>
      <c r="X5839" s="1">
        <v>6.4811000823974609</v>
      </c>
    </row>
    <row r="5840" spans="1:24" x14ac:dyDescent="0.35">
      <c r="A5840" s="1">
        <v>390136</v>
      </c>
      <c r="B5840" s="1" t="s">
        <v>2352</v>
      </c>
      <c r="C5840" s="1">
        <v>113362403</v>
      </c>
      <c r="D5840" s="1">
        <v>136</v>
      </c>
      <c r="E5840" s="1" t="s">
        <v>2654</v>
      </c>
      <c r="F5840" s="1" t="s">
        <v>35</v>
      </c>
      <c r="G5840" s="1" t="s">
        <v>359</v>
      </c>
      <c r="H5840" s="1" t="s">
        <v>916</v>
      </c>
      <c r="I5840" s="1">
        <v>2812801</v>
      </c>
      <c r="J5840" s="1">
        <v>219877</v>
      </c>
      <c r="K5840" s="1">
        <v>1262736.875</v>
      </c>
      <c r="L5840" s="1">
        <v>11676376</v>
      </c>
      <c r="M5840" s="1">
        <v>0.13290099799633026</v>
      </c>
      <c r="N5840" s="1">
        <v>1.1513084173202515</v>
      </c>
      <c r="O5840" s="1">
        <v>9.818500280380249E-2</v>
      </c>
      <c r="P5840" s="1">
        <v>3.6169018745422363</v>
      </c>
      <c r="Q5840" s="1">
        <v>0.39476698637008667</v>
      </c>
      <c r="R5840" s="1">
        <v>6.0245998203754425E-2</v>
      </c>
      <c r="S5840" s="1">
        <v>39</v>
      </c>
      <c r="T5840" s="1">
        <v>1</v>
      </c>
      <c r="U5840" s="1">
        <v>15971791</v>
      </c>
      <c r="V5840" s="1">
        <v>0.68609899282455444</v>
      </c>
      <c r="W5840" s="1">
        <v>4.4885048866271973</v>
      </c>
      <c r="X5840" s="1">
        <v>4.4885048866271973</v>
      </c>
    </row>
    <row r="5841" spans="1:24" x14ac:dyDescent="0.35">
      <c r="A5841" s="1">
        <v>400136</v>
      </c>
      <c r="B5841" s="1" t="s">
        <v>2353</v>
      </c>
      <c r="C5841" s="1">
        <v>113362403</v>
      </c>
      <c r="D5841" s="1">
        <v>136</v>
      </c>
      <c r="E5841" s="1" t="s">
        <v>2654</v>
      </c>
      <c r="F5841" s="1" t="s">
        <v>35</v>
      </c>
      <c r="G5841" s="1" t="s">
        <v>359</v>
      </c>
      <c r="H5841" s="1" t="s">
        <v>916</v>
      </c>
      <c r="S5841" s="1">
        <v>40</v>
      </c>
      <c r="T5841" s="1">
        <v>1</v>
      </c>
      <c r="U5841" s="1">
        <v>0</v>
      </c>
      <c r="V5841" s="1">
        <v>0</v>
      </c>
      <c r="W5841" s="1">
        <v>-100</v>
      </c>
      <c r="X5841" s="1">
        <v>-100</v>
      </c>
    </row>
    <row r="5842" spans="1:24" x14ac:dyDescent="0.35">
      <c r="A5842" s="1">
        <v>410136</v>
      </c>
      <c r="B5842" s="1" t="s">
        <v>2354</v>
      </c>
      <c r="C5842" s="1">
        <v>113362403</v>
      </c>
      <c r="D5842" s="1">
        <v>136</v>
      </c>
      <c r="E5842" s="1" t="s">
        <v>2654</v>
      </c>
      <c r="F5842" s="1" t="s">
        <v>35</v>
      </c>
      <c r="G5842" s="1" t="s">
        <v>359</v>
      </c>
      <c r="H5842" s="1" t="s">
        <v>916</v>
      </c>
      <c r="S5842" s="1">
        <v>41</v>
      </c>
      <c r="T5842" s="1">
        <v>1</v>
      </c>
      <c r="U5842" s="1">
        <v>0</v>
      </c>
      <c r="V5842" s="1">
        <v>0</v>
      </c>
    </row>
    <row r="5843" spans="1:24" x14ac:dyDescent="0.35">
      <c r="A5843" s="1">
        <v>420136</v>
      </c>
      <c r="B5843" s="1" t="s">
        <v>2355</v>
      </c>
      <c r="C5843" s="1">
        <v>113362403</v>
      </c>
      <c r="D5843" s="1">
        <v>136</v>
      </c>
      <c r="E5843" s="1" t="s">
        <v>2654</v>
      </c>
      <c r="F5843" s="1" t="s">
        <v>35</v>
      </c>
      <c r="G5843" s="1" t="s">
        <v>359</v>
      </c>
      <c r="H5843" s="1" t="s">
        <v>916</v>
      </c>
      <c r="S5843" s="1">
        <v>42</v>
      </c>
      <c r="T5843" s="1">
        <v>1</v>
      </c>
      <c r="U5843" s="1">
        <v>0</v>
      </c>
      <c r="V5843" s="1">
        <v>0</v>
      </c>
    </row>
    <row r="5844" spans="1:24" x14ac:dyDescent="0.35">
      <c r="A5844" s="1">
        <v>430136</v>
      </c>
      <c r="B5844" s="1" t="s">
        <v>2356</v>
      </c>
      <c r="C5844" s="1">
        <v>113362403</v>
      </c>
      <c r="D5844" s="1">
        <v>136</v>
      </c>
      <c r="E5844" s="1" t="s">
        <v>2654</v>
      </c>
      <c r="F5844" s="1" t="s">
        <v>35</v>
      </c>
      <c r="G5844" s="1" t="s">
        <v>359</v>
      </c>
      <c r="H5844" s="1" t="s">
        <v>916</v>
      </c>
      <c r="S5844" s="1">
        <v>43</v>
      </c>
      <c r="T5844" s="1">
        <v>1</v>
      </c>
      <c r="U5844" s="1">
        <v>0</v>
      </c>
      <c r="V5844" s="1">
        <v>0</v>
      </c>
    </row>
    <row r="5845" spans="1:24" x14ac:dyDescent="0.35">
      <c r="A5845" s="1">
        <v>440136</v>
      </c>
      <c r="B5845" s="1" t="s">
        <v>2357</v>
      </c>
      <c r="C5845" s="1">
        <v>113362403</v>
      </c>
      <c r="D5845" s="1">
        <v>136</v>
      </c>
      <c r="E5845" s="1" t="s">
        <v>2654</v>
      </c>
      <c r="F5845" s="1" t="s">
        <v>35</v>
      </c>
      <c r="G5845" s="1" t="s">
        <v>359</v>
      </c>
      <c r="H5845" s="1" t="s">
        <v>916</v>
      </c>
      <c r="S5845" s="1">
        <v>44</v>
      </c>
      <c r="T5845" s="1">
        <v>1</v>
      </c>
      <c r="U5845" s="1">
        <v>0</v>
      </c>
      <c r="V5845" s="1">
        <v>0</v>
      </c>
    </row>
    <row r="5846" spans="1:24" x14ac:dyDescent="0.35">
      <c r="A5846" s="1">
        <v>450136</v>
      </c>
      <c r="B5846" s="1" t="s">
        <v>2358</v>
      </c>
      <c r="C5846" s="1">
        <v>113362403</v>
      </c>
      <c r="D5846" s="1">
        <v>136</v>
      </c>
      <c r="E5846" s="1" t="s">
        <v>2654</v>
      </c>
      <c r="F5846" s="1" t="s">
        <v>35</v>
      </c>
      <c r="G5846" s="1" t="s">
        <v>359</v>
      </c>
      <c r="H5846" s="1" t="s">
        <v>916</v>
      </c>
      <c r="S5846" s="1">
        <v>45</v>
      </c>
      <c r="T5846" s="1">
        <v>1</v>
      </c>
      <c r="U5846" s="1">
        <v>0</v>
      </c>
      <c r="V5846" s="1">
        <v>0</v>
      </c>
    </row>
    <row r="5847" spans="1:24" x14ac:dyDescent="0.35">
      <c r="A5847" s="1">
        <v>460136</v>
      </c>
      <c r="B5847" s="1" t="s">
        <v>2359</v>
      </c>
      <c r="C5847" s="1">
        <v>113362403</v>
      </c>
      <c r="D5847" s="1">
        <v>136</v>
      </c>
      <c r="E5847" s="1" t="s">
        <v>2654</v>
      </c>
      <c r="F5847" s="1" t="s">
        <v>35</v>
      </c>
      <c r="G5847" s="1" t="s">
        <v>359</v>
      </c>
      <c r="H5847" s="1" t="s">
        <v>916</v>
      </c>
      <c r="S5847" s="1">
        <v>46</v>
      </c>
      <c r="T5847" s="1">
        <v>1</v>
      </c>
      <c r="U5847" s="1">
        <v>0</v>
      </c>
      <c r="V5847" s="1">
        <v>0</v>
      </c>
    </row>
    <row r="5848" spans="1:24" x14ac:dyDescent="0.35">
      <c r="A5848" s="1">
        <v>470136</v>
      </c>
      <c r="B5848" s="1" t="s">
        <v>2360</v>
      </c>
      <c r="C5848" s="1">
        <v>113362403</v>
      </c>
      <c r="D5848" s="1">
        <v>136</v>
      </c>
      <c r="E5848" s="1" t="s">
        <v>2654</v>
      </c>
      <c r="F5848" s="1" t="s">
        <v>35</v>
      </c>
      <c r="G5848" s="1" t="s">
        <v>359</v>
      </c>
      <c r="H5848" s="1" t="s">
        <v>916</v>
      </c>
      <c r="S5848" s="1">
        <v>47</v>
      </c>
      <c r="T5848" s="1">
        <v>1</v>
      </c>
      <c r="U5848" s="1">
        <v>0</v>
      </c>
      <c r="V5848" s="1">
        <v>0</v>
      </c>
    </row>
    <row r="5849" spans="1:24" x14ac:dyDescent="0.35">
      <c r="A5849" s="1">
        <v>480136</v>
      </c>
      <c r="B5849" s="1" t="s">
        <v>2361</v>
      </c>
      <c r="C5849" s="1">
        <v>113362403</v>
      </c>
      <c r="D5849" s="1">
        <v>136</v>
      </c>
      <c r="E5849" s="1" t="s">
        <v>2654</v>
      </c>
      <c r="F5849" s="1" t="s">
        <v>35</v>
      </c>
      <c r="G5849" s="1" t="s">
        <v>359</v>
      </c>
      <c r="H5849" s="1" t="s">
        <v>916</v>
      </c>
      <c r="S5849" s="1">
        <v>48</v>
      </c>
      <c r="T5849" s="1">
        <v>1</v>
      </c>
      <c r="U5849" s="1">
        <v>0</v>
      </c>
      <c r="V5849" s="1">
        <v>0</v>
      </c>
    </row>
    <row r="5850" spans="1:24" x14ac:dyDescent="0.35">
      <c r="A5850" s="1">
        <v>290139</v>
      </c>
      <c r="B5850" s="1" t="s">
        <v>2341</v>
      </c>
      <c r="C5850" s="1">
        <v>113362603</v>
      </c>
      <c r="D5850" s="1">
        <v>139</v>
      </c>
      <c r="E5850" s="1" t="s">
        <v>2655</v>
      </c>
      <c r="F5850" s="1" t="s">
        <v>35</v>
      </c>
      <c r="G5850" s="1" t="s">
        <v>359</v>
      </c>
      <c r="H5850" s="1" t="s">
        <v>916</v>
      </c>
      <c r="I5850" s="1">
        <v>2292197.7599999998</v>
      </c>
      <c r="J5850" s="1">
        <v>21691.06</v>
      </c>
      <c r="K5850" s="1">
        <v>515064</v>
      </c>
      <c r="L5850" s="1">
        <v>9180012</v>
      </c>
      <c r="S5850" s="1">
        <v>29</v>
      </c>
      <c r="T5850" s="1">
        <v>1</v>
      </c>
      <c r="U5850" s="1">
        <v>12008965</v>
      </c>
      <c r="V5850" s="1">
        <v>0</v>
      </c>
    </row>
    <row r="5851" spans="1:24" x14ac:dyDescent="0.35">
      <c r="A5851" s="1">
        <v>300139</v>
      </c>
      <c r="B5851" s="1" t="s">
        <v>2343</v>
      </c>
      <c r="C5851" s="1">
        <v>113362603</v>
      </c>
      <c r="D5851" s="1">
        <v>139</v>
      </c>
      <c r="E5851" s="1" t="s">
        <v>2655</v>
      </c>
      <c r="F5851" s="1" t="s">
        <v>35</v>
      </c>
      <c r="G5851" s="1" t="s">
        <v>359</v>
      </c>
      <c r="H5851" s="1" t="s">
        <v>916</v>
      </c>
      <c r="I5851" s="1">
        <v>2224921.12</v>
      </c>
      <c r="J5851" s="1">
        <v>20303.43</v>
      </c>
      <c r="K5851" s="1">
        <v>515064</v>
      </c>
      <c r="L5851" s="1">
        <v>9550421</v>
      </c>
      <c r="M5851" s="1">
        <v>0.37040901184082031</v>
      </c>
      <c r="N5851" s="1">
        <v>4.0349512100219727</v>
      </c>
      <c r="O5851" s="1">
        <v>-6.7276641726493835E-2</v>
      </c>
      <c r="P5851" s="1">
        <v>-2.9350278377532959</v>
      </c>
      <c r="Q5851" s="1">
        <v>0</v>
      </c>
      <c r="R5851" s="1">
        <v>-1.3876300072297454E-3</v>
      </c>
      <c r="S5851" s="1">
        <v>30</v>
      </c>
      <c r="T5851" s="1">
        <v>1</v>
      </c>
      <c r="U5851" s="1">
        <v>12310710</v>
      </c>
      <c r="V5851" s="1">
        <v>0.3017447292804718</v>
      </c>
      <c r="W5851" s="1">
        <v>2.5126645565032959</v>
      </c>
      <c r="X5851" s="1">
        <v>2.5126645565032959</v>
      </c>
    </row>
    <row r="5852" spans="1:24" x14ac:dyDescent="0.35">
      <c r="A5852" s="1">
        <v>310139</v>
      </c>
      <c r="B5852" s="1" t="s">
        <v>2344</v>
      </c>
      <c r="C5852" s="1">
        <v>113362603</v>
      </c>
      <c r="D5852" s="1">
        <v>139</v>
      </c>
      <c r="E5852" s="1" t="s">
        <v>2655</v>
      </c>
      <c r="F5852" s="1" t="s">
        <v>35</v>
      </c>
      <c r="G5852" s="1" t="s">
        <v>359</v>
      </c>
      <c r="H5852" s="1" t="s">
        <v>916</v>
      </c>
      <c r="I5852" s="1">
        <v>2282914.1800000002</v>
      </c>
      <c r="J5852" s="1">
        <v>24506.240000000002</v>
      </c>
      <c r="K5852" s="1">
        <v>515064</v>
      </c>
      <c r="L5852" s="1">
        <v>9693348</v>
      </c>
      <c r="M5852" s="1">
        <v>0.14292700588703156</v>
      </c>
      <c r="N5852" s="1">
        <v>1.4965518712997437</v>
      </c>
      <c r="O5852" s="1">
        <v>5.799306184053421E-2</v>
      </c>
      <c r="P5852" s="1">
        <v>2.6065220832824707</v>
      </c>
      <c r="Q5852" s="1">
        <v>0</v>
      </c>
      <c r="R5852" s="1">
        <v>4.2028101161122322E-3</v>
      </c>
      <c r="S5852" s="1">
        <v>31</v>
      </c>
      <c r="T5852" s="1">
        <v>1</v>
      </c>
      <c r="U5852" s="1">
        <v>12515832</v>
      </c>
      <c r="V5852" s="1">
        <v>0.20512287318706512</v>
      </c>
      <c r="W5852" s="1">
        <v>1.6662076711654663</v>
      </c>
      <c r="X5852" s="1">
        <v>1.6662076711654663</v>
      </c>
    </row>
    <row r="5853" spans="1:24" x14ac:dyDescent="0.35">
      <c r="A5853" s="1">
        <v>320139</v>
      </c>
      <c r="B5853" s="1" t="s">
        <v>2345</v>
      </c>
      <c r="C5853" s="1">
        <v>113362603</v>
      </c>
      <c r="D5853" s="1">
        <v>139</v>
      </c>
      <c r="E5853" s="1" t="s">
        <v>2655</v>
      </c>
      <c r="F5853" s="1" t="s">
        <v>35</v>
      </c>
      <c r="G5853" s="1" t="s">
        <v>359</v>
      </c>
      <c r="H5853" s="1" t="s">
        <v>916</v>
      </c>
      <c r="I5853" s="1">
        <v>2292563.63</v>
      </c>
      <c r="J5853" s="1">
        <v>30347.55</v>
      </c>
      <c r="K5853" s="1">
        <v>515064</v>
      </c>
      <c r="L5853" s="1">
        <v>9888075</v>
      </c>
      <c r="M5853" s="1">
        <v>0.19472700357437134</v>
      </c>
      <c r="N5853" s="1">
        <v>2.0088725090026855</v>
      </c>
      <c r="O5853" s="1">
        <v>9.649449959397316E-3</v>
      </c>
      <c r="P5853" s="1">
        <v>0.42268124222755432</v>
      </c>
      <c r="Q5853" s="1">
        <v>0</v>
      </c>
      <c r="R5853" s="1">
        <v>5.8413101360201836E-3</v>
      </c>
      <c r="S5853" s="1">
        <v>32</v>
      </c>
      <c r="T5853" s="1">
        <v>1</v>
      </c>
      <c r="U5853" s="1">
        <v>12726050</v>
      </c>
      <c r="V5853" s="1">
        <v>0.21021775901317596</v>
      </c>
      <c r="W5853" s="1">
        <v>1.6796166896820068</v>
      </c>
      <c r="X5853" s="1">
        <v>1.6796166896820068</v>
      </c>
    </row>
    <row r="5854" spans="1:24" x14ac:dyDescent="0.35">
      <c r="A5854" s="1">
        <v>330139</v>
      </c>
      <c r="B5854" s="1" t="s">
        <v>2346</v>
      </c>
      <c r="C5854" s="1">
        <v>113362603</v>
      </c>
      <c r="D5854" s="1">
        <v>139</v>
      </c>
      <c r="E5854" s="1" t="s">
        <v>2655</v>
      </c>
      <c r="F5854" s="1" t="s">
        <v>35</v>
      </c>
      <c r="G5854" s="1" t="s">
        <v>359</v>
      </c>
      <c r="H5854" s="1" t="s">
        <v>916</v>
      </c>
      <c r="I5854" s="1">
        <v>2443962.83</v>
      </c>
      <c r="J5854" s="1">
        <v>34011.33</v>
      </c>
      <c r="K5854" s="1">
        <v>515064</v>
      </c>
      <c r="L5854" s="1">
        <v>10176324</v>
      </c>
      <c r="M5854" s="1">
        <v>0.28824898600578308</v>
      </c>
      <c r="N5854" s="1">
        <v>2.9151175022125244</v>
      </c>
      <c r="O5854" s="1">
        <v>0.15139919519424438</v>
      </c>
      <c r="P5854" s="1">
        <v>6.6039257049560547</v>
      </c>
      <c r="Q5854" s="1">
        <v>0</v>
      </c>
      <c r="R5854" s="1">
        <v>3.6637799348682165E-3</v>
      </c>
      <c r="S5854" s="1">
        <v>33</v>
      </c>
      <c r="T5854" s="1">
        <v>1</v>
      </c>
      <c r="U5854" s="1">
        <v>13169362</v>
      </c>
      <c r="V5854" s="1">
        <v>0.44331195950508118</v>
      </c>
      <c r="W5854" s="1">
        <v>3.4835004806518555</v>
      </c>
      <c r="X5854" s="1">
        <v>3.4835004806518555</v>
      </c>
    </row>
    <row r="5855" spans="1:24" x14ac:dyDescent="0.35">
      <c r="A5855" s="1">
        <v>340139</v>
      </c>
      <c r="B5855" s="1" t="s">
        <v>2347</v>
      </c>
      <c r="C5855" s="1">
        <v>113362603</v>
      </c>
      <c r="D5855" s="1">
        <v>139</v>
      </c>
      <c r="E5855" s="1" t="s">
        <v>2655</v>
      </c>
      <c r="F5855" s="1" t="s">
        <v>35</v>
      </c>
      <c r="G5855" s="1" t="s">
        <v>359</v>
      </c>
      <c r="H5855" s="1" t="s">
        <v>916</v>
      </c>
      <c r="I5855" s="1">
        <v>2443852</v>
      </c>
      <c r="J5855" s="1">
        <v>41646.97</v>
      </c>
      <c r="K5855" s="1">
        <v>515064</v>
      </c>
      <c r="L5855" s="1">
        <v>10176310</v>
      </c>
      <c r="M5855" s="1">
        <v>-1.4000000192027073E-5</v>
      </c>
      <c r="N5855" s="1">
        <v>-1.3757424312643707E-4</v>
      </c>
      <c r="O5855" s="1">
        <v>-1.1082999844802544E-4</v>
      </c>
      <c r="P5855" s="1">
        <v>-4.5348480343818665E-3</v>
      </c>
      <c r="Q5855" s="1">
        <v>0</v>
      </c>
      <c r="R5855" s="1">
        <v>7.6356399804353714E-3</v>
      </c>
      <c r="S5855" s="1">
        <v>34</v>
      </c>
      <c r="T5855" s="1">
        <v>1</v>
      </c>
      <c r="U5855" s="1">
        <v>13176873</v>
      </c>
      <c r="V5855" s="1">
        <v>7.5108096934854984E-3</v>
      </c>
      <c r="W5855" s="1">
        <v>5.7033892720937729E-2</v>
      </c>
      <c r="X5855" s="1">
        <v>5.7033892720937729E-2</v>
      </c>
    </row>
    <row r="5856" spans="1:24" x14ac:dyDescent="0.35">
      <c r="A5856" s="1">
        <v>350139</v>
      </c>
      <c r="B5856" s="1" t="s">
        <v>2348</v>
      </c>
      <c r="C5856" s="1">
        <v>113362603</v>
      </c>
      <c r="D5856" s="1">
        <v>139</v>
      </c>
      <c r="E5856" s="1" t="s">
        <v>2655</v>
      </c>
      <c r="F5856" s="1" t="s">
        <v>35</v>
      </c>
      <c r="G5856" s="1" t="s">
        <v>359</v>
      </c>
      <c r="H5856" s="1" t="s">
        <v>916</v>
      </c>
      <c r="I5856" s="1">
        <v>2573208.6</v>
      </c>
      <c r="J5856" s="1">
        <v>40872</v>
      </c>
      <c r="K5856" s="1">
        <v>515064</v>
      </c>
      <c r="L5856" s="1">
        <v>11085411</v>
      </c>
      <c r="M5856" s="1">
        <v>0.90910100936889648</v>
      </c>
      <c r="N5856" s="1">
        <v>8.9335031509399414</v>
      </c>
      <c r="O5856" s="1">
        <v>0.12935659289360046</v>
      </c>
      <c r="P5856" s="1">
        <v>5.2931437492370605</v>
      </c>
      <c r="Q5856" s="1">
        <v>0</v>
      </c>
      <c r="R5856" s="1">
        <v>-7.7496998710557818E-4</v>
      </c>
      <c r="S5856" s="1">
        <v>35</v>
      </c>
      <c r="T5856" s="1">
        <v>1</v>
      </c>
      <c r="U5856" s="1">
        <v>14214556</v>
      </c>
      <c r="V5856" s="1">
        <v>1.0376826524734497</v>
      </c>
      <c r="W5856" s="1">
        <v>7.8750324249267578</v>
      </c>
      <c r="X5856" s="1">
        <v>7.8750324249267578</v>
      </c>
    </row>
    <row r="5857" spans="1:24" x14ac:dyDescent="0.35">
      <c r="A5857" s="1">
        <v>360139</v>
      </c>
      <c r="B5857" s="1" t="s">
        <v>2349</v>
      </c>
      <c r="C5857" s="1">
        <v>113362603</v>
      </c>
      <c r="D5857" s="1">
        <v>139</v>
      </c>
      <c r="E5857" s="1" t="s">
        <v>2655</v>
      </c>
      <c r="F5857" s="1" t="s">
        <v>35</v>
      </c>
      <c r="G5857" s="1" t="s">
        <v>359</v>
      </c>
      <c r="H5857" s="1" t="s">
        <v>916</v>
      </c>
      <c r="I5857" s="1">
        <v>2801575.94</v>
      </c>
      <c r="J5857" s="1">
        <v>48277.7</v>
      </c>
      <c r="K5857" s="1">
        <v>515064</v>
      </c>
      <c r="L5857" s="1">
        <v>12187006</v>
      </c>
      <c r="M5857" s="1">
        <v>1.1015950441360474</v>
      </c>
      <c r="N5857" s="1">
        <v>9.9373397827148438</v>
      </c>
      <c r="O5857" s="1">
        <v>0.22836734354496002</v>
      </c>
      <c r="P5857" s="1">
        <v>8.8748083114624023</v>
      </c>
      <c r="Q5857" s="1">
        <v>0</v>
      </c>
      <c r="R5857" s="1">
        <v>7.4057001620531082E-3</v>
      </c>
      <c r="S5857" s="1">
        <v>36</v>
      </c>
      <c r="T5857" s="1">
        <v>1</v>
      </c>
      <c r="U5857" s="1">
        <v>15551924</v>
      </c>
      <c r="V5857" s="1">
        <v>1.3373681306838989</v>
      </c>
      <c r="W5857" s="1">
        <v>9.4084405899047852</v>
      </c>
      <c r="X5857" s="1">
        <v>9.4084405899047852</v>
      </c>
    </row>
    <row r="5858" spans="1:24" x14ac:dyDescent="0.35">
      <c r="A5858" s="1">
        <v>370139</v>
      </c>
      <c r="B5858" s="1" t="s">
        <v>2350</v>
      </c>
      <c r="C5858" s="1">
        <v>113362603</v>
      </c>
      <c r="D5858" s="1">
        <v>139</v>
      </c>
      <c r="E5858" s="1" t="s">
        <v>2655</v>
      </c>
      <c r="F5858" s="1" t="s">
        <v>35</v>
      </c>
      <c r="G5858" s="1" t="s">
        <v>359</v>
      </c>
      <c r="H5858" s="1" t="s">
        <v>916</v>
      </c>
      <c r="I5858" s="1">
        <v>2956066.02</v>
      </c>
      <c r="J5858" s="1">
        <v>57432.59</v>
      </c>
      <c r="K5858" s="1">
        <v>515064</v>
      </c>
      <c r="L5858" s="1">
        <v>14205774</v>
      </c>
      <c r="M5858" s="1">
        <v>2.0187680721282959</v>
      </c>
      <c r="N5858" s="1">
        <v>16.564922332763672</v>
      </c>
      <c r="O5858" s="1">
        <v>0.15449008345603943</v>
      </c>
      <c r="P5858" s="1">
        <v>5.5143990516662598</v>
      </c>
      <c r="Q5858" s="1">
        <v>0</v>
      </c>
      <c r="R5858" s="1">
        <v>9.1548897325992584E-3</v>
      </c>
      <c r="S5858" s="1">
        <v>37</v>
      </c>
      <c r="T5858" s="1">
        <v>1</v>
      </c>
      <c r="U5858" s="1">
        <v>17734336</v>
      </c>
      <c r="V5858" s="1">
        <v>2.1824131011962891</v>
      </c>
      <c r="W5858" s="1">
        <v>14.03306770324707</v>
      </c>
      <c r="X5858" s="1">
        <v>14.03306770324707</v>
      </c>
    </row>
    <row r="5859" spans="1:24" x14ac:dyDescent="0.35">
      <c r="A5859" s="1">
        <v>380139</v>
      </c>
      <c r="B5859" s="1" t="s">
        <v>2351</v>
      </c>
      <c r="C5859" s="1">
        <v>113362603</v>
      </c>
      <c r="D5859" s="1">
        <v>139</v>
      </c>
      <c r="E5859" s="1" t="s">
        <v>2655</v>
      </c>
      <c r="F5859" s="1" t="s">
        <v>35</v>
      </c>
      <c r="G5859" s="1" t="s">
        <v>359</v>
      </c>
      <c r="H5859" s="1" t="s">
        <v>916</v>
      </c>
      <c r="I5859" s="1">
        <v>3141100</v>
      </c>
      <c r="J5859" s="1">
        <v>64366</v>
      </c>
      <c r="K5859" s="1">
        <v>2018002.625</v>
      </c>
      <c r="L5859" s="1">
        <v>14717790</v>
      </c>
      <c r="M5859" s="1">
        <v>0.51201599836349487</v>
      </c>
      <c r="N5859" s="1">
        <v>3.604280948638916</v>
      </c>
      <c r="O5859" s="1">
        <v>0.18503397703170776</v>
      </c>
      <c r="P5859" s="1">
        <v>6.2594671249389648</v>
      </c>
      <c r="Q5859" s="1">
        <v>1.5029386281967163</v>
      </c>
      <c r="R5859" s="1">
        <v>6.9334101863205433E-3</v>
      </c>
      <c r="S5859" s="1">
        <v>38</v>
      </c>
      <c r="T5859" s="1">
        <v>1</v>
      </c>
      <c r="U5859" s="1">
        <v>19941258</v>
      </c>
      <c r="V5859" s="1">
        <v>2.2069220542907715</v>
      </c>
      <c r="W5859" s="1">
        <v>12.444345474243164</v>
      </c>
      <c r="X5859" s="1">
        <v>12.444345474243164</v>
      </c>
    </row>
    <row r="5860" spans="1:24" x14ac:dyDescent="0.35">
      <c r="A5860" s="1">
        <v>390139</v>
      </c>
      <c r="B5860" s="1" t="s">
        <v>2352</v>
      </c>
      <c r="C5860" s="1">
        <v>113362603</v>
      </c>
      <c r="D5860" s="1">
        <v>139</v>
      </c>
      <c r="E5860" s="1" t="s">
        <v>2655</v>
      </c>
      <c r="F5860" s="1" t="s">
        <v>35</v>
      </c>
      <c r="G5860" s="1" t="s">
        <v>359</v>
      </c>
      <c r="H5860" s="1" t="s">
        <v>916</v>
      </c>
      <c r="I5860" s="1">
        <v>3168138</v>
      </c>
      <c r="J5860" s="1">
        <v>70940</v>
      </c>
      <c r="K5860" s="1">
        <v>3520157.5</v>
      </c>
      <c r="L5860" s="1">
        <v>14897966</v>
      </c>
      <c r="M5860" s="1">
        <v>0.18017600476741791</v>
      </c>
      <c r="N5860" s="1">
        <v>1.224205493927002</v>
      </c>
      <c r="O5860" s="1">
        <v>2.7038000524044037E-2</v>
      </c>
      <c r="P5860" s="1">
        <v>0.86078125238418579</v>
      </c>
      <c r="Q5860" s="1">
        <v>1.5021548271179199</v>
      </c>
      <c r="R5860" s="1">
        <v>6.5740002319216728E-3</v>
      </c>
      <c r="S5860" s="1">
        <v>39</v>
      </c>
      <c r="T5860" s="1">
        <v>1</v>
      </c>
      <c r="U5860" s="1">
        <v>21657202</v>
      </c>
      <c r="V5860" s="1">
        <v>1.7159428596496582</v>
      </c>
      <c r="W5860" s="1">
        <v>8.6049938201904297</v>
      </c>
      <c r="X5860" s="1">
        <v>8.6049938201904297</v>
      </c>
    </row>
    <row r="5861" spans="1:24" x14ac:dyDescent="0.35">
      <c r="A5861" s="1">
        <v>400139</v>
      </c>
      <c r="B5861" s="1" t="s">
        <v>2353</v>
      </c>
      <c r="C5861" s="1">
        <v>113362603</v>
      </c>
      <c r="D5861" s="1">
        <v>139</v>
      </c>
      <c r="E5861" s="1" t="s">
        <v>2655</v>
      </c>
      <c r="F5861" s="1" t="s">
        <v>35</v>
      </c>
      <c r="G5861" s="1" t="s">
        <v>359</v>
      </c>
      <c r="H5861" s="1" t="s">
        <v>916</v>
      </c>
      <c r="S5861" s="1">
        <v>40</v>
      </c>
      <c r="T5861" s="1">
        <v>1</v>
      </c>
      <c r="U5861" s="1">
        <v>0</v>
      </c>
      <c r="V5861" s="1">
        <v>0</v>
      </c>
      <c r="W5861" s="1">
        <v>-100</v>
      </c>
      <c r="X5861" s="1">
        <v>-100</v>
      </c>
    </row>
    <row r="5862" spans="1:24" x14ac:dyDescent="0.35">
      <c r="A5862" s="1">
        <v>410139</v>
      </c>
      <c r="B5862" s="1" t="s">
        <v>2354</v>
      </c>
      <c r="C5862" s="1">
        <v>113362603</v>
      </c>
      <c r="D5862" s="1">
        <v>139</v>
      </c>
      <c r="E5862" s="1" t="s">
        <v>2655</v>
      </c>
      <c r="F5862" s="1" t="s">
        <v>35</v>
      </c>
      <c r="G5862" s="1" t="s">
        <v>359</v>
      </c>
      <c r="H5862" s="1" t="s">
        <v>916</v>
      </c>
      <c r="S5862" s="1">
        <v>41</v>
      </c>
      <c r="T5862" s="1">
        <v>1</v>
      </c>
      <c r="U5862" s="1">
        <v>0</v>
      </c>
      <c r="V5862" s="1">
        <v>0</v>
      </c>
    </row>
    <row r="5863" spans="1:24" x14ac:dyDescent="0.35">
      <c r="A5863" s="1">
        <v>420139</v>
      </c>
      <c r="B5863" s="1" t="s">
        <v>2355</v>
      </c>
      <c r="C5863" s="1">
        <v>113362603</v>
      </c>
      <c r="D5863" s="1">
        <v>139</v>
      </c>
      <c r="E5863" s="1" t="s">
        <v>2655</v>
      </c>
      <c r="F5863" s="1" t="s">
        <v>35</v>
      </c>
      <c r="G5863" s="1" t="s">
        <v>359</v>
      </c>
      <c r="H5863" s="1" t="s">
        <v>916</v>
      </c>
      <c r="S5863" s="1">
        <v>42</v>
      </c>
      <c r="T5863" s="1">
        <v>1</v>
      </c>
      <c r="U5863" s="1">
        <v>0</v>
      </c>
      <c r="V5863" s="1">
        <v>0</v>
      </c>
    </row>
    <row r="5864" spans="1:24" x14ac:dyDescent="0.35">
      <c r="A5864" s="1">
        <v>430139</v>
      </c>
      <c r="B5864" s="1" t="s">
        <v>2356</v>
      </c>
      <c r="C5864" s="1">
        <v>113362603</v>
      </c>
      <c r="D5864" s="1">
        <v>139</v>
      </c>
      <c r="E5864" s="1" t="s">
        <v>2655</v>
      </c>
      <c r="F5864" s="1" t="s">
        <v>35</v>
      </c>
      <c r="G5864" s="1" t="s">
        <v>359</v>
      </c>
      <c r="H5864" s="1" t="s">
        <v>916</v>
      </c>
      <c r="S5864" s="1">
        <v>43</v>
      </c>
      <c r="T5864" s="1">
        <v>1</v>
      </c>
      <c r="U5864" s="1">
        <v>0</v>
      </c>
      <c r="V5864" s="1">
        <v>0</v>
      </c>
    </row>
    <row r="5865" spans="1:24" x14ac:dyDescent="0.35">
      <c r="A5865" s="1">
        <v>440139</v>
      </c>
      <c r="B5865" s="1" t="s">
        <v>2357</v>
      </c>
      <c r="C5865" s="1">
        <v>113362603</v>
      </c>
      <c r="D5865" s="1">
        <v>139</v>
      </c>
      <c r="E5865" s="1" t="s">
        <v>2655</v>
      </c>
      <c r="F5865" s="1" t="s">
        <v>35</v>
      </c>
      <c r="G5865" s="1" t="s">
        <v>359</v>
      </c>
      <c r="H5865" s="1" t="s">
        <v>916</v>
      </c>
      <c r="S5865" s="1">
        <v>44</v>
      </c>
      <c r="T5865" s="1">
        <v>1</v>
      </c>
      <c r="U5865" s="1">
        <v>0</v>
      </c>
      <c r="V5865" s="1">
        <v>0</v>
      </c>
    </row>
    <row r="5866" spans="1:24" x14ac:dyDescent="0.35">
      <c r="A5866" s="1">
        <v>450139</v>
      </c>
      <c r="B5866" s="1" t="s">
        <v>2358</v>
      </c>
      <c r="C5866" s="1">
        <v>113362603</v>
      </c>
      <c r="D5866" s="1">
        <v>139</v>
      </c>
      <c r="E5866" s="1" t="s">
        <v>2655</v>
      </c>
      <c r="F5866" s="1" t="s">
        <v>35</v>
      </c>
      <c r="G5866" s="1" t="s">
        <v>359</v>
      </c>
      <c r="H5866" s="1" t="s">
        <v>916</v>
      </c>
      <c r="S5866" s="1">
        <v>45</v>
      </c>
      <c r="T5866" s="1">
        <v>1</v>
      </c>
      <c r="U5866" s="1">
        <v>0</v>
      </c>
      <c r="V5866" s="1">
        <v>0</v>
      </c>
    </row>
    <row r="5867" spans="1:24" x14ac:dyDescent="0.35">
      <c r="A5867" s="1">
        <v>460139</v>
      </c>
      <c r="B5867" s="1" t="s">
        <v>2359</v>
      </c>
      <c r="C5867" s="1">
        <v>113362603</v>
      </c>
      <c r="D5867" s="1">
        <v>139</v>
      </c>
      <c r="E5867" s="1" t="s">
        <v>2655</v>
      </c>
      <c r="F5867" s="1" t="s">
        <v>35</v>
      </c>
      <c r="G5867" s="1" t="s">
        <v>359</v>
      </c>
      <c r="H5867" s="1" t="s">
        <v>916</v>
      </c>
      <c r="S5867" s="1">
        <v>46</v>
      </c>
      <c r="T5867" s="1">
        <v>1</v>
      </c>
      <c r="U5867" s="1">
        <v>0</v>
      </c>
      <c r="V5867" s="1">
        <v>0</v>
      </c>
    </row>
    <row r="5868" spans="1:24" x14ac:dyDescent="0.35">
      <c r="A5868" s="1">
        <v>470139</v>
      </c>
      <c r="B5868" s="1" t="s">
        <v>2360</v>
      </c>
      <c r="C5868" s="1">
        <v>113362603</v>
      </c>
      <c r="D5868" s="1">
        <v>139</v>
      </c>
      <c r="E5868" s="1" t="s">
        <v>2655</v>
      </c>
      <c r="F5868" s="1" t="s">
        <v>35</v>
      </c>
      <c r="G5868" s="1" t="s">
        <v>359</v>
      </c>
      <c r="H5868" s="1" t="s">
        <v>916</v>
      </c>
      <c r="S5868" s="1">
        <v>47</v>
      </c>
      <c r="T5868" s="1">
        <v>1</v>
      </c>
      <c r="U5868" s="1">
        <v>0</v>
      </c>
      <c r="V5868" s="1">
        <v>0</v>
      </c>
    </row>
    <row r="5869" spans="1:24" x14ac:dyDescent="0.35">
      <c r="A5869" s="1">
        <v>480139</v>
      </c>
      <c r="B5869" s="1" t="s">
        <v>2361</v>
      </c>
      <c r="C5869" s="1">
        <v>113362603</v>
      </c>
      <c r="D5869" s="1">
        <v>139</v>
      </c>
      <c r="E5869" s="1" t="s">
        <v>2655</v>
      </c>
      <c r="F5869" s="1" t="s">
        <v>35</v>
      </c>
      <c r="G5869" s="1" t="s">
        <v>359</v>
      </c>
      <c r="H5869" s="1" t="s">
        <v>916</v>
      </c>
      <c r="S5869" s="1">
        <v>48</v>
      </c>
      <c r="T5869" s="1">
        <v>1</v>
      </c>
      <c r="U5869" s="1">
        <v>0</v>
      </c>
      <c r="V5869" s="1">
        <v>0</v>
      </c>
    </row>
    <row r="5870" spans="1:24" x14ac:dyDescent="0.35">
      <c r="A5870" s="1">
        <v>290189</v>
      </c>
      <c r="B5870" s="1" t="s">
        <v>2341</v>
      </c>
      <c r="C5870" s="1">
        <v>113363103</v>
      </c>
      <c r="D5870" s="1">
        <v>189</v>
      </c>
      <c r="E5870" s="1" t="s">
        <v>2656</v>
      </c>
      <c r="F5870" s="1" t="s">
        <v>35</v>
      </c>
      <c r="G5870" s="1" t="s">
        <v>359</v>
      </c>
      <c r="H5870" s="1" t="s">
        <v>916</v>
      </c>
      <c r="I5870" s="1">
        <v>3489540.88</v>
      </c>
      <c r="K5870" s="1">
        <v>593639</v>
      </c>
      <c r="L5870" s="1">
        <v>12183798</v>
      </c>
      <c r="S5870" s="1">
        <v>29</v>
      </c>
      <c r="T5870" s="1">
        <v>1</v>
      </c>
      <c r="U5870" s="1">
        <v>16266978</v>
      </c>
      <c r="V5870" s="1">
        <v>0</v>
      </c>
    </row>
    <row r="5871" spans="1:24" x14ac:dyDescent="0.35">
      <c r="A5871" s="1">
        <v>300189</v>
      </c>
      <c r="B5871" s="1" t="s">
        <v>2343</v>
      </c>
      <c r="C5871" s="1">
        <v>113363103</v>
      </c>
      <c r="D5871" s="1">
        <v>189</v>
      </c>
      <c r="E5871" s="1" t="s">
        <v>2656</v>
      </c>
      <c r="F5871" s="1" t="s">
        <v>35</v>
      </c>
      <c r="G5871" s="1" t="s">
        <v>359</v>
      </c>
      <c r="H5871" s="1" t="s">
        <v>916</v>
      </c>
      <c r="I5871" s="1">
        <v>3703426.64</v>
      </c>
      <c r="K5871" s="1">
        <v>785641</v>
      </c>
      <c r="L5871" s="1">
        <v>12591902</v>
      </c>
      <c r="M5871" s="1">
        <v>0.40810400247573853</v>
      </c>
      <c r="N5871" s="1">
        <v>3.3495631217956543</v>
      </c>
      <c r="O5871" s="1">
        <v>0.21388575434684753</v>
      </c>
      <c r="P5871" s="1">
        <v>6.129338264465332</v>
      </c>
      <c r="Q5871" s="1">
        <v>0.19200199842453003</v>
      </c>
      <c r="S5871" s="1">
        <v>30</v>
      </c>
      <c r="T5871" s="1">
        <v>1</v>
      </c>
      <c r="U5871" s="1">
        <v>17080970</v>
      </c>
      <c r="V5871" s="1">
        <v>0.81399178504943848</v>
      </c>
      <c r="W5871" s="1">
        <v>5.0039534568786621</v>
      </c>
      <c r="X5871" s="1">
        <v>5.0039534568786621</v>
      </c>
    </row>
    <row r="5872" spans="1:24" x14ac:dyDescent="0.35">
      <c r="A5872" s="1">
        <v>310189</v>
      </c>
      <c r="B5872" s="1" t="s">
        <v>2344</v>
      </c>
      <c r="C5872" s="1">
        <v>113363103</v>
      </c>
      <c r="D5872" s="1">
        <v>189</v>
      </c>
      <c r="E5872" s="1" t="s">
        <v>2656</v>
      </c>
      <c r="F5872" s="1" t="s">
        <v>35</v>
      </c>
      <c r="G5872" s="1" t="s">
        <v>359</v>
      </c>
      <c r="H5872" s="1" t="s">
        <v>916</v>
      </c>
      <c r="I5872" s="1">
        <v>3624151.38</v>
      </c>
      <c r="K5872" s="1">
        <v>689640</v>
      </c>
      <c r="L5872" s="1">
        <v>12810436</v>
      </c>
      <c r="M5872" s="1">
        <v>0.21853399276733398</v>
      </c>
      <c r="N5872" s="1">
        <v>1.7355122566223145</v>
      </c>
      <c r="O5872" s="1">
        <v>-7.9275257885456085E-2</v>
      </c>
      <c r="P5872" s="1">
        <v>-2.140592098236084</v>
      </c>
      <c r="Q5872" s="1">
        <v>-9.6000999212265015E-2</v>
      </c>
      <c r="S5872" s="1">
        <v>31</v>
      </c>
      <c r="T5872" s="1">
        <v>1</v>
      </c>
      <c r="U5872" s="1">
        <v>17124228</v>
      </c>
      <c r="V5872" s="1">
        <v>4.3257743120193481E-2</v>
      </c>
      <c r="W5872" s="1">
        <v>0.25325259566307068</v>
      </c>
      <c r="X5872" s="1">
        <v>0.25325259566307068</v>
      </c>
    </row>
    <row r="5873" spans="1:24" x14ac:dyDescent="0.35">
      <c r="A5873" s="1">
        <v>320189</v>
      </c>
      <c r="B5873" s="1" t="s">
        <v>2345</v>
      </c>
      <c r="C5873" s="1">
        <v>113363103</v>
      </c>
      <c r="D5873" s="1">
        <v>189</v>
      </c>
      <c r="E5873" s="1" t="s">
        <v>2656</v>
      </c>
      <c r="F5873" s="1" t="s">
        <v>35</v>
      </c>
      <c r="G5873" s="1" t="s">
        <v>359</v>
      </c>
      <c r="H5873" s="1" t="s">
        <v>916</v>
      </c>
      <c r="I5873" s="1">
        <v>3667398.94</v>
      </c>
      <c r="K5873" s="1">
        <v>689640</v>
      </c>
      <c r="L5873" s="1">
        <v>13041962</v>
      </c>
      <c r="M5873" s="1">
        <v>0.23152600228786469</v>
      </c>
      <c r="N5873" s="1">
        <v>1.8073233366012573</v>
      </c>
      <c r="O5873" s="1">
        <v>4.3247558176517487E-2</v>
      </c>
      <c r="P5873" s="1">
        <v>1.1933155059814453</v>
      </c>
      <c r="Q5873" s="1">
        <v>0</v>
      </c>
      <c r="S5873" s="1">
        <v>32</v>
      </c>
      <c r="T5873" s="1">
        <v>1</v>
      </c>
      <c r="U5873" s="1">
        <v>17399000</v>
      </c>
      <c r="V5873" s="1">
        <v>0.27477356791496277</v>
      </c>
      <c r="W5873" s="1">
        <v>1.6045804023742676</v>
      </c>
      <c r="X5873" s="1">
        <v>1.6045804023742676</v>
      </c>
    </row>
    <row r="5874" spans="1:24" x14ac:dyDescent="0.35">
      <c r="A5874" s="1">
        <v>330189</v>
      </c>
      <c r="B5874" s="1" t="s">
        <v>2346</v>
      </c>
      <c r="C5874" s="1">
        <v>113363103</v>
      </c>
      <c r="D5874" s="1">
        <v>189</v>
      </c>
      <c r="E5874" s="1" t="s">
        <v>2656</v>
      </c>
      <c r="F5874" s="1" t="s">
        <v>35</v>
      </c>
      <c r="G5874" s="1" t="s">
        <v>359</v>
      </c>
      <c r="H5874" s="1" t="s">
        <v>916</v>
      </c>
      <c r="I5874" s="1">
        <v>3812183.33</v>
      </c>
      <c r="K5874" s="1">
        <v>689640</v>
      </c>
      <c r="L5874" s="1">
        <v>13399263</v>
      </c>
      <c r="M5874" s="1">
        <v>0.35730099678039551</v>
      </c>
      <c r="N5874" s="1">
        <v>2.7396261692047119</v>
      </c>
      <c r="O5874" s="1">
        <v>0.14478439092636108</v>
      </c>
      <c r="P5874" s="1">
        <v>3.9478766918182373</v>
      </c>
      <c r="Q5874" s="1">
        <v>0</v>
      </c>
      <c r="S5874" s="1">
        <v>33</v>
      </c>
      <c r="T5874" s="1">
        <v>1</v>
      </c>
      <c r="U5874" s="1">
        <v>17901086</v>
      </c>
      <c r="V5874" s="1">
        <v>0.50208538770675659</v>
      </c>
      <c r="W5874" s="1">
        <v>2.8857176303863525</v>
      </c>
      <c r="X5874" s="1">
        <v>2.8857176303863525</v>
      </c>
    </row>
    <row r="5875" spans="1:24" x14ac:dyDescent="0.35">
      <c r="A5875" s="1">
        <v>340189</v>
      </c>
      <c r="B5875" s="1" t="s">
        <v>2347</v>
      </c>
      <c r="C5875" s="1">
        <v>113363103</v>
      </c>
      <c r="D5875" s="1">
        <v>189</v>
      </c>
      <c r="E5875" s="1" t="s">
        <v>2656</v>
      </c>
      <c r="F5875" s="1" t="s">
        <v>35</v>
      </c>
      <c r="G5875" s="1" t="s">
        <v>359</v>
      </c>
      <c r="H5875" s="1" t="s">
        <v>916</v>
      </c>
      <c r="I5875" s="1">
        <v>3812000.53</v>
      </c>
      <c r="K5875" s="1">
        <v>689640</v>
      </c>
      <c r="L5875" s="1">
        <v>13399167</v>
      </c>
      <c r="M5875" s="1">
        <v>-9.6000003395602107E-5</v>
      </c>
      <c r="N5875" s="1">
        <v>-7.1645731804892421E-4</v>
      </c>
      <c r="O5875" s="1">
        <v>-1.8279999494552612E-4</v>
      </c>
      <c r="P5875" s="1">
        <v>-4.7951522283256054E-3</v>
      </c>
      <c r="Q5875" s="1">
        <v>0</v>
      </c>
      <c r="S5875" s="1">
        <v>34</v>
      </c>
      <c r="T5875" s="1">
        <v>1</v>
      </c>
      <c r="U5875" s="1">
        <v>17900808</v>
      </c>
      <c r="V5875" s="1">
        <v>-2.7879999834112823E-4</v>
      </c>
      <c r="W5875" s="1">
        <v>-1.5529784141108394E-3</v>
      </c>
      <c r="X5875" s="1">
        <v>-1.5529784141108394E-3</v>
      </c>
    </row>
    <row r="5876" spans="1:24" x14ac:dyDescent="0.35">
      <c r="A5876" s="1">
        <v>350189</v>
      </c>
      <c r="B5876" s="1" t="s">
        <v>2348</v>
      </c>
      <c r="C5876" s="1">
        <v>113363103</v>
      </c>
      <c r="D5876" s="1">
        <v>189</v>
      </c>
      <c r="E5876" s="1" t="s">
        <v>2656</v>
      </c>
      <c r="F5876" s="1" t="s">
        <v>35</v>
      </c>
      <c r="G5876" s="1" t="s">
        <v>359</v>
      </c>
      <c r="H5876" s="1" t="s">
        <v>916</v>
      </c>
      <c r="I5876" s="1">
        <v>3981905.51</v>
      </c>
      <c r="K5876" s="1">
        <v>689640</v>
      </c>
      <c r="L5876" s="1">
        <v>14148702</v>
      </c>
      <c r="M5876" s="1">
        <v>0.74953502416610718</v>
      </c>
      <c r="N5876" s="1">
        <v>5.5938925743103027</v>
      </c>
      <c r="O5876" s="1">
        <v>0.16990497708320618</v>
      </c>
      <c r="P5876" s="1">
        <v>4.4571080207824707</v>
      </c>
      <c r="Q5876" s="1">
        <v>0</v>
      </c>
      <c r="S5876" s="1">
        <v>35</v>
      </c>
      <c r="T5876" s="1">
        <v>1</v>
      </c>
      <c r="U5876" s="1">
        <v>18820248</v>
      </c>
      <c r="V5876" s="1">
        <v>0.91944003105163574</v>
      </c>
      <c r="W5876" s="1">
        <v>5.1363043785095215</v>
      </c>
      <c r="X5876" s="1">
        <v>5.1363043785095215</v>
      </c>
    </row>
    <row r="5877" spans="1:24" x14ac:dyDescent="0.35">
      <c r="A5877" s="1">
        <v>360189</v>
      </c>
      <c r="B5877" s="1" t="s">
        <v>2349</v>
      </c>
      <c r="C5877" s="1">
        <v>113363103</v>
      </c>
      <c r="D5877" s="1">
        <v>189</v>
      </c>
      <c r="E5877" s="1" t="s">
        <v>2656</v>
      </c>
      <c r="F5877" s="1" t="s">
        <v>35</v>
      </c>
      <c r="G5877" s="1" t="s">
        <v>359</v>
      </c>
      <c r="H5877" s="1" t="s">
        <v>916</v>
      </c>
      <c r="I5877" s="1">
        <v>4431125.78</v>
      </c>
      <c r="K5877" s="1">
        <v>689640</v>
      </c>
      <c r="L5877" s="1">
        <v>15435640</v>
      </c>
      <c r="M5877" s="1">
        <v>1.286937952041626</v>
      </c>
      <c r="N5877" s="1">
        <v>9.0958023071289063</v>
      </c>
      <c r="O5877" s="1">
        <v>0.44922026991844177</v>
      </c>
      <c r="P5877" s="1">
        <v>11.281539916992188</v>
      </c>
      <c r="Q5877" s="1">
        <v>0</v>
      </c>
      <c r="S5877" s="1">
        <v>36</v>
      </c>
      <c r="T5877" s="1">
        <v>1</v>
      </c>
      <c r="U5877" s="1">
        <v>20556406</v>
      </c>
      <c r="V5877" s="1">
        <v>1.7361582517623901</v>
      </c>
      <c r="W5877" s="1">
        <v>9.2249479293823242</v>
      </c>
      <c r="X5877" s="1">
        <v>9.2249479293823242</v>
      </c>
    </row>
    <row r="5878" spans="1:24" x14ac:dyDescent="0.35">
      <c r="A5878" s="1">
        <v>370189</v>
      </c>
      <c r="B5878" s="1" t="s">
        <v>2350</v>
      </c>
      <c r="C5878" s="1">
        <v>113363103</v>
      </c>
      <c r="D5878" s="1">
        <v>189</v>
      </c>
      <c r="E5878" s="1" t="s">
        <v>2656</v>
      </c>
      <c r="F5878" s="1" t="s">
        <v>35</v>
      </c>
      <c r="G5878" s="1" t="s">
        <v>359</v>
      </c>
      <c r="H5878" s="1" t="s">
        <v>916</v>
      </c>
      <c r="I5878" s="1">
        <v>4558034.54</v>
      </c>
      <c r="K5878" s="1">
        <v>689640</v>
      </c>
      <c r="L5878" s="1">
        <v>16555151</v>
      </c>
      <c r="M5878" s="1">
        <v>1.1195110082626343</v>
      </c>
      <c r="N5878" s="1">
        <v>7.2527670860290527</v>
      </c>
      <c r="O5878" s="1">
        <v>0.12690876424312592</v>
      </c>
      <c r="P5878" s="1">
        <v>2.8640296459197998</v>
      </c>
      <c r="Q5878" s="1">
        <v>0</v>
      </c>
      <c r="S5878" s="1">
        <v>37</v>
      </c>
      <c r="T5878" s="1">
        <v>1</v>
      </c>
      <c r="U5878" s="1">
        <v>21802826</v>
      </c>
      <c r="V5878" s="1">
        <v>1.2464197874069214</v>
      </c>
      <c r="W5878" s="1">
        <v>6.0634140968322754</v>
      </c>
      <c r="X5878" s="1">
        <v>6.0634140968322754</v>
      </c>
    </row>
    <row r="5879" spans="1:24" x14ac:dyDescent="0.35">
      <c r="A5879" s="1">
        <v>380189</v>
      </c>
      <c r="B5879" s="1" t="s">
        <v>2351</v>
      </c>
      <c r="C5879" s="1">
        <v>113363103</v>
      </c>
      <c r="D5879" s="1">
        <v>189</v>
      </c>
      <c r="E5879" s="1" t="s">
        <v>2656</v>
      </c>
      <c r="F5879" s="1" t="s">
        <v>35</v>
      </c>
      <c r="G5879" s="1" t="s">
        <v>359</v>
      </c>
      <c r="H5879" s="1" t="s">
        <v>916</v>
      </c>
      <c r="I5879" s="1">
        <v>4991375</v>
      </c>
      <c r="K5879" s="1">
        <v>1370162.75</v>
      </c>
      <c r="L5879" s="1">
        <v>17253572</v>
      </c>
      <c r="M5879" s="1">
        <v>0.69842100143432617</v>
      </c>
      <c r="N5879" s="1">
        <v>4.2187533378601074</v>
      </c>
      <c r="O5879" s="1">
        <v>0.43334046006202698</v>
      </c>
      <c r="P5879" s="1">
        <v>9.5071783065795898</v>
      </c>
      <c r="Q5879" s="1">
        <v>0.68052273988723755</v>
      </c>
      <c r="S5879" s="1">
        <v>38</v>
      </c>
      <c r="T5879" s="1">
        <v>1</v>
      </c>
      <c r="U5879" s="1">
        <v>23615110</v>
      </c>
      <c r="V5879" s="1">
        <v>1.8122842311859131</v>
      </c>
      <c r="W5879" s="1">
        <v>8.3121519088745117</v>
      </c>
      <c r="X5879" s="1">
        <v>8.3121519088745117</v>
      </c>
    </row>
    <row r="5880" spans="1:24" x14ac:dyDescent="0.35">
      <c r="A5880" s="1">
        <v>390189</v>
      </c>
      <c r="B5880" s="1" t="s">
        <v>2352</v>
      </c>
      <c r="C5880" s="1">
        <v>113363103</v>
      </c>
      <c r="D5880" s="1">
        <v>189</v>
      </c>
      <c r="E5880" s="1" t="s">
        <v>2656</v>
      </c>
      <c r="F5880" s="1" t="s">
        <v>35</v>
      </c>
      <c r="G5880" s="1" t="s">
        <v>359</v>
      </c>
      <c r="H5880" s="1" t="s">
        <v>916</v>
      </c>
      <c r="I5880" s="1">
        <v>5123245</v>
      </c>
      <c r="K5880" s="1">
        <v>2050330.5</v>
      </c>
      <c r="L5880" s="1">
        <v>17484194</v>
      </c>
      <c r="M5880" s="1">
        <v>0.23062199354171753</v>
      </c>
      <c r="N5880" s="1">
        <v>1.3366622924804688</v>
      </c>
      <c r="O5880" s="1">
        <v>0.13187000155448914</v>
      </c>
      <c r="P5880" s="1">
        <v>2.6419572830200195</v>
      </c>
      <c r="Q5880" s="1">
        <v>0.68016773462295532</v>
      </c>
      <c r="S5880" s="1">
        <v>39</v>
      </c>
      <c r="T5880" s="1">
        <v>1</v>
      </c>
      <c r="U5880" s="1">
        <v>24657770</v>
      </c>
      <c r="V5880" s="1">
        <v>1.0426597595214844</v>
      </c>
      <c r="W5880" s="1">
        <v>4.4152240753173828</v>
      </c>
      <c r="X5880" s="1">
        <v>4.4152240753173828</v>
      </c>
    </row>
    <row r="5881" spans="1:24" x14ac:dyDescent="0.35">
      <c r="A5881" s="1">
        <v>400189</v>
      </c>
      <c r="B5881" s="1" t="s">
        <v>2353</v>
      </c>
      <c r="C5881" s="1">
        <v>113363103</v>
      </c>
      <c r="D5881" s="1">
        <v>189</v>
      </c>
      <c r="E5881" s="1" t="s">
        <v>2656</v>
      </c>
      <c r="F5881" s="1" t="s">
        <v>35</v>
      </c>
      <c r="G5881" s="1" t="s">
        <v>359</v>
      </c>
      <c r="H5881" s="1" t="s">
        <v>916</v>
      </c>
      <c r="S5881" s="1">
        <v>40</v>
      </c>
      <c r="T5881" s="1">
        <v>1</v>
      </c>
      <c r="U5881" s="1">
        <v>0</v>
      </c>
      <c r="V5881" s="1">
        <v>0</v>
      </c>
      <c r="W5881" s="1">
        <v>-100</v>
      </c>
      <c r="X5881" s="1">
        <v>-100</v>
      </c>
    </row>
    <row r="5882" spans="1:24" x14ac:dyDescent="0.35">
      <c r="A5882" s="1">
        <v>410189</v>
      </c>
      <c r="B5882" s="1" t="s">
        <v>2354</v>
      </c>
      <c r="C5882" s="1">
        <v>113363103</v>
      </c>
      <c r="D5882" s="1">
        <v>189</v>
      </c>
      <c r="E5882" s="1" t="s">
        <v>2656</v>
      </c>
      <c r="F5882" s="1" t="s">
        <v>35</v>
      </c>
      <c r="G5882" s="1" t="s">
        <v>359</v>
      </c>
      <c r="H5882" s="1" t="s">
        <v>916</v>
      </c>
      <c r="S5882" s="1">
        <v>41</v>
      </c>
      <c r="T5882" s="1">
        <v>1</v>
      </c>
      <c r="U5882" s="1">
        <v>0</v>
      </c>
      <c r="V5882" s="1">
        <v>0</v>
      </c>
    </row>
    <row r="5883" spans="1:24" x14ac:dyDescent="0.35">
      <c r="A5883" s="1">
        <v>420189</v>
      </c>
      <c r="B5883" s="1" t="s">
        <v>2355</v>
      </c>
      <c r="C5883" s="1">
        <v>113363103</v>
      </c>
      <c r="D5883" s="1">
        <v>189</v>
      </c>
      <c r="E5883" s="1" t="s">
        <v>2656</v>
      </c>
      <c r="F5883" s="1" t="s">
        <v>35</v>
      </c>
      <c r="G5883" s="1" t="s">
        <v>359</v>
      </c>
      <c r="H5883" s="1" t="s">
        <v>916</v>
      </c>
      <c r="S5883" s="1">
        <v>42</v>
      </c>
      <c r="T5883" s="1">
        <v>1</v>
      </c>
      <c r="U5883" s="1">
        <v>0</v>
      </c>
      <c r="V5883" s="1">
        <v>0</v>
      </c>
    </row>
    <row r="5884" spans="1:24" x14ac:dyDescent="0.35">
      <c r="A5884" s="1">
        <v>430189</v>
      </c>
      <c r="B5884" s="1" t="s">
        <v>2356</v>
      </c>
      <c r="C5884" s="1">
        <v>113363103</v>
      </c>
      <c r="D5884" s="1">
        <v>189</v>
      </c>
      <c r="E5884" s="1" t="s">
        <v>2656</v>
      </c>
      <c r="F5884" s="1" t="s">
        <v>35</v>
      </c>
      <c r="G5884" s="1" t="s">
        <v>359</v>
      </c>
      <c r="H5884" s="1" t="s">
        <v>916</v>
      </c>
      <c r="S5884" s="1">
        <v>43</v>
      </c>
      <c r="T5884" s="1">
        <v>1</v>
      </c>
      <c r="U5884" s="1">
        <v>0</v>
      </c>
      <c r="V5884" s="1">
        <v>0</v>
      </c>
    </row>
    <row r="5885" spans="1:24" x14ac:dyDescent="0.35">
      <c r="A5885" s="1">
        <v>440189</v>
      </c>
      <c r="B5885" s="1" t="s">
        <v>2357</v>
      </c>
      <c r="C5885" s="1">
        <v>113363103</v>
      </c>
      <c r="D5885" s="1">
        <v>189</v>
      </c>
      <c r="E5885" s="1" t="s">
        <v>2656</v>
      </c>
      <c r="F5885" s="1" t="s">
        <v>35</v>
      </c>
      <c r="G5885" s="1" t="s">
        <v>359</v>
      </c>
      <c r="H5885" s="1" t="s">
        <v>916</v>
      </c>
      <c r="S5885" s="1">
        <v>44</v>
      </c>
      <c r="T5885" s="1">
        <v>1</v>
      </c>
      <c r="U5885" s="1">
        <v>0</v>
      </c>
      <c r="V5885" s="1">
        <v>0</v>
      </c>
    </row>
    <row r="5886" spans="1:24" x14ac:dyDescent="0.35">
      <c r="A5886" s="1">
        <v>450189</v>
      </c>
      <c r="B5886" s="1" t="s">
        <v>2358</v>
      </c>
      <c r="C5886" s="1">
        <v>113363103</v>
      </c>
      <c r="D5886" s="1">
        <v>189</v>
      </c>
      <c r="E5886" s="1" t="s">
        <v>2656</v>
      </c>
      <c r="F5886" s="1" t="s">
        <v>35</v>
      </c>
      <c r="G5886" s="1" t="s">
        <v>359</v>
      </c>
      <c r="H5886" s="1" t="s">
        <v>916</v>
      </c>
      <c r="S5886" s="1">
        <v>45</v>
      </c>
      <c r="T5886" s="1">
        <v>1</v>
      </c>
      <c r="U5886" s="1">
        <v>0</v>
      </c>
      <c r="V5886" s="1">
        <v>0</v>
      </c>
    </row>
    <row r="5887" spans="1:24" x14ac:dyDescent="0.35">
      <c r="A5887" s="1">
        <v>460189</v>
      </c>
      <c r="B5887" s="1" t="s">
        <v>2359</v>
      </c>
      <c r="C5887" s="1">
        <v>113363103</v>
      </c>
      <c r="D5887" s="1">
        <v>189</v>
      </c>
      <c r="E5887" s="1" t="s">
        <v>2656</v>
      </c>
      <c r="F5887" s="1" t="s">
        <v>35</v>
      </c>
      <c r="G5887" s="1" t="s">
        <v>359</v>
      </c>
      <c r="H5887" s="1" t="s">
        <v>916</v>
      </c>
      <c r="S5887" s="1">
        <v>46</v>
      </c>
      <c r="T5887" s="1">
        <v>1</v>
      </c>
      <c r="U5887" s="1">
        <v>0</v>
      </c>
      <c r="V5887" s="1">
        <v>0</v>
      </c>
    </row>
    <row r="5888" spans="1:24" x14ac:dyDescent="0.35">
      <c r="A5888" s="1">
        <v>470189</v>
      </c>
      <c r="B5888" s="1" t="s">
        <v>2360</v>
      </c>
      <c r="C5888" s="1">
        <v>113363103</v>
      </c>
      <c r="D5888" s="1">
        <v>189</v>
      </c>
      <c r="E5888" s="1" t="s">
        <v>2656</v>
      </c>
      <c r="F5888" s="1" t="s">
        <v>35</v>
      </c>
      <c r="G5888" s="1" t="s">
        <v>359</v>
      </c>
      <c r="H5888" s="1" t="s">
        <v>916</v>
      </c>
      <c r="S5888" s="1">
        <v>47</v>
      </c>
      <c r="T5888" s="1">
        <v>1</v>
      </c>
      <c r="U5888" s="1">
        <v>0</v>
      </c>
      <c r="V5888" s="1">
        <v>0</v>
      </c>
    </row>
    <row r="5889" spans="1:24" x14ac:dyDescent="0.35">
      <c r="A5889" s="1">
        <v>480189</v>
      </c>
      <c r="B5889" s="1" t="s">
        <v>2361</v>
      </c>
      <c r="C5889" s="1">
        <v>113363103</v>
      </c>
      <c r="D5889" s="1">
        <v>189</v>
      </c>
      <c r="E5889" s="1" t="s">
        <v>2656</v>
      </c>
      <c r="F5889" s="1" t="s">
        <v>35</v>
      </c>
      <c r="G5889" s="1" t="s">
        <v>359</v>
      </c>
      <c r="H5889" s="1" t="s">
        <v>916</v>
      </c>
      <c r="S5889" s="1">
        <v>48</v>
      </c>
      <c r="T5889" s="1">
        <v>1</v>
      </c>
      <c r="U5889" s="1">
        <v>0</v>
      </c>
      <c r="V5889" s="1">
        <v>0</v>
      </c>
    </row>
    <row r="5890" spans="1:24" x14ac:dyDescent="0.35">
      <c r="A5890" s="1">
        <v>290221</v>
      </c>
      <c r="B5890" s="1" t="s">
        <v>2341</v>
      </c>
      <c r="C5890" s="1">
        <v>113363603</v>
      </c>
      <c r="D5890" s="1">
        <v>221</v>
      </c>
      <c r="E5890" s="1" t="s">
        <v>2657</v>
      </c>
      <c r="F5890" s="1" t="s">
        <v>35</v>
      </c>
      <c r="G5890" s="1" t="s">
        <v>359</v>
      </c>
      <c r="H5890" s="1" t="s">
        <v>916</v>
      </c>
      <c r="I5890" s="1">
        <v>1380602.16</v>
      </c>
      <c r="J5890" s="1">
        <v>49516.79</v>
      </c>
      <c r="K5890" s="1">
        <v>232972</v>
      </c>
      <c r="L5890" s="1">
        <v>3877093.75</v>
      </c>
      <c r="S5890" s="1">
        <v>29</v>
      </c>
      <c r="T5890" s="1">
        <v>1</v>
      </c>
      <c r="U5890" s="1">
        <v>5540184.5</v>
      </c>
      <c r="V5890" s="1">
        <v>0</v>
      </c>
    </row>
    <row r="5891" spans="1:24" x14ac:dyDescent="0.35">
      <c r="A5891" s="1">
        <v>300221</v>
      </c>
      <c r="B5891" s="1" t="s">
        <v>2343</v>
      </c>
      <c r="C5891" s="1">
        <v>113363603</v>
      </c>
      <c r="D5891" s="1">
        <v>221</v>
      </c>
      <c r="E5891" s="1" t="s">
        <v>2657</v>
      </c>
      <c r="F5891" s="1" t="s">
        <v>35</v>
      </c>
      <c r="G5891" s="1" t="s">
        <v>359</v>
      </c>
      <c r="H5891" s="1" t="s">
        <v>916</v>
      </c>
      <c r="I5891" s="1">
        <v>1379678.83</v>
      </c>
      <c r="J5891" s="1">
        <v>48642.51</v>
      </c>
      <c r="K5891" s="1">
        <v>329268</v>
      </c>
      <c r="L5891" s="1">
        <v>4084221.75</v>
      </c>
      <c r="M5891" s="1">
        <v>0.20712800323963165</v>
      </c>
      <c r="N5891" s="1">
        <v>5.3423519134521484</v>
      </c>
      <c r="O5891" s="1">
        <v>-9.2333002248778939E-4</v>
      </c>
      <c r="P5891" s="1">
        <v>-6.68787881731987E-2</v>
      </c>
      <c r="Q5891" s="1">
        <v>9.6295997500419617E-2</v>
      </c>
      <c r="R5891" s="1">
        <v>-8.7427999824285507E-4</v>
      </c>
      <c r="S5891" s="1">
        <v>30</v>
      </c>
      <c r="T5891" s="1">
        <v>1</v>
      </c>
      <c r="U5891" s="1">
        <v>5841811</v>
      </c>
      <c r="V5891" s="1">
        <v>0.30162638425827026</v>
      </c>
      <c r="W5891" s="1">
        <v>5.4443402290344238</v>
      </c>
      <c r="X5891" s="1">
        <v>5.4443402290344238</v>
      </c>
    </row>
    <row r="5892" spans="1:24" x14ac:dyDescent="0.35">
      <c r="A5892" s="1">
        <v>310221</v>
      </c>
      <c r="B5892" s="1" t="s">
        <v>2344</v>
      </c>
      <c r="C5892" s="1">
        <v>113363603</v>
      </c>
      <c r="D5892" s="1">
        <v>221</v>
      </c>
      <c r="E5892" s="1" t="s">
        <v>2657</v>
      </c>
      <c r="F5892" s="1" t="s">
        <v>35</v>
      </c>
      <c r="G5892" s="1" t="s">
        <v>359</v>
      </c>
      <c r="H5892" s="1" t="s">
        <v>916</v>
      </c>
      <c r="I5892" s="1">
        <v>1407476.27</v>
      </c>
      <c r="J5892" s="1">
        <v>60316.39</v>
      </c>
      <c r="K5892" s="1">
        <v>281120</v>
      </c>
      <c r="L5892" s="1">
        <v>4172233.75</v>
      </c>
      <c r="M5892" s="1">
        <v>8.8012002408504486E-2</v>
      </c>
      <c r="N5892" s="1">
        <v>2.1549270153045654</v>
      </c>
      <c r="O5892" s="1">
        <v>2.7797440066933632E-2</v>
      </c>
      <c r="P5892" s="1">
        <v>2.0147762298583984</v>
      </c>
      <c r="Q5892" s="1">
        <v>-4.8147998750209808E-2</v>
      </c>
      <c r="R5892" s="1">
        <v>1.1673879809677601E-2</v>
      </c>
      <c r="S5892" s="1">
        <v>31</v>
      </c>
      <c r="T5892" s="1">
        <v>1</v>
      </c>
      <c r="U5892" s="1">
        <v>5921146.5</v>
      </c>
      <c r="V5892" s="1">
        <v>7.9335324466228485E-2</v>
      </c>
      <c r="W5892" s="1">
        <v>1.3580634593963623</v>
      </c>
      <c r="X5892" s="1">
        <v>1.3580634593963623</v>
      </c>
    </row>
    <row r="5893" spans="1:24" x14ac:dyDescent="0.35">
      <c r="A5893" s="1">
        <v>320221</v>
      </c>
      <c r="B5893" s="1" t="s">
        <v>2345</v>
      </c>
      <c r="C5893" s="1">
        <v>113363603</v>
      </c>
      <c r="D5893" s="1">
        <v>221</v>
      </c>
      <c r="E5893" s="1" t="s">
        <v>2657</v>
      </c>
      <c r="F5893" s="1" t="s">
        <v>35</v>
      </c>
      <c r="G5893" s="1" t="s">
        <v>359</v>
      </c>
      <c r="H5893" s="1" t="s">
        <v>916</v>
      </c>
      <c r="I5893" s="1">
        <v>1437001.54</v>
      </c>
      <c r="J5893" s="1">
        <v>78109.47</v>
      </c>
      <c r="K5893" s="1">
        <v>281120</v>
      </c>
      <c r="L5893" s="1">
        <v>4288060</v>
      </c>
      <c r="M5893" s="1">
        <v>0.11582624912261963</v>
      </c>
      <c r="N5893" s="1">
        <v>2.7761209011077881</v>
      </c>
      <c r="O5893" s="1">
        <v>2.9525270685553551E-2</v>
      </c>
      <c r="P5893" s="1">
        <v>2.097745418548584</v>
      </c>
      <c r="Q5893" s="1">
        <v>0</v>
      </c>
      <c r="R5893" s="1">
        <v>1.77930798381567E-2</v>
      </c>
      <c r="S5893" s="1">
        <v>32</v>
      </c>
      <c r="T5893" s="1">
        <v>1</v>
      </c>
      <c r="U5893" s="1">
        <v>6084291</v>
      </c>
      <c r="V5893" s="1">
        <v>0.16314460337162018</v>
      </c>
      <c r="W5893" s="1">
        <v>2.7552857398986816</v>
      </c>
      <c r="X5893" s="1">
        <v>2.7552857398986816</v>
      </c>
    </row>
    <row r="5894" spans="1:24" x14ac:dyDescent="0.35">
      <c r="A5894" s="1">
        <v>330221</v>
      </c>
      <c r="B5894" s="1" t="s">
        <v>2346</v>
      </c>
      <c r="C5894" s="1">
        <v>113363603</v>
      </c>
      <c r="D5894" s="1">
        <v>221</v>
      </c>
      <c r="E5894" s="1" t="s">
        <v>2657</v>
      </c>
      <c r="F5894" s="1" t="s">
        <v>35</v>
      </c>
      <c r="G5894" s="1" t="s">
        <v>359</v>
      </c>
      <c r="H5894" s="1" t="s">
        <v>916</v>
      </c>
      <c r="I5894" s="1">
        <v>1473252.3</v>
      </c>
      <c r="J5894" s="1">
        <v>69671.62</v>
      </c>
      <c r="K5894" s="1">
        <v>281120</v>
      </c>
      <c r="L5894" s="1">
        <v>4492124</v>
      </c>
      <c r="M5894" s="1">
        <v>0.20406399667263031</v>
      </c>
      <c r="N5894" s="1">
        <v>4.7588887214660645</v>
      </c>
      <c r="O5894" s="1">
        <v>3.6250758916139603E-2</v>
      </c>
      <c r="P5894" s="1">
        <v>2.5226666927337646</v>
      </c>
      <c r="Q5894" s="1">
        <v>0</v>
      </c>
      <c r="R5894" s="1">
        <v>-8.4378495812416077E-3</v>
      </c>
      <c r="S5894" s="1">
        <v>33</v>
      </c>
      <c r="T5894" s="1">
        <v>1</v>
      </c>
      <c r="U5894" s="1">
        <v>6316168</v>
      </c>
      <c r="V5894" s="1">
        <v>0.2318769097328186</v>
      </c>
      <c r="W5894" s="1">
        <v>3.8110766410827637</v>
      </c>
      <c r="X5894" s="1">
        <v>3.8110766410827637</v>
      </c>
    </row>
    <row r="5895" spans="1:24" x14ac:dyDescent="0.35">
      <c r="A5895" s="1">
        <v>340221</v>
      </c>
      <c r="B5895" s="1" t="s">
        <v>2347</v>
      </c>
      <c r="C5895" s="1">
        <v>113363603</v>
      </c>
      <c r="D5895" s="1">
        <v>221</v>
      </c>
      <c r="E5895" s="1" t="s">
        <v>2657</v>
      </c>
      <c r="F5895" s="1" t="s">
        <v>35</v>
      </c>
      <c r="G5895" s="1" t="s">
        <v>359</v>
      </c>
      <c r="H5895" s="1" t="s">
        <v>916</v>
      </c>
      <c r="I5895" s="1">
        <v>1473212.51</v>
      </c>
      <c r="J5895" s="1">
        <v>67903.58</v>
      </c>
      <c r="K5895" s="1">
        <v>281120</v>
      </c>
      <c r="L5895" s="1">
        <v>4492116</v>
      </c>
      <c r="M5895" s="1">
        <v>-7.9999999798019417E-6</v>
      </c>
      <c r="N5895" s="1">
        <v>-1.7808946722652763E-4</v>
      </c>
      <c r="O5895" s="1">
        <v>-3.9790000300854445E-5</v>
      </c>
      <c r="P5895" s="1">
        <v>-2.7008273173123598E-3</v>
      </c>
      <c r="Q5895" s="1">
        <v>0</v>
      </c>
      <c r="R5895" s="1">
        <v>-1.7680400051176548E-3</v>
      </c>
      <c r="S5895" s="1">
        <v>34</v>
      </c>
      <c r="T5895" s="1">
        <v>1</v>
      </c>
      <c r="U5895" s="1">
        <v>6314352</v>
      </c>
      <c r="V5895" s="1">
        <v>-1.8158300081267953E-3</v>
      </c>
      <c r="W5895" s="1">
        <v>-2.8751609846949577E-2</v>
      </c>
      <c r="X5895" s="1">
        <v>-2.8751609846949577E-2</v>
      </c>
    </row>
    <row r="5896" spans="1:24" x14ac:dyDescent="0.35">
      <c r="A5896" s="1">
        <v>350221</v>
      </c>
      <c r="B5896" s="1" t="s">
        <v>2348</v>
      </c>
      <c r="C5896" s="1">
        <v>113363603</v>
      </c>
      <c r="D5896" s="1">
        <v>221</v>
      </c>
      <c r="E5896" s="1" t="s">
        <v>2657</v>
      </c>
      <c r="F5896" s="1" t="s">
        <v>35</v>
      </c>
      <c r="G5896" s="1" t="s">
        <v>359</v>
      </c>
      <c r="H5896" s="1" t="s">
        <v>916</v>
      </c>
      <c r="I5896" s="1">
        <v>1561351.58</v>
      </c>
      <c r="J5896" s="1">
        <v>80827</v>
      </c>
      <c r="K5896" s="1">
        <v>281120</v>
      </c>
      <c r="L5896" s="1">
        <v>4576636.5</v>
      </c>
      <c r="M5896" s="1">
        <v>8.4520496428012848E-2</v>
      </c>
      <c r="N5896" s="1">
        <v>1.8815298080444336</v>
      </c>
      <c r="O5896" s="1">
        <v>8.8139072060585022E-2</v>
      </c>
      <c r="P5896" s="1">
        <v>5.9827804565429688</v>
      </c>
      <c r="Q5896" s="1">
        <v>0</v>
      </c>
      <c r="R5896" s="1">
        <v>1.2923420406877995E-2</v>
      </c>
      <c r="S5896" s="1">
        <v>35</v>
      </c>
      <c r="T5896" s="1">
        <v>1</v>
      </c>
      <c r="U5896" s="1">
        <v>6499935</v>
      </c>
      <c r="V5896" s="1">
        <v>0.18558299541473389</v>
      </c>
      <c r="W5896" s="1">
        <v>2.9390664100646973</v>
      </c>
      <c r="X5896" s="1">
        <v>2.9390664100646973</v>
      </c>
    </row>
    <row r="5897" spans="1:24" x14ac:dyDescent="0.35">
      <c r="A5897" s="1">
        <v>360221</v>
      </c>
      <c r="B5897" s="1" t="s">
        <v>2349</v>
      </c>
      <c r="C5897" s="1">
        <v>113363603</v>
      </c>
      <c r="D5897" s="1">
        <v>221</v>
      </c>
      <c r="E5897" s="1" t="s">
        <v>2657</v>
      </c>
      <c r="F5897" s="1" t="s">
        <v>35</v>
      </c>
      <c r="G5897" s="1" t="s">
        <v>359</v>
      </c>
      <c r="H5897" s="1" t="s">
        <v>916</v>
      </c>
      <c r="I5897" s="1">
        <v>1644171.19</v>
      </c>
      <c r="J5897" s="1">
        <v>87755.56</v>
      </c>
      <c r="K5897" s="1">
        <v>281120</v>
      </c>
      <c r="L5897" s="1">
        <v>5038654.5</v>
      </c>
      <c r="M5897" s="1">
        <v>0.46201801300048828</v>
      </c>
      <c r="N5897" s="1">
        <v>10.09514331817627</v>
      </c>
      <c r="O5897" s="1">
        <v>8.2819610834121704E-2</v>
      </c>
      <c r="P5897" s="1">
        <v>5.3043537139892578</v>
      </c>
      <c r="Q5897" s="1">
        <v>0</v>
      </c>
      <c r="R5897" s="1">
        <v>6.9285598583519459E-3</v>
      </c>
      <c r="S5897" s="1">
        <v>36</v>
      </c>
      <c r="T5897" s="1">
        <v>1</v>
      </c>
      <c r="U5897" s="1">
        <v>7051701</v>
      </c>
      <c r="V5897" s="1">
        <v>0.55176615715026855</v>
      </c>
      <c r="W5897" s="1">
        <v>8.4887924194335938</v>
      </c>
      <c r="X5897" s="1">
        <v>8.4887924194335938</v>
      </c>
    </row>
    <row r="5898" spans="1:24" x14ac:dyDescent="0.35">
      <c r="A5898" s="1">
        <v>370221</v>
      </c>
      <c r="B5898" s="1" t="s">
        <v>2350</v>
      </c>
      <c r="C5898" s="1">
        <v>113363603</v>
      </c>
      <c r="D5898" s="1">
        <v>221</v>
      </c>
      <c r="E5898" s="1" t="s">
        <v>2657</v>
      </c>
      <c r="F5898" s="1" t="s">
        <v>35</v>
      </c>
      <c r="G5898" s="1" t="s">
        <v>359</v>
      </c>
      <c r="H5898" s="1" t="s">
        <v>916</v>
      </c>
      <c r="I5898" s="1">
        <v>1672848.96</v>
      </c>
      <c r="J5898" s="1">
        <v>121907.19</v>
      </c>
      <c r="K5898" s="1">
        <v>281120</v>
      </c>
      <c r="L5898" s="1">
        <v>5481766.5</v>
      </c>
      <c r="M5898" s="1">
        <v>0.44311198592185974</v>
      </c>
      <c r="N5898" s="1">
        <v>8.7942523956298828</v>
      </c>
      <c r="O5898" s="1">
        <v>2.8677770867943764E-2</v>
      </c>
      <c r="P5898" s="1">
        <v>1.7442083358764648</v>
      </c>
      <c r="Q5898" s="1">
        <v>0</v>
      </c>
      <c r="R5898" s="1">
        <v>3.4151628613471985E-2</v>
      </c>
      <c r="S5898" s="1">
        <v>37</v>
      </c>
      <c r="T5898" s="1">
        <v>1</v>
      </c>
      <c r="U5898" s="1">
        <v>7557643</v>
      </c>
      <c r="V5898" s="1">
        <v>0.50594139099121094</v>
      </c>
      <c r="W5898" s="1">
        <v>7.1747512817382813</v>
      </c>
      <c r="X5898" s="1">
        <v>7.1747512817382813</v>
      </c>
    </row>
    <row r="5899" spans="1:24" x14ac:dyDescent="0.35">
      <c r="A5899" s="1">
        <v>380221</v>
      </c>
      <c r="B5899" s="1" t="s">
        <v>2351</v>
      </c>
      <c r="C5899" s="1">
        <v>113363603</v>
      </c>
      <c r="D5899" s="1">
        <v>221</v>
      </c>
      <c r="E5899" s="1" t="s">
        <v>2657</v>
      </c>
      <c r="F5899" s="1" t="s">
        <v>35</v>
      </c>
      <c r="G5899" s="1" t="s">
        <v>359</v>
      </c>
      <c r="H5899" s="1" t="s">
        <v>916</v>
      </c>
      <c r="I5899" s="1">
        <v>1760562</v>
      </c>
      <c r="J5899" s="1">
        <v>136576</v>
      </c>
      <c r="K5899" s="1">
        <v>537100.1875</v>
      </c>
      <c r="L5899" s="1">
        <v>5738365</v>
      </c>
      <c r="M5899" s="1">
        <v>0.25659850239753723</v>
      </c>
      <c r="N5899" s="1">
        <v>4.6809453964233398</v>
      </c>
      <c r="O5899" s="1">
        <v>8.7713040411472321E-2</v>
      </c>
      <c r="P5899" s="1">
        <v>5.2433328628540039</v>
      </c>
      <c r="Q5899" s="1">
        <v>0.25598019361495972</v>
      </c>
      <c r="R5899" s="1">
        <v>1.4668810181319714E-2</v>
      </c>
      <c r="S5899" s="1">
        <v>38</v>
      </c>
      <c r="T5899" s="1">
        <v>1</v>
      </c>
      <c r="U5899" s="1">
        <v>8172603</v>
      </c>
      <c r="V5899" s="1">
        <v>0.61496055126190186</v>
      </c>
      <c r="W5899" s="1">
        <v>8.1369285583496094</v>
      </c>
      <c r="X5899" s="1">
        <v>8.1369285583496094</v>
      </c>
    </row>
    <row r="5900" spans="1:24" x14ac:dyDescent="0.35">
      <c r="A5900" s="1">
        <v>390221</v>
      </c>
      <c r="B5900" s="1" t="s">
        <v>2352</v>
      </c>
      <c r="C5900" s="1">
        <v>113363603</v>
      </c>
      <c r="D5900" s="1">
        <v>221</v>
      </c>
      <c r="E5900" s="1" t="s">
        <v>2657</v>
      </c>
      <c r="F5900" s="1" t="s">
        <v>35</v>
      </c>
      <c r="G5900" s="1" t="s">
        <v>359</v>
      </c>
      <c r="H5900" s="1" t="s">
        <v>916</v>
      </c>
      <c r="I5900" s="1">
        <v>1829788</v>
      </c>
      <c r="J5900" s="1">
        <v>144704</v>
      </c>
      <c r="K5900" s="1">
        <v>792946.875</v>
      </c>
      <c r="L5900" s="1">
        <v>5803911</v>
      </c>
      <c r="M5900" s="1">
        <v>6.5545998513698578E-2</v>
      </c>
      <c r="N5900" s="1">
        <v>1.1422417163848877</v>
      </c>
      <c r="O5900" s="1">
        <v>6.9225996732711792E-2</v>
      </c>
      <c r="P5900" s="1">
        <v>3.9320399761199951</v>
      </c>
      <c r="Q5900" s="1">
        <v>0.25584667921066284</v>
      </c>
      <c r="R5900" s="1">
        <v>8.1280004233121872E-3</v>
      </c>
      <c r="S5900" s="1">
        <v>39</v>
      </c>
      <c r="T5900" s="1">
        <v>1</v>
      </c>
      <c r="U5900" s="1">
        <v>8571350</v>
      </c>
      <c r="V5900" s="1">
        <v>0.39874666929244995</v>
      </c>
      <c r="W5900" s="1">
        <v>4.8790698051452637</v>
      </c>
      <c r="X5900" s="1">
        <v>4.8790698051452637</v>
      </c>
    </row>
    <row r="5901" spans="1:24" x14ac:dyDescent="0.35">
      <c r="A5901" s="1">
        <v>400221</v>
      </c>
      <c r="B5901" s="1" t="s">
        <v>2353</v>
      </c>
      <c r="C5901" s="1">
        <v>113363603</v>
      </c>
      <c r="D5901" s="1">
        <v>221</v>
      </c>
      <c r="E5901" s="1" t="s">
        <v>2657</v>
      </c>
      <c r="F5901" s="1" t="s">
        <v>35</v>
      </c>
      <c r="G5901" s="1" t="s">
        <v>359</v>
      </c>
      <c r="H5901" s="1" t="s">
        <v>916</v>
      </c>
      <c r="S5901" s="1">
        <v>40</v>
      </c>
      <c r="T5901" s="1">
        <v>1</v>
      </c>
      <c r="U5901" s="1">
        <v>0</v>
      </c>
      <c r="V5901" s="1">
        <v>0</v>
      </c>
      <c r="W5901" s="1">
        <v>-100</v>
      </c>
      <c r="X5901" s="1">
        <v>-100</v>
      </c>
    </row>
    <row r="5902" spans="1:24" x14ac:dyDescent="0.35">
      <c r="A5902" s="1">
        <v>410221</v>
      </c>
      <c r="B5902" s="1" t="s">
        <v>2354</v>
      </c>
      <c r="C5902" s="1">
        <v>113363603</v>
      </c>
      <c r="D5902" s="1">
        <v>221</v>
      </c>
      <c r="E5902" s="1" t="s">
        <v>2657</v>
      </c>
      <c r="F5902" s="1" t="s">
        <v>35</v>
      </c>
      <c r="G5902" s="1" t="s">
        <v>359</v>
      </c>
      <c r="H5902" s="1" t="s">
        <v>916</v>
      </c>
      <c r="S5902" s="1">
        <v>41</v>
      </c>
      <c r="T5902" s="1">
        <v>1</v>
      </c>
      <c r="U5902" s="1">
        <v>0</v>
      </c>
      <c r="V5902" s="1">
        <v>0</v>
      </c>
    </row>
    <row r="5903" spans="1:24" x14ac:dyDescent="0.35">
      <c r="A5903" s="1">
        <v>420221</v>
      </c>
      <c r="B5903" s="1" t="s">
        <v>2355</v>
      </c>
      <c r="C5903" s="1">
        <v>113363603</v>
      </c>
      <c r="D5903" s="1">
        <v>221</v>
      </c>
      <c r="E5903" s="1" t="s">
        <v>2657</v>
      </c>
      <c r="F5903" s="1" t="s">
        <v>35</v>
      </c>
      <c r="G5903" s="1" t="s">
        <v>359</v>
      </c>
      <c r="H5903" s="1" t="s">
        <v>916</v>
      </c>
      <c r="S5903" s="1">
        <v>42</v>
      </c>
      <c r="T5903" s="1">
        <v>1</v>
      </c>
      <c r="U5903" s="1">
        <v>0</v>
      </c>
      <c r="V5903" s="1">
        <v>0</v>
      </c>
    </row>
    <row r="5904" spans="1:24" x14ac:dyDescent="0.35">
      <c r="A5904" s="1">
        <v>430221</v>
      </c>
      <c r="B5904" s="1" t="s">
        <v>2356</v>
      </c>
      <c r="C5904" s="1">
        <v>113363603</v>
      </c>
      <c r="D5904" s="1">
        <v>221</v>
      </c>
      <c r="E5904" s="1" t="s">
        <v>2657</v>
      </c>
      <c r="F5904" s="1" t="s">
        <v>35</v>
      </c>
      <c r="G5904" s="1" t="s">
        <v>359</v>
      </c>
      <c r="H5904" s="1" t="s">
        <v>916</v>
      </c>
      <c r="S5904" s="1">
        <v>43</v>
      </c>
      <c r="T5904" s="1">
        <v>1</v>
      </c>
      <c r="U5904" s="1">
        <v>0</v>
      </c>
      <c r="V5904" s="1">
        <v>0</v>
      </c>
    </row>
    <row r="5905" spans="1:24" x14ac:dyDescent="0.35">
      <c r="A5905" s="1">
        <v>440221</v>
      </c>
      <c r="B5905" s="1" t="s">
        <v>2357</v>
      </c>
      <c r="C5905" s="1">
        <v>113363603</v>
      </c>
      <c r="D5905" s="1">
        <v>221</v>
      </c>
      <c r="E5905" s="1" t="s">
        <v>2657</v>
      </c>
      <c r="F5905" s="1" t="s">
        <v>35</v>
      </c>
      <c r="G5905" s="1" t="s">
        <v>359</v>
      </c>
      <c r="H5905" s="1" t="s">
        <v>916</v>
      </c>
      <c r="S5905" s="1">
        <v>44</v>
      </c>
      <c r="T5905" s="1">
        <v>1</v>
      </c>
      <c r="U5905" s="1">
        <v>0</v>
      </c>
      <c r="V5905" s="1">
        <v>0</v>
      </c>
    </row>
    <row r="5906" spans="1:24" x14ac:dyDescent="0.35">
      <c r="A5906" s="1">
        <v>450221</v>
      </c>
      <c r="B5906" s="1" t="s">
        <v>2358</v>
      </c>
      <c r="C5906" s="1">
        <v>113363603</v>
      </c>
      <c r="D5906" s="1">
        <v>221</v>
      </c>
      <c r="E5906" s="1" t="s">
        <v>2657</v>
      </c>
      <c r="F5906" s="1" t="s">
        <v>35</v>
      </c>
      <c r="G5906" s="1" t="s">
        <v>359</v>
      </c>
      <c r="H5906" s="1" t="s">
        <v>916</v>
      </c>
      <c r="S5906" s="1">
        <v>45</v>
      </c>
      <c r="T5906" s="1">
        <v>1</v>
      </c>
      <c r="U5906" s="1">
        <v>0</v>
      </c>
      <c r="V5906" s="1">
        <v>0</v>
      </c>
    </row>
    <row r="5907" spans="1:24" x14ac:dyDescent="0.35">
      <c r="A5907" s="1">
        <v>460221</v>
      </c>
      <c r="B5907" s="1" t="s">
        <v>2359</v>
      </c>
      <c r="C5907" s="1">
        <v>113363603</v>
      </c>
      <c r="D5907" s="1">
        <v>221</v>
      </c>
      <c r="E5907" s="1" t="s">
        <v>2657</v>
      </c>
      <c r="F5907" s="1" t="s">
        <v>35</v>
      </c>
      <c r="G5907" s="1" t="s">
        <v>359</v>
      </c>
      <c r="H5907" s="1" t="s">
        <v>916</v>
      </c>
      <c r="S5907" s="1">
        <v>46</v>
      </c>
      <c r="T5907" s="1">
        <v>1</v>
      </c>
      <c r="U5907" s="1">
        <v>0</v>
      </c>
      <c r="V5907" s="1">
        <v>0</v>
      </c>
    </row>
    <row r="5908" spans="1:24" x14ac:dyDescent="0.35">
      <c r="A5908" s="1">
        <v>470221</v>
      </c>
      <c r="B5908" s="1" t="s">
        <v>2360</v>
      </c>
      <c r="C5908" s="1">
        <v>113363603</v>
      </c>
      <c r="D5908" s="1">
        <v>221</v>
      </c>
      <c r="E5908" s="1" t="s">
        <v>2657</v>
      </c>
      <c r="F5908" s="1" t="s">
        <v>35</v>
      </c>
      <c r="G5908" s="1" t="s">
        <v>359</v>
      </c>
      <c r="H5908" s="1" t="s">
        <v>916</v>
      </c>
      <c r="S5908" s="1">
        <v>47</v>
      </c>
      <c r="T5908" s="1">
        <v>1</v>
      </c>
      <c r="U5908" s="1">
        <v>0</v>
      </c>
      <c r="V5908" s="1">
        <v>0</v>
      </c>
    </row>
    <row r="5909" spans="1:24" x14ac:dyDescent="0.35">
      <c r="A5909" s="1">
        <v>480221</v>
      </c>
      <c r="B5909" s="1" t="s">
        <v>2361</v>
      </c>
      <c r="C5909" s="1">
        <v>113363603</v>
      </c>
      <c r="D5909" s="1">
        <v>221</v>
      </c>
      <c r="E5909" s="1" t="s">
        <v>2657</v>
      </c>
      <c r="F5909" s="1" t="s">
        <v>35</v>
      </c>
      <c r="G5909" s="1" t="s">
        <v>359</v>
      </c>
      <c r="H5909" s="1" t="s">
        <v>916</v>
      </c>
      <c r="S5909" s="1">
        <v>48</v>
      </c>
      <c r="T5909" s="1">
        <v>1</v>
      </c>
      <c r="U5909" s="1">
        <v>0</v>
      </c>
      <c r="V5909" s="1">
        <v>0</v>
      </c>
    </row>
    <row r="5910" spans="1:24" x14ac:dyDescent="0.35">
      <c r="A5910" s="1">
        <v>250543</v>
      </c>
      <c r="B5910" s="1" t="s">
        <v>2364</v>
      </c>
      <c r="C5910" s="1">
        <v>113363807</v>
      </c>
      <c r="D5910" s="1">
        <v>543</v>
      </c>
      <c r="E5910" s="1" t="s">
        <v>48</v>
      </c>
      <c r="F5910" s="1" t="s">
        <v>48</v>
      </c>
      <c r="G5910" s="1" t="s">
        <v>48</v>
      </c>
      <c r="H5910" s="1" t="s">
        <v>48</v>
      </c>
      <c r="S5910" s="1">
        <v>25</v>
      </c>
      <c r="T5910" s="1">
        <v>2</v>
      </c>
      <c r="U5910" s="1">
        <v>0</v>
      </c>
      <c r="V5910" s="1">
        <v>0</v>
      </c>
    </row>
    <row r="5911" spans="1:24" x14ac:dyDescent="0.35">
      <c r="A5911" s="1">
        <v>260543</v>
      </c>
      <c r="B5911" s="1" t="s">
        <v>2365</v>
      </c>
      <c r="C5911" s="1">
        <v>113363807</v>
      </c>
      <c r="D5911" s="1">
        <v>543</v>
      </c>
      <c r="E5911" s="1" t="s">
        <v>48</v>
      </c>
      <c r="F5911" s="1" t="s">
        <v>48</v>
      </c>
      <c r="G5911" s="1" t="s">
        <v>48</v>
      </c>
      <c r="H5911" s="1" t="s">
        <v>48</v>
      </c>
      <c r="S5911" s="1">
        <v>26</v>
      </c>
      <c r="T5911" s="1">
        <v>2</v>
      </c>
      <c r="U5911" s="1">
        <v>0</v>
      </c>
      <c r="V5911" s="1">
        <v>0</v>
      </c>
    </row>
    <row r="5912" spans="1:24" x14ac:dyDescent="0.35">
      <c r="A5912" s="1">
        <v>270543</v>
      </c>
      <c r="B5912" s="1" t="s">
        <v>2366</v>
      </c>
      <c r="C5912" s="1">
        <v>113363807</v>
      </c>
      <c r="D5912" s="1">
        <v>543</v>
      </c>
      <c r="E5912" s="1" t="s">
        <v>48</v>
      </c>
      <c r="F5912" s="1" t="s">
        <v>48</v>
      </c>
      <c r="G5912" s="1" t="s">
        <v>48</v>
      </c>
      <c r="H5912" s="1" t="s">
        <v>48</v>
      </c>
      <c r="S5912" s="1">
        <v>27</v>
      </c>
      <c r="T5912" s="1">
        <v>2</v>
      </c>
      <c r="U5912" s="1">
        <v>0</v>
      </c>
      <c r="V5912" s="1">
        <v>0</v>
      </c>
    </row>
    <row r="5913" spans="1:24" x14ac:dyDescent="0.35">
      <c r="A5913" s="1">
        <v>280543</v>
      </c>
      <c r="B5913" s="1" t="s">
        <v>2367</v>
      </c>
      <c r="C5913" s="1">
        <v>113363807</v>
      </c>
      <c r="D5913" s="1">
        <v>543</v>
      </c>
      <c r="E5913" s="1" t="s">
        <v>48</v>
      </c>
      <c r="F5913" s="1" t="s">
        <v>48</v>
      </c>
      <c r="G5913" s="1" t="s">
        <v>48</v>
      </c>
      <c r="H5913" s="1" t="s">
        <v>48</v>
      </c>
      <c r="S5913" s="1">
        <v>28</v>
      </c>
      <c r="T5913" s="1">
        <v>2</v>
      </c>
      <c r="U5913" s="1">
        <v>0</v>
      </c>
      <c r="V5913" s="1">
        <v>0</v>
      </c>
    </row>
    <row r="5914" spans="1:24" x14ac:dyDescent="0.35">
      <c r="A5914" s="1">
        <v>290543</v>
      </c>
      <c r="B5914" s="1" t="s">
        <v>2341</v>
      </c>
      <c r="C5914" s="1">
        <v>113363807</v>
      </c>
      <c r="D5914" s="1">
        <v>543</v>
      </c>
      <c r="E5914" s="1" t="s">
        <v>2658</v>
      </c>
      <c r="F5914" s="1" t="s">
        <v>35</v>
      </c>
      <c r="G5914" s="1" t="s">
        <v>359</v>
      </c>
      <c r="H5914" s="1" t="s">
        <v>2369</v>
      </c>
      <c r="J5914" s="1">
        <v>2167635.5299999998</v>
      </c>
      <c r="S5914" s="1">
        <v>29</v>
      </c>
      <c r="T5914" s="1">
        <v>2</v>
      </c>
      <c r="U5914" s="1">
        <v>2167635.5</v>
      </c>
      <c r="V5914" s="1">
        <v>0</v>
      </c>
    </row>
    <row r="5915" spans="1:24" x14ac:dyDescent="0.35">
      <c r="A5915" s="1">
        <v>300543</v>
      </c>
      <c r="B5915" s="1" t="s">
        <v>2343</v>
      </c>
      <c r="C5915" s="1">
        <v>113363807</v>
      </c>
      <c r="D5915" s="1">
        <v>543</v>
      </c>
      <c r="E5915" s="1" t="s">
        <v>2658</v>
      </c>
      <c r="F5915" s="1" t="s">
        <v>35</v>
      </c>
      <c r="G5915" s="1" t="s">
        <v>359</v>
      </c>
      <c r="H5915" s="1" t="s">
        <v>2369</v>
      </c>
      <c r="J5915" s="1">
        <v>2098660.4500000002</v>
      </c>
      <c r="R5915" s="1">
        <v>-6.8975083529949188E-2</v>
      </c>
      <c r="S5915" s="1">
        <v>30</v>
      </c>
      <c r="T5915" s="1">
        <v>2</v>
      </c>
      <c r="U5915" s="1">
        <v>2098660.5</v>
      </c>
      <c r="V5915" s="1">
        <v>-6.8975083529949188E-2</v>
      </c>
      <c r="W5915" s="1">
        <v>-3.1820387840270996</v>
      </c>
      <c r="X5915" s="1">
        <v>-3.1820387840270996</v>
      </c>
    </row>
    <row r="5916" spans="1:24" x14ac:dyDescent="0.35">
      <c r="A5916" s="1">
        <v>310543</v>
      </c>
      <c r="B5916" s="1" t="s">
        <v>2344</v>
      </c>
      <c r="C5916" s="1">
        <v>113363807</v>
      </c>
      <c r="D5916" s="1">
        <v>543</v>
      </c>
      <c r="E5916" s="1" t="s">
        <v>2658</v>
      </c>
      <c r="F5916" s="1" t="s">
        <v>35</v>
      </c>
      <c r="G5916" s="1" t="s">
        <v>359</v>
      </c>
      <c r="H5916" s="1" t="s">
        <v>2369</v>
      </c>
      <c r="J5916" s="1">
        <v>2120898.17</v>
      </c>
      <c r="R5916" s="1">
        <v>2.2237719967961311E-2</v>
      </c>
      <c r="S5916" s="1">
        <v>31</v>
      </c>
      <c r="T5916" s="1">
        <v>2</v>
      </c>
      <c r="U5916" s="1">
        <v>2120898.25</v>
      </c>
      <c r="V5916" s="1">
        <v>2.2237719967961311E-2</v>
      </c>
      <c r="W5916" s="1">
        <v>1.0596163272857666</v>
      </c>
      <c r="X5916" s="1">
        <v>1.0596163272857666</v>
      </c>
    </row>
    <row r="5917" spans="1:24" x14ac:dyDescent="0.35">
      <c r="A5917" s="1">
        <v>320543</v>
      </c>
      <c r="B5917" s="1" t="s">
        <v>2345</v>
      </c>
      <c r="C5917" s="1">
        <v>113363807</v>
      </c>
      <c r="D5917" s="1">
        <v>543</v>
      </c>
      <c r="E5917" s="1" t="s">
        <v>2658</v>
      </c>
      <c r="F5917" s="1" t="s">
        <v>35</v>
      </c>
      <c r="G5917" s="1" t="s">
        <v>359</v>
      </c>
      <c r="H5917" s="1" t="s">
        <v>2369</v>
      </c>
      <c r="J5917" s="1">
        <v>2303480.5699999998</v>
      </c>
      <c r="R5917" s="1">
        <v>0.18258239328861237</v>
      </c>
      <c r="S5917" s="1">
        <v>32</v>
      </c>
      <c r="T5917" s="1">
        <v>2</v>
      </c>
      <c r="U5917" s="1">
        <v>2303480.5</v>
      </c>
      <c r="V5917" s="1">
        <v>0.18258239328861237</v>
      </c>
      <c r="W5917" s="1">
        <v>8.6087226867675781</v>
      </c>
      <c r="X5917" s="1">
        <v>8.6087226867675781</v>
      </c>
    </row>
    <row r="5918" spans="1:24" x14ac:dyDescent="0.35">
      <c r="A5918" s="1">
        <v>330543</v>
      </c>
      <c r="B5918" s="1" t="s">
        <v>2346</v>
      </c>
      <c r="C5918" s="1">
        <v>113363807</v>
      </c>
      <c r="D5918" s="1">
        <v>543</v>
      </c>
      <c r="E5918" s="1" t="s">
        <v>2658</v>
      </c>
      <c r="F5918" s="1" t="s">
        <v>35</v>
      </c>
      <c r="G5918" s="1" t="s">
        <v>359</v>
      </c>
      <c r="H5918" s="1" t="s">
        <v>2369</v>
      </c>
      <c r="J5918" s="1">
        <v>2258070.7200000002</v>
      </c>
      <c r="R5918" s="1">
        <v>-4.5409850776195526E-2</v>
      </c>
      <c r="S5918" s="1">
        <v>33</v>
      </c>
      <c r="T5918" s="1">
        <v>2</v>
      </c>
      <c r="U5918" s="1">
        <v>2258070.75</v>
      </c>
      <c r="V5918" s="1">
        <v>-4.5409850776195526E-2</v>
      </c>
      <c r="W5918" s="1">
        <v>-1.9713537693023682</v>
      </c>
      <c r="X5918" s="1">
        <v>-1.9713537693023682</v>
      </c>
    </row>
    <row r="5919" spans="1:24" x14ac:dyDescent="0.35">
      <c r="A5919" s="1">
        <v>340543</v>
      </c>
      <c r="B5919" s="1" t="s">
        <v>2347</v>
      </c>
      <c r="C5919" s="1">
        <v>113363807</v>
      </c>
      <c r="D5919" s="1">
        <v>543</v>
      </c>
      <c r="E5919" s="1" t="s">
        <v>2658</v>
      </c>
      <c r="F5919" s="1" t="s">
        <v>35</v>
      </c>
      <c r="G5919" s="1" t="s">
        <v>359</v>
      </c>
      <c r="H5919" s="1" t="s">
        <v>2369</v>
      </c>
      <c r="J5919" s="1">
        <v>2317117.8199999998</v>
      </c>
      <c r="R5919" s="1">
        <v>5.9047099202871323E-2</v>
      </c>
      <c r="S5919" s="1">
        <v>34</v>
      </c>
      <c r="T5919" s="1">
        <v>2</v>
      </c>
      <c r="U5919" s="1">
        <v>2317117.75</v>
      </c>
      <c r="V5919" s="1">
        <v>5.9047099202871323E-2</v>
      </c>
      <c r="W5919" s="1">
        <v>2.6149313449859619</v>
      </c>
      <c r="X5919" s="1">
        <v>2.6149313449859619</v>
      </c>
    </row>
    <row r="5920" spans="1:24" x14ac:dyDescent="0.35">
      <c r="A5920" s="1">
        <v>350543</v>
      </c>
      <c r="B5920" s="1" t="s">
        <v>2348</v>
      </c>
      <c r="C5920" s="1">
        <v>113363807</v>
      </c>
      <c r="D5920" s="1">
        <v>543</v>
      </c>
      <c r="E5920" s="1" t="s">
        <v>2658</v>
      </c>
      <c r="F5920" s="1" t="s">
        <v>35</v>
      </c>
      <c r="G5920" s="1" t="s">
        <v>359</v>
      </c>
      <c r="H5920" s="1" t="s">
        <v>2369</v>
      </c>
      <c r="J5920" s="1">
        <v>2211853.29</v>
      </c>
      <c r="R5920" s="1">
        <v>-0.10526452958583832</v>
      </c>
      <c r="S5920" s="1">
        <v>35</v>
      </c>
      <c r="T5920" s="1">
        <v>2</v>
      </c>
      <c r="U5920" s="1">
        <v>2211853.25</v>
      </c>
      <c r="V5920" s="1">
        <v>-0.10526452958583832</v>
      </c>
      <c r="W5920" s="1">
        <v>-4.5429067611694336</v>
      </c>
      <c r="X5920" s="1">
        <v>-4.5429067611694336</v>
      </c>
    </row>
    <row r="5921" spans="1:24" x14ac:dyDescent="0.35">
      <c r="A5921" s="1">
        <v>360543</v>
      </c>
      <c r="B5921" s="1" t="s">
        <v>2349</v>
      </c>
      <c r="C5921" s="1">
        <v>113363807</v>
      </c>
      <c r="D5921" s="1">
        <v>543</v>
      </c>
      <c r="E5921" s="1" t="s">
        <v>2658</v>
      </c>
      <c r="F5921" s="1" t="s">
        <v>35</v>
      </c>
      <c r="G5921" s="1" t="s">
        <v>359</v>
      </c>
      <c r="H5921" s="1" t="s">
        <v>2369</v>
      </c>
      <c r="J5921" s="1">
        <v>2254469.66</v>
      </c>
      <c r="R5921" s="1">
        <v>4.2616371065378189E-2</v>
      </c>
      <c r="S5921" s="1">
        <v>36</v>
      </c>
      <c r="T5921" s="1">
        <v>2</v>
      </c>
      <c r="U5921" s="1">
        <v>2254469.75</v>
      </c>
      <c r="V5921" s="1">
        <v>4.2616371065378189E-2</v>
      </c>
      <c r="W5921" s="1">
        <v>1.9267326593399048</v>
      </c>
      <c r="X5921" s="1">
        <v>1.9267326593399048</v>
      </c>
    </row>
    <row r="5922" spans="1:24" x14ac:dyDescent="0.35">
      <c r="A5922" s="1">
        <v>370543</v>
      </c>
      <c r="B5922" s="1" t="s">
        <v>2350</v>
      </c>
      <c r="C5922" s="1">
        <v>113363807</v>
      </c>
      <c r="D5922" s="1">
        <v>543</v>
      </c>
      <c r="E5922" s="1" t="s">
        <v>2658</v>
      </c>
      <c r="F5922" s="1" t="s">
        <v>35</v>
      </c>
      <c r="G5922" s="1" t="s">
        <v>359</v>
      </c>
      <c r="H5922" s="1" t="s">
        <v>2369</v>
      </c>
      <c r="J5922" s="1">
        <v>3045998.28</v>
      </c>
      <c r="R5922" s="1">
        <v>0.79152864217758179</v>
      </c>
      <c r="S5922" s="1">
        <v>37</v>
      </c>
      <c r="T5922" s="1">
        <v>2</v>
      </c>
      <c r="U5922" s="1">
        <v>3045998.25</v>
      </c>
      <c r="V5922" s="1">
        <v>0.79152864217758179</v>
      </c>
      <c r="W5922" s="1">
        <v>35.109298706054688</v>
      </c>
      <c r="X5922" s="1">
        <v>35.109298706054688</v>
      </c>
    </row>
    <row r="5923" spans="1:24" x14ac:dyDescent="0.35">
      <c r="A5923" s="1">
        <v>380543</v>
      </c>
      <c r="B5923" s="1" t="s">
        <v>2351</v>
      </c>
      <c r="C5923" s="1">
        <v>113363807</v>
      </c>
      <c r="D5923" s="1">
        <v>543</v>
      </c>
      <c r="E5923" s="1" t="s">
        <v>2658</v>
      </c>
      <c r="F5923" s="1" t="s">
        <v>35</v>
      </c>
      <c r="G5923" s="1" t="s">
        <v>359</v>
      </c>
      <c r="H5923" s="1" t="s">
        <v>2369</v>
      </c>
      <c r="J5923" s="1">
        <v>2952264</v>
      </c>
      <c r="R5923" s="1">
        <v>-9.3734279274940491E-2</v>
      </c>
      <c r="S5923" s="1">
        <v>38</v>
      </c>
      <c r="T5923" s="1">
        <v>2</v>
      </c>
      <c r="U5923" s="1">
        <v>2952264</v>
      </c>
      <c r="V5923" s="1">
        <v>-9.3734279274940491E-2</v>
      </c>
      <c r="W5923" s="1">
        <v>-3.07729172706604</v>
      </c>
      <c r="X5923" s="1">
        <v>-3.07729172706604</v>
      </c>
    </row>
    <row r="5924" spans="1:24" x14ac:dyDescent="0.35">
      <c r="A5924" s="1">
        <v>390543</v>
      </c>
      <c r="B5924" s="1" t="s">
        <v>2352</v>
      </c>
      <c r="C5924" s="1">
        <v>113363807</v>
      </c>
      <c r="D5924" s="1">
        <v>543</v>
      </c>
      <c r="E5924" s="1" t="s">
        <v>2658</v>
      </c>
      <c r="F5924" s="1" t="s">
        <v>35</v>
      </c>
      <c r="G5924" s="1" t="s">
        <v>359</v>
      </c>
      <c r="H5924" s="1" t="s">
        <v>2369</v>
      </c>
      <c r="J5924" s="1">
        <v>3255114</v>
      </c>
      <c r="R5924" s="1">
        <v>0.30285000801086426</v>
      </c>
      <c r="S5924" s="1">
        <v>39</v>
      </c>
      <c r="T5924" s="1">
        <v>2</v>
      </c>
      <c r="U5924" s="1">
        <v>3255114</v>
      </c>
      <c r="V5924" s="1">
        <v>0.30285000801086426</v>
      </c>
      <c r="W5924" s="1">
        <v>10.25822925567627</v>
      </c>
      <c r="X5924" s="1">
        <v>10.25822925567627</v>
      </c>
    </row>
    <row r="5925" spans="1:24" x14ac:dyDescent="0.35">
      <c r="A5925" s="1">
        <v>400543</v>
      </c>
      <c r="B5925" s="1" t="s">
        <v>2353</v>
      </c>
      <c r="C5925" s="1">
        <v>113363807</v>
      </c>
      <c r="D5925" s="1">
        <v>543</v>
      </c>
      <c r="E5925" s="1" t="s">
        <v>48</v>
      </c>
      <c r="F5925" s="1" t="s">
        <v>48</v>
      </c>
      <c r="G5925" s="1" t="s">
        <v>48</v>
      </c>
      <c r="H5925" s="1" t="s">
        <v>48</v>
      </c>
      <c r="S5925" s="1">
        <v>40</v>
      </c>
      <c r="T5925" s="1">
        <v>2</v>
      </c>
      <c r="U5925" s="1">
        <v>0</v>
      </c>
      <c r="V5925" s="1">
        <v>0</v>
      </c>
      <c r="W5925" s="1">
        <v>-100</v>
      </c>
      <c r="X5925" s="1">
        <v>-100</v>
      </c>
    </row>
    <row r="5926" spans="1:24" x14ac:dyDescent="0.35">
      <c r="A5926" s="1">
        <v>410543</v>
      </c>
      <c r="B5926" s="1" t="s">
        <v>2354</v>
      </c>
      <c r="C5926" s="1">
        <v>113363807</v>
      </c>
      <c r="D5926" s="1">
        <v>543</v>
      </c>
      <c r="E5926" s="1" t="s">
        <v>48</v>
      </c>
      <c r="F5926" s="1" t="s">
        <v>48</v>
      </c>
      <c r="G5926" s="1" t="s">
        <v>48</v>
      </c>
      <c r="H5926" s="1" t="s">
        <v>48</v>
      </c>
      <c r="S5926" s="1">
        <v>41</v>
      </c>
      <c r="T5926" s="1">
        <v>2</v>
      </c>
      <c r="U5926" s="1">
        <v>0</v>
      </c>
      <c r="V5926" s="1">
        <v>0</v>
      </c>
    </row>
    <row r="5927" spans="1:24" x14ac:dyDescent="0.35">
      <c r="A5927" s="1">
        <v>420543</v>
      </c>
      <c r="B5927" s="1" t="s">
        <v>2355</v>
      </c>
      <c r="C5927" s="1">
        <v>113363807</v>
      </c>
      <c r="D5927" s="1">
        <v>543</v>
      </c>
      <c r="E5927" s="1" t="s">
        <v>48</v>
      </c>
      <c r="F5927" s="1" t="s">
        <v>48</v>
      </c>
      <c r="G5927" s="1" t="s">
        <v>48</v>
      </c>
      <c r="H5927" s="1" t="s">
        <v>48</v>
      </c>
      <c r="S5927" s="1">
        <v>42</v>
      </c>
      <c r="T5927" s="1">
        <v>2</v>
      </c>
      <c r="U5927" s="1">
        <v>0</v>
      </c>
      <c r="V5927" s="1">
        <v>0</v>
      </c>
    </row>
    <row r="5928" spans="1:24" x14ac:dyDescent="0.35">
      <c r="A5928" s="1">
        <v>430543</v>
      </c>
      <c r="B5928" s="1" t="s">
        <v>2356</v>
      </c>
      <c r="C5928" s="1">
        <v>113363807</v>
      </c>
      <c r="D5928" s="1">
        <v>543</v>
      </c>
      <c r="E5928" s="1" t="s">
        <v>48</v>
      </c>
      <c r="F5928" s="1" t="s">
        <v>48</v>
      </c>
      <c r="G5928" s="1" t="s">
        <v>48</v>
      </c>
      <c r="H5928" s="1" t="s">
        <v>48</v>
      </c>
      <c r="S5928" s="1">
        <v>43</v>
      </c>
      <c r="T5928" s="1">
        <v>2</v>
      </c>
      <c r="U5928" s="1">
        <v>0</v>
      </c>
      <c r="V5928" s="1">
        <v>0</v>
      </c>
    </row>
    <row r="5929" spans="1:24" x14ac:dyDescent="0.35">
      <c r="A5929" s="1">
        <v>440543</v>
      </c>
      <c r="B5929" s="1" t="s">
        <v>2357</v>
      </c>
      <c r="C5929" s="1">
        <v>113363807</v>
      </c>
      <c r="D5929" s="1">
        <v>543</v>
      </c>
      <c r="E5929" s="1" t="s">
        <v>48</v>
      </c>
      <c r="F5929" s="1" t="s">
        <v>48</v>
      </c>
      <c r="G5929" s="1" t="s">
        <v>48</v>
      </c>
      <c r="H5929" s="1" t="s">
        <v>48</v>
      </c>
      <c r="S5929" s="1">
        <v>44</v>
      </c>
      <c r="T5929" s="1">
        <v>2</v>
      </c>
      <c r="U5929" s="1">
        <v>0</v>
      </c>
      <c r="V5929" s="1">
        <v>0</v>
      </c>
    </row>
    <row r="5930" spans="1:24" x14ac:dyDescent="0.35">
      <c r="A5930" s="1">
        <v>450543</v>
      </c>
      <c r="B5930" s="1" t="s">
        <v>2358</v>
      </c>
      <c r="C5930" s="1">
        <v>113363807</v>
      </c>
      <c r="D5930" s="1">
        <v>543</v>
      </c>
      <c r="E5930" s="1" t="s">
        <v>48</v>
      </c>
      <c r="F5930" s="1" t="s">
        <v>48</v>
      </c>
      <c r="G5930" s="1" t="s">
        <v>48</v>
      </c>
      <c r="H5930" s="1" t="s">
        <v>48</v>
      </c>
      <c r="S5930" s="1">
        <v>45</v>
      </c>
      <c r="T5930" s="1">
        <v>2</v>
      </c>
      <c r="U5930" s="1">
        <v>0</v>
      </c>
      <c r="V5930" s="1">
        <v>0</v>
      </c>
    </row>
    <row r="5931" spans="1:24" x14ac:dyDescent="0.35">
      <c r="A5931" s="1">
        <v>460543</v>
      </c>
      <c r="B5931" s="1" t="s">
        <v>2359</v>
      </c>
      <c r="C5931" s="1">
        <v>113363807</v>
      </c>
      <c r="D5931" s="1">
        <v>543</v>
      </c>
      <c r="E5931" s="1" t="s">
        <v>48</v>
      </c>
      <c r="F5931" s="1" t="s">
        <v>48</v>
      </c>
      <c r="G5931" s="1" t="s">
        <v>48</v>
      </c>
      <c r="H5931" s="1" t="s">
        <v>48</v>
      </c>
      <c r="S5931" s="1">
        <v>46</v>
      </c>
      <c r="T5931" s="1">
        <v>2</v>
      </c>
      <c r="U5931" s="1">
        <v>0</v>
      </c>
      <c r="V5931" s="1">
        <v>0</v>
      </c>
    </row>
    <row r="5932" spans="1:24" x14ac:dyDescent="0.35">
      <c r="A5932" s="1">
        <v>470543</v>
      </c>
      <c r="B5932" s="1" t="s">
        <v>2360</v>
      </c>
      <c r="C5932" s="1">
        <v>113363807</v>
      </c>
      <c r="D5932" s="1">
        <v>543</v>
      </c>
      <c r="E5932" s="1" t="s">
        <v>48</v>
      </c>
      <c r="F5932" s="1" t="s">
        <v>48</v>
      </c>
      <c r="G5932" s="1" t="s">
        <v>48</v>
      </c>
      <c r="H5932" s="1" t="s">
        <v>48</v>
      </c>
      <c r="S5932" s="1">
        <v>47</v>
      </c>
      <c r="T5932" s="1">
        <v>2</v>
      </c>
      <c r="U5932" s="1">
        <v>0</v>
      </c>
      <c r="V5932" s="1">
        <v>0</v>
      </c>
    </row>
    <row r="5933" spans="1:24" x14ac:dyDescent="0.35">
      <c r="A5933" s="1">
        <v>290222</v>
      </c>
      <c r="B5933" s="1" t="s">
        <v>2341</v>
      </c>
      <c r="C5933" s="1">
        <v>113364002</v>
      </c>
      <c r="D5933" s="1">
        <v>222</v>
      </c>
      <c r="E5933" s="1" t="s">
        <v>2659</v>
      </c>
      <c r="F5933" s="1" t="s">
        <v>35</v>
      </c>
      <c r="G5933" s="1" t="s">
        <v>359</v>
      </c>
      <c r="H5933" s="1" t="s">
        <v>916</v>
      </c>
      <c r="I5933" s="1">
        <v>9351598</v>
      </c>
      <c r="J5933" s="1">
        <v>316299</v>
      </c>
      <c r="K5933" s="1">
        <v>1997386</v>
      </c>
      <c r="L5933" s="1">
        <v>56456284</v>
      </c>
      <c r="S5933" s="1">
        <v>29</v>
      </c>
      <c r="T5933" s="1">
        <v>1</v>
      </c>
      <c r="U5933" s="1">
        <v>68121568</v>
      </c>
      <c r="V5933" s="1">
        <v>0</v>
      </c>
    </row>
    <row r="5934" spans="1:24" x14ac:dyDescent="0.35">
      <c r="A5934" s="1">
        <v>300222</v>
      </c>
      <c r="B5934" s="1" t="s">
        <v>2343</v>
      </c>
      <c r="C5934" s="1">
        <v>113364002</v>
      </c>
      <c r="D5934" s="1">
        <v>222</v>
      </c>
      <c r="E5934" s="1" t="s">
        <v>2659</v>
      </c>
      <c r="F5934" s="1" t="s">
        <v>35</v>
      </c>
      <c r="G5934" s="1" t="s">
        <v>359</v>
      </c>
      <c r="H5934" s="1" t="s">
        <v>916</v>
      </c>
      <c r="I5934" s="1">
        <v>9716132</v>
      </c>
      <c r="J5934" s="1">
        <v>301745</v>
      </c>
      <c r="K5934" s="1">
        <v>2700330</v>
      </c>
      <c r="L5934" s="1">
        <v>59909536</v>
      </c>
      <c r="M5934" s="1">
        <v>3.4532520771026611</v>
      </c>
      <c r="N5934" s="1">
        <v>6.1166830062866211</v>
      </c>
      <c r="O5934" s="1">
        <v>0.36453399062156677</v>
      </c>
      <c r="P5934" s="1">
        <v>3.8980932235717773</v>
      </c>
      <c r="Q5934" s="1">
        <v>0.70294398069381714</v>
      </c>
      <c r="R5934" s="1">
        <v>-1.4554000459611416E-2</v>
      </c>
      <c r="S5934" s="1">
        <v>30</v>
      </c>
      <c r="T5934" s="1">
        <v>1</v>
      </c>
      <c r="U5934" s="1">
        <v>72627744</v>
      </c>
      <c r="V5934" s="1">
        <v>4.5061759948730469</v>
      </c>
      <c r="W5934" s="1">
        <v>6.614903450012207</v>
      </c>
      <c r="X5934" s="1">
        <v>6.614903450012207</v>
      </c>
    </row>
    <row r="5935" spans="1:24" x14ac:dyDescent="0.35">
      <c r="A5935" s="1">
        <v>310222</v>
      </c>
      <c r="B5935" s="1" t="s">
        <v>2344</v>
      </c>
      <c r="C5935" s="1">
        <v>113364002</v>
      </c>
      <c r="D5935" s="1">
        <v>222</v>
      </c>
      <c r="E5935" s="1" t="s">
        <v>2659</v>
      </c>
      <c r="F5935" s="1" t="s">
        <v>35</v>
      </c>
      <c r="G5935" s="1" t="s">
        <v>359</v>
      </c>
      <c r="H5935" s="1" t="s">
        <v>916</v>
      </c>
      <c r="I5935" s="1">
        <v>9767158</v>
      </c>
      <c r="J5935" s="1">
        <v>331690</v>
      </c>
      <c r="K5935" s="1">
        <v>2348858</v>
      </c>
      <c r="L5935" s="1">
        <v>61538800</v>
      </c>
      <c r="M5935" s="1">
        <v>1.6292639970779419</v>
      </c>
      <c r="N5935" s="1">
        <v>2.7195403575897217</v>
      </c>
      <c r="O5935" s="1">
        <v>5.1026001572608948E-2</v>
      </c>
      <c r="P5935" s="1">
        <v>0.52516782283782959</v>
      </c>
      <c r="Q5935" s="1">
        <v>-0.35147199034690857</v>
      </c>
      <c r="R5935" s="1">
        <v>2.9944999143481255E-2</v>
      </c>
      <c r="S5935" s="1">
        <v>31</v>
      </c>
      <c r="T5935" s="1">
        <v>1</v>
      </c>
      <c r="U5935" s="1">
        <v>73986504</v>
      </c>
      <c r="V5935" s="1">
        <v>1.3587629795074463</v>
      </c>
      <c r="W5935" s="1">
        <v>1.8708553314208984</v>
      </c>
      <c r="X5935" s="1">
        <v>1.8708553314208984</v>
      </c>
    </row>
    <row r="5936" spans="1:24" x14ac:dyDescent="0.35">
      <c r="A5936" s="1">
        <v>320222</v>
      </c>
      <c r="B5936" s="1" t="s">
        <v>2345</v>
      </c>
      <c r="C5936" s="1">
        <v>113364002</v>
      </c>
      <c r="D5936" s="1">
        <v>222</v>
      </c>
      <c r="E5936" s="1" t="s">
        <v>2659</v>
      </c>
      <c r="F5936" s="1" t="s">
        <v>35</v>
      </c>
      <c r="G5936" s="1" t="s">
        <v>359</v>
      </c>
      <c r="H5936" s="1" t="s">
        <v>916</v>
      </c>
      <c r="I5936" s="1">
        <v>9958080</v>
      </c>
      <c r="J5936" s="1">
        <v>366976</v>
      </c>
      <c r="K5936" s="1">
        <v>2348858</v>
      </c>
      <c r="L5936" s="1">
        <v>62626412</v>
      </c>
      <c r="M5936" s="1">
        <v>1.0876120328903198</v>
      </c>
      <c r="N5936" s="1">
        <v>1.767359733581543</v>
      </c>
      <c r="O5936" s="1">
        <v>0.19092200696468353</v>
      </c>
      <c r="P5936" s="1">
        <v>1.9547344446182251</v>
      </c>
      <c r="Q5936" s="1">
        <v>0</v>
      </c>
      <c r="R5936" s="1">
        <v>3.5286001861095428E-2</v>
      </c>
      <c r="S5936" s="1">
        <v>32</v>
      </c>
      <c r="T5936" s="1">
        <v>1</v>
      </c>
      <c r="U5936" s="1">
        <v>75300328</v>
      </c>
      <c r="V5936" s="1">
        <v>1.3138200044631958</v>
      </c>
      <c r="W5936" s="1">
        <v>1.7757617235183716</v>
      </c>
      <c r="X5936" s="1">
        <v>1.7757617235183716</v>
      </c>
    </row>
    <row r="5937" spans="1:24" x14ac:dyDescent="0.35">
      <c r="A5937" s="1">
        <v>330222</v>
      </c>
      <c r="B5937" s="1" t="s">
        <v>2346</v>
      </c>
      <c r="C5937" s="1">
        <v>113364002</v>
      </c>
      <c r="D5937" s="1">
        <v>222</v>
      </c>
      <c r="E5937" s="1" t="s">
        <v>2659</v>
      </c>
      <c r="F5937" s="1" t="s">
        <v>35</v>
      </c>
      <c r="G5937" s="1" t="s">
        <v>359</v>
      </c>
      <c r="H5937" s="1" t="s">
        <v>916</v>
      </c>
      <c r="I5937" s="1">
        <v>10262419</v>
      </c>
      <c r="J5937" s="1">
        <v>419786</v>
      </c>
      <c r="K5937" s="1">
        <v>2348858</v>
      </c>
      <c r="L5937" s="1">
        <v>63753088</v>
      </c>
      <c r="M5937" s="1">
        <v>1.1266759634017944</v>
      </c>
      <c r="N5937" s="1">
        <v>1.799042820930481</v>
      </c>
      <c r="O5937" s="1">
        <v>0.30433899164199829</v>
      </c>
      <c r="P5937" s="1">
        <v>3.056201696395874</v>
      </c>
      <c r="Q5937" s="1">
        <v>0</v>
      </c>
      <c r="R5937" s="1">
        <v>5.2809998393058777E-2</v>
      </c>
      <c r="S5937" s="1">
        <v>33</v>
      </c>
      <c r="T5937" s="1">
        <v>1</v>
      </c>
      <c r="U5937" s="1">
        <v>76784152</v>
      </c>
      <c r="V5937" s="1">
        <v>1.4838249683380127</v>
      </c>
      <c r="W5937" s="1">
        <v>1.97054123878479</v>
      </c>
      <c r="X5937" s="1">
        <v>1.97054123878479</v>
      </c>
    </row>
    <row r="5938" spans="1:24" x14ac:dyDescent="0.35">
      <c r="A5938" s="1">
        <v>340222</v>
      </c>
      <c r="B5938" s="1" t="s">
        <v>2347</v>
      </c>
      <c r="C5938" s="1">
        <v>113364002</v>
      </c>
      <c r="D5938" s="1">
        <v>222</v>
      </c>
      <c r="E5938" s="1" t="s">
        <v>2659</v>
      </c>
      <c r="F5938" s="1" t="s">
        <v>35</v>
      </c>
      <c r="G5938" s="1" t="s">
        <v>359</v>
      </c>
      <c r="H5938" s="1" t="s">
        <v>916</v>
      </c>
      <c r="I5938" s="1">
        <v>10455347</v>
      </c>
      <c r="J5938" s="1">
        <v>432761</v>
      </c>
      <c r="K5938" s="1">
        <v>2348858</v>
      </c>
      <c r="L5938" s="1">
        <v>63752280</v>
      </c>
      <c r="M5938" s="1">
        <v>-8.0799998249858618E-4</v>
      </c>
      <c r="N5938" s="1">
        <v>-1.267389627173543E-3</v>
      </c>
      <c r="O5938" s="1">
        <v>0.1929280012845993</v>
      </c>
      <c r="P5938" s="1">
        <v>1.8799465894699097</v>
      </c>
      <c r="Q5938" s="1">
        <v>0</v>
      </c>
      <c r="R5938" s="1">
        <v>1.2974999845027924E-2</v>
      </c>
      <c r="S5938" s="1">
        <v>34</v>
      </c>
      <c r="T5938" s="1">
        <v>1</v>
      </c>
      <c r="U5938" s="1">
        <v>76989248</v>
      </c>
      <c r="V5938" s="1">
        <v>0.20509499311447144</v>
      </c>
      <c r="W5938" s="1">
        <v>0.26710718870162964</v>
      </c>
      <c r="X5938" s="1">
        <v>0.26710718870162964</v>
      </c>
    </row>
    <row r="5939" spans="1:24" x14ac:dyDescent="0.35">
      <c r="A5939" s="1">
        <v>350222</v>
      </c>
      <c r="B5939" s="1" t="s">
        <v>2348</v>
      </c>
      <c r="C5939" s="1">
        <v>113364002</v>
      </c>
      <c r="D5939" s="1">
        <v>222</v>
      </c>
      <c r="E5939" s="1" t="s">
        <v>2659</v>
      </c>
      <c r="F5939" s="1" t="s">
        <v>35</v>
      </c>
      <c r="G5939" s="1" t="s">
        <v>359</v>
      </c>
      <c r="H5939" s="1" t="s">
        <v>916</v>
      </c>
      <c r="I5939" s="1">
        <v>10705207</v>
      </c>
      <c r="J5939" s="1">
        <v>319300</v>
      </c>
      <c r="K5939" s="1">
        <v>2848858</v>
      </c>
      <c r="L5939" s="1">
        <v>67084672</v>
      </c>
      <c r="M5939" s="1">
        <v>3.3323919773101807</v>
      </c>
      <c r="N5939" s="1">
        <v>5.2270946502685547</v>
      </c>
      <c r="O5939" s="1">
        <v>0.2498600035905838</v>
      </c>
      <c r="P5939" s="1">
        <v>2.3897819519042969</v>
      </c>
      <c r="Q5939" s="1">
        <v>0.5</v>
      </c>
      <c r="R5939" s="1">
        <v>-0.11346100270748138</v>
      </c>
      <c r="S5939" s="1">
        <v>35</v>
      </c>
      <c r="T5939" s="1">
        <v>1</v>
      </c>
      <c r="U5939" s="1">
        <v>80958040</v>
      </c>
      <c r="V5939" s="1">
        <v>3.9687910079956055</v>
      </c>
      <c r="W5939" s="1">
        <v>5.1549949645996094</v>
      </c>
      <c r="X5939" s="1">
        <v>5.1549949645996094</v>
      </c>
    </row>
    <row r="5940" spans="1:24" x14ac:dyDescent="0.35">
      <c r="A5940" s="1">
        <v>360222</v>
      </c>
      <c r="B5940" s="1" t="s">
        <v>2349</v>
      </c>
      <c r="C5940" s="1">
        <v>113364002</v>
      </c>
      <c r="D5940" s="1">
        <v>222</v>
      </c>
      <c r="E5940" s="1" t="s">
        <v>2659</v>
      </c>
      <c r="F5940" s="1" t="s">
        <v>35</v>
      </c>
      <c r="G5940" s="1" t="s">
        <v>359</v>
      </c>
      <c r="H5940" s="1" t="s">
        <v>916</v>
      </c>
      <c r="I5940" s="1">
        <v>11674278</v>
      </c>
      <c r="J5940" s="1">
        <v>309213</v>
      </c>
      <c r="K5940" s="1">
        <v>2348858</v>
      </c>
      <c r="L5940" s="1">
        <v>69252400</v>
      </c>
      <c r="M5940" s="1">
        <v>2.1677279472351074</v>
      </c>
      <c r="N5940" s="1">
        <v>3.2313313484191895</v>
      </c>
      <c r="O5940" s="1">
        <v>0.96907097101211548</v>
      </c>
      <c r="P5940" s="1">
        <v>9.052332878112793</v>
      </c>
      <c r="Q5940" s="1">
        <v>-0.5</v>
      </c>
      <c r="R5940" s="1">
        <v>-1.0087000206112862E-2</v>
      </c>
      <c r="S5940" s="1">
        <v>36</v>
      </c>
      <c r="T5940" s="1">
        <v>1</v>
      </c>
      <c r="U5940" s="1">
        <v>83584752</v>
      </c>
      <c r="V5940" s="1">
        <v>2.6267118453979492</v>
      </c>
      <c r="W5940" s="1">
        <v>3.244534969329834</v>
      </c>
      <c r="X5940" s="1">
        <v>3.244534969329834</v>
      </c>
    </row>
    <row r="5941" spans="1:24" x14ac:dyDescent="0.35">
      <c r="A5941" s="1">
        <v>370222</v>
      </c>
      <c r="B5941" s="1" t="s">
        <v>2350</v>
      </c>
      <c r="C5941" s="1">
        <v>113364002</v>
      </c>
      <c r="D5941" s="1">
        <v>222</v>
      </c>
      <c r="E5941" s="1" t="s">
        <v>2659</v>
      </c>
      <c r="F5941" s="1" t="s">
        <v>35</v>
      </c>
      <c r="G5941" s="1" t="s">
        <v>359</v>
      </c>
      <c r="H5941" s="1" t="s">
        <v>916</v>
      </c>
      <c r="I5941" s="1">
        <v>12285700</v>
      </c>
      <c r="J5941" s="1">
        <v>404400</v>
      </c>
      <c r="K5941" s="1">
        <v>2348858</v>
      </c>
      <c r="L5941" s="1">
        <v>77639168</v>
      </c>
      <c r="M5941" s="1">
        <v>8.3867683410644531</v>
      </c>
      <c r="N5941" s="1">
        <v>12.11043643951416</v>
      </c>
      <c r="O5941" s="1">
        <v>0.61142200231552124</v>
      </c>
      <c r="P5941" s="1">
        <v>5.2373433113098145</v>
      </c>
      <c r="Q5941" s="1">
        <v>0</v>
      </c>
      <c r="R5941" s="1">
        <v>9.5187000930309296E-2</v>
      </c>
      <c r="S5941" s="1">
        <v>37</v>
      </c>
      <c r="T5941" s="1">
        <v>1</v>
      </c>
      <c r="U5941" s="1">
        <v>92678128</v>
      </c>
      <c r="V5941" s="1">
        <v>9.0933771133422852</v>
      </c>
      <c r="W5941" s="1">
        <v>10.879228591918945</v>
      </c>
      <c r="X5941" s="1">
        <v>10.879228591918945</v>
      </c>
    </row>
    <row r="5942" spans="1:24" x14ac:dyDescent="0.35">
      <c r="A5942" s="1">
        <v>380222</v>
      </c>
      <c r="B5942" s="1" t="s">
        <v>2351</v>
      </c>
      <c r="C5942" s="1">
        <v>113364002</v>
      </c>
      <c r="D5942" s="1">
        <v>222</v>
      </c>
      <c r="E5942" s="1" t="s">
        <v>2659</v>
      </c>
      <c r="F5942" s="1" t="s">
        <v>35</v>
      </c>
      <c r="G5942" s="1" t="s">
        <v>359</v>
      </c>
      <c r="H5942" s="1" t="s">
        <v>916</v>
      </c>
      <c r="I5942" s="1">
        <v>12762814</v>
      </c>
      <c r="J5942" s="1">
        <v>453234</v>
      </c>
      <c r="K5942" s="1">
        <v>5881510.5</v>
      </c>
      <c r="L5942" s="1">
        <v>79506032</v>
      </c>
      <c r="M5942" s="1">
        <v>1.8668639659881592</v>
      </c>
      <c r="N5942" s="1">
        <v>2.4045388698577881</v>
      </c>
      <c r="O5942" s="1">
        <v>0.4771139919757843</v>
      </c>
      <c r="P5942" s="1">
        <v>3.8834905624389648</v>
      </c>
      <c r="Q5942" s="1">
        <v>3.5326526165008545</v>
      </c>
      <c r="R5942" s="1">
        <v>4.8833999782800674E-2</v>
      </c>
      <c r="S5942" s="1">
        <v>38</v>
      </c>
      <c r="T5942" s="1">
        <v>1</v>
      </c>
      <c r="U5942" s="1">
        <v>98603592</v>
      </c>
      <c r="V5942" s="1">
        <v>5.9254646301269531</v>
      </c>
      <c r="W5942" s="1">
        <v>6.3935947418212891</v>
      </c>
      <c r="X5942" s="1">
        <v>6.3935947418212891</v>
      </c>
    </row>
    <row r="5943" spans="1:24" x14ac:dyDescent="0.35">
      <c r="A5943" s="1">
        <v>390222</v>
      </c>
      <c r="B5943" s="1" t="s">
        <v>2352</v>
      </c>
      <c r="C5943" s="1">
        <v>113364002</v>
      </c>
      <c r="D5943" s="1">
        <v>222</v>
      </c>
      <c r="E5943" s="1" t="s">
        <v>2659</v>
      </c>
      <c r="F5943" s="1" t="s">
        <v>35</v>
      </c>
      <c r="G5943" s="1" t="s">
        <v>359</v>
      </c>
      <c r="H5943" s="1" t="s">
        <v>916</v>
      </c>
      <c r="I5943" s="1">
        <v>13157477</v>
      </c>
      <c r="J5943" s="1">
        <v>561438</v>
      </c>
      <c r="K5943" s="1">
        <v>9412321</v>
      </c>
      <c r="L5943" s="1">
        <v>80329872</v>
      </c>
      <c r="M5943" s="1">
        <v>0.82384002208709717</v>
      </c>
      <c r="N5943" s="1">
        <v>1.0361981391906738</v>
      </c>
      <c r="O5943" s="1">
        <v>0.394663006067276</v>
      </c>
      <c r="P5943" s="1">
        <v>3.0922882556915283</v>
      </c>
      <c r="Q5943" s="1">
        <v>3.5308105945587158</v>
      </c>
      <c r="R5943" s="1">
        <v>0.10820399969816208</v>
      </c>
      <c r="S5943" s="1">
        <v>39</v>
      </c>
      <c r="T5943" s="1">
        <v>1</v>
      </c>
      <c r="U5943" s="1">
        <v>103461104</v>
      </c>
      <c r="V5943" s="1">
        <v>4.8575177192687988</v>
      </c>
      <c r="W5943" s="1">
        <v>4.9263033866882324</v>
      </c>
      <c r="X5943" s="1">
        <v>4.9263033866882324</v>
      </c>
    </row>
    <row r="5944" spans="1:24" x14ac:dyDescent="0.35">
      <c r="A5944" s="1">
        <v>400222</v>
      </c>
      <c r="B5944" s="1" t="s">
        <v>2353</v>
      </c>
      <c r="C5944" s="1">
        <v>113364002</v>
      </c>
      <c r="D5944" s="1">
        <v>222</v>
      </c>
      <c r="E5944" s="1" t="s">
        <v>2659</v>
      </c>
      <c r="F5944" s="1" t="s">
        <v>35</v>
      </c>
      <c r="G5944" s="1" t="s">
        <v>359</v>
      </c>
      <c r="H5944" s="1" t="s">
        <v>916</v>
      </c>
      <c r="S5944" s="1">
        <v>40</v>
      </c>
      <c r="T5944" s="1">
        <v>1</v>
      </c>
      <c r="U5944" s="1">
        <v>0</v>
      </c>
      <c r="V5944" s="1">
        <v>0</v>
      </c>
      <c r="W5944" s="1">
        <v>-100</v>
      </c>
      <c r="X5944" s="1">
        <v>-100</v>
      </c>
    </row>
    <row r="5945" spans="1:24" x14ac:dyDescent="0.35">
      <c r="A5945" s="1">
        <v>410222</v>
      </c>
      <c r="B5945" s="1" t="s">
        <v>2354</v>
      </c>
      <c r="C5945" s="1">
        <v>113364002</v>
      </c>
      <c r="D5945" s="1">
        <v>222</v>
      </c>
      <c r="E5945" s="1" t="s">
        <v>2659</v>
      </c>
      <c r="F5945" s="1" t="s">
        <v>35</v>
      </c>
      <c r="G5945" s="1" t="s">
        <v>359</v>
      </c>
      <c r="H5945" s="1" t="s">
        <v>916</v>
      </c>
      <c r="S5945" s="1">
        <v>41</v>
      </c>
      <c r="T5945" s="1">
        <v>1</v>
      </c>
      <c r="U5945" s="1">
        <v>0</v>
      </c>
      <c r="V5945" s="1">
        <v>0</v>
      </c>
    </row>
    <row r="5946" spans="1:24" x14ac:dyDescent="0.35">
      <c r="A5946" s="1">
        <v>420222</v>
      </c>
      <c r="B5946" s="1" t="s">
        <v>2355</v>
      </c>
      <c r="C5946" s="1">
        <v>113364002</v>
      </c>
      <c r="D5946" s="1">
        <v>222</v>
      </c>
      <c r="E5946" s="1" t="s">
        <v>2659</v>
      </c>
      <c r="F5946" s="1" t="s">
        <v>35</v>
      </c>
      <c r="G5946" s="1" t="s">
        <v>359</v>
      </c>
      <c r="H5946" s="1" t="s">
        <v>916</v>
      </c>
      <c r="S5946" s="1">
        <v>42</v>
      </c>
      <c r="T5946" s="1">
        <v>1</v>
      </c>
      <c r="U5946" s="1">
        <v>0</v>
      </c>
      <c r="V5946" s="1">
        <v>0</v>
      </c>
    </row>
    <row r="5947" spans="1:24" x14ac:dyDescent="0.35">
      <c r="A5947" s="1">
        <v>430222</v>
      </c>
      <c r="B5947" s="1" t="s">
        <v>2356</v>
      </c>
      <c r="C5947" s="1">
        <v>113364002</v>
      </c>
      <c r="D5947" s="1">
        <v>222</v>
      </c>
      <c r="E5947" s="1" t="s">
        <v>2659</v>
      </c>
      <c r="F5947" s="1" t="s">
        <v>35</v>
      </c>
      <c r="G5947" s="1" t="s">
        <v>359</v>
      </c>
      <c r="H5947" s="1" t="s">
        <v>916</v>
      </c>
      <c r="S5947" s="1">
        <v>43</v>
      </c>
      <c r="T5947" s="1">
        <v>1</v>
      </c>
      <c r="U5947" s="1">
        <v>0</v>
      </c>
      <c r="V5947" s="1">
        <v>0</v>
      </c>
    </row>
    <row r="5948" spans="1:24" x14ac:dyDescent="0.35">
      <c r="A5948" s="1">
        <v>440222</v>
      </c>
      <c r="B5948" s="1" t="s">
        <v>2357</v>
      </c>
      <c r="C5948" s="1">
        <v>113364002</v>
      </c>
      <c r="D5948" s="1">
        <v>222</v>
      </c>
      <c r="E5948" s="1" t="s">
        <v>2659</v>
      </c>
      <c r="F5948" s="1" t="s">
        <v>35</v>
      </c>
      <c r="G5948" s="1" t="s">
        <v>359</v>
      </c>
      <c r="H5948" s="1" t="s">
        <v>916</v>
      </c>
      <c r="S5948" s="1">
        <v>44</v>
      </c>
      <c r="T5948" s="1">
        <v>1</v>
      </c>
      <c r="U5948" s="1">
        <v>0</v>
      </c>
      <c r="V5948" s="1">
        <v>0</v>
      </c>
    </row>
    <row r="5949" spans="1:24" x14ac:dyDescent="0.35">
      <c r="A5949" s="1">
        <v>450222</v>
      </c>
      <c r="B5949" s="1" t="s">
        <v>2358</v>
      </c>
      <c r="C5949" s="1">
        <v>113364002</v>
      </c>
      <c r="D5949" s="1">
        <v>222</v>
      </c>
      <c r="E5949" s="1" t="s">
        <v>2659</v>
      </c>
      <c r="F5949" s="1" t="s">
        <v>35</v>
      </c>
      <c r="G5949" s="1" t="s">
        <v>359</v>
      </c>
      <c r="H5949" s="1" t="s">
        <v>916</v>
      </c>
      <c r="S5949" s="1">
        <v>45</v>
      </c>
      <c r="T5949" s="1">
        <v>1</v>
      </c>
      <c r="U5949" s="1">
        <v>0</v>
      </c>
      <c r="V5949" s="1">
        <v>0</v>
      </c>
    </row>
    <row r="5950" spans="1:24" x14ac:dyDescent="0.35">
      <c r="A5950" s="1">
        <v>460222</v>
      </c>
      <c r="B5950" s="1" t="s">
        <v>2359</v>
      </c>
      <c r="C5950" s="1">
        <v>113364002</v>
      </c>
      <c r="D5950" s="1">
        <v>222</v>
      </c>
      <c r="E5950" s="1" t="s">
        <v>2659</v>
      </c>
      <c r="F5950" s="1" t="s">
        <v>35</v>
      </c>
      <c r="G5950" s="1" t="s">
        <v>359</v>
      </c>
      <c r="H5950" s="1" t="s">
        <v>916</v>
      </c>
      <c r="S5950" s="1">
        <v>46</v>
      </c>
      <c r="T5950" s="1">
        <v>1</v>
      </c>
      <c r="U5950" s="1">
        <v>0</v>
      </c>
      <c r="V5950" s="1">
        <v>0</v>
      </c>
    </row>
    <row r="5951" spans="1:24" x14ac:dyDescent="0.35">
      <c r="A5951" s="1">
        <v>470222</v>
      </c>
      <c r="B5951" s="1" t="s">
        <v>2360</v>
      </c>
      <c r="C5951" s="1">
        <v>113364002</v>
      </c>
      <c r="D5951" s="1">
        <v>222</v>
      </c>
      <c r="E5951" s="1" t="s">
        <v>2659</v>
      </c>
      <c r="F5951" s="1" t="s">
        <v>35</v>
      </c>
      <c r="G5951" s="1" t="s">
        <v>359</v>
      </c>
      <c r="H5951" s="1" t="s">
        <v>916</v>
      </c>
      <c r="S5951" s="1">
        <v>47</v>
      </c>
      <c r="T5951" s="1">
        <v>1</v>
      </c>
      <c r="U5951" s="1">
        <v>0</v>
      </c>
      <c r="V5951" s="1">
        <v>0</v>
      </c>
    </row>
    <row r="5952" spans="1:24" x14ac:dyDescent="0.35">
      <c r="A5952" s="1">
        <v>480222</v>
      </c>
      <c r="B5952" s="1" t="s">
        <v>2361</v>
      </c>
      <c r="C5952" s="1">
        <v>113364002</v>
      </c>
      <c r="D5952" s="1">
        <v>222</v>
      </c>
      <c r="E5952" s="1" t="s">
        <v>2659</v>
      </c>
      <c r="F5952" s="1" t="s">
        <v>35</v>
      </c>
      <c r="G5952" s="1" t="s">
        <v>359</v>
      </c>
      <c r="H5952" s="1" t="s">
        <v>916</v>
      </c>
      <c r="S5952" s="1">
        <v>48</v>
      </c>
      <c r="T5952" s="1">
        <v>1</v>
      </c>
      <c r="U5952" s="1">
        <v>0</v>
      </c>
      <c r="V5952" s="1">
        <v>0</v>
      </c>
    </row>
    <row r="5953" spans="1:24" x14ac:dyDescent="0.35">
      <c r="A5953" s="1">
        <v>290237</v>
      </c>
      <c r="B5953" s="1" t="s">
        <v>2341</v>
      </c>
      <c r="C5953" s="1">
        <v>113364403</v>
      </c>
      <c r="D5953" s="1">
        <v>237</v>
      </c>
      <c r="E5953" s="1" t="s">
        <v>2660</v>
      </c>
      <c r="F5953" s="1" t="s">
        <v>35</v>
      </c>
      <c r="G5953" s="1" t="s">
        <v>359</v>
      </c>
      <c r="H5953" s="1" t="s">
        <v>916</v>
      </c>
      <c r="I5953" s="1">
        <v>1557269.78</v>
      </c>
      <c r="J5953" s="1">
        <v>45087.31</v>
      </c>
      <c r="K5953" s="1">
        <v>301665</v>
      </c>
      <c r="L5953" s="1">
        <v>6625796.5</v>
      </c>
      <c r="S5953" s="1">
        <v>29</v>
      </c>
      <c r="T5953" s="1">
        <v>1</v>
      </c>
      <c r="U5953" s="1">
        <v>8529818</v>
      </c>
      <c r="V5953" s="1">
        <v>0</v>
      </c>
    </row>
    <row r="5954" spans="1:24" x14ac:dyDescent="0.35">
      <c r="A5954" s="1">
        <v>300237</v>
      </c>
      <c r="B5954" s="1" t="s">
        <v>2343</v>
      </c>
      <c r="C5954" s="1">
        <v>113364403</v>
      </c>
      <c r="D5954" s="1">
        <v>237</v>
      </c>
      <c r="E5954" s="1" t="s">
        <v>2660</v>
      </c>
      <c r="F5954" s="1" t="s">
        <v>35</v>
      </c>
      <c r="G5954" s="1" t="s">
        <v>359</v>
      </c>
      <c r="H5954" s="1" t="s">
        <v>916</v>
      </c>
      <c r="I5954" s="1">
        <v>1575512.14</v>
      </c>
      <c r="J5954" s="1">
        <v>40675.79</v>
      </c>
      <c r="K5954" s="1">
        <v>301665</v>
      </c>
      <c r="L5954" s="1">
        <v>6802189.5</v>
      </c>
      <c r="M5954" s="1">
        <v>0.17639300227165222</v>
      </c>
      <c r="N5954" s="1">
        <v>2.6622157096862793</v>
      </c>
      <c r="O5954" s="1">
        <v>1.8242359161376953E-2</v>
      </c>
      <c r="P5954" s="1">
        <v>1.1714322566986084</v>
      </c>
      <c r="Q5954" s="1">
        <v>0</v>
      </c>
      <c r="R5954" s="1">
        <v>-4.4115199707448483E-3</v>
      </c>
      <c r="S5954" s="1">
        <v>30</v>
      </c>
      <c r="T5954" s="1">
        <v>1</v>
      </c>
      <c r="U5954" s="1">
        <v>8720042</v>
      </c>
      <c r="V5954" s="1">
        <v>0.19022384285926819</v>
      </c>
      <c r="W5954" s="1">
        <v>2.2301061153411865</v>
      </c>
      <c r="X5954" s="1">
        <v>2.2301061153411865</v>
      </c>
    </row>
    <row r="5955" spans="1:24" x14ac:dyDescent="0.35">
      <c r="A5955" s="1">
        <v>310237</v>
      </c>
      <c r="B5955" s="1" t="s">
        <v>2344</v>
      </c>
      <c r="C5955" s="1">
        <v>113364403</v>
      </c>
      <c r="D5955" s="1">
        <v>237</v>
      </c>
      <c r="E5955" s="1" t="s">
        <v>2660</v>
      </c>
      <c r="F5955" s="1" t="s">
        <v>35</v>
      </c>
      <c r="G5955" s="1" t="s">
        <v>359</v>
      </c>
      <c r="H5955" s="1" t="s">
        <v>916</v>
      </c>
      <c r="I5955" s="1">
        <v>1586787.92</v>
      </c>
      <c r="J5955" s="1">
        <v>35187.96</v>
      </c>
      <c r="K5955" s="1">
        <v>301665</v>
      </c>
      <c r="L5955" s="1">
        <v>6895882.5</v>
      </c>
      <c r="M5955" s="1">
        <v>9.3693003058433533E-2</v>
      </c>
      <c r="N5955" s="1">
        <v>1.3773946762084961</v>
      </c>
      <c r="O5955" s="1">
        <v>1.1275780387222767E-2</v>
      </c>
      <c r="P5955" s="1">
        <v>0.71568983793258667</v>
      </c>
      <c r="Q5955" s="1">
        <v>0</v>
      </c>
      <c r="R5955" s="1">
        <v>-5.4878299124538898E-3</v>
      </c>
      <c r="S5955" s="1">
        <v>31</v>
      </c>
      <c r="T5955" s="1">
        <v>1</v>
      </c>
      <c r="U5955" s="1">
        <v>8819523</v>
      </c>
      <c r="V5955" s="1">
        <v>9.9480956792831421E-2</v>
      </c>
      <c r="W5955" s="1">
        <v>1.1408317089080811</v>
      </c>
      <c r="X5955" s="1">
        <v>1.1408317089080811</v>
      </c>
    </row>
    <row r="5956" spans="1:24" x14ac:dyDescent="0.35">
      <c r="A5956" s="1">
        <v>320237</v>
      </c>
      <c r="B5956" s="1" t="s">
        <v>2345</v>
      </c>
      <c r="C5956" s="1">
        <v>113364403</v>
      </c>
      <c r="D5956" s="1">
        <v>237</v>
      </c>
      <c r="E5956" s="1" t="s">
        <v>2660</v>
      </c>
      <c r="F5956" s="1" t="s">
        <v>35</v>
      </c>
      <c r="G5956" s="1" t="s">
        <v>359</v>
      </c>
      <c r="H5956" s="1" t="s">
        <v>916</v>
      </c>
      <c r="I5956" s="1">
        <v>1606096.17</v>
      </c>
      <c r="J5956" s="1">
        <v>43499.08</v>
      </c>
      <c r="K5956" s="1">
        <v>301665</v>
      </c>
      <c r="L5956" s="1">
        <v>7020120</v>
      </c>
      <c r="M5956" s="1">
        <v>0.12423750013113022</v>
      </c>
      <c r="N5956" s="1">
        <v>1.8016185760498047</v>
      </c>
      <c r="O5956" s="1">
        <v>1.9308250397443771E-2</v>
      </c>
      <c r="P5956" s="1">
        <v>1.2168135643005371</v>
      </c>
      <c r="Q5956" s="1">
        <v>0</v>
      </c>
      <c r="R5956" s="1">
        <v>8.3111198619008064E-3</v>
      </c>
      <c r="S5956" s="1">
        <v>32</v>
      </c>
      <c r="T5956" s="1">
        <v>1</v>
      </c>
      <c r="U5956" s="1">
        <v>8971380</v>
      </c>
      <c r="V5956" s="1">
        <v>0.15185686945915222</v>
      </c>
      <c r="W5956" s="1">
        <v>1.7218278646469116</v>
      </c>
      <c r="X5956" s="1">
        <v>1.7218278646469116</v>
      </c>
    </row>
    <row r="5957" spans="1:24" x14ac:dyDescent="0.35">
      <c r="A5957" s="1">
        <v>330237</v>
      </c>
      <c r="B5957" s="1" t="s">
        <v>2346</v>
      </c>
      <c r="C5957" s="1">
        <v>113364403</v>
      </c>
      <c r="D5957" s="1">
        <v>237</v>
      </c>
      <c r="E5957" s="1" t="s">
        <v>2660</v>
      </c>
      <c r="F5957" s="1" t="s">
        <v>35</v>
      </c>
      <c r="G5957" s="1" t="s">
        <v>359</v>
      </c>
      <c r="H5957" s="1" t="s">
        <v>916</v>
      </c>
      <c r="I5957" s="1">
        <v>1662432.8</v>
      </c>
      <c r="J5957" s="1">
        <v>30632.38</v>
      </c>
      <c r="K5957" s="1">
        <v>301665</v>
      </c>
      <c r="L5957" s="1">
        <v>7251081.5</v>
      </c>
      <c r="M5957" s="1">
        <v>0.23096150159835815</v>
      </c>
      <c r="N5957" s="1">
        <v>3.2899935245513916</v>
      </c>
      <c r="O5957" s="1">
        <v>5.6336630135774612E-2</v>
      </c>
      <c r="P5957" s="1">
        <v>3.5076746940612793</v>
      </c>
      <c r="Q5957" s="1">
        <v>0</v>
      </c>
      <c r="R5957" s="1">
        <v>-1.2866700068116188E-2</v>
      </c>
      <c r="S5957" s="1">
        <v>33</v>
      </c>
      <c r="T5957" s="1">
        <v>1</v>
      </c>
      <c r="U5957" s="1">
        <v>9245812</v>
      </c>
      <c r="V5957" s="1">
        <v>0.27443143725395203</v>
      </c>
      <c r="W5957" s="1">
        <v>3.0589718818664551</v>
      </c>
      <c r="X5957" s="1">
        <v>3.0589718818664551</v>
      </c>
    </row>
    <row r="5958" spans="1:24" x14ac:dyDescent="0.35">
      <c r="A5958" s="1">
        <v>340237</v>
      </c>
      <c r="B5958" s="1" t="s">
        <v>2347</v>
      </c>
      <c r="C5958" s="1">
        <v>113364403</v>
      </c>
      <c r="D5958" s="1">
        <v>237</v>
      </c>
      <c r="E5958" s="1" t="s">
        <v>2660</v>
      </c>
      <c r="F5958" s="1" t="s">
        <v>35</v>
      </c>
      <c r="G5958" s="1" t="s">
        <v>359</v>
      </c>
      <c r="H5958" s="1" t="s">
        <v>916</v>
      </c>
      <c r="I5958" s="1">
        <v>1662392.01</v>
      </c>
      <c r="J5958" s="1">
        <v>45061.279999999999</v>
      </c>
      <c r="K5958" s="1">
        <v>301665</v>
      </c>
      <c r="L5958" s="1">
        <v>7251073.5</v>
      </c>
      <c r="M5958" s="1">
        <v>-7.9999999798019417E-6</v>
      </c>
      <c r="N5958" s="1">
        <v>-1.1032837210223079E-4</v>
      </c>
      <c r="O5958" s="1">
        <v>-4.07900006393902E-5</v>
      </c>
      <c r="P5958" s="1">
        <v>-2.4536331184208393E-3</v>
      </c>
      <c r="Q5958" s="1">
        <v>0</v>
      </c>
      <c r="R5958" s="1">
        <v>1.4428899623453617E-2</v>
      </c>
      <c r="S5958" s="1">
        <v>34</v>
      </c>
      <c r="T5958" s="1">
        <v>1</v>
      </c>
      <c r="U5958" s="1">
        <v>9260192</v>
      </c>
      <c r="V5958" s="1">
        <v>1.4380109496414661E-2</v>
      </c>
      <c r="W5958" s="1">
        <v>0.15552987158298492</v>
      </c>
      <c r="X5958" s="1">
        <v>0.15552987158298492</v>
      </c>
    </row>
    <row r="5959" spans="1:24" x14ac:dyDescent="0.35">
      <c r="A5959" s="1">
        <v>350237</v>
      </c>
      <c r="B5959" s="1" t="s">
        <v>2348</v>
      </c>
      <c r="C5959" s="1">
        <v>113364403</v>
      </c>
      <c r="D5959" s="1">
        <v>237</v>
      </c>
      <c r="E5959" s="1" t="s">
        <v>2660</v>
      </c>
      <c r="F5959" s="1" t="s">
        <v>35</v>
      </c>
      <c r="G5959" s="1" t="s">
        <v>359</v>
      </c>
      <c r="H5959" s="1" t="s">
        <v>916</v>
      </c>
      <c r="I5959" s="1">
        <v>1699368</v>
      </c>
      <c r="J5959" s="1">
        <v>54681</v>
      </c>
      <c r="K5959" s="1">
        <v>301665</v>
      </c>
      <c r="L5959" s="1">
        <v>7574235</v>
      </c>
      <c r="M5959" s="1">
        <v>0.32316151261329651</v>
      </c>
      <c r="N5959" s="1">
        <v>4.4567399024963379</v>
      </c>
      <c r="O5959" s="1">
        <v>3.6975990980863571E-2</v>
      </c>
      <c r="P5959" s="1">
        <v>2.2242641448974609</v>
      </c>
      <c r="Q5959" s="1">
        <v>0</v>
      </c>
      <c r="R5959" s="1">
        <v>9.6197202801704407E-3</v>
      </c>
      <c r="S5959" s="1">
        <v>35</v>
      </c>
      <c r="T5959" s="1">
        <v>1</v>
      </c>
      <c r="U5959" s="1">
        <v>9629949</v>
      </c>
      <c r="V5959" s="1">
        <v>0.36975723505020142</v>
      </c>
      <c r="W5959" s="1">
        <v>3.9929733276367188</v>
      </c>
      <c r="X5959" s="1">
        <v>3.9929733276367188</v>
      </c>
    </row>
    <row r="5960" spans="1:24" x14ac:dyDescent="0.35">
      <c r="A5960" s="1">
        <v>360237</v>
      </c>
      <c r="B5960" s="1" t="s">
        <v>2349</v>
      </c>
      <c r="C5960" s="1">
        <v>113364403</v>
      </c>
      <c r="D5960" s="1">
        <v>237</v>
      </c>
      <c r="E5960" s="1" t="s">
        <v>2660</v>
      </c>
      <c r="F5960" s="1" t="s">
        <v>35</v>
      </c>
      <c r="G5960" s="1" t="s">
        <v>359</v>
      </c>
      <c r="H5960" s="1" t="s">
        <v>916</v>
      </c>
      <c r="I5960" s="1">
        <v>1791220.26</v>
      </c>
      <c r="J5960" s="1">
        <v>61482.95</v>
      </c>
      <c r="K5960" s="1">
        <v>301665</v>
      </c>
      <c r="L5960" s="1">
        <v>8233294.5</v>
      </c>
      <c r="M5960" s="1">
        <v>0.65905952453613281</v>
      </c>
      <c r="N5960" s="1">
        <v>8.7013339996337891</v>
      </c>
      <c r="O5960" s="1">
        <v>9.1852262616157532E-2</v>
      </c>
      <c r="P5960" s="1">
        <v>5.4050836563110352</v>
      </c>
      <c r="Q5960" s="1">
        <v>0</v>
      </c>
      <c r="R5960" s="1">
        <v>6.8019498139619827E-3</v>
      </c>
      <c r="S5960" s="1">
        <v>36</v>
      </c>
      <c r="T5960" s="1">
        <v>1</v>
      </c>
      <c r="U5960" s="1">
        <v>10387663</v>
      </c>
      <c r="V5960" s="1">
        <v>0.75771373510360718</v>
      </c>
      <c r="W5960" s="1">
        <v>7.8683075904846191</v>
      </c>
      <c r="X5960" s="1">
        <v>7.8683075904846191</v>
      </c>
    </row>
    <row r="5961" spans="1:24" x14ac:dyDescent="0.35">
      <c r="A5961" s="1">
        <v>370237</v>
      </c>
      <c r="B5961" s="1" t="s">
        <v>2350</v>
      </c>
      <c r="C5961" s="1">
        <v>113364403</v>
      </c>
      <c r="D5961" s="1">
        <v>237</v>
      </c>
      <c r="E5961" s="1" t="s">
        <v>2660</v>
      </c>
      <c r="F5961" s="1" t="s">
        <v>35</v>
      </c>
      <c r="G5961" s="1" t="s">
        <v>359</v>
      </c>
      <c r="H5961" s="1" t="s">
        <v>916</v>
      </c>
      <c r="I5961" s="1">
        <v>1829955.34</v>
      </c>
      <c r="J5961" s="1">
        <v>100396.19</v>
      </c>
      <c r="K5961" s="1">
        <v>301665</v>
      </c>
      <c r="L5961" s="1">
        <v>9019478</v>
      </c>
      <c r="M5961" s="1">
        <v>0.78618347644805908</v>
      </c>
      <c r="N5961" s="1">
        <v>9.548832893371582</v>
      </c>
      <c r="O5961" s="1">
        <v>3.8735080510377884E-2</v>
      </c>
      <c r="P5961" s="1">
        <v>2.16249680519104</v>
      </c>
      <c r="Q5961" s="1">
        <v>0</v>
      </c>
      <c r="R5961" s="1">
        <v>3.8913238793611526E-2</v>
      </c>
      <c r="S5961" s="1">
        <v>37</v>
      </c>
      <c r="T5961" s="1">
        <v>1</v>
      </c>
      <c r="U5961" s="1">
        <v>11251495</v>
      </c>
      <c r="V5961" s="1">
        <v>0.86383181810379028</v>
      </c>
      <c r="W5961" s="1">
        <v>8.3159418106079102</v>
      </c>
      <c r="X5961" s="1">
        <v>8.3159418106079102</v>
      </c>
    </row>
    <row r="5962" spans="1:24" x14ac:dyDescent="0.35">
      <c r="A5962" s="1">
        <v>380237</v>
      </c>
      <c r="B5962" s="1" t="s">
        <v>2351</v>
      </c>
      <c r="C5962" s="1">
        <v>113364403</v>
      </c>
      <c r="D5962" s="1">
        <v>237</v>
      </c>
      <c r="E5962" s="1" t="s">
        <v>2660</v>
      </c>
      <c r="F5962" s="1" t="s">
        <v>35</v>
      </c>
      <c r="G5962" s="1" t="s">
        <v>359</v>
      </c>
      <c r="H5962" s="1" t="s">
        <v>916</v>
      </c>
      <c r="I5962" s="1">
        <v>1891639</v>
      </c>
      <c r="J5962" s="1">
        <v>103813</v>
      </c>
      <c r="K5962" s="1">
        <v>780461.75</v>
      </c>
      <c r="L5962" s="1">
        <v>9274951</v>
      </c>
      <c r="M5962" s="1">
        <v>0.25547298789024353</v>
      </c>
      <c r="N5962" s="1">
        <v>2.8324587345123291</v>
      </c>
      <c r="O5962" s="1">
        <v>6.1683658510446548E-2</v>
      </c>
      <c r="P5962" s="1">
        <v>3.3707740306854248</v>
      </c>
      <c r="Q5962" s="1">
        <v>0.47879675030708313</v>
      </c>
      <c r="R5962" s="1">
        <v>3.4168099518865347E-3</v>
      </c>
      <c r="S5962" s="1">
        <v>38</v>
      </c>
      <c r="T5962" s="1">
        <v>1</v>
      </c>
      <c r="U5962" s="1">
        <v>12050865</v>
      </c>
      <c r="V5962" s="1">
        <v>0.79937028884887695</v>
      </c>
      <c r="W5962" s="1">
        <v>7.1045670509338379</v>
      </c>
      <c r="X5962" s="1">
        <v>7.1045670509338379</v>
      </c>
    </row>
    <row r="5963" spans="1:24" x14ac:dyDescent="0.35">
      <c r="A5963" s="1">
        <v>390237</v>
      </c>
      <c r="B5963" s="1" t="s">
        <v>2352</v>
      </c>
      <c r="C5963" s="1">
        <v>113364403</v>
      </c>
      <c r="D5963" s="1">
        <v>237</v>
      </c>
      <c r="E5963" s="1" t="s">
        <v>2660</v>
      </c>
      <c r="F5963" s="1" t="s">
        <v>35</v>
      </c>
      <c r="G5963" s="1" t="s">
        <v>359</v>
      </c>
      <c r="H5963" s="1" t="s">
        <v>916</v>
      </c>
      <c r="I5963" s="1">
        <v>1924011</v>
      </c>
      <c r="J5963" s="1">
        <v>112814</v>
      </c>
      <c r="K5963" s="1">
        <v>1259008.75</v>
      </c>
      <c r="L5963" s="1">
        <v>9369730</v>
      </c>
      <c r="M5963" s="1">
        <v>9.477899968624115E-2</v>
      </c>
      <c r="N5963" s="1">
        <v>1.0218814611434937</v>
      </c>
      <c r="O5963" s="1">
        <v>3.2372001558542252E-2</v>
      </c>
      <c r="P5963" s="1">
        <v>1.711320161819458</v>
      </c>
      <c r="Q5963" s="1">
        <v>0.47854700684547424</v>
      </c>
      <c r="R5963" s="1">
        <v>9.000999853014946E-3</v>
      </c>
      <c r="S5963" s="1">
        <v>39</v>
      </c>
      <c r="T5963" s="1">
        <v>1</v>
      </c>
      <c r="U5963" s="1">
        <v>12665564</v>
      </c>
      <c r="V5963" s="1">
        <v>0.61469906568527222</v>
      </c>
      <c r="W5963" s="1">
        <v>5.1008701324462891</v>
      </c>
      <c r="X5963" s="1">
        <v>5.1008701324462891</v>
      </c>
    </row>
    <row r="5964" spans="1:24" x14ac:dyDescent="0.35">
      <c r="A5964" s="1">
        <v>400237</v>
      </c>
      <c r="B5964" s="1" t="s">
        <v>2353</v>
      </c>
      <c r="C5964" s="1">
        <v>113364403</v>
      </c>
      <c r="D5964" s="1">
        <v>237</v>
      </c>
      <c r="E5964" s="1" t="s">
        <v>2660</v>
      </c>
      <c r="F5964" s="1" t="s">
        <v>35</v>
      </c>
      <c r="G5964" s="1" t="s">
        <v>359</v>
      </c>
      <c r="H5964" s="1" t="s">
        <v>916</v>
      </c>
      <c r="S5964" s="1">
        <v>40</v>
      </c>
      <c r="T5964" s="1">
        <v>1</v>
      </c>
      <c r="U5964" s="1">
        <v>0</v>
      </c>
      <c r="V5964" s="1">
        <v>0</v>
      </c>
      <c r="W5964" s="1">
        <v>-100</v>
      </c>
      <c r="X5964" s="1">
        <v>-100</v>
      </c>
    </row>
    <row r="5965" spans="1:24" x14ac:dyDescent="0.35">
      <c r="A5965" s="1">
        <v>410237</v>
      </c>
      <c r="B5965" s="1" t="s">
        <v>2354</v>
      </c>
      <c r="C5965" s="1">
        <v>113364403</v>
      </c>
      <c r="D5965" s="1">
        <v>237</v>
      </c>
      <c r="E5965" s="1" t="s">
        <v>2660</v>
      </c>
      <c r="F5965" s="1" t="s">
        <v>35</v>
      </c>
      <c r="G5965" s="1" t="s">
        <v>359</v>
      </c>
      <c r="H5965" s="1" t="s">
        <v>916</v>
      </c>
      <c r="S5965" s="1">
        <v>41</v>
      </c>
      <c r="T5965" s="1">
        <v>1</v>
      </c>
      <c r="U5965" s="1">
        <v>0</v>
      </c>
      <c r="V5965" s="1">
        <v>0</v>
      </c>
    </row>
    <row r="5966" spans="1:24" x14ac:dyDescent="0.35">
      <c r="A5966" s="1">
        <v>420237</v>
      </c>
      <c r="B5966" s="1" t="s">
        <v>2355</v>
      </c>
      <c r="C5966" s="1">
        <v>113364403</v>
      </c>
      <c r="D5966" s="1">
        <v>237</v>
      </c>
      <c r="E5966" s="1" t="s">
        <v>2660</v>
      </c>
      <c r="F5966" s="1" t="s">
        <v>35</v>
      </c>
      <c r="G5966" s="1" t="s">
        <v>359</v>
      </c>
      <c r="H5966" s="1" t="s">
        <v>916</v>
      </c>
      <c r="S5966" s="1">
        <v>42</v>
      </c>
      <c r="T5966" s="1">
        <v>1</v>
      </c>
      <c r="U5966" s="1">
        <v>0</v>
      </c>
      <c r="V5966" s="1">
        <v>0</v>
      </c>
    </row>
    <row r="5967" spans="1:24" x14ac:dyDescent="0.35">
      <c r="A5967" s="1">
        <v>430237</v>
      </c>
      <c r="B5967" s="1" t="s">
        <v>2356</v>
      </c>
      <c r="C5967" s="1">
        <v>113364403</v>
      </c>
      <c r="D5967" s="1">
        <v>237</v>
      </c>
      <c r="E5967" s="1" t="s">
        <v>2660</v>
      </c>
      <c r="F5967" s="1" t="s">
        <v>35</v>
      </c>
      <c r="G5967" s="1" t="s">
        <v>359</v>
      </c>
      <c r="H5967" s="1" t="s">
        <v>916</v>
      </c>
      <c r="S5967" s="1">
        <v>43</v>
      </c>
      <c r="T5967" s="1">
        <v>1</v>
      </c>
      <c r="U5967" s="1">
        <v>0</v>
      </c>
      <c r="V5967" s="1">
        <v>0</v>
      </c>
    </row>
    <row r="5968" spans="1:24" x14ac:dyDescent="0.35">
      <c r="A5968" s="1">
        <v>440237</v>
      </c>
      <c r="B5968" s="1" t="s">
        <v>2357</v>
      </c>
      <c r="C5968" s="1">
        <v>113364403</v>
      </c>
      <c r="D5968" s="1">
        <v>237</v>
      </c>
      <c r="E5968" s="1" t="s">
        <v>2660</v>
      </c>
      <c r="F5968" s="1" t="s">
        <v>35</v>
      </c>
      <c r="G5968" s="1" t="s">
        <v>359</v>
      </c>
      <c r="H5968" s="1" t="s">
        <v>916</v>
      </c>
      <c r="S5968" s="1">
        <v>44</v>
      </c>
      <c r="T5968" s="1">
        <v>1</v>
      </c>
      <c r="U5968" s="1">
        <v>0</v>
      </c>
      <c r="V5968" s="1">
        <v>0</v>
      </c>
    </row>
    <row r="5969" spans="1:24" x14ac:dyDescent="0.35">
      <c r="A5969" s="1">
        <v>450237</v>
      </c>
      <c r="B5969" s="1" t="s">
        <v>2358</v>
      </c>
      <c r="C5969" s="1">
        <v>113364403</v>
      </c>
      <c r="D5969" s="1">
        <v>237</v>
      </c>
      <c r="E5969" s="1" t="s">
        <v>2660</v>
      </c>
      <c r="F5969" s="1" t="s">
        <v>35</v>
      </c>
      <c r="G5969" s="1" t="s">
        <v>359</v>
      </c>
      <c r="H5969" s="1" t="s">
        <v>916</v>
      </c>
      <c r="S5969" s="1">
        <v>45</v>
      </c>
      <c r="T5969" s="1">
        <v>1</v>
      </c>
      <c r="U5969" s="1">
        <v>0</v>
      </c>
      <c r="V5969" s="1">
        <v>0</v>
      </c>
    </row>
    <row r="5970" spans="1:24" x14ac:dyDescent="0.35">
      <c r="A5970" s="1">
        <v>460237</v>
      </c>
      <c r="B5970" s="1" t="s">
        <v>2359</v>
      </c>
      <c r="C5970" s="1">
        <v>113364403</v>
      </c>
      <c r="D5970" s="1">
        <v>237</v>
      </c>
      <c r="E5970" s="1" t="s">
        <v>2660</v>
      </c>
      <c r="F5970" s="1" t="s">
        <v>35</v>
      </c>
      <c r="G5970" s="1" t="s">
        <v>359</v>
      </c>
      <c r="H5970" s="1" t="s">
        <v>916</v>
      </c>
      <c r="S5970" s="1">
        <v>46</v>
      </c>
      <c r="T5970" s="1">
        <v>1</v>
      </c>
      <c r="U5970" s="1">
        <v>0</v>
      </c>
      <c r="V5970" s="1">
        <v>0</v>
      </c>
    </row>
    <row r="5971" spans="1:24" x14ac:dyDescent="0.35">
      <c r="A5971" s="1">
        <v>470237</v>
      </c>
      <c r="B5971" s="1" t="s">
        <v>2360</v>
      </c>
      <c r="C5971" s="1">
        <v>113364403</v>
      </c>
      <c r="D5971" s="1">
        <v>237</v>
      </c>
      <c r="E5971" s="1" t="s">
        <v>2660</v>
      </c>
      <c r="F5971" s="1" t="s">
        <v>35</v>
      </c>
      <c r="G5971" s="1" t="s">
        <v>359</v>
      </c>
      <c r="H5971" s="1" t="s">
        <v>916</v>
      </c>
      <c r="S5971" s="1">
        <v>47</v>
      </c>
      <c r="T5971" s="1">
        <v>1</v>
      </c>
      <c r="U5971" s="1">
        <v>0</v>
      </c>
      <c r="V5971" s="1">
        <v>0</v>
      </c>
    </row>
    <row r="5972" spans="1:24" x14ac:dyDescent="0.35">
      <c r="A5972" s="1">
        <v>480237</v>
      </c>
      <c r="B5972" s="1" t="s">
        <v>2361</v>
      </c>
      <c r="C5972" s="1">
        <v>113364403</v>
      </c>
      <c r="D5972" s="1">
        <v>237</v>
      </c>
      <c r="E5972" s="1" t="s">
        <v>2660</v>
      </c>
      <c r="F5972" s="1" t="s">
        <v>35</v>
      </c>
      <c r="G5972" s="1" t="s">
        <v>359</v>
      </c>
      <c r="H5972" s="1" t="s">
        <v>916</v>
      </c>
      <c r="S5972" s="1">
        <v>48</v>
      </c>
      <c r="T5972" s="1">
        <v>1</v>
      </c>
      <c r="U5972" s="1">
        <v>0</v>
      </c>
      <c r="V5972" s="1">
        <v>0</v>
      </c>
    </row>
    <row r="5973" spans="1:24" x14ac:dyDescent="0.35">
      <c r="A5973" s="1">
        <v>290238</v>
      </c>
      <c r="B5973" s="1" t="s">
        <v>2341</v>
      </c>
      <c r="C5973" s="1">
        <v>113364503</v>
      </c>
      <c r="D5973" s="1">
        <v>238</v>
      </c>
      <c r="E5973" s="1" t="s">
        <v>2661</v>
      </c>
      <c r="F5973" s="1" t="s">
        <v>35</v>
      </c>
      <c r="G5973" s="1" t="s">
        <v>359</v>
      </c>
      <c r="H5973" s="1" t="s">
        <v>916</v>
      </c>
      <c r="I5973" s="1">
        <v>2382493.94</v>
      </c>
      <c r="K5973" s="1">
        <v>474037</v>
      </c>
      <c r="L5973" s="1">
        <v>5070486</v>
      </c>
      <c r="S5973" s="1">
        <v>29</v>
      </c>
      <c r="T5973" s="1">
        <v>1</v>
      </c>
      <c r="U5973" s="1">
        <v>7927017</v>
      </c>
      <c r="V5973" s="1">
        <v>0</v>
      </c>
    </row>
    <row r="5974" spans="1:24" x14ac:dyDescent="0.35">
      <c r="A5974" s="1">
        <v>300238</v>
      </c>
      <c r="B5974" s="1" t="s">
        <v>2343</v>
      </c>
      <c r="C5974" s="1">
        <v>113364503</v>
      </c>
      <c r="D5974" s="1">
        <v>238</v>
      </c>
      <c r="E5974" s="1" t="s">
        <v>2661</v>
      </c>
      <c r="F5974" s="1" t="s">
        <v>35</v>
      </c>
      <c r="G5974" s="1" t="s">
        <v>359</v>
      </c>
      <c r="H5974" s="1" t="s">
        <v>916</v>
      </c>
      <c r="I5974" s="1">
        <v>2488148.6</v>
      </c>
      <c r="K5974" s="1">
        <v>474037</v>
      </c>
      <c r="L5974" s="1">
        <v>5515508.5</v>
      </c>
      <c r="M5974" s="1">
        <v>0.44502249360084534</v>
      </c>
      <c r="N5974" s="1">
        <v>8.7767229080200195</v>
      </c>
      <c r="O5974" s="1">
        <v>0.10565465688705444</v>
      </c>
      <c r="P5974" s="1">
        <v>4.4346246719360352</v>
      </c>
      <c r="Q5974" s="1">
        <v>0</v>
      </c>
      <c r="S5974" s="1">
        <v>30</v>
      </c>
      <c r="T5974" s="1">
        <v>1</v>
      </c>
      <c r="U5974" s="1">
        <v>8477694</v>
      </c>
      <c r="V5974" s="1">
        <v>0.55067718029022217</v>
      </c>
      <c r="W5974" s="1">
        <v>6.9468374252319336</v>
      </c>
      <c r="X5974" s="1">
        <v>6.9468374252319336</v>
      </c>
    </row>
    <row r="5975" spans="1:24" x14ac:dyDescent="0.35">
      <c r="A5975" s="1">
        <v>310238</v>
      </c>
      <c r="B5975" s="1" t="s">
        <v>2344</v>
      </c>
      <c r="C5975" s="1">
        <v>113364503</v>
      </c>
      <c r="D5975" s="1">
        <v>238</v>
      </c>
      <c r="E5975" s="1" t="s">
        <v>2661</v>
      </c>
      <c r="F5975" s="1" t="s">
        <v>35</v>
      </c>
      <c r="G5975" s="1" t="s">
        <v>359</v>
      </c>
      <c r="H5975" s="1" t="s">
        <v>916</v>
      </c>
      <c r="I5975" s="1">
        <v>2528572.65</v>
      </c>
      <c r="K5975" s="1">
        <v>474037</v>
      </c>
      <c r="L5975" s="1">
        <v>5694737</v>
      </c>
      <c r="M5975" s="1">
        <v>0.17922849953174591</v>
      </c>
      <c r="N5975" s="1">
        <v>3.2495372295379639</v>
      </c>
      <c r="O5975" s="1">
        <v>4.0424048900604248E-2</v>
      </c>
      <c r="P5975" s="1">
        <v>1.6246638298034668</v>
      </c>
      <c r="Q5975" s="1">
        <v>0</v>
      </c>
      <c r="S5975" s="1">
        <v>31</v>
      </c>
      <c r="T5975" s="1">
        <v>1</v>
      </c>
      <c r="U5975" s="1">
        <v>8697347</v>
      </c>
      <c r="V5975" s="1">
        <v>0.21965254843235016</v>
      </c>
      <c r="W5975" s="1">
        <v>2.5909521579742432</v>
      </c>
      <c r="X5975" s="1">
        <v>2.5909521579742432</v>
      </c>
    </row>
    <row r="5976" spans="1:24" x14ac:dyDescent="0.35">
      <c r="A5976" s="1">
        <v>320238</v>
      </c>
      <c r="B5976" s="1" t="s">
        <v>2345</v>
      </c>
      <c r="C5976" s="1">
        <v>113364503</v>
      </c>
      <c r="D5976" s="1">
        <v>238</v>
      </c>
      <c r="E5976" s="1" t="s">
        <v>2661</v>
      </c>
      <c r="F5976" s="1" t="s">
        <v>35</v>
      </c>
      <c r="G5976" s="1" t="s">
        <v>359</v>
      </c>
      <c r="H5976" s="1" t="s">
        <v>916</v>
      </c>
      <c r="I5976" s="1">
        <v>2475799.9500000002</v>
      </c>
      <c r="K5976" s="1">
        <v>474037</v>
      </c>
      <c r="L5976" s="1">
        <v>5850844</v>
      </c>
      <c r="M5976" s="1">
        <v>0.15610699355602264</v>
      </c>
      <c r="N5976" s="1">
        <v>2.7412502765655518</v>
      </c>
      <c r="O5976" s="1">
        <v>-5.2772700786590576E-2</v>
      </c>
      <c r="P5976" s="1">
        <v>-2.087054967880249</v>
      </c>
      <c r="Q5976" s="1">
        <v>0</v>
      </c>
      <c r="S5976" s="1">
        <v>32</v>
      </c>
      <c r="T5976" s="1">
        <v>1</v>
      </c>
      <c r="U5976" s="1">
        <v>8800681</v>
      </c>
      <c r="V5976" s="1">
        <v>0.10333429276943207</v>
      </c>
      <c r="W5976" s="1">
        <v>1.1881093978881836</v>
      </c>
      <c r="X5976" s="1">
        <v>1.1881093978881836</v>
      </c>
    </row>
    <row r="5977" spans="1:24" x14ac:dyDescent="0.35">
      <c r="A5977" s="1">
        <v>330238</v>
      </c>
      <c r="B5977" s="1" t="s">
        <v>2346</v>
      </c>
      <c r="C5977" s="1">
        <v>113364503</v>
      </c>
      <c r="D5977" s="1">
        <v>238</v>
      </c>
      <c r="E5977" s="1" t="s">
        <v>2661</v>
      </c>
      <c r="F5977" s="1" t="s">
        <v>35</v>
      </c>
      <c r="G5977" s="1" t="s">
        <v>359</v>
      </c>
      <c r="H5977" s="1" t="s">
        <v>916</v>
      </c>
      <c r="I5977" s="1">
        <v>2414599.39</v>
      </c>
      <c r="K5977" s="1">
        <v>474037</v>
      </c>
      <c r="L5977" s="1">
        <v>6096749</v>
      </c>
      <c r="M5977" s="1">
        <v>0.24590499699115753</v>
      </c>
      <c r="N5977" s="1">
        <v>4.2028980255126953</v>
      </c>
      <c r="O5977" s="1">
        <v>-6.1200559139251709E-2</v>
      </c>
      <c r="P5977" s="1">
        <v>-2.4719510078430176</v>
      </c>
      <c r="Q5977" s="1">
        <v>0</v>
      </c>
      <c r="S5977" s="1">
        <v>33</v>
      </c>
      <c r="T5977" s="1">
        <v>1</v>
      </c>
      <c r="U5977" s="1">
        <v>8985386</v>
      </c>
      <c r="V5977" s="1">
        <v>0.18470443785190582</v>
      </c>
      <c r="W5977" s="1">
        <v>2.0987579822540283</v>
      </c>
      <c r="X5977" s="1">
        <v>2.0987579822540283</v>
      </c>
    </row>
    <row r="5978" spans="1:24" x14ac:dyDescent="0.35">
      <c r="A5978" s="1">
        <v>340238</v>
      </c>
      <c r="B5978" s="1" t="s">
        <v>2347</v>
      </c>
      <c r="C5978" s="1">
        <v>113364503</v>
      </c>
      <c r="D5978" s="1">
        <v>238</v>
      </c>
      <c r="E5978" s="1" t="s">
        <v>2661</v>
      </c>
      <c r="F5978" s="1" t="s">
        <v>35</v>
      </c>
      <c r="G5978" s="1" t="s">
        <v>359</v>
      </c>
      <c r="H5978" s="1" t="s">
        <v>916</v>
      </c>
      <c r="I5978" s="1">
        <v>2414538.9500000002</v>
      </c>
      <c r="K5978" s="1">
        <v>474037</v>
      </c>
      <c r="L5978" s="1">
        <v>6096735</v>
      </c>
      <c r="M5978" s="1">
        <v>-1.4000000192027073E-5</v>
      </c>
      <c r="N5978" s="1">
        <v>-2.2963057563174516E-4</v>
      </c>
      <c r="O5978" s="1">
        <v>-6.0440001107053831E-5</v>
      </c>
      <c r="P5978" s="1">
        <v>-2.5031068362295628E-3</v>
      </c>
      <c r="Q5978" s="1">
        <v>0</v>
      </c>
      <c r="S5978" s="1">
        <v>34</v>
      </c>
      <c r="T5978" s="1">
        <v>1</v>
      </c>
      <c r="U5978" s="1">
        <v>8985311</v>
      </c>
      <c r="V5978" s="1">
        <v>-7.4440002208575606E-5</v>
      </c>
      <c r="W5978" s="1">
        <v>-8.3468866068869829E-4</v>
      </c>
      <c r="X5978" s="1">
        <v>-8.3468866068869829E-4</v>
      </c>
    </row>
    <row r="5979" spans="1:24" x14ac:dyDescent="0.35">
      <c r="A5979" s="1">
        <v>350238</v>
      </c>
      <c r="B5979" s="1" t="s">
        <v>2348</v>
      </c>
      <c r="C5979" s="1">
        <v>113364503</v>
      </c>
      <c r="D5979" s="1">
        <v>238</v>
      </c>
      <c r="E5979" s="1" t="s">
        <v>2661</v>
      </c>
      <c r="F5979" s="1" t="s">
        <v>35</v>
      </c>
      <c r="G5979" s="1" t="s">
        <v>359</v>
      </c>
      <c r="H5979" s="1" t="s">
        <v>916</v>
      </c>
      <c r="I5979" s="1">
        <v>2724807.08</v>
      </c>
      <c r="K5979" s="1">
        <v>474037</v>
      </c>
      <c r="L5979" s="1">
        <v>6744116</v>
      </c>
      <c r="M5979" s="1">
        <v>0.6473810076713562</v>
      </c>
      <c r="N5979" s="1">
        <v>10.618486404418945</v>
      </c>
      <c r="O5979" s="1">
        <v>0.31026813387870789</v>
      </c>
      <c r="P5979" s="1">
        <v>12.849994659423828</v>
      </c>
      <c r="Q5979" s="1">
        <v>0</v>
      </c>
      <c r="S5979" s="1">
        <v>35</v>
      </c>
      <c r="T5979" s="1">
        <v>1</v>
      </c>
      <c r="U5979" s="1">
        <v>9942960</v>
      </c>
      <c r="V5979" s="1">
        <v>0.9576491117477417</v>
      </c>
      <c r="W5979" s="1">
        <v>10.657938957214355</v>
      </c>
      <c r="X5979" s="1">
        <v>10.657938957214355</v>
      </c>
    </row>
    <row r="5980" spans="1:24" x14ac:dyDescent="0.35">
      <c r="A5980" s="1">
        <v>360238</v>
      </c>
      <c r="B5980" s="1" t="s">
        <v>2349</v>
      </c>
      <c r="C5980" s="1">
        <v>113364503</v>
      </c>
      <c r="D5980" s="1">
        <v>238</v>
      </c>
      <c r="E5980" s="1" t="s">
        <v>2661</v>
      </c>
      <c r="F5980" s="1" t="s">
        <v>35</v>
      </c>
      <c r="G5980" s="1" t="s">
        <v>359</v>
      </c>
      <c r="H5980" s="1" t="s">
        <v>916</v>
      </c>
      <c r="I5980" s="1">
        <v>2857981.04</v>
      </c>
      <c r="K5980" s="1">
        <v>474037</v>
      </c>
      <c r="L5980" s="1">
        <v>8085671</v>
      </c>
      <c r="M5980" s="1">
        <v>1.3415549993515015</v>
      </c>
      <c r="N5980" s="1">
        <v>19.892229080200195</v>
      </c>
      <c r="O5980" s="1">
        <v>0.13317395746707916</v>
      </c>
      <c r="P5980" s="1">
        <v>4.8874640464782715</v>
      </c>
      <c r="Q5980" s="1">
        <v>0</v>
      </c>
      <c r="S5980" s="1">
        <v>36</v>
      </c>
      <c r="T5980" s="1">
        <v>1</v>
      </c>
      <c r="U5980" s="1">
        <v>11417689</v>
      </c>
      <c r="V5980" s="1">
        <v>1.4747289419174194</v>
      </c>
      <c r="W5980" s="1">
        <v>14.831891059875488</v>
      </c>
      <c r="X5980" s="1">
        <v>14.831891059875488</v>
      </c>
    </row>
    <row r="5981" spans="1:24" x14ac:dyDescent="0.35">
      <c r="A5981" s="1">
        <v>370238</v>
      </c>
      <c r="B5981" s="1" t="s">
        <v>2350</v>
      </c>
      <c r="C5981" s="1">
        <v>113364503</v>
      </c>
      <c r="D5981" s="1">
        <v>238</v>
      </c>
      <c r="E5981" s="1" t="s">
        <v>2661</v>
      </c>
      <c r="F5981" s="1" t="s">
        <v>35</v>
      </c>
      <c r="G5981" s="1" t="s">
        <v>359</v>
      </c>
      <c r="H5981" s="1" t="s">
        <v>916</v>
      </c>
      <c r="I5981" s="1">
        <v>2788981.79</v>
      </c>
      <c r="K5981" s="1">
        <v>474037</v>
      </c>
      <c r="L5981" s="1">
        <v>8834382</v>
      </c>
      <c r="M5981" s="1">
        <v>0.7487109899520874</v>
      </c>
      <c r="N5981" s="1">
        <v>9.2597265243530273</v>
      </c>
      <c r="O5981" s="1">
        <v>-6.8999253213405609E-2</v>
      </c>
      <c r="P5981" s="1">
        <v>-2.4142653942108154</v>
      </c>
      <c r="Q5981" s="1">
        <v>0</v>
      </c>
      <c r="S5981" s="1">
        <v>37</v>
      </c>
      <c r="T5981" s="1">
        <v>1</v>
      </c>
      <c r="U5981" s="1">
        <v>12097401</v>
      </c>
      <c r="V5981" s="1">
        <v>0.67971175909042358</v>
      </c>
      <c r="W5981" s="1">
        <v>5.9531488418579102</v>
      </c>
      <c r="X5981" s="1">
        <v>5.9531488418579102</v>
      </c>
    </row>
    <row r="5982" spans="1:24" x14ac:dyDescent="0.35">
      <c r="A5982" s="1">
        <v>380238</v>
      </c>
      <c r="B5982" s="1" t="s">
        <v>2351</v>
      </c>
      <c r="C5982" s="1">
        <v>113364503</v>
      </c>
      <c r="D5982" s="1">
        <v>238</v>
      </c>
      <c r="E5982" s="1" t="s">
        <v>2661</v>
      </c>
      <c r="F5982" s="1" t="s">
        <v>35</v>
      </c>
      <c r="G5982" s="1" t="s">
        <v>359</v>
      </c>
      <c r="H5982" s="1" t="s">
        <v>916</v>
      </c>
      <c r="I5982" s="1">
        <v>2991420</v>
      </c>
      <c r="K5982" s="1">
        <v>2232497</v>
      </c>
      <c r="L5982" s="1">
        <v>9787607</v>
      </c>
      <c r="M5982" s="1">
        <v>0.95322501659393311</v>
      </c>
      <c r="N5982" s="1">
        <v>10.789945602416992</v>
      </c>
      <c r="O5982" s="1">
        <v>0.20243820548057556</v>
      </c>
      <c r="P5982" s="1">
        <v>7.2584986686706543</v>
      </c>
      <c r="Q5982" s="1">
        <v>1.7584600448608398</v>
      </c>
      <c r="S5982" s="1">
        <v>38</v>
      </c>
      <c r="T5982" s="1">
        <v>1</v>
      </c>
      <c r="U5982" s="1">
        <v>15011524</v>
      </c>
      <c r="V5982" s="1">
        <v>2.9141232967376709</v>
      </c>
      <c r="W5982" s="1">
        <v>24.088834762573242</v>
      </c>
      <c r="X5982" s="1">
        <v>24.088834762573242</v>
      </c>
    </row>
    <row r="5983" spans="1:24" x14ac:dyDescent="0.35">
      <c r="A5983" s="1">
        <v>390238</v>
      </c>
      <c r="B5983" s="1" t="s">
        <v>2352</v>
      </c>
      <c r="C5983" s="1">
        <v>113364503</v>
      </c>
      <c r="D5983" s="1">
        <v>238</v>
      </c>
      <c r="E5983" s="1" t="s">
        <v>2661</v>
      </c>
      <c r="F5983" s="1" t="s">
        <v>35</v>
      </c>
      <c r="G5983" s="1" t="s">
        <v>359</v>
      </c>
      <c r="H5983" s="1" t="s">
        <v>916</v>
      </c>
      <c r="I5983" s="1">
        <v>3121212</v>
      </c>
      <c r="K5983" s="1">
        <v>3990040.25</v>
      </c>
      <c r="L5983" s="1">
        <v>10010985</v>
      </c>
      <c r="M5983" s="1">
        <v>0.22337800264358521</v>
      </c>
      <c r="N5983" s="1">
        <v>2.2822535037994385</v>
      </c>
      <c r="O5983" s="1">
        <v>0.12979200482368469</v>
      </c>
      <c r="P5983" s="1">
        <v>4.3388090133666992</v>
      </c>
      <c r="Q5983" s="1">
        <v>1.7575432062149048</v>
      </c>
      <c r="S5983" s="1">
        <v>39</v>
      </c>
      <c r="T5983" s="1">
        <v>1</v>
      </c>
      <c r="U5983" s="1">
        <v>17122236</v>
      </c>
      <c r="V5983" s="1">
        <v>2.1107132434844971</v>
      </c>
      <c r="W5983" s="1">
        <v>14.060610771179199</v>
      </c>
      <c r="X5983" s="1">
        <v>14.060610771179199</v>
      </c>
    </row>
    <row r="5984" spans="1:24" x14ac:dyDescent="0.35">
      <c r="A5984" s="1">
        <v>400238</v>
      </c>
      <c r="B5984" s="1" t="s">
        <v>2353</v>
      </c>
      <c r="C5984" s="1">
        <v>113364503</v>
      </c>
      <c r="D5984" s="1">
        <v>238</v>
      </c>
      <c r="E5984" s="1" t="s">
        <v>2661</v>
      </c>
      <c r="F5984" s="1" t="s">
        <v>35</v>
      </c>
      <c r="G5984" s="1" t="s">
        <v>359</v>
      </c>
      <c r="H5984" s="1" t="s">
        <v>916</v>
      </c>
      <c r="S5984" s="1">
        <v>40</v>
      </c>
      <c r="T5984" s="1">
        <v>1</v>
      </c>
      <c r="U5984" s="1">
        <v>0</v>
      </c>
      <c r="V5984" s="1">
        <v>0</v>
      </c>
      <c r="W5984" s="1">
        <v>-100</v>
      </c>
      <c r="X5984" s="1">
        <v>-100</v>
      </c>
    </row>
    <row r="5985" spans="1:24" x14ac:dyDescent="0.35">
      <c r="A5985" s="1">
        <v>410238</v>
      </c>
      <c r="B5985" s="1" t="s">
        <v>2354</v>
      </c>
      <c r="C5985" s="1">
        <v>113364503</v>
      </c>
      <c r="D5985" s="1">
        <v>238</v>
      </c>
      <c r="E5985" s="1" t="s">
        <v>2661</v>
      </c>
      <c r="F5985" s="1" t="s">
        <v>35</v>
      </c>
      <c r="G5985" s="1" t="s">
        <v>359</v>
      </c>
      <c r="H5985" s="1" t="s">
        <v>916</v>
      </c>
      <c r="S5985" s="1">
        <v>41</v>
      </c>
      <c r="T5985" s="1">
        <v>1</v>
      </c>
      <c r="U5985" s="1">
        <v>0</v>
      </c>
      <c r="V5985" s="1">
        <v>0</v>
      </c>
    </row>
    <row r="5986" spans="1:24" x14ac:dyDescent="0.35">
      <c r="A5986" s="1">
        <v>420238</v>
      </c>
      <c r="B5986" s="1" t="s">
        <v>2355</v>
      </c>
      <c r="C5986" s="1">
        <v>113364503</v>
      </c>
      <c r="D5986" s="1">
        <v>238</v>
      </c>
      <c r="E5986" s="1" t="s">
        <v>2661</v>
      </c>
      <c r="F5986" s="1" t="s">
        <v>35</v>
      </c>
      <c r="G5986" s="1" t="s">
        <v>359</v>
      </c>
      <c r="H5986" s="1" t="s">
        <v>916</v>
      </c>
      <c r="S5986" s="1">
        <v>42</v>
      </c>
      <c r="T5986" s="1">
        <v>1</v>
      </c>
      <c r="U5986" s="1">
        <v>0</v>
      </c>
      <c r="V5986" s="1">
        <v>0</v>
      </c>
    </row>
    <row r="5987" spans="1:24" x14ac:dyDescent="0.35">
      <c r="A5987" s="1">
        <v>430238</v>
      </c>
      <c r="B5987" s="1" t="s">
        <v>2356</v>
      </c>
      <c r="C5987" s="1">
        <v>113364503</v>
      </c>
      <c r="D5987" s="1">
        <v>238</v>
      </c>
      <c r="E5987" s="1" t="s">
        <v>2661</v>
      </c>
      <c r="F5987" s="1" t="s">
        <v>35</v>
      </c>
      <c r="G5987" s="1" t="s">
        <v>359</v>
      </c>
      <c r="H5987" s="1" t="s">
        <v>916</v>
      </c>
      <c r="S5987" s="1">
        <v>43</v>
      </c>
      <c r="T5987" s="1">
        <v>1</v>
      </c>
      <c r="U5987" s="1">
        <v>0</v>
      </c>
      <c r="V5987" s="1">
        <v>0</v>
      </c>
    </row>
    <row r="5988" spans="1:24" x14ac:dyDescent="0.35">
      <c r="A5988" s="1">
        <v>440238</v>
      </c>
      <c r="B5988" s="1" t="s">
        <v>2357</v>
      </c>
      <c r="C5988" s="1">
        <v>113364503</v>
      </c>
      <c r="D5988" s="1">
        <v>238</v>
      </c>
      <c r="E5988" s="1" t="s">
        <v>2661</v>
      </c>
      <c r="F5988" s="1" t="s">
        <v>35</v>
      </c>
      <c r="G5988" s="1" t="s">
        <v>359</v>
      </c>
      <c r="H5988" s="1" t="s">
        <v>916</v>
      </c>
      <c r="S5988" s="1">
        <v>44</v>
      </c>
      <c r="T5988" s="1">
        <v>1</v>
      </c>
      <c r="U5988" s="1">
        <v>0</v>
      </c>
      <c r="V5988" s="1">
        <v>0</v>
      </c>
    </row>
    <row r="5989" spans="1:24" x14ac:dyDescent="0.35">
      <c r="A5989" s="1">
        <v>450238</v>
      </c>
      <c r="B5989" s="1" t="s">
        <v>2358</v>
      </c>
      <c r="C5989" s="1">
        <v>113364503</v>
      </c>
      <c r="D5989" s="1">
        <v>238</v>
      </c>
      <c r="E5989" s="1" t="s">
        <v>2661</v>
      </c>
      <c r="F5989" s="1" t="s">
        <v>35</v>
      </c>
      <c r="G5989" s="1" t="s">
        <v>359</v>
      </c>
      <c r="H5989" s="1" t="s">
        <v>916</v>
      </c>
      <c r="S5989" s="1">
        <v>45</v>
      </c>
      <c r="T5989" s="1">
        <v>1</v>
      </c>
      <c r="U5989" s="1">
        <v>0</v>
      </c>
      <c r="V5989" s="1">
        <v>0</v>
      </c>
    </row>
    <row r="5990" spans="1:24" x14ac:dyDescent="0.35">
      <c r="A5990" s="1">
        <v>460238</v>
      </c>
      <c r="B5990" s="1" t="s">
        <v>2359</v>
      </c>
      <c r="C5990" s="1">
        <v>113364503</v>
      </c>
      <c r="D5990" s="1">
        <v>238</v>
      </c>
      <c r="E5990" s="1" t="s">
        <v>2661</v>
      </c>
      <c r="F5990" s="1" t="s">
        <v>35</v>
      </c>
      <c r="G5990" s="1" t="s">
        <v>359</v>
      </c>
      <c r="H5990" s="1" t="s">
        <v>916</v>
      </c>
      <c r="S5990" s="1">
        <v>46</v>
      </c>
      <c r="T5990" s="1">
        <v>1</v>
      </c>
      <c r="U5990" s="1">
        <v>0</v>
      </c>
      <c r="V5990" s="1">
        <v>0</v>
      </c>
    </row>
    <row r="5991" spans="1:24" x14ac:dyDescent="0.35">
      <c r="A5991" s="1">
        <v>470238</v>
      </c>
      <c r="B5991" s="1" t="s">
        <v>2360</v>
      </c>
      <c r="C5991" s="1">
        <v>113364503</v>
      </c>
      <c r="D5991" s="1">
        <v>238</v>
      </c>
      <c r="E5991" s="1" t="s">
        <v>2661</v>
      </c>
      <c r="F5991" s="1" t="s">
        <v>35</v>
      </c>
      <c r="G5991" s="1" t="s">
        <v>359</v>
      </c>
      <c r="H5991" s="1" t="s">
        <v>916</v>
      </c>
      <c r="S5991" s="1">
        <v>47</v>
      </c>
      <c r="T5991" s="1">
        <v>1</v>
      </c>
      <c r="U5991" s="1">
        <v>0</v>
      </c>
      <c r="V5991" s="1">
        <v>0</v>
      </c>
    </row>
    <row r="5992" spans="1:24" x14ac:dyDescent="0.35">
      <c r="A5992" s="1">
        <v>480238</v>
      </c>
      <c r="B5992" s="1" t="s">
        <v>2361</v>
      </c>
      <c r="C5992" s="1">
        <v>113364503</v>
      </c>
      <c r="D5992" s="1">
        <v>238</v>
      </c>
      <c r="E5992" s="1" t="s">
        <v>2661</v>
      </c>
      <c r="F5992" s="1" t="s">
        <v>35</v>
      </c>
      <c r="G5992" s="1" t="s">
        <v>359</v>
      </c>
      <c r="H5992" s="1" t="s">
        <v>916</v>
      </c>
      <c r="S5992" s="1">
        <v>48</v>
      </c>
      <c r="T5992" s="1">
        <v>1</v>
      </c>
      <c r="U5992" s="1">
        <v>0</v>
      </c>
      <c r="V5992" s="1">
        <v>0</v>
      </c>
    </row>
    <row r="5993" spans="1:24" x14ac:dyDescent="0.35">
      <c r="A5993" s="1">
        <v>290324</v>
      </c>
      <c r="B5993" s="1" t="s">
        <v>2341</v>
      </c>
      <c r="C5993" s="1">
        <v>113365203</v>
      </c>
      <c r="D5993" s="1">
        <v>324</v>
      </c>
      <c r="E5993" s="1" t="s">
        <v>2662</v>
      </c>
      <c r="F5993" s="1" t="s">
        <v>35</v>
      </c>
      <c r="G5993" s="1" t="s">
        <v>359</v>
      </c>
      <c r="H5993" s="1" t="s">
        <v>916</v>
      </c>
      <c r="I5993" s="1">
        <v>2712821</v>
      </c>
      <c r="J5993" s="1">
        <v>56349</v>
      </c>
      <c r="K5993" s="1">
        <v>620860</v>
      </c>
      <c r="L5993" s="1">
        <v>11033367</v>
      </c>
      <c r="S5993" s="1">
        <v>29</v>
      </c>
      <c r="T5993" s="1">
        <v>1</v>
      </c>
      <c r="U5993" s="1">
        <v>14423397</v>
      </c>
      <c r="V5993" s="1">
        <v>0</v>
      </c>
    </row>
    <row r="5994" spans="1:24" x14ac:dyDescent="0.35">
      <c r="A5994" s="1">
        <v>300324</v>
      </c>
      <c r="B5994" s="1" t="s">
        <v>2343</v>
      </c>
      <c r="C5994" s="1">
        <v>113365203</v>
      </c>
      <c r="D5994" s="1">
        <v>324</v>
      </c>
      <c r="E5994" s="1" t="s">
        <v>2662</v>
      </c>
      <c r="F5994" s="1" t="s">
        <v>35</v>
      </c>
      <c r="G5994" s="1" t="s">
        <v>359</v>
      </c>
      <c r="H5994" s="1" t="s">
        <v>916</v>
      </c>
      <c r="I5994" s="1">
        <v>2774332</v>
      </c>
      <c r="J5994" s="1">
        <v>45069</v>
      </c>
      <c r="K5994" s="1">
        <v>620860</v>
      </c>
      <c r="L5994" s="1">
        <v>11390196</v>
      </c>
      <c r="M5994" s="1">
        <v>0.35682898759841919</v>
      </c>
      <c r="N5994" s="1">
        <v>3.2340898513793945</v>
      </c>
      <c r="O5994" s="1">
        <v>6.1510998755693436E-2</v>
      </c>
      <c r="P5994" s="1">
        <v>2.267418384552002</v>
      </c>
      <c r="Q5994" s="1">
        <v>0</v>
      </c>
      <c r="R5994" s="1">
        <v>-1.128000020980835E-2</v>
      </c>
      <c r="S5994" s="1">
        <v>30</v>
      </c>
      <c r="T5994" s="1">
        <v>1</v>
      </c>
      <c r="U5994" s="1">
        <v>14830457</v>
      </c>
      <c r="V5994" s="1">
        <v>0.40705999732017517</v>
      </c>
      <c r="W5994" s="1">
        <v>2.8222200870513916</v>
      </c>
      <c r="X5994" s="1">
        <v>2.8222200870513916</v>
      </c>
    </row>
    <row r="5995" spans="1:24" x14ac:dyDescent="0.35">
      <c r="A5995" s="1">
        <v>310324</v>
      </c>
      <c r="B5995" s="1" t="s">
        <v>2344</v>
      </c>
      <c r="C5995" s="1">
        <v>113365203</v>
      </c>
      <c r="D5995" s="1">
        <v>324</v>
      </c>
      <c r="E5995" s="1" t="s">
        <v>2662</v>
      </c>
      <c r="F5995" s="1" t="s">
        <v>35</v>
      </c>
      <c r="G5995" s="1" t="s">
        <v>359</v>
      </c>
      <c r="H5995" s="1" t="s">
        <v>916</v>
      </c>
      <c r="I5995" s="1">
        <v>2856060.75</v>
      </c>
      <c r="J5995" s="1">
        <v>37639.21</v>
      </c>
      <c r="K5995" s="1">
        <v>620860</v>
      </c>
      <c r="L5995" s="1">
        <v>11557340</v>
      </c>
      <c r="M5995" s="1">
        <v>0.16714400053024292</v>
      </c>
      <c r="N5995" s="1">
        <v>1.4674373865127563</v>
      </c>
      <c r="O5995" s="1">
        <v>8.1728748977184296E-2</v>
      </c>
      <c r="P5995" s="1">
        <v>2.9458892345428467</v>
      </c>
      <c r="Q5995" s="1">
        <v>0</v>
      </c>
      <c r="R5995" s="1">
        <v>-7.4297902174293995E-3</v>
      </c>
      <c r="S5995" s="1">
        <v>31</v>
      </c>
      <c r="T5995" s="1">
        <v>1</v>
      </c>
      <c r="U5995" s="1">
        <v>15071900</v>
      </c>
      <c r="V5995" s="1">
        <v>0.24144294857978821</v>
      </c>
      <c r="W5995" s="1">
        <v>1.6280213594436646</v>
      </c>
      <c r="X5995" s="1">
        <v>1.6280213594436646</v>
      </c>
    </row>
    <row r="5996" spans="1:24" x14ac:dyDescent="0.35">
      <c r="A5996" s="1">
        <v>320324</v>
      </c>
      <c r="B5996" s="1" t="s">
        <v>2345</v>
      </c>
      <c r="C5996" s="1">
        <v>113365203</v>
      </c>
      <c r="D5996" s="1">
        <v>324</v>
      </c>
      <c r="E5996" s="1" t="s">
        <v>2662</v>
      </c>
      <c r="F5996" s="1" t="s">
        <v>35</v>
      </c>
      <c r="G5996" s="1" t="s">
        <v>359</v>
      </c>
      <c r="H5996" s="1" t="s">
        <v>916</v>
      </c>
      <c r="I5996" s="1">
        <v>2894717.91</v>
      </c>
      <c r="J5996" s="1">
        <v>33356.19</v>
      </c>
      <c r="K5996" s="1">
        <v>620860</v>
      </c>
      <c r="L5996" s="1">
        <v>11770382</v>
      </c>
      <c r="M5996" s="1">
        <v>0.2130420058965683</v>
      </c>
      <c r="N5996" s="1">
        <v>1.8433480262756348</v>
      </c>
      <c r="O5996" s="1">
        <v>3.8657158613204956E-2</v>
      </c>
      <c r="P5996" s="1">
        <v>1.353513240814209</v>
      </c>
      <c r="Q5996" s="1">
        <v>0</v>
      </c>
      <c r="R5996" s="1">
        <v>-4.283019807189703E-3</v>
      </c>
      <c r="S5996" s="1">
        <v>32</v>
      </c>
      <c r="T5996" s="1">
        <v>1</v>
      </c>
      <c r="U5996" s="1">
        <v>15319316</v>
      </c>
      <c r="V5996" s="1">
        <v>0.24741613864898682</v>
      </c>
      <c r="W5996" s="1">
        <v>1.6415714025497437</v>
      </c>
      <c r="X5996" s="1">
        <v>1.6415714025497437</v>
      </c>
    </row>
    <row r="5997" spans="1:24" x14ac:dyDescent="0.35">
      <c r="A5997" s="1">
        <v>330324</v>
      </c>
      <c r="B5997" s="1" t="s">
        <v>2346</v>
      </c>
      <c r="C5997" s="1">
        <v>113365203</v>
      </c>
      <c r="D5997" s="1">
        <v>324</v>
      </c>
      <c r="E5997" s="1" t="s">
        <v>2662</v>
      </c>
      <c r="F5997" s="1" t="s">
        <v>35</v>
      </c>
      <c r="G5997" s="1" t="s">
        <v>359</v>
      </c>
      <c r="H5997" s="1" t="s">
        <v>916</v>
      </c>
      <c r="I5997" s="1">
        <v>3017750.22</v>
      </c>
      <c r="J5997" s="1">
        <v>41857.699999999997</v>
      </c>
      <c r="K5997" s="1">
        <v>620860</v>
      </c>
      <c r="L5997" s="1">
        <v>12065389</v>
      </c>
      <c r="M5997" s="1">
        <v>0.29500699043273926</v>
      </c>
      <c r="N5997" s="1">
        <v>2.5063502788543701</v>
      </c>
      <c r="O5997" s="1">
        <v>0.12303230911493301</v>
      </c>
      <c r="P5997" s="1">
        <v>4.2502350807189941</v>
      </c>
      <c r="Q5997" s="1">
        <v>0</v>
      </c>
      <c r="R5997" s="1">
        <v>8.5015101358294487E-3</v>
      </c>
      <c r="S5997" s="1">
        <v>33</v>
      </c>
      <c r="T5997" s="1">
        <v>1</v>
      </c>
      <c r="U5997" s="1">
        <v>15745857</v>
      </c>
      <c r="V5997" s="1">
        <v>0.4265407919883728</v>
      </c>
      <c r="W5997" s="1">
        <v>2.7843344211578369</v>
      </c>
      <c r="X5997" s="1">
        <v>2.7843344211578369</v>
      </c>
    </row>
    <row r="5998" spans="1:24" x14ac:dyDescent="0.35">
      <c r="A5998" s="1">
        <v>340324</v>
      </c>
      <c r="B5998" s="1" t="s">
        <v>2347</v>
      </c>
      <c r="C5998" s="1">
        <v>113365203</v>
      </c>
      <c r="D5998" s="1">
        <v>324</v>
      </c>
      <c r="E5998" s="1" t="s">
        <v>2662</v>
      </c>
      <c r="F5998" s="1" t="s">
        <v>35</v>
      </c>
      <c r="G5998" s="1" t="s">
        <v>359</v>
      </c>
      <c r="H5998" s="1" t="s">
        <v>916</v>
      </c>
      <c r="I5998" s="1">
        <v>3017585.82</v>
      </c>
      <c r="J5998" s="1">
        <v>44027.07</v>
      </c>
      <c r="K5998" s="1">
        <v>620860</v>
      </c>
      <c r="L5998" s="1">
        <v>12065375</v>
      </c>
      <c r="M5998" s="1">
        <v>-1.4000000192027073E-5</v>
      </c>
      <c r="N5998" s="1">
        <v>-1.1603438906604424E-4</v>
      </c>
      <c r="O5998" s="1">
        <v>-1.644000003580004E-4</v>
      </c>
      <c r="P5998" s="1">
        <v>-5.4477672092616558E-3</v>
      </c>
      <c r="Q5998" s="1">
        <v>0</v>
      </c>
      <c r="R5998" s="1">
        <v>2.1693699527531862E-3</v>
      </c>
      <c r="S5998" s="1">
        <v>34</v>
      </c>
      <c r="T5998" s="1">
        <v>1</v>
      </c>
      <c r="U5998" s="1">
        <v>15747848</v>
      </c>
      <c r="V5998" s="1">
        <v>1.9909697584807873E-3</v>
      </c>
      <c r="W5998" s="1">
        <v>1.264459639787674E-2</v>
      </c>
      <c r="X5998" s="1">
        <v>1.264459639787674E-2</v>
      </c>
    </row>
    <row r="5999" spans="1:24" x14ac:dyDescent="0.35">
      <c r="A5999" s="1">
        <v>350324</v>
      </c>
      <c r="B5999" s="1" t="s">
        <v>2348</v>
      </c>
      <c r="C5999" s="1">
        <v>113365203</v>
      </c>
      <c r="D5999" s="1">
        <v>324</v>
      </c>
      <c r="E5999" s="1" t="s">
        <v>2662</v>
      </c>
      <c r="F5999" s="1" t="s">
        <v>35</v>
      </c>
      <c r="G5999" s="1" t="s">
        <v>359</v>
      </c>
      <c r="H5999" s="1" t="s">
        <v>916</v>
      </c>
      <c r="I5999" s="1">
        <v>3241269.08</v>
      </c>
      <c r="J5999" s="1">
        <v>54705</v>
      </c>
      <c r="K5999" s="1">
        <v>620860</v>
      </c>
      <c r="L5999" s="1">
        <v>12631785</v>
      </c>
      <c r="M5999" s="1">
        <v>0.56641000509262085</v>
      </c>
      <c r="N5999" s="1">
        <v>4.6945080757141113</v>
      </c>
      <c r="O5999" s="1">
        <v>0.22368325293064117</v>
      </c>
      <c r="P5999" s="1">
        <v>7.412656307220459</v>
      </c>
      <c r="Q5999" s="1">
        <v>0</v>
      </c>
      <c r="R5999" s="1">
        <v>1.067792996764183E-2</v>
      </c>
      <c r="S5999" s="1">
        <v>35</v>
      </c>
      <c r="T5999" s="1">
        <v>1</v>
      </c>
      <c r="U5999" s="1">
        <v>16548619</v>
      </c>
      <c r="V5999" s="1">
        <v>0.80077117681503296</v>
      </c>
      <c r="W5999" s="1">
        <v>5.0849552154541016</v>
      </c>
      <c r="X5999" s="1">
        <v>5.0849552154541016</v>
      </c>
    </row>
    <row r="6000" spans="1:24" x14ac:dyDescent="0.35">
      <c r="A6000" s="1">
        <v>360324</v>
      </c>
      <c r="B6000" s="1" t="s">
        <v>2349</v>
      </c>
      <c r="C6000" s="1">
        <v>113365203</v>
      </c>
      <c r="D6000" s="1">
        <v>324</v>
      </c>
      <c r="E6000" s="1" t="s">
        <v>2662</v>
      </c>
      <c r="F6000" s="1" t="s">
        <v>35</v>
      </c>
      <c r="G6000" s="1" t="s">
        <v>359</v>
      </c>
      <c r="H6000" s="1" t="s">
        <v>916</v>
      </c>
      <c r="I6000" s="1">
        <v>3513250.73</v>
      </c>
      <c r="J6000" s="1">
        <v>76296.679999999993</v>
      </c>
      <c r="K6000" s="1">
        <v>620860</v>
      </c>
      <c r="L6000" s="1">
        <v>13656547</v>
      </c>
      <c r="M6000" s="1">
        <v>1.0247620344161987</v>
      </c>
      <c r="N6000" s="1">
        <v>8.1125669479370117</v>
      </c>
      <c r="O6000" s="1">
        <v>0.27198165655136108</v>
      </c>
      <c r="P6000" s="1">
        <v>8.3912086486816406</v>
      </c>
      <c r="Q6000" s="1">
        <v>0</v>
      </c>
      <c r="R6000" s="1">
        <v>2.1591680124402046E-2</v>
      </c>
      <c r="S6000" s="1">
        <v>36</v>
      </c>
      <c r="T6000" s="1">
        <v>1</v>
      </c>
      <c r="U6000" s="1">
        <v>17866954</v>
      </c>
      <c r="V6000" s="1">
        <v>1.3183354139328003</v>
      </c>
      <c r="W6000" s="1">
        <v>7.9664349555969238</v>
      </c>
      <c r="X6000" s="1">
        <v>7.9664349555969238</v>
      </c>
    </row>
    <row r="6001" spans="1:24" x14ac:dyDescent="0.35">
      <c r="A6001" s="1">
        <v>370324</v>
      </c>
      <c r="B6001" s="1" t="s">
        <v>2350</v>
      </c>
      <c r="C6001" s="1">
        <v>113365203</v>
      </c>
      <c r="D6001" s="1">
        <v>324</v>
      </c>
      <c r="E6001" s="1" t="s">
        <v>2662</v>
      </c>
      <c r="F6001" s="1" t="s">
        <v>35</v>
      </c>
      <c r="G6001" s="1" t="s">
        <v>359</v>
      </c>
      <c r="H6001" s="1" t="s">
        <v>916</v>
      </c>
      <c r="I6001" s="1">
        <v>3732802.17</v>
      </c>
      <c r="J6001" s="1">
        <v>132844.04</v>
      </c>
      <c r="K6001" s="1">
        <v>620860</v>
      </c>
      <c r="L6001" s="1">
        <v>14759143</v>
      </c>
      <c r="M6001" s="1">
        <v>1.1025960445404053</v>
      </c>
      <c r="N6001" s="1">
        <v>8.0737543106079102</v>
      </c>
      <c r="O6001" s="1">
        <v>0.2195514440536499</v>
      </c>
      <c r="P6001" s="1">
        <v>6.2492389678955078</v>
      </c>
      <c r="Q6001" s="1">
        <v>0</v>
      </c>
      <c r="R6001" s="1">
        <v>5.6547358632087708E-2</v>
      </c>
      <c r="S6001" s="1">
        <v>37</v>
      </c>
      <c r="T6001" s="1">
        <v>1</v>
      </c>
      <c r="U6001" s="1">
        <v>19245648</v>
      </c>
      <c r="V6001" s="1">
        <v>1.3786947727203369</v>
      </c>
      <c r="W6001" s="1">
        <v>7.7164468765258789</v>
      </c>
      <c r="X6001" s="1">
        <v>7.7164468765258789</v>
      </c>
    </row>
    <row r="6002" spans="1:24" x14ac:dyDescent="0.35">
      <c r="A6002" s="1">
        <v>380324</v>
      </c>
      <c r="B6002" s="1" t="s">
        <v>2351</v>
      </c>
      <c r="C6002" s="1">
        <v>113365203</v>
      </c>
      <c r="D6002" s="1">
        <v>324</v>
      </c>
      <c r="E6002" s="1" t="s">
        <v>2662</v>
      </c>
      <c r="F6002" s="1" t="s">
        <v>35</v>
      </c>
      <c r="G6002" s="1" t="s">
        <v>359</v>
      </c>
      <c r="H6002" s="1" t="s">
        <v>916</v>
      </c>
      <c r="I6002" s="1">
        <v>4069199</v>
      </c>
      <c r="J6002" s="1">
        <v>148886</v>
      </c>
      <c r="K6002" s="1">
        <v>3387602.75</v>
      </c>
      <c r="L6002" s="1">
        <v>15241817</v>
      </c>
      <c r="M6002" s="1">
        <v>0.4826740026473999</v>
      </c>
      <c r="N6002" s="1">
        <v>3.2703390121459961</v>
      </c>
      <c r="O6002" s="1">
        <v>0.33639684319496155</v>
      </c>
      <c r="P6002" s="1">
        <v>9.0119113922119141</v>
      </c>
      <c r="Q6002" s="1">
        <v>2.7667427062988281</v>
      </c>
      <c r="R6002" s="1">
        <v>1.6041960567235947E-2</v>
      </c>
      <c r="S6002" s="1">
        <v>38</v>
      </c>
      <c r="T6002" s="1">
        <v>1</v>
      </c>
      <c r="U6002" s="1">
        <v>22847504</v>
      </c>
      <c r="V6002" s="1">
        <v>3.6018557548522949</v>
      </c>
      <c r="W6002" s="1">
        <v>18.715171813964844</v>
      </c>
      <c r="X6002" s="1">
        <v>18.715171813964844</v>
      </c>
    </row>
    <row r="6003" spans="1:24" x14ac:dyDescent="0.35">
      <c r="A6003" s="1">
        <v>390324</v>
      </c>
      <c r="B6003" s="1" t="s">
        <v>2352</v>
      </c>
      <c r="C6003" s="1">
        <v>113365203</v>
      </c>
      <c r="D6003" s="1">
        <v>324</v>
      </c>
      <c r="E6003" s="1" t="s">
        <v>2662</v>
      </c>
      <c r="F6003" s="1" t="s">
        <v>35</v>
      </c>
      <c r="G6003" s="1" t="s">
        <v>359</v>
      </c>
      <c r="H6003" s="1" t="s">
        <v>916</v>
      </c>
      <c r="I6003" s="1">
        <v>4218881</v>
      </c>
      <c r="J6003" s="1">
        <v>171753</v>
      </c>
      <c r="K6003" s="1">
        <v>6152903</v>
      </c>
      <c r="L6003" s="1">
        <v>15423374</v>
      </c>
      <c r="M6003" s="1">
        <v>0.18155699968338013</v>
      </c>
      <c r="N6003" s="1">
        <v>1.1911768913269043</v>
      </c>
      <c r="O6003" s="1">
        <v>0.14968200027942657</v>
      </c>
      <c r="P6003" s="1">
        <v>3.6784143447875977</v>
      </c>
      <c r="Q6003" s="1">
        <v>2.7653002738952637</v>
      </c>
      <c r="R6003" s="1">
        <v>2.2866999730467796E-2</v>
      </c>
      <c r="S6003" s="1">
        <v>39</v>
      </c>
      <c r="T6003" s="1">
        <v>1</v>
      </c>
      <c r="U6003" s="1">
        <v>25966912</v>
      </c>
      <c r="V6003" s="1">
        <v>3.1194062232971191</v>
      </c>
      <c r="W6003" s="1">
        <v>13.653167724609375</v>
      </c>
      <c r="X6003" s="1">
        <v>13.653167724609375</v>
      </c>
    </row>
    <row r="6004" spans="1:24" x14ac:dyDescent="0.35">
      <c r="A6004" s="1">
        <v>400324</v>
      </c>
      <c r="B6004" s="1" t="s">
        <v>2353</v>
      </c>
      <c r="C6004" s="1">
        <v>113365203</v>
      </c>
      <c r="D6004" s="1">
        <v>324</v>
      </c>
      <c r="E6004" s="1" t="s">
        <v>2662</v>
      </c>
      <c r="F6004" s="1" t="s">
        <v>35</v>
      </c>
      <c r="G6004" s="1" t="s">
        <v>359</v>
      </c>
      <c r="H6004" s="1" t="s">
        <v>916</v>
      </c>
      <c r="S6004" s="1">
        <v>40</v>
      </c>
      <c r="T6004" s="1">
        <v>1</v>
      </c>
      <c r="U6004" s="1">
        <v>0</v>
      </c>
      <c r="V6004" s="1">
        <v>0</v>
      </c>
      <c r="W6004" s="1">
        <v>-100</v>
      </c>
      <c r="X6004" s="1">
        <v>-100</v>
      </c>
    </row>
    <row r="6005" spans="1:24" x14ac:dyDescent="0.35">
      <c r="A6005" s="1">
        <v>410324</v>
      </c>
      <c r="B6005" s="1" t="s">
        <v>2354</v>
      </c>
      <c r="C6005" s="1">
        <v>113365203</v>
      </c>
      <c r="D6005" s="1">
        <v>324</v>
      </c>
      <c r="E6005" s="1" t="s">
        <v>2662</v>
      </c>
      <c r="F6005" s="1" t="s">
        <v>35</v>
      </c>
      <c r="G6005" s="1" t="s">
        <v>359</v>
      </c>
      <c r="H6005" s="1" t="s">
        <v>916</v>
      </c>
      <c r="S6005" s="1">
        <v>41</v>
      </c>
      <c r="T6005" s="1">
        <v>1</v>
      </c>
      <c r="U6005" s="1">
        <v>0</v>
      </c>
      <c r="V6005" s="1">
        <v>0</v>
      </c>
    </row>
    <row r="6006" spans="1:24" x14ac:dyDescent="0.35">
      <c r="A6006" s="1">
        <v>420324</v>
      </c>
      <c r="B6006" s="1" t="s">
        <v>2355</v>
      </c>
      <c r="C6006" s="1">
        <v>113365203</v>
      </c>
      <c r="D6006" s="1">
        <v>324</v>
      </c>
      <c r="E6006" s="1" t="s">
        <v>2662</v>
      </c>
      <c r="F6006" s="1" t="s">
        <v>35</v>
      </c>
      <c r="G6006" s="1" t="s">
        <v>359</v>
      </c>
      <c r="H6006" s="1" t="s">
        <v>916</v>
      </c>
      <c r="S6006" s="1">
        <v>42</v>
      </c>
      <c r="T6006" s="1">
        <v>1</v>
      </c>
      <c r="U6006" s="1">
        <v>0</v>
      </c>
      <c r="V6006" s="1">
        <v>0</v>
      </c>
    </row>
    <row r="6007" spans="1:24" x14ac:dyDescent="0.35">
      <c r="A6007" s="1">
        <v>430324</v>
      </c>
      <c r="B6007" s="1" t="s">
        <v>2356</v>
      </c>
      <c r="C6007" s="1">
        <v>113365203</v>
      </c>
      <c r="D6007" s="1">
        <v>324</v>
      </c>
      <c r="E6007" s="1" t="s">
        <v>2662</v>
      </c>
      <c r="F6007" s="1" t="s">
        <v>35</v>
      </c>
      <c r="G6007" s="1" t="s">
        <v>359</v>
      </c>
      <c r="H6007" s="1" t="s">
        <v>916</v>
      </c>
      <c r="S6007" s="1">
        <v>43</v>
      </c>
      <c r="T6007" s="1">
        <v>1</v>
      </c>
      <c r="U6007" s="1">
        <v>0</v>
      </c>
      <c r="V6007" s="1">
        <v>0</v>
      </c>
    </row>
    <row r="6008" spans="1:24" x14ac:dyDescent="0.35">
      <c r="A6008" s="1">
        <v>440324</v>
      </c>
      <c r="B6008" s="1" t="s">
        <v>2357</v>
      </c>
      <c r="C6008" s="1">
        <v>113365203</v>
      </c>
      <c r="D6008" s="1">
        <v>324</v>
      </c>
      <c r="E6008" s="1" t="s">
        <v>2662</v>
      </c>
      <c r="F6008" s="1" t="s">
        <v>35</v>
      </c>
      <c r="G6008" s="1" t="s">
        <v>359</v>
      </c>
      <c r="H6008" s="1" t="s">
        <v>916</v>
      </c>
      <c r="S6008" s="1">
        <v>44</v>
      </c>
      <c r="T6008" s="1">
        <v>1</v>
      </c>
      <c r="U6008" s="1">
        <v>0</v>
      </c>
      <c r="V6008" s="1">
        <v>0</v>
      </c>
    </row>
    <row r="6009" spans="1:24" x14ac:dyDescent="0.35">
      <c r="A6009" s="1">
        <v>450324</v>
      </c>
      <c r="B6009" s="1" t="s">
        <v>2358</v>
      </c>
      <c r="C6009" s="1">
        <v>113365203</v>
      </c>
      <c r="D6009" s="1">
        <v>324</v>
      </c>
      <c r="E6009" s="1" t="s">
        <v>2662</v>
      </c>
      <c r="F6009" s="1" t="s">
        <v>35</v>
      </c>
      <c r="G6009" s="1" t="s">
        <v>359</v>
      </c>
      <c r="H6009" s="1" t="s">
        <v>916</v>
      </c>
      <c r="S6009" s="1">
        <v>45</v>
      </c>
      <c r="T6009" s="1">
        <v>1</v>
      </c>
      <c r="U6009" s="1">
        <v>0</v>
      </c>
      <c r="V6009" s="1">
        <v>0</v>
      </c>
    </row>
    <row r="6010" spans="1:24" x14ac:dyDescent="0.35">
      <c r="A6010" s="1">
        <v>460324</v>
      </c>
      <c r="B6010" s="1" t="s">
        <v>2359</v>
      </c>
      <c r="C6010" s="1">
        <v>113365203</v>
      </c>
      <c r="D6010" s="1">
        <v>324</v>
      </c>
      <c r="E6010" s="1" t="s">
        <v>2662</v>
      </c>
      <c r="F6010" s="1" t="s">
        <v>35</v>
      </c>
      <c r="G6010" s="1" t="s">
        <v>359</v>
      </c>
      <c r="H6010" s="1" t="s">
        <v>916</v>
      </c>
      <c r="S6010" s="1">
        <v>46</v>
      </c>
      <c r="T6010" s="1">
        <v>1</v>
      </c>
      <c r="U6010" s="1">
        <v>0</v>
      </c>
      <c r="V6010" s="1">
        <v>0</v>
      </c>
    </row>
    <row r="6011" spans="1:24" x14ac:dyDescent="0.35">
      <c r="A6011" s="1">
        <v>470324</v>
      </c>
      <c r="B6011" s="1" t="s">
        <v>2360</v>
      </c>
      <c r="C6011" s="1">
        <v>113365203</v>
      </c>
      <c r="D6011" s="1">
        <v>324</v>
      </c>
      <c r="E6011" s="1" t="s">
        <v>2662</v>
      </c>
      <c r="F6011" s="1" t="s">
        <v>35</v>
      </c>
      <c r="G6011" s="1" t="s">
        <v>359</v>
      </c>
      <c r="H6011" s="1" t="s">
        <v>916</v>
      </c>
      <c r="S6011" s="1">
        <v>47</v>
      </c>
      <c r="T6011" s="1">
        <v>1</v>
      </c>
      <c r="U6011" s="1">
        <v>0</v>
      </c>
      <c r="V6011" s="1">
        <v>0</v>
      </c>
    </row>
    <row r="6012" spans="1:24" x14ac:dyDescent="0.35">
      <c r="A6012" s="1">
        <v>480324</v>
      </c>
      <c r="B6012" s="1" t="s">
        <v>2361</v>
      </c>
      <c r="C6012" s="1">
        <v>113365203</v>
      </c>
      <c r="D6012" s="1">
        <v>324</v>
      </c>
      <c r="E6012" s="1" t="s">
        <v>2662</v>
      </c>
      <c r="F6012" s="1" t="s">
        <v>35</v>
      </c>
      <c r="G6012" s="1" t="s">
        <v>359</v>
      </c>
      <c r="H6012" s="1" t="s">
        <v>916</v>
      </c>
      <c r="S6012" s="1">
        <v>48</v>
      </c>
      <c r="T6012" s="1">
        <v>1</v>
      </c>
      <c r="U6012" s="1">
        <v>0</v>
      </c>
      <c r="V6012" s="1">
        <v>0</v>
      </c>
    </row>
    <row r="6013" spans="1:24" x14ac:dyDescent="0.35">
      <c r="A6013" s="1">
        <v>290332</v>
      </c>
      <c r="B6013" s="1" t="s">
        <v>2341</v>
      </c>
      <c r="C6013" s="1">
        <v>113365303</v>
      </c>
      <c r="D6013" s="1">
        <v>332</v>
      </c>
      <c r="E6013" s="1" t="s">
        <v>2663</v>
      </c>
      <c r="F6013" s="1" t="s">
        <v>35</v>
      </c>
      <c r="G6013" s="1" t="s">
        <v>359</v>
      </c>
      <c r="H6013" s="1" t="s">
        <v>916</v>
      </c>
      <c r="I6013" s="1">
        <v>712601.28</v>
      </c>
      <c r="J6013" s="1">
        <v>22449.29</v>
      </c>
      <c r="K6013" s="1">
        <v>113497</v>
      </c>
      <c r="L6013" s="1">
        <v>2636404</v>
      </c>
      <c r="S6013" s="1">
        <v>29</v>
      </c>
      <c r="T6013" s="1">
        <v>1</v>
      </c>
      <c r="U6013" s="1">
        <v>3484951.5</v>
      </c>
      <c r="V6013" s="1">
        <v>0</v>
      </c>
    </row>
    <row r="6014" spans="1:24" x14ac:dyDescent="0.35">
      <c r="A6014" s="1">
        <v>300332</v>
      </c>
      <c r="B6014" s="1" t="s">
        <v>2343</v>
      </c>
      <c r="C6014" s="1">
        <v>113365303</v>
      </c>
      <c r="D6014" s="1">
        <v>332</v>
      </c>
      <c r="E6014" s="1" t="s">
        <v>2663</v>
      </c>
      <c r="F6014" s="1" t="s">
        <v>35</v>
      </c>
      <c r="G6014" s="1" t="s">
        <v>359</v>
      </c>
      <c r="H6014" s="1" t="s">
        <v>916</v>
      </c>
      <c r="I6014" s="1">
        <v>855978.84</v>
      </c>
      <c r="J6014" s="1">
        <v>55639.360000000001</v>
      </c>
      <c r="K6014" s="1">
        <v>113497</v>
      </c>
      <c r="L6014" s="1">
        <v>2767686.75</v>
      </c>
      <c r="M6014" s="1">
        <v>0.1312827467918396</v>
      </c>
      <c r="N6014" s="1">
        <v>4.9796142578125</v>
      </c>
      <c r="O6014" s="1">
        <v>0.14337755739688873</v>
      </c>
      <c r="P6014" s="1">
        <v>20.120306015014648</v>
      </c>
      <c r="Q6014" s="1">
        <v>0</v>
      </c>
      <c r="R6014" s="1">
        <v>3.3190071582794189E-2</v>
      </c>
      <c r="S6014" s="1">
        <v>30</v>
      </c>
      <c r="T6014" s="1">
        <v>1</v>
      </c>
      <c r="U6014" s="1">
        <v>3792802</v>
      </c>
      <c r="V6014" s="1">
        <v>0.30785036087036133</v>
      </c>
      <c r="W6014" s="1">
        <v>8.833709716796875</v>
      </c>
      <c r="X6014" s="1">
        <v>8.833709716796875</v>
      </c>
    </row>
    <row r="6015" spans="1:24" x14ac:dyDescent="0.35">
      <c r="A6015" s="1">
        <v>310332</v>
      </c>
      <c r="B6015" s="1" t="s">
        <v>2344</v>
      </c>
      <c r="C6015" s="1">
        <v>113365303</v>
      </c>
      <c r="D6015" s="1">
        <v>332</v>
      </c>
      <c r="E6015" s="1" t="s">
        <v>2663</v>
      </c>
      <c r="F6015" s="1" t="s">
        <v>35</v>
      </c>
      <c r="G6015" s="1" t="s">
        <v>359</v>
      </c>
      <c r="H6015" s="1" t="s">
        <v>916</v>
      </c>
      <c r="I6015" s="1">
        <v>857280.52</v>
      </c>
      <c r="J6015" s="1">
        <v>62469.42</v>
      </c>
      <c r="K6015" s="1">
        <v>113497</v>
      </c>
      <c r="L6015" s="1">
        <v>2800851.5</v>
      </c>
      <c r="M6015" s="1">
        <v>3.3164750784635544E-2</v>
      </c>
      <c r="N6015" s="1">
        <v>1.1982841491699219</v>
      </c>
      <c r="O6015" s="1">
        <v>1.3016799930483103E-3</v>
      </c>
      <c r="P6015" s="1">
        <v>0.15206918120384216</v>
      </c>
      <c r="Q6015" s="1">
        <v>0</v>
      </c>
      <c r="R6015" s="1">
        <v>6.8300599232316017E-3</v>
      </c>
      <c r="S6015" s="1">
        <v>31</v>
      </c>
      <c r="T6015" s="1">
        <v>1</v>
      </c>
      <c r="U6015" s="1">
        <v>3834098.5</v>
      </c>
      <c r="V6015" s="1">
        <v>4.1296489536762238E-2</v>
      </c>
      <c r="W6015" s="1">
        <v>1.0888124704360962</v>
      </c>
      <c r="X6015" s="1">
        <v>1.0888124704360962</v>
      </c>
    </row>
    <row r="6016" spans="1:24" x14ac:dyDescent="0.35">
      <c r="A6016" s="1">
        <v>320332</v>
      </c>
      <c r="B6016" s="1" t="s">
        <v>2345</v>
      </c>
      <c r="C6016" s="1">
        <v>113365303</v>
      </c>
      <c r="D6016" s="1">
        <v>332</v>
      </c>
      <c r="E6016" s="1" t="s">
        <v>2663</v>
      </c>
      <c r="F6016" s="1" t="s">
        <v>35</v>
      </c>
      <c r="G6016" s="1" t="s">
        <v>359</v>
      </c>
      <c r="H6016" s="1" t="s">
        <v>916</v>
      </c>
      <c r="I6016" s="1">
        <v>863110.01</v>
      </c>
      <c r="J6016" s="1">
        <v>72732.47</v>
      </c>
      <c r="K6016" s="1">
        <v>113497</v>
      </c>
      <c r="L6016" s="1">
        <v>2830950.25</v>
      </c>
      <c r="M6016" s="1">
        <v>3.0098749324679375E-2</v>
      </c>
      <c r="N6016" s="1">
        <v>1.0746285915374756</v>
      </c>
      <c r="O6016" s="1">
        <v>5.8294897899031639E-3</v>
      </c>
      <c r="P6016" s="1">
        <v>0.67999798059463501</v>
      </c>
      <c r="Q6016" s="1">
        <v>0</v>
      </c>
      <c r="R6016" s="1">
        <v>1.0263049975037575E-2</v>
      </c>
      <c r="S6016" s="1">
        <v>32</v>
      </c>
      <c r="T6016" s="1">
        <v>1</v>
      </c>
      <c r="U6016" s="1">
        <v>3880289.75</v>
      </c>
      <c r="V6016" s="1">
        <v>4.6191290020942688E-2</v>
      </c>
      <c r="W6016" s="1">
        <v>1.2047486305236816</v>
      </c>
      <c r="X6016" s="1">
        <v>1.2047486305236816</v>
      </c>
    </row>
    <row r="6017" spans="1:24" x14ac:dyDescent="0.35">
      <c r="A6017" s="1">
        <v>330332</v>
      </c>
      <c r="B6017" s="1" t="s">
        <v>2346</v>
      </c>
      <c r="C6017" s="1">
        <v>113365303</v>
      </c>
      <c r="D6017" s="1">
        <v>332</v>
      </c>
      <c r="E6017" s="1" t="s">
        <v>2663</v>
      </c>
      <c r="F6017" s="1" t="s">
        <v>35</v>
      </c>
      <c r="G6017" s="1" t="s">
        <v>359</v>
      </c>
      <c r="H6017" s="1" t="s">
        <v>916</v>
      </c>
      <c r="I6017" s="1">
        <v>871085.39</v>
      </c>
      <c r="J6017" s="1">
        <v>88129.31</v>
      </c>
      <c r="K6017" s="1">
        <v>113497</v>
      </c>
      <c r="L6017" s="1">
        <v>2906221.5</v>
      </c>
      <c r="M6017" s="1">
        <v>7.5271248817443848E-2</v>
      </c>
      <c r="N6017" s="1">
        <v>2.6588687896728516</v>
      </c>
      <c r="O6017" s="1">
        <v>7.9753799363970757E-3</v>
      </c>
      <c r="P6017" s="1">
        <v>0.92402821779251099</v>
      </c>
      <c r="Q6017" s="1">
        <v>0</v>
      </c>
      <c r="R6017" s="1">
        <v>1.5396839939057827E-2</v>
      </c>
      <c r="S6017" s="1">
        <v>33</v>
      </c>
      <c r="T6017" s="1">
        <v>1</v>
      </c>
      <c r="U6017" s="1">
        <v>3978933</v>
      </c>
      <c r="V6017" s="1">
        <v>9.8643466830253601E-2</v>
      </c>
      <c r="W6017" s="1">
        <v>2.5421619415283203</v>
      </c>
      <c r="X6017" s="1">
        <v>2.5421619415283203</v>
      </c>
    </row>
    <row r="6018" spans="1:24" x14ac:dyDescent="0.35">
      <c r="A6018" s="1">
        <v>340332</v>
      </c>
      <c r="B6018" s="1" t="s">
        <v>2347</v>
      </c>
      <c r="C6018" s="1">
        <v>113365303</v>
      </c>
      <c r="D6018" s="1">
        <v>332</v>
      </c>
      <c r="E6018" s="1" t="s">
        <v>2663</v>
      </c>
      <c r="F6018" s="1" t="s">
        <v>35</v>
      </c>
      <c r="G6018" s="1" t="s">
        <v>359</v>
      </c>
      <c r="H6018" s="1" t="s">
        <v>916</v>
      </c>
      <c r="I6018" s="1">
        <v>871071.98</v>
      </c>
      <c r="J6018" s="1">
        <v>63322</v>
      </c>
      <c r="K6018" s="1">
        <v>113497</v>
      </c>
      <c r="L6018" s="1">
        <v>2906217.75</v>
      </c>
      <c r="M6018" s="1">
        <v>-3.7499999052670319E-6</v>
      </c>
      <c r="N6018" s="1">
        <v>-1.2903352035209537E-4</v>
      </c>
      <c r="O6018" s="1">
        <v>-1.3410000065050554E-5</v>
      </c>
      <c r="P6018" s="1">
        <v>-1.5394587535411119E-3</v>
      </c>
      <c r="Q6018" s="1">
        <v>0</v>
      </c>
      <c r="R6018" s="1">
        <v>-2.4807309731841087E-2</v>
      </c>
      <c r="S6018" s="1">
        <v>34</v>
      </c>
      <c r="T6018" s="1">
        <v>1</v>
      </c>
      <c r="U6018" s="1">
        <v>3954108.75</v>
      </c>
      <c r="V6018" s="1">
        <v>-2.4824468418955803E-2</v>
      </c>
      <c r="W6018" s="1">
        <v>-0.62389212846755981</v>
      </c>
      <c r="X6018" s="1">
        <v>-0.62389212846755981</v>
      </c>
    </row>
    <row r="6019" spans="1:24" x14ac:dyDescent="0.35">
      <c r="A6019" s="1">
        <v>350332</v>
      </c>
      <c r="B6019" s="1" t="s">
        <v>2348</v>
      </c>
      <c r="C6019" s="1">
        <v>113365303</v>
      </c>
      <c r="D6019" s="1">
        <v>332</v>
      </c>
      <c r="E6019" s="1" t="s">
        <v>2663</v>
      </c>
      <c r="F6019" s="1" t="s">
        <v>35</v>
      </c>
      <c r="G6019" s="1" t="s">
        <v>359</v>
      </c>
      <c r="H6019" s="1" t="s">
        <v>916</v>
      </c>
      <c r="I6019" s="1">
        <v>880872.57</v>
      </c>
      <c r="J6019" s="1">
        <v>74663.399999999994</v>
      </c>
      <c r="K6019" s="1">
        <v>113497</v>
      </c>
      <c r="L6019" s="1">
        <v>2980651.5</v>
      </c>
      <c r="M6019" s="1">
        <v>7.4433751404285431E-2</v>
      </c>
      <c r="N6019" s="1">
        <v>2.5611896514892578</v>
      </c>
      <c r="O6019" s="1">
        <v>9.8005896434187889E-3</v>
      </c>
      <c r="P6019" s="1">
        <v>1.1251182556152344</v>
      </c>
      <c r="Q6019" s="1">
        <v>0</v>
      </c>
      <c r="R6019" s="1">
        <v>1.1341400444507599E-2</v>
      </c>
      <c r="S6019" s="1">
        <v>35</v>
      </c>
      <c r="T6019" s="1">
        <v>1</v>
      </c>
      <c r="U6019" s="1">
        <v>4049684.5</v>
      </c>
      <c r="V6019" s="1">
        <v>9.5575742423534393E-2</v>
      </c>
      <c r="W6019" s="1">
        <v>2.4171249866485596</v>
      </c>
      <c r="X6019" s="1">
        <v>2.4171249866485596</v>
      </c>
    </row>
    <row r="6020" spans="1:24" x14ac:dyDescent="0.35">
      <c r="A6020" s="1">
        <v>360332</v>
      </c>
      <c r="B6020" s="1" t="s">
        <v>2349</v>
      </c>
      <c r="C6020" s="1">
        <v>113365303</v>
      </c>
      <c r="D6020" s="1">
        <v>332</v>
      </c>
      <c r="E6020" s="1" t="s">
        <v>2663</v>
      </c>
      <c r="F6020" s="1" t="s">
        <v>35</v>
      </c>
      <c r="G6020" s="1" t="s">
        <v>359</v>
      </c>
      <c r="H6020" s="1" t="s">
        <v>916</v>
      </c>
      <c r="I6020" s="1">
        <v>908221.97</v>
      </c>
      <c r="J6020" s="1">
        <v>99470.61</v>
      </c>
      <c r="K6020" s="1">
        <v>113497</v>
      </c>
      <c r="L6020" s="1">
        <v>3182854.75</v>
      </c>
      <c r="M6020" s="1">
        <v>0.20220324397087097</v>
      </c>
      <c r="N6020" s="1">
        <v>6.7838606834411621</v>
      </c>
      <c r="O6020" s="1">
        <v>2.7349399402737617E-2</v>
      </c>
      <c r="P6020" s="1">
        <v>3.1048078536987305</v>
      </c>
      <c r="Q6020" s="1">
        <v>0</v>
      </c>
      <c r="R6020" s="1">
        <v>2.4807209149003029E-2</v>
      </c>
      <c r="S6020" s="1">
        <v>36</v>
      </c>
      <c r="T6020" s="1">
        <v>1</v>
      </c>
      <c r="U6020" s="1">
        <v>4304044.5</v>
      </c>
      <c r="V6020" s="1">
        <v>0.25435984134674072</v>
      </c>
      <c r="W6020" s="1">
        <v>6.2809829711914063</v>
      </c>
      <c r="X6020" s="1">
        <v>6.2809829711914063</v>
      </c>
    </row>
    <row r="6021" spans="1:24" x14ac:dyDescent="0.35">
      <c r="A6021" s="1">
        <v>370332</v>
      </c>
      <c r="B6021" s="1" t="s">
        <v>2350</v>
      </c>
      <c r="C6021" s="1">
        <v>113365303</v>
      </c>
      <c r="D6021" s="1">
        <v>332</v>
      </c>
      <c r="E6021" s="1" t="s">
        <v>2663</v>
      </c>
      <c r="F6021" s="1" t="s">
        <v>35</v>
      </c>
      <c r="G6021" s="1" t="s">
        <v>359</v>
      </c>
      <c r="H6021" s="1" t="s">
        <v>916</v>
      </c>
      <c r="I6021" s="1">
        <v>918124.31</v>
      </c>
      <c r="J6021" s="1">
        <v>109590.23</v>
      </c>
      <c r="K6021" s="1">
        <v>113497</v>
      </c>
      <c r="L6021" s="1">
        <v>3411047</v>
      </c>
      <c r="M6021" s="1">
        <v>0.22819225490093231</v>
      </c>
      <c r="N6021" s="1">
        <v>7.1694207191467285</v>
      </c>
      <c r="O6021" s="1">
        <v>9.9023403599858284E-3</v>
      </c>
      <c r="P6021" s="1">
        <v>1.0902994871139526</v>
      </c>
      <c r="Q6021" s="1">
        <v>0</v>
      </c>
      <c r="R6021" s="1">
        <v>1.0119619779288769E-2</v>
      </c>
      <c r="S6021" s="1">
        <v>37</v>
      </c>
      <c r="T6021" s="1">
        <v>1</v>
      </c>
      <c r="U6021" s="1">
        <v>4552258.5</v>
      </c>
      <c r="V6021" s="1">
        <v>0.24821421504020691</v>
      </c>
      <c r="W6021" s="1">
        <v>5.7669944763183594</v>
      </c>
      <c r="X6021" s="1">
        <v>5.7669944763183594</v>
      </c>
    </row>
    <row r="6022" spans="1:24" x14ac:dyDescent="0.35">
      <c r="A6022" s="1">
        <v>380332</v>
      </c>
      <c r="B6022" s="1" t="s">
        <v>2351</v>
      </c>
      <c r="C6022" s="1">
        <v>113365303</v>
      </c>
      <c r="D6022" s="1">
        <v>332</v>
      </c>
      <c r="E6022" s="1" t="s">
        <v>2663</v>
      </c>
      <c r="F6022" s="1" t="s">
        <v>35</v>
      </c>
      <c r="G6022" s="1" t="s">
        <v>359</v>
      </c>
      <c r="H6022" s="1" t="s">
        <v>916</v>
      </c>
      <c r="I6022" s="1">
        <v>936542</v>
      </c>
      <c r="J6022" s="1">
        <v>113474</v>
      </c>
      <c r="K6022" s="1">
        <v>113497</v>
      </c>
      <c r="L6022" s="1">
        <v>3510911</v>
      </c>
      <c r="M6022" s="1">
        <v>9.9863998591899872E-2</v>
      </c>
      <c r="N6022" s="1">
        <v>2.927664041519165</v>
      </c>
      <c r="O6022" s="1">
        <v>1.8417689949274063E-2</v>
      </c>
      <c r="P6022" s="1">
        <v>2.0060126781463623</v>
      </c>
      <c r="Q6022" s="1">
        <v>0</v>
      </c>
      <c r="R6022" s="1">
        <v>3.8837699685245752E-3</v>
      </c>
      <c r="S6022" s="1">
        <v>38</v>
      </c>
      <c r="T6022" s="1">
        <v>1</v>
      </c>
      <c r="U6022" s="1">
        <v>4674424</v>
      </c>
      <c r="V6022" s="1">
        <v>0.12216545641422272</v>
      </c>
      <c r="W6022" s="1">
        <v>2.6836240291595459</v>
      </c>
      <c r="X6022" s="1">
        <v>2.6836240291595459</v>
      </c>
    </row>
    <row r="6023" spans="1:24" x14ac:dyDescent="0.35">
      <c r="A6023" s="1">
        <v>390332</v>
      </c>
      <c r="B6023" s="1" t="s">
        <v>2352</v>
      </c>
      <c r="C6023" s="1">
        <v>113365303</v>
      </c>
      <c r="D6023" s="1">
        <v>332</v>
      </c>
      <c r="E6023" s="1" t="s">
        <v>2663</v>
      </c>
      <c r="F6023" s="1" t="s">
        <v>35</v>
      </c>
      <c r="G6023" s="1" t="s">
        <v>359</v>
      </c>
      <c r="H6023" s="1" t="s">
        <v>916</v>
      </c>
      <c r="I6023" s="1">
        <v>953085</v>
      </c>
      <c r="J6023" s="1">
        <v>118126</v>
      </c>
      <c r="K6023" s="1">
        <v>163497</v>
      </c>
      <c r="L6023" s="1">
        <v>3557407</v>
      </c>
      <c r="M6023" s="1">
        <v>4.649600014090538E-2</v>
      </c>
      <c r="N6023" s="1">
        <v>1.3243286609649658</v>
      </c>
      <c r="O6023" s="1">
        <v>1.6542999073863029E-2</v>
      </c>
      <c r="P6023" s="1">
        <v>1.7663916349411011</v>
      </c>
      <c r="Q6023" s="1">
        <v>5.000000074505806E-2</v>
      </c>
      <c r="R6023" s="1">
        <v>4.6520000323653221E-3</v>
      </c>
      <c r="S6023" s="1">
        <v>39</v>
      </c>
      <c r="T6023" s="1">
        <v>1</v>
      </c>
      <c r="U6023" s="1">
        <v>4792115</v>
      </c>
      <c r="V6023" s="1">
        <v>0.11769099533557892</v>
      </c>
      <c r="W6023" s="1">
        <v>2.5177648067474365</v>
      </c>
      <c r="X6023" s="1">
        <v>2.5177648067474365</v>
      </c>
    </row>
    <row r="6024" spans="1:24" x14ac:dyDescent="0.35">
      <c r="A6024" s="1">
        <v>400332</v>
      </c>
      <c r="B6024" s="1" t="s">
        <v>2353</v>
      </c>
      <c r="C6024" s="1">
        <v>113365303</v>
      </c>
      <c r="D6024" s="1">
        <v>332</v>
      </c>
      <c r="E6024" s="1" t="s">
        <v>2663</v>
      </c>
      <c r="F6024" s="1" t="s">
        <v>35</v>
      </c>
      <c r="G6024" s="1" t="s">
        <v>359</v>
      </c>
      <c r="H6024" s="1" t="s">
        <v>916</v>
      </c>
      <c r="S6024" s="1">
        <v>40</v>
      </c>
      <c r="T6024" s="1">
        <v>1</v>
      </c>
      <c r="U6024" s="1">
        <v>0</v>
      </c>
      <c r="V6024" s="1">
        <v>0</v>
      </c>
      <c r="W6024" s="1">
        <v>-100</v>
      </c>
      <c r="X6024" s="1">
        <v>-100</v>
      </c>
    </row>
    <row r="6025" spans="1:24" x14ac:dyDescent="0.35">
      <c r="A6025" s="1">
        <v>410332</v>
      </c>
      <c r="B6025" s="1" t="s">
        <v>2354</v>
      </c>
      <c r="C6025" s="1">
        <v>113365303</v>
      </c>
      <c r="D6025" s="1">
        <v>332</v>
      </c>
      <c r="E6025" s="1" t="s">
        <v>2663</v>
      </c>
      <c r="F6025" s="1" t="s">
        <v>35</v>
      </c>
      <c r="G6025" s="1" t="s">
        <v>359</v>
      </c>
      <c r="H6025" s="1" t="s">
        <v>916</v>
      </c>
      <c r="S6025" s="1">
        <v>41</v>
      </c>
      <c r="T6025" s="1">
        <v>1</v>
      </c>
      <c r="U6025" s="1">
        <v>0</v>
      </c>
      <c r="V6025" s="1">
        <v>0</v>
      </c>
    </row>
    <row r="6026" spans="1:24" x14ac:dyDescent="0.35">
      <c r="A6026" s="1">
        <v>420332</v>
      </c>
      <c r="B6026" s="1" t="s">
        <v>2355</v>
      </c>
      <c r="C6026" s="1">
        <v>113365303</v>
      </c>
      <c r="D6026" s="1">
        <v>332</v>
      </c>
      <c r="E6026" s="1" t="s">
        <v>2663</v>
      </c>
      <c r="F6026" s="1" t="s">
        <v>35</v>
      </c>
      <c r="G6026" s="1" t="s">
        <v>359</v>
      </c>
      <c r="H6026" s="1" t="s">
        <v>916</v>
      </c>
      <c r="S6026" s="1">
        <v>42</v>
      </c>
      <c r="T6026" s="1">
        <v>1</v>
      </c>
      <c r="U6026" s="1">
        <v>0</v>
      </c>
      <c r="V6026" s="1">
        <v>0</v>
      </c>
    </row>
    <row r="6027" spans="1:24" x14ac:dyDescent="0.35">
      <c r="A6027" s="1">
        <v>430332</v>
      </c>
      <c r="B6027" s="1" t="s">
        <v>2356</v>
      </c>
      <c r="C6027" s="1">
        <v>113365303</v>
      </c>
      <c r="D6027" s="1">
        <v>332</v>
      </c>
      <c r="E6027" s="1" t="s">
        <v>2663</v>
      </c>
      <c r="F6027" s="1" t="s">
        <v>35</v>
      </c>
      <c r="G6027" s="1" t="s">
        <v>359</v>
      </c>
      <c r="H6027" s="1" t="s">
        <v>916</v>
      </c>
      <c r="S6027" s="1">
        <v>43</v>
      </c>
      <c r="T6027" s="1">
        <v>1</v>
      </c>
      <c r="U6027" s="1">
        <v>0</v>
      </c>
      <c r="V6027" s="1">
        <v>0</v>
      </c>
    </row>
    <row r="6028" spans="1:24" x14ac:dyDescent="0.35">
      <c r="A6028" s="1">
        <v>440332</v>
      </c>
      <c r="B6028" s="1" t="s">
        <v>2357</v>
      </c>
      <c r="C6028" s="1">
        <v>113365303</v>
      </c>
      <c r="D6028" s="1">
        <v>332</v>
      </c>
      <c r="E6028" s="1" t="s">
        <v>2663</v>
      </c>
      <c r="F6028" s="1" t="s">
        <v>35</v>
      </c>
      <c r="G6028" s="1" t="s">
        <v>359</v>
      </c>
      <c r="H6028" s="1" t="s">
        <v>916</v>
      </c>
      <c r="S6028" s="1">
        <v>44</v>
      </c>
      <c r="T6028" s="1">
        <v>1</v>
      </c>
      <c r="U6028" s="1">
        <v>0</v>
      </c>
      <c r="V6028" s="1">
        <v>0</v>
      </c>
    </row>
    <row r="6029" spans="1:24" x14ac:dyDescent="0.35">
      <c r="A6029" s="1">
        <v>450332</v>
      </c>
      <c r="B6029" s="1" t="s">
        <v>2358</v>
      </c>
      <c r="C6029" s="1">
        <v>113365303</v>
      </c>
      <c r="D6029" s="1">
        <v>332</v>
      </c>
      <c r="E6029" s="1" t="s">
        <v>2663</v>
      </c>
      <c r="F6029" s="1" t="s">
        <v>35</v>
      </c>
      <c r="G6029" s="1" t="s">
        <v>359</v>
      </c>
      <c r="H6029" s="1" t="s">
        <v>916</v>
      </c>
      <c r="S6029" s="1">
        <v>45</v>
      </c>
      <c r="T6029" s="1">
        <v>1</v>
      </c>
      <c r="U6029" s="1">
        <v>0</v>
      </c>
      <c r="V6029" s="1">
        <v>0</v>
      </c>
    </row>
    <row r="6030" spans="1:24" x14ac:dyDescent="0.35">
      <c r="A6030" s="1">
        <v>460332</v>
      </c>
      <c r="B6030" s="1" t="s">
        <v>2359</v>
      </c>
      <c r="C6030" s="1">
        <v>113365303</v>
      </c>
      <c r="D6030" s="1">
        <v>332</v>
      </c>
      <c r="E6030" s="1" t="s">
        <v>2663</v>
      </c>
      <c r="F6030" s="1" t="s">
        <v>35</v>
      </c>
      <c r="G6030" s="1" t="s">
        <v>359</v>
      </c>
      <c r="H6030" s="1" t="s">
        <v>916</v>
      </c>
      <c r="S6030" s="1">
        <v>46</v>
      </c>
      <c r="T6030" s="1">
        <v>1</v>
      </c>
      <c r="U6030" s="1">
        <v>0</v>
      </c>
      <c r="V6030" s="1">
        <v>0</v>
      </c>
    </row>
    <row r="6031" spans="1:24" x14ac:dyDescent="0.35">
      <c r="A6031" s="1">
        <v>470332</v>
      </c>
      <c r="B6031" s="1" t="s">
        <v>2360</v>
      </c>
      <c r="C6031" s="1">
        <v>113365303</v>
      </c>
      <c r="D6031" s="1">
        <v>332</v>
      </c>
      <c r="E6031" s="1" t="s">
        <v>2663</v>
      </c>
      <c r="F6031" s="1" t="s">
        <v>35</v>
      </c>
      <c r="G6031" s="1" t="s">
        <v>359</v>
      </c>
      <c r="H6031" s="1" t="s">
        <v>916</v>
      </c>
      <c r="S6031" s="1">
        <v>47</v>
      </c>
      <c r="T6031" s="1">
        <v>1</v>
      </c>
      <c r="U6031" s="1">
        <v>0</v>
      </c>
      <c r="V6031" s="1">
        <v>0</v>
      </c>
    </row>
    <row r="6032" spans="1:24" x14ac:dyDescent="0.35">
      <c r="A6032" s="1">
        <v>480332</v>
      </c>
      <c r="B6032" s="1" t="s">
        <v>2361</v>
      </c>
      <c r="C6032" s="1">
        <v>113365303</v>
      </c>
      <c r="D6032" s="1">
        <v>332</v>
      </c>
      <c r="E6032" s="1" t="s">
        <v>2663</v>
      </c>
      <c r="F6032" s="1" t="s">
        <v>35</v>
      </c>
      <c r="G6032" s="1" t="s">
        <v>359</v>
      </c>
      <c r="H6032" s="1" t="s">
        <v>916</v>
      </c>
      <c r="S6032" s="1">
        <v>48</v>
      </c>
      <c r="T6032" s="1">
        <v>1</v>
      </c>
      <c r="U6032" s="1">
        <v>0</v>
      </c>
      <c r="V6032" s="1">
        <v>0</v>
      </c>
    </row>
    <row r="6033" spans="1:24" x14ac:dyDescent="0.35">
      <c r="A6033" s="1">
        <v>290391</v>
      </c>
      <c r="B6033" s="1" t="s">
        <v>2341</v>
      </c>
      <c r="C6033" s="1">
        <v>113367003</v>
      </c>
      <c r="D6033" s="1">
        <v>391</v>
      </c>
      <c r="E6033" s="1" t="s">
        <v>2664</v>
      </c>
      <c r="F6033" s="1" t="s">
        <v>35</v>
      </c>
      <c r="G6033" s="1" t="s">
        <v>359</v>
      </c>
      <c r="H6033" s="1" t="s">
        <v>916</v>
      </c>
      <c r="I6033" s="1">
        <v>2215549.7200000002</v>
      </c>
      <c r="J6033" s="1">
        <v>8425.49</v>
      </c>
      <c r="K6033" s="1">
        <v>359017</v>
      </c>
      <c r="L6033" s="1">
        <v>9744228</v>
      </c>
      <c r="S6033" s="1">
        <v>29</v>
      </c>
      <c r="T6033" s="1">
        <v>1</v>
      </c>
      <c r="U6033" s="1">
        <v>12327220</v>
      </c>
      <c r="V6033" s="1">
        <v>0</v>
      </c>
    </row>
    <row r="6034" spans="1:24" x14ac:dyDescent="0.35">
      <c r="A6034" s="1">
        <v>300391</v>
      </c>
      <c r="B6034" s="1" t="s">
        <v>2343</v>
      </c>
      <c r="C6034" s="1">
        <v>113367003</v>
      </c>
      <c r="D6034" s="1">
        <v>391</v>
      </c>
      <c r="E6034" s="1" t="s">
        <v>2664</v>
      </c>
      <c r="F6034" s="1" t="s">
        <v>35</v>
      </c>
      <c r="G6034" s="1" t="s">
        <v>359</v>
      </c>
      <c r="H6034" s="1" t="s">
        <v>916</v>
      </c>
      <c r="I6034" s="1">
        <v>2227676.4</v>
      </c>
      <c r="J6034" s="1">
        <v>90822.32</v>
      </c>
      <c r="K6034" s="1">
        <v>496413</v>
      </c>
      <c r="L6034" s="1">
        <v>10019564</v>
      </c>
      <c r="M6034" s="1">
        <v>0.27533599734306335</v>
      </c>
      <c r="N6034" s="1">
        <v>2.825631856918335</v>
      </c>
      <c r="O6034" s="1">
        <v>1.2126680463552475E-2</v>
      </c>
      <c r="P6034" s="1">
        <v>0.54734408855438232</v>
      </c>
      <c r="Q6034" s="1">
        <v>0.13739599287509918</v>
      </c>
      <c r="R6034" s="1">
        <v>8.2396827638149261E-2</v>
      </c>
      <c r="S6034" s="1">
        <v>30</v>
      </c>
      <c r="T6034" s="1">
        <v>1</v>
      </c>
      <c r="U6034" s="1">
        <v>12834476</v>
      </c>
      <c r="V6034" s="1">
        <v>0.50725549459457397</v>
      </c>
      <c r="W6034" s="1">
        <v>4.1149263381958008</v>
      </c>
      <c r="X6034" s="1">
        <v>4.1149263381958008</v>
      </c>
    </row>
    <row r="6035" spans="1:24" x14ac:dyDescent="0.35">
      <c r="A6035" s="1">
        <v>310391</v>
      </c>
      <c r="B6035" s="1" t="s">
        <v>2344</v>
      </c>
      <c r="C6035" s="1">
        <v>113367003</v>
      </c>
      <c r="D6035" s="1">
        <v>391</v>
      </c>
      <c r="E6035" s="1" t="s">
        <v>2664</v>
      </c>
      <c r="F6035" s="1" t="s">
        <v>35</v>
      </c>
      <c r="G6035" s="1" t="s">
        <v>359</v>
      </c>
      <c r="H6035" s="1" t="s">
        <v>916</v>
      </c>
      <c r="I6035" s="1">
        <v>2143534.9300000002</v>
      </c>
      <c r="J6035" s="1">
        <v>116628.69</v>
      </c>
      <c r="K6035" s="1">
        <v>427715</v>
      </c>
      <c r="L6035" s="1">
        <v>10097407</v>
      </c>
      <c r="M6035" s="1">
        <v>7.784300297498703E-2</v>
      </c>
      <c r="N6035" s="1">
        <v>0.77691006660461426</v>
      </c>
      <c r="O6035" s="1">
        <v>-8.4141470491886139E-2</v>
      </c>
      <c r="P6035" s="1">
        <v>-3.7770957946777344</v>
      </c>
      <c r="Q6035" s="1">
        <v>-6.8697996437549591E-2</v>
      </c>
      <c r="R6035" s="1">
        <v>2.5806369259953499E-2</v>
      </c>
      <c r="S6035" s="1">
        <v>31</v>
      </c>
      <c r="T6035" s="1">
        <v>1</v>
      </c>
      <c r="U6035" s="1">
        <v>12785286</v>
      </c>
      <c r="V6035" s="1">
        <v>-4.919009655714035E-2</v>
      </c>
      <c r="W6035" s="1">
        <v>-0.38326457142829895</v>
      </c>
      <c r="X6035" s="1">
        <v>-0.38326457142829895</v>
      </c>
    </row>
    <row r="6036" spans="1:24" x14ac:dyDescent="0.35">
      <c r="A6036" s="1">
        <v>320391</v>
      </c>
      <c r="B6036" s="1" t="s">
        <v>2345</v>
      </c>
      <c r="C6036" s="1">
        <v>113367003</v>
      </c>
      <c r="D6036" s="1">
        <v>391</v>
      </c>
      <c r="E6036" s="1" t="s">
        <v>2664</v>
      </c>
      <c r="F6036" s="1" t="s">
        <v>35</v>
      </c>
      <c r="G6036" s="1" t="s">
        <v>359</v>
      </c>
      <c r="H6036" s="1" t="s">
        <v>916</v>
      </c>
      <c r="I6036" s="1">
        <v>2149399.85</v>
      </c>
      <c r="J6036" s="1">
        <v>118118.92</v>
      </c>
      <c r="K6036" s="1">
        <v>427715</v>
      </c>
      <c r="L6036" s="1">
        <v>10148447</v>
      </c>
      <c r="M6036" s="1">
        <v>5.1040001213550568E-2</v>
      </c>
      <c r="N6036" s="1">
        <v>0.50547629594802856</v>
      </c>
      <c r="O6036" s="1">
        <v>5.8649200946092606E-3</v>
      </c>
      <c r="P6036" s="1">
        <v>0.27360972762107849</v>
      </c>
      <c r="Q6036" s="1">
        <v>0</v>
      </c>
      <c r="R6036" s="1">
        <v>1.4902299735695124E-3</v>
      </c>
      <c r="S6036" s="1">
        <v>32</v>
      </c>
      <c r="T6036" s="1">
        <v>1</v>
      </c>
      <c r="U6036" s="1">
        <v>12843681</v>
      </c>
      <c r="V6036" s="1">
        <v>5.8395151048898697E-2</v>
      </c>
      <c r="W6036" s="1">
        <v>0.45673596858978271</v>
      </c>
      <c r="X6036" s="1">
        <v>0.45673596858978271</v>
      </c>
    </row>
    <row r="6037" spans="1:24" x14ac:dyDescent="0.35">
      <c r="A6037" s="1">
        <v>330391</v>
      </c>
      <c r="B6037" s="1" t="s">
        <v>2346</v>
      </c>
      <c r="C6037" s="1">
        <v>113367003</v>
      </c>
      <c r="D6037" s="1">
        <v>391</v>
      </c>
      <c r="E6037" s="1" t="s">
        <v>2664</v>
      </c>
      <c r="F6037" s="1" t="s">
        <v>35</v>
      </c>
      <c r="G6037" s="1" t="s">
        <v>359</v>
      </c>
      <c r="H6037" s="1" t="s">
        <v>916</v>
      </c>
      <c r="I6037" s="1">
        <v>2200598.4700000002</v>
      </c>
      <c r="J6037" s="1">
        <v>115194.12</v>
      </c>
      <c r="K6037" s="1">
        <v>427715</v>
      </c>
      <c r="L6037" s="1">
        <v>10334847</v>
      </c>
      <c r="M6037" s="1">
        <v>0.18639999628067017</v>
      </c>
      <c r="N6037" s="1">
        <v>1.8367341756820679</v>
      </c>
      <c r="O6037" s="1">
        <v>5.1198620349168777E-2</v>
      </c>
      <c r="P6037" s="1">
        <v>2.3819961547851563</v>
      </c>
      <c r="Q6037" s="1">
        <v>0</v>
      </c>
      <c r="R6037" s="1">
        <v>-2.924799919128418E-3</v>
      </c>
      <c r="S6037" s="1">
        <v>33</v>
      </c>
      <c r="T6037" s="1">
        <v>1</v>
      </c>
      <c r="U6037" s="1">
        <v>13078354</v>
      </c>
      <c r="V6037" s="1">
        <v>0.23467381298542023</v>
      </c>
      <c r="W6037" s="1">
        <v>1.8271474838256836</v>
      </c>
      <c r="X6037" s="1">
        <v>1.8271474838256836</v>
      </c>
    </row>
    <row r="6038" spans="1:24" x14ac:dyDescent="0.35">
      <c r="A6038" s="1">
        <v>340391</v>
      </c>
      <c r="B6038" s="1" t="s">
        <v>2347</v>
      </c>
      <c r="C6038" s="1">
        <v>113367003</v>
      </c>
      <c r="D6038" s="1">
        <v>391</v>
      </c>
      <c r="E6038" s="1" t="s">
        <v>2664</v>
      </c>
      <c r="F6038" s="1" t="s">
        <v>35</v>
      </c>
      <c r="G6038" s="1" t="s">
        <v>359</v>
      </c>
      <c r="H6038" s="1" t="s">
        <v>916</v>
      </c>
      <c r="I6038" s="1">
        <v>2200551.96</v>
      </c>
      <c r="J6038" s="1">
        <v>120059.43</v>
      </c>
      <c r="K6038" s="1">
        <v>427715</v>
      </c>
      <c r="L6038" s="1">
        <v>10334838</v>
      </c>
      <c r="M6038" s="1">
        <v>-9.0000003183376975E-6</v>
      </c>
      <c r="N6038" s="1">
        <v>-8.708401583135128E-5</v>
      </c>
      <c r="O6038" s="1">
        <v>-4.6509998355759308E-5</v>
      </c>
      <c r="P6038" s="1">
        <v>-2.1135159768164158E-3</v>
      </c>
      <c r="Q6038" s="1">
        <v>0</v>
      </c>
      <c r="R6038" s="1">
        <v>4.8653101548552513E-3</v>
      </c>
      <c r="S6038" s="1">
        <v>34</v>
      </c>
      <c r="T6038" s="1">
        <v>1</v>
      </c>
      <c r="U6038" s="1">
        <v>13083164</v>
      </c>
      <c r="V6038" s="1">
        <v>4.8098005354404449E-3</v>
      </c>
      <c r="W6038" s="1">
        <v>3.6778327077627182E-2</v>
      </c>
      <c r="X6038" s="1">
        <v>3.6778327077627182E-2</v>
      </c>
    </row>
    <row r="6039" spans="1:24" x14ac:dyDescent="0.35">
      <c r="A6039" s="1">
        <v>350391</v>
      </c>
      <c r="B6039" s="1" t="s">
        <v>2348</v>
      </c>
      <c r="C6039" s="1">
        <v>113367003</v>
      </c>
      <c r="D6039" s="1">
        <v>391</v>
      </c>
      <c r="E6039" s="1" t="s">
        <v>2664</v>
      </c>
      <c r="F6039" s="1" t="s">
        <v>35</v>
      </c>
      <c r="G6039" s="1" t="s">
        <v>359</v>
      </c>
      <c r="H6039" s="1" t="s">
        <v>916</v>
      </c>
      <c r="I6039" s="1">
        <v>2268785.61</v>
      </c>
      <c r="J6039" s="1">
        <v>113354</v>
      </c>
      <c r="K6039" s="1">
        <v>427715</v>
      </c>
      <c r="L6039" s="1">
        <v>10663798</v>
      </c>
      <c r="M6039" s="1">
        <v>0.32896000146865845</v>
      </c>
      <c r="N6039" s="1">
        <v>3.1830203533172607</v>
      </c>
      <c r="O6039" s="1">
        <v>6.823364645242691E-2</v>
      </c>
      <c r="P6039" s="1">
        <v>3.1007516384124756</v>
      </c>
      <c r="Q6039" s="1">
        <v>0</v>
      </c>
      <c r="R6039" s="1">
        <v>-6.7054298706352711E-3</v>
      </c>
      <c r="S6039" s="1">
        <v>35</v>
      </c>
      <c r="T6039" s="1">
        <v>1</v>
      </c>
      <c r="U6039" s="1">
        <v>13473652</v>
      </c>
      <c r="V6039" s="1">
        <v>0.39048820734024048</v>
      </c>
      <c r="W6039" s="1">
        <v>2.9846603870391846</v>
      </c>
      <c r="X6039" s="1">
        <v>2.9846603870391846</v>
      </c>
    </row>
    <row r="6040" spans="1:24" x14ac:dyDescent="0.35">
      <c r="A6040" s="1">
        <v>360391</v>
      </c>
      <c r="B6040" s="1" t="s">
        <v>2349</v>
      </c>
      <c r="C6040" s="1">
        <v>113367003</v>
      </c>
      <c r="D6040" s="1">
        <v>391</v>
      </c>
      <c r="E6040" s="1" t="s">
        <v>2664</v>
      </c>
      <c r="F6040" s="1" t="s">
        <v>35</v>
      </c>
      <c r="G6040" s="1" t="s">
        <v>359</v>
      </c>
      <c r="H6040" s="1" t="s">
        <v>916</v>
      </c>
      <c r="I6040" s="1">
        <v>2373558.04</v>
      </c>
      <c r="J6040" s="1">
        <v>133454.01999999999</v>
      </c>
      <c r="K6040" s="1">
        <v>427715</v>
      </c>
      <c r="L6040" s="1">
        <v>11311150</v>
      </c>
      <c r="M6040" s="1">
        <v>0.64735198020935059</v>
      </c>
      <c r="N6040" s="1">
        <v>6.0705575942993164</v>
      </c>
      <c r="O6040" s="1">
        <v>0.10477243363857269</v>
      </c>
      <c r="P6040" s="1">
        <v>4.6179962158203125</v>
      </c>
      <c r="Q6040" s="1">
        <v>0</v>
      </c>
      <c r="R6040" s="1">
        <v>2.0100019872188568E-2</v>
      </c>
      <c r="S6040" s="1">
        <v>36</v>
      </c>
      <c r="T6040" s="1">
        <v>1</v>
      </c>
      <c r="U6040" s="1">
        <v>14245877</v>
      </c>
      <c r="V6040" s="1">
        <v>0.77222442626953125</v>
      </c>
      <c r="W6040" s="1">
        <v>5.7313709259033203</v>
      </c>
      <c r="X6040" s="1">
        <v>5.7313709259033203</v>
      </c>
    </row>
    <row r="6041" spans="1:24" x14ac:dyDescent="0.35">
      <c r="A6041" s="1">
        <v>370391</v>
      </c>
      <c r="B6041" s="1" t="s">
        <v>2350</v>
      </c>
      <c r="C6041" s="1">
        <v>113367003</v>
      </c>
      <c r="D6041" s="1">
        <v>391</v>
      </c>
      <c r="E6041" s="1" t="s">
        <v>2664</v>
      </c>
      <c r="F6041" s="1" t="s">
        <v>35</v>
      </c>
      <c r="G6041" s="1" t="s">
        <v>359</v>
      </c>
      <c r="H6041" s="1" t="s">
        <v>916</v>
      </c>
      <c r="I6041" s="1">
        <v>2441502.4900000002</v>
      </c>
      <c r="J6041" s="1">
        <v>157868.74</v>
      </c>
      <c r="K6041" s="1">
        <v>427715</v>
      </c>
      <c r="L6041" s="1">
        <v>12313197</v>
      </c>
      <c r="M6041" s="1">
        <v>1.0020469427108765</v>
      </c>
      <c r="N6041" s="1">
        <v>8.8589315414428711</v>
      </c>
      <c r="O6041" s="1">
        <v>6.7944452166557312E-2</v>
      </c>
      <c r="P6041" s="1">
        <v>2.8625569343566895</v>
      </c>
      <c r="Q6041" s="1">
        <v>0</v>
      </c>
      <c r="R6041" s="1">
        <v>2.4414720013737679E-2</v>
      </c>
      <c r="S6041" s="1">
        <v>37</v>
      </c>
      <c r="T6041" s="1">
        <v>1</v>
      </c>
      <c r="U6041" s="1">
        <v>15340283</v>
      </c>
      <c r="V6041" s="1">
        <v>1.0944061279296875</v>
      </c>
      <c r="W6041" s="1">
        <v>7.6822648048400879</v>
      </c>
      <c r="X6041" s="1">
        <v>7.6822648048400879</v>
      </c>
    </row>
    <row r="6042" spans="1:24" x14ac:dyDescent="0.35">
      <c r="A6042" s="1">
        <v>380391</v>
      </c>
      <c r="B6042" s="1" t="s">
        <v>2351</v>
      </c>
      <c r="C6042" s="1">
        <v>113367003</v>
      </c>
      <c r="D6042" s="1">
        <v>391</v>
      </c>
      <c r="E6042" s="1" t="s">
        <v>2664</v>
      </c>
      <c r="F6042" s="1" t="s">
        <v>35</v>
      </c>
      <c r="G6042" s="1" t="s">
        <v>359</v>
      </c>
      <c r="H6042" s="1" t="s">
        <v>916</v>
      </c>
      <c r="I6042" s="1">
        <v>2551931</v>
      </c>
      <c r="J6042" s="1">
        <v>176933</v>
      </c>
      <c r="K6042" s="1">
        <v>740474.1875</v>
      </c>
      <c r="L6042" s="1">
        <v>12610522</v>
      </c>
      <c r="M6042" s="1">
        <v>0.29732498526573181</v>
      </c>
      <c r="N6042" s="1">
        <v>2.4146857261657715</v>
      </c>
      <c r="O6042" s="1">
        <v>0.11042851209640503</v>
      </c>
      <c r="P6042" s="1">
        <v>4.5229735374450684</v>
      </c>
      <c r="Q6042" s="1">
        <v>0.31275919079780579</v>
      </c>
      <c r="R6042" s="1">
        <v>1.9064260646700859E-2</v>
      </c>
      <c r="S6042" s="1">
        <v>38</v>
      </c>
      <c r="T6042" s="1">
        <v>1</v>
      </c>
      <c r="U6042" s="1">
        <v>16079860</v>
      </c>
      <c r="V6042" s="1">
        <v>0.73957693576812744</v>
      </c>
      <c r="W6042" s="1">
        <v>4.8211431503295898</v>
      </c>
      <c r="X6042" s="1">
        <v>4.8211431503295898</v>
      </c>
    </row>
    <row r="6043" spans="1:24" x14ac:dyDescent="0.35">
      <c r="A6043" s="1">
        <v>390391</v>
      </c>
      <c r="B6043" s="1" t="s">
        <v>2352</v>
      </c>
      <c r="C6043" s="1">
        <v>113367003</v>
      </c>
      <c r="D6043" s="1">
        <v>391</v>
      </c>
      <c r="E6043" s="1" t="s">
        <v>2664</v>
      </c>
      <c r="F6043" s="1" t="s">
        <v>35</v>
      </c>
      <c r="G6043" s="1" t="s">
        <v>359</v>
      </c>
      <c r="H6043" s="1" t="s">
        <v>916</v>
      </c>
      <c r="I6043" s="1">
        <v>2604092</v>
      </c>
      <c r="J6043" s="1">
        <v>188619</v>
      </c>
      <c r="K6043" s="1">
        <v>1321833.625</v>
      </c>
      <c r="L6043" s="1">
        <v>12761790</v>
      </c>
      <c r="M6043" s="1">
        <v>0.15126800537109375</v>
      </c>
      <c r="N6043" s="1">
        <v>1.199537992477417</v>
      </c>
      <c r="O6043" s="1">
        <v>5.2161000669002533E-2</v>
      </c>
      <c r="P6043" s="1">
        <v>2.0439815521240234</v>
      </c>
      <c r="Q6043" s="1">
        <v>0.58135944604873657</v>
      </c>
      <c r="R6043" s="1">
        <v>1.1686000041663647E-2</v>
      </c>
      <c r="S6043" s="1">
        <v>39</v>
      </c>
      <c r="T6043" s="1">
        <v>1</v>
      </c>
      <c r="U6043" s="1">
        <v>16876334</v>
      </c>
      <c r="V6043" s="1">
        <v>0.79647445678710938</v>
      </c>
      <c r="W6043" s="1">
        <v>4.9532394409179688</v>
      </c>
      <c r="X6043" s="1">
        <v>4.9532394409179688</v>
      </c>
    </row>
    <row r="6044" spans="1:24" x14ac:dyDescent="0.35">
      <c r="A6044" s="1">
        <v>400391</v>
      </c>
      <c r="B6044" s="1" t="s">
        <v>2353</v>
      </c>
      <c r="C6044" s="1">
        <v>113367003</v>
      </c>
      <c r="D6044" s="1">
        <v>391</v>
      </c>
      <c r="E6044" s="1" t="s">
        <v>2664</v>
      </c>
      <c r="F6044" s="1" t="s">
        <v>35</v>
      </c>
      <c r="G6044" s="1" t="s">
        <v>359</v>
      </c>
      <c r="H6044" s="1" t="s">
        <v>916</v>
      </c>
      <c r="S6044" s="1">
        <v>40</v>
      </c>
      <c r="T6044" s="1">
        <v>1</v>
      </c>
      <c r="U6044" s="1">
        <v>0</v>
      </c>
      <c r="V6044" s="1">
        <v>0</v>
      </c>
      <c r="W6044" s="1">
        <v>-100</v>
      </c>
      <c r="X6044" s="1">
        <v>-100</v>
      </c>
    </row>
    <row r="6045" spans="1:24" x14ac:dyDescent="0.35">
      <c r="A6045" s="1">
        <v>410391</v>
      </c>
      <c r="B6045" s="1" t="s">
        <v>2354</v>
      </c>
      <c r="C6045" s="1">
        <v>113367003</v>
      </c>
      <c r="D6045" s="1">
        <v>391</v>
      </c>
      <c r="E6045" s="1" t="s">
        <v>2664</v>
      </c>
      <c r="F6045" s="1" t="s">
        <v>35</v>
      </c>
      <c r="G6045" s="1" t="s">
        <v>359</v>
      </c>
      <c r="H6045" s="1" t="s">
        <v>916</v>
      </c>
      <c r="S6045" s="1">
        <v>41</v>
      </c>
      <c r="T6045" s="1">
        <v>1</v>
      </c>
      <c r="U6045" s="1">
        <v>0</v>
      </c>
      <c r="V6045" s="1">
        <v>0</v>
      </c>
    </row>
    <row r="6046" spans="1:24" x14ac:dyDescent="0.35">
      <c r="A6046" s="1">
        <v>420391</v>
      </c>
      <c r="B6046" s="1" t="s">
        <v>2355</v>
      </c>
      <c r="C6046" s="1">
        <v>113367003</v>
      </c>
      <c r="D6046" s="1">
        <v>391</v>
      </c>
      <c r="E6046" s="1" t="s">
        <v>2664</v>
      </c>
      <c r="F6046" s="1" t="s">
        <v>35</v>
      </c>
      <c r="G6046" s="1" t="s">
        <v>359</v>
      </c>
      <c r="H6046" s="1" t="s">
        <v>916</v>
      </c>
      <c r="S6046" s="1">
        <v>42</v>
      </c>
      <c r="T6046" s="1">
        <v>1</v>
      </c>
      <c r="U6046" s="1">
        <v>0</v>
      </c>
      <c r="V6046" s="1">
        <v>0</v>
      </c>
    </row>
    <row r="6047" spans="1:24" x14ac:dyDescent="0.35">
      <c r="A6047" s="1">
        <v>430391</v>
      </c>
      <c r="B6047" s="1" t="s">
        <v>2356</v>
      </c>
      <c r="C6047" s="1">
        <v>113367003</v>
      </c>
      <c r="D6047" s="1">
        <v>391</v>
      </c>
      <c r="E6047" s="1" t="s">
        <v>2664</v>
      </c>
      <c r="F6047" s="1" t="s">
        <v>35</v>
      </c>
      <c r="G6047" s="1" t="s">
        <v>359</v>
      </c>
      <c r="H6047" s="1" t="s">
        <v>916</v>
      </c>
      <c r="S6047" s="1">
        <v>43</v>
      </c>
      <c r="T6047" s="1">
        <v>1</v>
      </c>
      <c r="U6047" s="1">
        <v>0</v>
      </c>
      <c r="V6047" s="1">
        <v>0</v>
      </c>
    </row>
    <row r="6048" spans="1:24" x14ac:dyDescent="0.35">
      <c r="A6048" s="1">
        <v>440391</v>
      </c>
      <c r="B6048" s="1" t="s">
        <v>2357</v>
      </c>
      <c r="C6048" s="1">
        <v>113367003</v>
      </c>
      <c r="D6048" s="1">
        <v>391</v>
      </c>
      <c r="E6048" s="1" t="s">
        <v>2664</v>
      </c>
      <c r="F6048" s="1" t="s">
        <v>35</v>
      </c>
      <c r="G6048" s="1" t="s">
        <v>359</v>
      </c>
      <c r="H6048" s="1" t="s">
        <v>916</v>
      </c>
      <c r="S6048" s="1">
        <v>44</v>
      </c>
      <c r="T6048" s="1">
        <v>1</v>
      </c>
      <c r="U6048" s="1">
        <v>0</v>
      </c>
      <c r="V6048" s="1">
        <v>0</v>
      </c>
    </row>
    <row r="6049" spans="1:24" x14ac:dyDescent="0.35">
      <c r="A6049" s="1">
        <v>450391</v>
      </c>
      <c r="B6049" s="1" t="s">
        <v>2358</v>
      </c>
      <c r="C6049" s="1">
        <v>113367003</v>
      </c>
      <c r="D6049" s="1">
        <v>391</v>
      </c>
      <c r="E6049" s="1" t="s">
        <v>2664</v>
      </c>
      <c r="F6049" s="1" t="s">
        <v>35</v>
      </c>
      <c r="G6049" s="1" t="s">
        <v>359</v>
      </c>
      <c r="H6049" s="1" t="s">
        <v>916</v>
      </c>
      <c r="S6049" s="1">
        <v>45</v>
      </c>
      <c r="T6049" s="1">
        <v>1</v>
      </c>
      <c r="U6049" s="1">
        <v>0</v>
      </c>
      <c r="V6049" s="1">
        <v>0</v>
      </c>
    </row>
    <row r="6050" spans="1:24" x14ac:dyDescent="0.35">
      <c r="A6050" s="1">
        <v>460391</v>
      </c>
      <c r="B6050" s="1" t="s">
        <v>2359</v>
      </c>
      <c r="C6050" s="1">
        <v>113367003</v>
      </c>
      <c r="D6050" s="1">
        <v>391</v>
      </c>
      <c r="E6050" s="1" t="s">
        <v>2664</v>
      </c>
      <c r="F6050" s="1" t="s">
        <v>35</v>
      </c>
      <c r="G6050" s="1" t="s">
        <v>359</v>
      </c>
      <c r="H6050" s="1" t="s">
        <v>916</v>
      </c>
      <c r="S6050" s="1">
        <v>46</v>
      </c>
      <c r="T6050" s="1">
        <v>1</v>
      </c>
      <c r="U6050" s="1">
        <v>0</v>
      </c>
      <c r="V6050" s="1">
        <v>0</v>
      </c>
    </row>
    <row r="6051" spans="1:24" x14ac:dyDescent="0.35">
      <c r="A6051" s="1">
        <v>470391</v>
      </c>
      <c r="B6051" s="1" t="s">
        <v>2360</v>
      </c>
      <c r="C6051" s="1">
        <v>113367003</v>
      </c>
      <c r="D6051" s="1">
        <v>391</v>
      </c>
      <c r="E6051" s="1" t="s">
        <v>2664</v>
      </c>
      <c r="F6051" s="1" t="s">
        <v>35</v>
      </c>
      <c r="G6051" s="1" t="s">
        <v>359</v>
      </c>
      <c r="H6051" s="1" t="s">
        <v>916</v>
      </c>
      <c r="S6051" s="1">
        <v>47</v>
      </c>
      <c r="T6051" s="1">
        <v>1</v>
      </c>
      <c r="U6051" s="1">
        <v>0</v>
      </c>
      <c r="V6051" s="1">
        <v>0</v>
      </c>
    </row>
    <row r="6052" spans="1:24" x14ac:dyDescent="0.35">
      <c r="A6052" s="1">
        <v>480391</v>
      </c>
      <c r="B6052" s="1" t="s">
        <v>2361</v>
      </c>
      <c r="C6052" s="1">
        <v>113367003</v>
      </c>
      <c r="D6052" s="1">
        <v>391</v>
      </c>
      <c r="E6052" s="1" t="s">
        <v>2664</v>
      </c>
      <c r="F6052" s="1" t="s">
        <v>35</v>
      </c>
      <c r="G6052" s="1" t="s">
        <v>359</v>
      </c>
      <c r="H6052" s="1" t="s">
        <v>916</v>
      </c>
      <c r="S6052" s="1">
        <v>48</v>
      </c>
      <c r="T6052" s="1">
        <v>1</v>
      </c>
      <c r="U6052" s="1">
        <v>0</v>
      </c>
      <c r="V6052" s="1">
        <v>0</v>
      </c>
    </row>
    <row r="6053" spans="1:24" x14ac:dyDescent="0.35">
      <c r="A6053" s="1">
        <v>290461</v>
      </c>
      <c r="B6053" s="1" t="s">
        <v>2341</v>
      </c>
      <c r="C6053" s="1">
        <v>113369003</v>
      </c>
      <c r="D6053" s="1">
        <v>461</v>
      </c>
      <c r="E6053" s="1" t="s">
        <v>2665</v>
      </c>
      <c r="F6053" s="1" t="s">
        <v>35</v>
      </c>
      <c r="G6053" s="1" t="s">
        <v>359</v>
      </c>
      <c r="H6053" s="1" t="s">
        <v>916</v>
      </c>
      <c r="I6053" s="1">
        <v>2378872.04</v>
      </c>
      <c r="K6053" s="1">
        <v>447837</v>
      </c>
      <c r="L6053" s="1">
        <v>9412853</v>
      </c>
      <c r="S6053" s="1">
        <v>29</v>
      </c>
      <c r="T6053" s="1">
        <v>1</v>
      </c>
      <c r="U6053" s="1">
        <v>12239562</v>
      </c>
      <c r="V6053" s="1">
        <v>0</v>
      </c>
    </row>
    <row r="6054" spans="1:24" x14ac:dyDescent="0.35">
      <c r="A6054" s="1">
        <v>300461</v>
      </c>
      <c r="B6054" s="1" t="s">
        <v>2343</v>
      </c>
      <c r="C6054" s="1">
        <v>113369003</v>
      </c>
      <c r="D6054" s="1">
        <v>461</v>
      </c>
      <c r="E6054" s="1" t="s">
        <v>2665</v>
      </c>
      <c r="F6054" s="1" t="s">
        <v>35</v>
      </c>
      <c r="G6054" s="1" t="s">
        <v>359</v>
      </c>
      <c r="H6054" s="1" t="s">
        <v>916</v>
      </c>
      <c r="I6054" s="1">
        <v>2362739.48</v>
      </c>
      <c r="K6054" s="1">
        <v>618483</v>
      </c>
      <c r="L6054" s="1">
        <v>9719704</v>
      </c>
      <c r="M6054" s="1">
        <v>0.30685099959373474</v>
      </c>
      <c r="N6054" s="1">
        <v>3.2599148750305176</v>
      </c>
      <c r="O6054" s="1">
        <v>-1.613255962729454E-2</v>
      </c>
      <c r="P6054" s="1">
        <v>-0.67816007137298584</v>
      </c>
      <c r="Q6054" s="1">
        <v>0.17064599692821503</v>
      </c>
      <c r="S6054" s="1">
        <v>30</v>
      </c>
      <c r="T6054" s="1">
        <v>1</v>
      </c>
      <c r="U6054" s="1">
        <v>12700926</v>
      </c>
      <c r="V6054" s="1">
        <v>0.46136444807052612</v>
      </c>
      <c r="W6054" s="1">
        <v>3.7694485187530518</v>
      </c>
      <c r="X6054" s="1">
        <v>3.7694485187530518</v>
      </c>
    </row>
    <row r="6055" spans="1:24" x14ac:dyDescent="0.35">
      <c r="A6055" s="1">
        <v>310461</v>
      </c>
      <c r="B6055" s="1" t="s">
        <v>2344</v>
      </c>
      <c r="C6055" s="1">
        <v>113369003</v>
      </c>
      <c r="D6055" s="1">
        <v>461</v>
      </c>
      <c r="E6055" s="1" t="s">
        <v>2665</v>
      </c>
      <c r="F6055" s="1" t="s">
        <v>35</v>
      </c>
      <c r="G6055" s="1" t="s">
        <v>359</v>
      </c>
      <c r="H6055" s="1" t="s">
        <v>916</v>
      </c>
      <c r="I6055" s="1">
        <v>2280515.87</v>
      </c>
      <c r="K6055" s="1">
        <v>533160</v>
      </c>
      <c r="L6055" s="1">
        <v>9883685</v>
      </c>
      <c r="M6055" s="1">
        <v>0.16398100554943085</v>
      </c>
      <c r="N6055" s="1">
        <v>1.6870987415313721</v>
      </c>
      <c r="O6055" s="1">
        <v>-8.2223609089851379E-2</v>
      </c>
      <c r="P6055" s="1">
        <v>-3.4800117015838623</v>
      </c>
      <c r="Q6055" s="1">
        <v>-8.5322998464107513E-2</v>
      </c>
      <c r="S6055" s="1">
        <v>31</v>
      </c>
      <c r="T6055" s="1">
        <v>1</v>
      </c>
      <c r="U6055" s="1">
        <v>12697361</v>
      </c>
      <c r="V6055" s="1">
        <v>-3.5655945539474487E-3</v>
      </c>
      <c r="W6055" s="1">
        <v>-2.8068820014595985E-2</v>
      </c>
      <c r="X6055" s="1">
        <v>-2.8068820014595985E-2</v>
      </c>
    </row>
    <row r="6056" spans="1:24" x14ac:dyDescent="0.35">
      <c r="A6056" s="1">
        <v>320461</v>
      </c>
      <c r="B6056" s="1" t="s">
        <v>2345</v>
      </c>
      <c r="C6056" s="1">
        <v>113369003</v>
      </c>
      <c r="D6056" s="1">
        <v>461</v>
      </c>
      <c r="E6056" s="1" t="s">
        <v>2665</v>
      </c>
      <c r="F6056" s="1" t="s">
        <v>35</v>
      </c>
      <c r="G6056" s="1" t="s">
        <v>359</v>
      </c>
      <c r="H6056" s="1" t="s">
        <v>916</v>
      </c>
      <c r="I6056" s="1">
        <v>2302083.42</v>
      </c>
      <c r="K6056" s="1">
        <v>533160</v>
      </c>
      <c r="L6056" s="1">
        <v>10017433</v>
      </c>
      <c r="M6056" s="1">
        <v>0.13374799489974976</v>
      </c>
      <c r="N6056" s="1">
        <v>1.3532199859619141</v>
      </c>
      <c r="O6056" s="1">
        <v>2.1567549556493759E-2</v>
      </c>
      <c r="P6056" s="1">
        <v>0.94573122262954712</v>
      </c>
      <c r="Q6056" s="1">
        <v>0</v>
      </c>
      <c r="S6056" s="1">
        <v>32</v>
      </c>
      <c r="T6056" s="1">
        <v>1</v>
      </c>
      <c r="U6056" s="1">
        <v>12852676</v>
      </c>
      <c r="V6056" s="1">
        <v>0.15531554818153381</v>
      </c>
      <c r="W6056" s="1">
        <v>1.2232068777084351</v>
      </c>
      <c r="X6056" s="1">
        <v>1.2232068777084351</v>
      </c>
    </row>
    <row r="6057" spans="1:24" x14ac:dyDescent="0.35">
      <c r="A6057" s="1">
        <v>330461</v>
      </c>
      <c r="B6057" s="1" t="s">
        <v>2346</v>
      </c>
      <c r="C6057" s="1">
        <v>113369003</v>
      </c>
      <c r="D6057" s="1">
        <v>461</v>
      </c>
      <c r="E6057" s="1" t="s">
        <v>2665</v>
      </c>
      <c r="F6057" s="1" t="s">
        <v>35</v>
      </c>
      <c r="G6057" s="1" t="s">
        <v>359</v>
      </c>
      <c r="H6057" s="1" t="s">
        <v>916</v>
      </c>
      <c r="I6057" s="1">
        <v>2353116.86</v>
      </c>
      <c r="K6057" s="1">
        <v>533160</v>
      </c>
      <c r="L6057" s="1">
        <v>10237200</v>
      </c>
      <c r="M6057" s="1">
        <v>0.2197670042514801</v>
      </c>
      <c r="N6057" s="1">
        <v>2.1938455104827881</v>
      </c>
      <c r="O6057" s="1">
        <v>5.1033440977334976E-2</v>
      </c>
      <c r="P6057" s="1">
        <v>2.2168371677398682</v>
      </c>
      <c r="Q6057" s="1">
        <v>0</v>
      </c>
      <c r="S6057" s="1">
        <v>33</v>
      </c>
      <c r="T6057" s="1">
        <v>1</v>
      </c>
      <c r="U6057" s="1">
        <v>13123477</v>
      </c>
      <c r="V6057" s="1">
        <v>0.27080044150352478</v>
      </c>
      <c r="W6057" s="1">
        <v>2.1069619655609131</v>
      </c>
      <c r="X6057" s="1">
        <v>2.1069619655609131</v>
      </c>
    </row>
    <row r="6058" spans="1:24" x14ac:dyDescent="0.35">
      <c r="A6058" s="1">
        <v>340461</v>
      </c>
      <c r="B6058" s="1" t="s">
        <v>2347</v>
      </c>
      <c r="C6058" s="1">
        <v>113369003</v>
      </c>
      <c r="D6058" s="1">
        <v>461</v>
      </c>
      <c r="E6058" s="1" t="s">
        <v>2665</v>
      </c>
      <c r="F6058" s="1" t="s">
        <v>35</v>
      </c>
      <c r="G6058" s="1" t="s">
        <v>359</v>
      </c>
      <c r="H6058" s="1" t="s">
        <v>916</v>
      </c>
      <c r="I6058" s="1">
        <v>2353061.4300000002</v>
      </c>
      <c r="K6058" s="1">
        <v>533160</v>
      </c>
      <c r="L6058" s="1">
        <v>10237189</v>
      </c>
      <c r="M6058" s="1">
        <v>-1.1000000085914508E-5</v>
      </c>
      <c r="N6058" s="1">
        <v>-1.0745125473476946E-4</v>
      </c>
      <c r="O6058" s="1">
        <v>-5.5429998610634357E-5</v>
      </c>
      <c r="P6058" s="1">
        <v>-2.3555990774184465E-3</v>
      </c>
      <c r="Q6058" s="1">
        <v>0</v>
      </c>
      <c r="S6058" s="1">
        <v>34</v>
      </c>
      <c r="T6058" s="1">
        <v>1</v>
      </c>
      <c r="U6058" s="1">
        <v>13123410</v>
      </c>
      <c r="V6058" s="1">
        <v>-6.6430002334527671E-5</v>
      </c>
      <c r="W6058" s="1">
        <v>-5.1053543575108051E-4</v>
      </c>
      <c r="X6058" s="1">
        <v>-5.1053543575108051E-4</v>
      </c>
    </row>
    <row r="6059" spans="1:24" x14ac:dyDescent="0.35">
      <c r="A6059" s="1">
        <v>350461</v>
      </c>
      <c r="B6059" s="1" t="s">
        <v>2348</v>
      </c>
      <c r="C6059" s="1">
        <v>113369003</v>
      </c>
      <c r="D6059" s="1">
        <v>461</v>
      </c>
      <c r="E6059" s="1" t="s">
        <v>2665</v>
      </c>
      <c r="F6059" s="1" t="s">
        <v>35</v>
      </c>
      <c r="G6059" s="1" t="s">
        <v>359</v>
      </c>
      <c r="H6059" s="1" t="s">
        <v>916</v>
      </c>
      <c r="I6059" s="1">
        <v>2572281.85</v>
      </c>
      <c r="K6059" s="1">
        <v>533160</v>
      </c>
      <c r="L6059" s="1">
        <v>10702114</v>
      </c>
      <c r="M6059" s="1">
        <v>0.46492499113082886</v>
      </c>
      <c r="N6059" s="1">
        <v>4.5415301322937012</v>
      </c>
      <c r="O6059" s="1">
        <v>0.21922041475772858</v>
      </c>
      <c r="P6059" s="1">
        <v>9.3163919448852539</v>
      </c>
      <c r="Q6059" s="1">
        <v>0</v>
      </c>
      <c r="S6059" s="1">
        <v>35</v>
      </c>
      <c r="T6059" s="1">
        <v>1</v>
      </c>
      <c r="U6059" s="1">
        <v>13807556</v>
      </c>
      <c r="V6059" s="1">
        <v>0.68414539098739624</v>
      </c>
      <c r="W6059" s="1">
        <v>5.213172435760498</v>
      </c>
      <c r="X6059" s="1">
        <v>5.213172435760498</v>
      </c>
    </row>
    <row r="6060" spans="1:24" x14ac:dyDescent="0.35">
      <c r="A6060" s="1">
        <v>360461</v>
      </c>
      <c r="B6060" s="1" t="s">
        <v>2349</v>
      </c>
      <c r="C6060" s="1">
        <v>113369003</v>
      </c>
      <c r="D6060" s="1">
        <v>461</v>
      </c>
      <c r="E6060" s="1" t="s">
        <v>2665</v>
      </c>
      <c r="F6060" s="1" t="s">
        <v>35</v>
      </c>
      <c r="G6060" s="1" t="s">
        <v>359</v>
      </c>
      <c r="H6060" s="1" t="s">
        <v>916</v>
      </c>
      <c r="I6060" s="1">
        <v>2663107.92</v>
      </c>
      <c r="K6060" s="1">
        <v>533160</v>
      </c>
      <c r="L6060" s="1">
        <v>11323120</v>
      </c>
      <c r="M6060" s="1">
        <v>0.62100601196289063</v>
      </c>
      <c r="N6060" s="1">
        <v>5.8026480674743652</v>
      </c>
      <c r="O6060" s="1">
        <v>9.0826071798801422E-2</v>
      </c>
      <c r="P6060" s="1">
        <v>3.5309531688690186</v>
      </c>
      <c r="Q6060" s="1">
        <v>0</v>
      </c>
      <c r="S6060" s="1">
        <v>36</v>
      </c>
      <c r="T6060" s="1">
        <v>1</v>
      </c>
      <c r="U6060" s="1">
        <v>14519388</v>
      </c>
      <c r="V6060" s="1">
        <v>0.71183210611343384</v>
      </c>
      <c r="W6060" s="1">
        <v>5.1553802490234375</v>
      </c>
      <c r="X6060" s="1">
        <v>5.1553802490234375</v>
      </c>
    </row>
    <row r="6061" spans="1:24" x14ac:dyDescent="0.35">
      <c r="A6061" s="1">
        <v>370461</v>
      </c>
      <c r="B6061" s="1" t="s">
        <v>2350</v>
      </c>
      <c r="C6061" s="1">
        <v>113369003</v>
      </c>
      <c r="D6061" s="1">
        <v>461</v>
      </c>
      <c r="E6061" s="1" t="s">
        <v>2665</v>
      </c>
      <c r="F6061" s="1" t="s">
        <v>35</v>
      </c>
      <c r="G6061" s="1" t="s">
        <v>359</v>
      </c>
      <c r="H6061" s="1" t="s">
        <v>916</v>
      </c>
      <c r="I6061" s="1">
        <v>2669094.6</v>
      </c>
      <c r="K6061" s="1">
        <v>533160</v>
      </c>
      <c r="L6061" s="1">
        <v>12216131</v>
      </c>
      <c r="M6061" s="1">
        <v>0.89301097393035889</v>
      </c>
      <c r="N6061" s="1">
        <v>7.8866162300109863</v>
      </c>
      <c r="O6061" s="1">
        <v>5.9866798110306263E-3</v>
      </c>
      <c r="P6061" s="1">
        <v>0.22480049729347229</v>
      </c>
      <c r="Q6061" s="1">
        <v>0</v>
      </c>
      <c r="S6061" s="1">
        <v>37</v>
      </c>
      <c r="T6061" s="1">
        <v>1</v>
      </c>
      <c r="U6061" s="1">
        <v>15418386</v>
      </c>
      <c r="V6061" s="1">
        <v>0.89899766445159912</v>
      </c>
      <c r="W6061" s="1">
        <v>6.1917071342468262</v>
      </c>
      <c r="X6061" s="1">
        <v>6.1917071342468262</v>
      </c>
    </row>
    <row r="6062" spans="1:24" x14ac:dyDescent="0.35">
      <c r="A6062" s="1">
        <v>380461</v>
      </c>
      <c r="B6062" s="1" t="s">
        <v>2351</v>
      </c>
      <c r="C6062" s="1">
        <v>113369003</v>
      </c>
      <c r="D6062" s="1">
        <v>461</v>
      </c>
      <c r="E6062" s="1" t="s">
        <v>2665</v>
      </c>
      <c r="F6062" s="1" t="s">
        <v>35</v>
      </c>
      <c r="G6062" s="1" t="s">
        <v>359</v>
      </c>
      <c r="H6062" s="1" t="s">
        <v>916</v>
      </c>
      <c r="I6062" s="1">
        <v>2708345</v>
      </c>
      <c r="K6062" s="1">
        <v>1131860.5</v>
      </c>
      <c r="L6062" s="1">
        <v>12529337</v>
      </c>
      <c r="M6062" s="1">
        <v>0.31320598721504211</v>
      </c>
      <c r="N6062" s="1">
        <v>2.5638723373413086</v>
      </c>
      <c r="O6062" s="1">
        <v>3.925039991736412E-2</v>
      </c>
      <c r="P6062" s="1">
        <v>1.4705511331558228</v>
      </c>
      <c r="Q6062" s="1">
        <v>0.59870052337646484</v>
      </c>
      <c r="S6062" s="1">
        <v>38</v>
      </c>
      <c r="T6062" s="1">
        <v>1</v>
      </c>
      <c r="U6062" s="1">
        <v>16369542</v>
      </c>
      <c r="V6062" s="1">
        <v>0.9511568546295166</v>
      </c>
      <c r="W6062" s="1">
        <v>6.1689724922180176</v>
      </c>
      <c r="X6062" s="1">
        <v>6.1689724922180176</v>
      </c>
    </row>
    <row r="6063" spans="1:24" x14ac:dyDescent="0.35">
      <c r="A6063" s="1">
        <v>390461</v>
      </c>
      <c r="B6063" s="1" t="s">
        <v>2352</v>
      </c>
      <c r="C6063" s="1">
        <v>113369003</v>
      </c>
      <c r="D6063" s="1">
        <v>461</v>
      </c>
      <c r="E6063" s="1" t="s">
        <v>2665</v>
      </c>
      <c r="F6063" s="1" t="s">
        <v>35</v>
      </c>
      <c r="G6063" s="1" t="s">
        <v>359</v>
      </c>
      <c r="H6063" s="1" t="s">
        <v>916</v>
      </c>
      <c r="I6063" s="1">
        <v>2733324</v>
      </c>
      <c r="K6063" s="1">
        <v>1730248.75</v>
      </c>
      <c r="L6063" s="1">
        <v>12663748</v>
      </c>
      <c r="M6063" s="1">
        <v>0.13441100716590881</v>
      </c>
      <c r="N6063" s="1">
        <v>1.0727702379226685</v>
      </c>
      <c r="O6063" s="1">
        <v>2.49790009111166E-2</v>
      </c>
      <c r="P6063" s="1">
        <v>0.92229753732681274</v>
      </c>
      <c r="Q6063" s="1">
        <v>0.59838825464248657</v>
      </c>
      <c r="S6063" s="1">
        <v>39</v>
      </c>
      <c r="T6063" s="1">
        <v>1</v>
      </c>
      <c r="U6063" s="1">
        <v>17127320</v>
      </c>
      <c r="V6063" s="1">
        <v>0.75777828693389893</v>
      </c>
      <c r="W6063" s="1">
        <v>4.6291947364807129</v>
      </c>
      <c r="X6063" s="1">
        <v>4.6291947364807129</v>
      </c>
    </row>
    <row r="6064" spans="1:24" x14ac:dyDescent="0.35">
      <c r="A6064" s="1">
        <v>400461</v>
      </c>
      <c r="B6064" s="1" t="s">
        <v>2353</v>
      </c>
      <c r="C6064" s="1">
        <v>113369003</v>
      </c>
      <c r="D6064" s="1">
        <v>461</v>
      </c>
      <c r="E6064" s="1" t="s">
        <v>2665</v>
      </c>
      <c r="F6064" s="1" t="s">
        <v>35</v>
      </c>
      <c r="G6064" s="1" t="s">
        <v>359</v>
      </c>
      <c r="H6064" s="1" t="s">
        <v>916</v>
      </c>
      <c r="S6064" s="1">
        <v>40</v>
      </c>
      <c r="T6064" s="1">
        <v>1</v>
      </c>
      <c r="U6064" s="1">
        <v>0</v>
      </c>
      <c r="V6064" s="1">
        <v>0</v>
      </c>
      <c r="W6064" s="1">
        <v>-100</v>
      </c>
      <c r="X6064" s="1">
        <v>-100</v>
      </c>
    </row>
    <row r="6065" spans="1:24" x14ac:dyDescent="0.35">
      <c r="A6065" s="1">
        <v>410461</v>
      </c>
      <c r="B6065" s="1" t="s">
        <v>2354</v>
      </c>
      <c r="C6065" s="1">
        <v>113369003</v>
      </c>
      <c r="D6065" s="1">
        <v>461</v>
      </c>
      <c r="E6065" s="1" t="s">
        <v>2665</v>
      </c>
      <c r="F6065" s="1" t="s">
        <v>35</v>
      </c>
      <c r="G6065" s="1" t="s">
        <v>359</v>
      </c>
      <c r="H6065" s="1" t="s">
        <v>916</v>
      </c>
      <c r="S6065" s="1">
        <v>41</v>
      </c>
      <c r="T6065" s="1">
        <v>1</v>
      </c>
      <c r="U6065" s="1">
        <v>0</v>
      </c>
      <c r="V6065" s="1">
        <v>0</v>
      </c>
    </row>
    <row r="6066" spans="1:24" x14ac:dyDescent="0.35">
      <c r="A6066" s="1">
        <v>420461</v>
      </c>
      <c r="B6066" s="1" t="s">
        <v>2355</v>
      </c>
      <c r="C6066" s="1">
        <v>113369003</v>
      </c>
      <c r="D6066" s="1">
        <v>461</v>
      </c>
      <c r="E6066" s="1" t="s">
        <v>2665</v>
      </c>
      <c r="F6066" s="1" t="s">
        <v>35</v>
      </c>
      <c r="G6066" s="1" t="s">
        <v>359</v>
      </c>
      <c r="H6066" s="1" t="s">
        <v>916</v>
      </c>
      <c r="S6066" s="1">
        <v>42</v>
      </c>
      <c r="T6066" s="1">
        <v>1</v>
      </c>
      <c r="U6066" s="1">
        <v>0</v>
      </c>
      <c r="V6066" s="1">
        <v>0</v>
      </c>
    </row>
    <row r="6067" spans="1:24" x14ac:dyDescent="0.35">
      <c r="A6067" s="1">
        <v>430461</v>
      </c>
      <c r="B6067" s="1" t="s">
        <v>2356</v>
      </c>
      <c r="C6067" s="1">
        <v>113369003</v>
      </c>
      <c r="D6067" s="1">
        <v>461</v>
      </c>
      <c r="E6067" s="1" t="s">
        <v>2665</v>
      </c>
      <c r="F6067" s="1" t="s">
        <v>35</v>
      </c>
      <c r="G6067" s="1" t="s">
        <v>359</v>
      </c>
      <c r="H6067" s="1" t="s">
        <v>916</v>
      </c>
      <c r="S6067" s="1">
        <v>43</v>
      </c>
      <c r="T6067" s="1">
        <v>1</v>
      </c>
      <c r="U6067" s="1">
        <v>0</v>
      </c>
      <c r="V6067" s="1">
        <v>0</v>
      </c>
    </row>
    <row r="6068" spans="1:24" x14ac:dyDescent="0.35">
      <c r="A6068" s="1">
        <v>440461</v>
      </c>
      <c r="B6068" s="1" t="s">
        <v>2357</v>
      </c>
      <c r="C6068" s="1">
        <v>113369003</v>
      </c>
      <c r="D6068" s="1">
        <v>461</v>
      </c>
      <c r="E6068" s="1" t="s">
        <v>2665</v>
      </c>
      <c r="F6068" s="1" t="s">
        <v>35</v>
      </c>
      <c r="G6068" s="1" t="s">
        <v>359</v>
      </c>
      <c r="H6068" s="1" t="s">
        <v>916</v>
      </c>
      <c r="S6068" s="1">
        <v>44</v>
      </c>
      <c r="T6068" s="1">
        <v>1</v>
      </c>
      <c r="U6068" s="1">
        <v>0</v>
      </c>
      <c r="V6068" s="1">
        <v>0</v>
      </c>
    </row>
    <row r="6069" spans="1:24" x14ac:dyDescent="0.35">
      <c r="A6069" s="1">
        <v>450461</v>
      </c>
      <c r="B6069" s="1" t="s">
        <v>2358</v>
      </c>
      <c r="C6069" s="1">
        <v>113369003</v>
      </c>
      <c r="D6069" s="1">
        <v>461</v>
      </c>
      <c r="E6069" s="1" t="s">
        <v>2665</v>
      </c>
      <c r="F6069" s="1" t="s">
        <v>35</v>
      </c>
      <c r="G6069" s="1" t="s">
        <v>359</v>
      </c>
      <c r="H6069" s="1" t="s">
        <v>916</v>
      </c>
      <c r="S6069" s="1">
        <v>45</v>
      </c>
      <c r="T6069" s="1">
        <v>1</v>
      </c>
      <c r="U6069" s="1">
        <v>0</v>
      </c>
      <c r="V6069" s="1">
        <v>0</v>
      </c>
    </row>
    <row r="6070" spans="1:24" x14ac:dyDescent="0.35">
      <c r="A6070" s="1">
        <v>460461</v>
      </c>
      <c r="B6070" s="1" t="s">
        <v>2359</v>
      </c>
      <c r="C6070" s="1">
        <v>113369003</v>
      </c>
      <c r="D6070" s="1">
        <v>461</v>
      </c>
      <c r="E6070" s="1" t="s">
        <v>2665</v>
      </c>
      <c r="F6070" s="1" t="s">
        <v>35</v>
      </c>
      <c r="G6070" s="1" t="s">
        <v>359</v>
      </c>
      <c r="H6070" s="1" t="s">
        <v>916</v>
      </c>
      <c r="S6070" s="1">
        <v>46</v>
      </c>
      <c r="T6070" s="1">
        <v>1</v>
      </c>
      <c r="U6070" s="1">
        <v>0</v>
      </c>
      <c r="V6070" s="1">
        <v>0</v>
      </c>
    </row>
    <row r="6071" spans="1:24" x14ac:dyDescent="0.35">
      <c r="A6071" s="1">
        <v>470461</v>
      </c>
      <c r="B6071" s="1" t="s">
        <v>2360</v>
      </c>
      <c r="C6071" s="1">
        <v>113369003</v>
      </c>
      <c r="D6071" s="1">
        <v>461</v>
      </c>
      <c r="E6071" s="1" t="s">
        <v>2665</v>
      </c>
      <c r="F6071" s="1" t="s">
        <v>35</v>
      </c>
      <c r="G6071" s="1" t="s">
        <v>359</v>
      </c>
      <c r="H6071" s="1" t="s">
        <v>916</v>
      </c>
      <c r="S6071" s="1">
        <v>47</v>
      </c>
      <c r="T6071" s="1">
        <v>1</v>
      </c>
      <c r="U6071" s="1">
        <v>0</v>
      </c>
      <c r="V6071" s="1">
        <v>0</v>
      </c>
    </row>
    <row r="6072" spans="1:24" x14ac:dyDescent="0.35">
      <c r="A6072" s="1">
        <v>480461</v>
      </c>
      <c r="B6072" s="1" t="s">
        <v>2361</v>
      </c>
      <c r="C6072" s="1">
        <v>113369003</v>
      </c>
      <c r="D6072" s="1">
        <v>461</v>
      </c>
      <c r="E6072" s="1" t="s">
        <v>2665</v>
      </c>
      <c r="F6072" s="1" t="s">
        <v>35</v>
      </c>
      <c r="G6072" s="1" t="s">
        <v>359</v>
      </c>
      <c r="H6072" s="1" t="s">
        <v>916</v>
      </c>
      <c r="S6072" s="1">
        <v>48</v>
      </c>
      <c r="T6072" s="1">
        <v>1</v>
      </c>
      <c r="U6072" s="1">
        <v>0</v>
      </c>
      <c r="V6072" s="1">
        <v>0</v>
      </c>
    </row>
    <row r="6073" spans="1:24" x14ac:dyDescent="0.35">
      <c r="A6073" s="1">
        <v>290010</v>
      </c>
      <c r="B6073" s="1" t="s">
        <v>2341</v>
      </c>
      <c r="C6073" s="1">
        <v>113380303</v>
      </c>
      <c r="D6073" s="1">
        <v>10</v>
      </c>
      <c r="E6073" s="1" t="s">
        <v>2666</v>
      </c>
      <c r="F6073" s="1" t="s">
        <v>35</v>
      </c>
      <c r="G6073" s="1" t="s">
        <v>385</v>
      </c>
      <c r="H6073" s="1" t="s">
        <v>916</v>
      </c>
      <c r="I6073" s="1">
        <v>841549.88</v>
      </c>
      <c r="K6073" s="1">
        <v>189420</v>
      </c>
      <c r="L6073" s="1">
        <v>4481721.5</v>
      </c>
      <c r="S6073" s="1">
        <v>29</v>
      </c>
      <c r="T6073" s="1">
        <v>1</v>
      </c>
      <c r="U6073" s="1">
        <v>5512691.5</v>
      </c>
      <c r="V6073" s="1">
        <v>0</v>
      </c>
    </row>
    <row r="6074" spans="1:24" x14ac:dyDescent="0.35">
      <c r="A6074" s="1">
        <v>300010</v>
      </c>
      <c r="B6074" s="1" t="s">
        <v>2343</v>
      </c>
      <c r="C6074" s="1">
        <v>113380303</v>
      </c>
      <c r="D6074" s="1">
        <v>10</v>
      </c>
      <c r="E6074" s="1" t="s">
        <v>2666</v>
      </c>
      <c r="F6074" s="1" t="s">
        <v>35</v>
      </c>
      <c r="G6074" s="1" t="s">
        <v>385</v>
      </c>
      <c r="H6074" s="1" t="s">
        <v>916</v>
      </c>
      <c r="I6074" s="1">
        <v>861630.45</v>
      </c>
      <c r="K6074" s="1">
        <v>189420</v>
      </c>
      <c r="L6074" s="1">
        <v>4594126</v>
      </c>
      <c r="M6074" s="1">
        <v>0.11240450292825699</v>
      </c>
      <c r="N6074" s="1">
        <v>2.5080652236938477</v>
      </c>
      <c r="O6074" s="1">
        <v>2.0080570131540298E-2</v>
      </c>
      <c r="P6074" s="1">
        <v>2.386141300201416</v>
      </c>
      <c r="Q6074" s="1">
        <v>0</v>
      </c>
      <c r="S6074" s="1">
        <v>30</v>
      </c>
      <c r="T6074" s="1">
        <v>1</v>
      </c>
      <c r="U6074" s="1">
        <v>5645176.5</v>
      </c>
      <c r="V6074" s="1">
        <v>0.13248507678508759</v>
      </c>
      <c r="W6074" s="1">
        <v>2.4032726287841797</v>
      </c>
      <c r="X6074" s="1">
        <v>2.4032726287841797</v>
      </c>
    </row>
    <row r="6075" spans="1:24" x14ac:dyDescent="0.35">
      <c r="A6075" s="1">
        <v>310010</v>
      </c>
      <c r="B6075" s="1" t="s">
        <v>2344</v>
      </c>
      <c r="C6075" s="1">
        <v>113380303</v>
      </c>
      <c r="D6075" s="1">
        <v>10</v>
      </c>
      <c r="E6075" s="1" t="s">
        <v>2666</v>
      </c>
      <c r="F6075" s="1" t="s">
        <v>35</v>
      </c>
      <c r="G6075" s="1" t="s">
        <v>385</v>
      </c>
      <c r="H6075" s="1" t="s">
        <v>916</v>
      </c>
      <c r="I6075" s="1">
        <v>872286.08</v>
      </c>
      <c r="K6075" s="1">
        <v>189420</v>
      </c>
      <c r="L6075" s="1">
        <v>4654697</v>
      </c>
      <c r="M6075" s="1">
        <v>6.0570999979972839E-2</v>
      </c>
      <c r="N6075" s="1">
        <v>1.3184444904327393</v>
      </c>
      <c r="O6075" s="1">
        <v>1.0655630379915237E-2</v>
      </c>
      <c r="P6075" s="1">
        <v>1.2366821765899658</v>
      </c>
      <c r="Q6075" s="1">
        <v>0</v>
      </c>
      <c r="S6075" s="1">
        <v>31</v>
      </c>
      <c r="T6075" s="1">
        <v>1</v>
      </c>
      <c r="U6075" s="1">
        <v>5716403</v>
      </c>
      <c r="V6075" s="1">
        <v>7.1226626634597778E-2</v>
      </c>
      <c r="W6075" s="1">
        <v>1.2617231607437134</v>
      </c>
      <c r="X6075" s="1">
        <v>1.2617231607437134</v>
      </c>
    </row>
    <row r="6076" spans="1:24" x14ac:dyDescent="0.35">
      <c r="A6076" s="1">
        <v>320010</v>
      </c>
      <c r="B6076" s="1" t="s">
        <v>2345</v>
      </c>
      <c r="C6076" s="1">
        <v>113380303</v>
      </c>
      <c r="D6076" s="1">
        <v>10</v>
      </c>
      <c r="E6076" s="1" t="s">
        <v>2666</v>
      </c>
      <c r="F6076" s="1" t="s">
        <v>35</v>
      </c>
      <c r="G6076" s="1" t="s">
        <v>385</v>
      </c>
      <c r="H6076" s="1" t="s">
        <v>916</v>
      </c>
      <c r="I6076" s="1">
        <v>886101.12</v>
      </c>
      <c r="K6076" s="1">
        <v>189420</v>
      </c>
      <c r="L6076" s="1">
        <v>4731398.5</v>
      </c>
      <c r="M6076" s="1">
        <v>7.670149952173233E-2</v>
      </c>
      <c r="N6076" s="1">
        <v>1.6478301286697388</v>
      </c>
      <c r="O6076" s="1">
        <v>1.3815039768815041E-2</v>
      </c>
      <c r="P6076" s="1">
        <v>1.5837739706039429</v>
      </c>
      <c r="Q6076" s="1">
        <v>0</v>
      </c>
      <c r="S6076" s="1">
        <v>32</v>
      </c>
      <c r="T6076" s="1">
        <v>1</v>
      </c>
      <c r="U6076" s="1">
        <v>5806919.5</v>
      </c>
      <c r="V6076" s="1">
        <v>9.0516537427902222E-2</v>
      </c>
      <c r="W6076" s="1">
        <v>1.5834519863128662</v>
      </c>
      <c r="X6076" s="1">
        <v>1.5834519863128662</v>
      </c>
    </row>
    <row r="6077" spans="1:24" x14ac:dyDescent="0.35">
      <c r="A6077" s="1">
        <v>330010</v>
      </c>
      <c r="B6077" s="1" t="s">
        <v>2346</v>
      </c>
      <c r="C6077" s="1">
        <v>113380303</v>
      </c>
      <c r="D6077" s="1">
        <v>10</v>
      </c>
      <c r="E6077" s="1" t="s">
        <v>2666</v>
      </c>
      <c r="F6077" s="1" t="s">
        <v>35</v>
      </c>
      <c r="G6077" s="1" t="s">
        <v>385</v>
      </c>
      <c r="H6077" s="1" t="s">
        <v>916</v>
      </c>
      <c r="I6077" s="1">
        <v>913654.17</v>
      </c>
      <c r="K6077" s="1">
        <v>189420</v>
      </c>
      <c r="L6077" s="1">
        <v>4808483</v>
      </c>
      <c r="M6077" s="1">
        <v>7.70844966173172E-2</v>
      </c>
      <c r="N6077" s="1">
        <v>1.6292117834091187</v>
      </c>
      <c r="O6077" s="1">
        <v>2.7553049847483635E-2</v>
      </c>
      <c r="P6077" s="1">
        <v>3.1094701290130615</v>
      </c>
      <c r="Q6077" s="1">
        <v>0</v>
      </c>
      <c r="S6077" s="1">
        <v>33</v>
      </c>
      <c r="T6077" s="1">
        <v>1</v>
      </c>
      <c r="U6077" s="1">
        <v>5911557</v>
      </c>
      <c r="V6077" s="1">
        <v>0.10463754832744598</v>
      </c>
      <c r="W6077" s="1">
        <v>1.8019450902938843</v>
      </c>
      <c r="X6077" s="1">
        <v>1.8019450902938843</v>
      </c>
    </row>
    <row r="6078" spans="1:24" x14ac:dyDescent="0.35">
      <c r="A6078" s="1">
        <v>340010</v>
      </c>
      <c r="B6078" s="1" t="s">
        <v>2347</v>
      </c>
      <c r="C6078" s="1">
        <v>113380303</v>
      </c>
      <c r="D6078" s="1">
        <v>10</v>
      </c>
      <c r="E6078" s="1" t="s">
        <v>2666</v>
      </c>
      <c r="F6078" s="1" t="s">
        <v>35</v>
      </c>
      <c r="G6078" s="1" t="s">
        <v>385</v>
      </c>
      <c r="H6078" s="1" t="s">
        <v>916</v>
      </c>
      <c r="I6078" s="1">
        <v>913627.55</v>
      </c>
      <c r="K6078" s="1">
        <v>189420</v>
      </c>
      <c r="L6078" s="1">
        <v>4808476.5</v>
      </c>
      <c r="M6078" s="1">
        <v>-6.4999999267456587E-6</v>
      </c>
      <c r="N6078" s="1">
        <v>-1.3517776096705347E-4</v>
      </c>
      <c r="O6078" s="1">
        <v>-2.6620000426191837E-5</v>
      </c>
      <c r="P6078" s="1">
        <v>-2.9135751537978649E-3</v>
      </c>
      <c r="Q6078" s="1">
        <v>0</v>
      </c>
      <c r="S6078" s="1">
        <v>34</v>
      </c>
      <c r="T6078" s="1">
        <v>1</v>
      </c>
      <c r="U6078" s="1">
        <v>5911524</v>
      </c>
      <c r="V6078" s="1">
        <v>-3.3119998988695443E-5</v>
      </c>
      <c r="W6078" s="1">
        <v>-5.5822858121246099E-4</v>
      </c>
      <c r="X6078" s="1">
        <v>-5.5822858121246099E-4</v>
      </c>
    </row>
    <row r="6079" spans="1:24" x14ac:dyDescent="0.35">
      <c r="A6079" s="1">
        <v>350010</v>
      </c>
      <c r="B6079" s="1" t="s">
        <v>2348</v>
      </c>
      <c r="C6079" s="1">
        <v>113380303</v>
      </c>
      <c r="D6079" s="1">
        <v>10</v>
      </c>
      <c r="E6079" s="1" t="s">
        <v>2666</v>
      </c>
      <c r="F6079" s="1" t="s">
        <v>35</v>
      </c>
      <c r="G6079" s="1" t="s">
        <v>385</v>
      </c>
      <c r="H6079" s="1" t="s">
        <v>916</v>
      </c>
      <c r="I6079" s="1">
        <v>975639.55</v>
      </c>
      <c r="K6079" s="1">
        <v>189420</v>
      </c>
      <c r="L6079" s="1">
        <v>4967874</v>
      </c>
      <c r="M6079" s="1">
        <v>0.15939749777317047</v>
      </c>
      <c r="N6079" s="1">
        <v>3.314927339553833</v>
      </c>
      <c r="O6079" s="1">
        <v>6.2011998146772385E-2</v>
      </c>
      <c r="P6079" s="1">
        <v>6.7874484062194824</v>
      </c>
      <c r="Q6079" s="1">
        <v>0</v>
      </c>
      <c r="S6079" s="1">
        <v>35</v>
      </c>
      <c r="T6079" s="1">
        <v>1</v>
      </c>
      <c r="U6079" s="1">
        <v>6132933.5</v>
      </c>
      <c r="V6079" s="1">
        <v>0.22140949964523315</v>
      </c>
      <c r="W6079" s="1">
        <v>3.7453877925872803</v>
      </c>
      <c r="X6079" s="1">
        <v>3.7453877925872803</v>
      </c>
    </row>
    <row r="6080" spans="1:24" x14ac:dyDescent="0.35">
      <c r="A6080" s="1">
        <v>360010</v>
      </c>
      <c r="B6080" s="1" t="s">
        <v>2349</v>
      </c>
      <c r="C6080" s="1">
        <v>113380303</v>
      </c>
      <c r="D6080" s="1">
        <v>10</v>
      </c>
      <c r="E6080" s="1" t="s">
        <v>2666</v>
      </c>
      <c r="F6080" s="1" t="s">
        <v>35</v>
      </c>
      <c r="G6080" s="1" t="s">
        <v>385</v>
      </c>
      <c r="H6080" s="1" t="s">
        <v>916</v>
      </c>
      <c r="I6080" s="1">
        <v>1037129.81</v>
      </c>
      <c r="K6080" s="1">
        <v>189420</v>
      </c>
      <c r="L6080" s="1">
        <v>5303412</v>
      </c>
      <c r="M6080" s="1">
        <v>0.33553799986839294</v>
      </c>
      <c r="N6080" s="1">
        <v>6.7541565895080566</v>
      </c>
      <c r="O6080" s="1">
        <v>6.1490260064601898E-2</v>
      </c>
      <c r="P6080" s="1">
        <v>6.3025593757629395</v>
      </c>
      <c r="Q6080" s="1">
        <v>0</v>
      </c>
      <c r="S6080" s="1">
        <v>36</v>
      </c>
      <c r="T6080" s="1">
        <v>1</v>
      </c>
      <c r="U6080" s="1">
        <v>6529962</v>
      </c>
      <c r="V6080" s="1">
        <v>0.39702826738357544</v>
      </c>
      <c r="W6080" s="1">
        <v>6.4737129211425781</v>
      </c>
      <c r="X6080" s="1">
        <v>6.4737129211425781</v>
      </c>
    </row>
    <row r="6081" spans="1:24" x14ac:dyDescent="0.35">
      <c r="A6081" s="1">
        <v>370010</v>
      </c>
      <c r="B6081" s="1" t="s">
        <v>2350</v>
      </c>
      <c r="C6081" s="1">
        <v>113380303</v>
      </c>
      <c r="D6081" s="1">
        <v>10</v>
      </c>
      <c r="E6081" s="1" t="s">
        <v>2666</v>
      </c>
      <c r="F6081" s="1" t="s">
        <v>35</v>
      </c>
      <c r="G6081" s="1" t="s">
        <v>385</v>
      </c>
      <c r="H6081" s="1" t="s">
        <v>916</v>
      </c>
      <c r="I6081" s="1">
        <v>1215370.74</v>
      </c>
      <c r="K6081" s="1">
        <v>189420</v>
      </c>
      <c r="L6081" s="1">
        <v>5716020</v>
      </c>
      <c r="M6081" s="1">
        <v>0.41260799765586853</v>
      </c>
      <c r="N6081" s="1">
        <v>7.7800478935241699</v>
      </c>
      <c r="O6081" s="1">
        <v>0.17824092507362366</v>
      </c>
      <c r="P6081" s="1">
        <v>17.185981750488281</v>
      </c>
      <c r="Q6081" s="1">
        <v>0</v>
      </c>
      <c r="S6081" s="1">
        <v>37</v>
      </c>
      <c r="T6081" s="1">
        <v>1</v>
      </c>
      <c r="U6081" s="1">
        <v>7120811</v>
      </c>
      <c r="V6081" s="1">
        <v>0.59084892272949219</v>
      </c>
      <c r="W6081" s="1">
        <v>9.0482759475708008</v>
      </c>
      <c r="X6081" s="1">
        <v>9.0482759475708008</v>
      </c>
    </row>
    <row r="6082" spans="1:24" x14ac:dyDescent="0.35">
      <c r="A6082" s="1">
        <v>380010</v>
      </c>
      <c r="B6082" s="1" t="s">
        <v>2351</v>
      </c>
      <c r="C6082" s="1">
        <v>113380303</v>
      </c>
      <c r="D6082" s="1">
        <v>10</v>
      </c>
      <c r="E6082" s="1" t="s">
        <v>2666</v>
      </c>
      <c r="F6082" s="1" t="s">
        <v>35</v>
      </c>
      <c r="G6082" s="1" t="s">
        <v>385</v>
      </c>
      <c r="H6082" s="1" t="s">
        <v>916</v>
      </c>
      <c r="I6082" s="1">
        <v>1147462</v>
      </c>
      <c r="K6082" s="1">
        <v>368159.96875</v>
      </c>
      <c r="L6082" s="1">
        <v>5875846</v>
      </c>
      <c r="M6082" s="1">
        <v>0.15982599556446075</v>
      </c>
      <c r="N6082" s="1">
        <v>2.7961063385009766</v>
      </c>
      <c r="O6082" s="1">
        <v>-6.7908741533756256E-2</v>
      </c>
      <c r="P6082" s="1">
        <v>-5.5874919891357422</v>
      </c>
      <c r="Q6082" s="1">
        <v>0.17873996496200562</v>
      </c>
      <c r="S6082" s="1">
        <v>38</v>
      </c>
      <c r="T6082" s="1">
        <v>1</v>
      </c>
      <c r="U6082" s="1">
        <v>7391468</v>
      </c>
      <c r="V6082" s="1">
        <v>0.27065721154212952</v>
      </c>
      <c r="W6082" s="1">
        <v>3.8009293079376221</v>
      </c>
      <c r="X6082" s="1">
        <v>3.8009293079376221</v>
      </c>
    </row>
    <row r="6083" spans="1:24" x14ac:dyDescent="0.35">
      <c r="A6083" s="1">
        <v>390010</v>
      </c>
      <c r="B6083" s="1" t="s">
        <v>2352</v>
      </c>
      <c r="C6083" s="1">
        <v>113380303</v>
      </c>
      <c r="D6083" s="1">
        <v>10</v>
      </c>
      <c r="E6083" s="1" t="s">
        <v>2666</v>
      </c>
      <c r="F6083" s="1" t="s">
        <v>35</v>
      </c>
      <c r="G6083" s="1" t="s">
        <v>385</v>
      </c>
      <c r="H6083" s="1" t="s">
        <v>916</v>
      </c>
      <c r="I6083" s="1">
        <v>1158389</v>
      </c>
      <c r="K6083" s="1">
        <v>546806.6875</v>
      </c>
      <c r="L6083" s="1">
        <v>5976047</v>
      </c>
      <c r="M6083" s="1">
        <v>0.10020100325345993</v>
      </c>
      <c r="N6083" s="1">
        <v>1.705303430557251</v>
      </c>
      <c r="O6083" s="1">
        <v>1.092700008302927E-2</v>
      </c>
      <c r="P6083" s="1">
        <v>0.95227551460266113</v>
      </c>
      <c r="Q6083" s="1">
        <v>0.17864671349525452</v>
      </c>
      <c r="S6083" s="1">
        <v>39</v>
      </c>
      <c r="T6083" s="1">
        <v>1</v>
      </c>
      <c r="U6083" s="1">
        <v>7681243</v>
      </c>
      <c r="V6083" s="1">
        <v>0.28977471590042114</v>
      </c>
      <c r="W6083" s="1">
        <v>3.920398473739624</v>
      </c>
      <c r="X6083" s="1">
        <v>3.920398473739624</v>
      </c>
    </row>
    <row r="6084" spans="1:24" x14ac:dyDescent="0.35">
      <c r="A6084" s="1">
        <v>400010</v>
      </c>
      <c r="B6084" s="1" t="s">
        <v>2353</v>
      </c>
      <c r="C6084" s="1">
        <v>113380303</v>
      </c>
      <c r="D6084" s="1">
        <v>10</v>
      </c>
      <c r="E6084" s="1" t="s">
        <v>2666</v>
      </c>
      <c r="F6084" s="1" t="s">
        <v>35</v>
      </c>
      <c r="G6084" s="1" t="s">
        <v>385</v>
      </c>
      <c r="H6084" s="1" t="s">
        <v>916</v>
      </c>
      <c r="S6084" s="1">
        <v>40</v>
      </c>
      <c r="T6084" s="1">
        <v>1</v>
      </c>
      <c r="U6084" s="1">
        <v>0</v>
      </c>
      <c r="V6084" s="1">
        <v>0</v>
      </c>
      <c r="W6084" s="1">
        <v>-100</v>
      </c>
      <c r="X6084" s="1">
        <v>-100</v>
      </c>
    </row>
    <row r="6085" spans="1:24" x14ac:dyDescent="0.35">
      <c r="A6085" s="1">
        <v>410010</v>
      </c>
      <c r="B6085" s="1" t="s">
        <v>2354</v>
      </c>
      <c r="C6085" s="1">
        <v>113380303</v>
      </c>
      <c r="D6085" s="1">
        <v>10</v>
      </c>
      <c r="E6085" s="1" t="s">
        <v>2666</v>
      </c>
      <c r="F6085" s="1" t="s">
        <v>35</v>
      </c>
      <c r="G6085" s="1" t="s">
        <v>385</v>
      </c>
      <c r="H6085" s="1" t="s">
        <v>916</v>
      </c>
      <c r="S6085" s="1">
        <v>41</v>
      </c>
      <c r="T6085" s="1">
        <v>1</v>
      </c>
      <c r="U6085" s="1">
        <v>0</v>
      </c>
      <c r="V6085" s="1">
        <v>0</v>
      </c>
    </row>
    <row r="6086" spans="1:24" x14ac:dyDescent="0.35">
      <c r="A6086" s="1">
        <v>420010</v>
      </c>
      <c r="B6086" s="1" t="s">
        <v>2355</v>
      </c>
      <c r="C6086" s="1">
        <v>113380303</v>
      </c>
      <c r="D6086" s="1">
        <v>10</v>
      </c>
      <c r="E6086" s="1" t="s">
        <v>2666</v>
      </c>
      <c r="F6086" s="1" t="s">
        <v>35</v>
      </c>
      <c r="G6086" s="1" t="s">
        <v>385</v>
      </c>
      <c r="H6086" s="1" t="s">
        <v>916</v>
      </c>
      <c r="S6086" s="1">
        <v>42</v>
      </c>
      <c r="T6086" s="1">
        <v>1</v>
      </c>
      <c r="U6086" s="1">
        <v>0</v>
      </c>
      <c r="V6086" s="1">
        <v>0</v>
      </c>
    </row>
    <row r="6087" spans="1:24" x14ac:dyDescent="0.35">
      <c r="A6087" s="1">
        <v>430010</v>
      </c>
      <c r="B6087" s="1" t="s">
        <v>2356</v>
      </c>
      <c r="C6087" s="1">
        <v>113380303</v>
      </c>
      <c r="D6087" s="1">
        <v>10</v>
      </c>
      <c r="E6087" s="1" t="s">
        <v>2666</v>
      </c>
      <c r="F6087" s="1" t="s">
        <v>35</v>
      </c>
      <c r="G6087" s="1" t="s">
        <v>385</v>
      </c>
      <c r="H6087" s="1" t="s">
        <v>916</v>
      </c>
      <c r="S6087" s="1">
        <v>43</v>
      </c>
      <c r="T6087" s="1">
        <v>1</v>
      </c>
      <c r="U6087" s="1">
        <v>0</v>
      </c>
      <c r="V6087" s="1">
        <v>0</v>
      </c>
    </row>
    <row r="6088" spans="1:24" x14ac:dyDescent="0.35">
      <c r="A6088" s="1">
        <v>440010</v>
      </c>
      <c r="B6088" s="1" t="s">
        <v>2357</v>
      </c>
      <c r="C6088" s="1">
        <v>113380303</v>
      </c>
      <c r="D6088" s="1">
        <v>10</v>
      </c>
      <c r="E6088" s="1" t="s">
        <v>2666</v>
      </c>
      <c r="F6088" s="1" t="s">
        <v>35</v>
      </c>
      <c r="G6088" s="1" t="s">
        <v>385</v>
      </c>
      <c r="H6088" s="1" t="s">
        <v>916</v>
      </c>
      <c r="S6088" s="1">
        <v>44</v>
      </c>
      <c r="T6088" s="1">
        <v>1</v>
      </c>
      <c r="U6088" s="1">
        <v>0</v>
      </c>
      <c r="V6088" s="1">
        <v>0</v>
      </c>
    </row>
    <row r="6089" spans="1:24" x14ac:dyDescent="0.35">
      <c r="A6089" s="1">
        <v>450010</v>
      </c>
      <c r="B6089" s="1" t="s">
        <v>2358</v>
      </c>
      <c r="C6089" s="1">
        <v>113380303</v>
      </c>
      <c r="D6089" s="1">
        <v>10</v>
      </c>
      <c r="E6089" s="1" t="s">
        <v>2666</v>
      </c>
      <c r="F6089" s="1" t="s">
        <v>35</v>
      </c>
      <c r="G6089" s="1" t="s">
        <v>385</v>
      </c>
      <c r="H6089" s="1" t="s">
        <v>916</v>
      </c>
      <c r="S6089" s="1">
        <v>45</v>
      </c>
      <c r="T6089" s="1">
        <v>1</v>
      </c>
      <c r="U6089" s="1">
        <v>0</v>
      </c>
      <c r="V6089" s="1">
        <v>0</v>
      </c>
    </row>
    <row r="6090" spans="1:24" x14ac:dyDescent="0.35">
      <c r="A6090" s="1">
        <v>460010</v>
      </c>
      <c r="B6090" s="1" t="s">
        <v>2359</v>
      </c>
      <c r="C6090" s="1">
        <v>113380303</v>
      </c>
      <c r="D6090" s="1">
        <v>10</v>
      </c>
      <c r="E6090" s="1" t="s">
        <v>2666</v>
      </c>
      <c r="F6090" s="1" t="s">
        <v>35</v>
      </c>
      <c r="G6090" s="1" t="s">
        <v>385</v>
      </c>
      <c r="H6090" s="1" t="s">
        <v>916</v>
      </c>
      <c r="S6090" s="1">
        <v>46</v>
      </c>
      <c r="T6090" s="1">
        <v>1</v>
      </c>
      <c r="U6090" s="1">
        <v>0</v>
      </c>
      <c r="V6090" s="1">
        <v>0</v>
      </c>
    </row>
    <row r="6091" spans="1:24" x14ac:dyDescent="0.35">
      <c r="A6091" s="1">
        <v>470010</v>
      </c>
      <c r="B6091" s="1" t="s">
        <v>2360</v>
      </c>
      <c r="C6091" s="1">
        <v>113380303</v>
      </c>
      <c r="D6091" s="1">
        <v>10</v>
      </c>
      <c r="E6091" s="1" t="s">
        <v>2666</v>
      </c>
      <c r="F6091" s="1" t="s">
        <v>35</v>
      </c>
      <c r="G6091" s="1" t="s">
        <v>385</v>
      </c>
      <c r="H6091" s="1" t="s">
        <v>916</v>
      </c>
      <c r="S6091" s="1">
        <v>47</v>
      </c>
      <c r="T6091" s="1">
        <v>1</v>
      </c>
      <c r="U6091" s="1">
        <v>0</v>
      </c>
      <c r="V6091" s="1">
        <v>0</v>
      </c>
    </row>
    <row r="6092" spans="1:24" x14ac:dyDescent="0.35">
      <c r="A6092" s="1">
        <v>480010</v>
      </c>
      <c r="B6092" s="1" t="s">
        <v>2361</v>
      </c>
      <c r="C6092" s="1">
        <v>113380303</v>
      </c>
      <c r="D6092" s="1">
        <v>10</v>
      </c>
      <c r="E6092" s="1" t="s">
        <v>2666</v>
      </c>
      <c r="F6092" s="1" t="s">
        <v>35</v>
      </c>
      <c r="G6092" s="1" t="s">
        <v>385</v>
      </c>
      <c r="H6092" s="1" t="s">
        <v>916</v>
      </c>
      <c r="S6092" s="1">
        <v>48</v>
      </c>
      <c r="T6092" s="1">
        <v>1</v>
      </c>
      <c r="U6092" s="1">
        <v>0</v>
      </c>
      <c r="V6092" s="1">
        <v>0</v>
      </c>
    </row>
    <row r="6093" spans="1:24" x14ac:dyDescent="0.35">
      <c r="A6093" s="1">
        <v>290103</v>
      </c>
      <c r="B6093" s="1" t="s">
        <v>2341</v>
      </c>
      <c r="C6093" s="1">
        <v>113381303</v>
      </c>
      <c r="D6093" s="1">
        <v>103</v>
      </c>
      <c r="E6093" s="1" t="s">
        <v>2667</v>
      </c>
      <c r="F6093" s="1" t="s">
        <v>35</v>
      </c>
      <c r="G6093" s="1" t="s">
        <v>385</v>
      </c>
      <c r="H6093" s="1" t="s">
        <v>916</v>
      </c>
      <c r="I6093" s="1">
        <v>2420768.5099999998</v>
      </c>
      <c r="J6093" s="1">
        <v>37605.31</v>
      </c>
      <c r="K6093" s="1">
        <v>528189</v>
      </c>
      <c r="L6093" s="1">
        <v>9779212</v>
      </c>
      <c r="S6093" s="1">
        <v>29</v>
      </c>
      <c r="T6093" s="1">
        <v>1</v>
      </c>
      <c r="U6093" s="1">
        <v>12765775</v>
      </c>
      <c r="V6093" s="1">
        <v>0</v>
      </c>
    </row>
    <row r="6094" spans="1:24" x14ac:dyDescent="0.35">
      <c r="A6094" s="1">
        <v>300103</v>
      </c>
      <c r="B6094" s="1" t="s">
        <v>2343</v>
      </c>
      <c r="C6094" s="1">
        <v>113381303</v>
      </c>
      <c r="D6094" s="1">
        <v>103</v>
      </c>
      <c r="E6094" s="1" t="s">
        <v>2667</v>
      </c>
      <c r="F6094" s="1" t="s">
        <v>35</v>
      </c>
      <c r="G6094" s="1" t="s">
        <v>385</v>
      </c>
      <c r="H6094" s="1" t="s">
        <v>916</v>
      </c>
      <c r="I6094" s="1">
        <v>2317639.4500000002</v>
      </c>
      <c r="J6094" s="1">
        <v>87955.63</v>
      </c>
      <c r="K6094" s="1">
        <v>528189</v>
      </c>
      <c r="L6094" s="1">
        <v>10067730</v>
      </c>
      <c r="M6094" s="1">
        <v>0.28851801156997681</v>
      </c>
      <c r="N6094" s="1">
        <v>2.9503195285797119</v>
      </c>
      <c r="O6094" s="1">
        <v>-0.1031290590763092</v>
      </c>
      <c r="P6094" s="1">
        <v>-4.2601785659790039</v>
      </c>
      <c r="Q6094" s="1">
        <v>0</v>
      </c>
      <c r="R6094" s="1">
        <v>5.0350319594144821E-2</v>
      </c>
      <c r="S6094" s="1">
        <v>30</v>
      </c>
      <c r="T6094" s="1">
        <v>1</v>
      </c>
      <c r="U6094" s="1">
        <v>13001514</v>
      </c>
      <c r="V6094" s="1">
        <v>0.23573927581310272</v>
      </c>
      <c r="W6094" s="1">
        <v>1.8466485738754272</v>
      </c>
      <c r="X6094" s="1">
        <v>1.8466485738754272</v>
      </c>
    </row>
    <row r="6095" spans="1:24" x14ac:dyDescent="0.35">
      <c r="A6095" s="1">
        <v>310103</v>
      </c>
      <c r="B6095" s="1" t="s">
        <v>2344</v>
      </c>
      <c r="C6095" s="1">
        <v>113381303</v>
      </c>
      <c r="D6095" s="1">
        <v>103</v>
      </c>
      <c r="E6095" s="1" t="s">
        <v>2667</v>
      </c>
      <c r="F6095" s="1" t="s">
        <v>35</v>
      </c>
      <c r="G6095" s="1" t="s">
        <v>385</v>
      </c>
      <c r="H6095" s="1" t="s">
        <v>916</v>
      </c>
      <c r="I6095" s="1">
        <v>2352917.65</v>
      </c>
      <c r="J6095" s="1">
        <v>72058.600000000006</v>
      </c>
      <c r="K6095" s="1">
        <v>528189</v>
      </c>
      <c r="L6095" s="1">
        <v>10252394</v>
      </c>
      <c r="M6095" s="1">
        <v>0.18466399610042572</v>
      </c>
      <c r="N6095" s="1">
        <v>1.834216833114624</v>
      </c>
      <c r="O6095" s="1">
        <v>3.5278201103210449E-2</v>
      </c>
      <c r="P6095" s="1">
        <v>1.5221608877182007</v>
      </c>
      <c r="Q6095" s="1">
        <v>0</v>
      </c>
      <c r="R6095" s="1">
        <v>-1.5897030010819435E-2</v>
      </c>
      <c r="S6095" s="1">
        <v>31</v>
      </c>
      <c r="T6095" s="1">
        <v>1</v>
      </c>
      <c r="U6095" s="1">
        <v>13205559</v>
      </c>
      <c r="V6095" s="1">
        <v>0.20404516160488129</v>
      </c>
      <c r="W6095" s="1">
        <v>1.5693941116333008</v>
      </c>
      <c r="X6095" s="1">
        <v>1.5693941116333008</v>
      </c>
    </row>
    <row r="6096" spans="1:24" x14ac:dyDescent="0.35">
      <c r="A6096" s="1">
        <v>320103</v>
      </c>
      <c r="B6096" s="1" t="s">
        <v>2345</v>
      </c>
      <c r="C6096" s="1">
        <v>113381303</v>
      </c>
      <c r="D6096" s="1">
        <v>103</v>
      </c>
      <c r="E6096" s="1" t="s">
        <v>2667</v>
      </c>
      <c r="F6096" s="1" t="s">
        <v>35</v>
      </c>
      <c r="G6096" s="1" t="s">
        <v>385</v>
      </c>
      <c r="H6096" s="1" t="s">
        <v>916</v>
      </c>
      <c r="I6096" s="1">
        <v>2390292.4500000002</v>
      </c>
      <c r="J6096" s="1">
        <v>169446.12</v>
      </c>
      <c r="K6096" s="1">
        <v>528189</v>
      </c>
      <c r="L6096" s="1">
        <v>10384231</v>
      </c>
      <c r="M6096" s="1">
        <v>0.13183699548244476</v>
      </c>
      <c r="N6096" s="1">
        <v>1.2859143018722534</v>
      </c>
      <c r="O6096" s="1">
        <v>3.7374798208475113E-2</v>
      </c>
      <c r="P6096" s="1">
        <v>1.5884448289871216</v>
      </c>
      <c r="Q6096" s="1">
        <v>0</v>
      </c>
      <c r="R6096" s="1">
        <v>9.7387522459030151E-2</v>
      </c>
      <c r="S6096" s="1">
        <v>32</v>
      </c>
      <c r="T6096" s="1">
        <v>1</v>
      </c>
      <c r="U6096" s="1">
        <v>13472158</v>
      </c>
      <c r="V6096" s="1">
        <v>0.26659929752349854</v>
      </c>
      <c r="W6096" s="1">
        <v>2.0188391208648682</v>
      </c>
      <c r="X6096" s="1">
        <v>2.0188391208648682</v>
      </c>
    </row>
    <row r="6097" spans="1:24" x14ac:dyDescent="0.35">
      <c r="A6097" s="1">
        <v>330103</v>
      </c>
      <c r="B6097" s="1" t="s">
        <v>2346</v>
      </c>
      <c r="C6097" s="1">
        <v>113381303</v>
      </c>
      <c r="D6097" s="1">
        <v>103</v>
      </c>
      <c r="E6097" s="1" t="s">
        <v>2667</v>
      </c>
      <c r="F6097" s="1" t="s">
        <v>35</v>
      </c>
      <c r="G6097" s="1" t="s">
        <v>385</v>
      </c>
      <c r="H6097" s="1" t="s">
        <v>916</v>
      </c>
      <c r="I6097" s="1">
        <v>2498029.5099999998</v>
      </c>
      <c r="J6097" s="1">
        <v>182409.44</v>
      </c>
      <c r="K6097" s="1">
        <v>528189</v>
      </c>
      <c r="L6097" s="1">
        <v>10744658</v>
      </c>
      <c r="M6097" s="1">
        <v>0.36042699217796326</v>
      </c>
      <c r="N6097" s="1">
        <v>3.4709069728851318</v>
      </c>
      <c r="O6097" s="1">
        <v>0.10773705691099167</v>
      </c>
      <c r="P6097" s="1">
        <v>4.5072751045227051</v>
      </c>
      <c r="Q6097" s="1">
        <v>0</v>
      </c>
      <c r="R6097" s="1">
        <v>1.2963320128619671E-2</v>
      </c>
      <c r="S6097" s="1">
        <v>33</v>
      </c>
      <c r="T6097" s="1">
        <v>1</v>
      </c>
      <c r="U6097" s="1">
        <v>13953286</v>
      </c>
      <c r="V6097" s="1">
        <v>0.48112738132476807</v>
      </c>
      <c r="W6097" s="1">
        <v>3.5712764263153076</v>
      </c>
      <c r="X6097" s="1">
        <v>3.5712764263153076</v>
      </c>
    </row>
    <row r="6098" spans="1:24" x14ac:dyDescent="0.35">
      <c r="A6098" s="1">
        <v>340103</v>
      </c>
      <c r="B6098" s="1" t="s">
        <v>2347</v>
      </c>
      <c r="C6098" s="1">
        <v>113381303</v>
      </c>
      <c r="D6098" s="1">
        <v>103</v>
      </c>
      <c r="E6098" s="1" t="s">
        <v>2667</v>
      </c>
      <c r="F6098" s="1" t="s">
        <v>35</v>
      </c>
      <c r="G6098" s="1" t="s">
        <v>385</v>
      </c>
      <c r="H6098" s="1" t="s">
        <v>916</v>
      </c>
      <c r="I6098" s="1">
        <v>2497936.9</v>
      </c>
      <c r="J6098" s="1">
        <v>94347.81</v>
      </c>
      <c r="K6098" s="1">
        <v>528189</v>
      </c>
      <c r="L6098" s="1">
        <v>10744646</v>
      </c>
      <c r="M6098" s="1">
        <v>-1.2000000424450263E-5</v>
      </c>
      <c r="N6098" s="1">
        <v>-1.1168340279255062E-4</v>
      </c>
      <c r="O6098" s="1">
        <v>-9.2609996499959379E-5</v>
      </c>
      <c r="P6098" s="1">
        <v>-3.707322059199214E-3</v>
      </c>
      <c r="Q6098" s="1">
        <v>0</v>
      </c>
      <c r="R6098" s="1">
        <v>-8.8061630725860596E-2</v>
      </c>
      <c r="S6098" s="1">
        <v>34</v>
      </c>
      <c r="T6098" s="1">
        <v>1</v>
      </c>
      <c r="U6098" s="1">
        <v>13865120</v>
      </c>
      <c r="V6098" s="1">
        <v>-8.8166244328022003E-2</v>
      </c>
      <c r="W6098" s="1">
        <v>-0.63186550140380859</v>
      </c>
      <c r="X6098" s="1">
        <v>-0.63186550140380859</v>
      </c>
    </row>
    <row r="6099" spans="1:24" x14ac:dyDescent="0.35">
      <c r="A6099" s="1">
        <v>350103</v>
      </c>
      <c r="B6099" s="1" t="s">
        <v>2348</v>
      </c>
      <c r="C6099" s="1">
        <v>113381303</v>
      </c>
      <c r="D6099" s="1">
        <v>103</v>
      </c>
      <c r="E6099" s="1" t="s">
        <v>2667</v>
      </c>
      <c r="F6099" s="1" t="s">
        <v>35</v>
      </c>
      <c r="G6099" s="1" t="s">
        <v>385</v>
      </c>
      <c r="H6099" s="1" t="s">
        <v>916</v>
      </c>
      <c r="I6099" s="1">
        <v>2659839.52</v>
      </c>
      <c r="J6099" s="1">
        <v>74552</v>
      </c>
      <c r="K6099" s="1">
        <v>528189</v>
      </c>
      <c r="L6099" s="1">
        <v>11380530</v>
      </c>
      <c r="M6099" s="1">
        <v>0.63588398694992065</v>
      </c>
      <c r="N6099" s="1">
        <v>5.9181475639343262</v>
      </c>
      <c r="O6099" s="1">
        <v>0.16190262138843536</v>
      </c>
      <c r="P6099" s="1">
        <v>6.4814534187316895</v>
      </c>
      <c r="Q6099" s="1">
        <v>0</v>
      </c>
      <c r="R6099" s="1">
        <v>-1.9795810803771019E-2</v>
      </c>
      <c r="S6099" s="1">
        <v>35</v>
      </c>
      <c r="T6099" s="1">
        <v>1</v>
      </c>
      <c r="U6099" s="1">
        <v>14643110</v>
      </c>
      <c r="V6099" s="1">
        <v>0.77799081802368164</v>
      </c>
      <c r="W6099" s="1">
        <v>5.6111307144165039</v>
      </c>
      <c r="X6099" s="1">
        <v>5.6111307144165039</v>
      </c>
    </row>
    <row r="6100" spans="1:24" x14ac:dyDescent="0.35">
      <c r="A6100" s="1">
        <v>360103</v>
      </c>
      <c r="B6100" s="1" t="s">
        <v>2349</v>
      </c>
      <c r="C6100" s="1">
        <v>113381303</v>
      </c>
      <c r="D6100" s="1">
        <v>103</v>
      </c>
      <c r="E6100" s="1" t="s">
        <v>2667</v>
      </c>
      <c r="F6100" s="1" t="s">
        <v>35</v>
      </c>
      <c r="G6100" s="1" t="s">
        <v>385</v>
      </c>
      <c r="H6100" s="1" t="s">
        <v>916</v>
      </c>
      <c r="I6100" s="1">
        <v>2896018.33</v>
      </c>
      <c r="J6100" s="1">
        <v>119040.44</v>
      </c>
      <c r="K6100" s="1">
        <v>528189</v>
      </c>
      <c r="L6100" s="1">
        <v>12712555</v>
      </c>
      <c r="M6100" s="1">
        <v>1.3320250511169434</v>
      </c>
      <c r="N6100" s="1">
        <v>11.70442008972168</v>
      </c>
      <c r="O6100" s="1">
        <v>0.23617881536483765</v>
      </c>
      <c r="P6100" s="1">
        <v>8.8794384002685547</v>
      </c>
      <c r="Q6100" s="1">
        <v>0</v>
      </c>
      <c r="R6100" s="1">
        <v>4.4488441199064255E-2</v>
      </c>
      <c r="S6100" s="1">
        <v>36</v>
      </c>
      <c r="T6100" s="1">
        <v>1</v>
      </c>
      <c r="U6100" s="1">
        <v>16255803</v>
      </c>
      <c r="V6100" s="1">
        <v>1.6126923561096191</v>
      </c>
      <c r="W6100" s="1">
        <v>11.013322830200195</v>
      </c>
      <c r="X6100" s="1">
        <v>11.013322830200195</v>
      </c>
    </row>
    <row r="6101" spans="1:24" x14ac:dyDescent="0.35">
      <c r="A6101" s="1">
        <v>370103</v>
      </c>
      <c r="B6101" s="1" t="s">
        <v>2350</v>
      </c>
      <c r="C6101" s="1">
        <v>113381303</v>
      </c>
      <c r="D6101" s="1">
        <v>103</v>
      </c>
      <c r="E6101" s="1" t="s">
        <v>2667</v>
      </c>
      <c r="F6101" s="1" t="s">
        <v>35</v>
      </c>
      <c r="G6101" s="1" t="s">
        <v>385</v>
      </c>
      <c r="H6101" s="1" t="s">
        <v>916</v>
      </c>
      <c r="I6101" s="1">
        <v>3048006.64</v>
      </c>
      <c r="J6101" s="1">
        <v>189381.85</v>
      </c>
      <c r="K6101" s="1">
        <v>528189</v>
      </c>
      <c r="L6101" s="1">
        <v>13866231</v>
      </c>
      <c r="M6101" s="1">
        <v>1.1536760330200195</v>
      </c>
      <c r="N6101" s="1">
        <v>9.0750913619995117</v>
      </c>
      <c r="O6101" s="1">
        <v>0.15198831260204315</v>
      </c>
      <c r="P6101" s="1">
        <v>5.2481818199157715</v>
      </c>
      <c r="Q6101" s="1">
        <v>0</v>
      </c>
      <c r="R6101" s="1">
        <v>7.0341408252716064E-2</v>
      </c>
      <c r="S6101" s="1">
        <v>37</v>
      </c>
      <c r="T6101" s="1">
        <v>1</v>
      </c>
      <c r="U6101" s="1">
        <v>17631808</v>
      </c>
      <c r="V6101" s="1">
        <v>1.3760057687759399</v>
      </c>
      <c r="W6101" s="1">
        <v>8.4647006988525391</v>
      </c>
      <c r="X6101" s="1">
        <v>8.4647006988525391</v>
      </c>
    </row>
    <row r="6102" spans="1:24" x14ac:dyDescent="0.35">
      <c r="A6102" s="1">
        <v>380103</v>
      </c>
      <c r="B6102" s="1" t="s">
        <v>2351</v>
      </c>
      <c r="C6102" s="1">
        <v>113381303</v>
      </c>
      <c r="D6102" s="1">
        <v>103</v>
      </c>
      <c r="E6102" s="1" t="s">
        <v>2667</v>
      </c>
      <c r="F6102" s="1" t="s">
        <v>35</v>
      </c>
      <c r="G6102" s="1" t="s">
        <v>385</v>
      </c>
      <c r="H6102" s="1" t="s">
        <v>916</v>
      </c>
      <c r="I6102" s="1">
        <v>3308432</v>
      </c>
      <c r="J6102" s="1">
        <v>194982</v>
      </c>
      <c r="K6102" s="1">
        <v>2438589</v>
      </c>
      <c r="L6102" s="1">
        <v>14605111</v>
      </c>
      <c r="M6102" s="1">
        <v>0.7388799786567688</v>
      </c>
      <c r="N6102" s="1">
        <v>5.3286290168762207</v>
      </c>
      <c r="O6102" s="1">
        <v>0.26042535901069641</v>
      </c>
      <c r="P6102" s="1">
        <v>8.5441207885742188</v>
      </c>
      <c r="Q6102" s="1">
        <v>1.9104000329971313</v>
      </c>
      <c r="R6102" s="1">
        <v>5.6001502089202404E-3</v>
      </c>
      <c r="S6102" s="1">
        <v>38</v>
      </c>
      <c r="T6102" s="1">
        <v>1</v>
      </c>
      <c r="U6102" s="1">
        <v>20547114</v>
      </c>
      <c r="V6102" s="1">
        <v>2.9153056144714355</v>
      </c>
      <c r="W6102" s="1">
        <v>16.534357070922852</v>
      </c>
      <c r="X6102" s="1">
        <v>16.534357070922852</v>
      </c>
    </row>
    <row r="6103" spans="1:24" x14ac:dyDescent="0.35">
      <c r="A6103" s="1">
        <v>390103</v>
      </c>
      <c r="B6103" s="1" t="s">
        <v>2352</v>
      </c>
      <c r="C6103" s="1">
        <v>113381303</v>
      </c>
      <c r="D6103" s="1">
        <v>103</v>
      </c>
      <c r="E6103" s="1" t="s">
        <v>2667</v>
      </c>
      <c r="F6103" s="1" t="s">
        <v>35</v>
      </c>
      <c r="G6103" s="1" t="s">
        <v>385</v>
      </c>
      <c r="H6103" s="1" t="s">
        <v>916</v>
      </c>
      <c r="I6103" s="1">
        <v>3399514</v>
      </c>
      <c r="J6103" s="1">
        <v>203616</v>
      </c>
      <c r="K6103" s="1">
        <v>4347992.5</v>
      </c>
      <c r="L6103" s="1">
        <v>14804667</v>
      </c>
      <c r="M6103" s="1">
        <v>0.19955599308013916</v>
      </c>
      <c r="N6103" s="1">
        <v>1.36634361743927</v>
      </c>
      <c r="O6103" s="1">
        <v>9.1081999242305756E-2</v>
      </c>
      <c r="P6103" s="1">
        <v>2.7530262470245361</v>
      </c>
      <c r="Q6103" s="1">
        <v>1.9094034433364868</v>
      </c>
      <c r="R6103" s="1">
        <v>8.6340000852942467E-3</v>
      </c>
      <c r="S6103" s="1">
        <v>39</v>
      </c>
      <c r="T6103" s="1">
        <v>1</v>
      </c>
      <c r="U6103" s="1">
        <v>22755790</v>
      </c>
      <c r="V6103" s="1">
        <v>2.2086753845214844</v>
      </c>
      <c r="W6103" s="1">
        <v>10.749324798583984</v>
      </c>
      <c r="X6103" s="1">
        <v>10.749324798583984</v>
      </c>
    </row>
    <row r="6104" spans="1:24" x14ac:dyDescent="0.35">
      <c r="A6104" s="1">
        <v>400103</v>
      </c>
      <c r="B6104" s="1" t="s">
        <v>2353</v>
      </c>
      <c r="C6104" s="1">
        <v>113381303</v>
      </c>
      <c r="D6104" s="1">
        <v>103</v>
      </c>
      <c r="E6104" s="1" t="s">
        <v>2667</v>
      </c>
      <c r="F6104" s="1" t="s">
        <v>35</v>
      </c>
      <c r="G6104" s="1" t="s">
        <v>385</v>
      </c>
      <c r="H6104" s="1" t="s">
        <v>916</v>
      </c>
      <c r="S6104" s="1">
        <v>40</v>
      </c>
      <c r="T6104" s="1">
        <v>1</v>
      </c>
      <c r="U6104" s="1">
        <v>0</v>
      </c>
      <c r="V6104" s="1">
        <v>0</v>
      </c>
      <c r="W6104" s="1">
        <v>-100</v>
      </c>
      <c r="X6104" s="1">
        <v>-100</v>
      </c>
    </row>
    <row r="6105" spans="1:24" x14ac:dyDescent="0.35">
      <c r="A6105" s="1">
        <v>410103</v>
      </c>
      <c r="B6105" s="1" t="s">
        <v>2354</v>
      </c>
      <c r="C6105" s="1">
        <v>113381303</v>
      </c>
      <c r="D6105" s="1">
        <v>103</v>
      </c>
      <c r="E6105" s="1" t="s">
        <v>2667</v>
      </c>
      <c r="F6105" s="1" t="s">
        <v>35</v>
      </c>
      <c r="G6105" s="1" t="s">
        <v>385</v>
      </c>
      <c r="H6105" s="1" t="s">
        <v>916</v>
      </c>
      <c r="S6105" s="1">
        <v>41</v>
      </c>
      <c r="T6105" s="1">
        <v>1</v>
      </c>
      <c r="U6105" s="1">
        <v>0</v>
      </c>
      <c r="V6105" s="1">
        <v>0</v>
      </c>
    </row>
    <row r="6106" spans="1:24" x14ac:dyDescent="0.35">
      <c r="A6106" s="1">
        <v>420103</v>
      </c>
      <c r="B6106" s="1" t="s">
        <v>2355</v>
      </c>
      <c r="C6106" s="1">
        <v>113381303</v>
      </c>
      <c r="D6106" s="1">
        <v>103</v>
      </c>
      <c r="E6106" s="1" t="s">
        <v>2667</v>
      </c>
      <c r="F6106" s="1" t="s">
        <v>35</v>
      </c>
      <c r="G6106" s="1" t="s">
        <v>385</v>
      </c>
      <c r="H6106" s="1" t="s">
        <v>916</v>
      </c>
      <c r="S6106" s="1">
        <v>42</v>
      </c>
      <c r="T6106" s="1">
        <v>1</v>
      </c>
      <c r="U6106" s="1">
        <v>0</v>
      </c>
      <c r="V6106" s="1">
        <v>0</v>
      </c>
    </row>
    <row r="6107" spans="1:24" x14ac:dyDescent="0.35">
      <c r="A6107" s="1">
        <v>430103</v>
      </c>
      <c r="B6107" s="1" t="s">
        <v>2356</v>
      </c>
      <c r="C6107" s="1">
        <v>113381303</v>
      </c>
      <c r="D6107" s="1">
        <v>103</v>
      </c>
      <c r="E6107" s="1" t="s">
        <v>2667</v>
      </c>
      <c r="F6107" s="1" t="s">
        <v>35</v>
      </c>
      <c r="G6107" s="1" t="s">
        <v>385</v>
      </c>
      <c r="H6107" s="1" t="s">
        <v>916</v>
      </c>
      <c r="S6107" s="1">
        <v>43</v>
      </c>
      <c r="T6107" s="1">
        <v>1</v>
      </c>
      <c r="U6107" s="1">
        <v>0</v>
      </c>
      <c r="V6107" s="1">
        <v>0</v>
      </c>
    </row>
    <row r="6108" spans="1:24" x14ac:dyDescent="0.35">
      <c r="A6108" s="1">
        <v>440103</v>
      </c>
      <c r="B6108" s="1" t="s">
        <v>2357</v>
      </c>
      <c r="C6108" s="1">
        <v>113381303</v>
      </c>
      <c r="D6108" s="1">
        <v>103</v>
      </c>
      <c r="E6108" s="1" t="s">
        <v>2667</v>
      </c>
      <c r="F6108" s="1" t="s">
        <v>35</v>
      </c>
      <c r="G6108" s="1" t="s">
        <v>385</v>
      </c>
      <c r="H6108" s="1" t="s">
        <v>916</v>
      </c>
      <c r="S6108" s="1">
        <v>44</v>
      </c>
      <c r="T6108" s="1">
        <v>1</v>
      </c>
      <c r="U6108" s="1">
        <v>0</v>
      </c>
      <c r="V6108" s="1">
        <v>0</v>
      </c>
    </row>
    <row r="6109" spans="1:24" x14ac:dyDescent="0.35">
      <c r="A6109" s="1">
        <v>450103</v>
      </c>
      <c r="B6109" s="1" t="s">
        <v>2358</v>
      </c>
      <c r="C6109" s="1">
        <v>113381303</v>
      </c>
      <c r="D6109" s="1">
        <v>103</v>
      </c>
      <c r="E6109" s="1" t="s">
        <v>2667</v>
      </c>
      <c r="F6109" s="1" t="s">
        <v>35</v>
      </c>
      <c r="G6109" s="1" t="s">
        <v>385</v>
      </c>
      <c r="H6109" s="1" t="s">
        <v>916</v>
      </c>
      <c r="S6109" s="1">
        <v>45</v>
      </c>
      <c r="T6109" s="1">
        <v>1</v>
      </c>
      <c r="U6109" s="1">
        <v>0</v>
      </c>
      <c r="V6109" s="1">
        <v>0</v>
      </c>
    </row>
    <row r="6110" spans="1:24" x14ac:dyDescent="0.35">
      <c r="A6110" s="1">
        <v>460103</v>
      </c>
      <c r="B6110" s="1" t="s">
        <v>2359</v>
      </c>
      <c r="C6110" s="1">
        <v>113381303</v>
      </c>
      <c r="D6110" s="1">
        <v>103</v>
      </c>
      <c r="E6110" s="1" t="s">
        <v>2667</v>
      </c>
      <c r="F6110" s="1" t="s">
        <v>35</v>
      </c>
      <c r="G6110" s="1" t="s">
        <v>385</v>
      </c>
      <c r="H6110" s="1" t="s">
        <v>916</v>
      </c>
      <c r="S6110" s="1">
        <v>46</v>
      </c>
      <c r="T6110" s="1">
        <v>1</v>
      </c>
      <c r="U6110" s="1">
        <v>0</v>
      </c>
      <c r="V6110" s="1">
        <v>0</v>
      </c>
    </row>
    <row r="6111" spans="1:24" x14ac:dyDescent="0.35">
      <c r="A6111" s="1">
        <v>470103</v>
      </c>
      <c r="B6111" s="1" t="s">
        <v>2360</v>
      </c>
      <c r="C6111" s="1">
        <v>113381303</v>
      </c>
      <c r="D6111" s="1">
        <v>103</v>
      </c>
      <c r="E6111" s="1" t="s">
        <v>2667</v>
      </c>
      <c r="F6111" s="1" t="s">
        <v>35</v>
      </c>
      <c r="G6111" s="1" t="s">
        <v>385</v>
      </c>
      <c r="H6111" s="1" t="s">
        <v>916</v>
      </c>
      <c r="S6111" s="1">
        <v>47</v>
      </c>
      <c r="T6111" s="1">
        <v>1</v>
      </c>
      <c r="U6111" s="1">
        <v>0</v>
      </c>
      <c r="V6111" s="1">
        <v>0</v>
      </c>
    </row>
    <row r="6112" spans="1:24" x14ac:dyDescent="0.35">
      <c r="A6112" s="1">
        <v>480103</v>
      </c>
      <c r="B6112" s="1" t="s">
        <v>2361</v>
      </c>
      <c r="C6112" s="1">
        <v>113381303</v>
      </c>
      <c r="D6112" s="1">
        <v>103</v>
      </c>
      <c r="E6112" s="1" t="s">
        <v>2667</v>
      </c>
      <c r="F6112" s="1" t="s">
        <v>35</v>
      </c>
      <c r="G6112" s="1" t="s">
        <v>385</v>
      </c>
      <c r="H6112" s="1" t="s">
        <v>916</v>
      </c>
      <c r="S6112" s="1">
        <v>48</v>
      </c>
      <c r="T6112" s="1">
        <v>1</v>
      </c>
      <c r="U6112" s="1">
        <v>0</v>
      </c>
      <c r="V6112" s="1">
        <v>0</v>
      </c>
    </row>
    <row r="6113" spans="1:24" x14ac:dyDescent="0.35">
      <c r="A6113" s="1">
        <v>290132</v>
      </c>
      <c r="B6113" s="1" t="s">
        <v>2341</v>
      </c>
      <c r="C6113" s="1">
        <v>113382303</v>
      </c>
      <c r="D6113" s="1">
        <v>132</v>
      </c>
      <c r="E6113" s="1" t="s">
        <v>2668</v>
      </c>
      <c r="F6113" s="1" t="s">
        <v>35</v>
      </c>
      <c r="G6113" s="1" t="s">
        <v>385</v>
      </c>
      <c r="H6113" s="1" t="s">
        <v>916</v>
      </c>
      <c r="I6113" s="1">
        <v>1115943.3999999999</v>
      </c>
      <c r="J6113" s="1">
        <v>16174.36</v>
      </c>
      <c r="K6113" s="1">
        <v>227065</v>
      </c>
      <c r="L6113" s="1">
        <v>4759091.5</v>
      </c>
      <c r="S6113" s="1">
        <v>29</v>
      </c>
      <c r="T6113" s="1">
        <v>1</v>
      </c>
      <c r="U6113" s="1">
        <v>6118274</v>
      </c>
      <c r="V6113" s="1">
        <v>0</v>
      </c>
    </row>
    <row r="6114" spans="1:24" x14ac:dyDescent="0.35">
      <c r="A6114" s="1">
        <v>300132</v>
      </c>
      <c r="B6114" s="1" t="s">
        <v>2343</v>
      </c>
      <c r="C6114" s="1">
        <v>113382303</v>
      </c>
      <c r="D6114" s="1">
        <v>132</v>
      </c>
      <c r="E6114" s="1" t="s">
        <v>2668</v>
      </c>
      <c r="F6114" s="1" t="s">
        <v>35</v>
      </c>
      <c r="G6114" s="1" t="s">
        <v>385</v>
      </c>
      <c r="H6114" s="1" t="s">
        <v>916</v>
      </c>
      <c r="I6114" s="1">
        <v>1126412.05</v>
      </c>
      <c r="J6114" s="1">
        <v>24407.14</v>
      </c>
      <c r="K6114" s="1">
        <v>289977</v>
      </c>
      <c r="L6114" s="1">
        <v>4931368.5</v>
      </c>
      <c r="M6114" s="1">
        <v>0.17227700352668762</v>
      </c>
      <c r="N6114" s="1">
        <v>3.6199555397033691</v>
      </c>
      <c r="O6114" s="1">
        <v>1.0468649677932262E-2</v>
      </c>
      <c r="P6114" s="1">
        <v>0.93809866905212402</v>
      </c>
      <c r="Q6114" s="1">
        <v>6.2912002205848694E-2</v>
      </c>
      <c r="R6114" s="1">
        <v>8.2327798008918762E-3</v>
      </c>
      <c r="S6114" s="1">
        <v>30</v>
      </c>
      <c r="T6114" s="1">
        <v>1</v>
      </c>
      <c r="U6114" s="1">
        <v>6372164.5</v>
      </c>
      <c r="V6114" s="1">
        <v>0.25389042496681213</v>
      </c>
      <c r="W6114" s="1">
        <v>4.1497077941894531</v>
      </c>
      <c r="X6114" s="1">
        <v>4.1497077941894531</v>
      </c>
    </row>
    <row r="6115" spans="1:24" x14ac:dyDescent="0.35">
      <c r="A6115" s="1">
        <v>310132</v>
      </c>
      <c r="B6115" s="1" t="s">
        <v>2344</v>
      </c>
      <c r="C6115" s="1">
        <v>113382303</v>
      </c>
      <c r="D6115" s="1">
        <v>132</v>
      </c>
      <c r="E6115" s="1" t="s">
        <v>2668</v>
      </c>
      <c r="F6115" s="1" t="s">
        <v>35</v>
      </c>
      <c r="G6115" s="1" t="s">
        <v>385</v>
      </c>
      <c r="H6115" s="1" t="s">
        <v>916</v>
      </c>
      <c r="I6115" s="1">
        <v>1157930.23</v>
      </c>
      <c r="J6115" s="1">
        <v>29759.32</v>
      </c>
      <c r="K6115" s="1">
        <v>258521</v>
      </c>
      <c r="L6115" s="1">
        <v>5040737.5</v>
      </c>
      <c r="M6115" s="1">
        <v>0.10936900228261948</v>
      </c>
      <c r="N6115" s="1">
        <v>2.2178225517272949</v>
      </c>
      <c r="O6115" s="1">
        <v>3.1518179923295975E-2</v>
      </c>
      <c r="P6115" s="1">
        <v>2.7981040477752686</v>
      </c>
      <c r="Q6115" s="1">
        <v>-3.1456001102924347E-2</v>
      </c>
      <c r="R6115" s="1">
        <v>5.3521799854934216E-3</v>
      </c>
      <c r="S6115" s="1">
        <v>31</v>
      </c>
      <c r="T6115" s="1">
        <v>1</v>
      </c>
      <c r="U6115" s="1">
        <v>6486948</v>
      </c>
      <c r="V6115" s="1">
        <v>0.11478336155414581</v>
      </c>
      <c r="W6115" s="1">
        <v>1.8013266324996948</v>
      </c>
      <c r="X6115" s="1">
        <v>1.8013266324996948</v>
      </c>
    </row>
    <row r="6116" spans="1:24" x14ac:dyDescent="0.35">
      <c r="A6116" s="1">
        <v>320132</v>
      </c>
      <c r="B6116" s="1" t="s">
        <v>2345</v>
      </c>
      <c r="C6116" s="1">
        <v>113382303</v>
      </c>
      <c r="D6116" s="1">
        <v>132</v>
      </c>
      <c r="E6116" s="1" t="s">
        <v>2668</v>
      </c>
      <c r="F6116" s="1" t="s">
        <v>35</v>
      </c>
      <c r="G6116" s="1" t="s">
        <v>385</v>
      </c>
      <c r="H6116" s="1" t="s">
        <v>916</v>
      </c>
      <c r="I6116" s="1">
        <v>1173301.05</v>
      </c>
      <c r="J6116" s="1">
        <v>25884.799999999999</v>
      </c>
      <c r="K6116" s="1">
        <v>258521</v>
      </c>
      <c r="L6116" s="1">
        <v>5112937</v>
      </c>
      <c r="M6116" s="1">
        <v>7.2199501097202301E-2</v>
      </c>
      <c r="N6116" s="1">
        <v>1.4323201179504395</v>
      </c>
      <c r="O6116" s="1">
        <v>1.5370819717645645E-2</v>
      </c>
      <c r="P6116" s="1">
        <v>1.3274391889572144</v>
      </c>
      <c r="Q6116" s="1">
        <v>0</v>
      </c>
      <c r="R6116" s="1">
        <v>-3.8745200727134943E-3</v>
      </c>
      <c r="S6116" s="1">
        <v>32</v>
      </c>
      <c r="T6116" s="1">
        <v>1</v>
      </c>
      <c r="U6116" s="1">
        <v>6570644</v>
      </c>
      <c r="V6116" s="1">
        <v>8.3695799112319946E-2</v>
      </c>
      <c r="W6116" s="1">
        <v>1.2902215719223022</v>
      </c>
      <c r="X6116" s="1">
        <v>1.2902215719223022</v>
      </c>
    </row>
    <row r="6117" spans="1:24" x14ac:dyDescent="0.35">
      <c r="A6117" s="1">
        <v>330132</v>
      </c>
      <c r="B6117" s="1" t="s">
        <v>2346</v>
      </c>
      <c r="C6117" s="1">
        <v>113382303</v>
      </c>
      <c r="D6117" s="1">
        <v>132</v>
      </c>
      <c r="E6117" s="1" t="s">
        <v>2668</v>
      </c>
      <c r="F6117" s="1" t="s">
        <v>35</v>
      </c>
      <c r="G6117" s="1" t="s">
        <v>385</v>
      </c>
      <c r="H6117" s="1" t="s">
        <v>916</v>
      </c>
      <c r="I6117" s="1">
        <v>1225446.51</v>
      </c>
      <c r="J6117" s="1">
        <v>31058.86</v>
      </c>
      <c r="K6117" s="1">
        <v>258521</v>
      </c>
      <c r="L6117" s="1">
        <v>5285464.5</v>
      </c>
      <c r="M6117" s="1">
        <v>0.1725275069475174</v>
      </c>
      <c r="N6117" s="1">
        <v>3.3743326663970947</v>
      </c>
      <c r="O6117" s="1">
        <v>5.214545875787735E-2</v>
      </c>
      <c r="P6117" s="1">
        <v>4.4443378448486328</v>
      </c>
      <c r="Q6117" s="1">
        <v>0</v>
      </c>
      <c r="R6117" s="1">
        <v>5.1740598864853382E-3</v>
      </c>
      <c r="S6117" s="1">
        <v>33</v>
      </c>
      <c r="T6117" s="1">
        <v>1</v>
      </c>
      <c r="U6117" s="1">
        <v>6800491</v>
      </c>
      <c r="V6117" s="1">
        <v>0.22984702885150909</v>
      </c>
      <c r="W6117" s="1">
        <v>3.4980893135070801</v>
      </c>
      <c r="X6117" s="1">
        <v>3.4980893135070801</v>
      </c>
    </row>
    <row r="6118" spans="1:24" x14ac:dyDescent="0.35">
      <c r="A6118" s="1">
        <v>340132</v>
      </c>
      <c r="B6118" s="1" t="s">
        <v>2347</v>
      </c>
      <c r="C6118" s="1">
        <v>113382303</v>
      </c>
      <c r="D6118" s="1">
        <v>132</v>
      </c>
      <c r="E6118" s="1" t="s">
        <v>2668</v>
      </c>
      <c r="F6118" s="1" t="s">
        <v>35</v>
      </c>
      <c r="G6118" s="1" t="s">
        <v>385</v>
      </c>
      <c r="H6118" s="1" t="s">
        <v>916</v>
      </c>
      <c r="I6118" s="1">
        <v>1234491.6399999999</v>
      </c>
      <c r="J6118" s="1">
        <v>82569.8</v>
      </c>
      <c r="K6118" s="1">
        <v>258521</v>
      </c>
      <c r="L6118" s="1">
        <v>5265104.5</v>
      </c>
      <c r="M6118" s="1">
        <v>-2.0360000431537628E-2</v>
      </c>
      <c r="N6118" s="1">
        <v>-0.38520738482475281</v>
      </c>
      <c r="O6118" s="1">
        <v>9.0451296418905258E-3</v>
      </c>
      <c r="P6118" s="1">
        <v>0.73810893297195435</v>
      </c>
      <c r="Q6118" s="1">
        <v>0</v>
      </c>
      <c r="R6118" s="1">
        <v>5.1510941237211227E-2</v>
      </c>
      <c r="S6118" s="1">
        <v>34</v>
      </c>
      <c r="T6118" s="1">
        <v>1</v>
      </c>
      <c r="U6118" s="1">
        <v>6840687</v>
      </c>
      <c r="V6118" s="1">
        <v>4.0196068584918976E-2</v>
      </c>
      <c r="W6118" s="1">
        <v>0.59107494354248047</v>
      </c>
      <c r="X6118" s="1">
        <v>0.59107494354248047</v>
      </c>
    </row>
    <row r="6119" spans="1:24" x14ac:dyDescent="0.35">
      <c r="A6119" s="1">
        <v>350132</v>
      </c>
      <c r="B6119" s="1" t="s">
        <v>2348</v>
      </c>
      <c r="C6119" s="1">
        <v>113382303</v>
      </c>
      <c r="D6119" s="1">
        <v>132</v>
      </c>
      <c r="E6119" s="1" t="s">
        <v>2668</v>
      </c>
      <c r="F6119" s="1" t="s">
        <v>35</v>
      </c>
      <c r="G6119" s="1" t="s">
        <v>385</v>
      </c>
      <c r="H6119" s="1" t="s">
        <v>916</v>
      </c>
      <c r="I6119" s="1">
        <v>1328478.8700000001</v>
      </c>
      <c r="J6119" s="1">
        <v>29455</v>
      </c>
      <c r="K6119" s="1">
        <v>258521</v>
      </c>
      <c r="L6119" s="1">
        <v>5490088.5</v>
      </c>
      <c r="M6119" s="1">
        <v>0.22498400509357452</v>
      </c>
      <c r="N6119" s="1">
        <v>4.2731156349182129</v>
      </c>
      <c r="O6119" s="1">
        <v>9.3987226486206055E-2</v>
      </c>
      <c r="P6119" s="1">
        <v>7.6134357452392578</v>
      </c>
      <c r="Q6119" s="1">
        <v>0</v>
      </c>
      <c r="R6119" s="1">
        <v>-5.3114801645278931E-2</v>
      </c>
      <c r="S6119" s="1">
        <v>35</v>
      </c>
      <c r="T6119" s="1">
        <v>1</v>
      </c>
      <c r="U6119" s="1">
        <v>7106543.5</v>
      </c>
      <c r="V6119" s="1">
        <v>0.26585644483566284</v>
      </c>
      <c r="W6119" s="1">
        <v>3.8864006996154785</v>
      </c>
      <c r="X6119" s="1">
        <v>3.8864006996154785</v>
      </c>
    </row>
    <row r="6120" spans="1:24" x14ac:dyDescent="0.35">
      <c r="A6120" s="1">
        <v>360132</v>
      </c>
      <c r="B6120" s="1" t="s">
        <v>2349</v>
      </c>
      <c r="C6120" s="1">
        <v>113382303</v>
      </c>
      <c r="D6120" s="1">
        <v>132</v>
      </c>
      <c r="E6120" s="1" t="s">
        <v>2668</v>
      </c>
      <c r="F6120" s="1" t="s">
        <v>35</v>
      </c>
      <c r="G6120" s="1" t="s">
        <v>385</v>
      </c>
      <c r="H6120" s="1" t="s">
        <v>916</v>
      </c>
      <c r="I6120" s="1">
        <v>1448164.73</v>
      </c>
      <c r="J6120" s="1">
        <v>44427.91</v>
      </c>
      <c r="K6120" s="1">
        <v>258521</v>
      </c>
      <c r="L6120" s="1">
        <v>5842848</v>
      </c>
      <c r="M6120" s="1">
        <v>0.35275951027870178</v>
      </c>
      <c r="N6120" s="1">
        <v>6.4253883361816406</v>
      </c>
      <c r="O6120" s="1">
        <v>0.11968585848808289</v>
      </c>
      <c r="P6120" s="1">
        <v>9.0092411041259766</v>
      </c>
      <c r="Q6120" s="1">
        <v>0</v>
      </c>
      <c r="R6120" s="1">
        <v>1.4972910284996033E-2</v>
      </c>
      <c r="S6120" s="1">
        <v>36</v>
      </c>
      <c r="T6120" s="1">
        <v>1</v>
      </c>
      <c r="U6120" s="1">
        <v>7593961.5</v>
      </c>
      <c r="V6120" s="1">
        <v>0.48741829395294189</v>
      </c>
      <c r="W6120" s="1">
        <v>6.8587212562561035</v>
      </c>
      <c r="X6120" s="1">
        <v>6.8587212562561035</v>
      </c>
    </row>
    <row r="6121" spans="1:24" x14ac:dyDescent="0.35">
      <c r="A6121" s="1">
        <v>370132</v>
      </c>
      <c r="B6121" s="1" t="s">
        <v>2350</v>
      </c>
      <c r="C6121" s="1">
        <v>113382303</v>
      </c>
      <c r="D6121" s="1">
        <v>132</v>
      </c>
      <c r="E6121" s="1" t="s">
        <v>2668</v>
      </c>
      <c r="F6121" s="1" t="s">
        <v>35</v>
      </c>
      <c r="G6121" s="1" t="s">
        <v>385</v>
      </c>
      <c r="H6121" s="1" t="s">
        <v>916</v>
      </c>
      <c r="I6121" s="1">
        <v>1526213.48</v>
      </c>
      <c r="J6121" s="1">
        <v>42241.5</v>
      </c>
      <c r="K6121" s="1">
        <v>258521</v>
      </c>
      <c r="L6121" s="1">
        <v>6168592</v>
      </c>
      <c r="M6121" s="1">
        <v>0.32574400305747986</v>
      </c>
      <c r="N6121" s="1">
        <v>5.5750894546508789</v>
      </c>
      <c r="O6121" s="1">
        <v>7.8048750758171082E-2</v>
      </c>
      <c r="P6121" s="1">
        <v>5.3894939422607422</v>
      </c>
      <c r="Q6121" s="1">
        <v>0</v>
      </c>
      <c r="R6121" s="1">
        <v>-2.1864098962396383E-3</v>
      </c>
      <c r="S6121" s="1">
        <v>37</v>
      </c>
      <c r="T6121" s="1">
        <v>1</v>
      </c>
      <c r="U6121" s="1">
        <v>7995568</v>
      </c>
      <c r="V6121" s="1">
        <v>0.40160635113716125</v>
      </c>
      <c r="W6121" s="1">
        <v>5.2884979248046875</v>
      </c>
      <c r="X6121" s="1">
        <v>5.2884979248046875</v>
      </c>
    </row>
    <row r="6122" spans="1:24" x14ac:dyDescent="0.35">
      <c r="A6122" s="1">
        <v>380132</v>
      </c>
      <c r="B6122" s="1" t="s">
        <v>2351</v>
      </c>
      <c r="C6122" s="1">
        <v>113382303</v>
      </c>
      <c r="D6122" s="1">
        <v>132</v>
      </c>
      <c r="E6122" s="1" t="s">
        <v>2668</v>
      </c>
      <c r="F6122" s="1" t="s">
        <v>35</v>
      </c>
      <c r="G6122" s="1" t="s">
        <v>385</v>
      </c>
      <c r="H6122" s="1" t="s">
        <v>916</v>
      </c>
      <c r="I6122" s="1">
        <v>1635809</v>
      </c>
      <c r="J6122" s="1">
        <v>47342</v>
      </c>
      <c r="K6122" s="1">
        <v>258521</v>
      </c>
      <c r="L6122" s="1">
        <v>6351100</v>
      </c>
      <c r="M6122" s="1">
        <v>0.18250800669193268</v>
      </c>
      <c r="N6122" s="1">
        <v>2.9586653709411621</v>
      </c>
      <c r="O6122" s="1">
        <v>0.10959552228450775</v>
      </c>
      <c r="P6122" s="1">
        <v>7.180877685546875</v>
      </c>
      <c r="Q6122" s="1">
        <v>0</v>
      </c>
      <c r="R6122" s="1">
        <v>5.1004998385906219E-3</v>
      </c>
      <c r="S6122" s="1">
        <v>38</v>
      </c>
      <c r="T6122" s="1">
        <v>1</v>
      </c>
      <c r="U6122" s="1">
        <v>8292772</v>
      </c>
      <c r="V6122" s="1">
        <v>0.29720401763916016</v>
      </c>
      <c r="W6122" s="1">
        <v>3.717109203338623</v>
      </c>
      <c r="X6122" s="1">
        <v>3.717109203338623</v>
      </c>
    </row>
    <row r="6123" spans="1:24" x14ac:dyDescent="0.35">
      <c r="A6123" s="1">
        <v>390132</v>
      </c>
      <c r="B6123" s="1" t="s">
        <v>2352</v>
      </c>
      <c r="C6123" s="1">
        <v>113382303</v>
      </c>
      <c r="D6123" s="1">
        <v>132</v>
      </c>
      <c r="E6123" s="1" t="s">
        <v>2668</v>
      </c>
      <c r="F6123" s="1" t="s">
        <v>35</v>
      </c>
      <c r="G6123" s="1" t="s">
        <v>385</v>
      </c>
      <c r="H6123" s="1" t="s">
        <v>916</v>
      </c>
      <c r="I6123" s="1">
        <v>1637062</v>
      </c>
      <c r="J6123" s="1">
        <v>59052</v>
      </c>
      <c r="K6123" s="1">
        <v>308521</v>
      </c>
      <c r="L6123" s="1">
        <v>6421961</v>
      </c>
      <c r="M6123" s="1">
        <v>7.0860996842384338E-2</v>
      </c>
      <c r="N6123" s="1">
        <v>1.1157280206680298</v>
      </c>
      <c r="O6123" s="1">
        <v>1.2529999949038029E-3</v>
      </c>
      <c r="P6123" s="1">
        <v>7.6598182320594788E-2</v>
      </c>
      <c r="Q6123" s="1">
        <v>5.000000074505806E-2</v>
      </c>
      <c r="R6123" s="1">
        <v>1.1710000224411488E-2</v>
      </c>
      <c r="S6123" s="1">
        <v>39</v>
      </c>
      <c r="T6123" s="1">
        <v>1</v>
      </c>
      <c r="U6123" s="1">
        <v>8426596</v>
      </c>
      <c r="V6123" s="1">
        <v>0.13382399082183838</v>
      </c>
      <c r="W6123" s="1">
        <v>1.6137427091598511</v>
      </c>
      <c r="X6123" s="1">
        <v>1.6137427091598511</v>
      </c>
    </row>
    <row r="6124" spans="1:24" x14ac:dyDescent="0.35">
      <c r="A6124" s="1">
        <v>400132</v>
      </c>
      <c r="B6124" s="1" t="s">
        <v>2353</v>
      </c>
      <c r="C6124" s="1">
        <v>113382303</v>
      </c>
      <c r="D6124" s="1">
        <v>132</v>
      </c>
      <c r="E6124" s="1" t="s">
        <v>2668</v>
      </c>
      <c r="F6124" s="1" t="s">
        <v>35</v>
      </c>
      <c r="G6124" s="1" t="s">
        <v>385</v>
      </c>
      <c r="H6124" s="1" t="s">
        <v>916</v>
      </c>
      <c r="S6124" s="1">
        <v>40</v>
      </c>
      <c r="T6124" s="1">
        <v>1</v>
      </c>
      <c r="U6124" s="1">
        <v>0</v>
      </c>
      <c r="V6124" s="1">
        <v>0</v>
      </c>
      <c r="W6124" s="1">
        <v>-100</v>
      </c>
      <c r="X6124" s="1">
        <v>-100</v>
      </c>
    </row>
    <row r="6125" spans="1:24" x14ac:dyDescent="0.35">
      <c r="A6125" s="1">
        <v>410132</v>
      </c>
      <c r="B6125" s="1" t="s">
        <v>2354</v>
      </c>
      <c r="C6125" s="1">
        <v>113382303</v>
      </c>
      <c r="D6125" s="1">
        <v>132</v>
      </c>
      <c r="E6125" s="1" t="s">
        <v>2668</v>
      </c>
      <c r="F6125" s="1" t="s">
        <v>35</v>
      </c>
      <c r="G6125" s="1" t="s">
        <v>385</v>
      </c>
      <c r="H6125" s="1" t="s">
        <v>916</v>
      </c>
      <c r="S6125" s="1">
        <v>41</v>
      </c>
      <c r="T6125" s="1">
        <v>1</v>
      </c>
      <c r="U6125" s="1">
        <v>0</v>
      </c>
      <c r="V6125" s="1">
        <v>0</v>
      </c>
    </row>
    <row r="6126" spans="1:24" x14ac:dyDescent="0.35">
      <c r="A6126" s="1">
        <v>420132</v>
      </c>
      <c r="B6126" s="1" t="s">
        <v>2355</v>
      </c>
      <c r="C6126" s="1">
        <v>113382303</v>
      </c>
      <c r="D6126" s="1">
        <v>132</v>
      </c>
      <c r="E6126" s="1" t="s">
        <v>2668</v>
      </c>
      <c r="F6126" s="1" t="s">
        <v>35</v>
      </c>
      <c r="G6126" s="1" t="s">
        <v>385</v>
      </c>
      <c r="H6126" s="1" t="s">
        <v>916</v>
      </c>
      <c r="S6126" s="1">
        <v>42</v>
      </c>
      <c r="T6126" s="1">
        <v>1</v>
      </c>
      <c r="U6126" s="1">
        <v>0</v>
      </c>
      <c r="V6126" s="1">
        <v>0</v>
      </c>
    </row>
    <row r="6127" spans="1:24" x14ac:dyDescent="0.35">
      <c r="A6127" s="1">
        <v>430132</v>
      </c>
      <c r="B6127" s="1" t="s">
        <v>2356</v>
      </c>
      <c r="C6127" s="1">
        <v>113382303</v>
      </c>
      <c r="D6127" s="1">
        <v>132</v>
      </c>
      <c r="E6127" s="1" t="s">
        <v>2668</v>
      </c>
      <c r="F6127" s="1" t="s">
        <v>35</v>
      </c>
      <c r="G6127" s="1" t="s">
        <v>385</v>
      </c>
      <c r="H6127" s="1" t="s">
        <v>916</v>
      </c>
      <c r="S6127" s="1">
        <v>43</v>
      </c>
      <c r="T6127" s="1">
        <v>1</v>
      </c>
      <c r="U6127" s="1">
        <v>0</v>
      </c>
      <c r="V6127" s="1">
        <v>0</v>
      </c>
    </row>
    <row r="6128" spans="1:24" x14ac:dyDescent="0.35">
      <c r="A6128" s="1">
        <v>440132</v>
      </c>
      <c r="B6128" s="1" t="s">
        <v>2357</v>
      </c>
      <c r="C6128" s="1">
        <v>113382303</v>
      </c>
      <c r="D6128" s="1">
        <v>132</v>
      </c>
      <c r="E6128" s="1" t="s">
        <v>2668</v>
      </c>
      <c r="F6128" s="1" t="s">
        <v>35</v>
      </c>
      <c r="G6128" s="1" t="s">
        <v>385</v>
      </c>
      <c r="H6128" s="1" t="s">
        <v>916</v>
      </c>
      <c r="S6128" s="1">
        <v>44</v>
      </c>
      <c r="T6128" s="1">
        <v>1</v>
      </c>
      <c r="U6128" s="1">
        <v>0</v>
      </c>
      <c r="V6128" s="1">
        <v>0</v>
      </c>
    </row>
    <row r="6129" spans="1:24" x14ac:dyDescent="0.35">
      <c r="A6129" s="1">
        <v>450132</v>
      </c>
      <c r="B6129" s="1" t="s">
        <v>2358</v>
      </c>
      <c r="C6129" s="1">
        <v>113382303</v>
      </c>
      <c r="D6129" s="1">
        <v>132</v>
      </c>
      <c r="E6129" s="1" t="s">
        <v>2668</v>
      </c>
      <c r="F6129" s="1" t="s">
        <v>35</v>
      </c>
      <c r="G6129" s="1" t="s">
        <v>385</v>
      </c>
      <c r="H6129" s="1" t="s">
        <v>916</v>
      </c>
      <c r="S6129" s="1">
        <v>45</v>
      </c>
      <c r="T6129" s="1">
        <v>1</v>
      </c>
      <c r="U6129" s="1">
        <v>0</v>
      </c>
      <c r="V6129" s="1">
        <v>0</v>
      </c>
    </row>
    <row r="6130" spans="1:24" x14ac:dyDescent="0.35">
      <c r="A6130" s="1">
        <v>460132</v>
      </c>
      <c r="B6130" s="1" t="s">
        <v>2359</v>
      </c>
      <c r="C6130" s="1">
        <v>113382303</v>
      </c>
      <c r="D6130" s="1">
        <v>132</v>
      </c>
      <c r="E6130" s="1" t="s">
        <v>2668</v>
      </c>
      <c r="F6130" s="1" t="s">
        <v>35</v>
      </c>
      <c r="G6130" s="1" t="s">
        <v>385</v>
      </c>
      <c r="H6130" s="1" t="s">
        <v>916</v>
      </c>
      <c r="S6130" s="1">
        <v>46</v>
      </c>
      <c r="T6130" s="1">
        <v>1</v>
      </c>
      <c r="U6130" s="1">
        <v>0</v>
      </c>
      <c r="V6130" s="1">
        <v>0</v>
      </c>
    </row>
    <row r="6131" spans="1:24" x14ac:dyDescent="0.35">
      <c r="A6131" s="1">
        <v>470132</v>
      </c>
      <c r="B6131" s="1" t="s">
        <v>2360</v>
      </c>
      <c r="C6131" s="1">
        <v>113382303</v>
      </c>
      <c r="D6131" s="1">
        <v>132</v>
      </c>
      <c r="E6131" s="1" t="s">
        <v>2668</v>
      </c>
      <c r="F6131" s="1" t="s">
        <v>35</v>
      </c>
      <c r="G6131" s="1" t="s">
        <v>385</v>
      </c>
      <c r="H6131" s="1" t="s">
        <v>916</v>
      </c>
      <c r="S6131" s="1">
        <v>47</v>
      </c>
      <c r="T6131" s="1">
        <v>1</v>
      </c>
      <c r="U6131" s="1">
        <v>0</v>
      </c>
      <c r="V6131" s="1">
        <v>0</v>
      </c>
    </row>
    <row r="6132" spans="1:24" x14ac:dyDescent="0.35">
      <c r="A6132" s="1">
        <v>480132</v>
      </c>
      <c r="B6132" s="1" t="s">
        <v>2361</v>
      </c>
      <c r="C6132" s="1">
        <v>113382303</v>
      </c>
      <c r="D6132" s="1">
        <v>132</v>
      </c>
      <c r="E6132" s="1" t="s">
        <v>2668</v>
      </c>
      <c r="F6132" s="1" t="s">
        <v>35</v>
      </c>
      <c r="G6132" s="1" t="s">
        <v>385</v>
      </c>
      <c r="H6132" s="1" t="s">
        <v>916</v>
      </c>
      <c r="S6132" s="1">
        <v>48</v>
      </c>
      <c r="T6132" s="1">
        <v>1</v>
      </c>
      <c r="U6132" s="1">
        <v>0</v>
      </c>
      <c r="V6132" s="1">
        <v>0</v>
      </c>
    </row>
    <row r="6133" spans="1:24" x14ac:dyDescent="0.35">
      <c r="A6133" s="1">
        <v>250545</v>
      </c>
      <c r="B6133" s="1" t="s">
        <v>2364</v>
      </c>
      <c r="C6133" s="1">
        <v>113384307</v>
      </c>
      <c r="D6133" s="1">
        <v>545</v>
      </c>
      <c r="E6133" s="1" t="s">
        <v>48</v>
      </c>
      <c r="F6133" s="1" t="s">
        <v>48</v>
      </c>
      <c r="G6133" s="1" t="s">
        <v>48</v>
      </c>
      <c r="H6133" s="1" t="s">
        <v>48</v>
      </c>
      <c r="S6133" s="1">
        <v>25</v>
      </c>
      <c r="T6133" s="1">
        <v>2</v>
      </c>
      <c r="U6133" s="1">
        <v>0</v>
      </c>
      <c r="V6133" s="1">
        <v>0</v>
      </c>
    </row>
    <row r="6134" spans="1:24" x14ac:dyDescent="0.35">
      <c r="A6134" s="1">
        <v>260545</v>
      </c>
      <c r="B6134" s="1" t="s">
        <v>2365</v>
      </c>
      <c r="C6134" s="1">
        <v>113384307</v>
      </c>
      <c r="D6134" s="1">
        <v>545</v>
      </c>
      <c r="E6134" s="1" t="s">
        <v>48</v>
      </c>
      <c r="F6134" s="1" t="s">
        <v>48</v>
      </c>
      <c r="G6134" s="1" t="s">
        <v>48</v>
      </c>
      <c r="H6134" s="1" t="s">
        <v>48</v>
      </c>
      <c r="S6134" s="1">
        <v>26</v>
      </c>
      <c r="T6134" s="1">
        <v>2</v>
      </c>
      <c r="U6134" s="1">
        <v>0</v>
      </c>
      <c r="V6134" s="1">
        <v>0</v>
      </c>
    </row>
    <row r="6135" spans="1:24" x14ac:dyDescent="0.35">
      <c r="A6135" s="1">
        <v>270545</v>
      </c>
      <c r="B6135" s="1" t="s">
        <v>2366</v>
      </c>
      <c r="C6135" s="1">
        <v>113384307</v>
      </c>
      <c r="D6135" s="1">
        <v>545</v>
      </c>
      <c r="E6135" s="1" t="s">
        <v>48</v>
      </c>
      <c r="F6135" s="1" t="s">
        <v>48</v>
      </c>
      <c r="G6135" s="1" t="s">
        <v>48</v>
      </c>
      <c r="H6135" s="1" t="s">
        <v>48</v>
      </c>
      <c r="S6135" s="1">
        <v>27</v>
      </c>
      <c r="T6135" s="1">
        <v>2</v>
      </c>
      <c r="U6135" s="1">
        <v>0</v>
      </c>
      <c r="V6135" s="1">
        <v>0</v>
      </c>
    </row>
    <row r="6136" spans="1:24" x14ac:dyDescent="0.35">
      <c r="A6136" s="1">
        <v>280545</v>
      </c>
      <c r="B6136" s="1" t="s">
        <v>2367</v>
      </c>
      <c r="C6136" s="1">
        <v>113384307</v>
      </c>
      <c r="D6136" s="1">
        <v>545</v>
      </c>
      <c r="E6136" s="1" t="s">
        <v>48</v>
      </c>
      <c r="F6136" s="1" t="s">
        <v>48</v>
      </c>
      <c r="G6136" s="1" t="s">
        <v>48</v>
      </c>
      <c r="H6136" s="1" t="s">
        <v>48</v>
      </c>
      <c r="S6136" s="1">
        <v>28</v>
      </c>
      <c r="T6136" s="1">
        <v>2</v>
      </c>
      <c r="U6136" s="1">
        <v>0</v>
      </c>
      <c r="V6136" s="1">
        <v>0</v>
      </c>
    </row>
    <row r="6137" spans="1:24" x14ac:dyDescent="0.35">
      <c r="A6137" s="1">
        <v>290545</v>
      </c>
      <c r="B6137" s="1" t="s">
        <v>2341</v>
      </c>
      <c r="C6137" s="1">
        <v>113384307</v>
      </c>
      <c r="D6137" s="1">
        <v>545</v>
      </c>
      <c r="E6137" s="1" t="s">
        <v>2669</v>
      </c>
      <c r="F6137" s="1" t="s">
        <v>35</v>
      </c>
      <c r="G6137" s="1" t="s">
        <v>385</v>
      </c>
      <c r="H6137" s="1" t="s">
        <v>2369</v>
      </c>
      <c r="J6137" s="1">
        <v>688215.45</v>
      </c>
      <c r="S6137" s="1">
        <v>29</v>
      </c>
      <c r="T6137" s="1">
        <v>2</v>
      </c>
      <c r="U6137" s="1">
        <v>688215.4375</v>
      </c>
      <c r="V6137" s="1">
        <v>0</v>
      </c>
    </row>
    <row r="6138" spans="1:24" x14ac:dyDescent="0.35">
      <c r="A6138" s="1">
        <v>300545</v>
      </c>
      <c r="B6138" s="1" t="s">
        <v>2343</v>
      </c>
      <c r="C6138" s="1">
        <v>113384307</v>
      </c>
      <c r="D6138" s="1">
        <v>545</v>
      </c>
      <c r="E6138" s="1" t="s">
        <v>2669</v>
      </c>
      <c r="F6138" s="1" t="s">
        <v>35</v>
      </c>
      <c r="G6138" s="1" t="s">
        <v>385</v>
      </c>
      <c r="H6138" s="1" t="s">
        <v>2369</v>
      </c>
      <c r="J6138" s="1">
        <v>722490.05</v>
      </c>
      <c r="R6138" s="1">
        <v>3.4274600446224213E-2</v>
      </c>
      <c r="S6138" s="1">
        <v>30</v>
      </c>
      <c r="T6138" s="1">
        <v>2</v>
      </c>
      <c r="U6138" s="1">
        <v>722490.0625</v>
      </c>
      <c r="V6138" s="1">
        <v>3.4274600446224213E-2</v>
      </c>
      <c r="W6138" s="1">
        <v>4.980217456817627</v>
      </c>
      <c r="X6138" s="1">
        <v>4.980217456817627</v>
      </c>
    </row>
    <row r="6139" spans="1:24" x14ac:dyDescent="0.35">
      <c r="A6139" s="1">
        <v>310545</v>
      </c>
      <c r="B6139" s="1" t="s">
        <v>2344</v>
      </c>
      <c r="C6139" s="1">
        <v>113384307</v>
      </c>
      <c r="D6139" s="1">
        <v>545</v>
      </c>
      <c r="E6139" s="1" t="s">
        <v>2669</v>
      </c>
      <c r="F6139" s="1" t="s">
        <v>35</v>
      </c>
      <c r="G6139" s="1" t="s">
        <v>385</v>
      </c>
      <c r="H6139" s="1" t="s">
        <v>2369</v>
      </c>
      <c r="J6139" s="1">
        <v>775092.26</v>
      </c>
      <c r="R6139" s="1">
        <v>5.2602209150791168E-2</v>
      </c>
      <c r="S6139" s="1">
        <v>31</v>
      </c>
      <c r="T6139" s="1">
        <v>2</v>
      </c>
      <c r="U6139" s="1">
        <v>775092.25</v>
      </c>
      <c r="V6139" s="1">
        <v>5.2602209150791168E-2</v>
      </c>
      <c r="W6139" s="1">
        <v>7.2806797027587891</v>
      </c>
      <c r="X6139" s="1">
        <v>7.2806797027587891</v>
      </c>
    </row>
    <row r="6140" spans="1:24" x14ac:dyDescent="0.35">
      <c r="A6140" s="1">
        <v>320545</v>
      </c>
      <c r="B6140" s="1" t="s">
        <v>2345</v>
      </c>
      <c r="C6140" s="1">
        <v>113384307</v>
      </c>
      <c r="D6140" s="1">
        <v>545</v>
      </c>
      <c r="E6140" s="1" t="s">
        <v>2669</v>
      </c>
      <c r="F6140" s="1" t="s">
        <v>35</v>
      </c>
      <c r="G6140" s="1" t="s">
        <v>385</v>
      </c>
      <c r="H6140" s="1" t="s">
        <v>2369</v>
      </c>
      <c r="J6140" s="1">
        <v>899574.36</v>
      </c>
      <c r="R6140" s="1">
        <v>0.12448210269212723</v>
      </c>
      <c r="S6140" s="1">
        <v>32</v>
      </c>
      <c r="T6140" s="1">
        <v>2</v>
      </c>
      <c r="U6140" s="1">
        <v>899574.375</v>
      </c>
      <c r="V6140" s="1">
        <v>0.12448210269212723</v>
      </c>
      <c r="W6140" s="1">
        <v>16.060298919677734</v>
      </c>
      <c r="X6140" s="1">
        <v>16.060298919677734</v>
      </c>
    </row>
    <row r="6141" spans="1:24" x14ac:dyDescent="0.35">
      <c r="A6141" s="1">
        <v>330545</v>
      </c>
      <c r="B6141" s="1" t="s">
        <v>2346</v>
      </c>
      <c r="C6141" s="1">
        <v>113384307</v>
      </c>
      <c r="D6141" s="1">
        <v>545</v>
      </c>
      <c r="E6141" s="1" t="s">
        <v>2669</v>
      </c>
      <c r="F6141" s="1" t="s">
        <v>35</v>
      </c>
      <c r="G6141" s="1" t="s">
        <v>385</v>
      </c>
      <c r="H6141" s="1" t="s">
        <v>2369</v>
      </c>
      <c r="J6141" s="1">
        <v>960609.36</v>
      </c>
      <c r="R6141" s="1">
        <v>6.1034999787807465E-2</v>
      </c>
      <c r="S6141" s="1">
        <v>33</v>
      </c>
      <c r="T6141" s="1">
        <v>2</v>
      </c>
      <c r="U6141" s="1">
        <v>960609.375</v>
      </c>
      <c r="V6141" s="1">
        <v>6.1034999787807465E-2</v>
      </c>
      <c r="W6141" s="1">
        <v>6.7848753929138184</v>
      </c>
      <c r="X6141" s="1">
        <v>6.7848753929138184</v>
      </c>
    </row>
    <row r="6142" spans="1:24" x14ac:dyDescent="0.35">
      <c r="A6142" s="1">
        <v>340545</v>
      </c>
      <c r="B6142" s="1" t="s">
        <v>2347</v>
      </c>
      <c r="C6142" s="1">
        <v>113384307</v>
      </c>
      <c r="D6142" s="1">
        <v>545</v>
      </c>
      <c r="E6142" s="1" t="s">
        <v>2669</v>
      </c>
      <c r="F6142" s="1" t="s">
        <v>35</v>
      </c>
      <c r="G6142" s="1" t="s">
        <v>385</v>
      </c>
      <c r="H6142" s="1" t="s">
        <v>2369</v>
      </c>
      <c r="J6142" s="1">
        <v>997341.12</v>
      </c>
      <c r="R6142" s="1">
        <v>3.6731760948896408E-2</v>
      </c>
      <c r="S6142" s="1">
        <v>34</v>
      </c>
      <c r="T6142" s="1">
        <v>2</v>
      </c>
      <c r="U6142" s="1">
        <v>997341.125</v>
      </c>
      <c r="V6142" s="1">
        <v>3.6731760948896408E-2</v>
      </c>
      <c r="W6142" s="1">
        <v>3.8237967491149902</v>
      </c>
      <c r="X6142" s="1">
        <v>3.8237967491149902</v>
      </c>
    </row>
    <row r="6143" spans="1:24" x14ac:dyDescent="0.35">
      <c r="A6143" s="1">
        <v>350545</v>
      </c>
      <c r="B6143" s="1" t="s">
        <v>2348</v>
      </c>
      <c r="C6143" s="1">
        <v>113384307</v>
      </c>
      <c r="D6143" s="1">
        <v>545</v>
      </c>
      <c r="E6143" s="1" t="s">
        <v>2669</v>
      </c>
      <c r="F6143" s="1" t="s">
        <v>35</v>
      </c>
      <c r="G6143" s="1" t="s">
        <v>385</v>
      </c>
      <c r="H6143" s="1" t="s">
        <v>2369</v>
      </c>
      <c r="J6143" s="1">
        <v>777818.16</v>
      </c>
      <c r="R6143" s="1">
        <v>-0.21952295303344727</v>
      </c>
      <c r="S6143" s="1">
        <v>35</v>
      </c>
      <c r="T6143" s="1">
        <v>2</v>
      </c>
      <c r="U6143" s="1">
        <v>777818.1875</v>
      </c>
      <c r="V6143" s="1">
        <v>-0.21952295303344727</v>
      </c>
      <c r="W6143" s="1">
        <v>-22.010818481445313</v>
      </c>
      <c r="X6143" s="1">
        <v>-22.010818481445313</v>
      </c>
    </row>
    <row r="6144" spans="1:24" x14ac:dyDescent="0.35">
      <c r="A6144" s="1">
        <v>360545</v>
      </c>
      <c r="B6144" s="1" t="s">
        <v>2349</v>
      </c>
      <c r="C6144" s="1">
        <v>113384307</v>
      </c>
      <c r="D6144" s="1">
        <v>545</v>
      </c>
      <c r="E6144" s="1" t="s">
        <v>2669</v>
      </c>
      <c r="F6144" s="1" t="s">
        <v>35</v>
      </c>
      <c r="G6144" s="1" t="s">
        <v>385</v>
      </c>
      <c r="H6144" s="1" t="s">
        <v>2369</v>
      </c>
      <c r="J6144" s="1">
        <v>899451.33</v>
      </c>
      <c r="R6144" s="1">
        <v>0.12163317203521729</v>
      </c>
      <c r="S6144" s="1">
        <v>36</v>
      </c>
      <c r="T6144" s="1">
        <v>2</v>
      </c>
      <c r="U6144" s="1">
        <v>899451.3125</v>
      </c>
      <c r="V6144" s="1">
        <v>0.12163317203521729</v>
      </c>
      <c r="W6144" s="1">
        <v>15.63773250579834</v>
      </c>
      <c r="X6144" s="1">
        <v>15.63773250579834</v>
      </c>
    </row>
    <row r="6145" spans="1:24" x14ac:dyDescent="0.35">
      <c r="A6145" s="1">
        <v>370545</v>
      </c>
      <c r="B6145" s="1" t="s">
        <v>2350</v>
      </c>
      <c r="C6145" s="1">
        <v>113384307</v>
      </c>
      <c r="D6145" s="1">
        <v>545</v>
      </c>
      <c r="E6145" s="1" t="s">
        <v>2669</v>
      </c>
      <c r="F6145" s="1" t="s">
        <v>35</v>
      </c>
      <c r="G6145" s="1" t="s">
        <v>385</v>
      </c>
      <c r="H6145" s="1" t="s">
        <v>2369</v>
      </c>
      <c r="J6145" s="1">
        <v>995264.2</v>
      </c>
      <c r="R6145" s="1">
        <v>9.5812872052192688E-2</v>
      </c>
      <c r="S6145" s="1">
        <v>37</v>
      </c>
      <c r="T6145" s="1">
        <v>2</v>
      </c>
      <c r="U6145" s="1">
        <v>995264.1875</v>
      </c>
      <c r="V6145" s="1">
        <v>9.5812872052192688E-2</v>
      </c>
      <c r="W6145" s="1">
        <v>10.652369499206543</v>
      </c>
      <c r="X6145" s="1">
        <v>10.652369499206543</v>
      </c>
    </row>
    <row r="6146" spans="1:24" x14ac:dyDescent="0.35">
      <c r="A6146" s="1">
        <v>380545</v>
      </c>
      <c r="B6146" s="1" t="s">
        <v>2351</v>
      </c>
      <c r="C6146" s="1">
        <v>113384307</v>
      </c>
      <c r="D6146" s="1">
        <v>545</v>
      </c>
      <c r="E6146" s="1" t="s">
        <v>2669</v>
      </c>
      <c r="F6146" s="1" t="s">
        <v>35</v>
      </c>
      <c r="G6146" s="1" t="s">
        <v>385</v>
      </c>
      <c r="H6146" s="1" t="s">
        <v>2369</v>
      </c>
      <c r="J6146" s="1">
        <v>1052119</v>
      </c>
      <c r="R6146" s="1">
        <v>5.6854799389839172E-2</v>
      </c>
      <c r="S6146" s="1">
        <v>38</v>
      </c>
      <c r="T6146" s="1">
        <v>2</v>
      </c>
      <c r="U6146" s="1">
        <v>1052119</v>
      </c>
      <c r="V6146" s="1">
        <v>5.6854799389839172E-2</v>
      </c>
      <c r="W6146" s="1">
        <v>5.7125349044799805</v>
      </c>
      <c r="X6146" s="1">
        <v>5.7125349044799805</v>
      </c>
    </row>
    <row r="6147" spans="1:24" x14ac:dyDescent="0.35">
      <c r="A6147" s="1">
        <v>390545</v>
      </c>
      <c r="B6147" s="1" t="s">
        <v>2352</v>
      </c>
      <c r="C6147" s="1">
        <v>113384307</v>
      </c>
      <c r="D6147" s="1">
        <v>545</v>
      </c>
      <c r="E6147" s="1" t="s">
        <v>2669</v>
      </c>
      <c r="F6147" s="1" t="s">
        <v>35</v>
      </c>
      <c r="G6147" s="1" t="s">
        <v>385</v>
      </c>
      <c r="H6147" s="1" t="s">
        <v>2369</v>
      </c>
      <c r="J6147" s="1">
        <v>1251525</v>
      </c>
      <c r="R6147" s="1">
        <v>0.19940599799156189</v>
      </c>
      <c r="S6147" s="1">
        <v>39</v>
      </c>
      <c r="T6147" s="1">
        <v>2</v>
      </c>
      <c r="U6147" s="1">
        <v>1251525</v>
      </c>
      <c r="V6147" s="1">
        <v>0.19940599799156189</v>
      </c>
      <c r="W6147" s="1">
        <v>18.952798843383789</v>
      </c>
      <c r="X6147" s="1">
        <v>18.952798843383789</v>
      </c>
    </row>
    <row r="6148" spans="1:24" x14ac:dyDescent="0.35">
      <c r="A6148" s="1">
        <v>400545</v>
      </c>
      <c r="B6148" s="1" t="s">
        <v>2353</v>
      </c>
      <c r="C6148" s="1">
        <v>113384307</v>
      </c>
      <c r="D6148" s="1">
        <v>545</v>
      </c>
      <c r="E6148" s="1" t="s">
        <v>48</v>
      </c>
      <c r="F6148" s="1" t="s">
        <v>48</v>
      </c>
      <c r="G6148" s="1" t="s">
        <v>48</v>
      </c>
      <c r="H6148" s="1" t="s">
        <v>48</v>
      </c>
      <c r="S6148" s="1">
        <v>40</v>
      </c>
      <c r="T6148" s="1">
        <v>2</v>
      </c>
      <c r="U6148" s="1">
        <v>0</v>
      </c>
      <c r="V6148" s="1">
        <v>0</v>
      </c>
      <c r="W6148" s="1">
        <v>-100</v>
      </c>
      <c r="X6148" s="1">
        <v>-100</v>
      </c>
    </row>
    <row r="6149" spans="1:24" x14ac:dyDescent="0.35">
      <c r="A6149" s="1">
        <v>410545</v>
      </c>
      <c r="B6149" s="1" t="s">
        <v>2354</v>
      </c>
      <c r="C6149" s="1">
        <v>113384307</v>
      </c>
      <c r="D6149" s="1">
        <v>545</v>
      </c>
      <c r="E6149" s="1" t="s">
        <v>48</v>
      </c>
      <c r="F6149" s="1" t="s">
        <v>48</v>
      </c>
      <c r="G6149" s="1" t="s">
        <v>48</v>
      </c>
      <c r="H6149" s="1" t="s">
        <v>48</v>
      </c>
      <c r="S6149" s="1">
        <v>41</v>
      </c>
      <c r="T6149" s="1">
        <v>2</v>
      </c>
      <c r="U6149" s="1">
        <v>0</v>
      </c>
      <c r="V6149" s="1">
        <v>0</v>
      </c>
    </row>
    <row r="6150" spans="1:24" x14ac:dyDescent="0.35">
      <c r="A6150" s="1">
        <v>420545</v>
      </c>
      <c r="B6150" s="1" t="s">
        <v>2355</v>
      </c>
      <c r="C6150" s="1">
        <v>113384307</v>
      </c>
      <c r="D6150" s="1">
        <v>545</v>
      </c>
      <c r="E6150" s="1" t="s">
        <v>48</v>
      </c>
      <c r="F6150" s="1" t="s">
        <v>48</v>
      </c>
      <c r="G6150" s="1" t="s">
        <v>48</v>
      </c>
      <c r="H6150" s="1" t="s">
        <v>48</v>
      </c>
      <c r="S6150" s="1">
        <v>42</v>
      </c>
      <c r="T6150" s="1">
        <v>2</v>
      </c>
      <c r="U6150" s="1">
        <v>0</v>
      </c>
      <c r="V6150" s="1">
        <v>0</v>
      </c>
    </row>
    <row r="6151" spans="1:24" x14ac:dyDescent="0.35">
      <c r="A6151" s="1">
        <v>430545</v>
      </c>
      <c r="B6151" s="1" t="s">
        <v>2356</v>
      </c>
      <c r="C6151" s="1">
        <v>113384307</v>
      </c>
      <c r="D6151" s="1">
        <v>545</v>
      </c>
      <c r="E6151" s="1" t="s">
        <v>48</v>
      </c>
      <c r="F6151" s="1" t="s">
        <v>48</v>
      </c>
      <c r="G6151" s="1" t="s">
        <v>48</v>
      </c>
      <c r="H6151" s="1" t="s">
        <v>48</v>
      </c>
      <c r="S6151" s="1">
        <v>43</v>
      </c>
      <c r="T6151" s="1">
        <v>2</v>
      </c>
      <c r="U6151" s="1">
        <v>0</v>
      </c>
      <c r="V6151" s="1">
        <v>0</v>
      </c>
    </row>
    <row r="6152" spans="1:24" x14ac:dyDescent="0.35">
      <c r="A6152" s="1">
        <v>440545</v>
      </c>
      <c r="B6152" s="1" t="s">
        <v>2357</v>
      </c>
      <c r="C6152" s="1">
        <v>113384307</v>
      </c>
      <c r="D6152" s="1">
        <v>545</v>
      </c>
      <c r="E6152" s="1" t="s">
        <v>48</v>
      </c>
      <c r="F6152" s="1" t="s">
        <v>48</v>
      </c>
      <c r="G6152" s="1" t="s">
        <v>48</v>
      </c>
      <c r="H6152" s="1" t="s">
        <v>48</v>
      </c>
      <c r="S6152" s="1">
        <v>44</v>
      </c>
      <c r="T6152" s="1">
        <v>2</v>
      </c>
      <c r="U6152" s="1">
        <v>0</v>
      </c>
      <c r="V6152" s="1">
        <v>0</v>
      </c>
    </row>
    <row r="6153" spans="1:24" x14ac:dyDescent="0.35">
      <c r="A6153" s="1">
        <v>450545</v>
      </c>
      <c r="B6153" s="1" t="s">
        <v>2358</v>
      </c>
      <c r="C6153" s="1">
        <v>113384307</v>
      </c>
      <c r="D6153" s="1">
        <v>545</v>
      </c>
      <c r="E6153" s="1" t="s">
        <v>48</v>
      </c>
      <c r="F6153" s="1" t="s">
        <v>48</v>
      </c>
      <c r="G6153" s="1" t="s">
        <v>48</v>
      </c>
      <c r="H6153" s="1" t="s">
        <v>48</v>
      </c>
      <c r="S6153" s="1">
        <v>45</v>
      </c>
      <c r="T6153" s="1">
        <v>2</v>
      </c>
      <c r="U6153" s="1">
        <v>0</v>
      </c>
      <c r="V6153" s="1">
        <v>0</v>
      </c>
    </row>
    <row r="6154" spans="1:24" x14ac:dyDescent="0.35">
      <c r="A6154" s="1">
        <v>460545</v>
      </c>
      <c r="B6154" s="1" t="s">
        <v>2359</v>
      </c>
      <c r="C6154" s="1">
        <v>113384307</v>
      </c>
      <c r="D6154" s="1">
        <v>545</v>
      </c>
      <c r="E6154" s="1" t="s">
        <v>48</v>
      </c>
      <c r="F6154" s="1" t="s">
        <v>48</v>
      </c>
      <c r="G6154" s="1" t="s">
        <v>48</v>
      </c>
      <c r="H6154" s="1" t="s">
        <v>48</v>
      </c>
      <c r="S6154" s="1">
        <v>46</v>
      </c>
      <c r="T6154" s="1">
        <v>2</v>
      </c>
      <c r="U6154" s="1">
        <v>0</v>
      </c>
      <c r="V6154" s="1">
        <v>0</v>
      </c>
    </row>
    <row r="6155" spans="1:24" x14ac:dyDescent="0.35">
      <c r="A6155" s="1">
        <v>470545</v>
      </c>
      <c r="B6155" s="1" t="s">
        <v>2360</v>
      </c>
      <c r="C6155" s="1">
        <v>113384307</v>
      </c>
      <c r="D6155" s="1">
        <v>545</v>
      </c>
      <c r="E6155" s="1" t="s">
        <v>48</v>
      </c>
      <c r="F6155" s="1" t="s">
        <v>48</v>
      </c>
      <c r="G6155" s="1" t="s">
        <v>48</v>
      </c>
      <c r="H6155" s="1" t="s">
        <v>48</v>
      </c>
      <c r="S6155" s="1">
        <v>47</v>
      </c>
      <c r="T6155" s="1">
        <v>2</v>
      </c>
      <c r="U6155" s="1">
        <v>0</v>
      </c>
      <c r="V6155" s="1">
        <v>0</v>
      </c>
    </row>
    <row r="6156" spans="1:24" x14ac:dyDescent="0.35">
      <c r="A6156" s="1">
        <v>290225</v>
      </c>
      <c r="B6156" s="1" t="s">
        <v>2341</v>
      </c>
      <c r="C6156" s="1">
        <v>113384603</v>
      </c>
      <c r="D6156" s="1">
        <v>225</v>
      </c>
      <c r="E6156" s="1" t="s">
        <v>2670</v>
      </c>
      <c r="F6156" s="1" t="s">
        <v>35</v>
      </c>
      <c r="G6156" s="1" t="s">
        <v>385</v>
      </c>
      <c r="H6156" s="1" t="s">
        <v>916</v>
      </c>
      <c r="I6156" s="1">
        <v>2850729.66</v>
      </c>
      <c r="K6156" s="1">
        <v>1130791</v>
      </c>
      <c r="L6156" s="1">
        <v>26992112</v>
      </c>
      <c r="S6156" s="1">
        <v>29</v>
      </c>
      <c r="T6156" s="1">
        <v>1</v>
      </c>
      <c r="U6156" s="1">
        <v>30973632</v>
      </c>
      <c r="V6156" s="1">
        <v>0</v>
      </c>
    </row>
    <row r="6157" spans="1:24" x14ac:dyDescent="0.35">
      <c r="A6157" s="1">
        <v>300225</v>
      </c>
      <c r="B6157" s="1" t="s">
        <v>2343</v>
      </c>
      <c r="C6157" s="1">
        <v>113384603</v>
      </c>
      <c r="D6157" s="1">
        <v>225</v>
      </c>
      <c r="E6157" s="1" t="s">
        <v>2670</v>
      </c>
      <c r="F6157" s="1" t="s">
        <v>35</v>
      </c>
      <c r="G6157" s="1" t="s">
        <v>385</v>
      </c>
      <c r="H6157" s="1" t="s">
        <v>916</v>
      </c>
      <c r="I6157" s="1">
        <v>2949509</v>
      </c>
      <c r="K6157" s="1">
        <v>1130791</v>
      </c>
      <c r="L6157" s="1">
        <v>28291658</v>
      </c>
      <c r="M6157" s="1">
        <v>1.2995460033416748</v>
      </c>
      <c r="N6157" s="1">
        <v>4.814539909362793</v>
      </c>
      <c r="O6157" s="1">
        <v>9.8779343068599701E-2</v>
      </c>
      <c r="P6157" s="1">
        <v>3.4650545120239258</v>
      </c>
      <c r="Q6157" s="1">
        <v>0</v>
      </c>
      <c r="S6157" s="1">
        <v>30</v>
      </c>
      <c r="T6157" s="1">
        <v>1</v>
      </c>
      <c r="U6157" s="1">
        <v>32371958</v>
      </c>
      <c r="V6157" s="1">
        <v>1.3983253240585327</v>
      </c>
      <c r="W6157" s="1">
        <v>4.5145688056945801</v>
      </c>
      <c r="X6157" s="1">
        <v>4.5145688056945801</v>
      </c>
    </row>
    <row r="6158" spans="1:24" x14ac:dyDescent="0.35">
      <c r="A6158" s="1">
        <v>310225</v>
      </c>
      <c r="B6158" s="1" t="s">
        <v>2344</v>
      </c>
      <c r="C6158" s="1">
        <v>113384603</v>
      </c>
      <c r="D6158" s="1">
        <v>225</v>
      </c>
      <c r="E6158" s="1" t="s">
        <v>2670</v>
      </c>
      <c r="F6158" s="1" t="s">
        <v>35</v>
      </c>
      <c r="G6158" s="1" t="s">
        <v>385</v>
      </c>
      <c r="H6158" s="1" t="s">
        <v>916</v>
      </c>
      <c r="I6158" s="1">
        <v>2930807.32</v>
      </c>
      <c r="K6158" s="1">
        <v>1130791</v>
      </c>
      <c r="L6158" s="1">
        <v>29133796</v>
      </c>
      <c r="M6158" s="1">
        <v>0.84213799238204956</v>
      </c>
      <c r="N6158" s="1">
        <v>2.9766299724578857</v>
      </c>
      <c r="O6158" s="1">
        <v>-1.870168000459671E-2</v>
      </c>
      <c r="P6158" s="1">
        <v>-0.63406080007553101</v>
      </c>
      <c r="Q6158" s="1">
        <v>0</v>
      </c>
      <c r="S6158" s="1">
        <v>31</v>
      </c>
      <c r="T6158" s="1">
        <v>1</v>
      </c>
      <c r="U6158" s="1">
        <v>33195394</v>
      </c>
      <c r="V6158" s="1">
        <v>0.82343631982803345</v>
      </c>
      <c r="W6158" s="1">
        <v>2.543670654296875</v>
      </c>
      <c r="X6158" s="1">
        <v>2.543670654296875</v>
      </c>
    </row>
    <row r="6159" spans="1:24" x14ac:dyDescent="0.35">
      <c r="A6159" s="1">
        <v>320225</v>
      </c>
      <c r="B6159" s="1" t="s">
        <v>2345</v>
      </c>
      <c r="C6159" s="1">
        <v>113384603</v>
      </c>
      <c r="D6159" s="1">
        <v>225</v>
      </c>
      <c r="E6159" s="1" t="s">
        <v>2670</v>
      </c>
      <c r="F6159" s="1" t="s">
        <v>35</v>
      </c>
      <c r="G6159" s="1" t="s">
        <v>385</v>
      </c>
      <c r="H6159" s="1" t="s">
        <v>916</v>
      </c>
      <c r="I6159" s="1">
        <v>3132779.98</v>
      </c>
      <c r="K6159" s="1">
        <v>1130791</v>
      </c>
      <c r="L6159" s="1">
        <v>29718578</v>
      </c>
      <c r="M6159" s="1">
        <v>0.58478200435638428</v>
      </c>
      <c r="N6159" s="1">
        <v>2.0072290897369385</v>
      </c>
      <c r="O6159" s="1">
        <v>0.20197266340255737</v>
      </c>
      <c r="P6159" s="1">
        <v>6.8913660049438477</v>
      </c>
      <c r="Q6159" s="1">
        <v>0</v>
      </c>
      <c r="S6159" s="1">
        <v>32</v>
      </c>
      <c r="T6159" s="1">
        <v>1</v>
      </c>
      <c r="U6159" s="1">
        <v>33982148</v>
      </c>
      <c r="V6159" s="1">
        <v>0.78675466775894165</v>
      </c>
      <c r="W6159" s="1">
        <v>2.3700697422027588</v>
      </c>
      <c r="X6159" s="1">
        <v>2.3700697422027588</v>
      </c>
    </row>
    <row r="6160" spans="1:24" x14ac:dyDescent="0.35">
      <c r="A6160" s="1">
        <v>330225</v>
      </c>
      <c r="B6160" s="1" t="s">
        <v>2346</v>
      </c>
      <c r="C6160" s="1">
        <v>113384603</v>
      </c>
      <c r="D6160" s="1">
        <v>225</v>
      </c>
      <c r="E6160" s="1" t="s">
        <v>2670</v>
      </c>
      <c r="F6160" s="1" t="s">
        <v>35</v>
      </c>
      <c r="G6160" s="1" t="s">
        <v>385</v>
      </c>
      <c r="H6160" s="1" t="s">
        <v>916</v>
      </c>
      <c r="I6160" s="1">
        <v>3452323.43</v>
      </c>
      <c r="K6160" s="1">
        <v>1130791</v>
      </c>
      <c r="L6160" s="1">
        <v>30397936</v>
      </c>
      <c r="M6160" s="1">
        <v>0.67935800552368164</v>
      </c>
      <c r="N6160" s="1">
        <v>2.2859706878662109</v>
      </c>
      <c r="O6160" s="1">
        <v>0.31954345107078552</v>
      </c>
      <c r="P6160" s="1">
        <v>10.199996948242188</v>
      </c>
      <c r="Q6160" s="1">
        <v>0</v>
      </c>
      <c r="S6160" s="1">
        <v>33</v>
      </c>
      <c r="T6160" s="1">
        <v>1</v>
      </c>
      <c r="U6160" s="1">
        <v>34981052</v>
      </c>
      <c r="V6160" s="1">
        <v>0.99890148639678955</v>
      </c>
      <c r="W6160" s="1">
        <v>2.9394962787628174</v>
      </c>
      <c r="X6160" s="1">
        <v>2.9394962787628174</v>
      </c>
    </row>
    <row r="6161" spans="1:24" x14ac:dyDescent="0.35">
      <c r="A6161" s="1">
        <v>340225</v>
      </c>
      <c r="B6161" s="1" t="s">
        <v>2347</v>
      </c>
      <c r="C6161" s="1">
        <v>113384603</v>
      </c>
      <c r="D6161" s="1">
        <v>225</v>
      </c>
      <c r="E6161" s="1" t="s">
        <v>2670</v>
      </c>
      <c r="F6161" s="1" t="s">
        <v>35</v>
      </c>
      <c r="G6161" s="1" t="s">
        <v>385</v>
      </c>
      <c r="H6161" s="1" t="s">
        <v>916</v>
      </c>
      <c r="I6161" s="1">
        <v>3452051.69</v>
      </c>
      <c r="K6161" s="1">
        <v>1130791</v>
      </c>
      <c r="L6161" s="1">
        <v>30397870</v>
      </c>
      <c r="M6161" s="1">
        <v>-6.6000000515487045E-5</v>
      </c>
      <c r="N6161" s="1">
        <v>-2.1712000307161361E-4</v>
      </c>
      <c r="O6161" s="1">
        <v>-2.7173999114893377E-4</v>
      </c>
      <c r="P6161" s="1">
        <v>-7.8712208196520805E-3</v>
      </c>
      <c r="Q6161" s="1">
        <v>0</v>
      </c>
      <c r="S6161" s="1">
        <v>34</v>
      </c>
      <c r="T6161" s="1">
        <v>1</v>
      </c>
      <c r="U6161" s="1">
        <v>34980712</v>
      </c>
      <c r="V6161" s="1">
        <v>-3.3773999894037843E-4</v>
      </c>
      <c r="W6161" s="1">
        <v>-9.7195478156208992E-4</v>
      </c>
      <c r="X6161" s="1">
        <v>-9.7195478156208992E-4</v>
      </c>
    </row>
    <row r="6162" spans="1:24" x14ac:dyDescent="0.35">
      <c r="A6162" s="1">
        <v>350225</v>
      </c>
      <c r="B6162" s="1" t="s">
        <v>2348</v>
      </c>
      <c r="C6162" s="1">
        <v>113384603</v>
      </c>
      <c r="D6162" s="1">
        <v>225</v>
      </c>
      <c r="E6162" s="1" t="s">
        <v>2670</v>
      </c>
      <c r="F6162" s="1" t="s">
        <v>35</v>
      </c>
      <c r="G6162" s="1" t="s">
        <v>385</v>
      </c>
      <c r="H6162" s="1" t="s">
        <v>916</v>
      </c>
      <c r="I6162" s="1">
        <v>3940640.32</v>
      </c>
      <c r="K6162" s="1">
        <v>1130791</v>
      </c>
      <c r="L6162" s="1">
        <v>33574648</v>
      </c>
      <c r="M6162" s="1">
        <v>3.1767780780792236</v>
      </c>
      <c r="N6162" s="1">
        <v>10.45065975189209</v>
      </c>
      <c r="O6162" s="1">
        <v>0.48858863115310669</v>
      </c>
      <c r="P6162" s="1">
        <v>14.153572082519531</v>
      </c>
      <c r="Q6162" s="1">
        <v>0</v>
      </c>
      <c r="S6162" s="1">
        <v>35</v>
      </c>
      <c r="T6162" s="1">
        <v>1</v>
      </c>
      <c r="U6162" s="1">
        <v>38646080</v>
      </c>
      <c r="V6162" s="1">
        <v>3.6653666496276855</v>
      </c>
      <c r="W6162" s="1">
        <v>10.478254318237305</v>
      </c>
      <c r="X6162" s="1">
        <v>10.478254318237305</v>
      </c>
    </row>
    <row r="6163" spans="1:24" x14ac:dyDescent="0.35">
      <c r="A6163" s="1">
        <v>360225</v>
      </c>
      <c r="B6163" s="1" t="s">
        <v>2349</v>
      </c>
      <c r="C6163" s="1">
        <v>113384603</v>
      </c>
      <c r="D6163" s="1">
        <v>225</v>
      </c>
      <c r="E6163" s="1" t="s">
        <v>2670</v>
      </c>
      <c r="F6163" s="1" t="s">
        <v>35</v>
      </c>
      <c r="G6163" s="1" t="s">
        <v>385</v>
      </c>
      <c r="H6163" s="1" t="s">
        <v>916</v>
      </c>
      <c r="I6163" s="1">
        <v>4488118.55</v>
      </c>
      <c r="K6163" s="1">
        <v>1130791</v>
      </c>
      <c r="L6163" s="1">
        <v>37780316</v>
      </c>
      <c r="M6163" s="1">
        <v>4.2056679725646973</v>
      </c>
      <c r="N6163" s="1">
        <v>12.526320457458496</v>
      </c>
      <c r="O6163" s="1">
        <v>0.54747825860977173</v>
      </c>
      <c r="P6163" s="1">
        <v>13.893128395080566</v>
      </c>
      <c r="Q6163" s="1">
        <v>0</v>
      </c>
      <c r="S6163" s="1">
        <v>36</v>
      </c>
      <c r="T6163" s="1">
        <v>1</v>
      </c>
      <c r="U6163" s="1">
        <v>43399224</v>
      </c>
      <c r="V6163" s="1">
        <v>4.7531461715698242</v>
      </c>
      <c r="W6163" s="1">
        <v>12.299161911010742</v>
      </c>
      <c r="X6163" s="1">
        <v>12.299161911010742</v>
      </c>
    </row>
    <row r="6164" spans="1:24" x14ac:dyDescent="0.35">
      <c r="A6164" s="1">
        <v>370225</v>
      </c>
      <c r="B6164" s="1" t="s">
        <v>2350</v>
      </c>
      <c r="C6164" s="1">
        <v>113384603</v>
      </c>
      <c r="D6164" s="1">
        <v>225</v>
      </c>
      <c r="E6164" s="1" t="s">
        <v>2670</v>
      </c>
      <c r="F6164" s="1" t="s">
        <v>35</v>
      </c>
      <c r="G6164" s="1" t="s">
        <v>385</v>
      </c>
      <c r="H6164" s="1" t="s">
        <v>916</v>
      </c>
      <c r="I6164" s="1">
        <v>4792654.8</v>
      </c>
      <c r="K6164" s="1">
        <v>1130791</v>
      </c>
      <c r="L6164" s="1">
        <v>46618948</v>
      </c>
      <c r="M6164" s="1">
        <v>8.8386316299438477</v>
      </c>
      <c r="N6164" s="1">
        <v>23.394807815551758</v>
      </c>
      <c r="O6164" s="1">
        <v>0.30453625321388245</v>
      </c>
      <c r="P6164" s="1">
        <v>6.7853879928588867</v>
      </c>
      <c r="Q6164" s="1">
        <v>0</v>
      </c>
      <c r="S6164" s="1">
        <v>37</v>
      </c>
      <c r="T6164" s="1">
        <v>1</v>
      </c>
      <c r="U6164" s="1">
        <v>52542392</v>
      </c>
      <c r="V6164" s="1">
        <v>9.1431674957275391</v>
      </c>
      <c r="W6164" s="1">
        <v>21.067584991455078</v>
      </c>
      <c r="X6164" s="1">
        <v>21.067584991455078</v>
      </c>
    </row>
    <row r="6165" spans="1:24" x14ac:dyDescent="0.35">
      <c r="A6165" s="1">
        <v>380225</v>
      </c>
      <c r="B6165" s="1" t="s">
        <v>2351</v>
      </c>
      <c r="C6165" s="1">
        <v>113384603</v>
      </c>
      <c r="D6165" s="1">
        <v>225</v>
      </c>
      <c r="E6165" s="1" t="s">
        <v>2670</v>
      </c>
      <c r="F6165" s="1" t="s">
        <v>35</v>
      </c>
      <c r="G6165" s="1" t="s">
        <v>385</v>
      </c>
      <c r="H6165" s="1" t="s">
        <v>916</v>
      </c>
      <c r="I6165" s="1">
        <v>5274421</v>
      </c>
      <c r="K6165" s="1">
        <v>7493734</v>
      </c>
      <c r="L6165" s="1">
        <v>49223548</v>
      </c>
      <c r="M6165" s="1">
        <v>2.6045999526977539</v>
      </c>
      <c r="N6165" s="1">
        <v>5.586998462677002</v>
      </c>
      <c r="O6165" s="1">
        <v>0.48176619410514832</v>
      </c>
      <c r="P6165" s="1">
        <v>10.052178382873535</v>
      </c>
      <c r="Q6165" s="1">
        <v>6.362943172454834</v>
      </c>
      <c r="S6165" s="1">
        <v>38</v>
      </c>
      <c r="T6165" s="1">
        <v>1</v>
      </c>
      <c r="U6165" s="1">
        <v>61991704</v>
      </c>
      <c r="V6165" s="1">
        <v>9.4493093490600586</v>
      </c>
      <c r="W6165" s="1">
        <v>17.984167098999023</v>
      </c>
      <c r="X6165" s="1">
        <v>17.984167098999023</v>
      </c>
    </row>
    <row r="6166" spans="1:24" x14ac:dyDescent="0.35">
      <c r="A6166" s="1">
        <v>390225</v>
      </c>
      <c r="B6166" s="1" t="s">
        <v>2352</v>
      </c>
      <c r="C6166" s="1">
        <v>113384603</v>
      </c>
      <c r="D6166" s="1">
        <v>225</v>
      </c>
      <c r="E6166" s="1" t="s">
        <v>2670</v>
      </c>
      <c r="F6166" s="1" t="s">
        <v>35</v>
      </c>
      <c r="G6166" s="1" t="s">
        <v>385</v>
      </c>
      <c r="H6166" s="1" t="s">
        <v>916</v>
      </c>
      <c r="I6166" s="1">
        <v>5313299</v>
      </c>
      <c r="K6166" s="1">
        <v>13853359</v>
      </c>
      <c r="L6166" s="1">
        <v>50077144</v>
      </c>
      <c r="M6166" s="1">
        <v>0.85359597206115723</v>
      </c>
      <c r="N6166" s="1">
        <v>1.7341212034225464</v>
      </c>
      <c r="O6166" s="1">
        <v>3.8878001272678375E-2</v>
      </c>
      <c r="P6166" s="1">
        <v>0.73710459470748901</v>
      </c>
      <c r="Q6166" s="1">
        <v>6.3596248626708984</v>
      </c>
      <c r="S6166" s="1">
        <v>39</v>
      </c>
      <c r="T6166" s="1">
        <v>1</v>
      </c>
      <c r="U6166" s="1">
        <v>69243800</v>
      </c>
      <c r="V6166" s="1">
        <v>7.2520990371704102</v>
      </c>
      <c r="W6166" s="1">
        <v>11.698493957519531</v>
      </c>
      <c r="X6166" s="1">
        <v>11.698493957519531</v>
      </c>
    </row>
    <row r="6167" spans="1:24" x14ac:dyDescent="0.35">
      <c r="A6167" s="1">
        <v>400225</v>
      </c>
      <c r="B6167" s="1" t="s">
        <v>2353</v>
      </c>
      <c r="C6167" s="1">
        <v>113384603</v>
      </c>
      <c r="D6167" s="1">
        <v>225</v>
      </c>
      <c r="E6167" s="1" t="s">
        <v>2670</v>
      </c>
      <c r="F6167" s="1" t="s">
        <v>35</v>
      </c>
      <c r="G6167" s="1" t="s">
        <v>385</v>
      </c>
      <c r="H6167" s="1" t="s">
        <v>916</v>
      </c>
      <c r="S6167" s="1">
        <v>40</v>
      </c>
      <c r="T6167" s="1">
        <v>1</v>
      </c>
      <c r="U6167" s="1">
        <v>0</v>
      </c>
      <c r="V6167" s="1">
        <v>0</v>
      </c>
      <c r="W6167" s="1">
        <v>-100</v>
      </c>
      <c r="X6167" s="1">
        <v>-100</v>
      </c>
    </row>
    <row r="6168" spans="1:24" x14ac:dyDescent="0.35">
      <c r="A6168" s="1">
        <v>410225</v>
      </c>
      <c r="B6168" s="1" t="s">
        <v>2354</v>
      </c>
      <c r="C6168" s="1">
        <v>113384603</v>
      </c>
      <c r="D6168" s="1">
        <v>225</v>
      </c>
      <c r="E6168" s="1" t="s">
        <v>2670</v>
      </c>
      <c r="F6168" s="1" t="s">
        <v>35</v>
      </c>
      <c r="G6168" s="1" t="s">
        <v>385</v>
      </c>
      <c r="H6168" s="1" t="s">
        <v>916</v>
      </c>
      <c r="S6168" s="1">
        <v>41</v>
      </c>
      <c r="T6168" s="1">
        <v>1</v>
      </c>
      <c r="U6168" s="1">
        <v>0</v>
      </c>
      <c r="V6168" s="1">
        <v>0</v>
      </c>
    </row>
    <row r="6169" spans="1:24" x14ac:dyDescent="0.35">
      <c r="A6169" s="1">
        <v>420225</v>
      </c>
      <c r="B6169" s="1" t="s">
        <v>2355</v>
      </c>
      <c r="C6169" s="1">
        <v>113384603</v>
      </c>
      <c r="D6169" s="1">
        <v>225</v>
      </c>
      <c r="E6169" s="1" t="s">
        <v>2670</v>
      </c>
      <c r="F6169" s="1" t="s">
        <v>35</v>
      </c>
      <c r="G6169" s="1" t="s">
        <v>385</v>
      </c>
      <c r="H6169" s="1" t="s">
        <v>916</v>
      </c>
      <c r="S6169" s="1">
        <v>42</v>
      </c>
      <c r="T6169" s="1">
        <v>1</v>
      </c>
      <c r="U6169" s="1">
        <v>0</v>
      </c>
      <c r="V6169" s="1">
        <v>0</v>
      </c>
    </row>
    <row r="6170" spans="1:24" x14ac:dyDescent="0.35">
      <c r="A6170" s="1">
        <v>430225</v>
      </c>
      <c r="B6170" s="1" t="s">
        <v>2356</v>
      </c>
      <c r="C6170" s="1">
        <v>113384603</v>
      </c>
      <c r="D6170" s="1">
        <v>225</v>
      </c>
      <c r="E6170" s="1" t="s">
        <v>2670</v>
      </c>
      <c r="F6170" s="1" t="s">
        <v>35</v>
      </c>
      <c r="G6170" s="1" t="s">
        <v>385</v>
      </c>
      <c r="H6170" s="1" t="s">
        <v>916</v>
      </c>
      <c r="S6170" s="1">
        <v>43</v>
      </c>
      <c r="T6170" s="1">
        <v>1</v>
      </c>
      <c r="U6170" s="1">
        <v>0</v>
      </c>
      <c r="V6170" s="1">
        <v>0</v>
      </c>
    </row>
    <row r="6171" spans="1:24" x14ac:dyDescent="0.35">
      <c r="A6171" s="1">
        <v>440225</v>
      </c>
      <c r="B6171" s="1" t="s">
        <v>2357</v>
      </c>
      <c r="C6171" s="1">
        <v>113384603</v>
      </c>
      <c r="D6171" s="1">
        <v>225</v>
      </c>
      <c r="E6171" s="1" t="s">
        <v>2670</v>
      </c>
      <c r="F6171" s="1" t="s">
        <v>35</v>
      </c>
      <c r="G6171" s="1" t="s">
        <v>385</v>
      </c>
      <c r="H6171" s="1" t="s">
        <v>916</v>
      </c>
      <c r="S6171" s="1">
        <v>44</v>
      </c>
      <c r="T6171" s="1">
        <v>1</v>
      </c>
      <c r="U6171" s="1">
        <v>0</v>
      </c>
      <c r="V6171" s="1">
        <v>0</v>
      </c>
    </row>
    <row r="6172" spans="1:24" x14ac:dyDescent="0.35">
      <c r="A6172" s="1">
        <v>450225</v>
      </c>
      <c r="B6172" s="1" t="s">
        <v>2358</v>
      </c>
      <c r="C6172" s="1">
        <v>113384603</v>
      </c>
      <c r="D6172" s="1">
        <v>225</v>
      </c>
      <c r="E6172" s="1" t="s">
        <v>2670</v>
      </c>
      <c r="F6172" s="1" t="s">
        <v>35</v>
      </c>
      <c r="G6172" s="1" t="s">
        <v>385</v>
      </c>
      <c r="H6172" s="1" t="s">
        <v>916</v>
      </c>
      <c r="S6172" s="1">
        <v>45</v>
      </c>
      <c r="T6172" s="1">
        <v>1</v>
      </c>
      <c r="U6172" s="1">
        <v>0</v>
      </c>
      <c r="V6172" s="1">
        <v>0</v>
      </c>
    </row>
    <row r="6173" spans="1:24" x14ac:dyDescent="0.35">
      <c r="A6173" s="1">
        <v>460225</v>
      </c>
      <c r="B6173" s="1" t="s">
        <v>2359</v>
      </c>
      <c r="C6173" s="1">
        <v>113384603</v>
      </c>
      <c r="D6173" s="1">
        <v>225</v>
      </c>
      <c r="E6173" s="1" t="s">
        <v>2670</v>
      </c>
      <c r="F6173" s="1" t="s">
        <v>35</v>
      </c>
      <c r="G6173" s="1" t="s">
        <v>385</v>
      </c>
      <c r="H6173" s="1" t="s">
        <v>916</v>
      </c>
      <c r="S6173" s="1">
        <v>46</v>
      </c>
      <c r="T6173" s="1">
        <v>1</v>
      </c>
      <c r="U6173" s="1">
        <v>0</v>
      </c>
      <c r="V6173" s="1">
        <v>0</v>
      </c>
    </row>
    <row r="6174" spans="1:24" x14ac:dyDescent="0.35">
      <c r="A6174" s="1">
        <v>470225</v>
      </c>
      <c r="B6174" s="1" t="s">
        <v>2360</v>
      </c>
      <c r="C6174" s="1">
        <v>113384603</v>
      </c>
      <c r="D6174" s="1">
        <v>225</v>
      </c>
      <c r="E6174" s="1" t="s">
        <v>2670</v>
      </c>
      <c r="F6174" s="1" t="s">
        <v>35</v>
      </c>
      <c r="G6174" s="1" t="s">
        <v>385</v>
      </c>
      <c r="H6174" s="1" t="s">
        <v>916</v>
      </c>
      <c r="S6174" s="1">
        <v>47</v>
      </c>
      <c r="T6174" s="1">
        <v>1</v>
      </c>
      <c r="U6174" s="1">
        <v>0</v>
      </c>
      <c r="V6174" s="1">
        <v>0</v>
      </c>
    </row>
    <row r="6175" spans="1:24" x14ac:dyDescent="0.35">
      <c r="A6175" s="1">
        <v>480225</v>
      </c>
      <c r="B6175" s="1" t="s">
        <v>2361</v>
      </c>
      <c r="C6175" s="1">
        <v>113384603</v>
      </c>
      <c r="D6175" s="1">
        <v>225</v>
      </c>
      <c r="E6175" s="1" t="s">
        <v>2670</v>
      </c>
      <c r="F6175" s="1" t="s">
        <v>35</v>
      </c>
      <c r="G6175" s="1" t="s">
        <v>385</v>
      </c>
      <c r="H6175" s="1" t="s">
        <v>916</v>
      </c>
      <c r="S6175" s="1">
        <v>48</v>
      </c>
      <c r="T6175" s="1">
        <v>1</v>
      </c>
      <c r="U6175" s="1">
        <v>0</v>
      </c>
      <c r="V6175" s="1">
        <v>0</v>
      </c>
    </row>
    <row r="6176" spans="1:24" x14ac:dyDescent="0.35">
      <c r="A6176" s="1">
        <v>290298</v>
      </c>
      <c r="B6176" s="1" t="s">
        <v>2341</v>
      </c>
      <c r="C6176" s="1">
        <v>113385003</v>
      </c>
      <c r="D6176" s="1">
        <v>298</v>
      </c>
      <c r="E6176" s="1" t="s">
        <v>2671</v>
      </c>
      <c r="F6176" s="1" t="s">
        <v>35</v>
      </c>
      <c r="G6176" s="1" t="s">
        <v>385</v>
      </c>
      <c r="H6176" s="1" t="s">
        <v>916</v>
      </c>
      <c r="I6176" s="1">
        <v>1235270.82</v>
      </c>
      <c r="J6176" s="1">
        <v>88323.21</v>
      </c>
      <c r="K6176" s="1">
        <v>305011</v>
      </c>
      <c r="L6176" s="1">
        <v>7443929</v>
      </c>
      <c r="S6176" s="1">
        <v>29</v>
      </c>
      <c r="T6176" s="1">
        <v>1</v>
      </c>
      <c r="U6176" s="1">
        <v>9072534</v>
      </c>
      <c r="V6176" s="1">
        <v>0</v>
      </c>
    </row>
    <row r="6177" spans="1:24" x14ac:dyDescent="0.35">
      <c r="A6177" s="1">
        <v>300298</v>
      </c>
      <c r="B6177" s="1" t="s">
        <v>2343</v>
      </c>
      <c r="C6177" s="1">
        <v>113385003</v>
      </c>
      <c r="D6177" s="1">
        <v>298</v>
      </c>
      <c r="E6177" s="1" t="s">
        <v>2671</v>
      </c>
      <c r="F6177" s="1" t="s">
        <v>35</v>
      </c>
      <c r="G6177" s="1" t="s">
        <v>385</v>
      </c>
      <c r="H6177" s="1" t="s">
        <v>916</v>
      </c>
      <c r="I6177" s="1">
        <v>1265350.8600000001</v>
      </c>
      <c r="J6177" s="1">
        <v>110382.22</v>
      </c>
      <c r="K6177" s="1">
        <v>305011</v>
      </c>
      <c r="L6177" s="1">
        <v>7585518</v>
      </c>
      <c r="M6177" s="1">
        <v>0.14158900082111359</v>
      </c>
      <c r="N6177" s="1">
        <v>1.9020735025405884</v>
      </c>
      <c r="O6177" s="1">
        <v>3.0080040916800499E-2</v>
      </c>
      <c r="P6177" s="1">
        <v>2.4350967407226563</v>
      </c>
      <c r="Q6177" s="1">
        <v>0</v>
      </c>
      <c r="R6177" s="1">
        <v>2.2059010341763496E-2</v>
      </c>
      <c r="S6177" s="1">
        <v>30</v>
      </c>
      <c r="T6177" s="1">
        <v>1</v>
      </c>
      <c r="U6177" s="1">
        <v>9266262</v>
      </c>
      <c r="V6177" s="1">
        <v>0.19372805953025818</v>
      </c>
      <c r="W6177" s="1">
        <v>2.1353240013122559</v>
      </c>
      <c r="X6177" s="1">
        <v>2.1353240013122559</v>
      </c>
    </row>
    <row r="6178" spans="1:24" x14ac:dyDescent="0.35">
      <c r="A6178" s="1">
        <v>310298</v>
      </c>
      <c r="B6178" s="1" t="s">
        <v>2344</v>
      </c>
      <c r="C6178" s="1">
        <v>113385003</v>
      </c>
      <c r="D6178" s="1">
        <v>298</v>
      </c>
      <c r="E6178" s="1" t="s">
        <v>2671</v>
      </c>
      <c r="F6178" s="1" t="s">
        <v>35</v>
      </c>
      <c r="G6178" s="1" t="s">
        <v>385</v>
      </c>
      <c r="H6178" s="1" t="s">
        <v>916</v>
      </c>
      <c r="I6178" s="1">
        <v>1293338.45</v>
      </c>
      <c r="J6178" s="1">
        <v>73213.039999999994</v>
      </c>
      <c r="K6178" s="1">
        <v>305011</v>
      </c>
      <c r="L6178" s="1">
        <v>7681253</v>
      </c>
      <c r="M6178" s="1">
        <v>9.573499858379364E-2</v>
      </c>
      <c r="N6178" s="1">
        <v>1.2620760202407837</v>
      </c>
      <c r="O6178" s="1">
        <v>2.7987590059638023E-2</v>
      </c>
      <c r="P6178" s="1">
        <v>2.2118442058563232</v>
      </c>
      <c r="Q6178" s="1">
        <v>0</v>
      </c>
      <c r="R6178" s="1">
        <v>-3.7169180810451508E-2</v>
      </c>
      <c r="S6178" s="1">
        <v>31</v>
      </c>
      <c r="T6178" s="1">
        <v>1</v>
      </c>
      <c r="U6178" s="1">
        <v>9352816</v>
      </c>
      <c r="V6178" s="1">
        <v>8.6553409695625305E-2</v>
      </c>
      <c r="W6178" s="1">
        <v>0.93407678604125977</v>
      </c>
      <c r="X6178" s="1">
        <v>0.93407678604125977</v>
      </c>
    </row>
    <row r="6179" spans="1:24" x14ac:dyDescent="0.35">
      <c r="A6179" s="1">
        <v>320298</v>
      </c>
      <c r="B6179" s="1" t="s">
        <v>2345</v>
      </c>
      <c r="C6179" s="1">
        <v>113385003</v>
      </c>
      <c r="D6179" s="1">
        <v>298</v>
      </c>
      <c r="E6179" s="1" t="s">
        <v>2671</v>
      </c>
      <c r="F6179" s="1" t="s">
        <v>35</v>
      </c>
      <c r="G6179" s="1" t="s">
        <v>385</v>
      </c>
      <c r="H6179" s="1" t="s">
        <v>916</v>
      </c>
      <c r="I6179" s="1">
        <v>1318631.73</v>
      </c>
      <c r="J6179" s="1">
        <v>81495.95</v>
      </c>
      <c r="K6179" s="1">
        <v>305011</v>
      </c>
      <c r="L6179" s="1">
        <v>7760261.5</v>
      </c>
      <c r="M6179" s="1">
        <v>7.9008497297763824E-2</v>
      </c>
      <c r="N6179" s="1">
        <v>1.0285886526107788</v>
      </c>
      <c r="O6179" s="1">
        <v>2.5293279439210892E-2</v>
      </c>
      <c r="P6179" s="1">
        <v>1.9556581974029541</v>
      </c>
      <c r="Q6179" s="1">
        <v>0</v>
      </c>
      <c r="R6179" s="1">
        <v>8.2829101011157036E-3</v>
      </c>
      <c r="S6179" s="1">
        <v>32</v>
      </c>
      <c r="T6179" s="1">
        <v>1</v>
      </c>
      <c r="U6179" s="1">
        <v>9465400</v>
      </c>
      <c r="V6179" s="1">
        <v>0.11258468776941299</v>
      </c>
      <c r="W6179" s="1">
        <v>1.2037444114685059</v>
      </c>
      <c r="X6179" s="1">
        <v>1.2037444114685059</v>
      </c>
    </row>
    <row r="6180" spans="1:24" x14ac:dyDescent="0.35">
      <c r="A6180" s="1">
        <v>330298</v>
      </c>
      <c r="B6180" s="1" t="s">
        <v>2346</v>
      </c>
      <c r="C6180" s="1">
        <v>113385003</v>
      </c>
      <c r="D6180" s="1">
        <v>298</v>
      </c>
      <c r="E6180" s="1" t="s">
        <v>2671</v>
      </c>
      <c r="F6180" s="1" t="s">
        <v>35</v>
      </c>
      <c r="G6180" s="1" t="s">
        <v>385</v>
      </c>
      <c r="H6180" s="1" t="s">
        <v>916</v>
      </c>
      <c r="I6180" s="1">
        <v>1400257.13</v>
      </c>
      <c r="J6180" s="1">
        <v>114700.73</v>
      </c>
      <c r="K6180" s="1">
        <v>305011</v>
      </c>
      <c r="L6180" s="1">
        <v>7909276</v>
      </c>
      <c r="M6180" s="1">
        <v>0.14901450276374817</v>
      </c>
      <c r="N6180" s="1">
        <v>1.9202252626419067</v>
      </c>
      <c r="O6180" s="1">
        <v>8.1625401973724365E-2</v>
      </c>
      <c r="P6180" s="1">
        <v>6.1901588439941406</v>
      </c>
      <c r="Q6180" s="1">
        <v>0</v>
      </c>
      <c r="R6180" s="1">
        <v>3.3204779028892517E-2</v>
      </c>
      <c r="S6180" s="1">
        <v>33</v>
      </c>
      <c r="T6180" s="1">
        <v>1</v>
      </c>
      <c r="U6180" s="1">
        <v>9729245</v>
      </c>
      <c r="V6180" s="1">
        <v>0.26384466886520386</v>
      </c>
      <c r="W6180" s="1">
        <v>2.7874679565429688</v>
      </c>
      <c r="X6180" s="1">
        <v>2.7874679565429688</v>
      </c>
    </row>
    <row r="6181" spans="1:24" x14ac:dyDescent="0.35">
      <c r="A6181" s="1">
        <v>340298</v>
      </c>
      <c r="B6181" s="1" t="s">
        <v>2347</v>
      </c>
      <c r="C6181" s="1">
        <v>113385003</v>
      </c>
      <c r="D6181" s="1">
        <v>298</v>
      </c>
      <c r="E6181" s="1" t="s">
        <v>2671</v>
      </c>
      <c r="F6181" s="1" t="s">
        <v>35</v>
      </c>
      <c r="G6181" s="1" t="s">
        <v>385</v>
      </c>
      <c r="H6181" s="1" t="s">
        <v>916</v>
      </c>
      <c r="I6181" s="1">
        <v>1400201.53</v>
      </c>
      <c r="J6181" s="1">
        <v>213724</v>
      </c>
      <c r="K6181" s="1">
        <v>305011</v>
      </c>
      <c r="L6181" s="1">
        <v>7909270</v>
      </c>
      <c r="M6181" s="1">
        <v>-6.0000002122251317E-6</v>
      </c>
      <c r="N6181" s="1">
        <v>-7.5860290962737054E-5</v>
      </c>
      <c r="O6181" s="1">
        <v>-5.5600001360289752E-5</v>
      </c>
      <c r="P6181" s="1">
        <v>-3.9706993848085403E-3</v>
      </c>
      <c r="Q6181" s="1">
        <v>0</v>
      </c>
      <c r="R6181" s="1">
        <v>9.902326762676239E-2</v>
      </c>
      <c r="S6181" s="1">
        <v>34</v>
      </c>
      <c r="T6181" s="1">
        <v>1</v>
      </c>
      <c r="U6181" s="1">
        <v>9828206</v>
      </c>
      <c r="V6181" s="1">
        <v>9.8961666226387024E-2</v>
      </c>
      <c r="W6181" s="1">
        <v>1.017149806022644</v>
      </c>
      <c r="X6181" s="1">
        <v>1.017149806022644</v>
      </c>
    </row>
    <row r="6182" spans="1:24" x14ac:dyDescent="0.35">
      <c r="A6182" s="1">
        <v>350298</v>
      </c>
      <c r="B6182" s="1" t="s">
        <v>2348</v>
      </c>
      <c r="C6182" s="1">
        <v>113385003</v>
      </c>
      <c r="D6182" s="1">
        <v>298</v>
      </c>
      <c r="E6182" s="1" t="s">
        <v>2671</v>
      </c>
      <c r="F6182" s="1" t="s">
        <v>35</v>
      </c>
      <c r="G6182" s="1" t="s">
        <v>385</v>
      </c>
      <c r="H6182" s="1" t="s">
        <v>916</v>
      </c>
      <c r="I6182" s="1">
        <v>1471800.57</v>
      </c>
      <c r="J6182" s="1">
        <v>123028</v>
      </c>
      <c r="K6182" s="1">
        <v>305011</v>
      </c>
      <c r="L6182" s="1">
        <v>8227993.5</v>
      </c>
      <c r="M6182" s="1">
        <v>0.31872349977493286</v>
      </c>
      <c r="N6182" s="1">
        <v>4.0297460556030273</v>
      </c>
      <c r="O6182" s="1">
        <v>7.1599036455154419E-2</v>
      </c>
      <c r="P6182" s="1">
        <v>5.1134810447692871</v>
      </c>
      <c r="Q6182" s="1">
        <v>0</v>
      </c>
      <c r="R6182" s="1">
        <v>-9.0695999562740326E-2</v>
      </c>
      <c r="S6182" s="1">
        <v>35</v>
      </c>
      <c r="T6182" s="1">
        <v>1</v>
      </c>
      <c r="U6182" s="1">
        <v>10127833</v>
      </c>
      <c r="V6182" s="1">
        <v>0.29962652921676636</v>
      </c>
      <c r="W6182" s="1">
        <v>3.0486438274383545</v>
      </c>
      <c r="X6182" s="1">
        <v>3.0486438274383545</v>
      </c>
    </row>
    <row r="6183" spans="1:24" x14ac:dyDescent="0.35">
      <c r="A6183" s="1">
        <v>360298</v>
      </c>
      <c r="B6183" s="1" t="s">
        <v>2349</v>
      </c>
      <c r="C6183" s="1">
        <v>113385003</v>
      </c>
      <c r="D6183" s="1">
        <v>298</v>
      </c>
      <c r="E6183" s="1" t="s">
        <v>2671</v>
      </c>
      <c r="F6183" s="1" t="s">
        <v>35</v>
      </c>
      <c r="G6183" s="1" t="s">
        <v>385</v>
      </c>
      <c r="H6183" s="1" t="s">
        <v>916</v>
      </c>
      <c r="I6183" s="1">
        <v>1733735.47</v>
      </c>
      <c r="J6183" s="1">
        <v>139227.75</v>
      </c>
      <c r="K6183" s="1">
        <v>305011</v>
      </c>
      <c r="L6183" s="1">
        <v>8716186</v>
      </c>
      <c r="M6183" s="1">
        <v>0.48819249868392944</v>
      </c>
      <c r="N6183" s="1">
        <v>5.9333114624023438</v>
      </c>
      <c r="O6183" s="1">
        <v>0.26193490624427795</v>
      </c>
      <c r="P6183" s="1">
        <v>17.796901702880859</v>
      </c>
      <c r="Q6183" s="1">
        <v>0</v>
      </c>
      <c r="R6183" s="1">
        <v>1.6199750825762749E-2</v>
      </c>
      <c r="S6183" s="1">
        <v>36</v>
      </c>
      <c r="T6183" s="1">
        <v>1</v>
      </c>
      <c r="U6183" s="1">
        <v>10894160</v>
      </c>
      <c r="V6183" s="1">
        <v>0.7663271427154541</v>
      </c>
      <c r="W6183" s="1">
        <v>7.5665445327758789</v>
      </c>
      <c r="X6183" s="1">
        <v>7.5665445327758789</v>
      </c>
    </row>
    <row r="6184" spans="1:24" x14ac:dyDescent="0.35">
      <c r="A6184" s="1">
        <v>370298</v>
      </c>
      <c r="B6184" s="1" t="s">
        <v>2350</v>
      </c>
      <c r="C6184" s="1">
        <v>113385003</v>
      </c>
      <c r="D6184" s="1">
        <v>298</v>
      </c>
      <c r="E6184" s="1" t="s">
        <v>2671</v>
      </c>
      <c r="F6184" s="1" t="s">
        <v>35</v>
      </c>
      <c r="G6184" s="1" t="s">
        <v>385</v>
      </c>
      <c r="H6184" s="1" t="s">
        <v>916</v>
      </c>
      <c r="I6184" s="1">
        <v>1649047.09</v>
      </c>
      <c r="J6184" s="1">
        <v>225162.88</v>
      </c>
      <c r="K6184" s="1">
        <v>305011</v>
      </c>
      <c r="L6184" s="1">
        <v>9403017</v>
      </c>
      <c r="M6184" s="1">
        <v>0.68683099746704102</v>
      </c>
      <c r="N6184" s="1">
        <v>7.8799490928649902</v>
      </c>
      <c r="O6184" s="1">
        <v>-8.4688380360603333E-2</v>
      </c>
      <c r="P6184" s="1">
        <v>-4.8847346305847168</v>
      </c>
      <c r="Q6184" s="1">
        <v>0</v>
      </c>
      <c r="R6184" s="1">
        <v>8.5935130715370178E-2</v>
      </c>
      <c r="S6184" s="1">
        <v>37</v>
      </c>
      <c r="T6184" s="1">
        <v>1</v>
      </c>
      <c r="U6184" s="1">
        <v>11582238</v>
      </c>
      <c r="V6184" s="1">
        <v>0.68807774782180786</v>
      </c>
      <c r="W6184" s="1">
        <v>6.3160262107849121</v>
      </c>
      <c r="X6184" s="1">
        <v>6.3160262107849121</v>
      </c>
    </row>
    <row r="6185" spans="1:24" x14ac:dyDescent="0.35">
      <c r="A6185" s="1">
        <v>380298</v>
      </c>
      <c r="B6185" s="1" t="s">
        <v>2351</v>
      </c>
      <c r="C6185" s="1">
        <v>113385003</v>
      </c>
      <c r="D6185" s="1">
        <v>298</v>
      </c>
      <c r="E6185" s="1" t="s">
        <v>2671</v>
      </c>
      <c r="F6185" s="1" t="s">
        <v>35</v>
      </c>
      <c r="G6185" s="1" t="s">
        <v>385</v>
      </c>
      <c r="H6185" s="1" t="s">
        <v>916</v>
      </c>
      <c r="I6185" s="1">
        <v>1672545</v>
      </c>
      <c r="J6185" s="1">
        <v>99235</v>
      </c>
      <c r="K6185" s="1">
        <v>1120990.625</v>
      </c>
      <c r="L6185" s="1">
        <v>9624070</v>
      </c>
      <c r="M6185" s="1">
        <v>0.22105300426483154</v>
      </c>
      <c r="N6185" s="1">
        <v>2.3508732318878174</v>
      </c>
      <c r="O6185" s="1">
        <v>2.3497909307479858E-2</v>
      </c>
      <c r="P6185" s="1">
        <v>1.4249386787414551</v>
      </c>
      <c r="Q6185" s="1">
        <v>0.81597959995269775</v>
      </c>
      <c r="R6185" s="1">
        <v>-0.1259278804063797</v>
      </c>
      <c r="S6185" s="1">
        <v>38</v>
      </c>
      <c r="T6185" s="1">
        <v>1</v>
      </c>
      <c r="U6185" s="1">
        <v>12516840</v>
      </c>
      <c r="V6185" s="1">
        <v>0.93460267782211304</v>
      </c>
      <c r="W6185" s="1">
        <v>8.0692691802978516</v>
      </c>
      <c r="X6185" s="1">
        <v>8.0692691802978516</v>
      </c>
    </row>
    <row r="6186" spans="1:24" x14ac:dyDescent="0.35">
      <c r="A6186" s="1">
        <v>390298</v>
      </c>
      <c r="B6186" s="1" t="s">
        <v>2352</v>
      </c>
      <c r="C6186" s="1">
        <v>113385003</v>
      </c>
      <c r="D6186" s="1">
        <v>298</v>
      </c>
      <c r="E6186" s="1" t="s">
        <v>2671</v>
      </c>
      <c r="F6186" s="1" t="s">
        <v>35</v>
      </c>
      <c r="G6186" s="1" t="s">
        <v>385</v>
      </c>
      <c r="H6186" s="1" t="s">
        <v>916</v>
      </c>
      <c r="I6186" s="1">
        <v>1705908</v>
      </c>
      <c r="J6186" s="1">
        <v>157633</v>
      </c>
      <c r="K6186" s="1">
        <v>1936544.75</v>
      </c>
      <c r="L6186" s="1">
        <v>9730962</v>
      </c>
      <c r="M6186" s="1">
        <v>0.10689199715852737</v>
      </c>
      <c r="N6186" s="1">
        <v>1.1106735467910767</v>
      </c>
      <c r="O6186" s="1">
        <v>3.3362999558448792E-2</v>
      </c>
      <c r="P6186" s="1">
        <v>1.9947445392608643</v>
      </c>
      <c r="Q6186" s="1">
        <v>0.81555414199829102</v>
      </c>
      <c r="R6186" s="1">
        <v>5.839800089597702E-2</v>
      </c>
      <c r="S6186" s="1">
        <v>39</v>
      </c>
      <c r="T6186" s="1">
        <v>1</v>
      </c>
      <c r="U6186" s="1">
        <v>13531048</v>
      </c>
      <c r="V6186" s="1">
        <v>1.014207124710083</v>
      </c>
      <c r="W6186" s="1">
        <v>8.102747917175293</v>
      </c>
      <c r="X6186" s="1">
        <v>8.102747917175293</v>
      </c>
    </row>
    <row r="6187" spans="1:24" x14ac:dyDescent="0.35">
      <c r="A6187" s="1">
        <v>400298</v>
      </c>
      <c r="B6187" s="1" t="s">
        <v>2353</v>
      </c>
      <c r="C6187" s="1">
        <v>113385003</v>
      </c>
      <c r="D6187" s="1">
        <v>298</v>
      </c>
      <c r="E6187" s="1" t="s">
        <v>2671</v>
      </c>
      <c r="F6187" s="1" t="s">
        <v>35</v>
      </c>
      <c r="G6187" s="1" t="s">
        <v>385</v>
      </c>
      <c r="H6187" s="1" t="s">
        <v>916</v>
      </c>
      <c r="S6187" s="1">
        <v>40</v>
      </c>
      <c r="T6187" s="1">
        <v>1</v>
      </c>
      <c r="U6187" s="1">
        <v>0</v>
      </c>
      <c r="V6187" s="1">
        <v>0</v>
      </c>
      <c r="W6187" s="1">
        <v>-100</v>
      </c>
      <c r="X6187" s="1">
        <v>-100</v>
      </c>
    </row>
    <row r="6188" spans="1:24" x14ac:dyDescent="0.35">
      <c r="A6188" s="1">
        <v>410298</v>
      </c>
      <c r="B6188" s="1" t="s">
        <v>2354</v>
      </c>
      <c r="C6188" s="1">
        <v>113385003</v>
      </c>
      <c r="D6188" s="1">
        <v>298</v>
      </c>
      <c r="E6188" s="1" t="s">
        <v>2671</v>
      </c>
      <c r="F6188" s="1" t="s">
        <v>35</v>
      </c>
      <c r="G6188" s="1" t="s">
        <v>385</v>
      </c>
      <c r="H6188" s="1" t="s">
        <v>916</v>
      </c>
      <c r="S6188" s="1">
        <v>41</v>
      </c>
      <c r="T6188" s="1">
        <v>1</v>
      </c>
      <c r="U6188" s="1">
        <v>0</v>
      </c>
      <c r="V6188" s="1">
        <v>0</v>
      </c>
    </row>
    <row r="6189" spans="1:24" x14ac:dyDescent="0.35">
      <c r="A6189" s="1">
        <v>420298</v>
      </c>
      <c r="B6189" s="1" t="s">
        <v>2355</v>
      </c>
      <c r="C6189" s="1">
        <v>113385003</v>
      </c>
      <c r="D6189" s="1">
        <v>298</v>
      </c>
      <c r="E6189" s="1" t="s">
        <v>2671</v>
      </c>
      <c r="F6189" s="1" t="s">
        <v>35</v>
      </c>
      <c r="G6189" s="1" t="s">
        <v>385</v>
      </c>
      <c r="H6189" s="1" t="s">
        <v>916</v>
      </c>
      <c r="S6189" s="1">
        <v>42</v>
      </c>
      <c r="T6189" s="1">
        <v>1</v>
      </c>
      <c r="U6189" s="1">
        <v>0</v>
      </c>
      <c r="V6189" s="1">
        <v>0</v>
      </c>
    </row>
    <row r="6190" spans="1:24" x14ac:dyDescent="0.35">
      <c r="A6190" s="1">
        <v>430298</v>
      </c>
      <c r="B6190" s="1" t="s">
        <v>2356</v>
      </c>
      <c r="C6190" s="1">
        <v>113385003</v>
      </c>
      <c r="D6190" s="1">
        <v>298</v>
      </c>
      <c r="E6190" s="1" t="s">
        <v>2671</v>
      </c>
      <c r="F6190" s="1" t="s">
        <v>35</v>
      </c>
      <c r="G6190" s="1" t="s">
        <v>385</v>
      </c>
      <c r="H6190" s="1" t="s">
        <v>916</v>
      </c>
      <c r="S6190" s="1">
        <v>43</v>
      </c>
      <c r="T6190" s="1">
        <v>1</v>
      </c>
      <c r="U6190" s="1">
        <v>0</v>
      </c>
      <c r="V6190" s="1">
        <v>0</v>
      </c>
    </row>
    <row r="6191" spans="1:24" x14ac:dyDescent="0.35">
      <c r="A6191" s="1">
        <v>440298</v>
      </c>
      <c r="B6191" s="1" t="s">
        <v>2357</v>
      </c>
      <c r="C6191" s="1">
        <v>113385003</v>
      </c>
      <c r="D6191" s="1">
        <v>298</v>
      </c>
      <c r="E6191" s="1" t="s">
        <v>2671</v>
      </c>
      <c r="F6191" s="1" t="s">
        <v>35</v>
      </c>
      <c r="G6191" s="1" t="s">
        <v>385</v>
      </c>
      <c r="H6191" s="1" t="s">
        <v>916</v>
      </c>
      <c r="S6191" s="1">
        <v>44</v>
      </c>
      <c r="T6191" s="1">
        <v>1</v>
      </c>
      <c r="U6191" s="1">
        <v>0</v>
      </c>
      <c r="V6191" s="1">
        <v>0</v>
      </c>
    </row>
    <row r="6192" spans="1:24" x14ac:dyDescent="0.35">
      <c r="A6192" s="1">
        <v>450298</v>
      </c>
      <c r="B6192" s="1" t="s">
        <v>2358</v>
      </c>
      <c r="C6192" s="1">
        <v>113385003</v>
      </c>
      <c r="D6192" s="1">
        <v>298</v>
      </c>
      <c r="E6192" s="1" t="s">
        <v>2671</v>
      </c>
      <c r="F6192" s="1" t="s">
        <v>35</v>
      </c>
      <c r="G6192" s="1" t="s">
        <v>385</v>
      </c>
      <c r="H6192" s="1" t="s">
        <v>916</v>
      </c>
      <c r="S6192" s="1">
        <v>45</v>
      </c>
      <c r="T6192" s="1">
        <v>1</v>
      </c>
      <c r="U6192" s="1">
        <v>0</v>
      </c>
      <c r="V6192" s="1">
        <v>0</v>
      </c>
    </row>
    <row r="6193" spans="1:24" x14ac:dyDescent="0.35">
      <c r="A6193" s="1">
        <v>460298</v>
      </c>
      <c r="B6193" s="1" t="s">
        <v>2359</v>
      </c>
      <c r="C6193" s="1">
        <v>113385003</v>
      </c>
      <c r="D6193" s="1">
        <v>298</v>
      </c>
      <c r="E6193" s="1" t="s">
        <v>2671</v>
      </c>
      <c r="F6193" s="1" t="s">
        <v>35</v>
      </c>
      <c r="G6193" s="1" t="s">
        <v>385</v>
      </c>
      <c r="H6193" s="1" t="s">
        <v>916</v>
      </c>
      <c r="S6193" s="1">
        <v>46</v>
      </c>
      <c r="T6193" s="1">
        <v>1</v>
      </c>
      <c r="U6193" s="1">
        <v>0</v>
      </c>
      <c r="V6193" s="1">
        <v>0</v>
      </c>
    </row>
    <row r="6194" spans="1:24" x14ac:dyDescent="0.35">
      <c r="A6194" s="1">
        <v>470298</v>
      </c>
      <c r="B6194" s="1" t="s">
        <v>2360</v>
      </c>
      <c r="C6194" s="1">
        <v>113385003</v>
      </c>
      <c r="D6194" s="1">
        <v>298</v>
      </c>
      <c r="E6194" s="1" t="s">
        <v>2671</v>
      </c>
      <c r="F6194" s="1" t="s">
        <v>35</v>
      </c>
      <c r="G6194" s="1" t="s">
        <v>385</v>
      </c>
      <c r="H6194" s="1" t="s">
        <v>916</v>
      </c>
      <c r="S6194" s="1">
        <v>47</v>
      </c>
      <c r="T6194" s="1">
        <v>1</v>
      </c>
      <c r="U6194" s="1">
        <v>0</v>
      </c>
      <c r="V6194" s="1">
        <v>0</v>
      </c>
    </row>
    <row r="6195" spans="1:24" x14ac:dyDescent="0.35">
      <c r="A6195" s="1">
        <v>480298</v>
      </c>
      <c r="B6195" s="1" t="s">
        <v>2361</v>
      </c>
      <c r="C6195" s="1">
        <v>113385003</v>
      </c>
      <c r="D6195" s="1">
        <v>298</v>
      </c>
      <c r="E6195" s="1" t="s">
        <v>2671</v>
      </c>
      <c r="F6195" s="1" t="s">
        <v>35</v>
      </c>
      <c r="G6195" s="1" t="s">
        <v>385</v>
      </c>
      <c r="H6195" s="1" t="s">
        <v>916</v>
      </c>
      <c r="S6195" s="1">
        <v>48</v>
      </c>
      <c r="T6195" s="1">
        <v>1</v>
      </c>
      <c r="U6195" s="1">
        <v>0</v>
      </c>
      <c r="V6195" s="1">
        <v>0</v>
      </c>
    </row>
    <row r="6196" spans="1:24" x14ac:dyDescent="0.35">
      <c r="A6196" s="1">
        <v>290318</v>
      </c>
      <c r="B6196" s="1" t="s">
        <v>2341</v>
      </c>
      <c r="C6196" s="1">
        <v>113385303</v>
      </c>
      <c r="D6196" s="1">
        <v>318</v>
      </c>
      <c r="E6196" s="1" t="s">
        <v>2672</v>
      </c>
      <c r="F6196" s="1" t="s">
        <v>35</v>
      </c>
      <c r="G6196" s="1" t="s">
        <v>385</v>
      </c>
      <c r="H6196" s="1" t="s">
        <v>916</v>
      </c>
      <c r="I6196" s="1">
        <v>1361959.47</v>
      </c>
      <c r="K6196" s="1">
        <v>361796</v>
      </c>
      <c r="L6196" s="1">
        <v>6107977</v>
      </c>
      <c r="S6196" s="1">
        <v>29</v>
      </c>
      <c r="T6196" s="1">
        <v>1</v>
      </c>
      <c r="U6196" s="1">
        <v>7831732.5</v>
      </c>
      <c r="V6196" s="1">
        <v>0</v>
      </c>
    </row>
    <row r="6197" spans="1:24" x14ac:dyDescent="0.35">
      <c r="A6197" s="1">
        <v>300318</v>
      </c>
      <c r="B6197" s="1" t="s">
        <v>2343</v>
      </c>
      <c r="C6197" s="1">
        <v>113385303</v>
      </c>
      <c r="D6197" s="1">
        <v>318</v>
      </c>
      <c r="E6197" s="1" t="s">
        <v>2672</v>
      </c>
      <c r="F6197" s="1" t="s">
        <v>35</v>
      </c>
      <c r="G6197" s="1" t="s">
        <v>385</v>
      </c>
      <c r="H6197" s="1" t="s">
        <v>916</v>
      </c>
      <c r="I6197" s="1">
        <v>1401516.04</v>
      </c>
      <c r="K6197" s="1">
        <v>361796</v>
      </c>
      <c r="L6197" s="1">
        <v>6342953.5</v>
      </c>
      <c r="M6197" s="1">
        <v>0.23497650027275085</v>
      </c>
      <c r="N6197" s="1">
        <v>3.8470430374145508</v>
      </c>
      <c r="O6197" s="1">
        <v>3.955657035112381E-2</v>
      </c>
      <c r="P6197" s="1">
        <v>2.9043867588043213</v>
      </c>
      <c r="Q6197" s="1">
        <v>0</v>
      </c>
      <c r="S6197" s="1">
        <v>30</v>
      </c>
      <c r="T6197" s="1">
        <v>1</v>
      </c>
      <c r="U6197" s="1">
        <v>8106265.5</v>
      </c>
      <c r="V6197" s="1">
        <v>0.27453306317329407</v>
      </c>
      <c r="W6197" s="1">
        <v>3.5053930282592773</v>
      </c>
      <c r="X6197" s="1">
        <v>3.5053930282592773</v>
      </c>
    </row>
    <row r="6198" spans="1:24" x14ac:dyDescent="0.35">
      <c r="A6198" s="1">
        <v>310318</v>
      </c>
      <c r="B6198" s="1" t="s">
        <v>2344</v>
      </c>
      <c r="C6198" s="1">
        <v>113385303</v>
      </c>
      <c r="D6198" s="1">
        <v>318</v>
      </c>
      <c r="E6198" s="1" t="s">
        <v>2672</v>
      </c>
      <c r="F6198" s="1" t="s">
        <v>35</v>
      </c>
      <c r="G6198" s="1" t="s">
        <v>385</v>
      </c>
      <c r="H6198" s="1" t="s">
        <v>916</v>
      </c>
      <c r="I6198" s="1">
        <v>1448176.4</v>
      </c>
      <c r="K6198" s="1">
        <v>361796</v>
      </c>
      <c r="L6198" s="1">
        <v>6467554.5</v>
      </c>
      <c r="M6198" s="1">
        <v>0.12460099905729294</v>
      </c>
      <c r="N6198" s="1">
        <v>1.9644002914428711</v>
      </c>
      <c r="O6198" s="1">
        <v>4.666035994887352E-2</v>
      </c>
      <c r="P6198" s="1">
        <v>3.329277515411377</v>
      </c>
      <c r="Q6198" s="1">
        <v>0</v>
      </c>
      <c r="S6198" s="1">
        <v>31</v>
      </c>
      <c r="T6198" s="1">
        <v>1</v>
      </c>
      <c r="U6198" s="1">
        <v>8277527</v>
      </c>
      <c r="V6198" s="1">
        <v>0.17126135528087616</v>
      </c>
      <c r="W6198" s="1">
        <v>2.1127052307128906</v>
      </c>
      <c r="X6198" s="1">
        <v>2.1127052307128906</v>
      </c>
    </row>
    <row r="6199" spans="1:24" x14ac:dyDescent="0.35">
      <c r="A6199" s="1">
        <v>320318</v>
      </c>
      <c r="B6199" s="1" t="s">
        <v>2345</v>
      </c>
      <c r="C6199" s="1">
        <v>113385303</v>
      </c>
      <c r="D6199" s="1">
        <v>318</v>
      </c>
      <c r="E6199" s="1" t="s">
        <v>2672</v>
      </c>
      <c r="F6199" s="1" t="s">
        <v>35</v>
      </c>
      <c r="G6199" s="1" t="s">
        <v>385</v>
      </c>
      <c r="H6199" s="1" t="s">
        <v>916</v>
      </c>
      <c r="I6199" s="1">
        <v>1481113.96</v>
      </c>
      <c r="J6199" s="1">
        <v>753.55</v>
      </c>
      <c r="K6199" s="1">
        <v>361796</v>
      </c>
      <c r="L6199" s="1">
        <v>6615260</v>
      </c>
      <c r="M6199" s="1">
        <v>0.14770549535751343</v>
      </c>
      <c r="N6199" s="1">
        <v>2.2837920188903809</v>
      </c>
      <c r="O6199" s="1">
        <v>3.2937560230493546E-2</v>
      </c>
      <c r="P6199" s="1">
        <v>2.2744162082672119</v>
      </c>
      <c r="Q6199" s="1">
        <v>0</v>
      </c>
      <c r="S6199" s="1">
        <v>32</v>
      </c>
      <c r="T6199" s="1">
        <v>1</v>
      </c>
      <c r="U6199" s="1">
        <v>8458924</v>
      </c>
      <c r="V6199" s="1">
        <v>0.18064305186271667</v>
      </c>
      <c r="W6199" s="1">
        <v>2.1914396286010742</v>
      </c>
      <c r="X6199" s="1">
        <v>2.1914396286010742</v>
      </c>
    </row>
    <row r="6200" spans="1:24" x14ac:dyDescent="0.35">
      <c r="A6200" s="1">
        <v>330318</v>
      </c>
      <c r="B6200" s="1" t="s">
        <v>2346</v>
      </c>
      <c r="C6200" s="1">
        <v>113385303</v>
      </c>
      <c r="D6200" s="1">
        <v>318</v>
      </c>
      <c r="E6200" s="1" t="s">
        <v>2672</v>
      </c>
      <c r="F6200" s="1" t="s">
        <v>35</v>
      </c>
      <c r="G6200" s="1" t="s">
        <v>385</v>
      </c>
      <c r="H6200" s="1" t="s">
        <v>916</v>
      </c>
      <c r="I6200" s="1">
        <v>1579210.09</v>
      </c>
      <c r="J6200" s="1">
        <v>7481.73</v>
      </c>
      <c r="K6200" s="1">
        <v>361796</v>
      </c>
      <c r="L6200" s="1">
        <v>6874648.5</v>
      </c>
      <c r="M6200" s="1">
        <v>0.2593885064125061</v>
      </c>
      <c r="N6200" s="1">
        <v>3.921062707901001</v>
      </c>
      <c r="O6200" s="1">
        <v>9.8096132278442383E-2</v>
      </c>
      <c r="P6200" s="1">
        <v>6.6231317520141602</v>
      </c>
      <c r="Q6200" s="1">
        <v>0</v>
      </c>
      <c r="R6200" s="1">
        <v>6.728180218487978E-3</v>
      </c>
      <c r="S6200" s="1">
        <v>33</v>
      </c>
      <c r="T6200" s="1">
        <v>1</v>
      </c>
      <c r="U6200" s="1">
        <v>8823136</v>
      </c>
      <c r="V6200" s="1">
        <v>0.36421281099319458</v>
      </c>
      <c r="W6200" s="1">
        <v>4.3056540489196777</v>
      </c>
      <c r="X6200" s="1">
        <v>4.3056540489196777</v>
      </c>
    </row>
    <row r="6201" spans="1:24" x14ac:dyDescent="0.35">
      <c r="A6201" s="1">
        <v>340318</v>
      </c>
      <c r="B6201" s="1" t="s">
        <v>2347</v>
      </c>
      <c r="C6201" s="1">
        <v>113385303</v>
      </c>
      <c r="D6201" s="1">
        <v>318</v>
      </c>
      <c r="E6201" s="1" t="s">
        <v>2672</v>
      </c>
      <c r="F6201" s="1" t="s">
        <v>35</v>
      </c>
      <c r="G6201" s="1" t="s">
        <v>385</v>
      </c>
      <c r="H6201" s="1" t="s">
        <v>916</v>
      </c>
      <c r="I6201" s="1">
        <v>1579129.68</v>
      </c>
      <c r="K6201" s="1">
        <v>361796</v>
      </c>
      <c r="L6201" s="1">
        <v>6874638.5</v>
      </c>
      <c r="M6201" s="1">
        <v>-9.9999997473787516E-6</v>
      </c>
      <c r="N6201" s="1">
        <v>-1.4546197780873626E-4</v>
      </c>
      <c r="O6201" s="1">
        <v>-8.0409998190589249E-5</v>
      </c>
      <c r="P6201" s="1">
        <v>-5.0917859189212322E-3</v>
      </c>
      <c r="Q6201" s="1">
        <v>0</v>
      </c>
      <c r="S6201" s="1">
        <v>34</v>
      </c>
      <c r="T6201" s="1">
        <v>1</v>
      </c>
      <c r="U6201" s="1">
        <v>8815564</v>
      </c>
      <c r="V6201" s="1">
        <v>-9.0410001575946808E-5</v>
      </c>
      <c r="W6201" s="1">
        <v>-8.5819825530052185E-2</v>
      </c>
      <c r="X6201" s="1">
        <v>-8.5819825530052185E-2</v>
      </c>
    </row>
    <row r="6202" spans="1:24" x14ac:dyDescent="0.35">
      <c r="A6202" s="1">
        <v>350318</v>
      </c>
      <c r="B6202" s="1" t="s">
        <v>2348</v>
      </c>
      <c r="C6202" s="1">
        <v>113385303</v>
      </c>
      <c r="D6202" s="1">
        <v>318</v>
      </c>
      <c r="E6202" s="1" t="s">
        <v>2672</v>
      </c>
      <c r="F6202" s="1" t="s">
        <v>35</v>
      </c>
      <c r="G6202" s="1" t="s">
        <v>385</v>
      </c>
      <c r="H6202" s="1" t="s">
        <v>916</v>
      </c>
      <c r="I6202" s="1">
        <v>1699619.74</v>
      </c>
      <c r="K6202" s="1">
        <v>361796</v>
      </c>
      <c r="L6202" s="1">
        <v>7254976.5</v>
      </c>
      <c r="M6202" s="1">
        <v>0.38033801317214966</v>
      </c>
      <c r="N6202" s="1">
        <v>5.5324797630310059</v>
      </c>
      <c r="O6202" s="1">
        <v>0.12049005925655365</v>
      </c>
      <c r="P6202" s="1">
        <v>7.6301560401916504</v>
      </c>
      <c r="Q6202" s="1">
        <v>0</v>
      </c>
      <c r="S6202" s="1">
        <v>35</v>
      </c>
      <c r="T6202" s="1">
        <v>1</v>
      </c>
      <c r="U6202" s="1">
        <v>9316392</v>
      </c>
      <c r="V6202" s="1">
        <v>0.5008280873298645</v>
      </c>
      <c r="W6202" s="1">
        <v>5.6811795234680176</v>
      </c>
      <c r="X6202" s="1">
        <v>5.6811795234680176</v>
      </c>
    </row>
    <row r="6203" spans="1:24" x14ac:dyDescent="0.35">
      <c r="A6203" s="1">
        <v>360318</v>
      </c>
      <c r="B6203" s="1" t="s">
        <v>2349</v>
      </c>
      <c r="C6203" s="1">
        <v>113385303</v>
      </c>
      <c r="D6203" s="1">
        <v>318</v>
      </c>
      <c r="E6203" s="1" t="s">
        <v>2672</v>
      </c>
      <c r="F6203" s="1" t="s">
        <v>35</v>
      </c>
      <c r="G6203" s="1" t="s">
        <v>385</v>
      </c>
      <c r="H6203" s="1" t="s">
        <v>916</v>
      </c>
      <c r="I6203" s="1">
        <v>1916666.04</v>
      </c>
      <c r="K6203" s="1">
        <v>361796</v>
      </c>
      <c r="L6203" s="1">
        <v>8221707.5</v>
      </c>
      <c r="M6203" s="1">
        <v>0.96673101186752319</v>
      </c>
      <c r="N6203" s="1">
        <v>13.325074195861816</v>
      </c>
      <c r="O6203" s="1">
        <v>0.21704630553722382</v>
      </c>
      <c r="P6203" s="1">
        <v>12.770285606384277</v>
      </c>
      <c r="Q6203" s="1">
        <v>0</v>
      </c>
      <c r="S6203" s="1">
        <v>36</v>
      </c>
      <c r="T6203" s="1">
        <v>1</v>
      </c>
      <c r="U6203" s="1">
        <v>10500170</v>
      </c>
      <c r="V6203" s="1">
        <v>1.1837773323059082</v>
      </c>
      <c r="W6203" s="1">
        <v>12.706399917602539</v>
      </c>
      <c r="X6203" s="1">
        <v>12.706399917602539</v>
      </c>
    </row>
    <row r="6204" spans="1:24" x14ac:dyDescent="0.35">
      <c r="A6204" s="1">
        <v>370318</v>
      </c>
      <c r="B6204" s="1" t="s">
        <v>2350</v>
      </c>
      <c r="C6204" s="1">
        <v>113385303</v>
      </c>
      <c r="D6204" s="1">
        <v>318</v>
      </c>
      <c r="E6204" s="1" t="s">
        <v>2672</v>
      </c>
      <c r="F6204" s="1" t="s">
        <v>35</v>
      </c>
      <c r="G6204" s="1" t="s">
        <v>385</v>
      </c>
      <c r="H6204" s="1" t="s">
        <v>916</v>
      </c>
      <c r="I6204" s="1">
        <v>2039602.8</v>
      </c>
      <c r="K6204" s="1">
        <v>361796</v>
      </c>
      <c r="L6204" s="1">
        <v>9214295</v>
      </c>
      <c r="M6204" s="1">
        <v>0.99258750677108765</v>
      </c>
      <c r="N6204" s="1">
        <v>12.072766304016113</v>
      </c>
      <c r="O6204" s="1">
        <v>0.12293676286935806</v>
      </c>
      <c r="P6204" s="1">
        <v>6.4140939712524414</v>
      </c>
      <c r="Q6204" s="1">
        <v>0</v>
      </c>
      <c r="S6204" s="1">
        <v>37</v>
      </c>
      <c r="T6204" s="1">
        <v>1</v>
      </c>
      <c r="U6204" s="1">
        <v>11615694</v>
      </c>
      <c r="V6204" s="1">
        <v>1.1155242919921875</v>
      </c>
      <c r="W6204" s="1">
        <v>10.623866081237793</v>
      </c>
      <c r="X6204" s="1">
        <v>10.623866081237793</v>
      </c>
    </row>
    <row r="6205" spans="1:24" x14ac:dyDescent="0.35">
      <c r="A6205" s="1">
        <v>380318</v>
      </c>
      <c r="B6205" s="1" t="s">
        <v>2351</v>
      </c>
      <c r="C6205" s="1">
        <v>113385303</v>
      </c>
      <c r="D6205" s="1">
        <v>318</v>
      </c>
      <c r="E6205" s="1" t="s">
        <v>2672</v>
      </c>
      <c r="F6205" s="1" t="s">
        <v>35</v>
      </c>
      <c r="G6205" s="1" t="s">
        <v>385</v>
      </c>
      <c r="H6205" s="1" t="s">
        <v>916</v>
      </c>
      <c r="I6205" s="1">
        <v>2272981</v>
      </c>
      <c r="K6205" s="1">
        <v>2208520.25</v>
      </c>
      <c r="L6205" s="1">
        <v>9771545</v>
      </c>
      <c r="M6205" s="1">
        <v>0.55725002288818359</v>
      </c>
      <c r="N6205" s="1">
        <v>6.04766845703125</v>
      </c>
      <c r="O6205" s="1">
        <v>0.23337820172309875</v>
      </c>
      <c r="P6205" s="1">
        <v>11.442336082458496</v>
      </c>
      <c r="Q6205" s="1">
        <v>1.846724271774292</v>
      </c>
      <c r="S6205" s="1">
        <v>38</v>
      </c>
      <c r="T6205" s="1">
        <v>1</v>
      </c>
      <c r="U6205" s="1">
        <v>14253046</v>
      </c>
      <c r="V6205" s="1">
        <v>2.637352466583252</v>
      </c>
      <c r="W6205" s="1">
        <v>22.705074310302734</v>
      </c>
      <c r="X6205" s="1">
        <v>22.705074310302734</v>
      </c>
    </row>
    <row r="6206" spans="1:24" x14ac:dyDescent="0.35">
      <c r="A6206" s="1">
        <v>390318</v>
      </c>
      <c r="B6206" s="1" t="s">
        <v>2352</v>
      </c>
      <c r="C6206" s="1">
        <v>113385303</v>
      </c>
      <c r="D6206" s="1">
        <v>318</v>
      </c>
      <c r="E6206" s="1" t="s">
        <v>2672</v>
      </c>
      <c r="F6206" s="1" t="s">
        <v>35</v>
      </c>
      <c r="G6206" s="1" t="s">
        <v>385</v>
      </c>
      <c r="H6206" s="1" t="s">
        <v>916</v>
      </c>
      <c r="I6206" s="1">
        <v>2364658</v>
      </c>
      <c r="K6206" s="1">
        <v>4343937.5</v>
      </c>
      <c r="L6206" s="1">
        <v>9917173</v>
      </c>
      <c r="M6206" s="1">
        <v>0.14562800526618958</v>
      </c>
      <c r="N6206" s="1">
        <v>1.4903272390365601</v>
      </c>
      <c r="O6206" s="1">
        <v>9.1677002608776093E-2</v>
      </c>
      <c r="P6206" s="1">
        <v>4.0333375930786133</v>
      </c>
      <c r="Q6206" s="1">
        <v>2.1354172229766846</v>
      </c>
      <c r="S6206" s="1">
        <v>39</v>
      </c>
      <c r="T6206" s="1">
        <v>1</v>
      </c>
      <c r="U6206" s="1">
        <v>16625768</v>
      </c>
      <c r="V6206" s="1">
        <v>2.3727221488952637</v>
      </c>
      <c r="W6206" s="1">
        <v>16.647121429443359</v>
      </c>
      <c r="X6206" s="1">
        <v>16.647121429443359</v>
      </c>
    </row>
    <row r="6207" spans="1:24" x14ac:dyDescent="0.35">
      <c r="A6207" s="1">
        <v>400318</v>
      </c>
      <c r="B6207" s="1" t="s">
        <v>2353</v>
      </c>
      <c r="C6207" s="1">
        <v>113385303</v>
      </c>
      <c r="D6207" s="1">
        <v>318</v>
      </c>
      <c r="E6207" s="1" t="s">
        <v>2672</v>
      </c>
      <c r="F6207" s="1" t="s">
        <v>35</v>
      </c>
      <c r="G6207" s="1" t="s">
        <v>385</v>
      </c>
      <c r="H6207" s="1" t="s">
        <v>916</v>
      </c>
      <c r="S6207" s="1">
        <v>40</v>
      </c>
      <c r="T6207" s="1">
        <v>1</v>
      </c>
      <c r="U6207" s="1">
        <v>0</v>
      </c>
      <c r="V6207" s="1">
        <v>0</v>
      </c>
      <c r="W6207" s="1">
        <v>-100</v>
      </c>
      <c r="X6207" s="1">
        <v>-100</v>
      </c>
    </row>
    <row r="6208" spans="1:24" x14ac:dyDescent="0.35">
      <c r="A6208" s="1">
        <v>410318</v>
      </c>
      <c r="B6208" s="1" t="s">
        <v>2354</v>
      </c>
      <c r="C6208" s="1">
        <v>113385303</v>
      </c>
      <c r="D6208" s="1">
        <v>318</v>
      </c>
      <c r="E6208" s="1" t="s">
        <v>2672</v>
      </c>
      <c r="F6208" s="1" t="s">
        <v>35</v>
      </c>
      <c r="G6208" s="1" t="s">
        <v>385</v>
      </c>
      <c r="H6208" s="1" t="s">
        <v>916</v>
      </c>
      <c r="S6208" s="1">
        <v>41</v>
      </c>
      <c r="T6208" s="1">
        <v>1</v>
      </c>
      <c r="U6208" s="1">
        <v>0</v>
      </c>
      <c r="V6208" s="1">
        <v>0</v>
      </c>
    </row>
    <row r="6209" spans="1:24" x14ac:dyDescent="0.35">
      <c r="A6209" s="1">
        <v>420318</v>
      </c>
      <c r="B6209" s="1" t="s">
        <v>2355</v>
      </c>
      <c r="C6209" s="1">
        <v>113385303</v>
      </c>
      <c r="D6209" s="1">
        <v>318</v>
      </c>
      <c r="E6209" s="1" t="s">
        <v>2672</v>
      </c>
      <c r="F6209" s="1" t="s">
        <v>35</v>
      </c>
      <c r="G6209" s="1" t="s">
        <v>385</v>
      </c>
      <c r="H6209" s="1" t="s">
        <v>916</v>
      </c>
      <c r="S6209" s="1">
        <v>42</v>
      </c>
      <c r="T6209" s="1">
        <v>1</v>
      </c>
      <c r="U6209" s="1">
        <v>0</v>
      </c>
      <c r="V6209" s="1">
        <v>0</v>
      </c>
    </row>
    <row r="6210" spans="1:24" x14ac:dyDescent="0.35">
      <c r="A6210" s="1">
        <v>430318</v>
      </c>
      <c r="B6210" s="1" t="s">
        <v>2356</v>
      </c>
      <c r="C6210" s="1">
        <v>113385303</v>
      </c>
      <c r="D6210" s="1">
        <v>318</v>
      </c>
      <c r="E6210" s="1" t="s">
        <v>2672</v>
      </c>
      <c r="F6210" s="1" t="s">
        <v>35</v>
      </c>
      <c r="G6210" s="1" t="s">
        <v>385</v>
      </c>
      <c r="H6210" s="1" t="s">
        <v>916</v>
      </c>
      <c r="S6210" s="1">
        <v>43</v>
      </c>
      <c r="T6210" s="1">
        <v>1</v>
      </c>
      <c r="U6210" s="1">
        <v>0</v>
      </c>
      <c r="V6210" s="1">
        <v>0</v>
      </c>
    </row>
    <row r="6211" spans="1:24" x14ac:dyDescent="0.35">
      <c r="A6211" s="1">
        <v>440318</v>
      </c>
      <c r="B6211" s="1" t="s">
        <v>2357</v>
      </c>
      <c r="C6211" s="1">
        <v>113385303</v>
      </c>
      <c r="D6211" s="1">
        <v>318</v>
      </c>
      <c r="E6211" s="1" t="s">
        <v>2672</v>
      </c>
      <c r="F6211" s="1" t="s">
        <v>35</v>
      </c>
      <c r="G6211" s="1" t="s">
        <v>385</v>
      </c>
      <c r="H6211" s="1" t="s">
        <v>916</v>
      </c>
      <c r="S6211" s="1">
        <v>44</v>
      </c>
      <c r="T6211" s="1">
        <v>1</v>
      </c>
      <c r="U6211" s="1">
        <v>0</v>
      </c>
      <c r="V6211" s="1">
        <v>0</v>
      </c>
    </row>
    <row r="6212" spans="1:24" x14ac:dyDescent="0.35">
      <c r="A6212" s="1">
        <v>450318</v>
      </c>
      <c r="B6212" s="1" t="s">
        <v>2358</v>
      </c>
      <c r="C6212" s="1">
        <v>113385303</v>
      </c>
      <c r="D6212" s="1">
        <v>318</v>
      </c>
      <c r="E6212" s="1" t="s">
        <v>2672</v>
      </c>
      <c r="F6212" s="1" t="s">
        <v>35</v>
      </c>
      <c r="G6212" s="1" t="s">
        <v>385</v>
      </c>
      <c r="H6212" s="1" t="s">
        <v>916</v>
      </c>
      <c r="S6212" s="1">
        <v>45</v>
      </c>
      <c r="T6212" s="1">
        <v>1</v>
      </c>
      <c r="U6212" s="1">
        <v>0</v>
      </c>
      <c r="V6212" s="1">
        <v>0</v>
      </c>
    </row>
    <row r="6213" spans="1:24" x14ac:dyDescent="0.35">
      <c r="A6213" s="1">
        <v>460318</v>
      </c>
      <c r="B6213" s="1" t="s">
        <v>2359</v>
      </c>
      <c r="C6213" s="1">
        <v>113385303</v>
      </c>
      <c r="D6213" s="1">
        <v>318</v>
      </c>
      <c r="E6213" s="1" t="s">
        <v>2672</v>
      </c>
      <c r="F6213" s="1" t="s">
        <v>35</v>
      </c>
      <c r="G6213" s="1" t="s">
        <v>385</v>
      </c>
      <c r="H6213" s="1" t="s">
        <v>916</v>
      </c>
      <c r="S6213" s="1">
        <v>46</v>
      </c>
      <c r="T6213" s="1">
        <v>1</v>
      </c>
      <c r="U6213" s="1">
        <v>0</v>
      </c>
      <c r="V6213" s="1">
        <v>0</v>
      </c>
    </row>
    <row r="6214" spans="1:24" x14ac:dyDescent="0.35">
      <c r="A6214" s="1">
        <v>470318</v>
      </c>
      <c r="B6214" s="1" t="s">
        <v>2360</v>
      </c>
      <c r="C6214" s="1">
        <v>113385303</v>
      </c>
      <c r="D6214" s="1">
        <v>318</v>
      </c>
      <c r="E6214" s="1" t="s">
        <v>2672</v>
      </c>
      <c r="F6214" s="1" t="s">
        <v>35</v>
      </c>
      <c r="G6214" s="1" t="s">
        <v>385</v>
      </c>
      <c r="H6214" s="1" t="s">
        <v>916</v>
      </c>
      <c r="S6214" s="1">
        <v>47</v>
      </c>
      <c r="T6214" s="1">
        <v>1</v>
      </c>
      <c r="U6214" s="1">
        <v>0</v>
      </c>
      <c r="V6214" s="1">
        <v>0</v>
      </c>
    </row>
    <row r="6215" spans="1:24" x14ac:dyDescent="0.35">
      <c r="A6215" s="1">
        <v>480318</v>
      </c>
      <c r="B6215" s="1" t="s">
        <v>2361</v>
      </c>
      <c r="C6215" s="1">
        <v>113385303</v>
      </c>
      <c r="D6215" s="1">
        <v>318</v>
      </c>
      <c r="E6215" s="1" t="s">
        <v>2672</v>
      </c>
      <c r="F6215" s="1" t="s">
        <v>35</v>
      </c>
      <c r="G6215" s="1" t="s">
        <v>385</v>
      </c>
      <c r="H6215" s="1" t="s">
        <v>916</v>
      </c>
      <c r="S6215" s="1">
        <v>48</v>
      </c>
      <c r="T6215" s="1">
        <v>1</v>
      </c>
      <c r="U6215" s="1">
        <v>0</v>
      </c>
      <c r="V6215" s="1">
        <v>0</v>
      </c>
    </row>
    <row r="6216" spans="1:24" x14ac:dyDescent="0.35">
      <c r="A6216" s="1">
        <v>290011</v>
      </c>
      <c r="B6216" s="1" t="s">
        <v>2341</v>
      </c>
      <c r="C6216" s="1">
        <v>114060503</v>
      </c>
      <c r="D6216" s="1">
        <v>11</v>
      </c>
      <c r="E6216" s="1" t="s">
        <v>2673</v>
      </c>
      <c r="F6216" s="1" t="s">
        <v>118</v>
      </c>
      <c r="G6216" s="1" t="s">
        <v>117</v>
      </c>
      <c r="H6216" s="1" t="s">
        <v>916</v>
      </c>
      <c r="I6216" s="1">
        <v>548390.49</v>
      </c>
      <c r="K6216" s="1">
        <v>167132</v>
      </c>
      <c r="L6216" s="1">
        <v>3241872.75</v>
      </c>
      <c r="S6216" s="1">
        <v>29</v>
      </c>
      <c r="T6216" s="1">
        <v>1</v>
      </c>
      <c r="U6216" s="1">
        <v>3957395.25</v>
      </c>
      <c r="V6216" s="1">
        <v>0</v>
      </c>
    </row>
    <row r="6217" spans="1:24" x14ac:dyDescent="0.35">
      <c r="A6217" s="1">
        <v>300011</v>
      </c>
      <c r="B6217" s="1" t="s">
        <v>2343</v>
      </c>
      <c r="C6217" s="1">
        <v>114060503</v>
      </c>
      <c r="D6217" s="1">
        <v>11</v>
      </c>
      <c r="E6217" s="1" t="s">
        <v>2673</v>
      </c>
      <c r="F6217" s="1" t="s">
        <v>118</v>
      </c>
      <c r="G6217" s="1" t="s">
        <v>117</v>
      </c>
      <c r="H6217" s="1" t="s">
        <v>916</v>
      </c>
      <c r="I6217" s="1">
        <v>574253.02</v>
      </c>
      <c r="K6217" s="1">
        <v>167132</v>
      </c>
      <c r="L6217" s="1">
        <v>3393235</v>
      </c>
      <c r="M6217" s="1">
        <v>0.15136225521564484</v>
      </c>
      <c r="N6217" s="1">
        <v>4.668975830078125</v>
      </c>
      <c r="O6217" s="1">
        <v>2.5862529873847961E-2</v>
      </c>
      <c r="P6217" s="1">
        <v>4.7160792350769043</v>
      </c>
      <c r="Q6217" s="1">
        <v>0</v>
      </c>
      <c r="S6217" s="1">
        <v>30</v>
      </c>
      <c r="T6217" s="1">
        <v>1</v>
      </c>
      <c r="U6217" s="1">
        <v>4134620</v>
      </c>
      <c r="V6217" s="1">
        <v>0.1772247850894928</v>
      </c>
      <c r="W6217" s="1">
        <v>4.4783182144165039</v>
      </c>
      <c r="X6217" s="1">
        <v>4.4783182144165039</v>
      </c>
    </row>
    <row r="6218" spans="1:24" x14ac:dyDescent="0.35">
      <c r="A6218" s="1">
        <v>310011</v>
      </c>
      <c r="B6218" s="1" t="s">
        <v>2344</v>
      </c>
      <c r="C6218" s="1">
        <v>114060503</v>
      </c>
      <c r="D6218" s="1">
        <v>11</v>
      </c>
      <c r="E6218" s="1" t="s">
        <v>2673</v>
      </c>
      <c r="F6218" s="1" t="s">
        <v>118</v>
      </c>
      <c r="G6218" s="1" t="s">
        <v>117</v>
      </c>
      <c r="H6218" s="1" t="s">
        <v>916</v>
      </c>
      <c r="I6218" s="1">
        <v>604257.37</v>
      </c>
      <c r="K6218" s="1">
        <v>167132</v>
      </c>
      <c r="L6218" s="1">
        <v>3477759</v>
      </c>
      <c r="M6218" s="1">
        <v>8.4523998200893402E-2</v>
      </c>
      <c r="N6218" s="1">
        <v>2.4909563064575195</v>
      </c>
      <c r="O6218" s="1">
        <v>3.000435046851635E-2</v>
      </c>
      <c r="P6218" s="1">
        <v>5.2249355316162109</v>
      </c>
      <c r="Q6218" s="1">
        <v>0</v>
      </c>
      <c r="S6218" s="1">
        <v>31</v>
      </c>
      <c r="T6218" s="1">
        <v>1</v>
      </c>
      <c r="U6218" s="1">
        <v>4249148.5</v>
      </c>
      <c r="V6218" s="1">
        <v>0.1145283505320549</v>
      </c>
      <c r="W6218" s="1">
        <v>2.7699885368347168</v>
      </c>
      <c r="X6218" s="1">
        <v>2.7699885368347168</v>
      </c>
    </row>
    <row r="6219" spans="1:24" x14ac:dyDescent="0.35">
      <c r="A6219" s="1">
        <v>320011</v>
      </c>
      <c r="B6219" s="1" t="s">
        <v>2345</v>
      </c>
      <c r="C6219" s="1">
        <v>114060503</v>
      </c>
      <c r="D6219" s="1">
        <v>11</v>
      </c>
      <c r="E6219" s="1" t="s">
        <v>2673</v>
      </c>
      <c r="F6219" s="1" t="s">
        <v>118</v>
      </c>
      <c r="G6219" s="1" t="s">
        <v>117</v>
      </c>
      <c r="H6219" s="1" t="s">
        <v>916</v>
      </c>
      <c r="I6219" s="1">
        <v>631846.57999999996</v>
      </c>
      <c r="K6219" s="1">
        <v>167132</v>
      </c>
      <c r="L6219" s="1">
        <v>3580227.25</v>
      </c>
      <c r="M6219" s="1">
        <v>0.10246825218200684</v>
      </c>
      <c r="N6219" s="1">
        <v>2.9463872909545898</v>
      </c>
      <c r="O6219" s="1">
        <v>2.7589209377765656E-2</v>
      </c>
      <c r="P6219" s="1">
        <v>4.5658044815063477</v>
      </c>
      <c r="Q6219" s="1">
        <v>0</v>
      </c>
      <c r="S6219" s="1">
        <v>32</v>
      </c>
      <c r="T6219" s="1">
        <v>1</v>
      </c>
      <c r="U6219" s="1">
        <v>4379206</v>
      </c>
      <c r="V6219" s="1">
        <v>0.13005745410919189</v>
      </c>
      <c r="W6219" s="1">
        <v>3.0607898235321045</v>
      </c>
      <c r="X6219" s="1">
        <v>3.0607898235321045</v>
      </c>
    </row>
    <row r="6220" spans="1:24" x14ac:dyDescent="0.35">
      <c r="A6220" s="1">
        <v>330011</v>
      </c>
      <c r="B6220" s="1" t="s">
        <v>2346</v>
      </c>
      <c r="C6220" s="1">
        <v>114060503</v>
      </c>
      <c r="D6220" s="1">
        <v>11</v>
      </c>
      <c r="E6220" s="1" t="s">
        <v>2673</v>
      </c>
      <c r="F6220" s="1" t="s">
        <v>118</v>
      </c>
      <c r="G6220" s="1" t="s">
        <v>117</v>
      </c>
      <c r="H6220" s="1" t="s">
        <v>916</v>
      </c>
      <c r="I6220" s="1">
        <v>704065.02</v>
      </c>
      <c r="J6220" s="1">
        <v>8235.2800000000007</v>
      </c>
      <c r="K6220" s="1">
        <v>167132</v>
      </c>
      <c r="L6220" s="1">
        <v>3881727.25</v>
      </c>
      <c r="M6220" s="1">
        <v>0.30149999260902405</v>
      </c>
      <c r="N6220" s="1">
        <v>8.4212532043457031</v>
      </c>
      <c r="O6220" s="1">
        <v>7.2218440473079681E-2</v>
      </c>
      <c r="P6220" s="1">
        <v>11.429742813110352</v>
      </c>
      <c r="Q6220" s="1">
        <v>0</v>
      </c>
      <c r="S6220" s="1">
        <v>33</v>
      </c>
      <c r="T6220" s="1">
        <v>1</v>
      </c>
      <c r="U6220" s="1">
        <v>4761159.5</v>
      </c>
      <c r="V6220" s="1">
        <v>0.37371844053268433</v>
      </c>
      <c r="W6220" s="1">
        <v>8.7219810485839844</v>
      </c>
      <c r="X6220" s="1">
        <v>8.7219810485839844</v>
      </c>
    </row>
    <row r="6221" spans="1:24" x14ac:dyDescent="0.35">
      <c r="A6221" s="1">
        <v>340011</v>
      </c>
      <c r="B6221" s="1" t="s">
        <v>2347</v>
      </c>
      <c r="C6221" s="1">
        <v>114060503</v>
      </c>
      <c r="D6221" s="1">
        <v>11</v>
      </c>
      <c r="E6221" s="1" t="s">
        <v>2673</v>
      </c>
      <c r="F6221" s="1" t="s">
        <v>118</v>
      </c>
      <c r="G6221" s="1" t="s">
        <v>117</v>
      </c>
      <c r="H6221" s="1" t="s">
        <v>916</v>
      </c>
      <c r="I6221" s="1">
        <v>704008.55</v>
      </c>
      <c r="K6221" s="1">
        <v>167132</v>
      </c>
      <c r="L6221" s="1">
        <v>3881719.25</v>
      </c>
      <c r="M6221" s="1">
        <v>-7.9999999798019417E-6</v>
      </c>
      <c r="N6221" s="1">
        <v>-2.0609382772818208E-4</v>
      </c>
      <c r="O6221" s="1">
        <v>-5.6469998526154086E-5</v>
      </c>
      <c r="P6221" s="1">
        <v>-8.0205658450722694E-3</v>
      </c>
      <c r="Q6221" s="1">
        <v>0</v>
      </c>
      <c r="S6221" s="1">
        <v>34</v>
      </c>
      <c r="T6221" s="1">
        <v>1</v>
      </c>
      <c r="U6221" s="1">
        <v>4752860</v>
      </c>
      <c r="V6221" s="1">
        <v>-6.4469997596461326E-5</v>
      </c>
      <c r="W6221" s="1">
        <v>-0.17431677877902985</v>
      </c>
      <c r="X6221" s="1">
        <v>-0.17431677877902985</v>
      </c>
    </row>
    <row r="6222" spans="1:24" x14ac:dyDescent="0.35">
      <c r="A6222" s="1">
        <v>350011</v>
      </c>
      <c r="B6222" s="1" t="s">
        <v>2348</v>
      </c>
      <c r="C6222" s="1">
        <v>114060503</v>
      </c>
      <c r="D6222" s="1">
        <v>11</v>
      </c>
      <c r="E6222" s="1" t="s">
        <v>2673</v>
      </c>
      <c r="F6222" s="1" t="s">
        <v>118</v>
      </c>
      <c r="G6222" s="1" t="s">
        <v>117</v>
      </c>
      <c r="H6222" s="1" t="s">
        <v>916</v>
      </c>
      <c r="I6222" s="1">
        <v>749610.58</v>
      </c>
      <c r="K6222" s="1">
        <v>167132</v>
      </c>
      <c r="L6222" s="1">
        <v>4064620.5</v>
      </c>
      <c r="M6222" s="1">
        <v>0.18290124833583832</v>
      </c>
      <c r="N6222" s="1">
        <v>4.7118620872497559</v>
      </c>
      <c r="O6222" s="1">
        <v>4.5602031052112579E-2</v>
      </c>
      <c r="P6222" s="1">
        <v>6.4774823188781738</v>
      </c>
      <c r="Q6222" s="1">
        <v>0</v>
      </c>
      <c r="S6222" s="1">
        <v>35</v>
      </c>
      <c r="T6222" s="1">
        <v>1</v>
      </c>
      <c r="U6222" s="1">
        <v>4981363</v>
      </c>
      <c r="V6222" s="1">
        <v>0.22850328683853149</v>
      </c>
      <c r="W6222" s="1">
        <v>4.8076949119567871</v>
      </c>
      <c r="X6222" s="1">
        <v>4.8076949119567871</v>
      </c>
    </row>
    <row r="6223" spans="1:24" x14ac:dyDescent="0.35">
      <c r="A6223" s="1">
        <v>360011</v>
      </c>
      <c r="B6223" s="1" t="s">
        <v>2349</v>
      </c>
      <c r="C6223" s="1">
        <v>114060503</v>
      </c>
      <c r="D6223" s="1">
        <v>11</v>
      </c>
      <c r="E6223" s="1" t="s">
        <v>2673</v>
      </c>
      <c r="F6223" s="1" t="s">
        <v>118</v>
      </c>
      <c r="G6223" s="1" t="s">
        <v>117</v>
      </c>
      <c r="H6223" s="1" t="s">
        <v>916</v>
      </c>
      <c r="I6223" s="1">
        <v>905200.69</v>
      </c>
      <c r="K6223" s="1">
        <v>167132</v>
      </c>
      <c r="L6223" s="1">
        <v>4855575.5</v>
      </c>
      <c r="M6223" s="1">
        <v>0.79095500707626343</v>
      </c>
      <c r="N6223" s="1">
        <v>19.459505081176758</v>
      </c>
      <c r="O6223" s="1">
        <v>0.15559011697769165</v>
      </c>
      <c r="P6223" s="1">
        <v>20.756124496459961</v>
      </c>
      <c r="Q6223" s="1">
        <v>0</v>
      </c>
      <c r="S6223" s="1">
        <v>36</v>
      </c>
      <c r="T6223" s="1">
        <v>1</v>
      </c>
      <c r="U6223" s="1">
        <v>5927908</v>
      </c>
      <c r="V6223" s="1">
        <v>0.94654512405395508</v>
      </c>
      <c r="W6223" s="1">
        <v>19.001726150512695</v>
      </c>
      <c r="X6223" s="1">
        <v>19.001726150512695</v>
      </c>
    </row>
    <row r="6224" spans="1:24" x14ac:dyDescent="0.35">
      <c r="A6224" s="1">
        <v>370011</v>
      </c>
      <c r="B6224" s="1" t="s">
        <v>2350</v>
      </c>
      <c r="C6224" s="1">
        <v>114060503</v>
      </c>
      <c r="D6224" s="1">
        <v>11</v>
      </c>
      <c r="E6224" s="1" t="s">
        <v>2673</v>
      </c>
      <c r="F6224" s="1" t="s">
        <v>118</v>
      </c>
      <c r="G6224" s="1" t="s">
        <v>117</v>
      </c>
      <c r="H6224" s="1" t="s">
        <v>916</v>
      </c>
      <c r="I6224" s="1">
        <v>961631.55</v>
      </c>
      <c r="K6224" s="1">
        <v>667132</v>
      </c>
      <c r="L6224" s="1">
        <v>5866104.5</v>
      </c>
      <c r="M6224" s="1">
        <v>1.0105290412902832</v>
      </c>
      <c r="N6224" s="1">
        <v>20.811723709106445</v>
      </c>
      <c r="O6224" s="1">
        <v>5.6430861353874207E-2</v>
      </c>
      <c r="P6224" s="1">
        <v>6.2340717315673828</v>
      </c>
      <c r="Q6224" s="1">
        <v>0.5</v>
      </c>
      <c r="S6224" s="1">
        <v>37</v>
      </c>
      <c r="T6224" s="1">
        <v>1</v>
      </c>
      <c r="U6224" s="1">
        <v>7494868</v>
      </c>
      <c r="V6224" s="1">
        <v>1.5669598579406738</v>
      </c>
      <c r="W6224" s="1">
        <v>26.433609008789063</v>
      </c>
      <c r="X6224" s="1">
        <v>26.433609008789063</v>
      </c>
    </row>
    <row r="6225" spans="1:24" x14ac:dyDescent="0.35">
      <c r="A6225" s="1">
        <v>380011</v>
      </c>
      <c r="B6225" s="1" t="s">
        <v>2351</v>
      </c>
      <c r="C6225" s="1">
        <v>114060503</v>
      </c>
      <c r="D6225" s="1">
        <v>11</v>
      </c>
      <c r="E6225" s="1" t="s">
        <v>2673</v>
      </c>
      <c r="F6225" s="1" t="s">
        <v>118</v>
      </c>
      <c r="G6225" s="1" t="s">
        <v>117</v>
      </c>
      <c r="H6225" s="1" t="s">
        <v>916</v>
      </c>
      <c r="I6225" s="1">
        <v>1059492</v>
      </c>
      <c r="K6225" s="1">
        <v>1037370.625</v>
      </c>
      <c r="L6225" s="1">
        <v>6286380</v>
      </c>
      <c r="M6225" s="1">
        <v>0.42027550935745239</v>
      </c>
      <c r="N6225" s="1">
        <v>7.1644735336303711</v>
      </c>
      <c r="O6225" s="1">
        <v>9.7860448062419891E-2</v>
      </c>
      <c r="P6225" s="1">
        <v>10.176501274108887</v>
      </c>
      <c r="Q6225" s="1">
        <v>0.37023863196372986</v>
      </c>
      <c r="S6225" s="1">
        <v>38</v>
      </c>
      <c r="T6225" s="1">
        <v>1</v>
      </c>
      <c r="U6225" s="1">
        <v>8383242.5</v>
      </c>
      <c r="V6225" s="1">
        <v>0.88837456703186035</v>
      </c>
      <c r="W6225" s="1">
        <v>11.853103637695313</v>
      </c>
      <c r="X6225" s="1">
        <v>11.853103637695313</v>
      </c>
    </row>
    <row r="6226" spans="1:24" x14ac:dyDescent="0.35">
      <c r="A6226" s="1">
        <v>390011</v>
      </c>
      <c r="B6226" s="1" t="s">
        <v>2352</v>
      </c>
      <c r="C6226" s="1">
        <v>114060503</v>
      </c>
      <c r="D6226" s="1">
        <v>11</v>
      </c>
      <c r="E6226" s="1" t="s">
        <v>2673</v>
      </c>
      <c r="F6226" s="1" t="s">
        <v>118</v>
      </c>
      <c r="G6226" s="1" t="s">
        <v>117</v>
      </c>
      <c r="H6226" s="1" t="s">
        <v>916</v>
      </c>
      <c r="I6226" s="1">
        <v>1136922</v>
      </c>
      <c r="K6226" s="1">
        <v>1880914.125</v>
      </c>
      <c r="L6226" s="1">
        <v>6402989</v>
      </c>
      <c r="M6226" s="1">
        <v>0.11660899966955185</v>
      </c>
      <c r="N6226" s="1">
        <v>1.8549467325210571</v>
      </c>
      <c r="O6226" s="1">
        <v>7.7430002391338348E-2</v>
      </c>
      <c r="P6226" s="1">
        <v>7.3082194328308105</v>
      </c>
      <c r="Q6226" s="1">
        <v>0.84354352951049805</v>
      </c>
      <c r="S6226" s="1">
        <v>39</v>
      </c>
      <c r="T6226" s="1">
        <v>1</v>
      </c>
      <c r="U6226" s="1">
        <v>9420825</v>
      </c>
      <c r="V6226" s="1">
        <v>1.0375825166702271</v>
      </c>
      <c r="W6226" s="1">
        <v>12.376863479614258</v>
      </c>
      <c r="X6226" s="1">
        <v>12.376863479614258</v>
      </c>
    </row>
    <row r="6227" spans="1:24" x14ac:dyDescent="0.35">
      <c r="A6227" s="1">
        <v>400011</v>
      </c>
      <c r="B6227" s="1" t="s">
        <v>2353</v>
      </c>
      <c r="C6227" s="1">
        <v>114060503</v>
      </c>
      <c r="D6227" s="1">
        <v>11</v>
      </c>
      <c r="E6227" s="1" t="s">
        <v>2673</v>
      </c>
      <c r="F6227" s="1" t="s">
        <v>118</v>
      </c>
      <c r="G6227" s="1" t="s">
        <v>117</v>
      </c>
      <c r="H6227" s="1" t="s">
        <v>916</v>
      </c>
      <c r="S6227" s="1">
        <v>40</v>
      </c>
      <c r="T6227" s="1">
        <v>1</v>
      </c>
      <c r="U6227" s="1">
        <v>0</v>
      </c>
      <c r="V6227" s="1">
        <v>0</v>
      </c>
      <c r="W6227" s="1">
        <v>-100</v>
      </c>
      <c r="X6227" s="1">
        <v>-100</v>
      </c>
    </row>
    <row r="6228" spans="1:24" x14ac:dyDescent="0.35">
      <c r="A6228" s="1">
        <v>410011</v>
      </c>
      <c r="B6228" s="1" t="s">
        <v>2354</v>
      </c>
      <c r="C6228" s="1">
        <v>114060503</v>
      </c>
      <c r="D6228" s="1">
        <v>11</v>
      </c>
      <c r="E6228" s="1" t="s">
        <v>2673</v>
      </c>
      <c r="F6228" s="1" t="s">
        <v>118</v>
      </c>
      <c r="G6228" s="1" t="s">
        <v>117</v>
      </c>
      <c r="H6228" s="1" t="s">
        <v>916</v>
      </c>
      <c r="S6228" s="1">
        <v>41</v>
      </c>
      <c r="T6228" s="1">
        <v>1</v>
      </c>
      <c r="U6228" s="1">
        <v>0</v>
      </c>
      <c r="V6228" s="1">
        <v>0</v>
      </c>
    </row>
    <row r="6229" spans="1:24" x14ac:dyDescent="0.35">
      <c r="A6229" s="1">
        <v>420011</v>
      </c>
      <c r="B6229" s="1" t="s">
        <v>2355</v>
      </c>
      <c r="C6229" s="1">
        <v>114060503</v>
      </c>
      <c r="D6229" s="1">
        <v>11</v>
      </c>
      <c r="E6229" s="1" t="s">
        <v>2673</v>
      </c>
      <c r="F6229" s="1" t="s">
        <v>118</v>
      </c>
      <c r="G6229" s="1" t="s">
        <v>117</v>
      </c>
      <c r="H6229" s="1" t="s">
        <v>916</v>
      </c>
      <c r="S6229" s="1">
        <v>42</v>
      </c>
      <c r="T6229" s="1">
        <v>1</v>
      </c>
      <c r="U6229" s="1">
        <v>0</v>
      </c>
      <c r="V6229" s="1">
        <v>0</v>
      </c>
    </row>
    <row r="6230" spans="1:24" x14ac:dyDescent="0.35">
      <c r="A6230" s="1">
        <v>430011</v>
      </c>
      <c r="B6230" s="1" t="s">
        <v>2356</v>
      </c>
      <c r="C6230" s="1">
        <v>114060503</v>
      </c>
      <c r="D6230" s="1">
        <v>11</v>
      </c>
      <c r="E6230" s="1" t="s">
        <v>2673</v>
      </c>
      <c r="F6230" s="1" t="s">
        <v>118</v>
      </c>
      <c r="G6230" s="1" t="s">
        <v>117</v>
      </c>
      <c r="H6230" s="1" t="s">
        <v>916</v>
      </c>
      <c r="S6230" s="1">
        <v>43</v>
      </c>
      <c r="T6230" s="1">
        <v>1</v>
      </c>
      <c r="U6230" s="1">
        <v>0</v>
      </c>
      <c r="V6230" s="1">
        <v>0</v>
      </c>
    </row>
    <row r="6231" spans="1:24" x14ac:dyDescent="0.35">
      <c r="A6231" s="1">
        <v>440011</v>
      </c>
      <c r="B6231" s="1" t="s">
        <v>2357</v>
      </c>
      <c r="C6231" s="1">
        <v>114060503</v>
      </c>
      <c r="D6231" s="1">
        <v>11</v>
      </c>
      <c r="E6231" s="1" t="s">
        <v>2673</v>
      </c>
      <c r="F6231" s="1" t="s">
        <v>118</v>
      </c>
      <c r="G6231" s="1" t="s">
        <v>117</v>
      </c>
      <c r="H6231" s="1" t="s">
        <v>916</v>
      </c>
      <c r="S6231" s="1">
        <v>44</v>
      </c>
      <c r="T6231" s="1">
        <v>1</v>
      </c>
      <c r="U6231" s="1">
        <v>0</v>
      </c>
      <c r="V6231" s="1">
        <v>0</v>
      </c>
    </row>
    <row r="6232" spans="1:24" x14ac:dyDescent="0.35">
      <c r="A6232" s="1">
        <v>450011</v>
      </c>
      <c r="B6232" s="1" t="s">
        <v>2358</v>
      </c>
      <c r="C6232" s="1">
        <v>114060503</v>
      </c>
      <c r="D6232" s="1">
        <v>11</v>
      </c>
      <c r="E6232" s="1" t="s">
        <v>2673</v>
      </c>
      <c r="F6232" s="1" t="s">
        <v>118</v>
      </c>
      <c r="G6232" s="1" t="s">
        <v>117</v>
      </c>
      <c r="H6232" s="1" t="s">
        <v>916</v>
      </c>
      <c r="S6232" s="1">
        <v>45</v>
      </c>
      <c r="T6232" s="1">
        <v>1</v>
      </c>
      <c r="U6232" s="1">
        <v>0</v>
      </c>
      <c r="V6232" s="1">
        <v>0</v>
      </c>
    </row>
    <row r="6233" spans="1:24" x14ac:dyDescent="0.35">
      <c r="A6233" s="1">
        <v>460011</v>
      </c>
      <c r="B6233" s="1" t="s">
        <v>2359</v>
      </c>
      <c r="C6233" s="1">
        <v>114060503</v>
      </c>
      <c r="D6233" s="1">
        <v>11</v>
      </c>
      <c r="E6233" s="1" t="s">
        <v>2673</v>
      </c>
      <c r="F6233" s="1" t="s">
        <v>118</v>
      </c>
      <c r="G6233" s="1" t="s">
        <v>117</v>
      </c>
      <c r="H6233" s="1" t="s">
        <v>916</v>
      </c>
      <c r="S6233" s="1">
        <v>46</v>
      </c>
      <c r="T6233" s="1">
        <v>1</v>
      </c>
      <c r="U6233" s="1">
        <v>0</v>
      </c>
      <c r="V6233" s="1">
        <v>0</v>
      </c>
    </row>
    <row r="6234" spans="1:24" x14ac:dyDescent="0.35">
      <c r="A6234" s="1">
        <v>470011</v>
      </c>
      <c r="B6234" s="1" t="s">
        <v>2360</v>
      </c>
      <c r="C6234" s="1">
        <v>114060503</v>
      </c>
      <c r="D6234" s="1">
        <v>11</v>
      </c>
      <c r="E6234" s="1" t="s">
        <v>2673</v>
      </c>
      <c r="F6234" s="1" t="s">
        <v>118</v>
      </c>
      <c r="G6234" s="1" t="s">
        <v>117</v>
      </c>
      <c r="H6234" s="1" t="s">
        <v>916</v>
      </c>
      <c r="S6234" s="1">
        <v>47</v>
      </c>
      <c r="T6234" s="1">
        <v>1</v>
      </c>
      <c r="U6234" s="1">
        <v>0</v>
      </c>
      <c r="V6234" s="1">
        <v>0</v>
      </c>
    </row>
    <row r="6235" spans="1:24" x14ac:dyDescent="0.35">
      <c r="A6235" s="1">
        <v>480011</v>
      </c>
      <c r="B6235" s="1" t="s">
        <v>2361</v>
      </c>
      <c r="C6235" s="1">
        <v>114060503</v>
      </c>
      <c r="D6235" s="1">
        <v>11</v>
      </c>
      <c r="E6235" s="1" t="s">
        <v>2673</v>
      </c>
      <c r="F6235" s="1" t="s">
        <v>118</v>
      </c>
      <c r="G6235" s="1" t="s">
        <v>117</v>
      </c>
      <c r="H6235" s="1" t="s">
        <v>916</v>
      </c>
      <c r="S6235" s="1">
        <v>48</v>
      </c>
      <c r="T6235" s="1">
        <v>1</v>
      </c>
      <c r="U6235" s="1">
        <v>0</v>
      </c>
      <c r="V6235" s="1">
        <v>0</v>
      </c>
    </row>
    <row r="6236" spans="1:24" x14ac:dyDescent="0.35">
      <c r="A6236" s="1">
        <v>250506</v>
      </c>
      <c r="B6236" s="1" t="s">
        <v>2364</v>
      </c>
      <c r="C6236" s="1">
        <v>114060557</v>
      </c>
      <c r="D6236" s="1">
        <v>506</v>
      </c>
      <c r="E6236" s="1" t="s">
        <v>48</v>
      </c>
      <c r="F6236" s="1" t="s">
        <v>48</v>
      </c>
      <c r="G6236" s="1" t="s">
        <v>48</v>
      </c>
      <c r="H6236" s="1" t="s">
        <v>48</v>
      </c>
      <c r="S6236" s="1">
        <v>25</v>
      </c>
      <c r="T6236" s="1">
        <v>2</v>
      </c>
      <c r="U6236" s="1">
        <v>0</v>
      </c>
      <c r="V6236" s="1">
        <v>0</v>
      </c>
    </row>
    <row r="6237" spans="1:24" x14ac:dyDescent="0.35">
      <c r="A6237" s="1">
        <v>260506</v>
      </c>
      <c r="B6237" s="1" t="s">
        <v>2365</v>
      </c>
      <c r="C6237" s="1">
        <v>114060557</v>
      </c>
      <c r="D6237" s="1">
        <v>506</v>
      </c>
      <c r="E6237" s="1" t="s">
        <v>48</v>
      </c>
      <c r="F6237" s="1" t="s">
        <v>48</v>
      </c>
      <c r="G6237" s="1" t="s">
        <v>48</v>
      </c>
      <c r="H6237" s="1" t="s">
        <v>48</v>
      </c>
      <c r="S6237" s="1">
        <v>26</v>
      </c>
      <c r="T6237" s="1">
        <v>2</v>
      </c>
      <c r="U6237" s="1">
        <v>0</v>
      </c>
      <c r="V6237" s="1">
        <v>0</v>
      </c>
    </row>
    <row r="6238" spans="1:24" x14ac:dyDescent="0.35">
      <c r="A6238" s="1">
        <v>270506</v>
      </c>
      <c r="B6238" s="1" t="s">
        <v>2366</v>
      </c>
      <c r="C6238" s="1">
        <v>114060557</v>
      </c>
      <c r="D6238" s="1">
        <v>506</v>
      </c>
      <c r="E6238" s="1" t="s">
        <v>48</v>
      </c>
      <c r="F6238" s="1" t="s">
        <v>48</v>
      </c>
      <c r="G6238" s="1" t="s">
        <v>48</v>
      </c>
      <c r="H6238" s="1" t="s">
        <v>48</v>
      </c>
      <c r="S6238" s="1">
        <v>27</v>
      </c>
      <c r="T6238" s="1">
        <v>2</v>
      </c>
      <c r="U6238" s="1">
        <v>0</v>
      </c>
      <c r="V6238" s="1">
        <v>0</v>
      </c>
    </row>
    <row r="6239" spans="1:24" x14ac:dyDescent="0.35">
      <c r="A6239" s="1">
        <v>280506</v>
      </c>
      <c r="B6239" s="1" t="s">
        <v>2367</v>
      </c>
      <c r="C6239" s="1">
        <v>114060557</v>
      </c>
      <c r="D6239" s="1">
        <v>506</v>
      </c>
      <c r="E6239" s="1" t="s">
        <v>48</v>
      </c>
      <c r="F6239" s="1" t="s">
        <v>48</v>
      </c>
      <c r="G6239" s="1" t="s">
        <v>48</v>
      </c>
      <c r="H6239" s="1" t="s">
        <v>48</v>
      </c>
      <c r="S6239" s="1">
        <v>28</v>
      </c>
      <c r="T6239" s="1">
        <v>2</v>
      </c>
      <c r="U6239" s="1">
        <v>0</v>
      </c>
      <c r="V6239" s="1">
        <v>0</v>
      </c>
    </row>
    <row r="6240" spans="1:24" x14ac:dyDescent="0.35">
      <c r="A6240" s="1">
        <v>290506</v>
      </c>
      <c r="B6240" s="1" t="s">
        <v>2341</v>
      </c>
      <c r="C6240" s="1">
        <v>114060557</v>
      </c>
      <c r="D6240" s="1">
        <v>506</v>
      </c>
      <c r="E6240" s="1" t="s">
        <v>2674</v>
      </c>
      <c r="F6240" s="1" t="s">
        <v>118</v>
      </c>
      <c r="G6240" s="1" t="s">
        <v>117</v>
      </c>
      <c r="H6240" s="1" t="s">
        <v>2369</v>
      </c>
      <c r="J6240" s="1">
        <v>1329536.0900000001</v>
      </c>
      <c r="S6240" s="1">
        <v>29</v>
      </c>
      <c r="T6240" s="1">
        <v>2</v>
      </c>
      <c r="U6240" s="1">
        <v>1329536.125</v>
      </c>
      <c r="V6240" s="1">
        <v>0</v>
      </c>
    </row>
    <row r="6241" spans="1:24" x14ac:dyDescent="0.35">
      <c r="A6241" s="1">
        <v>300506</v>
      </c>
      <c r="B6241" s="1" t="s">
        <v>2343</v>
      </c>
      <c r="C6241" s="1">
        <v>114060557</v>
      </c>
      <c r="D6241" s="1">
        <v>506</v>
      </c>
      <c r="E6241" s="1" t="s">
        <v>2674</v>
      </c>
      <c r="F6241" s="1" t="s">
        <v>118</v>
      </c>
      <c r="G6241" s="1" t="s">
        <v>117</v>
      </c>
      <c r="H6241" s="1" t="s">
        <v>2369</v>
      </c>
      <c r="J6241" s="1">
        <v>1300854.6200000001</v>
      </c>
      <c r="R6241" s="1">
        <v>-2.8681470081210136E-2</v>
      </c>
      <c r="S6241" s="1">
        <v>30</v>
      </c>
      <c r="T6241" s="1">
        <v>2</v>
      </c>
      <c r="U6241" s="1">
        <v>1300854.625</v>
      </c>
      <c r="V6241" s="1">
        <v>-2.8681470081210136E-2</v>
      </c>
      <c r="W6241" s="1">
        <v>-2.1572561264038086</v>
      </c>
      <c r="X6241" s="1">
        <v>-2.1572561264038086</v>
      </c>
    </row>
    <row r="6242" spans="1:24" x14ac:dyDescent="0.35">
      <c r="A6242" s="1">
        <v>310506</v>
      </c>
      <c r="B6242" s="1" t="s">
        <v>2344</v>
      </c>
      <c r="C6242" s="1">
        <v>114060557</v>
      </c>
      <c r="D6242" s="1">
        <v>506</v>
      </c>
      <c r="E6242" s="1" t="s">
        <v>2674</v>
      </c>
      <c r="F6242" s="1" t="s">
        <v>118</v>
      </c>
      <c r="G6242" s="1" t="s">
        <v>117</v>
      </c>
      <c r="H6242" s="1" t="s">
        <v>2369</v>
      </c>
      <c r="J6242" s="1">
        <v>1229997.19</v>
      </c>
      <c r="R6242" s="1">
        <v>-7.0857428014278412E-2</v>
      </c>
      <c r="S6242" s="1">
        <v>31</v>
      </c>
      <c r="T6242" s="1">
        <v>2</v>
      </c>
      <c r="U6242" s="1">
        <v>1229997.25</v>
      </c>
      <c r="V6242" s="1">
        <v>-7.0857428014278412E-2</v>
      </c>
      <c r="W6242" s="1">
        <v>-5.4469866752624512</v>
      </c>
      <c r="X6242" s="1">
        <v>-5.4469866752624512</v>
      </c>
    </row>
    <row r="6243" spans="1:24" x14ac:dyDescent="0.35">
      <c r="A6243" s="1">
        <v>320506</v>
      </c>
      <c r="B6243" s="1" t="s">
        <v>2345</v>
      </c>
      <c r="C6243" s="1">
        <v>114060557</v>
      </c>
      <c r="D6243" s="1">
        <v>506</v>
      </c>
      <c r="E6243" s="1" t="s">
        <v>2674</v>
      </c>
      <c r="F6243" s="1" t="s">
        <v>118</v>
      </c>
      <c r="G6243" s="1" t="s">
        <v>117</v>
      </c>
      <c r="H6243" s="1" t="s">
        <v>2369</v>
      </c>
      <c r="J6243" s="1">
        <v>1375106.62</v>
      </c>
      <c r="R6243" s="1">
        <v>0.14510942995548248</v>
      </c>
      <c r="S6243" s="1">
        <v>32</v>
      </c>
      <c r="T6243" s="1">
        <v>2</v>
      </c>
      <c r="U6243" s="1">
        <v>1375106.625</v>
      </c>
      <c r="V6243" s="1">
        <v>0.14510942995548248</v>
      </c>
      <c r="W6243" s="1">
        <v>11.797536849975586</v>
      </c>
      <c r="X6243" s="1">
        <v>11.797536849975586</v>
      </c>
    </row>
    <row r="6244" spans="1:24" x14ac:dyDescent="0.35">
      <c r="A6244" s="1">
        <v>330506</v>
      </c>
      <c r="B6244" s="1" t="s">
        <v>2346</v>
      </c>
      <c r="C6244" s="1">
        <v>114060557</v>
      </c>
      <c r="D6244" s="1">
        <v>506</v>
      </c>
      <c r="E6244" s="1" t="s">
        <v>2674</v>
      </c>
      <c r="F6244" s="1" t="s">
        <v>118</v>
      </c>
      <c r="G6244" s="1" t="s">
        <v>117</v>
      </c>
      <c r="H6244" s="1" t="s">
        <v>2369</v>
      </c>
      <c r="J6244" s="1">
        <v>1476841.85</v>
      </c>
      <c r="R6244" s="1">
        <v>0.10173522680997849</v>
      </c>
      <c r="S6244" s="1">
        <v>33</v>
      </c>
      <c r="T6244" s="1">
        <v>2</v>
      </c>
      <c r="U6244" s="1">
        <v>1476841.875</v>
      </c>
      <c r="V6244" s="1">
        <v>0.10173522680997849</v>
      </c>
      <c r="W6244" s="1">
        <v>7.3983535766601563</v>
      </c>
      <c r="X6244" s="1">
        <v>7.3983535766601563</v>
      </c>
    </row>
    <row r="6245" spans="1:24" x14ac:dyDescent="0.35">
      <c r="A6245" s="1">
        <v>340506</v>
      </c>
      <c r="B6245" s="1" t="s">
        <v>2347</v>
      </c>
      <c r="C6245" s="1">
        <v>114060557</v>
      </c>
      <c r="D6245" s="1">
        <v>506</v>
      </c>
      <c r="E6245" s="1" t="s">
        <v>2674</v>
      </c>
      <c r="F6245" s="1" t="s">
        <v>118</v>
      </c>
      <c r="G6245" s="1" t="s">
        <v>117</v>
      </c>
      <c r="H6245" s="1" t="s">
        <v>2369</v>
      </c>
      <c r="J6245" s="1">
        <v>1634332</v>
      </c>
      <c r="R6245" s="1">
        <v>0.15749014914035797</v>
      </c>
      <c r="S6245" s="1">
        <v>34</v>
      </c>
      <c r="T6245" s="1">
        <v>2</v>
      </c>
      <c r="U6245" s="1">
        <v>1634332</v>
      </c>
      <c r="V6245" s="1">
        <v>0.15749014914035797</v>
      </c>
      <c r="W6245" s="1">
        <v>10.663980484008789</v>
      </c>
      <c r="X6245" s="1">
        <v>10.663980484008789</v>
      </c>
    </row>
    <row r="6246" spans="1:24" x14ac:dyDescent="0.35">
      <c r="A6246" s="1">
        <v>350506</v>
      </c>
      <c r="B6246" s="1" t="s">
        <v>2348</v>
      </c>
      <c r="C6246" s="1">
        <v>114060557</v>
      </c>
      <c r="D6246" s="1">
        <v>506</v>
      </c>
      <c r="E6246" s="1" t="s">
        <v>2674</v>
      </c>
      <c r="F6246" s="1" t="s">
        <v>118</v>
      </c>
      <c r="G6246" s="1" t="s">
        <v>117</v>
      </c>
      <c r="H6246" s="1" t="s">
        <v>2369</v>
      </c>
      <c r="J6246" s="1">
        <v>1707782.8</v>
      </c>
      <c r="R6246" s="1">
        <v>7.345079630613327E-2</v>
      </c>
      <c r="S6246" s="1">
        <v>35</v>
      </c>
      <c r="T6246" s="1">
        <v>2</v>
      </c>
      <c r="U6246" s="1">
        <v>1707782.75</v>
      </c>
      <c r="V6246" s="1">
        <v>7.345079630613327E-2</v>
      </c>
      <c r="W6246" s="1">
        <v>4.494236946105957</v>
      </c>
      <c r="X6246" s="1">
        <v>4.494236946105957</v>
      </c>
    </row>
    <row r="6247" spans="1:24" x14ac:dyDescent="0.35">
      <c r="A6247" s="1">
        <v>360506</v>
      </c>
      <c r="B6247" s="1" t="s">
        <v>2349</v>
      </c>
      <c r="C6247" s="1">
        <v>114060557</v>
      </c>
      <c r="D6247" s="1">
        <v>506</v>
      </c>
      <c r="E6247" s="1" t="s">
        <v>2674</v>
      </c>
      <c r="F6247" s="1" t="s">
        <v>118</v>
      </c>
      <c r="G6247" s="1" t="s">
        <v>117</v>
      </c>
      <c r="H6247" s="1" t="s">
        <v>2369</v>
      </c>
      <c r="J6247" s="1">
        <v>1897032.07</v>
      </c>
      <c r="R6247" s="1">
        <v>0.18924927711486816</v>
      </c>
      <c r="S6247" s="1">
        <v>36</v>
      </c>
      <c r="T6247" s="1">
        <v>2</v>
      </c>
      <c r="U6247" s="1">
        <v>1897032.125</v>
      </c>
      <c r="V6247" s="1">
        <v>0.18924927711486816</v>
      </c>
      <c r="W6247" s="1">
        <v>11.081583976745605</v>
      </c>
      <c r="X6247" s="1">
        <v>11.081583976745605</v>
      </c>
    </row>
    <row r="6248" spans="1:24" x14ac:dyDescent="0.35">
      <c r="A6248" s="1">
        <v>370506</v>
      </c>
      <c r="B6248" s="1" t="s">
        <v>2350</v>
      </c>
      <c r="C6248" s="1">
        <v>114060557</v>
      </c>
      <c r="D6248" s="1">
        <v>506</v>
      </c>
      <c r="E6248" s="1" t="s">
        <v>2674</v>
      </c>
      <c r="F6248" s="1" t="s">
        <v>118</v>
      </c>
      <c r="G6248" s="1" t="s">
        <v>117</v>
      </c>
      <c r="H6248" s="1" t="s">
        <v>2369</v>
      </c>
      <c r="J6248" s="1">
        <v>2692027.6</v>
      </c>
      <c r="R6248" s="1">
        <v>0.79499554634094238</v>
      </c>
      <c r="S6248" s="1">
        <v>37</v>
      </c>
      <c r="T6248" s="1">
        <v>2</v>
      </c>
      <c r="U6248" s="1">
        <v>2692027.5</v>
      </c>
      <c r="V6248" s="1">
        <v>0.79499554634094238</v>
      </c>
      <c r="W6248" s="1">
        <v>41.907321929931641</v>
      </c>
      <c r="X6248" s="1">
        <v>41.907321929931641</v>
      </c>
    </row>
    <row r="6249" spans="1:24" x14ac:dyDescent="0.35">
      <c r="A6249" s="1">
        <v>380506</v>
      </c>
      <c r="B6249" s="1" t="s">
        <v>2351</v>
      </c>
      <c r="C6249" s="1">
        <v>114060557</v>
      </c>
      <c r="D6249" s="1">
        <v>506</v>
      </c>
      <c r="E6249" s="1" t="s">
        <v>2674</v>
      </c>
      <c r="F6249" s="1" t="s">
        <v>118</v>
      </c>
      <c r="G6249" s="1" t="s">
        <v>117</v>
      </c>
      <c r="H6249" s="1" t="s">
        <v>2369</v>
      </c>
      <c r="J6249" s="1">
        <v>2752844</v>
      </c>
      <c r="R6249" s="1">
        <v>6.0816399753093719E-2</v>
      </c>
      <c r="S6249" s="1">
        <v>38</v>
      </c>
      <c r="T6249" s="1">
        <v>2</v>
      </c>
      <c r="U6249" s="1">
        <v>2752844</v>
      </c>
      <c r="V6249" s="1">
        <v>6.0816399753093719E-2</v>
      </c>
      <c r="W6249" s="1">
        <v>2.2591335773468018</v>
      </c>
      <c r="X6249" s="1">
        <v>2.2591335773468018</v>
      </c>
    </row>
    <row r="6250" spans="1:24" x14ac:dyDescent="0.35">
      <c r="A6250" s="1">
        <v>390506</v>
      </c>
      <c r="B6250" s="1" t="s">
        <v>2352</v>
      </c>
      <c r="C6250" s="1">
        <v>114060557</v>
      </c>
      <c r="D6250" s="1">
        <v>506</v>
      </c>
      <c r="E6250" s="1" t="s">
        <v>2674</v>
      </c>
      <c r="F6250" s="1" t="s">
        <v>118</v>
      </c>
      <c r="G6250" s="1" t="s">
        <v>117</v>
      </c>
      <c r="H6250" s="1" t="s">
        <v>2369</v>
      </c>
      <c r="J6250" s="1">
        <v>2877993</v>
      </c>
      <c r="R6250" s="1">
        <v>0.12514899671077728</v>
      </c>
      <c r="S6250" s="1">
        <v>39</v>
      </c>
      <c r="T6250" s="1">
        <v>2</v>
      </c>
      <c r="U6250" s="1">
        <v>2877993</v>
      </c>
      <c r="V6250" s="1">
        <v>0.12514899671077728</v>
      </c>
      <c r="W6250" s="1">
        <v>4.5461711883544922</v>
      </c>
      <c r="X6250" s="1">
        <v>4.5461711883544922</v>
      </c>
    </row>
    <row r="6251" spans="1:24" x14ac:dyDescent="0.35">
      <c r="A6251" s="1">
        <v>400506</v>
      </c>
      <c r="B6251" s="1" t="s">
        <v>2353</v>
      </c>
      <c r="C6251" s="1">
        <v>114060557</v>
      </c>
      <c r="D6251" s="1">
        <v>506</v>
      </c>
      <c r="E6251" s="1" t="s">
        <v>48</v>
      </c>
      <c r="F6251" s="1" t="s">
        <v>48</v>
      </c>
      <c r="G6251" s="1" t="s">
        <v>48</v>
      </c>
      <c r="H6251" s="1" t="s">
        <v>48</v>
      </c>
      <c r="S6251" s="1">
        <v>40</v>
      </c>
      <c r="T6251" s="1">
        <v>2</v>
      </c>
      <c r="U6251" s="1">
        <v>0</v>
      </c>
      <c r="V6251" s="1">
        <v>0</v>
      </c>
      <c r="W6251" s="1">
        <v>-100</v>
      </c>
      <c r="X6251" s="1">
        <v>-100</v>
      </c>
    </row>
    <row r="6252" spans="1:24" x14ac:dyDescent="0.35">
      <c r="A6252" s="1">
        <v>410506</v>
      </c>
      <c r="B6252" s="1" t="s">
        <v>2354</v>
      </c>
      <c r="C6252" s="1">
        <v>114060557</v>
      </c>
      <c r="D6252" s="1">
        <v>506</v>
      </c>
      <c r="E6252" s="1" t="s">
        <v>48</v>
      </c>
      <c r="F6252" s="1" t="s">
        <v>48</v>
      </c>
      <c r="G6252" s="1" t="s">
        <v>48</v>
      </c>
      <c r="H6252" s="1" t="s">
        <v>48</v>
      </c>
      <c r="S6252" s="1">
        <v>41</v>
      </c>
      <c r="T6252" s="1">
        <v>2</v>
      </c>
      <c r="U6252" s="1">
        <v>0</v>
      </c>
      <c r="V6252" s="1">
        <v>0</v>
      </c>
    </row>
    <row r="6253" spans="1:24" x14ac:dyDescent="0.35">
      <c r="A6253" s="1">
        <v>420506</v>
      </c>
      <c r="B6253" s="1" t="s">
        <v>2355</v>
      </c>
      <c r="C6253" s="1">
        <v>114060557</v>
      </c>
      <c r="D6253" s="1">
        <v>506</v>
      </c>
      <c r="E6253" s="1" t="s">
        <v>48</v>
      </c>
      <c r="F6253" s="1" t="s">
        <v>48</v>
      </c>
      <c r="G6253" s="1" t="s">
        <v>48</v>
      </c>
      <c r="H6253" s="1" t="s">
        <v>48</v>
      </c>
      <c r="S6253" s="1">
        <v>42</v>
      </c>
      <c r="T6253" s="1">
        <v>2</v>
      </c>
      <c r="U6253" s="1">
        <v>0</v>
      </c>
      <c r="V6253" s="1">
        <v>0</v>
      </c>
    </row>
    <row r="6254" spans="1:24" x14ac:dyDescent="0.35">
      <c r="A6254" s="1">
        <v>430506</v>
      </c>
      <c r="B6254" s="1" t="s">
        <v>2356</v>
      </c>
      <c r="C6254" s="1">
        <v>114060557</v>
      </c>
      <c r="D6254" s="1">
        <v>506</v>
      </c>
      <c r="E6254" s="1" t="s">
        <v>48</v>
      </c>
      <c r="F6254" s="1" t="s">
        <v>48</v>
      </c>
      <c r="G6254" s="1" t="s">
        <v>48</v>
      </c>
      <c r="H6254" s="1" t="s">
        <v>48</v>
      </c>
      <c r="S6254" s="1">
        <v>43</v>
      </c>
      <c r="T6254" s="1">
        <v>2</v>
      </c>
      <c r="U6254" s="1">
        <v>0</v>
      </c>
      <c r="V6254" s="1">
        <v>0</v>
      </c>
    </row>
    <row r="6255" spans="1:24" x14ac:dyDescent="0.35">
      <c r="A6255" s="1">
        <v>440506</v>
      </c>
      <c r="B6255" s="1" t="s">
        <v>2357</v>
      </c>
      <c r="C6255" s="1">
        <v>114060557</v>
      </c>
      <c r="D6255" s="1">
        <v>506</v>
      </c>
      <c r="E6255" s="1" t="s">
        <v>48</v>
      </c>
      <c r="F6255" s="1" t="s">
        <v>48</v>
      </c>
      <c r="G6255" s="1" t="s">
        <v>48</v>
      </c>
      <c r="H6255" s="1" t="s">
        <v>48</v>
      </c>
      <c r="S6255" s="1">
        <v>44</v>
      </c>
      <c r="T6255" s="1">
        <v>2</v>
      </c>
      <c r="U6255" s="1">
        <v>0</v>
      </c>
      <c r="V6255" s="1">
        <v>0</v>
      </c>
    </row>
    <row r="6256" spans="1:24" x14ac:dyDescent="0.35">
      <c r="A6256" s="1">
        <v>450506</v>
      </c>
      <c r="B6256" s="1" t="s">
        <v>2358</v>
      </c>
      <c r="C6256" s="1">
        <v>114060557</v>
      </c>
      <c r="D6256" s="1">
        <v>506</v>
      </c>
      <c r="E6256" s="1" t="s">
        <v>48</v>
      </c>
      <c r="F6256" s="1" t="s">
        <v>48</v>
      </c>
      <c r="G6256" s="1" t="s">
        <v>48</v>
      </c>
      <c r="H6256" s="1" t="s">
        <v>48</v>
      </c>
      <c r="S6256" s="1">
        <v>45</v>
      </c>
      <c r="T6256" s="1">
        <v>2</v>
      </c>
      <c r="U6256" s="1">
        <v>0</v>
      </c>
      <c r="V6256" s="1">
        <v>0</v>
      </c>
    </row>
    <row r="6257" spans="1:24" x14ac:dyDescent="0.35">
      <c r="A6257" s="1">
        <v>460506</v>
      </c>
      <c r="B6257" s="1" t="s">
        <v>2359</v>
      </c>
      <c r="C6257" s="1">
        <v>114060557</v>
      </c>
      <c r="D6257" s="1">
        <v>506</v>
      </c>
      <c r="E6257" s="1" t="s">
        <v>48</v>
      </c>
      <c r="F6257" s="1" t="s">
        <v>48</v>
      </c>
      <c r="G6257" s="1" t="s">
        <v>48</v>
      </c>
      <c r="H6257" s="1" t="s">
        <v>48</v>
      </c>
      <c r="S6257" s="1">
        <v>46</v>
      </c>
      <c r="T6257" s="1">
        <v>2</v>
      </c>
      <c r="U6257" s="1">
        <v>0</v>
      </c>
      <c r="V6257" s="1">
        <v>0</v>
      </c>
    </row>
    <row r="6258" spans="1:24" x14ac:dyDescent="0.35">
      <c r="A6258" s="1">
        <v>470506</v>
      </c>
      <c r="B6258" s="1" t="s">
        <v>2360</v>
      </c>
      <c r="C6258" s="1">
        <v>114060557</v>
      </c>
      <c r="D6258" s="1">
        <v>506</v>
      </c>
      <c r="E6258" s="1" t="s">
        <v>48</v>
      </c>
      <c r="F6258" s="1" t="s">
        <v>48</v>
      </c>
      <c r="G6258" s="1" t="s">
        <v>48</v>
      </c>
      <c r="H6258" s="1" t="s">
        <v>48</v>
      </c>
      <c r="S6258" s="1">
        <v>47</v>
      </c>
      <c r="T6258" s="1">
        <v>2</v>
      </c>
      <c r="U6258" s="1">
        <v>0</v>
      </c>
      <c r="V6258" s="1">
        <v>0</v>
      </c>
    </row>
    <row r="6259" spans="1:24" x14ac:dyDescent="0.35">
      <c r="A6259" s="1">
        <v>290044</v>
      </c>
      <c r="B6259" s="1" t="s">
        <v>2341</v>
      </c>
      <c r="C6259" s="1">
        <v>114060753</v>
      </c>
      <c r="D6259" s="1">
        <v>44</v>
      </c>
      <c r="E6259" s="1" t="s">
        <v>2675</v>
      </c>
      <c r="F6259" s="1" t="s">
        <v>118</v>
      </c>
      <c r="G6259" s="1" t="s">
        <v>117</v>
      </c>
      <c r="H6259" s="1" t="s">
        <v>916</v>
      </c>
      <c r="I6259" s="1">
        <v>3502701.6</v>
      </c>
      <c r="L6259" s="1">
        <v>14376348</v>
      </c>
      <c r="S6259" s="1">
        <v>29</v>
      </c>
      <c r="T6259" s="1">
        <v>1</v>
      </c>
      <c r="U6259" s="1">
        <v>17879050</v>
      </c>
      <c r="V6259" s="1">
        <v>0</v>
      </c>
    </row>
    <row r="6260" spans="1:24" x14ac:dyDescent="0.35">
      <c r="A6260" s="1">
        <v>300044</v>
      </c>
      <c r="B6260" s="1" t="s">
        <v>2343</v>
      </c>
      <c r="C6260" s="1">
        <v>114060753</v>
      </c>
      <c r="D6260" s="1">
        <v>44</v>
      </c>
      <c r="E6260" s="1" t="s">
        <v>2675</v>
      </c>
      <c r="F6260" s="1" t="s">
        <v>118</v>
      </c>
      <c r="G6260" s="1" t="s">
        <v>117</v>
      </c>
      <c r="H6260" s="1" t="s">
        <v>916</v>
      </c>
      <c r="I6260" s="1">
        <v>3579118.73</v>
      </c>
      <c r="K6260" s="1">
        <v>776832</v>
      </c>
      <c r="L6260" s="1">
        <v>14769193</v>
      </c>
      <c r="M6260" s="1">
        <v>0.39284500479698181</v>
      </c>
      <c r="N6260" s="1">
        <v>2.7325785160064697</v>
      </c>
      <c r="O6260" s="1">
        <v>7.6417133212089539E-2</v>
      </c>
      <c r="P6260" s="1">
        <v>2.1816625595092773</v>
      </c>
      <c r="S6260" s="1">
        <v>30</v>
      </c>
      <c r="T6260" s="1">
        <v>1</v>
      </c>
      <c r="U6260" s="1">
        <v>19125144</v>
      </c>
      <c r="V6260" s="1">
        <v>0.46926212310791016</v>
      </c>
      <c r="W6260" s="1">
        <v>6.969576358795166</v>
      </c>
      <c r="X6260" s="1">
        <v>6.969576358795166</v>
      </c>
    </row>
    <row r="6261" spans="1:24" x14ac:dyDescent="0.35">
      <c r="A6261" s="1">
        <v>310044</v>
      </c>
      <c r="B6261" s="1" t="s">
        <v>2344</v>
      </c>
      <c r="C6261" s="1">
        <v>114060753</v>
      </c>
      <c r="D6261" s="1">
        <v>44</v>
      </c>
      <c r="E6261" s="1" t="s">
        <v>2675</v>
      </c>
      <c r="F6261" s="1" t="s">
        <v>118</v>
      </c>
      <c r="G6261" s="1" t="s">
        <v>117</v>
      </c>
      <c r="H6261" s="1" t="s">
        <v>916</v>
      </c>
      <c r="I6261" s="1">
        <v>3667642.31</v>
      </c>
      <c r="K6261" s="1">
        <v>776832</v>
      </c>
      <c r="L6261" s="1">
        <v>14920256</v>
      </c>
      <c r="M6261" s="1">
        <v>0.15106299519538879</v>
      </c>
      <c r="N6261" s="1">
        <v>1.0228250026702881</v>
      </c>
      <c r="O6261" s="1">
        <v>8.8523581624031067E-2</v>
      </c>
      <c r="P6261" s="1">
        <v>2.4733345508575439</v>
      </c>
      <c r="Q6261" s="1">
        <v>0</v>
      </c>
      <c r="S6261" s="1">
        <v>31</v>
      </c>
      <c r="T6261" s="1">
        <v>1</v>
      </c>
      <c r="U6261" s="1">
        <v>19364730</v>
      </c>
      <c r="V6261" s="1">
        <v>0.23958657681941986</v>
      </c>
      <c r="W6261" s="1">
        <v>1.2527278661727905</v>
      </c>
      <c r="X6261" s="1">
        <v>1.2527278661727905</v>
      </c>
    </row>
    <row r="6262" spans="1:24" x14ac:dyDescent="0.35">
      <c r="A6262" s="1">
        <v>320044</v>
      </c>
      <c r="B6262" s="1" t="s">
        <v>2345</v>
      </c>
      <c r="C6262" s="1">
        <v>114060753</v>
      </c>
      <c r="D6262" s="1">
        <v>44</v>
      </c>
      <c r="E6262" s="1" t="s">
        <v>2675</v>
      </c>
      <c r="F6262" s="1" t="s">
        <v>118</v>
      </c>
      <c r="G6262" s="1" t="s">
        <v>117</v>
      </c>
      <c r="H6262" s="1" t="s">
        <v>916</v>
      </c>
      <c r="I6262" s="1">
        <v>3582681.32</v>
      </c>
      <c r="K6262" s="1">
        <v>776832</v>
      </c>
      <c r="L6262" s="1">
        <v>15019054</v>
      </c>
      <c r="M6262" s="1">
        <v>9.8797999322414398E-2</v>
      </c>
      <c r="N6262" s="1">
        <v>0.66217362880706787</v>
      </c>
      <c r="O6262" s="1">
        <v>-8.4960989654064178E-2</v>
      </c>
      <c r="P6262" s="1">
        <v>-2.3165016174316406</v>
      </c>
      <c r="Q6262" s="1">
        <v>0</v>
      </c>
      <c r="S6262" s="1">
        <v>32</v>
      </c>
      <c r="T6262" s="1">
        <v>1</v>
      </c>
      <c r="U6262" s="1">
        <v>19378568</v>
      </c>
      <c r="V6262" s="1">
        <v>1.383700966835022E-2</v>
      </c>
      <c r="W6262" s="1">
        <v>7.14598149061203E-2</v>
      </c>
      <c r="X6262" s="1">
        <v>7.14598149061203E-2</v>
      </c>
    </row>
    <row r="6263" spans="1:24" x14ac:dyDescent="0.35">
      <c r="A6263" s="1">
        <v>330044</v>
      </c>
      <c r="B6263" s="1" t="s">
        <v>2346</v>
      </c>
      <c r="C6263" s="1">
        <v>114060753</v>
      </c>
      <c r="D6263" s="1">
        <v>44</v>
      </c>
      <c r="E6263" s="1" t="s">
        <v>2675</v>
      </c>
      <c r="F6263" s="1" t="s">
        <v>118</v>
      </c>
      <c r="G6263" s="1" t="s">
        <v>117</v>
      </c>
      <c r="H6263" s="1" t="s">
        <v>916</v>
      </c>
      <c r="I6263" s="1">
        <v>3781478.06</v>
      </c>
      <c r="K6263" s="1">
        <v>776832</v>
      </c>
      <c r="L6263" s="1">
        <v>15326779</v>
      </c>
      <c r="M6263" s="1">
        <v>0.30772501230239868</v>
      </c>
      <c r="N6263" s="1">
        <v>2.0488972663879395</v>
      </c>
      <c r="O6263" s="1">
        <v>0.19879673421382904</v>
      </c>
      <c r="P6263" s="1">
        <v>5.548825740814209</v>
      </c>
      <c r="Q6263" s="1">
        <v>0</v>
      </c>
      <c r="S6263" s="1">
        <v>33</v>
      </c>
      <c r="T6263" s="1">
        <v>1</v>
      </c>
      <c r="U6263" s="1">
        <v>19885088</v>
      </c>
      <c r="V6263" s="1">
        <v>0.50652176141738892</v>
      </c>
      <c r="W6263" s="1">
        <v>2.6138155460357666</v>
      </c>
      <c r="X6263" s="1">
        <v>2.6138155460357666</v>
      </c>
    </row>
    <row r="6264" spans="1:24" x14ac:dyDescent="0.35">
      <c r="A6264" s="1">
        <v>340044</v>
      </c>
      <c r="B6264" s="1" t="s">
        <v>2347</v>
      </c>
      <c r="C6264" s="1">
        <v>114060753</v>
      </c>
      <c r="D6264" s="1">
        <v>44</v>
      </c>
      <c r="E6264" s="1" t="s">
        <v>2675</v>
      </c>
      <c r="F6264" s="1" t="s">
        <v>118</v>
      </c>
      <c r="G6264" s="1" t="s">
        <v>117</v>
      </c>
      <c r="H6264" s="1" t="s">
        <v>916</v>
      </c>
      <c r="I6264" s="1">
        <v>3915661.95</v>
      </c>
      <c r="K6264" s="1">
        <v>776832</v>
      </c>
      <c r="L6264" s="1">
        <v>15326766</v>
      </c>
      <c r="M6264" s="1">
        <v>-1.2999999853491317E-5</v>
      </c>
      <c r="N6264" s="1">
        <v>-8.4818864706903696E-5</v>
      </c>
      <c r="O6264" s="1">
        <v>0.13418388366699219</v>
      </c>
      <c r="P6264" s="1">
        <v>3.5484509468078613</v>
      </c>
      <c r="Q6264" s="1">
        <v>0</v>
      </c>
      <c r="S6264" s="1">
        <v>34</v>
      </c>
      <c r="T6264" s="1">
        <v>1</v>
      </c>
      <c r="U6264" s="1">
        <v>20019260</v>
      </c>
      <c r="V6264" s="1">
        <v>0.13417088985443115</v>
      </c>
      <c r="W6264" s="1">
        <v>0.67473673820495605</v>
      </c>
      <c r="X6264" s="1">
        <v>0.67473673820495605</v>
      </c>
    </row>
    <row r="6265" spans="1:24" x14ac:dyDescent="0.35">
      <c r="A6265" s="1">
        <v>350044</v>
      </c>
      <c r="B6265" s="1" t="s">
        <v>2348</v>
      </c>
      <c r="C6265" s="1">
        <v>114060753</v>
      </c>
      <c r="D6265" s="1">
        <v>44</v>
      </c>
      <c r="E6265" s="1" t="s">
        <v>2675</v>
      </c>
      <c r="F6265" s="1" t="s">
        <v>118</v>
      </c>
      <c r="G6265" s="1" t="s">
        <v>117</v>
      </c>
      <c r="H6265" s="1" t="s">
        <v>916</v>
      </c>
      <c r="I6265" s="1">
        <v>3919446.77</v>
      </c>
      <c r="K6265" s="1">
        <v>776832</v>
      </c>
      <c r="L6265" s="1">
        <v>15811104</v>
      </c>
      <c r="M6265" s="1">
        <v>0.48433798551559448</v>
      </c>
      <c r="N6265" s="1">
        <v>3.1600794792175293</v>
      </c>
      <c r="O6265" s="1">
        <v>3.7848199717700481E-3</v>
      </c>
      <c r="P6265" s="1">
        <v>9.6658498048782349E-2</v>
      </c>
      <c r="Q6265" s="1">
        <v>0</v>
      </c>
      <c r="S6265" s="1">
        <v>35</v>
      </c>
      <c r="T6265" s="1">
        <v>1</v>
      </c>
      <c r="U6265" s="1">
        <v>20507384</v>
      </c>
      <c r="V6265" s="1">
        <v>0.48812279105186462</v>
      </c>
      <c r="W6265" s="1">
        <v>2.4382719993591309</v>
      </c>
      <c r="X6265" s="1">
        <v>2.4382719993591309</v>
      </c>
    </row>
    <row r="6266" spans="1:24" x14ac:dyDescent="0.35">
      <c r="A6266" s="1">
        <v>360044</v>
      </c>
      <c r="B6266" s="1" t="s">
        <v>2349</v>
      </c>
      <c r="C6266" s="1">
        <v>114060753</v>
      </c>
      <c r="D6266" s="1">
        <v>44</v>
      </c>
      <c r="E6266" s="1" t="s">
        <v>2675</v>
      </c>
      <c r="F6266" s="1" t="s">
        <v>118</v>
      </c>
      <c r="G6266" s="1" t="s">
        <v>117</v>
      </c>
      <c r="H6266" s="1" t="s">
        <v>916</v>
      </c>
      <c r="I6266" s="1">
        <v>4436171.0599999996</v>
      </c>
      <c r="K6266" s="1">
        <v>776832</v>
      </c>
      <c r="L6266" s="1">
        <v>16953174</v>
      </c>
      <c r="M6266" s="1">
        <v>1.1420700550079346</v>
      </c>
      <c r="N6266" s="1">
        <v>7.2232146263122559</v>
      </c>
      <c r="O6266" s="1">
        <v>0.51672428846359253</v>
      </c>
      <c r="P6266" s="1">
        <v>13.183602333068848</v>
      </c>
      <c r="Q6266" s="1">
        <v>0</v>
      </c>
      <c r="S6266" s="1">
        <v>36</v>
      </c>
      <c r="T6266" s="1">
        <v>1</v>
      </c>
      <c r="U6266" s="1">
        <v>22166176</v>
      </c>
      <c r="V6266" s="1">
        <v>1.6587944030761719</v>
      </c>
      <c r="W6266" s="1">
        <v>8.0887546539306641</v>
      </c>
      <c r="X6266" s="1">
        <v>8.0887546539306641</v>
      </c>
    </row>
    <row r="6267" spans="1:24" x14ac:dyDescent="0.35">
      <c r="A6267" s="1">
        <v>370044</v>
      </c>
      <c r="B6267" s="1" t="s">
        <v>2350</v>
      </c>
      <c r="C6267" s="1">
        <v>114060753</v>
      </c>
      <c r="D6267" s="1">
        <v>44</v>
      </c>
      <c r="E6267" s="1" t="s">
        <v>2675</v>
      </c>
      <c r="F6267" s="1" t="s">
        <v>118</v>
      </c>
      <c r="G6267" s="1" t="s">
        <v>117</v>
      </c>
      <c r="H6267" s="1" t="s">
        <v>916</v>
      </c>
      <c r="I6267" s="1">
        <v>4698652.18</v>
      </c>
      <c r="K6267" s="1">
        <v>776832</v>
      </c>
      <c r="L6267" s="1">
        <v>18764630</v>
      </c>
      <c r="M6267" s="1">
        <v>1.8114559650421143</v>
      </c>
      <c r="N6267" s="1">
        <v>10.685054779052734</v>
      </c>
      <c r="O6267" s="1">
        <v>0.26248112320899963</v>
      </c>
      <c r="P6267" s="1">
        <v>5.916839599609375</v>
      </c>
      <c r="Q6267" s="1">
        <v>0</v>
      </c>
      <c r="S6267" s="1">
        <v>37</v>
      </c>
      <c r="T6267" s="1">
        <v>1</v>
      </c>
      <c r="U6267" s="1">
        <v>24240114</v>
      </c>
      <c r="V6267" s="1">
        <v>2.0739371776580811</v>
      </c>
      <c r="W6267" s="1">
        <v>9.356318473815918</v>
      </c>
      <c r="X6267" s="1">
        <v>9.356318473815918</v>
      </c>
    </row>
    <row r="6268" spans="1:24" x14ac:dyDescent="0.35">
      <c r="A6268" s="1">
        <v>380044</v>
      </c>
      <c r="B6268" s="1" t="s">
        <v>2351</v>
      </c>
      <c r="C6268" s="1">
        <v>114060753</v>
      </c>
      <c r="D6268" s="1">
        <v>44</v>
      </c>
      <c r="E6268" s="1" t="s">
        <v>2675</v>
      </c>
      <c r="F6268" s="1" t="s">
        <v>118</v>
      </c>
      <c r="G6268" s="1" t="s">
        <v>117</v>
      </c>
      <c r="H6268" s="1" t="s">
        <v>916</v>
      </c>
      <c r="I6268" s="1">
        <v>5125395</v>
      </c>
      <c r="K6268" s="1">
        <v>2226613.5</v>
      </c>
      <c r="L6268" s="1">
        <v>19259556</v>
      </c>
      <c r="M6268" s="1">
        <v>0.49492600560188293</v>
      </c>
      <c r="N6268" s="1">
        <v>2.6375472545623779</v>
      </c>
      <c r="O6268" s="1">
        <v>0.42674282193183899</v>
      </c>
      <c r="P6268" s="1">
        <v>9.0822391510009766</v>
      </c>
      <c r="Q6268" s="1">
        <v>1.4497815370559692</v>
      </c>
      <c r="S6268" s="1">
        <v>38</v>
      </c>
      <c r="T6268" s="1">
        <v>1</v>
      </c>
      <c r="U6268" s="1">
        <v>26611564</v>
      </c>
      <c r="V6268" s="1">
        <v>2.3714504241943359</v>
      </c>
      <c r="W6268" s="1">
        <v>9.7831640243530273</v>
      </c>
      <c r="X6268" s="1">
        <v>9.7831640243530273</v>
      </c>
    </row>
    <row r="6269" spans="1:24" x14ac:dyDescent="0.35">
      <c r="A6269" s="1">
        <v>390044</v>
      </c>
      <c r="B6269" s="1" t="s">
        <v>2352</v>
      </c>
      <c r="C6269" s="1">
        <v>114060753</v>
      </c>
      <c r="D6269" s="1">
        <v>44</v>
      </c>
      <c r="E6269" s="1" t="s">
        <v>2675</v>
      </c>
      <c r="F6269" s="1" t="s">
        <v>118</v>
      </c>
      <c r="G6269" s="1" t="s">
        <v>117</v>
      </c>
      <c r="H6269" s="1" t="s">
        <v>916</v>
      </c>
      <c r="I6269" s="1">
        <v>5351004</v>
      </c>
      <c r="K6269" s="1">
        <v>3675639.25</v>
      </c>
      <c r="L6269" s="1">
        <v>19458744</v>
      </c>
      <c r="M6269" s="1">
        <v>0.1991879940032959</v>
      </c>
      <c r="N6269" s="1">
        <v>1.0342293977737427</v>
      </c>
      <c r="O6269" s="1">
        <v>0.22560900449752808</v>
      </c>
      <c r="P6269" s="1">
        <v>4.4017877578735352</v>
      </c>
      <c r="Q6269" s="1">
        <v>1.4490257501602173</v>
      </c>
      <c r="S6269" s="1">
        <v>39</v>
      </c>
      <c r="T6269" s="1">
        <v>1</v>
      </c>
      <c r="U6269" s="1">
        <v>28485388</v>
      </c>
      <c r="V6269" s="1">
        <v>1.8738226890563965</v>
      </c>
      <c r="W6269" s="1">
        <v>7.0413899421691895</v>
      </c>
      <c r="X6269" s="1">
        <v>7.0413899421691895</v>
      </c>
    </row>
    <row r="6270" spans="1:24" x14ac:dyDescent="0.35">
      <c r="A6270" s="1">
        <v>400044</v>
      </c>
      <c r="B6270" s="1" t="s">
        <v>2353</v>
      </c>
      <c r="C6270" s="1">
        <v>114060753</v>
      </c>
      <c r="D6270" s="1">
        <v>44</v>
      </c>
      <c r="E6270" s="1" t="s">
        <v>2675</v>
      </c>
      <c r="F6270" s="1" t="s">
        <v>118</v>
      </c>
      <c r="G6270" s="1" t="s">
        <v>117</v>
      </c>
      <c r="H6270" s="1" t="s">
        <v>916</v>
      </c>
      <c r="S6270" s="1">
        <v>40</v>
      </c>
      <c r="T6270" s="1">
        <v>1</v>
      </c>
      <c r="U6270" s="1">
        <v>0</v>
      </c>
      <c r="V6270" s="1">
        <v>0</v>
      </c>
      <c r="W6270" s="1">
        <v>-100</v>
      </c>
      <c r="X6270" s="1">
        <v>-100</v>
      </c>
    </row>
    <row r="6271" spans="1:24" x14ac:dyDescent="0.35">
      <c r="A6271" s="1">
        <v>410044</v>
      </c>
      <c r="B6271" s="1" t="s">
        <v>2354</v>
      </c>
      <c r="C6271" s="1">
        <v>114060753</v>
      </c>
      <c r="D6271" s="1">
        <v>44</v>
      </c>
      <c r="E6271" s="1" t="s">
        <v>2675</v>
      </c>
      <c r="F6271" s="1" t="s">
        <v>118</v>
      </c>
      <c r="G6271" s="1" t="s">
        <v>117</v>
      </c>
      <c r="H6271" s="1" t="s">
        <v>916</v>
      </c>
      <c r="S6271" s="1">
        <v>41</v>
      </c>
      <c r="T6271" s="1">
        <v>1</v>
      </c>
      <c r="U6271" s="1">
        <v>0</v>
      </c>
      <c r="V6271" s="1">
        <v>0</v>
      </c>
    </row>
    <row r="6272" spans="1:24" x14ac:dyDescent="0.35">
      <c r="A6272" s="1">
        <v>420044</v>
      </c>
      <c r="B6272" s="1" t="s">
        <v>2355</v>
      </c>
      <c r="C6272" s="1">
        <v>114060753</v>
      </c>
      <c r="D6272" s="1">
        <v>44</v>
      </c>
      <c r="E6272" s="1" t="s">
        <v>2675</v>
      </c>
      <c r="F6272" s="1" t="s">
        <v>118</v>
      </c>
      <c r="G6272" s="1" t="s">
        <v>117</v>
      </c>
      <c r="H6272" s="1" t="s">
        <v>916</v>
      </c>
      <c r="S6272" s="1">
        <v>42</v>
      </c>
      <c r="T6272" s="1">
        <v>1</v>
      </c>
      <c r="U6272" s="1">
        <v>0</v>
      </c>
      <c r="V6272" s="1">
        <v>0</v>
      </c>
    </row>
    <row r="6273" spans="1:24" x14ac:dyDescent="0.35">
      <c r="A6273" s="1">
        <v>430044</v>
      </c>
      <c r="B6273" s="1" t="s">
        <v>2356</v>
      </c>
      <c r="C6273" s="1">
        <v>114060753</v>
      </c>
      <c r="D6273" s="1">
        <v>44</v>
      </c>
      <c r="E6273" s="1" t="s">
        <v>2675</v>
      </c>
      <c r="F6273" s="1" t="s">
        <v>118</v>
      </c>
      <c r="G6273" s="1" t="s">
        <v>117</v>
      </c>
      <c r="H6273" s="1" t="s">
        <v>916</v>
      </c>
      <c r="S6273" s="1">
        <v>43</v>
      </c>
      <c r="T6273" s="1">
        <v>1</v>
      </c>
      <c r="U6273" s="1">
        <v>0</v>
      </c>
      <c r="V6273" s="1">
        <v>0</v>
      </c>
    </row>
    <row r="6274" spans="1:24" x14ac:dyDescent="0.35">
      <c r="A6274" s="1">
        <v>440044</v>
      </c>
      <c r="B6274" s="1" t="s">
        <v>2357</v>
      </c>
      <c r="C6274" s="1">
        <v>114060753</v>
      </c>
      <c r="D6274" s="1">
        <v>44</v>
      </c>
      <c r="E6274" s="1" t="s">
        <v>2675</v>
      </c>
      <c r="F6274" s="1" t="s">
        <v>118</v>
      </c>
      <c r="G6274" s="1" t="s">
        <v>117</v>
      </c>
      <c r="H6274" s="1" t="s">
        <v>916</v>
      </c>
      <c r="S6274" s="1">
        <v>44</v>
      </c>
      <c r="T6274" s="1">
        <v>1</v>
      </c>
      <c r="U6274" s="1">
        <v>0</v>
      </c>
      <c r="V6274" s="1">
        <v>0</v>
      </c>
    </row>
    <row r="6275" spans="1:24" x14ac:dyDescent="0.35">
      <c r="A6275" s="1">
        <v>450044</v>
      </c>
      <c r="B6275" s="1" t="s">
        <v>2358</v>
      </c>
      <c r="C6275" s="1">
        <v>114060753</v>
      </c>
      <c r="D6275" s="1">
        <v>44</v>
      </c>
      <c r="E6275" s="1" t="s">
        <v>2675</v>
      </c>
      <c r="F6275" s="1" t="s">
        <v>118</v>
      </c>
      <c r="G6275" s="1" t="s">
        <v>117</v>
      </c>
      <c r="H6275" s="1" t="s">
        <v>916</v>
      </c>
      <c r="S6275" s="1">
        <v>45</v>
      </c>
      <c r="T6275" s="1">
        <v>1</v>
      </c>
      <c r="U6275" s="1">
        <v>0</v>
      </c>
      <c r="V6275" s="1">
        <v>0</v>
      </c>
    </row>
    <row r="6276" spans="1:24" x14ac:dyDescent="0.35">
      <c r="A6276" s="1">
        <v>460044</v>
      </c>
      <c r="B6276" s="1" t="s">
        <v>2359</v>
      </c>
      <c r="C6276" s="1">
        <v>114060753</v>
      </c>
      <c r="D6276" s="1">
        <v>44</v>
      </c>
      <c r="E6276" s="1" t="s">
        <v>2675</v>
      </c>
      <c r="F6276" s="1" t="s">
        <v>118</v>
      </c>
      <c r="G6276" s="1" t="s">
        <v>117</v>
      </c>
      <c r="H6276" s="1" t="s">
        <v>916</v>
      </c>
      <c r="S6276" s="1">
        <v>46</v>
      </c>
      <c r="T6276" s="1">
        <v>1</v>
      </c>
      <c r="U6276" s="1">
        <v>0</v>
      </c>
      <c r="V6276" s="1">
        <v>0</v>
      </c>
    </row>
    <row r="6277" spans="1:24" x14ac:dyDescent="0.35">
      <c r="A6277" s="1">
        <v>470044</v>
      </c>
      <c r="B6277" s="1" t="s">
        <v>2360</v>
      </c>
      <c r="C6277" s="1">
        <v>114060753</v>
      </c>
      <c r="D6277" s="1">
        <v>44</v>
      </c>
      <c r="E6277" s="1" t="s">
        <v>2675</v>
      </c>
      <c r="F6277" s="1" t="s">
        <v>118</v>
      </c>
      <c r="G6277" s="1" t="s">
        <v>117</v>
      </c>
      <c r="H6277" s="1" t="s">
        <v>916</v>
      </c>
      <c r="S6277" s="1">
        <v>47</v>
      </c>
      <c r="T6277" s="1">
        <v>1</v>
      </c>
      <c r="U6277" s="1">
        <v>0</v>
      </c>
      <c r="V6277" s="1">
        <v>0</v>
      </c>
    </row>
    <row r="6278" spans="1:24" x14ac:dyDescent="0.35">
      <c r="A6278" s="1">
        <v>480044</v>
      </c>
      <c r="B6278" s="1" t="s">
        <v>2361</v>
      </c>
      <c r="C6278" s="1">
        <v>114060753</v>
      </c>
      <c r="D6278" s="1">
        <v>44</v>
      </c>
      <c r="E6278" s="1" t="s">
        <v>2675</v>
      </c>
      <c r="F6278" s="1" t="s">
        <v>118</v>
      </c>
      <c r="G6278" s="1" t="s">
        <v>117</v>
      </c>
      <c r="H6278" s="1" t="s">
        <v>916</v>
      </c>
      <c r="S6278" s="1">
        <v>48</v>
      </c>
      <c r="T6278" s="1">
        <v>1</v>
      </c>
      <c r="U6278" s="1">
        <v>0</v>
      </c>
      <c r="V6278" s="1">
        <v>0</v>
      </c>
    </row>
    <row r="6279" spans="1:24" x14ac:dyDescent="0.35">
      <c r="A6279" s="1">
        <v>290046</v>
      </c>
      <c r="B6279" s="1" t="s">
        <v>2341</v>
      </c>
      <c r="C6279" s="1">
        <v>114060853</v>
      </c>
      <c r="D6279" s="1">
        <v>46</v>
      </c>
      <c r="E6279" s="1" t="s">
        <v>2676</v>
      </c>
      <c r="F6279" s="1" t="s">
        <v>118</v>
      </c>
      <c r="G6279" s="1" t="s">
        <v>117</v>
      </c>
      <c r="H6279" s="1" t="s">
        <v>916</v>
      </c>
      <c r="I6279" s="1">
        <v>1032383.26</v>
      </c>
      <c r="K6279" s="1">
        <v>205220</v>
      </c>
      <c r="L6279" s="1">
        <v>4005057.25</v>
      </c>
      <c r="S6279" s="1">
        <v>29</v>
      </c>
      <c r="T6279" s="1">
        <v>1</v>
      </c>
      <c r="U6279" s="1">
        <v>5242660.5</v>
      </c>
      <c r="V6279" s="1">
        <v>0</v>
      </c>
    </row>
    <row r="6280" spans="1:24" x14ac:dyDescent="0.35">
      <c r="A6280" s="1">
        <v>300046</v>
      </c>
      <c r="B6280" s="1" t="s">
        <v>2343</v>
      </c>
      <c r="C6280" s="1">
        <v>114060853</v>
      </c>
      <c r="D6280" s="1">
        <v>46</v>
      </c>
      <c r="E6280" s="1" t="s">
        <v>2676</v>
      </c>
      <c r="F6280" s="1" t="s">
        <v>118</v>
      </c>
      <c r="G6280" s="1" t="s">
        <v>117</v>
      </c>
      <c r="H6280" s="1" t="s">
        <v>916</v>
      </c>
      <c r="I6280" s="1">
        <v>1059068.17</v>
      </c>
      <c r="K6280" s="1">
        <v>205220</v>
      </c>
      <c r="L6280" s="1">
        <v>4101054.5</v>
      </c>
      <c r="M6280" s="1">
        <v>9.5997251570224762E-2</v>
      </c>
      <c r="N6280" s="1">
        <v>2.3969008922576904</v>
      </c>
      <c r="O6280" s="1">
        <v>2.668491005897522E-2</v>
      </c>
      <c r="P6280" s="1">
        <v>2.584787130355835</v>
      </c>
      <c r="Q6280" s="1">
        <v>0</v>
      </c>
      <c r="S6280" s="1">
        <v>30</v>
      </c>
      <c r="T6280" s="1">
        <v>1</v>
      </c>
      <c r="U6280" s="1">
        <v>5365342.5</v>
      </c>
      <c r="V6280" s="1">
        <v>0.12268216162919998</v>
      </c>
      <c r="W6280" s="1">
        <v>2.340071439743042</v>
      </c>
      <c r="X6280" s="1">
        <v>2.340071439743042</v>
      </c>
    </row>
    <row r="6281" spans="1:24" x14ac:dyDescent="0.35">
      <c r="A6281" s="1">
        <v>310046</v>
      </c>
      <c r="B6281" s="1" t="s">
        <v>2344</v>
      </c>
      <c r="C6281" s="1">
        <v>114060853</v>
      </c>
      <c r="D6281" s="1">
        <v>46</v>
      </c>
      <c r="E6281" s="1" t="s">
        <v>2676</v>
      </c>
      <c r="F6281" s="1" t="s">
        <v>118</v>
      </c>
      <c r="G6281" s="1" t="s">
        <v>117</v>
      </c>
      <c r="H6281" s="1" t="s">
        <v>916</v>
      </c>
      <c r="I6281" s="1">
        <v>1069633.5900000001</v>
      </c>
      <c r="K6281" s="1">
        <v>205220</v>
      </c>
      <c r="L6281" s="1">
        <v>4130778.25</v>
      </c>
      <c r="M6281" s="1">
        <v>2.9723750427365303E-2</v>
      </c>
      <c r="N6281" s="1">
        <v>0.72478312253952026</v>
      </c>
      <c r="O6281" s="1">
        <v>1.0565419681370258E-2</v>
      </c>
      <c r="P6281" s="1">
        <v>0.99761474132537842</v>
      </c>
      <c r="Q6281" s="1">
        <v>0</v>
      </c>
      <c r="S6281" s="1">
        <v>31</v>
      </c>
      <c r="T6281" s="1">
        <v>1</v>
      </c>
      <c r="U6281" s="1">
        <v>5405632</v>
      </c>
      <c r="V6281" s="1">
        <v>4.0289171040058136E-2</v>
      </c>
      <c r="W6281" s="1">
        <v>0.75092130899429321</v>
      </c>
      <c r="X6281" s="1">
        <v>0.75092130899429321</v>
      </c>
    </row>
    <row r="6282" spans="1:24" x14ac:dyDescent="0.35">
      <c r="A6282" s="1">
        <v>320046</v>
      </c>
      <c r="B6282" s="1" t="s">
        <v>2345</v>
      </c>
      <c r="C6282" s="1">
        <v>114060853</v>
      </c>
      <c r="D6282" s="1">
        <v>46</v>
      </c>
      <c r="E6282" s="1" t="s">
        <v>2676</v>
      </c>
      <c r="F6282" s="1" t="s">
        <v>118</v>
      </c>
      <c r="G6282" s="1" t="s">
        <v>117</v>
      </c>
      <c r="H6282" s="1" t="s">
        <v>916</v>
      </c>
      <c r="I6282" s="1">
        <v>1069073.76</v>
      </c>
      <c r="K6282" s="1">
        <v>205220</v>
      </c>
      <c r="L6282" s="1">
        <v>4185974.5</v>
      </c>
      <c r="M6282" s="1">
        <v>5.5196251720190048E-2</v>
      </c>
      <c r="N6282" s="1">
        <v>1.3362191915512085</v>
      </c>
      <c r="O6282" s="1">
        <v>-5.5982999037951231E-4</v>
      </c>
      <c r="P6282" s="1">
        <v>-5.2338484674692154E-2</v>
      </c>
      <c r="Q6282" s="1">
        <v>0</v>
      </c>
      <c r="S6282" s="1">
        <v>32</v>
      </c>
      <c r="T6282" s="1">
        <v>1</v>
      </c>
      <c r="U6282" s="1">
        <v>5460268</v>
      </c>
      <c r="V6282" s="1">
        <v>5.4636422544717789E-2</v>
      </c>
      <c r="W6282" s="1">
        <v>1.0107235908508301</v>
      </c>
      <c r="X6282" s="1">
        <v>1.0107235908508301</v>
      </c>
    </row>
    <row r="6283" spans="1:24" x14ac:dyDescent="0.35">
      <c r="A6283" s="1">
        <v>330046</v>
      </c>
      <c r="B6283" s="1" t="s">
        <v>2346</v>
      </c>
      <c r="C6283" s="1">
        <v>114060853</v>
      </c>
      <c r="D6283" s="1">
        <v>46</v>
      </c>
      <c r="E6283" s="1" t="s">
        <v>2676</v>
      </c>
      <c r="F6283" s="1" t="s">
        <v>118</v>
      </c>
      <c r="G6283" s="1" t="s">
        <v>117</v>
      </c>
      <c r="H6283" s="1" t="s">
        <v>916</v>
      </c>
      <c r="I6283" s="1">
        <v>1107553.23</v>
      </c>
      <c r="K6283" s="1">
        <v>205220</v>
      </c>
      <c r="L6283" s="1">
        <v>4236084.5</v>
      </c>
      <c r="M6283" s="1">
        <v>5.0110001116991043E-2</v>
      </c>
      <c r="N6283" s="1">
        <v>1.1970927715301514</v>
      </c>
      <c r="O6283" s="1">
        <v>3.847946971654892E-2</v>
      </c>
      <c r="P6283" s="1">
        <v>3.5993278026580811</v>
      </c>
      <c r="Q6283" s="1">
        <v>0</v>
      </c>
      <c r="S6283" s="1">
        <v>33</v>
      </c>
      <c r="T6283" s="1">
        <v>1</v>
      </c>
      <c r="U6283" s="1">
        <v>5548858</v>
      </c>
      <c r="V6283" s="1">
        <v>8.8589474558830261E-2</v>
      </c>
      <c r="W6283" s="1">
        <v>1.6224478483200073</v>
      </c>
      <c r="X6283" s="1">
        <v>1.6224478483200073</v>
      </c>
    </row>
    <row r="6284" spans="1:24" x14ac:dyDescent="0.35">
      <c r="A6284" s="1">
        <v>340046</v>
      </c>
      <c r="B6284" s="1" t="s">
        <v>2347</v>
      </c>
      <c r="C6284" s="1">
        <v>114060853</v>
      </c>
      <c r="D6284" s="1">
        <v>46</v>
      </c>
      <c r="E6284" s="1" t="s">
        <v>2676</v>
      </c>
      <c r="F6284" s="1" t="s">
        <v>118</v>
      </c>
      <c r="G6284" s="1" t="s">
        <v>117</v>
      </c>
      <c r="H6284" s="1" t="s">
        <v>916</v>
      </c>
      <c r="I6284" s="1">
        <v>1107522.0900000001</v>
      </c>
      <c r="K6284" s="1">
        <v>205220</v>
      </c>
      <c r="L6284" s="1">
        <v>4236081</v>
      </c>
      <c r="M6284" s="1">
        <v>-3.5000000480067683E-6</v>
      </c>
      <c r="N6284" s="1">
        <v>-8.2623468188103288E-5</v>
      </c>
      <c r="O6284" s="1">
        <v>-3.1139999919105321E-5</v>
      </c>
      <c r="P6284" s="1">
        <v>-2.8116030152887106E-3</v>
      </c>
      <c r="Q6284" s="1">
        <v>0</v>
      </c>
      <c r="S6284" s="1">
        <v>34</v>
      </c>
      <c r="T6284" s="1">
        <v>1</v>
      </c>
      <c r="U6284" s="1">
        <v>5548823</v>
      </c>
      <c r="V6284" s="1">
        <v>-3.4640001103980467E-5</v>
      </c>
      <c r="W6284" s="1">
        <v>-6.3076039077714086E-4</v>
      </c>
      <c r="X6284" s="1">
        <v>-6.3076039077714086E-4</v>
      </c>
    </row>
    <row r="6285" spans="1:24" x14ac:dyDescent="0.35">
      <c r="A6285" s="1">
        <v>350046</v>
      </c>
      <c r="B6285" s="1" t="s">
        <v>2348</v>
      </c>
      <c r="C6285" s="1">
        <v>114060853</v>
      </c>
      <c r="D6285" s="1">
        <v>46</v>
      </c>
      <c r="E6285" s="1" t="s">
        <v>2676</v>
      </c>
      <c r="F6285" s="1" t="s">
        <v>118</v>
      </c>
      <c r="G6285" s="1" t="s">
        <v>117</v>
      </c>
      <c r="H6285" s="1" t="s">
        <v>916</v>
      </c>
      <c r="I6285" s="1">
        <v>1169859.47</v>
      </c>
      <c r="J6285" s="1">
        <v>200000</v>
      </c>
      <c r="K6285" s="1">
        <v>205220</v>
      </c>
      <c r="L6285" s="1">
        <v>4432860.5</v>
      </c>
      <c r="M6285" s="1">
        <v>0.19677950441837311</v>
      </c>
      <c r="N6285" s="1">
        <v>4.6453194618225098</v>
      </c>
      <c r="O6285" s="1">
        <v>6.2337379902601242E-2</v>
      </c>
      <c r="P6285" s="1">
        <v>5.6285452842712402</v>
      </c>
      <c r="Q6285" s="1">
        <v>0</v>
      </c>
      <c r="S6285" s="1">
        <v>35</v>
      </c>
      <c r="T6285" s="1">
        <v>1</v>
      </c>
      <c r="U6285" s="1">
        <v>6007940</v>
      </c>
      <c r="V6285" s="1">
        <v>0.25911688804626465</v>
      </c>
      <c r="W6285" s="1">
        <v>8.2741327285766602</v>
      </c>
      <c r="X6285" s="1">
        <v>8.2741327285766602</v>
      </c>
    </row>
    <row r="6286" spans="1:24" x14ac:dyDescent="0.35">
      <c r="A6286" s="1">
        <v>360046</v>
      </c>
      <c r="B6286" s="1" t="s">
        <v>2349</v>
      </c>
      <c r="C6286" s="1">
        <v>114060853</v>
      </c>
      <c r="D6286" s="1">
        <v>46</v>
      </c>
      <c r="E6286" s="1" t="s">
        <v>2676</v>
      </c>
      <c r="F6286" s="1" t="s">
        <v>118</v>
      </c>
      <c r="G6286" s="1" t="s">
        <v>117</v>
      </c>
      <c r="H6286" s="1" t="s">
        <v>916</v>
      </c>
      <c r="I6286" s="1">
        <v>1253815.08</v>
      </c>
      <c r="K6286" s="1">
        <v>205220</v>
      </c>
      <c r="L6286" s="1">
        <v>4644172.5</v>
      </c>
      <c r="M6286" s="1">
        <v>0.21131199598312378</v>
      </c>
      <c r="N6286" s="1">
        <v>4.766944408416748</v>
      </c>
      <c r="O6286" s="1">
        <v>8.3955608308315277E-2</v>
      </c>
      <c r="P6286" s="1">
        <v>7.1765551567077637</v>
      </c>
      <c r="Q6286" s="1">
        <v>0</v>
      </c>
      <c r="S6286" s="1">
        <v>36</v>
      </c>
      <c r="T6286" s="1">
        <v>1</v>
      </c>
      <c r="U6286" s="1">
        <v>6103207.5</v>
      </c>
      <c r="V6286" s="1">
        <v>0.29526761174201965</v>
      </c>
      <c r="W6286" s="1">
        <v>1.5856932401657104</v>
      </c>
      <c r="X6286" s="1">
        <v>1.5856932401657104</v>
      </c>
    </row>
    <row r="6287" spans="1:24" x14ac:dyDescent="0.35">
      <c r="A6287" s="1">
        <v>370046</v>
      </c>
      <c r="B6287" s="1" t="s">
        <v>2350</v>
      </c>
      <c r="C6287" s="1">
        <v>114060853</v>
      </c>
      <c r="D6287" s="1">
        <v>46</v>
      </c>
      <c r="E6287" s="1" t="s">
        <v>2676</v>
      </c>
      <c r="F6287" s="1" t="s">
        <v>118</v>
      </c>
      <c r="G6287" s="1" t="s">
        <v>117</v>
      </c>
      <c r="H6287" s="1" t="s">
        <v>916</v>
      </c>
      <c r="I6287" s="1">
        <v>1302258.3799999999</v>
      </c>
      <c r="K6287" s="1">
        <v>205220</v>
      </c>
      <c r="L6287" s="1">
        <v>4837459</v>
      </c>
      <c r="M6287" s="1">
        <v>0.19328649342060089</v>
      </c>
      <c r="N6287" s="1">
        <v>4.1619148254394531</v>
      </c>
      <c r="O6287" s="1">
        <v>4.8443298786878586E-2</v>
      </c>
      <c r="P6287" s="1">
        <v>3.8636717796325684</v>
      </c>
      <c r="Q6287" s="1">
        <v>0</v>
      </c>
      <c r="S6287" s="1">
        <v>37</v>
      </c>
      <c r="T6287" s="1">
        <v>1</v>
      </c>
      <c r="U6287" s="1">
        <v>6344937.5</v>
      </c>
      <c r="V6287" s="1">
        <v>0.24172979593276978</v>
      </c>
      <c r="W6287" s="1">
        <v>3.9607043266296387</v>
      </c>
      <c r="X6287" s="1">
        <v>3.9607043266296387</v>
      </c>
    </row>
    <row r="6288" spans="1:24" x14ac:dyDescent="0.35">
      <c r="A6288" s="1">
        <v>380046</v>
      </c>
      <c r="B6288" s="1" t="s">
        <v>2351</v>
      </c>
      <c r="C6288" s="1">
        <v>114060853</v>
      </c>
      <c r="D6288" s="1">
        <v>46</v>
      </c>
      <c r="E6288" s="1" t="s">
        <v>2676</v>
      </c>
      <c r="F6288" s="1" t="s">
        <v>118</v>
      </c>
      <c r="G6288" s="1" t="s">
        <v>117</v>
      </c>
      <c r="H6288" s="1" t="s">
        <v>916</v>
      </c>
      <c r="I6288" s="1">
        <v>1353533</v>
      </c>
      <c r="K6288" s="1">
        <v>205220</v>
      </c>
      <c r="L6288" s="1">
        <v>4932431</v>
      </c>
      <c r="M6288" s="1">
        <v>9.4971999526023865E-2</v>
      </c>
      <c r="N6288" s="1">
        <v>1.9632620811462402</v>
      </c>
      <c r="O6288" s="1">
        <v>5.1274619996547699E-2</v>
      </c>
      <c r="P6288" s="1">
        <v>3.937361478805542</v>
      </c>
      <c r="Q6288" s="1">
        <v>0</v>
      </c>
      <c r="S6288" s="1">
        <v>38</v>
      </c>
      <c r="T6288" s="1">
        <v>1</v>
      </c>
      <c r="U6288" s="1">
        <v>6491184</v>
      </c>
      <c r="V6288" s="1">
        <v>0.14624661207199097</v>
      </c>
      <c r="W6288" s="1">
        <v>2.3049321174621582</v>
      </c>
      <c r="X6288" s="1">
        <v>2.3049321174621582</v>
      </c>
    </row>
    <row r="6289" spans="1:24" x14ac:dyDescent="0.35">
      <c r="A6289" s="1">
        <v>390046</v>
      </c>
      <c r="B6289" s="1" t="s">
        <v>2352</v>
      </c>
      <c r="C6289" s="1">
        <v>114060853</v>
      </c>
      <c r="D6289" s="1">
        <v>46</v>
      </c>
      <c r="E6289" s="1" t="s">
        <v>2676</v>
      </c>
      <c r="F6289" s="1" t="s">
        <v>118</v>
      </c>
      <c r="G6289" s="1" t="s">
        <v>117</v>
      </c>
      <c r="H6289" s="1" t="s">
        <v>916</v>
      </c>
      <c r="I6289" s="1">
        <v>1355360</v>
      </c>
      <c r="K6289" s="1">
        <v>255220</v>
      </c>
      <c r="L6289" s="1">
        <v>4961639</v>
      </c>
      <c r="M6289" s="1">
        <v>2.9208000749349594E-2</v>
      </c>
      <c r="N6289" s="1">
        <v>0.5921623706817627</v>
      </c>
      <c r="O6289" s="1">
        <v>1.8269999418407679E-3</v>
      </c>
      <c r="P6289" s="1">
        <v>0.13498008251190186</v>
      </c>
      <c r="Q6289" s="1">
        <v>5.000000074505806E-2</v>
      </c>
      <c r="S6289" s="1">
        <v>39</v>
      </c>
      <c r="T6289" s="1">
        <v>1</v>
      </c>
      <c r="U6289" s="1">
        <v>6572219</v>
      </c>
      <c r="V6289" s="1">
        <v>8.1035003066062927E-2</v>
      </c>
      <c r="W6289" s="1">
        <v>1.2483855485916138</v>
      </c>
      <c r="X6289" s="1">
        <v>1.2483855485916138</v>
      </c>
    </row>
    <row r="6290" spans="1:24" x14ac:dyDescent="0.35">
      <c r="A6290" s="1">
        <v>400046</v>
      </c>
      <c r="B6290" s="1" t="s">
        <v>2353</v>
      </c>
      <c r="C6290" s="1">
        <v>114060853</v>
      </c>
      <c r="D6290" s="1">
        <v>46</v>
      </c>
      <c r="E6290" s="1" t="s">
        <v>2676</v>
      </c>
      <c r="F6290" s="1" t="s">
        <v>118</v>
      </c>
      <c r="G6290" s="1" t="s">
        <v>117</v>
      </c>
      <c r="H6290" s="1" t="s">
        <v>916</v>
      </c>
      <c r="S6290" s="1">
        <v>40</v>
      </c>
      <c r="T6290" s="1">
        <v>1</v>
      </c>
      <c r="U6290" s="1">
        <v>0</v>
      </c>
      <c r="V6290" s="1">
        <v>0</v>
      </c>
      <c r="W6290" s="1">
        <v>-100</v>
      </c>
      <c r="X6290" s="1">
        <v>-100</v>
      </c>
    </row>
    <row r="6291" spans="1:24" x14ac:dyDescent="0.35">
      <c r="A6291" s="1">
        <v>410046</v>
      </c>
      <c r="B6291" s="1" t="s">
        <v>2354</v>
      </c>
      <c r="C6291" s="1">
        <v>114060853</v>
      </c>
      <c r="D6291" s="1">
        <v>46</v>
      </c>
      <c r="E6291" s="1" t="s">
        <v>2676</v>
      </c>
      <c r="F6291" s="1" t="s">
        <v>118</v>
      </c>
      <c r="G6291" s="1" t="s">
        <v>117</v>
      </c>
      <c r="H6291" s="1" t="s">
        <v>916</v>
      </c>
      <c r="S6291" s="1">
        <v>41</v>
      </c>
      <c r="T6291" s="1">
        <v>1</v>
      </c>
      <c r="U6291" s="1">
        <v>0</v>
      </c>
      <c r="V6291" s="1">
        <v>0</v>
      </c>
    </row>
    <row r="6292" spans="1:24" x14ac:dyDescent="0.35">
      <c r="A6292" s="1">
        <v>420046</v>
      </c>
      <c r="B6292" s="1" t="s">
        <v>2355</v>
      </c>
      <c r="C6292" s="1">
        <v>114060853</v>
      </c>
      <c r="D6292" s="1">
        <v>46</v>
      </c>
      <c r="E6292" s="1" t="s">
        <v>2676</v>
      </c>
      <c r="F6292" s="1" t="s">
        <v>118</v>
      </c>
      <c r="G6292" s="1" t="s">
        <v>117</v>
      </c>
      <c r="H6292" s="1" t="s">
        <v>916</v>
      </c>
      <c r="S6292" s="1">
        <v>42</v>
      </c>
      <c r="T6292" s="1">
        <v>1</v>
      </c>
      <c r="U6292" s="1">
        <v>0</v>
      </c>
      <c r="V6292" s="1">
        <v>0</v>
      </c>
    </row>
    <row r="6293" spans="1:24" x14ac:dyDescent="0.35">
      <c r="A6293" s="1">
        <v>430046</v>
      </c>
      <c r="B6293" s="1" t="s">
        <v>2356</v>
      </c>
      <c r="C6293" s="1">
        <v>114060853</v>
      </c>
      <c r="D6293" s="1">
        <v>46</v>
      </c>
      <c r="E6293" s="1" t="s">
        <v>2676</v>
      </c>
      <c r="F6293" s="1" t="s">
        <v>118</v>
      </c>
      <c r="G6293" s="1" t="s">
        <v>117</v>
      </c>
      <c r="H6293" s="1" t="s">
        <v>916</v>
      </c>
      <c r="S6293" s="1">
        <v>43</v>
      </c>
      <c r="T6293" s="1">
        <v>1</v>
      </c>
      <c r="U6293" s="1">
        <v>0</v>
      </c>
      <c r="V6293" s="1">
        <v>0</v>
      </c>
    </row>
    <row r="6294" spans="1:24" x14ac:dyDescent="0.35">
      <c r="A6294" s="1">
        <v>440046</v>
      </c>
      <c r="B6294" s="1" t="s">
        <v>2357</v>
      </c>
      <c r="C6294" s="1">
        <v>114060853</v>
      </c>
      <c r="D6294" s="1">
        <v>46</v>
      </c>
      <c r="E6294" s="1" t="s">
        <v>2676</v>
      </c>
      <c r="F6294" s="1" t="s">
        <v>118</v>
      </c>
      <c r="G6294" s="1" t="s">
        <v>117</v>
      </c>
      <c r="H6294" s="1" t="s">
        <v>916</v>
      </c>
      <c r="S6294" s="1">
        <v>44</v>
      </c>
      <c r="T6294" s="1">
        <v>1</v>
      </c>
      <c r="U6294" s="1">
        <v>0</v>
      </c>
      <c r="V6294" s="1">
        <v>0</v>
      </c>
    </row>
    <row r="6295" spans="1:24" x14ac:dyDescent="0.35">
      <c r="A6295" s="1">
        <v>450046</v>
      </c>
      <c r="B6295" s="1" t="s">
        <v>2358</v>
      </c>
      <c r="C6295" s="1">
        <v>114060853</v>
      </c>
      <c r="D6295" s="1">
        <v>46</v>
      </c>
      <c r="E6295" s="1" t="s">
        <v>2676</v>
      </c>
      <c r="F6295" s="1" t="s">
        <v>118</v>
      </c>
      <c r="G6295" s="1" t="s">
        <v>117</v>
      </c>
      <c r="H6295" s="1" t="s">
        <v>916</v>
      </c>
      <c r="S6295" s="1">
        <v>45</v>
      </c>
      <c r="T6295" s="1">
        <v>1</v>
      </c>
      <c r="U6295" s="1">
        <v>0</v>
      </c>
      <c r="V6295" s="1">
        <v>0</v>
      </c>
    </row>
    <row r="6296" spans="1:24" x14ac:dyDescent="0.35">
      <c r="A6296" s="1">
        <v>460046</v>
      </c>
      <c r="B6296" s="1" t="s">
        <v>2359</v>
      </c>
      <c r="C6296" s="1">
        <v>114060853</v>
      </c>
      <c r="D6296" s="1">
        <v>46</v>
      </c>
      <c r="E6296" s="1" t="s">
        <v>2676</v>
      </c>
      <c r="F6296" s="1" t="s">
        <v>118</v>
      </c>
      <c r="G6296" s="1" t="s">
        <v>117</v>
      </c>
      <c r="H6296" s="1" t="s">
        <v>916</v>
      </c>
      <c r="S6296" s="1">
        <v>46</v>
      </c>
      <c r="T6296" s="1">
        <v>1</v>
      </c>
      <c r="U6296" s="1">
        <v>0</v>
      </c>
      <c r="V6296" s="1">
        <v>0</v>
      </c>
    </row>
    <row r="6297" spans="1:24" x14ac:dyDescent="0.35">
      <c r="A6297" s="1">
        <v>470046</v>
      </c>
      <c r="B6297" s="1" t="s">
        <v>2360</v>
      </c>
      <c r="C6297" s="1">
        <v>114060853</v>
      </c>
      <c r="D6297" s="1">
        <v>46</v>
      </c>
      <c r="E6297" s="1" t="s">
        <v>2676</v>
      </c>
      <c r="F6297" s="1" t="s">
        <v>118</v>
      </c>
      <c r="G6297" s="1" t="s">
        <v>117</v>
      </c>
      <c r="H6297" s="1" t="s">
        <v>916</v>
      </c>
      <c r="S6297" s="1">
        <v>47</v>
      </c>
      <c r="T6297" s="1">
        <v>1</v>
      </c>
      <c r="U6297" s="1">
        <v>0</v>
      </c>
      <c r="V6297" s="1">
        <v>0</v>
      </c>
    </row>
    <row r="6298" spans="1:24" x14ac:dyDescent="0.35">
      <c r="A6298" s="1">
        <v>480046</v>
      </c>
      <c r="B6298" s="1" t="s">
        <v>2361</v>
      </c>
      <c r="C6298" s="1">
        <v>114060853</v>
      </c>
      <c r="D6298" s="1">
        <v>46</v>
      </c>
      <c r="E6298" s="1" t="s">
        <v>2676</v>
      </c>
      <c r="F6298" s="1" t="s">
        <v>118</v>
      </c>
      <c r="G6298" s="1" t="s">
        <v>117</v>
      </c>
      <c r="H6298" s="1" t="s">
        <v>916</v>
      </c>
      <c r="S6298" s="1">
        <v>48</v>
      </c>
      <c r="T6298" s="1">
        <v>1</v>
      </c>
      <c r="U6298" s="1">
        <v>0</v>
      </c>
      <c r="V6298" s="1">
        <v>0</v>
      </c>
    </row>
    <row r="6299" spans="1:24" x14ac:dyDescent="0.35">
      <c r="A6299" s="1">
        <v>290101</v>
      </c>
      <c r="B6299" s="1" t="s">
        <v>2341</v>
      </c>
      <c r="C6299" s="1">
        <v>114061103</v>
      </c>
      <c r="D6299" s="1">
        <v>101</v>
      </c>
      <c r="E6299" s="1" t="s">
        <v>2677</v>
      </c>
      <c r="F6299" s="1" t="s">
        <v>118</v>
      </c>
      <c r="G6299" s="1" t="s">
        <v>117</v>
      </c>
      <c r="H6299" s="1" t="s">
        <v>916</v>
      </c>
      <c r="I6299" s="1">
        <v>1579385.24</v>
      </c>
      <c r="K6299" s="1">
        <v>370988</v>
      </c>
      <c r="L6299" s="1">
        <v>6064951.5</v>
      </c>
      <c r="S6299" s="1">
        <v>29</v>
      </c>
      <c r="T6299" s="1">
        <v>1</v>
      </c>
      <c r="U6299" s="1">
        <v>8015325</v>
      </c>
      <c r="V6299" s="1">
        <v>0</v>
      </c>
    </row>
    <row r="6300" spans="1:24" x14ac:dyDescent="0.35">
      <c r="A6300" s="1">
        <v>300101</v>
      </c>
      <c r="B6300" s="1" t="s">
        <v>2343</v>
      </c>
      <c r="C6300" s="1">
        <v>114061103</v>
      </c>
      <c r="D6300" s="1">
        <v>101</v>
      </c>
      <c r="E6300" s="1" t="s">
        <v>2677</v>
      </c>
      <c r="F6300" s="1" t="s">
        <v>118</v>
      </c>
      <c r="G6300" s="1" t="s">
        <v>117</v>
      </c>
      <c r="H6300" s="1" t="s">
        <v>916</v>
      </c>
      <c r="I6300" s="1">
        <v>1616406.04</v>
      </c>
      <c r="K6300" s="1">
        <v>370988</v>
      </c>
      <c r="L6300" s="1">
        <v>6252406.5</v>
      </c>
      <c r="M6300" s="1">
        <v>0.18745499849319458</v>
      </c>
      <c r="N6300" s="1">
        <v>3.0907914638519287</v>
      </c>
      <c r="O6300" s="1">
        <v>3.7020798772573471E-2</v>
      </c>
      <c r="P6300" s="1">
        <v>2.3440005779266357</v>
      </c>
      <c r="Q6300" s="1">
        <v>0</v>
      </c>
      <c r="S6300" s="1">
        <v>30</v>
      </c>
      <c r="T6300" s="1">
        <v>1</v>
      </c>
      <c r="U6300" s="1">
        <v>8239800.5</v>
      </c>
      <c r="V6300" s="1">
        <v>0.22447580099105835</v>
      </c>
      <c r="W6300" s="1">
        <v>2.8005788326263428</v>
      </c>
      <c r="X6300" s="1">
        <v>2.8005788326263428</v>
      </c>
    </row>
    <row r="6301" spans="1:24" x14ac:dyDescent="0.35">
      <c r="A6301" s="1">
        <v>310101</v>
      </c>
      <c r="B6301" s="1" t="s">
        <v>2344</v>
      </c>
      <c r="C6301" s="1">
        <v>114061103</v>
      </c>
      <c r="D6301" s="1">
        <v>101</v>
      </c>
      <c r="E6301" s="1" t="s">
        <v>2677</v>
      </c>
      <c r="F6301" s="1" t="s">
        <v>118</v>
      </c>
      <c r="G6301" s="1" t="s">
        <v>117</v>
      </c>
      <c r="H6301" s="1" t="s">
        <v>916</v>
      </c>
      <c r="I6301" s="1">
        <v>1654333.49</v>
      </c>
      <c r="K6301" s="1">
        <v>370988</v>
      </c>
      <c r="L6301" s="1">
        <v>6338299</v>
      </c>
      <c r="M6301" s="1">
        <v>8.589249849319458E-2</v>
      </c>
      <c r="N6301" s="1">
        <v>1.3737510442733765</v>
      </c>
      <c r="O6301" s="1">
        <v>3.7927448749542236E-2</v>
      </c>
      <c r="P6301" s="1">
        <v>2.3464062213897705</v>
      </c>
      <c r="Q6301" s="1">
        <v>0</v>
      </c>
      <c r="S6301" s="1">
        <v>31</v>
      </c>
      <c r="T6301" s="1">
        <v>1</v>
      </c>
      <c r="U6301" s="1">
        <v>8363620.5</v>
      </c>
      <c r="V6301" s="1">
        <v>0.12381994724273682</v>
      </c>
      <c r="W6301" s="1">
        <v>1.5027062892913818</v>
      </c>
      <c r="X6301" s="1">
        <v>1.5027062892913818</v>
      </c>
    </row>
    <row r="6302" spans="1:24" x14ac:dyDescent="0.35">
      <c r="A6302" s="1">
        <v>320101</v>
      </c>
      <c r="B6302" s="1" t="s">
        <v>2345</v>
      </c>
      <c r="C6302" s="1">
        <v>114061103</v>
      </c>
      <c r="D6302" s="1">
        <v>101</v>
      </c>
      <c r="E6302" s="1" t="s">
        <v>2677</v>
      </c>
      <c r="F6302" s="1" t="s">
        <v>118</v>
      </c>
      <c r="G6302" s="1" t="s">
        <v>117</v>
      </c>
      <c r="H6302" s="1" t="s">
        <v>916</v>
      </c>
      <c r="I6302" s="1">
        <v>1863368.81</v>
      </c>
      <c r="K6302" s="1">
        <v>370988</v>
      </c>
      <c r="L6302" s="1">
        <v>6396825</v>
      </c>
      <c r="M6302" s="1">
        <v>5.8525998145341873E-2</v>
      </c>
      <c r="N6302" s="1">
        <v>0.92337077856063843</v>
      </c>
      <c r="O6302" s="1">
        <v>0.20903532207012177</v>
      </c>
      <c r="P6302" s="1">
        <v>12.635622024536133</v>
      </c>
      <c r="Q6302" s="1">
        <v>0</v>
      </c>
      <c r="S6302" s="1">
        <v>32</v>
      </c>
      <c r="T6302" s="1">
        <v>1</v>
      </c>
      <c r="U6302" s="1">
        <v>8631182</v>
      </c>
      <c r="V6302" s="1">
        <v>0.26756131649017334</v>
      </c>
      <c r="W6302" s="1">
        <v>3.1991109848022461</v>
      </c>
      <c r="X6302" s="1">
        <v>3.1991109848022461</v>
      </c>
    </row>
    <row r="6303" spans="1:24" x14ac:dyDescent="0.35">
      <c r="A6303" s="1">
        <v>330101</v>
      </c>
      <c r="B6303" s="1" t="s">
        <v>2346</v>
      </c>
      <c r="C6303" s="1">
        <v>114061103</v>
      </c>
      <c r="D6303" s="1">
        <v>101</v>
      </c>
      <c r="E6303" s="1" t="s">
        <v>2677</v>
      </c>
      <c r="F6303" s="1" t="s">
        <v>118</v>
      </c>
      <c r="G6303" s="1" t="s">
        <v>117</v>
      </c>
      <c r="H6303" s="1" t="s">
        <v>916</v>
      </c>
      <c r="I6303" s="1">
        <v>1932939.53</v>
      </c>
      <c r="K6303" s="1">
        <v>370988</v>
      </c>
      <c r="L6303" s="1">
        <v>6514440.5</v>
      </c>
      <c r="M6303" s="1">
        <v>0.11761549860239029</v>
      </c>
      <c r="N6303" s="1">
        <v>1.8386542797088623</v>
      </c>
      <c r="O6303" s="1">
        <v>6.9570720195770264E-2</v>
      </c>
      <c r="P6303" s="1">
        <v>3.7335989475250244</v>
      </c>
      <c r="Q6303" s="1">
        <v>0</v>
      </c>
      <c r="S6303" s="1">
        <v>33</v>
      </c>
      <c r="T6303" s="1">
        <v>1</v>
      </c>
      <c r="U6303" s="1">
        <v>8818368</v>
      </c>
      <c r="V6303" s="1">
        <v>0.18718621134757996</v>
      </c>
      <c r="W6303" s="1">
        <v>2.1687180995941162</v>
      </c>
      <c r="X6303" s="1">
        <v>2.1687180995941162</v>
      </c>
    </row>
    <row r="6304" spans="1:24" x14ac:dyDescent="0.35">
      <c r="A6304" s="1">
        <v>340101</v>
      </c>
      <c r="B6304" s="1" t="s">
        <v>2347</v>
      </c>
      <c r="C6304" s="1">
        <v>114061103</v>
      </c>
      <c r="D6304" s="1">
        <v>101</v>
      </c>
      <c r="E6304" s="1" t="s">
        <v>2677</v>
      </c>
      <c r="F6304" s="1" t="s">
        <v>118</v>
      </c>
      <c r="G6304" s="1" t="s">
        <v>117</v>
      </c>
      <c r="H6304" s="1" t="s">
        <v>916</v>
      </c>
      <c r="I6304" s="1">
        <v>1815631.07</v>
      </c>
      <c r="K6304" s="1">
        <v>370988</v>
      </c>
      <c r="L6304" s="1">
        <v>6514434</v>
      </c>
      <c r="M6304" s="1">
        <v>-6.4999999267456587E-6</v>
      </c>
      <c r="N6304" s="1">
        <v>-9.9778328149113804E-5</v>
      </c>
      <c r="O6304" s="1">
        <v>-0.11730846017599106</v>
      </c>
      <c r="P6304" s="1">
        <v>-6.0689153671264648</v>
      </c>
      <c r="Q6304" s="1">
        <v>0</v>
      </c>
      <c r="S6304" s="1">
        <v>34</v>
      </c>
      <c r="T6304" s="1">
        <v>1</v>
      </c>
      <c r="U6304" s="1">
        <v>8701053</v>
      </c>
      <c r="V6304" s="1">
        <v>-0.11731495708227158</v>
      </c>
      <c r="W6304" s="1">
        <v>-1.3303482532501221</v>
      </c>
      <c r="X6304" s="1">
        <v>-1.3303482532501221</v>
      </c>
    </row>
    <row r="6305" spans="1:24" x14ac:dyDescent="0.35">
      <c r="A6305" s="1">
        <v>350101</v>
      </c>
      <c r="B6305" s="1" t="s">
        <v>2348</v>
      </c>
      <c r="C6305" s="1">
        <v>114061103</v>
      </c>
      <c r="D6305" s="1">
        <v>101</v>
      </c>
      <c r="E6305" s="1" t="s">
        <v>2677</v>
      </c>
      <c r="F6305" s="1" t="s">
        <v>118</v>
      </c>
      <c r="G6305" s="1" t="s">
        <v>117</v>
      </c>
      <c r="H6305" s="1" t="s">
        <v>916</v>
      </c>
      <c r="I6305" s="1">
        <v>1926031.21</v>
      </c>
      <c r="K6305" s="1">
        <v>370988</v>
      </c>
      <c r="L6305" s="1">
        <v>6767489.5</v>
      </c>
      <c r="M6305" s="1">
        <v>0.25305551290512085</v>
      </c>
      <c r="N6305" s="1">
        <v>3.884535551071167</v>
      </c>
      <c r="O6305" s="1">
        <v>0.11040014028549194</v>
      </c>
      <c r="P6305" s="1">
        <v>6.080538272857666</v>
      </c>
      <c r="Q6305" s="1">
        <v>0</v>
      </c>
      <c r="S6305" s="1">
        <v>35</v>
      </c>
      <c r="T6305" s="1">
        <v>1</v>
      </c>
      <c r="U6305" s="1">
        <v>9064509</v>
      </c>
      <c r="V6305" s="1">
        <v>0.36345565319061279</v>
      </c>
      <c r="W6305" s="1">
        <v>4.177149772644043</v>
      </c>
      <c r="X6305" s="1">
        <v>4.177149772644043</v>
      </c>
    </row>
    <row r="6306" spans="1:24" x14ac:dyDescent="0.35">
      <c r="A6306" s="1">
        <v>360101</v>
      </c>
      <c r="B6306" s="1" t="s">
        <v>2349</v>
      </c>
      <c r="C6306" s="1">
        <v>114061103</v>
      </c>
      <c r="D6306" s="1">
        <v>101</v>
      </c>
      <c r="E6306" s="1" t="s">
        <v>2677</v>
      </c>
      <c r="F6306" s="1" t="s">
        <v>118</v>
      </c>
      <c r="G6306" s="1" t="s">
        <v>117</v>
      </c>
      <c r="H6306" s="1" t="s">
        <v>916</v>
      </c>
      <c r="I6306" s="1">
        <v>2074396.6</v>
      </c>
      <c r="K6306" s="1">
        <v>370988</v>
      </c>
      <c r="L6306" s="1">
        <v>7298079</v>
      </c>
      <c r="M6306" s="1">
        <v>0.5305895209312439</v>
      </c>
      <c r="N6306" s="1">
        <v>7.8402705192565918</v>
      </c>
      <c r="O6306" s="1">
        <v>0.14836539328098297</v>
      </c>
      <c r="P6306" s="1">
        <v>7.7031664848327637</v>
      </c>
      <c r="Q6306" s="1">
        <v>0</v>
      </c>
      <c r="S6306" s="1">
        <v>36</v>
      </c>
      <c r="T6306" s="1">
        <v>1</v>
      </c>
      <c r="U6306" s="1">
        <v>9743464</v>
      </c>
      <c r="V6306" s="1">
        <v>0.67895489931106567</v>
      </c>
      <c r="W6306" s="1">
        <v>7.4902567863464355</v>
      </c>
      <c r="X6306" s="1">
        <v>7.4902567863464355</v>
      </c>
    </row>
    <row r="6307" spans="1:24" x14ac:dyDescent="0.35">
      <c r="A6307" s="1">
        <v>370101</v>
      </c>
      <c r="B6307" s="1" t="s">
        <v>2350</v>
      </c>
      <c r="C6307" s="1">
        <v>114061103</v>
      </c>
      <c r="D6307" s="1">
        <v>101</v>
      </c>
      <c r="E6307" s="1" t="s">
        <v>2677</v>
      </c>
      <c r="F6307" s="1" t="s">
        <v>118</v>
      </c>
      <c r="G6307" s="1" t="s">
        <v>117</v>
      </c>
      <c r="H6307" s="1" t="s">
        <v>916</v>
      </c>
      <c r="I6307" s="1">
        <v>2431002.83</v>
      </c>
      <c r="K6307" s="1">
        <v>370988</v>
      </c>
      <c r="L6307" s="1">
        <v>7962485</v>
      </c>
      <c r="M6307" s="1">
        <v>0.66440600156784058</v>
      </c>
      <c r="N6307" s="1">
        <v>9.1038475036621094</v>
      </c>
      <c r="O6307" s="1">
        <v>0.35660621523857117</v>
      </c>
      <c r="P6307" s="1">
        <v>17.190841674804688</v>
      </c>
      <c r="Q6307" s="1">
        <v>0</v>
      </c>
      <c r="S6307" s="1">
        <v>37</v>
      </c>
      <c r="T6307" s="1">
        <v>1</v>
      </c>
      <c r="U6307" s="1">
        <v>10764476</v>
      </c>
      <c r="V6307" s="1">
        <v>1.0210121870040894</v>
      </c>
      <c r="W6307" s="1">
        <v>10.47894287109375</v>
      </c>
      <c r="X6307" s="1">
        <v>10.47894287109375</v>
      </c>
    </row>
    <row r="6308" spans="1:24" x14ac:dyDescent="0.35">
      <c r="A6308" s="1">
        <v>380101</v>
      </c>
      <c r="B6308" s="1" t="s">
        <v>2351</v>
      </c>
      <c r="C6308" s="1">
        <v>114061103</v>
      </c>
      <c r="D6308" s="1">
        <v>101</v>
      </c>
      <c r="E6308" s="1" t="s">
        <v>2677</v>
      </c>
      <c r="F6308" s="1" t="s">
        <v>118</v>
      </c>
      <c r="G6308" s="1" t="s">
        <v>117</v>
      </c>
      <c r="H6308" s="1" t="s">
        <v>916</v>
      </c>
      <c r="I6308" s="1">
        <v>2368676</v>
      </c>
      <c r="K6308" s="1">
        <v>370988</v>
      </c>
      <c r="L6308" s="1">
        <v>8182228</v>
      </c>
      <c r="M6308" s="1">
        <v>0.21974299848079681</v>
      </c>
      <c r="N6308" s="1">
        <v>2.7597289085388184</v>
      </c>
      <c r="O6308" s="1">
        <v>-6.2326829880475998E-2</v>
      </c>
      <c r="P6308" s="1">
        <v>-2.5638320446014404</v>
      </c>
      <c r="Q6308" s="1">
        <v>0</v>
      </c>
      <c r="S6308" s="1">
        <v>38</v>
      </c>
      <c r="T6308" s="1">
        <v>1</v>
      </c>
      <c r="U6308" s="1">
        <v>10921892</v>
      </c>
      <c r="V6308" s="1">
        <v>0.15741616487503052</v>
      </c>
      <c r="W6308" s="1">
        <v>1.4623656272888184</v>
      </c>
      <c r="X6308" s="1">
        <v>1.4623656272888184</v>
      </c>
    </row>
    <row r="6309" spans="1:24" x14ac:dyDescent="0.35">
      <c r="A6309" s="1">
        <v>390101</v>
      </c>
      <c r="B6309" s="1" t="s">
        <v>2352</v>
      </c>
      <c r="C6309" s="1">
        <v>114061103</v>
      </c>
      <c r="D6309" s="1">
        <v>101</v>
      </c>
      <c r="E6309" s="1" t="s">
        <v>2677</v>
      </c>
      <c r="F6309" s="1" t="s">
        <v>118</v>
      </c>
      <c r="G6309" s="1" t="s">
        <v>117</v>
      </c>
      <c r="H6309" s="1" t="s">
        <v>916</v>
      </c>
      <c r="I6309" s="1">
        <v>2430126</v>
      </c>
      <c r="K6309" s="1">
        <v>420988</v>
      </c>
      <c r="L6309" s="1">
        <v>8264435</v>
      </c>
      <c r="M6309" s="1">
        <v>8.2207001745700836E-2</v>
      </c>
      <c r="N6309" s="1">
        <v>1.0047018527984619</v>
      </c>
      <c r="O6309" s="1">
        <v>6.145000085234642E-2</v>
      </c>
      <c r="P6309" s="1">
        <v>2.5942761898040771</v>
      </c>
      <c r="Q6309" s="1">
        <v>5.000000074505806E-2</v>
      </c>
      <c r="S6309" s="1">
        <v>39</v>
      </c>
      <c r="T6309" s="1">
        <v>1</v>
      </c>
      <c r="U6309" s="1">
        <v>11115549</v>
      </c>
      <c r="V6309" s="1">
        <v>0.19365701079368591</v>
      </c>
      <c r="W6309" s="1">
        <v>1.7731086015701294</v>
      </c>
      <c r="X6309" s="1">
        <v>1.7731086015701294</v>
      </c>
    </row>
    <row r="6310" spans="1:24" x14ac:dyDescent="0.35">
      <c r="A6310" s="1">
        <v>400101</v>
      </c>
      <c r="B6310" s="1" t="s">
        <v>2353</v>
      </c>
      <c r="C6310" s="1">
        <v>114061103</v>
      </c>
      <c r="D6310" s="1">
        <v>101</v>
      </c>
      <c r="E6310" s="1" t="s">
        <v>2677</v>
      </c>
      <c r="F6310" s="1" t="s">
        <v>118</v>
      </c>
      <c r="G6310" s="1" t="s">
        <v>117</v>
      </c>
      <c r="H6310" s="1" t="s">
        <v>916</v>
      </c>
      <c r="S6310" s="1">
        <v>40</v>
      </c>
      <c r="T6310" s="1">
        <v>1</v>
      </c>
      <c r="U6310" s="1">
        <v>0</v>
      </c>
      <c r="V6310" s="1">
        <v>0</v>
      </c>
      <c r="W6310" s="1">
        <v>-100</v>
      </c>
      <c r="X6310" s="1">
        <v>-100</v>
      </c>
    </row>
    <row r="6311" spans="1:24" x14ac:dyDescent="0.35">
      <c r="A6311" s="1">
        <v>410101</v>
      </c>
      <c r="B6311" s="1" t="s">
        <v>2354</v>
      </c>
      <c r="C6311" s="1">
        <v>114061103</v>
      </c>
      <c r="D6311" s="1">
        <v>101</v>
      </c>
      <c r="E6311" s="1" t="s">
        <v>2677</v>
      </c>
      <c r="F6311" s="1" t="s">
        <v>118</v>
      </c>
      <c r="G6311" s="1" t="s">
        <v>117</v>
      </c>
      <c r="H6311" s="1" t="s">
        <v>916</v>
      </c>
      <c r="S6311" s="1">
        <v>41</v>
      </c>
      <c r="T6311" s="1">
        <v>1</v>
      </c>
      <c r="U6311" s="1">
        <v>0</v>
      </c>
      <c r="V6311" s="1">
        <v>0</v>
      </c>
    </row>
    <row r="6312" spans="1:24" x14ac:dyDescent="0.35">
      <c r="A6312" s="1">
        <v>420101</v>
      </c>
      <c r="B6312" s="1" t="s">
        <v>2355</v>
      </c>
      <c r="C6312" s="1">
        <v>114061103</v>
      </c>
      <c r="D6312" s="1">
        <v>101</v>
      </c>
      <c r="E6312" s="1" t="s">
        <v>2677</v>
      </c>
      <c r="F6312" s="1" t="s">
        <v>118</v>
      </c>
      <c r="G6312" s="1" t="s">
        <v>117</v>
      </c>
      <c r="H6312" s="1" t="s">
        <v>916</v>
      </c>
      <c r="S6312" s="1">
        <v>42</v>
      </c>
      <c r="T6312" s="1">
        <v>1</v>
      </c>
      <c r="U6312" s="1">
        <v>0</v>
      </c>
      <c r="V6312" s="1">
        <v>0</v>
      </c>
    </row>
    <row r="6313" spans="1:24" x14ac:dyDescent="0.35">
      <c r="A6313" s="1">
        <v>430101</v>
      </c>
      <c r="B6313" s="1" t="s">
        <v>2356</v>
      </c>
      <c r="C6313" s="1">
        <v>114061103</v>
      </c>
      <c r="D6313" s="1">
        <v>101</v>
      </c>
      <c r="E6313" s="1" t="s">
        <v>2677</v>
      </c>
      <c r="F6313" s="1" t="s">
        <v>118</v>
      </c>
      <c r="G6313" s="1" t="s">
        <v>117</v>
      </c>
      <c r="H6313" s="1" t="s">
        <v>916</v>
      </c>
      <c r="S6313" s="1">
        <v>43</v>
      </c>
      <c r="T6313" s="1">
        <v>1</v>
      </c>
      <c r="U6313" s="1">
        <v>0</v>
      </c>
      <c r="V6313" s="1">
        <v>0</v>
      </c>
    </row>
    <row r="6314" spans="1:24" x14ac:dyDescent="0.35">
      <c r="A6314" s="1">
        <v>440101</v>
      </c>
      <c r="B6314" s="1" t="s">
        <v>2357</v>
      </c>
      <c r="C6314" s="1">
        <v>114061103</v>
      </c>
      <c r="D6314" s="1">
        <v>101</v>
      </c>
      <c r="E6314" s="1" t="s">
        <v>2677</v>
      </c>
      <c r="F6314" s="1" t="s">
        <v>118</v>
      </c>
      <c r="G6314" s="1" t="s">
        <v>117</v>
      </c>
      <c r="H6314" s="1" t="s">
        <v>916</v>
      </c>
      <c r="S6314" s="1">
        <v>44</v>
      </c>
      <c r="T6314" s="1">
        <v>1</v>
      </c>
      <c r="U6314" s="1">
        <v>0</v>
      </c>
      <c r="V6314" s="1">
        <v>0</v>
      </c>
    </row>
    <row r="6315" spans="1:24" x14ac:dyDescent="0.35">
      <c r="A6315" s="1">
        <v>450101</v>
      </c>
      <c r="B6315" s="1" t="s">
        <v>2358</v>
      </c>
      <c r="C6315" s="1">
        <v>114061103</v>
      </c>
      <c r="D6315" s="1">
        <v>101</v>
      </c>
      <c r="E6315" s="1" t="s">
        <v>2677</v>
      </c>
      <c r="F6315" s="1" t="s">
        <v>118</v>
      </c>
      <c r="G6315" s="1" t="s">
        <v>117</v>
      </c>
      <c r="H6315" s="1" t="s">
        <v>916</v>
      </c>
      <c r="S6315" s="1">
        <v>45</v>
      </c>
      <c r="T6315" s="1">
        <v>1</v>
      </c>
      <c r="U6315" s="1">
        <v>0</v>
      </c>
      <c r="V6315" s="1">
        <v>0</v>
      </c>
    </row>
    <row r="6316" spans="1:24" x14ac:dyDescent="0.35">
      <c r="A6316" s="1">
        <v>460101</v>
      </c>
      <c r="B6316" s="1" t="s">
        <v>2359</v>
      </c>
      <c r="C6316" s="1">
        <v>114061103</v>
      </c>
      <c r="D6316" s="1">
        <v>101</v>
      </c>
      <c r="E6316" s="1" t="s">
        <v>2677</v>
      </c>
      <c r="F6316" s="1" t="s">
        <v>118</v>
      </c>
      <c r="G6316" s="1" t="s">
        <v>117</v>
      </c>
      <c r="H6316" s="1" t="s">
        <v>916</v>
      </c>
      <c r="S6316" s="1">
        <v>46</v>
      </c>
      <c r="T6316" s="1">
        <v>1</v>
      </c>
      <c r="U6316" s="1">
        <v>0</v>
      </c>
      <c r="V6316" s="1">
        <v>0</v>
      </c>
    </row>
    <row r="6317" spans="1:24" x14ac:dyDescent="0.35">
      <c r="A6317" s="1">
        <v>470101</v>
      </c>
      <c r="B6317" s="1" t="s">
        <v>2360</v>
      </c>
      <c r="C6317" s="1">
        <v>114061103</v>
      </c>
      <c r="D6317" s="1">
        <v>101</v>
      </c>
      <c r="E6317" s="1" t="s">
        <v>2677</v>
      </c>
      <c r="F6317" s="1" t="s">
        <v>118</v>
      </c>
      <c r="G6317" s="1" t="s">
        <v>117</v>
      </c>
      <c r="H6317" s="1" t="s">
        <v>916</v>
      </c>
      <c r="S6317" s="1">
        <v>47</v>
      </c>
      <c r="T6317" s="1">
        <v>1</v>
      </c>
      <c r="U6317" s="1">
        <v>0</v>
      </c>
      <c r="V6317" s="1">
        <v>0</v>
      </c>
    </row>
    <row r="6318" spans="1:24" x14ac:dyDescent="0.35">
      <c r="A6318" s="1">
        <v>480101</v>
      </c>
      <c r="B6318" s="1" t="s">
        <v>2361</v>
      </c>
      <c r="C6318" s="1">
        <v>114061103</v>
      </c>
      <c r="D6318" s="1">
        <v>101</v>
      </c>
      <c r="E6318" s="1" t="s">
        <v>2677</v>
      </c>
      <c r="F6318" s="1" t="s">
        <v>118</v>
      </c>
      <c r="G6318" s="1" t="s">
        <v>117</v>
      </c>
      <c r="H6318" s="1" t="s">
        <v>916</v>
      </c>
      <c r="S6318" s="1">
        <v>48</v>
      </c>
      <c r="T6318" s="1">
        <v>1</v>
      </c>
      <c r="U6318" s="1">
        <v>0</v>
      </c>
      <c r="V6318" s="1">
        <v>0</v>
      </c>
    </row>
    <row r="6319" spans="1:24" x14ac:dyDescent="0.35">
      <c r="A6319" s="1">
        <v>290114</v>
      </c>
      <c r="B6319" s="1" t="s">
        <v>2341</v>
      </c>
      <c r="C6319" s="1">
        <v>114061503</v>
      </c>
      <c r="D6319" s="1">
        <v>114</v>
      </c>
      <c r="E6319" s="1" t="s">
        <v>2678</v>
      </c>
      <c r="F6319" s="1" t="s">
        <v>118</v>
      </c>
      <c r="G6319" s="1" t="s">
        <v>117</v>
      </c>
      <c r="H6319" s="1" t="s">
        <v>916</v>
      </c>
      <c r="I6319" s="1">
        <v>1664000.14</v>
      </c>
      <c r="K6319" s="1">
        <v>489146</v>
      </c>
      <c r="L6319" s="1">
        <v>8236059</v>
      </c>
      <c r="S6319" s="1">
        <v>29</v>
      </c>
      <c r="T6319" s="1">
        <v>1</v>
      </c>
      <c r="U6319" s="1">
        <v>10389205</v>
      </c>
      <c r="V6319" s="1">
        <v>0</v>
      </c>
    </row>
    <row r="6320" spans="1:24" x14ac:dyDescent="0.35">
      <c r="A6320" s="1">
        <v>300114</v>
      </c>
      <c r="B6320" s="1" t="s">
        <v>2343</v>
      </c>
      <c r="C6320" s="1">
        <v>114061503</v>
      </c>
      <c r="D6320" s="1">
        <v>114</v>
      </c>
      <c r="E6320" s="1" t="s">
        <v>2678</v>
      </c>
      <c r="F6320" s="1" t="s">
        <v>118</v>
      </c>
      <c r="G6320" s="1" t="s">
        <v>117</v>
      </c>
      <c r="H6320" s="1" t="s">
        <v>916</v>
      </c>
      <c r="I6320" s="1">
        <v>1551814.05</v>
      </c>
      <c r="K6320" s="1">
        <v>489146</v>
      </c>
      <c r="L6320" s="1">
        <v>8431754</v>
      </c>
      <c r="M6320" s="1">
        <v>0.19569499790668488</v>
      </c>
      <c r="N6320" s="1">
        <v>2.3760757446289063</v>
      </c>
      <c r="O6320" s="1">
        <v>-0.11218608915805817</v>
      </c>
      <c r="P6320" s="1">
        <v>-6.7419519424438477</v>
      </c>
      <c r="Q6320" s="1">
        <v>0</v>
      </c>
      <c r="S6320" s="1">
        <v>30</v>
      </c>
      <c r="T6320" s="1">
        <v>1</v>
      </c>
      <c r="U6320" s="1">
        <v>10472714</v>
      </c>
      <c r="V6320" s="1">
        <v>8.3508908748626709E-2</v>
      </c>
      <c r="W6320" s="1">
        <v>0.80380547046661377</v>
      </c>
      <c r="X6320" s="1">
        <v>0.80380547046661377</v>
      </c>
    </row>
    <row r="6321" spans="1:24" x14ac:dyDescent="0.35">
      <c r="A6321" s="1">
        <v>310114</v>
      </c>
      <c r="B6321" s="1" t="s">
        <v>2344</v>
      </c>
      <c r="C6321" s="1">
        <v>114061503</v>
      </c>
      <c r="D6321" s="1">
        <v>114</v>
      </c>
      <c r="E6321" s="1" t="s">
        <v>2678</v>
      </c>
      <c r="F6321" s="1" t="s">
        <v>118</v>
      </c>
      <c r="G6321" s="1" t="s">
        <v>117</v>
      </c>
      <c r="H6321" s="1" t="s">
        <v>916</v>
      </c>
      <c r="I6321" s="1">
        <v>1589770.25</v>
      </c>
      <c r="K6321" s="1">
        <v>489146</v>
      </c>
      <c r="L6321" s="1">
        <v>8519236</v>
      </c>
      <c r="M6321" s="1">
        <v>8.7481997907161713E-2</v>
      </c>
      <c r="N6321" s="1">
        <v>1.0375303030014038</v>
      </c>
      <c r="O6321" s="1">
        <v>3.7956200540065765E-2</v>
      </c>
      <c r="P6321" s="1">
        <v>2.4459245204925537</v>
      </c>
      <c r="Q6321" s="1">
        <v>0</v>
      </c>
      <c r="S6321" s="1">
        <v>31</v>
      </c>
      <c r="T6321" s="1">
        <v>1</v>
      </c>
      <c r="U6321" s="1">
        <v>10598152</v>
      </c>
      <c r="V6321" s="1">
        <v>0.12543819844722748</v>
      </c>
      <c r="W6321" s="1">
        <v>1.1977602243423462</v>
      </c>
      <c r="X6321" s="1">
        <v>1.1977602243423462</v>
      </c>
    </row>
    <row r="6322" spans="1:24" x14ac:dyDescent="0.35">
      <c r="A6322" s="1">
        <v>320114</v>
      </c>
      <c r="B6322" s="1" t="s">
        <v>2345</v>
      </c>
      <c r="C6322" s="1">
        <v>114061503</v>
      </c>
      <c r="D6322" s="1">
        <v>114</v>
      </c>
      <c r="E6322" s="1" t="s">
        <v>2678</v>
      </c>
      <c r="F6322" s="1" t="s">
        <v>118</v>
      </c>
      <c r="G6322" s="1" t="s">
        <v>117</v>
      </c>
      <c r="H6322" s="1" t="s">
        <v>916</v>
      </c>
      <c r="I6322" s="1">
        <v>1651904.64</v>
      </c>
      <c r="L6322" s="1">
        <v>8599872</v>
      </c>
      <c r="M6322" s="1">
        <v>8.0636002123355865E-2</v>
      </c>
      <c r="N6322" s="1">
        <v>0.94651681184768677</v>
      </c>
      <c r="O6322" s="1">
        <v>6.2134388834238052E-2</v>
      </c>
      <c r="P6322" s="1">
        <v>3.9083881378173828</v>
      </c>
      <c r="S6322" s="1">
        <v>32</v>
      </c>
      <c r="T6322" s="1">
        <v>1</v>
      </c>
      <c r="U6322" s="1">
        <v>10251777</v>
      </c>
      <c r="V6322" s="1">
        <v>0.14277039468288422</v>
      </c>
      <c r="W6322" s="1">
        <v>-3.2682585716247559</v>
      </c>
      <c r="X6322" s="1">
        <v>-3.2682585716247559</v>
      </c>
    </row>
    <row r="6323" spans="1:24" x14ac:dyDescent="0.35">
      <c r="A6323" s="1">
        <v>330114</v>
      </c>
      <c r="B6323" s="1" t="s">
        <v>2346</v>
      </c>
      <c r="C6323" s="1">
        <v>114061503</v>
      </c>
      <c r="D6323" s="1">
        <v>114</v>
      </c>
      <c r="E6323" s="1" t="s">
        <v>2678</v>
      </c>
      <c r="F6323" s="1" t="s">
        <v>118</v>
      </c>
      <c r="G6323" s="1" t="s">
        <v>117</v>
      </c>
      <c r="H6323" s="1" t="s">
        <v>916</v>
      </c>
      <c r="I6323" s="1">
        <v>1709921.44</v>
      </c>
      <c r="L6323" s="1">
        <v>8722671</v>
      </c>
      <c r="M6323" s="1">
        <v>0.12279900163412094</v>
      </c>
      <c r="N6323" s="1">
        <v>1.4279166460037231</v>
      </c>
      <c r="O6323" s="1">
        <v>5.801679939031601E-2</v>
      </c>
      <c r="P6323" s="1">
        <v>3.512115478515625</v>
      </c>
      <c r="S6323" s="1">
        <v>33</v>
      </c>
      <c r="T6323" s="1">
        <v>1</v>
      </c>
      <c r="U6323" s="1">
        <v>10432592</v>
      </c>
      <c r="V6323" s="1">
        <v>0.18081580102443695</v>
      </c>
      <c r="W6323" s="1">
        <v>1.7637430429458618</v>
      </c>
      <c r="X6323" s="1">
        <v>1.7637430429458618</v>
      </c>
    </row>
    <row r="6324" spans="1:24" x14ac:dyDescent="0.35">
      <c r="A6324" s="1">
        <v>340114</v>
      </c>
      <c r="B6324" s="1" t="s">
        <v>2347</v>
      </c>
      <c r="C6324" s="1">
        <v>114061503</v>
      </c>
      <c r="D6324" s="1">
        <v>114</v>
      </c>
      <c r="E6324" s="1" t="s">
        <v>2678</v>
      </c>
      <c r="F6324" s="1" t="s">
        <v>118</v>
      </c>
      <c r="G6324" s="1" t="s">
        <v>117</v>
      </c>
      <c r="H6324" s="1" t="s">
        <v>916</v>
      </c>
      <c r="I6324" s="1">
        <v>1709830.37</v>
      </c>
      <c r="K6324" s="1">
        <v>489146</v>
      </c>
      <c r="L6324" s="1">
        <v>8722665</v>
      </c>
      <c r="M6324" s="1">
        <v>-6.0000002122251317E-6</v>
      </c>
      <c r="N6324" s="1">
        <v>-6.8786270276177675E-5</v>
      </c>
      <c r="O6324" s="1">
        <v>-9.1069996415171772E-5</v>
      </c>
      <c r="P6324" s="1">
        <v>-5.3259758278727531E-3</v>
      </c>
      <c r="S6324" s="1">
        <v>34</v>
      </c>
      <c r="T6324" s="1">
        <v>1</v>
      </c>
      <c r="U6324" s="1">
        <v>10921642</v>
      </c>
      <c r="V6324" s="1">
        <v>-9.7069998446386307E-5</v>
      </c>
      <c r="W6324" s="1">
        <v>4.6877131462097168</v>
      </c>
      <c r="X6324" s="1">
        <v>4.6877131462097168</v>
      </c>
    </row>
    <row r="6325" spans="1:24" x14ac:dyDescent="0.35">
      <c r="A6325" s="1">
        <v>350114</v>
      </c>
      <c r="B6325" s="1" t="s">
        <v>2348</v>
      </c>
      <c r="C6325" s="1">
        <v>114061503</v>
      </c>
      <c r="D6325" s="1">
        <v>114</v>
      </c>
      <c r="E6325" s="1" t="s">
        <v>2678</v>
      </c>
      <c r="F6325" s="1" t="s">
        <v>118</v>
      </c>
      <c r="G6325" s="1" t="s">
        <v>117</v>
      </c>
      <c r="H6325" s="1" t="s">
        <v>916</v>
      </c>
      <c r="I6325" s="1">
        <v>1831877.58</v>
      </c>
      <c r="K6325" s="1">
        <v>489146</v>
      </c>
      <c r="L6325" s="1">
        <v>8837483</v>
      </c>
      <c r="M6325" s="1">
        <v>0.11481799930334091</v>
      </c>
      <c r="N6325" s="1">
        <v>1.3163179159164429</v>
      </c>
      <c r="O6325" s="1">
        <v>0.12204720824956894</v>
      </c>
      <c r="P6325" s="1">
        <v>7.1379718780517578</v>
      </c>
      <c r="Q6325" s="1">
        <v>0</v>
      </c>
      <c r="S6325" s="1">
        <v>35</v>
      </c>
      <c r="T6325" s="1">
        <v>1</v>
      </c>
      <c r="U6325" s="1">
        <v>11158506</v>
      </c>
      <c r="V6325" s="1">
        <v>0.23686520755290985</v>
      </c>
      <c r="W6325" s="1">
        <v>2.1687581539154053</v>
      </c>
      <c r="X6325" s="1">
        <v>2.1687581539154053</v>
      </c>
    </row>
    <row r="6326" spans="1:24" x14ac:dyDescent="0.35">
      <c r="A6326" s="1">
        <v>360114</v>
      </c>
      <c r="B6326" s="1" t="s">
        <v>2349</v>
      </c>
      <c r="C6326" s="1">
        <v>114061503</v>
      </c>
      <c r="D6326" s="1">
        <v>114</v>
      </c>
      <c r="E6326" s="1" t="s">
        <v>2678</v>
      </c>
      <c r="F6326" s="1" t="s">
        <v>118</v>
      </c>
      <c r="G6326" s="1" t="s">
        <v>117</v>
      </c>
      <c r="H6326" s="1" t="s">
        <v>916</v>
      </c>
      <c r="I6326" s="1">
        <v>2060302.05</v>
      </c>
      <c r="K6326" s="1">
        <v>489146</v>
      </c>
      <c r="L6326" s="1">
        <v>9379775</v>
      </c>
      <c r="M6326" s="1">
        <v>0.54229199886322021</v>
      </c>
      <c r="N6326" s="1">
        <v>6.1362719535827637</v>
      </c>
      <c r="O6326" s="1">
        <v>0.22842447459697723</v>
      </c>
      <c r="P6326" s="1">
        <v>12.469417572021484</v>
      </c>
      <c r="Q6326" s="1">
        <v>0</v>
      </c>
      <c r="S6326" s="1">
        <v>36</v>
      </c>
      <c r="T6326" s="1">
        <v>1</v>
      </c>
      <c r="U6326" s="1">
        <v>11929223</v>
      </c>
      <c r="V6326" s="1">
        <v>0.77071648836135864</v>
      </c>
      <c r="W6326" s="1">
        <v>6.9069910049438477</v>
      </c>
      <c r="X6326" s="1">
        <v>6.9069910049438477</v>
      </c>
    </row>
    <row r="6327" spans="1:24" x14ac:dyDescent="0.35">
      <c r="A6327" s="1">
        <v>370114</v>
      </c>
      <c r="B6327" s="1" t="s">
        <v>2350</v>
      </c>
      <c r="C6327" s="1">
        <v>114061503</v>
      </c>
      <c r="D6327" s="1">
        <v>114</v>
      </c>
      <c r="E6327" s="1" t="s">
        <v>2678</v>
      </c>
      <c r="F6327" s="1" t="s">
        <v>118</v>
      </c>
      <c r="G6327" s="1" t="s">
        <v>117</v>
      </c>
      <c r="H6327" s="1" t="s">
        <v>916</v>
      </c>
      <c r="I6327" s="1">
        <v>2147885.56</v>
      </c>
      <c r="K6327" s="1">
        <v>489146</v>
      </c>
      <c r="L6327" s="1">
        <v>9976293</v>
      </c>
      <c r="M6327" s="1">
        <v>0.59651798009872437</v>
      </c>
      <c r="N6327" s="1">
        <v>6.3596196174621582</v>
      </c>
      <c r="O6327" s="1">
        <v>8.75835120677948E-2</v>
      </c>
      <c r="P6327" s="1">
        <v>4.2510032653808594</v>
      </c>
      <c r="Q6327" s="1">
        <v>0</v>
      </c>
      <c r="S6327" s="1">
        <v>37</v>
      </c>
      <c r="T6327" s="1">
        <v>1</v>
      </c>
      <c r="U6327" s="1">
        <v>12613324</v>
      </c>
      <c r="V6327" s="1">
        <v>0.68410146236419678</v>
      </c>
      <c r="W6327" s="1">
        <v>5.7346653938293457</v>
      </c>
      <c r="X6327" s="1">
        <v>5.7346653938293457</v>
      </c>
    </row>
    <row r="6328" spans="1:24" x14ac:dyDescent="0.35">
      <c r="A6328" s="1">
        <v>380114</v>
      </c>
      <c r="B6328" s="1" t="s">
        <v>2351</v>
      </c>
      <c r="C6328" s="1">
        <v>114061503</v>
      </c>
      <c r="D6328" s="1">
        <v>114</v>
      </c>
      <c r="E6328" s="1" t="s">
        <v>2678</v>
      </c>
      <c r="F6328" s="1" t="s">
        <v>118</v>
      </c>
      <c r="G6328" s="1" t="s">
        <v>117</v>
      </c>
      <c r="H6328" s="1" t="s">
        <v>916</v>
      </c>
      <c r="I6328" s="1">
        <v>2362892</v>
      </c>
      <c r="K6328" s="1">
        <v>824445.625</v>
      </c>
      <c r="L6328" s="1">
        <v>10189006</v>
      </c>
      <c r="M6328" s="1">
        <v>0.21271300315856934</v>
      </c>
      <c r="N6328" s="1">
        <v>2.1321847438812256</v>
      </c>
      <c r="O6328" s="1">
        <v>0.21500644087791443</v>
      </c>
      <c r="P6328" s="1">
        <v>10.010144233703613</v>
      </c>
      <c r="Q6328" s="1">
        <v>0.33529961109161377</v>
      </c>
      <c r="S6328" s="1">
        <v>38</v>
      </c>
      <c r="T6328" s="1">
        <v>1</v>
      </c>
      <c r="U6328" s="1">
        <v>13376344</v>
      </c>
      <c r="V6328" s="1">
        <v>0.76301908493041992</v>
      </c>
      <c r="W6328" s="1">
        <v>6.0493173599243164</v>
      </c>
      <c r="X6328" s="1">
        <v>6.0493173599243164</v>
      </c>
    </row>
    <row r="6329" spans="1:24" x14ac:dyDescent="0.35">
      <c r="A6329" s="1">
        <v>390114</v>
      </c>
      <c r="B6329" s="1" t="s">
        <v>2352</v>
      </c>
      <c r="C6329" s="1">
        <v>114061503</v>
      </c>
      <c r="D6329" s="1">
        <v>114</v>
      </c>
      <c r="E6329" s="1" t="s">
        <v>2678</v>
      </c>
      <c r="F6329" s="1" t="s">
        <v>118</v>
      </c>
      <c r="G6329" s="1" t="s">
        <v>117</v>
      </c>
      <c r="H6329" s="1" t="s">
        <v>916</v>
      </c>
      <c r="I6329" s="1">
        <v>2376916</v>
      </c>
      <c r="K6329" s="1">
        <v>1159570.375</v>
      </c>
      <c r="L6329" s="1">
        <v>10259790</v>
      </c>
      <c r="M6329" s="1">
        <v>7.0784002542495728E-2</v>
      </c>
      <c r="N6329" s="1">
        <v>0.69470959901809692</v>
      </c>
      <c r="O6329" s="1">
        <v>1.4023999683558941E-2</v>
      </c>
      <c r="P6329" s="1">
        <v>0.5935099720954895</v>
      </c>
      <c r="Q6329" s="1">
        <v>0.33512476086616516</v>
      </c>
      <c r="S6329" s="1">
        <v>39</v>
      </c>
      <c r="T6329" s="1">
        <v>1</v>
      </c>
      <c r="U6329" s="1">
        <v>13796276</v>
      </c>
      <c r="V6329" s="1">
        <v>0.41993275284767151</v>
      </c>
      <c r="W6329" s="1">
        <v>3.1393630504608154</v>
      </c>
      <c r="X6329" s="1">
        <v>3.1393630504608154</v>
      </c>
    </row>
    <row r="6330" spans="1:24" x14ac:dyDescent="0.35">
      <c r="A6330" s="1">
        <v>400114</v>
      </c>
      <c r="B6330" s="1" t="s">
        <v>2353</v>
      </c>
      <c r="C6330" s="1">
        <v>114061503</v>
      </c>
      <c r="D6330" s="1">
        <v>114</v>
      </c>
      <c r="E6330" s="1" t="s">
        <v>2678</v>
      </c>
      <c r="F6330" s="1" t="s">
        <v>118</v>
      </c>
      <c r="G6330" s="1" t="s">
        <v>117</v>
      </c>
      <c r="H6330" s="1" t="s">
        <v>916</v>
      </c>
      <c r="S6330" s="1">
        <v>40</v>
      </c>
      <c r="T6330" s="1">
        <v>1</v>
      </c>
      <c r="U6330" s="1">
        <v>0</v>
      </c>
      <c r="V6330" s="1">
        <v>0</v>
      </c>
      <c r="W6330" s="1">
        <v>-100</v>
      </c>
      <c r="X6330" s="1">
        <v>-100</v>
      </c>
    </row>
    <row r="6331" spans="1:24" x14ac:dyDescent="0.35">
      <c r="A6331" s="1">
        <v>410114</v>
      </c>
      <c r="B6331" s="1" t="s">
        <v>2354</v>
      </c>
      <c r="C6331" s="1">
        <v>114061503</v>
      </c>
      <c r="D6331" s="1">
        <v>114</v>
      </c>
      <c r="E6331" s="1" t="s">
        <v>2678</v>
      </c>
      <c r="F6331" s="1" t="s">
        <v>118</v>
      </c>
      <c r="G6331" s="1" t="s">
        <v>117</v>
      </c>
      <c r="H6331" s="1" t="s">
        <v>916</v>
      </c>
      <c r="S6331" s="1">
        <v>41</v>
      </c>
      <c r="T6331" s="1">
        <v>1</v>
      </c>
      <c r="U6331" s="1">
        <v>0</v>
      </c>
      <c r="V6331" s="1">
        <v>0</v>
      </c>
    </row>
    <row r="6332" spans="1:24" x14ac:dyDescent="0.35">
      <c r="A6332" s="1">
        <v>420114</v>
      </c>
      <c r="B6332" s="1" t="s">
        <v>2355</v>
      </c>
      <c r="C6332" s="1">
        <v>114061503</v>
      </c>
      <c r="D6332" s="1">
        <v>114</v>
      </c>
      <c r="E6332" s="1" t="s">
        <v>2678</v>
      </c>
      <c r="F6332" s="1" t="s">
        <v>118</v>
      </c>
      <c r="G6332" s="1" t="s">
        <v>117</v>
      </c>
      <c r="H6332" s="1" t="s">
        <v>916</v>
      </c>
      <c r="S6332" s="1">
        <v>42</v>
      </c>
      <c r="T6332" s="1">
        <v>1</v>
      </c>
      <c r="U6332" s="1">
        <v>0</v>
      </c>
      <c r="V6332" s="1">
        <v>0</v>
      </c>
    </row>
    <row r="6333" spans="1:24" x14ac:dyDescent="0.35">
      <c r="A6333" s="1">
        <v>430114</v>
      </c>
      <c r="B6333" s="1" t="s">
        <v>2356</v>
      </c>
      <c r="C6333" s="1">
        <v>114061503</v>
      </c>
      <c r="D6333" s="1">
        <v>114</v>
      </c>
      <c r="E6333" s="1" t="s">
        <v>2678</v>
      </c>
      <c r="F6333" s="1" t="s">
        <v>118</v>
      </c>
      <c r="G6333" s="1" t="s">
        <v>117</v>
      </c>
      <c r="H6333" s="1" t="s">
        <v>916</v>
      </c>
      <c r="S6333" s="1">
        <v>43</v>
      </c>
      <c r="T6333" s="1">
        <v>1</v>
      </c>
      <c r="U6333" s="1">
        <v>0</v>
      </c>
      <c r="V6333" s="1">
        <v>0</v>
      </c>
    </row>
    <row r="6334" spans="1:24" x14ac:dyDescent="0.35">
      <c r="A6334" s="1">
        <v>440114</v>
      </c>
      <c r="B6334" s="1" t="s">
        <v>2357</v>
      </c>
      <c r="C6334" s="1">
        <v>114061503</v>
      </c>
      <c r="D6334" s="1">
        <v>114</v>
      </c>
      <c r="E6334" s="1" t="s">
        <v>2678</v>
      </c>
      <c r="F6334" s="1" t="s">
        <v>118</v>
      </c>
      <c r="G6334" s="1" t="s">
        <v>117</v>
      </c>
      <c r="H6334" s="1" t="s">
        <v>916</v>
      </c>
      <c r="S6334" s="1">
        <v>44</v>
      </c>
      <c r="T6334" s="1">
        <v>1</v>
      </c>
      <c r="U6334" s="1">
        <v>0</v>
      </c>
      <c r="V6334" s="1">
        <v>0</v>
      </c>
    </row>
    <row r="6335" spans="1:24" x14ac:dyDescent="0.35">
      <c r="A6335" s="1">
        <v>450114</v>
      </c>
      <c r="B6335" s="1" t="s">
        <v>2358</v>
      </c>
      <c r="C6335" s="1">
        <v>114061503</v>
      </c>
      <c r="D6335" s="1">
        <v>114</v>
      </c>
      <c r="E6335" s="1" t="s">
        <v>2678</v>
      </c>
      <c r="F6335" s="1" t="s">
        <v>118</v>
      </c>
      <c r="G6335" s="1" t="s">
        <v>117</v>
      </c>
      <c r="H6335" s="1" t="s">
        <v>916</v>
      </c>
      <c r="S6335" s="1">
        <v>45</v>
      </c>
      <c r="T6335" s="1">
        <v>1</v>
      </c>
      <c r="U6335" s="1">
        <v>0</v>
      </c>
      <c r="V6335" s="1">
        <v>0</v>
      </c>
    </row>
    <row r="6336" spans="1:24" x14ac:dyDescent="0.35">
      <c r="A6336" s="1">
        <v>460114</v>
      </c>
      <c r="B6336" s="1" t="s">
        <v>2359</v>
      </c>
      <c r="C6336" s="1">
        <v>114061503</v>
      </c>
      <c r="D6336" s="1">
        <v>114</v>
      </c>
      <c r="E6336" s="1" t="s">
        <v>2678</v>
      </c>
      <c r="F6336" s="1" t="s">
        <v>118</v>
      </c>
      <c r="G6336" s="1" t="s">
        <v>117</v>
      </c>
      <c r="H6336" s="1" t="s">
        <v>916</v>
      </c>
      <c r="S6336" s="1">
        <v>46</v>
      </c>
      <c r="T6336" s="1">
        <v>1</v>
      </c>
      <c r="U6336" s="1">
        <v>0</v>
      </c>
      <c r="V6336" s="1">
        <v>0</v>
      </c>
    </row>
    <row r="6337" spans="1:24" x14ac:dyDescent="0.35">
      <c r="A6337" s="1">
        <v>470114</v>
      </c>
      <c r="B6337" s="1" t="s">
        <v>2360</v>
      </c>
      <c r="C6337" s="1">
        <v>114061503</v>
      </c>
      <c r="D6337" s="1">
        <v>114</v>
      </c>
      <c r="E6337" s="1" t="s">
        <v>2678</v>
      </c>
      <c r="F6337" s="1" t="s">
        <v>118</v>
      </c>
      <c r="G6337" s="1" t="s">
        <v>117</v>
      </c>
      <c r="H6337" s="1" t="s">
        <v>916</v>
      </c>
      <c r="S6337" s="1">
        <v>47</v>
      </c>
      <c r="T6337" s="1">
        <v>1</v>
      </c>
      <c r="U6337" s="1">
        <v>0</v>
      </c>
      <c r="V6337" s="1">
        <v>0</v>
      </c>
    </row>
    <row r="6338" spans="1:24" x14ac:dyDescent="0.35">
      <c r="A6338" s="1">
        <v>480114</v>
      </c>
      <c r="B6338" s="1" t="s">
        <v>2361</v>
      </c>
      <c r="C6338" s="1">
        <v>114061503</v>
      </c>
      <c r="D6338" s="1">
        <v>114</v>
      </c>
      <c r="E6338" s="1" t="s">
        <v>2678</v>
      </c>
      <c r="F6338" s="1" t="s">
        <v>118</v>
      </c>
      <c r="G6338" s="1" t="s">
        <v>117</v>
      </c>
      <c r="H6338" s="1" t="s">
        <v>916</v>
      </c>
      <c r="S6338" s="1">
        <v>48</v>
      </c>
      <c r="T6338" s="1">
        <v>1</v>
      </c>
      <c r="U6338" s="1">
        <v>0</v>
      </c>
      <c r="V6338" s="1">
        <v>0</v>
      </c>
    </row>
    <row r="6339" spans="1:24" x14ac:dyDescent="0.35">
      <c r="A6339" s="1">
        <v>290142</v>
      </c>
      <c r="B6339" s="1" t="s">
        <v>2341</v>
      </c>
      <c r="C6339" s="1">
        <v>114062003</v>
      </c>
      <c r="D6339" s="1">
        <v>142</v>
      </c>
      <c r="E6339" s="1" t="s">
        <v>2679</v>
      </c>
      <c r="F6339" s="1" t="s">
        <v>118</v>
      </c>
      <c r="G6339" s="1" t="s">
        <v>117</v>
      </c>
      <c r="H6339" s="1" t="s">
        <v>916</v>
      </c>
      <c r="I6339" s="1">
        <v>2058328.87</v>
      </c>
      <c r="K6339" s="1">
        <v>542921</v>
      </c>
      <c r="L6339" s="1">
        <v>8344261</v>
      </c>
      <c r="S6339" s="1">
        <v>29</v>
      </c>
      <c r="T6339" s="1">
        <v>1</v>
      </c>
      <c r="U6339" s="1">
        <v>10945511</v>
      </c>
      <c r="V6339" s="1">
        <v>0</v>
      </c>
    </row>
    <row r="6340" spans="1:24" x14ac:dyDescent="0.35">
      <c r="A6340" s="1">
        <v>300142</v>
      </c>
      <c r="B6340" s="1" t="s">
        <v>2343</v>
      </c>
      <c r="C6340" s="1">
        <v>114062003</v>
      </c>
      <c r="D6340" s="1">
        <v>142</v>
      </c>
      <c r="E6340" s="1" t="s">
        <v>2679</v>
      </c>
      <c r="F6340" s="1" t="s">
        <v>118</v>
      </c>
      <c r="G6340" s="1" t="s">
        <v>117</v>
      </c>
      <c r="H6340" s="1" t="s">
        <v>916</v>
      </c>
      <c r="I6340" s="1">
        <v>1980952.57</v>
      </c>
      <c r="K6340" s="1">
        <v>542921</v>
      </c>
      <c r="L6340" s="1">
        <v>8604073</v>
      </c>
      <c r="M6340" s="1">
        <v>0.25981199741363525</v>
      </c>
      <c r="N6340" s="1">
        <v>3.1136610507965088</v>
      </c>
      <c r="O6340" s="1">
        <v>-7.7376298606395721E-2</v>
      </c>
      <c r="P6340" s="1">
        <v>-3.7591805458068848</v>
      </c>
      <c r="Q6340" s="1">
        <v>0</v>
      </c>
      <c r="S6340" s="1">
        <v>30</v>
      </c>
      <c r="T6340" s="1">
        <v>1</v>
      </c>
      <c r="U6340" s="1">
        <v>11127946</v>
      </c>
      <c r="V6340" s="1">
        <v>0.18243569135665894</v>
      </c>
      <c r="W6340" s="1">
        <v>1.6667563915252686</v>
      </c>
      <c r="X6340" s="1">
        <v>1.6667563915252686</v>
      </c>
    </row>
    <row r="6341" spans="1:24" x14ac:dyDescent="0.35">
      <c r="A6341" s="1">
        <v>310142</v>
      </c>
      <c r="B6341" s="1" t="s">
        <v>2344</v>
      </c>
      <c r="C6341" s="1">
        <v>114062003</v>
      </c>
      <c r="D6341" s="1">
        <v>142</v>
      </c>
      <c r="E6341" s="1" t="s">
        <v>2679</v>
      </c>
      <c r="F6341" s="1" t="s">
        <v>118</v>
      </c>
      <c r="G6341" s="1" t="s">
        <v>117</v>
      </c>
      <c r="H6341" s="1" t="s">
        <v>916</v>
      </c>
      <c r="I6341" s="1">
        <v>2033494.08</v>
      </c>
      <c r="K6341" s="1">
        <v>542921</v>
      </c>
      <c r="L6341" s="1">
        <v>8721793</v>
      </c>
      <c r="M6341" s="1">
        <v>0.11772000044584274</v>
      </c>
      <c r="N6341" s="1">
        <v>1.3681892156600952</v>
      </c>
      <c r="O6341" s="1">
        <v>5.254150927066803E-2</v>
      </c>
      <c r="P6341" s="1">
        <v>2.6523356437683105</v>
      </c>
      <c r="Q6341" s="1">
        <v>0</v>
      </c>
      <c r="S6341" s="1">
        <v>31</v>
      </c>
      <c r="T6341" s="1">
        <v>1</v>
      </c>
      <c r="U6341" s="1">
        <v>11298208</v>
      </c>
      <c r="V6341" s="1">
        <v>0.17026150226593018</v>
      </c>
      <c r="W6341" s="1">
        <v>1.5300397872924805</v>
      </c>
      <c r="X6341" s="1">
        <v>1.5300397872924805</v>
      </c>
    </row>
    <row r="6342" spans="1:24" x14ac:dyDescent="0.35">
      <c r="A6342" s="1">
        <v>320142</v>
      </c>
      <c r="B6342" s="1" t="s">
        <v>2345</v>
      </c>
      <c r="C6342" s="1">
        <v>114062003</v>
      </c>
      <c r="D6342" s="1">
        <v>142</v>
      </c>
      <c r="E6342" s="1" t="s">
        <v>2679</v>
      </c>
      <c r="F6342" s="1" t="s">
        <v>118</v>
      </c>
      <c r="G6342" s="1" t="s">
        <v>117</v>
      </c>
      <c r="H6342" s="1" t="s">
        <v>916</v>
      </c>
      <c r="I6342" s="1">
        <v>2082195.5</v>
      </c>
      <c r="K6342" s="1">
        <v>542921</v>
      </c>
      <c r="L6342" s="1">
        <v>8816641</v>
      </c>
      <c r="M6342" s="1">
        <v>9.4847999513149261E-2</v>
      </c>
      <c r="N6342" s="1">
        <v>1.0874828100204468</v>
      </c>
      <c r="O6342" s="1">
        <v>4.8701420426368713E-2</v>
      </c>
      <c r="P6342" s="1">
        <v>2.3949625492095947</v>
      </c>
      <c r="Q6342" s="1">
        <v>0</v>
      </c>
      <c r="S6342" s="1">
        <v>32</v>
      </c>
      <c r="T6342" s="1">
        <v>1</v>
      </c>
      <c r="U6342" s="1">
        <v>11441758</v>
      </c>
      <c r="V6342" s="1">
        <v>0.14354941248893738</v>
      </c>
      <c r="W6342" s="1">
        <v>1.2705554962158203</v>
      </c>
      <c r="X6342" s="1">
        <v>1.2705554962158203</v>
      </c>
    </row>
    <row r="6343" spans="1:24" x14ac:dyDescent="0.35">
      <c r="A6343" s="1">
        <v>330142</v>
      </c>
      <c r="B6343" s="1" t="s">
        <v>2346</v>
      </c>
      <c r="C6343" s="1">
        <v>114062003</v>
      </c>
      <c r="D6343" s="1">
        <v>142</v>
      </c>
      <c r="E6343" s="1" t="s">
        <v>2679</v>
      </c>
      <c r="F6343" s="1" t="s">
        <v>118</v>
      </c>
      <c r="G6343" s="1" t="s">
        <v>117</v>
      </c>
      <c r="H6343" s="1" t="s">
        <v>916</v>
      </c>
      <c r="I6343" s="1">
        <v>2249423.4700000002</v>
      </c>
      <c r="K6343" s="1">
        <v>542921</v>
      </c>
      <c r="L6343" s="1">
        <v>8975685</v>
      </c>
      <c r="M6343" s="1">
        <v>0.15904399752616882</v>
      </c>
      <c r="N6343" s="1">
        <v>1.8039069175720215</v>
      </c>
      <c r="O6343" s="1">
        <v>0.16722796857357025</v>
      </c>
      <c r="P6343" s="1">
        <v>8.0313291549682617</v>
      </c>
      <c r="Q6343" s="1">
        <v>0</v>
      </c>
      <c r="S6343" s="1">
        <v>33</v>
      </c>
      <c r="T6343" s="1">
        <v>1</v>
      </c>
      <c r="U6343" s="1">
        <v>11768030</v>
      </c>
      <c r="V6343" s="1">
        <v>0.32627195119857788</v>
      </c>
      <c r="W6343" s="1">
        <v>2.8515896797180176</v>
      </c>
      <c r="X6343" s="1">
        <v>2.8515896797180176</v>
      </c>
    </row>
    <row r="6344" spans="1:24" x14ac:dyDescent="0.35">
      <c r="A6344" s="1">
        <v>340142</v>
      </c>
      <c r="B6344" s="1" t="s">
        <v>2347</v>
      </c>
      <c r="C6344" s="1">
        <v>114062003</v>
      </c>
      <c r="D6344" s="1">
        <v>142</v>
      </c>
      <c r="E6344" s="1" t="s">
        <v>2679</v>
      </c>
      <c r="F6344" s="1" t="s">
        <v>118</v>
      </c>
      <c r="G6344" s="1" t="s">
        <v>117</v>
      </c>
      <c r="H6344" s="1" t="s">
        <v>916</v>
      </c>
      <c r="I6344" s="1">
        <v>2198326.38</v>
      </c>
      <c r="K6344" s="1">
        <v>542921</v>
      </c>
      <c r="L6344" s="1">
        <v>8975676</v>
      </c>
      <c r="M6344" s="1">
        <v>-9.0000003183376975E-6</v>
      </c>
      <c r="N6344" s="1">
        <v>-1.0027089592767879E-4</v>
      </c>
      <c r="O6344" s="1">
        <v>-5.1097091287374496E-2</v>
      </c>
      <c r="P6344" s="1">
        <v>-2.2715637683868408</v>
      </c>
      <c r="Q6344" s="1">
        <v>0</v>
      </c>
      <c r="S6344" s="1">
        <v>34</v>
      </c>
      <c r="T6344" s="1">
        <v>1</v>
      </c>
      <c r="U6344" s="1">
        <v>11716924</v>
      </c>
      <c r="V6344" s="1">
        <v>-5.110609158873558E-2</v>
      </c>
      <c r="W6344" s="1">
        <v>-0.43427830934524536</v>
      </c>
      <c r="X6344" s="1">
        <v>-0.43427830934524536</v>
      </c>
    </row>
    <row r="6345" spans="1:24" x14ac:dyDescent="0.35">
      <c r="A6345" s="1">
        <v>350142</v>
      </c>
      <c r="B6345" s="1" t="s">
        <v>2348</v>
      </c>
      <c r="C6345" s="1">
        <v>114062003</v>
      </c>
      <c r="D6345" s="1">
        <v>142</v>
      </c>
      <c r="E6345" s="1" t="s">
        <v>2679</v>
      </c>
      <c r="F6345" s="1" t="s">
        <v>118</v>
      </c>
      <c r="G6345" s="1" t="s">
        <v>117</v>
      </c>
      <c r="H6345" s="1" t="s">
        <v>916</v>
      </c>
      <c r="I6345" s="1">
        <v>2431169.9300000002</v>
      </c>
      <c r="K6345" s="1">
        <v>542921</v>
      </c>
      <c r="L6345" s="1">
        <v>9315500</v>
      </c>
      <c r="M6345" s="1">
        <v>0.33982399106025696</v>
      </c>
      <c r="N6345" s="1">
        <v>3.7860546112060547</v>
      </c>
      <c r="O6345" s="1">
        <v>0.2328435480594635</v>
      </c>
      <c r="P6345" s="1">
        <v>10.591855049133301</v>
      </c>
      <c r="Q6345" s="1">
        <v>0</v>
      </c>
      <c r="S6345" s="1">
        <v>35</v>
      </c>
      <c r="T6345" s="1">
        <v>1</v>
      </c>
      <c r="U6345" s="1">
        <v>12289591</v>
      </c>
      <c r="V6345" s="1">
        <v>0.57266753911972046</v>
      </c>
      <c r="W6345" s="1">
        <v>4.8875198364257813</v>
      </c>
      <c r="X6345" s="1">
        <v>4.8875198364257813</v>
      </c>
    </row>
    <row r="6346" spans="1:24" x14ac:dyDescent="0.35">
      <c r="A6346" s="1">
        <v>360142</v>
      </c>
      <c r="B6346" s="1" t="s">
        <v>2349</v>
      </c>
      <c r="C6346" s="1">
        <v>114062003</v>
      </c>
      <c r="D6346" s="1">
        <v>142</v>
      </c>
      <c r="E6346" s="1" t="s">
        <v>2679</v>
      </c>
      <c r="F6346" s="1" t="s">
        <v>118</v>
      </c>
      <c r="G6346" s="1" t="s">
        <v>117</v>
      </c>
      <c r="H6346" s="1" t="s">
        <v>916</v>
      </c>
      <c r="I6346" s="1">
        <v>2705404.68</v>
      </c>
      <c r="K6346" s="1">
        <v>542921</v>
      </c>
      <c r="L6346" s="1">
        <v>10198265</v>
      </c>
      <c r="M6346" s="1">
        <v>0.88276499509811401</v>
      </c>
      <c r="N6346" s="1">
        <v>9.4763031005859375</v>
      </c>
      <c r="O6346" s="1">
        <v>0.27423474192619324</v>
      </c>
      <c r="P6346" s="1">
        <v>11.279950141906738</v>
      </c>
      <c r="Q6346" s="1">
        <v>0</v>
      </c>
      <c r="S6346" s="1">
        <v>36</v>
      </c>
      <c r="T6346" s="1">
        <v>1</v>
      </c>
      <c r="U6346" s="1">
        <v>13446591</v>
      </c>
      <c r="V6346" s="1">
        <v>1.1569997072219849</v>
      </c>
      <c r="W6346" s="1">
        <v>9.4144716262817383</v>
      </c>
      <c r="X6346" s="1">
        <v>9.4144716262817383</v>
      </c>
    </row>
    <row r="6347" spans="1:24" x14ac:dyDescent="0.35">
      <c r="A6347" s="1">
        <v>370142</v>
      </c>
      <c r="B6347" s="1" t="s">
        <v>2350</v>
      </c>
      <c r="C6347" s="1">
        <v>114062003</v>
      </c>
      <c r="D6347" s="1">
        <v>142</v>
      </c>
      <c r="E6347" s="1" t="s">
        <v>2679</v>
      </c>
      <c r="F6347" s="1" t="s">
        <v>118</v>
      </c>
      <c r="G6347" s="1" t="s">
        <v>117</v>
      </c>
      <c r="H6347" s="1" t="s">
        <v>916</v>
      </c>
      <c r="I6347" s="1">
        <v>2899276.76</v>
      </c>
      <c r="K6347" s="1">
        <v>542921</v>
      </c>
      <c r="L6347" s="1">
        <v>11251187</v>
      </c>
      <c r="M6347" s="1">
        <v>1.0529220104217529</v>
      </c>
      <c r="N6347" s="1">
        <v>10.324521064758301</v>
      </c>
      <c r="O6347" s="1">
        <v>0.19387207925319672</v>
      </c>
      <c r="P6347" s="1">
        <v>7.1661028861999512</v>
      </c>
      <c r="Q6347" s="1">
        <v>0</v>
      </c>
      <c r="S6347" s="1">
        <v>37</v>
      </c>
      <c r="T6347" s="1">
        <v>1</v>
      </c>
      <c r="U6347" s="1">
        <v>14693385</v>
      </c>
      <c r="V6347" s="1">
        <v>1.2467941045761108</v>
      </c>
      <c r="W6347" s="1">
        <v>9.2721939086914063</v>
      </c>
      <c r="X6347" s="1">
        <v>9.2721939086914063</v>
      </c>
    </row>
    <row r="6348" spans="1:24" x14ac:dyDescent="0.35">
      <c r="A6348" s="1">
        <v>380142</v>
      </c>
      <c r="B6348" s="1" t="s">
        <v>2351</v>
      </c>
      <c r="C6348" s="1">
        <v>114062003</v>
      </c>
      <c r="D6348" s="1">
        <v>142</v>
      </c>
      <c r="E6348" s="1" t="s">
        <v>2679</v>
      </c>
      <c r="F6348" s="1" t="s">
        <v>118</v>
      </c>
      <c r="G6348" s="1" t="s">
        <v>117</v>
      </c>
      <c r="H6348" s="1" t="s">
        <v>916</v>
      </c>
      <c r="I6348" s="1">
        <v>3229850</v>
      </c>
      <c r="K6348" s="1">
        <v>1326707.375</v>
      </c>
      <c r="L6348" s="1">
        <v>11656245</v>
      </c>
      <c r="M6348" s="1">
        <v>0.40505799651145935</v>
      </c>
      <c r="N6348" s="1">
        <v>3.6001358032226563</v>
      </c>
      <c r="O6348" s="1">
        <v>0.33057323098182678</v>
      </c>
      <c r="P6348" s="1">
        <v>11.401921272277832</v>
      </c>
      <c r="Q6348" s="1">
        <v>0.7837863564491272</v>
      </c>
      <c r="S6348" s="1">
        <v>38</v>
      </c>
      <c r="T6348" s="1">
        <v>1</v>
      </c>
      <c r="U6348" s="1">
        <v>16212802</v>
      </c>
      <c r="V6348" s="1">
        <v>1.5194176435470581</v>
      </c>
      <c r="W6348" s="1">
        <v>10.340823173522949</v>
      </c>
      <c r="X6348" s="1">
        <v>10.340823173522949</v>
      </c>
    </row>
    <row r="6349" spans="1:24" x14ac:dyDescent="0.35">
      <c r="A6349" s="1">
        <v>390142</v>
      </c>
      <c r="B6349" s="1" t="s">
        <v>2352</v>
      </c>
      <c r="C6349" s="1">
        <v>114062003</v>
      </c>
      <c r="D6349" s="1">
        <v>142</v>
      </c>
      <c r="E6349" s="1" t="s">
        <v>2679</v>
      </c>
      <c r="F6349" s="1" t="s">
        <v>118</v>
      </c>
      <c r="G6349" s="1" t="s">
        <v>117</v>
      </c>
      <c r="H6349" s="1" t="s">
        <v>916</v>
      </c>
      <c r="I6349" s="1">
        <v>3269337</v>
      </c>
      <c r="K6349" s="1">
        <v>2103364.75</v>
      </c>
      <c r="L6349" s="1">
        <v>11826533</v>
      </c>
      <c r="M6349" s="1">
        <v>0.17028799653053284</v>
      </c>
      <c r="N6349" s="1">
        <v>1.4609163999557495</v>
      </c>
      <c r="O6349" s="1">
        <v>3.9487000554800034E-2</v>
      </c>
      <c r="P6349" s="1">
        <v>1.2225644588470459</v>
      </c>
      <c r="Q6349" s="1">
        <v>0.77665740251541138</v>
      </c>
      <c r="S6349" s="1">
        <v>39</v>
      </c>
      <c r="T6349" s="1">
        <v>1</v>
      </c>
      <c r="U6349" s="1">
        <v>17199236</v>
      </c>
      <c r="V6349" s="1">
        <v>0.98643243312835693</v>
      </c>
      <c r="W6349" s="1">
        <v>6.0842905044555664</v>
      </c>
      <c r="X6349" s="1">
        <v>6.0842905044555664</v>
      </c>
    </row>
    <row r="6350" spans="1:24" x14ac:dyDescent="0.35">
      <c r="A6350" s="1">
        <v>400142</v>
      </c>
      <c r="B6350" s="1" t="s">
        <v>2353</v>
      </c>
      <c r="C6350" s="1">
        <v>114062003</v>
      </c>
      <c r="D6350" s="1">
        <v>142</v>
      </c>
      <c r="E6350" s="1" t="s">
        <v>2679</v>
      </c>
      <c r="F6350" s="1" t="s">
        <v>118</v>
      </c>
      <c r="G6350" s="1" t="s">
        <v>117</v>
      </c>
      <c r="H6350" s="1" t="s">
        <v>916</v>
      </c>
      <c r="S6350" s="1">
        <v>40</v>
      </c>
      <c r="T6350" s="1">
        <v>1</v>
      </c>
      <c r="U6350" s="1">
        <v>0</v>
      </c>
      <c r="V6350" s="1">
        <v>0</v>
      </c>
      <c r="W6350" s="1">
        <v>-100</v>
      </c>
      <c r="X6350" s="1">
        <v>-100</v>
      </c>
    </row>
    <row r="6351" spans="1:24" x14ac:dyDescent="0.35">
      <c r="A6351" s="1">
        <v>410142</v>
      </c>
      <c r="B6351" s="1" t="s">
        <v>2354</v>
      </c>
      <c r="C6351" s="1">
        <v>114062003</v>
      </c>
      <c r="D6351" s="1">
        <v>142</v>
      </c>
      <c r="E6351" s="1" t="s">
        <v>2679</v>
      </c>
      <c r="F6351" s="1" t="s">
        <v>118</v>
      </c>
      <c r="G6351" s="1" t="s">
        <v>117</v>
      </c>
      <c r="H6351" s="1" t="s">
        <v>916</v>
      </c>
      <c r="S6351" s="1">
        <v>41</v>
      </c>
      <c r="T6351" s="1">
        <v>1</v>
      </c>
      <c r="U6351" s="1">
        <v>0</v>
      </c>
      <c r="V6351" s="1">
        <v>0</v>
      </c>
    </row>
    <row r="6352" spans="1:24" x14ac:dyDescent="0.35">
      <c r="A6352" s="1">
        <v>420142</v>
      </c>
      <c r="B6352" s="1" t="s">
        <v>2355</v>
      </c>
      <c r="C6352" s="1">
        <v>114062003</v>
      </c>
      <c r="D6352" s="1">
        <v>142</v>
      </c>
      <c r="E6352" s="1" t="s">
        <v>2679</v>
      </c>
      <c r="F6352" s="1" t="s">
        <v>118</v>
      </c>
      <c r="G6352" s="1" t="s">
        <v>117</v>
      </c>
      <c r="H6352" s="1" t="s">
        <v>916</v>
      </c>
      <c r="S6352" s="1">
        <v>42</v>
      </c>
      <c r="T6352" s="1">
        <v>1</v>
      </c>
      <c r="U6352" s="1">
        <v>0</v>
      </c>
      <c r="V6352" s="1">
        <v>0</v>
      </c>
    </row>
    <row r="6353" spans="1:24" x14ac:dyDescent="0.35">
      <c r="A6353" s="1">
        <v>430142</v>
      </c>
      <c r="B6353" s="1" t="s">
        <v>2356</v>
      </c>
      <c r="C6353" s="1">
        <v>114062003</v>
      </c>
      <c r="D6353" s="1">
        <v>142</v>
      </c>
      <c r="E6353" s="1" t="s">
        <v>2679</v>
      </c>
      <c r="F6353" s="1" t="s">
        <v>118</v>
      </c>
      <c r="G6353" s="1" t="s">
        <v>117</v>
      </c>
      <c r="H6353" s="1" t="s">
        <v>916</v>
      </c>
      <c r="S6353" s="1">
        <v>43</v>
      </c>
      <c r="T6353" s="1">
        <v>1</v>
      </c>
      <c r="U6353" s="1">
        <v>0</v>
      </c>
      <c r="V6353" s="1">
        <v>0</v>
      </c>
    </row>
    <row r="6354" spans="1:24" x14ac:dyDescent="0.35">
      <c r="A6354" s="1">
        <v>440142</v>
      </c>
      <c r="B6354" s="1" t="s">
        <v>2357</v>
      </c>
      <c r="C6354" s="1">
        <v>114062003</v>
      </c>
      <c r="D6354" s="1">
        <v>142</v>
      </c>
      <c r="E6354" s="1" t="s">
        <v>2679</v>
      </c>
      <c r="F6354" s="1" t="s">
        <v>118</v>
      </c>
      <c r="G6354" s="1" t="s">
        <v>117</v>
      </c>
      <c r="H6354" s="1" t="s">
        <v>916</v>
      </c>
      <c r="S6354" s="1">
        <v>44</v>
      </c>
      <c r="T6354" s="1">
        <v>1</v>
      </c>
      <c r="U6354" s="1">
        <v>0</v>
      </c>
      <c r="V6354" s="1">
        <v>0</v>
      </c>
    </row>
    <row r="6355" spans="1:24" x14ac:dyDescent="0.35">
      <c r="A6355" s="1">
        <v>450142</v>
      </c>
      <c r="B6355" s="1" t="s">
        <v>2358</v>
      </c>
      <c r="C6355" s="1">
        <v>114062003</v>
      </c>
      <c r="D6355" s="1">
        <v>142</v>
      </c>
      <c r="E6355" s="1" t="s">
        <v>2679</v>
      </c>
      <c r="F6355" s="1" t="s">
        <v>118</v>
      </c>
      <c r="G6355" s="1" t="s">
        <v>117</v>
      </c>
      <c r="H6355" s="1" t="s">
        <v>916</v>
      </c>
      <c r="S6355" s="1">
        <v>45</v>
      </c>
      <c r="T6355" s="1">
        <v>1</v>
      </c>
      <c r="U6355" s="1">
        <v>0</v>
      </c>
      <c r="V6355" s="1">
        <v>0</v>
      </c>
    </row>
    <row r="6356" spans="1:24" x14ac:dyDescent="0.35">
      <c r="A6356" s="1">
        <v>460142</v>
      </c>
      <c r="B6356" s="1" t="s">
        <v>2359</v>
      </c>
      <c r="C6356" s="1">
        <v>114062003</v>
      </c>
      <c r="D6356" s="1">
        <v>142</v>
      </c>
      <c r="E6356" s="1" t="s">
        <v>2679</v>
      </c>
      <c r="F6356" s="1" t="s">
        <v>118</v>
      </c>
      <c r="G6356" s="1" t="s">
        <v>117</v>
      </c>
      <c r="H6356" s="1" t="s">
        <v>916</v>
      </c>
      <c r="S6356" s="1">
        <v>46</v>
      </c>
      <c r="T6356" s="1">
        <v>1</v>
      </c>
      <c r="U6356" s="1">
        <v>0</v>
      </c>
      <c r="V6356" s="1">
        <v>0</v>
      </c>
    </row>
    <row r="6357" spans="1:24" x14ac:dyDescent="0.35">
      <c r="A6357" s="1">
        <v>470142</v>
      </c>
      <c r="B6357" s="1" t="s">
        <v>2360</v>
      </c>
      <c r="C6357" s="1">
        <v>114062003</v>
      </c>
      <c r="D6357" s="1">
        <v>142</v>
      </c>
      <c r="E6357" s="1" t="s">
        <v>2679</v>
      </c>
      <c r="F6357" s="1" t="s">
        <v>118</v>
      </c>
      <c r="G6357" s="1" t="s">
        <v>117</v>
      </c>
      <c r="H6357" s="1" t="s">
        <v>916</v>
      </c>
      <c r="S6357" s="1">
        <v>47</v>
      </c>
      <c r="T6357" s="1">
        <v>1</v>
      </c>
      <c r="U6357" s="1">
        <v>0</v>
      </c>
      <c r="V6357" s="1">
        <v>0</v>
      </c>
    </row>
    <row r="6358" spans="1:24" x14ac:dyDescent="0.35">
      <c r="A6358" s="1">
        <v>480142</v>
      </c>
      <c r="B6358" s="1" t="s">
        <v>2361</v>
      </c>
      <c r="C6358" s="1">
        <v>114062003</v>
      </c>
      <c r="D6358" s="1">
        <v>142</v>
      </c>
      <c r="E6358" s="1" t="s">
        <v>2679</v>
      </c>
      <c r="F6358" s="1" t="s">
        <v>118</v>
      </c>
      <c r="G6358" s="1" t="s">
        <v>117</v>
      </c>
      <c r="H6358" s="1" t="s">
        <v>916</v>
      </c>
      <c r="S6358" s="1">
        <v>48</v>
      </c>
      <c r="T6358" s="1">
        <v>1</v>
      </c>
      <c r="U6358" s="1">
        <v>0</v>
      </c>
      <c r="V6358" s="1">
        <v>0</v>
      </c>
    </row>
    <row r="6359" spans="1:24" x14ac:dyDescent="0.35">
      <c r="A6359" s="1">
        <v>290148</v>
      </c>
      <c r="B6359" s="1" t="s">
        <v>2341</v>
      </c>
      <c r="C6359" s="1">
        <v>114062503</v>
      </c>
      <c r="D6359" s="1">
        <v>148</v>
      </c>
      <c r="E6359" s="1" t="s">
        <v>2680</v>
      </c>
      <c r="F6359" s="1" t="s">
        <v>118</v>
      </c>
      <c r="G6359" s="1" t="s">
        <v>117</v>
      </c>
      <c r="H6359" s="1" t="s">
        <v>916</v>
      </c>
      <c r="I6359" s="1">
        <v>1379927.11</v>
      </c>
      <c r="K6359" s="1">
        <v>371717</v>
      </c>
      <c r="L6359" s="1">
        <v>5788001.5</v>
      </c>
      <c r="S6359" s="1">
        <v>29</v>
      </c>
      <c r="T6359" s="1">
        <v>1</v>
      </c>
      <c r="U6359" s="1">
        <v>7539645.5</v>
      </c>
      <c r="V6359" s="1">
        <v>0</v>
      </c>
    </row>
    <row r="6360" spans="1:24" x14ac:dyDescent="0.35">
      <c r="A6360" s="1">
        <v>300148</v>
      </c>
      <c r="B6360" s="1" t="s">
        <v>2343</v>
      </c>
      <c r="C6360" s="1">
        <v>114062503</v>
      </c>
      <c r="D6360" s="1">
        <v>148</v>
      </c>
      <c r="E6360" s="1" t="s">
        <v>2680</v>
      </c>
      <c r="F6360" s="1" t="s">
        <v>118</v>
      </c>
      <c r="G6360" s="1" t="s">
        <v>117</v>
      </c>
      <c r="H6360" s="1" t="s">
        <v>916</v>
      </c>
      <c r="I6360" s="1">
        <v>1430174.03</v>
      </c>
      <c r="K6360" s="1">
        <v>371717</v>
      </c>
      <c r="L6360" s="1">
        <v>5985788.5</v>
      </c>
      <c r="M6360" s="1">
        <v>0.19778700172901154</v>
      </c>
      <c r="N6360" s="1">
        <v>3.4171898365020752</v>
      </c>
      <c r="O6360" s="1">
        <v>5.0246920436620712E-2</v>
      </c>
      <c r="P6360" s="1">
        <v>3.6412734985351563</v>
      </c>
      <c r="Q6360" s="1">
        <v>0</v>
      </c>
      <c r="S6360" s="1">
        <v>30</v>
      </c>
      <c r="T6360" s="1">
        <v>1</v>
      </c>
      <c r="U6360" s="1">
        <v>7787679.5</v>
      </c>
      <c r="V6360" s="1">
        <v>0.24803392589092255</v>
      </c>
      <c r="W6360" s="1">
        <v>3.2897303104400635</v>
      </c>
      <c r="X6360" s="1">
        <v>3.2897303104400635</v>
      </c>
    </row>
    <row r="6361" spans="1:24" x14ac:dyDescent="0.35">
      <c r="A6361" s="1">
        <v>310148</v>
      </c>
      <c r="B6361" s="1" t="s">
        <v>2344</v>
      </c>
      <c r="C6361" s="1">
        <v>114062503</v>
      </c>
      <c r="D6361" s="1">
        <v>148</v>
      </c>
      <c r="E6361" s="1" t="s">
        <v>2680</v>
      </c>
      <c r="F6361" s="1" t="s">
        <v>118</v>
      </c>
      <c r="G6361" s="1" t="s">
        <v>117</v>
      </c>
      <c r="H6361" s="1" t="s">
        <v>916</v>
      </c>
      <c r="I6361" s="1">
        <v>1463398.56</v>
      </c>
      <c r="K6361" s="1">
        <v>371717</v>
      </c>
      <c r="L6361" s="1">
        <v>6060788.5</v>
      </c>
      <c r="M6361" s="1">
        <v>7.5000002980232239E-2</v>
      </c>
      <c r="N6361" s="1">
        <v>1.2529677152633667</v>
      </c>
      <c r="O6361" s="1">
        <v>3.3224530518054962E-2</v>
      </c>
      <c r="P6361" s="1">
        <v>2.3231110572814941</v>
      </c>
      <c r="Q6361" s="1">
        <v>0</v>
      </c>
      <c r="S6361" s="1">
        <v>31</v>
      </c>
      <c r="T6361" s="1">
        <v>1</v>
      </c>
      <c r="U6361" s="1">
        <v>7895904</v>
      </c>
      <c r="V6361" s="1">
        <v>0.1082245334982872</v>
      </c>
      <c r="W6361" s="1">
        <v>1.3896887302398682</v>
      </c>
      <c r="X6361" s="1">
        <v>1.3896887302398682</v>
      </c>
    </row>
    <row r="6362" spans="1:24" x14ac:dyDescent="0.35">
      <c r="A6362" s="1">
        <v>320148</v>
      </c>
      <c r="B6362" s="1" t="s">
        <v>2345</v>
      </c>
      <c r="C6362" s="1">
        <v>114062503</v>
      </c>
      <c r="D6362" s="1">
        <v>148</v>
      </c>
      <c r="E6362" s="1" t="s">
        <v>2680</v>
      </c>
      <c r="F6362" s="1" t="s">
        <v>118</v>
      </c>
      <c r="G6362" s="1" t="s">
        <v>117</v>
      </c>
      <c r="H6362" s="1" t="s">
        <v>916</v>
      </c>
      <c r="I6362" s="1">
        <v>1479094.79</v>
      </c>
      <c r="J6362" s="1">
        <v>8235.2800000000007</v>
      </c>
      <c r="K6362" s="1">
        <v>371717</v>
      </c>
      <c r="L6362" s="1">
        <v>6080995</v>
      </c>
      <c r="M6362" s="1">
        <v>2.0206499844789505E-2</v>
      </c>
      <c r="N6362" s="1">
        <v>0.33339720964431763</v>
      </c>
      <c r="O6362" s="1">
        <v>1.5696229413151741E-2</v>
      </c>
      <c r="P6362" s="1">
        <v>1.0725874900817871</v>
      </c>
      <c r="Q6362" s="1">
        <v>0</v>
      </c>
      <c r="S6362" s="1">
        <v>32</v>
      </c>
      <c r="T6362" s="1">
        <v>1</v>
      </c>
      <c r="U6362" s="1">
        <v>7940042</v>
      </c>
      <c r="V6362" s="1">
        <v>3.5902731120586395E-2</v>
      </c>
      <c r="W6362" s="1">
        <v>0.558998703956604</v>
      </c>
      <c r="X6362" s="1">
        <v>0.558998703956604</v>
      </c>
    </row>
    <row r="6363" spans="1:24" x14ac:dyDescent="0.35">
      <c r="A6363" s="1">
        <v>330148</v>
      </c>
      <c r="B6363" s="1" t="s">
        <v>2346</v>
      </c>
      <c r="C6363" s="1">
        <v>114062503</v>
      </c>
      <c r="D6363" s="1">
        <v>148</v>
      </c>
      <c r="E6363" s="1" t="s">
        <v>2680</v>
      </c>
      <c r="F6363" s="1" t="s">
        <v>118</v>
      </c>
      <c r="G6363" s="1" t="s">
        <v>117</v>
      </c>
      <c r="H6363" s="1" t="s">
        <v>916</v>
      </c>
      <c r="I6363" s="1">
        <v>1540868.62</v>
      </c>
      <c r="K6363" s="1">
        <v>371717</v>
      </c>
      <c r="L6363" s="1">
        <v>6217868</v>
      </c>
      <c r="M6363" s="1">
        <v>0.13687300682067871</v>
      </c>
      <c r="N6363" s="1">
        <v>2.2508323192596436</v>
      </c>
      <c r="O6363" s="1">
        <v>6.1773829162120819E-2</v>
      </c>
      <c r="P6363" s="1">
        <v>4.1764616966247559</v>
      </c>
      <c r="Q6363" s="1">
        <v>0</v>
      </c>
      <c r="S6363" s="1">
        <v>33</v>
      </c>
      <c r="T6363" s="1">
        <v>1</v>
      </c>
      <c r="U6363" s="1">
        <v>8130453.5</v>
      </c>
      <c r="V6363" s="1">
        <v>0.19864684343338013</v>
      </c>
      <c r="W6363" s="1">
        <v>2.3981170654296875</v>
      </c>
      <c r="X6363" s="1">
        <v>2.3981170654296875</v>
      </c>
    </row>
    <row r="6364" spans="1:24" x14ac:dyDescent="0.35">
      <c r="A6364" s="1">
        <v>340148</v>
      </c>
      <c r="B6364" s="1" t="s">
        <v>2347</v>
      </c>
      <c r="C6364" s="1">
        <v>114062503</v>
      </c>
      <c r="D6364" s="1">
        <v>148</v>
      </c>
      <c r="E6364" s="1" t="s">
        <v>2680</v>
      </c>
      <c r="F6364" s="1" t="s">
        <v>118</v>
      </c>
      <c r="G6364" s="1" t="s">
        <v>117</v>
      </c>
      <c r="H6364" s="1" t="s">
        <v>916</v>
      </c>
      <c r="I6364" s="1">
        <v>1540805.83</v>
      </c>
      <c r="K6364" s="1">
        <v>371717</v>
      </c>
      <c r="L6364" s="1">
        <v>6217862</v>
      </c>
      <c r="M6364" s="1">
        <v>-6.0000002122251317E-6</v>
      </c>
      <c r="N6364" s="1">
        <v>-9.6496100013609976E-5</v>
      </c>
      <c r="O6364" s="1">
        <v>-6.2790000811219215E-5</v>
      </c>
      <c r="P6364" s="1">
        <v>-4.0749744512140751E-3</v>
      </c>
      <c r="Q6364" s="1">
        <v>0</v>
      </c>
      <c r="S6364" s="1">
        <v>34</v>
      </c>
      <c r="T6364" s="1">
        <v>1</v>
      </c>
      <c r="U6364" s="1">
        <v>8130385</v>
      </c>
      <c r="V6364" s="1">
        <v>-6.8790002842433751E-5</v>
      </c>
      <c r="W6364" s="1">
        <v>-8.4251142106950283E-4</v>
      </c>
      <c r="X6364" s="1">
        <v>-8.4251142106950283E-4</v>
      </c>
    </row>
    <row r="6365" spans="1:24" x14ac:dyDescent="0.35">
      <c r="A6365" s="1">
        <v>350148</v>
      </c>
      <c r="B6365" s="1" t="s">
        <v>2348</v>
      </c>
      <c r="C6365" s="1">
        <v>114062503</v>
      </c>
      <c r="D6365" s="1">
        <v>148</v>
      </c>
      <c r="E6365" s="1" t="s">
        <v>2680</v>
      </c>
      <c r="F6365" s="1" t="s">
        <v>118</v>
      </c>
      <c r="G6365" s="1" t="s">
        <v>117</v>
      </c>
      <c r="H6365" s="1" t="s">
        <v>916</v>
      </c>
      <c r="I6365" s="1">
        <v>1643858.78</v>
      </c>
      <c r="K6365" s="1">
        <v>371717</v>
      </c>
      <c r="L6365" s="1">
        <v>6317509</v>
      </c>
      <c r="M6365" s="1">
        <v>9.9647000432014465E-2</v>
      </c>
      <c r="N6365" s="1">
        <v>1.6025927066802979</v>
      </c>
      <c r="O6365" s="1">
        <v>0.10305295139551163</v>
      </c>
      <c r="P6365" s="1">
        <v>6.6882500648498535</v>
      </c>
      <c r="Q6365" s="1">
        <v>0</v>
      </c>
      <c r="S6365" s="1">
        <v>35</v>
      </c>
      <c r="T6365" s="1">
        <v>1</v>
      </c>
      <c r="U6365" s="1">
        <v>8333085</v>
      </c>
      <c r="V6365" s="1">
        <v>0.20269995927810669</v>
      </c>
      <c r="W6365" s="1">
        <v>2.4931168556213379</v>
      </c>
      <c r="X6365" s="1">
        <v>2.4931168556213379</v>
      </c>
    </row>
    <row r="6366" spans="1:24" x14ac:dyDescent="0.35">
      <c r="A6366" s="1">
        <v>360148</v>
      </c>
      <c r="B6366" s="1" t="s">
        <v>2349</v>
      </c>
      <c r="C6366" s="1">
        <v>114062503</v>
      </c>
      <c r="D6366" s="1">
        <v>148</v>
      </c>
      <c r="E6366" s="1" t="s">
        <v>2680</v>
      </c>
      <c r="F6366" s="1" t="s">
        <v>118</v>
      </c>
      <c r="G6366" s="1" t="s">
        <v>117</v>
      </c>
      <c r="H6366" s="1" t="s">
        <v>916</v>
      </c>
      <c r="I6366" s="1">
        <v>1801730.43</v>
      </c>
      <c r="K6366" s="1">
        <v>371717</v>
      </c>
      <c r="L6366" s="1">
        <v>6503790.5</v>
      </c>
      <c r="M6366" s="1">
        <v>0.18628150224685669</v>
      </c>
      <c r="N6366" s="1">
        <v>2.9486541748046875</v>
      </c>
      <c r="O6366" s="1">
        <v>0.15787164866924286</v>
      </c>
      <c r="P6366" s="1">
        <v>9.6037235260009766</v>
      </c>
      <c r="Q6366" s="1">
        <v>0</v>
      </c>
      <c r="S6366" s="1">
        <v>36</v>
      </c>
      <c r="T6366" s="1">
        <v>1</v>
      </c>
      <c r="U6366" s="1">
        <v>8677238</v>
      </c>
      <c r="V6366" s="1">
        <v>0.34415316581726074</v>
      </c>
      <c r="W6366" s="1">
        <v>4.1299591064453125</v>
      </c>
      <c r="X6366" s="1">
        <v>4.1299591064453125</v>
      </c>
    </row>
    <row r="6367" spans="1:24" x14ac:dyDescent="0.35">
      <c r="A6367" s="1">
        <v>370148</v>
      </c>
      <c r="B6367" s="1" t="s">
        <v>2350</v>
      </c>
      <c r="C6367" s="1">
        <v>114062503</v>
      </c>
      <c r="D6367" s="1">
        <v>148</v>
      </c>
      <c r="E6367" s="1" t="s">
        <v>2680</v>
      </c>
      <c r="F6367" s="1" t="s">
        <v>118</v>
      </c>
      <c r="G6367" s="1" t="s">
        <v>117</v>
      </c>
      <c r="H6367" s="1" t="s">
        <v>916</v>
      </c>
      <c r="I6367" s="1">
        <v>1878810.81</v>
      </c>
      <c r="K6367" s="1">
        <v>371717</v>
      </c>
      <c r="L6367" s="1">
        <v>7105437</v>
      </c>
      <c r="M6367" s="1">
        <v>0.60164648294448853</v>
      </c>
      <c r="N6367" s="1">
        <v>9.2507057189941406</v>
      </c>
      <c r="O6367" s="1">
        <v>7.7080376446247101E-2</v>
      </c>
      <c r="P6367" s="1">
        <v>4.2781305313110352</v>
      </c>
      <c r="Q6367" s="1">
        <v>0</v>
      </c>
      <c r="S6367" s="1">
        <v>37</v>
      </c>
      <c r="T6367" s="1">
        <v>1</v>
      </c>
      <c r="U6367" s="1">
        <v>9355965</v>
      </c>
      <c r="V6367" s="1">
        <v>0.67872685194015503</v>
      </c>
      <c r="W6367" s="1">
        <v>7.8219242095947266</v>
      </c>
      <c r="X6367" s="1">
        <v>7.8219242095947266</v>
      </c>
    </row>
    <row r="6368" spans="1:24" x14ac:dyDescent="0.35">
      <c r="A6368" s="1">
        <v>380148</v>
      </c>
      <c r="B6368" s="1" t="s">
        <v>2351</v>
      </c>
      <c r="C6368" s="1">
        <v>114062503</v>
      </c>
      <c r="D6368" s="1">
        <v>148</v>
      </c>
      <c r="E6368" s="1" t="s">
        <v>2680</v>
      </c>
      <c r="F6368" s="1" t="s">
        <v>118</v>
      </c>
      <c r="G6368" s="1" t="s">
        <v>117</v>
      </c>
      <c r="H6368" s="1" t="s">
        <v>916</v>
      </c>
      <c r="I6368" s="1">
        <v>1893288</v>
      </c>
      <c r="K6368" s="1">
        <v>371717</v>
      </c>
      <c r="L6368" s="1">
        <v>7252585</v>
      </c>
      <c r="M6368" s="1">
        <v>0.14714799821376801</v>
      </c>
      <c r="N6368" s="1">
        <v>2.0709211826324463</v>
      </c>
      <c r="O6368" s="1">
        <v>1.4477189630270004E-2</v>
      </c>
      <c r="P6368" s="1">
        <v>0.77055072784423828</v>
      </c>
      <c r="Q6368" s="1">
        <v>0</v>
      </c>
      <c r="S6368" s="1">
        <v>38</v>
      </c>
      <c r="T6368" s="1">
        <v>1</v>
      </c>
      <c r="U6368" s="1">
        <v>9517590</v>
      </c>
      <c r="V6368" s="1">
        <v>0.16162519156932831</v>
      </c>
      <c r="W6368" s="1">
        <v>1.727507472038269</v>
      </c>
      <c r="X6368" s="1">
        <v>1.727507472038269</v>
      </c>
    </row>
    <row r="6369" spans="1:24" x14ac:dyDescent="0.35">
      <c r="A6369" s="1">
        <v>390148</v>
      </c>
      <c r="B6369" s="1" t="s">
        <v>2352</v>
      </c>
      <c r="C6369" s="1">
        <v>114062503</v>
      </c>
      <c r="D6369" s="1">
        <v>148</v>
      </c>
      <c r="E6369" s="1" t="s">
        <v>2680</v>
      </c>
      <c r="F6369" s="1" t="s">
        <v>118</v>
      </c>
      <c r="G6369" s="1" t="s">
        <v>117</v>
      </c>
      <c r="H6369" s="1" t="s">
        <v>916</v>
      </c>
      <c r="I6369" s="1">
        <v>1962613</v>
      </c>
      <c r="K6369" s="1">
        <v>421717</v>
      </c>
      <c r="L6369" s="1">
        <v>7333759</v>
      </c>
      <c r="M6369" s="1">
        <v>8.1174001097679138E-2</v>
      </c>
      <c r="N6369" s="1">
        <v>1.1192423105239868</v>
      </c>
      <c r="O6369" s="1">
        <v>6.9325000047683716E-2</v>
      </c>
      <c r="P6369" s="1">
        <v>3.6616194248199463</v>
      </c>
      <c r="Q6369" s="1">
        <v>5.000000074505806E-2</v>
      </c>
      <c r="S6369" s="1">
        <v>39</v>
      </c>
      <c r="T6369" s="1">
        <v>1</v>
      </c>
      <c r="U6369" s="1">
        <v>9718089</v>
      </c>
      <c r="V6369" s="1">
        <v>0.20049899816513062</v>
      </c>
      <c r="W6369" s="1">
        <v>2.1066153049468994</v>
      </c>
      <c r="X6369" s="1">
        <v>2.1066153049468994</v>
      </c>
    </row>
    <row r="6370" spans="1:24" x14ac:dyDescent="0.35">
      <c r="A6370" s="1">
        <v>400148</v>
      </c>
      <c r="B6370" s="1" t="s">
        <v>2353</v>
      </c>
      <c r="C6370" s="1">
        <v>114062503</v>
      </c>
      <c r="D6370" s="1">
        <v>148</v>
      </c>
      <c r="E6370" s="1" t="s">
        <v>2680</v>
      </c>
      <c r="F6370" s="1" t="s">
        <v>118</v>
      </c>
      <c r="G6370" s="1" t="s">
        <v>117</v>
      </c>
      <c r="H6370" s="1" t="s">
        <v>916</v>
      </c>
      <c r="S6370" s="1">
        <v>40</v>
      </c>
      <c r="T6370" s="1">
        <v>1</v>
      </c>
      <c r="U6370" s="1">
        <v>0</v>
      </c>
      <c r="V6370" s="1">
        <v>0</v>
      </c>
      <c r="W6370" s="1">
        <v>-100</v>
      </c>
      <c r="X6370" s="1">
        <v>-100</v>
      </c>
    </row>
    <row r="6371" spans="1:24" x14ac:dyDescent="0.35">
      <c r="A6371" s="1">
        <v>410148</v>
      </c>
      <c r="B6371" s="1" t="s">
        <v>2354</v>
      </c>
      <c r="C6371" s="1">
        <v>114062503</v>
      </c>
      <c r="D6371" s="1">
        <v>148</v>
      </c>
      <c r="E6371" s="1" t="s">
        <v>2680</v>
      </c>
      <c r="F6371" s="1" t="s">
        <v>118</v>
      </c>
      <c r="G6371" s="1" t="s">
        <v>117</v>
      </c>
      <c r="H6371" s="1" t="s">
        <v>916</v>
      </c>
      <c r="S6371" s="1">
        <v>41</v>
      </c>
      <c r="T6371" s="1">
        <v>1</v>
      </c>
      <c r="U6371" s="1">
        <v>0</v>
      </c>
      <c r="V6371" s="1">
        <v>0</v>
      </c>
    </row>
    <row r="6372" spans="1:24" x14ac:dyDescent="0.35">
      <c r="A6372" s="1">
        <v>420148</v>
      </c>
      <c r="B6372" s="1" t="s">
        <v>2355</v>
      </c>
      <c r="C6372" s="1">
        <v>114062503</v>
      </c>
      <c r="D6372" s="1">
        <v>148</v>
      </c>
      <c r="E6372" s="1" t="s">
        <v>2680</v>
      </c>
      <c r="F6372" s="1" t="s">
        <v>118</v>
      </c>
      <c r="G6372" s="1" t="s">
        <v>117</v>
      </c>
      <c r="H6372" s="1" t="s">
        <v>916</v>
      </c>
      <c r="S6372" s="1">
        <v>42</v>
      </c>
      <c r="T6372" s="1">
        <v>1</v>
      </c>
      <c r="U6372" s="1">
        <v>0</v>
      </c>
      <c r="V6372" s="1">
        <v>0</v>
      </c>
    </row>
    <row r="6373" spans="1:24" x14ac:dyDescent="0.35">
      <c r="A6373" s="1">
        <v>430148</v>
      </c>
      <c r="B6373" s="1" t="s">
        <v>2356</v>
      </c>
      <c r="C6373" s="1">
        <v>114062503</v>
      </c>
      <c r="D6373" s="1">
        <v>148</v>
      </c>
      <c r="E6373" s="1" t="s">
        <v>2680</v>
      </c>
      <c r="F6373" s="1" t="s">
        <v>118</v>
      </c>
      <c r="G6373" s="1" t="s">
        <v>117</v>
      </c>
      <c r="H6373" s="1" t="s">
        <v>916</v>
      </c>
      <c r="S6373" s="1">
        <v>43</v>
      </c>
      <c r="T6373" s="1">
        <v>1</v>
      </c>
      <c r="U6373" s="1">
        <v>0</v>
      </c>
      <c r="V6373" s="1">
        <v>0</v>
      </c>
    </row>
    <row r="6374" spans="1:24" x14ac:dyDescent="0.35">
      <c r="A6374" s="1">
        <v>440148</v>
      </c>
      <c r="B6374" s="1" t="s">
        <v>2357</v>
      </c>
      <c r="C6374" s="1">
        <v>114062503</v>
      </c>
      <c r="D6374" s="1">
        <v>148</v>
      </c>
      <c r="E6374" s="1" t="s">
        <v>2680</v>
      </c>
      <c r="F6374" s="1" t="s">
        <v>118</v>
      </c>
      <c r="G6374" s="1" t="s">
        <v>117</v>
      </c>
      <c r="H6374" s="1" t="s">
        <v>916</v>
      </c>
      <c r="S6374" s="1">
        <v>44</v>
      </c>
      <c r="T6374" s="1">
        <v>1</v>
      </c>
      <c r="U6374" s="1">
        <v>0</v>
      </c>
      <c r="V6374" s="1">
        <v>0</v>
      </c>
    </row>
    <row r="6375" spans="1:24" x14ac:dyDescent="0.35">
      <c r="A6375" s="1">
        <v>450148</v>
      </c>
      <c r="B6375" s="1" t="s">
        <v>2358</v>
      </c>
      <c r="C6375" s="1">
        <v>114062503</v>
      </c>
      <c r="D6375" s="1">
        <v>148</v>
      </c>
      <c r="E6375" s="1" t="s">
        <v>2680</v>
      </c>
      <c r="F6375" s="1" t="s">
        <v>118</v>
      </c>
      <c r="G6375" s="1" t="s">
        <v>117</v>
      </c>
      <c r="H6375" s="1" t="s">
        <v>916</v>
      </c>
      <c r="S6375" s="1">
        <v>45</v>
      </c>
      <c r="T6375" s="1">
        <v>1</v>
      </c>
      <c r="U6375" s="1">
        <v>0</v>
      </c>
      <c r="V6375" s="1">
        <v>0</v>
      </c>
    </row>
    <row r="6376" spans="1:24" x14ac:dyDescent="0.35">
      <c r="A6376" s="1">
        <v>460148</v>
      </c>
      <c r="B6376" s="1" t="s">
        <v>2359</v>
      </c>
      <c r="C6376" s="1">
        <v>114062503</v>
      </c>
      <c r="D6376" s="1">
        <v>148</v>
      </c>
      <c r="E6376" s="1" t="s">
        <v>2680</v>
      </c>
      <c r="F6376" s="1" t="s">
        <v>118</v>
      </c>
      <c r="G6376" s="1" t="s">
        <v>117</v>
      </c>
      <c r="H6376" s="1" t="s">
        <v>916</v>
      </c>
      <c r="S6376" s="1">
        <v>46</v>
      </c>
      <c r="T6376" s="1">
        <v>1</v>
      </c>
      <c r="U6376" s="1">
        <v>0</v>
      </c>
      <c r="V6376" s="1">
        <v>0</v>
      </c>
    </row>
    <row r="6377" spans="1:24" x14ac:dyDescent="0.35">
      <c r="A6377" s="1">
        <v>470148</v>
      </c>
      <c r="B6377" s="1" t="s">
        <v>2360</v>
      </c>
      <c r="C6377" s="1">
        <v>114062503</v>
      </c>
      <c r="D6377" s="1">
        <v>148</v>
      </c>
      <c r="E6377" s="1" t="s">
        <v>2680</v>
      </c>
      <c r="F6377" s="1" t="s">
        <v>118</v>
      </c>
      <c r="G6377" s="1" t="s">
        <v>117</v>
      </c>
      <c r="H6377" s="1" t="s">
        <v>916</v>
      </c>
      <c r="S6377" s="1">
        <v>47</v>
      </c>
      <c r="T6377" s="1">
        <v>1</v>
      </c>
      <c r="U6377" s="1">
        <v>0</v>
      </c>
      <c r="V6377" s="1">
        <v>0</v>
      </c>
    </row>
    <row r="6378" spans="1:24" x14ac:dyDescent="0.35">
      <c r="A6378" s="1">
        <v>480148</v>
      </c>
      <c r="B6378" s="1" t="s">
        <v>2361</v>
      </c>
      <c r="C6378" s="1">
        <v>114062503</v>
      </c>
      <c r="D6378" s="1">
        <v>148</v>
      </c>
      <c r="E6378" s="1" t="s">
        <v>2680</v>
      </c>
      <c r="F6378" s="1" t="s">
        <v>118</v>
      </c>
      <c r="G6378" s="1" t="s">
        <v>117</v>
      </c>
      <c r="H6378" s="1" t="s">
        <v>916</v>
      </c>
      <c r="S6378" s="1">
        <v>48</v>
      </c>
      <c r="T6378" s="1">
        <v>1</v>
      </c>
      <c r="U6378" s="1">
        <v>0</v>
      </c>
      <c r="V6378" s="1">
        <v>0</v>
      </c>
    </row>
    <row r="6379" spans="1:24" x14ac:dyDescent="0.35">
      <c r="A6379" s="1">
        <v>290168</v>
      </c>
      <c r="B6379" s="1" t="s">
        <v>2341</v>
      </c>
      <c r="C6379" s="1">
        <v>114063003</v>
      </c>
      <c r="D6379" s="1">
        <v>168</v>
      </c>
      <c r="E6379" s="1" t="s">
        <v>2681</v>
      </c>
      <c r="F6379" s="1" t="s">
        <v>118</v>
      </c>
      <c r="G6379" s="1" t="s">
        <v>117</v>
      </c>
      <c r="H6379" s="1" t="s">
        <v>916</v>
      </c>
      <c r="I6379" s="1">
        <v>1994498.09</v>
      </c>
      <c r="K6379" s="1">
        <v>358925</v>
      </c>
      <c r="L6379" s="1">
        <v>5799551</v>
      </c>
      <c r="S6379" s="1">
        <v>29</v>
      </c>
      <c r="T6379" s="1">
        <v>1</v>
      </c>
      <c r="U6379" s="1">
        <v>8152974</v>
      </c>
      <c r="V6379" s="1">
        <v>0</v>
      </c>
    </row>
    <row r="6380" spans="1:24" x14ac:dyDescent="0.35">
      <c r="A6380" s="1">
        <v>300168</v>
      </c>
      <c r="B6380" s="1" t="s">
        <v>2343</v>
      </c>
      <c r="C6380" s="1">
        <v>114063003</v>
      </c>
      <c r="D6380" s="1">
        <v>168</v>
      </c>
      <c r="E6380" s="1" t="s">
        <v>2681</v>
      </c>
      <c r="F6380" s="1" t="s">
        <v>118</v>
      </c>
      <c r="G6380" s="1" t="s">
        <v>117</v>
      </c>
      <c r="H6380" s="1" t="s">
        <v>916</v>
      </c>
      <c r="I6380" s="1">
        <v>2191106.15</v>
      </c>
      <c r="K6380" s="1">
        <v>514885</v>
      </c>
      <c r="L6380" s="1">
        <v>6116003</v>
      </c>
      <c r="M6380" s="1">
        <v>0.31645199656486511</v>
      </c>
      <c r="N6380" s="1">
        <v>5.4564914703369141</v>
      </c>
      <c r="O6380" s="1">
        <v>0.19660806655883789</v>
      </c>
      <c r="P6380" s="1">
        <v>9.8575210571289063</v>
      </c>
      <c r="Q6380" s="1">
        <v>0.15595999360084534</v>
      </c>
      <c r="S6380" s="1">
        <v>30</v>
      </c>
      <c r="T6380" s="1">
        <v>1</v>
      </c>
      <c r="U6380" s="1">
        <v>8821994</v>
      </c>
      <c r="V6380" s="1">
        <v>0.66902005672454834</v>
      </c>
      <c r="W6380" s="1">
        <v>8.2058401107788086</v>
      </c>
      <c r="X6380" s="1">
        <v>8.2058401107788086</v>
      </c>
    </row>
    <row r="6381" spans="1:24" x14ac:dyDescent="0.35">
      <c r="A6381" s="1">
        <v>310168</v>
      </c>
      <c r="B6381" s="1" t="s">
        <v>2344</v>
      </c>
      <c r="C6381" s="1">
        <v>114063003</v>
      </c>
      <c r="D6381" s="1">
        <v>168</v>
      </c>
      <c r="E6381" s="1" t="s">
        <v>2681</v>
      </c>
      <c r="F6381" s="1" t="s">
        <v>118</v>
      </c>
      <c r="G6381" s="1" t="s">
        <v>117</v>
      </c>
      <c r="H6381" s="1" t="s">
        <v>916</v>
      </c>
      <c r="I6381" s="1">
        <v>2245331.35</v>
      </c>
      <c r="K6381" s="1">
        <v>436905</v>
      </c>
      <c r="L6381" s="1">
        <v>6219405.5</v>
      </c>
      <c r="M6381" s="1">
        <v>0.10340250283479691</v>
      </c>
      <c r="N6381" s="1">
        <v>1.6906875371932983</v>
      </c>
      <c r="O6381" s="1">
        <v>5.4225198924541473E-2</v>
      </c>
      <c r="P6381" s="1">
        <v>2.4747865200042725</v>
      </c>
      <c r="Q6381" s="1">
        <v>-7.7979996800422668E-2</v>
      </c>
      <c r="S6381" s="1">
        <v>31</v>
      </c>
      <c r="T6381" s="1">
        <v>1</v>
      </c>
      <c r="U6381" s="1">
        <v>8901642</v>
      </c>
      <c r="V6381" s="1">
        <v>7.964770495891571E-2</v>
      </c>
      <c r="W6381" s="1">
        <v>0.90283441543579102</v>
      </c>
      <c r="X6381" s="1">
        <v>0.90283441543579102</v>
      </c>
    </row>
    <row r="6382" spans="1:24" x14ac:dyDescent="0.35">
      <c r="A6382" s="1">
        <v>320168</v>
      </c>
      <c r="B6382" s="1" t="s">
        <v>2345</v>
      </c>
      <c r="C6382" s="1">
        <v>114063003</v>
      </c>
      <c r="D6382" s="1">
        <v>168</v>
      </c>
      <c r="E6382" s="1" t="s">
        <v>2681</v>
      </c>
      <c r="F6382" s="1" t="s">
        <v>118</v>
      </c>
      <c r="G6382" s="1" t="s">
        <v>117</v>
      </c>
      <c r="H6382" s="1" t="s">
        <v>916</v>
      </c>
      <c r="I6382" s="1">
        <v>2163756.12</v>
      </c>
      <c r="K6382" s="1">
        <v>436905</v>
      </c>
      <c r="L6382" s="1">
        <v>6380681</v>
      </c>
      <c r="M6382" s="1">
        <v>0.16127550601959229</v>
      </c>
      <c r="N6382" s="1">
        <v>2.5931015014648438</v>
      </c>
      <c r="O6382" s="1">
        <v>-8.157522976398468E-2</v>
      </c>
      <c r="P6382" s="1">
        <v>-3.6331043243408203</v>
      </c>
      <c r="Q6382" s="1">
        <v>0</v>
      </c>
      <c r="S6382" s="1">
        <v>32</v>
      </c>
      <c r="T6382" s="1">
        <v>1</v>
      </c>
      <c r="U6382" s="1">
        <v>8981342</v>
      </c>
      <c r="V6382" s="1">
        <v>7.9700276255607605E-2</v>
      </c>
      <c r="W6382" s="1">
        <v>0.8953404426574707</v>
      </c>
      <c r="X6382" s="1">
        <v>0.8953404426574707</v>
      </c>
    </row>
    <row r="6383" spans="1:24" x14ac:dyDescent="0.35">
      <c r="A6383" s="1">
        <v>330168</v>
      </c>
      <c r="B6383" s="1" t="s">
        <v>2346</v>
      </c>
      <c r="C6383" s="1">
        <v>114063003</v>
      </c>
      <c r="D6383" s="1">
        <v>168</v>
      </c>
      <c r="E6383" s="1" t="s">
        <v>2681</v>
      </c>
      <c r="F6383" s="1" t="s">
        <v>118</v>
      </c>
      <c r="G6383" s="1" t="s">
        <v>117</v>
      </c>
      <c r="H6383" s="1" t="s">
        <v>916</v>
      </c>
      <c r="I6383" s="1">
        <v>2436663.41</v>
      </c>
      <c r="K6383" s="1">
        <v>436905</v>
      </c>
      <c r="L6383" s="1">
        <v>6606639.5</v>
      </c>
      <c r="M6383" s="1">
        <v>0.22595849633216858</v>
      </c>
      <c r="N6383" s="1">
        <v>3.5412912368774414</v>
      </c>
      <c r="O6383" s="1">
        <v>0.27290728688240051</v>
      </c>
      <c r="P6383" s="1">
        <v>12.612664222717285</v>
      </c>
      <c r="Q6383" s="1">
        <v>0</v>
      </c>
      <c r="S6383" s="1">
        <v>33</v>
      </c>
      <c r="T6383" s="1">
        <v>1</v>
      </c>
      <c r="U6383" s="1">
        <v>9480208</v>
      </c>
      <c r="V6383" s="1">
        <v>0.49886578321456909</v>
      </c>
      <c r="W6383" s="1">
        <v>5.5544705390930176</v>
      </c>
      <c r="X6383" s="1">
        <v>5.5544705390930176</v>
      </c>
    </row>
    <row r="6384" spans="1:24" x14ac:dyDescent="0.35">
      <c r="A6384" s="1">
        <v>340168</v>
      </c>
      <c r="B6384" s="1" t="s">
        <v>2347</v>
      </c>
      <c r="C6384" s="1">
        <v>114063003</v>
      </c>
      <c r="D6384" s="1">
        <v>168</v>
      </c>
      <c r="E6384" s="1" t="s">
        <v>2681</v>
      </c>
      <c r="F6384" s="1" t="s">
        <v>118</v>
      </c>
      <c r="G6384" s="1" t="s">
        <v>117</v>
      </c>
      <c r="H6384" s="1" t="s">
        <v>916</v>
      </c>
      <c r="I6384" s="1">
        <v>2450829.64</v>
      </c>
      <c r="K6384" s="1">
        <v>436905</v>
      </c>
      <c r="L6384" s="1">
        <v>6606628.5</v>
      </c>
      <c r="M6384" s="1">
        <v>-1.1000000085914508E-5</v>
      </c>
      <c r="N6384" s="1">
        <v>-1.6649917233735323E-4</v>
      </c>
      <c r="O6384" s="1">
        <v>1.4166230335831642E-2</v>
      </c>
      <c r="P6384" s="1">
        <v>0.58137822151184082</v>
      </c>
      <c r="Q6384" s="1">
        <v>0</v>
      </c>
      <c r="S6384" s="1">
        <v>34</v>
      </c>
      <c r="T6384" s="1">
        <v>1</v>
      </c>
      <c r="U6384" s="1">
        <v>9494363</v>
      </c>
      <c r="V6384" s="1">
        <v>1.4155230484902859E-2</v>
      </c>
      <c r="W6384" s="1">
        <v>0.14931106567382813</v>
      </c>
      <c r="X6384" s="1">
        <v>0.14931106567382813</v>
      </c>
    </row>
    <row r="6385" spans="1:24" x14ac:dyDescent="0.35">
      <c r="A6385" s="1">
        <v>350168</v>
      </c>
      <c r="B6385" s="1" t="s">
        <v>2348</v>
      </c>
      <c r="C6385" s="1">
        <v>114063003</v>
      </c>
      <c r="D6385" s="1">
        <v>168</v>
      </c>
      <c r="E6385" s="1" t="s">
        <v>2681</v>
      </c>
      <c r="F6385" s="1" t="s">
        <v>118</v>
      </c>
      <c r="G6385" s="1" t="s">
        <v>117</v>
      </c>
      <c r="H6385" s="1" t="s">
        <v>916</v>
      </c>
      <c r="I6385" s="1">
        <v>2501554.81</v>
      </c>
      <c r="K6385" s="1">
        <v>436905</v>
      </c>
      <c r="L6385" s="1">
        <v>6986625</v>
      </c>
      <c r="M6385" s="1">
        <v>0.37999650835990906</v>
      </c>
      <c r="N6385" s="1">
        <v>5.7517461776733398</v>
      </c>
      <c r="O6385" s="1">
        <v>5.0725169479846954E-2</v>
      </c>
      <c r="P6385" s="1">
        <v>2.0697143077850342</v>
      </c>
      <c r="Q6385" s="1">
        <v>0</v>
      </c>
      <c r="S6385" s="1">
        <v>35</v>
      </c>
      <c r="T6385" s="1">
        <v>1</v>
      </c>
      <c r="U6385" s="1">
        <v>9925085</v>
      </c>
      <c r="V6385" s="1">
        <v>0.43072167038917542</v>
      </c>
      <c r="W6385" s="1">
        <v>4.5366077423095703</v>
      </c>
      <c r="X6385" s="1">
        <v>4.5366077423095703</v>
      </c>
    </row>
    <row r="6386" spans="1:24" x14ac:dyDescent="0.35">
      <c r="A6386" s="1">
        <v>360168</v>
      </c>
      <c r="B6386" s="1" t="s">
        <v>2349</v>
      </c>
      <c r="C6386" s="1">
        <v>114063003</v>
      </c>
      <c r="D6386" s="1">
        <v>168</v>
      </c>
      <c r="E6386" s="1" t="s">
        <v>2681</v>
      </c>
      <c r="F6386" s="1" t="s">
        <v>118</v>
      </c>
      <c r="G6386" s="1" t="s">
        <v>117</v>
      </c>
      <c r="H6386" s="1" t="s">
        <v>916</v>
      </c>
      <c r="I6386" s="1">
        <v>2947834.58</v>
      </c>
      <c r="K6386" s="1">
        <v>686905</v>
      </c>
      <c r="L6386" s="1">
        <v>7737038</v>
      </c>
      <c r="M6386" s="1">
        <v>0.75041300058364868</v>
      </c>
      <c r="N6386" s="1">
        <v>10.740708351135254</v>
      </c>
      <c r="O6386" s="1">
        <v>0.44627976417541504</v>
      </c>
      <c r="P6386" s="1">
        <v>17.840095520019531</v>
      </c>
      <c r="Q6386" s="1">
        <v>0.25</v>
      </c>
      <c r="S6386" s="1">
        <v>36</v>
      </c>
      <c r="T6386" s="1">
        <v>1</v>
      </c>
      <c r="U6386" s="1">
        <v>11371778</v>
      </c>
      <c r="V6386" s="1">
        <v>1.4466927051544189</v>
      </c>
      <c r="W6386" s="1">
        <v>14.576127052307129</v>
      </c>
      <c r="X6386" s="1">
        <v>14.576127052307129</v>
      </c>
    </row>
    <row r="6387" spans="1:24" x14ac:dyDescent="0.35">
      <c r="A6387" s="1">
        <v>370168</v>
      </c>
      <c r="B6387" s="1" t="s">
        <v>2350</v>
      </c>
      <c r="C6387" s="1">
        <v>114063003</v>
      </c>
      <c r="D6387" s="1">
        <v>168</v>
      </c>
      <c r="E6387" s="1" t="s">
        <v>2681</v>
      </c>
      <c r="F6387" s="1" t="s">
        <v>118</v>
      </c>
      <c r="G6387" s="1" t="s">
        <v>117</v>
      </c>
      <c r="H6387" s="1" t="s">
        <v>916</v>
      </c>
      <c r="I6387" s="1">
        <v>2970586.27</v>
      </c>
      <c r="K6387" s="1">
        <v>686905</v>
      </c>
      <c r="L6387" s="1">
        <v>8806544</v>
      </c>
      <c r="M6387" s="1">
        <v>1.069506049156189</v>
      </c>
      <c r="N6387" s="1">
        <v>13.823197364807129</v>
      </c>
      <c r="O6387" s="1">
        <v>2.2751690819859505E-2</v>
      </c>
      <c r="P6387" s="1">
        <v>0.77181029319763184</v>
      </c>
      <c r="Q6387" s="1">
        <v>0</v>
      </c>
      <c r="S6387" s="1">
        <v>37</v>
      </c>
      <c r="T6387" s="1">
        <v>1</v>
      </c>
      <c r="U6387" s="1">
        <v>12464035</v>
      </c>
      <c r="V6387" s="1">
        <v>1.0922577381134033</v>
      </c>
      <c r="W6387" s="1">
        <v>9.6049795150756836</v>
      </c>
      <c r="X6387" s="1">
        <v>9.6049795150756836</v>
      </c>
    </row>
    <row r="6388" spans="1:24" x14ac:dyDescent="0.35">
      <c r="A6388" s="1">
        <v>380168</v>
      </c>
      <c r="B6388" s="1" t="s">
        <v>2351</v>
      </c>
      <c r="C6388" s="1">
        <v>114063003</v>
      </c>
      <c r="D6388" s="1">
        <v>168</v>
      </c>
      <c r="E6388" s="1" t="s">
        <v>2681</v>
      </c>
      <c r="F6388" s="1" t="s">
        <v>118</v>
      </c>
      <c r="G6388" s="1" t="s">
        <v>117</v>
      </c>
      <c r="H6388" s="1" t="s">
        <v>916</v>
      </c>
      <c r="I6388" s="1">
        <v>3224809</v>
      </c>
      <c r="K6388" s="1">
        <v>2277711.5</v>
      </c>
      <c r="L6388" s="1">
        <v>9347987</v>
      </c>
      <c r="M6388" s="1">
        <v>0.54144299030303955</v>
      </c>
      <c r="N6388" s="1">
        <v>6.1481895446777344</v>
      </c>
      <c r="O6388" s="1">
        <v>0.25422272086143494</v>
      </c>
      <c r="P6388" s="1">
        <v>8.5579986572265625</v>
      </c>
      <c r="Q6388" s="1">
        <v>1.5908064842224121</v>
      </c>
      <c r="S6388" s="1">
        <v>38</v>
      </c>
      <c r="T6388" s="1">
        <v>1</v>
      </c>
      <c r="U6388" s="1">
        <v>14850508</v>
      </c>
      <c r="V6388" s="1">
        <v>2.386472225189209</v>
      </c>
      <c r="W6388" s="1">
        <v>19.146873474121094</v>
      </c>
      <c r="X6388" s="1">
        <v>19.146873474121094</v>
      </c>
    </row>
    <row r="6389" spans="1:24" x14ac:dyDescent="0.35">
      <c r="A6389" s="1">
        <v>390168</v>
      </c>
      <c r="B6389" s="1" t="s">
        <v>2352</v>
      </c>
      <c r="C6389" s="1">
        <v>114063003</v>
      </c>
      <c r="D6389" s="1">
        <v>168</v>
      </c>
      <c r="E6389" s="1" t="s">
        <v>2681</v>
      </c>
      <c r="F6389" s="1" t="s">
        <v>118</v>
      </c>
      <c r="G6389" s="1" t="s">
        <v>117</v>
      </c>
      <c r="H6389" s="1" t="s">
        <v>916</v>
      </c>
      <c r="I6389" s="1">
        <v>3360658</v>
      </c>
      <c r="K6389" s="1">
        <v>3867688.25</v>
      </c>
      <c r="L6389" s="1">
        <v>9515882</v>
      </c>
      <c r="M6389" s="1">
        <v>0.16789500415325165</v>
      </c>
      <c r="N6389" s="1">
        <v>1.7960550785064697</v>
      </c>
      <c r="O6389" s="1">
        <v>0.1358489990234375</v>
      </c>
      <c r="P6389" s="1">
        <v>4.2126216888427734</v>
      </c>
      <c r="Q6389" s="1">
        <v>1.5899767875671387</v>
      </c>
      <c r="S6389" s="1">
        <v>39</v>
      </c>
      <c r="T6389" s="1">
        <v>1</v>
      </c>
      <c r="U6389" s="1">
        <v>16744228</v>
      </c>
      <c r="V6389" s="1">
        <v>1.8937207460403442</v>
      </c>
      <c r="W6389" s="1">
        <v>12.751887321472168</v>
      </c>
      <c r="X6389" s="1">
        <v>12.751887321472168</v>
      </c>
    </row>
    <row r="6390" spans="1:24" x14ac:dyDescent="0.35">
      <c r="A6390" s="1">
        <v>400168</v>
      </c>
      <c r="B6390" s="1" t="s">
        <v>2353</v>
      </c>
      <c r="C6390" s="1">
        <v>114063003</v>
      </c>
      <c r="D6390" s="1">
        <v>168</v>
      </c>
      <c r="E6390" s="1" t="s">
        <v>2681</v>
      </c>
      <c r="F6390" s="1" t="s">
        <v>118</v>
      </c>
      <c r="G6390" s="1" t="s">
        <v>117</v>
      </c>
      <c r="H6390" s="1" t="s">
        <v>916</v>
      </c>
      <c r="S6390" s="1">
        <v>40</v>
      </c>
      <c r="T6390" s="1">
        <v>1</v>
      </c>
      <c r="U6390" s="1">
        <v>0</v>
      </c>
      <c r="V6390" s="1">
        <v>0</v>
      </c>
      <c r="W6390" s="1">
        <v>-100</v>
      </c>
      <c r="X6390" s="1">
        <v>-100</v>
      </c>
    </row>
    <row r="6391" spans="1:24" x14ac:dyDescent="0.35">
      <c r="A6391" s="1">
        <v>410168</v>
      </c>
      <c r="B6391" s="1" t="s">
        <v>2354</v>
      </c>
      <c r="C6391" s="1">
        <v>114063003</v>
      </c>
      <c r="D6391" s="1">
        <v>168</v>
      </c>
      <c r="E6391" s="1" t="s">
        <v>2681</v>
      </c>
      <c r="F6391" s="1" t="s">
        <v>118</v>
      </c>
      <c r="G6391" s="1" t="s">
        <v>117</v>
      </c>
      <c r="H6391" s="1" t="s">
        <v>916</v>
      </c>
      <c r="S6391" s="1">
        <v>41</v>
      </c>
      <c r="T6391" s="1">
        <v>1</v>
      </c>
      <c r="U6391" s="1">
        <v>0</v>
      </c>
      <c r="V6391" s="1">
        <v>0</v>
      </c>
    </row>
    <row r="6392" spans="1:24" x14ac:dyDescent="0.35">
      <c r="A6392" s="1">
        <v>420168</v>
      </c>
      <c r="B6392" s="1" t="s">
        <v>2355</v>
      </c>
      <c r="C6392" s="1">
        <v>114063003</v>
      </c>
      <c r="D6392" s="1">
        <v>168</v>
      </c>
      <c r="E6392" s="1" t="s">
        <v>2681</v>
      </c>
      <c r="F6392" s="1" t="s">
        <v>118</v>
      </c>
      <c r="G6392" s="1" t="s">
        <v>117</v>
      </c>
      <c r="H6392" s="1" t="s">
        <v>916</v>
      </c>
      <c r="S6392" s="1">
        <v>42</v>
      </c>
      <c r="T6392" s="1">
        <v>1</v>
      </c>
      <c r="U6392" s="1">
        <v>0</v>
      </c>
      <c r="V6392" s="1">
        <v>0</v>
      </c>
    </row>
    <row r="6393" spans="1:24" x14ac:dyDescent="0.35">
      <c r="A6393" s="1">
        <v>430168</v>
      </c>
      <c r="B6393" s="1" t="s">
        <v>2356</v>
      </c>
      <c r="C6393" s="1">
        <v>114063003</v>
      </c>
      <c r="D6393" s="1">
        <v>168</v>
      </c>
      <c r="E6393" s="1" t="s">
        <v>2681</v>
      </c>
      <c r="F6393" s="1" t="s">
        <v>118</v>
      </c>
      <c r="G6393" s="1" t="s">
        <v>117</v>
      </c>
      <c r="H6393" s="1" t="s">
        <v>916</v>
      </c>
      <c r="S6393" s="1">
        <v>43</v>
      </c>
      <c r="T6393" s="1">
        <v>1</v>
      </c>
      <c r="U6393" s="1">
        <v>0</v>
      </c>
      <c r="V6393" s="1">
        <v>0</v>
      </c>
    </row>
    <row r="6394" spans="1:24" x14ac:dyDescent="0.35">
      <c r="A6394" s="1">
        <v>440168</v>
      </c>
      <c r="B6394" s="1" t="s">
        <v>2357</v>
      </c>
      <c r="C6394" s="1">
        <v>114063003</v>
      </c>
      <c r="D6394" s="1">
        <v>168</v>
      </c>
      <c r="E6394" s="1" t="s">
        <v>2681</v>
      </c>
      <c r="F6394" s="1" t="s">
        <v>118</v>
      </c>
      <c r="G6394" s="1" t="s">
        <v>117</v>
      </c>
      <c r="H6394" s="1" t="s">
        <v>916</v>
      </c>
      <c r="S6394" s="1">
        <v>44</v>
      </c>
      <c r="T6394" s="1">
        <v>1</v>
      </c>
      <c r="U6394" s="1">
        <v>0</v>
      </c>
      <c r="V6394" s="1">
        <v>0</v>
      </c>
    </row>
    <row r="6395" spans="1:24" x14ac:dyDescent="0.35">
      <c r="A6395" s="1">
        <v>450168</v>
      </c>
      <c r="B6395" s="1" t="s">
        <v>2358</v>
      </c>
      <c r="C6395" s="1">
        <v>114063003</v>
      </c>
      <c r="D6395" s="1">
        <v>168</v>
      </c>
      <c r="E6395" s="1" t="s">
        <v>2681</v>
      </c>
      <c r="F6395" s="1" t="s">
        <v>118</v>
      </c>
      <c r="G6395" s="1" t="s">
        <v>117</v>
      </c>
      <c r="H6395" s="1" t="s">
        <v>916</v>
      </c>
      <c r="S6395" s="1">
        <v>45</v>
      </c>
      <c r="T6395" s="1">
        <v>1</v>
      </c>
      <c r="U6395" s="1">
        <v>0</v>
      </c>
      <c r="V6395" s="1">
        <v>0</v>
      </c>
    </row>
    <row r="6396" spans="1:24" x14ac:dyDescent="0.35">
      <c r="A6396" s="1">
        <v>460168</v>
      </c>
      <c r="B6396" s="1" t="s">
        <v>2359</v>
      </c>
      <c r="C6396" s="1">
        <v>114063003</v>
      </c>
      <c r="D6396" s="1">
        <v>168</v>
      </c>
      <c r="E6396" s="1" t="s">
        <v>2681</v>
      </c>
      <c r="F6396" s="1" t="s">
        <v>118</v>
      </c>
      <c r="G6396" s="1" t="s">
        <v>117</v>
      </c>
      <c r="H6396" s="1" t="s">
        <v>916</v>
      </c>
      <c r="S6396" s="1">
        <v>46</v>
      </c>
      <c r="T6396" s="1">
        <v>1</v>
      </c>
      <c r="U6396" s="1">
        <v>0</v>
      </c>
      <c r="V6396" s="1">
        <v>0</v>
      </c>
    </row>
    <row r="6397" spans="1:24" x14ac:dyDescent="0.35">
      <c r="A6397" s="1">
        <v>470168</v>
      </c>
      <c r="B6397" s="1" t="s">
        <v>2360</v>
      </c>
      <c r="C6397" s="1">
        <v>114063003</v>
      </c>
      <c r="D6397" s="1">
        <v>168</v>
      </c>
      <c r="E6397" s="1" t="s">
        <v>2681</v>
      </c>
      <c r="F6397" s="1" t="s">
        <v>118</v>
      </c>
      <c r="G6397" s="1" t="s">
        <v>117</v>
      </c>
      <c r="H6397" s="1" t="s">
        <v>916</v>
      </c>
      <c r="S6397" s="1">
        <v>47</v>
      </c>
      <c r="T6397" s="1">
        <v>1</v>
      </c>
      <c r="U6397" s="1">
        <v>0</v>
      </c>
      <c r="V6397" s="1">
        <v>0</v>
      </c>
    </row>
    <row r="6398" spans="1:24" x14ac:dyDescent="0.35">
      <c r="A6398" s="1">
        <v>480168</v>
      </c>
      <c r="B6398" s="1" t="s">
        <v>2361</v>
      </c>
      <c r="C6398" s="1">
        <v>114063003</v>
      </c>
      <c r="D6398" s="1">
        <v>168</v>
      </c>
      <c r="E6398" s="1" t="s">
        <v>2681</v>
      </c>
      <c r="F6398" s="1" t="s">
        <v>118</v>
      </c>
      <c r="G6398" s="1" t="s">
        <v>117</v>
      </c>
      <c r="H6398" s="1" t="s">
        <v>916</v>
      </c>
      <c r="S6398" s="1">
        <v>48</v>
      </c>
      <c r="T6398" s="1">
        <v>1</v>
      </c>
      <c r="U6398" s="1">
        <v>0</v>
      </c>
      <c r="V6398" s="1">
        <v>0</v>
      </c>
    </row>
    <row r="6399" spans="1:24" x14ac:dyDescent="0.35">
      <c r="A6399" s="1">
        <v>290179</v>
      </c>
      <c r="B6399" s="1" t="s">
        <v>2341</v>
      </c>
      <c r="C6399" s="1">
        <v>114063503</v>
      </c>
      <c r="D6399" s="1">
        <v>179</v>
      </c>
      <c r="E6399" s="1" t="s">
        <v>2682</v>
      </c>
      <c r="F6399" s="1" t="s">
        <v>118</v>
      </c>
      <c r="G6399" s="1" t="s">
        <v>117</v>
      </c>
      <c r="H6399" s="1" t="s">
        <v>916</v>
      </c>
      <c r="I6399" s="1">
        <v>1376476</v>
      </c>
      <c r="K6399" s="1">
        <v>338158</v>
      </c>
      <c r="L6399" s="1">
        <v>6550472</v>
      </c>
      <c r="S6399" s="1">
        <v>29</v>
      </c>
      <c r="T6399" s="1">
        <v>1</v>
      </c>
      <c r="U6399" s="1">
        <v>8265106</v>
      </c>
      <c r="V6399" s="1">
        <v>0</v>
      </c>
    </row>
    <row r="6400" spans="1:24" x14ac:dyDescent="0.35">
      <c r="A6400" s="1">
        <v>300179</v>
      </c>
      <c r="B6400" s="1" t="s">
        <v>2343</v>
      </c>
      <c r="C6400" s="1">
        <v>114063503</v>
      </c>
      <c r="D6400" s="1">
        <v>179</v>
      </c>
      <c r="E6400" s="1" t="s">
        <v>2682</v>
      </c>
      <c r="F6400" s="1" t="s">
        <v>118</v>
      </c>
      <c r="G6400" s="1" t="s">
        <v>117</v>
      </c>
      <c r="H6400" s="1" t="s">
        <v>916</v>
      </c>
      <c r="I6400" s="1">
        <v>1520357.6</v>
      </c>
      <c r="K6400" s="1">
        <v>338158</v>
      </c>
      <c r="L6400" s="1">
        <v>6743784.5</v>
      </c>
      <c r="M6400" s="1">
        <v>0.19331249594688416</v>
      </c>
      <c r="N6400" s="1">
        <v>2.9511232376098633</v>
      </c>
      <c r="O6400" s="1">
        <v>0.14388160407543182</v>
      </c>
      <c r="P6400" s="1">
        <v>10.452896118164063</v>
      </c>
      <c r="Q6400" s="1">
        <v>0</v>
      </c>
      <c r="S6400" s="1">
        <v>30</v>
      </c>
      <c r="T6400" s="1">
        <v>1</v>
      </c>
      <c r="U6400" s="1">
        <v>8602300</v>
      </c>
      <c r="V6400" s="1">
        <v>0.33719408512115479</v>
      </c>
      <c r="W6400" s="1">
        <v>4.0797300338745117</v>
      </c>
      <c r="X6400" s="1">
        <v>4.0797300338745117</v>
      </c>
    </row>
    <row r="6401" spans="1:24" x14ac:dyDescent="0.35">
      <c r="A6401" s="1">
        <v>310179</v>
      </c>
      <c r="B6401" s="1" t="s">
        <v>2344</v>
      </c>
      <c r="C6401" s="1">
        <v>114063503</v>
      </c>
      <c r="D6401" s="1">
        <v>179</v>
      </c>
      <c r="E6401" s="1" t="s">
        <v>2682</v>
      </c>
      <c r="F6401" s="1" t="s">
        <v>118</v>
      </c>
      <c r="G6401" s="1" t="s">
        <v>117</v>
      </c>
      <c r="H6401" s="1" t="s">
        <v>916</v>
      </c>
      <c r="I6401" s="1">
        <v>1572636.91</v>
      </c>
      <c r="K6401" s="1">
        <v>338158</v>
      </c>
      <c r="L6401" s="1">
        <v>6856831</v>
      </c>
      <c r="M6401" s="1">
        <v>0.11304649710655212</v>
      </c>
      <c r="N6401" s="1">
        <v>1.6763064861297607</v>
      </c>
      <c r="O6401" s="1">
        <v>5.2279308438301086E-2</v>
      </c>
      <c r="P6401" s="1">
        <v>3.4386193752288818</v>
      </c>
      <c r="Q6401" s="1">
        <v>0</v>
      </c>
      <c r="S6401" s="1">
        <v>31</v>
      </c>
      <c r="T6401" s="1">
        <v>1</v>
      </c>
      <c r="U6401" s="1">
        <v>8767626</v>
      </c>
      <c r="V6401" s="1">
        <v>0.16532580554485321</v>
      </c>
      <c r="W6401" s="1">
        <v>1.9218813180923462</v>
      </c>
      <c r="X6401" s="1">
        <v>1.9218813180923462</v>
      </c>
    </row>
    <row r="6402" spans="1:24" x14ac:dyDescent="0.35">
      <c r="A6402" s="1">
        <v>320179</v>
      </c>
      <c r="B6402" s="1" t="s">
        <v>2345</v>
      </c>
      <c r="C6402" s="1">
        <v>114063503</v>
      </c>
      <c r="D6402" s="1">
        <v>179</v>
      </c>
      <c r="E6402" s="1" t="s">
        <v>2682</v>
      </c>
      <c r="F6402" s="1" t="s">
        <v>118</v>
      </c>
      <c r="G6402" s="1" t="s">
        <v>117</v>
      </c>
      <c r="H6402" s="1" t="s">
        <v>916</v>
      </c>
      <c r="I6402" s="1">
        <v>1592798.93</v>
      </c>
      <c r="K6402" s="1">
        <v>338158</v>
      </c>
      <c r="L6402" s="1">
        <v>6880788</v>
      </c>
      <c r="M6402" s="1">
        <v>2.3956999182701111E-2</v>
      </c>
      <c r="N6402" s="1">
        <v>0.34938880801200867</v>
      </c>
      <c r="O6402" s="1">
        <v>2.016201987862587E-2</v>
      </c>
      <c r="P6402" s="1">
        <v>1.2820518016815186</v>
      </c>
      <c r="Q6402" s="1">
        <v>0</v>
      </c>
      <c r="S6402" s="1">
        <v>32</v>
      </c>
      <c r="T6402" s="1">
        <v>1</v>
      </c>
      <c r="U6402" s="1">
        <v>8811745</v>
      </c>
      <c r="V6402" s="1">
        <v>4.4119019061326981E-2</v>
      </c>
      <c r="W6402" s="1">
        <v>0.50320351123809814</v>
      </c>
      <c r="X6402" s="1">
        <v>0.50320351123809814</v>
      </c>
    </row>
    <row r="6403" spans="1:24" x14ac:dyDescent="0.35">
      <c r="A6403" s="1">
        <v>330179</v>
      </c>
      <c r="B6403" s="1" t="s">
        <v>2346</v>
      </c>
      <c r="C6403" s="1">
        <v>114063503</v>
      </c>
      <c r="D6403" s="1">
        <v>179</v>
      </c>
      <c r="E6403" s="1" t="s">
        <v>2682</v>
      </c>
      <c r="F6403" s="1" t="s">
        <v>118</v>
      </c>
      <c r="G6403" s="1" t="s">
        <v>117</v>
      </c>
      <c r="H6403" s="1" t="s">
        <v>916</v>
      </c>
      <c r="I6403" s="1">
        <v>1517652.8</v>
      </c>
      <c r="K6403" s="1">
        <v>338158</v>
      </c>
      <c r="L6403" s="1">
        <v>7013742.5</v>
      </c>
      <c r="M6403" s="1">
        <v>0.13295449316501617</v>
      </c>
      <c r="N6403" s="1">
        <v>1.9322569370269775</v>
      </c>
      <c r="O6403" s="1">
        <v>-7.5146131217479706E-2</v>
      </c>
      <c r="P6403" s="1">
        <v>-4.7178668975830078</v>
      </c>
      <c r="Q6403" s="1">
        <v>0</v>
      </c>
      <c r="S6403" s="1">
        <v>33</v>
      </c>
      <c r="T6403" s="1">
        <v>1</v>
      </c>
      <c r="U6403" s="1">
        <v>8869553</v>
      </c>
      <c r="V6403" s="1">
        <v>5.7808361947536469E-2</v>
      </c>
      <c r="W6403" s="1">
        <v>0.65603351593017578</v>
      </c>
      <c r="X6403" s="1">
        <v>0.65603351593017578</v>
      </c>
    </row>
    <row r="6404" spans="1:24" x14ac:dyDescent="0.35">
      <c r="A6404" s="1">
        <v>340179</v>
      </c>
      <c r="B6404" s="1" t="s">
        <v>2347</v>
      </c>
      <c r="C6404" s="1">
        <v>114063503</v>
      </c>
      <c r="D6404" s="1">
        <v>179</v>
      </c>
      <c r="E6404" s="1" t="s">
        <v>2682</v>
      </c>
      <c r="F6404" s="1" t="s">
        <v>118</v>
      </c>
      <c r="G6404" s="1" t="s">
        <v>117</v>
      </c>
      <c r="H6404" s="1" t="s">
        <v>916</v>
      </c>
      <c r="I6404" s="1">
        <v>1517595.14</v>
      </c>
      <c r="K6404" s="1">
        <v>338158</v>
      </c>
      <c r="L6404" s="1">
        <v>7013736</v>
      </c>
      <c r="M6404" s="1">
        <v>-6.4999999267456587E-6</v>
      </c>
      <c r="N6404" s="1">
        <v>-9.2675203632097691E-5</v>
      </c>
      <c r="O6404" s="1">
        <v>-5.7659999583847821E-5</v>
      </c>
      <c r="P6404" s="1">
        <v>-3.7992880679666996E-3</v>
      </c>
      <c r="Q6404" s="1">
        <v>0</v>
      </c>
      <c r="S6404" s="1">
        <v>34</v>
      </c>
      <c r="T6404" s="1">
        <v>1</v>
      </c>
      <c r="U6404" s="1">
        <v>8869489</v>
      </c>
      <c r="V6404" s="1">
        <v>-6.4159998146351427E-5</v>
      </c>
      <c r="W6404" s="1">
        <v>-7.2156963869929314E-4</v>
      </c>
      <c r="X6404" s="1">
        <v>-7.2156963869929314E-4</v>
      </c>
    </row>
    <row r="6405" spans="1:24" x14ac:dyDescent="0.35">
      <c r="A6405" s="1">
        <v>350179</v>
      </c>
      <c r="B6405" s="1" t="s">
        <v>2348</v>
      </c>
      <c r="C6405" s="1">
        <v>114063503</v>
      </c>
      <c r="D6405" s="1">
        <v>179</v>
      </c>
      <c r="E6405" s="1" t="s">
        <v>2682</v>
      </c>
      <c r="F6405" s="1" t="s">
        <v>118</v>
      </c>
      <c r="G6405" s="1" t="s">
        <v>117</v>
      </c>
      <c r="H6405" s="1" t="s">
        <v>916</v>
      </c>
      <c r="I6405" s="1">
        <v>1595081.62</v>
      </c>
      <c r="K6405" s="1">
        <v>338158</v>
      </c>
      <c r="L6405" s="1">
        <v>7231133</v>
      </c>
      <c r="M6405" s="1">
        <v>0.21739700436592102</v>
      </c>
      <c r="N6405" s="1">
        <v>3.0995891094207764</v>
      </c>
      <c r="O6405" s="1">
        <v>7.7486477792263031E-2</v>
      </c>
      <c r="P6405" s="1">
        <v>5.1058731079101563</v>
      </c>
      <c r="Q6405" s="1">
        <v>0</v>
      </c>
      <c r="S6405" s="1">
        <v>35</v>
      </c>
      <c r="T6405" s="1">
        <v>1</v>
      </c>
      <c r="U6405" s="1">
        <v>9164373</v>
      </c>
      <c r="V6405" s="1">
        <v>0.29488348960876465</v>
      </c>
      <c r="W6405" s="1">
        <v>3.3247010707855225</v>
      </c>
      <c r="X6405" s="1">
        <v>3.3247010707855225</v>
      </c>
    </row>
    <row r="6406" spans="1:24" x14ac:dyDescent="0.35">
      <c r="A6406" s="1">
        <v>360179</v>
      </c>
      <c r="B6406" s="1" t="s">
        <v>2349</v>
      </c>
      <c r="C6406" s="1">
        <v>114063503</v>
      </c>
      <c r="D6406" s="1">
        <v>179</v>
      </c>
      <c r="E6406" s="1" t="s">
        <v>2682</v>
      </c>
      <c r="F6406" s="1" t="s">
        <v>118</v>
      </c>
      <c r="G6406" s="1" t="s">
        <v>117</v>
      </c>
      <c r="H6406" s="1" t="s">
        <v>916</v>
      </c>
      <c r="I6406" s="1">
        <v>1724711.27</v>
      </c>
      <c r="K6406" s="1">
        <v>338158</v>
      </c>
      <c r="L6406" s="1">
        <v>7827306.5</v>
      </c>
      <c r="M6406" s="1">
        <v>0.59617352485656738</v>
      </c>
      <c r="N6406" s="1">
        <v>8.2445383071899414</v>
      </c>
      <c r="O6406" s="1">
        <v>0.12962965667247772</v>
      </c>
      <c r="P6406" s="1">
        <v>8.1268348693847656</v>
      </c>
      <c r="Q6406" s="1">
        <v>0</v>
      </c>
      <c r="S6406" s="1">
        <v>36</v>
      </c>
      <c r="T6406" s="1">
        <v>1</v>
      </c>
      <c r="U6406" s="1">
        <v>9890176</v>
      </c>
      <c r="V6406" s="1">
        <v>0.7258031964302063</v>
      </c>
      <c r="W6406" s="1">
        <v>7.919832706451416</v>
      </c>
      <c r="X6406" s="1">
        <v>7.919832706451416</v>
      </c>
    </row>
    <row r="6407" spans="1:24" x14ac:dyDescent="0.35">
      <c r="A6407" s="1">
        <v>370179</v>
      </c>
      <c r="B6407" s="1" t="s">
        <v>2350</v>
      </c>
      <c r="C6407" s="1">
        <v>114063503</v>
      </c>
      <c r="D6407" s="1">
        <v>179</v>
      </c>
      <c r="E6407" s="1" t="s">
        <v>2682</v>
      </c>
      <c r="F6407" s="1" t="s">
        <v>118</v>
      </c>
      <c r="G6407" s="1" t="s">
        <v>117</v>
      </c>
      <c r="H6407" s="1" t="s">
        <v>916</v>
      </c>
      <c r="I6407" s="1">
        <v>1746091.15</v>
      </c>
      <c r="K6407" s="1">
        <v>338158</v>
      </c>
      <c r="L6407" s="1">
        <v>8388070</v>
      </c>
      <c r="M6407" s="1">
        <v>0.56076347827911377</v>
      </c>
      <c r="N6407" s="1">
        <v>7.1641950607299805</v>
      </c>
      <c r="O6407" s="1">
        <v>2.1379880607128143E-2</v>
      </c>
      <c r="P6407" s="1">
        <v>1.2396208047866821</v>
      </c>
      <c r="Q6407" s="1">
        <v>0</v>
      </c>
      <c r="S6407" s="1">
        <v>37</v>
      </c>
      <c r="T6407" s="1">
        <v>1</v>
      </c>
      <c r="U6407" s="1">
        <v>10472319</v>
      </c>
      <c r="V6407" s="1">
        <v>0.58214336633682251</v>
      </c>
      <c r="W6407" s="1">
        <v>5.886073112487793</v>
      </c>
      <c r="X6407" s="1">
        <v>5.886073112487793</v>
      </c>
    </row>
    <row r="6408" spans="1:24" x14ac:dyDescent="0.35">
      <c r="A6408" s="1">
        <v>380179</v>
      </c>
      <c r="B6408" s="1" t="s">
        <v>2351</v>
      </c>
      <c r="C6408" s="1">
        <v>114063503</v>
      </c>
      <c r="D6408" s="1">
        <v>179</v>
      </c>
      <c r="E6408" s="1" t="s">
        <v>2682</v>
      </c>
      <c r="F6408" s="1" t="s">
        <v>118</v>
      </c>
      <c r="G6408" s="1" t="s">
        <v>117</v>
      </c>
      <c r="H6408" s="1" t="s">
        <v>916</v>
      </c>
      <c r="I6408" s="1">
        <v>1690131</v>
      </c>
      <c r="K6408" s="1">
        <v>358684.84375</v>
      </c>
      <c r="L6408" s="1">
        <v>8622580</v>
      </c>
      <c r="M6408" s="1">
        <v>0.23451000452041626</v>
      </c>
      <c r="N6408" s="1">
        <v>2.7957563400268555</v>
      </c>
      <c r="O6408" s="1">
        <v>-5.5960148572921753E-2</v>
      </c>
      <c r="P6408" s="1">
        <v>-3.2048814296722412</v>
      </c>
      <c r="Q6408" s="1">
        <v>2.0526843145489693E-2</v>
      </c>
      <c r="S6408" s="1">
        <v>38</v>
      </c>
      <c r="T6408" s="1">
        <v>1</v>
      </c>
      <c r="U6408" s="1">
        <v>10671396</v>
      </c>
      <c r="V6408" s="1">
        <v>0.19907669723033905</v>
      </c>
      <c r="W6408" s="1">
        <v>1.9009829759597778</v>
      </c>
      <c r="X6408" s="1">
        <v>1.9009829759597778</v>
      </c>
    </row>
    <row r="6409" spans="1:24" x14ac:dyDescent="0.35">
      <c r="A6409" s="1">
        <v>390179</v>
      </c>
      <c r="B6409" s="1" t="s">
        <v>2352</v>
      </c>
      <c r="C6409" s="1">
        <v>114063503</v>
      </c>
      <c r="D6409" s="1">
        <v>179</v>
      </c>
      <c r="E6409" s="1" t="s">
        <v>2682</v>
      </c>
      <c r="F6409" s="1" t="s">
        <v>118</v>
      </c>
      <c r="G6409" s="1" t="s">
        <v>117</v>
      </c>
      <c r="H6409" s="1" t="s">
        <v>916</v>
      </c>
      <c r="I6409" s="1">
        <v>1735955</v>
      </c>
      <c r="K6409" s="1">
        <v>408680.0625</v>
      </c>
      <c r="L6409" s="1">
        <v>8719766</v>
      </c>
      <c r="M6409" s="1">
        <v>9.7185999155044556E-2</v>
      </c>
      <c r="N6409" s="1">
        <v>1.127110481262207</v>
      </c>
      <c r="O6409" s="1">
        <v>4.5823998749256134E-2</v>
      </c>
      <c r="P6409" s="1">
        <v>2.7112691402435303</v>
      </c>
      <c r="Q6409" s="1">
        <v>4.9995217472314835E-2</v>
      </c>
      <c r="S6409" s="1">
        <v>39</v>
      </c>
      <c r="T6409" s="1">
        <v>1</v>
      </c>
      <c r="U6409" s="1">
        <v>10864401</v>
      </c>
      <c r="V6409" s="1">
        <v>0.19300521910190582</v>
      </c>
      <c r="W6409" s="1">
        <v>1.8086199760437012</v>
      </c>
      <c r="X6409" s="1">
        <v>1.8086199760437012</v>
      </c>
    </row>
    <row r="6410" spans="1:24" x14ac:dyDescent="0.35">
      <c r="A6410" s="1">
        <v>400179</v>
      </c>
      <c r="B6410" s="1" t="s">
        <v>2353</v>
      </c>
      <c r="C6410" s="1">
        <v>114063503</v>
      </c>
      <c r="D6410" s="1">
        <v>179</v>
      </c>
      <c r="E6410" s="1" t="s">
        <v>2682</v>
      </c>
      <c r="F6410" s="1" t="s">
        <v>118</v>
      </c>
      <c r="G6410" s="1" t="s">
        <v>117</v>
      </c>
      <c r="H6410" s="1" t="s">
        <v>916</v>
      </c>
      <c r="S6410" s="1">
        <v>40</v>
      </c>
      <c r="T6410" s="1">
        <v>1</v>
      </c>
      <c r="U6410" s="1">
        <v>0</v>
      </c>
      <c r="V6410" s="1">
        <v>0</v>
      </c>
      <c r="W6410" s="1">
        <v>-100</v>
      </c>
      <c r="X6410" s="1">
        <v>-100</v>
      </c>
    </row>
    <row r="6411" spans="1:24" x14ac:dyDescent="0.35">
      <c r="A6411" s="1">
        <v>410179</v>
      </c>
      <c r="B6411" s="1" t="s">
        <v>2354</v>
      </c>
      <c r="C6411" s="1">
        <v>114063503</v>
      </c>
      <c r="D6411" s="1">
        <v>179</v>
      </c>
      <c r="E6411" s="1" t="s">
        <v>2682</v>
      </c>
      <c r="F6411" s="1" t="s">
        <v>118</v>
      </c>
      <c r="G6411" s="1" t="s">
        <v>117</v>
      </c>
      <c r="H6411" s="1" t="s">
        <v>916</v>
      </c>
      <c r="S6411" s="1">
        <v>41</v>
      </c>
      <c r="T6411" s="1">
        <v>1</v>
      </c>
      <c r="U6411" s="1">
        <v>0</v>
      </c>
      <c r="V6411" s="1">
        <v>0</v>
      </c>
    </row>
    <row r="6412" spans="1:24" x14ac:dyDescent="0.35">
      <c r="A6412" s="1">
        <v>420179</v>
      </c>
      <c r="B6412" s="1" t="s">
        <v>2355</v>
      </c>
      <c r="C6412" s="1">
        <v>114063503</v>
      </c>
      <c r="D6412" s="1">
        <v>179</v>
      </c>
      <c r="E6412" s="1" t="s">
        <v>2682</v>
      </c>
      <c r="F6412" s="1" t="s">
        <v>118</v>
      </c>
      <c r="G6412" s="1" t="s">
        <v>117</v>
      </c>
      <c r="H6412" s="1" t="s">
        <v>916</v>
      </c>
      <c r="S6412" s="1">
        <v>42</v>
      </c>
      <c r="T6412" s="1">
        <v>1</v>
      </c>
      <c r="U6412" s="1">
        <v>0</v>
      </c>
      <c r="V6412" s="1">
        <v>0</v>
      </c>
    </row>
    <row r="6413" spans="1:24" x14ac:dyDescent="0.35">
      <c r="A6413" s="1">
        <v>430179</v>
      </c>
      <c r="B6413" s="1" t="s">
        <v>2356</v>
      </c>
      <c r="C6413" s="1">
        <v>114063503</v>
      </c>
      <c r="D6413" s="1">
        <v>179</v>
      </c>
      <c r="E6413" s="1" t="s">
        <v>2682</v>
      </c>
      <c r="F6413" s="1" t="s">
        <v>118</v>
      </c>
      <c r="G6413" s="1" t="s">
        <v>117</v>
      </c>
      <c r="H6413" s="1" t="s">
        <v>916</v>
      </c>
      <c r="S6413" s="1">
        <v>43</v>
      </c>
      <c r="T6413" s="1">
        <v>1</v>
      </c>
      <c r="U6413" s="1">
        <v>0</v>
      </c>
      <c r="V6413" s="1">
        <v>0</v>
      </c>
    </row>
    <row r="6414" spans="1:24" x14ac:dyDescent="0.35">
      <c r="A6414" s="1">
        <v>440179</v>
      </c>
      <c r="B6414" s="1" t="s">
        <v>2357</v>
      </c>
      <c r="C6414" s="1">
        <v>114063503</v>
      </c>
      <c r="D6414" s="1">
        <v>179</v>
      </c>
      <c r="E6414" s="1" t="s">
        <v>2682</v>
      </c>
      <c r="F6414" s="1" t="s">
        <v>118</v>
      </c>
      <c r="G6414" s="1" t="s">
        <v>117</v>
      </c>
      <c r="H6414" s="1" t="s">
        <v>916</v>
      </c>
      <c r="S6414" s="1">
        <v>44</v>
      </c>
      <c r="T6414" s="1">
        <v>1</v>
      </c>
      <c r="U6414" s="1">
        <v>0</v>
      </c>
      <c r="V6414" s="1">
        <v>0</v>
      </c>
    </row>
    <row r="6415" spans="1:24" x14ac:dyDescent="0.35">
      <c r="A6415" s="1">
        <v>450179</v>
      </c>
      <c r="B6415" s="1" t="s">
        <v>2358</v>
      </c>
      <c r="C6415" s="1">
        <v>114063503</v>
      </c>
      <c r="D6415" s="1">
        <v>179</v>
      </c>
      <c r="E6415" s="1" t="s">
        <v>2682</v>
      </c>
      <c r="F6415" s="1" t="s">
        <v>118</v>
      </c>
      <c r="G6415" s="1" t="s">
        <v>117</v>
      </c>
      <c r="H6415" s="1" t="s">
        <v>916</v>
      </c>
      <c r="S6415" s="1">
        <v>45</v>
      </c>
      <c r="T6415" s="1">
        <v>1</v>
      </c>
      <c r="U6415" s="1">
        <v>0</v>
      </c>
      <c r="V6415" s="1">
        <v>0</v>
      </c>
    </row>
    <row r="6416" spans="1:24" x14ac:dyDescent="0.35">
      <c r="A6416" s="1">
        <v>460179</v>
      </c>
      <c r="B6416" s="1" t="s">
        <v>2359</v>
      </c>
      <c r="C6416" s="1">
        <v>114063503</v>
      </c>
      <c r="D6416" s="1">
        <v>179</v>
      </c>
      <c r="E6416" s="1" t="s">
        <v>2682</v>
      </c>
      <c r="F6416" s="1" t="s">
        <v>118</v>
      </c>
      <c r="G6416" s="1" t="s">
        <v>117</v>
      </c>
      <c r="H6416" s="1" t="s">
        <v>916</v>
      </c>
      <c r="S6416" s="1">
        <v>46</v>
      </c>
      <c r="T6416" s="1">
        <v>1</v>
      </c>
      <c r="U6416" s="1">
        <v>0</v>
      </c>
      <c r="V6416" s="1">
        <v>0</v>
      </c>
    </row>
    <row r="6417" spans="1:24" x14ac:dyDescent="0.35">
      <c r="A6417" s="1">
        <v>470179</v>
      </c>
      <c r="B6417" s="1" t="s">
        <v>2360</v>
      </c>
      <c r="C6417" s="1">
        <v>114063503</v>
      </c>
      <c r="D6417" s="1">
        <v>179</v>
      </c>
      <c r="E6417" s="1" t="s">
        <v>2682</v>
      </c>
      <c r="F6417" s="1" t="s">
        <v>118</v>
      </c>
      <c r="G6417" s="1" t="s">
        <v>117</v>
      </c>
      <c r="H6417" s="1" t="s">
        <v>916</v>
      </c>
      <c r="S6417" s="1">
        <v>47</v>
      </c>
      <c r="T6417" s="1">
        <v>1</v>
      </c>
      <c r="U6417" s="1">
        <v>0</v>
      </c>
      <c r="V6417" s="1">
        <v>0</v>
      </c>
    </row>
    <row r="6418" spans="1:24" x14ac:dyDescent="0.35">
      <c r="A6418" s="1">
        <v>480179</v>
      </c>
      <c r="B6418" s="1" t="s">
        <v>2361</v>
      </c>
      <c r="C6418" s="1">
        <v>114063503</v>
      </c>
      <c r="D6418" s="1">
        <v>179</v>
      </c>
      <c r="E6418" s="1" t="s">
        <v>2682</v>
      </c>
      <c r="F6418" s="1" t="s">
        <v>118</v>
      </c>
      <c r="G6418" s="1" t="s">
        <v>117</v>
      </c>
      <c r="H6418" s="1" t="s">
        <v>916</v>
      </c>
      <c r="S6418" s="1">
        <v>48</v>
      </c>
      <c r="T6418" s="1">
        <v>1</v>
      </c>
      <c r="U6418" s="1">
        <v>0</v>
      </c>
      <c r="V6418" s="1">
        <v>0</v>
      </c>
    </row>
    <row r="6419" spans="1:24" x14ac:dyDescent="0.35">
      <c r="A6419" s="1">
        <v>290216</v>
      </c>
      <c r="B6419" s="1" t="s">
        <v>2341</v>
      </c>
      <c r="C6419" s="1">
        <v>114064003</v>
      </c>
      <c r="D6419" s="1">
        <v>216</v>
      </c>
      <c r="E6419" s="1" t="s">
        <v>2683</v>
      </c>
      <c r="F6419" s="1" t="s">
        <v>118</v>
      </c>
      <c r="G6419" s="1" t="s">
        <v>117</v>
      </c>
      <c r="H6419" s="1" t="s">
        <v>916</v>
      </c>
      <c r="I6419" s="1">
        <v>895213.38</v>
      </c>
      <c r="J6419" s="1">
        <v>63493.19</v>
      </c>
      <c r="K6419" s="1">
        <v>140805</v>
      </c>
      <c r="L6419" s="1">
        <v>3238878.5</v>
      </c>
      <c r="S6419" s="1">
        <v>29</v>
      </c>
      <c r="T6419" s="1">
        <v>1</v>
      </c>
      <c r="U6419" s="1">
        <v>4338390</v>
      </c>
      <c r="V6419" s="1">
        <v>0</v>
      </c>
    </row>
    <row r="6420" spans="1:24" x14ac:dyDescent="0.35">
      <c r="A6420" s="1">
        <v>300216</v>
      </c>
      <c r="B6420" s="1" t="s">
        <v>2343</v>
      </c>
      <c r="C6420" s="1">
        <v>114064003</v>
      </c>
      <c r="D6420" s="1">
        <v>216</v>
      </c>
      <c r="E6420" s="1" t="s">
        <v>2683</v>
      </c>
      <c r="F6420" s="1" t="s">
        <v>118</v>
      </c>
      <c r="G6420" s="1" t="s">
        <v>117</v>
      </c>
      <c r="H6420" s="1" t="s">
        <v>916</v>
      </c>
      <c r="I6420" s="1">
        <v>903947.23</v>
      </c>
      <c r="J6420" s="1">
        <v>29131.38</v>
      </c>
      <c r="K6420" s="1">
        <v>140805</v>
      </c>
      <c r="L6420" s="1">
        <v>3336766.5</v>
      </c>
      <c r="M6420" s="1">
        <v>9.7888000309467316E-2</v>
      </c>
      <c r="N6420" s="1">
        <v>3.0222806930541992</v>
      </c>
      <c r="O6420" s="1">
        <v>8.733849972486496E-3</v>
      </c>
      <c r="P6420" s="1">
        <v>0.97561657428741455</v>
      </c>
      <c r="Q6420" s="1">
        <v>0</v>
      </c>
      <c r="R6420" s="1">
        <v>-3.4361809492111206E-2</v>
      </c>
      <c r="S6420" s="1">
        <v>30</v>
      </c>
      <c r="T6420" s="1">
        <v>1</v>
      </c>
      <c r="U6420" s="1">
        <v>4410650</v>
      </c>
      <c r="V6420" s="1">
        <v>7.2260037064552307E-2</v>
      </c>
      <c r="W6420" s="1">
        <v>1.6655948162078857</v>
      </c>
      <c r="X6420" s="1">
        <v>1.6655948162078857</v>
      </c>
    </row>
    <row r="6421" spans="1:24" x14ac:dyDescent="0.35">
      <c r="A6421" s="1">
        <v>310216</v>
      </c>
      <c r="B6421" s="1" t="s">
        <v>2344</v>
      </c>
      <c r="C6421" s="1">
        <v>114064003</v>
      </c>
      <c r="D6421" s="1">
        <v>216</v>
      </c>
      <c r="E6421" s="1" t="s">
        <v>2683</v>
      </c>
      <c r="F6421" s="1" t="s">
        <v>118</v>
      </c>
      <c r="G6421" s="1" t="s">
        <v>117</v>
      </c>
      <c r="H6421" s="1" t="s">
        <v>916</v>
      </c>
      <c r="I6421" s="1">
        <v>912421.24</v>
      </c>
      <c r="J6421" s="1">
        <v>27155.57</v>
      </c>
      <c r="K6421" s="1">
        <v>140805</v>
      </c>
      <c r="L6421" s="1">
        <v>3370980</v>
      </c>
      <c r="M6421" s="1">
        <v>3.421349823474884E-2</v>
      </c>
      <c r="N6421" s="1">
        <v>1.0253489017486572</v>
      </c>
      <c r="O6421" s="1">
        <v>8.4740100428462029E-3</v>
      </c>
      <c r="P6421" s="1">
        <v>0.93744522333145142</v>
      </c>
      <c r="Q6421" s="1">
        <v>0</v>
      </c>
      <c r="R6421" s="1">
        <v>-1.9758099224418402E-3</v>
      </c>
      <c r="S6421" s="1">
        <v>31</v>
      </c>
      <c r="T6421" s="1">
        <v>1</v>
      </c>
      <c r="U6421" s="1">
        <v>4451362</v>
      </c>
      <c r="V6421" s="1">
        <v>4.0711697190999985E-2</v>
      </c>
      <c r="W6421" s="1">
        <v>0.9230385422706604</v>
      </c>
      <c r="X6421" s="1">
        <v>0.9230385422706604</v>
      </c>
    </row>
    <row r="6422" spans="1:24" x14ac:dyDescent="0.35">
      <c r="A6422" s="1">
        <v>320216</v>
      </c>
      <c r="B6422" s="1" t="s">
        <v>2345</v>
      </c>
      <c r="C6422" s="1">
        <v>114064003</v>
      </c>
      <c r="D6422" s="1">
        <v>216</v>
      </c>
      <c r="E6422" s="1" t="s">
        <v>2683</v>
      </c>
      <c r="F6422" s="1" t="s">
        <v>118</v>
      </c>
      <c r="G6422" s="1" t="s">
        <v>117</v>
      </c>
      <c r="H6422" s="1" t="s">
        <v>916</v>
      </c>
      <c r="I6422" s="1">
        <v>919996.13</v>
      </c>
      <c r="J6422" s="1">
        <v>34265.64</v>
      </c>
      <c r="K6422" s="1">
        <v>140805</v>
      </c>
      <c r="L6422" s="1">
        <v>3415720.75</v>
      </c>
      <c r="M6422" s="1">
        <v>4.4740751385688782E-2</v>
      </c>
      <c r="N6422" s="1">
        <v>1.3272327184677124</v>
      </c>
      <c r="O6422" s="1">
        <v>7.5748898088932037E-3</v>
      </c>
      <c r="P6422" s="1">
        <v>0.8301965594291687</v>
      </c>
      <c r="Q6422" s="1">
        <v>0</v>
      </c>
      <c r="R6422" s="1">
        <v>7.1100699715316296E-3</v>
      </c>
      <c r="S6422" s="1">
        <v>32</v>
      </c>
      <c r="T6422" s="1">
        <v>1</v>
      </c>
      <c r="U6422" s="1">
        <v>4510787.5</v>
      </c>
      <c r="V6422" s="1">
        <v>5.9425711631774902E-2</v>
      </c>
      <c r="W6422" s="1">
        <v>1.3349958658218384</v>
      </c>
      <c r="X6422" s="1">
        <v>1.3349958658218384</v>
      </c>
    </row>
    <row r="6423" spans="1:24" x14ac:dyDescent="0.35">
      <c r="A6423" s="1">
        <v>330216</v>
      </c>
      <c r="B6423" s="1" t="s">
        <v>2346</v>
      </c>
      <c r="C6423" s="1">
        <v>114064003</v>
      </c>
      <c r="D6423" s="1">
        <v>216</v>
      </c>
      <c r="E6423" s="1" t="s">
        <v>2683</v>
      </c>
      <c r="F6423" s="1" t="s">
        <v>118</v>
      </c>
      <c r="G6423" s="1" t="s">
        <v>117</v>
      </c>
      <c r="H6423" s="1" t="s">
        <v>916</v>
      </c>
      <c r="I6423" s="1">
        <v>944816.66</v>
      </c>
      <c r="J6423" s="1">
        <v>37950.43</v>
      </c>
      <c r="K6423" s="1">
        <v>140805</v>
      </c>
      <c r="L6423" s="1">
        <v>3527514.25</v>
      </c>
      <c r="M6423" s="1">
        <v>0.11179350316524506</v>
      </c>
      <c r="N6423" s="1">
        <v>3.2729110717773438</v>
      </c>
      <c r="O6423" s="1">
        <v>2.4820530787110329E-2</v>
      </c>
      <c r="P6423" s="1">
        <v>2.6978950500488281</v>
      </c>
      <c r="Q6423" s="1">
        <v>0</v>
      </c>
      <c r="R6423" s="1">
        <v>3.6847901064902544E-3</v>
      </c>
      <c r="S6423" s="1">
        <v>33</v>
      </c>
      <c r="T6423" s="1">
        <v>1</v>
      </c>
      <c r="U6423" s="1">
        <v>4651086.5</v>
      </c>
      <c r="V6423" s="1">
        <v>0.14029882848262787</v>
      </c>
      <c r="W6423" s="1">
        <v>3.1102995872497559</v>
      </c>
      <c r="X6423" s="1">
        <v>3.1102995872497559</v>
      </c>
    </row>
    <row r="6424" spans="1:24" x14ac:dyDescent="0.35">
      <c r="A6424" s="1">
        <v>340216</v>
      </c>
      <c r="B6424" s="1" t="s">
        <v>2347</v>
      </c>
      <c r="C6424" s="1">
        <v>114064003</v>
      </c>
      <c r="D6424" s="1">
        <v>216</v>
      </c>
      <c r="E6424" s="1" t="s">
        <v>2683</v>
      </c>
      <c r="F6424" s="1" t="s">
        <v>118</v>
      </c>
      <c r="G6424" s="1" t="s">
        <v>117</v>
      </c>
      <c r="H6424" s="1" t="s">
        <v>916</v>
      </c>
      <c r="I6424" s="1">
        <v>944793.83</v>
      </c>
      <c r="J6424" s="1">
        <v>31104.080000000002</v>
      </c>
      <c r="K6424" s="1">
        <v>140805</v>
      </c>
      <c r="L6424" s="1">
        <v>3527510.25</v>
      </c>
      <c r="M6424" s="1">
        <v>-3.9999999899009708E-6</v>
      </c>
      <c r="N6424" s="1">
        <v>-1.1339430056978017E-4</v>
      </c>
      <c r="O6424" s="1">
        <v>-2.2829999579698779E-5</v>
      </c>
      <c r="P6424" s="1">
        <v>-2.4163417983800173E-3</v>
      </c>
      <c r="Q6424" s="1">
        <v>0</v>
      </c>
      <c r="R6424" s="1">
        <v>-6.8463501520454884E-3</v>
      </c>
      <c r="S6424" s="1">
        <v>34</v>
      </c>
      <c r="T6424" s="1">
        <v>1</v>
      </c>
      <c r="U6424" s="1">
        <v>4644213</v>
      </c>
      <c r="V6424" s="1">
        <v>-6.8731801584362984E-3</v>
      </c>
      <c r="W6424" s="1">
        <v>-0.14778266847133636</v>
      </c>
      <c r="X6424" s="1">
        <v>-0.14778266847133636</v>
      </c>
    </row>
    <row r="6425" spans="1:24" x14ac:dyDescent="0.35">
      <c r="A6425" s="1">
        <v>350216</v>
      </c>
      <c r="B6425" s="1" t="s">
        <v>2348</v>
      </c>
      <c r="C6425" s="1">
        <v>114064003</v>
      </c>
      <c r="D6425" s="1">
        <v>216</v>
      </c>
      <c r="E6425" s="1" t="s">
        <v>2683</v>
      </c>
      <c r="F6425" s="1" t="s">
        <v>118</v>
      </c>
      <c r="G6425" s="1" t="s">
        <v>117</v>
      </c>
      <c r="H6425" s="1" t="s">
        <v>916</v>
      </c>
      <c r="I6425" s="1">
        <v>998224.49</v>
      </c>
      <c r="J6425" s="1">
        <v>34226.959999999999</v>
      </c>
      <c r="K6425" s="1">
        <v>140805</v>
      </c>
      <c r="L6425" s="1">
        <v>3624811.75</v>
      </c>
      <c r="M6425" s="1">
        <v>9.7301498055458069E-2</v>
      </c>
      <c r="N6425" s="1">
        <v>2.75836181640625</v>
      </c>
      <c r="O6425" s="1">
        <v>5.3430661559104919E-2</v>
      </c>
      <c r="P6425" s="1">
        <v>5.6552720069885254</v>
      </c>
      <c r="Q6425" s="1">
        <v>0</v>
      </c>
      <c r="R6425" s="1">
        <v>3.1228798907250166E-3</v>
      </c>
      <c r="S6425" s="1">
        <v>35</v>
      </c>
      <c r="T6425" s="1">
        <v>1</v>
      </c>
      <c r="U6425" s="1">
        <v>4798068</v>
      </c>
      <c r="V6425" s="1">
        <v>0.15385504066944122</v>
      </c>
      <c r="W6425" s="1">
        <v>3.3128325939178467</v>
      </c>
      <c r="X6425" s="1">
        <v>3.3128325939178467</v>
      </c>
    </row>
    <row r="6426" spans="1:24" x14ac:dyDescent="0.35">
      <c r="A6426" s="1">
        <v>360216</v>
      </c>
      <c r="B6426" s="1" t="s">
        <v>2349</v>
      </c>
      <c r="C6426" s="1">
        <v>114064003</v>
      </c>
      <c r="D6426" s="1">
        <v>216</v>
      </c>
      <c r="E6426" s="1" t="s">
        <v>2683</v>
      </c>
      <c r="F6426" s="1" t="s">
        <v>118</v>
      </c>
      <c r="G6426" s="1" t="s">
        <v>117</v>
      </c>
      <c r="H6426" s="1" t="s">
        <v>916</v>
      </c>
      <c r="I6426" s="1">
        <v>1048169.4</v>
      </c>
      <c r="J6426" s="1">
        <v>43469.31</v>
      </c>
      <c r="K6426" s="1">
        <v>140805</v>
      </c>
      <c r="L6426" s="1">
        <v>4006870</v>
      </c>
      <c r="M6426" s="1">
        <v>0.38205826282501221</v>
      </c>
      <c r="N6426" s="1">
        <v>10.540084838867188</v>
      </c>
      <c r="O6426" s="1">
        <v>4.9944911152124405E-2</v>
      </c>
      <c r="P6426" s="1">
        <v>5.0033745765686035</v>
      </c>
      <c r="Q6426" s="1">
        <v>0</v>
      </c>
      <c r="R6426" s="1">
        <v>9.242350235581398E-3</v>
      </c>
      <c r="S6426" s="1">
        <v>36</v>
      </c>
      <c r="T6426" s="1">
        <v>1</v>
      </c>
      <c r="U6426" s="1">
        <v>5239313.5</v>
      </c>
      <c r="V6426" s="1">
        <v>0.44124552607536316</v>
      </c>
      <c r="W6426" s="1">
        <v>9.1963157653808594</v>
      </c>
      <c r="X6426" s="1">
        <v>9.1963157653808594</v>
      </c>
    </row>
    <row r="6427" spans="1:24" x14ac:dyDescent="0.35">
      <c r="A6427" s="1">
        <v>370216</v>
      </c>
      <c r="B6427" s="1" t="s">
        <v>2350</v>
      </c>
      <c r="C6427" s="1">
        <v>114064003</v>
      </c>
      <c r="D6427" s="1">
        <v>216</v>
      </c>
      <c r="E6427" s="1" t="s">
        <v>2683</v>
      </c>
      <c r="F6427" s="1" t="s">
        <v>118</v>
      </c>
      <c r="G6427" s="1" t="s">
        <v>117</v>
      </c>
      <c r="H6427" s="1" t="s">
        <v>916</v>
      </c>
      <c r="I6427" s="1">
        <v>1087136.1599999999</v>
      </c>
      <c r="J6427" s="1">
        <v>56794.53</v>
      </c>
      <c r="K6427" s="1">
        <v>140805</v>
      </c>
      <c r="L6427" s="1">
        <v>4432869.5</v>
      </c>
      <c r="M6427" s="1">
        <v>0.42599949240684509</v>
      </c>
      <c r="N6427" s="1">
        <v>10.63172721862793</v>
      </c>
      <c r="O6427" s="1">
        <v>3.8966760039329529E-2</v>
      </c>
      <c r="P6427" s="1">
        <v>3.7176012992858887</v>
      </c>
      <c r="Q6427" s="1">
        <v>0</v>
      </c>
      <c r="R6427" s="1">
        <v>1.3325219973921776E-2</v>
      </c>
      <c r="S6427" s="1">
        <v>37</v>
      </c>
      <c r="T6427" s="1">
        <v>1</v>
      </c>
      <c r="U6427" s="1">
        <v>5717605</v>
      </c>
      <c r="V6427" s="1">
        <v>0.47829148173332214</v>
      </c>
      <c r="W6427" s="1">
        <v>9.1288967132568359</v>
      </c>
      <c r="X6427" s="1">
        <v>9.1288967132568359</v>
      </c>
    </row>
    <row r="6428" spans="1:24" x14ac:dyDescent="0.35">
      <c r="A6428" s="1">
        <v>380216</v>
      </c>
      <c r="B6428" s="1" t="s">
        <v>2351</v>
      </c>
      <c r="C6428" s="1">
        <v>114064003</v>
      </c>
      <c r="D6428" s="1">
        <v>216</v>
      </c>
      <c r="E6428" s="1" t="s">
        <v>2683</v>
      </c>
      <c r="F6428" s="1" t="s">
        <v>118</v>
      </c>
      <c r="G6428" s="1" t="s">
        <v>117</v>
      </c>
      <c r="H6428" s="1" t="s">
        <v>916</v>
      </c>
      <c r="I6428" s="1">
        <v>1177303</v>
      </c>
      <c r="J6428" s="1">
        <v>62088</v>
      </c>
      <c r="K6428" s="1">
        <v>140805</v>
      </c>
      <c r="L6428" s="1">
        <v>4606152</v>
      </c>
      <c r="M6428" s="1">
        <v>0.17328250408172607</v>
      </c>
      <c r="N6428" s="1">
        <v>3.9090368747711182</v>
      </c>
      <c r="O6428" s="1">
        <v>9.0166836977005005E-2</v>
      </c>
      <c r="P6428" s="1">
        <v>8.2939786911010742</v>
      </c>
      <c r="Q6428" s="1">
        <v>0</v>
      </c>
      <c r="R6428" s="1">
        <v>5.2934698760509491E-3</v>
      </c>
      <c r="S6428" s="1">
        <v>38</v>
      </c>
      <c r="T6428" s="1">
        <v>1</v>
      </c>
      <c r="U6428" s="1">
        <v>5986348</v>
      </c>
      <c r="V6428" s="1">
        <v>0.26874279975891113</v>
      </c>
      <c r="W6428" s="1">
        <v>4.7002720832824707</v>
      </c>
      <c r="X6428" s="1">
        <v>4.7002720832824707</v>
      </c>
    </row>
    <row r="6429" spans="1:24" x14ac:dyDescent="0.35">
      <c r="A6429" s="1">
        <v>390216</v>
      </c>
      <c r="B6429" s="1" t="s">
        <v>2352</v>
      </c>
      <c r="C6429" s="1">
        <v>114064003</v>
      </c>
      <c r="D6429" s="1">
        <v>216</v>
      </c>
      <c r="E6429" s="1" t="s">
        <v>2683</v>
      </c>
      <c r="F6429" s="1" t="s">
        <v>118</v>
      </c>
      <c r="G6429" s="1" t="s">
        <v>117</v>
      </c>
      <c r="H6429" s="1" t="s">
        <v>916</v>
      </c>
      <c r="I6429" s="1">
        <v>1183260</v>
      </c>
      <c r="J6429" s="1">
        <v>64809</v>
      </c>
      <c r="K6429" s="1">
        <v>190805</v>
      </c>
      <c r="L6429" s="1">
        <v>4676564</v>
      </c>
      <c r="M6429" s="1">
        <v>7.0412002503871918E-2</v>
      </c>
      <c r="N6429" s="1">
        <v>1.528651237487793</v>
      </c>
      <c r="O6429" s="1">
        <v>5.9569999575614929E-3</v>
      </c>
      <c r="P6429" s="1">
        <v>0.50598698854446411</v>
      </c>
      <c r="Q6429" s="1">
        <v>5.000000074505806E-2</v>
      </c>
      <c r="R6429" s="1">
        <v>2.7209999971091747E-3</v>
      </c>
      <c r="S6429" s="1">
        <v>39</v>
      </c>
      <c r="T6429" s="1">
        <v>1</v>
      </c>
      <c r="U6429" s="1">
        <v>6115438</v>
      </c>
      <c r="V6429" s="1">
        <v>0.12909001111984253</v>
      </c>
      <c r="W6429" s="1">
        <v>2.1564066410064697</v>
      </c>
      <c r="X6429" s="1">
        <v>2.1564066410064697</v>
      </c>
    </row>
    <row r="6430" spans="1:24" x14ac:dyDescent="0.35">
      <c r="A6430" s="1">
        <v>400216</v>
      </c>
      <c r="B6430" s="1" t="s">
        <v>2353</v>
      </c>
      <c r="C6430" s="1">
        <v>114064003</v>
      </c>
      <c r="D6430" s="1">
        <v>216</v>
      </c>
      <c r="E6430" s="1" t="s">
        <v>2683</v>
      </c>
      <c r="F6430" s="1" t="s">
        <v>118</v>
      </c>
      <c r="G6430" s="1" t="s">
        <v>117</v>
      </c>
      <c r="H6430" s="1" t="s">
        <v>916</v>
      </c>
      <c r="S6430" s="1">
        <v>40</v>
      </c>
      <c r="T6430" s="1">
        <v>1</v>
      </c>
      <c r="U6430" s="1">
        <v>0</v>
      </c>
      <c r="V6430" s="1">
        <v>0</v>
      </c>
      <c r="W6430" s="1">
        <v>-100</v>
      </c>
      <c r="X6430" s="1">
        <v>-100</v>
      </c>
    </row>
    <row r="6431" spans="1:24" x14ac:dyDescent="0.35">
      <c r="A6431" s="1">
        <v>410216</v>
      </c>
      <c r="B6431" s="1" t="s">
        <v>2354</v>
      </c>
      <c r="C6431" s="1">
        <v>114064003</v>
      </c>
      <c r="D6431" s="1">
        <v>216</v>
      </c>
      <c r="E6431" s="1" t="s">
        <v>2683</v>
      </c>
      <c r="F6431" s="1" t="s">
        <v>118</v>
      </c>
      <c r="G6431" s="1" t="s">
        <v>117</v>
      </c>
      <c r="H6431" s="1" t="s">
        <v>916</v>
      </c>
      <c r="S6431" s="1">
        <v>41</v>
      </c>
      <c r="T6431" s="1">
        <v>1</v>
      </c>
      <c r="U6431" s="1">
        <v>0</v>
      </c>
      <c r="V6431" s="1">
        <v>0</v>
      </c>
    </row>
    <row r="6432" spans="1:24" x14ac:dyDescent="0.35">
      <c r="A6432" s="1">
        <v>420216</v>
      </c>
      <c r="B6432" s="1" t="s">
        <v>2355</v>
      </c>
      <c r="C6432" s="1">
        <v>114064003</v>
      </c>
      <c r="D6432" s="1">
        <v>216</v>
      </c>
      <c r="E6432" s="1" t="s">
        <v>2683</v>
      </c>
      <c r="F6432" s="1" t="s">
        <v>118</v>
      </c>
      <c r="G6432" s="1" t="s">
        <v>117</v>
      </c>
      <c r="H6432" s="1" t="s">
        <v>916</v>
      </c>
      <c r="S6432" s="1">
        <v>42</v>
      </c>
      <c r="T6432" s="1">
        <v>1</v>
      </c>
      <c r="U6432" s="1">
        <v>0</v>
      </c>
      <c r="V6432" s="1">
        <v>0</v>
      </c>
    </row>
    <row r="6433" spans="1:24" x14ac:dyDescent="0.35">
      <c r="A6433" s="1">
        <v>430216</v>
      </c>
      <c r="B6433" s="1" t="s">
        <v>2356</v>
      </c>
      <c r="C6433" s="1">
        <v>114064003</v>
      </c>
      <c r="D6433" s="1">
        <v>216</v>
      </c>
      <c r="E6433" s="1" t="s">
        <v>2683</v>
      </c>
      <c r="F6433" s="1" t="s">
        <v>118</v>
      </c>
      <c r="G6433" s="1" t="s">
        <v>117</v>
      </c>
      <c r="H6433" s="1" t="s">
        <v>916</v>
      </c>
      <c r="S6433" s="1">
        <v>43</v>
      </c>
      <c r="T6433" s="1">
        <v>1</v>
      </c>
      <c r="U6433" s="1">
        <v>0</v>
      </c>
      <c r="V6433" s="1">
        <v>0</v>
      </c>
    </row>
    <row r="6434" spans="1:24" x14ac:dyDescent="0.35">
      <c r="A6434" s="1">
        <v>440216</v>
      </c>
      <c r="B6434" s="1" t="s">
        <v>2357</v>
      </c>
      <c r="C6434" s="1">
        <v>114064003</v>
      </c>
      <c r="D6434" s="1">
        <v>216</v>
      </c>
      <c r="E6434" s="1" t="s">
        <v>2683</v>
      </c>
      <c r="F6434" s="1" t="s">
        <v>118</v>
      </c>
      <c r="G6434" s="1" t="s">
        <v>117</v>
      </c>
      <c r="H6434" s="1" t="s">
        <v>916</v>
      </c>
      <c r="S6434" s="1">
        <v>44</v>
      </c>
      <c r="T6434" s="1">
        <v>1</v>
      </c>
      <c r="U6434" s="1">
        <v>0</v>
      </c>
      <c r="V6434" s="1">
        <v>0</v>
      </c>
    </row>
    <row r="6435" spans="1:24" x14ac:dyDescent="0.35">
      <c r="A6435" s="1">
        <v>450216</v>
      </c>
      <c r="B6435" s="1" t="s">
        <v>2358</v>
      </c>
      <c r="C6435" s="1">
        <v>114064003</v>
      </c>
      <c r="D6435" s="1">
        <v>216</v>
      </c>
      <c r="E6435" s="1" t="s">
        <v>2683</v>
      </c>
      <c r="F6435" s="1" t="s">
        <v>118</v>
      </c>
      <c r="G6435" s="1" t="s">
        <v>117</v>
      </c>
      <c r="H6435" s="1" t="s">
        <v>916</v>
      </c>
      <c r="S6435" s="1">
        <v>45</v>
      </c>
      <c r="T6435" s="1">
        <v>1</v>
      </c>
      <c r="U6435" s="1">
        <v>0</v>
      </c>
      <c r="V6435" s="1">
        <v>0</v>
      </c>
    </row>
    <row r="6436" spans="1:24" x14ac:dyDescent="0.35">
      <c r="A6436" s="1">
        <v>460216</v>
      </c>
      <c r="B6436" s="1" t="s">
        <v>2359</v>
      </c>
      <c r="C6436" s="1">
        <v>114064003</v>
      </c>
      <c r="D6436" s="1">
        <v>216</v>
      </c>
      <c r="E6436" s="1" t="s">
        <v>2683</v>
      </c>
      <c r="F6436" s="1" t="s">
        <v>118</v>
      </c>
      <c r="G6436" s="1" t="s">
        <v>117</v>
      </c>
      <c r="H6436" s="1" t="s">
        <v>916</v>
      </c>
      <c r="S6436" s="1">
        <v>46</v>
      </c>
      <c r="T6436" s="1">
        <v>1</v>
      </c>
      <c r="U6436" s="1">
        <v>0</v>
      </c>
      <c r="V6436" s="1">
        <v>0</v>
      </c>
    </row>
    <row r="6437" spans="1:24" x14ac:dyDescent="0.35">
      <c r="A6437" s="1">
        <v>470216</v>
      </c>
      <c r="B6437" s="1" t="s">
        <v>2360</v>
      </c>
      <c r="C6437" s="1">
        <v>114064003</v>
      </c>
      <c r="D6437" s="1">
        <v>216</v>
      </c>
      <c r="E6437" s="1" t="s">
        <v>2683</v>
      </c>
      <c r="F6437" s="1" t="s">
        <v>118</v>
      </c>
      <c r="G6437" s="1" t="s">
        <v>117</v>
      </c>
      <c r="H6437" s="1" t="s">
        <v>916</v>
      </c>
      <c r="S6437" s="1">
        <v>47</v>
      </c>
      <c r="T6437" s="1">
        <v>1</v>
      </c>
      <c r="U6437" s="1">
        <v>0</v>
      </c>
      <c r="V6437" s="1">
        <v>0</v>
      </c>
    </row>
    <row r="6438" spans="1:24" x14ac:dyDescent="0.35">
      <c r="A6438" s="1">
        <v>480216</v>
      </c>
      <c r="B6438" s="1" t="s">
        <v>2361</v>
      </c>
      <c r="C6438" s="1">
        <v>114064003</v>
      </c>
      <c r="D6438" s="1">
        <v>216</v>
      </c>
      <c r="E6438" s="1" t="s">
        <v>2683</v>
      </c>
      <c r="F6438" s="1" t="s">
        <v>118</v>
      </c>
      <c r="G6438" s="1" t="s">
        <v>117</v>
      </c>
      <c r="H6438" s="1" t="s">
        <v>916</v>
      </c>
      <c r="S6438" s="1">
        <v>48</v>
      </c>
      <c r="T6438" s="1">
        <v>1</v>
      </c>
      <c r="U6438" s="1">
        <v>0</v>
      </c>
      <c r="V6438" s="1">
        <v>0</v>
      </c>
    </row>
    <row r="6439" spans="1:24" x14ac:dyDescent="0.35">
      <c r="A6439" s="1">
        <v>290274</v>
      </c>
      <c r="B6439" s="1" t="s">
        <v>2341</v>
      </c>
      <c r="C6439" s="1">
        <v>114065503</v>
      </c>
      <c r="D6439" s="1">
        <v>274</v>
      </c>
      <c r="E6439" s="1" t="s">
        <v>2684</v>
      </c>
      <c r="F6439" s="1" t="s">
        <v>118</v>
      </c>
      <c r="G6439" s="1" t="s">
        <v>117</v>
      </c>
      <c r="H6439" s="1" t="s">
        <v>916</v>
      </c>
      <c r="I6439" s="1">
        <v>1447013.85</v>
      </c>
      <c r="K6439" s="1">
        <v>447941</v>
      </c>
      <c r="L6439" s="1">
        <v>4877386.5</v>
      </c>
      <c r="S6439" s="1">
        <v>29</v>
      </c>
      <c r="T6439" s="1">
        <v>1</v>
      </c>
      <c r="U6439" s="1">
        <v>6772341.5</v>
      </c>
      <c r="V6439" s="1">
        <v>0</v>
      </c>
    </row>
    <row r="6440" spans="1:24" x14ac:dyDescent="0.35">
      <c r="A6440" s="1">
        <v>300274</v>
      </c>
      <c r="B6440" s="1" t="s">
        <v>2343</v>
      </c>
      <c r="C6440" s="1">
        <v>114065503</v>
      </c>
      <c r="D6440" s="1">
        <v>274</v>
      </c>
      <c r="E6440" s="1" t="s">
        <v>2684</v>
      </c>
      <c r="F6440" s="1" t="s">
        <v>118</v>
      </c>
      <c r="G6440" s="1" t="s">
        <v>117</v>
      </c>
      <c r="H6440" s="1" t="s">
        <v>916</v>
      </c>
      <c r="I6440" s="1">
        <v>1497762</v>
      </c>
      <c r="K6440" s="1">
        <v>447941</v>
      </c>
      <c r="L6440" s="1">
        <v>5217499</v>
      </c>
      <c r="M6440" s="1">
        <v>0.34011250734329224</v>
      </c>
      <c r="N6440" s="1">
        <v>6.9732527732849121</v>
      </c>
      <c r="O6440" s="1">
        <v>5.0748150795698166E-2</v>
      </c>
      <c r="P6440" s="1">
        <v>3.5070948600769043</v>
      </c>
      <c r="Q6440" s="1">
        <v>0</v>
      </c>
      <c r="S6440" s="1">
        <v>30</v>
      </c>
      <c r="T6440" s="1">
        <v>1</v>
      </c>
      <c r="U6440" s="1">
        <v>7163202</v>
      </c>
      <c r="V6440" s="1">
        <v>0.39086064696311951</v>
      </c>
      <c r="W6440" s="1">
        <v>5.77142333984375</v>
      </c>
      <c r="X6440" s="1">
        <v>5.77142333984375</v>
      </c>
    </row>
    <row r="6441" spans="1:24" x14ac:dyDescent="0.35">
      <c r="A6441" s="1">
        <v>310274</v>
      </c>
      <c r="B6441" s="1" t="s">
        <v>2344</v>
      </c>
      <c r="C6441" s="1">
        <v>114065503</v>
      </c>
      <c r="D6441" s="1">
        <v>274</v>
      </c>
      <c r="E6441" s="1" t="s">
        <v>2684</v>
      </c>
      <c r="F6441" s="1" t="s">
        <v>118</v>
      </c>
      <c r="G6441" s="1" t="s">
        <v>117</v>
      </c>
      <c r="H6441" s="1" t="s">
        <v>916</v>
      </c>
      <c r="I6441" s="1">
        <v>1558217</v>
      </c>
      <c r="K6441" s="1">
        <v>447941</v>
      </c>
      <c r="L6441" s="1">
        <v>5403280</v>
      </c>
      <c r="M6441" s="1">
        <v>0.18578100204467773</v>
      </c>
      <c r="N6441" s="1">
        <v>3.5607290267944336</v>
      </c>
      <c r="O6441" s="1">
        <v>6.0454998165369034E-2</v>
      </c>
      <c r="P6441" s="1">
        <v>4.0363554954528809</v>
      </c>
      <c r="Q6441" s="1">
        <v>0</v>
      </c>
      <c r="S6441" s="1">
        <v>31</v>
      </c>
      <c r="T6441" s="1">
        <v>1</v>
      </c>
      <c r="U6441" s="1">
        <v>7409438</v>
      </c>
      <c r="V6441" s="1">
        <v>0.24623599648475647</v>
      </c>
      <c r="W6441" s="1">
        <v>3.4375131130218506</v>
      </c>
      <c r="X6441" s="1">
        <v>3.4375131130218506</v>
      </c>
    </row>
    <row r="6442" spans="1:24" x14ac:dyDescent="0.35">
      <c r="A6442" s="1">
        <v>320274</v>
      </c>
      <c r="B6442" s="1" t="s">
        <v>2345</v>
      </c>
      <c r="C6442" s="1">
        <v>114065503</v>
      </c>
      <c r="D6442" s="1">
        <v>274</v>
      </c>
      <c r="E6442" s="1" t="s">
        <v>2684</v>
      </c>
      <c r="F6442" s="1" t="s">
        <v>118</v>
      </c>
      <c r="G6442" s="1" t="s">
        <v>117</v>
      </c>
      <c r="H6442" s="1" t="s">
        <v>916</v>
      </c>
      <c r="I6442" s="1">
        <v>1546624</v>
      </c>
      <c r="K6442" s="1">
        <v>447941</v>
      </c>
      <c r="L6442" s="1">
        <v>5669821</v>
      </c>
      <c r="M6442" s="1">
        <v>0.2665410041809082</v>
      </c>
      <c r="N6442" s="1">
        <v>4.932948112487793</v>
      </c>
      <c r="O6442" s="1">
        <v>-1.1593000032007694E-2</v>
      </c>
      <c r="P6442" s="1">
        <v>-0.74399137496948242</v>
      </c>
      <c r="Q6442" s="1">
        <v>0</v>
      </c>
      <c r="S6442" s="1">
        <v>32</v>
      </c>
      <c r="T6442" s="1">
        <v>1</v>
      </c>
      <c r="U6442" s="1">
        <v>7664386</v>
      </c>
      <c r="V6442" s="1">
        <v>0.25494799017906189</v>
      </c>
      <c r="W6442" s="1">
        <v>3.4408547878265381</v>
      </c>
      <c r="X6442" s="1">
        <v>3.4408547878265381</v>
      </c>
    </row>
    <row r="6443" spans="1:24" x14ac:dyDescent="0.35">
      <c r="A6443" s="1">
        <v>330274</v>
      </c>
      <c r="B6443" s="1" t="s">
        <v>2346</v>
      </c>
      <c r="C6443" s="1">
        <v>114065503</v>
      </c>
      <c r="D6443" s="1">
        <v>274</v>
      </c>
      <c r="E6443" s="1" t="s">
        <v>2684</v>
      </c>
      <c r="F6443" s="1" t="s">
        <v>118</v>
      </c>
      <c r="G6443" s="1" t="s">
        <v>117</v>
      </c>
      <c r="H6443" s="1" t="s">
        <v>916</v>
      </c>
      <c r="I6443" s="1">
        <v>1768383.71</v>
      </c>
      <c r="K6443" s="1">
        <v>447941</v>
      </c>
      <c r="L6443" s="1">
        <v>6012959</v>
      </c>
      <c r="M6443" s="1">
        <v>0.34313800930976868</v>
      </c>
      <c r="N6443" s="1">
        <v>6.0520076751708984</v>
      </c>
      <c r="O6443" s="1">
        <v>0.22175970673561096</v>
      </c>
      <c r="P6443" s="1">
        <v>14.33830738067627</v>
      </c>
      <c r="Q6443" s="1">
        <v>0</v>
      </c>
      <c r="S6443" s="1">
        <v>33</v>
      </c>
      <c r="T6443" s="1">
        <v>1</v>
      </c>
      <c r="U6443" s="1">
        <v>8229284</v>
      </c>
      <c r="V6443" s="1">
        <v>0.56489771604537964</v>
      </c>
      <c r="W6443" s="1">
        <v>7.370427131652832</v>
      </c>
      <c r="X6443" s="1">
        <v>7.370427131652832</v>
      </c>
    </row>
    <row r="6444" spans="1:24" x14ac:dyDescent="0.35">
      <c r="A6444" s="1">
        <v>340274</v>
      </c>
      <c r="B6444" s="1" t="s">
        <v>2347</v>
      </c>
      <c r="C6444" s="1">
        <v>114065503</v>
      </c>
      <c r="D6444" s="1">
        <v>274</v>
      </c>
      <c r="E6444" s="1" t="s">
        <v>2684</v>
      </c>
      <c r="F6444" s="1" t="s">
        <v>118</v>
      </c>
      <c r="G6444" s="1" t="s">
        <v>117</v>
      </c>
      <c r="H6444" s="1" t="s">
        <v>916</v>
      </c>
      <c r="I6444" s="1">
        <v>1768263.21</v>
      </c>
      <c r="K6444" s="1">
        <v>447941</v>
      </c>
      <c r="L6444" s="1">
        <v>6012944.5</v>
      </c>
      <c r="M6444" s="1">
        <v>-1.4500000361294951E-5</v>
      </c>
      <c r="N6444" s="1">
        <v>-2.4114582629408687E-4</v>
      </c>
      <c r="O6444" s="1">
        <v>-1.205000007757917E-4</v>
      </c>
      <c r="P6444" s="1">
        <v>-6.8141319788992405E-3</v>
      </c>
      <c r="Q6444" s="1">
        <v>0</v>
      </c>
      <c r="S6444" s="1">
        <v>34</v>
      </c>
      <c r="T6444" s="1">
        <v>1</v>
      </c>
      <c r="U6444" s="1">
        <v>8229149</v>
      </c>
      <c r="V6444" s="1">
        <v>-1.3499999477062374E-4</v>
      </c>
      <c r="W6444" s="1">
        <v>-1.6404829220846295E-3</v>
      </c>
      <c r="X6444" s="1">
        <v>-1.6404829220846295E-3</v>
      </c>
    </row>
    <row r="6445" spans="1:24" x14ac:dyDescent="0.35">
      <c r="A6445" s="1">
        <v>350274</v>
      </c>
      <c r="B6445" s="1" t="s">
        <v>2348</v>
      </c>
      <c r="C6445" s="1">
        <v>114065503</v>
      </c>
      <c r="D6445" s="1">
        <v>274</v>
      </c>
      <c r="E6445" s="1" t="s">
        <v>2684</v>
      </c>
      <c r="F6445" s="1" t="s">
        <v>118</v>
      </c>
      <c r="G6445" s="1" t="s">
        <v>117</v>
      </c>
      <c r="H6445" s="1" t="s">
        <v>916</v>
      </c>
      <c r="I6445" s="1">
        <v>2155294.59</v>
      </c>
      <c r="K6445" s="1">
        <v>447941</v>
      </c>
      <c r="L6445" s="1">
        <v>6834451</v>
      </c>
      <c r="M6445" s="1">
        <v>0.82150650024414063</v>
      </c>
      <c r="N6445" s="1">
        <v>13.662300109863281</v>
      </c>
      <c r="O6445" s="1">
        <v>0.38703137636184692</v>
      </c>
      <c r="P6445" s="1">
        <v>21.887657165527344</v>
      </c>
      <c r="Q6445" s="1">
        <v>0</v>
      </c>
      <c r="S6445" s="1">
        <v>35</v>
      </c>
      <c r="T6445" s="1">
        <v>1</v>
      </c>
      <c r="U6445" s="1">
        <v>9437686</v>
      </c>
      <c r="V6445" s="1">
        <v>1.2085378170013428</v>
      </c>
      <c r="W6445" s="1">
        <v>14.686050415039063</v>
      </c>
      <c r="X6445" s="1">
        <v>14.686050415039063</v>
      </c>
    </row>
    <row r="6446" spans="1:24" x14ac:dyDescent="0.35">
      <c r="A6446" s="1">
        <v>360274</v>
      </c>
      <c r="B6446" s="1" t="s">
        <v>2349</v>
      </c>
      <c r="C6446" s="1">
        <v>114065503</v>
      </c>
      <c r="D6446" s="1">
        <v>274</v>
      </c>
      <c r="E6446" s="1" t="s">
        <v>2684</v>
      </c>
      <c r="F6446" s="1" t="s">
        <v>118</v>
      </c>
      <c r="G6446" s="1" t="s">
        <v>117</v>
      </c>
      <c r="H6446" s="1" t="s">
        <v>916</v>
      </c>
      <c r="I6446" s="1">
        <v>2317333.56</v>
      </c>
      <c r="K6446" s="1">
        <v>947941</v>
      </c>
      <c r="L6446" s="1">
        <v>8421265</v>
      </c>
      <c r="M6446" s="1">
        <v>1.5868140459060669</v>
      </c>
      <c r="N6446" s="1">
        <v>23.217870712280273</v>
      </c>
      <c r="O6446" s="1">
        <v>0.16203896701335907</v>
      </c>
      <c r="P6446" s="1">
        <v>7.5181818008422852</v>
      </c>
      <c r="Q6446" s="1">
        <v>0.5</v>
      </c>
      <c r="S6446" s="1">
        <v>36</v>
      </c>
      <c r="T6446" s="1">
        <v>1</v>
      </c>
      <c r="U6446" s="1">
        <v>11686540</v>
      </c>
      <c r="V6446" s="1">
        <v>2.2488529682159424</v>
      </c>
      <c r="W6446" s="1">
        <v>23.828447341918945</v>
      </c>
      <c r="X6446" s="1">
        <v>23.828447341918945</v>
      </c>
    </row>
    <row r="6447" spans="1:24" x14ac:dyDescent="0.35">
      <c r="A6447" s="1">
        <v>370274</v>
      </c>
      <c r="B6447" s="1" t="s">
        <v>2350</v>
      </c>
      <c r="C6447" s="1">
        <v>114065503</v>
      </c>
      <c r="D6447" s="1">
        <v>274</v>
      </c>
      <c r="E6447" s="1" t="s">
        <v>2684</v>
      </c>
      <c r="F6447" s="1" t="s">
        <v>118</v>
      </c>
      <c r="G6447" s="1" t="s">
        <v>117</v>
      </c>
      <c r="H6447" s="1" t="s">
        <v>916</v>
      </c>
      <c r="I6447" s="1">
        <v>2693752.42</v>
      </c>
      <c r="K6447" s="1">
        <v>947941</v>
      </c>
      <c r="L6447" s="1">
        <v>10031626</v>
      </c>
      <c r="M6447" s="1">
        <v>1.6103609800338745</v>
      </c>
      <c r="N6447" s="1">
        <v>19.122554779052734</v>
      </c>
      <c r="O6447" s="1">
        <v>0.37641885876655579</v>
      </c>
      <c r="P6447" s="1">
        <v>16.243619918823242</v>
      </c>
      <c r="Q6447" s="1">
        <v>0</v>
      </c>
      <c r="S6447" s="1">
        <v>37</v>
      </c>
      <c r="T6447" s="1">
        <v>1</v>
      </c>
      <c r="U6447" s="1">
        <v>13673320</v>
      </c>
      <c r="V6447" s="1">
        <v>1.9867798089981079</v>
      </c>
      <c r="W6447" s="1">
        <v>17.000583648681641</v>
      </c>
      <c r="X6447" s="1">
        <v>17.000583648681641</v>
      </c>
    </row>
    <row r="6448" spans="1:24" x14ac:dyDescent="0.35">
      <c r="A6448" s="1">
        <v>380274</v>
      </c>
      <c r="B6448" s="1" t="s">
        <v>2351</v>
      </c>
      <c r="C6448" s="1">
        <v>114065503</v>
      </c>
      <c r="D6448" s="1">
        <v>274</v>
      </c>
      <c r="E6448" s="1" t="s">
        <v>2684</v>
      </c>
      <c r="F6448" s="1" t="s">
        <v>118</v>
      </c>
      <c r="G6448" s="1" t="s">
        <v>117</v>
      </c>
      <c r="H6448" s="1" t="s">
        <v>916</v>
      </c>
      <c r="I6448" s="1">
        <v>2929828</v>
      </c>
      <c r="K6448" s="1">
        <v>3094652</v>
      </c>
      <c r="L6448" s="1">
        <v>11360744</v>
      </c>
      <c r="M6448" s="1">
        <v>1.329118013381958</v>
      </c>
      <c r="N6448" s="1">
        <v>13.24927806854248</v>
      </c>
      <c r="O6448" s="1">
        <v>0.23607558012008667</v>
      </c>
      <c r="P6448" s="1">
        <v>8.7638187408447266</v>
      </c>
      <c r="Q6448" s="1">
        <v>2.1467111110687256</v>
      </c>
      <c r="S6448" s="1">
        <v>38</v>
      </c>
      <c r="T6448" s="1">
        <v>1</v>
      </c>
      <c r="U6448" s="1">
        <v>17385224</v>
      </c>
      <c r="V6448" s="1">
        <v>3.711904764175415</v>
      </c>
      <c r="W6448" s="1">
        <v>27.147056579589844</v>
      </c>
      <c r="X6448" s="1">
        <v>27.147056579589844</v>
      </c>
    </row>
    <row r="6449" spans="1:24" x14ac:dyDescent="0.35">
      <c r="A6449" s="1">
        <v>390274</v>
      </c>
      <c r="B6449" s="1" t="s">
        <v>2352</v>
      </c>
      <c r="C6449" s="1">
        <v>114065503</v>
      </c>
      <c r="D6449" s="1">
        <v>274</v>
      </c>
      <c r="E6449" s="1" t="s">
        <v>2684</v>
      </c>
      <c r="F6449" s="1" t="s">
        <v>118</v>
      </c>
      <c r="G6449" s="1" t="s">
        <v>117</v>
      </c>
      <c r="H6449" s="1" t="s">
        <v>916</v>
      </c>
      <c r="I6449" s="1">
        <v>3149514</v>
      </c>
      <c r="K6449" s="1">
        <v>5228471</v>
      </c>
      <c r="L6449" s="1">
        <v>11750624</v>
      </c>
      <c r="M6449" s="1">
        <v>0.38988000154495239</v>
      </c>
      <c r="N6449" s="1">
        <v>3.4318175315856934</v>
      </c>
      <c r="O6449" s="1">
        <v>0.21968600153923035</v>
      </c>
      <c r="P6449" s="1">
        <v>7.498255729675293</v>
      </c>
      <c r="Q6449" s="1">
        <v>2.1338191032409668</v>
      </c>
      <c r="S6449" s="1">
        <v>39</v>
      </c>
      <c r="T6449" s="1">
        <v>1</v>
      </c>
      <c r="U6449" s="1">
        <v>20128608</v>
      </c>
      <c r="V6449" s="1">
        <v>2.7433850765228271</v>
      </c>
      <c r="W6449" s="1">
        <v>15.779974937438965</v>
      </c>
      <c r="X6449" s="1">
        <v>15.779974937438965</v>
      </c>
    </row>
    <row r="6450" spans="1:24" x14ac:dyDescent="0.35">
      <c r="A6450" s="1">
        <v>400274</v>
      </c>
      <c r="B6450" s="1" t="s">
        <v>2353</v>
      </c>
      <c r="C6450" s="1">
        <v>114065503</v>
      </c>
      <c r="D6450" s="1">
        <v>274</v>
      </c>
      <c r="E6450" s="1" t="s">
        <v>2684</v>
      </c>
      <c r="F6450" s="1" t="s">
        <v>118</v>
      </c>
      <c r="G6450" s="1" t="s">
        <v>117</v>
      </c>
      <c r="H6450" s="1" t="s">
        <v>916</v>
      </c>
      <c r="S6450" s="1">
        <v>40</v>
      </c>
      <c r="T6450" s="1">
        <v>1</v>
      </c>
      <c r="U6450" s="1">
        <v>0</v>
      </c>
      <c r="V6450" s="1">
        <v>0</v>
      </c>
      <c r="W6450" s="1">
        <v>-100</v>
      </c>
      <c r="X6450" s="1">
        <v>-100</v>
      </c>
    </row>
    <row r="6451" spans="1:24" x14ac:dyDescent="0.35">
      <c r="A6451" s="1">
        <v>410274</v>
      </c>
      <c r="B6451" s="1" t="s">
        <v>2354</v>
      </c>
      <c r="C6451" s="1">
        <v>114065503</v>
      </c>
      <c r="D6451" s="1">
        <v>274</v>
      </c>
      <c r="E6451" s="1" t="s">
        <v>2684</v>
      </c>
      <c r="F6451" s="1" t="s">
        <v>118</v>
      </c>
      <c r="G6451" s="1" t="s">
        <v>117</v>
      </c>
      <c r="H6451" s="1" t="s">
        <v>916</v>
      </c>
      <c r="S6451" s="1">
        <v>41</v>
      </c>
      <c r="T6451" s="1">
        <v>1</v>
      </c>
      <c r="U6451" s="1">
        <v>0</v>
      </c>
      <c r="V6451" s="1">
        <v>0</v>
      </c>
    </row>
    <row r="6452" spans="1:24" x14ac:dyDescent="0.35">
      <c r="A6452" s="1">
        <v>420274</v>
      </c>
      <c r="B6452" s="1" t="s">
        <v>2355</v>
      </c>
      <c r="C6452" s="1">
        <v>114065503</v>
      </c>
      <c r="D6452" s="1">
        <v>274</v>
      </c>
      <c r="E6452" s="1" t="s">
        <v>2684</v>
      </c>
      <c r="F6452" s="1" t="s">
        <v>118</v>
      </c>
      <c r="G6452" s="1" t="s">
        <v>117</v>
      </c>
      <c r="H6452" s="1" t="s">
        <v>916</v>
      </c>
      <c r="S6452" s="1">
        <v>42</v>
      </c>
      <c r="T6452" s="1">
        <v>1</v>
      </c>
      <c r="U6452" s="1">
        <v>0</v>
      </c>
      <c r="V6452" s="1">
        <v>0</v>
      </c>
    </row>
    <row r="6453" spans="1:24" x14ac:dyDescent="0.35">
      <c r="A6453" s="1">
        <v>430274</v>
      </c>
      <c r="B6453" s="1" t="s">
        <v>2356</v>
      </c>
      <c r="C6453" s="1">
        <v>114065503</v>
      </c>
      <c r="D6453" s="1">
        <v>274</v>
      </c>
      <c r="E6453" s="1" t="s">
        <v>2684</v>
      </c>
      <c r="F6453" s="1" t="s">
        <v>118</v>
      </c>
      <c r="G6453" s="1" t="s">
        <v>117</v>
      </c>
      <c r="H6453" s="1" t="s">
        <v>916</v>
      </c>
      <c r="S6453" s="1">
        <v>43</v>
      </c>
      <c r="T6453" s="1">
        <v>1</v>
      </c>
      <c r="U6453" s="1">
        <v>0</v>
      </c>
      <c r="V6453" s="1">
        <v>0</v>
      </c>
    </row>
    <row r="6454" spans="1:24" x14ac:dyDescent="0.35">
      <c r="A6454" s="1">
        <v>440274</v>
      </c>
      <c r="B6454" s="1" t="s">
        <v>2357</v>
      </c>
      <c r="C6454" s="1">
        <v>114065503</v>
      </c>
      <c r="D6454" s="1">
        <v>274</v>
      </c>
      <c r="E6454" s="1" t="s">
        <v>2684</v>
      </c>
      <c r="F6454" s="1" t="s">
        <v>118</v>
      </c>
      <c r="G6454" s="1" t="s">
        <v>117</v>
      </c>
      <c r="H6454" s="1" t="s">
        <v>916</v>
      </c>
      <c r="S6454" s="1">
        <v>44</v>
      </c>
      <c r="T6454" s="1">
        <v>1</v>
      </c>
      <c r="U6454" s="1">
        <v>0</v>
      </c>
      <c r="V6454" s="1">
        <v>0</v>
      </c>
    </row>
    <row r="6455" spans="1:24" x14ac:dyDescent="0.35">
      <c r="A6455" s="1">
        <v>450274</v>
      </c>
      <c r="B6455" s="1" t="s">
        <v>2358</v>
      </c>
      <c r="C6455" s="1">
        <v>114065503</v>
      </c>
      <c r="D6455" s="1">
        <v>274</v>
      </c>
      <c r="E6455" s="1" t="s">
        <v>2684</v>
      </c>
      <c r="F6455" s="1" t="s">
        <v>118</v>
      </c>
      <c r="G6455" s="1" t="s">
        <v>117</v>
      </c>
      <c r="H6455" s="1" t="s">
        <v>916</v>
      </c>
      <c r="S6455" s="1">
        <v>45</v>
      </c>
      <c r="T6455" s="1">
        <v>1</v>
      </c>
      <c r="U6455" s="1">
        <v>0</v>
      </c>
      <c r="V6455" s="1">
        <v>0</v>
      </c>
    </row>
    <row r="6456" spans="1:24" x14ac:dyDescent="0.35">
      <c r="A6456" s="1">
        <v>460274</v>
      </c>
      <c r="B6456" s="1" t="s">
        <v>2359</v>
      </c>
      <c r="C6456" s="1">
        <v>114065503</v>
      </c>
      <c r="D6456" s="1">
        <v>274</v>
      </c>
      <c r="E6456" s="1" t="s">
        <v>2684</v>
      </c>
      <c r="F6456" s="1" t="s">
        <v>118</v>
      </c>
      <c r="G6456" s="1" t="s">
        <v>117</v>
      </c>
      <c r="H6456" s="1" t="s">
        <v>916</v>
      </c>
      <c r="S6456" s="1">
        <v>46</v>
      </c>
      <c r="T6456" s="1">
        <v>1</v>
      </c>
      <c r="U6456" s="1">
        <v>0</v>
      </c>
      <c r="V6456" s="1">
        <v>0</v>
      </c>
    </row>
    <row r="6457" spans="1:24" x14ac:dyDescent="0.35">
      <c r="A6457" s="1">
        <v>470274</v>
      </c>
      <c r="B6457" s="1" t="s">
        <v>2360</v>
      </c>
      <c r="C6457" s="1">
        <v>114065503</v>
      </c>
      <c r="D6457" s="1">
        <v>274</v>
      </c>
      <c r="E6457" s="1" t="s">
        <v>2684</v>
      </c>
      <c r="F6457" s="1" t="s">
        <v>118</v>
      </c>
      <c r="G6457" s="1" t="s">
        <v>117</v>
      </c>
      <c r="H6457" s="1" t="s">
        <v>916</v>
      </c>
      <c r="S6457" s="1">
        <v>47</v>
      </c>
      <c r="T6457" s="1">
        <v>1</v>
      </c>
      <c r="U6457" s="1">
        <v>0</v>
      </c>
      <c r="V6457" s="1">
        <v>0</v>
      </c>
    </row>
    <row r="6458" spans="1:24" x14ac:dyDescent="0.35">
      <c r="A6458" s="1">
        <v>480274</v>
      </c>
      <c r="B6458" s="1" t="s">
        <v>2361</v>
      </c>
      <c r="C6458" s="1">
        <v>114065503</v>
      </c>
      <c r="D6458" s="1">
        <v>274</v>
      </c>
      <c r="E6458" s="1" t="s">
        <v>2684</v>
      </c>
      <c r="F6458" s="1" t="s">
        <v>118</v>
      </c>
      <c r="G6458" s="1" t="s">
        <v>117</v>
      </c>
      <c r="H6458" s="1" t="s">
        <v>916</v>
      </c>
      <c r="S6458" s="1">
        <v>48</v>
      </c>
      <c r="T6458" s="1">
        <v>1</v>
      </c>
      <c r="U6458" s="1">
        <v>0</v>
      </c>
      <c r="V6458" s="1">
        <v>0</v>
      </c>
    </row>
    <row r="6459" spans="1:24" x14ac:dyDescent="0.35">
      <c r="A6459" s="1">
        <v>290311</v>
      </c>
      <c r="B6459" s="1" t="s">
        <v>2341</v>
      </c>
      <c r="C6459" s="1">
        <v>114066503</v>
      </c>
      <c r="D6459" s="1">
        <v>311</v>
      </c>
      <c r="E6459" s="1" t="s">
        <v>2685</v>
      </c>
      <c r="F6459" s="1" t="s">
        <v>118</v>
      </c>
      <c r="G6459" s="1" t="s">
        <v>117</v>
      </c>
      <c r="H6459" s="1" t="s">
        <v>916</v>
      </c>
      <c r="I6459" s="1">
        <v>1026167.22</v>
      </c>
      <c r="J6459" s="1">
        <v>27239.21</v>
      </c>
      <c r="K6459" s="1">
        <v>206179</v>
      </c>
      <c r="L6459" s="1">
        <v>3772501</v>
      </c>
      <c r="S6459" s="1">
        <v>29</v>
      </c>
      <c r="T6459" s="1">
        <v>1</v>
      </c>
      <c r="U6459" s="1">
        <v>5032086.5</v>
      </c>
      <c r="V6459" s="1">
        <v>0</v>
      </c>
    </row>
    <row r="6460" spans="1:24" x14ac:dyDescent="0.35">
      <c r="A6460" s="1">
        <v>300311</v>
      </c>
      <c r="B6460" s="1" t="s">
        <v>2343</v>
      </c>
      <c r="C6460" s="1">
        <v>114066503</v>
      </c>
      <c r="D6460" s="1">
        <v>311</v>
      </c>
      <c r="E6460" s="1" t="s">
        <v>2685</v>
      </c>
      <c r="F6460" s="1" t="s">
        <v>118</v>
      </c>
      <c r="G6460" s="1" t="s">
        <v>117</v>
      </c>
      <c r="H6460" s="1" t="s">
        <v>916</v>
      </c>
      <c r="I6460" s="1">
        <v>1052013.6599999999</v>
      </c>
      <c r="J6460" s="1">
        <v>27169.4</v>
      </c>
      <c r="K6460" s="1">
        <v>206179</v>
      </c>
      <c r="L6460" s="1">
        <v>3855191.25</v>
      </c>
      <c r="M6460" s="1">
        <v>8.2690246403217316E-2</v>
      </c>
      <c r="N6460" s="1">
        <v>2.1919212341308594</v>
      </c>
      <c r="O6460" s="1">
        <v>2.5846440345048904E-2</v>
      </c>
      <c r="P6460" s="1">
        <v>2.5187356472015381</v>
      </c>
      <c r="Q6460" s="1">
        <v>0</v>
      </c>
      <c r="R6460" s="1">
        <v>-6.9809997512493283E-5</v>
      </c>
      <c r="S6460" s="1">
        <v>30</v>
      </c>
      <c r="T6460" s="1">
        <v>1</v>
      </c>
      <c r="U6460" s="1">
        <v>5140553</v>
      </c>
      <c r="V6460" s="1">
        <v>0.10846687853336334</v>
      </c>
      <c r="W6460" s="1">
        <v>2.1554975509643555</v>
      </c>
      <c r="X6460" s="1">
        <v>2.1554975509643555</v>
      </c>
    </row>
    <row r="6461" spans="1:24" x14ac:dyDescent="0.35">
      <c r="A6461" s="1">
        <v>310311</v>
      </c>
      <c r="B6461" s="1" t="s">
        <v>2344</v>
      </c>
      <c r="C6461" s="1">
        <v>114066503</v>
      </c>
      <c r="D6461" s="1">
        <v>311</v>
      </c>
      <c r="E6461" s="1" t="s">
        <v>2685</v>
      </c>
      <c r="F6461" s="1" t="s">
        <v>118</v>
      </c>
      <c r="G6461" s="1" t="s">
        <v>117</v>
      </c>
      <c r="H6461" s="1" t="s">
        <v>916</v>
      </c>
      <c r="I6461" s="1">
        <v>1080346.8700000001</v>
      </c>
      <c r="J6461" s="1">
        <v>29696.97</v>
      </c>
      <c r="K6461" s="1">
        <v>206179</v>
      </c>
      <c r="L6461" s="1">
        <v>3896510.25</v>
      </c>
      <c r="M6461" s="1">
        <v>4.1319001466035843E-2</v>
      </c>
      <c r="N6461" s="1">
        <v>1.0717756748199463</v>
      </c>
      <c r="O6461" s="1">
        <v>2.8333209455013275E-2</v>
      </c>
      <c r="P6461" s="1">
        <v>2.6932358741760254</v>
      </c>
      <c r="Q6461" s="1">
        <v>0</v>
      </c>
      <c r="R6461" s="1">
        <v>2.5275698862969875E-3</v>
      </c>
      <c r="S6461" s="1">
        <v>31</v>
      </c>
      <c r="T6461" s="1">
        <v>1</v>
      </c>
      <c r="U6461" s="1">
        <v>5212733</v>
      </c>
      <c r="V6461" s="1">
        <v>7.2179779410362244E-2</v>
      </c>
      <c r="W6461" s="1">
        <v>1.4041291475296021</v>
      </c>
      <c r="X6461" s="1">
        <v>1.4041291475296021</v>
      </c>
    </row>
    <row r="6462" spans="1:24" x14ac:dyDescent="0.35">
      <c r="A6462" s="1">
        <v>320311</v>
      </c>
      <c r="B6462" s="1" t="s">
        <v>2345</v>
      </c>
      <c r="C6462" s="1">
        <v>114066503</v>
      </c>
      <c r="D6462" s="1">
        <v>311</v>
      </c>
      <c r="E6462" s="1" t="s">
        <v>2685</v>
      </c>
      <c r="F6462" s="1" t="s">
        <v>118</v>
      </c>
      <c r="G6462" s="1" t="s">
        <v>117</v>
      </c>
      <c r="H6462" s="1" t="s">
        <v>916</v>
      </c>
      <c r="I6462" s="1">
        <v>1083793.8899999999</v>
      </c>
      <c r="J6462" s="1">
        <v>34082.29</v>
      </c>
      <c r="K6462" s="1">
        <v>206179</v>
      </c>
      <c r="L6462" s="1">
        <v>3964766.25</v>
      </c>
      <c r="M6462" s="1">
        <v>6.8255998194217682E-2</v>
      </c>
      <c r="N6462" s="1">
        <v>1.7517212629318237</v>
      </c>
      <c r="O6462" s="1">
        <v>3.4470199607312679E-3</v>
      </c>
      <c r="P6462" s="1">
        <v>0.31906604766845703</v>
      </c>
      <c r="Q6462" s="1">
        <v>0</v>
      </c>
      <c r="R6462" s="1">
        <v>4.3853200040757656E-3</v>
      </c>
      <c r="S6462" s="1">
        <v>32</v>
      </c>
      <c r="T6462" s="1">
        <v>1</v>
      </c>
      <c r="U6462" s="1">
        <v>5288821.5</v>
      </c>
      <c r="V6462" s="1">
        <v>7.608833909034729E-2</v>
      </c>
      <c r="W6462" s="1">
        <v>1.4596661329269409</v>
      </c>
      <c r="X6462" s="1">
        <v>1.4596661329269409</v>
      </c>
    </row>
    <row r="6463" spans="1:24" x14ac:dyDescent="0.35">
      <c r="A6463" s="1">
        <v>330311</v>
      </c>
      <c r="B6463" s="1" t="s">
        <v>2346</v>
      </c>
      <c r="C6463" s="1">
        <v>114066503</v>
      </c>
      <c r="D6463" s="1">
        <v>311</v>
      </c>
      <c r="E6463" s="1" t="s">
        <v>2685</v>
      </c>
      <c r="F6463" s="1" t="s">
        <v>118</v>
      </c>
      <c r="G6463" s="1" t="s">
        <v>117</v>
      </c>
      <c r="H6463" s="1" t="s">
        <v>916</v>
      </c>
      <c r="I6463" s="1">
        <v>1124151.21</v>
      </c>
      <c r="J6463" s="1">
        <v>31361.09</v>
      </c>
      <c r="K6463" s="1">
        <v>206179</v>
      </c>
      <c r="L6463" s="1">
        <v>4044526.5</v>
      </c>
      <c r="M6463" s="1">
        <v>7.9760253429412842E-2</v>
      </c>
      <c r="N6463" s="1">
        <v>2.0117263793945313</v>
      </c>
      <c r="O6463" s="1">
        <v>4.0357321500778198E-2</v>
      </c>
      <c r="P6463" s="1">
        <v>3.723707914352417</v>
      </c>
      <c r="Q6463" s="1">
        <v>0</v>
      </c>
      <c r="R6463" s="1">
        <v>-2.7211999986320734E-3</v>
      </c>
      <c r="S6463" s="1">
        <v>33</v>
      </c>
      <c r="T6463" s="1">
        <v>1</v>
      </c>
      <c r="U6463" s="1">
        <v>5406218</v>
      </c>
      <c r="V6463" s="1">
        <v>0.11739636957645416</v>
      </c>
      <c r="W6463" s="1">
        <v>2.219710111618042</v>
      </c>
      <c r="X6463" s="1">
        <v>2.219710111618042</v>
      </c>
    </row>
    <row r="6464" spans="1:24" x14ac:dyDescent="0.35">
      <c r="A6464" s="1">
        <v>340311</v>
      </c>
      <c r="B6464" s="1" t="s">
        <v>2347</v>
      </c>
      <c r="C6464" s="1">
        <v>114066503</v>
      </c>
      <c r="D6464" s="1">
        <v>311</v>
      </c>
      <c r="E6464" s="1" t="s">
        <v>2685</v>
      </c>
      <c r="F6464" s="1" t="s">
        <v>118</v>
      </c>
      <c r="G6464" s="1" t="s">
        <v>117</v>
      </c>
      <c r="H6464" s="1" t="s">
        <v>916</v>
      </c>
      <c r="I6464" s="1">
        <v>1124113.9199999999</v>
      </c>
      <c r="J6464" s="1">
        <v>70801.89</v>
      </c>
      <c r="K6464" s="1">
        <v>206179</v>
      </c>
      <c r="L6464" s="1">
        <v>4044523</v>
      </c>
      <c r="M6464" s="1">
        <v>-3.5000000480067683E-6</v>
      </c>
      <c r="N6464" s="1">
        <v>-8.6536703747697175E-5</v>
      </c>
      <c r="O6464" s="1">
        <v>-3.7289999454515055E-5</v>
      </c>
      <c r="P6464" s="1">
        <v>-3.3171693794429302E-3</v>
      </c>
      <c r="Q6464" s="1">
        <v>0</v>
      </c>
      <c r="R6464" s="1">
        <v>3.9440799504518509E-2</v>
      </c>
      <c r="S6464" s="1">
        <v>34</v>
      </c>
      <c r="T6464" s="1">
        <v>1</v>
      </c>
      <c r="U6464" s="1">
        <v>5445618</v>
      </c>
      <c r="V6464" s="1">
        <v>3.9400007575750351E-2</v>
      </c>
      <c r="W6464" s="1">
        <v>0.72879046201705933</v>
      </c>
      <c r="X6464" s="1">
        <v>0.72879046201705933</v>
      </c>
    </row>
    <row r="6465" spans="1:24" x14ac:dyDescent="0.35">
      <c r="A6465" s="1">
        <v>350311</v>
      </c>
      <c r="B6465" s="1" t="s">
        <v>2348</v>
      </c>
      <c r="C6465" s="1">
        <v>114066503</v>
      </c>
      <c r="D6465" s="1">
        <v>311</v>
      </c>
      <c r="E6465" s="1" t="s">
        <v>2685</v>
      </c>
      <c r="F6465" s="1" t="s">
        <v>118</v>
      </c>
      <c r="G6465" s="1" t="s">
        <v>117</v>
      </c>
      <c r="H6465" s="1" t="s">
        <v>916</v>
      </c>
      <c r="I6465" s="1">
        <v>1158853.21</v>
      </c>
      <c r="J6465" s="1">
        <v>62747</v>
      </c>
      <c r="K6465" s="1">
        <v>206179</v>
      </c>
      <c r="L6465" s="1">
        <v>4115033</v>
      </c>
      <c r="M6465" s="1">
        <v>7.0509999990463257E-2</v>
      </c>
      <c r="N6465" s="1">
        <v>1.7433452606201172</v>
      </c>
      <c r="O6465" s="1">
        <v>3.4739289432764053E-2</v>
      </c>
      <c r="P6465" s="1">
        <v>3.0903708934783936</v>
      </c>
      <c r="Q6465" s="1">
        <v>0</v>
      </c>
      <c r="R6465" s="1">
        <v>-8.0548897385597229E-3</v>
      </c>
      <c r="S6465" s="1">
        <v>35</v>
      </c>
      <c r="T6465" s="1">
        <v>1</v>
      </c>
      <c r="U6465" s="1">
        <v>5542812</v>
      </c>
      <c r="V6465" s="1">
        <v>9.7194403409957886E-2</v>
      </c>
      <c r="W6465" s="1">
        <v>1.78481125831604</v>
      </c>
      <c r="X6465" s="1">
        <v>1.78481125831604</v>
      </c>
    </row>
    <row r="6466" spans="1:24" x14ac:dyDescent="0.35">
      <c r="A6466" s="1">
        <v>360311</v>
      </c>
      <c r="B6466" s="1" t="s">
        <v>2349</v>
      </c>
      <c r="C6466" s="1">
        <v>114066503</v>
      </c>
      <c r="D6466" s="1">
        <v>311</v>
      </c>
      <c r="E6466" s="1" t="s">
        <v>2685</v>
      </c>
      <c r="F6466" s="1" t="s">
        <v>118</v>
      </c>
      <c r="G6466" s="1" t="s">
        <v>117</v>
      </c>
      <c r="H6466" s="1" t="s">
        <v>916</v>
      </c>
      <c r="I6466" s="1">
        <v>1245965.8999999999</v>
      </c>
      <c r="J6466" s="1">
        <v>81907.12</v>
      </c>
      <c r="K6466" s="1">
        <v>206179</v>
      </c>
      <c r="L6466" s="1">
        <v>4308345.5</v>
      </c>
      <c r="M6466" s="1">
        <v>0.19331249594688416</v>
      </c>
      <c r="N6466" s="1">
        <v>4.6977143287658691</v>
      </c>
      <c r="O6466" s="1">
        <v>8.7112687528133392E-2</v>
      </c>
      <c r="P6466" s="1">
        <v>7.517146110534668</v>
      </c>
      <c r="Q6466" s="1">
        <v>0</v>
      </c>
      <c r="R6466" s="1">
        <v>1.9160119816660881E-2</v>
      </c>
      <c r="S6466" s="1">
        <v>36</v>
      </c>
      <c r="T6466" s="1">
        <v>1</v>
      </c>
      <c r="U6466" s="1">
        <v>5842397.5</v>
      </c>
      <c r="V6466" s="1">
        <v>0.29958531260490417</v>
      </c>
      <c r="W6466" s="1">
        <v>5.4049372673034668</v>
      </c>
      <c r="X6466" s="1">
        <v>5.4049372673034668</v>
      </c>
    </row>
    <row r="6467" spans="1:24" x14ac:dyDescent="0.35">
      <c r="A6467" s="1">
        <v>370311</v>
      </c>
      <c r="B6467" s="1" t="s">
        <v>2350</v>
      </c>
      <c r="C6467" s="1">
        <v>114066503</v>
      </c>
      <c r="D6467" s="1">
        <v>311</v>
      </c>
      <c r="E6467" s="1" t="s">
        <v>2685</v>
      </c>
      <c r="F6467" s="1" t="s">
        <v>118</v>
      </c>
      <c r="G6467" s="1" t="s">
        <v>117</v>
      </c>
      <c r="H6467" s="1" t="s">
        <v>916</v>
      </c>
      <c r="I6467" s="1">
        <v>1277777.29</v>
      </c>
      <c r="J6467" s="1">
        <v>71586.03</v>
      </c>
      <c r="K6467" s="1">
        <v>206179</v>
      </c>
      <c r="L6467" s="1">
        <v>4397366.5</v>
      </c>
      <c r="M6467" s="1">
        <v>8.9020997285842896E-2</v>
      </c>
      <c r="N6467" s="1">
        <v>2.0662455558776855</v>
      </c>
      <c r="O6467" s="1">
        <v>3.1811390072107315E-2</v>
      </c>
      <c r="P6467" s="1">
        <v>2.5531508922576904</v>
      </c>
      <c r="Q6467" s="1">
        <v>0</v>
      </c>
      <c r="R6467" s="1">
        <v>-1.0321089997887611E-2</v>
      </c>
      <c r="S6467" s="1">
        <v>37</v>
      </c>
      <c r="T6467" s="1">
        <v>1</v>
      </c>
      <c r="U6467" s="1">
        <v>5952909</v>
      </c>
      <c r="V6467" s="1">
        <v>0.11051129549741745</v>
      </c>
      <c r="W6467" s="1">
        <v>1.8915436267852783</v>
      </c>
      <c r="X6467" s="1">
        <v>1.8915436267852783</v>
      </c>
    </row>
    <row r="6468" spans="1:24" x14ac:dyDescent="0.35">
      <c r="A6468" s="1">
        <v>380311</v>
      </c>
      <c r="B6468" s="1" t="s">
        <v>2351</v>
      </c>
      <c r="C6468" s="1">
        <v>114066503</v>
      </c>
      <c r="D6468" s="1">
        <v>311</v>
      </c>
      <c r="E6468" s="1" t="s">
        <v>2685</v>
      </c>
      <c r="F6468" s="1" t="s">
        <v>118</v>
      </c>
      <c r="G6468" s="1" t="s">
        <v>117</v>
      </c>
      <c r="H6468" s="1" t="s">
        <v>916</v>
      </c>
      <c r="I6468" s="1">
        <v>1329537</v>
      </c>
      <c r="J6468" s="1">
        <v>80202</v>
      </c>
      <c r="K6468" s="1">
        <v>206179</v>
      </c>
      <c r="L6468" s="1">
        <v>4480810</v>
      </c>
      <c r="M6468" s="1">
        <v>8.3443500101566315E-2</v>
      </c>
      <c r="N6468" s="1">
        <v>1.8975789546966553</v>
      </c>
      <c r="O6468" s="1">
        <v>5.1759708672761917E-2</v>
      </c>
      <c r="P6468" s="1">
        <v>4.0507612228393555</v>
      </c>
      <c r="Q6468" s="1">
        <v>0</v>
      </c>
      <c r="R6468" s="1">
        <v>8.615969680249691E-3</v>
      </c>
      <c r="S6468" s="1">
        <v>38</v>
      </c>
      <c r="T6468" s="1">
        <v>1</v>
      </c>
      <c r="U6468" s="1">
        <v>6096728</v>
      </c>
      <c r="V6468" s="1">
        <v>0.1438191831111908</v>
      </c>
      <c r="W6468" s="1">
        <v>2.4159448146820068</v>
      </c>
      <c r="X6468" s="1">
        <v>2.4159448146820068</v>
      </c>
    </row>
    <row r="6469" spans="1:24" x14ac:dyDescent="0.35">
      <c r="A6469" s="1">
        <v>390311</v>
      </c>
      <c r="B6469" s="1" t="s">
        <v>2352</v>
      </c>
      <c r="C6469" s="1">
        <v>114066503</v>
      </c>
      <c r="D6469" s="1">
        <v>311</v>
      </c>
      <c r="E6469" s="1" t="s">
        <v>2685</v>
      </c>
      <c r="F6469" s="1" t="s">
        <v>118</v>
      </c>
      <c r="G6469" s="1" t="s">
        <v>117</v>
      </c>
      <c r="H6469" s="1" t="s">
        <v>916</v>
      </c>
      <c r="I6469" s="1">
        <v>1342482</v>
      </c>
      <c r="J6469" s="1">
        <v>100294</v>
      </c>
      <c r="K6469" s="1">
        <v>256179</v>
      </c>
      <c r="L6469" s="1">
        <v>4526672</v>
      </c>
      <c r="M6469" s="1">
        <v>4.5862000435590744E-2</v>
      </c>
      <c r="N6469" s="1">
        <v>1.0235203504562378</v>
      </c>
      <c r="O6469" s="1">
        <v>1.294500008225441E-2</v>
      </c>
      <c r="P6469" s="1">
        <v>0.97364723682403564</v>
      </c>
      <c r="Q6469" s="1">
        <v>5.000000074505806E-2</v>
      </c>
      <c r="R6469" s="1">
        <v>2.009199932217598E-2</v>
      </c>
      <c r="S6469" s="1">
        <v>39</v>
      </c>
      <c r="T6469" s="1">
        <v>1</v>
      </c>
      <c r="U6469" s="1">
        <v>6225627</v>
      </c>
      <c r="V6469" s="1">
        <v>0.12889900803565979</v>
      </c>
      <c r="W6469" s="1">
        <v>2.1142325401306152</v>
      </c>
      <c r="X6469" s="1">
        <v>2.1142325401306152</v>
      </c>
    </row>
    <row r="6470" spans="1:24" x14ac:dyDescent="0.35">
      <c r="A6470" s="1">
        <v>400311</v>
      </c>
      <c r="B6470" s="1" t="s">
        <v>2353</v>
      </c>
      <c r="C6470" s="1">
        <v>114066503</v>
      </c>
      <c r="D6470" s="1">
        <v>311</v>
      </c>
      <c r="E6470" s="1" t="s">
        <v>2685</v>
      </c>
      <c r="F6470" s="1" t="s">
        <v>118</v>
      </c>
      <c r="G6470" s="1" t="s">
        <v>117</v>
      </c>
      <c r="H6470" s="1" t="s">
        <v>916</v>
      </c>
      <c r="S6470" s="1">
        <v>40</v>
      </c>
      <c r="T6470" s="1">
        <v>1</v>
      </c>
      <c r="U6470" s="1">
        <v>0</v>
      </c>
      <c r="V6470" s="1">
        <v>0</v>
      </c>
      <c r="W6470" s="1">
        <v>-100</v>
      </c>
      <c r="X6470" s="1">
        <v>-100</v>
      </c>
    </row>
    <row r="6471" spans="1:24" x14ac:dyDescent="0.35">
      <c r="A6471" s="1">
        <v>410311</v>
      </c>
      <c r="B6471" s="1" t="s">
        <v>2354</v>
      </c>
      <c r="C6471" s="1">
        <v>114066503</v>
      </c>
      <c r="D6471" s="1">
        <v>311</v>
      </c>
      <c r="E6471" s="1" t="s">
        <v>2685</v>
      </c>
      <c r="F6471" s="1" t="s">
        <v>118</v>
      </c>
      <c r="G6471" s="1" t="s">
        <v>117</v>
      </c>
      <c r="H6471" s="1" t="s">
        <v>916</v>
      </c>
      <c r="S6471" s="1">
        <v>41</v>
      </c>
      <c r="T6471" s="1">
        <v>1</v>
      </c>
      <c r="U6471" s="1">
        <v>0</v>
      </c>
      <c r="V6471" s="1">
        <v>0</v>
      </c>
    </row>
    <row r="6472" spans="1:24" x14ac:dyDescent="0.35">
      <c r="A6472" s="1">
        <v>420311</v>
      </c>
      <c r="B6472" s="1" t="s">
        <v>2355</v>
      </c>
      <c r="C6472" s="1">
        <v>114066503</v>
      </c>
      <c r="D6472" s="1">
        <v>311</v>
      </c>
      <c r="E6472" s="1" t="s">
        <v>2685</v>
      </c>
      <c r="F6472" s="1" t="s">
        <v>118</v>
      </c>
      <c r="G6472" s="1" t="s">
        <v>117</v>
      </c>
      <c r="H6472" s="1" t="s">
        <v>916</v>
      </c>
      <c r="S6472" s="1">
        <v>42</v>
      </c>
      <c r="T6472" s="1">
        <v>1</v>
      </c>
      <c r="U6472" s="1">
        <v>0</v>
      </c>
      <c r="V6472" s="1">
        <v>0</v>
      </c>
    </row>
    <row r="6473" spans="1:24" x14ac:dyDescent="0.35">
      <c r="A6473" s="1">
        <v>430311</v>
      </c>
      <c r="B6473" s="1" t="s">
        <v>2356</v>
      </c>
      <c r="C6473" s="1">
        <v>114066503</v>
      </c>
      <c r="D6473" s="1">
        <v>311</v>
      </c>
      <c r="E6473" s="1" t="s">
        <v>2685</v>
      </c>
      <c r="F6473" s="1" t="s">
        <v>118</v>
      </c>
      <c r="G6473" s="1" t="s">
        <v>117</v>
      </c>
      <c r="H6473" s="1" t="s">
        <v>916</v>
      </c>
      <c r="S6473" s="1">
        <v>43</v>
      </c>
      <c r="T6473" s="1">
        <v>1</v>
      </c>
      <c r="U6473" s="1">
        <v>0</v>
      </c>
      <c r="V6473" s="1">
        <v>0</v>
      </c>
    </row>
    <row r="6474" spans="1:24" x14ac:dyDescent="0.35">
      <c r="A6474" s="1">
        <v>440311</v>
      </c>
      <c r="B6474" s="1" t="s">
        <v>2357</v>
      </c>
      <c r="C6474" s="1">
        <v>114066503</v>
      </c>
      <c r="D6474" s="1">
        <v>311</v>
      </c>
      <c r="E6474" s="1" t="s">
        <v>2685</v>
      </c>
      <c r="F6474" s="1" t="s">
        <v>118</v>
      </c>
      <c r="G6474" s="1" t="s">
        <v>117</v>
      </c>
      <c r="H6474" s="1" t="s">
        <v>916</v>
      </c>
      <c r="S6474" s="1">
        <v>44</v>
      </c>
      <c r="T6474" s="1">
        <v>1</v>
      </c>
      <c r="U6474" s="1">
        <v>0</v>
      </c>
      <c r="V6474" s="1">
        <v>0</v>
      </c>
    </row>
    <row r="6475" spans="1:24" x14ac:dyDescent="0.35">
      <c r="A6475" s="1">
        <v>450311</v>
      </c>
      <c r="B6475" s="1" t="s">
        <v>2358</v>
      </c>
      <c r="C6475" s="1">
        <v>114066503</v>
      </c>
      <c r="D6475" s="1">
        <v>311</v>
      </c>
      <c r="E6475" s="1" t="s">
        <v>2685</v>
      </c>
      <c r="F6475" s="1" t="s">
        <v>118</v>
      </c>
      <c r="G6475" s="1" t="s">
        <v>117</v>
      </c>
      <c r="H6475" s="1" t="s">
        <v>916</v>
      </c>
      <c r="S6475" s="1">
        <v>45</v>
      </c>
      <c r="T6475" s="1">
        <v>1</v>
      </c>
      <c r="U6475" s="1">
        <v>0</v>
      </c>
      <c r="V6475" s="1">
        <v>0</v>
      </c>
    </row>
    <row r="6476" spans="1:24" x14ac:dyDescent="0.35">
      <c r="A6476" s="1">
        <v>460311</v>
      </c>
      <c r="B6476" s="1" t="s">
        <v>2359</v>
      </c>
      <c r="C6476" s="1">
        <v>114066503</v>
      </c>
      <c r="D6476" s="1">
        <v>311</v>
      </c>
      <c r="E6476" s="1" t="s">
        <v>2685</v>
      </c>
      <c r="F6476" s="1" t="s">
        <v>118</v>
      </c>
      <c r="G6476" s="1" t="s">
        <v>117</v>
      </c>
      <c r="H6476" s="1" t="s">
        <v>916</v>
      </c>
      <c r="S6476" s="1">
        <v>46</v>
      </c>
      <c r="T6476" s="1">
        <v>1</v>
      </c>
      <c r="U6476" s="1">
        <v>0</v>
      </c>
      <c r="V6476" s="1">
        <v>0</v>
      </c>
    </row>
    <row r="6477" spans="1:24" x14ac:dyDescent="0.35">
      <c r="A6477" s="1">
        <v>470311</v>
      </c>
      <c r="B6477" s="1" t="s">
        <v>2360</v>
      </c>
      <c r="C6477" s="1">
        <v>114066503</v>
      </c>
      <c r="D6477" s="1">
        <v>311</v>
      </c>
      <c r="E6477" s="1" t="s">
        <v>2685</v>
      </c>
      <c r="F6477" s="1" t="s">
        <v>118</v>
      </c>
      <c r="G6477" s="1" t="s">
        <v>117</v>
      </c>
      <c r="H6477" s="1" t="s">
        <v>916</v>
      </c>
      <c r="S6477" s="1">
        <v>47</v>
      </c>
      <c r="T6477" s="1">
        <v>1</v>
      </c>
      <c r="U6477" s="1">
        <v>0</v>
      </c>
      <c r="V6477" s="1">
        <v>0</v>
      </c>
    </row>
    <row r="6478" spans="1:24" x14ac:dyDescent="0.35">
      <c r="A6478" s="1">
        <v>480311</v>
      </c>
      <c r="B6478" s="1" t="s">
        <v>2361</v>
      </c>
      <c r="C6478" s="1">
        <v>114066503</v>
      </c>
      <c r="D6478" s="1">
        <v>311</v>
      </c>
      <c r="E6478" s="1" t="s">
        <v>2685</v>
      </c>
      <c r="F6478" s="1" t="s">
        <v>118</v>
      </c>
      <c r="G6478" s="1" t="s">
        <v>117</v>
      </c>
      <c r="H6478" s="1" t="s">
        <v>916</v>
      </c>
      <c r="S6478" s="1">
        <v>48</v>
      </c>
      <c r="T6478" s="1">
        <v>1</v>
      </c>
      <c r="U6478" s="1">
        <v>0</v>
      </c>
      <c r="V6478" s="1">
        <v>0</v>
      </c>
    </row>
    <row r="6479" spans="1:24" x14ac:dyDescent="0.35">
      <c r="A6479" s="1">
        <v>290355</v>
      </c>
      <c r="B6479" s="1" t="s">
        <v>2341</v>
      </c>
      <c r="C6479" s="1">
        <v>114067002</v>
      </c>
      <c r="D6479" s="1">
        <v>355</v>
      </c>
      <c r="E6479" s="1" t="s">
        <v>2686</v>
      </c>
      <c r="F6479" s="1" t="s">
        <v>118</v>
      </c>
      <c r="G6479" s="1" t="s">
        <v>117</v>
      </c>
      <c r="H6479" s="1" t="s">
        <v>916</v>
      </c>
      <c r="I6479" s="1">
        <v>10032382.65</v>
      </c>
      <c r="K6479" s="1">
        <v>4179631</v>
      </c>
      <c r="L6479" s="1">
        <v>123455344</v>
      </c>
      <c r="S6479" s="1">
        <v>29</v>
      </c>
      <c r="T6479" s="1">
        <v>1</v>
      </c>
      <c r="U6479" s="1">
        <v>137667360</v>
      </c>
      <c r="V6479" s="1">
        <v>0</v>
      </c>
    </row>
    <row r="6480" spans="1:24" x14ac:dyDescent="0.35">
      <c r="A6480" s="1">
        <v>300355</v>
      </c>
      <c r="B6480" s="1" t="s">
        <v>2343</v>
      </c>
      <c r="C6480" s="1">
        <v>114067002</v>
      </c>
      <c r="D6480" s="1">
        <v>355</v>
      </c>
      <c r="E6480" s="1" t="s">
        <v>2686</v>
      </c>
      <c r="F6480" s="1" t="s">
        <v>118</v>
      </c>
      <c r="G6480" s="1" t="s">
        <v>117</v>
      </c>
      <c r="H6480" s="1" t="s">
        <v>916</v>
      </c>
      <c r="I6480" s="1">
        <v>10810367.83</v>
      </c>
      <c r="K6480" s="1">
        <v>4785693</v>
      </c>
      <c r="L6480" s="1">
        <v>131154248</v>
      </c>
      <c r="M6480" s="1">
        <v>7.6989040374755859</v>
      </c>
      <c r="N6480" s="1">
        <v>6.2361850738525391</v>
      </c>
      <c r="O6480" s="1">
        <v>0.77798515558242798</v>
      </c>
      <c r="P6480" s="1">
        <v>7.7547397613525391</v>
      </c>
      <c r="Q6480" s="1">
        <v>0.60606199502944946</v>
      </c>
      <c r="S6480" s="1">
        <v>30</v>
      </c>
      <c r="T6480" s="1">
        <v>1</v>
      </c>
      <c r="U6480" s="1">
        <v>146750304</v>
      </c>
      <c r="V6480" s="1">
        <v>9.082951545715332</v>
      </c>
      <c r="W6480" s="1">
        <v>6.5977468490600586</v>
      </c>
      <c r="X6480" s="1">
        <v>6.5977468490600586</v>
      </c>
    </row>
    <row r="6481" spans="1:24" x14ac:dyDescent="0.35">
      <c r="A6481" s="1">
        <v>310355</v>
      </c>
      <c r="B6481" s="1" t="s">
        <v>2344</v>
      </c>
      <c r="C6481" s="1">
        <v>114067002</v>
      </c>
      <c r="D6481" s="1">
        <v>355</v>
      </c>
      <c r="E6481" s="1" t="s">
        <v>2686</v>
      </c>
      <c r="F6481" s="1" t="s">
        <v>118</v>
      </c>
      <c r="G6481" s="1" t="s">
        <v>117</v>
      </c>
      <c r="H6481" s="1" t="s">
        <v>916</v>
      </c>
      <c r="I6481" s="1">
        <v>11282194.060000001</v>
      </c>
      <c r="K6481" s="1">
        <v>4785693</v>
      </c>
      <c r="L6481" s="1">
        <v>134972048</v>
      </c>
      <c r="M6481" s="1">
        <v>3.8178000450134277</v>
      </c>
      <c r="N6481" s="1">
        <v>2.9109237194061279</v>
      </c>
      <c r="O6481" s="1">
        <v>0.4718262255191803</v>
      </c>
      <c r="P6481" s="1">
        <v>4.3645715713500977</v>
      </c>
      <c r="Q6481" s="1">
        <v>0</v>
      </c>
      <c r="S6481" s="1">
        <v>31</v>
      </c>
      <c r="T6481" s="1">
        <v>1</v>
      </c>
      <c r="U6481" s="1">
        <v>151039936</v>
      </c>
      <c r="V6481" s="1">
        <v>4.2896261215209961</v>
      </c>
      <c r="W6481" s="1">
        <v>2.9230821132659912</v>
      </c>
      <c r="X6481" s="1">
        <v>2.9230821132659912</v>
      </c>
    </row>
    <row r="6482" spans="1:24" x14ac:dyDescent="0.35">
      <c r="A6482" s="1">
        <v>320355</v>
      </c>
      <c r="B6482" s="1" t="s">
        <v>2345</v>
      </c>
      <c r="C6482" s="1">
        <v>114067002</v>
      </c>
      <c r="D6482" s="1">
        <v>355</v>
      </c>
      <c r="E6482" s="1" t="s">
        <v>2686</v>
      </c>
      <c r="F6482" s="1" t="s">
        <v>118</v>
      </c>
      <c r="G6482" s="1" t="s">
        <v>117</v>
      </c>
      <c r="H6482" s="1" t="s">
        <v>916</v>
      </c>
      <c r="I6482" s="1">
        <v>11888223.039999999</v>
      </c>
      <c r="K6482" s="1">
        <v>4785693</v>
      </c>
      <c r="L6482" s="1">
        <v>139674928</v>
      </c>
      <c r="M6482" s="1">
        <v>4.7028799057006836</v>
      </c>
      <c r="N6482" s="1">
        <v>3.4843361377716064</v>
      </c>
      <c r="O6482" s="1">
        <v>0.6060289740562439</v>
      </c>
      <c r="P6482" s="1">
        <v>5.3715524673461914</v>
      </c>
      <c r="Q6482" s="1">
        <v>0</v>
      </c>
      <c r="S6482" s="1">
        <v>32</v>
      </c>
      <c r="T6482" s="1">
        <v>1</v>
      </c>
      <c r="U6482" s="1">
        <v>156348848</v>
      </c>
      <c r="V6482" s="1">
        <v>5.3089089393615723</v>
      </c>
      <c r="W6482" s="1">
        <v>3.5149061679840088</v>
      </c>
      <c r="X6482" s="1">
        <v>3.5149061679840088</v>
      </c>
    </row>
    <row r="6483" spans="1:24" x14ac:dyDescent="0.35">
      <c r="A6483" s="1">
        <v>330355</v>
      </c>
      <c r="B6483" s="1" t="s">
        <v>2346</v>
      </c>
      <c r="C6483" s="1">
        <v>114067002</v>
      </c>
      <c r="D6483" s="1">
        <v>355</v>
      </c>
      <c r="E6483" s="1" t="s">
        <v>2686</v>
      </c>
      <c r="F6483" s="1" t="s">
        <v>118</v>
      </c>
      <c r="G6483" s="1" t="s">
        <v>117</v>
      </c>
      <c r="H6483" s="1" t="s">
        <v>916</v>
      </c>
      <c r="I6483" s="1">
        <v>13153071.18</v>
      </c>
      <c r="K6483" s="1">
        <v>4785693</v>
      </c>
      <c r="L6483" s="1">
        <v>145029584</v>
      </c>
      <c r="M6483" s="1">
        <v>5.3546562194824219</v>
      </c>
      <c r="N6483" s="1">
        <v>3.833655834197998</v>
      </c>
      <c r="O6483" s="1">
        <v>1.2648481130599976</v>
      </c>
      <c r="P6483" s="1">
        <v>10.639505386352539</v>
      </c>
      <c r="Q6483" s="1">
        <v>0</v>
      </c>
      <c r="S6483" s="1">
        <v>33</v>
      </c>
      <c r="T6483" s="1">
        <v>1</v>
      </c>
      <c r="U6483" s="1">
        <v>162968352</v>
      </c>
      <c r="V6483" s="1">
        <v>6.619504451751709</v>
      </c>
      <c r="W6483" s="1">
        <v>4.2338042259216309</v>
      </c>
      <c r="X6483" s="1">
        <v>4.2338042259216309</v>
      </c>
    </row>
    <row r="6484" spans="1:24" x14ac:dyDescent="0.35">
      <c r="A6484" s="1">
        <v>340355</v>
      </c>
      <c r="B6484" s="1" t="s">
        <v>2347</v>
      </c>
      <c r="C6484" s="1">
        <v>114067002</v>
      </c>
      <c r="D6484" s="1">
        <v>355</v>
      </c>
      <c r="E6484" s="1" t="s">
        <v>2686</v>
      </c>
      <c r="F6484" s="1" t="s">
        <v>118</v>
      </c>
      <c r="G6484" s="1" t="s">
        <v>117</v>
      </c>
      <c r="H6484" s="1" t="s">
        <v>916</v>
      </c>
      <c r="I6484" s="1">
        <v>13302017.310000001</v>
      </c>
      <c r="K6484" s="1">
        <v>4785693</v>
      </c>
      <c r="L6484" s="1">
        <v>145029296</v>
      </c>
      <c r="M6484" s="1">
        <v>-2.8800001018680632E-4</v>
      </c>
      <c r="N6484" s="1">
        <v>-1.9858017913065851E-4</v>
      </c>
      <c r="O6484" s="1">
        <v>0.1489461362361908</v>
      </c>
      <c r="P6484" s="1">
        <v>1.1324057579040527</v>
      </c>
      <c r="Q6484" s="1">
        <v>0</v>
      </c>
      <c r="S6484" s="1">
        <v>34</v>
      </c>
      <c r="T6484" s="1">
        <v>1</v>
      </c>
      <c r="U6484" s="1">
        <v>163117008</v>
      </c>
      <c r="V6484" s="1">
        <v>0.1486581414937973</v>
      </c>
      <c r="W6484" s="1">
        <v>9.1217711567878723E-2</v>
      </c>
      <c r="X6484" s="1">
        <v>9.1217711567878723E-2</v>
      </c>
    </row>
    <row r="6485" spans="1:24" x14ac:dyDescent="0.35">
      <c r="A6485" s="1">
        <v>350355</v>
      </c>
      <c r="B6485" s="1" t="s">
        <v>2348</v>
      </c>
      <c r="C6485" s="1">
        <v>114067002</v>
      </c>
      <c r="D6485" s="1">
        <v>355</v>
      </c>
      <c r="E6485" s="1" t="s">
        <v>2686</v>
      </c>
      <c r="F6485" s="1" t="s">
        <v>118</v>
      </c>
      <c r="G6485" s="1" t="s">
        <v>117</v>
      </c>
      <c r="H6485" s="1" t="s">
        <v>916</v>
      </c>
      <c r="I6485" s="1">
        <v>15175397.380000001</v>
      </c>
      <c r="K6485" s="1">
        <v>4785693</v>
      </c>
      <c r="L6485" s="1">
        <v>157220240</v>
      </c>
      <c r="M6485" s="1">
        <v>12.190943717956543</v>
      </c>
      <c r="N6485" s="1">
        <v>8.4058494567871094</v>
      </c>
      <c r="O6485" s="1">
        <v>1.8733800649642944</v>
      </c>
      <c r="P6485" s="1">
        <v>14.083428382873535</v>
      </c>
      <c r="Q6485" s="1">
        <v>0</v>
      </c>
      <c r="S6485" s="1">
        <v>35</v>
      </c>
      <c r="T6485" s="1">
        <v>1</v>
      </c>
      <c r="U6485" s="1">
        <v>177181328</v>
      </c>
      <c r="V6485" s="1">
        <v>14.064323425292969</v>
      </c>
      <c r="W6485" s="1">
        <v>8.622227668762207</v>
      </c>
      <c r="X6485" s="1">
        <v>8.622227668762207</v>
      </c>
    </row>
    <row r="6486" spans="1:24" x14ac:dyDescent="0.35">
      <c r="A6486" s="1">
        <v>360355</v>
      </c>
      <c r="B6486" s="1" t="s">
        <v>2349</v>
      </c>
      <c r="C6486" s="1">
        <v>114067002</v>
      </c>
      <c r="D6486" s="1">
        <v>355</v>
      </c>
      <c r="E6486" s="1" t="s">
        <v>2686</v>
      </c>
      <c r="F6486" s="1" t="s">
        <v>118</v>
      </c>
      <c r="G6486" s="1" t="s">
        <v>117</v>
      </c>
      <c r="H6486" s="1" t="s">
        <v>916</v>
      </c>
      <c r="I6486" s="1">
        <v>17585034.82</v>
      </c>
      <c r="K6486" s="1">
        <v>4785693</v>
      </c>
      <c r="L6486" s="1">
        <v>170711952</v>
      </c>
      <c r="M6486" s="1">
        <v>13.491711616516113</v>
      </c>
      <c r="N6486" s="1">
        <v>8.5814094543457031</v>
      </c>
      <c r="O6486" s="1">
        <v>2.409637451171875</v>
      </c>
      <c r="P6486" s="1">
        <v>15.878579139709473</v>
      </c>
      <c r="Q6486" s="1">
        <v>0</v>
      </c>
      <c r="S6486" s="1">
        <v>36</v>
      </c>
      <c r="T6486" s="1">
        <v>1</v>
      </c>
      <c r="U6486" s="1">
        <v>193082688</v>
      </c>
      <c r="V6486" s="1">
        <v>15.901349067687988</v>
      </c>
      <c r="W6486" s="1">
        <v>8.9746255874633789</v>
      </c>
      <c r="X6486" s="1">
        <v>8.9746255874633789</v>
      </c>
    </row>
    <row r="6487" spans="1:24" x14ac:dyDescent="0.35">
      <c r="A6487" s="1">
        <v>370355</v>
      </c>
      <c r="B6487" s="1" t="s">
        <v>2350</v>
      </c>
      <c r="C6487" s="1">
        <v>114067002</v>
      </c>
      <c r="D6487" s="1">
        <v>355</v>
      </c>
      <c r="E6487" s="1" t="s">
        <v>2686</v>
      </c>
      <c r="F6487" s="1" t="s">
        <v>118</v>
      </c>
      <c r="G6487" s="1" t="s">
        <v>117</v>
      </c>
      <c r="H6487" s="1" t="s">
        <v>916</v>
      </c>
      <c r="I6487" s="1">
        <v>19466799.09</v>
      </c>
      <c r="K6487" s="1">
        <v>4785693</v>
      </c>
      <c r="L6487" s="1">
        <v>201937488</v>
      </c>
      <c r="M6487" s="1">
        <v>31.225536346435547</v>
      </c>
      <c r="N6487" s="1">
        <v>18.291358947753906</v>
      </c>
      <c r="O6487" s="1">
        <v>1.88176429271698</v>
      </c>
      <c r="P6487" s="1">
        <v>10.70094108581543</v>
      </c>
      <c r="Q6487" s="1">
        <v>0</v>
      </c>
      <c r="S6487" s="1">
        <v>37</v>
      </c>
      <c r="T6487" s="1">
        <v>1</v>
      </c>
      <c r="U6487" s="1">
        <v>226189984</v>
      </c>
      <c r="V6487" s="1">
        <v>33.1072998046875</v>
      </c>
      <c r="W6487" s="1">
        <v>17.146692276000977</v>
      </c>
      <c r="X6487" s="1">
        <v>17.146692276000977</v>
      </c>
    </row>
    <row r="6488" spans="1:24" x14ac:dyDescent="0.35">
      <c r="A6488" s="1">
        <v>380355</v>
      </c>
      <c r="B6488" s="1" t="s">
        <v>2351</v>
      </c>
      <c r="C6488" s="1">
        <v>114067002</v>
      </c>
      <c r="D6488" s="1">
        <v>355</v>
      </c>
      <c r="E6488" s="1" t="s">
        <v>2686</v>
      </c>
      <c r="F6488" s="1" t="s">
        <v>118</v>
      </c>
      <c r="G6488" s="1" t="s">
        <v>117</v>
      </c>
      <c r="H6488" s="1" t="s">
        <v>916</v>
      </c>
      <c r="I6488" s="1">
        <v>21709456</v>
      </c>
      <c r="K6488" s="1">
        <v>30432048</v>
      </c>
      <c r="L6488" s="1">
        <v>212001808</v>
      </c>
      <c r="M6488" s="1">
        <v>10.064319610595703</v>
      </c>
      <c r="N6488" s="1">
        <v>4.9838790893554688</v>
      </c>
      <c r="O6488" s="1">
        <v>2.242656946182251</v>
      </c>
      <c r="P6488" s="1">
        <v>11.520419120788574</v>
      </c>
      <c r="Q6488" s="1">
        <v>25.646354675292969</v>
      </c>
      <c r="S6488" s="1">
        <v>38</v>
      </c>
      <c r="T6488" s="1">
        <v>1</v>
      </c>
      <c r="U6488" s="1">
        <v>264143312</v>
      </c>
      <c r="V6488" s="1">
        <v>37.953330993652344</v>
      </c>
      <c r="W6488" s="1">
        <v>16.779401779174805</v>
      </c>
      <c r="X6488" s="1">
        <v>16.779401779174805</v>
      </c>
    </row>
    <row r="6489" spans="1:24" x14ac:dyDescent="0.35">
      <c r="A6489" s="1">
        <v>390355</v>
      </c>
      <c r="B6489" s="1" t="s">
        <v>2352</v>
      </c>
      <c r="C6489" s="1">
        <v>114067002</v>
      </c>
      <c r="D6489" s="1">
        <v>355</v>
      </c>
      <c r="E6489" s="1" t="s">
        <v>2686</v>
      </c>
      <c r="F6489" s="1" t="s">
        <v>118</v>
      </c>
      <c r="G6489" s="1" t="s">
        <v>117</v>
      </c>
      <c r="H6489" s="1" t="s">
        <v>916</v>
      </c>
      <c r="I6489" s="1">
        <v>22364420</v>
      </c>
      <c r="K6489" s="1">
        <v>56065032</v>
      </c>
      <c r="L6489" s="1">
        <v>214830080</v>
      </c>
      <c r="M6489" s="1">
        <v>2.8282721042633057</v>
      </c>
      <c r="N6489" s="1">
        <v>1.3340791463851929</v>
      </c>
      <c r="O6489" s="1">
        <v>0.65496402978897095</v>
      </c>
      <c r="P6489" s="1">
        <v>3.0169525146484375</v>
      </c>
      <c r="Q6489" s="1">
        <v>25.632984161376953</v>
      </c>
      <c r="S6489" s="1">
        <v>39</v>
      </c>
      <c r="T6489" s="1">
        <v>1</v>
      </c>
      <c r="U6489" s="1">
        <v>293259520</v>
      </c>
      <c r="V6489" s="1">
        <v>29.116220474243164</v>
      </c>
      <c r="W6489" s="1">
        <v>11.022882461547852</v>
      </c>
      <c r="X6489" s="1">
        <v>11.022882461547852</v>
      </c>
    </row>
    <row r="6490" spans="1:24" x14ac:dyDescent="0.35">
      <c r="A6490" s="1">
        <v>400355</v>
      </c>
      <c r="B6490" s="1" t="s">
        <v>2353</v>
      </c>
      <c r="C6490" s="1">
        <v>114067002</v>
      </c>
      <c r="D6490" s="1">
        <v>355</v>
      </c>
      <c r="E6490" s="1" t="s">
        <v>2686</v>
      </c>
      <c r="F6490" s="1" t="s">
        <v>118</v>
      </c>
      <c r="G6490" s="1" t="s">
        <v>117</v>
      </c>
      <c r="H6490" s="1" t="s">
        <v>916</v>
      </c>
      <c r="S6490" s="1">
        <v>40</v>
      </c>
      <c r="T6490" s="1">
        <v>1</v>
      </c>
      <c r="U6490" s="1">
        <v>0</v>
      </c>
      <c r="V6490" s="1">
        <v>0</v>
      </c>
      <c r="W6490" s="1">
        <v>-100</v>
      </c>
      <c r="X6490" s="1">
        <v>-100</v>
      </c>
    </row>
    <row r="6491" spans="1:24" x14ac:dyDescent="0.35">
      <c r="A6491" s="1">
        <v>410355</v>
      </c>
      <c r="B6491" s="1" t="s">
        <v>2354</v>
      </c>
      <c r="C6491" s="1">
        <v>114067002</v>
      </c>
      <c r="D6491" s="1">
        <v>355</v>
      </c>
      <c r="E6491" s="1" t="s">
        <v>2686</v>
      </c>
      <c r="F6491" s="1" t="s">
        <v>118</v>
      </c>
      <c r="G6491" s="1" t="s">
        <v>117</v>
      </c>
      <c r="H6491" s="1" t="s">
        <v>916</v>
      </c>
      <c r="S6491" s="1">
        <v>41</v>
      </c>
      <c r="T6491" s="1">
        <v>1</v>
      </c>
      <c r="U6491" s="1">
        <v>0</v>
      </c>
      <c r="V6491" s="1">
        <v>0</v>
      </c>
    </row>
    <row r="6492" spans="1:24" x14ac:dyDescent="0.35">
      <c r="A6492" s="1">
        <v>420355</v>
      </c>
      <c r="B6492" s="1" t="s">
        <v>2355</v>
      </c>
      <c r="C6492" s="1">
        <v>114067002</v>
      </c>
      <c r="D6492" s="1">
        <v>355</v>
      </c>
      <c r="E6492" s="1" t="s">
        <v>2686</v>
      </c>
      <c r="F6492" s="1" t="s">
        <v>118</v>
      </c>
      <c r="G6492" s="1" t="s">
        <v>117</v>
      </c>
      <c r="H6492" s="1" t="s">
        <v>916</v>
      </c>
      <c r="S6492" s="1">
        <v>42</v>
      </c>
      <c r="T6492" s="1">
        <v>1</v>
      </c>
      <c r="U6492" s="1">
        <v>0</v>
      </c>
      <c r="V6492" s="1">
        <v>0</v>
      </c>
    </row>
    <row r="6493" spans="1:24" x14ac:dyDescent="0.35">
      <c r="A6493" s="1">
        <v>430355</v>
      </c>
      <c r="B6493" s="1" t="s">
        <v>2356</v>
      </c>
      <c r="C6493" s="1">
        <v>114067002</v>
      </c>
      <c r="D6493" s="1">
        <v>355</v>
      </c>
      <c r="E6493" s="1" t="s">
        <v>2686</v>
      </c>
      <c r="F6493" s="1" t="s">
        <v>118</v>
      </c>
      <c r="G6493" s="1" t="s">
        <v>117</v>
      </c>
      <c r="H6493" s="1" t="s">
        <v>916</v>
      </c>
      <c r="S6493" s="1">
        <v>43</v>
      </c>
      <c r="T6493" s="1">
        <v>1</v>
      </c>
      <c r="U6493" s="1">
        <v>0</v>
      </c>
      <c r="V6493" s="1">
        <v>0</v>
      </c>
    </row>
    <row r="6494" spans="1:24" x14ac:dyDescent="0.35">
      <c r="A6494" s="1">
        <v>440355</v>
      </c>
      <c r="B6494" s="1" t="s">
        <v>2357</v>
      </c>
      <c r="C6494" s="1">
        <v>114067002</v>
      </c>
      <c r="D6494" s="1">
        <v>355</v>
      </c>
      <c r="E6494" s="1" t="s">
        <v>2686</v>
      </c>
      <c r="F6494" s="1" t="s">
        <v>118</v>
      </c>
      <c r="G6494" s="1" t="s">
        <v>117</v>
      </c>
      <c r="H6494" s="1" t="s">
        <v>916</v>
      </c>
      <c r="S6494" s="1">
        <v>44</v>
      </c>
      <c r="T6494" s="1">
        <v>1</v>
      </c>
      <c r="U6494" s="1">
        <v>0</v>
      </c>
      <c r="V6494" s="1">
        <v>0</v>
      </c>
    </row>
    <row r="6495" spans="1:24" x14ac:dyDescent="0.35">
      <c r="A6495" s="1">
        <v>450355</v>
      </c>
      <c r="B6495" s="1" t="s">
        <v>2358</v>
      </c>
      <c r="C6495" s="1">
        <v>114067002</v>
      </c>
      <c r="D6495" s="1">
        <v>355</v>
      </c>
      <c r="E6495" s="1" t="s">
        <v>2686</v>
      </c>
      <c r="F6495" s="1" t="s">
        <v>118</v>
      </c>
      <c r="G6495" s="1" t="s">
        <v>117</v>
      </c>
      <c r="H6495" s="1" t="s">
        <v>916</v>
      </c>
      <c r="S6495" s="1">
        <v>45</v>
      </c>
      <c r="T6495" s="1">
        <v>1</v>
      </c>
      <c r="U6495" s="1">
        <v>0</v>
      </c>
      <c r="V6495" s="1">
        <v>0</v>
      </c>
    </row>
    <row r="6496" spans="1:24" x14ac:dyDescent="0.35">
      <c r="A6496" s="1">
        <v>460355</v>
      </c>
      <c r="B6496" s="1" t="s">
        <v>2359</v>
      </c>
      <c r="C6496" s="1">
        <v>114067002</v>
      </c>
      <c r="D6496" s="1">
        <v>355</v>
      </c>
      <c r="E6496" s="1" t="s">
        <v>2686</v>
      </c>
      <c r="F6496" s="1" t="s">
        <v>118</v>
      </c>
      <c r="G6496" s="1" t="s">
        <v>117</v>
      </c>
      <c r="H6496" s="1" t="s">
        <v>916</v>
      </c>
      <c r="S6496" s="1">
        <v>46</v>
      </c>
      <c r="T6496" s="1">
        <v>1</v>
      </c>
      <c r="U6496" s="1">
        <v>0</v>
      </c>
      <c r="V6496" s="1">
        <v>0</v>
      </c>
    </row>
    <row r="6497" spans="1:24" x14ac:dyDescent="0.35">
      <c r="A6497" s="1">
        <v>470355</v>
      </c>
      <c r="B6497" s="1" t="s">
        <v>2360</v>
      </c>
      <c r="C6497" s="1">
        <v>114067002</v>
      </c>
      <c r="D6497" s="1">
        <v>355</v>
      </c>
      <c r="E6497" s="1" t="s">
        <v>2686</v>
      </c>
      <c r="F6497" s="1" t="s">
        <v>118</v>
      </c>
      <c r="G6497" s="1" t="s">
        <v>117</v>
      </c>
      <c r="H6497" s="1" t="s">
        <v>916</v>
      </c>
      <c r="S6497" s="1">
        <v>47</v>
      </c>
      <c r="T6497" s="1">
        <v>1</v>
      </c>
      <c r="U6497" s="1">
        <v>0</v>
      </c>
      <c r="V6497" s="1">
        <v>0</v>
      </c>
    </row>
    <row r="6498" spans="1:24" x14ac:dyDescent="0.35">
      <c r="A6498" s="1">
        <v>480355</v>
      </c>
      <c r="B6498" s="1" t="s">
        <v>2361</v>
      </c>
      <c r="C6498" s="1">
        <v>114067002</v>
      </c>
      <c r="D6498" s="1">
        <v>355</v>
      </c>
      <c r="E6498" s="1" t="s">
        <v>2686</v>
      </c>
      <c r="F6498" s="1" t="s">
        <v>118</v>
      </c>
      <c r="G6498" s="1" t="s">
        <v>117</v>
      </c>
      <c r="H6498" s="1" t="s">
        <v>916</v>
      </c>
      <c r="S6498" s="1">
        <v>48</v>
      </c>
      <c r="T6498" s="1">
        <v>1</v>
      </c>
      <c r="U6498" s="1">
        <v>0</v>
      </c>
      <c r="V6498" s="1">
        <v>0</v>
      </c>
    </row>
    <row r="6499" spans="1:24" x14ac:dyDescent="0.35">
      <c r="A6499" s="1">
        <v>250564</v>
      </c>
      <c r="B6499" s="1" t="s">
        <v>2364</v>
      </c>
      <c r="C6499" s="1">
        <v>114067107</v>
      </c>
      <c r="D6499" s="1">
        <v>564</v>
      </c>
      <c r="E6499" s="1" t="s">
        <v>48</v>
      </c>
      <c r="F6499" s="1" t="s">
        <v>48</v>
      </c>
      <c r="G6499" s="1" t="s">
        <v>48</v>
      </c>
      <c r="H6499" s="1" t="s">
        <v>48</v>
      </c>
      <c r="S6499" s="1">
        <v>25</v>
      </c>
      <c r="T6499" s="1">
        <v>2</v>
      </c>
      <c r="U6499" s="1">
        <v>0</v>
      </c>
      <c r="V6499" s="1">
        <v>0</v>
      </c>
    </row>
    <row r="6500" spans="1:24" x14ac:dyDescent="0.35">
      <c r="A6500" s="1">
        <v>260564</v>
      </c>
      <c r="B6500" s="1" t="s">
        <v>2365</v>
      </c>
      <c r="C6500" s="1">
        <v>114067107</v>
      </c>
      <c r="D6500" s="1">
        <v>564</v>
      </c>
      <c r="E6500" s="1" t="s">
        <v>48</v>
      </c>
      <c r="F6500" s="1" t="s">
        <v>48</v>
      </c>
      <c r="G6500" s="1" t="s">
        <v>48</v>
      </c>
      <c r="H6500" s="1" t="s">
        <v>48</v>
      </c>
      <c r="S6500" s="1">
        <v>26</v>
      </c>
      <c r="T6500" s="1">
        <v>2</v>
      </c>
      <c r="U6500" s="1">
        <v>0</v>
      </c>
      <c r="V6500" s="1">
        <v>0</v>
      </c>
    </row>
    <row r="6501" spans="1:24" x14ac:dyDescent="0.35">
      <c r="A6501" s="1">
        <v>270564</v>
      </c>
      <c r="B6501" s="1" t="s">
        <v>2366</v>
      </c>
      <c r="C6501" s="1">
        <v>114067107</v>
      </c>
      <c r="D6501" s="1">
        <v>564</v>
      </c>
      <c r="E6501" s="1" t="s">
        <v>48</v>
      </c>
      <c r="F6501" s="1" t="s">
        <v>48</v>
      </c>
      <c r="G6501" s="1" t="s">
        <v>48</v>
      </c>
      <c r="H6501" s="1" t="s">
        <v>48</v>
      </c>
      <c r="S6501" s="1">
        <v>27</v>
      </c>
      <c r="T6501" s="1">
        <v>2</v>
      </c>
      <c r="U6501" s="1">
        <v>0</v>
      </c>
      <c r="V6501" s="1">
        <v>0</v>
      </c>
    </row>
    <row r="6502" spans="1:24" x14ac:dyDescent="0.35">
      <c r="A6502" s="1">
        <v>280564</v>
      </c>
      <c r="B6502" s="1" t="s">
        <v>2367</v>
      </c>
      <c r="C6502" s="1">
        <v>114067107</v>
      </c>
      <c r="D6502" s="1">
        <v>564</v>
      </c>
      <c r="E6502" s="1" t="s">
        <v>48</v>
      </c>
      <c r="F6502" s="1" t="s">
        <v>48</v>
      </c>
      <c r="G6502" s="1" t="s">
        <v>48</v>
      </c>
      <c r="H6502" s="1" t="s">
        <v>48</v>
      </c>
      <c r="S6502" s="1">
        <v>28</v>
      </c>
      <c r="T6502" s="1">
        <v>2</v>
      </c>
      <c r="U6502" s="1">
        <v>0</v>
      </c>
      <c r="V6502" s="1">
        <v>0</v>
      </c>
    </row>
    <row r="6503" spans="1:24" x14ac:dyDescent="0.35">
      <c r="A6503" s="1">
        <v>290564</v>
      </c>
      <c r="B6503" s="1" t="s">
        <v>2341</v>
      </c>
      <c r="C6503" s="1">
        <v>114067107</v>
      </c>
      <c r="D6503" s="1">
        <v>564</v>
      </c>
      <c r="E6503" s="1" t="s">
        <v>2687</v>
      </c>
      <c r="F6503" s="1" t="s">
        <v>118</v>
      </c>
      <c r="G6503" s="1" t="s">
        <v>117</v>
      </c>
      <c r="H6503" s="1" t="s">
        <v>2369</v>
      </c>
      <c r="J6503" s="1">
        <v>1069653.3999999999</v>
      </c>
      <c r="S6503" s="1">
        <v>29</v>
      </c>
      <c r="T6503" s="1">
        <v>2</v>
      </c>
      <c r="U6503" s="1">
        <v>1069653.375</v>
      </c>
      <c r="V6503" s="1">
        <v>0</v>
      </c>
    </row>
    <row r="6504" spans="1:24" x14ac:dyDescent="0.35">
      <c r="A6504" s="1">
        <v>300564</v>
      </c>
      <c r="B6504" s="1" t="s">
        <v>2343</v>
      </c>
      <c r="C6504" s="1">
        <v>114067107</v>
      </c>
      <c r="D6504" s="1">
        <v>564</v>
      </c>
      <c r="E6504" s="1" t="s">
        <v>2687</v>
      </c>
      <c r="F6504" s="1" t="s">
        <v>118</v>
      </c>
      <c r="G6504" s="1" t="s">
        <v>117</v>
      </c>
      <c r="H6504" s="1" t="s">
        <v>2369</v>
      </c>
      <c r="J6504" s="1">
        <v>1028555.54</v>
      </c>
      <c r="R6504" s="1">
        <v>-4.1097860783338547E-2</v>
      </c>
      <c r="S6504" s="1">
        <v>30</v>
      </c>
      <c r="T6504" s="1">
        <v>2</v>
      </c>
      <c r="U6504" s="1">
        <v>1028555.5625</v>
      </c>
      <c r="V6504" s="1">
        <v>-4.1097860783338547E-2</v>
      </c>
      <c r="W6504" s="1">
        <v>-3.8421616554260254</v>
      </c>
      <c r="X6504" s="1">
        <v>-3.8421616554260254</v>
      </c>
    </row>
    <row r="6505" spans="1:24" x14ac:dyDescent="0.35">
      <c r="A6505" s="1">
        <v>310564</v>
      </c>
      <c r="B6505" s="1" t="s">
        <v>2344</v>
      </c>
      <c r="C6505" s="1">
        <v>114067107</v>
      </c>
      <c r="D6505" s="1">
        <v>564</v>
      </c>
      <c r="E6505" s="1" t="s">
        <v>2687</v>
      </c>
      <c r="F6505" s="1" t="s">
        <v>118</v>
      </c>
      <c r="G6505" s="1" t="s">
        <v>117</v>
      </c>
      <c r="H6505" s="1" t="s">
        <v>2369</v>
      </c>
      <c r="J6505" s="1">
        <v>986453.88</v>
      </c>
      <c r="R6505" s="1">
        <v>-4.2101658880710602E-2</v>
      </c>
      <c r="S6505" s="1">
        <v>31</v>
      </c>
      <c r="T6505" s="1">
        <v>2</v>
      </c>
      <c r="U6505" s="1">
        <v>986453.875</v>
      </c>
      <c r="V6505" s="1">
        <v>-4.2101658880710602E-2</v>
      </c>
      <c r="W6505" s="1">
        <v>-4.0932826995849609</v>
      </c>
      <c r="X6505" s="1">
        <v>-4.0932826995849609</v>
      </c>
    </row>
    <row r="6506" spans="1:24" x14ac:dyDescent="0.35">
      <c r="A6506" s="1">
        <v>320564</v>
      </c>
      <c r="B6506" s="1" t="s">
        <v>2345</v>
      </c>
      <c r="C6506" s="1">
        <v>114067107</v>
      </c>
      <c r="D6506" s="1">
        <v>564</v>
      </c>
      <c r="E6506" s="1" t="s">
        <v>2687</v>
      </c>
      <c r="F6506" s="1" t="s">
        <v>118</v>
      </c>
      <c r="G6506" s="1" t="s">
        <v>117</v>
      </c>
      <c r="H6506" s="1" t="s">
        <v>2369</v>
      </c>
      <c r="J6506" s="1">
        <v>1108247.55</v>
      </c>
      <c r="R6506" s="1">
        <v>0.12179367244243622</v>
      </c>
      <c r="S6506" s="1">
        <v>32</v>
      </c>
      <c r="T6506" s="1">
        <v>2</v>
      </c>
      <c r="U6506" s="1">
        <v>1108247.5</v>
      </c>
      <c r="V6506" s="1">
        <v>0.12179367244243622</v>
      </c>
      <c r="W6506" s="1">
        <v>12.346611022949219</v>
      </c>
      <c r="X6506" s="1">
        <v>12.346611022949219</v>
      </c>
    </row>
    <row r="6507" spans="1:24" x14ac:dyDescent="0.35">
      <c r="A6507" s="1">
        <v>330564</v>
      </c>
      <c r="B6507" s="1" t="s">
        <v>2346</v>
      </c>
      <c r="C6507" s="1">
        <v>114067107</v>
      </c>
      <c r="D6507" s="1">
        <v>564</v>
      </c>
      <c r="E6507" s="1" t="s">
        <v>2687</v>
      </c>
      <c r="F6507" s="1" t="s">
        <v>118</v>
      </c>
      <c r="G6507" s="1" t="s">
        <v>117</v>
      </c>
      <c r="H6507" s="1" t="s">
        <v>2369</v>
      </c>
      <c r="J6507" s="1">
        <v>1356415.58</v>
      </c>
      <c r="R6507" s="1">
        <v>0.24816803634166718</v>
      </c>
      <c r="S6507" s="1">
        <v>33</v>
      </c>
      <c r="T6507" s="1">
        <v>2</v>
      </c>
      <c r="U6507" s="1">
        <v>1356415.625</v>
      </c>
      <c r="V6507" s="1">
        <v>0.24816803634166718</v>
      </c>
      <c r="W6507" s="1">
        <v>22.392843246459961</v>
      </c>
      <c r="X6507" s="1">
        <v>22.392843246459961</v>
      </c>
    </row>
    <row r="6508" spans="1:24" x14ac:dyDescent="0.35">
      <c r="A6508" s="1">
        <v>340564</v>
      </c>
      <c r="B6508" s="1" t="s">
        <v>2347</v>
      </c>
      <c r="C6508" s="1">
        <v>114067107</v>
      </c>
      <c r="D6508" s="1">
        <v>564</v>
      </c>
      <c r="E6508" s="1" t="s">
        <v>2687</v>
      </c>
      <c r="F6508" s="1" t="s">
        <v>118</v>
      </c>
      <c r="G6508" s="1" t="s">
        <v>117</v>
      </c>
      <c r="H6508" s="1" t="s">
        <v>2369</v>
      </c>
      <c r="J6508" s="1">
        <v>1596582.75</v>
      </c>
      <c r="R6508" s="1">
        <v>0.24016717076301575</v>
      </c>
      <c r="S6508" s="1">
        <v>34</v>
      </c>
      <c r="T6508" s="1">
        <v>2</v>
      </c>
      <c r="U6508" s="1">
        <v>1596582.75</v>
      </c>
      <c r="V6508" s="1">
        <v>0.24016717076301575</v>
      </c>
      <c r="W6508" s="1">
        <v>17.706012725830078</v>
      </c>
      <c r="X6508" s="1">
        <v>17.706012725830078</v>
      </c>
    </row>
    <row r="6509" spans="1:24" x14ac:dyDescent="0.35">
      <c r="A6509" s="1">
        <v>350564</v>
      </c>
      <c r="B6509" s="1" t="s">
        <v>2348</v>
      </c>
      <c r="C6509" s="1">
        <v>114067107</v>
      </c>
      <c r="D6509" s="1">
        <v>564</v>
      </c>
      <c r="E6509" s="1" t="s">
        <v>2687</v>
      </c>
      <c r="F6509" s="1" t="s">
        <v>118</v>
      </c>
      <c r="G6509" s="1" t="s">
        <v>117</v>
      </c>
      <c r="H6509" s="1" t="s">
        <v>2369</v>
      </c>
      <c r="J6509" s="1">
        <v>1611643</v>
      </c>
      <c r="R6509" s="1">
        <v>1.5060249716043472E-2</v>
      </c>
      <c r="S6509" s="1">
        <v>35</v>
      </c>
      <c r="T6509" s="1">
        <v>2</v>
      </c>
      <c r="U6509" s="1">
        <v>1611643</v>
      </c>
      <c r="V6509" s="1">
        <v>1.5060249716043472E-2</v>
      </c>
      <c r="W6509" s="1">
        <v>0.94328027963638306</v>
      </c>
      <c r="X6509" s="1">
        <v>0.94328027963638306</v>
      </c>
    </row>
    <row r="6510" spans="1:24" x14ac:dyDescent="0.35">
      <c r="A6510" s="1">
        <v>360564</v>
      </c>
      <c r="B6510" s="1" t="s">
        <v>2349</v>
      </c>
      <c r="C6510" s="1">
        <v>114067107</v>
      </c>
      <c r="D6510" s="1">
        <v>564</v>
      </c>
      <c r="E6510" s="1" t="s">
        <v>2687</v>
      </c>
      <c r="F6510" s="1" t="s">
        <v>118</v>
      </c>
      <c r="G6510" s="1" t="s">
        <v>117</v>
      </c>
      <c r="H6510" s="1" t="s">
        <v>2369</v>
      </c>
      <c r="J6510" s="1">
        <v>1636671.73</v>
      </c>
      <c r="R6510" s="1">
        <v>2.5028729811310768E-2</v>
      </c>
      <c r="S6510" s="1">
        <v>36</v>
      </c>
      <c r="T6510" s="1">
        <v>2</v>
      </c>
      <c r="U6510" s="1">
        <v>1636671.75</v>
      </c>
      <c r="V6510" s="1">
        <v>2.5028729811310768E-2</v>
      </c>
      <c r="W6510" s="1">
        <v>1.5529959201812744</v>
      </c>
      <c r="X6510" s="1">
        <v>1.5529959201812744</v>
      </c>
    </row>
    <row r="6511" spans="1:24" x14ac:dyDescent="0.35">
      <c r="A6511" s="1">
        <v>370564</v>
      </c>
      <c r="B6511" s="1" t="s">
        <v>2350</v>
      </c>
      <c r="C6511" s="1">
        <v>114067107</v>
      </c>
      <c r="D6511" s="1">
        <v>564</v>
      </c>
      <c r="E6511" s="1" t="s">
        <v>2687</v>
      </c>
      <c r="F6511" s="1" t="s">
        <v>118</v>
      </c>
      <c r="G6511" s="1" t="s">
        <v>117</v>
      </c>
      <c r="H6511" s="1" t="s">
        <v>2369</v>
      </c>
      <c r="J6511" s="1">
        <v>2099906.7200000002</v>
      </c>
      <c r="R6511" s="1">
        <v>0.46323499083518982</v>
      </c>
      <c r="S6511" s="1">
        <v>37</v>
      </c>
      <c r="T6511" s="1">
        <v>2</v>
      </c>
      <c r="U6511" s="1">
        <v>2099906.75</v>
      </c>
      <c r="V6511" s="1">
        <v>0.46323499083518982</v>
      </c>
      <c r="W6511" s="1">
        <v>28.303476333618164</v>
      </c>
      <c r="X6511" s="1">
        <v>28.303476333618164</v>
      </c>
    </row>
    <row r="6512" spans="1:24" x14ac:dyDescent="0.35">
      <c r="A6512" s="1">
        <v>380564</v>
      </c>
      <c r="B6512" s="1" t="s">
        <v>2351</v>
      </c>
      <c r="C6512" s="1">
        <v>114067107</v>
      </c>
      <c r="D6512" s="1">
        <v>564</v>
      </c>
      <c r="E6512" s="1" t="s">
        <v>2687</v>
      </c>
      <c r="F6512" s="1" t="s">
        <v>118</v>
      </c>
      <c r="G6512" s="1" t="s">
        <v>117</v>
      </c>
      <c r="H6512" s="1" t="s">
        <v>2369</v>
      </c>
      <c r="J6512" s="1">
        <v>2258089</v>
      </c>
      <c r="R6512" s="1">
        <v>0.15818227827548981</v>
      </c>
      <c r="S6512" s="1">
        <v>38</v>
      </c>
      <c r="T6512" s="1">
        <v>2</v>
      </c>
      <c r="U6512" s="1">
        <v>2258089</v>
      </c>
      <c r="V6512" s="1">
        <v>0.15818227827548981</v>
      </c>
      <c r="W6512" s="1">
        <v>7.5328226089477539</v>
      </c>
      <c r="X6512" s="1">
        <v>7.5328226089477539</v>
      </c>
    </row>
    <row r="6513" spans="1:24" x14ac:dyDescent="0.35">
      <c r="A6513" s="1">
        <v>390564</v>
      </c>
      <c r="B6513" s="1" t="s">
        <v>2352</v>
      </c>
      <c r="C6513" s="1">
        <v>114067107</v>
      </c>
      <c r="D6513" s="1">
        <v>564</v>
      </c>
      <c r="E6513" s="1" t="s">
        <v>2687</v>
      </c>
      <c r="F6513" s="1" t="s">
        <v>118</v>
      </c>
      <c r="G6513" s="1" t="s">
        <v>117</v>
      </c>
      <c r="H6513" s="1" t="s">
        <v>2369</v>
      </c>
      <c r="J6513" s="1">
        <v>2605844</v>
      </c>
      <c r="R6513" s="1">
        <v>0.34775501489639282</v>
      </c>
      <c r="S6513" s="1">
        <v>39</v>
      </c>
      <c r="T6513" s="1">
        <v>2</v>
      </c>
      <c r="U6513" s="1">
        <v>2605844</v>
      </c>
      <c r="V6513" s="1">
        <v>0.34775501489639282</v>
      </c>
      <c r="W6513" s="1">
        <v>15.400411605834961</v>
      </c>
      <c r="X6513" s="1">
        <v>15.400411605834961</v>
      </c>
    </row>
    <row r="6514" spans="1:24" x14ac:dyDescent="0.35">
      <c r="A6514" s="1">
        <v>400564</v>
      </c>
      <c r="B6514" s="1" t="s">
        <v>2353</v>
      </c>
      <c r="C6514" s="1">
        <v>114067107</v>
      </c>
      <c r="D6514" s="1">
        <v>564</v>
      </c>
      <c r="E6514" s="1" t="s">
        <v>48</v>
      </c>
      <c r="F6514" s="1" t="s">
        <v>48</v>
      </c>
      <c r="G6514" s="1" t="s">
        <v>48</v>
      </c>
      <c r="H6514" s="1" t="s">
        <v>48</v>
      </c>
      <c r="S6514" s="1">
        <v>40</v>
      </c>
      <c r="T6514" s="1">
        <v>2</v>
      </c>
      <c r="U6514" s="1">
        <v>0</v>
      </c>
      <c r="V6514" s="1">
        <v>0</v>
      </c>
      <c r="W6514" s="1">
        <v>-100</v>
      </c>
      <c r="X6514" s="1">
        <v>-100</v>
      </c>
    </row>
    <row r="6515" spans="1:24" x14ac:dyDescent="0.35">
      <c r="A6515" s="1">
        <v>410564</v>
      </c>
      <c r="B6515" s="1" t="s">
        <v>2354</v>
      </c>
      <c r="C6515" s="1">
        <v>114067107</v>
      </c>
      <c r="D6515" s="1">
        <v>564</v>
      </c>
      <c r="E6515" s="1" t="s">
        <v>48</v>
      </c>
      <c r="F6515" s="1" t="s">
        <v>48</v>
      </c>
      <c r="G6515" s="1" t="s">
        <v>48</v>
      </c>
      <c r="H6515" s="1" t="s">
        <v>48</v>
      </c>
      <c r="S6515" s="1">
        <v>41</v>
      </c>
      <c r="T6515" s="1">
        <v>2</v>
      </c>
      <c r="U6515" s="1">
        <v>0</v>
      </c>
      <c r="V6515" s="1">
        <v>0</v>
      </c>
    </row>
    <row r="6516" spans="1:24" x14ac:dyDescent="0.35">
      <c r="A6516" s="1">
        <v>420564</v>
      </c>
      <c r="B6516" s="1" t="s">
        <v>2355</v>
      </c>
      <c r="C6516" s="1">
        <v>114067107</v>
      </c>
      <c r="D6516" s="1">
        <v>564</v>
      </c>
      <c r="E6516" s="1" t="s">
        <v>48</v>
      </c>
      <c r="F6516" s="1" t="s">
        <v>48</v>
      </c>
      <c r="G6516" s="1" t="s">
        <v>48</v>
      </c>
      <c r="H6516" s="1" t="s">
        <v>48</v>
      </c>
      <c r="S6516" s="1">
        <v>42</v>
      </c>
      <c r="T6516" s="1">
        <v>2</v>
      </c>
      <c r="U6516" s="1">
        <v>0</v>
      </c>
      <c r="V6516" s="1">
        <v>0</v>
      </c>
    </row>
    <row r="6517" spans="1:24" x14ac:dyDescent="0.35">
      <c r="A6517" s="1">
        <v>430564</v>
      </c>
      <c r="B6517" s="1" t="s">
        <v>2356</v>
      </c>
      <c r="C6517" s="1">
        <v>114067107</v>
      </c>
      <c r="D6517" s="1">
        <v>564</v>
      </c>
      <c r="E6517" s="1" t="s">
        <v>48</v>
      </c>
      <c r="F6517" s="1" t="s">
        <v>48</v>
      </c>
      <c r="G6517" s="1" t="s">
        <v>48</v>
      </c>
      <c r="H6517" s="1" t="s">
        <v>48</v>
      </c>
      <c r="S6517" s="1">
        <v>43</v>
      </c>
      <c r="T6517" s="1">
        <v>2</v>
      </c>
      <c r="U6517" s="1">
        <v>0</v>
      </c>
      <c r="V6517" s="1">
        <v>0</v>
      </c>
    </row>
    <row r="6518" spans="1:24" x14ac:dyDescent="0.35">
      <c r="A6518" s="1">
        <v>440564</v>
      </c>
      <c r="B6518" s="1" t="s">
        <v>2357</v>
      </c>
      <c r="C6518" s="1">
        <v>114067107</v>
      </c>
      <c r="D6518" s="1">
        <v>564</v>
      </c>
      <c r="E6518" s="1" t="s">
        <v>48</v>
      </c>
      <c r="F6518" s="1" t="s">
        <v>48</v>
      </c>
      <c r="G6518" s="1" t="s">
        <v>48</v>
      </c>
      <c r="H6518" s="1" t="s">
        <v>48</v>
      </c>
      <c r="S6518" s="1">
        <v>44</v>
      </c>
      <c r="T6518" s="1">
        <v>2</v>
      </c>
      <c r="U6518" s="1">
        <v>0</v>
      </c>
      <c r="V6518" s="1">
        <v>0</v>
      </c>
    </row>
    <row r="6519" spans="1:24" x14ac:dyDescent="0.35">
      <c r="A6519" s="1">
        <v>450564</v>
      </c>
      <c r="B6519" s="1" t="s">
        <v>2358</v>
      </c>
      <c r="C6519" s="1">
        <v>114067107</v>
      </c>
      <c r="D6519" s="1">
        <v>564</v>
      </c>
      <c r="E6519" s="1" t="s">
        <v>48</v>
      </c>
      <c r="F6519" s="1" t="s">
        <v>48</v>
      </c>
      <c r="G6519" s="1" t="s">
        <v>48</v>
      </c>
      <c r="H6519" s="1" t="s">
        <v>48</v>
      </c>
      <c r="S6519" s="1">
        <v>45</v>
      </c>
      <c r="T6519" s="1">
        <v>2</v>
      </c>
      <c r="U6519" s="1">
        <v>0</v>
      </c>
      <c r="V6519" s="1">
        <v>0</v>
      </c>
    </row>
    <row r="6520" spans="1:24" x14ac:dyDescent="0.35">
      <c r="A6520" s="1">
        <v>460564</v>
      </c>
      <c r="B6520" s="1" t="s">
        <v>2359</v>
      </c>
      <c r="C6520" s="1">
        <v>114067107</v>
      </c>
      <c r="D6520" s="1">
        <v>564</v>
      </c>
      <c r="E6520" s="1" t="s">
        <v>48</v>
      </c>
      <c r="F6520" s="1" t="s">
        <v>48</v>
      </c>
      <c r="G6520" s="1" t="s">
        <v>48</v>
      </c>
      <c r="H6520" s="1" t="s">
        <v>48</v>
      </c>
      <c r="S6520" s="1">
        <v>46</v>
      </c>
      <c r="T6520" s="1">
        <v>2</v>
      </c>
      <c r="U6520" s="1">
        <v>0</v>
      </c>
      <c r="V6520" s="1">
        <v>0</v>
      </c>
    </row>
    <row r="6521" spans="1:24" x14ac:dyDescent="0.35">
      <c r="A6521" s="1">
        <v>470564</v>
      </c>
      <c r="B6521" s="1" t="s">
        <v>2360</v>
      </c>
      <c r="C6521" s="1">
        <v>114067107</v>
      </c>
      <c r="D6521" s="1">
        <v>564</v>
      </c>
      <c r="E6521" s="1" t="s">
        <v>48</v>
      </c>
      <c r="F6521" s="1" t="s">
        <v>48</v>
      </c>
      <c r="G6521" s="1" t="s">
        <v>48</v>
      </c>
      <c r="H6521" s="1" t="s">
        <v>48</v>
      </c>
      <c r="S6521" s="1">
        <v>47</v>
      </c>
      <c r="T6521" s="1">
        <v>2</v>
      </c>
      <c r="U6521" s="1">
        <v>0</v>
      </c>
      <c r="V6521" s="1">
        <v>0</v>
      </c>
    </row>
    <row r="6522" spans="1:24" x14ac:dyDescent="0.35">
      <c r="A6522" s="1">
        <v>290375</v>
      </c>
      <c r="B6522" s="1" t="s">
        <v>2341</v>
      </c>
      <c r="C6522" s="1">
        <v>114067503</v>
      </c>
      <c r="D6522" s="1">
        <v>375</v>
      </c>
      <c r="E6522" s="1" t="s">
        <v>2688</v>
      </c>
      <c r="F6522" s="1" t="s">
        <v>118</v>
      </c>
      <c r="G6522" s="1" t="s">
        <v>117</v>
      </c>
      <c r="H6522" s="1" t="s">
        <v>916</v>
      </c>
      <c r="I6522" s="1">
        <v>904124.54</v>
      </c>
      <c r="K6522" s="1">
        <v>197972</v>
      </c>
      <c r="L6522" s="1">
        <v>2553330.75</v>
      </c>
      <c r="S6522" s="1">
        <v>29</v>
      </c>
      <c r="T6522" s="1">
        <v>1</v>
      </c>
      <c r="U6522" s="1">
        <v>3655427.25</v>
      </c>
      <c r="V6522" s="1">
        <v>0</v>
      </c>
    </row>
    <row r="6523" spans="1:24" x14ac:dyDescent="0.35">
      <c r="A6523" s="1">
        <v>300375</v>
      </c>
      <c r="B6523" s="1" t="s">
        <v>2343</v>
      </c>
      <c r="C6523" s="1">
        <v>114067503</v>
      </c>
      <c r="D6523" s="1">
        <v>375</v>
      </c>
      <c r="E6523" s="1" t="s">
        <v>2688</v>
      </c>
      <c r="F6523" s="1" t="s">
        <v>118</v>
      </c>
      <c r="G6523" s="1" t="s">
        <v>117</v>
      </c>
      <c r="H6523" s="1" t="s">
        <v>916</v>
      </c>
      <c r="I6523" s="1">
        <v>929736.86</v>
      </c>
      <c r="K6523" s="1">
        <v>197972</v>
      </c>
      <c r="L6523" s="1">
        <v>2714383.75</v>
      </c>
      <c r="M6523" s="1">
        <v>0.16105300188064575</v>
      </c>
      <c r="N6523" s="1">
        <v>6.3075652122497559</v>
      </c>
      <c r="O6523" s="1">
        <v>2.5612320750951767E-2</v>
      </c>
      <c r="P6523" s="1">
        <v>2.8328309059143066</v>
      </c>
      <c r="Q6523" s="1">
        <v>0</v>
      </c>
      <c r="S6523" s="1">
        <v>30</v>
      </c>
      <c r="T6523" s="1">
        <v>1</v>
      </c>
      <c r="U6523" s="1">
        <v>3842092.5</v>
      </c>
      <c r="V6523" s="1">
        <v>0.18666532635688782</v>
      </c>
      <c r="W6523" s="1">
        <v>5.1065235137939453</v>
      </c>
      <c r="X6523" s="1">
        <v>5.1065235137939453</v>
      </c>
    </row>
    <row r="6524" spans="1:24" x14ac:dyDescent="0.35">
      <c r="A6524" s="1">
        <v>310375</v>
      </c>
      <c r="B6524" s="1" t="s">
        <v>2344</v>
      </c>
      <c r="C6524" s="1">
        <v>114067503</v>
      </c>
      <c r="D6524" s="1">
        <v>375</v>
      </c>
      <c r="E6524" s="1" t="s">
        <v>2688</v>
      </c>
      <c r="F6524" s="1" t="s">
        <v>118</v>
      </c>
      <c r="G6524" s="1" t="s">
        <v>117</v>
      </c>
      <c r="H6524" s="1" t="s">
        <v>916</v>
      </c>
      <c r="I6524" s="1">
        <v>951605.18</v>
      </c>
      <c r="K6524" s="1">
        <v>197972</v>
      </c>
      <c r="L6524" s="1">
        <v>2764202</v>
      </c>
      <c r="M6524" s="1">
        <v>4.98182512819767E-2</v>
      </c>
      <c r="N6524" s="1">
        <v>1.8353428840637207</v>
      </c>
      <c r="O6524" s="1">
        <v>2.1868320181965828E-2</v>
      </c>
      <c r="P6524" s="1">
        <v>2.352097749710083</v>
      </c>
      <c r="Q6524" s="1">
        <v>0</v>
      </c>
      <c r="S6524" s="1">
        <v>31</v>
      </c>
      <c r="T6524" s="1">
        <v>1</v>
      </c>
      <c r="U6524" s="1">
        <v>3913779.25</v>
      </c>
      <c r="V6524" s="1">
        <v>7.1686573326587677E-2</v>
      </c>
      <c r="W6524" s="1">
        <v>1.8658257722854614</v>
      </c>
      <c r="X6524" s="1">
        <v>1.8658257722854614</v>
      </c>
    </row>
    <row r="6525" spans="1:24" x14ac:dyDescent="0.35">
      <c r="A6525" s="1">
        <v>320375</v>
      </c>
      <c r="B6525" s="1" t="s">
        <v>2345</v>
      </c>
      <c r="C6525" s="1">
        <v>114067503</v>
      </c>
      <c r="D6525" s="1">
        <v>375</v>
      </c>
      <c r="E6525" s="1" t="s">
        <v>2688</v>
      </c>
      <c r="F6525" s="1" t="s">
        <v>118</v>
      </c>
      <c r="G6525" s="1" t="s">
        <v>117</v>
      </c>
      <c r="H6525" s="1" t="s">
        <v>916</v>
      </c>
      <c r="I6525" s="1">
        <v>965886.15</v>
      </c>
      <c r="K6525" s="1">
        <v>197972</v>
      </c>
      <c r="L6525" s="1">
        <v>2872264.25</v>
      </c>
      <c r="M6525" s="1">
        <v>0.1080622524023056</v>
      </c>
      <c r="N6525" s="1">
        <v>3.9093470573425293</v>
      </c>
      <c r="O6525" s="1">
        <v>1.4280970208346844E-2</v>
      </c>
      <c r="P6525" s="1">
        <v>1.5007243156433105</v>
      </c>
      <c r="Q6525" s="1">
        <v>0</v>
      </c>
      <c r="S6525" s="1">
        <v>32</v>
      </c>
      <c r="T6525" s="1">
        <v>1</v>
      </c>
      <c r="U6525" s="1">
        <v>4036122.5</v>
      </c>
      <c r="V6525" s="1">
        <v>0.12234321981668472</v>
      </c>
      <c r="W6525" s="1">
        <v>3.1259620189666748</v>
      </c>
      <c r="X6525" s="1">
        <v>3.1259620189666748</v>
      </c>
    </row>
    <row r="6526" spans="1:24" x14ac:dyDescent="0.35">
      <c r="A6526" s="1">
        <v>330375</v>
      </c>
      <c r="B6526" s="1" t="s">
        <v>2346</v>
      </c>
      <c r="C6526" s="1">
        <v>114067503</v>
      </c>
      <c r="D6526" s="1">
        <v>375</v>
      </c>
      <c r="E6526" s="1" t="s">
        <v>2688</v>
      </c>
      <c r="F6526" s="1" t="s">
        <v>118</v>
      </c>
      <c r="G6526" s="1" t="s">
        <v>117</v>
      </c>
      <c r="H6526" s="1" t="s">
        <v>916</v>
      </c>
      <c r="I6526" s="1">
        <v>1021573.96</v>
      </c>
      <c r="K6526" s="1">
        <v>197972</v>
      </c>
      <c r="L6526" s="1">
        <v>2990691.25</v>
      </c>
      <c r="M6526" s="1">
        <v>0.11842700093984604</v>
      </c>
      <c r="N6526" s="1">
        <v>4.1231236457824707</v>
      </c>
      <c r="O6526" s="1">
        <v>5.5687811225652695E-2</v>
      </c>
      <c r="P6526" s="1">
        <v>5.7654633522033691</v>
      </c>
      <c r="Q6526" s="1">
        <v>0</v>
      </c>
      <c r="S6526" s="1">
        <v>33</v>
      </c>
      <c r="T6526" s="1">
        <v>1</v>
      </c>
      <c r="U6526" s="1">
        <v>4210237</v>
      </c>
      <c r="V6526" s="1">
        <v>0.17411480844020844</v>
      </c>
      <c r="W6526" s="1">
        <v>4.3139052391052246</v>
      </c>
      <c r="X6526" s="1">
        <v>4.3139052391052246</v>
      </c>
    </row>
    <row r="6527" spans="1:24" x14ac:dyDescent="0.35">
      <c r="A6527" s="1">
        <v>340375</v>
      </c>
      <c r="B6527" s="1" t="s">
        <v>2347</v>
      </c>
      <c r="C6527" s="1">
        <v>114067503</v>
      </c>
      <c r="D6527" s="1">
        <v>375</v>
      </c>
      <c r="E6527" s="1" t="s">
        <v>2688</v>
      </c>
      <c r="F6527" s="1" t="s">
        <v>118</v>
      </c>
      <c r="G6527" s="1" t="s">
        <v>117</v>
      </c>
      <c r="H6527" s="1" t="s">
        <v>916</v>
      </c>
      <c r="I6527" s="1">
        <v>1021528.65</v>
      </c>
      <c r="K6527" s="1">
        <v>197972</v>
      </c>
      <c r="L6527" s="1">
        <v>2990359.25</v>
      </c>
      <c r="M6527" s="1">
        <v>-3.3199999597854912E-4</v>
      </c>
      <c r="N6527" s="1">
        <v>-1.1101112700998783E-2</v>
      </c>
      <c r="O6527" s="1">
        <v>-4.5310000132303685E-5</v>
      </c>
      <c r="P6527" s="1">
        <v>-4.4353129342198372E-3</v>
      </c>
      <c r="Q6527" s="1">
        <v>0</v>
      </c>
      <c r="S6527" s="1">
        <v>34</v>
      </c>
      <c r="T6527" s="1">
        <v>1</v>
      </c>
      <c r="U6527" s="1">
        <v>4209860</v>
      </c>
      <c r="V6527" s="1">
        <v>-3.7731000338681042E-4</v>
      </c>
      <c r="W6527" s="1">
        <v>-8.9543657377362251E-3</v>
      </c>
      <c r="X6527" s="1">
        <v>-8.9543657377362251E-3</v>
      </c>
    </row>
    <row r="6528" spans="1:24" x14ac:dyDescent="0.35">
      <c r="A6528" s="1">
        <v>350375</v>
      </c>
      <c r="B6528" s="1" t="s">
        <v>2348</v>
      </c>
      <c r="C6528" s="1">
        <v>114067503</v>
      </c>
      <c r="D6528" s="1">
        <v>375</v>
      </c>
      <c r="E6528" s="1" t="s">
        <v>2688</v>
      </c>
      <c r="F6528" s="1" t="s">
        <v>118</v>
      </c>
      <c r="G6528" s="1" t="s">
        <v>117</v>
      </c>
      <c r="H6528" s="1" t="s">
        <v>916</v>
      </c>
      <c r="I6528" s="1">
        <v>1100754.68</v>
      </c>
      <c r="K6528" s="1">
        <v>197972</v>
      </c>
      <c r="L6528" s="1">
        <v>3237869.25</v>
      </c>
      <c r="M6528" s="1">
        <v>0.24751000106334686</v>
      </c>
      <c r="N6528" s="1">
        <v>8.2769317626953125</v>
      </c>
      <c r="O6528" s="1">
        <v>7.9226031899452209E-2</v>
      </c>
      <c r="P6528" s="1">
        <v>7.7556347846984863</v>
      </c>
      <c r="Q6528" s="1">
        <v>0</v>
      </c>
      <c r="S6528" s="1">
        <v>35</v>
      </c>
      <c r="T6528" s="1">
        <v>1</v>
      </c>
      <c r="U6528" s="1">
        <v>4536596</v>
      </c>
      <c r="V6528" s="1">
        <v>0.32673603296279907</v>
      </c>
      <c r="W6528" s="1">
        <v>7.7612080574035645</v>
      </c>
      <c r="X6528" s="1">
        <v>7.7612080574035645</v>
      </c>
    </row>
    <row r="6529" spans="1:24" x14ac:dyDescent="0.35">
      <c r="A6529" s="1">
        <v>360375</v>
      </c>
      <c r="B6529" s="1" t="s">
        <v>2349</v>
      </c>
      <c r="C6529" s="1">
        <v>114067503</v>
      </c>
      <c r="D6529" s="1">
        <v>375</v>
      </c>
      <c r="E6529" s="1" t="s">
        <v>2688</v>
      </c>
      <c r="F6529" s="1" t="s">
        <v>118</v>
      </c>
      <c r="G6529" s="1" t="s">
        <v>117</v>
      </c>
      <c r="H6529" s="1" t="s">
        <v>916</v>
      </c>
      <c r="I6529" s="1">
        <v>1208478.6000000001</v>
      </c>
      <c r="K6529" s="1">
        <v>197972</v>
      </c>
      <c r="L6529" s="1">
        <v>3636393.25</v>
      </c>
      <c r="M6529" s="1">
        <v>0.39852398633956909</v>
      </c>
      <c r="N6529" s="1">
        <v>12.308218002319336</v>
      </c>
      <c r="O6529" s="1">
        <v>0.10772392153739929</v>
      </c>
      <c r="P6529" s="1">
        <v>9.7863693237304688</v>
      </c>
      <c r="Q6529" s="1">
        <v>0</v>
      </c>
      <c r="S6529" s="1">
        <v>36</v>
      </c>
      <c r="T6529" s="1">
        <v>1</v>
      </c>
      <c r="U6529" s="1">
        <v>5042844</v>
      </c>
      <c r="V6529" s="1">
        <v>0.506247878074646</v>
      </c>
      <c r="W6529" s="1">
        <v>11.15920352935791</v>
      </c>
      <c r="X6529" s="1">
        <v>11.15920352935791</v>
      </c>
    </row>
    <row r="6530" spans="1:24" x14ac:dyDescent="0.35">
      <c r="A6530" s="1">
        <v>370375</v>
      </c>
      <c r="B6530" s="1" t="s">
        <v>2350</v>
      </c>
      <c r="C6530" s="1">
        <v>114067503</v>
      </c>
      <c r="D6530" s="1">
        <v>375</v>
      </c>
      <c r="E6530" s="1" t="s">
        <v>2688</v>
      </c>
      <c r="F6530" s="1" t="s">
        <v>118</v>
      </c>
      <c r="G6530" s="1" t="s">
        <v>117</v>
      </c>
      <c r="H6530" s="1" t="s">
        <v>916</v>
      </c>
      <c r="I6530" s="1">
        <v>1300080.6299999999</v>
      </c>
      <c r="K6530" s="1">
        <v>197972</v>
      </c>
      <c r="L6530" s="1">
        <v>4057614.5</v>
      </c>
      <c r="M6530" s="1">
        <v>0.42122125625610352</v>
      </c>
      <c r="N6530" s="1">
        <v>11.583490371704102</v>
      </c>
      <c r="O6530" s="1">
        <v>9.1602027416229248E-2</v>
      </c>
      <c r="P6530" s="1">
        <v>7.5799465179443359</v>
      </c>
      <c r="Q6530" s="1">
        <v>0</v>
      </c>
      <c r="S6530" s="1">
        <v>37</v>
      </c>
      <c r="T6530" s="1">
        <v>1</v>
      </c>
      <c r="U6530" s="1">
        <v>5555667</v>
      </c>
      <c r="V6530" s="1">
        <v>0.51282328367233276</v>
      </c>
      <c r="W6530" s="1">
        <v>10.169321060180664</v>
      </c>
      <c r="X6530" s="1">
        <v>10.169321060180664</v>
      </c>
    </row>
    <row r="6531" spans="1:24" x14ac:dyDescent="0.35">
      <c r="A6531" s="1">
        <v>380375</v>
      </c>
      <c r="B6531" s="1" t="s">
        <v>2351</v>
      </c>
      <c r="C6531" s="1">
        <v>114067503</v>
      </c>
      <c r="D6531" s="1">
        <v>375</v>
      </c>
      <c r="E6531" s="1" t="s">
        <v>2688</v>
      </c>
      <c r="F6531" s="1" t="s">
        <v>118</v>
      </c>
      <c r="G6531" s="1" t="s">
        <v>117</v>
      </c>
      <c r="H6531" s="1" t="s">
        <v>916</v>
      </c>
      <c r="I6531" s="1">
        <v>1362035</v>
      </c>
      <c r="K6531" s="1">
        <v>197972</v>
      </c>
      <c r="L6531" s="1">
        <v>4387077</v>
      </c>
      <c r="M6531" s="1">
        <v>0.32946249842643738</v>
      </c>
      <c r="N6531" s="1">
        <v>8.1196107864379883</v>
      </c>
      <c r="O6531" s="1">
        <v>6.1954371631145477E-2</v>
      </c>
      <c r="P6531" s="1">
        <v>4.7654252052307129</v>
      </c>
      <c r="Q6531" s="1">
        <v>0</v>
      </c>
      <c r="S6531" s="1">
        <v>38</v>
      </c>
      <c r="T6531" s="1">
        <v>1</v>
      </c>
      <c r="U6531" s="1">
        <v>5947084</v>
      </c>
      <c r="V6531" s="1">
        <v>0.39141687750816345</v>
      </c>
      <c r="W6531" s="1">
        <v>7.0453648567199707</v>
      </c>
      <c r="X6531" s="1">
        <v>7.0453648567199707</v>
      </c>
    </row>
    <row r="6532" spans="1:24" x14ac:dyDescent="0.35">
      <c r="A6532" s="1">
        <v>390375</v>
      </c>
      <c r="B6532" s="1" t="s">
        <v>2352</v>
      </c>
      <c r="C6532" s="1">
        <v>114067503</v>
      </c>
      <c r="D6532" s="1">
        <v>375</v>
      </c>
      <c r="E6532" s="1" t="s">
        <v>2688</v>
      </c>
      <c r="F6532" s="1" t="s">
        <v>118</v>
      </c>
      <c r="G6532" s="1" t="s">
        <v>117</v>
      </c>
      <c r="H6532" s="1" t="s">
        <v>916</v>
      </c>
      <c r="I6532" s="1">
        <v>1422074</v>
      </c>
      <c r="J6532" s="1">
        <v>11768</v>
      </c>
      <c r="K6532" s="1">
        <v>247972</v>
      </c>
      <c r="L6532" s="1">
        <v>4461929</v>
      </c>
      <c r="M6532" s="1">
        <v>7.4851997196674347E-2</v>
      </c>
      <c r="N6532" s="1">
        <v>1.7061929702758789</v>
      </c>
      <c r="O6532" s="1">
        <v>6.003899872303009E-2</v>
      </c>
      <c r="P6532" s="1">
        <v>4.4080367088317871</v>
      </c>
      <c r="Q6532" s="1">
        <v>5.000000074505806E-2</v>
      </c>
      <c r="S6532" s="1">
        <v>39</v>
      </c>
      <c r="T6532" s="1">
        <v>1</v>
      </c>
      <c r="U6532" s="1">
        <v>6143743</v>
      </c>
      <c r="V6532" s="1">
        <v>0.1848909854888916</v>
      </c>
      <c r="W6532" s="1">
        <v>3.3068139553070068</v>
      </c>
      <c r="X6532" s="1">
        <v>3.3068139553070068</v>
      </c>
    </row>
    <row r="6533" spans="1:24" x14ac:dyDescent="0.35">
      <c r="A6533" s="1">
        <v>400375</v>
      </c>
      <c r="B6533" s="1" t="s">
        <v>2353</v>
      </c>
      <c r="C6533" s="1">
        <v>114067503</v>
      </c>
      <c r="D6533" s="1">
        <v>375</v>
      </c>
      <c r="E6533" s="1" t="s">
        <v>2688</v>
      </c>
      <c r="F6533" s="1" t="s">
        <v>118</v>
      </c>
      <c r="G6533" s="1" t="s">
        <v>117</v>
      </c>
      <c r="H6533" s="1" t="s">
        <v>916</v>
      </c>
      <c r="S6533" s="1">
        <v>40</v>
      </c>
      <c r="T6533" s="1">
        <v>1</v>
      </c>
      <c r="U6533" s="1">
        <v>0</v>
      </c>
      <c r="V6533" s="1">
        <v>0</v>
      </c>
      <c r="W6533" s="1">
        <v>-100</v>
      </c>
      <c r="X6533" s="1">
        <v>-100</v>
      </c>
    </row>
    <row r="6534" spans="1:24" x14ac:dyDescent="0.35">
      <c r="A6534" s="1">
        <v>410375</v>
      </c>
      <c r="B6534" s="1" t="s">
        <v>2354</v>
      </c>
      <c r="C6534" s="1">
        <v>114067503</v>
      </c>
      <c r="D6534" s="1">
        <v>375</v>
      </c>
      <c r="E6534" s="1" t="s">
        <v>2688</v>
      </c>
      <c r="F6534" s="1" t="s">
        <v>118</v>
      </c>
      <c r="G6534" s="1" t="s">
        <v>117</v>
      </c>
      <c r="H6534" s="1" t="s">
        <v>916</v>
      </c>
      <c r="S6534" s="1">
        <v>41</v>
      </c>
      <c r="T6534" s="1">
        <v>1</v>
      </c>
      <c r="U6534" s="1">
        <v>0</v>
      </c>
      <c r="V6534" s="1">
        <v>0</v>
      </c>
    </row>
    <row r="6535" spans="1:24" x14ac:dyDescent="0.35">
      <c r="A6535" s="1">
        <v>420375</v>
      </c>
      <c r="B6535" s="1" t="s">
        <v>2355</v>
      </c>
      <c r="C6535" s="1">
        <v>114067503</v>
      </c>
      <c r="D6535" s="1">
        <v>375</v>
      </c>
      <c r="E6535" s="1" t="s">
        <v>2688</v>
      </c>
      <c r="F6535" s="1" t="s">
        <v>118</v>
      </c>
      <c r="G6535" s="1" t="s">
        <v>117</v>
      </c>
      <c r="H6535" s="1" t="s">
        <v>916</v>
      </c>
      <c r="S6535" s="1">
        <v>42</v>
      </c>
      <c r="T6535" s="1">
        <v>1</v>
      </c>
      <c r="U6535" s="1">
        <v>0</v>
      </c>
      <c r="V6535" s="1">
        <v>0</v>
      </c>
    </row>
    <row r="6536" spans="1:24" x14ac:dyDescent="0.35">
      <c r="A6536" s="1">
        <v>430375</v>
      </c>
      <c r="B6536" s="1" t="s">
        <v>2356</v>
      </c>
      <c r="C6536" s="1">
        <v>114067503</v>
      </c>
      <c r="D6536" s="1">
        <v>375</v>
      </c>
      <c r="E6536" s="1" t="s">
        <v>2688</v>
      </c>
      <c r="F6536" s="1" t="s">
        <v>118</v>
      </c>
      <c r="G6536" s="1" t="s">
        <v>117</v>
      </c>
      <c r="H6536" s="1" t="s">
        <v>916</v>
      </c>
      <c r="S6536" s="1">
        <v>43</v>
      </c>
      <c r="T6536" s="1">
        <v>1</v>
      </c>
      <c r="U6536" s="1">
        <v>0</v>
      </c>
      <c r="V6536" s="1">
        <v>0</v>
      </c>
    </row>
    <row r="6537" spans="1:24" x14ac:dyDescent="0.35">
      <c r="A6537" s="1">
        <v>440375</v>
      </c>
      <c r="B6537" s="1" t="s">
        <v>2357</v>
      </c>
      <c r="C6537" s="1">
        <v>114067503</v>
      </c>
      <c r="D6537" s="1">
        <v>375</v>
      </c>
      <c r="E6537" s="1" t="s">
        <v>2688</v>
      </c>
      <c r="F6537" s="1" t="s">
        <v>118</v>
      </c>
      <c r="G6537" s="1" t="s">
        <v>117</v>
      </c>
      <c r="H6537" s="1" t="s">
        <v>916</v>
      </c>
      <c r="S6537" s="1">
        <v>44</v>
      </c>
      <c r="T6537" s="1">
        <v>1</v>
      </c>
      <c r="U6537" s="1">
        <v>0</v>
      </c>
      <c r="V6537" s="1">
        <v>0</v>
      </c>
    </row>
    <row r="6538" spans="1:24" x14ac:dyDescent="0.35">
      <c r="A6538" s="1">
        <v>450375</v>
      </c>
      <c r="B6538" s="1" t="s">
        <v>2358</v>
      </c>
      <c r="C6538" s="1">
        <v>114067503</v>
      </c>
      <c r="D6538" s="1">
        <v>375</v>
      </c>
      <c r="E6538" s="1" t="s">
        <v>2688</v>
      </c>
      <c r="F6538" s="1" t="s">
        <v>118</v>
      </c>
      <c r="G6538" s="1" t="s">
        <v>117</v>
      </c>
      <c r="H6538" s="1" t="s">
        <v>916</v>
      </c>
      <c r="S6538" s="1">
        <v>45</v>
      </c>
      <c r="T6538" s="1">
        <v>1</v>
      </c>
      <c r="U6538" s="1">
        <v>0</v>
      </c>
      <c r="V6538" s="1">
        <v>0</v>
      </c>
    </row>
    <row r="6539" spans="1:24" x14ac:dyDescent="0.35">
      <c r="A6539" s="1">
        <v>460375</v>
      </c>
      <c r="B6539" s="1" t="s">
        <v>2359</v>
      </c>
      <c r="C6539" s="1">
        <v>114067503</v>
      </c>
      <c r="D6539" s="1">
        <v>375</v>
      </c>
      <c r="E6539" s="1" t="s">
        <v>2688</v>
      </c>
      <c r="F6539" s="1" t="s">
        <v>118</v>
      </c>
      <c r="G6539" s="1" t="s">
        <v>117</v>
      </c>
      <c r="H6539" s="1" t="s">
        <v>916</v>
      </c>
      <c r="S6539" s="1">
        <v>46</v>
      </c>
      <c r="T6539" s="1">
        <v>1</v>
      </c>
      <c r="U6539" s="1">
        <v>0</v>
      </c>
      <c r="V6539" s="1">
        <v>0</v>
      </c>
    </row>
    <row r="6540" spans="1:24" x14ac:dyDescent="0.35">
      <c r="A6540" s="1">
        <v>470375</v>
      </c>
      <c r="B6540" s="1" t="s">
        <v>2360</v>
      </c>
      <c r="C6540" s="1">
        <v>114067503</v>
      </c>
      <c r="D6540" s="1">
        <v>375</v>
      </c>
      <c r="E6540" s="1" t="s">
        <v>2688</v>
      </c>
      <c r="F6540" s="1" t="s">
        <v>118</v>
      </c>
      <c r="G6540" s="1" t="s">
        <v>117</v>
      </c>
      <c r="H6540" s="1" t="s">
        <v>916</v>
      </c>
      <c r="S6540" s="1">
        <v>47</v>
      </c>
      <c r="T6540" s="1">
        <v>1</v>
      </c>
      <c r="U6540" s="1">
        <v>0</v>
      </c>
      <c r="V6540" s="1">
        <v>0</v>
      </c>
    </row>
    <row r="6541" spans="1:24" x14ac:dyDescent="0.35">
      <c r="A6541" s="1">
        <v>480375</v>
      </c>
      <c r="B6541" s="1" t="s">
        <v>2361</v>
      </c>
      <c r="C6541" s="1">
        <v>114067503</v>
      </c>
      <c r="D6541" s="1">
        <v>375</v>
      </c>
      <c r="E6541" s="1" t="s">
        <v>2688</v>
      </c>
      <c r="F6541" s="1" t="s">
        <v>118</v>
      </c>
      <c r="G6541" s="1" t="s">
        <v>117</v>
      </c>
      <c r="H6541" s="1" t="s">
        <v>916</v>
      </c>
      <c r="S6541" s="1">
        <v>48</v>
      </c>
      <c r="T6541" s="1">
        <v>1</v>
      </c>
      <c r="U6541" s="1">
        <v>0</v>
      </c>
      <c r="V6541" s="1">
        <v>0</v>
      </c>
    </row>
    <row r="6542" spans="1:24" x14ac:dyDescent="0.35">
      <c r="A6542" s="1">
        <v>290434</v>
      </c>
      <c r="B6542" s="1" t="s">
        <v>2341</v>
      </c>
      <c r="C6542" s="1">
        <v>114068003</v>
      </c>
      <c r="D6542" s="1">
        <v>434</v>
      </c>
      <c r="E6542" s="1" t="s">
        <v>2689</v>
      </c>
      <c r="F6542" s="1" t="s">
        <v>118</v>
      </c>
      <c r="G6542" s="1" t="s">
        <v>117</v>
      </c>
      <c r="H6542" s="1" t="s">
        <v>916</v>
      </c>
      <c r="I6542" s="1">
        <v>866289.93</v>
      </c>
      <c r="J6542" s="1">
        <v>26864.34</v>
      </c>
      <c r="K6542" s="1">
        <v>200065</v>
      </c>
      <c r="L6542" s="1">
        <v>3941282.75</v>
      </c>
      <c r="S6542" s="1">
        <v>29</v>
      </c>
      <c r="T6542" s="1">
        <v>1</v>
      </c>
      <c r="U6542" s="1">
        <v>5034502</v>
      </c>
      <c r="V6542" s="1">
        <v>0</v>
      </c>
    </row>
    <row r="6543" spans="1:24" x14ac:dyDescent="0.35">
      <c r="A6543" s="1">
        <v>300434</v>
      </c>
      <c r="B6543" s="1" t="s">
        <v>2343</v>
      </c>
      <c r="C6543" s="1">
        <v>114068003</v>
      </c>
      <c r="D6543" s="1">
        <v>434</v>
      </c>
      <c r="E6543" s="1" t="s">
        <v>2689</v>
      </c>
      <c r="F6543" s="1" t="s">
        <v>118</v>
      </c>
      <c r="G6543" s="1" t="s">
        <v>117</v>
      </c>
      <c r="H6543" s="1" t="s">
        <v>916</v>
      </c>
      <c r="I6543" s="1">
        <v>881552.63</v>
      </c>
      <c r="J6543" s="1">
        <v>24845.57</v>
      </c>
      <c r="K6543" s="1">
        <v>200065</v>
      </c>
      <c r="L6543" s="1">
        <v>4061141</v>
      </c>
      <c r="M6543" s="1">
        <v>0.11985825002193451</v>
      </c>
      <c r="N6543" s="1">
        <v>3.0410974025726318</v>
      </c>
      <c r="O6543" s="1">
        <v>1.526269968599081E-2</v>
      </c>
      <c r="P6543" s="1">
        <v>1.761846661567688</v>
      </c>
      <c r="Q6543" s="1">
        <v>0</v>
      </c>
      <c r="R6543" s="1">
        <v>-2.018769970163703E-3</v>
      </c>
      <c r="S6543" s="1">
        <v>30</v>
      </c>
      <c r="T6543" s="1">
        <v>1</v>
      </c>
      <c r="U6543" s="1">
        <v>5167604</v>
      </c>
      <c r="V6543" s="1">
        <v>0.1331021785736084</v>
      </c>
      <c r="W6543" s="1">
        <v>2.6437966823577881</v>
      </c>
      <c r="X6543" s="1">
        <v>2.6437966823577881</v>
      </c>
    </row>
    <row r="6544" spans="1:24" x14ac:dyDescent="0.35">
      <c r="A6544" s="1">
        <v>310434</v>
      </c>
      <c r="B6544" s="1" t="s">
        <v>2344</v>
      </c>
      <c r="C6544" s="1">
        <v>114068003</v>
      </c>
      <c r="D6544" s="1">
        <v>434</v>
      </c>
      <c r="E6544" s="1" t="s">
        <v>2689</v>
      </c>
      <c r="F6544" s="1" t="s">
        <v>118</v>
      </c>
      <c r="G6544" s="1" t="s">
        <v>117</v>
      </c>
      <c r="H6544" s="1" t="s">
        <v>916</v>
      </c>
      <c r="I6544" s="1">
        <v>902315.73</v>
      </c>
      <c r="J6544" s="1">
        <v>21613.23</v>
      </c>
      <c r="K6544" s="1">
        <v>200065</v>
      </c>
      <c r="L6544" s="1">
        <v>4120758.25</v>
      </c>
      <c r="M6544" s="1">
        <v>5.961725115776062E-2</v>
      </c>
      <c r="N6544" s="1">
        <v>1.4679926633834839</v>
      </c>
      <c r="O6544" s="1">
        <v>2.0763099193572998E-2</v>
      </c>
      <c r="P6544" s="1">
        <v>2.3552875518798828</v>
      </c>
      <c r="Q6544" s="1">
        <v>0</v>
      </c>
      <c r="R6544" s="1">
        <v>-3.232340095564723E-3</v>
      </c>
      <c r="S6544" s="1">
        <v>31</v>
      </c>
      <c r="T6544" s="1">
        <v>1</v>
      </c>
      <c r="U6544" s="1">
        <v>5244752</v>
      </c>
      <c r="V6544" s="1">
        <v>7.7148012816905975E-2</v>
      </c>
      <c r="W6544" s="1">
        <v>1.4929162263870239</v>
      </c>
      <c r="X6544" s="1">
        <v>1.4929162263870239</v>
      </c>
    </row>
    <row r="6545" spans="1:24" x14ac:dyDescent="0.35">
      <c r="A6545" s="1">
        <v>320434</v>
      </c>
      <c r="B6545" s="1" t="s">
        <v>2345</v>
      </c>
      <c r="C6545" s="1">
        <v>114068003</v>
      </c>
      <c r="D6545" s="1">
        <v>434</v>
      </c>
      <c r="E6545" s="1" t="s">
        <v>2689</v>
      </c>
      <c r="F6545" s="1" t="s">
        <v>118</v>
      </c>
      <c r="G6545" s="1" t="s">
        <v>117</v>
      </c>
      <c r="H6545" s="1" t="s">
        <v>916</v>
      </c>
      <c r="I6545" s="1">
        <v>918446.79</v>
      </c>
      <c r="J6545" s="1">
        <v>29836.799999999999</v>
      </c>
      <c r="K6545" s="1">
        <v>200065</v>
      </c>
      <c r="L6545" s="1">
        <v>4182843.75</v>
      </c>
      <c r="M6545" s="1">
        <v>6.2085501849651337E-2</v>
      </c>
      <c r="N6545" s="1">
        <v>1.5066523551940918</v>
      </c>
      <c r="O6545" s="1">
        <v>1.6131060197949409E-2</v>
      </c>
      <c r="P6545" s="1">
        <v>1.7877401113510132</v>
      </c>
      <c r="Q6545" s="1">
        <v>0</v>
      </c>
      <c r="R6545" s="1">
        <v>8.2235699519515038E-3</v>
      </c>
      <c r="S6545" s="1">
        <v>32</v>
      </c>
      <c r="T6545" s="1">
        <v>1</v>
      </c>
      <c r="U6545" s="1">
        <v>5331192</v>
      </c>
      <c r="V6545" s="1">
        <v>8.6440131068229675E-2</v>
      </c>
      <c r="W6545" s="1">
        <v>1.6481237411499023</v>
      </c>
      <c r="X6545" s="1">
        <v>1.6481237411499023</v>
      </c>
    </row>
    <row r="6546" spans="1:24" x14ac:dyDescent="0.35">
      <c r="A6546" s="1">
        <v>330434</v>
      </c>
      <c r="B6546" s="1" t="s">
        <v>2346</v>
      </c>
      <c r="C6546" s="1">
        <v>114068003</v>
      </c>
      <c r="D6546" s="1">
        <v>434</v>
      </c>
      <c r="E6546" s="1" t="s">
        <v>2689</v>
      </c>
      <c r="F6546" s="1" t="s">
        <v>118</v>
      </c>
      <c r="G6546" s="1" t="s">
        <v>117</v>
      </c>
      <c r="H6546" s="1" t="s">
        <v>916</v>
      </c>
      <c r="I6546" s="1">
        <v>965537.95</v>
      </c>
      <c r="J6546" s="1">
        <v>21767.439999999999</v>
      </c>
      <c r="K6546" s="1">
        <v>200065</v>
      </c>
      <c r="L6546" s="1">
        <v>4274688</v>
      </c>
      <c r="M6546" s="1">
        <v>9.1844253242015839E-2</v>
      </c>
      <c r="N6546" s="1">
        <v>2.1957371234893799</v>
      </c>
      <c r="O6546" s="1">
        <v>4.7091159969568253E-2</v>
      </c>
      <c r="P6546" s="1">
        <v>5.127260684967041</v>
      </c>
      <c r="Q6546" s="1">
        <v>0</v>
      </c>
      <c r="R6546" s="1">
        <v>-8.0693596974015236E-3</v>
      </c>
      <c r="S6546" s="1">
        <v>33</v>
      </c>
      <c r="T6546" s="1">
        <v>1</v>
      </c>
      <c r="U6546" s="1">
        <v>5462058.5</v>
      </c>
      <c r="V6546" s="1">
        <v>0.13086605072021484</v>
      </c>
      <c r="W6546" s="1">
        <v>2.4547324180603027</v>
      </c>
      <c r="X6546" s="1">
        <v>2.4547324180603027</v>
      </c>
    </row>
    <row r="6547" spans="1:24" x14ac:dyDescent="0.35">
      <c r="A6547" s="1">
        <v>340434</v>
      </c>
      <c r="B6547" s="1" t="s">
        <v>2347</v>
      </c>
      <c r="C6547" s="1">
        <v>114068003</v>
      </c>
      <c r="D6547" s="1">
        <v>434</v>
      </c>
      <c r="E6547" s="1" t="s">
        <v>2689</v>
      </c>
      <c r="F6547" s="1" t="s">
        <v>118</v>
      </c>
      <c r="G6547" s="1" t="s">
        <v>117</v>
      </c>
      <c r="H6547" s="1" t="s">
        <v>916</v>
      </c>
      <c r="I6547" s="1">
        <v>965488.94</v>
      </c>
      <c r="J6547" s="1">
        <v>24373.14</v>
      </c>
      <c r="K6547" s="1">
        <v>200065</v>
      </c>
      <c r="L6547" s="1">
        <v>4274683.5</v>
      </c>
      <c r="M6547" s="1">
        <v>-4.5000001591688488E-6</v>
      </c>
      <c r="N6547" s="1">
        <v>-1.0527083941269666E-4</v>
      </c>
      <c r="O6547" s="1">
        <v>-4.9009999202098697E-5</v>
      </c>
      <c r="P6547" s="1">
        <v>-5.0759268924593925E-3</v>
      </c>
      <c r="Q6547" s="1">
        <v>0</v>
      </c>
      <c r="R6547" s="1">
        <v>2.6056999340653419E-3</v>
      </c>
      <c r="S6547" s="1">
        <v>34</v>
      </c>
      <c r="T6547" s="1">
        <v>1</v>
      </c>
      <c r="U6547" s="1">
        <v>5464610.5</v>
      </c>
      <c r="V6547" s="1">
        <v>2.5521900970488787E-3</v>
      </c>
      <c r="W6547" s="1">
        <v>4.6722311526536942E-2</v>
      </c>
      <c r="X6547" s="1">
        <v>4.6722311526536942E-2</v>
      </c>
    </row>
    <row r="6548" spans="1:24" x14ac:dyDescent="0.35">
      <c r="A6548" s="1">
        <v>350434</v>
      </c>
      <c r="B6548" s="1" t="s">
        <v>2348</v>
      </c>
      <c r="C6548" s="1">
        <v>114068003</v>
      </c>
      <c r="D6548" s="1">
        <v>434</v>
      </c>
      <c r="E6548" s="1" t="s">
        <v>2689</v>
      </c>
      <c r="F6548" s="1" t="s">
        <v>118</v>
      </c>
      <c r="G6548" s="1" t="s">
        <v>117</v>
      </c>
      <c r="H6548" s="1" t="s">
        <v>916</v>
      </c>
      <c r="I6548" s="1">
        <v>959910.48</v>
      </c>
      <c r="J6548" s="1">
        <v>26819</v>
      </c>
      <c r="K6548" s="1">
        <v>200065</v>
      </c>
      <c r="L6548" s="1">
        <v>4398700.5</v>
      </c>
      <c r="M6548" s="1">
        <v>0.12401700019836426</v>
      </c>
      <c r="N6548" s="1">
        <v>2.9011971950531006</v>
      </c>
      <c r="O6548" s="1">
        <v>-5.5784601718187332E-3</v>
      </c>
      <c r="P6548" s="1">
        <v>-0.57778602838516235</v>
      </c>
      <c r="Q6548" s="1">
        <v>0</v>
      </c>
      <c r="R6548" s="1">
        <v>2.4458600673824549E-3</v>
      </c>
      <c r="S6548" s="1">
        <v>35</v>
      </c>
      <c r="T6548" s="1">
        <v>1</v>
      </c>
      <c r="U6548" s="1">
        <v>5585495</v>
      </c>
      <c r="V6548" s="1">
        <v>0.12088440358638763</v>
      </c>
      <c r="W6548" s="1">
        <v>2.2121338844299316</v>
      </c>
      <c r="X6548" s="1">
        <v>2.2121338844299316</v>
      </c>
    </row>
    <row r="6549" spans="1:24" x14ac:dyDescent="0.35">
      <c r="A6549" s="1">
        <v>360434</v>
      </c>
      <c r="B6549" s="1" t="s">
        <v>2349</v>
      </c>
      <c r="C6549" s="1">
        <v>114068003</v>
      </c>
      <c r="D6549" s="1">
        <v>434</v>
      </c>
      <c r="E6549" s="1" t="s">
        <v>2689</v>
      </c>
      <c r="F6549" s="1" t="s">
        <v>118</v>
      </c>
      <c r="G6549" s="1" t="s">
        <v>117</v>
      </c>
      <c r="H6549" s="1" t="s">
        <v>916</v>
      </c>
      <c r="I6549" s="1">
        <v>1046379.01</v>
      </c>
      <c r="J6549" s="1">
        <v>21467.51</v>
      </c>
      <c r="K6549" s="1">
        <v>200065</v>
      </c>
      <c r="L6549" s="1">
        <v>4741135.5</v>
      </c>
      <c r="M6549" s="1">
        <v>0.34243500232696533</v>
      </c>
      <c r="N6549" s="1">
        <v>7.7849130630493164</v>
      </c>
      <c r="O6549" s="1">
        <v>8.6468532681465149E-2</v>
      </c>
      <c r="P6549" s="1">
        <v>9.0079784393310547</v>
      </c>
      <c r="Q6549" s="1">
        <v>0</v>
      </c>
      <c r="R6549" s="1">
        <v>-5.3514898754656315E-3</v>
      </c>
      <c r="S6549" s="1">
        <v>36</v>
      </c>
      <c r="T6549" s="1">
        <v>1</v>
      </c>
      <c r="U6549" s="1">
        <v>6009047</v>
      </c>
      <c r="V6549" s="1">
        <v>0.42355203628540039</v>
      </c>
      <c r="W6549" s="1">
        <v>7.5830702781677246</v>
      </c>
      <c r="X6549" s="1">
        <v>7.5830702781677246</v>
      </c>
    </row>
    <row r="6550" spans="1:24" x14ac:dyDescent="0.35">
      <c r="A6550" s="1">
        <v>370434</v>
      </c>
      <c r="B6550" s="1" t="s">
        <v>2350</v>
      </c>
      <c r="C6550" s="1">
        <v>114068003</v>
      </c>
      <c r="D6550" s="1">
        <v>434</v>
      </c>
      <c r="E6550" s="1" t="s">
        <v>2689</v>
      </c>
      <c r="F6550" s="1" t="s">
        <v>118</v>
      </c>
      <c r="G6550" s="1" t="s">
        <v>117</v>
      </c>
      <c r="H6550" s="1" t="s">
        <v>916</v>
      </c>
      <c r="I6550" s="1">
        <v>1004646.01</v>
      </c>
      <c r="J6550" s="1">
        <v>24919.14</v>
      </c>
      <c r="K6550" s="1">
        <v>200065</v>
      </c>
      <c r="L6550" s="1">
        <v>5127435</v>
      </c>
      <c r="M6550" s="1">
        <v>0.3862994909286499</v>
      </c>
      <c r="N6550" s="1">
        <v>8.1478261947631836</v>
      </c>
      <c r="O6550" s="1">
        <v>-4.1733000427484512E-2</v>
      </c>
      <c r="P6550" s="1">
        <v>-3.9883253574371338</v>
      </c>
      <c r="Q6550" s="1">
        <v>0</v>
      </c>
      <c r="R6550" s="1">
        <v>3.4516300074756145E-3</v>
      </c>
      <c r="S6550" s="1">
        <v>37</v>
      </c>
      <c r="T6550" s="1">
        <v>1</v>
      </c>
      <c r="U6550" s="1">
        <v>6357065</v>
      </c>
      <c r="V6550" s="1">
        <v>0.3480181097984314</v>
      </c>
      <c r="W6550" s="1">
        <v>5.791567325592041</v>
      </c>
      <c r="X6550" s="1">
        <v>5.791567325592041</v>
      </c>
    </row>
    <row r="6551" spans="1:24" x14ac:dyDescent="0.35">
      <c r="A6551" s="1">
        <v>380434</v>
      </c>
      <c r="B6551" s="1" t="s">
        <v>2351</v>
      </c>
      <c r="C6551" s="1">
        <v>114068003</v>
      </c>
      <c r="D6551" s="1">
        <v>434</v>
      </c>
      <c r="E6551" s="1" t="s">
        <v>2689</v>
      </c>
      <c r="F6551" s="1" t="s">
        <v>118</v>
      </c>
      <c r="G6551" s="1" t="s">
        <v>117</v>
      </c>
      <c r="H6551" s="1" t="s">
        <v>916</v>
      </c>
      <c r="I6551" s="1">
        <v>965839</v>
      </c>
      <c r="J6551" s="1">
        <v>19737</v>
      </c>
      <c r="K6551" s="1">
        <v>200065</v>
      </c>
      <c r="L6551" s="1">
        <v>5272684</v>
      </c>
      <c r="M6551" s="1">
        <v>0.14524899423122406</v>
      </c>
      <c r="N6551" s="1">
        <v>2.8327808380126953</v>
      </c>
      <c r="O6551" s="1">
        <v>-3.8807008415460587E-2</v>
      </c>
      <c r="P6551" s="1">
        <v>-3.8627545833587646</v>
      </c>
      <c r="Q6551" s="1">
        <v>0</v>
      </c>
      <c r="R6551" s="1">
        <v>-5.1821400411427021E-3</v>
      </c>
      <c r="S6551" s="1">
        <v>38</v>
      </c>
      <c r="T6551" s="1">
        <v>1</v>
      </c>
      <c r="U6551" s="1">
        <v>6458325</v>
      </c>
      <c r="V6551" s="1">
        <v>0.10125984251499176</v>
      </c>
      <c r="W6551" s="1">
        <v>1.5928734540939331</v>
      </c>
      <c r="X6551" s="1">
        <v>1.5928734540939331</v>
      </c>
    </row>
    <row r="6552" spans="1:24" x14ac:dyDescent="0.35">
      <c r="A6552" s="1">
        <v>390434</v>
      </c>
      <c r="B6552" s="1" t="s">
        <v>2352</v>
      </c>
      <c r="C6552" s="1">
        <v>114068003</v>
      </c>
      <c r="D6552" s="1">
        <v>434</v>
      </c>
      <c r="E6552" s="1" t="s">
        <v>2689</v>
      </c>
      <c r="F6552" s="1" t="s">
        <v>118</v>
      </c>
      <c r="G6552" s="1" t="s">
        <v>117</v>
      </c>
      <c r="H6552" s="1" t="s">
        <v>916</v>
      </c>
      <c r="I6552" s="1">
        <v>988880</v>
      </c>
      <c r="J6552" s="1">
        <v>23827</v>
      </c>
      <c r="K6552" s="1">
        <v>250065</v>
      </c>
      <c r="L6552" s="1">
        <v>5333607</v>
      </c>
      <c r="M6552" s="1">
        <v>6.0922998934984207E-2</v>
      </c>
      <c r="N6552" s="1">
        <v>1.1554456949234009</v>
      </c>
      <c r="O6552" s="1">
        <v>2.3041000589728355E-2</v>
      </c>
      <c r="P6552" s="1">
        <v>2.385594367980957</v>
      </c>
      <c r="Q6552" s="1">
        <v>5.000000074505806E-2</v>
      </c>
      <c r="R6552" s="1">
        <v>4.0899999439716339E-3</v>
      </c>
      <c r="S6552" s="1">
        <v>39</v>
      </c>
      <c r="T6552" s="1">
        <v>1</v>
      </c>
      <c r="U6552" s="1">
        <v>6596379</v>
      </c>
      <c r="V6552" s="1">
        <v>0.13805399835109711</v>
      </c>
      <c r="W6552" s="1">
        <v>2.13761305809021</v>
      </c>
      <c r="X6552" s="1">
        <v>2.13761305809021</v>
      </c>
    </row>
    <row r="6553" spans="1:24" x14ac:dyDescent="0.35">
      <c r="A6553" s="1">
        <v>400434</v>
      </c>
      <c r="B6553" s="1" t="s">
        <v>2353</v>
      </c>
      <c r="C6553" s="1">
        <v>114068003</v>
      </c>
      <c r="D6553" s="1">
        <v>434</v>
      </c>
      <c r="E6553" s="1" t="s">
        <v>2689</v>
      </c>
      <c r="F6553" s="1" t="s">
        <v>118</v>
      </c>
      <c r="G6553" s="1" t="s">
        <v>117</v>
      </c>
      <c r="H6553" s="1" t="s">
        <v>916</v>
      </c>
      <c r="S6553" s="1">
        <v>40</v>
      </c>
      <c r="T6553" s="1">
        <v>1</v>
      </c>
      <c r="U6553" s="1">
        <v>0</v>
      </c>
      <c r="V6553" s="1">
        <v>0</v>
      </c>
      <c r="W6553" s="1">
        <v>-100</v>
      </c>
      <c r="X6553" s="1">
        <v>-100</v>
      </c>
    </row>
    <row r="6554" spans="1:24" x14ac:dyDescent="0.35">
      <c r="A6554" s="1">
        <v>410434</v>
      </c>
      <c r="B6554" s="1" t="s">
        <v>2354</v>
      </c>
      <c r="C6554" s="1">
        <v>114068003</v>
      </c>
      <c r="D6554" s="1">
        <v>434</v>
      </c>
      <c r="E6554" s="1" t="s">
        <v>2689</v>
      </c>
      <c r="F6554" s="1" t="s">
        <v>118</v>
      </c>
      <c r="G6554" s="1" t="s">
        <v>117</v>
      </c>
      <c r="H6554" s="1" t="s">
        <v>916</v>
      </c>
      <c r="S6554" s="1">
        <v>41</v>
      </c>
      <c r="T6554" s="1">
        <v>1</v>
      </c>
      <c r="U6554" s="1">
        <v>0</v>
      </c>
      <c r="V6554" s="1">
        <v>0</v>
      </c>
    </row>
    <row r="6555" spans="1:24" x14ac:dyDescent="0.35">
      <c r="A6555" s="1">
        <v>420434</v>
      </c>
      <c r="B6555" s="1" t="s">
        <v>2355</v>
      </c>
      <c r="C6555" s="1">
        <v>114068003</v>
      </c>
      <c r="D6555" s="1">
        <v>434</v>
      </c>
      <c r="E6555" s="1" t="s">
        <v>2689</v>
      </c>
      <c r="F6555" s="1" t="s">
        <v>118</v>
      </c>
      <c r="G6555" s="1" t="s">
        <v>117</v>
      </c>
      <c r="H6555" s="1" t="s">
        <v>916</v>
      </c>
      <c r="S6555" s="1">
        <v>42</v>
      </c>
      <c r="T6555" s="1">
        <v>1</v>
      </c>
      <c r="U6555" s="1">
        <v>0</v>
      </c>
      <c r="V6555" s="1">
        <v>0</v>
      </c>
    </row>
    <row r="6556" spans="1:24" x14ac:dyDescent="0.35">
      <c r="A6556" s="1">
        <v>430434</v>
      </c>
      <c r="B6556" s="1" t="s">
        <v>2356</v>
      </c>
      <c r="C6556" s="1">
        <v>114068003</v>
      </c>
      <c r="D6556" s="1">
        <v>434</v>
      </c>
      <c r="E6556" s="1" t="s">
        <v>2689</v>
      </c>
      <c r="F6556" s="1" t="s">
        <v>118</v>
      </c>
      <c r="G6556" s="1" t="s">
        <v>117</v>
      </c>
      <c r="H6556" s="1" t="s">
        <v>916</v>
      </c>
      <c r="S6556" s="1">
        <v>43</v>
      </c>
      <c r="T6556" s="1">
        <v>1</v>
      </c>
      <c r="U6556" s="1">
        <v>0</v>
      </c>
      <c r="V6556" s="1">
        <v>0</v>
      </c>
    </row>
    <row r="6557" spans="1:24" x14ac:dyDescent="0.35">
      <c r="A6557" s="1">
        <v>440434</v>
      </c>
      <c r="B6557" s="1" t="s">
        <v>2357</v>
      </c>
      <c r="C6557" s="1">
        <v>114068003</v>
      </c>
      <c r="D6557" s="1">
        <v>434</v>
      </c>
      <c r="E6557" s="1" t="s">
        <v>2689</v>
      </c>
      <c r="F6557" s="1" t="s">
        <v>118</v>
      </c>
      <c r="G6557" s="1" t="s">
        <v>117</v>
      </c>
      <c r="H6557" s="1" t="s">
        <v>916</v>
      </c>
      <c r="S6557" s="1">
        <v>44</v>
      </c>
      <c r="T6557" s="1">
        <v>1</v>
      </c>
      <c r="U6557" s="1">
        <v>0</v>
      </c>
      <c r="V6557" s="1">
        <v>0</v>
      </c>
    </row>
    <row r="6558" spans="1:24" x14ac:dyDescent="0.35">
      <c r="A6558" s="1">
        <v>450434</v>
      </c>
      <c r="B6558" s="1" t="s">
        <v>2358</v>
      </c>
      <c r="C6558" s="1">
        <v>114068003</v>
      </c>
      <c r="D6558" s="1">
        <v>434</v>
      </c>
      <c r="E6558" s="1" t="s">
        <v>2689</v>
      </c>
      <c r="F6558" s="1" t="s">
        <v>118</v>
      </c>
      <c r="G6558" s="1" t="s">
        <v>117</v>
      </c>
      <c r="H6558" s="1" t="s">
        <v>916</v>
      </c>
      <c r="S6558" s="1">
        <v>45</v>
      </c>
      <c r="T6558" s="1">
        <v>1</v>
      </c>
      <c r="U6558" s="1">
        <v>0</v>
      </c>
      <c r="V6558" s="1">
        <v>0</v>
      </c>
    </row>
    <row r="6559" spans="1:24" x14ac:dyDescent="0.35">
      <c r="A6559" s="1">
        <v>460434</v>
      </c>
      <c r="B6559" s="1" t="s">
        <v>2359</v>
      </c>
      <c r="C6559" s="1">
        <v>114068003</v>
      </c>
      <c r="D6559" s="1">
        <v>434</v>
      </c>
      <c r="E6559" s="1" t="s">
        <v>2689</v>
      </c>
      <c r="F6559" s="1" t="s">
        <v>118</v>
      </c>
      <c r="G6559" s="1" t="s">
        <v>117</v>
      </c>
      <c r="H6559" s="1" t="s">
        <v>916</v>
      </c>
      <c r="S6559" s="1">
        <v>46</v>
      </c>
      <c r="T6559" s="1">
        <v>1</v>
      </c>
      <c r="U6559" s="1">
        <v>0</v>
      </c>
      <c r="V6559" s="1">
        <v>0</v>
      </c>
    </row>
    <row r="6560" spans="1:24" x14ac:dyDescent="0.35">
      <c r="A6560" s="1">
        <v>470434</v>
      </c>
      <c r="B6560" s="1" t="s">
        <v>2360</v>
      </c>
      <c r="C6560" s="1">
        <v>114068003</v>
      </c>
      <c r="D6560" s="1">
        <v>434</v>
      </c>
      <c r="E6560" s="1" t="s">
        <v>2689</v>
      </c>
      <c r="F6560" s="1" t="s">
        <v>118</v>
      </c>
      <c r="G6560" s="1" t="s">
        <v>117</v>
      </c>
      <c r="H6560" s="1" t="s">
        <v>916</v>
      </c>
      <c r="S6560" s="1">
        <v>47</v>
      </c>
      <c r="T6560" s="1">
        <v>1</v>
      </c>
      <c r="U6560" s="1">
        <v>0</v>
      </c>
      <c r="V6560" s="1">
        <v>0</v>
      </c>
    </row>
    <row r="6561" spans="1:24" x14ac:dyDescent="0.35">
      <c r="A6561" s="1">
        <v>480434</v>
      </c>
      <c r="B6561" s="1" t="s">
        <v>2361</v>
      </c>
      <c r="C6561" s="1">
        <v>114068003</v>
      </c>
      <c r="D6561" s="1">
        <v>434</v>
      </c>
      <c r="E6561" s="1" t="s">
        <v>2689</v>
      </c>
      <c r="F6561" s="1" t="s">
        <v>118</v>
      </c>
      <c r="G6561" s="1" t="s">
        <v>117</v>
      </c>
      <c r="H6561" s="1" t="s">
        <v>916</v>
      </c>
      <c r="S6561" s="1">
        <v>48</v>
      </c>
      <c r="T6561" s="1">
        <v>1</v>
      </c>
      <c r="U6561" s="1">
        <v>0</v>
      </c>
      <c r="V6561" s="1">
        <v>0</v>
      </c>
    </row>
    <row r="6562" spans="1:24" x14ac:dyDescent="0.35">
      <c r="A6562" s="1">
        <v>290439</v>
      </c>
      <c r="B6562" s="1" t="s">
        <v>2341</v>
      </c>
      <c r="C6562" s="1">
        <v>114068103</v>
      </c>
      <c r="D6562" s="1">
        <v>439</v>
      </c>
      <c r="E6562" s="1" t="s">
        <v>2690</v>
      </c>
      <c r="F6562" s="1" t="s">
        <v>118</v>
      </c>
      <c r="G6562" s="1" t="s">
        <v>117</v>
      </c>
      <c r="H6562" s="1" t="s">
        <v>916</v>
      </c>
      <c r="I6562" s="1">
        <v>1706336</v>
      </c>
      <c r="K6562" s="1">
        <v>329551</v>
      </c>
      <c r="L6562" s="1">
        <v>5110345</v>
      </c>
      <c r="S6562" s="1">
        <v>29</v>
      </c>
      <c r="T6562" s="1">
        <v>1</v>
      </c>
      <c r="U6562" s="1">
        <v>7146232</v>
      </c>
      <c r="V6562" s="1">
        <v>0</v>
      </c>
    </row>
    <row r="6563" spans="1:24" x14ac:dyDescent="0.35">
      <c r="A6563" s="1">
        <v>300439</v>
      </c>
      <c r="B6563" s="1" t="s">
        <v>2343</v>
      </c>
      <c r="C6563" s="1">
        <v>114068103</v>
      </c>
      <c r="D6563" s="1">
        <v>439</v>
      </c>
      <c r="E6563" s="1" t="s">
        <v>2690</v>
      </c>
      <c r="F6563" s="1" t="s">
        <v>118</v>
      </c>
      <c r="G6563" s="1" t="s">
        <v>117</v>
      </c>
      <c r="H6563" s="1" t="s">
        <v>916</v>
      </c>
      <c r="I6563" s="1">
        <v>1682161</v>
      </c>
      <c r="K6563" s="1">
        <v>329551</v>
      </c>
      <c r="L6563" s="1">
        <v>5327816</v>
      </c>
      <c r="M6563" s="1">
        <v>0.21747100353240967</v>
      </c>
      <c r="N6563" s="1">
        <v>4.2555050849914551</v>
      </c>
      <c r="O6563" s="1">
        <v>-2.4174999445676804E-2</v>
      </c>
      <c r="P6563" s="1">
        <v>-1.4167784452438354</v>
      </c>
      <c r="Q6563" s="1">
        <v>0</v>
      </c>
      <c r="S6563" s="1">
        <v>30</v>
      </c>
      <c r="T6563" s="1">
        <v>1</v>
      </c>
      <c r="U6563" s="1">
        <v>7339528</v>
      </c>
      <c r="V6563" s="1">
        <v>0.19329600036144257</v>
      </c>
      <c r="W6563" s="1">
        <v>2.7048659324645996</v>
      </c>
      <c r="X6563" s="1">
        <v>2.7048659324645996</v>
      </c>
    </row>
    <row r="6564" spans="1:24" x14ac:dyDescent="0.35">
      <c r="A6564" s="1">
        <v>310439</v>
      </c>
      <c r="B6564" s="1" t="s">
        <v>2344</v>
      </c>
      <c r="C6564" s="1">
        <v>114068103</v>
      </c>
      <c r="D6564" s="1">
        <v>439</v>
      </c>
      <c r="E6564" s="1" t="s">
        <v>2690</v>
      </c>
      <c r="F6564" s="1" t="s">
        <v>118</v>
      </c>
      <c r="G6564" s="1" t="s">
        <v>117</v>
      </c>
      <c r="H6564" s="1" t="s">
        <v>916</v>
      </c>
      <c r="I6564" s="1">
        <v>1692861.94</v>
      </c>
      <c r="K6564" s="1">
        <v>329551</v>
      </c>
      <c r="L6564" s="1">
        <v>5466266</v>
      </c>
      <c r="M6564" s="1">
        <v>0.13844999670982361</v>
      </c>
      <c r="N6564" s="1">
        <v>2.598625659942627</v>
      </c>
      <c r="O6564" s="1">
        <v>1.0700940154492855E-2</v>
      </c>
      <c r="P6564" s="1">
        <v>0.63614243268966675</v>
      </c>
      <c r="Q6564" s="1">
        <v>0</v>
      </c>
      <c r="S6564" s="1">
        <v>31</v>
      </c>
      <c r="T6564" s="1">
        <v>1</v>
      </c>
      <c r="U6564" s="1">
        <v>7488679</v>
      </c>
      <c r="V6564" s="1">
        <v>0.14915093779563904</v>
      </c>
      <c r="W6564" s="1">
        <v>2.032160758972168</v>
      </c>
      <c r="X6564" s="1">
        <v>2.032160758972168</v>
      </c>
    </row>
    <row r="6565" spans="1:24" x14ac:dyDescent="0.35">
      <c r="A6565" s="1">
        <v>320439</v>
      </c>
      <c r="B6565" s="1" t="s">
        <v>2345</v>
      </c>
      <c r="C6565" s="1">
        <v>114068103</v>
      </c>
      <c r="D6565" s="1">
        <v>439</v>
      </c>
      <c r="E6565" s="1" t="s">
        <v>2690</v>
      </c>
      <c r="F6565" s="1" t="s">
        <v>118</v>
      </c>
      <c r="G6565" s="1" t="s">
        <v>117</v>
      </c>
      <c r="H6565" s="1" t="s">
        <v>916</v>
      </c>
      <c r="I6565" s="1">
        <v>1703315.92</v>
      </c>
      <c r="K6565" s="1">
        <v>329551</v>
      </c>
      <c r="L6565" s="1">
        <v>5526824</v>
      </c>
      <c r="M6565" s="1">
        <v>6.0557998716831207E-2</v>
      </c>
      <c r="N6565" s="1">
        <v>1.1078494787216187</v>
      </c>
      <c r="O6565" s="1">
        <v>1.0453980416059494E-2</v>
      </c>
      <c r="P6565" s="1">
        <v>0.61753290891647339</v>
      </c>
      <c r="Q6565" s="1">
        <v>0</v>
      </c>
      <c r="S6565" s="1">
        <v>32</v>
      </c>
      <c r="T6565" s="1">
        <v>1</v>
      </c>
      <c r="U6565" s="1">
        <v>7559691</v>
      </c>
      <c r="V6565" s="1">
        <v>7.1011975407600403E-2</v>
      </c>
      <c r="W6565" s="1">
        <v>0.94825804233551025</v>
      </c>
      <c r="X6565" s="1">
        <v>0.94825804233551025</v>
      </c>
    </row>
    <row r="6566" spans="1:24" x14ac:dyDescent="0.35">
      <c r="A6566" s="1">
        <v>330439</v>
      </c>
      <c r="B6566" s="1" t="s">
        <v>2346</v>
      </c>
      <c r="C6566" s="1">
        <v>114068103</v>
      </c>
      <c r="D6566" s="1">
        <v>439</v>
      </c>
      <c r="E6566" s="1" t="s">
        <v>2690</v>
      </c>
      <c r="F6566" s="1" t="s">
        <v>118</v>
      </c>
      <c r="G6566" s="1" t="s">
        <v>117</v>
      </c>
      <c r="H6566" s="1" t="s">
        <v>916</v>
      </c>
      <c r="I6566" s="1">
        <v>1773343.09</v>
      </c>
      <c r="K6566" s="1">
        <v>329551</v>
      </c>
      <c r="L6566" s="1">
        <v>5624545</v>
      </c>
      <c r="M6566" s="1">
        <v>9.7721002995967865E-2</v>
      </c>
      <c r="N6566" s="1">
        <v>1.7681221961975098</v>
      </c>
      <c r="O6566" s="1">
        <v>7.0027172565460205E-2</v>
      </c>
      <c r="P6566" s="1">
        <v>4.1112260818481445</v>
      </c>
      <c r="Q6566" s="1">
        <v>0</v>
      </c>
      <c r="S6566" s="1">
        <v>33</v>
      </c>
      <c r="T6566" s="1">
        <v>1</v>
      </c>
      <c r="U6566" s="1">
        <v>7727439</v>
      </c>
      <c r="V6566" s="1">
        <v>0.16774818301200867</v>
      </c>
      <c r="W6566" s="1">
        <v>2.2189795970916748</v>
      </c>
      <c r="X6566" s="1">
        <v>2.2189795970916748</v>
      </c>
    </row>
    <row r="6567" spans="1:24" x14ac:dyDescent="0.35">
      <c r="A6567" s="1">
        <v>340439</v>
      </c>
      <c r="B6567" s="1" t="s">
        <v>2347</v>
      </c>
      <c r="C6567" s="1">
        <v>114068103</v>
      </c>
      <c r="D6567" s="1">
        <v>439</v>
      </c>
      <c r="E6567" s="1" t="s">
        <v>2690</v>
      </c>
      <c r="F6567" s="1" t="s">
        <v>118</v>
      </c>
      <c r="G6567" s="1" t="s">
        <v>117</v>
      </c>
      <c r="H6567" s="1" t="s">
        <v>916</v>
      </c>
      <c r="I6567" s="1">
        <v>1750534.6</v>
      </c>
      <c r="K6567" s="1">
        <v>329551</v>
      </c>
      <c r="L6567" s="1">
        <v>5624538</v>
      </c>
      <c r="M6567" s="1">
        <v>-7.0000000960135367E-6</v>
      </c>
      <c r="N6567" s="1">
        <v>-1.2445451284293085E-4</v>
      </c>
      <c r="O6567" s="1">
        <v>-2.2808490321040154E-2</v>
      </c>
      <c r="P6567" s="1">
        <v>-1.2861859798431396</v>
      </c>
      <c r="Q6567" s="1">
        <v>0</v>
      </c>
      <c r="S6567" s="1">
        <v>34</v>
      </c>
      <c r="T6567" s="1">
        <v>1</v>
      </c>
      <c r="U6567" s="1">
        <v>7704623.5</v>
      </c>
      <c r="V6567" s="1">
        <v>-2.2815490141510963E-2</v>
      </c>
      <c r="W6567" s="1">
        <v>-0.29525306820869446</v>
      </c>
      <c r="X6567" s="1">
        <v>-0.29525306820869446</v>
      </c>
    </row>
    <row r="6568" spans="1:24" x14ac:dyDescent="0.35">
      <c r="A6568" s="1">
        <v>350439</v>
      </c>
      <c r="B6568" s="1" t="s">
        <v>2348</v>
      </c>
      <c r="C6568" s="1">
        <v>114068103</v>
      </c>
      <c r="D6568" s="1">
        <v>439</v>
      </c>
      <c r="E6568" s="1" t="s">
        <v>2690</v>
      </c>
      <c r="F6568" s="1" t="s">
        <v>118</v>
      </c>
      <c r="G6568" s="1" t="s">
        <v>117</v>
      </c>
      <c r="H6568" s="1" t="s">
        <v>916</v>
      </c>
      <c r="I6568" s="1">
        <v>1978388.02</v>
      </c>
      <c r="K6568" s="1">
        <v>329551</v>
      </c>
      <c r="L6568" s="1">
        <v>6034870.5</v>
      </c>
      <c r="M6568" s="1">
        <v>0.41033250093460083</v>
      </c>
      <c r="N6568" s="1">
        <v>7.2953991889953613</v>
      </c>
      <c r="O6568" s="1">
        <v>0.22785341739654541</v>
      </c>
      <c r="P6568" s="1">
        <v>13.016219139099121</v>
      </c>
      <c r="Q6568" s="1">
        <v>0</v>
      </c>
      <c r="S6568" s="1">
        <v>35</v>
      </c>
      <c r="T6568" s="1">
        <v>1</v>
      </c>
      <c r="U6568" s="1">
        <v>8342809.5</v>
      </c>
      <c r="V6568" s="1">
        <v>0.63818591833114624</v>
      </c>
      <c r="W6568" s="1">
        <v>8.2831563949584961</v>
      </c>
      <c r="X6568" s="1">
        <v>8.2831563949584961</v>
      </c>
    </row>
    <row r="6569" spans="1:24" x14ac:dyDescent="0.35">
      <c r="A6569" s="1">
        <v>360439</v>
      </c>
      <c r="B6569" s="1" t="s">
        <v>2349</v>
      </c>
      <c r="C6569" s="1">
        <v>114068103</v>
      </c>
      <c r="D6569" s="1">
        <v>439</v>
      </c>
      <c r="E6569" s="1" t="s">
        <v>2690</v>
      </c>
      <c r="F6569" s="1" t="s">
        <v>118</v>
      </c>
      <c r="G6569" s="1" t="s">
        <v>117</v>
      </c>
      <c r="H6569" s="1" t="s">
        <v>916</v>
      </c>
      <c r="I6569" s="1">
        <v>1956001.24</v>
      </c>
      <c r="K6569" s="1">
        <v>329551</v>
      </c>
      <c r="L6569" s="1">
        <v>6515828</v>
      </c>
      <c r="M6569" s="1">
        <v>0.4809575080871582</v>
      </c>
      <c r="N6569" s="1">
        <v>7.9696407318115234</v>
      </c>
      <c r="O6569" s="1">
        <v>-2.2386780008673668E-2</v>
      </c>
      <c r="P6569" s="1">
        <v>-1.1315666437149048</v>
      </c>
      <c r="Q6569" s="1">
        <v>0</v>
      </c>
      <c r="S6569" s="1">
        <v>36</v>
      </c>
      <c r="T6569" s="1">
        <v>1</v>
      </c>
      <c r="U6569" s="1">
        <v>8801380</v>
      </c>
      <c r="V6569" s="1">
        <v>0.45857071876525879</v>
      </c>
      <c r="W6569" s="1">
        <v>5.4965953826904297</v>
      </c>
      <c r="X6569" s="1">
        <v>5.4965953826904297</v>
      </c>
    </row>
    <row r="6570" spans="1:24" x14ac:dyDescent="0.35">
      <c r="A6570" s="1">
        <v>370439</v>
      </c>
      <c r="B6570" s="1" t="s">
        <v>2350</v>
      </c>
      <c r="C6570" s="1">
        <v>114068103</v>
      </c>
      <c r="D6570" s="1">
        <v>439</v>
      </c>
      <c r="E6570" s="1" t="s">
        <v>2690</v>
      </c>
      <c r="F6570" s="1" t="s">
        <v>118</v>
      </c>
      <c r="G6570" s="1" t="s">
        <v>117</v>
      </c>
      <c r="H6570" s="1" t="s">
        <v>916</v>
      </c>
      <c r="I6570" s="1">
        <v>2231396.33</v>
      </c>
      <c r="K6570" s="1">
        <v>329551</v>
      </c>
      <c r="L6570" s="1">
        <v>7646740</v>
      </c>
      <c r="M6570" s="1">
        <v>1.1309119462966919</v>
      </c>
      <c r="N6570" s="1">
        <v>17.356382369995117</v>
      </c>
      <c r="O6570" s="1">
        <v>0.27539509534835815</v>
      </c>
      <c r="P6570" s="1">
        <v>14.079494476318359</v>
      </c>
      <c r="Q6570" s="1">
        <v>0</v>
      </c>
      <c r="S6570" s="1">
        <v>37</v>
      </c>
      <c r="T6570" s="1">
        <v>1</v>
      </c>
      <c r="U6570" s="1">
        <v>10207687</v>
      </c>
      <c r="V6570" s="1">
        <v>1.4063069820404053</v>
      </c>
      <c r="W6570" s="1">
        <v>15.978255271911621</v>
      </c>
      <c r="X6570" s="1">
        <v>15.978255271911621</v>
      </c>
    </row>
    <row r="6571" spans="1:24" x14ac:dyDescent="0.35">
      <c r="A6571" s="1">
        <v>380439</v>
      </c>
      <c r="B6571" s="1" t="s">
        <v>2351</v>
      </c>
      <c r="C6571" s="1">
        <v>114068103</v>
      </c>
      <c r="D6571" s="1">
        <v>439</v>
      </c>
      <c r="E6571" s="1" t="s">
        <v>2690</v>
      </c>
      <c r="F6571" s="1" t="s">
        <v>118</v>
      </c>
      <c r="G6571" s="1" t="s">
        <v>117</v>
      </c>
      <c r="H6571" s="1" t="s">
        <v>916</v>
      </c>
      <c r="I6571" s="1">
        <v>2347485</v>
      </c>
      <c r="K6571" s="1">
        <v>535252</v>
      </c>
      <c r="L6571" s="1">
        <v>8076824</v>
      </c>
      <c r="M6571" s="1">
        <v>0.4300839900970459</v>
      </c>
      <c r="N6571" s="1">
        <v>5.6244096755981445</v>
      </c>
      <c r="O6571" s="1">
        <v>0.11608867347240448</v>
      </c>
      <c r="P6571" s="1">
        <v>5.202512264251709</v>
      </c>
      <c r="Q6571" s="1">
        <v>0.20570099353790283</v>
      </c>
      <c r="S6571" s="1">
        <v>38</v>
      </c>
      <c r="T6571" s="1">
        <v>1</v>
      </c>
      <c r="U6571" s="1">
        <v>10959561</v>
      </c>
      <c r="V6571" s="1">
        <v>0.7518736720085144</v>
      </c>
      <c r="W6571" s="1">
        <v>7.3657627105712891</v>
      </c>
      <c r="X6571" s="1">
        <v>7.3657627105712891</v>
      </c>
    </row>
    <row r="6572" spans="1:24" x14ac:dyDescent="0.35">
      <c r="A6572" s="1">
        <v>390439</v>
      </c>
      <c r="B6572" s="1" t="s">
        <v>2352</v>
      </c>
      <c r="C6572" s="1">
        <v>114068103</v>
      </c>
      <c r="D6572" s="1">
        <v>439</v>
      </c>
      <c r="E6572" s="1" t="s">
        <v>2690</v>
      </c>
      <c r="F6572" s="1" t="s">
        <v>118</v>
      </c>
      <c r="G6572" s="1" t="s">
        <v>117</v>
      </c>
      <c r="H6572" s="1" t="s">
        <v>916</v>
      </c>
      <c r="I6572" s="1">
        <v>2360319</v>
      </c>
      <c r="K6572" s="1">
        <v>740845.75</v>
      </c>
      <c r="L6572" s="1">
        <v>8198189</v>
      </c>
      <c r="M6572" s="1">
        <v>0.12136500328779221</v>
      </c>
      <c r="N6572" s="1">
        <v>1.502632737159729</v>
      </c>
      <c r="O6572" s="1">
        <v>1.2834000401198864E-2</v>
      </c>
      <c r="P6572" s="1">
        <v>0.54671275615692139</v>
      </c>
      <c r="Q6572" s="1">
        <v>0.20559374988079071</v>
      </c>
      <c r="S6572" s="1">
        <v>39</v>
      </c>
      <c r="T6572" s="1">
        <v>1</v>
      </c>
      <c r="U6572" s="1">
        <v>11299354</v>
      </c>
      <c r="V6572" s="1">
        <v>0.33979275822639465</v>
      </c>
      <c r="W6572" s="1">
        <v>3.1004252433776855</v>
      </c>
      <c r="X6572" s="1">
        <v>3.1004252433776855</v>
      </c>
    </row>
    <row r="6573" spans="1:24" x14ac:dyDescent="0.35">
      <c r="A6573" s="1">
        <v>400439</v>
      </c>
      <c r="B6573" s="1" t="s">
        <v>2353</v>
      </c>
      <c r="C6573" s="1">
        <v>114068103</v>
      </c>
      <c r="D6573" s="1">
        <v>439</v>
      </c>
      <c r="E6573" s="1" t="s">
        <v>2690</v>
      </c>
      <c r="F6573" s="1" t="s">
        <v>118</v>
      </c>
      <c r="G6573" s="1" t="s">
        <v>117</v>
      </c>
      <c r="H6573" s="1" t="s">
        <v>916</v>
      </c>
      <c r="S6573" s="1">
        <v>40</v>
      </c>
      <c r="T6573" s="1">
        <v>1</v>
      </c>
      <c r="U6573" s="1">
        <v>0</v>
      </c>
      <c r="V6573" s="1">
        <v>0</v>
      </c>
      <c r="W6573" s="1">
        <v>-100</v>
      </c>
      <c r="X6573" s="1">
        <v>-100</v>
      </c>
    </row>
    <row r="6574" spans="1:24" x14ac:dyDescent="0.35">
      <c r="A6574" s="1">
        <v>410439</v>
      </c>
      <c r="B6574" s="1" t="s">
        <v>2354</v>
      </c>
      <c r="C6574" s="1">
        <v>114068103</v>
      </c>
      <c r="D6574" s="1">
        <v>439</v>
      </c>
      <c r="E6574" s="1" t="s">
        <v>2690</v>
      </c>
      <c r="F6574" s="1" t="s">
        <v>118</v>
      </c>
      <c r="G6574" s="1" t="s">
        <v>117</v>
      </c>
      <c r="H6574" s="1" t="s">
        <v>916</v>
      </c>
      <c r="S6574" s="1">
        <v>41</v>
      </c>
      <c r="T6574" s="1">
        <v>1</v>
      </c>
      <c r="U6574" s="1">
        <v>0</v>
      </c>
      <c r="V6574" s="1">
        <v>0</v>
      </c>
    </row>
    <row r="6575" spans="1:24" x14ac:dyDescent="0.35">
      <c r="A6575" s="1">
        <v>420439</v>
      </c>
      <c r="B6575" s="1" t="s">
        <v>2355</v>
      </c>
      <c r="C6575" s="1">
        <v>114068103</v>
      </c>
      <c r="D6575" s="1">
        <v>439</v>
      </c>
      <c r="E6575" s="1" t="s">
        <v>2690</v>
      </c>
      <c r="F6575" s="1" t="s">
        <v>118</v>
      </c>
      <c r="G6575" s="1" t="s">
        <v>117</v>
      </c>
      <c r="H6575" s="1" t="s">
        <v>916</v>
      </c>
      <c r="S6575" s="1">
        <v>42</v>
      </c>
      <c r="T6575" s="1">
        <v>1</v>
      </c>
      <c r="U6575" s="1">
        <v>0</v>
      </c>
      <c r="V6575" s="1">
        <v>0</v>
      </c>
    </row>
    <row r="6576" spans="1:24" x14ac:dyDescent="0.35">
      <c r="A6576" s="1">
        <v>430439</v>
      </c>
      <c r="B6576" s="1" t="s">
        <v>2356</v>
      </c>
      <c r="C6576" s="1">
        <v>114068103</v>
      </c>
      <c r="D6576" s="1">
        <v>439</v>
      </c>
      <c r="E6576" s="1" t="s">
        <v>2690</v>
      </c>
      <c r="F6576" s="1" t="s">
        <v>118</v>
      </c>
      <c r="G6576" s="1" t="s">
        <v>117</v>
      </c>
      <c r="H6576" s="1" t="s">
        <v>916</v>
      </c>
      <c r="S6576" s="1">
        <v>43</v>
      </c>
      <c r="T6576" s="1">
        <v>1</v>
      </c>
      <c r="U6576" s="1">
        <v>0</v>
      </c>
      <c r="V6576" s="1">
        <v>0</v>
      </c>
    </row>
    <row r="6577" spans="1:24" x14ac:dyDescent="0.35">
      <c r="A6577" s="1">
        <v>440439</v>
      </c>
      <c r="B6577" s="1" t="s">
        <v>2357</v>
      </c>
      <c r="C6577" s="1">
        <v>114068103</v>
      </c>
      <c r="D6577" s="1">
        <v>439</v>
      </c>
      <c r="E6577" s="1" t="s">
        <v>2690</v>
      </c>
      <c r="F6577" s="1" t="s">
        <v>118</v>
      </c>
      <c r="G6577" s="1" t="s">
        <v>117</v>
      </c>
      <c r="H6577" s="1" t="s">
        <v>916</v>
      </c>
      <c r="S6577" s="1">
        <v>44</v>
      </c>
      <c r="T6577" s="1">
        <v>1</v>
      </c>
      <c r="U6577" s="1">
        <v>0</v>
      </c>
      <c r="V6577" s="1">
        <v>0</v>
      </c>
    </row>
    <row r="6578" spans="1:24" x14ac:dyDescent="0.35">
      <c r="A6578" s="1">
        <v>450439</v>
      </c>
      <c r="B6578" s="1" t="s">
        <v>2358</v>
      </c>
      <c r="C6578" s="1">
        <v>114068103</v>
      </c>
      <c r="D6578" s="1">
        <v>439</v>
      </c>
      <c r="E6578" s="1" t="s">
        <v>2690</v>
      </c>
      <c r="F6578" s="1" t="s">
        <v>118</v>
      </c>
      <c r="G6578" s="1" t="s">
        <v>117</v>
      </c>
      <c r="H6578" s="1" t="s">
        <v>916</v>
      </c>
      <c r="S6578" s="1">
        <v>45</v>
      </c>
      <c r="T6578" s="1">
        <v>1</v>
      </c>
      <c r="U6578" s="1">
        <v>0</v>
      </c>
      <c r="V6578" s="1">
        <v>0</v>
      </c>
    </row>
    <row r="6579" spans="1:24" x14ac:dyDescent="0.35">
      <c r="A6579" s="1">
        <v>460439</v>
      </c>
      <c r="B6579" s="1" t="s">
        <v>2359</v>
      </c>
      <c r="C6579" s="1">
        <v>114068103</v>
      </c>
      <c r="D6579" s="1">
        <v>439</v>
      </c>
      <c r="E6579" s="1" t="s">
        <v>2690</v>
      </c>
      <c r="F6579" s="1" t="s">
        <v>118</v>
      </c>
      <c r="G6579" s="1" t="s">
        <v>117</v>
      </c>
      <c r="H6579" s="1" t="s">
        <v>916</v>
      </c>
      <c r="S6579" s="1">
        <v>46</v>
      </c>
      <c r="T6579" s="1">
        <v>1</v>
      </c>
      <c r="U6579" s="1">
        <v>0</v>
      </c>
      <c r="V6579" s="1">
        <v>0</v>
      </c>
    </row>
    <row r="6580" spans="1:24" x14ac:dyDescent="0.35">
      <c r="A6580" s="1">
        <v>470439</v>
      </c>
      <c r="B6580" s="1" t="s">
        <v>2360</v>
      </c>
      <c r="C6580" s="1">
        <v>114068103</v>
      </c>
      <c r="D6580" s="1">
        <v>439</v>
      </c>
      <c r="E6580" s="1" t="s">
        <v>2690</v>
      </c>
      <c r="F6580" s="1" t="s">
        <v>118</v>
      </c>
      <c r="G6580" s="1" t="s">
        <v>117</v>
      </c>
      <c r="H6580" s="1" t="s">
        <v>916</v>
      </c>
      <c r="S6580" s="1">
        <v>47</v>
      </c>
      <c r="T6580" s="1">
        <v>1</v>
      </c>
      <c r="U6580" s="1">
        <v>0</v>
      </c>
      <c r="V6580" s="1">
        <v>0</v>
      </c>
    </row>
    <row r="6581" spans="1:24" x14ac:dyDescent="0.35">
      <c r="A6581" s="1">
        <v>480439</v>
      </c>
      <c r="B6581" s="1" t="s">
        <v>2361</v>
      </c>
      <c r="C6581" s="1">
        <v>114068103</v>
      </c>
      <c r="D6581" s="1">
        <v>439</v>
      </c>
      <c r="E6581" s="1" t="s">
        <v>2690</v>
      </c>
      <c r="F6581" s="1" t="s">
        <v>118</v>
      </c>
      <c r="G6581" s="1" t="s">
        <v>117</v>
      </c>
      <c r="H6581" s="1" t="s">
        <v>916</v>
      </c>
      <c r="S6581" s="1">
        <v>48</v>
      </c>
      <c r="T6581" s="1">
        <v>1</v>
      </c>
      <c r="U6581" s="1">
        <v>0</v>
      </c>
      <c r="V6581" s="1">
        <v>0</v>
      </c>
    </row>
    <row r="6582" spans="1:24" x14ac:dyDescent="0.35">
      <c r="A6582" s="1">
        <v>290489</v>
      </c>
      <c r="B6582" s="1" t="s">
        <v>2341</v>
      </c>
      <c r="C6582" s="1">
        <v>114069103</v>
      </c>
      <c r="D6582" s="1">
        <v>489</v>
      </c>
      <c r="E6582" s="1" t="s">
        <v>2691</v>
      </c>
      <c r="F6582" s="1" t="s">
        <v>118</v>
      </c>
      <c r="G6582" s="1" t="s">
        <v>117</v>
      </c>
      <c r="H6582" s="1" t="s">
        <v>916</v>
      </c>
      <c r="I6582" s="1">
        <v>2239522.37</v>
      </c>
      <c r="K6582" s="1">
        <v>579495</v>
      </c>
      <c r="L6582" s="1">
        <v>7190342</v>
      </c>
      <c r="S6582" s="1">
        <v>29</v>
      </c>
      <c r="T6582" s="1">
        <v>1</v>
      </c>
      <c r="U6582" s="1">
        <v>10009359</v>
      </c>
      <c r="V6582" s="1">
        <v>0</v>
      </c>
    </row>
    <row r="6583" spans="1:24" x14ac:dyDescent="0.35">
      <c r="A6583" s="1">
        <v>300489</v>
      </c>
      <c r="B6583" s="1" t="s">
        <v>2343</v>
      </c>
      <c r="C6583" s="1">
        <v>114069103</v>
      </c>
      <c r="D6583" s="1">
        <v>489</v>
      </c>
      <c r="E6583" s="1" t="s">
        <v>2691</v>
      </c>
      <c r="F6583" s="1" t="s">
        <v>118</v>
      </c>
      <c r="G6583" s="1" t="s">
        <v>117</v>
      </c>
      <c r="H6583" s="1" t="s">
        <v>916</v>
      </c>
      <c r="I6583" s="1">
        <v>2317445.98</v>
      </c>
      <c r="K6583" s="1">
        <v>579495</v>
      </c>
      <c r="L6583" s="1">
        <v>7683264.5</v>
      </c>
      <c r="M6583" s="1">
        <v>0.49292251467704773</v>
      </c>
      <c r="N6583" s="1">
        <v>6.8553414344787598</v>
      </c>
      <c r="O6583" s="1">
        <v>7.7923610806465149E-2</v>
      </c>
      <c r="P6583" s="1">
        <v>3.4794745445251465</v>
      </c>
      <c r="Q6583" s="1">
        <v>0</v>
      </c>
      <c r="S6583" s="1">
        <v>30</v>
      </c>
      <c r="T6583" s="1">
        <v>1</v>
      </c>
      <c r="U6583" s="1">
        <v>10580206</v>
      </c>
      <c r="V6583" s="1">
        <v>0.57084614038467407</v>
      </c>
      <c r="W6583" s="1">
        <v>5.7031326293945313</v>
      </c>
      <c r="X6583" s="1">
        <v>5.7031326293945313</v>
      </c>
    </row>
    <row r="6584" spans="1:24" x14ac:dyDescent="0.35">
      <c r="A6584" s="1">
        <v>310489</v>
      </c>
      <c r="B6584" s="1" t="s">
        <v>2344</v>
      </c>
      <c r="C6584" s="1">
        <v>114069103</v>
      </c>
      <c r="D6584" s="1">
        <v>489</v>
      </c>
      <c r="E6584" s="1" t="s">
        <v>2691</v>
      </c>
      <c r="F6584" s="1" t="s">
        <v>118</v>
      </c>
      <c r="G6584" s="1" t="s">
        <v>117</v>
      </c>
      <c r="H6584" s="1" t="s">
        <v>916</v>
      </c>
      <c r="I6584" s="1">
        <v>2387113.09</v>
      </c>
      <c r="K6584" s="1">
        <v>579495</v>
      </c>
      <c r="L6584" s="1">
        <v>7938056</v>
      </c>
      <c r="M6584" s="1">
        <v>0.2547914981842041</v>
      </c>
      <c r="N6584" s="1">
        <v>3.3161880970001221</v>
      </c>
      <c r="O6584" s="1">
        <v>6.9667108356952667E-2</v>
      </c>
      <c r="P6584" s="1">
        <v>3.006202220916748</v>
      </c>
      <c r="Q6584" s="1">
        <v>0</v>
      </c>
      <c r="S6584" s="1">
        <v>31</v>
      </c>
      <c r="T6584" s="1">
        <v>1</v>
      </c>
      <c r="U6584" s="1">
        <v>10904664</v>
      </c>
      <c r="V6584" s="1">
        <v>0.32445859909057617</v>
      </c>
      <c r="W6584" s="1">
        <v>3.0666511058807373</v>
      </c>
      <c r="X6584" s="1">
        <v>3.0666511058807373</v>
      </c>
    </row>
    <row r="6585" spans="1:24" x14ac:dyDescent="0.35">
      <c r="A6585" s="1">
        <v>320489</v>
      </c>
      <c r="B6585" s="1" t="s">
        <v>2345</v>
      </c>
      <c r="C6585" s="1">
        <v>114069103</v>
      </c>
      <c r="D6585" s="1">
        <v>489</v>
      </c>
      <c r="E6585" s="1" t="s">
        <v>2691</v>
      </c>
      <c r="F6585" s="1" t="s">
        <v>118</v>
      </c>
      <c r="G6585" s="1" t="s">
        <v>117</v>
      </c>
      <c r="H6585" s="1" t="s">
        <v>916</v>
      </c>
      <c r="I6585" s="1">
        <v>2424216.38</v>
      </c>
      <c r="K6585" s="1">
        <v>579495</v>
      </c>
      <c r="L6585" s="1">
        <v>8314316</v>
      </c>
      <c r="M6585" s="1">
        <v>0.37626001238822937</v>
      </c>
      <c r="N6585" s="1">
        <v>4.7399516105651855</v>
      </c>
      <c r="O6585" s="1">
        <v>3.7103291600942612E-2</v>
      </c>
      <c r="P6585" s="1">
        <v>1.5543164014816284</v>
      </c>
      <c r="Q6585" s="1">
        <v>0</v>
      </c>
      <c r="S6585" s="1">
        <v>32</v>
      </c>
      <c r="T6585" s="1">
        <v>1</v>
      </c>
      <c r="U6585" s="1">
        <v>11318028</v>
      </c>
      <c r="V6585" s="1">
        <v>0.41336330771446228</v>
      </c>
      <c r="W6585" s="1">
        <v>3.7907083034515381</v>
      </c>
      <c r="X6585" s="1">
        <v>3.7907083034515381</v>
      </c>
    </row>
    <row r="6586" spans="1:24" x14ac:dyDescent="0.35">
      <c r="A6586" s="1">
        <v>330489</v>
      </c>
      <c r="B6586" s="1" t="s">
        <v>2346</v>
      </c>
      <c r="C6586" s="1">
        <v>114069103</v>
      </c>
      <c r="D6586" s="1">
        <v>489</v>
      </c>
      <c r="E6586" s="1" t="s">
        <v>2691</v>
      </c>
      <c r="F6586" s="1" t="s">
        <v>118</v>
      </c>
      <c r="G6586" s="1" t="s">
        <v>117</v>
      </c>
      <c r="H6586" s="1" t="s">
        <v>916</v>
      </c>
      <c r="I6586" s="1">
        <v>2625760.12</v>
      </c>
      <c r="K6586" s="1">
        <v>579495</v>
      </c>
      <c r="L6586" s="1">
        <v>8682737</v>
      </c>
      <c r="M6586" s="1">
        <v>0.36842098832130432</v>
      </c>
      <c r="N6586" s="1">
        <v>4.4311642646789551</v>
      </c>
      <c r="O6586" s="1">
        <v>0.20154373347759247</v>
      </c>
      <c r="P6586" s="1">
        <v>8.3137683868408203</v>
      </c>
      <c r="Q6586" s="1">
        <v>0</v>
      </c>
      <c r="S6586" s="1">
        <v>33</v>
      </c>
      <c r="T6586" s="1">
        <v>1</v>
      </c>
      <c r="U6586" s="1">
        <v>11887992</v>
      </c>
      <c r="V6586" s="1">
        <v>0.5699647068977356</v>
      </c>
      <c r="W6586" s="1">
        <v>5.0358948707580566</v>
      </c>
      <c r="X6586" s="1">
        <v>5.0358948707580566</v>
      </c>
    </row>
    <row r="6587" spans="1:24" x14ac:dyDescent="0.35">
      <c r="A6587" s="1">
        <v>340489</v>
      </c>
      <c r="B6587" s="1" t="s">
        <v>2347</v>
      </c>
      <c r="C6587" s="1">
        <v>114069103</v>
      </c>
      <c r="D6587" s="1">
        <v>489</v>
      </c>
      <c r="E6587" s="1" t="s">
        <v>2691</v>
      </c>
      <c r="F6587" s="1" t="s">
        <v>118</v>
      </c>
      <c r="G6587" s="1" t="s">
        <v>117</v>
      </c>
      <c r="H6587" s="1" t="s">
        <v>916</v>
      </c>
      <c r="I6587" s="1">
        <v>2625609.5</v>
      </c>
      <c r="K6587" s="1">
        <v>579495</v>
      </c>
      <c r="L6587" s="1">
        <v>8688101</v>
      </c>
      <c r="M6587" s="1">
        <v>5.3639998659491539E-3</v>
      </c>
      <c r="N6587" s="1">
        <v>6.1777755618095398E-2</v>
      </c>
      <c r="O6587" s="1">
        <v>-1.5062000602483749E-4</v>
      </c>
      <c r="P6587" s="1">
        <v>-5.736243911087513E-3</v>
      </c>
      <c r="Q6587" s="1">
        <v>0</v>
      </c>
      <c r="S6587" s="1">
        <v>34</v>
      </c>
      <c r="T6587" s="1">
        <v>1</v>
      </c>
      <c r="U6587" s="1">
        <v>11893206</v>
      </c>
      <c r="V6587" s="1">
        <v>5.2133798599243164E-3</v>
      </c>
      <c r="W6587" s="1">
        <v>4.3859384953975677E-2</v>
      </c>
      <c r="X6587" s="1">
        <v>4.3859384953975677E-2</v>
      </c>
    </row>
    <row r="6588" spans="1:24" x14ac:dyDescent="0.35">
      <c r="A6588" s="1">
        <v>350489</v>
      </c>
      <c r="B6588" s="1" t="s">
        <v>2348</v>
      </c>
      <c r="C6588" s="1">
        <v>114069103</v>
      </c>
      <c r="D6588" s="1">
        <v>489</v>
      </c>
      <c r="E6588" s="1" t="s">
        <v>2691</v>
      </c>
      <c r="F6588" s="1" t="s">
        <v>118</v>
      </c>
      <c r="G6588" s="1" t="s">
        <v>117</v>
      </c>
      <c r="H6588" s="1" t="s">
        <v>916</v>
      </c>
      <c r="I6588" s="1">
        <v>3018277</v>
      </c>
      <c r="K6588" s="1">
        <v>579495</v>
      </c>
      <c r="L6588" s="1">
        <v>9248610</v>
      </c>
      <c r="M6588" s="1">
        <v>0.56050902605056763</v>
      </c>
      <c r="N6588" s="1">
        <v>6.4514560699462891</v>
      </c>
      <c r="O6588" s="1">
        <v>0.3926675021648407</v>
      </c>
      <c r="P6588" s="1">
        <v>14.955289840698242</v>
      </c>
      <c r="Q6588" s="1">
        <v>0</v>
      </c>
      <c r="S6588" s="1">
        <v>35</v>
      </c>
      <c r="T6588" s="1">
        <v>1</v>
      </c>
      <c r="U6588" s="1">
        <v>12846382</v>
      </c>
      <c r="V6588" s="1">
        <v>0.95317649841308594</v>
      </c>
      <c r="W6588" s="1">
        <v>8.0144577026367188</v>
      </c>
      <c r="X6588" s="1">
        <v>8.0144577026367188</v>
      </c>
    </row>
    <row r="6589" spans="1:24" x14ac:dyDescent="0.35">
      <c r="A6589" s="1">
        <v>360489</v>
      </c>
      <c r="B6589" s="1" t="s">
        <v>2349</v>
      </c>
      <c r="C6589" s="1">
        <v>114069103</v>
      </c>
      <c r="D6589" s="1">
        <v>489</v>
      </c>
      <c r="E6589" s="1" t="s">
        <v>2691</v>
      </c>
      <c r="F6589" s="1" t="s">
        <v>118</v>
      </c>
      <c r="G6589" s="1" t="s">
        <v>117</v>
      </c>
      <c r="H6589" s="1" t="s">
        <v>916</v>
      </c>
      <c r="I6589" s="1">
        <v>3202396.03</v>
      </c>
      <c r="K6589" s="1">
        <v>579495</v>
      </c>
      <c r="L6589" s="1">
        <v>10696125</v>
      </c>
      <c r="M6589" s="1">
        <v>1.4475150108337402</v>
      </c>
      <c r="N6589" s="1">
        <v>15.651163101196289</v>
      </c>
      <c r="O6589" s="1">
        <v>0.18411903083324432</v>
      </c>
      <c r="P6589" s="1">
        <v>6.1001367568969727</v>
      </c>
      <c r="Q6589" s="1">
        <v>0</v>
      </c>
      <c r="S6589" s="1">
        <v>36</v>
      </c>
      <c r="T6589" s="1">
        <v>1</v>
      </c>
      <c r="U6589" s="1">
        <v>14478016</v>
      </c>
      <c r="V6589" s="1">
        <v>1.631633996963501</v>
      </c>
      <c r="W6589" s="1">
        <v>12.701116561889648</v>
      </c>
      <c r="X6589" s="1">
        <v>12.701116561889648</v>
      </c>
    </row>
    <row r="6590" spans="1:24" x14ac:dyDescent="0.35">
      <c r="A6590" s="1">
        <v>370489</v>
      </c>
      <c r="B6590" s="1" t="s">
        <v>2350</v>
      </c>
      <c r="C6590" s="1">
        <v>114069103</v>
      </c>
      <c r="D6590" s="1">
        <v>489</v>
      </c>
      <c r="E6590" s="1" t="s">
        <v>2691</v>
      </c>
      <c r="F6590" s="1" t="s">
        <v>118</v>
      </c>
      <c r="G6590" s="1" t="s">
        <v>117</v>
      </c>
      <c r="H6590" s="1" t="s">
        <v>916</v>
      </c>
      <c r="I6590" s="1">
        <v>3407404.01</v>
      </c>
      <c r="K6590" s="1">
        <v>579495</v>
      </c>
      <c r="L6590" s="1">
        <v>12594461</v>
      </c>
      <c r="M6590" s="1">
        <v>1.8983360528945923</v>
      </c>
      <c r="N6590" s="1">
        <v>17.747884750366211</v>
      </c>
      <c r="O6590" s="1">
        <v>0.20500798523426056</v>
      </c>
      <c r="P6590" s="1">
        <v>6.4017062187194824</v>
      </c>
      <c r="Q6590" s="1">
        <v>0</v>
      </c>
      <c r="S6590" s="1">
        <v>37</v>
      </c>
      <c r="T6590" s="1">
        <v>1</v>
      </c>
      <c r="U6590" s="1">
        <v>16581360</v>
      </c>
      <c r="V6590" s="1">
        <v>2.1033439636230469</v>
      </c>
      <c r="W6590" s="1">
        <v>14.527847290039063</v>
      </c>
      <c r="X6590" s="1">
        <v>14.527847290039063</v>
      </c>
    </row>
    <row r="6591" spans="1:24" x14ac:dyDescent="0.35">
      <c r="A6591" s="1">
        <v>380489</v>
      </c>
      <c r="B6591" s="1" t="s">
        <v>2351</v>
      </c>
      <c r="C6591" s="1">
        <v>114069103</v>
      </c>
      <c r="D6591" s="1">
        <v>489</v>
      </c>
      <c r="E6591" s="1" t="s">
        <v>2691</v>
      </c>
      <c r="F6591" s="1" t="s">
        <v>118</v>
      </c>
      <c r="G6591" s="1" t="s">
        <v>117</v>
      </c>
      <c r="H6591" s="1" t="s">
        <v>916</v>
      </c>
      <c r="I6591" s="1">
        <v>3901873</v>
      </c>
      <c r="K6591" s="1">
        <v>2522839.5</v>
      </c>
      <c r="L6591" s="1">
        <v>13806941</v>
      </c>
      <c r="M6591" s="1">
        <v>1.2124799489974976</v>
      </c>
      <c r="N6591" s="1">
        <v>9.6270895004272461</v>
      </c>
      <c r="O6591" s="1">
        <v>0.49446898698806763</v>
      </c>
      <c r="P6591" s="1">
        <v>14.511604309082031</v>
      </c>
      <c r="Q6591" s="1">
        <v>1.9433444738388062</v>
      </c>
      <c r="S6591" s="1">
        <v>38</v>
      </c>
      <c r="T6591" s="1">
        <v>1</v>
      </c>
      <c r="U6591" s="1">
        <v>20231654</v>
      </c>
      <c r="V6591" s="1">
        <v>3.6502933502197266</v>
      </c>
      <c r="W6591" s="1">
        <v>22.014442443847656</v>
      </c>
      <c r="X6591" s="1">
        <v>22.014442443847656</v>
      </c>
    </row>
    <row r="6592" spans="1:24" x14ac:dyDescent="0.35">
      <c r="A6592" s="1">
        <v>390489</v>
      </c>
      <c r="B6592" s="1" t="s">
        <v>2352</v>
      </c>
      <c r="C6592" s="1">
        <v>114069103</v>
      </c>
      <c r="D6592" s="1">
        <v>489</v>
      </c>
      <c r="E6592" s="1" t="s">
        <v>2691</v>
      </c>
      <c r="F6592" s="1" t="s">
        <v>118</v>
      </c>
      <c r="G6592" s="1" t="s">
        <v>117</v>
      </c>
      <c r="H6592" s="1" t="s">
        <v>916</v>
      </c>
      <c r="I6592" s="1">
        <v>4089824</v>
      </c>
      <c r="K6592" s="1">
        <v>4465170.5</v>
      </c>
      <c r="L6592" s="1">
        <v>14150053</v>
      </c>
      <c r="M6592" s="1">
        <v>0.34311199188232422</v>
      </c>
      <c r="N6592" s="1">
        <v>2.4850690364837646</v>
      </c>
      <c r="O6592" s="1">
        <v>0.18795099854469299</v>
      </c>
      <c r="P6592" s="1">
        <v>4.8169431686401367</v>
      </c>
      <c r="Q6592" s="1">
        <v>1.9423309564590454</v>
      </c>
      <c r="S6592" s="1">
        <v>39</v>
      </c>
      <c r="T6592" s="1">
        <v>1</v>
      </c>
      <c r="U6592" s="1">
        <v>22705048</v>
      </c>
      <c r="V6592" s="1">
        <v>2.4733939170837402</v>
      </c>
      <c r="W6592" s="1">
        <v>12.225367546081543</v>
      </c>
      <c r="X6592" s="1">
        <v>12.225367546081543</v>
      </c>
    </row>
    <row r="6593" spans="1:24" x14ac:dyDescent="0.35">
      <c r="A6593" s="1">
        <v>400489</v>
      </c>
      <c r="B6593" s="1" t="s">
        <v>2353</v>
      </c>
      <c r="C6593" s="1">
        <v>114069103</v>
      </c>
      <c r="D6593" s="1">
        <v>489</v>
      </c>
      <c r="E6593" s="1" t="s">
        <v>2691</v>
      </c>
      <c r="F6593" s="1" t="s">
        <v>118</v>
      </c>
      <c r="G6593" s="1" t="s">
        <v>117</v>
      </c>
      <c r="H6593" s="1" t="s">
        <v>916</v>
      </c>
      <c r="S6593" s="1">
        <v>40</v>
      </c>
      <c r="T6593" s="1">
        <v>1</v>
      </c>
      <c r="U6593" s="1">
        <v>0</v>
      </c>
      <c r="V6593" s="1">
        <v>0</v>
      </c>
      <c r="W6593" s="1">
        <v>-100</v>
      </c>
      <c r="X6593" s="1">
        <v>-100</v>
      </c>
    </row>
    <row r="6594" spans="1:24" x14ac:dyDescent="0.35">
      <c r="A6594" s="1">
        <v>410489</v>
      </c>
      <c r="B6594" s="1" t="s">
        <v>2354</v>
      </c>
      <c r="C6594" s="1">
        <v>114069103</v>
      </c>
      <c r="D6594" s="1">
        <v>489</v>
      </c>
      <c r="E6594" s="1" t="s">
        <v>2691</v>
      </c>
      <c r="F6594" s="1" t="s">
        <v>118</v>
      </c>
      <c r="G6594" s="1" t="s">
        <v>117</v>
      </c>
      <c r="H6594" s="1" t="s">
        <v>916</v>
      </c>
      <c r="S6594" s="1">
        <v>41</v>
      </c>
      <c r="T6594" s="1">
        <v>1</v>
      </c>
      <c r="U6594" s="1">
        <v>0</v>
      </c>
      <c r="V6594" s="1">
        <v>0</v>
      </c>
    </row>
    <row r="6595" spans="1:24" x14ac:dyDescent="0.35">
      <c r="A6595" s="1">
        <v>420489</v>
      </c>
      <c r="B6595" s="1" t="s">
        <v>2355</v>
      </c>
      <c r="C6595" s="1">
        <v>114069103</v>
      </c>
      <c r="D6595" s="1">
        <v>489</v>
      </c>
      <c r="E6595" s="1" t="s">
        <v>2691</v>
      </c>
      <c r="F6595" s="1" t="s">
        <v>118</v>
      </c>
      <c r="G6595" s="1" t="s">
        <v>117</v>
      </c>
      <c r="H6595" s="1" t="s">
        <v>916</v>
      </c>
      <c r="S6595" s="1">
        <v>42</v>
      </c>
      <c r="T6595" s="1">
        <v>1</v>
      </c>
      <c r="U6595" s="1">
        <v>0</v>
      </c>
      <c r="V6595" s="1">
        <v>0</v>
      </c>
    </row>
    <row r="6596" spans="1:24" x14ac:dyDescent="0.35">
      <c r="A6596" s="1">
        <v>430489</v>
      </c>
      <c r="B6596" s="1" t="s">
        <v>2356</v>
      </c>
      <c r="C6596" s="1">
        <v>114069103</v>
      </c>
      <c r="D6596" s="1">
        <v>489</v>
      </c>
      <c r="E6596" s="1" t="s">
        <v>2691</v>
      </c>
      <c r="F6596" s="1" t="s">
        <v>118</v>
      </c>
      <c r="G6596" s="1" t="s">
        <v>117</v>
      </c>
      <c r="H6596" s="1" t="s">
        <v>916</v>
      </c>
      <c r="S6596" s="1">
        <v>43</v>
      </c>
      <c r="T6596" s="1">
        <v>1</v>
      </c>
      <c r="U6596" s="1">
        <v>0</v>
      </c>
      <c r="V6596" s="1">
        <v>0</v>
      </c>
    </row>
    <row r="6597" spans="1:24" x14ac:dyDescent="0.35">
      <c r="A6597" s="1">
        <v>440489</v>
      </c>
      <c r="B6597" s="1" t="s">
        <v>2357</v>
      </c>
      <c r="C6597" s="1">
        <v>114069103</v>
      </c>
      <c r="D6597" s="1">
        <v>489</v>
      </c>
      <c r="E6597" s="1" t="s">
        <v>2691</v>
      </c>
      <c r="F6597" s="1" t="s">
        <v>118</v>
      </c>
      <c r="G6597" s="1" t="s">
        <v>117</v>
      </c>
      <c r="H6597" s="1" t="s">
        <v>916</v>
      </c>
      <c r="S6597" s="1">
        <v>44</v>
      </c>
      <c r="T6597" s="1">
        <v>1</v>
      </c>
      <c r="U6597" s="1">
        <v>0</v>
      </c>
      <c r="V6597" s="1">
        <v>0</v>
      </c>
    </row>
    <row r="6598" spans="1:24" x14ac:dyDescent="0.35">
      <c r="A6598" s="1">
        <v>450489</v>
      </c>
      <c r="B6598" s="1" t="s">
        <v>2358</v>
      </c>
      <c r="C6598" s="1">
        <v>114069103</v>
      </c>
      <c r="D6598" s="1">
        <v>489</v>
      </c>
      <c r="E6598" s="1" t="s">
        <v>2691</v>
      </c>
      <c r="F6598" s="1" t="s">
        <v>118</v>
      </c>
      <c r="G6598" s="1" t="s">
        <v>117</v>
      </c>
      <c r="H6598" s="1" t="s">
        <v>916</v>
      </c>
      <c r="S6598" s="1">
        <v>45</v>
      </c>
      <c r="T6598" s="1">
        <v>1</v>
      </c>
      <c r="U6598" s="1">
        <v>0</v>
      </c>
      <c r="V6598" s="1">
        <v>0</v>
      </c>
    </row>
    <row r="6599" spans="1:24" x14ac:dyDescent="0.35">
      <c r="A6599" s="1">
        <v>460489</v>
      </c>
      <c r="B6599" s="1" t="s">
        <v>2359</v>
      </c>
      <c r="C6599" s="1">
        <v>114069103</v>
      </c>
      <c r="D6599" s="1">
        <v>489</v>
      </c>
      <c r="E6599" s="1" t="s">
        <v>2691</v>
      </c>
      <c r="F6599" s="1" t="s">
        <v>118</v>
      </c>
      <c r="G6599" s="1" t="s">
        <v>117</v>
      </c>
      <c r="H6599" s="1" t="s">
        <v>916</v>
      </c>
      <c r="S6599" s="1">
        <v>46</v>
      </c>
      <c r="T6599" s="1">
        <v>1</v>
      </c>
      <c r="U6599" s="1">
        <v>0</v>
      </c>
      <c r="V6599" s="1">
        <v>0</v>
      </c>
    </row>
    <row r="6600" spans="1:24" x14ac:dyDescent="0.35">
      <c r="A6600" s="1">
        <v>470489</v>
      </c>
      <c r="B6600" s="1" t="s">
        <v>2360</v>
      </c>
      <c r="C6600" s="1">
        <v>114069103</v>
      </c>
      <c r="D6600" s="1">
        <v>489</v>
      </c>
      <c r="E6600" s="1" t="s">
        <v>2691</v>
      </c>
      <c r="F6600" s="1" t="s">
        <v>118</v>
      </c>
      <c r="G6600" s="1" t="s">
        <v>117</v>
      </c>
      <c r="H6600" s="1" t="s">
        <v>916</v>
      </c>
      <c r="S6600" s="1">
        <v>47</v>
      </c>
      <c r="T6600" s="1">
        <v>1</v>
      </c>
      <c r="U6600" s="1">
        <v>0</v>
      </c>
      <c r="V6600" s="1">
        <v>0</v>
      </c>
    </row>
    <row r="6601" spans="1:24" x14ac:dyDescent="0.35">
      <c r="A6601" s="1">
        <v>480489</v>
      </c>
      <c r="B6601" s="1" t="s">
        <v>2361</v>
      </c>
      <c r="C6601" s="1">
        <v>114069103</v>
      </c>
      <c r="D6601" s="1">
        <v>489</v>
      </c>
      <c r="E6601" s="1" t="s">
        <v>2691</v>
      </c>
      <c r="F6601" s="1" t="s">
        <v>118</v>
      </c>
      <c r="G6601" s="1" t="s">
        <v>117</v>
      </c>
      <c r="H6601" s="1" t="s">
        <v>916</v>
      </c>
      <c r="S6601" s="1">
        <v>48</v>
      </c>
      <c r="T6601" s="1">
        <v>1</v>
      </c>
      <c r="U6601" s="1">
        <v>0</v>
      </c>
      <c r="V6601" s="1">
        <v>0</v>
      </c>
    </row>
    <row r="6602" spans="1:24" x14ac:dyDescent="0.35">
      <c r="A6602" s="1">
        <v>290497</v>
      </c>
      <c r="B6602" s="1" t="s">
        <v>2341</v>
      </c>
      <c r="C6602" s="1">
        <v>114069353</v>
      </c>
      <c r="D6602" s="1">
        <v>497</v>
      </c>
      <c r="E6602" s="1" t="s">
        <v>2692</v>
      </c>
      <c r="F6602" s="1" t="s">
        <v>118</v>
      </c>
      <c r="G6602" s="1" t="s">
        <v>117</v>
      </c>
      <c r="H6602" s="1" t="s">
        <v>916</v>
      </c>
      <c r="I6602" s="1">
        <v>787000.56</v>
      </c>
      <c r="K6602" s="1">
        <v>139739</v>
      </c>
      <c r="L6602" s="1">
        <v>1372400.375</v>
      </c>
      <c r="S6602" s="1">
        <v>29</v>
      </c>
      <c r="T6602" s="1">
        <v>1</v>
      </c>
      <c r="U6602" s="1">
        <v>2299140</v>
      </c>
      <c r="V6602" s="1">
        <v>0</v>
      </c>
    </row>
    <row r="6603" spans="1:24" x14ac:dyDescent="0.35">
      <c r="A6603" s="1">
        <v>300497</v>
      </c>
      <c r="B6603" s="1" t="s">
        <v>2343</v>
      </c>
      <c r="C6603" s="1">
        <v>114069353</v>
      </c>
      <c r="D6603" s="1">
        <v>497</v>
      </c>
      <c r="E6603" s="1" t="s">
        <v>2692</v>
      </c>
      <c r="F6603" s="1" t="s">
        <v>118</v>
      </c>
      <c r="G6603" s="1" t="s">
        <v>117</v>
      </c>
      <c r="H6603" s="1" t="s">
        <v>916</v>
      </c>
      <c r="I6603" s="1">
        <v>803956.24</v>
      </c>
      <c r="K6603" s="1">
        <v>139739</v>
      </c>
      <c r="L6603" s="1">
        <v>1523978.5</v>
      </c>
      <c r="M6603" s="1">
        <v>0.15157812833786011</v>
      </c>
      <c r="N6603" s="1">
        <v>11.044745445251465</v>
      </c>
      <c r="O6603" s="1">
        <v>1.6955679282546043E-2</v>
      </c>
      <c r="P6603" s="1">
        <v>2.1544685363769531</v>
      </c>
      <c r="Q6603" s="1">
        <v>0</v>
      </c>
      <c r="S6603" s="1">
        <v>30</v>
      </c>
      <c r="T6603" s="1">
        <v>1</v>
      </c>
      <c r="U6603" s="1">
        <v>2467673.75</v>
      </c>
      <c r="V6603" s="1">
        <v>0.1685338020324707</v>
      </c>
      <c r="W6603" s="1">
        <v>7.3302950859069824</v>
      </c>
      <c r="X6603" s="1">
        <v>7.3302950859069824</v>
      </c>
    </row>
    <row r="6604" spans="1:24" x14ac:dyDescent="0.35">
      <c r="A6604" s="1">
        <v>310497</v>
      </c>
      <c r="B6604" s="1" t="s">
        <v>2344</v>
      </c>
      <c r="C6604" s="1">
        <v>114069353</v>
      </c>
      <c r="D6604" s="1">
        <v>497</v>
      </c>
      <c r="E6604" s="1" t="s">
        <v>2692</v>
      </c>
      <c r="F6604" s="1" t="s">
        <v>118</v>
      </c>
      <c r="G6604" s="1" t="s">
        <v>117</v>
      </c>
      <c r="H6604" s="1" t="s">
        <v>916</v>
      </c>
      <c r="I6604" s="1">
        <v>832838.34</v>
      </c>
      <c r="K6604" s="1">
        <v>139739</v>
      </c>
      <c r="L6604" s="1">
        <v>1636454</v>
      </c>
      <c r="M6604" s="1">
        <v>0.11247549951076508</v>
      </c>
      <c r="N6604" s="1">
        <v>7.3803863525390625</v>
      </c>
      <c r="O6604" s="1">
        <v>2.8882099315524101E-2</v>
      </c>
      <c r="P6604" s="1">
        <v>3.5924966335296631</v>
      </c>
      <c r="Q6604" s="1">
        <v>0</v>
      </c>
      <c r="S6604" s="1">
        <v>31</v>
      </c>
      <c r="T6604" s="1">
        <v>1</v>
      </c>
      <c r="U6604" s="1">
        <v>2609031.25</v>
      </c>
      <c r="V6604" s="1">
        <v>0.14135760068893433</v>
      </c>
      <c r="W6604" s="1">
        <v>5.7283706665039063</v>
      </c>
      <c r="X6604" s="1">
        <v>5.7283706665039063</v>
      </c>
    </row>
    <row r="6605" spans="1:24" x14ac:dyDescent="0.35">
      <c r="A6605" s="1">
        <v>320497</v>
      </c>
      <c r="B6605" s="1" t="s">
        <v>2345</v>
      </c>
      <c r="C6605" s="1">
        <v>114069353</v>
      </c>
      <c r="D6605" s="1">
        <v>497</v>
      </c>
      <c r="E6605" s="1" t="s">
        <v>2692</v>
      </c>
      <c r="F6605" s="1" t="s">
        <v>118</v>
      </c>
      <c r="G6605" s="1" t="s">
        <v>117</v>
      </c>
      <c r="H6605" s="1" t="s">
        <v>916</v>
      </c>
      <c r="I6605" s="1">
        <v>988920.01</v>
      </c>
      <c r="K6605" s="1">
        <v>139739</v>
      </c>
      <c r="L6605" s="1">
        <v>1740883.25</v>
      </c>
      <c r="M6605" s="1">
        <v>0.10442925244569778</v>
      </c>
      <c r="N6605" s="1">
        <v>6.3814349174499512</v>
      </c>
      <c r="O6605" s="1">
        <v>0.1560816764831543</v>
      </c>
      <c r="P6605" s="1">
        <v>18.740932464599609</v>
      </c>
      <c r="Q6605" s="1">
        <v>0</v>
      </c>
      <c r="S6605" s="1">
        <v>32</v>
      </c>
      <c r="T6605" s="1">
        <v>1</v>
      </c>
      <c r="U6605" s="1">
        <v>2869542.25</v>
      </c>
      <c r="V6605" s="1">
        <v>0.26051092147827148</v>
      </c>
      <c r="W6605" s="1">
        <v>9.9849700927734375</v>
      </c>
      <c r="X6605" s="1">
        <v>9.9849700927734375</v>
      </c>
    </row>
    <row r="6606" spans="1:24" x14ac:dyDescent="0.35">
      <c r="A6606" s="1">
        <v>330497</v>
      </c>
      <c r="B6606" s="1" t="s">
        <v>2346</v>
      </c>
      <c r="C6606" s="1">
        <v>114069353</v>
      </c>
      <c r="D6606" s="1">
        <v>497</v>
      </c>
      <c r="E6606" s="1" t="s">
        <v>2692</v>
      </c>
      <c r="F6606" s="1" t="s">
        <v>118</v>
      </c>
      <c r="G6606" s="1" t="s">
        <v>117</v>
      </c>
      <c r="H6606" s="1" t="s">
        <v>916</v>
      </c>
      <c r="I6606" s="1">
        <v>892609.41</v>
      </c>
      <c r="K6606" s="1">
        <v>139739</v>
      </c>
      <c r="L6606" s="1">
        <v>1847750</v>
      </c>
      <c r="M6606" s="1">
        <v>0.1068667471408844</v>
      </c>
      <c r="N6606" s="1">
        <v>6.1386513710021973</v>
      </c>
      <c r="O6606" s="1">
        <v>-9.6310600638389587E-2</v>
      </c>
      <c r="P6606" s="1">
        <v>-9.7389678955078125</v>
      </c>
      <c r="Q6606" s="1">
        <v>0</v>
      </c>
      <c r="S6606" s="1">
        <v>33</v>
      </c>
      <c r="T6606" s="1">
        <v>1</v>
      </c>
      <c r="U6606" s="1">
        <v>2880098.5</v>
      </c>
      <c r="V6606" s="1">
        <v>1.0556146502494812E-2</v>
      </c>
      <c r="W6606" s="1">
        <v>0.36787226796150208</v>
      </c>
      <c r="X6606" s="1">
        <v>0.36787226796150208</v>
      </c>
    </row>
    <row r="6607" spans="1:24" x14ac:dyDescent="0.35">
      <c r="A6607" s="1">
        <v>340497</v>
      </c>
      <c r="B6607" s="1" t="s">
        <v>2347</v>
      </c>
      <c r="C6607" s="1">
        <v>114069353</v>
      </c>
      <c r="D6607" s="1">
        <v>497</v>
      </c>
      <c r="E6607" s="1" t="s">
        <v>2692</v>
      </c>
      <c r="F6607" s="1" t="s">
        <v>118</v>
      </c>
      <c r="G6607" s="1" t="s">
        <v>117</v>
      </c>
      <c r="H6607" s="1" t="s">
        <v>916</v>
      </c>
      <c r="I6607" s="1">
        <v>1026926.84</v>
      </c>
      <c r="K6607" s="1">
        <v>139739</v>
      </c>
      <c r="L6607" s="1">
        <v>1847743.875</v>
      </c>
      <c r="M6607" s="1">
        <v>-6.1249997997947503E-6</v>
      </c>
      <c r="N6607" s="1">
        <v>-3.3148424699902534E-4</v>
      </c>
      <c r="O6607" s="1">
        <v>0.13431742787361145</v>
      </c>
      <c r="P6607" s="1">
        <v>15.047727584838867</v>
      </c>
      <c r="Q6607" s="1">
        <v>0</v>
      </c>
      <c r="S6607" s="1">
        <v>34</v>
      </c>
      <c r="T6607" s="1">
        <v>1</v>
      </c>
      <c r="U6607" s="1">
        <v>3014409.5</v>
      </c>
      <c r="V6607" s="1">
        <v>0.13431130349636078</v>
      </c>
      <c r="W6607" s="1">
        <v>4.663416862487793</v>
      </c>
      <c r="X6607" s="1">
        <v>4.663416862487793</v>
      </c>
    </row>
    <row r="6608" spans="1:24" x14ac:dyDescent="0.35">
      <c r="A6608" s="1">
        <v>350497</v>
      </c>
      <c r="B6608" s="1" t="s">
        <v>2348</v>
      </c>
      <c r="C6608" s="1">
        <v>114069353</v>
      </c>
      <c r="D6608" s="1">
        <v>497</v>
      </c>
      <c r="E6608" s="1" t="s">
        <v>2692</v>
      </c>
      <c r="F6608" s="1" t="s">
        <v>118</v>
      </c>
      <c r="G6608" s="1" t="s">
        <v>117</v>
      </c>
      <c r="H6608" s="1" t="s">
        <v>916</v>
      </c>
      <c r="I6608" s="1">
        <v>914947.44</v>
      </c>
      <c r="K6608" s="1">
        <v>139739</v>
      </c>
      <c r="L6608" s="1">
        <v>2143455.75</v>
      </c>
      <c r="M6608" s="1">
        <v>0.29571187496185303</v>
      </c>
      <c r="N6608" s="1">
        <v>16.003942489624023</v>
      </c>
      <c r="O6608" s="1">
        <v>-0.1119794026017189</v>
      </c>
      <c r="P6608" s="1">
        <v>-10.90432071685791</v>
      </c>
      <c r="Q6608" s="1">
        <v>0</v>
      </c>
      <c r="S6608" s="1">
        <v>35</v>
      </c>
      <c r="T6608" s="1">
        <v>1</v>
      </c>
      <c r="U6608" s="1">
        <v>3198142.25</v>
      </c>
      <c r="V6608" s="1">
        <v>0.18373247981071472</v>
      </c>
      <c r="W6608" s="1">
        <v>6.095149040222168</v>
      </c>
      <c r="X6608" s="1">
        <v>6.095149040222168</v>
      </c>
    </row>
    <row r="6609" spans="1:24" x14ac:dyDescent="0.35">
      <c r="A6609" s="1">
        <v>360497</v>
      </c>
      <c r="B6609" s="1" t="s">
        <v>2349</v>
      </c>
      <c r="C6609" s="1">
        <v>114069353</v>
      </c>
      <c r="D6609" s="1">
        <v>497</v>
      </c>
      <c r="E6609" s="1" t="s">
        <v>2692</v>
      </c>
      <c r="F6609" s="1" t="s">
        <v>118</v>
      </c>
      <c r="G6609" s="1" t="s">
        <v>117</v>
      </c>
      <c r="H6609" s="1" t="s">
        <v>916</v>
      </c>
      <c r="I6609" s="1">
        <v>1143770.1000000001</v>
      </c>
      <c r="K6609" s="1">
        <v>139739</v>
      </c>
      <c r="L6609" s="1">
        <v>2370616</v>
      </c>
      <c r="M6609" s="1">
        <v>0.22716024518013</v>
      </c>
      <c r="N6609" s="1">
        <v>10.597850799560547</v>
      </c>
      <c r="O6609" s="1">
        <v>0.22882266342639923</v>
      </c>
      <c r="P6609" s="1">
        <v>25.009378433227539</v>
      </c>
      <c r="Q6609" s="1">
        <v>0</v>
      </c>
      <c r="S6609" s="1">
        <v>36</v>
      </c>
      <c r="T6609" s="1">
        <v>1</v>
      </c>
      <c r="U6609" s="1">
        <v>3654125</v>
      </c>
      <c r="V6609" s="1">
        <v>0.45598292350769043</v>
      </c>
      <c r="W6609" s="1">
        <v>14.25773811340332</v>
      </c>
      <c r="X6609" s="1">
        <v>14.25773811340332</v>
      </c>
    </row>
    <row r="6610" spans="1:24" x14ac:dyDescent="0.35">
      <c r="A6610" s="1">
        <v>370497</v>
      </c>
      <c r="B6610" s="1" t="s">
        <v>2350</v>
      </c>
      <c r="C6610" s="1">
        <v>114069353</v>
      </c>
      <c r="D6610" s="1">
        <v>497</v>
      </c>
      <c r="E6610" s="1" t="s">
        <v>2692</v>
      </c>
      <c r="F6610" s="1" t="s">
        <v>118</v>
      </c>
      <c r="G6610" s="1" t="s">
        <v>117</v>
      </c>
      <c r="H6610" s="1" t="s">
        <v>916</v>
      </c>
      <c r="I6610" s="1">
        <v>1163752.1599999999</v>
      </c>
      <c r="K6610" s="1">
        <v>139739</v>
      </c>
      <c r="L6610" s="1">
        <v>2922358</v>
      </c>
      <c r="M6610" s="1">
        <v>0.55174201726913452</v>
      </c>
      <c r="N6610" s="1">
        <v>23.274204254150391</v>
      </c>
      <c r="O6610" s="1">
        <v>1.9982060417532921E-2</v>
      </c>
      <c r="P6610" s="1">
        <v>1.7470346689224243</v>
      </c>
      <c r="Q6610" s="1">
        <v>0</v>
      </c>
      <c r="S6610" s="1">
        <v>37</v>
      </c>
      <c r="T6610" s="1">
        <v>1</v>
      </c>
      <c r="U6610" s="1">
        <v>4225849</v>
      </c>
      <c r="V6610" s="1">
        <v>0.5717240571975708</v>
      </c>
      <c r="W6610" s="1">
        <v>15.645989418029785</v>
      </c>
      <c r="X6610" s="1">
        <v>15.645989418029785</v>
      </c>
    </row>
    <row r="6611" spans="1:24" x14ac:dyDescent="0.35">
      <c r="A6611" s="1">
        <v>380497</v>
      </c>
      <c r="B6611" s="1" t="s">
        <v>2351</v>
      </c>
      <c r="C6611" s="1">
        <v>114069353</v>
      </c>
      <c r="D6611" s="1">
        <v>497</v>
      </c>
      <c r="E6611" s="1" t="s">
        <v>2692</v>
      </c>
      <c r="F6611" s="1" t="s">
        <v>118</v>
      </c>
      <c r="G6611" s="1" t="s">
        <v>117</v>
      </c>
      <c r="H6611" s="1" t="s">
        <v>916</v>
      </c>
      <c r="I6611" s="1">
        <v>1053068</v>
      </c>
      <c r="K6611" s="1">
        <v>139739</v>
      </c>
      <c r="L6611" s="1">
        <v>3315735</v>
      </c>
      <c r="M6611" s="1">
        <v>0.39337700605392456</v>
      </c>
      <c r="N6611" s="1">
        <v>13.460945129394531</v>
      </c>
      <c r="O6611" s="1">
        <v>-0.11068415641784668</v>
      </c>
      <c r="P6611" s="1">
        <v>-9.5109739303588867</v>
      </c>
      <c r="Q6611" s="1">
        <v>0</v>
      </c>
      <c r="S6611" s="1">
        <v>38</v>
      </c>
      <c r="T6611" s="1">
        <v>1</v>
      </c>
      <c r="U6611" s="1">
        <v>4508542</v>
      </c>
      <c r="V6611" s="1">
        <v>0.28269284963607788</v>
      </c>
      <c r="W6611" s="1">
        <v>6.6896142959594727</v>
      </c>
      <c r="X6611" s="1">
        <v>6.6896142959594727</v>
      </c>
    </row>
    <row r="6612" spans="1:24" x14ac:dyDescent="0.35">
      <c r="A6612" s="1">
        <v>390497</v>
      </c>
      <c r="B6612" s="1" t="s">
        <v>2352</v>
      </c>
      <c r="C6612" s="1">
        <v>114069353</v>
      </c>
      <c r="D6612" s="1">
        <v>497</v>
      </c>
      <c r="E6612" s="1" t="s">
        <v>2692</v>
      </c>
      <c r="F6612" s="1" t="s">
        <v>118</v>
      </c>
      <c r="G6612" s="1" t="s">
        <v>117</v>
      </c>
      <c r="H6612" s="1" t="s">
        <v>916</v>
      </c>
      <c r="I6612" s="1">
        <v>1142091</v>
      </c>
      <c r="K6612" s="1">
        <v>189739</v>
      </c>
      <c r="L6612" s="1">
        <v>3404092</v>
      </c>
      <c r="M6612" s="1">
        <v>8.8357001543045044E-2</v>
      </c>
      <c r="N6612" s="1">
        <v>2.6647787094116211</v>
      </c>
      <c r="O6612" s="1">
        <v>8.9023001492023468E-2</v>
      </c>
      <c r="P6612" s="1">
        <v>8.4536800384521484</v>
      </c>
      <c r="Q6612" s="1">
        <v>5.000000074505806E-2</v>
      </c>
      <c r="S6612" s="1">
        <v>39</v>
      </c>
      <c r="T6612" s="1">
        <v>1</v>
      </c>
      <c r="U6612" s="1">
        <v>4735922</v>
      </c>
      <c r="V6612" s="1">
        <v>0.22738000750541687</v>
      </c>
      <c r="W6612" s="1">
        <v>5.0433154106140137</v>
      </c>
      <c r="X6612" s="1">
        <v>5.0433154106140137</v>
      </c>
    </row>
    <row r="6613" spans="1:24" x14ac:dyDescent="0.35">
      <c r="A6613" s="1">
        <v>400497</v>
      </c>
      <c r="B6613" s="1" t="s">
        <v>2353</v>
      </c>
      <c r="C6613" s="1">
        <v>114069353</v>
      </c>
      <c r="D6613" s="1">
        <v>497</v>
      </c>
      <c r="E6613" s="1" t="s">
        <v>2692</v>
      </c>
      <c r="F6613" s="1" t="s">
        <v>118</v>
      </c>
      <c r="G6613" s="1" t="s">
        <v>117</v>
      </c>
      <c r="H6613" s="1" t="s">
        <v>916</v>
      </c>
      <c r="S6613" s="1">
        <v>40</v>
      </c>
      <c r="T6613" s="1">
        <v>1</v>
      </c>
      <c r="U6613" s="1">
        <v>0</v>
      </c>
      <c r="V6613" s="1">
        <v>0</v>
      </c>
      <c r="W6613" s="1">
        <v>-100</v>
      </c>
      <c r="X6613" s="1">
        <v>-100</v>
      </c>
    </row>
    <row r="6614" spans="1:24" x14ac:dyDescent="0.35">
      <c r="A6614" s="1">
        <v>410497</v>
      </c>
      <c r="B6614" s="1" t="s">
        <v>2354</v>
      </c>
      <c r="C6614" s="1">
        <v>114069353</v>
      </c>
      <c r="D6614" s="1">
        <v>497</v>
      </c>
      <c r="E6614" s="1" t="s">
        <v>2692</v>
      </c>
      <c r="F6614" s="1" t="s">
        <v>118</v>
      </c>
      <c r="G6614" s="1" t="s">
        <v>117</v>
      </c>
      <c r="H6614" s="1" t="s">
        <v>916</v>
      </c>
      <c r="S6614" s="1">
        <v>41</v>
      </c>
      <c r="T6614" s="1">
        <v>1</v>
      </c>
      <c r="U6614" s="1">
        <v>0</v>
      </c>
      <c r="V6614" s="1">
        <v>0</v>
      </c>
    </row>
    <row r="6615" spans="1:24" x14ac:dyDescent="0.35">
      <c r="A6615" s="1">
        <v>420497</v>
      </c>
      <c r="B6615" s="1" t="s">
        <v>2355</v>
      </c>
      <c r="C6615" s="1">
        <v>114069353</v>
      </c>
      <c r="D6615" s="1">
        <v>497</v>
      </c>
      <c r="E6615" s="1" t="s">
        <v>2692</v>
      </c>
      <c r="F6615" s="1" t="s">
        <v>118</v>
      </c>
      <c r="G6615" s="1" t="s">
        <v>117</v>
      </c>
      <c r="H6615" s="1" t="s">
        <v>916</v>
      </c>
      <c r="S6615" s="1">
        <v>42</v>
      </c>
      <c r="T6615" s="1">
        <v>1</v>
      </c>
      <c r="U6615" s="1">
        <v>0</v>
      </c>
      <c r="V6615" s="1">
        <v>0</v>
      </c>
    </row>
    <row r="6616" spans="1:24" x14ac:dyDescent="0.35">
      <c r="A6616" s="1">
        <v>430497</v>
      </c>
      <c r="B6616" s="1" t="s">
        <v>2356</v>
      </c>
      <c r="C6616" s="1">
        <v>114069353</v>
      </c>
      <c r="D6616" s="1">
        <v>497</v>
      </c>
      <c r="E6616" s="1" t="s">
        <v>2692</v>
      </c>
      <c r="F6616" s="1" t="s">
        <v>118</v>
      </c>
      <c r="G6616" s="1" t="s">
        <v>117</v>
      </c>
      <c r="H6616" s="1" t="s">
        <v>916</v>
      </c>
      <c r="S6616" s="1">
        <v>43</v>
      </c>
      <c r="T6616" s="1">
        <v>1</v>
      </c>
      <c r="U6616" s="1">
        <v>0</v>
      </c>
      <c r="V6616" s="1">
        <v>0</v>
      </c>
    </row>
    <row r="6617" spans="1:24" x14ac:dyDescent="0.35">
      <c r="A6617" s="1">
        <v>440497</v>
      </c>
      <c r="B6617" s="1" t="s">
        <v>2357</v>
      </c>
      <c r="C6617" s="1">
        <v>114069353</v>
      </c>
      <c r="D6617" s="1">
        <v>497</v>
      </c>
      <c r="E6617" s="1" t="s">
        <v>2692</v>
      </c>
      <c r="F6617" s="1" t="s">
        <v>118</v>
      </c>
      <c r="G6617" s="1" t="s">
        <v>117</v>
      </c>
      <c r="H6617" s="1" t="s">
        <v>916</v>
      </c>
      <c r="S6617" s="1">
        <v>44</v>
      </c>
      <c r="T6617" s="1">
        <v>1</v>
      </c>
      <c r="U6617" s="1">
        <v>0</v>
      </c>
      <c r="V6617" s="1">
        <v>0</v>
      </c>
    </row>
    <row r="6618" spans="1:24" x14ac:dyDescent="0.35">
      <c r="A6618" s="1">
        <v>450497</v>
      </c>
      <c r="B6618" s="1" t="s">
        <v>2358</v>
      </c>
      <c r="C6618" s="1">
        <v>114069353</v>
      </c>
      <c r="D6618" s="1">
        <v>497</v>
      </c>
      <c r="E6618" s="1" t="s">
        <v>2692</v>
      </c>
      <c r="F6618" s="1" t="s">
        <v>118</v>
      </c>
      <c r="G6618" s="1" t="s">
        <v>117</v>
      </c>
      <c r="H6618" s="1" t="s">
        <v>916</v>
      </c>
      <c r="S6618" s="1">
        <v>45</v>
      </c>
      <c r="T6618" s="1">
        <v>1</v>
      </c>
      <c r="U6618" s="1">
        <v>0</v>
      </c>
      <c r="V6618" s="1">
        <v>0</v>
      </c>
    </row>
    <row r="6619" spans="1:24" x14ac:dyDescent="0.35">
      <c r="A6619" s="1">
        <v>460497</v>
      </c>
      <c r="B6619" s="1" t="s">
        <v>2359</v>
      </c>
      <c r="C6619" s="1">
        <v>114069353</v>
      </c>
      <c r="D6619" s="1">
        <v>497</v>
      </c>
      <c r="E6619" s="1" t="s">
        <v>2692</v>
      </c>
      <c r="F6619" s="1" t="s">
        <v>118</v>
      </c>
      <c r="G6619" s="1" t="s">
        <v>117</v>
      </c>
      <c r="H6619" s="1" t="s">
        <v>916</v>
      </c>
      <c r="S6619" s="1">
        <v>46</v>
      </c>
      <c r="T6619" s="1">
        <v>1</v>
      </c>
      <c r="U6619" s="1">
        <v>0</v>
      </c>
      <c r="V6619" s="1">
        <v>0</v>
      </c>
    </row>
    <row r="6620" spans="1:24" x14ac:dyDescent="0.35">
      <c r="A6620" s="1">
        <v>470497</v>
      </c>
      <c r="B6620" s="1" t="s">
        <v>2360</v>
      </c>
      <c r="C6620" s="1">
        <v>114069353</v>
      </c>
      <c r="D6620" s="1">
        <v>497</v>
      </c>
      <c r="E6620" s="1" t="s">
        <v>2692</v>
      </c>
      <c r="F6620" s="1" t="s">
        <v>118</v>
      </c>
      <c r="G6620" s="1" t="s">
        <v>117</v>
      </c>
      <c r="H6620" s="1" t="s">
        <v>916</v>
      </c>
      <c r="S6620" s="1">
        <v>47</v>
      </c>
      <c r="T6620" s="1">
        <v>1</v>
      </c>
      <c r="U6620" s="1">
        <v>0</v>
      </c>
      <c r="V6620" s="1">
        <v>0</v>
      </c>
    </row>
    <row r="6621" spans="1:24" x14ac:dyDescent="0.35">
      <c r="A6621" s="1">
        <v>480497</v>
      </c>
      <c r="B6621" s="1" t="s">
        <v>2361</v>
      </c>
      <c r="C6621" s="1">
        <v>114069353</v>
      </c>
      <c r="D6621" s="1">
        <v>497</v>
      </c>
      <c r="E6621" s="1" t="s">
        <v>2692</v>
      </c>
      <c r="F6621" s="1" t="s">
        <v>118</v>
      </c>
      <c r="G6621" s="1" t="s">
        <v>117</v>
      </c>
      <c r="H6621" s="1" t="s">
        <v>916</v>
      </c>
      <c r="S6621" s="1">
        <v>48</v>
      </c>
      <c r="T6621" s="1">
        <v>1</v>
      </c>
      <c r="U6621" s="1">
        <v>0</v>
      </c>
      <c r="V6621" s="1">
        <v>0</v>
      </c>
    </row>
    <row r="6622" spans="1:24" x14ac:dyDescent="0.35">
      <c r="A6622" s="1">
        <v>290037</v>
      </c>
      <c r="B6622" s="1" t="s">
        <v>2341</v>
      </c>
      <c r="C6622" s="1">
        <v>115210503</v>
      </c>
      <c r="D6622" s="1">
        <v>37</v>
      </c>
      <c r="E6622" s="1" t="s">
        <v>2693</v>
      </c>
      <c r="F6622" s="1" t="s">
        <v>35</v>
      </c>
      <c r="G6622" s="1" t="s">
        <v>249</v>
      </c>
      <c r="H6622" s="1" t="s">
        <v>916</v>
      </c>
      <c r="I6622" s="1">
        <v>1827742.86</v>
      </c>
      <c r="J6622" s="1">
        <v>89991.82</v>
      </c>
      <c r="K6622" s="1">
        <v>401851</v>
      </c>
      <c r="L6622" s="1">
        <v>9086675</v>
      </c>
      <c r="S6622" s="1">
        <v>29</v>
      </c>
      <c r="T6622" s="1">
        <v>1</v>
      </c>
      <c r="U6622" s="1">
        <v>11406261</v>
      </c>
      <c r="V6622" s="1">
        <v>0</v>
      </c>
    </row>
    <row r="6623" spans="1:24" x14ac:dyDescent="0.35">
      <c r="A6623" s="1">
        <v>300037</v>
      </c>
      <c r="B6623" s="1" t="s">
        <v>2343</v>
      </c>
      <c r="C6623" s="1">
        <v>115210503</v>
      </c>
      <c r="D6623" s="1">
        <v>37</v>
      </c>
      <c r="E6623" s="1" t="s">
        <v>2693</v>
      </c>
      <c r="F6623" s="1" t="s">
        <v>35</v>
      </c>
      <c r="G6623" s="1" t="s">
        <v>249</v>
      </c>
      <c r="H6623" s="1" t="s">
        <v>916</v>
      </c>
      <c r="I6623" s="1">
        <v>1836672.96</v>
      </c>
      <c r="J6623" s="1">
        <v>77702.22</v>
      </c>
      <c r="K6623" s="1">
        <v>401851</v>
      </c>
      <c r="L6623" s="1">
        <v>9276957</v>
      </c>
      <c r="M6623" s="1">
        <v>0.19028200209140778</v>
      </c>
      <c r="N6623" s="1">
        <v>2.0940773487091064</v>
      </c>
      <c r="O6623" s="1">
        <v>8.9301001280546188E-3</v>
      </c>
      <c r="P6623" s="1">
        <v>0.48858624696731567</v>
      </c>
      <c r="Q6623" s="1">
        <v>0</v>
      </c>
      <c r="R6623" s="1">
        <v>-1.2289600446820259E-2</v>
      </c>
      <c r="S6623" s="1">
        <v>30</v>
      </c>
      <c r="T6623" s="1">
        <v>1</v>
      </c>
      <c r="U6623" s="1">
        <v>11593183</v>
      </c>
      <c r="V6623" s="1">
        <v>0.18692250549793243</v>
      </c>
      <c r="W6623" s="1">
        <v>1.6387666463851929</v>
      </c>
      <c r="X6623" s="1">
        <v>1.6387666463851929</v>
      </c>
    </row>
    <row r="6624" spans="1:24" x14ac:dyDescent="0.35">
      <c r="A6624" s="1">
        <v>310037</v>
      </c>
      <c r="B6624" s="1" t="s">
        <v>2344</v>
      </c>
      <c r="C6624" s="1">
        <v>115210503</v>
      </c>
      <c r="D6624" s="1">
        <v>37</v>
      </c>
      <c r="E6624" s="1" t="s">
        <v>2693</v>
      </c>
      <c r="F6624" s="1" t="s">
        <v>35</v>
      </c>
      <c r="G6624" s="1" t="s">
        <v>249</v>
      </c>
      <c r="H6624" s="1" t="s">
        <v>916</v>
      </c>
      <c r="I6624" s="1">
        <v>1882430.95</v>
      </c>
      <c r="J6624" s="1">
        <v>55674.68</v>
      </c>
      <c r="K6624" s="1">
        <v>401851</v>
      </c>
      <c r="L6624" s="1">
        <v>9359201</v>
      </c>
      <c r="M6624" s="1">
        <v>8.224400132894516E-2</v>
      </c>
      <c r="N6624" s="1">
        <v>0.88654071092605591</v>
      </c>
      <c r="O6624" s="1">
        <v>4.5757990330457687E-2</v>
      </c>
      <c r="P6624" s="1">
        <v>2.4913520812988281</v>
      </c>
      <c r="Q6624" s="1">
        <v>0</v>
      </c>
      <c r="R6624" s="1">
        <v>-2.202753908932209E-2</v>
      </c>
      <c r="S6624" s="1">
        <v>31</v>
      </c>
      <c r="T6624" s="1">
        <v>1</v>
      </c>
      <c r="U6624" s="1">
        <v>11699158</v>
      </c>
      <c r="V6624" s="1">
        <v>0.10597445070743561</v>
      </c>
      <c r="W6624" s="1">
        <v>0.91411477327346802</v>
      </c>
      <c r="X6624" s="1">
        <v>0.91411477327346802</v>
      </c>
    </row>
    <row r="6625" spans="1:24" x14ac:dyDescent="0.35">
      <c r="A6625" s="1">
        <v>320037</v>
      </c>
      <c r="B6625" s="1" t="s">
        <v>2345</v>
      </c>
      <c r="C6625" s="1">
        <v>115210503</v>
      </c>
      <c r="D6625" s="1">
        <v>37</v>
      </c>
      <c r="E6625" s="1" t="s">
        <v>2693</v>
      </c>
      <c r="F6625" s="1" t="s">
        <v>35</v>
      </c>
      <c r="G6625" s="1" t="s">
        <v>249</v>
      </c>
      <c r="H6625" s="1" t="s">
        <v>916</v>
      </c>
      <c r="I6625" s="1">
        <v>1923053.62</v>
      </c>
      <c r="J6625" s="1">
        <v>98853.27</v>
      </c>
      <c r="K6625" s="1">
        <v>401851</v>
      </c>
      <c r="L6625" s="1">
        <v>9449788</v>
      </c>
      <c r="M6625" s="1">
        <v>9.058699756860733E-2</v>
      </c>
      <c r="N6625" s="1">
        <v>0.96789246797561646</v>
      </c>
      <c r="O6625" s="1">
        <v>4.0622670203447342E-2</v>
      </c>
      <c r="P6625" s="1">
        <v>2.1579899787902832</v>
      </c>
      <c r="Q6625" s="1">
        <v>0</v>
      </c>
      <c r="R6625" s="1">
        <v>4.3178588151931763E-2</v>
      </c>
      <c r="S6625" s="1">
        <v>32</v>
      </c>
      <c r="T6625" s="1">
        <v>1</v>
      </c>
      <c r="U6625" s="1">
        <v>11873546</v>
      </c>
      <c r="V6625" s="1">
        <v>0.17438825964927673</v>
      </c>
      <c r="W6625" s="1">
        <v>1.490602970123291</v>
      </c>
      <c r="X6625" s="1">
        <v>1.490602970123291</v>
      </c>
    </row>
    <row r="6626" spans="1:24" x14ac:dyDescent="0.35">
      <c r="A6626" s="1">
        <v>330037</v>
      </c>
      <c r="B6626" s="1" t="s">
        <v>2346</v>
      </c>
      <c r="C6626" s="1">
        <v>115210503</v>
      </c>
      <c r="D6626" s="1">
        <v>37</v>
      </c>
      <c r="E6626" s="1" t="s">
        <v>2693</v>
      </c>
      <c r="F6626" s="1" t="s">
        <v>35</v>
      </c>
      <c r="G6626" s="1" t="s">
        <v>249</v>
      </c>
      <c r="H6626" s="1" t="s">
        <v>916</v>
      </c>
      <c r="I6626" s="1">
        <v>1983550.67</v>
      </c>
      <c r="J6626" s="1">
        <v>120294.11</v>
      </c>
      <c r="K6626" s="1">
        <v>401851</v>
      </c>
      <c r="L6626" s="1">
        <v>9653657</v>
      </c>
      <c r="M6626" s="1">
        <v>0.20386900007724762</v>
      </c>
      <c r="N6626" s="1">
        <v>2.1573922634124756</v>
      </c>
      <c r="O6626" s="1">
        <v>6.0497049242258072E-2</v>
      </c>
      <c r="P6626" s="1">
        <v>3.1458847522735596</v>
      </c>
      <c r="Q6626" s="1">
        <v>0</v>
      </c>
      <c r="R6626" s="1">
        <v>2.1440839394927025E-2</v>
      </c>
      <c r="S6626" s="1">
        <v>33</v>
      </c>
      <c r="T6626" s="1">
        <v>1</v>
      </c>
      <c r="U6626" s="1">
        <v>12159352</v>
      </c>
      <c r="V6626" s="1">
        <v>0.28580689430236816</v>
      </c>
      <c r="W6626" s="1">
        <v>2.4070820808410645</v>
      </c>
      <c r="X6626" s="1">
        <v>2.4070820808410645</v>
      </c>
    </row>
    <row r="6627" spans="1:24" x14ac:dyDescent="0.35">
      <c r="A6627" s="1">
        <v>340037</v>
      </c>
      <c r="B6627" s="1" t="s">
        <v>2347</v>
      </c>
      <c r="C6627" s="1">
        <v>115210503</v>
      </c>
      <c r="D6627" s="1">
        <v>37</v>
      </c>
      <c r="E6627" s="1" t="s">
        <v>2693</v>
      </c>
      <c r="F6627" s="1" t="s">
        <v>35</v>
      </c>
      <c r="G6627" s="1" t="s">
        <v>249</v>
      </c>
      <c r="H6627" s="1" t="s">
        <v>916</v>
      </c>
      <c r="I6627" s="1">
        <v>1983482.73</v>
      </c>
      <c r="J6627" s="1">
        <v>74885.08</v>
      </c>
      <c r="K6627" s="1">
        <v>401851</v>
      </c>
      <c r="L6627" s="1">
        <v>9653650</v>
      </c>
      <c r="M6627" s="1">
        <v>-7.0000000960135367E-6</v>
      </c>
      <c r="N6627" s="1">
        <v>-7.2511378675699234E-5</v>
      </c>
      <c r="O6627" s="1">
        <v>-6.7939996370114386E-5</v>
      </c>
      <c r="P6627" s="1">
        <v>-3.4251709003001451E-3</v>
      </c>
      <c r="Q6627" s="1">
        <v>0</v>
      </c>
      <c r="R6627" s="1">
        <v>-4.5409031212329865E-2</v>
      </c>
      <c r="S6627" s="1">
        <v>34</v>
      </c>
      <c r="T6627" s="1">
        <v>1</v>
      </c>
      <c r="U6627" s="1">
        <v>12113869</v>
      </c>
      <c r="V6627" s="1">
        <v>-4.5483972877264023E-2</v>
      </c>
      <c r="W6627" s="1">
        <v>-0.37405776977539063</v>
      </c>
      <c r="X6627" s="1">
        <v>-0.37405776977539063</v>
      </c>
    </row>
    <row r="6628" spans="1:24" x14ac:dyDescent="0.35">
      <c r="A6628" s="1">
        <v>350037</v>
      </c>
      <c r="B6628" s="1" t="s">
        <v>2348</v>
      </c>
      <c r="C6628" s="1">
        <v>115210503</v>
      </c>
      <c r="D6628" s="1">
        <v>37</v>
      </c>
      <c r="E6628" s="1" t="s">
        <v>2693</v>
      </c>
      <c r="F6628" s="1" t="s">
        <v>35</v>
      </c>
      <c r="G6628" s="1" t="s">
        <v>249</v>
      </c>
      <c r="H6628" s="1" t="s">
        <v>916</v>
      </c>
      <c r="I6628" s="1">
        <v>2136329.5699999998</v>
      </c>
      <c r="J6628" s="1">
        <v>73328</v>
      </c>
      <c r="K6628" s="1">
        <v>401851</v>
      </c>
      <c r="L6628" s="1">
        <v>10055306</v>
      </c>
      <c r="M6628" s="1">
        <v>0.40165600180625916</v>
      </c>
      <c r="N6628" s="1">
        <v>4.1606645584106445</v>
      </c>
      <c r="O6628" s="1">
        <v>0.15284684300422668</v>
      </c>
      <c r="P6628" s="1">
        <v>7.7059826850891113</v>
      </c>
      <c r="Q6628" s="1">
        <v>0</v>
      </c>
      <c r="R6628" s="1">
        <v>-1.5570799587294459E-3</v>
      </c>
      <c r="S6628" s="1">
        <v>35</v>
      </c>
      <c r="T6628" s="1">
        <v>1</v>
      </c>
      <c r="U6628" s="1">
        <v>12666814</v>
      </c>
      <c r="V6628" s="1">
        <v>0.55294573307037354</v>
      </c>
      <c r="W6628" s="1">
        <v>4.5645613670349121</v>
      </c>
      <c r="X6628" s="1">
        <v>4.5645613670349121</v>
      </c>
    </row>
    <row r="6629" spans="1:24" x14ac:dyDescent="0.35">
      <c r="A6629" s="1">
        <v>360037</v>
      </c>
      <c r="B6629" s="1" t="s">
        <v>2349</v>
      </c>
      <c r="C6629" s="1">
        <v>115210503</v>
      </c>
      <c r="D6629" s="1">
        <v>37</v>
      </c>
      <c r="E6629" s="1" t="s">
        <v>2693</v>
      </c>
      <c r="F6629" s="1" t="s">
        <v>35</v>
      </c>
      <c r="G6629" s="1" t="s">
        <v>249</v>
      </c>
      <c r="H6629" s="1" t="s">
        <v>916</v>
      </c>
      <c r="I6629" s="1">
        <v>2303571.06</v>
      </c>
      <c r="J6629" s="1">
        <v>88965.21</v>
      </c>
      <c r="K6629" s="1">
        <v>401851</v>
      </c>
      <c r="L6629" s="1">
        <v>10955212</v>
      </c>
      <c r="M6629" s="1">
        <v>0.8999059796333313</v>
      </c>
      <c r="N6629" s="1">
        <v>8.9495639801025391</v>
      </c>
      <c r="O6629" s="1">
        <v>0.16724148392677307</v>
      </c>
      <c r="P6629" s="1">
        <v>7.8284497261047363</v>
      </c>
      <c r="Q6629" s="1">
        <v>0</v>
      </c>
      <c r="R6629" s="1">
        <v>1.5637209638953209E-2</v>
      </c>
      <c r="S6629" s="1">
        <v>36</v>
      </c>
      <c r="T6629" s="1">
        <v>1</v>
      </c>
      <c r="U6629" s="1">
        <v>13749599</v>
      </c>
      <c r="V6629" s="1">
        <v>1.0827846527099609</v>
      </c>
      <c r="W6629" s="1">
        <v>8.5482034683227539</v>
      </c>
      <c r="X6629" s="1">
        <v>8.5482034683227539</v>
      </c>
    </row>
    <row r="6630" spans="1:24" x14ac:dyDescent="0.35">
      <c r="A6630" s="1">
        <v>370037</v>
      </c>
      <c r="B6630" s="1" t="s">
        <v>2350</v>
      </c>
      <c r="C6630" s="1">
        <v>115210503</v>
      </c>
      <c r="D6630" s="1">
        <v>37</v>
      </c>
      <c r="E6630" s="1" t="s">
        <v>2693</v>
      </c>
      <c r="F6630" s="1" t="s">
        <v>35</v>
      </c>
      <c r="G6630" s="1" t="s">
        <v>249</v>
      </c>
      <c r="H6630" s="1" t="s">
        <v>916</v>
      </c>
      <c r="I6630" s="1">
        <v>2420721.6</v>
      </c>
      <c r="J6630" s="1">
        <v>75479.570000000007</v>
      </c>
      <c r="K6630" s="1">
        <v>401851</v>
      </c>
      <c r="L6630" s="1">
        <v>12127793</v>
      </c>
      <c r="M6630" s="1">
        <v>1.1725809574127197</v>
      </c>
      <c r="N6630" s="1">
        <v>10.703407287597656</v>
      </c>
      <c r="O6630" s="1">
        <v>0.11715053766965866</v>
      </c>
      <c r="P6630" s="1">
        <v>5.0856056213378906</v>
      </c>
      <c r="Q6630" s="1">
        <v>0</v>
      </c>
      <c r="R6630" s="1">
        <v>-1.3485640287399292E-2</v>
      </c>
      <c r="S6630" s="1">
        <v>37</v>
      </c>
      <c r="T6630" s="1">
        <v>1</v>
      </c>
      <c r="U6630" s="1">
        <v>15025845</v>
      </c>
      <c r="V6630" s="1">
        <v>1.2762458324432373</v>
      </c>
      <c r="W6630" s="1">
        <v>9.2820596694946289</v>
      </c>
      <c r="X6630" s="1">
        <v>9.2820596694946289</v>
      </c>
    </row>
    <row r="6631" spans="1:24" x14ac:dyDescent="0.35">
      <c r="A6631" s="1">
        <v>380037</v>
      </c>
      <c r="B6631" s="1" t="s">
        <v>2351</v>
      </c>
      <c r="C6631" s="1">
        <v>115210503</v>
      </c>
      <c r="D6631" s="1">
        <v>37</v>
      </c>
      <c r="E6631" s="1" t="s">
        <v>2693</v>
      </c>
      <c r="F6631" s="1" t="s">
        <v>35</v>
      </c>
      <c r="G6631" s="1" t="s">
        <v>249</v>
      </c>
      <c r="H6631" s="1" t="s">
        <v>916</v>
      </c>
      <c r="I6631" s="1">
        <v>2620610</v>
      </c>
      <c r="J6631" s="1">
        <v>84562</v>
      </c>
      <c r="K6631" s="1">
        <v>672792.625</v>
      </c>
      <c r="L6631" s="1">
        <v>12496623</v>
      </c>
      <c r="M6631" s="1">
        <v>0.36882999539375305</v>
      </c>
      <c r="N6631" s="1">
        <v>3.041196346282959</v>
      </c>
      <c r="O6631" s="1">
        <v>0.19988839328289032</v>
      </c>
      <c r="P6631" s="1">
        <v>8.2573890686035156</v>
      </c>
      <c r="Q6631" s="1">
        <v>0.27094161510467529</v>
      </c>
      <c r="R6631" s="1">
        <v>9.0824300423264503E-3</v>
      </c>
      <c r="S6631" s="1">
        <v>38</v>
      </c>
      <c r="T6631" s="1">
        <v>1</v>
      </c>
      <c r="U6631" s="1">
        <v>15874588</v>
      </c>
      <c r="V6631" s="1">
        <v>0.84874248504638672</v>
      </c>
      <c r="W6631" s="1">
        <v>5.6485543251037598</v>
      </c>
      <c r="X6631" s="1">
        <v>5.6485543251037598</v>
      </c>
    </row>
    <row r="6632" spans="1:24" x14ac:dyDescent="0.35">
      <c r="A6632" s="1">
        <v>390037</v>
      </c>
      <c r="B6632" s="1" t="s">
        <v>2352</v>
      </c>
      <c r="C6632" s="1">
        <v>115210503</v>
      </c>
      <c r="D6632" s="1">
        <v>37</v>
      </c>
      <c r="E6632" s="1" t="s">
        <v>2693</v>
      </c>
      <c r="F6632" s="1" t="s">
        <v>35</v>
      </c>
      <c r="G6632" s="1" t="s">
        <v>249</v>
      </c>
      <c r="H6632" s="1" t="s">
        <v>916</v>
      </c>
      <c r="I6632" s="1">
        <v>2710771</v>
      </c>
      <c r="J6632" s="1">
        <v>102903</v>
      </c>
      <c r="K6632" s="1">
        <v>943592.9375</v>
      </c>
      <c r="L6632" s="1">
        <v>12634592</v>
      </c>
      <c r="M6632" s="1">
        <v>0.1379690021276474</v>
      </c>
      <c r="N6632" s="1">
        <v>1.1040502786636353</v>
      </c>
      <c r="O6632" s="1">
        <v>9.0161003172397614E-2</v>
      </c>
      <c r="P6632" s="1">
        <v>3.4404585361480713</v>
      </c>
      <c r="Q6632" s="1">
        <v>0.27080032229423523</v>
      </c>
      <c r="R6632" s="1">
        <v>1.8340999260544777E-2</v>
      </c>
      <c r="S6632" s="1">
        <v>39</v>
      </c>
      <c r="T6632" s="1">
        <v>1</v>
      </c>
      <c r="U6632" s="1">
        <v>16391859</v>
      </c>
      <c r="V6632" s="1">
        <v>0.51727133989334106</v>
      </c>
      <c r="W6632" s="1">
        <v>3.2584846019744873</v>
      </c>
      <c r="X6632" s="1">
        <v>3.2584846019744873</v>
      </c>
    </row>
    <row r="6633" spans="1:24" x14ac:dyDescent="0.35">
      <c r="A6633" s="1">
        <v>400037</v>
      </c>
      <c r="B6633" s="1" t="s">
        <v>2353</v>
      </c>
      <c r="C6633" s="1">
        <v>115210503</v>
      </c>
      <c r="D6633" s="1">
        <v>37</v>
      </c>
      <c r="E6633" s="1" t="s">
        <v>2693</v>
      </c>
      <c r="F6633" s="1" t="s">
        <v>35</v>
      </c>
      <c r="G6633" s="1" t="s">
        <v>249</v>
      </c>
      <c r="H6633" s="1" t="s">
        <v>916</v>
      </c>
      <c r="S6633" s="1">
        <v>40</v>
      </c>
      <c r="T6633" s="1">
        <v>1</v>
      </c>
      <c r="U6633" s="1">
        <v>0</v>
      </c>
      <c r="V6633" s="1">
        <v>0</v>
      </c>
      <c r="W6633" s="1">
        <v>-100</v>
      </c>
      <c r="X6633" s="1">
        <v>-100</v>
      </c>
    </row>
    <row r="6634" spans="1:24" x14ac:dyDescent="0.35">
      <c r="A6634" s="1">
        <v>410037</v>
      </c>
      <c r="B6634" s="1" t="s">
        <v>2354</v>
      </c>
      <c r="C6634" s="1">
        <v>115210503</v>
      </c>
      <c r="D6634" s="1">
        <v>37</v>
      </c>
      <c r="E6634" s="1" t="s">
        <v>2693</v>
      </c>
      <c r="F6634" s="1" t="s">
        <v>35</v>
      </c>
      <c r="G6634" s="1" t="s">
        <v>249</v>
      </c>
      <c r="H6634" s="1" t="s">
        <v>916</v>
      </c>
      <c r="S6634" s="1">
        <v>41</v>
      </c>
      <c r="T6634" s="1">
        <v>1</v>
      </c>
      <c r="U6634" s="1">
        <v>0</v>
      </c>
      <c r="V6634" s="1">
        <v>0</v>
      </c>
    </row>
    <row r="6635" spans="1:24" x14ac:dyDescent="0.35">
      <c r="A6635" s="1">
        <v>420037</v>
      </c>
      <c r="B6635" s="1" t="s">
        <v>2355</v>
      </c>
      <c r="C6635" s="1">
        <v>115210503</v>
      </c>
      <c r="D6635" s="1">
        <v>37</v>
      </c>
      <c r="E6635" s="1" t="s">
        <v>2693</v>
      </c>
      <c r="F6635" s="1" t="s">
        <v>35</v>
      </c>
      <c r="G6635" s="1" t="s">
        <v>249</v>
      </c>
      <c r="H6635" s="1" t="s">
        <v>916</v>
      </c>
      <c r="S6635" s="1">
        <v>42</v>
      </c>
      <c r="T6635" s="1">
        <v>1</v>
      </c>
      <c r="U6635" s="1">
        <v>0</v>
      </c>
      <c r="V6635" s="1">
        <v>0</v>
      </c>
    </row>
    <row r="6636" spans="1:24" x14ac:dyDescent="0.35">
      <c r="A6636" s="1">
        <v>430037</v>
      </c>
      <c r="B6636" s="1" t="s">
        <v>2356</v>
      </c>
      <c r="C6636" s="1">
        <v>115210503</v>
      </c>
      <c r="D6636" s="1">
        <v>37</v>
      </c>
      <c r="E6636" s="1" t="s">
        <v>2693</v>
      </c>
      <c r="F6636" s="1" t="s">
        <v>35</v>
      </c>
      <c r="G6636" s="1" t="s">
        <v>249</v>
      </c>
      <c r="H6636" s="1" t="s">
        <v>916</v>
      </c>
      <c r="S6636" s="1">
        <v>43</v>
      </c>
      <c r="T6636" s="1">
        <v>1</v>
      </c>
      <c r="U6636" s="1">
        <v>0</v>
      </c>
      <c r="V6636" s="1">
        <v>0</v>
      </c>
    </row>
    <row r="6637" spans="1:24" x14ac:dyDescent="0.35">
      <c r="A6637" s="1">
        <v>440037</v>
      </c>
      <c r="B6637" s="1" t="s">
        <v>2357</v>
      </c>
      <c r="C6637" s="1">
        <v>115210503</v>
      </c>
      <c r="D6637" s="1">
        <v>37</v>
      </c>
      <c r="E6637" s="1" t="s">
        <v>2693</v>
      </c>
      <c r="F6637" s="1" t="s">
        <v>35</v>
      </c>
      <c r="G6637" s="1" t="s">
        <v>249</v>
      </c>
      <c r="H6637" s="1" t="s">
        <v>916</v>
      </c>
      <c r="S6637" s="1">
        <v>44</v>
      </c>
      <c r="T6637" s="1">
        <v>1</v>
      </c>
      <c r="U6637" s="1">
        <v>0</v>
      </c>
      <c r="V6637" s="1">
        <v>0</v>
      </c>
    </row>
    <row r="6638" spans="1:24" x14ac:dyDescent="0.35">
      <c r="A6638" s="1">
        <v>450037</v>
      </c>
      <c r="B6638" s="1" t="s">
        <v>2358</v>
      </c>
      <c r="C6638" s="1">
        <v>115210503</v>
      </c>
      <c r="D6638" s="1">
        <v>37</v>
      </c>
      <c r="E6638" s="1" t="s">
        <v>2693</v>
      </c>
      <c r="F6638" s="1" t="s">
        <v>35</v>
      </c>
      <c r="G6638" s="1" t="s">
        <v>249</v>
      </c>
      <c r="H6638" s="1" t="s">
        <v>916</v>
      </c>
      <c r="S6638" s="1">
        <v>45</v>
      </c>
      <c r="T6638" s="1">
        <v>1</v>
      </c>
      <c r="U6638" s="1">
        <v>0</v>
      </c>
      <c r="V6638" s="1">
        <v>0</v>
      </c>
    </row>
    <row r="6639" spans="1:24" x14ac:dyDescent="0.35">
      <c r="A6639" s="1">
        <v>460037</v>
      </c>
      <c r="B6639" s="1" t="s">
        <v>2359</v>
      </c>
      <c r="C6639" s="1">
        <v>115210503</v>
      </c>
      <c r="D6639" s="1">
        <v>37</v>
      </c>
      <c r="E6639" s="1" t="s">
        <v>2693</v>
      </c>
      <c r="F6639" s="1" t="s">
        <v>35</v>
      </c>
      <c r="G6639" s="1" t="s">
        <v>249</v>
      </c>
      <c r="H6639" s="1" t="s">
        <v>916</v>
      </c>
      <c r="S6639" s="1">
        <v>46</v>
      </c>
      <c r="T6639" s="1">
        <v>1</v>
      </c>
      <c r="U6639" s="1">
        <v>0</v>
      </c>
      <c r="V6639" s="1">
        <v>0</v>
      </c>
    </row>
    <row r="6640" spans="1:24" x14ac:dyDescent="0.35">
      <c r="A6640" s="1">
        <v>470037</v>
      </c>
      <c r="B6640" s="1" t="s">
        <v>2360</v>
      </c>
      <c r="C6640" s="1">
        <v>115210503</v>
      </c>
      <c r="D6640" s="1">
        <v>37</v>
      </c>
      <c r="E6640" s="1" t="s">
        <v>2693</v>
      </c>
      <c r="F6640" s="1" t="s">
        <v>35</v>
      </c>
      <c r="G6640" s="1" t="s">
        <v>249</v>
      </c>
      <c r="H6640" s="1" t="s">
        <v>916</v>
      </c>
      <c r="S6640" s="1">
        <v>47</v>
      </c>
      <c r="T6640" s="1">
        <v>1</v>
      </c>
      <c r="U6640" s="1">
        <v>0</v>
      </c>
      <c r="V6640" s="1">
        <v>0</v>
      </c>
    </row>
    <row r="6641" spans="1:24" x14ac:dyDescent="0.35">
      <c r="A6641" s="1">
        <v>480037</v>
      </c>
      <c r="B6641" s="1" t="s">
        <v>2361</v>
      </c>
      <c r="C6641" s="1">
        <v>115210503</v>
      </c>
      <c r="D6641" s="1">
        <v>37</v>
      </c>
      <c r="E6641" s="1" t="s">
        <v>2693</v>
      </c>
      <c r="F6641" s="1" t="s">
        <v>35</v>
      </c>
      <c r="G6641" s="1" t="s">
        <v>249</v>
      </c>
      <c r="H6641" s="1" t="s">
        <v>916</v>
      </c>
      <c r="S6641" s="1">
        <v>48</v>
      </c>
      <c r="T6641" s="1">
        <v>1</v>
      </c>
      <c r="U6641" s="1">
        <v>0</v>
      </c>
      <c r="V6641" s="1">
        <v>0</v>
      </c>
    </row>
    <row r="6642" spans="1:24" x14ac:dyDescent="0.35">
      <c r="A6642" s="1">
        <v>290060</v>
      </c>
      <c r="B6642" s="1" t="s">
        <v>2341</v>
      </c>
      <c r="C6642" s="1">
        <v>115211003</v>
      </c>
      <c r="D6642" s="1">
        <v>60</v>
      </c>
      <c r="E6642" s="1" t="s">
        <v>2694</v>
      </c>
      <c r="F6642" s="1" t="s">
        <v>35</v>
      </c>
      <c r="G6642" s="1" t="s">
        <v>249</v>
      </c>
      <c r="H6642" s="1" t="s">
        <v>916</v>
      </c>
      <c r="I6642" s="1">
        <v>481254.75</v>
      </c>
      <c r="K6642" s="1">
        <v>99838</v>
      </c>
      <c r="L6642" s="1">
        <v>1355423</v>
      </c>
      <c r="S6642" s="1">
        <v>29</v>
      </c>
      <c r="T6642" s="1">
        <v>1</v>
      </c>
      <c r="U6642" s="1">
        <v>1936515.75</v>
      </c>
      <c r="V6642" s="1">
        <v>0</v>
      </c>
    </row>
    <row r="6643" spans="1:24" x14ac:dyDescent="0.35">
      <c r="A6643" s="1">
        <v>300060</v>
      </c>
      <c r="B6643" s="1" t="s">
        <v>2343</v>
      </c>
      <c r="C6643" s="1">
        <v>115211003</v>
      </c>
      <c r="D6643" s="1">
        <v>60</v>
      </c>
      <c r="E6643" s="1" t="s">
        <v>2694</v>
      </c>
      <c r="F6643" s="1" t="s">
        <v>35</v>
      </c>
      <c r="G6643" s="1" t="s">
        <v>249</v>
      </c>
      <c r="H6643" s="1" t="s">
        <v>916</v>
      </c>
      <c r="I6643" s="1">
        <v>490567.26</v>
      </c>
      <c r="K6643" s="1">
        <v>99838</v>
      </c>
      <c r="L6643" s="1">
        <v>1448699.5</v>
      </c>
      <c r="M6643" s="1">
        <v>9.3276500701904297E-2</v>
      </c>
      <c r="N6643" s="1">
        <v>6.8817262649536133</v>
      </c>
      <c r="O6643" s="1">
        <v>9.3125095590949059E-3</v>
      </c>
      <c r="P6643" s="1">
        <v>1.9350478649139404</v>
      </c>
      <c r="Q6643" s="1">
        <v>0</v>
      </c>
      <c r="S6643" s="1">
        <v>30</v>
      </c>
      <c r="T6643" s="1">
        <v>1</v>
      </c>
      <c r="U6643" s="1">
        <v>2039104.75</v>
      </c>
      <c r="V6643" s="1">
        <v>0.10258901119232178</v>
      </c>
      <c r="W6643" s="1">
        <v>5.297607421875</v>
      </c>
      <c r="X6643" s="1">
        <v>5.297607421875</v>
      </c>
    </row>
    <row r="6644" spans="1:24" x14ac:dyDescent="0.35">
      <c r="A6644" s="1">
        <v>310060</v>
      </c>
      <c r="B6644" s="1" t="s">
        <v>2344</v>
      </c>
      <c r="C6644" s="1">
        <v>115211003</v>
      </c>
      <c r="D6644" s="1">
        <v>60</v>
      </c>
      <c r="E6644" s="1" t="s">
        <v>2694</v>
      </c>
      <c r="F6644" s="1" t="s">
        <v>35</v>
      </c>
      <c r="G6644" s="1" t="s">
        <v>249</v>
      </c>
      <c r="H6644" s="1" t="s">
        <v>916</v>
      </c>
      <c r="I6644" s="1">
        <v>490789.21</v>
      </c>
      <c r="K6644" s="1">
        <v>99838</v>
      </c>
      <c r="L6644" s="1">
        <v>1493371</v>
      </c>
      <c r="M6644" s="1">
        <v>4.4671498239040375E-2</v>
      </c>
      <c r="N6644" s="1">
        <v>3.0835587978363037</v>
      </c>
      <c r="O6644" s="1">
        <v>2.2195000201463699E-4</v>
      </c>
      <c r="P6644" s="1">
        <v>4.5243542641401291E-2</v>
      </c>
      <c r="Q6644" s="1">
        <v>0</v>
      </c>
      <c r="S6644" s="1">
        <v>31</v>
      </c>
      <c r="T6644" s="1">
        <v>1</v>
      </c>
      <c r="U6644" s="1">
        <v>2083998.25</v>
      </c>
      <c r="V6644" s="1">
        <v>4.4893447309732437E-2</v>
      </c>
      <c r="W6644" s="1">
        <v>2.2016279697418213</v>
      </c>
      <c r="X6644" s="1">
        <v>2.2016279697418213</v>
      </c>
    </row>
    <row r="6645" spans="1:24" x14ac:dyDescent="0.35">
      <c r="A6645" s="1">
        <v>320060</v>
      </c>
      <c r="B6645" s="1" t="s">
        <v>2345</v>
      </c>
      <c r="C6645" s="1">
        <v>115211003</v>
      </c>
      <c r="D6645" s="1">
        <v>60</v>
      </c>
      <c r="E6645" s="1" t="s">
        <v>2694</v>
      </c>
      <c r="F6645" s="1" t="s">
        <v>35</v>
      </c>
      <c r="G6645" s="1" t="s">
        <v>249</v>
      </c>
      <c r="H6645" s="1" t="s">
        <v>916</v>
      </c>
      <c r="I6645" s="1">
        <v>506119.8</v>
      </c>
      <c r="K6645" s="1">
        <v>99838</v>
      </c>
      <c r="L6645" s="1">
        <v>1540150.875</v>
      </c>
      <c r="M6645" s="1">
        <v>4.6779874712228775E-2</v>
      </c>
      <c r="N6645" s="1">
        <v>3.1325018405914307</v>
      </c>
      <c r="O6645" s="1">
        <v>1.5330590307712555E-2</v>
      </c>
      <c r="P6645" s="1">
        <v>3.1236608028411865</v>
      </c>
      <c r="Q6645" s="1">
        <v>0</v>
      </c>
      <c r="S6645" s="1">
        <v>32</v>
      </c>
      <c r="T6645" s="1">
        <v>1</v>
      </c>
      <c r="U6645" s="1">
        <v>2146108.75</v>
      </c>
      <c r="V6645" s="1">
        <v>6.211046501994133E-2</v>
      </c>
      <c r="W6645" s="1">
        <v>2.9803528785705566</v>
      </c>
      <c r="X6645" s="1">
        <v>2.9803528785705566</v>
      </c>
    </row>
    <row r="6646" spans="1:24" x14ac:dyDescent="0.35">
      <c r="A6646" s="1">
        <v>330060</v>
      </c>
      <c r="B6646" s="1" t="s">
        <v>2346</v>
      </c>
      <c r="C6646" s="1">
        <v>115211003</v>
      </c>
      <c r="D6646" s="1">
        <v>60</v>
      </c>
      <c r="E6646" s="1" t="s">
        <v>2694</v>
      </c>
      <c r="F6646" s="1" t="s">
        <v>35</v>
      </c>
      <c r="G6646" s="1" t="s">
        <v>249</v>
      </c>
      <c r="H6646" s="1" t="s">
        <v>916</v>
      </c>
      <c r="I6646" s="1">
        <v>529720.44999999995</v>
      </c>
      <c r="K6646" s="1">
        <v>99838</v>
      </c>
      <c r="L6646" s="1">
        <v>1626351.875</v>
      </c>
      <c r="M6646" s="1">
        <v>8.6200997233390808E-2</v>
      </c>
      <c r="N6646" s="1">
        <v>5.596919059753418</v>
      </c>
      <c r="O6646" s="1">
        <v>2.360064908862114E-2</v>
      </c>
      <c r="P6646" s="1">
        <v>4.6630558967590332</v>
      </c>
      <c r="Q6646" s="1">
        <v>0</v>
      </c>
      <c r="S6646" s="1">
        <v>33</v>
      </c>
      <c r="T6646" s="1">
        <v>1</v>
      </c>
      <c r="U6646" s="1">
        <v>2255910.25</v>
      </c>
      <c r="V6646" s="1">
        <v>0.10980165004730225</v>
      </c>
      <c r="W6646" s="1">
        <v>5.1163063049316406</v>
      </c>
      <c r="X6646" s="1">
        <v>5.1163063049316406</v>
      </c>
    </row>
    <row r="6647" spans="1:24" x14ac:dyDescent="0.35">
      <c r="A6647" s="1">
        <v>340060</v>
      </c>
      <c r="B6647" s="1" t="s">
        <v>2347</v>
      </c>
      <c r="C6647" s="1">
        <v>115211003</v>
      </c>
      <c r="D6647" s="1">
        <v>60</v>
      </c>
      <c r="E6647" s="1" t="s">
        <v>2694</v>
      </c>
      <c r="F6647" s="1" t="s">
        <v>35</v>
      </c>
      <c r="G6647" s="1" t="s">
        <v>249</v>
      </c>
      <c r="H6647" s="1" t="s">
        <v>916</v>
      </c>
      <c r="I6647" s="1">
        <v>529700.25</v>
      </c>
      <c r="K6647" s="1">
        <v>99838</v>
      </c>
      <c r="L6647" s="1">
        <v>1626348.375</v>
      </c>
      <c r="M6647" s="1">
        <v>-3.5000000480067683E-6</v>
      </c>
      <c r="N6647" s="1">
        <v>-2.1520558220800012E-4</v>
      </c>
      <c r="O6647" s="1">
        <v>-2.0199999198666774E-5</v>
      </c>
      <c r="P6647" s="1">
        <v>-3.8133321795612574E-3</v>
      </c>
      <c r="Q6647" s="1">
        <v>0</v>
      </c>
      <c r="S6647" s="1">
        <v>34</v>
      </c>
      <c r="T6647" s="1">
        <v>1</v>
      </c>
      <c r="U6647" s="1">
        <v>2255886.5</v>
      </c>
      <c r="V6647" s="1">
        <v>-2.3699998564552516E-5</v>
      </c>
      <c r="W6647" s="1">
        <v>-1.0527900885790586E-3</v>
      </c>
      <c r="X6647" s="1">
        <v>-1.0527900885790586E-3</v>
      </c>
    </row>
    <row r="6648" spans="1:24" x14ac:dyDescent="0.35">
      <c r="A6648" s="1">
        <v>350060</v>
      </c>
      <c r="B6648" s="1" t="s">
        <v>2348</v>
      </c>
      <c r="C6648" s="1">
        <v>115211003</v>
      </c>
      <c r="D6648" s="1">
        <v>60</v>
      </c>
      <c r="E6648" s="1" t="s">
        <v>2694</v>
      </c>
      <c r="F6648" s="1" t="s">
        <v>35</v>
      </c>
      <c r="G6648" s="1" t="s">
        <v>249</v>
      </c>
      <c r="H6648" s="1" t="s">
        <v>916</v>
      </c>
      <c r="I6648" s="1">
        <v>556250.62</v>
      </c>
      <c r="K6648" s="1">
        <v>99838</v>
      </c>
      <c r="L6648" s="1">
        <v>1710314</v>
      </c>
      <c r="M6648" s="1">
        <v>8.3965621888637543E-2</v>
      </c>
      <c r="N6648" s="1">
        <v>5.1628313064575195</v>
      </c>
      <c r="O6648" s="1">
        <v>2.6550369337201118E-2</v>
      </c>
      <c r="P6648" s="1">
        <v>5.0123386383056641</v>
      </c>
      <c r="Q6648" s="1">
        <v>0</v>
      </c>
      <c r="S6648" s="1">
        <v>35</v>
      </c>
      <c r="T6648" s="1">
        <v>1</v>
      </c>
      <c r="U6648" s="1">
        <v>2366402.5</v>
      </c>
      <c r="V6648" s="1">
        <v>0.11051598936319351</v>
      </c>
      <c r="W6648" s="1">
        <v>4.8990054130554199</v>
      </c>
      <c r="X6648" s="1">
        <v>4.8990054130554199</v>
      </c>
    </row>
    <row r="6649" spans="1:24" x14ac:dyDescent="0.35">
      <c r="A6649" s="1">
        <v>360060</v>
      </c>
      <c r="B6649" s="1" t="s">
        <v>2349</v>
      </c>
      <c r="C6649" s="1">
        <v>115211003</v>
      </c>
      <c r="D6649" s="1">
        <v>60</v>
      </c>
      <c r="E6649" s="1" t="s">
        <v>2694</v>
      </c>
      <c r="F6649" s="1" t="s">
        <v>35</v>
      </c>
      <c r="G6649" s="1" t="s">
        <v>249</v>
      </c>
      <c r="H6649" s="1" t="s">
        <v>916</v>
      </c>
      <c r="I6649" s="1">
        <v>726149.11</v>
      </c>
      <c r="K6649" s="1">
        <v>99838</v>
      </c>
      <c r="L6649" s="1">
        <v>1971274.875</v>
      </c>
      <c r="M6649" s="1">
        <v>0.26096087694168091</v>
      </c>
      <c r="N6649" s="1">
        <v>15.258068084716797</v>
      </c>
      <c r="O6649" s="1">
        <v>0.16989849507808685</v>
      </c>
      <c r="P6649" s="1">
        <v>30.543514251708984</v>
      </c>
      <c r="Q6649" s="1">
        <v>0</v>
      </c>
      <c r="S6649" s="1">
        <v>36</v>
      </c>
      <c r="T6649" s="1">
        <v>1</v>
      </c>
      <c r="U6649" s="1">
        <v>2797262</v>
      </c>
      <c r="V6649" s="1">
        <v>0.43085938692092896</v>
      </c>
      <c r="W6649" s="1">
        <v>18.207363128662109</v>
      </c>
      <c r="X6649" s="1">
        <v>18.207363128662109</v>
      </c>
    </row>
    <row r="6650" spans="1:24" x14ac:dyDescent="0.35">
      <c r="A6650" s="1">
        <v>370060</v>
      </c>
      <c r="B6650" s="1" t="s">
        <v>2350</v>
      </c>
      <c r="C6650" s="1">
        <v>115211003</v>
      </c>
      <c r="D6650" s="1">
        <v>60</v>
      </c>
      <c r="E6650" s="1" t="s">
        <v>2694</v>
      </c>
      <c r="F6650" s="1" t="s">
        <v>35</v>
      </c>
      <c r="G6650" s="1" t="s">
        <v>249</v>
      </c>
      <c r="H6650" s="1" t="s">
        <v>916</v>
      </c>
      <c r="I6650" s="1">
        <v>775393.76</v>
      </c>
      <c r="K6650" s="1">
        <v>99838</v>
      </c>
      <c r="L6650" s="1">
        <v>2101672.5</v>
      </c>
      <c r="M6650" s="1">
        <v>0.13039761781692505</v>
      </c>
      <c r="N6650" s="1">
        <v>6.6148881912231445</v>
      </c>
      <c r="O6650" s="1">
        <v>4.9244649708271027E-2</v>
      </c>
      <c r="P6650" s="1">
        <v>6.7816166877746582</v>
      </c>
      <c r="Q6650" s="1">
        <v>0</v>
      </c>
      <c r="S6650" s="1">
        <v>37</v>
      </c>
      <c r="T6650" s="1">
        <v>1</v>
      </c>
      <c r="U6650" s="1">
        <v>2976904.25</v>
      </c>
      <c r="V6650" s="1">
        <v>0.17964226007461548</v>
      </c>
      <c r="W6650" s="1">
        <v>6.4220743179321289</v>
      </c>
      <c r="X6650" s="1">
        <v>6.4220743179321289</v>
      </c>
    </row>
    <row r="6651" spans="1:24" x14ac:dyDescent="0.35">
      <c r="A6651" s="1">
        <v>380060</v>
      </c>
      <c r="B6651" s="1" t="s">
        <v>2351</v>
      </c>
      <c r="C6651" s="1">
        <v>115211003</v>
      </c>
      <c r="D6651" s="1">
        <v>60</v>
      </c>
      <c r="E6651" s="1" t="s">
        <v>2694</v>
      </c>
      <c r="F6651" s="1" t="s">
        <v>35</v>
      </c>
      <c r="G6651" s="1" t="s">
        <v>249</v>
      </c>
      <c r="H6651" s="1" t="s">
        <v>916</v>
      </c>
      <c r="I6651" s="1">
        <v>626622</v>
      </c>
      <c r="K6651" s="1">
        <v>99838</v>
      </c>
      <c r="L6651" s="1">
        <v>2240298</v>
      </c>
      <c r="M6651" s="1">
        <v>0.13862550258636475</v>
      </c>
      <c r="N6651" s="1">
        <v>6.5959610939025879</v>
      </c>
      <c r="O6651" s="1">
        <v>-0.14877176284790039</v>
      </c>
      <c r="P6651" s="1">
        <v>-19.186607360839844</v>
      </c>
      <c r="Q6651" s="1">
        <v>0</v>
      </c>
      <c r="S6651" s="1">
        <v>38</v>
      </c>
      <c r="T6651" s="1">
        <v>1</v>
      </c>
      <c r="U6651" s="1">
        <v>2966758</v>
      </c>
      <c r="V6651" s="1">
        <v>-1.0146260261535645E-2</v>
      </c>
      <c r="W6651" s="1">
        <v>-0.34083226323127747</v>
      </c>
      <c r="X6651" s="1">
        <v>-0.34083226323127747</v>
      </c>
    </row>
    <row r="6652" spans="1:24" x14ac:dyDescent="0.35">
      <c r="A6652" s="1">
        <v>390060</v>
      </c>
      <c r="B6652" s="1" t="s">
        <v>2352</v>
      </c>
      <c r="C6652" s="1">
        <v>115211003</v>
      </c>
      <c r="D6652" s="1">
        <v>60</v>
      </c>
      <c r="E6652" s="1" t="s">
        <v>2694</v>
      </c>
      <c r="F6652" s="1" t="s">
        <v>35</v>
      </c>
      <c r="G6652" s="1" t="s">
        <v>249</v>
      </c>
      <c r="H6652" s="1" t="s">
        <v>916</v>
      </c>
      <c r="I6652" s="1">
        <v>668146</v>
      </c>
      <c r="K6652" s="1">
        <v>149838</v>
      </c>
      <c r="L6652" s="1">
        <v>2266018</v>
      </c>
      <c r="M6652" s="1">
        <v>2.5720000267028809E-2</v>
      </c>
      <c r="N6652" s="1">
        <v>1.1480615139007568</v>
      </c>
      <c r="O6652" s="1">
        <v>4.1524000465869904E-2</v>
      </c>
      <c r="P6652" s="1">
        <v>6.6266427040100098</v>
      </c>
      <c r="Q6652" s="1">
        <v>5.000000074505806E-2</v>
      </c>
      <c r="S6652" s="1">
        <v>39</v>
      </c>
      <c r="T6652" s="1">
        <v>1</v>
      </c>
      <c r="U6652" s="1">
        <v>3084002</v>
      </c>
      <c r="V6652" s="1">
        <v>0.11724400520324707</v>
      </c>
      <c r="W6652" s="1">
        <v>3.9519233703613281</v>
      </c>
      <c r="X6652" s="1">
        <v>3.9519233703613281</v>
      </c>
    </row>
    <row r="6653" spans="1:24" x14ac:dyDescent="0.35">
      <c r="A6653" s="1">
        <v>400060</v>
      </c>
      <c r="B6653" s="1" t="s">
        <v>2353</v>
      </c>
      <c r="C6653" s="1">
        <v>115211003</v>
      </c>
      <c r="D6653" s="1">
        <v>60</v>
      </c>
      <c r="E6653" s="1" t="s">
        <v>2694</v>
      </c>
      <c r="F6653" s="1" t="s">
        <v>35</v>
      </c>
      <c r="G6653" s="1" t="s">
        <v>249</v>
      </c>
      <c r="H6653" s="1" t="s">
        <v>916</v>
      </c>
      <c r="S6653" s="1">
        <v>40</v>
      </c>
      <c r="T6653" s="1">
        <v>1</v>
      </c>
      <c r="U6653" s="1">
        <v>0</v>
      </c>
      <c r="V6653" s="1">
        <v>0</v>
      </c>
      <c r="W6653" s="1">
        <v>-100</v>
      </c>
      <c r="X6653" s="1">
        <v>-100</v>
      </c>
    </row>
    <row r="6654" spans="1:24" x14ac:dyDescent="0.35">
      <c r="A6654" s="1">
        <v>410060</v>
      </c>
      <c r="B6654" s="1" t="s">
        <v>2354</v>
      </c>
      <c r="C6654" s="1">
        <v>115211003</v>
      </c>
      <c r="D6654" s="1">
        <v>60</v>
      </c>
      <c r="E6654" s="1" t="s">
        <v>2694</v>
      </c>
      <c r="F6654" s="1" t="s">
        <v>35</v>
      </c>
      <c r="G6654" s="1" t="s">
        <v>249</v>
      </c>
      <c r="H6654" s="1" t="s">
        <v>916</v>
      </c>
      <c r="S6654" s="1">
        <v>41</v>
      </c>
      <c r="T6654" s="1">
        <v>1</v>
      </c>
      <c r="U6654" s="1">
        <v>0</v>
      </c>
      <c r="V6654" s="1">
        <v>0</v>
      </c>
    </row>
    <row r="6655" spans="1:24" x14ac:dyDescent="0.35">
      <c r="A6655" s="1">
        <v>420060</v>
      </c>
      <c r="B6655" s="1" t="s">
        <v>2355</v>
      </c>
      <c r="C6655" s="1">
        <v>115211003</v>
      </c>
      <c r="D6655" s="1">
        <v>60</v>
      </c>
      <c r="E6655" s="1" t="s">
        <v>2694</v>
      </c>
      <c r="F6655" s="1" t="s">
        <v>35</v>
      </c>
      <c r="G6655" s="1" t="s">
        <v>249</v>
      </c>
      <c r="H6655" s="1" t="s">
        <v>916</v>
      </c>
      <c r="S6655" s="1">
        <v>42</v>
      </c>
      <c r="T6655" s="1">
        <v>1</v>
      </c>
      <c r="U6655" s="1">
        <v>0</v>
      </c>
      <c r="V6655" s="1">
        <v>0</v>
      </c>
    </row>
    <row r="6656" spans="1:24" x14ac:dyDescent="0.35">
      <c r="A6656" s="1">
        <v>430060</v>
      </c>
      <c r="B6656" s="1" t="s">
        <v>2356</v>
      </c>
      <c r="C6656" s="1">
        <v>115211003</v>
      </c>
      <c r="D6656" s="1">
        <v>60</v>
      </c>
      <c r="E6656" s="1" t="s">
        <v>2694</v>
      </c>
      <c r="F6656" s="1" t="s">
        <v>35</v>
      </c>
      <c r="G6656" s="1" t="s">
        <v>249</v>
      </c>
      <c r="H6656" s="1" t="s">
        <v>916</v>
      </c>
      <c r="S6656" s="1">
        <v>43</v>
      </c>
      <c r="T6656" s="1">
        <v>1</v>
      </c>
      <c r="U6656" s="1">
        <v>0</v>
      </c>
      <c r="V6656" s="1">
        <v>0</v>
      </c>
    </row>
    <row r="6657" spans="1:24" x14ac:dyDescent="0.35">
      <c r="A6657" s="1">
        <v>440060</v>
      </c>
      <c r="B6657" s="1" t="s">
        <v>2357</v>
      </c>
      <c r="C6657" s="1">
        <v>115211003</v>
      </c>
      <c r="D6657" s="1">
        <v>60</v>
      </c>
      <c r="E6657" s="1" t="s">
        <v>2694</v>
      </c>
      <c r="F6657" s="1" t="s">
        <v>35</v>
      </c>
      <c r="G6657" s="1" t="s">
        <v>249</v>
      </c>
      <c r="H6657" s="1" t="s">
        <v>916</v>
      </c>
      <c r="S6657" s="1">
        <v>44</v>
      </c>
      <c r="T6657" s="1">
        <v>1</v>
      </c>
      <c r="U6657" s="1">
        <v>0</v>
      </c>
      <c r="V6657" s="1">
        <v>0</v>
      </c>
    </row>
    <row r="6658" spans="1:24" x14ac:dyDescent="0.35">
      <c r="A6658" s="1">
        <v>450060</v>
      </c>
      <c r="B6658" s="1" t="s">
        <v>2358</v>
      </c>
      <c r="C6658" s="1">
        <v>115211003</v>
      </c>
      <c r="D6658" s="1">
        <v>60</v>
      </c>
      <c r="E6658" s="1" t="s">
        <v>2694</v>
      </c>
      <c r="F6658" s="1" t="s">
        <v>35</v>
      </c>
      <c r="G6658" s="1" t="s">
        <v>249</v>
      </c>
      <c r="H6658" s="1" t="s">
        <v>916</v>
      </c>
      <c r="S6658" s="1">
        <v>45</v>
      </c>
      <c r="T6658" s="1">
        <v>1</v>
      </c>
      <c r="U6658" s="1">
        <v>0</v>
      </c>
      <c r="V6658" s="1">
        <v>0</v>
      </c>
    </row>
    <row r="6659" spans="1:24" x14ac:dyDescent="0.35">
      <c r="A6659" s="1">
        <v>460060</v>
      </c>
      <c r="B6659" s="1" t="s">
        <v>2359</v>
      </c>
      <c r="C6659" s="1">
        <v>115211003</v>
      </c>
      <c r="D6659" s="1">
        <v>60</v>
      </c>
      <c r="E6659" s="1" t="s">
        <v>2694</v>
      </c>
      <c r="F6659" s="1" t="s">
        <v>35</v>
      </c>
      <c r="G6659" s="1" t="s">
        <v>249</v>
      </c>
      <c r="H6659" s="1" t="s">
        <v>916</v>
      </c>
      <c r="S6659" s="1">
        <v>46</v>
      </c>
      <c r="T6659" s="1">
        <v>1</v>
      </c>
      <c r="U6659" s="1">
        <v>0</v>
      </c>
      <c r="V6659" s="1">
        <v>0</v>
      </c>
    </row>
    <row r="6660" spans="1:24" x14ac:dyDescent="0.35">
      <c r="A6660" s="1">
        <v>470060</v>
      </c>
      <c r="B6660" s="1" t="s">
        <v>2360</v>
      </c>
      <c r="C6660" s="1">
        <v>115211003</v>
      </c>
      <c r="D6660" s="1">
        <v>60</v>
      </c>
      <c r="E6660" s="1" t="s">
        <v>2694</v>
      </c>
      <c r="F6660" s="1" t="s">
        <v>35</v>
      </c>
      <c r="G6660" s="1" t="s">
        <v>249</v>
      </c>
      <c r="H6660" s="1" t="s">
        <v>916</v>
      </c>
      <c r="S6660" s="1">
        <v>47</v>
      </c>
      <c r="T6660" s="1">
        <v>1</v>
      </c>
      <c r="U6660" s="1">
        <v>0</v>
      </c>
      <c r="V6660" s="1">
        <v>0</v>
      </c>
    </row>
    <row r="6661" spans="1:24" x14ac:dyDescent="0.35">
      <c r="A6661" s="1">
        <v>480060</v>
      </c>
      <c r="B6661" s="1" t="s">
        <v>2361</v>
      </c>
      <c r="C6661" s="1">
        <v>115211003</v>
      </c>
      <c r="D6661" s="1">
        <v>60</v>
      </c>
      <c r="E6661" s="1" t="s">
        <v>2694</v>
      </c>
      <c r="F6661" s="1" t="s">
        <v>35</v>
      </c>
      <c r="G6661" s="1" t="s">
        <v>249</v>
      </c>
      <c r="H6661" s="1" t="s">
        <v>916</v>
      </c>
      <c r="S6661" s="1">
        <v>48</v>
      </c>
      <c r="T6661" s="1">
        <v>1</v>
      </c>
      <c r="U6661" s="1">
        <v>0</v>
      </c>
      <c r="V6661" s="1">
        <v>0</v>
      </c>
    </row>
    <row r="6662" spans="1:24" x14ac:dyDescent="0.35">
      <c r="A6662" s="1">
        <v>290064</v>
      </c>
      <c r="B6662" s="1" t="s">
        <v>2341</v>
      </c>
      <c r="C6662" s="1">
        <v>115211103</v>
      </c>
      <c r="D6662" s="1">
        <v>64</v>
      </c>
      <c r="E6662" s="1" t="s">
        <v>2695</v>
      </c>
      <c r="F6662" s="1" t="s">
        <v>35</v>
      </c>
      <c r="G6662" s="1" t="s">
        <v>249</v>
      </c>
      <c r="H6662" s="1" t="s">
        <v>916</v>
      </c>
      <c r="I6662" s="1">
        <v>2767453.46</v>
      </c>
      <c r="J6662" s="1">
        <v>298482.06</v>
      </c>
      <c r="K6662" s="1">
        <v>589782</v>
      </c>
      <c r="L6662" s="1">
        <v>12196257</v>
      </c>
      <c r="S6662" s="1">
        <v>29</v>
      </c>
      <c r="T6662" s="1">
        <v>1</v>
      </c>
      <c r="U6662" s="1">
        <v>15851974</v>
      </c>
      <c r="V6662" s="1">
        <v>0</v>
      </c>
    </row>
    <row r="6663" spans="1:24" x14ac:dyDescent="0.35">
      <c r="A6663" s="1">
        <v>300064</v>
      </c>
      <c r="B6663" s="1" t="s">
        <v>2343</v>
      </c>
      <c r="C6663" s="1">
        <v>115211103</v>
      </c>
      <c r="D6663" s="1">
        <v>64</v>
      </c>
      <c r="E6663" s="1" t="s">
        <v>2695</v>
      </c>
      <c r="F6663" s="1" t="s">
        <v>35</v>
      </c>
      <c r="G6663" s="1" t="s">
        <v>249</v>
      </c>
      <c r="H6663" s="1" t="s">
        <v>916</v>
      </c>
      <c r="I6663" s="1">
        <v>2864673.49</v>
      </c>
      <c r="J6663" s="1">
        <v>266060.15999999997</v>
      </c>
      <c r="K6663" s="1">
        <v>589782</v>
      </c>
      <c r="L6663" s="1">
        <v>12680073</v>
      </c>
      <c r="M6663" s="1">
        <v>0.483815997838974</v>
      </c>
      <c r="N6663" s="1">
        <v>3.9669220447540283</v>
      </c>
      <c r="O6663" s="1">
        <v>9.7220033407211304E-2</v>
      </c>
      <c r="P6663" s="1">
        <v>3.5129778385162354</v>
      </c>
      <c r="Q6663" s="1">
        <v>0</v>
      </c>
      <c r="R6663" s="1">
        <v>-3.2421901822090149E-2</v>
      </c>
      <c r="S6663" s="1">
        <v>30</v>
      </c>
      <c r="T6663" s="1">
        <v>1</v>
      </c>
      <c r="U6663" s="1">
        <v>16400589</v>
      </c>
      <c r="V6663" s="1">
        <v>0.54861414432525635</v>
      </c>
      <c r="W6663" s="1">
        <v>3.460862398147583</v>
      </c>
      <c r="X6663" s="1">
        <v>3.460862398147583</v>
      </c>
    </row>
    <row r="6664" spans="1:24" x14ac:dyDescent="0.35">
      <c r="A6664" s="1">
        <v>310064</v>
      </c>
      <c r="B6664" s="1" t="s">
        <v>2344</v>
      </c>
      <c r="C6664" s="1">
        <v>115211103</v>
      </c>
      <c r="D6664" s="1">
        <v>64</v>
      </c>
      <c r="E6664" s="1" t="s">
        <v>2695</v>
      </c>
      <c r="F6664" s="1" t="s">
        <v>35</v>
      </c>
      <c r="G6664" s="1" t="s">
        <v>249</v>
      </c>
      <c r="H6664" s="1" t="s">
        <v>916</v>
      </c>
      <c r="I6664" s="1">
        <v>2926342.24</v>
      </c>
      <c r="J6664" s="1">
        <v>306079.35999999999</v>
      </c>
      <c r="K6664" s="1">
        <v>589782</v>
      </c>
      <c r="L6664" s="1">
        <v>12847858</v>
      </c>
      <c r="M6664" s="1">
        <v>0.16778500378131866</v>
      </c>
      <c r="N6664" s="1">
        <v>1.3232179880142212</v>
      </c>
      <c r="O6664" s="1">
        <v>6.1668749898672104E-2</v>
      </c>
      <c r="P6664" s="1">
        <v>2.1527321338653564</v>
      </c>
      <c r="Q6664" s="1">
        <v>0</v>
      </c>
      <c r="R6664" s="1">
        <v>4.0019199252128601E-2</v>
      </c>
      <c r="S6664" s="1">
        <v>31</v>
      </c>
      <c r="T6664" s="1">
        <v>1</v>
      </c>
      <c r="U6664" s="1">
        <v>16670062</v>
      </c>
      <c r="V6664" s="1">
        <v>0.26947295665740967</v>
      </c>
      <c r="W6664" s="1">
        <v>1.6430690288543701</v>
      </c>
      <c r="X6664" s="1">
        <v>1.6430690288543701</v>
      </c>
    </row>
    <row r="6665" spans="1:24" x14ac:dyDescent="0.35">
      <c r="A6665" s="1">
        <v>320064</v>
      </c>
      <c r="B6665" s="1" t="s">
        <v>2345</v>
      </c>
      <c r="C6665" s="1">
        <v>115211103</v>
      </c>
      <c r="D6665" s="1">
        <v>64</v>
      </c>
      <c r="E6665" s="1" t="s">
        <v>2695</v>
      </c>
      <c r="F6665" s="1" t="s">
        <v>35</v>
      </c>
      <c r="G6665" s="1" t="s">
        <v>249</v>
      </c>
      <c r="H6665" s="1" t="s">
        <v>916</v>
      </c>
      <c r="I6665" s="1">
        <v>2969142.23</v>
      </c>
      <c r="J6665" s="1">
        <v>289515.7</v>
      </c>
      <c r="K6665" s="1">
        <v>589782</v>
      </c>
      <c r="L6665" s="1">
        <v>13075855</v>
      </c>
      <c r="M6665" s="1">
        <v>0.22799700498580933</v>
      </c>
      <c r="N6665" s="1">
        <v>1.7745915651321411</v>
      </c>
      <c r="O6665" s="1">
        <v>4.2799990624189377E-2</v>
      </c>
      <c r="P6665" s="1">
        <v>1.4625763893127441</v>
      </c>
      <c r="Q6665" s="1">
        <v>0</v>
      </c>
      <c r="R6665" s="1">
        <v>-1.6563659533858299E-2</v>
      </c>
      <c r="S6665" s="1">
        <v>32</v>
      </c>
      <c r="T6665" s="1">
        <v>1</v>
      </c>
      <c r="U6665" s="1">
        <v>16924296</v>
      </c>
      <c r="V6665" s="1">
        <v>0.25423333048820496</v>
      </c>
      <c r="W6665" s="1">
        <v>1.5250933170318604</v>
      </c>
      <c r="X6665" s="1">
        <v>1.5250933170318604</v>
      </c>
    </row>
    <row r="6666" spans="1:24" x14ac:dyDescent="0.35">
      <c r="A6666" s="1">
        <v>330064</v>
      </c>
      <c r="B6666" s="1" t="s">
        <v>2346</v>
      </c>
      <c r="C6666" s="1">
        <v>115211103</v>
      </c>
      <c r="D6666" s="1">
        <v>64</v>
      </c>
      <c r="E6666" s="1" t="s">
        <v>2695</v>
      </c>
      <c r="F6666" s="1" t="s">
        <v>35</v>
      </c>
      <c r="G6666" s="1" t="s">
        <v>249</v>
      </c>
      <c r="H6666" s="1" t="s">
        <v>916</v>
      </c>
      <c r="I6666" s="1">
        <v>3105605.39</v>
      </c>
      <c r="J6666" s="1">
        <v>350100.14</v>
      </c>
      <c r="K6666" s="1">
        <v>589782</v>
      </c>
      <c r="L6666" s="1">
        <v>13358686</v>
      </c>
      <c r="M6666" s="1">
        <v>0.28283101320266724</v>
      </c>
      <c r="N6666" s="1">
        <v>2.1630020141601563</v>
      </c>
      <c r="O6666" s="1">
        <v>0.13646316528320313</v>
      </c>
      <c r="P6666" s="1">
        <v>4.5960464477539063</v>
      </c>
      <c r="Q6666" s="1">
        <v>0</v>
      </c>
      <c r="R6666" s="1">
        <v>6.058444082736969E-2</v>
      </c>
      <c r="S6666" s="1">
        <v>33</v>
      </c>
      <c r="T6666" s="1">
        <v>1</v>
      </c>
      <c r="U6666" s="1">
        <v>17404174</v>
      </c>
      <c r="V6666" s="1">
        <v>0.47987860441207886</v>
      </c>
      <c r="W6666" s="1">
        <v>2.8354384899139404</v>
      </c>
      <c r="X6666" s="1">
        <v>2.8354384899139404</v>
      </c>
    </row>
    <row r="6667" spans="1:24" x14ac:dyDescent="0.35">
      <c r="A6667" s="1">
        <v>340064</v>
      </c>
      <c r="B6667" s="1" t="s">
        <v>2347</v>
      </c>
      <c r="C6667" s="1">
        <v>115211103</v>
      </c>
      <c r="D6667" s="1">
        <v>64</v>
      </c>
      <c r="E6667" s="1" t="s">
        <v>2695</v>
      </c>
      <c r="F6667" s="1" t="s">
        <v>35</v>
      </c>
      <c r="G6667" s="1" t="s">
        <v>249</v>
      </c>
      <c r="H6667" s="1" t="s">
        <v>916</v>
      </c>
      <c r="I6667" s="1">
        <v>3105462.67</v>
      </c>
      <c r="J6667" s="1">
        <v>508386.11</v>
      </c>
      <c r="K6667" s="1">
        <v>589782</v>
      </c>
      <c r="L6667" s="1">
        <v>13358670</v>
      </c>
      <c r="M6667" s="1">
        <v>-1.5999999959603883E-5</v>
      </c>
      <c r="N6667" s="1">
        <v>-1.1977225949522108E-4</v>
      </c>
      <c r="O6667" s="1">
        <v>-1.4272000407800078E-4</v>
      </c>
      <c r="P6667" s="1">
        <v>-4.5955614186823368E-3</v>
      </c>
      <c r="Q6667" s="1">
        <v>0</v>
      </c>
      <c r="R6667" s="1">
        <v>0.15828597545623779</v>
      </c>
      <c r="S6667" s="1">
        <v>34</v>
      </c>
      <c r="T6667" s="1">
        <v>1</v>
      </c>
      <c r="U6667" s="1">
        <v>17562300</v>
      </c>
      <c r="V6667" s="1">
        <v>0.15812724828720093</v>
      </c>
      <c r="W6667" s="1">
        <v>0.90855216979980469</v>
      </c>
      <c r="X6667" s="1">
        <v>0.90855216979980469</v>
      </c>
    </row>
    <row r="6668" spans="1:24" x14ac:dyDescent="0.35">
      <c r="A6668" s="1">
        <v>350064</v>
      </c>
      <c r="B6668" s="1" t="s">
        <v>2348</v>
      </c>
      <c r="C6668" s="1">
        <v>115211103</v>
      </c>
      <c r="D6668" s="1">
        <v>64</v>
      </c>
      <c r="E6668" s="1" t="s">
        <v>2695</v>
      </c>
      <c r="F6668" s="1" t="s">
        <v>35</v>
      </c>
      <c r="G6668" s="1" t="s">
        <v>249</v>
      </c>
      <c r="H6668" s="1" t="s">
        <v>916</v>
      </c>
      <c r="I6668" s="1">
        <v>3164040.08</v>
      </c>
      <c r="J6668" s="1">
        <v>558060</v>
      </c>
      <c r="K6668" s="1">
        <v>589782</v>
      </c>
      <c r="L6668" s="1">
        <v>14177280</v>
      </c>
      <c r="M6668" s="1">
        <v>0.81861001253128052</v>
      </c>
      <c r="N6668" s="1">
        <v>6.1279301643371582</v>
      </c>
      <c r="O6668" s="1">
        <v>5.8577410876750946E-2</v>
      </c>
      <c r="P6668" s="1">
        <v>1.8862699270248413</v>
      </c>
      <c r="Q6668" s="1">
        <v>0</v>
      </c>
      <c r="R6668" s="1">
        <v>4.9673888832330704E-2</v>
      </c>
      <c r="S6668" s="1">
        <v>35</v>
      </c>
      <c r="T6668" s="1">
        <v>1</v>
      </c>
      <c r="U6668" s="1">
        <v>18489162</v>
      </c>
      <c r="V6668" s="1">
        <v>0.92686128616333008</v>
      </c>
      <c r="W6668" s="1">
        <v>5.2775659561157227</v>
      </c>
      <c r="X6668" s="1">
        <v>5.2775659561157227</v>
      </c>
    </row>
    <row r="6669" spans="1:24" x14ac:dyDescent="0.35">
      <c r="A6669" s="1">
        <v>360064</v>
      </c>
      <c r="B6669" s="1" t="s">
        <v>2349</v>
      </c>
      <c r="C6669" s="1">
        <v>115211103</v>
      </c>
      <c r="D6669" s="1">
        <v>64</v>
      </c>
      <c r="E6669" s="1" t="s">
        <v>2695</v>
      </c>
      <c r="F6669" s="1" t="s">
        <v>35</v>
      </c>
      <c r="G6669" s="1" t="s">
        <v>249</v>
      </c>
      <c r="H6669" s="1" t="s">
        <v>916</v>
      </c>
      <c r="I6669" s="1">
        <v>3519647.81</v>
      </c>
      <c r="J6669" s="1">
        <v>593505.63</v>
      </c>
      <c r="K6669" s="1">
        <v>589782</v>
      </c>
      <c r="L6669" s="1">
        <v>15901888</v>
      </c>
      <c r="M6669" s="1">
        <v>1.7246079444885254</v>
      </c>
      <c r="N6669" s="1">
        <v>12.164589881896973</v>
      </c>
      <c r="O6669" s="1">
        <v>0.35560771822929382</v>
      </c>
      <c r="P6669" s="1">
        <v>11.239040374755859</v>
      </c>
      <c r="Q6669" s="1">
        <v>0</v>
      </c>
      <c r="R6669" s="1">
        <v>3.5445630550384521E-2</v>
      </c>
      <c r="S6669" s="1">
        <v>36</v>
      </c>
      <c r="T6669" s="1">
        <v>1</v>
      </c>
      <c r="U6669" s="1">
        <v>20604824</v>
      </c>
      <c r="V6669" s="1">
        <v>2.1156613826751709</v>
      </c>
      <c r="W6669" s="1">
        <v>11.442714691162109</v>
      </c>
      <c r="X6669" s="1">
        <v>11.442714691162109</v>
      </c>
    </row>
    <row r="6670" spans="1:24" x14ac:dyDescent="0.35">
      <c r="A6670" s="1">
        <v>370064</v>
      </c>
      <c r="B6670" s="1" t="s">
        <v>2350</v>
      </c>
      <c r="C6670" s="1">
        <v>115211103</v>
      </c>
      <c r="D6670" s="1">
        <v>64</v>
      </c>
      <c r="E6670" s="1" t="s">
        <v>2695</v>
      </c>
      <c r="F6670" s="1" t="s">
        <v>35</v>
      </c>
      <c r="G6670" s="1" t="s">
        <v>249</v>
      </c>
      <c r="H6670" s="1" t="s">
        <v>916</v>
      </c>
      <c r="I6670" s="1">
        <v>3651243.49</v>
      </c>
      <c r="J6670" s="1">
        <v>824002.13</v>
      </c>
      <c r="K6670" s="1">
        <v>589782</v>
      </c>
      <c r="L6670" s="1">
        <v>17589740</v>
      </c>
      <c r="M6670" s="1">
        <v>1.6878520250320435</v>
      </c>
      <c r="N6670" s="1">
        <v>10.614161491394043</v>
      </c>
      <c r="O6670" s="1">
        <v>0.13159568607807159</v>
      </c>
      <c r="P6670" s="1">
        <v>3.7388877868652344</v>
      </c>
      <c r="Q6670" s="1">
        <v>0</v>
      </c>
      <c r="R6670" s="1">
        <v>0.23049649596214294</v>
      </c>
      <c r="S6670" s="1">
        <v>37</v>
      </c>
      <c r="T6670" s="1">
        <v>1</v>
      </c>
      <c r="U6670" s="1">
        <v>22654768</v>
      </c>
      <c r="V6670" s="1">
        <v>2.0499441623687744</v>
      </c>
      <c r="W6670" s="1">
        <v>9.9488544464111328</v>
      </c>
      <c r="X6670" s="1">
        <v>9.9488544464111328</v>
      </c>
    </row>
    <row r="6671" spans="1:24" x14ac:dyDescent="0.35">
      <c r="A6671" s="1">
        <v>380064</v>
      </c>
      <c r="B6671" s="1" t="s">
        <v>2351</v>
      </c>
      <c r="C6671" s="1">
        <v>115211103</v>
      </c>
      <c r="D6671" s="1">
        <v>64</v>
      </c>
      <c r="E6671" s="1" t="s">
        <v>2695</v>
      </c>
      <c r="F6671" s="1" t="s">
        <v>35</v>
      </c>
      <c r="G6671" s="1" t="s">
        <v>249</v>
      </c>
      <c r="H6671" s="1" t="s">
        <v>916</v>
      </c>
      <c r="I6671" s="1">
        <v>4022192</v>
      </c>
      <c r="J6671" s="1">
        <v>923160</v>
      </c>
      <c r="K6671" s="1">
        <v>2357804</v>
      </c>
      <c r="L6671" s="1">
        <v>18610416</v>
      </c>
      <c r="M6671" s="1">
        <v>1.0206760168075562</v>
      </c>
      <c r="N6671" s="1">
        <v>5.802678108215332</v>
      </c>
      <c r="O6671" s="1">
        <v>0.37094852328300476</v>
      </c>
      <c r="P6671" s="1">
        <v>10.159511566162109</v>
      </c>
      <c r="Q6671" s="1">
        <v>1.7680219411849976</v>
      </c>
      <c r="R6671" s="1">
        <v>9.9157869815826416E-2</v>
      </c>
      <c r="S6671" s="1">
        <v>38</v>
      </c>
      <c r="T6671" s="1">
        <v>1</v>
      </c>
      <c r="U6671" s="1">
        <v>25913572</v>
      </c>
      <c r="V6671" s="1">
        <v>3.2588043212890625</v>
      </c>
      <c r="W6671" s="1">
        <v>14.384627342224121</v>
      </c>
      <c r="X6671" s="1">
        <v>14.384627342224121</v>
      </c>
    </row>
    <row r="6672" spans="1:24" x14ac:dyDescent="0.35">
      <c r="A6672" s="1">
        <v>390064</v>
      </c>
      <c r="B6672" s="1" t="s">
        <v>2352</v>
      </c>
      <c r="C6672" s="1">
        <v>115211103</v>
      </c>
      <c r="D6672" s="1">
        <v>64</v>
      </c>
      <c r="E6672" s="1" t="s">
        <v>2695</v>
      </c>
      <c r="F6672" s="1" t="s">
        <v>35</v>
      </c>
      <c r="G6672" s="1" t="s">
        <v>249</v>
      </c>
      <c r="H6672" s="1" t="s">
        <v>916</v>
      </c>
      <c r="I6672" s="1">
        <v>4385220</v>
      </c>
      <c r="J6672" s="1">
        <v>1000477</v>
      </c>
      <c r="K6672" s="1">
        <v>4124904</v>
      </c>
      <c r="L6672" s="1">
        <v>18972552</v>
      </c>
      <c r="M6672" s="1">
        <v>0.36213600635528564</v>
      </c>
      <c r="N6672" s="1">
        <v>1.9458780288696289</v>
      </c>
      <c r="O6672" s="1">
        <v>0.36302798986434937</v>
      </c>
      <c r="P6672" s="1">
        <v>9.0256261825561523</v>
      </c>
      <c r="Q6672" s="1">
        <v>1.7670999765396118</v>
      </c>
      <c r="R6672" s="1">
        <v>7.7316999435424805E-2</v>
      </c>
      <c r="S6672" s="1">
        <v>39</v>
      </c>
      <c r="T6672" s="1">
        <v>1</v>
      </c>
      <c r="U6672" s="1">
        <v>28483152</v>
      </c>
      <c r="V6672" s="1">
        <v>2.5695810317993164</v>
      </c>
      <c r="W6672" s="1">
        <v>9.9159622192382813</v>
      </c>
      <c r="X6672" s="1">
        <v>9.9159622192382813</v>
      </c>
    </row>
    <row r="6673" spans="1:24" x14ac:dyDescent="0.35">
      <c r="A6673" s="1">
        <v>400064</v>
      </c>
      <c r="B6673" s="1" t="s">
        <v>2353</v>
      </c>
      <c r="C6673" s="1">
        <v>115211103</v>
      </c>
      <c r="D6673" s="1">
        <v>64</v>
      </c>
      <c r="E6673" s="1" t="s">
        <v>2695</v>
      </c>
      <c r="F6673" s="1" t="s">
        <v>35</v>
      </c>
      <c r="G6673" s="1" t="s">
        <v>249</v>
      </c>
      <c r="H6673" s="1" t="s">
        <v>916</v>
      </c>
      <c r="S6673" s="1">
        <v>40</v>
      </c>
      <c r="T6673" s="1">
        <v>1</v>
      </c>
      <c r="U6673" s="1">
        <v>0</v>
      </c>
      <c r="V6673" s="1">
        <v>0</v>
      </c>
      <c r="W6673" s="1">
        <v>-100</v>
      </c>
      <c r="X6673" s="1">
        <v>-100</v>
      </c>
    </row>
    <row r="6674" spans="1:24" x14ac:dyDescent="0.35">
      <c r="A6674" s="1">
        <v>410064</v>
      </c>
      <c r="B6674" s="1" t="s">
        <v>2354</v>
      </c>
      <c r="C6674" s="1">
        <v>115211103</v>
      </c>
      <c r="D6674" s="1">
        <v>64</v>
      </c>
      <c r="E6674" s="1" t="s">
        <v>2695</v>
      </c>
      <c r="F6674" s="1" t="s">
        <v>35</v>
      </c>
      <c r="G6674" s="1" t="s">
        <v>249</v>
      </c>
      <c r="H6674" s="1" t="s">
        <v>916</v>
      </c>
      <c r="S6674" s="1">
        <v>41</v>
      </c>
      <c r="T6674" s="1">
        <v>1</v>
      </c>
      <c r="U6674" s="1">
        <v>0</v>
      </c>
      <c r="V6674" s="1">
        <v>0</v>
      </c>
    </row>
    <row r="6675" spans="1:24" x14ac:dyDescent="0.35">
      <c r="A6675" s="1">
        <v>420064</v>
      </c>
      <c r="B6675" s="1" t="s">
        <v>2355</v>
      </c>
      <c r="C6675" s="1">
        <v>115211103</v>
      </c>
      <c r="D6675" s="1">
        <v>64</v>
      </c>
      <c r="E6675" s="1" t="s">
        <v>2695</v>
      </c>
      <c r="F6675" s="1" t="s">
        <v>35</v>
      </c>
      <c r="G6675" s="1" t="s">
        <v>249</v>
      </c>
      <c r="H6675" s="1" t="s">
        <v>916</v>
      </c>
      <c r="S6675" s="1">
        <v>42</v>
      </c>
      <c r="T6675" s="1">
        <v>1</v>
      </c>
      <c r="U6675" s="1">
        <v>0</v>
      </c>
      <c r="V6675" s="1">
        <v>0</v>
      </c>
    </row>
    <row r="6676" spans="1:24" x14ac:dyDescent="0.35">
      <c r="A6676" s="1">
        <v>430064</v>
      </c>
      <c r="B6676" s="1" t="s">
        <v>2356</v>
      </c>
      <c r="C6676" s="1">
        <v>115211103</v>
      </c>
      <c r="D6676" s="1">
        <v>64</v>
      </c>
      <c r="E6676" s="1" t="s">
        <v>2695</v>
      </c>
      <c r="F6676" s="1" t="s">
        <v>35</v>
      </c>
      <c r="G6676" s="1" t="s">
        <v>249</v>
      </c>
      <c r="H6676" s="1" t="s">
        <v>916</v>
      </c>
      <c r="S6676" s="1">
        <v>43</v>
      </c>
      <c r="T6676" s="1">
        <v>1</v>
      </c>
      <c r="U6676" s="1">
        <v>0</v>
      </c>
      <c r="V6676" s="1">
        <v>0</v>
      </c>
    </row>
    <row r="6677" spans="1:24" x14ac:dyDescent="0.35">
      <c r="A6677" s="1">
        <v>440064</v>
      </c>
      <c r="B6677" s="1" t="s">
        <v>2357</v>
      </c>
      <c r="C6677" s="1">
        <v>115211103</v>
      </c>
      <c r="D6677" s="1">
        <v>64</v>
      </c>
      <c r="E6677" s="1" t="s">
        <v>2695</v>
      </c>
      <c r="F6677" s="1" t="s">
        <v>35</v>
      </c>
      <c r="G6677" s="1" t="s">
        <v>249</v>
      </c>
      <c r="H6677" s="1" t="s">
        <v>916</v>
      </c>
      <c r="S6677" s="1">
        <v>44</v>
      </c>
      <c r="T6677" s="1">
        <v>1</v>
      </c>
      <c r="U6677" s="1">
        <v>0</v>
      </c>
      <c r="V6677" s="1">
        <v>0</v>
      </c>
    </row>
    <row r="6678" spans="1:24" x14ac:dyDescent="0.35">
      <c r="A6678" s="1">
        <v>450064</v>
      </c>
      <c r="B6678" s="1" t="s">
        <v>2358</v>
      </c>
      <c r="C6678" s="1">
        <v>115211103</v>
      </c>
      <c r="D6678" s="1">
        <v>64</v>
      </c>
      <c r="E6678" s="1" t="s">
        <v>2695</v>
      </c>
      <c r="F6678" s="1" t="s">
        <v>35</v>
      </c>
      <c r="G6678" s="1" t="s">
        <v>249</v>
      </c>
      <c r="H6678" s="1" t="s">
        <v>916</v>
      </c>
      <c r="S6678" s="1">
        <v>45</v>
      </c>
      <c r="T6678" s="1">
        <v>1</v>
      </c>
      <c r="U6678" s="1">
        <v>0</v>
      </c>
      <c r="V6678" s="1">
        <v>0</v>
      </c>
    </row>
    <row r="6679" spans="1:24" x14ac:dyDescent="0.35">
      <c r="A6679" s="1">
        <v>460064</v>
      </c>
      <c r="B6679" s="1" t="s">
        <v>2359</v>
      </c>
      <c r="C6679" s="1">
        <v>115211103</v>
      </c>
      <c r="D6679" s="1">
        <v>64</v>
      </c>
      <c r="E6679" s="1" t="s">
        <v>2695</v>
      </c>
      <c r="F6679" s="1" t="s">
        <v>35</v>
      </c>
      <c r="G6679" s="1" t="s">
        <v>249</v>
      </c>
      <c r="H6679" s="1" t="s">
        <v>916</v>
      </c>
      <c r="S6679" s="1">
        <v>46</v>
      </c>
      <c r="T6679" s="1">
        <v>1</v>
      </c>
      <c r="U6679" s="1">
        <v>0</v>
      </c>
      <c r="V6679" s="1">
        <v>0</v>
      </c>
    </row>
    <row r="6680" spans="1:24" x14ac:dyDescent="0.35">
      <c r="A6680" s="1">
        <v>470064</v>
      </c>
      <c r="B6680" s="1" t="s">
        <v>2360</v>
      </c>
      <c r="C6680" s="1">
        <v>115211103</v>
      </c>
      <c r="D6680" s="1">
        <v>64</v>
      </c>
      <c r="E6680" s="1" t="s">
        <v>2695</v>
      </c>
      <c r="F6680" s="1" t="s">
        <v>35</v>
      </c>
      <c r="G6680" s="1" t="s">
        <v>249</v>
      </c>
      <c r="H6680" s="1" t="s">
        <v>916</v>
      </c>
      <c r="S6680" s="1">
        <v>47</v>
      </c>
      <c r="T6680" s="1">
        <v>1</v>
      </c>
      <c r="U6680" s="1">
        <v>0</v>
      </c>
      <c r="V6680" s="1">
        <v>0</v>
      </c>
    </row>
    <row r="6681" spans="1:24" x14ac:dyDescent="0.35">
      <c r="A6681" s="1">
        <v>480064</v>
      </c>
      <c r="B6681" s="1" t="s">
        <v>2361</v>
      </c>
      <c r="C6681" s="1">
        <v>115211103</v>
      </c>
      <c r="D6681" s="1">
        <v>64</v>
      </c>
      <c r="E6681" s="1" t="s">
        <v>2695</v>
      </c>
      <c r="F6681" s="1" t="s">
        <v>35</v>
      </c>
      <c r="G6681" s="1" t="s">
        <v>249</v>
      </c>
      <c r="H6681" s="1" t="s">
        <v>916</v>
      </c>
      <c r="S6681" s="1">
        <v>48</v>
      </c>
      <c r="T6681" s="1">
        <v>1</v>
      </c>
      <c r="U6681" s="1">
        <v>0</v>
      </c>
      <c r="V6681" s="1">
        <v>0</v>
      </c>
    </row>
    <row r="6682" spans="1:24" x14ac:dyDescent="0.35">
      <c r="A6682" s="1">
        <v>290110</v>
      </c>
      <c r="B6682" s="1" t="s">
        <v>2341</v>
      </c>
      <c r="C6682" s="1">
        <v>115211603</v>
      </c>
      <c r="D6682" s="1">
        <v>110</v>
      </c>
      <c r="E6682" s="1" t="s">
        <v>2696</v>
      </c>
      <c r="F6682" s="1" t="s">
        <v>35</v>
      </c>
      <c r="G6682" s="1" t="s">
        <v>249</v>
      </c>
      <c r="H6682" s="1" t="s">
        <v>916</v>
      </c>
      <c r="I6682" s="1">
        <v>3409291</v>
      </c>
      <c r="J6682" s="1">
        <v>37310</v>
      </c>
      <c r="K6682" s="1">
        <v>526437</v>
      </c>
      <c r="L6682" s="1">
        <v>10381767</v>
      </c>
      <c r="S6682" s="1">
        <v>29</v>
      </c>
      <c r="T6682" s="1">
        <v>1</v>
      </c>
      <c r="U6682" s="1">
        <v>14354805</v>
      </c>
      <c r="V6682" s="1">
        <v>0</v>
      </c>
    </row>
    <row r="6683" spans="1:24" x14ac:dyDescent="0.35">
      <c r="A6683" s="1">
        <v>300110</v>
      </c>
      <c r="B6683" s="1" t="s">
        <v>2343</v>
      </c>
      <c r="C6683" s="1">
        <v>115211603</v>
      </c>
      <c r="D6683" s="1">
        <v>110</v>
      </c>
      <c r="E6683" s="1" t="s">
        <v>2696</v>
      </c>
      <c r="F6683" s="1" t="s">
        <v>35</v>
      </c>
      <c r="G6683" s="1" t="s">
        <v>249</v>
      </c>
      <c r="H6683" s="1" t="s">
        <v>916</v>
      </c>
      <c r="I6683" s="1">
        <v>3435124</v>
      </c>
      <c r="J6683" s="1">
        <v>45794</v>
      </c>
      <c r="K6683" s="1">
        <v>526437</v>
      </c>
      <c r="L6683" s="1">
        <v>10773283</v>
      </c>
      <c r="M6683" s="1">
        <v>0.39151600003242493</v>
      </c>
      <c r="N6683" s="1">
        <v>3.771188497543335</v>
      </c>
      <c r="O6683" s="1">
        <v>2.5832999497652054E-2</v>
      </c>
      <c r="P6683" s="1">
        <v>0.75772351026535034</v>
      </c>
      <c r="Q6683" s="1">
        <v>0</v>
      </c>
      <c r="R6683" s="1">
        <v>8.4840003401041031E-3</v>
      </c>
      <c r="S6683" s="1">
        <v>30</v>
      </c>
      <c r="T6683" s="1">
        <v>1</v>
      </c>
      <c r="U6683" s="1">
        <v>14780638</v>
      </c>
      <c r="V6683" s="1">
        <v>0.42583298683166504</v>
      </c>
      <c r="W6683" s="1">
        <v>2.9664840698242188</v>
      </c>
      <c r="X6683" s="1">
        <v>2.9664840698242188</v>
      </c>
    </row>
    <row r="6684" spans="1:24" x14ac:dyDescent="0.35">
      <c r="A6684" s="1">
        <v>310110</v>
      </c>
      <c r="B6684" s="1" t="s">
        <v>2344</v>
      </c>
      <c r="C6684" s="1">
        <v>115211603</v>
      </c>
      <c r="D6684" s="1">
        <v>110</v>
      </c>
      <c r="E6684" s="1" t="s">
        <v>2696</v>
      </c>
      <c r="F6684" s="1" t="s">
        <v>35</v>
      </c>
      <c r="G6684" s="1" t="s">
        <v>249</v>
      </c>
      <c r="H6684" s="1" t="s">
        <v>916</v>
      </c>
      <c r="I6684" s="1">
        <v>3464126</v>
      </c>
      <c r="J6684" s="1">
        <v>40306</v>
      </c>
      <c r="K6684" s="1">
        <v>526437</v>
      </c>
      <c r="L6684" s="1">
        <v>11042113</v>
      </c>
      <c r="M6684" s="1">
        <v>0.26883000135421753</v>
      </c>
      <c r="N6684" s="1">
        <v>2.4953396320343018</v>
      </c>
      <c r="O6684" s="1">
        <v>2.9001999646425247E-2</v>
      </c>
      <c r="P6684" s="1">
        <v>0.84427809715270996</v>
      </c>
      <c r="Q6684" s="1">
        <v>0</v>
      </c>
      <c r="R6684" s="1">
        <v>-5.4879998788237572E-3</v>
      </c>
      <c r="S6684" s="1">
        <v>31</v>
      </c>
      <c r="T6684" s="1">
        <v>1</v>
      </c>
      <c r="U6684" s="1">
        <v>15072982</v>
      </c>
      <c r="V6684" s="1">
        <v>0.29234400391578674</v>
      </c>
      <c r="W6684" s="1">
        <v>1.9778848886489868</v>
      </c>
      <c r="X6684" s="1">
        <v>1.9778848886489868</v>
      </c>
    </row>
    <row r="6685" spans="1:24" x14ac:dyDescent="0.35">
      <c r="A6685" s="1">
        <v>320110</v>
      </c>
      <c r="B6685" s="1" t="s">
        <v>2345</v>
      </c>
      <c r="C6685" s="1">
        <v>115211603</v>
      </c>
      <c r="D6685" s="1">
        <v>110</v>
      </c>
      <c r="E6685" s="1" t="s">
        <v>2696</v>
      </c>
      <c r="F6685" s="1" t="s">
        <v>35</v>
      </c>
      <c r="G6685" s="1" t="s">
        <v>249</v>
      </c>
      <c r="H6685" s="1" t="s">
        <v>916</v>
      </c>
      <c r="I6685" s="1">
        <v>3501299</v>
      </c>
      <c r="J6685" s="1">
        <v>45731</v>
      </c>
      <c r="K6685" s="1">
        <v>526437</v>
      </c>
      <c r="L6685" s="1">
        <v>11272081</v>
      </c>
      <c r="M6685" s="1">
        <v>0.22996799647808075</v>
      </c>
      <c r="N6685" s="1">
        <v>2.0826449394226074</v>
      </c>
      <c r="O6685" s="1">
        <v>3.7172999233007431E-2</v>
      </c>
      <c r="P6685" s="1">
        <v>1.0730844736099243</v>
      </c>
      <c r="Q6685" s="1">
        <v>0</v>
      </c>
      <c r="R6685" s="1">
        <v>5.4250000976026058E-3</v>
      </c>
      <c r="S6685" s="1">
        <v>32</v>
      </c>
      <c r="T6685" s="1">
        <v>1</v>
      </c>
      <c r="U6685" s="1">
        <v>15345548</v>
      </c>
      <c r="V6685" s="1">
        <v>0.27256599068641663</v>
      </c>
      <c r="W6685" s="1">
        <v>1.8083083629608154</v>
      </c>
      <c r="X6685" s="1">
        <v>1.8083083629608154</v>
      </c>
    </row>
    <row r="6686" spans="1:24" x14ac:dyDescent="0.35">
      <c r="A6686" s="1">
        <v>330110</v>
      </c>
      <c r="B6686" s="1" t="s">
        <v>2346</v>
      </c>
      <c r="C6686" s="1">
        <v>115211603</v>
      </c>
      <c r="D6686" s="1">
        <v>110</v>
      </c>
      <c r="E6686" s="1" t="s">
        <v>2696</v>
      </c>
      <c r="F6686" s="1" t="s">
        <v>35</v>
      </c>
      <c r="G6686" s="1" t="s">
        <v>249</v>
      </c>
      <c r="H6686" s="1" t="s">
        <v>916</v>
      </c>
      <c r="I6686" s="1">
        <v>3594723</v>
      </c>
      <c r="J6686" s="1">
        <v>53127</v>
      </c>
      <c r="K6686" s="1">
        <v>526437</v>
      </c>
      <c r="L6686" s="1">
        <v>11692650</v>
      </c>
      <c r="M6686" s="1">
        <v>0.42056900262832642</v>
      </c>
      <c r="N6686" s="1">
        <v>3.7310678958892822</v>
      </c>
      <c r="O6686" s="1">
        <v>9.3423999845981598E-2</v>
      </c>
      <c r="P6686" s="1">
        <v>2.668266773223877</v>
      </c>
      <c r="Q6686" s="1">
        <v>0</v>
      </c>
      <c r="R6686" s="1">
        <v>7.3959999717772007E-3</v>
      </c>
      <c r="S6686" s="1">
        <v>33</v>
      </c>
      <c r="T6686" s="1">
        <v>1</v>
      </c>
      <c r="U6686" s="1">
        <v>15866937</v>
      </c>
      <c r="V6686" s="1">
        <v>0.52138900756835938</v>
      </c>
      <c r="W6686" s="1">
        <v>3.3976564407348633</v>
      </c>
      <c r="X6686" s="1">
        <v>3.3976564407348633</v>
      </c>
    </row>
    <row r="6687" spans="1:24" x14ac:dyDescent="0.35">
      <c r="A6687" s="1">
        <v>340110</v>
      </c>
      <c r="B6687" s="1" t="s">
        <v>2347</v>
      </c>
      <c r="C6687" s="1">
        <v>115211603</v>
      </c>
      <c r="D6687" s="1">
        <v>110</v>
      </c>
      <c r="E6687" s="1" t="s">
        <v>2696</v>
      </c>
      <c r="F6687" s="1" t="s">
        <v>35</v>
      </c>
      <c r="G6687" s="1" t="s">
        <v>249</v>
      </c>
      <c r="H6687" s="1" t="s">
        <v>916</v>
      </c>
      <c r="I6687" s="1">
        <v>3594652</v>
      </c>
      <c r="J6687" s="1">
        <v>85555</v>
      </c>
      <c r="K6687" s="1">
        <v>526437</v>
      </c>
      <c r="L6687" s="1">
        <v>11692633</v>
      </c>
      <c r="M6687" s="1">
        <v>-1.7000000298139639E-5</v>
      </c>
      <c r="N6687" s="1">
        <v>-1.453904842492193E-4</v>
      </c>
      <c r="O6687" s="1">
        <v>-7.1000002208165824E-5</v>
      </c>
      <c r="P6687" s="1">
        <v>-1.9751174841076136E-3</v>
      </c>
      <c r="Q6687" s="1">
        <v>0</v>
      </c>
      <c r="R6687" s="1">
        <v>3.2428000122308731E-2</v>
      </c>
      <c r="S6687" s="1">
        <v>34</v>
      </c>
      <c r="T6687" s="1">
        <v>1</v>
      </c>
      <c r="U6687" s="1">
        <v>15899277</v>
      </c>
      <c r="V6687" s="1">
        <v>3.2340001314878464E-2</v>
      </c>
      <c r="W6687" s="1">
        <v>0.20382004976272583</v>
      </c>
      <c r="X6687" s="1">
        <v>0.20382004976272583</v>
      </c>
    </row>
    <row r="6688" spans="1:24" x14ac:dyDescent="0.35">
      <c r="A6688" s="1">
        <v>350110</v>
      </c>
      <c r="B6688" s="1" t="s">
        <v>2348</v>
      </c>
      <c r="C6688" s="1">
        <v>115211603</v>
      </c>
      <c r="D6688" s="1">
        <v>110</v>
      </c>
      <c r="E6688" s="1" t="s">
        <v>2696</v>
      </c>
      <c r="F6688" s="1" t="s">
        <v>35</v>
      </c>
      <c r="G6688" s="1" t="s">
        <v>249</v>
      </c>
      <c r="H6688" s="1" t="s">
        <v>916</v>
      </c>
      <c r="I6688" s="1">
        <v>3726877</v>
      </c>
      <c r="J6688" s="1">
        <v>80624</v>
      </c>
      <c r="K6688" s="1">
        <v>526437</v>
      </c>
      <c r="L6688" s="1">
        <v>12391078</v>
      </c>
      <c r="M6688" s="1">
        <v>0.69844502210617065</v>
      </c>
      <c r="N6688" s="1">
        <v>5.9733767509460449</v>
      </c>
      <c r="O6688" s="1">
        <v>0.13222500681877136</v>
      </c>
      <c r="P6688" s="1">
        <v>3.6783812046051025</v>
      </c>
      <c r="Q6688" s="1">
        <v>0</v>
      </c>
      <c r="R6688" s="1">
        <v>-4.9310000613331795E-3</v>
      </c>
      <c r="S6688" s="1">
        <v>35</v>
      </c>
      <c r="T6688" s="1">
        <v>1</v>
      </c>
      <c r="U6688" s="1">
        <v>16725016</v>
      </c>
      <c r="V6688" s="1">
        <v>0.82573902606964111</v>
      </c>
      <c r="W6688" s="1">
        <v>5.1935629844665527</v>
      </c>
      <c r="X6688" s="1">
        <v>5.1935629844665527</v>
      </c>
    </row>
    <row r="6689" spans="1:24" x14ac:dyDescent="0.35">
      <c r="A6689" s="1">
        <v>360110</v>
      </c>
      <c r="B6689" s="1" t="s">
        <v>2349</v>
      </c>
      <c r="C6689" s="1">
        <v>115211603</v>
      </c>
      <c r="D6689" s="1">
        <v>110</v>
      </c>
      <c r="E6689" s="1" t="s">
        <v>2696</v>
      </c>
      <c r="F6689" s="1" t="s">
        <v>35</v>
      </c>
      <c r="G6689" s="1" t="s">
        <v>249</v>
      </c>
      <c r="H6689" s="1" t="s">
        <v>916</v>
      </c>
      <c r="I6689" s="1">
        <v>3903545</v>
      </c>
      <c r="J6689" s="1">
        <v>94938</v>
      </c>
      <c r="K6689" s="1">
        <v>526437</v>
      </c>
      <c r="L6689" s="1">
        <v>14560981</v>
      </c>
      <c r="M6689" s="1">
        <v>2.169903039932251</v>
      </c>
      <c r="N6689" s="1">
        <v>17.511817932128906</v>
      </c>
      <c r="O6689" s="1">
        <v>0.17666800320148468</v>
      </c>
      <c r="P6689" s="1">
        <v>4.7403764724731445</v>
      </c>
      <c r="Q6689" s="1">
        <v>0</v>
      </c>
      <c r="R6689" s="1">
        <v>1.4313999563455582E-2</v>
      </c>
      <c r="S6689" s="1">
        <v>36</v>
      </c>
      <c r="T6689" s="1">
        <v>1</v>
      </c>
      <c r="U6689" s="1">
        <v>19085900</v>
      </c>
      <c r="V6689" s="1">
        <v>2.3608851432800293</v>
      </c>
      <c r="W6689" s="1">
        <v>14.115884780883789</v>
      </c>
      <c r="X6689" s="1">
        <v>14.115884780883789</v>
      </c>
    </row>
    <row r="6690" spans="1:24" x14ac:dyDescent="0.35">
      <c r="A6690" s="1">
        <v>370110</v>
      </c>
      <c r="B6690" s="1" t="s">
        <v>2350</v>
      </c>
      <c r="C6690" s="1">
        <v>115211603</v>
      </c>
      <c r="D6690" s="1">
        <v>110</v>
      </c>
      <c r="E6690" s="1" t="s">
        <v>2696</v>
      </c>
      <c r="F6690" s="1" t="s">
        <v>35</v>
      </c>
      <c r="G6690" s="1" t="s">
        <v>249</v>
      </c>
      <c r="H6690" s="1" t="s">
        <v>916</v>
      </c>
      <c r="I6690" s="1">
        <v>4055935</v>
      </c>
      <c r="J6690" s="1">
        <v>160502</v>
      </c>
      <c r="K6690" s="1">
        <v>526437</v>
      </c>
      <c r="L6690" s="1">
        <v>16344182</v>
      </c>
      <c r="M6690" s="1">
        <v>1.7832009792327881</v>
      </c>
      <c r="N6690" s="1">
        <v>12.246434211730957</v>
      </c>
      <c r="O6690" s="1">
        <v>0.1523900032043457</v>
      </c>
      <c r="P6690" s="1">
        <v>3.9038872718811035</v>
      </c>
      <c r="Q6690" s="1">
        <v>0</v>
      </c>
      <c r="R6690" s="1">
        <v>6.5563999116420746E-2</v>
      </c>
      <c r="S6690" s="1">
        <v>37</v>
      </c>
      <c r="T6690" s="1">
        <v>1</v>
      </c>
      <c r="U6690" s="1">
        <v>21087056</v>
      </c>
      <c r="V6690" s="1">
        <v>2.001154899597168</v>
      </c>
      <c r="W6690" s="1">
        <v>10.484996795654297</v>
      </c>
      <c r="X6690" s="1">
        <v>10.484996795654297</v>
      </c>
    </row>
    <row r="6691" spans="1:24" x14ac:dyDescent="0.35">
      <c r="A6691" s="1">
        <v>380110</v>
      </c>
      <c r="B6691" s="1" t="s">
        <v>2351</v>
      </c>
      <c r="C6691" s="1">
        <v>115211603</v>
      </c>
      <c r="D6691" s="1">
        <v>110</v>
      </c>
      <c r="E6691" s="1" t="s">
        <v>2696</v>
      </c>
      <c r="F6691" s="1" t="s">
        <v>35</v>
      </c>
      <c r="G6691" s="1" t="s">
        <v>249</v>
      </c>
      <c r="H6691" s="1" t="s">
        <v>916</v>
      </c>
      <c r="I6691" s="1">
        <v>4199202</v>
      </c>
      <c r="J6691" s="1">
        <v>179883</v>
      </c>
      <c r="K6691" s="1">
        <v>526437.125</v>
      </c>
      <c r="L6691" s="1">
        <v>17601668</v>
      </c>
      <c r="M6691" s="1">
        <v>1.2574859857559204</v>
      </c>
      <c r="N6691" s="1">
        <v>7.6937837600708008</v>
      </c>
      <c r="O6691" s="1">
        <v>0.14326700568199158</v>
      </c>
      <c r="P6691" s="1">
        <v>3.532280445098877</v>
      </c>
      <c r="Q6691" s="1">
        <v>1.2499999968440534E-7</v>
      </c>
      <c r="R6691" s="1">
        <v>1.9380999729037285E-2</v>
      </c>
      <c r="S6691" s="1">
        <v>38</v>
      </c>
      <c r="T6691" s="1">
        <v>1</v>
      </c>
      <c r="U6691" s="1">
        <v>22507190</v>
      </c>
      <c r="V6691" s="1">
        <v>1.4201340675354004</v>
      </c>
      <c r="W6691" s="1">
        <v>6.7346243858337402</v>
      </c>
      <c r="X6691" s="1">
        <v>6.7346243858337402</v>
      </c>
    </row>
    <row r="6692" spans="1:24" x14ac:dyDescent="0.35">
      <c r="A6692" s="1">
        <v>390110</v>
      </c>
      <c r="B6692" s="1" t="s">
        <v>2352</v>
      </c>
      <c r="C6692" s="1">
        <v>115211603</v>
      </c>
      <c r="D6692" s="1">
        <v>110</v>
      </c>
      <c r="E6692" s="1" t="s">
        <v>2696</v>
      </c>
      <c r="F6692" s="1" t="s">
        <v>35</v>
      </c>
      <c r="G6692" s="1" t="s">
        <v>249</v>
      </c>
      <c r="H6692" s="1" t="s">
        <v>916</v>
      </c>
      <c r="I6692" s="1">
        <v>4572060</v>
      </c>
      <c r="J6692" s="1">
        <v>265810</v>
      </c>
      <c r="K6692" s="1">
        <v>3816664.5</v>
      </c>
      <c r="L6692" s="1">
        <v>17955360</v>
      </c>
      <c r="M6692" s="1">
        <v>0.35369199514389038</v>
      </c>
      <c r="N6692" s="1">
        <v>2.0094232559204102</v>
      </c>
      <c r="O6692" s="1">
        <v>0.37285798788070679</v>
      </c>
      <c r="P6692" s="1">
        <v>8.8792581558227539</v>
      </c>
      <c r="Q6692" s="1">
        <v>3.2902274131774902</v>
      </c>
      <c r="R6692" s="1">
        <v>8.5927002131938934E-2</v>
      </c>
      <c r="S6692" s="1">
        <v>39</v>
      </c>
      <c r="T6692" s="1">
        <v>1</v>
      </c>
      <c r="U6692" s="1">
        <v>26609894</v>
      </c>
      <c r="V6692" s="1">
        <v>4.1027045249938965</v>
      </c>
      <c r="W6692" s="1">
        <v>18.228414535522461</v>
      </c>
      <c r="X6692" s="1">
        <v>18.228414535522461</v>
      </c>
    </row>
    <row r="6693" spans="1:24" x14ac:dyDescent="0.35">
      <c r="A6693" s="1">
        <v>400110</v>
      </c>
      <c r="B6693" s="1" t="s">
        <v>2353</v>
      </c>
      <c r="C6693" s="1">
        <v>115211603</v>
      </c>
      <c r="D6693" s="1">
        <v>110</v>
      </c>
      <c r="E6693" s="1" t="s">
        <v>2696</v>
      </c>
      <c r="F6693" s="1" t="s">
        <v>35</v>
      </c>
      <c r="G6693" s="1" t="s">
        <v>249</v>
      </c>
      <c r="H6693" s="1" t="s">
        <v>916</v>
      </c>
      <c r="S6693" s="1">
        <v>40</v>
      </c>
      <c r="T6693" s="1">
        <v>1</v>
      </c>
      <c r="U6693" s="1">
        <v>0</v>
      </c>
      <c r="V6693" s="1">
        <v>0</v>
      </c>
      <c r="W6693" s="1">
        <v>-100</v>
      </c>
      <c r="X6693" s="1">
        <v>-100</v>
      </c>
    </row>
    <row r="6694" spans="1:24" x14ac:dyDescent="0.35">
      <c r="A6694" s="1">
        <v>410110</v>
      </c>
      <c r="B6694" s="1" t="s">
        <v>2354</v>
      </c>
      <c r="C6694" s="1">
        <v>115211603</v>
      </c>
      <c r="D6694" s="1">
        <v>110</v>
      </c>
      <c r="E6694" s="1" t="s">
        <v>2696</v>
      </c>
      <c r="F6694" s="1" t="s">
        <v>35</v>
      </c>
      <c r="G6694" s="1" t="s">
        <v>249</v>
      </c>
      <c r="H6694" s="1" t="s">
        <v>916</v>
      </c>
      <c r="S6694" s="1">
        <v>41</v>
      </c>
      <c r="T6694" s="1">
        <v>1</v>
      </c>
      <c r="U6694" s="1">
        <v>0</v>
      </c>
      <c r="V6694" s="1">
        <v>0</v>
      </c>
    </row>
    <row r="6695" spans="1:24" x14ac:dyDescent="0.35">
      <c r="A6695" s="1">
        <v>420110</v>
      </c>
      <c r="B6695" s="1" t="s">
        <v>2355</v>
      </c>
      <c r="C6695" s="1">
        <v>115211603</v>
      </c>
      <c r="D6695" s="1">
        <v>110</v>
      </c>
      <c r="E6695" s="1" t="s">
        <v>2696</v>
      </c>
      <c r="F6695" s="1" t="s">
        <v>35</v>
      </c>
      <c r="G6695" s="1" t="s">
        <v>249</v>
      </c>
      <c r="H6695" s="1" t="s">
        <v>916</v>
      </c>
      <c r="S6695" s="1">
        <v>42</v>
      </c>
      <c r="T6695" s="1">
        <v>1</v>
      </c>
      <c r="U6695" s="1">
        <v>0</v>
      </c>
      <c r="V6695" s="1">
        <v>0</v>
      </c>
    </row>
    <row r="6696" spans="1:24" x14ac:dyDescent="0.35">
      <c r="A6696" s="1">
        <v>430110</v>
      </c>
      <c r="B6696" s="1" t="s">
        <v>2356</v>
      </c>
      <c r="C6696" s="1">
        <v>115211603</v>
      </c>
      <c r="D6696" s="1">
        <v>110</v>
      </c>
      <c r="E6696" s="1" t="s">
        <v>2696</v>
      </c>
      <c r="F6696" s="1" t="s">
        <v>35</v>
      </c>
      <c r="G6696" s="1" t="s">
        <v>249</v>
      </c>
      <c r="H6696" s="1" t="s">
        <v>916</v>
      </c>
      <c r="S6696" s="1">
        <v>43</v>
      </c>
      <c r="T6696" s="1">
        <v>1</v>
      </c>
      <c r="U6696" s="1">
        <v>0</v>
      </c>
      <c r="V6696" s="1">
        <v>0</v>
      </c>
    </row>
    <row r="6697" spans="1:24" x14ac:dyDescent="0.35">
      <c r="A6697" s="1">
        <v>440110</v>
      </c>
      <c r="B6697" s="1" t="s">
        <v>2357</v>
      </c>
      <c r="C6697" s="1">
        <v>115211603</v>
      </c>
      <c r="D6697" s="1">
        <v>110</v>
      </c>
      <c r="E6697" s="1" t="s">
        <v>2696</v>
      </c>
      <c r="F6697" s="1" t="s">
        <v>35</v>
      </c>
      <c r="G6697" s="1" t="s">
        <v>249</v>
      </c>
      <c r="H6697" s="1" t="s">
        <v>916</v>
      </c>
      <c r="S6697" s="1">
        <v>44</v>
      </c>
      <c r="T6697" s="1">
        <v>1</v>
      </c>
      <c r="U6697" s="1">
        <v>0</v>
      </c>
      <c r="V6697" s="1">
        <v>0</v>
      </c>
    </row>
    <row r="6698" spans="1:24" x14ac:dyDescent="0.35">
      <c r="A6698" s="1">
        <v>450110</v>
      </c>
      <c r="B6698" s="1" t="s">
        <v>2358</v>
      </c>
      <c r="C6698" s="1">
        <v>115211603</v>
      </c>
      <c r="D6698" s="1">
        <v>110</v>
      </c>
      <c r="E6698" s="1" t="s">
        <v>2696</v>
      </c>
      <c r="F6698" s="1" t="s">
        <v>35</v>
      </c>
      <c r="G6698" s="1" t="s">
        <v>249</v>
      </c>
      <c r="H6698" s="1" t="s">
        <v>916</v>
      </c>
      <c r="S6698" s="1">
        <v>45</v>
      </c>
      <c r="T6698" s="1">
        <v>1</v>
      </c>
      <c r="U6698" s="1">
        <v>0</v>
      </c>
      <c r="V6698" s="1">
        <v>0</v>
      </c>
    </row>
    <row r="6699" spans="1:24" x14ac:dyDescent="0.35">
      <c r="A6699" s="1">
        <v>460110</v>
      </c>
      <c r="B6699" s="1" t="s">
        <v>2359</v>
      </c>
      <c r="C6699" s="1">
        <v>115211603</v>
      </c>
      <c r="D6699" s="1">
        <v>110</v>
      </c>
      <c r="E6699" s="1" t="s">
        <v>2696</v>
      </c>
      <c r="F6699" s="1" t="s">
        <v>35</v>
      </c>
      <c r="G6699" s="1" t="s">
        <v>249</v>
      </c>
      <c r="H6699" s="1" t="s">
        <v>916</v>
      </c>
      <c r="S6699" s="1">
        <v>46</v>
      </c>
      <c r="T6699" s="1">
        <v>1</v>
      </c>
      <c r="U6699" s="1">
        <v>0</v>
      </c>
      <c r="V6699" s="1">
        <v>0</v>
      </c>
    </row>
    <row r="6700" spans="1:24" x14ac:dyDescent="0.35">
      <c r="A6700" s="1">
        <v>470110</v>
      </c>
      <c r="B6700" s="1" t="s">
        <v>2360</v>
      </c>
      <c r="C6700" s="1">
        <v>115211603</v>
      </c>
      <c r="D6700" s="1">
        <v>110</v>
      </c>
      <c r="E6700" s="1" t="s">
        <v>2696</v>
      </c>
      <c r="F6700" s="1" t="s">
        <v>35</v>
      </c>
      <c r="G6700" s="1" t="s">
        <v>249</v>
      </c>
      <c r="H6700" s="1" t="s">
        <v>916</v>
      </c>
      <c r="S6700" s="1">
        <v>47</v>
      </c>
      <c r="T6700" s="1">
        <v>1</v>
      </c>
      <c r="U6700" s="1">
        <v>0</v>
      </c>
      <c r="V6700" s="1">
        <v>0</v>
      </c>
    </row>
    <row r="6701" spans="1:24" x14ac:dyDescent="0.35">
      <c r="A6701" s="1">
        <v>480110</v>
      </c>
      <c r="B6701" s="1" t="s">
        <v>2361</v>
      </c>
      <c r="C6701" s="1">
        <v>115211603</v>
      </c>
      <c r="D6701" s="1">
        <v>110</v>
      </c>
      <c r="E6701" s="1" t="s">
        <v>2696</v>
      </c>
      <c r="F6701" s="1" t="s">
        <v>35</v>
      </c>
      <c r="G6701" s="1" t="s">
        <v>249</v>
      </c>
      <c r="H6701" s="1" t="s">
        <v>916</v>
      </c>
      <c r="S6701" s="1">
        <v>48</v>
      </c>
      <c r="T6701" s="1">
        <v>1</v>
      </c>
      <c r="U6701" s="1">
        <v>0</v>
      </c>
      <c r="V6701" s="1">
        <v>0</v>
      </c>
    </row>
    <row r="6702" spans="1:24" x14ac:dyDescent="0.35">
      <c r="A6702" s="1">
        <v>250523</v>
      </c>
      <c r="B6702" s="1" t="s">
        <v>2364</v>
      </c>
      <c r="C6702" s="1">
        <v>115211657</v>
      </c>
      <c r="D6702" s="1">
        <v>523</v>
      </c>
      <c r="E6702" s="1" t="s">
        <v>48</v>
      </c>
      <c r="F6702" s="1" t="s">
        <v>48</v>
      </c>
      <c r="G6702" s="1" t="s">
        <v>48</v>
      </c>
      <c r="H6702" s="1" t="s">
        <v>48</v>
      </c>
      <c r="S6702" s="1">
        <v>25</v>
      </c>
      <c r="T6702" s="1">
        <v>2</v>
      </c>
      <c r="U6702" s="1">
        <v>0</v>
      </c>
      <c r="V6702" s="1">
        <v>0</v>
      </c>
    </row>
    <row r="6703" spans="1:24" x14ac:dyDescent="0.35">
      <c r="A6703" s="1">
        <v>260523</v>
      </c>
      <c r="B6703" s="1" t="s">
        <v>2365</v>
      </c>
      <c r="C6703" s="1">
        <v>115211657</v>
      </c>
      <c r="D6703" s="1">
        <v>523</v>
      </c>
      <c r="E6703" s="1" t="s">
        <v>48</v>
      </c>
      <c r="F6703" s="1" t="s">
        <v>48</v>
      </c>
      <c r="G6703" s="1" t="s">
        <v>48</v>
      </c>
      <c r="H6703" s="1" t="s">
        <v>48</v>
      </c>
      <c r="S6703" s="1">
        <v>26</v>
      </c>
      <c r="T6703" s="1">
        <v>2</v>
      </c>
      <c r="U6703" s="1">
        <v>0</v>
      </c>
      <c r="V6703" s="1">
        <v>0</v>
      </c>
    </row>
    <row r="6704" spans="1:24" x14ac:dyDescent="0.35">
      <c r="A6704" s="1">
        <v>270523</v>
      </c>
      <c r="B6704" s="1" t="s">
        <v>2366</v>
      </c>
      <c r="C6704" s="1">
        <v>115211657</v>
      </c>
      <c r="D6704" s="1">
        <v>523</v>
      </c>
      <c r="E6704" s="1" t="s">
        <v>48</v>
      </c>
      <c r="F6704" s="1" t="s">
        <v>48</v>
      </c>
      <c r="G6704" s="1" t="s">
        <v>48</v>
      </c>
      <c r="H6704" s="1" t="s">
        <v>48</v>
      </c>
      <c r="S6704" s="1">
        <v>27</v>
      </c>
      <c r="T6704" s="1">
        <v>2</v>
      </c>
      <c r="U6704" s="1">
        <v>0</v>
      </c>
      <c r="V6704" s="1">
        <v>0</v>
      </c>
    </row>
    <row r="6705" spans="1:24" x14ac:dyDescent="0.35">
      <c r="A6705" s="1">
        <v>280523</v>
      </c>
      <c r="B6705" s="1" t="s">
        <v>2367</v>
      </c>
      <c r="C6705" s="1">
        <v>115211657</v>
      </c>
      <c r="D6705" s="1">
        <v>523</v>
      </c>
      <c r="E6705" s="1" t="s">
        <v>48</v>
      </c>
      <c r="F6705" s="1" t="s">
        <v>48</v>
      </c>
      <c r="G6705" s="1" t="s">
        <v>48</v>
      </c>
      <c r="H6705" s="1" t="s">
        <v>48</v>
      </c>
      <c r="S6705" s="1">
        <v>28</v>
      </c>
      <c r="T6705" s="1">
        <v>2</v>
      </c>
      <c r="U6705" s="1">
        <v>0</v>
      </c>
      <c r="V6705" s="1">
        <v>0</v>
      </c>
    </row>
    <row r="6706" spans="1:24" x14ac:dyDescent="0.35">
      <c r="A6706" s="1">
        <v>290523</v>
      </c>
      <c r="B6706" s="1" t="s">
        <v>2341</v>
      </c>
      <c r="C6706" s="1">
        <v>115211657</v>
      </c>
      <c r="D6706" s="1">
        <v>523</v>
      </c>
      <c r="E6706" s="1" t="s">
        <v>2697</v>
      </c>
      <c r="F6706" s="1" t="s">
        <v>35</v>
      </c>
      <c r="G6706" s="1" t="s">
        <v>249</v>
      </c>
      <c r="H6706" s="1" t="s">
        <v>2369</v>
      </c>
      <c r="J6706" s="1">
        <v>640323.63</v>
      </c>
      <c r="S6706" s="1">
        <v>29</v>
      </c>
      <c r="T6706" s="1">
        <v>2</v>
      </c>
      <c r="U6706" s="1">
        <v>640323.625</v>
      </c>
      <c r="V6706" s="1">
        <v>0</v>
      </c>
    </row>
    <row r="6707" spans="1:24" x14ac:dyDescent="0.35">
      <c r="A6707" s="1">
        <v>300523</v>
      </c>
      <c r="B6707" s="1" t="s">
        <v>2343</v>
      </c>
      <c r="C6707" s="1">
        <v>115211657</v>
      </c>
      <c r="D6707" s="1">
        <v>523</v>
      </c>
      <c r="E6707" s="1" t="s">
        <v>2697</v>
      </c>
      <c r="F6707" s="1" t="s">
        <v>35</v>
      </c>
      <c r="G6707" s="1" t="s">
        <v>249</v>
      </c>
      <c r="H6707" s="1" t="s">
        <v>2369</v>
      </c>
      <c r="J6707" s="1">
        <v>636965.26</v>
      </c>
      <c r="R6707" s="1">
        <v>-3.3583699259907007E-3</v>
      </c>
      <c r="S6707" s="1">
        <v>30</v>
      </c>
      <c r="T6707" s="1">
        <v>2</v>
      </c>
      <c r="U6707" s="1">
        <v>636965.25</v>
      </c>
      <c r="V6707" s="1">
        <v>-3.3583699259907007E-3</v>
      </c>
      <c r="W6707" s="1">
        <v>-0.52448087930679321</v>
      </c>
      <c r="X6707" s="1">
        <v>-0.52448087930679321</v>
      </c>
    </row>
    <row r="6708" spans="1:24" x14ac:dyDescent="0.35">
      <c r="A6708" s="1">
        <v>310523</v>
      </c>
      <c r="B6708" s="1" t="s">
        <v>2344</v>
      </c>
      <c r="C6708" s="1">
        <v>115211657</v>
      </c>
      <c r="D6708" s="1">
        <v>523</v>
      </c>
      <c r="E6708" s="1" t="s">
        <v>2697</v>
      </c>
      <c r="F6708" s="1" t="s">
        <v>35</v>
      </c>
      <c r="G6708" s="1" t="s">
        <v>249</v>
      </c>
      <c r="H6708" s="1" t="s">
        <v>2369</v>
      </c>
      <c r="J6708" s="1">
        <v>596028.14</v>
      </c>
      <c r="R6708" s="1">
        <v>-4.0937118232250214E-2</v>
      </c>
      <c r="S6708" s="1">
        <v>31</v>
      </c>
      <c r="T6708" s="1">
        <v>2</v>
      </c>
      <c r="U6708" s="1">
        <v>596028.125</v>
      </c>
      <c r="V6708" s="1">
        <v>-4.0937118232250214E-2</v>
      </c>
      <c r="W6708" s="1">
        <v>-6.4269008636474609</v>
      </c>
      <c r="X6708" s="1">
        <v>-6.4269008636474609</v>
      </c>
    </row>
    <row r="6709" spans="1:24" x14ac:dyDescent="0.35">
      <c r="A6709" s="1">
        <v>320523</v>
      </c>
      <c r="B6709" s="1" t="s">
        <v>2345</v>
      </c>
      <c r="C6709" s="1">
        <v>115211657</v>
      </c>
      <c r="D6709" s="1">
        <v>523</v>
      </c>
      <c r="E6709" s="1" t="s">
        <v>2697</v>
      </c>
      <c r="F6709" s="1" t="s">
        <v>35</v>
      </c>
      <c r="G6709" s="1" t="s">
        <v>249</v>
      </c>
      <c r="H6709" s="1" t="s">
        <v>2369</v>
      </c>
      <c r="J6709" s="1">
        <v>736126.53</v>
      </c>
      <c r="R6709" s="1">
        <v>0.14009839296340942</v>
      </c>
      <c r="S6709" s="1">
        <v>32</v>
      </c>
      <c r="T6709" s="1">
        <v>2</v>
      </c>
      <c r="U6709" s="1">
        <v>736126.5</v>
      </c>
      <c r="V6709" s="1">
        <v>0.14009839296340942</v>
      </c>
      <c r="W6709" s="1">
        <v>23.505329132080078</v>
      </c>
      <c r="X6709" s="1">
        <v>23.505329132080078</v>
      </c>
    </row>
    <row r="6710" spans="1:24" x14ac:dyDescent="0.35">
      <c r="A6710" s="1">
        <v>330523</v>
      </c>
      <c r="B6710" s="1" t="s">
        <v>2346</v>
      </c>
      <c r="C6710" s="1">
        <v>115211657</v>
      </c>
      <c r="D6710" s="1">
        <v>523</v>
      </c>
      <c r="E6710" s="1" t="s">
        <v>2697</v>
      </c>
      <c r="F6710" s="1" t="s">
        <v>35</v>
      </c>
      <c r="G6710" s="1" t="s">
        <v>249</v>
      </c>
      <c r="H6710" s="1" t="s">
        <v>2369</v>
      </c>
      <c r="J6710" s="1">
        <v>842179.65</v>
      </c>
      <c r="R6710" s="1">
        <v>0.10605312138795853</v>
      </c>
      <c r="S6710" s="1">
        <v>33</v>
      </c>
      <c r="T6710" s="1">
        <v>2</v>
      </c>
      <c r="U6710" s="1">
        <v>842179.625</v>
      </c>
      <c r="V6710" s="1">
        <v>0.10605312138795853</v>
      </c>
      <c r="W6710" s="1">
        <v>14.406915664672852</v>
      </c>
      <c r="X6710" s="1">
        <v>14.406915664672852</v>
      </c>
    </row>
    <row r="6711" spans="1:24" x14ac:dyDescent="0.35">
      <c r="A6711" s="1">
        <v>340523</v>
      </c>
      <c r="B6711" s="1" t="s">
        <v>2347</v>
      </c>
      <c r="C6711" s="1">
        <v>115211657</v>
      </c>
      <c r="D6711" s="1">
        <v>523</v>
      </c>
      <c r="E6711" s="1" t="s">
        <v>2697</v>
      </c>
      <c r="F6711" s="1" t="s">
        <v>35</v>
      </c>
      <c r="G6711" s="1" t="s">
        <v>249</v>
      </c>
      <c r="H6711" s="1" t="s">
        <v>2369</v>
      </c>
      <c r="J6711" s="1">
        <v>1063870.52</v>
      </c>
      <c r="R6711" s="1">
        <v>0.22169086337089539</v>
      </c>
      <c r="S6711" s="1">
        <v>34</v>
      </c>
      <c r="T6711" s="1">
        <v>2</v>
      </c>
      <c r="U6711" s="1">
        <v>1063870.5</v>
      </c>
      <c r="V6711" s="1">
        <v>0.22169086337089539</v>
      </c>
      <c r="W6711" s="1">
        <v>26.323467254638672</v>
      </c>
      <c r="X6711" s="1">
        <v>26.323467254638672</v>
      </c>
    </row>
    <row r="6712" spans="1:24" x14ac:dyDescent="0.35">
      <c r="A6712" s="1">
        <v>350523</v>
      </c>
      <c r="B6712" s="1" t="s">
        <v>2348</v>
      </c>
      <c r="C6712" s="1">
        <v>115211657</v>
      </c>
      <c r="D6712" s="1">
        <v>523</v>
      </c>
      <c r="E6712" s="1" t="s">
        <v>2697</v>
      </c>
      <c r="F6712" s="1" t="s">
        <v>35</v>
      </c>
      <c r="G6712" s="1" t="s">
        <v>249</v>
      </c>
      <c r="H6712" s="1" t="s">
        <v>2369</v>
      </c>
      <c r="J6712" s="1">
        <v>1094859.56</v>
      </c>
      <c r="R6712" s="1">
        <v>3.0989039689302444E-2</v>
      </c>
      <c r="S6712" s="1">
        <v>35</v>
      </c>
      <c r="T6712" s="1">
        <v>2</v>
      </c>
      <c r="U6712" s="1">
        <v>1094859.5</v>
      </c>
      <c r="V6712" s="1">
        <v>3.0989039689302444E-2</v>
      </c>
      <c r="W6712" s="1">
        <v>2.9128544330596924</v>
      </c>
      <c r="X6712" s="1">
        <v>2.9128544330596924</v>
      </c>
    </row>
    <row r="6713" spans="1:24" x14ac:dyDescent="0.35">
      <c r="A6713" s="1">
        <v>360523</v>
      </c>
      <c r="B6713" s="1" t="s">
        <v>2349</v>
      </c>
      <c r="C6713" s="1">
        <v>115211657</v>
      </c>
      <c r="D6713" s="1">
        <v>523</v>
      </c>
      <c r="E6713" s="1" t="s">
        <v>2697</v>
      </c>
      <c r="F6713" s="1" t="s">
        <v>35</v>
      </c>
      <c r="G6713" s="1" t="s">
        <v>249</v>
      </c>
      <c r="H6713" s="1" t="s">
        <v>2369</v>
      </c>
      <c r="J6713" s="1">
        <v>1250950.6100000001</v>
      </c>
      <c r="R6713" s="1">
        <v>0.15609104931354523</v>
      </c>
      <c r="S6713" s="1">
        <v>36</v>
      </c>
      <c r="T6713" s="1">
        <v>2</v>
      </c>
      <c r="U6713" s="1">
        <v>1250950.625</v>
      </c>
      <c r="V6713" s="1">
        <v>0.15609104931354523</v>
      </c>
      <c r="W6713" s="1">
        <v>14.256726264953613</v>
      </c>
      <c r="X6713" s="1">
        <v>14.256726264953613</v>
      </c>
    </row>
    <row r="6714" spans="1:24" x14ac:dyDescent="0.35">
      <c r="A6714" s="1">
        <v>370523</v>
      </c>
      <c r="B6714" s="1" t="s">
        <v>2350</v>
      </c>
      <c r="C6714" s="1">
        <v>115211657</v>
      </c>
      <c r="D6714" s="1">
        <v>523</v>
      </c>
      <c r="E6714" s="1" t="s">
        <v>2697</v>
      </c>
      <c r="F6714" s="1" t="s">
        <v>35</v>
      </c>
      <c r="G6714" s="1" t="s">
        <v>249</v>
      </c>
      <c r="H6714" s="1" t="s">
        <v>2369</v>
      </c>
      <c r="J6714" s="1">
        <v>1670245.26</v>
      </c>
      <c r="R6714" s="1">
        <v>0.41929465532302856</v>
      </c>
      <c r="S6714" s="1">
        <v>37</v>
      </c>
      <c r="T6714" s="1">
        <v>2</v>
      </c>
      <c r="U6714" s="1">
        <v>1670245.25</v>
      </c>
      <c r="V6714" s="1">
        <v>0.41929465532302856</v>
      </c>
      <c r="W6714" s="1">
        <v>33.518077850341797</v>
      </c>
      <c r="X6714" s="1">
        <v>33.518077850341797</v>
      </c>
    </row>
    <row r="6715" spans="1:24" x14ac:dyDescent="0.35">
      <c r="A6715" s="1">
        <v>380523</v>
      </c>
      <c r="B6715" s="1" t="s">
        <v>2351</v>
      </c>
      <c r="C6715" s="1">
        <v>115211657</v>
      </c>
      <c r="D6715" s="1">
        <v>523</v>
      </c>
      <c r="E6715" s="1" t="s">
        <v>2697</v>
      </c>
      <c r="F6715" s="1" t="s">
        <v>35</v>
      </c>
      <c r="G6715" s="1" t="s">
        <v>249</v>
      </c>
      <c r="H6715" s="1" t="s">
        <v>2369</v>
      </c>
      <c r="J6715" s="1">
        <v>1800241</v>
      </c>
      <c r="R6715" s="1">
        <v>0.12999573349952698</v>
      </c>
      <c r="S6715" s="1">
        <v>38</v>
      </c>
      <c r="T6715" s="1">
        <v>2</v>
      </c>
      <c r="U6715" s="1">
        <v>1800241</v>
      </c>
      <c r="V6715" s="1">
        <v>0.12999573349952698</v>
      </c>
      <c r="W6715" s="1">
        <v>7.7830338478088379</v>
      </c>
      <c r="X6715" s="1">
        <v>7.7830338478088379</v>
      </c>
    </row>
    <row r="6716" spans="1:24" x14ac:dyDescent="0.35">
      <c r="A6716" s="1">
        <v>390523</v>
      </c>
      <c r="B6716" s="1" t="s">
        <v>2352</v>
      </c>
      <c r="C6716" s="1">
        <v>115211657</v>
      </c>
      <c r="D6716" s="1">
        <v>523</v>
      </c>
      <c r="E6716" s="1" t="s">
        <v>2697</v>
      </c>
      <c r="F6716" s="1" t="s">
        <v>35</v>
      </c>
      <c r="G6716" s="1" t="s">
        <v>249</v>
      </c>
      <c r="H6716" s="1" t="s">
        <v>2369</v>
      </c>
      <c r="J6716" s="1">
        <v>2037635</v>
      </c>
      <c r="R6716" s="1">
        <v>0.23739400506019592</v>
      </c>
      <c r="S6716" s="1">
        <v>39</v>
      </c>
      <c r="T6716" s="1">
        <v>2</v>
      </c>
      <c r="U6716" s="1">
        <v>2037635</v>
      </c>
      <c r="V6716" s="1">
        <v>0.23739400506019592</v>
      </c>
      <c r="W6716" s="1">
        <v>13.186790466308594</v>
      </c>
      <c r="X6716" s="1">
        <v>13.186790466308594</v>
      </c>
    </row>
    <row r="6717" spans="1:24" x14ac:dyDescent="0.35">
      <c r="A6717" s="1">
        <v>400523</v>
      </c>
      <c r="B6717" s="1" t="s">
        <v>2353</v>
      </c>
      <c r="C6717" s="1">
        <v>115211657</v>
      </c>
      <c r="D6717" s="1">
        <v>523</v>
      </c>
      <c r="E6717" s="1" t="s">
        <v>48</v>
      </c>
      <c r="F6717" s="1" t="s">
        <v>48</v>
      </c>
      <c r="G6717" s="1" t="s">
        <v>48</v>
      </c>
      <c r="H6717" s="1" t="s">
        <v>48</v>
      </c>
      <c r="S6717" s="1">
        <v>40</v>
      </c>
      <c r="T6717" s="1">
        <v>2</v>
      </c>
      <c r="U6717" s="1">
        <v>0</v>
      </c>
      <c r="V6717" s="1">
        <v>0</v>
      </c>
      <c r="W6717" s="1">
        <v>-100</v>
      </c>
      <c r="X6717" s="1">
        <v>-100</v>
      </c>
    </row>
    <row r="6718" spans="1:24" x14ac:dyDescent="0.35">
      <c r="A6718" s="1">
        <v>410523</v>
      </c>
      <c r="B6718" s="1" t="s">
        <v>2354</v>
      </c>
      <c r="C6718" s="1">
        <v>115211657</v>
      </c>
      <c r="D6718" s="1">
        <v>523</v>
      </c>
      <c r="E6718" s="1" t="s">
        <v>48</v>
      </c>
      <c r="F6718" s="1" t="s">
        <v>48</v>
      </c>
      <c r="G6718" s="1" t="s">
        <v>48</v>
      </c>
      <c r="H6718" s="1" t="s">
        <v>48</v>
      </c>
      <c r="S6718" s="1">
        <v>41</v>
      </c>
      <c r="T6718" s="1">
        <v>2</v>
      </c>
      <c r="U6718" s="1">
        <v>0</v>
      </c>
      <c r="V6718" s="1">
        <v>0</v>
      </c>
    </row>
    <row r="6719" spans="1:24" x14ac:dyDescent="0.35">
      <c r="A6719" s="1">
        <v>420523</v>
      </c>
      <c r="B6719" s="1" t="s">
        <v>2355</v>
      </c>
      <c r="C6719" s="1">
        <v>115211657</v>
      </c>
      <c r="D6719" s="1">
        <v>523</v>
      </c>
      <c r="E6719" s="1" t="s">
        <v>48</v>
      </c>
      <c r="F6719" s="1" t="s">
        <v>48</v>
      </c>
      <c r="G6719" s="1" t="s">
        <v>48</v>
      </c>
      <c r="H6719" s="1" t="s">
        <v>48</v>
      </c>
      <c r="S6719" s="1">
        <v>42</v>
      </c>
      <c r="T6719" s="1">
        <v>2</v>
      </c>
      <c r="U6719" s="1">
        <v>0</v>
      </c>
      <c r="V6719" s="1">
        <v>0</v>
      </c>
    </row>
    <row r="6720" spans="1:24" x14ac:dyDescent="0.35">
      <c r="A6720" s="1">
        <v>430523</v>
      </c>
      <c r="B6720" s="1" t="s">
        <v>2356</v>
      </c>
      <c r="C6720" s="1">
        <v>115211657</v>
      </c>
      <c r="D6720" s="1">
        <v>523</v>
      </c>
      <c r="E6720" s="1" t="s">
        <v>48</v>
      </c>
      <c r="F6720" s="1" t="s">
        <v>48</v>
      </c>
      <c r="G6720" s="1" t="s">
        <v>48</v>
      </c>
      <c r="H6720" s="1" t="s">
        <v>48</v>
      </c>
      <c r="S6720" s="1">
        <v>43</v>
      </c>
      <c r="T6720" s="1">
        <v>2</v>
      </c>
      <c r="U6720" s="1">
        <v>0</v>
      </c>
      <c r="V6720" s="1">
        <v>0</v>
      </c>
    </row>
    <row r="6721" spans="1:24" x14ac:dyDescent="0.35">
      <c r="A6721" s="1">
        <v>440523</v>
      </c>
      <c r="B6721" s="1" t="s">
        <v>2357</v>
      </c>
      <c r="C6721" s="1">
        <v>115211657</v>
      </c>
      <c r="D6721" s="1">
        <v>523</v>
      </c>
      <c r="E6721" s="1" t="s">
        <v>48</v>
      </c>
      <c r="F6721" s="1" t="s">
        <v>48</v>
      </c>
      <c r="G6721" s="1" t="s">
        <v>48</v>
      </c>
      <c r="H6721" s="1" t="s">
        <v>48</v>
      </c>
      <c r="S6721" s="1">
        <v>44</v>
      </c>
      <c r="T6721" s="1">
        <v>2</v>
      </c>
      <c r="U6721" s="1">
        <v>0</v>
      </c>
      <c r="V6721" s="1">
        <v>0</v>
      </c>
    </row>
    <row r="6722" spans="1:24" x14ac:dyDescent="0.35">
      <c r="A6722" s="1">
        <v>450523</v>
      </c>
      <c r="B6722" s="1" t="s">
        <v>2358</v>
      </c>
      <c r="C6722" s="1">
        <v>115211657</v>
      </c>
      <c r="D6722" s="1">
        <v>523</v>
      </c>
      <c r="E6722" s="1" t="s">
        <v>48</v>
      </c>
      <c r="F6722" s="1" t="s">
        <v>48</v>
      </c>
      <c r="G6722" s="1" t="s">
        <v>48</v>
      </c>
      <c r="H6722" s="1" t="s">
        <v>48</v>
      </c>
      <c r="S6722" s="1">
        <v>45</v>
      </c>
      <c r="T6722" s="1">
        <v>2</v>
      </c>
      <c r="U6722" s="1">
        <v>0</v>
      </c>
      <c r="V6722" s="1">
        <v>0</v>
      </c>
    </row>
    <row r="6723" spans="1:24" x14ac:dyDescent="0.35">
      <c r="A6723" s="1">
        <v>460523</v>
      </c>
      <c r="B6723" s="1" t="s">
        <v>2359</v>
      </c>
      <c r="C6723" s="1">
        <v>115211657</v>
      </c>
      <c r="D6723" s="1">
        <v>523</v>
      </c>
      <c r="E6723" s="1" t="s">
        <v>48</v>
      </c>
      <c r="F6723" s="1" t="s">
        <v>48</v>
      </c>
      <c r="G6723" s="1" t="s">
        <v>48</v>
      </c>
      <c r="H6723" s="1" t="s">
        <v>48</v>
      </c>
      <c r="S6723" s="1">
        <v>46</v>
      </c>
      <c r="T6723" s="1">
        <v>2</v>
      </c>
      <c r="U6723" s="1">
        <v>0</v>
      </c>
      <c r="V6723" s="1">
        <v>0</v>
      </c>
    </row>
    <row r="6724" spans="1:24" x14ac:dyDescent="0.35">
      <c r="A6724" s="1">
        <v>470523</v>
      </c>
      <c r="B6724" s="1" t="s">
        <v>2360</v>
      </c>
      <c r="C6724" s="1">
        <v>115211657</v>
      </c>
      <c r="D6724" s="1">
        <v>523</v>
      </c>
      <c r="E6724" s="1" t="s">
        <v>48</v>
      </c>
      <c r="F6724" s="1" t="s">
        <v>48</v>
      </c>
      <c r="G6724" s="1" t="s">
        <v>48</v>
      </c>
      <c r="H6724" s="1" t="s">
        <v>48</v>
      </c>
      <c r="S6724" s="1">
        <v>47</v>
      </c>
      <c r="T6724" s="1">
        <v>2</v>
      </c>
      <c r="U6724" s="1">
        <v>0</v>
      </c>
      <c r="V6724" s="1">
        <v>0</v>
      </c>
    </row>
    <row r="6725" spans="1:24" x14ac:dyDescent="0.35">
      <c r="A6725" s="1">
        <v>290129</v>
      </c>
      <c r="B6725" s="1" t="s">
        <v>2341</v>
      </c>
      <c r="C6725" s="1">
        <v>115212503</v>
      </c>
      <c r="D6725" s="1">
        <v>129</v>
      </c>
      <c r="E6725" s="1" t="s">
        <v>2698</v>
      </c>
      <c r="F6725" s="1" t="s">
        <v>35</v>
      </c>
      <c r="G6725" s="1" t="s">
        <v>249</v>
      </c>
      <c r="H6725" s="1" t="s">
        <v>916</v>
      </c>
      <c r="I6725" s="1">
        <v>1302643.25</v>
      </c>
      <c r="K6725" s="1">
        <v>285375</v>
      </c>
      <c r="L6725" s="1">
        <v>5823952</v>
      </c>
      <c r="S6725" s="1">
        <v>29</v>
      </c>
      <c r="T6725" s="1">
        <v>1</v>
      </c>
      <c r="U6725" s="1">
        <v>7411970</v>
      </c>
      <c r="V6725" s="1">
        <v>0</v>
      </c>
    </row>
    <row r="6726" spans="1:24" x14ac:dyDescent="0.35">
      <c r="A6726" s="1">
        <v>300129</v>
      </c>
      <c r="B6726" s="1" t="s">
        <v>2343</v>
      </c>
      <c r="C6726" s="1">
        <v>115212503</v>
      </c>
      <c r="D6726" s="1">
        <v>129</v>
      </c>
      <c r="E6726" s="1" t="s">
        <v>2698</v>
      </c>
      <c r="F6726" s="1" t="s">
        <v>35</v>
      </c>
      <c r="G6726" s="1" t="s">
        <v>249</v>
      </c>
      <c r="H6726" s="1" t="s">
        <v>916</v>
      </c>
      <c r="I6726" s="1">
        <v>1314410.1299999999</v>
      </c>
      <c r="K6726" s="1">
        <v>369099</v>
      </c>
      <c r="L6726" s="1">
        <v>6006810</v>
      </c>
      <c r="M6726" s="1">
        <v>0.18285800516605377</v>
      </c>
      <c r="N6726" s="1">
        <v>3.1397581100463867</v>
      </c>
      <c r="O6726" s="1">
        <v>1.1766879819333553E-2</v>
      </c>
      <c r="P6726" s="1">
        <v>0.90330797433853149</v>
      </c>
      <c r="Q6726" s="1">
        <v>8.3723999559879303E-2</v>
      </c>
      <c r="S6726" s="1">
        <v>30</v>
      </c>
      <c r="T6726" s="1">
        <v>1</v>
      </c>
      <c r="U6726" s="1">
        <v>7690319</v>
      </c>
      <c r="V6726" s="1">
        <v>0.2783488929271698</v>
      </c>
      <c r="W6726" s="1">
        <v>3.7553982734680176</v>
      </c>
      <c r="X6726" s="1">
        <v>3.7553982734680176</v>
      </c>
    </row>
    <row r="6727" spans="1:24" x14ac:dyDescent="0.35">
      <c r="A6727" s="1">
        <v>310129</v>
      </c>
      <c r="B6727" s="1" t="s">
        <v>2344</v>
      </c>
      <c r="C6727" s="1">
        <v>115212503</v>
      </c>
      <c r="D6727" s="1">
        <v>129</v>
      </c>
      <c r="E6727" s="1" t="s">
        <v>2698</v>
      </c>
      <c r="F6727" s="1" t="s">
        <v>35</v>
      </c>
      <c r="G6727" s="1" t="s">
        <v>249</v>
      </c>
      <c r="H6727" s="1" t="s">
        <v>916</v>
      </c>
      <c r="I6727" s="1">
        <v>1363075.87</v>
      </c>
      <c r="K6727" s="1">
        <v>327237</v>
      </c>
      <c r="L6727" s="1">
        <v>6095200.5</v>
      </c>
      <c r="M6727" s="1">
        <v>8.8390499353408813E-2</v>
      </c>
      <c r="N6727" s="1">
        <v>1.471504807472229</v>
      </c>
      <c r="O6727" s="1">
        <v>4.8665739595890045E-2</v>
      </c>
      <c r="P6727" s="1">
        <v>3.7024774551391602</v>
      </c>
      <c r="Q6727" s="1">
        <v>-4.1861999779939651E-2</v>
      </c>
      <c r="S6727" s="1">
        <v>31</v>
      </c>
      <c r="T6727" s="1">
        <v>1</v>
      </c>
      <c r="U6727" s="1">
        <v>7785513.5</v>
      </c>
      <c r="V6727" s="1">
        <v>9.5194235444068909E-2</v>
      </c>
      <c r="W6727" s="1">
        <v>1.2378485202789307</v>
      </c>
      <c r="X6727" s="1">
        <v>1.2378485202789307</v>
      </c>
    </row>
    <row r="6728" spans="1:24" x14ac:dyDescent="0.35">
      <c r="A6728" s="1">
        <v>320129</v>
      </c>
      <c r="B6728" s="1" t="s">
        <v>2345</v>
      </c>
      <c r="C6728" s="1">
        <v>115212503</v>
      </c>
      <c r="D6728" s="1">
        <v>129</v>
      </c>
      <c r="E6728" s="1" t="s">
        <v>2698</v>
      </c>
      <c r="F6728" s="1" t="s">
        <v>35</v>
      </c>
      <c r="G6728" s="1" t="s">
        <v>249</v>
      </c>
      <c r="H6728" s="1" t="s">
        <v>916</v>
      </c>
      <c r="I6728" s="1">
        <v>1379377.96</v>
      </c>
      <c r="K6728" s="1">
        <v>327237</v>
      </c>
      <c r="L6728" s="1">
        <v>6244972.5</v>
      </c>
      <c r="M6728" s="1">
        <v>0.14977200329303741</v>
      </c>
      <c r="N6728" s="1">
        <v>2.457211971282959</v>
      </c>
      <c r="O6728" s="1">
        <v>1.6302090138196945E-2</v>
      </c>
      <c r="P6728" s="1">
        <v>1.1959781646728516</v>
      </c>
      <c r="Q6728" s="1">
        <v>0</v>
      </c>
      <c r="S6728" s="1">
        <v>32</v>
      </c>
      <c r="T6728" s="1">
        <v>1</v>
      </c>
      <c r="U6728" s="1">
        <v>7951587.5</v>
      </c>
      <c r="V6728" s="1">
        <v>0.16607409715652466</v>
      </c>
      <c r="W6728" s="1">
        <v>2.1331155300140381</v>
      </c>
      <c r="X6728" s="1">
        <v>2.1331155300140381</v>
      </c>
    </row>
    <row r="6729" spans="1:24" x14ac:dyDescent="0.35">
      <c r="A6729" s="1">
        <v>330129</v>
      </c>
      <c r="B6729" s="1" t="s">
        <v>2346</v>
      </c>
      <c r="C6729" s="1">
        <v>115212503</v>
      </c>
      <c r="D6729" s="1">
        <v>129</v>
      </c>
      <c r="E6729" s="1" t="s">
        <v>2698</v>
      </c>
      <c r="F6729" s="1" t="s">
        <v>35</v>
      </c>
      <c r="G6729" s="1" t="s">
        <v>249</v>
      </c>
      <c r="H6729" s="1" t="s">
        <v>916</v>
      </c>
      <c r="I6729" s="1">
        <v>1442459.61</v>
      </c>
      <c r="K6729" s="1">
        <v>327237</v>
      </c>
      <c r="L6729" s="1">
        <v>6367955</v>
      </c>
      <c r="M6729" s="1">
        <v>0.12298250198364258</v>
      </c>
      <c r="N6729" s="1">
        <v>1.969304084777832</v>
      </c>
      <c r="O6729" s="1">
        <v>6.3081651926040649E-2</v>
      </c>
      <c r="P6729" s="1">
        <v>4.5731954574584961</v>
      </c>
      <c r="Q6729" s="1">
        <v>0</v>
      </c>
      <c r="S6729" s="1">
        <v>33</v>
      </c>
      <c r="T6729" s="1">
        <v>1</v>
      </c>
      <c r="U6729" s="1">
        <v>8137651.5</v>
      </c>
      <c r="V6729" s="1">
        <v>0.18606415390968323</v>
      </c>
      <c r="W6729" s="1">
        <v>2.3399603366851807</v>
      </c>
      <c r="X6729" s="1">
        <v>2.3399603366851807</v>
      </c>
    </row>
    <row r="6730" spans="1:24" x14ac:dyDescent="0.35">
      <c r="A6730" s="1">
        <v>340129</v>
      </c>
      <c r="B6730" s="1" t="s">
        <v>2347</v>
      </c>
      <c r="C6730" s="1">
        <v>115212503</v>
      </c>
      <c r="D6730" s="1">
        <v>129</v>
      </c>
      <c r="E6730" s="1" t="s">
        <v>2698</v>
      </c>
      <c r="F6730" s="1" t="s">
        <v>35</v>
      </c>
      <c r="G6730" s="1" t="s">
        <v>249</v>
      </c>
      <c r="H6730" s="1" t="s">
        <v>916</v>
      </c>
      <c r="I6730" s="1">
        <v>1442406.57</v>
      </c>
      <c r="K6730" s="1">
        <v>327237</v>
      </c>
      <c r="L6730" s="1">
        <v>6367948.5</v>
      </c>
      <c r="M6730" s="1">
        <v>-6.4999999267456587E-6</v>
      </c>
      <c r="N6730" s="1">
        <v>-1.0207358718616888E-4</v>
      </c>
      <c r="O6730" s="1">
        <v>-5.3039999329484999E-5</v>
      </c>
      <c r="P6730" s="1">
        <v>-3.677052678540349E-3</v>
      </c>
      <c r="Q6730" s="1">
        <v>0</v>
      </c>
      <c r="S6730" s="1">
        <v>34</v>
      </c>
      <c r="T6730" s="1">
        <v>1</v>
      </c>
      <c r="U6730" s="1">
        <v>8137592</v>
      </c>
      <c r="V6730" s="1">
        <v>-5.9539997891988605E-5</v>
      </c>
      <c r="W6730" s="1">
        <v>-7.3116918792948127E-4</v>
      </c>
      <c r="X6730" s="1">
        <v>-7.3116918792948127E-4</v>
      </c>
    </row>
    <row r="6731" spans="1:24" x14ac:dyDescent="0.35">
      <c r="A6731" s="1">
        <v>350129</v>
      </c>
      <c r="B6731" s="1" t="s">
        <v>2348</v>
      </c>
      <c r="C6731" s="1">
        <v>115212503</v>
      </c>
      <c r="D6731" s="1">
        <v>129</v>
      </c>
      <c r="E6731" s="1" t="s">
        <v>2698</v>
      </c>
      <c r="F6731" s="1" t="s">
        <v>35</v>
      </c>
      <c r="G6731" s="1" t="s">
        <v>249</v>
      </c>
      <c r="H6731" s="1" t="s">
        <v>916</v>
      </c>
      <c r="I6731" s="1">
        <v>1548784.58</v>
      </c>
      <c r="K6731" s="1">
        <v>327237</v>
      </c>
      <c r="L6731" s="1">
        <v>6666860</v>
      </c>
      <c r="M6731" s="1">
        <v>0.29891151189804077</v>
      </c>
      <c r="N6731" s="1">
        <v>4.6939997673034668</v>
      </c>
      <c r="O6731" s="1">
        <v>0.10637801140546799</v>
      </c>
      <c r="P6731" s="1">
        <v>7.3750362396240234</v>
      </c>
      <c r="Q6731" s="1">
        <v>0</v>
      </c>
      <c r="S6731" s="1">
        <v>35</v>
      </c>
      <c r="T6731" s="1">
        <v>1</v>
      </c>
      <c r="U6731" s="1">
        <v>8542882</v>
      </c>
      <c r="V6731" s="1">
        <v>0.40528953075408936</v>
      </c>
      <c r="W6731" s="1">
        <v>4.9804658889770508</v>
      </c>
      <c r="X6731" s="1">
        <v>4.9804658889770508</v>
      </c>
    </row>
    <row r="6732" spans="1:24" x14ac:dyDescent="0.35">
      <c r="A6732" s="1">
        <v>360129</v>
      </c>
      <c r="B6732" s="1" t="s">
        <v>2349</v>
      </c>
      <c r="C6732" s="1">
        <v>115212503</v>
      </c>
      <c r="D6732" s="1">
        <v>129</v>
      </c>
      <c r="E6732" s="1" t="s">
        <v>2698</v>
      </c>
      <c r="F6732" s="1" t="s">
        <v>35</v>
      </c>
      <c r="G6732" s="1" t="s">
        <v>249</v>
      </c>
      <c r="H6732" s="1" t="s">
        <v>916</v>
      </c>
      <c r="I6732" s="1">
        <v>1669051.38</v>
      </c>
      <c r="K6732" s="1">
        <v>327237</v>
      </c>
      <c r="L6732" s="1">
        <v>7285892.5</v>
      </c>
      <c r="M6732" s="1">
        <v>0.61903250217437744</v>
      </c>
      <c r="N6732" s="1">
        <v>9.2852182388305664</v>
      </c>
      <c r="O6732" s="1">
        <v>0.12026680260896683</v>
      </c>
      <c r="P6732" s="1">
        <v>7.7652373313903809</v>
      </c>
      <c r="Q6732" s="1">
        <v>0</v>
      </c>
      <c r="S6732" s="1">
        <v>36</v>
      </c>
      <c r="T6732" s="1">
        <v>1</v>
      </c>
      <c r="U6732" s="1">
        <v>9282181</v>
      </c>
      <c r="V6732" s="1">
        <v>0.73929929733276367</v>
      </c>
      <c r="W6732" s="1">
        <v>8.6539764404296875</v>
      </c>
      <c r="X6732" s="1">
        <v>8.6539764404296875</v>
      </c>
    </row>
    <row r="6733" spans="1:24" x14ac:dyDescent="0.35">
      <c r="A6733" s="1">
        <v>370129</v>
      </c>
      <c r="B6733" s="1" t="s">
        <v>2350</v>
      </c>
      <c r="C6733" s="1">
        <v>115212503</v>
      </c>
      <c r="D6733" s="1">
        <v>129</v>
      </c>
      <c r="E6733" s="1" t="s">
        <v>2698</v>
      </c>
      <c r="F6733" s="1" t="s">
        <v>35</v>
      </c>
      <c r="G6733" s="1" t="s">
        <v>249</v>
      </c>
      <c r="H6733" s="1" t="s">
        <v>916</v>
      </c>
      <c r="I6733" s="1">
        <v>1778547.07</v>
      </c>
      <c r="K6733" s="1">
        <v>327237</v>
      </c>
      <c r="L6733" s="1">
        <v>8334463</v>
      </c>
      <c r="M6733" s="1">
        <v>1.0485705137252808</v>
      </c>
      <c r="N6733" s="1">
        <v>14.391792297363281</v>
      </c>
      <c r="O6733" s="1">
        <v>0.10949569195508957</v>
      </c>
      <c r="P6733" s="1">
        <v>6.5603547096252441</v>
      </c>
      <c r="Q6733" s="1">
        <v>0</v>
      </c>
      <c r="S6733" s="1">
        <v>37</v>
      </c>
      <c r="T6733" s="1">
        <v>1</v>
      </c>
      <c r="U6733" s="1">
        <v>10440247</v>
      </c>
      <c r="V6733" s="1">
        <v>1.1580661535263062</v>
      </c>
      <c r="W6733" s="1">
        <v>12.476227760314941</v>
      </c>
      <c r="X6733" s="1">
        <v>12.476227760314941</v>
      </c>
    </row>
    <row r="6734" spans="1:24" x14ac:dyDescent="0.35">
      <c r="A6734" s="1">
        <v>380129</v>
      </c>
      <c r="B6734" s="1" t="s">
        <v>2351</v>
      </c>
      <c r="C6734" s="1">
        <v>115212503</v>
      </c>
      <c r="D6734" s="1">
        <v>129</v>
      </c>
      <c r="E6734" s="1" t="s">
        <v>2698</v>
      </c>
      <c r="F6734" s="1" t="s">
        <v>35</v>
      </c>
      <c r="G6734" s="1" t="s">
        <v>249</v>
      </c>
      <c r="H6734" s="1" t="s">
        <v>916</v>
      </c>
      <c r="I6734" s="1">
        <v>1944627</v>
      </c>
      <c r="K6734" s="1">
        <v>1040582.9375</v>
      </c>
      <c r="L6734" s="1">
        <v>8595920</v>
      </c>
      <c r="M6734" s="1">
        <v>0.26145699620246887</v>
      </c>
      <c r="N6734" s="1">
        <v>3.1370587348937988</v>
      </c>
      <c r="O6734" s="1">
        <v>0.16607992351055145</v>
      </c>
      <c r="P6734" s="1">
        <v>9.3379554748535156</v>
      </c>
      <c r="Q6734" s="1">
        <v>0.71334594488143921</v>
      </c>
      <c r="S6734" s="1">
        <v>38</v>
      </c>
      <c r="T6734" s="1">
        <v>1</v>
      </c>
      <c r="U6734" s="1">
        <v>11581130</v>
      </c>
      <c r="V6734" s="1">
        <v>1.1408828496932983</v>
      </c>
      <c r="W6734" s="1">
        <v>10.927739143371582</v>
      </c>
      <c r="X6734" s="1">
        <v>10.927739143371582</v>
      </c>
    </row>
    <row r="6735" spans="1:24" x14ac:dyDescent="0.35">
      <c r="A6735" s="1">
        <v>390129</v>
      </c>
      <c r="B6735" s="1" t="s">
        <v>2352</v>
      </c>
      <c r="C6735" s="1">
        <v>115212503</v>
      </c>
      <c r="D6735" s="1">
        <v>129</v>
      </c>
      <c r="E6735" s="1" t="s">
        <v>2698</v>
      </c>
      <c r="F6735" s="1" t="s">
        <v>35</v>
      </c>
      <c r="G6735" s="1" t="s">
        <v>249</v>
      </c>
      <c r="H6735" s="1" t="s">
        <v>916</v>
      </c>
      <c r="I6735" s="1">
        <v>2070046</v>
      </c>
      <c r="K6735" s="1">
        <v>1753556.75</v>
      </c>
      <c r="L6735" s="1">
        <v>8703008</v>
      </c>
      <c r="M6735" s="1">
        <v>0.10708799958229065</v>
      </c>
      <c r="N6735" s="1">
        <v>1.2458003759384155</v>
      </c>
      <c r="O6735" s="1">
        <v>0.1254190057516098</v>
      </c>
      <c r="P6735" s="1">
        <v>6.4495143890380859</v>
      </c>
      <c r="Q6735" s="1">
        <v>0.71297383308410645</v>
      </c>
      <c r="S6735" s="1">
        <v>39</v>
      </c>
      <c r="T6735" s="1">
        <v>1</v>
      </c>
      <c r="U6735" s="1">
        <v>12526611</v>
      </c>
      <c r="V6735" s="1">
        <v>0.9454808235168457</v>
      </c>
      <c r="W6735" s="1">
        <v>8.1639785766601563</v>
      </c>
      <c r="X6735" s="1">
        <v>8.1639785766601563</v>
      </c>
    </row>
    <row r="6736" spans="1:24" x14ac:dyDescent="0.35">
      <c r="A6736" s="1">
        <v>400129</v>
      </c>
      <c r="B6736" s="1" t="s">
        <v>2353</v>
      </c>
      <c r="C6736" s="1">
        <v>115212503</v>
      </c>
      <c r="D6736" s="1">
        <v>129</v>
      </c>
      <c r="E6736" s="1" t="s">
        <v>2698</v>
      </c>
      <c r="F6736" s="1" t="s">
        <v>35</v>
      </c>
      <c r="G6736" s="1" t="s">
        <v>249</v>
      </c>
      <c r="H6736" s="1" t="s">
        <v>916</v>
      </c>
      <c r="S6736" s="1">
        <v>40</v>
      </c>
      <c r="T6736" s="1">
        <v>1</v>
      </c>
      <c r="U6736" s="1">
        <v>0</v>
      </c>
      <c r="V6736" s="1">
        <v>0</v>
      </c>
      <c r="W6736" s="1">
        <v>-100</v>
      </c>
      <c r="X6736" s="1">
        <v>-100</v>
      </c>
    </row>
    <row r="6737" spans="1:24" x14ac:dyDescent="0.35">
      <c r="A6737" s="1">
        <v>410129</v>
      </c>
      <c r="B6737" s="1" t="s">
        <v>2354</v>
      </c>
      <c r="C6737" s="1">
        <v>115212503</v>
      </c>
      <c r="D6737" s="1">
        <v>129</v>
      </c>
      <c r="E6737" s="1" t="s">
        <v>2698</v>
      </c>
      <c r="F6737" s="1" t="s">
        <v>35</v>
      </c>
      <c r="G6737" s="1" t="s">
        <v>249</v>
      </c>
      <c r="H6737" s="1" t="s">
        <v>916</v>
      </c>
      <c r="S6737" s="1">
        <v>41</v>
      </c>
      <c r="T6737" s="1">
        <v>1</v>
      </c>
      <c r="U6737" s="1">
        <v>0</v>
      </c>
      <c r="V6737" s="1">
        <v>0</v>
      </c>
    </row>
    <row r="6738" spans="1:24" x14ac:dyDescent="0.35">
      <c r="A6738" s="1">
        <v>420129</v>
      </c>
      <c r="B6738" s="1" t="s">
        <v>2355</v>
      </c>
      <c r="C6738" s="1">
        <v>115212503</v>
      </c>
      <c r="D6738" s="1">
        <v>129</v>
      </c>
      <c r="E6738" s="1" t="s">
        <v>2698</v>
      </c>
      <c r="F6738" s="1" t="s">
        <v>35</v>
      </c>
      <c r="G6738" s="1" t="s">
        <v>249</v>
      </c>
      <c r="H6738" s="1" t="s">
        <v>916</v>
      </c>
      <c r="S6738" s="1">
        <v>42</v>
      </c>
      <c r="T6738" s="1">
        <v>1</v>
      </c>
      <c r="U6738" s="1">
        <v>0</v>
      </c>
      <c r="V6738" s="1">
        <v>0</v>
      </c>
    </row>
    <row r="6739" spans="1:24" x14ac:dyDescent="0.35">
      <c r="A6739" s="1">
        <v>430129</v>
      </c>
      <c r="B6739" s="1" t="s">
        <v>2356</v>
      </c>
      <c r="C6739" s="1">
        <v>115212503</v>
      </c>
      <c r="D6739" s="1">
        <v>129</v>
      </c>
      <c r="E6739" s="1" t="s">
        <v>2698</v>
      </c>
      <c r="F6739" s="1" t="s">
        <v>35</v>
      </c>
      <c r="G6739" s="1" t="s">
        <v>249</v>
      </c>
      <c r="H6739" s="1" t="s">
        <v>916</v>
      </c>
      <c r="S6739" s="1">
        <v>43</v>
      </c>
      <c r="T6739" s="1">
        <v>1</v>
      </c>
      <c r="U6739" s="1">
        <v>0</v>
      </c>
      <c r="V6739" s="1">
        <v>0</v>
      </c>
    </row>
    <row r="6740" spans="1:24" x14ac:dyDescent="0.35">
      <c r="A6740" s="1">
        <v>440129</v>
      </c>
      <c r="B6740" s="1" t="s">
        <v>2357</v>
      </c>
      <c r="C6740" s="1">
        <v>115212503</v>
      </c>
      <c r="D6740" s="1">
        <v>129</v>
      </c>
      <c r="E6740" s="1" t="s">
        <v>2698</v>
      </c>
      <c r="F6740" s="1" t="s">
        <v>35</v>
      </c>
      <c r="G6740" s="1" t="s">
        <v>249</v>
      </c>
      <c r="H6740" s="1" t="s">
        <v>916</v>
      </c>
      <c r="S6740" s="1">
        <v>44</v>
      </c>
      <c r="T6740" s="1">
        <v>1</v>
      </c>
      <c r="U6740" s="1">
        <v>0</v>
      </c>
      <c r="V6740" s="1">
        <v>0</v>
      </c>
    </row>
    <row r="6741" spans="1:24" x14ac:dyDescent="0.35">
      <c r="A6741" s="1">
        <v>450129</v>
      </c>
      <c r="B6741" s="1" t="s">
        <v>2358</v>
      </c>
      <c r="C6741" s="1">
        <v>115212503</v>
      </c>
      <c r="D6741" s="1">
        <v>129</v>
      </c>
      <c r="E6741" s="1" t="s">
        <v>2698</v>
      </c>
      <c r="F6741" s="1" t="s">
        <v>35</v>
      </c>
      <c r="G6741" s="1" t="s">
        <v>249</v>
      </c>
      <c r="H6741" s="1" t="s">
        <v>916</v>
      </c>
      <c r="S6741" s="1">
        <v>45</v>
      </c>
      <c r="T6741" s="1">
        <v>1</v>
      </c>
      <c r="U6741" s="1">
        <v>0</v>
      </c>
      <c r="V6741" s="1">
        <v>0</v>
      </c>
    </row>
    <row r="6742" spans="1:24" x14ac:dyDescent="0.35">
      <c r="A6742" s="1">
        <v>460129</v>
      </c>
      <c r="B6742" s="1" t="s">
        <v>2359</v>
      </c>
      <c r="C6742" s="1">
        <v>115212503</v>
      </c>
      <c r="D6742" s="1">
        <v>129</v>
      </c>
      <c r="E6742" s="1" t="s">
        <v>2698</v>
      </c>
      <c r="F6742" s="1" t="s">
        <v>35</v>
      </c>
      <c r="G6742" s="1" t="s">
        <v>249</v>
      </c>
      <c r="H6742" s="1" t="s">
        <v>916</v>
      </c>
      <c r="S6742" s="1">
        <v>46</v>
      </c>
      <c r="T6742" s="1">
        <v>1</v>
      </c>
      <c r="U6742" s="1">
        <v>0</v>
      </c>
      <c r="V6742" s="1">
        <v>0</v>
      </c>
    </row>
    <row r="6743" spans="1:24" x14ac:dyDescent="0.35">
      <c r="A6743" s="1">
        <v>470129</v>
      </c>
      <c r="B6743" s="1" t="s">
        <v>2360</v>
      </c>
      <c r="C6743" s="1">
        <v>115212503</v>
      </c>
      <c r="D6743" s="1">
        <v>129</v>
      </c>
      <c r="E6743" s="1" t="s">
        <v>2698</v>
      </c>
      <c r="F6743" s="1" t="s">
        <v>35</v>
      </c>
      <c r="G6743" s="1" t="s">
        <v>249</v>
      </c>
      <c r="H6743" s="1" t="s">
        <v>916</v>
      </c>
      <c r="S6743" s="1">
        <v>47</v>
      </c>
      <c r="T6743" s="1">
        <v>1</v>
      </c>
      <c r="U6743" s="1">
        <v>0</v>
      </c>
      <c r="V6743" s="1">
        <v>0</v>
      </c>
    </row>
    <row r="6744" spans="1:24" x14ac:dyDescent="0.35">
      <c r="A6744" s="1">
        <v>480129</v>
      </c>
      <c r="B6744" s="1" t="s">
        <v>2361</v>
      </c>
      <c r="C6744" s="1">
        <v>115212503</v>
      </c>
      <c r="D6744" s="1">
        <v>129</v>
      </c>
      <c r="E6744" s="1" t="s">
        <v>2698</v>
      </c>
      <c r="F6744" s="1" t="s">
        <v>35</v>
      </c>
      <c r="G6744" s="1" t="s">
        <v>249</v>
      </c>
      <c r="H6744" s="1" t="s">
        <v>916</v>
      </c>
      <c r="S6744" s="1">
        <v>48</v>
      </c>
      <c r="T6744" s="1">
        <v>1</v>
      </c>
      <c r="U6744" s="1">
        <v>0</v>
      </c>
      <c r="V6744" s="1">
        <v>0</v>
      </c>
    </row>
    <row r="6745" spans="1:24" x14ac:dyDescent="0.35">
      <c r="A6745" s="1">
        <v>290244</v>
      </c>
      <c r="B6745" s="1" t="s">
        <v>2341</v>
      </c>
      <c r="C6745" s="1">
        <v>115216503</v>
      </c>
      <c r="D6745" s="1">
        <v>244</v>
      </c>
      <c r="E6745" s="1" t="s">
        <v>2699</v>
      </c>
      <c r="F6745" s="1" t="s">
        <v>35</v>
      </c>
      <c r="G6745" s="1" t="s">
        <v>249</v>
      </c>
      <c r="H6745" s="1" t="s">
        <v>916</v>
      </c>
      <c r="I6745" s="1">
        <v>1660308.72</v>
      </c>
      <c r="K6745" s="1">
        <v>305538</v>
      </c>
      <c r="L6745" s="1">
        <v>6086814</v>
      </c>
      <c r="S6745" s="1">
        <v>29</v>
      </c>
      <c r="T6745" s="1">
        <v>1</v>
      </c>
      <c r="U6745" s="1">
        <v>8052661</v>
      </c>
      <c r="V6745" s="1">
        <v>0</v>
      </c>
    </row>
    <row r="6746" spans="1:24" x14ac:dyDescent="0.35">
      <c r="A6746" s="1">
        <v>300244</v>
      </c>
      <c r="B6746" s="1" t="s">
        <v>2343</v>
      </c>
      <c r="C6746" s="1">
        <v>115216503</v>
      </c>
      <c r="D6746" s="1">
        <v>244</v>
      </c>
      <c r="E6746" s="1" t="s">
        <v>2699</v>
      </c>
      <c r="F6746" s="1" t="s">
        <v>35</v>
      </c>
      <c r="G6746" s="1" t="s">
        <v>249</v>
      </c>
      <c r="H6746" s="1" t="s">
        <v>916</v>
      </c>
      <c r="I6746" s="1">
        <v>1683183.03</v>
      </c>
      <c r="K6746" s="1">
        <v>371468</v>
      </c>
      <c r="L6746" s="1">
        <v>6394219</v>
      </c>
      <c r="M6746" s="1">
        <v>0.30740499496459961</v>
      </c>
      <c r="N6746" s="1">
        <v>5.0503430366516113</v>
      </c>
      <c r="O6746" s="1">
        <v>2.2874310612678528E-2</v>
      </c>
      <c r="P6746" s="1">
        <v>1.3777142763137817</v>
      </c>
      <c r="Q6746" s="1">
        <v>6.5930001437664032E-2</v>
      </c>
      <c r="S6746" s="1">
        <v>30</v>
      </c>
      <c r="T6746" s="1">
        <v>1</v>
      </c>
      <c r="U6746" s="1">
        <v>8448870</v>
      </c>
      <c r="V6746" s="1">
        <v>0.39620929956436157</v>
      </c>
      <c r="W6746" s="1">
        <v>4.920224666595459</v>
      </c>
      <c r="X6746" s="1">
        <v>4.920224666595459</v>
      </c>
    </row>
    <row r="6747" spans="1:24" x14ac:dyDescent="0.35">
      <c r="A6747" s="1">
        <v>310244</v>
      </c>
      <c r="B6747" s="1" t="s">
        <v>2344</v>
      </c>
      <c r="C6747" s="1">
        <v>115216503</v>
      </c>
      <c r="D6747" s="1">
        <v>244</v>
      </c>
      <c r="E6747" s="1" t="s">
        <v>2699</v>
      </c>
      <c r="F6747" s="1" t="s">
        <v>35</v>
      </c>
      <c r="G6747" s="1" t="s">
        <v>249</v>
      </c>
      <c r="H6747" s="1" t="s">
        <v>916</v>
      </c>
      <c r="I6747" s="1">
        <v>1697325.14</v>
      </c>
      <c r="K6747" s="1">
        <v>338503</v>
      </c>
      <c r="L6747" s="1">
        <v>6550251.5</v>
      </c>
      <c r="M6747" s="1">
        <v>0.1560325026512146</v>
      </c>
      <c r="N6747" s="1">
        <v>2.4402120113372803</v>
      </c>
      <c r="O6747" s="1">
        <v>1.4142110012471676E-2</v>
      </c>
      <c r="P6747" s="1">
        <v>0.84020036458969116</v>
      </c>
      <c r="Q6747" s="1">
        <v>-3.2965000718832016E-2</v>
      </c>
      <c r="S6747" s="1">
        <v>31</v>
      </c>
      <c r="T6747" s="1">
        <v>1</v>
      </c>
      <c r="U6747" s="1">
        <v>8586080</v>
      </c>
      <c r="V6747" s="1">
        <v>0.13720960915088654</v>
      </c>
      <c r="W6747" s="1">
        <v>1.6240041255950928</v>
      </c>
      <c r="X6747" s="1">
        <v>1.6240041255950928</v>
      </c>
    </row>
    <row r="6748" spans="1:24" x14ac:dyDescent="0.35">
      <c r="A6748" s="1">
        <v>320244</v>
      </c>
      <c r="B6748" s="1" t="s">
        <v>2345</v>
      </c>
      <c r="C6748" s="1">
        <v>115216503</v>
      </c>
      <c r="D6748" s="1">
        <v>244</v>
      </c>
      <c r="E6748" s="1" t="s">
        <v>2699</v>
      </c>
      <c r="F6748" s="1" t="s">
        <v>35</v>
      </c>
      <c r="G6748" s="1" t="s">
        <v>249</v>
      </c>
      <c r="H6748" s="1" t="s">
        <v>916</v>
      </c>
      <c r="I6748" s="1">
        <v>1760024.9</v>
      </c>
      <c r="K6748" s="1">
        <v>338503</v>
      </c>
      <c r="L6748" s="1">
        <v>6713258</v>
      </c>
      <c r="M6748" s="1">
        <v>0.1630064994096756</v>
      </c>
      <c r="N6748" s="1">
        <v>2.4885532855987549</v>
      </c>
      <c r="O6748" s="1">
        <v>6.2699757516384125E-2</v>
      </c>
      <c r="P6748" s="1">
        <v>3.6940336227416992</v>
      </c>
      <c r="Q6748" s="1">
        <v>0</v>
      </c>
      <c r="S6748" s="1">
        <v>32</v>
      </c>
      <c r="T6748" s="1">
        <v>1</v>
      </c>
      <c r="U6748" s="1">
        <v>8811786</v>
      </c>
      <c r="V6748" s="1">
        <v>0.22570624947547913</v>
      </c>
      <c r="W6748" s="1">
        <v>2.6287431716918945</v>
      </c>
      <c r="X6748" s="1">
        <v>2.6287431716918945</v>
      </c>
    </row>
    <row r="6749" spans="1:24" x14ac:dyDescent="0.35">
      <c r="A6749" s="1">
        <v>330244</v>
      </c>
      <c r="B6749" s="1" t="s">
        <v>2346</v>
      </c>
      <c r="C6749" s="1">
        <v>115216503</v>
      </c>
      <c r="D6749" s="1">
        <v>244</v>
      </c>
      <c r="E6749" s="1" t="s">
        <v>2699</v>
      </c>
      <c r="F6749" s="1" t="s">
        <v>35</v>
      </c>
      <c r="G6749" s="1" t="s">
        <v>249</v>
      </c>
      <c r="H6749" s="1" t="s">
        <v>916</v>
      </c>
      <c r="I6749" s="1">
        <v>1844785.83</v>
      </c>
      <c r="K6749" s="1">
        <v>338503</v>
      </c>
      <c r="L6749" s="1">
        <v>7095531.5</v>
      </c>
      <c r="M6749" s="1">
        <v>0.38227349519729614</v>
      </c>
      <c r="N6749" s="1">
        <v>5.6943068504333496</v>
      </c>
      <c r="O6749" s="1">
        <v>8.476092666387558E-2</v>
      </c>
      <c r="P6749" s="1">
        <v>4.8158936500549316</v>
      </c>
      <c r="Q6749" s="1">
        <v>0</v>
      </c>
      <c r="S6749" s="1">
        <v>33</v>
      </c>
      <c r="T6749" s="1">
        <v>1</v>
      </c>
      <c r="U6749" s="1">
        <v>9278820</v>
      </c>
      <c r="V6749" s="1">
        <v>0.46703442931175232</v>
      </c>
      <c r="W6749" s="1">
        <v>5.3001060485839844</v>
      </c>
      <c r="X6749" s="1">
        <v>5.3001060485839844</v>
      </c>
    </row>
    <row r="6750" spans="1:24" x14ac:dyDescent="0.35">
      <c r="A6750" s="1">
        <v>340244</v>
      </c>
      <c r="B6750" s="1" t="s">
        <v>2347</v>
      </c>
      <c r="C6750" s="1">
        <v>115216503</v>
      </c>
      <c r="D6750" s="1">
        <v>244</v>
      </c>
      <c r="E6750" s="1" t="s">
        <v>2699</v>
      </c>
      <c r="F6750" s="1" t="s">
        <v>35</v>
      </c>
      <c r="G6750" s="1" t="s">
        <v>249</v>
      </c>
      <c r="H6750" s="1" t="s">
        <v>916</v>
      </c>
      <c r="I6750" s="1">
        <v>1844714.03</v>
      </c>
      <c r="K6750" s="1">
        <v>338503</v>
      </c>
      <c r="L6750" s="1">
        <v>7105735.5</v>
      </c>
      <c r="M6750" s="1">
        <v>1.0204000398516655E-2</v>
      </c>
      <c r="N6750" s="1">
        <v>0.14380881190299988</v>
      </c>
      <c r="O6750" s="1">
        <v>-7.1800001023802906E-5</v>
      </c>
      <c r="P6750" s="1">
        <v>-3.8920508231967688E-3</v>
      </c>
      <c r="Q6750" s="1">
        <v>0</v>
      </c>
      <c r="S6750" s="1">
        <v>34</v>
      </c>
      <c r="T6750" s="1">
        <v>1</v>
      </c>
      <c r="U6750" s="1">
        <v>9288952</v>
      </c>
      <c r="V6750" s="1">
        <v>1.0132200084626675E-2</v>
      </c>
      <c r="W6750" s="1">
        <v>0.10919491946697235</v>
      </c>
      <c r="X6750" s="1">
        <v>0.10919491946697235</v>
      </c>
    </row>
    <row r="6751" spans="1:24" x14ac:dyDescent="0.35">
      <c r="A6751" s="1">
        <v>350244</v>
      </c>
      <c r="B6751" s="1" t="s">
        <v>2348</v>
      </c>
      <c r="C6751" s="1">
        <v>115216503</v>
      </c>
      <c r="D6751" s="1">
        <v>244</v>
      </c>
      <c r="E6751" s="1" t="s">
        <v>2699</v>
      </c>
      <c r="F6751" s="1" t="s">
        <v>35</v>
      </c>
      <c r="G6751" s="1" t="s">
        <v>249</v>
      </c>
      <c r="H6751" s="1" t="s">
        <v>916</v>
      </c>
      <c r="I6751" s="1">
        <v>2009469.1</v>
      </c>
      <c r="K6751" s="1">
        <v>338503</v>
      </c>
      <c r="L6751" s="1">
        <v>7603216</v>
      </c>
      <c r="M6751" s="1">
        <v>0.49748051166534424</v>
      </c>
      <c r="N6751" s="1">
        <v>7.0011119842529297</v>
      </c>
      <c r="O6751" s="1">
        <v>0.16475507616996765</v>
      </c>
      <c r="P6751" s="1">
        <v>8.9311981201171875</v>
      </c>
      <c r="Q6751" s="1">
        <v>0</v>
      </c>
      <c r="S6751" s="1">
        <v>35</v>
      </c>
      <c r="T6751" s="1">
        <v>1</v>
      </c>
      <c r="U6751" s="1">
        <v>9951188</v>
      </c>
      <c r="V6751" s="1">
        <v>0.66223561763763428</v>
      </c>
      <c r="W6751" s="1">
        <v>7.1292862892150879</v>
      </c>
      <c r="X6751" s="1">
        <v>7.1292862892150879</v>
      </c>
    </row>
    <row r="6752" spans="1:24" x14ac:dyDescent="0.35">
      <c r="A6752" s="1">
        <v>360244</v>
      </c>
      <c r="B6752" s="1" t="s">
        <v>2349</v>
      </c>
      <c r="C6752" s="1">
        <v>115216503</v>
      </c>
      <c r="D6752" s="1">
        <v>244</v>
      </c>
      <c r="E6752" s="1" t="s">
        <v>2699</v>
      </c>
      <c r="F6752" s="1" t="s">
        <v>35</v>
      </c>
      <c r="G6752" s="1" t="s">
        <v>249</v>
      </c>
      <c r="H6752" s="1" t="s">
        <v>916</v>
      </c>
      <c r="I6752" s="1">
        <v>2191084.06</v>
      </c>
      <c r="K6752" s="1">
        <v>338503</v>
      </c>
      <c r="L6752" s="1">
        <v>8567127</v>
      </c>
      <c r="M6752" s="1">
        <v>0.96391099691390991</v>
      </c>
      <c r="N6752" s="1">
        <v>12.677675247192383</v>
      </c>
      <c r="O6752" s="1">
        <v>0.18161496520042419</v>
      </c>
      <c r="P6752" s="1">
        <v>9.0379571914672852</v>
      </c>
      <c r="Q6752" s="1">
        <v>0</v>
      </c>
      <c r="S6752" s="1">
        <v>36</v>
      </c>
      <c r="T6752" s="1">
        <v>1</v>
      </c>
      <c r="U6752" s="1">
        <v>11096714</v>
      </c>
      <c r="V6752" s="1">
        <v>1.1455259323120117</v>
      </c>
      <c r="W6752" s="1">
        <v>11.511449813842773</v>
      </c>
      <c r="X6752" s="1">
        <v>11.511449813842773</v>
      </c>
    </row>
    <row r="6753" spans="1:24" x14ac:dyDescent="0.35">
      <c r="A6753" s="1">
        <v>370244</v>
      </c>
      <c r="B6753" s="1" t="s">
        <v>2350</v>
      </c>
      <c r="C6753" s="1">
        <v>115216503</v>
      </c>
      <c r="D6753" s="1">
        <v>244</v>
      </c>
      <c r="E6753" s="1" t="s">
        <v>2699</v>
      </c>
      <c r="F6753" s="1" t="s">
        <v>35</v>
      </c>
      <c r="G6753" s="1" t="s">
        <v>249</v>
      </c>
      <c r="H6753" s="1" t="s">
        <v>916</v>
      </c>
      <c r="I6753" s="1">
        <v>2279162.89</v>
      </c>
      <c r="K6753" s="1">
        <v>338503</v>
      </c>
      <c r="L6753" s="1">
        <v>9634765</v>
      </c>
      <c r="M6753" s="1">
        <v>1.0676380395889282</v>
      </c>
      <c r="N6753" s="1">
        <v>12.462030410766602</v>
      </c>
      <c r="O6753" s="1">
        <v>8.8078826665878296E-2</v>
      </c>
      <c r="P6753" s="1">
        <v>4.0198745727539063</v>
      </c>
      <c r="Q6753" s="1">
        <v>0</v>
      </c>
      <c r="S6753" s="1">
        <v>37</v>
      </c>
      <c r="T6753" s="1">
        <v>1</v>
      </c>
      <c r="U6753" s="1">
        <v>12252431</v>
      </c>
      <c r="V6753" s="1">
        <v>1.1557168960571289</v>
      </c>
      <c r="W6753" s="1">
        <v>10.414948463439941</v>
      </c>
      <c r="X6753" s="1">
        <v>10.414948463439941</v>
      </c>
    </row>
    <row r="6754" spans="1:24" x14ac:dyDescent="0.35">
      <c r="A6754" s="1">
        <v>380244</v>
      </c>
      <c r="B6754" s="1" t="s">
        <v>2351</v>
      </c>
      <c r="C6754" s="1">
        <v>115216503</v>
      </c>
      <c r="D6754" s="1">
        <v>244</v>
      </c>
      <c r="E6754" s="1" t="s">
        <v>2699</v>
      </c>
      <c r="F6754" s="1" t="s">
        <v>35</v>
      </c>
      <c r="G6754" s="1" t="s">
        <v>249</v>
      </c>
      <c r="H6754" s="1" t="s">
        <v>916</v>
      </c>
      <c r="I6754" s="1">
        <v>2632186</v>
      </c>
      <c r="K6754" s="1">
        <v>1406656.25</v>
      </c>
      <c r="L6754" s="1">
        <v>10443032</v>
      </c>
      <c r="M6754" s="1">
        <v>0.80826699733734131</v>
      </c>
      <c r="N6754" s="1">
        <v>8.389068603515625</v>
      </c>
      <c r="O6754" s="1">
        <v>0.35302311182022095</v>
      </c>
      <c r="P6754" s="1">
        <v>15.489156723022461</v>
      </c>
      <c r="Q6754" s="1">
        <v>1.0681532621383667</v>
      </c>
      <c r="S6754" s="1">
        <v>38</v>
      </c>
      <c r="T6754" s="1">
        <v>1</v>
      </c>
      <c r="U6754" s="1">
        <v>14481874</v>
      </c>
      <c r="V6754" s="1">
        <v>2.2294435501098633</v>
      </c>
      <c r="W6754" s="1">
        <v>18.1959228515625</v>
      </c>
      <c r="X6754" s="1">
        <v>18.1959228515625</v>
      </c>
    </row>
    <row r="6755" spans="1:24" x14ac:dyDescent="0.35">
      <c r="A6755" s="1">
        <v>390244</v>
      </c>
      <c r="B6755" s="1" t="s">
        <v>2352</v>
      </c>
      <c r="C6755" s="1">
        <v>115216503</v>
      </c>
      <c r="D6755" s="1">
        <v>244</v>
      </c>
      <c r="E6755" s="1" t="s">
        <v>2699</v>
      </c>
      <c r="F6755" s="1" t="s">
        <v>35</v>
      </c>
      <c r="G6755" s="1" t="s">
        <v>249</v>
      </c>
      <c r="H6755" s="1" t="s">
        <v>916</v>
      </c>
      <c r="I6755" s="1">
        <v>2850779</v>
      </c>
      <c r="K6755" s="1">
        <v>2819531</v>
      </c>
      <c r="L6755" s="1">
        <v>10650439</v>
      </c>
      <c r="M6755" s="1">
        <v>0.20740699768066406</v>
      </c>
      <c r="N6755" s="1">
        <v>1.9860802888870239</v>
      </c>
      <c r="O6755" s="1">
        <v>0.21859300136566162</v>
      </c>
      <c r="P6755" s="1">
        <v>8.3046178817749023</v>
      </c>
      <c r="Q6755" s="1">
        <v>1.412874698638916</v>
      </c>
      <c r="S6755" s="1">
        <v>39</v>
      </c>
      <c r="T6755" s="1">
        <v>1</v>
      </c>
      <c r="U6755" s="1">
        <v>16320749</v>
      </c>
      <c r="V6755" s="1">
        <v>1.8388746976852417</v>
      </c>
      <c r="W6755" s="1">
        <v>12.697769165039063</v>
      </c>
      <c r="X6755" s="1">
        <v>12.697769165039063</v>
      </c>
    </row>
    <row r="6756" spans="1:24" x14ac:dyDescent="0.35">
      <c r="A6756" s="1">
        <v>400244</v>
      </c>
      <c r="B6756" s="1" t="s">
        <v>2353</v>
      </c>
      <c r="C6756" s="1">
        <v>115216503</v>
      </c>
      <c r="D6756" s="1">
        <v>244</v>
      </c>
      <c r="E6756" s="1" t="s">
        <v>2699</v>
      </c>
      <c r="F6756" s="1" t="s">
        <v>35</v>
      </c>
      <c r="G6756" s="1" t="s">
        <v>249</v>
      </c>
      <c r="H6756" s="1" t="s">
        <v>916</v>
      </c>
      <c r="S6756" s="1">
        <v>40</v>
      </c>
      <c r="T6756" s="1">
        <v>1</v>
      </c>
      <c r="U6756" s="1">
        <v>0</v>
      </c>
      <c r="V6756" s="1">
        <v>0</v>
      </c>
      <c r="W6756" s="1">
        <v>-100</v>
      </c>
      <c r="X6756" s="1">
        <v>-100</v>
      </c>
    </row>
    <row r="6757" spans="1:24" x14ac:dyDescent="0.35">
      <c r="A6757" s="1">
        <v>410244</v>
      </c>
      <c r="B6757" s="1" t="s">
        <v>2354</v>
      </c>
      <c r="C6757" s="1">
        <v>115216503</v>
      </c>
      <c r="D6757" s="1">
        <v>244</v>
      </c>
      <c r="E6757" s="1" t="s">
        <v>2699</v>
      </c>
      <c r="F6757" s="1" t="s">
        <v>35</v>
      </c>
      <c r="G6757" s="1" t="s">
        <v>249</v>
      </c>
      <c r="H6757" s="1" t="s">
        <v>916</v>
      </c>
      <c r="S6757" s="1">
        <v>41</v>
      </c>
      <c r="T6757" s="1">
        <v>1</v>
      </c>
      <c r="U6757" s="1">
        <v>0</v>
      </c>
      <c r="V6757" s="1">
        <v>0</v>
      </c>
    </row>
    <row r="6758" spans="1:24" x14ac:dyDescent="0.35">
      <c r="A6758" s="1">
        <v>420244</v>
      </c>
      <c r="B6758" s="1" t="s">
        <v>2355</v>
      </c>
      <c r="C6758" s="1">
        <v>115216503</v>
      </c>
      <c r="D6758" s="1">
        <v>244</v>
      </c>
      <c r="E6758" s="1" t="s">
        <v>2699</v>
      </c>
      <c r="F6758" s="1" t="s">
        <v>35</v>
      </c>
      <c r="G6758" s="1" t="s">
        <v>249</v>
      </c>
      <c r="H6758" s="1" t="s">
        <v>916</v>
      </c>
      <c r="S6758" s="1">
        <v>42</v>
      </c>
      <c r="T6758" s="1">
        <v>1</v>
      </c>
      <c r="U6758" s="1">
        <v>0</v>
      </c>
      <c r="V6758" s="1">
        <v>0</v>
      </c>
    </row>
    <row r="6759" spans="1:24" x14ac:dyDescent="0.35">
      <c r="A6759" s="1">
        <v>430244</v>
      </c>
      <c r="B6759" s="1" t="s">
        <v>2356</v>
      </c>
      <c r="C6759" s="1">
        <v>115216503</v>
      </c>
      <c r="D6759" s="1">
        <v>244</v>
      </c>
      <c r="E6759" s="1" t="s">
        <v>2699</v>
      </c>
      <c r="F6759" s="1" t="s">
        <v>35</v>
      </c>
      <c r="G6759" s="1" t="s">
        <v>249</v>
      </c>
      <c r="H6759" s="1" t="s">
        <v>916</v>
      </c>
      <c r="S6759" s="1">
        <v>43</v>
      </c>
      <c r="T6759" s="1">
        <v>1</v>
      </c>
      <c r="U6759" s="1">
        <v>0</v>
      </c>
      <c r="V6759" s="1">
        <v>0</v>
      </c>
    </row>
    <row r="6760" spans="1:24" x14ac:dyDescent="0.35">
      <c r="A6760" s="1">
        <v>440244</v>
      </c>
      <c r="B6760" s="1" t="s">
        <v>2357</v>
      </c>
      <c r="C6760" s="1">
        <v>115216503</v>
      </c>
      <c r="D6760" s="1">
        <v>244</v>
      </c>
      <c r="E6760" s="1" t="s">
        <v>2699</v>
      </c>
      <c r="F6760" s="1" t="s">
        <v>35</v>
      </c>
      <c r="G6760" s="1" t="s">
        <v>249</v>
      </c>
      <c r="H6760" s="1" t="s">
        <v>916</v>
      </c>
      <c r="S6760" s="1">
        <v>44</v>
      </c>
      <c r="T6760" s="1">
        <v>1</v>
      </c>
      <c r="U6760" s="1">
        <v>0</v>
      </c>
      <c r="V6760" s="1">
        <v>0</v>
      </c>
    </row>
    <row r="6761" spans="1:24" x14ac:dyDescent="0.35">
      <c r="A6761" s="1">
        <v>450244</v>
      </c>
      <c r="B6761" s="1" t="s">
        <v>2358</v>
      </c>
      <c r="C6761" s="1">
        <v>115216503</v>
      </c>
      <c r="D6761" s="1">
        <v>244</v>
      </c>
      <c r="E6761" s="1" t="s">
        <v>2699</v>
      </c>
      <c r="F6761" s="1" t="s">
        <v>35</v>
      </c>
      <c r="G6761" s="1" t="s">
        <v>249</v>
      </c>
      <c r="H6761" s="1" t="s">
        <v>916</v>
      </c>
      <c r="S6761" s="1">
        <v>45</v>
      </c>
      <c r="T6761" s="1">
        <v>1</v>
      </c>
      <c r="U6761" s="1">
        <v>0</v>
      </c>
      <c r="V6761" s="1">
        <v>0</v>
      </c>
    </row>
    <row r="6762" spans="1:24" x14ac:dyDescent="0.35">
      <c r="A6762" s="1">
        <v>460244</v>
      </c>
      <c r="B6762" s="1" t="s">
        <v>2359</v>
      </c>
      <c r="C6762" s="1">
        <v>115216503</v>
      </c>
      <c r="D6762" s="1">
        <v>244</v>
      </c>
      <c r="E6762" s="1" t="s">
        <v>2699</v>
      </c>
      <c r="F6762" s="1" t="s">
        <v>35</v>
      </c>
      <c r="G6762" s="1" t="s">
        <v>249</v>
      </c>
      <c r="H6762" s="1" t="s">
        <v>916</v>
      </c>
      <c r="S6762" s="1">
        <v>46</v>
      </c>
      <c r="T6762" s="1">
        <v>1</v>
      </c>
      <c r="U6762" s="1">
        <v>0</v>
      </c>
      <c r="V6762" s="1">
        <v>0</v>
      </c>
    </row>
    <row r="6763" spans="1:24" x14ac:dyDescent="0.35">
      <c r="A6763" s="1">
        <v>470244</v>
      </c>
      <c r="B6763" s="1" t="s">
        <v>2360</v>
      </c>
      <c r="C6763" s="1">
        <v>115216503</v>
      </c>
      <c r="D6763" s="1">
        <v>244</v>
      </c>
      <c r="E6763" s="1" t="s">
        <v>2699</v>
      </c>
      <c r="F6763" s="1" t="s">
        <v>35</v>
      </c>
      <c r="G6763" s="1" t="s">
        <v>249</v>
      </c>
      <c r="H6763" s="1" t="s">
        <v>916</v>
      </c>
      <c r="S6763" s="1">
        <v>47</v>
      </c>
      <c r="T6763" s="1">
        <v>1</v>
      </c>
      <c r="U6763" s="1">
        <v>0</v>
      </c>
      <c r="V6763" s="1">
        <v>0</v>
      </c>
    </row>
    <row r="6764" spans="1:24" x14ac:dyDescent="0.35">
      <c r="A6764" s="1">
        <v>480244</v>
      </c>
      <c r="B6764" s="1" t="s">
        <v>2361</v>
      </c>
      <c r="C6764" s="1">
        <v>115216503</v>
      </c>
      <c r="D6764" s="1">
        <v>244</v>
      </c>
      <c r="E6764" s="1" t="s">
        <v>2699</v>
      </c>
      <c r="F6764" s="1" t="s">
        <v>35</v>
      </c>
      <c r="G6764" s="1" t="s">
        <v>249</v>
      </c>
      <c r="H6764" s="1" t="s">
        <v>916</v>
      </c>
      <c r="S6764" s="1">
        <v>48</v>
      </c>
      <c r="T6764" s="1">
        <v>1</v>
      </c>
      <c r="U6764" s="1">
        <v>0</v>
      </c>
      <c r="V6764" s="1">
        <v>0</v>
      </c>
    </row>
    <row r="6765" spans="1:24" x14ac:dyDescent="0.35">
      <c r="A6765" s="1">
        <v>290388</v>
      </c>
      <c r="B6765" s="1" t="s">
        <v>2341</v>
      </c>
      <c r="C6765" s="1">
        <v>115218003</v>
      </c>
      <c r="D6765" s="1">
        <v>388</v>
      </c>
      <c r="E6765" s="1" t="s">
        <v>2700</v>
      </c>
      <c r="F6765" s="1" t="s">
        <v>35</v>
      </c>
      <c r="G6765" s="1" t="s">
        <v>249</v>
      </c>
      <c r="H6765" s="1" t="s">
        <v>916</v>
      </c>
      <c r="I6765" s="1">
        <v>1771584.81</v>
      </c>
      <c r="K6765" s="1">
        <v>456981</v>
      </c>
      <c r="L6765" s="1">
        <v>9074862</v>
      </c>
      <c r="S6765" s="1">
        <v>29</v>
      </c>
      <c r="T6765" s="1">
        <v>1</v>
      </c>
      <c r="U6765" s="1">
        <v>11303428</v>
      </c>
      <c r="V6765" s="1">
        <v>0</v>
      </c>
    </row>
    <row r="6766" spans="1:24" x14ac:dyDescent="0.35">
      <c r="A6766" s="1">
        <v>300388</v>
      </c>
      <c r="B6766" s="1" t="s">
        <v>2343</v>
      </c>
      <c r="C6766" s="1">
        <v>115218003</v>
      </c>
      <c r="D6766" s="1">
        <v>388</v>
      </c>
      <c r="E6766" s="1" t="s">
        <v>2700</v>
      </c>
      <c r="F6766" s="1" t="s">
        <v>35</v>
      </c>
      <c r="G6766" s="1" t="s">
        <v>249</v>
      </c>
      <c r="H6766" s="1" t="s">
        <v>916</v>
      </c>
      <c r="I6766" s="1">
        <v>1808309.36</v>
      </c>
      <c r="K6766" s="1">
        <v>597331</v>
      </c>
      <c r="L6766" s="1">
        <v>9451085</v>
      </c>
      <c r="M6766" s="1">
        <v>0.37622299790382385</v>
      </c>
      <c r="N6766" s="1">
        <v>4.1457710266113281</v>
      </c>
      <c r="O6766" s="1">
        <v>3.6724548786878586E-2</v>
      </c>
      <c r="P6766" s="1">
        <v>2.0729773044586182</v>
      </c>
      <c r="Q6766" s="1">
        <v>0.14034999907016754</v>
      </c>
      <c r="S6766" s="1">
        <v>30</v>
      </c>
      <c r="T6766" s="1">
        <v>1</v>
      </c>
      <c r="U6766" s="1">
        <v>11856726</v>
      </c>
      <c r="V6766" s="1">
        <v>0.55329751968383789</v>
      </c>
      <c r="W6766" s="1">
        <v>4.8949575424194336</v>
      </c>
      <c r="X6766" s="1">
        <v>4.8949575424194336</v>
      </c>
    </row>
    <row r="6767" spans="1:24" x14ac:dyDescent="0.35">
      <c r="A6767" s="1">
        <v>310388</v>
      </c>
      <c r="B6767" s="1" t="s">
        <v>2344</v>
      </c>
      <c r="C6767" s="1">
        <v>115218003</v>
      </c>
      <c r="D6767" s="1">
        <v>388</v>
      </c>
      <c r="E6767" s="1" t="s">
        <v>2700</v>
      </c>
      <c r="F6767" s="1" t="s">
        <v>35</v>
      </c>
      <c r="G6767" s="1" t="s">
        <v>249</v>
      </c>
      <c r="H6767" s="1" t="s">
        <v>916</v>
      </c>
      <c r="I6767" s="1">
        <v>1711743.46</v>
      </c>
      <c r="K6767" s="1">
        <v>527156</v>
      </c>
      <c r="L6767" s="1">
        <v>9640763</v>
      </c>
      <c r="M6767" s="1">
        <v>0.18967799842357635</v>
      </c>
      <c r="N6767" s="1">
        <v>2.0069441795349121</v>
      </c>
      <c r="O6767" s="1">
        <v>-9.6565902233123779E-2</v>
      </c>
      <c r="P6767" s="1">
        <v>-5.340120792388916</v>
      </c>
      <c r="Q6767" s="1">
        <v>-7.0174999535083771E-2</v>
      </c>
      <c r="S6767" s="1">
        <v>31</v>
      </c>
      <c r="T6767" s="1">
        <v>1</v>
      </c>
      <c r="U6767" s="1">
        <v>11879662</v>
      </c>
      <c r="V6767" s="1">
        <v>2.2937104105949402E-2</v>
      </c>
      <c r="W6767" s="1">
        <v>0.1934429407119751</v>
      </c>
      <c r="X6767" s="1">
        <v>0.1934429407119751</v>
      </c>
    </row>
    <row r="6768" spans="1:24" x14ac:dyDescent="0.35">
      <c r="A6768" s="1">
        <v>320388</v>
      </c>
      <c r="B6768" s="1" t="s">
        <v>2345</v>
      </c>
      <c r="C6768" s="1">
        <v>115218003</v>
      </c>
      <c r="D6768" s="1">
        <v>388</v>
      </c>
      <c r="E6768" s="1" t="s">
        <v>2700</v>
      </c>
      <c r="F6768" s="1" t="s">
        <v>35</v>
      </c>
      <c r="G6768" s="1" t="s">
        <v>249</v>
      </c>
      <c r="H6768" s="1" t="s">
        <v>916</v>
      </c>
      <c r="I6768" s="1">
        <v>1860877.57</v>
      </c>
      <c r="K6768" s="1">
        <v>527156</v>
      </c>
      <c r="L6768" s="1">
        <v>9698911</v>
      </c>
      <c r="M6768" s="1">
        <v>5.814800038933754E-2</v>
      </c>
      <c r="N6768" s="1">
        <v>0.60314726829528809</v>
      </c>
      <c r="O6768" s="1">
        <v>0.14913411438465118</v>
      </c>
      <c r="P6768" s="1">
        <v>8.7124099731445313</v>
      </c>
      <c r="Q6768" s="1">
        <v>0</v>
      </c>
      <c r="S6768" s="1">
        <v>32</v>
      </c>
      <c r="T6768" s="1">
        <v>1</v>
      </c>
      <c r="U6768" s="1">
        <v>12086944</v>
      </c>
      <c r="V6768" s="1">
        <v>0.20728211104869843</v>
      </c>
      <c r="W6768" s="1">
        <v>1.7448476552963257</v>
      </c>
      <c r="X6768" s="1">
        <v>1.7448476552963257</v>
      </c>
    </row>
    <row r="6769" spans="1:24" x14ac:dyDescent="0.35">
      <c r="A6769" s="1">
        <v>330388</v>
      </c>
      <c r="B6769" s="1" t="s">
        <v>2346</v>
      </c>
      <c r="C6769" s="1">
        <v>115218003</v>
      </c>
      <c r="D6769" s="1">
        <v>388</v>
      </c>
      <c r="E6769" s="1" t="s">
        <v>2700</v>
      </c>
      <c r="F6769" s="1" t="s">
        <v>35</v>
      </c>
      <c r="G6769" s="1" t="s">
        <v>249</v>
      </c>
      <c r="H6769" s="1" t="s">
        <v>916</v>
      </c>
      <c r="I6769" s="1">
        <v>2058544.22</v>
      </c>
      <c r="K6769" s="1">
        <v>527156</v>
      </c>
      <c r="L6769" s="1">
        <v>9937653</v>
      </c>
      <c r="M6769" s="1">
        <v>0.23874199390411377</v>
      </c>
      <c r="N6769" s="1">
        <v>2.4615340232849121</v>
      </c>
      <c r="O6769" s="1">
        <v>0.19766664505004883</v>
      </c>
      <c r="P6769" s="1">
        <v>10.622227668762207</v>
      </c>
      <c r="Q6769" s="1">
        <v>0</v>
      </c>
      <c r="S6769" s="1">
        <v>33</v>
      </c>
      <c r="T6769" s="1">
        <v>1</v>
      </c>
      <c r="U6769" s="1">
        <v>12523353</v>
      </c>
      <c r="V6769" s="1">
        <v>0.4364086389541626</v>
      </c>
      <c r="W6769" s="1">
        <v>3.6105818748474121</v>
      </c>
      <c r="X6769" s="1">
        <v>3.6105818748474121</v>
      </c>
    </row>
    <row r="6770" spans="1:24" x14ac:dyDescent="0.35">
      <c r="A6770" s="1">
        <v>340388</v>
      </c>
      <c r="B6770" s="1" t="s">
        <v>2347</v>
      </c>
      <c r="C6770" s="1">
        <v>115218003</v>
      </c>
      <c r="D6770" s="1">
        <v>388</v>
      </c>
      <c r="E6770" s="1" t="s">
        <v>2700</v>
      </c>
      <c r="F6770" s="1" t="s">
        <v>35</v>
      </c>
      <c r="G6770" s="1" t="s">
        <v>249</v>
      </c>
      <c r="H6770" s="1" t="s">
        <v>916</v>
      </c>
      <c r="I6770" s="1">
        <v>1920738.42</v>
      </c>
      <c r="K6770" s="1">
        <v>527156</v>
      </c>
      <c r="L6770" s="1">
        <v>9937641</v>
      </c>
      <c r="M6770" s="1">
        <v>-1.2000000424450263E-5</v>
      </c>
      <c r="N6770" s="1">
        <v>-1.2075285485479981E-4</v>
      </c>
      <c r="O6770" s="1">
        <v>-0.13780580461025238</v>
      </c>
      <c r="P6770" s="1">
        <v>-6.6943325996398926</v>
      </c>
      <c r="Q6770" s="1">
        <v>0</v>
      </c>
      <c r="S6770" s="1">
        <v>34</v>
      </c>
      <c r="T6770" s="1">
        <v>1</v>
      </c>
      <c r="U6770" s="1">
        <v>12385536</v>
      </c>
      <c r="V6770" s="1">
        <v>-0.13781780004501343</v>
      </c>
      <c r="W6770" s="1">
        <v>-1.1004800796508789</v>
      </c>
      <c r="X6770" s="1">
        <v>-1.1004800796508789</v>
      </c>
    </row>
    <row r="6771" spans="1:24" x14ac:dyDescent="0.35">
      <c r="A6771" s="1">
        <v>350388</v>
      </c>
      <c r="B6771" s="1" t="s">
        <v>2348</v>
      </c>
      <c r="C6771" s="1">
        <v>115218003</v>
      </c>
      <c r="D6771" s="1">
        <v>388</v>
      </c>
      <c r="E6771" s="1" t="s">
        <v>2700</v>
      </c>
      <c r="F6771" s="1" t="s">
        <v>35</v>
      </c>
      <c r="G6771" s="1" t="s">
        <v>249</v>
      </c>
      <c r="H6771" s="1" t="s">
        <v>916</v>
      </c>
      <c r="I6771" s="1">
        <v>2031449.75</v>
      </c>
      <c r="K6771" s="1">
        <v>527156</v>
      </c>
      <c r="L6771" s="1">
        <v>10389515</v>
      </c>
      <c r="M6771" s="1">
        <v>0.45187398791313171</v>
      </c>
      <c r="N6771" s="1">
        <v>4.5470952987670898</v>
      </c>
      <c r="O6771" s="1">
        <v>0.11071132868528366</v>
      </c>
      <c r="P6771" s="1">
        <v>5.7639985084533691</v>
      </c>
      <c r="Q6771" s="1">
        <v>0</v>
      </c>
      <c r="S6771" s="1">
        <v>35</v>
      </c>
      <c r="T6771" s="1">
        <v>1</v>
      </c>
      <c r="U6771" s="1">
        <v>12948121</v>
      </c>
      <c r="V6771" s="1">
        <v>0.56258529424667358</v>
      </c>
      <c r="W6771" s="1">
        <v>4.542273998260498</v>
      </c>
      <c r="X6771" s="1">
        <v>4.542273998260498</v>
      </c>
    </row>
    <row r="6772" spans="1:24" x14ac:dyDescent="0.35">
      <c r="A6772" s="1">
        <v>360388</v>
      </c>
      <c r="B6772" s="1" t="s">
        <v>2349</v>
      </c>
      <c r="C6772" s="1">
        <v>115218003</v>
      </c>
      <c r="D6772" s="1">
        <v>388</v>
      </c>
      <c r="E6772" s="1" t="s">
        <v>2700</v>
      </c>
      <c r="F6772" s="1" t="s">
        <v>35</v>
      </c>
      <c r="G6772" s="1" t="s">
        <v>249</v>
      </c>
      <c r="H6772" s="1" t="s">
        <v>916</v>
      </c>
      <c r="I6772" s="1">
        <v>2333699.85</v>
      </c>
      <c r="K6772" s="1">
        <v>527156</v>
      </c>
      <c r="L6772" s="1">
        <v>11370864</v>
      </c>
      <c r="M6772" s="1">
        <v>0.98134899139404297</v>
      </c>
      <c r="N6772" s="1">
        <v>9.4455709457397461</v>
      </c>
      <c r="O6772" s="1">
        <v>0.30225008726119995</v>
      </c>
      <c r="P6772" s="1">
        <v>14.878541946411133</v>
      </c>
      <c r="Q6772" s="1">
        <v>0</v>
      </c>
      <c r="S6772" s="1">
        <v>36</v>
      </c>
      <c r="T6772" s="1">
        <v>1</v>
      </c>
      <c r="U6772" s="1">
        <v>14231720</v>
      </c>
      <c r="V6772" s="1">
        <v>1.2835991382598877</v>
      </c>
      <c r="W6772" s="1">
        <v>9.9133996963500977</v>
      </c>
      <c r="X6772" s="1">
        <v>9.9133996963500977</v>
      </c>
    </row>
    <row r="6773" spans="1:24" x14ac:dyDescent="0.35">
      <c r="A6773" s="1">
        <v>370388</v>
      </c>
      <c r="B6773" s="1" t="s">
        <v>2350</v>
      </c>
      <c r="C6773" s="1">
        <v>115218003</v>
      </c>
      <c r="D6773" s="1">
        <v>388</v>
      </c>
      <c r="E6773" s="1" t="s">
        <v>2700</v>
      </c>
      <c r="F6773" s="1" t="s">
        <v>35</v>
      </c>
      <c r="G6773" s="1" t="s">
        <v>249</v>
      </c>
      <c r="H6773" s="1" t="s">
        <v>916</v>
      </c>
      <c r="I6773" s="1">
        <v>2336995.71</v>
      </c>
      <c r="K6773" s="1">
        <v>527156</v>
      </c>
      <c r="L6773" s="1">
        <v>13355231</v>
      </c>
      <c r="M6773" s="1">
        <v>1.9843670129776001</v>
      </c>
      <c r="N6773" s="1">
        <v>17.451330184936523</v>
      </c>
      <c r="O6773" s="1">
        <v>3.2958600204437971E-3</v>
      </c>
      <c r="P6773" s="1">
        <v>0.14122895896434784</v>
      </c>
      <c r="Q6773" s="1">
        <v>0</v>
      </c>
      <c r="S6773" s="1">
        <v>37</v>
      </c>
      <c r="T6773" s="1">
        <v>1</v>
      </c>
      <c r="U6773" s="1">
        <v>16219383</v>
      </c>
      <c r="V6773" s="1">
        <v>1.9876629114151001</v>
      </c>
      <c r="W6773" s="1">
        <v>13.966428756713867</v>
      </c>
      <c r="X6773" s="1">
        <v>13.966428756713867</v>
      </c>
    </row>
    <row r="6774" spans="1:24" x14ac:dyDescent="0.35">
      <c r="A6774" s="1">
        <v>380388</v>
      </c>
      <c r="B6774" s="1" t="s">
        <v>2351</v>
      </c>
      <c r="C6774" s="1">
        <v>115218003</v>
      </c>
      <c r="D6774" s="1">
        <v>388</v>
      </c>
      <c r="E6774" s="1" t="s">
        <v>2700</v>
      </c>
      <c r="F6774" s="1" t="s">
        <v>35</v>
      </c>
      <c r="G6774" s="1" t="s">
        <v>249</v>
      </c>
      <c r="H6774" s="1" t="s">
        <v>916</v>
      </c>
      <c r="I6774" s="1">
        <v>2592138</v>
      </c>
      <c r="K6774" s="1">
        <v>1813538.875</v>
      </c>
      <c r="L6774" s="1">
        <v>13798475</v>
      </c>
      <c r="M6774" s="1">
        <v>0.44324401021003723</v>
      </c>
      <c r="N6774" s="1">
        <v>3.3188793659210205</v>
      </c>
      <c r="O6774" s="1">
        <v>0.25514230132102966</v>
      </c>
      <c r="P6774" s="1">
        <v>10.917533874511719</v>
      </c>
      <c r="Q6774" s="1">
        <v>1.2863829135894775</v>
      </c>
      <c r="S6774" s="1">
        <v>38</v>
      </c>
      <c r="T6774" s="1">
        <v>1</v>
      </c>
      <c r="U6774" s="1">
        <v>18204152</v>
      </c>
      <c r="V6774" s="1">
        <v>1.9847692251205444</v>
      </c>
      <c r="W6774" s="1">
        <v>12.237019538879395</v>
      </c>
      <c r="X6774" s="1">
        <v>12.237019538879395</v>
      </c>
    </row>
    <row r="6775" spans="1:24" x14ac:dyDescent="0.35">
      <c r="A6775" s="1">
        <v>390388</v>
      </c>
      <c r="B6775" s="1" t="s">
        <v>2352</v>
      </c>
      <c r="C6775" s="1">
        <v>115218003</v>
      </c>
      <c r="D6775" s="1">
        <v>388</v>
      </c>
      <c r="E6775" s="1" t="s">
        <v>2700</v>
      </c>
      <c r="F6775" s="1" t="s">
        <v>35</v>
      </c>
      <c r="G6775" s="1" t="s">
        <v>249</v>
      </c>
      <c r="H6775" s="1" t="s">
        <v>916</v>
      </c>
      <c r="I6775" s="1">
        <v>2734918</v>
      </c>
      <c r="K6775" s="1">
        <v>3099250.75</v>
      </c>
      <c r="L6775" s="1">
        <v>14017591</v>
      </c>
      <c r="M6775" s="1">
        <v>0.21911600232124329</v>
      </c>
      <c r="N6775" s="1">
        <v>1.5879726409912109</v>
      </c>
      <c r="O6775" s="1">
        <v>0.14278000593185425</v>
      </c>
      <c r="P6775" s="1">
        <v>5.5081944465637207</v>
      </c>
      <c r="Q6775" s="1">
        <v>1.2857118844985962</v>
      </c>
      <c r="S6775" s="1">
        <v>39</v>
      </c>
      <c r="T6775" s="1">
        <v>1</v>
      </c>
      <c r="U6775" s="1">
        <v>19851760</v>
      </c>
      <c r="V6775" s="1">
        <v>1.6476078033447266</v>
      </c>
      <c r="W6775" s="1">
        <v>9.0507268905639648</v>
      </c>
      <c r="X6775" s="1">
        <v>9.0507268905639648</v>
      </c>
    </row>
    <row r="6776" spans="1:24" x14ac:dyDescent="0.35">
      <c r="A6776" s="1">
        <v>400388</v>
      </c>
      <c r="B6776" s="1" t="s">
        <v>2353</v>
      </c>
      <c r="C6776" s="1">
        <v>115218003</v>
      </c>
      <c r="D6776" s="1">
        <v>388</v>
      </c>
      <c r="E6776" s="1" t="s">
        <v>2700</v>
      </c>
      <c r="F6776" s="1" t="s">
        <v>35</v>
      </c>
      <c r="G6776" s="1" t="s">
        <v>249</v>
      </c>
      <c r="H6776" s="1" t="s">
        <v>916</v>
      </c>
      <c r="S6776" s="1">
        <v>40</v>
      </c>
      <c r="T6776" s="1">
        <v>1</v>
      </c>
      <c r="U6776" s="1">
        <v>0</v>
      </c>
      <c r="V6776" s="1">
        <v>0</v>
      </c>
      <c r="W6776" s="1">
        <v>-100</v>
      </c>
      <c r="X6776" s="1">
        <v>-100</v>
      </c>
    </row>
    <row r="6777" spans="1:24" x14ac:dyDescent="0.35">
      <c r="A6777" s="1">
        <v>410388</v>
      </c>
      <c r="B6777" s="1" t="s">
        <v>2354</v>
      </c>
      <c r="C6777" s="1">
        <v>115218003</v>
      </c>
      <c r="D6777" s="1">
        <v>388</v>
      </c>
      <c r="E6777" s="1" t="s">
        <v>2700</v>
      </c>
      <c r="F6777" s="1" t="s">
        <v>35</v>
      </c>
      <c r="G6777" s="1" t="s">
        <v>249</v>
      </c>
      <c r="H6777" s="1" t="s">
        <v>916</v>
      </c>
      <c r="S6777" s="1">
        <v>41</v>
      </c>
      <c r="T6777" s="1">
        <v>1</v>
      </c>
      <c r="U6777" s="1">
        <v>0</v>
      </c>
      <c r="V6777" s="1">
        <v>0</v>
      </c>
    </row>
    <row r="6778" spans="1:24" x14ac:dyDescent="0.35">
      <c r="A6778" s="1">
        <v>420388</v>
      </c>
      <c r="B6778" s="1" t="s">
        <v>2355</v>
      </c>
      <c r="C6778" s="1">
        <v>115218003</v>
      </c>
      <c r="D6778" s="1">
        <v>388</v>
      </c>
      <c r="E6778" s="1" t="s">
        <v>2700</v>
      </c>
      <c r="F6778" s="1" t="s">
        <v>35</v>
      </c>
      <c r="G6778" s="1" t="s">
        <v>249</v>
      </c>
      <c r="H6778" s="1" t="s">
        <v>916</v>
      </c>
      <c r="S6778" s="1">
        <v>42</v>
      </c>
      <c r="T6778" s="1">
        <v>1</v>
      </c>
      <c r="U6778" s="1">
        <v>0</v>
      </c>
      <c r="V6778" s="1">
        <v>0</v>
      </c>
    </row>
    <row r="6779" spans="1:24" x14ac:dyDescent="0.35">
      <c r="A6779" s="1">
        <v>430388</v>
      </c>
      <c r="B6779" s="1" t="s">
        <v>2356</v>
      </c>
      <c r="C6779" s="1">
        <v>115218003</v>
      </c>
      <c r="D6779" s="1">
        <v>388</v>
      </c>
      <c r="E6779" s="1" t="s">
        <v>2700</v>
      </c>
      <c r="F6779" s="1" t="s">
        <v>35</v>
      </c>
      <c r="G6779" s="1" t="s">
        <v>249</v>
      </c>
      <c r="H6779" s="1" t="s">
        <v>916</v>
      </c>
      <c r="S6779" s="1">
        <v>43</v>
      </c>
      <c r="T6779" s="1">
        <v>1</v>
      </c>
      <c r="U6779" s="1">
        <v>0</v>
      </c>
      <c r="V6779" s="1">
        <v>0</v>
      </c>
    </row>
    <row r="6780" spans="1:24" x14ac:dyDescent="0.35">
      <c r="A6780" s="1">
        <v>440388</v>
      </c>
      <c r="B6780" s="1" t="s">
        <v>2357</v>
      </c>
      <c r="C6780" s="1">
        <v>115218003</v>
      </c>
      <c r="D6780" s="1">
        <v>388</v>
      </c>
      <c r="E6780" s="1" t="s">
        <v>2700</v>
      </c>
      <c r="F6780" s="1" t="s">
        <v>35</v>
      </c>
      <c r="G6780" s="1" t="s">
        <v>249</v>
      </c>
      <c r="H6780" s="1" t="s">
        <v>916</v>
      </c>
      <c r="S6780" s="1">
        <v>44</v>
      </c>
      <c r="T6780" s="1">
        <v>1</v>
      </c>
      <c r="U6780" s="1">
        <v>0</v>
      </c>
      <c r="V6780" s="1">
        <v>0</v>
      </c>
    </row>
    <row r="6781" spans="1:24" x14ac:dyDescent="0.35">
      <c r="A6781" s="1">
        <v>450388</v>
      </c>
      <c r="B6781" s="1" t="s">
        <v>2358</v>
      </c>
      <c r="C6781" s="1">
        <v>115218003</v>
      </c>
      <c r="D6781" s="1">
        <v>388</v>
      </c>
      <c r="E6781" s="1" t="s">
        <v>2700</v>
      </c>
      <c r="F6781" s="1" t="s">
        <v>35</v>
      </c>
      <c r="G6781" s="1" t="s">
        <v>249</v>
      </c>
      <c r="H6781" s="1" t="s">
        <v>916</v>
      </c>
      <c r="S6781" s="1">
        <v>45</v>
      </c>
      <c r="T6781" s="1">
        <v>1</v>
      </c>
      <c r="U6781" s="1">
        <v>0</v>
      </c>
      <c r="V6781" s="1">
        <v>0</v>
      </c>
    </row>
    <row r="6782" spans="1:24" x14ac:dyDescent="0.35">
      <c r="A6782" s="1">
        <v>460388</v>
      </c>
      <c r="B6782" s="1" t="s">
        <v>2359</v>
      </c>
      <c r="C6782" s="1">
        <v>115218003</v>
      </c>
      <c r="D6782" s="1">
        <v>388</v>
      </c>
      <c r="E6782" s="1" t="s">
        <v>2700</v>
      </c>
      <c r="F6782" s="1" t="s">
        <v>35</v>
      </c>
      <c r="G6782" s="1" t="s">
        <v>249</v>
      </c>
      <c r="H6782" s="1" t="s">
        <v>916</v>
      </c>
      <c r="S6782" s="1">
        <v>46</v>
      </c>
      <c r="T6782" s="1">
        <v>1</v>
      </c>
      <c r="U6782" s="1">
        <v>0</v>
      </c>
      <c r="V6782" s="1">
        <v>0</v>
      </c>
    </row>
    <row r="6783" spans="1:24" x14ac:dyDescent="0.35">
      <c r="A6783" s="1">
        <v>470388</v>
      </c>
      <c r="B6783" s="1" t="s">
        <v>2360</v>
      </c>
      <c r="C6783" s="1">
        <v>115218003</v>
      </c>
      <c r="D6783" s="1">
        <v>388</v>
      </c>
      <c r="E6783" s="1" t="s">
        <v>2700</v>
      </c>
      <c r="F6783" s="1" t="s">
        <v>35</v>
      </c>
      <c r="G6783" s="1" t="s">
        <v>249</v>
      </c>
      <c r="H6783" s="1" t="s">
        <v>916</v>
      </c>
      <c r="S6783" s="1">
        <v>47</v>
      </c>
      <c r="T6783" s="1">
        <v>1</v>
      </c>
      <c r="U6783" s="1">
        <v>0</v>
      </c>
      <c r="V6783" s="1">
        <v>0</v>
      </c>
    </row>
    <row r="6784" spans="1:24" x14ac:dyDescent="0.35">
      <c r="A6784" s="1">
        <v>480388</v>
      </c>
      <c r="B6784" s="1" t="s">
        <v>2361</v>
      </c>
      <c r="C6784" s="1">
        <v>115218003</v>
      </c>
      <c r="D6784" s="1">
        <v>388</v>
      </c>
      <c r="E6784" s="1" t="s">
        <v>2700</v>
      </c>
      <c r="F6784" s="1" t="s">
        <v>35</v>
      </c>
      <c r="G6784" s="1" t="s">
        <v>249</v>
      </c>
      <c r="H6784" s="1" t="s">
        <v>916</v>
      </c>
      <c r="S6784" s="1">
        <v>48</v>
      </c>
      <c r="T6784" s="1">
        <v>1</v>
      </c>
      <c r="U6784" s="1">
        <v>0</v>
      </c>
      <c r="V6784" s="1">
        <v>0</v>
      </c>
    </row>
    <row r="6785" spans="1:24" x14ac:dyDescent="0.35">
      <c r="A6785" s="1">
        <v>290398</v>
      </c>
      <c r="B6785" s="1" t="s">
        <v>2341</v>
      </c>
      <c r="C6785" s="1">
        <v>115218303</v>
      </c>
      <c r="D6785" s="1">
        <v>398</v>
      </c>
      <c r="E6785" s="1" t="s">
        <v>2701</v>
      </c>
      <c r="F6785" s="1" t="s">
        <v>35</v>
      </c>
      <c r="G6785" s="1" t="s">
        <v>249</v>
      </c>
      <c r="H6785" s="1" t="s">
        <v>916</v>
      </c>
      <c r="I6785" s="1">
        <v>995495.09</v>
      </c>
      <c r="J6785" s="1">
        <v>45767.14</v>
      </c>
      <c r="K6785" s="1">
        <v>208431</v>
      </c>
      <c r="L6785" s="1">
        <v>4188003.75</v>
      </c>
      <c r="S6785" s="1">
        <v>29</v>
      </c>
      <c r="T6785" s="1">
        <v>1</v>
      </c>
      <c r="U6785" s="1">
        <v>5437697</v>
      </c>
      <c r="V6785" s="1">
        <v>0</v>
      </c>
    </row>
    <row r="6786" spans="1:24" x14ac:dyDescent="0.35">
      <c r="A6786" s="1">
        <v>300398</v>
      </c>
      <c r="B6786" s="1" t="s">
        <v>2343</v>
      </c>
      <c r="C6786" s="1">
        <v>115218303</v>
      </c>
      <c r="D6786" s="1">
        <v>398</v>
      </c>
      <c r="E6786" s="1" t="s">
        <v>2701</v>
      </c>
      <c r="F6786" s="1" t="s">
        <v>35</v>
      </c>
      <c r="G6786" s="1" t="s">
        <v>249</v>
      </c>
      <c r="H6786" s="1" t="s">
        <v>916</v>
      </c>
      <c r="I6786" s="1">
        <v>1015205.27</v>
      </c>
      <c r="J6786" s="1">
        <v>29143.96</v>
      </c>
      <c r="K6786" s="1">
        <v>208431</v>
      </c>
      <c r="L6786" s="1">
        <v>4305663.5</v>
      </c>
      <c r="M6786" s="1">
        <v>0.11765974760055542</v>
      </c>
      <c r="N6786" s="1">
        <v>2.8094470500946045</v>
      </c>
      <c r="O6786" s="1">
        <v>1.9710179418325424E-2</v>
      </c>
      <c r="P6786" s="1">
        <v>1.9799374341964722</v>
      </c>
      <c r="Q6786" s="1">
        <v>0</v>
      </c>
      <c r="R6786" s="1">
        <v>-1.6623180359601974E-2</v>
      </c>
      <c r="S6786" s="1">
        <v>30</v>
      </c>
      <c r="T6786" s="1">
        <v>1</v>
      </c>
      <c r="U6786" s="1">
        <v>5558444</v>
      </c>
      <c r="V6786" s="1">
        <v>0.12074674665927887</v>
      </c>
      <c r="W6786" s="1">
        <v>2.2205541133880615</v>
      </c>
      <c r="X6786" s="1">
        <v>2.2205541133880615</v>
      </c>
    </row>
    <row r="6787" spans="1:24" x14ac:dyDescent="0.35">
      <c r="A6787" s="1">
        <v>310398</v>
      </c>
      <c r="B6787" s="1" t="s">
        <v>2344</v>
      </c>
      <c r="C6787" s="1">
        <v>115218303</v>
      </c>
      <c r="D6787" s="1">
        <v>398</v>
      </c>
      <c r="E6787" s="1" t="s">
        <v>2701</v>
      </c>
      <c r="F6787" s="1" t="s">
        <v>35</v>
      </c>
      <c r="G6787" s="1" t="s">
        <v>249</v>
      </c>
      <c r="H6787" s="1" t="s">
        <v>916</v>
      </c>
      <c r="I6787" s="1">
        <v>1022872.36</v>
      </c>
      <c r="J6787" s="1">
        <v>30339.42</v>
      </c>
      <c r="K6787" s="1">
        <v>208431</v>
      </c>
      <c r="L6787" s="1">
        <v>4380891.5</v>
      </c>
      <c r="M6787" s="1">
        <v>7.5227998197078705E-2</v>
      </c>
      <c r="N6787" s="1">
        <v>1.7471871376037598</v>
      </c>
      <c r="O6787" s="1">
        <v>7.6670898124575615E-3</v>
      </c>
      <c r="P6787" s="1">
        <v>0.75522559881210327</v>
      </c>
      <c r="Q6787" s="1">
        <v>0</v>
      </c>
      <c r="R6787" s="1">
        <v>1.1954599758610129E-3</v>
      </c>
      <c r="S6787" s="1">
        <v>31</v>
      </c>
      <c r="T6787" s="1">
        <v>1</v>
      </c>
      <c r="U6787" s="1">
        <v>5642534</v>
      </c>
      <c r="V6787" s="1">
        <v>8.4090545773506165E-2</v>
      </c>
      <c r="W6787" s="1">
        <v>1.5128334760665894</v>
      </c>
      <c r="X6787" s="1">
        <v>1.5128334760665894</v>
      </c>
    </row>
    <row r="6788" spans="1:24" x14ac:dyDescent="0.35">
      <c r="A6788" s="1">
        <v>320398</v>
      </c>
      <c r="B6788" s="1" t="s">
        <v>2345</v>
      </c>
      <c r="C6788" s="1">
        <v>115218303</v>
      </c>
      <c r="D6788" s="1">
        <v>398</v>
      </c>
      <c r="E6788" s="1" t="s">
        <v>2701</v>
      </c>
      <c r="F6788" s="1" t="s">
        <v>35</v>
      </c>
      <c r="G6788" s="1" t="s">
        <v>249</v>
      </c>
      <c r="H6788" s="1" t="s">
        <v>916</v>
      </c>
      <c r="I6788" s="1">
        <v>1017975.95</v>
      </c>
      <c r="J6788" s="1">
        <v>42035.18</v>
      </c>
      <c r="K6788" s="1">
        <v>208431</v>
      </c>
      <c r="L6788" s="1">
        <v>4435395.5</v>
      </c>
      <c r="M6788" s="1">
        <v>5.4503999650478363E-2</v>
      </c>
      <c r="N6788" s="1">
        <v>1.2441303730010986</v>
      </c>
      <c r="O6788" s="1">
        <v>-4.896409809589386E-3</v>
      </c>
      <c r="P6788" s="1">
        <v>-0.47869217395782471</v>
      </c>
      <c r="Q6788" s="1">
        <v>0</v>
      </c>
      <c r="R6788" s="1">
        <v>1.1695760302245617E-2</v>
      </c>
      <c r="S6788" s="1">
        <v>32</v>
      </c>
      <c r="T6788" s="1">
        <v>1</v>
      </c>
      <c r="U6788" s="1">
        <v>5703837.5</v>
      </c>
      <c r="V6788" s="1">
        <v>6.1303351074457169E-2</v>
      </c>
      <c r="W6788" s="1">
        <v>1.0864533185958862</v>
      </c>
      <c r="X6788" s="1">
        <v>1.0864533185958862</v>
      </c>
    </row>
    <row r="6789" spans="1:24" x14ac:dyDescent="0.35">
      <c r="A6789" s="1">
        <v>330398</v>
      </c>
      <c r="B6789" s="1" t="s">
        <v>2346</v>
      </c>
      <c r="C6789" s="1">
        <v>115218303</v>
      </c>
      <c r="D6789" s="1">
        <v>398</v>
      </c>
      <c r="E6789" s="1" t="s">
        <v>2701</v>
      </c>
      <c r="F6789" s="1" t="s">
        <v>35</v>
      </c>
      <c r="G6789" s="1" t="s">
        <v>249</v>
      </c>
      <c r="H6789" s="1" t="s">
        <v>916</v>
      </c>
      <c r="I6789" s="1">
        <v>1192886.44</v>
      </c>
      <c r="J6789" s="1">
        <v>45368.5</v>
      </c>
      <c r="K6789" s="1">
        <v>208431</v>
      </c>
      <c r="L6789" s="1">
        <v>4565315</v>
      </c>
      <c r="M6789" s="1">
        <v>0.12991949915885925</v>
      </c>
      <c r="N6789" s="1">
        <v>2.9291524887084961</v>
      </c>
      <c r="O6789" s="1">
        <v>0.17491048574447632</v>
      </c>
      <c r="P6789" s="1">
        <v>17.182182312011719</v>
      </c>
      <c r="Q6789" s="1">
        <v>0</v>
      </c>
      <c r="R6789" s="1">
        <v>3.3333199098706245E-3</v>
      </c>
      <c r="S6789" s="1">
        <v>33</v>
      </c>
      <c r="T6789" s="1">
        <v>1</v>
      </c>
      <c r="U6789" s="1">
        <v>6012001</v>
      </c>
      <c r="V6789" s="1">
        <v>0.30816328525543213</v>
      </c>
      <c r="W6789" s="1">
        <v>5.4027400016784668</v>
      </c>
      <c r="X6789" s="1">
        <v>5.4027400016784668</v>
      </c>
    </row>
    <row r="6790" spans="1:24" x14ac:dyDescent="0.35">
      <c r="A6790" s="1">
        <v>340398</v>
      </c>
      <c r="B6790" s="1" t="s">
        <v>2347</v>
      </c>
      <c r="C6790" s="1">
        <v>115218303</v>
      </c>
      <c r="D6790" s="1">
        <v>398</v>
      </c>
      <c r="E6790" s="1" t="s">
        <v>2701</v>
      </c>
      <c r="F6790" s="1" t="s">
        <v>35</v>
      </c>
      <c r="G6790" s="1" t="s">
        <v>249</v>
      </c>
      <c r="H6790" s="1" t="s">
        <v>916</v>
      </c>
      <c r="I6790" s="1">
        <v>1043659.52</v>
      </c>
      <c r="J6790" s="1">
        <v>51612.88</v>
      </c>
      <c r="K6790" s="1">
        <v>208431</v>
      </c>
      <c r="L6790" s="1">
        <v>4565310.5</v>
      </c>
      <c r="M6790" s="1">
        <v>-4.5000001591688488E-6</v>
      </c>
      <c r="N6790" s="1">
        <v>-9.8569318652153015E-5</v>
      </c>
      <c r="O6790" s="1">
        <v>-0.14922691881656647</v>
      </c>
      <c r="P6790" s="1">
        <v>-12.509734153747559</v>
      </c>
      <c r="Q6790" s="1">
        <v>0</v>
      </c>
      <c r="R6790" s="1">
        <v>6.2443800270557404E-3</v>
      </c>
      <c r="S6790" s="1">
        <v>34</v>
      </c>
      <c r="T6790" s="1">
        <v>1</v>
      </c>
      <c r="U6790" s="1">
        <v>5869014</v>
      </c>
      <c r="V6790" s="1">
        <v>-0.14298704266548157</v>
      </c>
      <c r="W6790" s="1">
        <v>-2.3783595561981201</v>
      </c>
      <c r="X6790" s="1">
        <v>-2.3783595561981201</v>
      </c>
    </row>
    <row r="6791" spans="1:24" x14ac:dyDescent="0.35">
      <c r="A6791" s="1">
        <v>350398</v>
      </c>
      <c r="B6791" s="1" t="s">
        <v>2348</v>
      </c>
      <c r="C6791" s="1">
        <v>115218303</v>
      </c>
      <c r="D6791" s="1">
        <v>398</v>
      </c>
      <c r="E6791" s="1" t="s">
        <v>2701</v>
      </c>
      <c r="F6791" s="1" t="s">
        <v>35</v>
      </c>
      <c r="G6791" s="1" t="s">
        <v>249</v>
      </c>
      <c r="H6791" s="1" t="s">
        <v>916</v>
      </c>
      <c r="I6791" s="1">
        <v>1215437.58</v>
      </c>
      <c r="J6791" s="1">
        <v>50381</v>
      </c>
      <c r="K6791" s="1">
        <v>208431</v>
      </c>
      <c r="L6791" s="1">
        <v>4752119.5</v>
      </c>
      <c r="M6791" s="1">
        <v>0.1868090033531189</v>
      </c>
      <c r="N6791" s="1">
        <v>4.0919232368469238</v>
      </c>
      <c r="O6791" s="1">
        <v>0.17177805304527283</v>
      </c>
      <c r="P6791" s="1">
        <v>16.459205627441406</v>
      </c>
      <c r="Q6791" s="1">
        <v>0</v>
      </c>
      <c r="R6791" s="1">
        <v>-1.2318800436332822E-3</v>
      </c>
      <c r="S6791" s="1">
        <v>35</v>
      </c>
      <c r="T6791" s="1">
        <v>1</v>
      </c>
      <c r="U6791" s="1">
        <v>6226369</v>
      </c>
      <c r="V6791" s="1">
        <v>0.35735517740249634</v>
      </c>
      <c r="W6791" s="1">
        <v>6.0888423919677734</v>
      </c>
      <c r="X6791" s="1">
        <v>6.0888423919677734</v>
      </c>
    </row>
    <row r="6792" spans="1:24" x14ac:dyDescent="0.35">
      <c r="A6792" s="1">
        <v>360398</v>
      </c>
      <c r="B6792" s="1" t="s">
        <v>2349</v>
      </c>
      <c r="C6792" s="1">
        <v>115218303</v>
      </c>
      <c r="D6792" s="1">
        <v>398</v>
      </c>
      <c r="E6792" s="1" t="s">
        <v>2701</v>
      </c>
      <c r="F6792" s="1" t="s">
        <v>35</v>
      </c>
      <c r="G6792" s="1" t="s">
        <v>249</v>
      </c>
      <c r="H6792" s="1" t="s">
        <v>916</v>
      </c>
      <c r="I6792" s="1">
        <v>1144421.76</v>
      </c>
      <c r="J6792" s="1">
        <v>60014.44</v>
      </c>
      <c r="K6792" s="1">
        <v>208431</v>
      </c>
      <c r="L6792" s="1">
        <v>5055049</v>
      </c>
      <c r="M6792" s="1">
        <v>0.30292949080467224</v>
      </c>
      <c r="N6792" s="1">
        <v>6.3746185302734375</v>
      </c>
      <c r="O6792" s="1">
        <v>-7.1015819907188416E-2</v>
      </c>
      <c r="P6792" s="1">
        <v>-5.8428192138671875</v>
      </c>
      <c r="Q6792" s="1">
        <v>0</v>
      </c>
      <c r="R6792" s="1">
        <v>9.6334395930171013E-3</v>
      </c>
      <c r="S6792" s="1">
        <v>36</v>
      </c>
      <c r="T6792" s="1">
        <v>1</v>
      </c>
      <c r="U6792" s="1">
        <v>6467916</v>
      </c>
      <c r="V6792" s="1">
        <v>0.2415471076965332</v>
      </c>
      <c r="W6792" s="1">
        <v>3.8794200420379639</v>
      </c>
      <c r="X6792" s="1">
        <v>3.8794200420379639</v>
      </c>
    </row>
    <row r="6793" spans="1:24" x14ac:dyDescent="0.35">
      <c r="A6793" s="1">
        <v>370398</v>
      </c>
      <c r="B6793" s="1" t="s">
        <v>2350</v>
      </c>
      <c r="C6793" s="1">
        <v>115218303</v>
      </c>
      <c r="D6793" s="1">
        <v>398</v>
      </c>
      <c r="E6793" s="1" t="s">
        <v>2701</v>
      </c>
      <c r="F6793" s="1" t="s">
        <v>35</v>
      </c>
      <c r="G6793" s="1" t="s">
        <v>249</v>
      </c>
      <c r="H6793" s="1" t="s">
        <v>916</v>
      </c>
      <c r="I6793" s="1">
        <v>1190996.08</v>
      </c>
      <c r="J6793" s="1">
        <v>84025.16</v>
      </c>
      <c r="K6793" s="1">
        <v>208431</v>
      </c>
      <c r="L6793" s="1">
        <v>5590881</v>
      </c>
      <c r="M6793" s="1">
        <v>0.5358319878578186</v>
      </c>
      <c r="N6793" s="1">
        <v>10.599936485290527</v>
      </c>
      <c r="O6793" s="1">
        <v>4.6574320644140244E-2</v>
      </c>
      <c r="P6793" s="1">
        <v>4.0696816444396973</v>
      </c>
      <c r="Q6793" s="1">
        <v>0</v>
      </c>
      <c r="R6793" s="1">
        <v>2.4010719731450081E-2</v>
      </c>
      <c r="S6793" s="1">
        <v>37</v>
      </c>
      <c r="T6793" s="1">
        <v>1</v>
      </c>
      <c r="U6793" s="1">
        <v>7074333</v>
      </c>
      <c r="V6793" s="1">
        <v>0.60641705989837646</v>
      </c>
      <c r="W6793" s="1">
        <v>9.3757715225219727</v>
      </c>
      <c r="X6793" s="1">
        <v>9.3757715225219727</v>
      </c>
    </row>
    <row r="6794" spans="1:24" x14ac:dyDescent="0.35">
      <c r="A6794" s="1">
        <v>380398</v>
      </c>
      <c r="B6794" s="1" t="s">
        <v>2351</v>
      </c>
      <c r="C6794" s="1">
        <v>115218303</v>
      </c>
      <c r="D6794" s="1">
        <v>398</v>
      </c>
      <c r="E6794" s="1" t="s">
        <v>2701</v>
      </c>
      <c r="F6794" s="1" t="s">
        <v>35</v>
      </c>
      <c r="G6794" s="1" t="s">
        <v>249</v>
      </c>
      <c r="H6794" s="1" t="s">
        <v>916</v>
      </c>
      <c r="I6794" s="1">
        <v>1278354</v>
      </c>
      <c r="K6794" s="1">
        <v>323603.28125</v>
      </c>
      <c r="L6794" s="1">
        <v>5817858</v>
      </c>
      <c r="M6794" s="1">
        <v>0.22697700560092926</v>
      </c>
      <c r="N6794" s="1">
        <v>4.0597715377807617</v>
      </c>
      <c r="O6794" s="1">
        <v>8.735792338848114E-2</v>
      </c>
      <c r="P6794" s="1">
        <v>7.334862232208252</v>
      </c>
      <c r="Q6794" s="1">
        <v>0.11517228186130524</v>
      </c>
      <c r="S6794" s="1">
        <v>38</v>
      </c>
      <c r="T6794" s="1">
        <v>1</v>
      </c>
      <c r="U6794" s="1">
        <v>7419815</v>
      </c>
      <c r="V6794" s="1">
        <v>0.42950719594955444</v>
      </c>
      <c r="W6794" s="1">
        <v>4.8835983276367188</v>
      </c>
      <c r="X6794" s="1">
        <v>4.8835983276367188</v>
      </c>
    </row>
    <row r="6795" spans="1:24" x14ac:dyDescent="0.35">
      <c r="A6795" s="1">
        <v>390398</v>
      </c>
      <c r="B6795" s="1" t="s">
        <v>2352</v>
      </c>
      <c r="C6795" s="1">
        <v>115218303</v>
      </c>
      <c r="D6795" s="1">
        <v>398</v>
      </c>
      <c r="E6795" s="1" t="s">
        <v>2701</v>
      </c>
      <c r="F6795" s="1" t="s">
        <v>35</v>
      </c>
      <c r="G6795" s="1" t="s">
        <v>249</v>
      </c>
      <c r="H6795" s="1" t="s">
        <v>916</v>
      </c>
      <c r="I6795" s="1">
        <v>1349314</v>
      </c>
      <c r="K6795" s="1">
        <v>438715.53125</v>
      </c>
      <c r="L6795" s="1">
        <v>5909387</v>
      </c>
      <c r="M6795" s="1">
        <v>9.1528996825218201E-2</v>
      </c>
      <c r="N6795" s="1">
        <v>1.5732423067092896</v>
      </c>
      <c r="O6795" s="1">
        <v>7.0960000157356262E-2</v>
      </c>
      <c r="P6795" s="1">
        <v>5.5508880615234375</v>
      </c>
      <c r="Q6795" s="1">
        <v>0.11511225253343582</v>
      </c>
      <c r="S6795" s="1">
        <v>39</v>
      </c>
      <c r="T6795" s="1">
        <v>1</v>
      </c>
      <c r="U6795" s="1">
        <v>7697416.5</v>
      </c>
      <c r="V6795" s="1">
        <v>0.27760124206542969</v>
      </c>
      <c r="W6795" s="1">
        <v>3.7413532733917236</v>
      </c>
      <c r="X6795" s="1">
        <v>3.7413532733917236</v>
      </c>
    </row>
    <row r="6796" spans="1:24" x14ac:dyDescent="0.35">
      <c r="A6796" s="1">
        <v>400398</v>
      </c>
      <c r="B6796" s="1" t="s">
        <v>2353</v>
      </c>
      <c r="C6796" s="1">
        <v>115218303</v>
      </c>
      <c r="D6796" s="1">
        <v>398</v>
      </c>
      <c r="E6796" s="1" t="s">
        <v>2701</v>
      </c>
      <c r="F6796" s="1" t="s">
        <v>35</v>
      </c>
      <c r="G6796" s="1" t="s">
        <v>249</v>
      </c>
      <c r="H6796" s="1" t="s">
        <v>916</v>
      </c>
      <c r="S6796" s="1">
        <v>40</v>
      </c>
      <c r="T6796" s="1">
        <v>1</v>
      </c>
      <c r="U6796" s="1">
        <v>0</v>
      </c>
      <c r="V6796" s="1">
        <v>0</v>
      </c>
      <c r="W6796" s="1">
        <v>-100</v>
      </c>
      <c r="X6796" s="1">
        <v>-100</v>
      </c>
    </row>
    <row r="6797" spans="1:24" x14ac:dyDescent="0.35">
      <c r="A6797" s="1">
        <v>410398</v>
      </c>
      <c r="B6797" s="1" t="s">
        <v>2354</v>
      </c>
      <c r="C6797" s="1">
        <v>115218303</v>
      </c>
      <c r="D6797" s="1">
        <v>398</v>
      </c>
      <c r="E6797" s="1" t="s">
        <v>2701</v>
      </c>
      <c r="F6797" s="1" t="s">
        <v>35</v>
      </c>
      <c r="G6797" s="1" t="s">
        <v>249</v>
      </c>
      <c r="H6797" s="1" t="s">
        <v>916</v>
      </c>
      <c r="S6797" s="1">
        <v>41</v>
      </c>
      <c r="T6797" s="1">
        <v>1</v>
      </c>
      <c r="U6797" s="1">
        <v>0</v>
      </c>
      <c r="V6797" s="1">
        <v>0</v>
      </c>
    </row>
    <row r="6798" spans="1:24" x14ac:dyDescent="0.35">
      <c r="A6798" s="1">
        <v>420398</v>
      </c>
      <c r="B6798" s="1" t="s">
        <v>2355</v>
      </c>
      <c r="C6798" s="1">
        <v>115218303</v>
      </c>
      <c r="D6798" s="1">
        <v>398</v>
      </c>
      <c r="E6798" s="1" t="s">
        <v>2701</v>
      </c>
      <c r="F6798" s="1" t="s">
        <v>35</v>
      </c>
      <c r="G6798" s="1" t="s">
        <v>249</v>
      </c>
      <c r="H6798" s="1" t="s">
        <v>916</v>
      </c>
      <c r="S6798" s="1">
        <v>42</v>
      </c>
      <c r="T6798" s="1">
        <v>1</v>
      </c>
      <c r="U6798" s="1">
        <v>0</v>
      </c>
      <c r="V6798" s="1">
        <v>0</v>
      </c>
    </row>
    <row r="6799" spans="1:24" x14ac:dyDescent="0.35">
      <c r="A6799" s="1">
        <v>430398</v>
      </c>
      <c r="B6799" s="1" t="s">
        <v>2356</v>
      </c>
      <c r="C6799" s="1">
        <v>115218303</v>
      </c>
      <c r="D6799" s="1">
        <v>398</v>
      </c>
      <c r="E6799" s="1" t="s">
        <v>2701</v>
      </c>
      <c r="F6799" s="1" t="s">
        <v>35</v>
      </c>
      <c r="G6799" s="1" t="s">
        <v>249</v>
      </c>
      <c r="H6799" s="1" t="s">
        <v>916</v>
      </c>
      <c r="S6799" s="1">
        <v>43</v>
      </c>
      <c r="T6799" s="1">
        <v>1</v>
      </c>
      <c r="U6799" s="1">
        <v>0</v>
      </c>
      <c r="V6799" s="1">
        <v>0</v>
      </c>
    </row>
    <row r="6800" spans="1:24" x14ac:dyDescent="0.35">
      <c r="A6800" s="1">
        <v>440398</v>
      </c>
      <c r="B6800" s="1" t="s">
        <v>2357</v>
      </c>
      <c r="C6800" s="1">
        <v>115218303</v>
      </c>
      <c r="D6800" s="1">
        <v>398</v>
      </c>
      <c r="E6800" s="1" t="s">
        <v>2701</v>
      </c>
      <c r="F6800" s="1" t="s">
        <v>35</v>
      </c>
      <c r="G6800" s="1" t="s">
        <v>249</v>
      </c>
      <c r="H6800" s="1" t="s">
        <v>916</v>
      </c>
      <c r="S6800" s="1">
        <v>44</v>
      </c>
      <c r="T6800" s="1">
        <v>1</v>
      </c>
      <c r="U6800" s="1">
        <v>0</v>
      </c>
      <c r="V6800" s="1">
        <v>0</v>
      </c>
    </row>
    <row r="6801" spans="1:24" x14ac:dyDescent="0.35">
      <c r="A6801" s="1">
        <v>450398</v>
      </c>
      <c r="B6801" s="1" t="s">
        <v>2358</v>
      </c>
      <c r="C6801" s="1">
        <v>115218303</v>
      </c>
      <c r="D6801" s="1">
        <v>398</v>
      </c>
      <c r="E6801" s="1" t="s">
        <v>2701</v>
      </c>
      <c r="F6801" s="1" t="s">
        <v>35</v>
      </c>
      <c r="G6801" s="1" t="s">
        <v>249</v>
      </c>
      <c r="H6801" s="1" t="s">
        <v>916</v>
      </c>
      <c r="S6801" s="1">
        <v>45</v>
      </c>
      <c r="T6801" s="1">
        <v>1</v>
      </c>
      <c r="U6801" s="1">
        <v>0</v>
      </c>
      <c r="V6801" s="1">
        <v>0</v>
      </c>
    </row>
    <row r="6802" spans="1:24" x14ac:dyDescent="0.35">
      <c r="A6802" s="1">
        <v>460398</v>
      </c>
      <c r="B6802" s="1" t="s">
        <v>2359</v>
      </c>
      <c r="C6802" s="1">
        <v>115218303</v>
      </c>
      <c r="D6802" s="1">
        <v>398</v>
      </c>
      <c r="E6802" s="1" t="s">
        <v>2701</v>
      </c>
      <c r="F6802" s="1" t="s">
        <v>35</v>
      </c>
      <c r="G6802" s="1" t="s">
        <v>249</v>
      </c>
      <c r="H6802" s="1" t="s">
        <v>916</v>
      </c>
      <c r="S6802" s="1">
        <v>46</v>
      </c>
      <c r="T6802" s="1">
        <v>1</v>
      </c>
      <c r="U6802" s="1">
        <v>0</v>
      </c>
      <c r="V6802" s="1">
        <v>0</v>
      </c>
    </row>
    <row r="6803" spans="1:24" x14ac:dyDescent="0.35">
      <c r="A6803" s="1">
        <v>470398</v>
      </c>
      <c r="B6803" s="1" t="s">
        <v>2360</v>
      </c>
      <c r="C6803" s="1">
        <v>115218303</v>
      </c>
      <c r="D6803" s="1">
        <v>398</v>
      </c>
      <c r="E6803" s="1" t="s">
        <v>2701</v>
      </c>
      <c r="F6803" s="1" t="s">
        <v>35</v>
      </c>
      <c r="G6803" s="1" t="s">
        <v>249</v>
      </c>
      <c r="H6803" s="1" t="s">
        <v>916</v>
      </c>
      <c r="S6803" s="1">
        <v>47</v>
      </c>
      <c r="T6803" s="1">
        <v>1</v>
      </c>
      <c r="U6803" s="1">
        <v>0</v>
      </c>
      <c r="V6803" s="1">
        <v>0</v>
      </c>
    </row>
    <row r="6804" spans="1:24" x14ac:dyDescent="0.35">
      <c r="A6804" s="1">
        <v>480398</v>
      </c>
      <c r="B6804" s="1" t="s">
        <v>2361</v>
      </c>
      <c r="C6804" s="1">
        <v>115218303</v>
      </c>
      <c r="D6804" s="1">
        <v>398</v>
      </c>
      <c r="E6804" s="1" t="s">
        <v>2701</v>
      </c>
      <c r="F6804" s="1" t="s">
        <v>35</v>
      </c>
      <c r="G6804" s="1" t="s">
        <v>249</v>
      </c>
      <c r="H6804" s="1" t="s">
        <v>916</v>
      </c>
      <c r="S6804" s="1">
        <v>48</v>
      </c>
      <c r="T6804" s="1">
        <v>1</v>
      </c>
      <c r="U6804" s="1">
        <v>0</v>
      </c>
      <c r="V6804" s="1">
        <v>0</v>
      </c>
    </row>
    <row r="6805" spans="1:24" x14ac:dyDescent="0.35">
      <c r="A6805" s="1">
        <v>290476</v>
      </c>
      <c r="B6805" s="1" t="s">
        <v>2341</v>
      </c>
      <c r="C6805" s="1">
        <v>115219002</v>
      </c>
      <c r="D6805" s="1">
        <v>476</v>
      </c>
      <c r="E6805" s="1" t="s">
        <v>2702</v>
      </c>
      <c r="F6805" s="1" t="s">
        <v>35</v>
      </c>
      <c r="G6805" s="1" t="s">
        <v>597</v>
      </c>
      <c r="H6805" s="1" t="s">
        <v>916</v>
      </c>
      <c r="I6805" s="1">
        <v>3761280.38</v>
      </c>
      <c r="L6805" s="1">
        <v>12787306</v>
      </c>
      <c r="S6805" s="1">
        <v>29</v>
      </c>
      <c r="T6805" s="1">
        <v>1</v>
      </c>
      <c r="U6805" s="1">
        <v>16548586</v>
      </c>
      <c r="V6805" s="1">
        <v>0</v>
      </c>
    </row>
    <row r="6806" spans="1:24" x14ac:dyDescent="0.35">
      <c r="A6806" s="1">
        <v>300476</v>
      </c>
      <c r="B6806" s="1" t="s">
        <v>2343</v>
      </c>
      <c r="C6806" s="1">
        <v>115219002</v>
      </c>
      <c r="D6806" s="1">
        <v>476</v>
      </c>
      <c r="E6806" s="1" t="s">
        <v>2702</v>
      </c>
      <c r="F6806" s="1" t="s">
        <v>35</v>
      </c>
      <c r="G6806" s="1" t="s">
        <v>597</v>
      </c>
      <c r="H6806" s="1" t="s">
        <v>916</v>
      </c>
      <c r="I6806" s="1">
        <v>3826069.34</v>
      </c>
      <c r="K6806" s="1">
        <v>810789</v>
      </c>
      <c r="L6806" s="1">
        <v>13289628</v>
      </c>
      <c r="M6806" s="1">
        <v>0.50232201814651489</v>
      </c>
      <c r="N6806" s="1">
        <v>3.9282863140106201</v>
      </c>
      <c r="O6806" s="1">
        <v>6.4788959920406342E-2</v>
      </c>
      <c r="P6806" s="1">
        <v>1.7225240468978882</v>
      </c>
      <c r="S6806" s="1">
        <v>30</v>
      </c>
      <c r="T6806" s="1">
        <v>1</v>
      </c>
      <c r="U6806" s="1">
        <v>17926486</v>
      </c>
      <c r="V6806" s="1">
        <v>0.56711095571517944</v>
      </c>
      <c r="W6806" s="1">
        <v>8.3263912200927734</v>
      </c>
      <c r="X6806" s="1">
        <v>8.3263912200927734</v>
      </c>
    </row>
    <row r="6807" spans="1:24" x14ac:dyDescent="0.35">
      <c r="A6807" s="1">
        <v>310476</v>
      </c>
      <c r="B6807" s="1" t="s">
        <v>2344</v>
      </c>
      <c r="C6807" s="1">
        <v>115219002</v>
      </c>
      <c r="D6807" s="1">
        <v>476</v>
      </c>
      <c r="E6807" s="1" t="s">
        <v>2702</v>
      </c>
      <c r="F6807" s="1" t="s">
        <v>35</v>
      </c>
      <c r="G6807" s="1" t="s">
        <v>597</v>
      </c>
      <c r="H6807" s="1" t="s">
        <v>916</v>
      </c>
      <c r="I6807" s="1">
        <v>3883909.87</v>
      </c>
      <c r="K6807" s="1">
        <v>810789</v>
      </c>
      <c r="L6807" s="1">
        <v>13595794</v>
      </c>
      <c r="M6807" s="1">
        <v>0.30616599321365356</v>
      </c>
      <c r="N6807" s="1">
        <v>2.3037965297698975</v>
      </c>
      <c r="O6807" s="1">
        <v>5.7840529829263687E-2</v>
      </c>
      <c r="P6807" s="1">
        <v>1.5117480754852295</v>
      </c>
      <c r="Q6807" s="1">
        <v>0</v>
      </c>
      <c r="S6807" s="1">
        <v>31</v>
      </c>
      <c r="T6807" s="1">
        <v>1</v>
      </c>
      <c r="U6807" s="1">
        <v>18290492</v>
      </c>
      <c r="V6807" s="1">
        <v>0.36400651931762695</v>
      </c>
      <c r="W6807" s="1">
        <v>2.0305485725402832</v>
      </c>
      <c r="X6807" s="1">
        <v>2.0305485725402832</v>
      </c>
    </row>
    <row r="6808" spans="1:24" x14ac:dyDescent="0.35">
      <c r="A6808" s="1">
        <v>320476</v>
      </c>
      <c r="B6808" s="1" t="s">
        <v>2345</v>
      </c>
      <c r="C6808" s="1">
        <v>115219002</v>
      </c>
      <c r="D6808" s="1">
        <v>476</v>
      </c>
      <c r="E6808" s="1" t="s">
        <v>2702</v>
      </c>
      <c r="F6808" s="1" t="s">
        <v>35</v>
      </c>
      <c r="G6808" s="1" t="s">
        <v>597</v>
      </c>
      <c r="H6808" s="1" t="s">
        <v>916</v>
      </c>
      <c r="I6808" s="1">
        <v>3936046.5</v>
      </c>
      <c r="K6808" s="1">
        <v>810789</v>
      </c>
      <c r="L6808" s="1">
        <v>13855673</v>
      </c>
      <c r="M6808" s="1">
        <v>0.25987899303436279</v>
      </c>
      <c r="N6808" s="1">
        <v>1.911466121673584</v>
      </c>
      <c r="O6808" s="1">
        <v>5.2136629819869995E-2</v>
      </c>
      <c r="P6808" s="1">
        <v>1.3423749208450317</v>
      </c>
      <c r="Q6808" s="1">
        <v>0</v>
      </c>
      <c r="S6808" s="1">
        <v>32</v>
      </c>
      <c r="T6808" s="1">
        <v>1</v>
      </c>
      <c r="U6808" s="1">
        <v>18602508</v>
      </c>
      <c r="V6808" s="1">
        <v>0.31201562285423279</v>
      </c>
      <c r="W6808" s="1">
        <v>1.7058917284011841</v>
      </c>
      <c r="X6808" s="1">
        <v>1.7058917284011841</v>
      </c>
    </row>
    <row r="6809" spans="1:24" x14ac:dyDescent="0.35">
      <c r="A6809" s="1">
        <v>330476</v>
      </c>
      <c r="B6809" s="1" t="s">
        <v>2346</v>
      </c>
      <c r="C6809" s="1">
        <v>115219002</v>
      </c>
      <c r="D6809" s="1">
        <v>476</v>
      </c>
      <c r="E6809" s="1" t="s">
        <v>2702</v>
      </c>
      <c r="F6809" s="1" t="s">
        <v>35</v>
      </c>
      <c r="G6809" s="1" t="s">
        <v>597</v>
      </c>
      <c r="H6809" s="1" t="s">
        <v>916</v>
      </c>
      <c r="I6809" s="1">
        <v>4078708.76</v>
      </c>
      <c r="K6809" s="1">
        <v>810789</v>
      </c>
      <c r="L6809" s="1">
        <v>14220073</v>
      </c>
      <c r="M6809" s="1">
        <v>0.36439999938011169</v>
      </c>
      <c r="N6809" s="1">
        <v>2.629969596862793</v>
      </c>
      <c r="O6809" s="1">
        <v>0.14266225695610046</v>
      </c>
      <c r="P6809" s="1">
        <v>3.6245064735412598</v>
      </c>
      <c r="Q6809" s="1">
        <v>0</v>
      </c>
      <c r="S6809" s="1">
        <v>33</v>
      </c>
      <c r="T6809" s="1">
        <v>1</v>
      </c>
      <c r="U6809" s="1">
        <v>19109572</v>
      </c>
      <c r="V6809" s="1">
        <v>0.50706225633621216</v>
      </c>
      <c r="W6809" s="1">
        <v>2.725783109664917</v>
      </c>
      <c r="X6809" s="1">
        <v>2.725783109664917</v>
      </c>
    </row>
    <row r="6810" spans="1:24" x14ac:dyDescent="0.35">
      <c r="A6810" s="1">
        <v>340476</v>
      </c>
      <c r="B6810" s="1" t="s">
        <v>2347</v>
      </c>
      <c r="C6810" s="1">
        <v>115219002</v>
      </c>
      <c r="D6810" s="1">
        <v>476</v>
      </c>
      <c r="E6810" s="1" t="s">
        <v>2702</v>
      </c>
      <c r="F6810" s="1" t="s">
        <v>35</v>
      </c>
      <c r="G6810" s="1" t="s">
        <v>597</v>
      </c>
      <c r="H6810" s="1" t="s">
        <v>916</v>
      </c>
      <c r="I6810" s="1">
        <v>4209576.05</v>
      </c>
      <c r="K6810" s="1">
        <v>810789</v>
      </c>
      <c r="L6810" s="1">
        <v>14220054</v>
      </c>
      <c r="M6810" s="1">
        <v>-1.8999999156221747E-5</v>
      </c>
      <c r="N6810" s="1">
        <v>-1.3361393939703703E-4</v>
      </c>
      <c r="O6810" s="1">
        <v>0.13086728751659393</v>
      </c>
      <c r="P6810" s="1">
        <v>3.2085471153259277</v>
      </c>
      <c r="Q6810" s="1">
        <v>0</v>
      </c>
      <c r="S6810" s="1">
        <v>34</v>
      </c>
      <c r="T6810" s="1">
        <v>1</v>
      </c>
      <c r="U6810" s="1">
        <v>19240420</v>
      </c>
      <c r="V6810" s="1">
        <v>0.13084828853607178</v>
      </c>
      <c r="W6810" s="1">
        <v>0.68472492694854736</v>
      </c>
      <c r="X6810" s="1">
        <v>0.68472492694854736</v>
      </c>
    </row>
    <row r="6811" spans="1:24" x14ac:dyDescent="0.35">
      <c r="A6811" s="1">
        <v>350476</v>
      </c>
      <c r="B6811" s="1" t="s">
        <v>2348</v>
      </c>
      <c r="C6811" s="1">
        <v>115219002</v>
      </c>
      <c r="D6811" s="1">
        <v>476</v>
      </c>
      <c r="E6811" s="1" t="s">
        <v>2702</v>
      </c>
      <c r="F6811" s="1" t="s">
        <v>35</v>
      </c>
      <c r="G6811" s="1" t="s">
        <v>597</v>
      </c>
      <c r="H6811" s="1" t="s">
        <v>916</v>
      </c>
      <c r="I6811" s="1">
        <v>4327451.0999999996</v>
      </c>
      <c r="K6811" s="1">
        <v>810789</v>
      </c>
      <c r="L6811" s="1">
        <v>14555194</v>
      </c>
      <c r="M6811" s="1">
        <v>0.33513998985290527</v>
      </c>
      <c r="N6811" s="1">
        <v>2.3568124771118164</v>
      </c>
      <c r="O6811" s="1">
        <v>0.11787504702806473</v>
      </c>
      <c r="P6811" s="1">
        <v>2.8001644611358643</v>
      </c>
      <c r="Q6811" s="1">
        <v>0</v>
      </c>
      <c r="S6811" s="1">
        <v>35</v>
      </c>
      <c r="T6811" s="1">
        <v>1</v>
      </c>
      <c r="U6811" s="1">
        <v>19693434</v>
      </c>
      <c r="V6811" s="1">
        <v>0.4530150294303894</v>
      </c>
      <c r="W6811" s="1">
        <v>2.3544912338256836</v>
      </c>
      <c r="X6811" s="1">
        <v>2.3544912338256836</v>
      </c>
    </row>
    <row r="6812" spans="1:24" x14ac:dyDescent="0.35">
      <c r="A6812" s="1">
        <v>360476</v>
      </c>
      <c r="B6812" s="1" t="s">
        <v>2349</v>
      </c>
      <c r="C6812" s="1">
        <v>115219002</v>
      </c>
      <c r="D6812" s="1">
        <v>476</v>
      </c>
      <c r="E6812" s="1" t="s">
        <v>2702</v>
      </c>
      <c r="F6812" s="1" t="s">
        <v>35</v>
      </c>
      <c r="G6812" s="1" t="s">
        <v>597</v>
      </c>
      <c r="H6812" s="1" t="s">
        <v>916</v>
      </c>
      <c r="I6812" s="1">
        <v>4754077</v>
      </c>
      <c r="K6812" s="1">
        <v>810789</v>
      </c>
      <c r="L6812" s="1">
        <v>15848307</v>
      </c>
      <c r="M6812" s="1">
        <v>1.2931129932403564</v>
      </c>
      <c r="N6812" s="1">
        <v>8.8842029571533203</v>
      </c>
      <c r="O6812" s="1">
        <v>0.42662590742111206</v>
      </c>
      <c r="P6812" s="1">
        <v>9.8585958480834961</v>
      </c>
      <c r="Q6812" s="1">
        <v>0</v>
      </c>
      <c r="S6812" s="1">
        <v>36</v>
      </c>
      <c r="T6812" s="1">
        <v>1</v>
      </c>
      <c r="U6812" s="1">
        <v>21413172</v>
      </c>
      <c r="V6812" s="1">
        <v>1.7197389602661133</v>
      </c>
      <c r="W6812" s="1">
        <v>8.7325448989868164</v>
      </c>
      <c r="X6812" s="1">
        <v>8.7325448989868164</v>
      </c>
    </row>
    <row r="6813" spans="1:24" x14ac:dyDescent="0.35">
      <c r="A6813" s="1">
        <v>370476</v>
      </c>
      <c r="B6813" s="1" t="s">
        <v>2350</v>
      </c>
      <c r="C6813" s="1">
        <v>115219002</v>
      </c>
      <c r="D6813" s="1">
        <v>476</v>
      </c>
      <c r="E6813" s="1" t="s">
        <v>2702</v>
      </c>
      <c r="F6813" s="1" t="s">
        <v>35</v>
      </c>
      <c r="G6813" s="1" t="s">
        <v>597</v>
      </c>
      <c r="H6813" s="1" t="s">
        <v>916</v>
      </c>
      <c r="I6813" s="1">
        <v>4970293</v>
      </c>
      <c r="K6813" s="1">
        <v>810789</v>
      </c>
      <c r="L6813" s="1">
        <v>17252348</v>
      </c>
      <c r="M6813" s="1">
        <v>1.404041051864624</v>
      </c>
      <c r="N6813" s="1">
        <v>8.8592491149902344</v>
      </c>
      <c r="O6813" s="1">
        <v>0.21621599793434143</v>
      </c>
      <c r="P6813" s="1">
        <v>4.5480122566223145</v>
      </c>
      <c r="Q6813" s="1">
        <v>0</v>
      </c>
      <c r="S6813" s="1">
        <v>37</v>
      </c>
      <c r="T6813" s="1">
        <v>1</v>
      </c>
      <c r="U6813" s="1">
        <v>23033430</v>
      </c>
      <c r="V6813" s="1">
        <v>1.6202570199966431</v>
      </c>
      <c r="W6813" s="1">
        <v>7.5666418075561523</v>
      </c>
      <c r="X6813" s="1">
        <v>7.5666418075561523</v>
      </c>
    </row>
    <row r="6814" spans="1:24" x14ac:dyDescent="0.35">
      <c r="A6814" s="1">
        <v>380476</v>
      </c>
      <c r="B6814" s="1" t="s">
        <v>2351</v>
      </c>
      <c r="C6814" s="1">
        <v>115219002</v>
      </c>
      <c r="D6814" s="1">
        <v>476</v>
      </c>
      <c r="E6814" s="1" t="s">
        <v>2702</v>
      </c>
      <c r="F6814" s="1" t="s">
        <v>35</v>
      </c>
      <c r="G6814" s="1" t="s">
        <v>597</v>
      </c>
      <c r="H6814" s="1" t="s">
        <v>916</v>
      </c>
      <c r="I6814" s="1">
        <v>5321986</v>
      </c>
      <c r="K6814" s="1">
        <v>3004179.25</v>
      </c>
      <c r="L6814" s="1">
        <v>17936680</v>
      </c>
      <c r="M6814" s="1">
        <v>0.68433201313018799</v>
      </c>
      <c r="N6814" s="1">
        <v>3.966602087020874</v>
      </c>
      <c r="O6814" s="1">
        <v>0.35169300436973572</v>
      </c>
      <c r="P6814" s="1">
        <v>7.0759005546569824</v>
      </c>
      <c r="Q6814" s="1">
        <v>2.1933901309967041</v>
      </c>
      <c r="S6814" s="1">
        <v>38</v>
      </c>
      <c r="T6814" s="1">
        <v>1</v>
      </c>
      <c r="U6814" s="1">
        <v>26262844</v>
      </c>
      <c r="V6814" s="1">
        <v>3.2294149398803711</v>
      </c>
      <c r="W6814" s="1">
        <v>14.020551681518555</v>
      </c>
      <c r="X6814" s="1">
        <v>14.020551681518555</v>
      </c>
    </row>
    <row r="6815" spans="1:24" x14ac:dyDescent="0.35">
      <c r="A6815" s="1">
        <v>390476</v>
      </c>
      <c r="B6815" s="1" t="s">
        <v>2352</v>
      </c>
      <c r="C6815" s="1">
        <v>115219002</v>
      </c>
      <c r="D6815" s="1">
        <v>476</v>
      </c>
      <c r="E6815" s="1" t="s">
        <v>2702</v>
      </c>
      <c r="F6815" s="1" t="s">
        <v>35</v>
      </c>
      <c r="G6815" s="1" t="s">
        <v>597</v>
      </c>
      <c r="H6815" s="1" t="s">
        <v>916</v>
      </c>
      <c r="I6815" s="1">
        <v>5608482</v>
      </c>
      <c r="K6815" s="1">
        <v>5196425.5</v>
      </c>
      <c r="L6815" s="1">
        <v>18189180</v>
      </c>
      <c r="M6815" s="1">
        <v>0.25249999761581421</v>
      </c>
      <c r="N6815" s="1">
        <v>1.4077298641204834</v>
      </c>
      <c r="O6815" s="1">
        <v>0.28649601340293884</v>
      </c>
      <c r="P6815" s="1">
        <v>5.3832535743713379</v>
      </c>
      <c r="Q6815" s="1">
        <v>2.1922461986541748</v>
      </c>
      <c r="S6815" s="1">
        <v>39</v>
      </c>
      <c r="T6815" s="1">
        <v>1</v>
      </c>
      <c r="U6815" s="1">
        <v>28994088</v>
      </c>
      <c r="V6815" s="1">
        <v>2.7312421798706055</v>
      </c>
      <c r="W6815" s="1">
        <v>10.399650573730469</v>
      </c>
      <c r="X6815" s="1">
        <v>10.399650573730469</v>
      </c>
    </row>
    <row r="6816" spans="1:24" x14ac:dyDescent="0.35">
      <c r="A6816" s="1">
        <v>400476</v>
      </c>
      <c r="B6816" s="1" t="s">
        <v>2353</v>
      </c>
      <c r="C6816" s="1">
        <v>115219002</v>
      </c>
      <c r="D6816" s="1">
        <v>476</v>
      </c>
      <c r="E6816" s="1" t="s">
        <v>2702</v>
      </c>
      <c r="F6816" s="1" t="s">
        <v>35</v>
      </c>
      <c r="G6816" s="1" t="s">
        <v>249</v>
      </c>
      <c r="H6816" s="1" t="s">
        <v>916</v>
      </c>
      <c r="S6816" s="1">
        <v>40</v>
      </c>
      <c r="T6816" s="1">
        <v>1</v>
      </c>
      <c r="U6816" s="1">
        <v>0</v>
      </c>
      <c r="V6816" s="1">
        <v>0</v>
      </c>
      <c r="W6816" s="1">
        <v>-100</v>
      </c>
      <c r="X6816" s="1">
        <v>-100</v>
      </c>
    </row>
    <row r="6817" spans="1:24" x14ac:dyDescent="0.35">
      <c r="A6817" s="1">
        <v>410476</v>
      </c>
      <c r="B6817" s="1" t="s">
        <v>2354</v>
      </c>
      <c r="C6817" s="1">
        <v>115219002</v>
      </c>
      <c r="D6817" s="1">
        <v>476</v>
      </c>
      <c r="E6817" s="1" t="s">
        <v>2702</v>
      </c>
      <c r="F6817" s="1" t="s">
        <v>35</v>
      </c>
      <c r="G6817" s="1" t="s">
        <v>249</v>
      </c>
      <c r="H6817" s="1" t="s">
        <v>916</v>
      </c>
      <c r="S6817" s="1">
        <v>41</v>
      </c>
      <c r="T6817" s="1">
        <v>1</v>
      </c>
      <c r="U6817" s="1">
        <v>0</v>
      </c>
      <c r="V6817" s="1">
        <v>0</v>
      </c>
    </row>
    <row r="6818" spans="1:24" x14ac:dyDescent="0.35">
      <c r="A6818" s="1">
        <v>420476</v>
      </c>
      <c r="B6818" s="1" t="s">
        <v>2355</v>
      </c>
      <c r="C6818" s="1">
        <v>115219002</v>
      </c>
      <c r="D6818" s="1">
        <v>476</v>
      </c>
      <c r="E6818" s="1" t="s">
        <v>2702</v>
      </c>
      <c r="F6818" s="1" t="s">
        <v>35</v>
      </c>
      <c r="G6818" s="1" t="s">
        <v>249</v>
      </c>
      <c r="H6818" s="1" t="s">
        <v>916</v>
      </c>
      <c r="S6818" s="1">
        <v>42</v>
      </c>
      <c r="T6818" s="1">
        <v>1</v>
      </c>
      <c r="U6818" s="1">
        <v>0</v>
      </c>
      <c r="V6818" s="1">
        <v>0</v>
      </c>
    </row>
    <row r="6819" spans="1:24" x14ac:dyDescent="0.35">
      <c r="A6819" s="1">
        <v>430476</v>
      </c>
      <c r="B6819" s="1" t="s">
        <v>2356</v>
      </c>
      <c r="C6819" s="1">
        <v>115219002</v>
      </c>
      <c r="D6819" s="1">
        <v>476</v>
      </c>
      <c r="E6819" s="1" t="s">
        <v>2702</v>
      </c>
      <c r="F6819" s="1" t="s">
        <v>35</v>
      </c>
      <c r="G6819" s="1" t="s">
        <v>249</v>
      </c>
      <c r="H6819" s="1" t="s">
        <v>916</v>
      </c>
      <c r="S6819" s="1">
        <v>43</v>
      </c>
      <c r="T6819" s="1">
        <v>1</v>
      </c>
      <c r="U6819" s="1">
        <v>0</v>
      </c>
      <c r="V6819" s="1">
        <v>0</v>
      </c>
    </row>
    <row r="6820" spans="1:24" x14ac:dyDescent="0.35">
      <c r="A6820" s="1">
        <v>440476</v>
      </c>
      <c r="B6820" s="1" t="s">
        <v>2357</v>
      </c>
      <c r="C6820" s="1">
        <v>115219002</v>
      </c>
      <c r="D6820" s="1">
        <v>476</v>
      </c>
      <c r="E6820" s="1" t="s">
        <v>2702</v>
      </c>
      <c r="F6820" s="1" t="s">
        <v>35</v>
      </c>
      <c r="G6820" s="1" t="s">
        <v>249</v>
      </c>
      <c r="H6820" s="1" t="s">
        <v>916</v>
      </c>
      <c r="S6820" s="1">
        <v>44</v>
      </c>
      <c r="T6820" s="1">
        <v>1</v>
      </c>
      <c r="U6820" s="1">
        <v>0</v>
      </c>
      <c r="V6820" s="1">
        <v>0</v>
      </c>
    </row>
    <row r="6821" spans="1:24" x14ac:dyDescent="0.35">
      <c r="A6821" s="1">
        <v>450476</v>
      </c>
      <c r="B6821" s="1" t="s">
        <v>2358</v>
      </c>
      <c r="C6821" s="1">
        <v>115219002</v>
      </c>
      <c r="D6821" s="1">
        <v>476</v>
      </c>
      <c r="E6821" s="1" t="s">
        <v>2702</v>
      </c>
      <c r="F6821" s="1" t="s">
        <v>35</v>
      </c>
      <c r="G6821" s="1" t="s">
        <v>249</v>
      </c>
      <c r="H6821" s="1" t="s">
        <v>916</v>
      </c>
      <c r="S6821" s="1">
        <v>45</v>
      </c>
      <c r="T6821" s="1">
        <v>1</v>
      </c>
      <c r="U6821" s="1">
        <v>0</v>
      </c>
      <c r="V6821" s="1">
        <v>0</v>
      </c>
    </row>
    <row r="6822" spans="1:24" x14ac:dyDescent="0.35">
      <c r="A6822" s="1">
        <v>460476</v>
      </c>
      <c r="B6822" s="1" t="s">
        <v>2359</v>
      </c>
      <c r="C6822" s="1">
        <v>115219002</v>
      </c>
      <c r="D6822" s="1">
        <v>476</v>
      </c>
      <c r="E6822" s="1" t="s">
        <v>2702</v>
      </c>
      <c r="F6822" s="1" t="s">
        <v>35</v>
      </c>
      <c r="G6822" s="1" t="s">
        <v>249</v>
      </c>
      <c r="H6822" s="1" t="s">
        <v>916</v>
      </c>
      <c r="S6822" s="1">
        <v>46</v>
      </c>
      <c r="T6822" s="1">
        <v>1</v>
      </c>
      <c r="U6822" s="1">
        <v>0</v>
      </c>
      <c r="V6822" s="1">
        <v>0</v>
      </c>
    </row>
    <row r="6823" spans="1:24" x14ac:dyDescent="0.35">
      <c r="A6823" s="1">
        <v>470476</v>
      </c>
      <c r="B6823" s="1" t="s">
        <v>2360</v>
      </c>
      <c r="C6823" s="1">
        <v>115219002</v>
      </c>
      <c r="D6823" s="1">
        <v>476</v>
      </c>
      <c r="E6823" s="1" t="s">
        <v>2702</v>
      </c>
      <c r="F6823" s="1" t="s">
        <v>35</v>
      </c>
      <c r="G6823" s="1" t="s">
        <v>249</v>
      </c>
      <c r="H6823" s="1" t="s">
        <v>916</v>
      </c>
      <c r="S6823" s="1">
        <v>47</v>
      </c>
      <c r="T6823" s="1">
        <v>1</v>
      </c>
      <c r="U6823" s="1">
        <v>0</v>
      </c>
      <c r="V6823" s="1">
        <v>0</v>
      </c>
    </row>
    <row r="6824" spans="1:24" x14ac:dyDescent="0.35">
      <c r="A6824" s="1">
        <v>480476</v>
      </c>
      <c r="B6824" s="1" t="s">
        <v>2361</v>
      </c>
      <c r="C6824" s="1">
        <v>115219002</v>
      </c>
      <c r="D6824" s="1">
        <v>476</v>
      </c>
      <c r="E6824" s="1" t="s">
        <v>2702</v>
      </c>
      <c r="F6824" s="1" t="s">
        <v>35</v>
      </c>
      <c r="G6824" s="1" t="s">
        <v>249</v>
      </c>
      <c r="H6824" s="1" t="s">
        <v>916</v>
      </c>
      <c r="S6824" s="1">
        <v>48</v>
      </c>
      <c r="T6824" s="1">
        <v>1</v>
      </c>
      <c r="U6824" s="1">
        <v>0</v>
      </c>
      <c r="V6824" s="1">
        <v>0</v>
      </c>
    </row>
    <row r="6825" spans="1:24" x14ac:dyDescent="0.35">
      <c r="A6825" s="1">
        <v>290072</v>
      </c>
      <c r="B6825" s="1" t="s">
        <v>2341</v>
      </c>
      <c r="C6825" s="1">
        <v>115221402</v>
      </c>
      <c r="D6825" s="1">
        <v>72</v>
      </c>
      <c r="E6825" s="1" t="s">
        <v>2703</v>
      </c>
      <c r="F6825" s="1" t="s">
        <v>35</v>
      </c>
      <c r="G6825" s="1" t="s">
        <v>258</v>
      </c>
      <c r="H6825" s="1" t="s">
        <v>916</v>
      </c>
      <c r="I6825" s="1">
        <v>5330521.9000000004</v>
      </c>
      <c r="K6825" s="1">
        <v>1023711</v>
      </c>
      <c r="L6825" s="1">
        <v>16584468</v>
      </c>
      <c r="S6825" s="1">
        <v>29</v>
      </c>
      <c r="T6825" s="1">
        <v>1</v>
      </c>
      <c r="U6825" s="1">
        <v>22938700</v>
      </c>
      <c r="V6825" s="1">
        <v>0</v>
      </c>
    </row>
    <row r="6826" spans="1:24" x14ac:dyDescent="0.35">
      <c r="A6826" s="1">
        <v>300072</v>
      </c>
      <c r="B6826" s="1" t="s">
        <v>2343</v>
      </c>
      <c r="C6826" s="1">
        <v>115221402</v>
      </c>
      <c r="D6826" s="1">
        <v>72</v>
      </c>
      <c r="E6826" s="1" t="s">
        <v>2703</v>
      </c>
      <c r="F6826" s="1" t="s">
        <v>35</v>
      </c>
      <c r="G6826" s="1" t="s">
        <v>258</v>
      </c>
      <c r="H6826" s="1" t="s">
        <v>916</v>
      </c>
      <c r="I6826" s="1">
        <v>5445935.7000000002</v>
      </c>
      <c r="K6826" s="1">
        <v>1023711</v>
      </c>
      <c r="L6826" s="1">
        <v>17346348</v>
      </c>
      <c r="M6826" s="1">
        <v>0.76187998056411743</v>
      </c>
      <c r="N6826" s="1">
        <v>4.5939369201660156</v>
      </c>
      <c r="O6826" s="1">
        <v>0.11541379988193512</v>
      </c>
      <c r="P6826" s="1">
        <v>2.1651501655578613</v>
      </c>
      <c r="Q6826" s="1">
        <v>0</v>
      </c>
      <c r="S6826" s="1">
        <v>30</v>
      </c>
      <c r="T6826" s="1">
        <v>1</v>
      </c>
      <c r="U6826" s="1">
        <v>23815994</v>
      </c>
      <c r="V6826" s="1">
        <v>0.87729376554489136</v>
      </c>
      <c r="W6826" s="1">
        <v>3.8245148658752441</v>
      </c>
      <c r="X6826" s="1">
        <v>3.8245148658752441</v>
      </c>
    </row>
    <row r="6827" spans="1:24" x14ac:dyDescent="0.35">
      <c r="A6827" s="1">
        <v>310072</v>
      </c>
      <c r="B6827" s="1" t="s">
        <v>2344</v>
      </c>
      <c r="C6827" s="1">
        <v>115221402</v>
      </c>
      <c r="D6827" s="1">
        <v>72</v>
      </c>
      <c r="E6827" s="1" t="s">
        <v>2703</v>
      </c>
      <c r="F6827" s="1" t="s">
        <v>35</v>
      </c>
      <c r="G6827" s="1" t="s">
        <v>258</v>
      </c>
      <c r="H6827" s="1" t="s">
        <v>916</v>
      </c>
      <c r="I6827" s="1">
        <v>5576777.5</v>
      </c>
      <c r="K6827" s="1">
        <v>1023711</v>
      </c>
      <c r="L6827" s="1">
        <v>17773962</v>
      </c>
      <c r="M6827" s="1">
        <v>0.4276140034198761</v>
      </c>
      <c r="N6827" s="1">
        <v>2.4651529788970947</v>
      </c>
      <c r="O6827" s="1">
        <v>0.13084180653095245</v>
      </c>
      <c r="P6827" s="1">
        <v>2.4025585651397705</v>
      </c>
      <c r="Q6827" s="1">
        <v>0</v>
      </c>
      <c r="S6827" s="1">
        <v>31</v>
      </c>
      <c r="T6827" s="1">
        <v>1</v>
      </c>
      <c r="U6827" s="1">
        <v>24374450</v>
      </c>
      <c r="V6827" s="1">
        <v>0.55845582485198975</v>
      </c>
      <c r="W6827" s="1">
        <v>2.3448779582977295</v>
      </c>
      <c r="X6827" s="1">
        <v>2.3448779582977295</v>
      </c>
    </row>
    <row r="6828" spans="1:24" x14ac:dyDescent="0.35">
      <c r="A6828" s="1">
        <v>320072</v>
      </c>
      <c r="B6828" s="1" t="s">
        <v>2345</v>
      </c>
      <c r="C6828" s="1">
        <v>115221402</v>
      </c>
      <c r="D6828" s="1">
        <v>72</v>
      </c>
      <c r="E6828" s="1" t="s">
        <v>2703</v>
      </c>
      <c r="F6828" s="1" t="s">
        <v>35</v>
      </c>
      <c r="G6828" s="1" t="s">
        <v>258</v>
      </c>
      <c r="H6828" s="1" t="s">
        <v>916</v>
      </c>
      <c r="I6828" s="1">
        <v>5671220.5800000001</v>
      </c>
      <c r="K6828" s="1">
        <v>1023711</v>
      </c>
      <c r="L6828" s="1">
        <v>18269018</v>
      </c>
      <c r="M6828" s="1">
        <v>0.49505600333213806</v>
      </c>
      <c r="N6828" s="1">
        <v>2.7852878570556641</v>
      </c>
      <c r="O6828" s="1">
        <v>9.4443082809448242E-2</v>
      </c>
      <c r="P6828" s="1">
        <v>1.6935063600540161</v>
      </c>
      <c r="Q6828" s="1">
        <v>0</v>
      </c>
      <c r="S6828" s="1">
        <v>32</v>
      </c>
      <c r="T6828" s="1">
        <v>1</v>
      </c>
      <c r="U6828" s="1">
        <v>24963950</v>
      </c>
      <c r="V6828" s="1">
        <v>0.58949911594390869</v>
      </c>
      <c r="W6828" s="1">
        <v>2.4185161590576172</v>
      </c>
      <c r="X6828" s="1">
        <v>2.4185161590576172</v>
      </c>
    </row>
    <row r="6829" spans="1:24" x14ac:dyDescent="0.35">
      <c r="A6829" s="1">
        <v>330072</v>
      </c>
      <c r="B6829" s="1" t="s">
        <v>2346</v>
      </c>
      <c r="C6829" s="1">
        <v>115221402</v>
      </c>
      <c r="D6829" s="1">
        <v>72</v>
      </c>
      <c r="E6829" s="1" t="s">
        <v>2703</v>
      </c>
      <c r="F6829" s="1" t="s">
        <v>35</v>
      </c>
      <c r="G6829" s="1" t="s">
        <v>258</v>
      </c>
      <c r="H6829" s="1" t="s">
        <v>916</v>
      </c>
      <c r="I6829" s="1">
        <v>5925473.4100000001</v>
      </c>
      <c r="K6829" s="1">
        <v>1023711</v>
      </c>
      <c r="L6829" s="1">
        <v>19100896</v>
      </c>
      <c r="M6829" s="1">
        <v>0.83187800645828247</v>
      </c>
      <c r="N6829" s="1">
        <v>4.5534906387329102</v>
      </c>
      <c r="O6829" s="1">
        <v>0.25425282120704651</v>
      </c>
      <c r="P6829" s="1">
        <v>4.4832119941711426</v>
      </c>
      <c r="Q6829" s="1">
        <v>0</v>
      </c>
      <c r="S6829" s="1">
        <v>33</v>
      </c>
      <c r="T6829" s="1">
        <v>1</v>
      </c>
      <c r="U6829" s="1">
        <v>26050080</v>
      </c>
      <c r="V6829" s="1">
        <v>1.0861308574676514</v>
      </c>
      <c r="W6829" s="1">
        <v>4.3507938385009766</v>
      </c>
      <c r="X6829" s="1">
        <v>4.3507938385009766</v>
      </c>
    </row>
    <row r="6830" spans="1:24" x14ac:dyDescent="0.35">
      <c r="A6830" s="1">
        <v>340072</v>
      </c>
      <c r="B6830" s="1" t="s">
        <v>2347</v>
      </c>
      <c r="C6830" s="1">
        <v>115221402</v>
      </c>
      <c r="D6830" s="1">
        <v>72</v>
      </c>
      <c r="E6830" s="1" t="s">
        <v>2703</v>
      </c>
      <c r="F6830" s="1" t="s">
        <v>35</v>
      </c>
      <c r="G6830" s="1" t="s">
        <v>258</v>
      </c>
      <c r="H6830" s="1" t="s">
        <v>916</v>
      </c>
      <c r="I6830" s="1">
        <v>5925257.7000000002</v>
      </c>
      <c r="K6830" s="1">
        <v>1023711</v>
      </c>
      <c r="L6830" s="1">
        <v>19100864</v>
      </c>
      <c r="M6830" s="1">
        <v>-3.1999999919207767E-5</v>
      </c>
      <c r="N6830" s="1">
        <v>-1.6753141244407743E-4</v>
      </c>
      <c r="O6830" s="1">
        <v>-2.15709995245561E-4</v>
      </c>
      <c r="P6830" s="1">
        <v>-3.6403841804713011E-3</v>
      </c>
      <c r="Q6830" s="1">
        <v>0</v>
      </c>
      <c r="S6830" s="1">
        <v>34</v>
      </c>
      <c r="T6830" s="1">
        <v>1</v>
      </c>
      <c r="U6830" s="1">
        <v>26049832</v>
      </c>
      <c r="V6830" s="1">
        <v>-2.4771000607870519E-4</v>
      </c>
      <c r="W6830" s="1">
        <v>-9.5201242947950959E-4</v>
      </c>
      <c r="X6830" s="1">
        <v>-9.5201242947950959E-4</v>
      </c>
    </row>
    <row r="6831" spans="1:24" x14ac:dyDescent="0.35">
      <c r="A6831" s="1">
        <v>350072</v>
      </c>
      <c r="B6831" s="1" t="s">
        <v>2348</v>
      </c>
      <c r="C6831" s="1">
        <v>115221402</v>
      </c>
      <c r="D6831" s="1">
        <v>72</v>
      </c>
      <c r="E6831" s="1" t="s">
        <v>2703</v>
      </c>
      <c r="F6831" s="1" t="s">
        <v>35</v>
      </c>
      <c r="G6831" s="1" t="s">
        <v>258</v>
      </c>
      <c r="H6831" s="1" t="s">
        <v>916</v>
      </c>
      <c r="I6831" s="1">
        <v>6361064.71</v>
      </c>
      <c r="K6831" s="1">
        <v>1023711</v>
      </c>
      <c r="L6831" s="1">
        <v>20746568</v>
      </c>
      <c r="M6831" s="1">
        <v>1.6457040309906006</v>
      </c>
      <c r="N6831" s="1">
        <v>8.6158618927001953</v>
      </c>
      <c r="O6831" s="1">
        <v>0.43580701947212219</v>
      </c>
      <c r="P6831" s="1">
        <v>7.3550724983215332</v>
      </c>
      <c r="Q6831" s="1">
        <v>0</v>
      </c>
      <c r="S6831" s="1">
        <v>35</v>
      </c>
      <c r="T6831" s="1">
        <v>1</v>
      </c>
      <c r="U6831" s="1">
        <v>28131344</v>
      </c>
      <c r="V6831" s="1">
        <v>2.0815110206604004</v>
      </c>
      <c r="W6831" s="1">
        <v>7.9905004501342773</v>
      </c>
      <c r="X6831" s="1">
        <v>7.9905004501342773</v>
      </c>
    </row>
    <row r="6832" spans="1:24" x14ac:dyDescent="0.35">
      <c r="A6832" s="1">
        <v>360072</v>
      </c>
      <c r="B6832" s="1" t="s">
        <v>2349</v>
      </c>
      <c r="C6832" s="1">
        <v>115221402</v>
      </c>
      <c r="D6832" s="1">
        <v>72</v>
      </c>
      <c r="E6832" s="1" t="s">
        <v>2703</v>
      </c>
      <c r="F6832" s="1" t="s">
        <v>35</v>
      </c>
      <c r="G6832" s="1" t="s">
        <v>258</v>
      </c>
      <c r="H6832" s="1" t="s">
        <v>916</v>
      </c>
      <c r="I6832" s="1">
        <v>6884988.6799999997</v>
      </c>
      <c r="K6832" s="1">
        <v>1023711</v>
      </c>
      <c r="L6832" s="1">
        <v>23640946</v>
      </c>
      <c r="M6832" s="1">
        <v>2.8943779468536377</v>
      </c>
      <c r="N6832" s="1">
        <v>13.951117515563965</v>
      </c>
      <c r="O6832" s="1">
        <v>0.52392399311065674</v>
      </c>
      <c r="P6832" s="1">
        <v>8.236419677734375</v>
      </c>
      <c r="Q6832" s="1">
        <v>0</v>
      </c>
      <c r="S6832" s="1">
        <v>36</v>
      </c>
      <c r="T6832" s="1">
        <v>1</v>
      </c>
      <c r="U6832" s="1">
        <v>31549646</v>
      </c>
      <c r="V6832" s="1">
        <v>3.418302059173584</v>
      </c>
      <c r="W6832" s="1">
        <v>12.151222229003906</v>
      </c>
      <c r="X6832" s="1">
        <v>12.151222229003906</v>
      </c>
    </row>
    <row r="6833" spans="1:24" x14ac:dyDescent="0.35">
      <c r="A6833" s="1">
        <v>370072</v>
      </c>
      <c r="B6833" s="1" t="s">
        <v>2350</v>
      </c>
      <c r="C6833" s="1">
        <v>115221402</v>
      </c>
      <c r="D6833" s="1">
        <v>72</v>
      </c>
      <c r="E6833" s="1" t="s">
        <v>2703</v>
      </c>
      <c r="F6833" s="1" t="s">
        <v>35</v>
      </c>
      <c r="G6833" s="1" t="s">
        <v>258</v>
      </c>
      <c r="H6833" s="1" t="s">
        <v>916</v>
      </c>
      <c r="I6833" s="1">
        <v>7277702.3899999997</v>
      </c>
      <c r="K6833" s="1">
        <v>1023711</v>
      </c>
      <c r="L6833" s="1">
        <v>27160252</v>
      </c>
      <c r="M6833" s="1">
        <v>3.519305944442749</v>
      </c>
      <c r="N6833" s="1">
        <v>14.88648509979248</v>
      </c>
      <c r="O6833" s="1">
        <v>0.39271369576454163</v>
      </c>
      <c r="P6833" s="1">
        <v>5.7039122581481934</v>
      </c>
      <c r="Q6833" s="1">
        <v>0</v>
      </c>
      <c r="S6833" s="1">
        <v>37</v>
      </c>
      <c r="T6833" s="1">
        <v>1</v>
      </c>
      <c r="U6833" s="1">
        <v>35461664</v>
      </c>
      <c r="V6833" s="1">
        <v>3.9120197296142578</v>
      </c>
      <c r="W6833" s="1">
        <v>12.399561882019043</v>
      </c>
      <c r="X6833" s="1">
        <v>12.399561882019043</v>
      </c>
    </row>
    <row r="6834" spans="1:24" x14ac:dyDescent="0.35">
      <c r="A6834" s="1">
        <v>380072</v>
      </c>
      <c r="B6834" s="1" t="s">
        <v>2351</v>
      </c>
      <c r="C6834" s="1">
        <v>115221402</v>
      </c>
      <c r="D6834" s="1">
        <v>72</v>
      </c>
      <c r="E6834" s="1" t="s">
        <v>2703</v>
      </c>
      <c r="F6834" s="1" t="s">
        <v>35</v>
      </c>
      <c r="G6834" s="1" t="s">
        <v>258</v>
      </c>
      <c r="H6834" s="1" t="s">
        <v>916</v>
      </c>
      <c r="I6834" s="1">
        <v>7918835</v>
      </c>
      <c r="K6834" s="1">
        <v>6078822</v>
      </c>
      <c r="L6834" s="1">
        <v>29394440</v>
      </c>
      <c r="M6834" s="1">
        <v>2.2341880798339844</v>
      </c>
      <c r="N6834" s="1">
        <v>8.225947380065918</v>
      </c>
      <c r="O6834" s="1">
        <v>0.64113259315490723</v>
      </c>
      <c r="P6834" s="1">
        <v>8.8095474243164063</v>
      </c>
      <c r="Q6834" s="1">
        <v>5.0551109313964844</v>
      </c>
      <c r="S6834" s="1">
        <v>38</v>
      </c>
      <c r="T6834" s="1">
        <v>1</v>
      </c>
      <c r="U6834" s="1">
        <v>43392096</v>
      </c>
      <c r="V6834" s="1">
        <v>7.9304313659667969</v>
      </c>
      <c r="W6834" s="1">
        <v>22.363395690917969</v>
      </c>
      <c r="X6834" s="1">
        <v>22.363395690917969</v>
      </c>
    </row>
    <row r="6835" spans="1:24" x14ac:dyDescent="0.35">
      <c r="A6835" s="1">
        <v>390072</v>
      </c>
      <c r="B6835" s="1" t="s">
        <v>2352</v>
      </c>
      <c r="C6835" s="1">
        <v>115221402</v>
      </c>
      <c r="D6835" s="1">
        <v>72</v>
      </c>
      <c r="E6835" s="1" t="s">
        <v>2703</v>
      </c>
      <c r="F6835" s="1" t="s">
        <v>35</v>
      </c>
      <c r="G6835" s="1" t="s">
        <v>258</v>
      </c>
      <c r="H6835" s="1" t="s">
        <v>916</v>
      </c>
      <c r="I6835" s="1">
        <v>8226362</v>
      </c>
      <c r="K6835" s="1">
        <v>12227625</v>
      </c>
      <c r="L6835" s="1">
        <v>29970782</v>
      </c>
      <c r="M6835" s="1">
        <v>0.57634198665618896</v>
      </c>
      <c r="N6835" s="1">
        <v>1.9607177972793579</v>
      </c>
      <c r="O6835" s="1">
        <v>0.30752700567245483</v>
      </c>
      <c r="P6835" s="1">
        <v>3.8834879398345947</v>
      </c>
      <c r="Q6835" s="1">
        <v>6.1488032341003418</v>
      </c>
      <c r="S6835" s="1">
        <v>39</v>
      </c>
      <c r="T6835" s="1">
        <v>1</v>
      </c>
      <c r="U6835" s="1">
        <v>50424768</v>
      </c>
      <c r="V6835" s="1">
        <v>7.0326724052429199</v>
      </c>
      <c r="W6835" s="1">
        <v>16.207265853881836</v>
      </c>
      <c r="X6835" s="1">
        <v>16.207265853881836</v>
      </c>
    </row>
    <row r="6836" spans="1:24" x14ac:dyDescent="0.35">
      <c r="A6836" s="1">
        <v>400072</v>
      </c>
      <c r="B6836" s="1" t="s">
        <v>2353</v>
      </c>
      <c r="C6836" s="1">
        <v>115221402</v>
      </c>
      <c r="D6836" s="1">
        <v>72</v>
      </c>
      <c r="E6836" s="1" t="s">
        <v>2703</v>
      </c>
      <c r="F6836" s="1" t="s">
        <v>35</v>
      </c>
      <c r="G6836" s="1" t="s">
        <v>258</v>
      </c>
      <c r="H6836" s="1" t="s">
        <v>916</v>
      </c>
      <c r="S6836" s="1">
        <v>40</v>
      </c>
      <c r="T6836" s="1">
        <v>1</v>
      </c>
      <c r="U6836" s="1">
        <v>0</v>
      </c>
      <c r="V6836" s="1">
        <v>0</v>
      </c>
      <c r="W6836" s="1">
        <v>-100</v>
      </c>
      <c r="X6836" s="1">
        <v>-100</v>
      </c>
    </row>
    <row r="6837" spans="1:24" x14ac:dyDescent="0.35">
      <c r="A6837" s="1">
        <v>410072</v>
      </c>
      <c r="B6837" s="1" t="s">
        <v>2354</v>
      </c>
      <c r="C6837" s="1">
        <v>115221402</v>
      </c>
      <c r="D6837" s="1">
        <v>72</v>
      </c>
      <c r="E6837" s="1" t="s">
        <v>2703</v>
      </c>
      <c r="F6837" s="1" t="s">
        <v>35</v>
      </c>
      <c r="G6837" s="1" t="s">
        <v>258</v>
      </c>
      <c r="H6837" s="1" t="s">
        <v>916</v>
      </c>
      <c r="S6837" s="1">
        <v>41</v>
      </c>
      <c r="T6837" s="1">
        <v>1</v>
      </c>
      <c r="U6837" s="1">
        <v>0</v>
      </c>
      <c r="V6837" s="1">
        <v>0</v>
      </c>
    </row>
    <row r="6838" spans="1:24" x14ac:dyDescent="0.35">
      <c r="A6838" s="1">
        <v>420072</v>
      </c>
      <c r="B6838" s="1" t="s">
        <v>2355</v>
      </c>
      <c r="C6838" s="1">
        <v>115221402</v>
      </c>
      <c r="D6838" s="1">
        <v>72</v>
      </c>
      <c r="E6838" s="1" t="s">
        <v>2703</v>
      </c>
      <c r="F6838" s="1" t="s">
        <v>35</v>
      </c>
      <c r="G6838" s="1" t="s">
        <v>258</v>
      </c>
      <c r="H6838" s="1" t="s">
        <v>916</v>
      </c>
      <c r="S6838" s="1">
        <v>42</v>
      </c>
      <c r="T6838" s="1">
        <v>1</v>
      </c>
      <c r="U6838" s="1">
        <v>0</v>
      </c>
      <c r="V6838" s="1">
        <v>0</v>
      </c>
    </row>
    <row r="6839" spans="1:24" x14ac:dyDescent="0.35">
      <c r="A6839" s="1">
        <v>430072</v>
      </c>
      <c r="B6839" s="1" t="s">
        <v>2356</v>
      </c>
      <c r="C6839" s="1">
        <v>115221402</v>
      </c>
      <c r="D6839" s="1">
        <v>72</v>
      </c>
      <c r="E6839" s="1" t="s">
        <v>2703</v>
      </c>
      <c r="F6839" s="1" t="s">
        <v>35</v>
      </c>
      <c r="G6839" s="1" t="s">
        <v>258</v>
      </c>
      <c r="H6839" s="1" t="s">
        <v>916</v>
      </c>
      <c r="S6839" s="1">
        <v>43</v>
      </c>
      <c r="T6839" s="1">
        <v>1</v>
      </c>
      <c r="U6839" s="1">
        <v>0</v>
      </c>
      <c r="V6839" s="1">
        <v>0</v>
      </c>
    </row>
    <row r="6840" spans="1:24" x14ac:dyDescent="0.35">
      <c r="A6840" s="1">
        <v>440072</v>
      </c>
      <c r="B6840" s="1" t="s">
        <v>2357</v>
      </c>
      <c r="C6840" s="1">
        <v>115221402</v>
      </c>
      <c r="D6840" s="1">
        <v>72</v>
      </c>
      <c r="E6840" s="1" t="s">
        <v>2703</v>
      </c>
      <c r="F6840" s="1" t="s">
        <v>35</v>
      </c>
      <c r="G6840" s="1" t="s">
        <v>258</v>
      </c>
      <c r="H6840" s="1" t="s">
        <v>916</v>
      </c>
      <c r="S6840" s="1">
        <v>44</v>
      </c>
      <c r="T6840" s="1">
        <v>1</v>
      </c>
      <c r="U6840" s="1">
        <v>0</v>
      </c>
      <c r="V6840" s="1">
        <v>0</v>
      </c>
    </row>
    <row r="6841" spans="1:24" x14ac:dyDescent="0.35">
      <c r="A6841" s="1">
        <v>450072</v>
      </c>
      <c r="B6841" s="1" t="s">
        <v>2358</v>
      </c>
      <c r="C6841" s="1">
        <v>115221402</v>
      </c>
      <c r="D6841" s="1">
        <v>72</v>
      </c>
      <c r="E6841" s="1" t="s">
        <v>2703</v>
      </c>
      <c r="F6841" s="1" t="s">
        <v>35</v>
      </c>
      <c r="G6841" s="1" t="s">
        <v>258</v>
      </c>
      <c r="H6841" s="1" t="s">
        <v>916</v>
      </c>
      <c r="S6841" s="1">
        <v>45</v>
      </c>
      <c r="T6841" s="1">
        <v>1</v>
      </c>
      <c r="U6841" s="1">
        <v>0</v>
      </c>
      <c r="V6841" s="1">
        <v>0</v>
      </c>
    </row>
    <row r="6842" spans="1:24" x14ac:dyDescent="0.35">
      <c r="A6842" s="1">
        <v>460072</v>
      </c>
      <c r="B6842" s="1" t="s">
        <v>2359</v>
      </c>
      <c r="C6842" s="1">
        <v>115221402</v>
      </c>
      <c r="D6842" s="1">
        <v>72</v>
      </c>
      <c r="E6842" s="1" t="s">
        <v>2703</v>
      </c>
      <c r="F6842" s="1" t="s">
        <v>35</v>
      </c>
      <c r="G6842" s="1" t="s">
        <v>258</v>
      </c>
      <c r="H6842" s="1" t="s">
        <v>916</v>
      </c>
      <c r="S6842" s="1">
        <v>46</v>
      </c>
      <c r="T6842" s="1">
        <v>1</v>
      </c>
      <c r="U6842" s="1">
        <v>0</v>
      </c>
      <c r="V6842" s="1">
        <v>0</v>
      </c>
    </row>
    <row r="6843" spans="1:24" x14ac:dyDescent="0.35">
      <c r="A6843" s="1">
        <v>470072</v>
      </c>
      <c r="B6843" s="1" t="s">
        <v>2360</v>
      </c>
      <c r="C6843" s="1">
        <v>115221402</v>
      </c>
      <c r="D6843" s="1">
        <v>72</v>
      </c>
      <c r="E6843" s="1" t="s">
        <v>2703</v>
      </c>
      <c r="F6843" s="1" t="s">
        <v>35</v>
      </c>
      <c r="G6843" s="1" t="s">
        <v>258</v>
      </c>
      <c r="H6843" s="1" t="s">
        <v>916</v>
      </c>
      <c r="S6843" s="1">
        <v>47</v>
      </c>
      <c r="T6843" s="1">
        <v>1</v>
      </c>
      <c r="U6843" s="1">
        <v>0</v>
      </c>
      <c r="V6843" s="1">
        <v>0</v>
      </c>
    </row>
    <row r="6844" spans="1:24" x14ac:dyDescent="0.35">
      <c r="A6844" s="1">
        <v>480072</v>
      </c>
      <c r="B6844" s="1" t="s">
        <v>2361</v>
      </c>
      <c r="C6844" s="1">
        <v>115221402</v>
      </c>
      <c r="D6844" s="1">
        <v>72</v>
      </c>
      <c r="E6844" s="1" t="s">
        <v>2703</v>
      </c>
      <c r="F6844" s="1" t="s">
        <v>35</v>
      </c>
      <c r="G6844" s="1" t="s">
        <v>258</v>
      </c>
      <c r="H6844" s="1" t="s">
        <v>916</v>
      </c>
      <c r="S6844" s="1">
        <v>48</v>
      </c>
      <c r="T6844" s="1">
        <v>1</v>
      </c>
      <c r="U6844" s="1">
        <v>0</v>
      </c>
      <c r="V6844" s="1">
        <v>0</v>
      </c>
    </row>
    <row r="6845" spans="1:24" x14ac:dyDescent="0.35">
      <c r="A6845" s="1">
        <v>250524</v>
      </c>
      <c r="B6845" s="1" t="s">
        <v>2364</v>
      </c>
      <c r="C6845" s="1">
        <v>115221607</v>
      </c>
      <c r="D6845" s="1">
        <v>524</v>
      </c>
      <c r="E6845" s="1" t="s">
        <v>48</v>
      </c>
      <c r="F6845" s="1" t="s">
        <v>48</v>
      </c>
      <c r="G6845" s="1" t="s">
        <v>48</v>
      </c>
      <c r="H6845" s="1" t="s">
        <v>48</v>
      </c>
      <c r="S6845" s="1">
        <v>25</v>
      </c>
      <c r="T6845" s="1">
        <v>2</v>
      </c>
      <c r="U6845" s="1">
        <v>0</v>
      </c>
      <c r="V6845" s="1">
        <v>0</v>
      </c>
    </row>
    <row r="6846" spans="1:24" x14ac:dyDescent="0.35">
      <c r="A6846" s="1">
        <v>260524</v>
      </c>
      <c r="B6846" s="1" t="s">
        <v>2365</v>
      </c>
      <c r="C6846" s="1">
        <v>115221607</v>
      </c>
      <c r="D6846" s="1">
        <v>524</v>
      </c>
      <c r="E6846" s="1" t="s">
        <v>48</v>
      </c>
      <c r="F6846" s="1" t="s">
        <v>48</v>
      </c>
      <c r="G6846" s="1" t="s">
        <v>48</v>
      </c>
      <c r="H6846" s="1" t="s">
        <v>48</v>
      </c>
      <c r="S6846" s="1">
        <v>26</v>
      </c>
      <c r="T6846" s="1">
        <v>2</v>
      </c>
      <c r="U6846" s="1">
        <v>0</v>
      </c>
      <c r="V6846" s="1">
        <v>0</v>
      </c>
    </row>
    <row r="6847" spans="1:24" x14ac:dyDescent="0.35">
      <c r="A6847" s="1">
        <v>270524</v>
      </c>
      <c r="B6847" s="1" t="s">
        <v>2366</v>
      </c>
      <c r="C6847" s="1">
        <v>115221607</v>
      </c>
      <c r="D6847" s="1">
        <v>524</v>
      </c>
      <c r="E6847" s="1" t="s">
        <v>48</v>
      </c>
      <c r="F6847" s="1" t="s">
        <v>48</v>
      </c>
      <c r="G6847" s="1" t="s">
        <v>48</v>
      </c>
      <c r="H6847" s="1" t="s">
        <v>48</v>
      </c>
      <c r="S6847" s="1">
        <v>27</v>
      </c>
      <c r="T6847" s="1">
        <v>2</v>
      </c>
      <c r="U6847" s="1">
        <v>0</v>
      </c>
      <c r="V6847" s="1">
        <v>0</v>
      </c>
    </row>
    <row r="6848" spans="1:24" x14ac:dyDescent="0.35">
      <c r="A6848" s="1">
        <v>280524</v>
      </c>
      <c r="B6848" s="1" t="s">
        <v>2367</v>
      </c>
      <c r="C6848" s="1">
        <v>115221607</v>
      </c>
      <c r="D6848" s="1">
        <v>524</v>
      </c>
      <c r="E6848" s="1" t="s">
        <v>48</v>
      </c>
      <c r="F6848" s="1" t="s">
        <v>48</v>
      </c>
      <c r="G6848" s="1" t="s">
        <v>48</v>
      </c>
      <c r="H6848" s="1" t="s">
        <v>48</v>
      </c>
      <c r="S6848" s="1">
        <v>28</v>
      </c>
      <c r="T6848" s="1">
        <v>2</v>
      </c>
      <c r="U6848" s="1">
        <v>0</v>
      </c>
      <c r="V6848" s="1">
        <v>0</v>
      </c>
    </row>
    <row r="6849" spans="1:24" x14ac:dyDescent="0.35">
      <c r="A6849" s="1">
        <v>290524</v>
      </c>
      <c r="B6849" s="1" t="s">
        <v>2341</v>
      </c>
      <c r="C6849" s="1">
        <v>115221607</v>
      </c>
      <c r="D6849" s="1">
        <v>524</v>
      </c>
      <c r="E6849" s="1" t="s">
        <v>2704</v>
      </c>
      <c r="F6849" s="1" t="s">
        <v>35</v>
      </c>
      <c r="G6849" s="1" t="s">
        <v>258</v>
      </c>
      <c r="H6849" s="1" t="s">
        <v>2369</v>
      </c>
      <c r="J6849" s="1">
        <v>902102.88</v>
      </c>
      <c r="S6849" s="1">
        <v>29</v>
      </c>
      <c r="T6849" s="1">
        <v>2</v>
      </c>
      <c r="U6849" s="1">
        <v>902102.875</v>
      </c>
      <c r="V6849" s="1">
        <v>0</v>
      </c>
    </row>
    <row r="6850" spans="1:24" x14ac:dyDescent="0.35">
      <c r="A6850" s="1">
        <v>300524</v>
      </c>
      <c r="B6850" s="1" t="s">
        <v>2343</v>
      </c>
      <c r="C6850" s="1">
        <v>115221607</v>
      </c>
      <c r="D6850" s="1">
        <v>524</v>
      </c>
      <c r="E6850" s="1" t="s">
        <v>2704</v>
      </c>
      <c r="F6850" s="1" t="s">
        <v>35</v>
      </c>
      <c r="G6850" s="1" t="s">
        <v>258</v>
      </c>
      <c r="H6850" s="1" t="s">
        <v>2369</v>
      </c>
      <c r="J6850" s="1">
        <v>928550.28</v>
      </c>
      <c r="R6850" s="1">
        <v>2.6447400450706482E-2</v>
      </c>
      <c r="S6850" s="1">
        <v>30</v>
      </c>
      <c r="T6850" s="1">
        <v>2</v>
      </c>
      <c r="U6850" s="1">
        <v>928550.25</v>
      </c>
      <c r="V6850" s="1">
        <v>2.6447400450706482E-2</v>
      </c>
      <c r="W6850" s="1">
        <v>2.9317471981048584</v>
      </c>
      <c r="X6850" s="1">
        <v>2.9317471981048584</v>
      </c>
    </row>
    <row r="6851" spans="1:24" x14ac:dyDescent="0.35">
      <c r="A6851" s="1">
        <v>310524</v>
      </c>
      <c r="B6851" s="1" t="s">
        <v>2344</v>
      </c>
      <c r="C6851" s="1">
        <v>115221607</v>
      </c>
      <c r="D6851" s="1">
        <v>524</v>
      </c>
      <c r="E6851" s="1" t="s">
        <v>2704</v>
      </c>
      <c r="F6851" s="1" t="s">
        <v>35</v>
      </c>
      <c r="G6851" s="1" t="s">
        <v>258</v>
      </c>
      <c r="H6851" s="1" t="s">
        <v>2369</v>
      </c>
      <c r="J6851" s="1">
        <v>989497.34</v>
      </c>
      <c r="R6851" s="1">
        <v>6.0947060585021973E-2</v>
      </c>
      <c r="S6851" s="1">
        <v>31</v>
      </c>
      <c r="T6851" s="1">
        <v>2</v>
      </c>
      <c r="U6851" s="1">
        <v>989497.3125</v>
      </c>
      <c r="V6851" s="1">
        <v>6.0947060585021973E-2</v>
      </c>
      <c r="W6851" s="1">
        <v>6.5636796951293945</v>
      </c>
      <c r="X6851" s="1">
        <v>6.5636796951293945</v>
      </c>
    </row>
    <row r="6852" spans="1:24" x14ac:dyDescent="0.35">
      <c r="A6852" s="1">
        <v>320524</v>
      </c>
      <c r="B6852" s="1" t="s">
        <v>2345</v>
      </c>
      <c r="C6852" s="1">
        <v>115221607</v>
      </c>
      <c r="D6852" s="1">
        <v>524</v>
      </c>
      <c r="E6852" s="1" t="s">
        <v>2704</v>
      </c>
      <c r="F6852" s="1" t="s">
        <v>35</v>
      </c>
      <c r="G6852" s="1" t="s">
        <v>258</v>
      </c>
      <c r="H6852" s="1" t="s">
        <v>2369</v>
      </c>
      <c r="J6852" s="1">
        <v>1157699.1200000001</v>
      </c>
      <c r="R6852" s="1">
        <v>0.16820177435874939</v>
      </c>
      <c r="S6852" s="1">
        <v>32</v>
      </c>
      <c r="T6852" s="1">
        <v>2</v>
      </c>
      <c r="U6852" s="1">
        <v>1157699.125</v>
      </c>
      <c r="V6852" s="1">
        <v>0.16820177435874939</v>
      </c>
      <c r="W6852" s="1">
        <v>16.998712539672852</v>
      </c>
      <c r="X6852" s="1">
        <v>16.998712539672852</v>
      </c>
    </row>
    <row r="6853" spans="1:24" x14ac:dyDescent="0.35">
      <c r="A6853" s="1">
        <v>330524</v>
      </c>
      <c r="B6853" s="1" t="s">
        <v>2346</v>
      </c>
      <c r="C6853" s="1">
        <v>115221607</v>
      </c>
      <c r="D6853" s="1">
        <v>524</v>
      </c>
      <c r="E6853" s="1" t="s">
        <v>2704</v>
      </c>
      <c r="F6853" s="1" t="s">
        <v>35</v>
      </c>
      <c r="G6853" s="1" t="s">
        <v>258</v>
      </c>
      <c r="H6853" s="1" t="s">
        <v>2369</v>
      </c>
      <c r="J6853" s="1">
        <v>1220497.1599999999</v>
      </c>
      <c r="R6853" s="1">
        <v>6.2798038125038147E-2</v>
      </c>
      <c r="S6853" s="1">
        <v>33</v>
      </c>
      <c r="T6853" s="1">
        <v>2</v>
      </c>
      <c r="U6853" s="1">
        <v>1220497.125</v>
      </c>
      <c r="V6853" s="1">
        <v>6.2798038125038147E-2</v>
      </c>
      <c r="W6853" s="1">
        <v>5.424379825592041</v>
      </c>
      <c r="X6853" s="1">
        <v>5.424379825592041</v>
      </c>
    </row>
    <row r="6854" spans="1:24" x14ac:dyDescent="0.35">
      <c r="A6854" s="1">
        <v>340524</v>
      </c>
      <c r="B6854" s="1" t="s">
        <v>2347</v>
      </c>
      <c r="C6854" s="1">
        <v>115221607</v>
      </c>
      <c r="D6854" s="1">
        <v>524</v>
      </c>
      <c r="E6854" s="1" t="s">
        <v>2704</v>
      </c>
      <c r="F6854" s="1" t="s">
        <v>35</v>
      </c>
      <c r="G6854" s="1" t="s">
        <v>258</v>
      </c>
      <c r="H6854" s="1" t="s">
        <v>2369</v>
      </c>
      <c r="J6854" s="1">
        <v>1213653.1299999999</v>
      </c>
      <c r="R6854" s="1">
        <v>-6.8440302275121212E-3</v>
      </c>
      <c r="S6854" s="1">
        <v>34</v>
      </c>
      <c r="T6854" s="1">
        <v>2</v>
      </c>
      <c r="U6854" s="1">
        <v>1213653.125</v>
      </c>
      <c r="V6854" s="1">
        <v>-6.8440302275121212E-3</v>
      </c>
      <c r="W6854" s="1">
        <v>-0.56075513362884521</v>
      </c>
      <c r="X6854" s="1">
        <v>-0.56075513362884521</v>
      </c>
    </row>
    <row r="6855" spans="1:24" x14ac:dyDescent="0.35">
      <c r="A6855" s="1">
        <v>350524</v>
      </c>
      <c r="B6855" s="1" t="s">
        <v>2348</v>
      </c>
      <c r="C6855" s="1">
        <v>115221607</v>
      </c>
      <c r="D6855" s="1">
        <v>524</v>
      </c>
      <c r="E6855" s="1" t="s">
        <v>2704</v>
      </c>
      <c r="F6855" s="1" t="s">
        <v>35</v>
      </c>
      <c r="G6855" s="1" t="s">
        <v>258</v>
      </c>
      <c r="H6855" s="1" t="s">
        <v>2369</v>
      </c>
      <c r="J6855" s="1">
        <v>1252881.28</v>
      </c>
      <c r="R6855" s="1">
        <v>3.9228148758411407E-2</v>
      </c>
      <c r="S6855" s="1">
        <v>35</v>
      </c>
      <c r="T6855" s="1">
        <v>2</v>
      </c>
      <c r="U6855" s="1">
        <v>1252881.25</v>
      </c>
      <c r="V6855" s="1">
        <v>3.9228148758411407E-2</v>
      </c>
      <c r="W6855" s="1">
        <v>3.2322354316711426</v>
      </c>
      <c r="X6855" s="1">
        <v>3.2322354316711426</v>
      </c>
    </row>
    <row r="6856" spans="1:24" x14ac:dyDescent="0.35">
      <c r="A6856" s="1">
        <v>360524</v>
      </c>
      <c r="B6856" s="1" t="s">
        <v>2349</v>
      </c>
      <c r="C6856" s="1">
        <v>115221607</v>
      </c>
      <c r="D6856" s="1">
        <v>524</v>
      </c>
      <c r="E6856" s="1" t="s">
        <v>2704</v>
      </c>
      <c r="F6856" s="1" t="s">
        <v>35</v>
      </c>
      <c r="G6856" s="1" t="s">
        <v>258</v>
      </c>
      <c r="H6856" s="1" t="s">
        <v>2369</v>
      </c>
      <c r="J6856" s="1">
        <v>1374914.44</v>
      </c>
      <c r="R6856" s="1">
        <v>0.12203315645456314</v>
      </c>
      <c r="S6856" s="1">
        <v>36</v>
      </c>
      <c r="T6856" s="1">
        <v>2</v>
      </c>
      <c r="U6856" s="1">
        <v>1374914.5</v>
      </c>
      <c r="V6856" s="1">
        <v>0.12203315645456314</v>
      </c>
      <c r="W6856" s="1">
        <v>9.740208625793457</v>
      </c>
      <c r="X6856" s="1">
        <v>9.740208625793457</v>
      </c>
    </row>
    <row r="6857" spans="1:24" x14ac:dyDescent="0.35">
      <c r="A6857" s="1">
        <v>370524</v>
      </c>
      <c r="B6857" s="1" t="s">
        <v>2350</v>
      </c>
      <c r="C6857" s="1">
        <v>115221607</v>
      </c>
      <c r="D6857" s="1">
        <v>524</v>
      </c>
      <c r="E6857" s="1" t="s">
        <v>2704</v>
      </c>
      <c r="F6857" s="1" t="s">
        <v>35</v>
      </c>
      <c r="G6857" s="1" t="s">
        <v>258</v>
      </c>
      <c r="H6857" s="1" t="s">
        <v>2369</v>
      </c>
      <c r="J6857" s="1">
        <v>1826664.51</v>
      </c>
      <c r="R6857" s="1">
        <v>0.45175006985664368</v>
      </c>
      <c r="S6857" s="1">
        <v>37</v>
      </c>
      <c r="T6857" s="1">
        <v>2</v>
      </c>
      <c r="U6857" s="1">
        <v>1826664.5</v>
      </c>
      <c r="V6857" s="1">
        <v>0.45175006985664368</v>
      </c>
      <c r="W6857" s="1">
        <v>32.856590270996094</v>
      </c>
      <c r="X6857" s="1">
        <v>32.856590270996094</v>
      </c>
    </row>
    <row r="6858" spans="1:24" x14ac:dyDescent="0.35">
      <c r="A6858" s="1">
        <v>380524</v>
      </c>
      <c r="B6858" s="1" t="s">
        <v>2351</v>
      </c>
      <c r="C6858" s="1">
        <v>115221607</v>
      </c>
      <c r="D6858" s="1">
        <v>524</v>
      </c>
      <c r="E6858" s="1" t="s">
        <v>2704</v>
      </c>
      <c r="F6858" s="1" t="s">
        <v>35</v>
      </c>
      <c r="G6858" s="1" t="s">
        <v>258</v>
      </c>
      <c r="H6858" s="1" t="s">
        <v>2369</v>
      </c>
      <c r="J6858" s="1">
        <v>1780524</v>
      </c>
      <c r="R6858" s="1">
        <v>-4.6140510588884354E-2</v>
      </c>
      <c r="S6858" s="1">
        <v>38</v>
      </c>
      <c r="T6858" s="1">
        <v>2</v>
      </c>
      <c r="U6858" s="1">
        <v>1780524</v>
      </c>
      <c r="V6858" s="1">
        <v>-4.6140510588884354E-2</v>
      </c>
      <c r="W6858" s="1">
        <v>-2.5259428024291992</v>
      </c>
      <c r="X6858" s="1">
        <v>-2.5259428024291992</v>
      </c>
    </row>
    <row r="6859" spans="1:24" x14ac:dyDescent="0.35">
      <c r="A6859" s="1">
        <v>390524</v>
      </c>
      <c r="B6859" s="1" t="s">
        <v>2352</v>
      </c>
      <c r="C6859" s="1">
        <v>115221607</v>
      </c>
      <c r="D6859" s="1">
        <v>524</v>
      </c>
      <c r="E6859" s="1" t="s">
        <v>2704</v>
      </c>
      <c r="F6859" s="1" t="s">
        <v>35</v>
      </c>
      <c r="G6859" s="1" t="s">
        <v>258</v>
      </c>
      <c r="H6859" s="1" t="s">
        <v>2369</v>
      </c>
      <c r="J6859" s="1">
        <v>2036820</v>
      </c>
      <c r="R6859" s="1">
        <v>0.25629600882530212</v>
      </c>
      <c r="S6859" s="1">
        <v>39</v>
      </c>
      <c r="T6859" s="1">
        <v>2</v>
      </c>
      <c r="U6859" s="1">
        <v>2036820</v>
      </c>
      <c r="V6859" s="1">
        <v>0.25629600882530212</v>
      </c>
      <c r="W6859" s="1">
        <v>14.394413948059082</v>
      </c>
      <c r="X6859" s="1">
        <v>14.394413948059082</v>
      </c>
    </row>
    <row r="6860" spans="1:24" x14ac:dyDescent="0.35">
      <c r="A6860" s="1">
        <v>400524</v>
      </c>
      <c r="B6860" s="1" t="s">
        <v>2353</v>
      </c>
      <c r="C6860" s="1">
        <v>115221607</v>
      </c>
      <c r="D6860" s="1">
        <v>524</v>
      </c>
      <c r="E6860" s="1" t="s">
        <v>48</v>
      </c>
      <c r="F6860" s="1" t="s">
        <v>48</v>
      </c>
      <c r="G6860" s="1" t="s">
        <v>48</v>
      </c>
      <c r="H6860" s="1" t="s">
        <v>48</v>
      </c>
      <c r="S6860" s="1">
        <v>40</v>
      </c>
      <c r="T6860" s="1">
        <v>2</v>
      </c>
      <c r="U6860" s="1">
        <v>0</v>
      </c>
      <c r="V6860" s="1">
        <v>0</v>
      </c>
      <c r="W6860" s="1">
        <v>-100</v>
      </c>
      <c r="X6860" s="1">
        <v>-100</v>
      </c>
    </row>
    <row r="6861" spans="1:24" x14ac:dyDescent="0.35">
      <c r="A6861" s="1">
        <v>410524</v>
      </c>
      <c r="B6861" s="1" t="s">
        <v>2354</v>
      </c>
      <c r="C6861" s="1">
        <v>115221607</v>
      </c>
      <c r="D6861" s="1">
        <v>524</v>
      </c>
      <c r="E6861" s="1" t="s">
        <v>48</v>
      </c>
      <c r="F6861" s="1" t="s">
        <v>48</v>
      </c>
      <c r="G6861" s="1" t="s">
        <v>48</v>
      </c>
      <c r="H6861" s="1" t="s">
        <v>48</v>
      </c>
      <c r="S6861" s="1">
        <v>41</v>
      </c>
      <c r="T6861" s="1">
        <v>2</v>
      </c>
      <c r="U6861" s="1">
        <v>0</v>
      </c>
      <c r="V6861" s="1">
        <v>0</v>
      </c>
    </row>
    <row r="6862" spans="1:24" x14ac:dyDescent="0.35">
      <c r="A6862" s="1">
        <v>420524</v>
      </c>
      <c r="B6862" s="1" t="s">
        <v>2355</v>
      </c>
      <c r="C6862" s="1">
        <v>115221607</v>
      </c>
      <c r="D6862" s="1">
        <v>524</v>
      </c>
      <c r="E6862" s="1" t="s">
        <v>48</v>
      </c>
      <c r="F6862" s="1" t="s">
        <v>48</v>
      </c>
      <c r="G6862" s="1" t="s">
        <v>48</v>
      </c>
      <c r="H6862" s="1" t="s">
        <v>48</v>
      </c>
      <c r="S6862" s="1">
        <v>42</v>
      </c>
      <c r="T6862" s="1">
        <v>2</v>
      </c>
      <c r="U6862" s="1">
        <v>0</v>
      </c>
      <c r="V6862" s="1">
        <v>0</v>
      </c>
    </row>
    <row r="6863" spans="1:24" x14ac:dyDescent="0.35">
      <c r="A6863" s="1">
        <v>430524</v>
      </c>
      <c r="B6863" s="1" t="s">
        <v>2356</v>
      </c>
      <c r="C6863" s="1">
        <v>115221607</v>
      </c>
      <c r="D6863" s="1">
        <v>524</v>
      </c>
      <c r="E6863" s="1" t="s">
        <v>48</v>
      </c>
      <c r="F6863" s="1" t="s">
        <v>48</v>
      </c>
      <c r="G6863" s="1" t="s">
        <v>48</v>
      </c>
      <c r="H6863" s="1" t="s">
        <v>48</v>
      </c>
      <c r="S6863" s="1">
        <v>43</v>
      </c>
      <c r="T6863" s="1">
        <v>2</v>
      </c>
      <c r="U6863" s="1">
        <v>0</v>
      </c>
      <c r="V6863" s="1">
        <v>0</v>
      </c>
    </row>
    <row r="6864" spans="1:24" x14ac:dyDescent="0.35">
      <c r="A6864" s="1">
        <v>440524</v>
      </c>
      <c r="B6864" s="1" t="s">
        <v>2357</v>
      </c>
      <c r="C6864" s="1">
        <v>115221607</v>
      </c>
      <c r="D6864" s="1">
        <v>524</v>
      </c>
      <c r="E6864" s="1" t="s">
        <v>48</v>
      </c>
      <c r="F6864" s="1" t="s">
        <v>48</v>
      </c>
      <c r="G6864" s="1" t="s">
        <v>48</v>
      </c>
      <c r="H6864" s="1" t="s">
        <v>48</v>
      </c>
      <c r="S6864" s="1">
        <v>44</v>
      </c>
      <c r="T6864" s="1">
        <v>2</v>
      </c>
      <c r="U6864" s="1">
        <v>0</v>
      </c>
      <c r="V6864" s="1">
        <v>0</v>
      </c>
    </row>
    <row r="6865" spans="1:24" x14ac:dyDescent="0.35">
      <c r="A6865" s="1">
        <v>450524</v>
      </c>
      <c r="B6865" s="1" t="s">
        <v>2358</v>
      </c>
      <c r="C6865" s="1">
        <v>115221607</v>
      </c>
      <c r="D6865" s="1">
        <v>524</v>
      </c>
      <c r="E6865" s="1" t="s">
        <v>48</v>
      </c>
      <c r="F6865" s="1" t="s">
        <v>48</v>
      </c>
      <c r="G6865" s="1" t="s">
        <v>48</v>
      </c>
      <c r="H6865" s="1" t="s">
        <v>48</v>
      </c>
      <c r="S6865" s="1">
        <v>45</v>
      </c>
      <c r="T6865" s="1">
        <v>2</v>
      </c>
      <c r="U6865" s="1">
        <v>0</v>
      </c>
      <c r="V6865" s="1">
        <v>0</v>
      </c>
    </row>
    <row r="6866" spans="1:24" x14ac:dyDescent="0.35">
      <c r="A6866" s="1">
        <v>460524</v>
      </c>
      <c r="B6866" s="1" t="s">
        <v>2359</v>
      </c>
      <c r="C6866" s="1">
        <v>115221607</v>
      </c>
      <c r="D6866" s="1">
        <v>524</v>
      </c>
      <c r="E6866" s="1" t="s">
        <v>48</v>
      </c>
      <c r="F6866" s="1" t="s">
        <v>48</v>
      </c>
      <c r="G6866" s="1" t="s">
        <v>48</v>
      </c>
      <c r="H6866" s="1" t="s">
        <v>48</v>
      </c>
      <c r="S6866" s="1">
        <v>46</v>
      </c>
      <c r="T6866" s="1">
        <v>2</v>
      </c>
      <c r="U6866" s="1">
        <v>0</v>
      </c>
      <c r="V6866" s="1">
        <v>0</v>
      </c>
    </row>
    <row r="6867" spans="1:24" x14ac:dyDescent="0.35">
      <c r="A6867" s="1">
        <v>470524</v>
      </c>
      <c r="B6867" s="1" t="s">
        <v>2360</v>
      </c>
      <c r="C6867" s="1">
        <v>115221607</v>
      </c>
      <c r="D6867" s="1">
        <v>524</v>
      </c>
      <c r="E6867" s="1" t="s">
        <v>48</v>
      </c>
      <c r="F6867" s="1" t="s">
        <v>48</v>
      </c>
      <c r="G6867" s="1" t="s">
        <v>48</v>
      </c>
      <c r="H6867" s="1" t="s">
        <v>48</v>
      </c>
      <c r="S6867" s="1">
        <v>47</v>
      </c>
      <c r="T6867" s="1">
        <v>2</v>
      </c>
      <c r="U6867" s="1">
        <v>0</v>
      </c>
      <c r="V6867" s="1">
        <v>0</v>
      </c>
    </row>
    <row r="6868" spans="1:24" x14ac:dyDescent="0.35">
      <c r="A6868" s="1">
        <v>290119</v>
      </c>
      <c r="B6868" s="1" t="s">
        <v>2341</v>
      </c>
      <c r="C6868" s="1">
        <v>115221753</v>
      </c>
      <c r="D6868" s="1">
        <v>119</v>
      </c>
      <c r="E6868" s="1" t="s">
        <v>2705</v>
      </c>
      <c r="F6868" s="1" t="s">
        <v>35</v>
      </c>
      <c r="G6868" s="1" t="s">
        <v>258</v>
      </c>
      <c r="H6868" s="1" t="s">
        <v>916</v>
      </c>
      <c r="I6868" s="1">
        <v>1583250.77</v>
      </c>
      <c r="K6868" s="1">
        <v>190972</v>
      </c>
      <c r="L6868" s="1">
        <v>2376847.5</v>
      </c>
      <c r="S6868" s="1">
        <v>29</v>
      </c>
      <c r="T6868" s="1">
        <v>1</v>
      </c>
      <c r="U6868" s="1">
        <v>4151070.25</v>
      </c>
      <c r="V6868" s="1">
        <v>0</v>
      </c>
    </row>
    <row r="6869" spans="1:24" x14ac:dyDescent="0.35">
      <c r="A6869" s="1">
        <v>300119</v>
      </c>
      <c r="B6869" s="1" t="s">
        <v>2343</v>
      </c>
      <c r="C6869" s="1">
        <v>115221753</v>
      </c>
      <c r="D6869" s="1">
        <v>119</v>
      </c>
      <c r="E6869" s="1" t="s">
        <v>2705</v>
      </c>
      <c r="F6869" s="1" t="s">
        <v>35</v>
      </c>
      <c r="G6869" s="1" t="s">
        <v>258</v>
      </c>
      <c r="H6869" s="1" t="s">
        <v>916</v>
      </c>
      <c r="I6869" s="1">
        <v>1568482.19</v>
      </c>
      <c r="K6869" s="1">
        <v>260146</v>
      </c>
      <c r="L6869" s="1">
        <v>2632479.5</v>
      </c>
      <c r="M6869" s="1">
        <v>0.25563201308250427</v>
      </c>
      <c r="N6869" s="1">
        <v>10.755085945129395</v>
      </c>
      <c r="O6869" s="1">
        <v>-1.4768579974770546E-2</v>
      </c>
      <c r="P6869" s="1">
        <v>-0.93280106782913208</v>
      </c>
      <c r="Q6869" s="1">
        <v>6.9173999130725861E-2</v>
      </c>
      <c r="S6869" s="1">
        <v>30</v>
      </c>
      <c r="T6869" s="1">
        <v>1</v>
      </c>
      <c r="U6869" s="1">
        <v>4461108</v>
      </c>
      <c r="V6869" s="1">
        <v>0.31003743410110474</v>
      </c>
      <c r="W6869" s="1">
        <v>7.4688630104064941</v>
      </c>
      <c r="X6869" s="1">
        <v>7.4688630104064941</v>
      </c>
    </row>
    <row r="6870" spans="1:24" x14ac:dyDescent="0.35">
      <c r="A6870" s="1">
        <v>310119</v>
      </c>
      <c r="B6870" s="1" t="s">
        <v>2344</v>
      </c>
      <c r="C6870" s="1">
        <v>115221753</v>
      </c>
      <c r="D6870" s="1">
        <v>119</v>
      </c>
      <c r="E6870" s="1" t="s">
        <v>2705</v>
      </c>
      <c r="F6870" s="1" t="s">
        <v>35</v>
      </c>
      <c r="G6870" s="1" t="s">
        <v>258</v>
      </c>
      <c r="H6870" s="1" t="s">
        <v>916</v>
      </c>
      <c r="I6870" s="1">
        <v>1579199.28</v>
      </c>
      <c r="K6870" s="1">
        <v>225559</v>
      </c>
      <c r="L6870" s="1">
        <v>2768873.75</v>
      </c>
      <c r="M6870" s="1">
        <v>0.13639424741268158</v>
      </c>
      <c r="N6870" s="1">
        <v>5.181208610534668</v>
      </c>
      <c r="O6870" s="1">
        <v>1.0717090219259262E-2</v>
      </c>
      <c r="P6870" s="1">
        <v>0.68327778577804565</v>
      </c>
      <c r="Q6870" s="1">
        <v>-3.458699956536293E-2</v>
      </c>
      <c r="S6870" s="1">
        <v>31</v>
      </c>
      <c r="T6870" s="1">
        <v>1</v>
      </c>
      <c r="U6870" s="1">
        <v>4573632</v>
      </c>
      <c r="V6870" s="1">
        <v>0.11252433806657791</v>
      </c>
      <c r="W6870" s="1">
        <v>2.5223329067230225</v>
      </c>
      <c r="X6870" s="1">
        <v>2.5223329067230225</v>
      </c>
    </row>
    <row r="6871" spans="1:24" x14ac:dyDescent="0.35">
      <c r="A6871" s="1">
        <v>320119</v>
      </c>
      <c r="B6871" s="1" t="s">
        <v>2345</v>
      </c>
      <c r="C6871" s="1">
        <v>115221753</v>
      </c>
      <c r="D6871" s="1">
        <v>119</v>
      </c>
      <c r="E6871" s="1" t="s">
        <v>2705</v>
      </c>
      <c r="F6871" s="1" t="s">
        <v>35</v>
      </c>
      <c r="G6871" s="1" t="s">
        <v>258</v>
      </c>
      <c r="H6871" s="1" t="s">
        <v>916</v>
      </c>
      <c r="I6871" s="1">
        <v>1455605.78</v>
      </c>
      <c r="K6871" s="1">
        <v>225559</v>
      </c>
      <c r="L6871" s="1">
        <v>2833512</v>
      </c>
      <c r="M6871" s="1">
        <v>6.4638249576091766E-2</v>
      </c>
      <c r="N6871" s="1">
        <v>2.3344600200653076</v>
      </c>
      <c r="O6871" s="1">
        <v>-0.12359350174665451</v>
      </c>
      <c r="P6871" s="1">
        <v>-7.8263397216796875</v>
      </c>
      <c r="Q6871" s="1">
        <v>0</v>
      </c>
      <c r="S6871" s="1">
        <v>32</v>
      </c>
      <c r="T6871" s="1">
        <v>1</v>
      </c>
      <c r="U6871" s="1">
        <v>4514677</v>
      </c>
      <c r="V6871" s="1">
        <v>-5.8955252170562744E-2</v>
      </c>
      <c r="W6871" s="1">
        <v>-1.2890193462371826</v>
      </c>
      <c r="X6871" s="1">
        <v>-1.2890193462371826</v>
      </c>
    </row>
    <row r="6872" spans="1:24" x14ac:dyDescent="0.35">
      <c r="A6872" s="1">
        <v>330119</v>
      </c>
      <c r="B6872" s="1" t="s">
        <v>2346</v>
      </c>
      <c r="C6872" s="1">
        <v>115221753</v>
      </c>
      <c r="D6872" s="1">
        <v>119</v>
      </c>
      <c r="E6872" s="1" t="s">
        <v>2705</v>
      </c>
      <c r="F6872" s="1" t="s">
        <v>35</v>
      </c>
      <c r="G6872" s="1" t="s">
        <v>258</v>
      </c>
      <c r="H6872" s="1" t="s">
        <v>916</v>
      </c>
      <c r="I6872" s="1">
        <v>1488653.53</v>
      </c>
      <c r="L6872" s="1">
        <v>2983495.25</v>
      </c>
      <c r="M6872" s="1">
        <v>0.14998325705528259</v>
      </c>
      <c r="N6872" s="1">
        <v>5.2931928634643555</v>
      </c>
      <c r="O6872" s="1">
        <v>3.304775059223175E-2</v>
      </c>
      <c r="P6872" s="1">
        <v>2.2703778743743896</v>
      </c>
      <c r="S6872" s="1">
        <v>33</v>
      </c>
      <c r="T6872" s="1">
        <v>1</v>
      </c>
      <c r="U6872" s="1">
        <v>4472149</v>
      </c>
      <c r="V6872" s="1">
        <v>0.18303100764751434</v>
      </c>
      <c r="W6872" s="1">
        <v>-0.941994309425354</v>
      </c>
      <c r="X6872" s="1">
        <v>-0.941994309425354</v>
      </c>
    </row>
    <row r="6873" spans="1:24" x14ac:dyDescent="0.35">
      <c r="A6873" s="1">
        <v>340119</v>
      </c>
      <c r="B6873" s="1" t="s">
        <v>2347</v>
      </c>
      <c r="C6873" s="1">
        <v>115221753</v>
      </c>
      <c r="D6873" s="1">
        <v>119</v>
      </c>
      <c r="E6873" s="1" t="s">
        <v>2705</v>
      </c>
      <c r="F6873" s="1" t="s">
        <v>35</v>
      </c>
      <c r="G6873" s="1" t="s">
        <v>258</v>
      </c>
      <c r="H6873" s="1" t="s">
        <v>916</v>
      </c>
      <c r="I6873" s="1">
        <v>1488628.68</v>
      </c>
      <c r="K6873" s="1">
        <v>225559</v>
      </c>
      <c r="L6873" s="1">
        <v>2983487</v>
      </c>
      <c r="M6873" s="1">
        <v>-8.2500000644358806E-6</v>
      </c>
      <c r="N6873" s="1">
        <v>-2.7652131393551826E-4</v>
      </c>
      <c r="O6873" s="1">
        <v>-2.4850000045262277E-5</v>
      </c>
      <c r="P6873" s="1">
        <v>-1.6692937351763248E-3</v>
      </c>
      <c r="S6873" s="1">
        <v>34</v>
      </c>
      <c r="T6873" s="1">
        <v>1</v>
      </c>
      <c r="U6873" s="1">
        <v>4697674.5</v>
      </c>
      <c r="V6873" s="1">
        <v>-3.310000101919286E-5</v>
      </c>
      <c r="W6873" s="1">
        <v>5.0428886413574219</v>
      </c>
      <c r="X6873" s="1">
        <v>5.0428886413574219</v>
      </c>
    </row>
    <row r="6874" spans="1:24" x14ac:dyDescent="0.35">
      <c r="A6874" s="1">
        <v>350119</v>
      </c>
      <c r="B6874" s="1" t="s">
        <v>2348</v>
      </c>
      <c r="C6874" s="1">
        <v>115221753</v>
      </c>
      <c r="D6874" s="1">
        <v>119</v>
      </c>
      <c r="E6874" s="1" t="s">
        <v>2705</v>
      </c>
      <c r="F6874" s="1" t="s">
        <v>35</v>
      </c>
      <c r="G6874" s="1" t="s">
        <v>258</v>
      </c>
      <c r="H6874" s="1" t="s">
        <v>916</v>
      </c>
      <c r="I6874" s="1">
        <v>1539923.59</v>
      </c>
      <c r="K6874" s="1">
        <v>225559</v>
      </c>
      <c r="L6874" s="1">
        <v>3295931</v>
      </c>
      <c r="M6874" s="1">
        <v>0.31244400143623352</v>
      </c>
      <c r="N6874" s="1">
        <v>10.472443580627441</v>
      </c>
      <c r="O6874" s="1">
        <v>5.1294911652803421E-2</v>
      </c>
      <c r="P6874" s="1">
        <v>3.4457826614379883</v>
      </c>
      <c r="Q6874" s="1">
        <v>0</v>
      </c>
      <c r="S6874" s="1">
        <v>35</v>
      </c>
      <c r="T6874" s="1">
        <v>1</v>
      </c>
      <c r="U6874" s="1">
        <v>5061413.5</v>
      </c>
      <c r="V6874" s="1">
        <v>0.36373892426490784</v>
      </c>
      <c r="W6874" s="1">
        <v>7.7429585456848145</v>
      </c>
      <c r="X6874" s="1">
        <v>7.7429585456848145</v>
      </c>
    </row>
    <row r="6875" spans="1:24" x14ac:dyDescent="0.35">
      <c r="A6875" s="1">
        <v>360119</v>
      </c>
      <c r="B6875" s="1" t="s">
        <v>2349</v>
      </c>
      <c r="C6875" s="1">
        <v>115221753</v>
      </c>
      <c r="D6875" s="1">
        <v>119</v>
      </c>
      <c r="E6875" s="1" t="s">
        <v>2705</v>
      </c>
      <c r="F6875" s="1" t="s">
        <v>35</v>
      </c>
      <c r="G6875" s="1" t="s">
        <v>258</v>
      </c>
      <c r="H6875" s="1" t="s">
        <v>916</v>
      </c>
      <c r="I6875" s="1">
        <v>1591646.29</v>
      </c>
      <c r="K6875" s="1">
        <v>225559</v>
      </c>
      <c r="L6875" s="1">
        <v>4370488.5</v>
      </c>
      <c r="M6875" s="1">
        <v>1.0745575428009033</v>
      </c>
      <c r="N6875" s="1">
        <v>32.602546691894531</v>
      </c>
      <c r="O6875" s="1">
        <v>5.1722701638936996E-2</v>
      </c>
      <c r="P6875" s="1">
        <v>3.358783483505249</v>
      </c>
      <c r="Q6875" s="1">
        <v>0</v>
      </c>
      <c r="S6875" s="1">
        <v>36</v>
      </c>
      <c r="T6875" s="1">
        <v>1</v>
      </c>
      <c r="U6875" s="1">
        <v>6187694</v>
      </c>
      <c r="V6875" s="1">
        <v>1.1262801885604858</v>
      </c>
      <c r="W6875" s="1">
        <v>22.252292633056641</v>
      </c>
      <c r="X6875" s="1">
        <v>22.252292633056641</v>
      </c>
    </row>
    <row r="6876" spans="1:24" x14ac:dyDescent="0.35">
      <c r="A6876" s="1">
        <v>370119</v>
      </c>
      <c r="B6876" s="1" t="s">
        <v>2350</v>
      </c>
      <c r="C6876" s="1">
        <v>115221753</v>
      </c>
      <c r="D6876" s="1">
        <v>119</v>
      </c>
      <c r="E6876" s="1" t="s">
        <v>2705</v>
      </c>
      <c r="F6876" s="1" t="s">
        <v>35</v>
      </c>
      <c r="G6876" s="1" t="s">
        <v>258</v>
      </c>
      <c r="H6876" s="1" t="s">
        <v>916</v>
      </c>
      <c r="I6876" s="1">
        <v>1619733.5</v>
      </c>
      <c r="K6876" s="1">
        <v>225559</v>
      </c>
      <c r="L6876" s="1">
        <v>5315642</v>
      </c>
      <c r="M6876" s="1">
        <v>0.94515347480773926</v>
      </c>
      <c r="N6876" s="1">
        <v>21.625808715820313</v>
      </c>
      <c r="O6876" s="1">
        <v>2.8087209910154343E-2</v>
      </c>
      <c r="P6876" s="1">
        <v>1.7646640539169312</v>
      </c>
      <c r="Q6876" s="1">
        <v>0</v>
      </c>
      <c r="S6876" s="1">
        <v>37</v>
      </c>
      <c r="T6876" s="1">
        <v>1</v>
      </c>
      <c r="U6876" s="1">
        <v>7160934.5</v>
      </c>
      <c r="V6876" s="1">
        <v>0.97324067354202271</v>
      </c>
      <c r="W6876" s="1">
        <v>15.728646278381348</v>
      </c>
      <c r="X6876" s="1">
        <v>15.728646278381348</v>
      </c>
    </row>
    <row r="6877" spans="1:24" x14ac:dyDescent="0.35">
      <c r="A6877" s="1">
        <v>380119</v>
      </c>
      <c r="B6877" s="1" t="s">
        <v>2351</v>
      </c>
      <c r="C6877" s="1">
        <v>115221753</v>
      </c>
      <c r="D6877" s="1">
        <v>119</v>
      </c>
      <c r="E6877" s="1" t="s">
        <v>2705</v>
      </c>
      <c r="F6877" s="1" t="s">
        <v>35</v>
      </c>
      <c r="G6877" s="1" t="s">
        <v>258</v>
      </c>
      <c r="H6877" s="1" t="s">
        <v>916</v>
      </c>
      <c r="I6877" s="1">
        <v>1615108</v>
      </c>
      <c r="K6877" s="1">
        <v>285773.84375</v>
      </c>
      <c r="L6877" s="1">
        <v>5976201</v>
      </c>
      <c r="M6877" s="1">
        <v>0.66055899858474731</v>
      </c>
      <c r="N6877" s="1">
        <v>12.426702499389648</v>
      </c>
      <c r="O6877" s="1">
        <v>-4.6255001798272133E-3</v>
      </c>
      <c r="P6877" s="1">
        <v>-0.28557166457176208</v>
      </c>
      <c r="Q6877" s="1">
        <v>6.0214843600988388E-2</v>
      </c>
      <c r="S6877" s="1">
        <v>38</v>
      </c>
      <c r="T6877" s="1">
        <v>1</v>
      </c>
      <c r="U6877" s="1">
        <v>7877083</v>
      </c>
      <c r="V6877" s="1">
        <v>0.71614831686019897</v>
      </c>
      <c r="W6877" s="1">
        <v>10.000768661499023</v>
      </c>
      <c r="X6877" s="1">
        <v>10.000768661499023</v>
      </c>
    </row>
    <row r="6878" spans="1:24" x14ac:dyDescent="0.35">
      <c r="A6878" s="1">
        <v>390119</v>
      </c>
      <c r="B6878" s="1" t="s">
        <v>2352</v>
      </c>
      <c r="C6878" s="1">
        <v>115221753</v>
      </c>
      <c r="D6878" s="1">
        <v>119</v>
      </c>
      <c r="E6878" s="1" t="s">
        <v>2705</v>
      </c>
      <c r="F6878" s="1" t="s">
        <v>35</v>
      </c>
      <c r="G6878" s="1" t="s">
        <v>258</v>
      </c>
      <c r="H6878" s="1" t="s">
        <v>916</v>
      </c>
      <c r="I6878" s="1">
        <v>1633240</v>
      </c>
      <c r="K6878" s="1">
        <v>515556.15625</v>
      </c>
      <c r="L6878" s="1">
        <v>6079242</v>
      </c>
      <c r="M6878" s="1">
        <v>0.10304100066423416</v>
      </c>
      <c r="N6878" s="1">
        <v>1.7241890430450439</v>
      </c>
      <c r="O6878" s="1">
        <v>1.8131999298930168E-2</v>
      </c>
      <c r="P6878" s="1">
        <v>1.1226494312286377</v>
      </c>
      <c r="Q6878" s="1">
        <v>0.22978231310844421</v>
      </c>
      <c r="S6878" s="1">
        <v>39</v>
      </c>
      <c r="T6878" s="1">
        <v>1</v>
      </c>
      <c r="U6878" s="1">
        <v>8228038</v>
      </c>
      <c r="V6878" s="1">
        <v>0.3509553074836731</v>
      </c>
      <c r="W6878" s="1">
        <v>4.4553928375244141</v>
      </c>
      <c r="X6878" s="1">
        <v>4.4553928375244141</v>
      </c>
    </row>
    <row r="6879" spans="1:24" x14ac:dyDescent="0.35">
      <c r="A6879" s="1">
        <v>400119</v>
      </c>
      <c r="B6879" s="1" t="s">
        <v>2353</v>
      </c>
      <c r="C6879" s="1">
        <v>115221753</v>
      </c>
      <c r="D6879" s="1">
        <v>119</v>
      </c>
      <c r="E6879" s="1" t="s">
        <v>2705</v>
      </c>
      <c r="F6879" s="1" t="s">
        <v>35</v>
      </c>
      <c r="G6879" s="1" t="s">
        <v>258</v>
      </c>
      <c r="H6879" s="1" t="s">
        <v>916</v>
      </c>
      <c r="S6879" s="1">
        <v>40</v>
      </c>
      <c r="T6879" s="1">
        <v>1</v>
      </c>
      <c r="U6879" s="1">
        <v>0</v>
      </c>
      <c r="V6879" s="1">
        <v>0</v>
      </c>
      <c r="W6879" s="1">
        <v>-100</v>
      </c>
      <c r="X6879" s="1">
        <v>-100</v>
      </c>
    </row>
    <row r="6880" spans="1:24" x14ac:dyDescent="0.35">
      <c r="A6880" s="1">
        <v>410119</v>
      </c>
      <c r="B6880" s="1" t="s">
        <v>2354</v>
      </c>
      <c r="C6880" s="1">
        <v>115221753</v>
      </c>
      <c r="D6880" s="1">
        <v>119</v>
      </c>
      <c r="E6880" s="1" t="s">
        <v>2705</v>
      </c>
      <c r="F6880" s="1" t="s">
        <v>35</v>
      </c>
      <c r="G6880" s="1" t="s">
        <v>258</v>
      </c>
      <c r="H6880" s="1" t="s">
        <v>916</v>
      </c>
      <c r="S6880" s="1">
        <v>41</v>
      </c>
      <c r="T6880" s="1">
        <v>1</v>
      </c>
      <c r="U6880" s="1">
        <v>0</v>
      </c>
      <c r="V6880" s="1">
        <v>0</v>
      </c>
    </row>
    <row r="6881" spans="1:24" x14ac:dyDescent="0.35">
      <c r="A6881" s="1">
        <v>420119</v>
      </c>
      <c r="B6881" s="1" t="s">
        <v>2355</v>
      </c>
      <c r="C6881" s="1">
        <v>115221753</v>
      </c>
      <c r="D6881" s="1">
        <v>119</v>
      </c>
      <c r="E6881" s="1" t="s">
        <v>2705</v>
      </c>
      <c r="F6881" s="1" t="s">
        <v>35</v>
      </c>
      <c r="G6881" s="1" t="s">
        <v>258</v>
      </c>
      <c r="H6881" s="1" t="s">
        <v>916</v>
      </c>
      <c r="S6881" s="1">
        <v>42</v>
      </c>
      <c r="T6881" s="1">
        <v>1</v>
      </c>
      <c r="U6881" s="1">
        <v>0</v>
      </c>
      <c r="V6881" s="1">
        <v>0</v>
      </c>
    </row>
    <row r="6882" spans="1:24" x14ac:dyDescent="0.35">
      <c r="A6882" s="1">
        <v>430119</v>
      </c>
      <c r="B6882" s="1" t="s">
        <v>2356</v>
      </c>
      <c r="C6882" s="1">
        <v>115221753</v>
      </c>
      <c r="D6882" s="1">
        <v>119</v>
      </c>
      <c r="E6882" s="1" t="s">
        <v>2705</v>
      </c>
      <c r="F6882" s="1" t="s">
        <v>35</v>
      </c>
      <c r="G6882" s="1" t="s">
        <v>258</v>
      </c>
      <c r="H6882" s="1" t="s">
        <v>916</v>
      </c>
      <c r="S6882" s="1">
        <v>43</v>
      </c>
      <c r="T6882" s="1">
        <v>1</v>
      </c>
      <c r="U6882" s="1">
        <v>0</v>
      </c>
      <c r="V6882" s="1">
        <v>0</v>
      </c>
    </row>
    <row r="6883" spans="1:24" x14ac:dyDescent="0.35">
      <c r="A6883" s="1">
        <v>440119</v>
      </c>
      <c r="B6883" s="1" t="s">
        <v>2357</v>
      </c>
      <c r="C6883" s="1">
        <v>115221753</v>
      </c>
      <c r="D6883" s="1">
        <v>119</v>
      </c>
      <c r="E6883" s="1" t="s">
        <v>2705</v>
      </c>
      <c r="F6883" s="1" t="s">
        <v>35</v>
      </c>
      <c r="G6883" s="1" t="s">
        <v>258</v>
      </c>
      <c r="H6883" s="1" t="s">
        <v>916</v>
      </c>
      <c r="S6883" s="1">
        <v>44</v>
      </c>
      <c r="T6883" s="1">
        <v>1</v>
      </c>
      <c r="U6883" s="1">
        <v>0</v>
      </c>
      <c r="V6883" s="1">
        <v>0</v>
      </c>
    </row>
    <row r="6884" spans="1:24" x14ac:dyDescent="0.35">
      <c r="A6884" s="1">
        <v>450119</v>
      </c>
      <c r="B6884" s="1" t="s">
        <v>2358</v>
      </c>
      <c r="C6884" s="1">
        <v>115221753</v>
      </c>
      <c r="D6884" s="1">
        <v>119</v>
      </c>
      <c r="E6884" s="1" t="s">
        <v>2705</v>
      </c>
      <c r="F6884" s="1" t="s">
        <v>35</v>
      </c>
      <c r="G6884" s="1" t="s">
        <v>258</v>
      </c>
      <c r="H6884" s="1" t="s">
        <v>916</v>
      </c>
      <c r="S6884" s="1">
        <v>45</v>
      </c>
      <c r="T6884" s="1">
        <v>1</v>
      </c>
      <c r="U6884" s="1">
        <v>0</v>
      </c>
      <c r="V6884" s="1">
        <v>0</v>
      </c>
    </row>
    <row r="6885" spans="1:24" x14ac:dyDescent="0.35">
      <c r="A6885" s="1">
        <v>460119</v>
      </c>
      <c r="B6885" s="1" t="s">
        <v>2359</v>
      </c>
      <c r="C6885" s="1">
        <v>115221753</v>
      </c>
      <c r="D6885" s="1">
        <v>119</v>
      </c>
      <c r="E6885" s="1" t="s">
        <v>2705</v>
      </c>
      <c r="F6885" s="1" t="s">
        <v>35</v>
      </c>
      <c r="G6885" s="1" t="s">
        <v>258</v>
      </c>
      <c r="H6885" s="1" t="s">
        <v>916</v>
      </c>
      <c r="S6885" s="1">
        <v>46</v>
      </c>
      <c r="T6885" s="1">
        <v>1</v>
      </c>
      <c r="U6885" s="1">
        <v>0</v>
      </c>
      <c r="V6885" s="1">
        <v>0</v>
      </c>
    </row>
    <row r="6886" spans="1:24" x14ac:dyDescent="0.35">
      <c r="A6886" s="1">
        <v>470119</v>
      </c>
      <c r="B6886" s="1" t="s">
        <v>2360</v>
      </c>
      <c r="C6886" s="1">
        <v>115221753</v>
      </c>
      <c r="D6886" s="1">
        <v>119</v>
      </c>
      <c r="E6886" s="1" t="s">
        <v>2705</v>
      </c>
      <c r="F6886" s="1" t="s">
        <v>35</v>
      </c>
      <c r="G6886" s="1" t="s">
        <v>258</v>
      </c>
      <c r="H6886" s="1" t="s">
        <v>916</v>
      </c>
      <c r="S6886" s="1">
        <v>47</v>
      </c>
      <c r="T6886" s="1">
        <v>1</v>
      </c>
      <c r="U6886" s="1">
        <v>0</v>
      </c>
      <c r="V6886" s="1">
        <v>0</v>
      </c>
    </row>
    <row r="6887" spans="1:24" x14ac:dyDescent="0.35">
      <c r="A6887" s="1">
        <v>480119</v>
      </c>
      <c r="B6887" s="1" t="s">
        <v>2361</v>
      </c>
      <c r="C6887" s="1">
        <v>115221753</v>
      </c>
      <c r="D6887" s="1">
        <v>119</v>
      </c>
      <c r="E6887" s="1" t="s">
        <v>2705</v>
      </c>
      <c r="F6887" s="1" t="s">
        <v>35</v>
      </c>
      <c r="G6887" s="1" t="s">
        <v>258</v>
      </c>
      <c r="H6887" s="1" t="s">
        <v>916</v>
      </c>
      <c r="S6887" s="1">
        <v>48</v>
      </c>
      <c r="T6887" s="1">
        <v>1</v>
      </c>
      <c r="U6887" s="1">
        <v>0</v>
      </c>
      <c r="V6887" s="1">
        <v>0</v>
      </c>
    </row>
    <row r="6888" spans="1:24" x14ac:dyDescent="0.35">
      <c r="A6888" s="1">
        <v>290178</v>
      </c>
      <c r="B6888" s="1" t="s">
        <v>2341</v>
      </c>
      <c r="C6888" s="1">
        <v>115222504</v>
      </c>
      <c r="D6888" s="1">
        <v>178</v>
      </c>
      <c r="E6888" s="1" t="s">
        <v>2706</v>
      </c>
      <c r="F6888" s="1" t="s">
        <v>35</v>
      </c>
      <c r="G6888" s="1" t="s">
        <v>258</v>
      </c>
      <c r="H6888" s="1" t="s">
        <v>916</v>
      </c>
      <c r="I6888" s="1">
        <v>746359.91</v>
      </c>
      <c r="K6888" s="1">
        <v>168816</v>
      </c>
      <c r="L6888" s="1">
        <v>5482875</v>
      </c>
      <c r="S6888" s="1">
        <v>29</v>
      </c>
      <c r="T6888" s="1">
        <v>1</v>
      </c>
      <c r="U6888" s="1">
        <v>6398051</v>
      </c>
      <c r="V6888" s="1">
        <v>0</v>
      </c>
    </row>
    <row r="6889" spans="1:24" x14ac:dyDescent="0.35">
      <c r="A6889" s="1">
        <v>300178</v>
      </c>
      <c r="B6889" s="1" t="s">
        <v>2343</v>
      </c>
      <c r="C6889" s="1">
        <v>115222504</v>
      </c>
      <c r="D6889" s="1">
        <v>178</v>
      </c>
      <c r="E6889" s="1" t="s">
        <v>2706</v>
      </c>
      <c r="F6889" s="1" t="s">
        <v>35</v>
      </c>
      <c r="G6889" s="1" t="s">
        <v>258</v>
      </c>
      <c r="H6889" s="1" t="s">
        <v>916</v>
      </c>
      <c r="I6889" s="1">
        <v>759858.15</v>
      </c>
      <c r="K6889" s="1">
        <v>23761</v>
      </c>
      <c r="L6889" s="1">
        <v>5577847</v>
      </c>
      <c r="M6889" s="1">
        <v>9.4971999526023865E-2</v>
      </c>
      <c r="N6889" s="1">
        <v>1.7321569919586182</v>
      </c>
      <c r="O6889" s="1">
        <v>1.3498240150511265E-2</v>
      </c>
      <c r="P6889" s="1">
        <v>1.8085429668426514</v>
      </c>
      <c r="Q6889" s="1">
        <v>-0.14505499601364136</v>
      </c>
      <c r="S6889" s="1">
        <v>30</v>
      </c>
      <c r="T6889" s="1">
        <v>1</v>
      </c>
      <c r="U6889" s="1">
        <v>6361466</v>
      </c>
      <c r="V6889" s="1">
        <v>-3.6584749817848206E-2</v>
      </c>
      <c r="W6889" s="1">
        <v>-0.57181477546691895</v>
      </c>
      <c r="X6889" s="1">
        <v>-0.57181477546691895</v>
      </c>
    </row>
    <row r="6890" spans="1:24" x14ac:dyDescent="0.35">
      <c r="A6890" s="1">
        <v>310178</v>
      </c>
      <c r="B6890" s="1" t="s">
        <v>2344</v>
      </c>
      <c r="C6890" s="1">
        <v>115222504</v>
      </c>
      <c r="D6890" s="1">
        <v>178</v>
      </c>
      <c r="E6890" s="1" t="s">
        <v>2706</v>
      </c>
      <c r="F6890" s="1" t="s">
        <v>35</v>
      </c>
      <c r="G6890" s="1" t="s">
        <v>258</v>
      </c>
      <c r="H6890" s="1" t="s">
        <v>916</v>
      </c>
      <c r="I6890" s="1">
        <v>777417.5</v>
      </c>
      <c r="J6890" s="1">
        <v>1744.92</v>
      </c>
      <c r="K6890" s="1">
        <v>385154</v>
      </c>
      <c r="L6890" s="1">
        <v>5621693</v>
      </c>
      <c r="M6890" s="1">
        <v>4.3845999985933304E-2</v>
      </c>
      <c r="N6890" s="1">
        <v>0.78607392311096191</v>
      </c>
      <c r="O6890" s="1">
        <v>1.7559349536895752E-2</v>
      </c>
      <c r="P6890" s="1">
        <v>2.3108720779418945</v>
      </c>
      <c r="Q6890" s="1">
        <v>0.36139300465583801</v>
      </c>
      <c r="S6890" s="1">
        <v>31</v>
      </c>
      <c r="T6890" s="1">
        <v>1</v>
      </c>
      <c r="U6890" s="1">
        <v>6786009.5</v>
      </c>
      <c r="V6890" s="1">
        <v>0.42279836535453796</v>
      </c>
      <c r="W6890" s="1">
        <v>6.6736741065979004</v>
      </c>
      <c r="X6890" s="1">
        <v>6.6736741065979004</v>
      </c>
    </row>
    <row r="6891" spans="1:24" x14ac:dyDescent="0.35">
      <c r="A6891" s="1">
        <v>320178</v>
      </c>
      <c r="B6891" s="1" t="s">
        <v>2345</v>
      </c>
      <c r="C6891" s="1">
        <v>115222504</v>
      </c>
      <c r="D6891" s="1">
        <v>178</v>
      </c>
      <c r="E6891" s="1" t="s">
        <v>2706</v>
      </c>
      <c r="F6891" s="1" t="s">
        <v>35</v>
      </c>
      <c r="G6891" s="1" t="s">
        <v>258</v>
      </c>
      <c r="H6891" s="1" t="s">
        <v>916</v>
      </c>
      <c r="I6891" s="1">
        <v>800476.22</v>
      </c>
      <c r="J6891" s="1">
        <v>8230.6</v>
      </c>
      <c r="K6891" s="1">
        <v>192577</v>
      </c>
      <c r="L6891" s="1">
        <v>5619517.5</v>
      </c>
      <c r="M6891" s="1">
        <v>-2.1754999179393053E-3</v>
      </c>
      <c r="N6891" s="1">
        <v>-3.8698308169841766E-2</v>
      </c>
      <c r="O6891" s="1">
        <v>2.305871993303299E-2</v>
      </c>
      <c r="P6891" s="1">
        <v>2.9660665988922119</v>
      </c>
      <c r="Q6891" s="1">
        <v>-0.19257700443267822</v>
      </c>
      <c r="R6891" s="1">
        <v>6.4856801182031631E-3</v>
      </c>
      <c r="S6891" s="1">
        <v>32</v>
      </c>
      <c r="T6891" s="1">
        <v>1</v>
      </c>
      <c r="U6891" s="1">
        <v>6620801.5</v>
      </c>
      <c r="V6891" s="1">
        <v>-0.16520810127258301</v>
      </c>
      <c r="W6891" s="1">
        <v>-2.4345383644104004</v>
      </c>
      <c r="X6891" s="1">
        <v>-2.4345383644104004</v>
      </c>
    </row>
    <row r="6892" spans="1:24" x14ac:dyDescent="0.35">
      <c r="A6892" s="1">
        <v>330178</v>
      </c>
      <c r="B6892" s="1" t="s">
        <v>2346</v>
      </c>
      <c r="C6892" s="1">
        <v>115222504</v>
      </c>
      <c r="D6892" s="1">
        <v>178</v>
      </c>
      <c r="E6892" s="1" t="s">
        <v>2706</v>
      </c>
      <c r="F6892" s="1" t="s">
        <v>35</v>
      </c>
      <c r="G6892" s="1" t="s">
        <v>258</v>
      </c>
      <c r="H6892" s="1" t="s">
        <v>916</v>
      </c>
      <c r="I6892" s="1">
        <v>837155.37</v>
      </c>
      <c r="J6892" s="1">
        <v>1929.92</v>
      </c>
      <c r="K6892" s="1">
        <v>192577</v>
      </c>
      <c r="L6892" s="1">
        <v>5671997.5</v>
      </c>
      <c r="M6892" s="1">
        <v>5.2480001002550125E-2</v>
      </c>
      <c r="N6892" s="1">
        <v>0.9338880181312561</v>
      </c>
      <c r="O6892" s="1">
        <v>3.667914867401123E-2</v>
      </c>
      <c r="P6892" s="1">
        <v>4.5821661949157715</v>
      </c>
      <c r="Q6892" s="1">
        <v>0</v>
      </c>
      <c r="R6892" s="1">
        <v>-6.300679873675108E-3</v>
      </c>
      <c r="S6892" s="1">
        <v>33</v>
      </c>
      <c r="T6892" s="1">
        <v>1</v>
      </c>
      <c r="U6892" s="1">
        <v>6703660</v>
      </c>
      <c r="V6892" s="1">
        <v>8.2858473062515259E-2</v>
      </c>
      <c r="W6892" s="1">
        <v>1.2514874935150146</v>
      </c>
      <c r="X6892" s="1">
        <v>1.2514874935150146</v>
      </c>
    </row>
    <row r="6893" spans="1:24" x14ac:dyDescent="0.35">
      <c r="A6893" s="1">
        <v>340178</v>
      </c>
      <c r="B6893" s="1" t="s">
        <v>2347</v>
      </c>
      <c r="C6893" s="1">
        <v>115222504</v>
      </c>
      <c r="D6893" s="1">
        <v>178</v>
      </c>
      <c r="E6893" s="1" t="s">
        <v>2706</v>
      </c>
      <c r="F6893" s="1" t="s">
        <v>35</v>
      </c>
      <c r="G6893" s="1" t="s">
        <v>258</v>
      </c>
      <c r="H6893" s="1" t="s">
        <v>916</v>
      </c>
      <c r="I6893" s="1">
        <v>837113.12</v>
      </c>
      <c r="J6893" s="1">
        <v>39.380000000000003</v>
      </c>
      <c r="K6893" s="1">
        <v>192577</v>
      </c>
      <c r="L6893" s="1">
        <v>5671995</v>
      </c>
      <c r="M6893" s="1">
        <v>-2.4999999368446879E-6</v>
      </c>
      <c r="N6893" s="1">
        <v>-4.4076183257857338E-5</v>
      </c>
      <c r="O6893" s="1">
        <v>-4.2250001570209861E-5</v>
      </c>
      <c r="P6893" s="1">
        <v>-5.0468528643250465E-3</v>
      </c>
      <c r="Q6893" s="1">
        <v>0</v>
      </c>
      <c r="R6893" s="1">
        <v>-1.890540006570518E-3</v>
      </c>
      <c r="S6893" s="1">
        <v>34</v>
      </c>
      <c r="T6893" s="1">
        <v>1</v>
      </c>
      <c r="U6893" s="1">
        <v>6701724.5</v>
      </c>
      <c r="V6893" s="1">
        <v>-1.9352900562807918E-3</v>
      </c>
      <c r="W6893" s="1">
        <v>-2.8872286900877953E-2</v>
      </c>
      <c r="X6893" s="1">
        <v>-2.8872286900877953E-2</v>
      </c>
    </row>
    <row r="6894" spans="1:24" x14ac:dyDescent="0.35">
      <c r="A6894" s="1">
        <v>350178</v>
      </c>
      <c r="B6894" s="1" t="s">
        <v>2348</v>
      </c>
      <c r="C6894" s="1">
        <v>115222504</v>
      </c>
      <c r="D6894" s="1">
        <v>178</v>
      </c>
      <c r="E6894" s="1" t="s">
        <v>2706</v>
      </c>
      <c r="F6894" s="1" t="s">
        <v>35</v>
      </c>
      <c r="G6894" s="1" t="s">
        <v>258</v>
      </c>
      <c r="H6894" s="1" t="s">
        <v>916</v>
      </c>
      <c r="I6894" s="1">
        <v>861989.15</v>
      </c>
      <c r="K6894" s="1">
        <v>192577</v>
      </c>
      <c r="L6894" s="1">
        <v>5795096</v>
      </c>
      <c r="M6894" s="1">
        <v>0.12310100346803665</v>
      </c>
      <c r="N6894" s="1">
        <v>2.1703298091888428</v>
      </c>
      <c r="O6894" s="1">
        <v>2.4876030161976814E-2</v>
      </c>
      <c r="P6894" s="1">
        <v>2.9716448783874512</v>
      </c>
      <c r="Q6894" s="1">
        <v>0</v>
      </c>
      <c r="S6894" s="1">
        <v>35</v>
      </c>
      <c r="T6894" s="1">
        <v>1</v>
      </c>
      <c r="U6894" s="1">
        <v>6849662</v>
      </c>
      <c r="V6894" s="1">
        <v>0.14797703921794891</v>
      </c>
      <c r="W6894" s="1">
        <v>2.2074542045593262</v>
      </c>
      <c r="X6894" s="1">
        <v>2.2074542045593262</v>
      </c>
    </row>
    <row r="6895" spans="1:24" x14ac:dyDescent="0.35">
      <c r="A6895" s="1">
        <v>360178</v>
      </c>
      <c r="B6895" s="1" t="s">
        <v>2349</v>
      </c>
      <c r="C6895" s="1">
        <v>115222504</v>
      </c>
      <c r="D6895" s="1">
        <v>178</v>
      </c>
      <c r="E6895" s="1" t="s">
        <v>2706</v>
      </c>
      <c r="F6895" s="1" t="s">
        <v>35</v>
      </c>
      <c r="G6895" s="1" t="s">
        <v>258</v>
      </c>
      <c r="H6895" s="1" t="s">
        <v>916</v>
      </c>
      <c r="I6895" s="1">
        <v>916423.34</v>
      </c>
      <c r="K6895" s="1">
        <v>192577</v>
      </c>
      <c r="L6895" s="1">
        <v>6051347</v>
      </c>
      <c r="M6895" s="1">
        <v>0.2562510073184967</v>
      </c>
      <c r="N6895" s="1">
        <v>4.4218592643737793</v>
      </c>
      <c r="O6895" s="1">
        <v>5.4434191435575485E-2</v>
      </c>
      <c r="P6895" s="1">
        <v>6.3149509429931641</v>
      </c>
      <c r="Q6895" s="1">
        <v>0</v>
      </c>
      <c r="S6895" s="1">
        <v>36</v>
      </c>
      <c r="T6895" s="1">
        <v>1</v>
      </c>
      <c r="U6895" s="1">
        <v>7160347</v>
      </c>
      <c r="V6895" s="1">
        <v>0.31068518757820129</v>
      </c>
      <c r="W6895" s="1">
        <v>4.535771369934082</v>
      </c>
      <c r="X6895" s="1">
        <v>4.535771369934082</v>
      </c>
    </row>
    <row r="6896" spans="1:24" x14ac:dyDescent="0.35">
      <c r="A6896" s="1">
        <v>370178</v>
      </c>
      <c r="B6896" s="1" t="s">
        <v>2350</v>
      </c>
      <c r="C6896" s="1">
        <v>115222504</v>
      </c>
      <c r="D6896" s="1">
        <v>178</v>
      </c>
      <c r="E6896" s="1" t="s">
        <v>2706</v>
      </c>
      <c r="F6896" s="1" t="s">
        <v>35</v>
      </c>
      <c r="G6896" s="1" t="s">
        <v>258</v>
      </c>
      <c r="H6896" s="1" t="s">
        <v>916</v>
      </c>
      <c r="I6896" s="1">
        <v>952197.97</v>
      </c>
      <c r="K6896" s="1">
        <v>192577</v>
      </c>
      <c r="L6896" s="1">
        <v>6239309.5</v>
      </c>
      <c r="M6896" s="1">
        <v>0.18796250224113464</v>
      </c>
      <c r="N6896" s="1">
        <v>3.1061265468597412</v>
      </c>
      <c r="O6896" s="1">
        <v>3.5774629563093185E-2</v>
      </c>
      <c r="P6896" s="1">
        <v>3.9037232398986816</v>
      </c>
      <c r="Q6896" s="1">
        <v>0</v>
      </c>
      <c r="S6896" s="1">
        <v>37</v>
      </c>
      <c r="T6896" s="1">
        <v>1</v>
      </c>
      <c r="U6896" s="1">
        <v>7384084.5</v>
      </c>
      <c r="V6896" s="1">
        <v>0.22373713552951813</v>
      </c>
      <c r="W6896" s="1">
        <v>3.1246740818023682</v>
      </c>
      <c r="X6896" s="1">
        <v>3.1246740818023682</v>
      </c>
    </row>
    <row r="6897" spans="1:24" x14ac:dyDescent="0.35">
      <c r="A6897" s="1">
        <v>380178</v>
      </c>
      <c r="B6897" s="1" t="s">
        <v>2351</v>
      </c>
      <c r="C6897" s="1">
        <v>115222504</v>
      </c>
      <c r="D6897" s="1">
        <v>178</v>
      </c>
      <c r="E6897" s="1" t="s">
        <v>2706</v>
      </c>
      <c r="F6897" s="1" t="s">
        <v>35</v>
      </c>
      <c r="G6897" s="1" t="s">
        <v>258</v>
      </c>
      <c r="H6897" s="1" t="s">
        <v>916</v>
      </c>
      <c r="I6897" s="1">
        <v>1044414</v>
      </c>
      <c r="K6897" s="1">
        <v>192577</v>
      </c>
      <c r="L6897" s="1">
        <v>6338735</v>
      </c>
      <c r="M6897" s="1">
        <v>9.9425502121448517E-2</v>
      </c>
      <c r="N6897" s="1">
        <v>1.5935337543487549</v>
      </c>
      <c r="O6897" s="1">
        <v>9.2216029763221741E-2</v>
      </c>
      <c r="P6897" s="1">
        <v>9.6845436096191406</v>
      </c>
      <c r="Q6897" s="1">
        <v>0</v>
      </c>
      <c r="S6897" s="1">
        <v>38</v>
      </c>
      <c r="T6897" s="1">
        <v>1</v>
      </c>
      <c r="U6897" s="1">
        <v>7575726</v>
      </c>
      <c r="V6897" s="1">
        <v>0.19164153933525085</v>
      </c>
      <c r="W6897" s="1">
        <v>2.5953319072723389</v>
      </c>
      <c r="X6897" s="1">
        <v>2.5953319072723389</v>
      </c>
    </row>
    <row r="6898" spans="1:24" x14ac:dyDescent="0.35">
      <c r="A6898" s="1">
        <v>390178</v>
      </c>
      <c r="B6898" s="1" t="s">
        <v>2352</v>
      </c>
      <c r="C6898" s="1">
        <v>115222504</v>
      </c>
      <c r="D6898" s="1">
        <v>178</v>
      </c>
      <c r="E6898" s="1" t="s">
        <v>2706</v>
      </c>
      <c r="F6898" s="1" t="s">
        <v>35</v>
      </c>
      <c r="G6898" s="1" t="s">
        <v>258</v>
      </c>
      <c r="H6898" s="1" t="s">
        <v>916</v>
      </c>
      <c r="I6898" s="1">
        <v>1082897</v>
      </c>
      <c r="K6898" s="1">
        <v>242577</v>
      </c>
      <c r="L6898" s="1">
        <v>6413734</v>
      </c>
      <c r="M6898" s="1">
        <v>7.4998997151851654E-2</v>
      </c>
      <c r="N6898" s="1">
        <v>1.1831855773925781</v>
      </c>
      <c r="O6898" s="1">
        <v>3.8483001291751862E-2</v>
      </c>
      <c r="P6898" s="1">
        <v>3.6846499443054199</v>
      </c>
      <c r="Q6898" s="1">
        <v>5.000000074505806E-2</v>
      </c>
      <c r="S6898" s="1">
        <v>39</v>
      </c>
      <c r="T6898" s="1">
        <v>1</v>
      </c>
      <c r="U6898" s="1">
        <v>7739208</v>
      </c>
      <c r="V6898" s="1">
        <v>0.16348201036453247</v>
      </c>
      <c r="W6898" s="1">
        <v>2.1579713821411133</v>
      </c>
      <c r="X6898" s="1">
        <v>2.1579713821411133</v>
      </c>
    </row>
    <row r="6899" spans="1:24" x14ac:dyDescent="0.35">
      <c r="A6899" s="1">
        <v>400178</v>
      </c>
      <c r="B6899" s="1" t="s">
        <v>2353</v>
      </c>
      <c r="C6899" s="1">
        <v>115222504</v>
      </c>
      <c r="D6899" s="1">
        <v>178</v>
      </c>
      <c r="E6899" s="1" t="s">
        <v>2706</v>
      </c>
      <c r="F6899" s="1" t="s">
        <v>35</v>
      </c>
      <c r="G6899" s="1" t="s">
        <v>258</v>
      </c>
      <c r="H6899" s="1" t="s">
        <v>916</v>
      </c>
      <c r="S6899" s="1">
        <v>40</v>
      </c>
      <c r="T6899" s="1">
        <v>1</v>
      </c>
      <c r="U6899" s="1">
        <v>0</v>
      </c>
      <c r="V6899" s="1">
        <v>0</v>
      </c>
      <c r="W6899" s="1">
        <v>-100</v>
      </c>
      <c r="X6899" s="1">
        <v>-100</v>
      </c>
    </row>
    <row r="6900" spans="1:24" x14ac:dyDescent="0.35">
      <c r="A6900" s="1">
        <v>410178</v>
      </c>
      <c r="B6900" s="1" t="s">
        <v>2354</v>
      </c>
      <c r="C6900" s="1">
        <v>115222504</v>
      </c>
      <c r="D6900" s="1">
        <v>178</v>
      </c>
      <c r="E6900" s="1" t="s">
        <v>2706</v>
      </c>
      <c r="F6900" s="1" t="s">
        <v>35</v>
      </c>
      <c r="G6900" s="1" t="s">
        <v>258</v>
      </c>
      <c r="H6900" s="1" t="s">
        <v>916</v>
      </c>
      <c r="S6900" s="1">
        <v>41</v>
      </c>
      <c r="T6900" s="1">
        <v>1</v>
      </c>
      <c r="U6900" s="1">
        <v>0</v>
      </c>
      <c r="V6900" s="1">
        <v>0</v>
      </c>
    </row>
    <row r="6901" spans="1:24" x14ac:dyDescent="0.35">
      <c r="A6901" s="1">
        <v>420178</v>
      </c>
      <c r="B6901" s="1" t="s">
        <v>2355</v>
      </c>
      <c r="C6901" s="1">
        <v>115222504</v>
      </c>
      <c r="D6901" s="1">
        <v>178</v>
      </c>
      <c r="E6901" s="1" t="s">
        <v>2706</v>
      </c>
      <c r="F6901" s="1" t="s">
        <v>35</v>
      </c>
      <c r="G6901" s="1" t="s">
        <v>258</v>
      </c>
      <c r="H6901" s="1" t="s">
        <v>916</v>
      </c>
      <c r="S6901" s="1">
        <v>42</v>
      </c>
      <c r="T6901" s="1">
        <v>1</v>
      </c>
      <c r="U6901" s="1">
        <v>0</v>
      </c>
      <c r="V6901" s="1">
        <v>0</v>
      </c>
    </row>
    <row r="6902" spans="1:24" x14ac:dyDescent="0.35">
      <c r="A6902" s="1">
        <v>430178</v>
      </c>
      <c r="B6902" s="1" t="s">
        <v>2356</v>
      </c>
      <c r="C6902" s="1">
        <v>115222504</v>
      </c>
      <c r="D6902" s="1">
        <v>178</v>
      </c>
      <c r="E6902" s="1" t="s">
        <v>2706</v>
      </c>
      <c r="F6902" s="1" t="s">
        <v>35</v>
      </c>
      <c r="G6902" s="1" t="s">
        <v>258</v>
      </c>
      <c r="H6902" s="1" t="s">
        <v>916</v>
      </c>
      <c r="S6902" s="1">
        <v>43</v>
      </c>
      <c r="T6902" s="1">
        <v>1</v>
      </c>
      <c r="U6902" s="1">
        <v>0</v>
      </c>
      <c r="V6902" s="1">
        <v>0</v>
      </c>
    </row>
    <row r="6903" spans="1:24" x14ac:dyDescent="0.35">
      <c r="A6903" s="1">
        <v>440178</v>
      </c>
      <c r="B6903" s="1" t="s">
        <v>2357</v>
      </c>
      <c r="C6903" s="1">
        <v>115222504</v>
      </c>
      <c r="D6903" s="1">
        <v>178</v>
      </c>
      <c r="E6903" s="1" t="s">
        <v>2706</v>
      </c>
      <c r="F6903" s="1" t="s">
        <v>35</v>
      </c>
      <c r="G6903" s="1" t="s">
        <v>258</v>
      </c>
      <c r="H6903" s="1" t="s">
        <v>916</v>
      </c>
      <c r="S6903" s="1">
        <v>44</v>
      </c>
      <c r="T6903" s="1">
        <v>1</v>
      </c>
      <c r="U6903" s="1">
        <v>0</v>
      </c>
      <c r="V6903" s="1">
        <v>0</v>
      </c>
    </row>
    <row r="6904" spans="1:24" x14ac:dyDescent="0.35">
      <c r="A6904" s="1">
        <v>450178</v>
      </c>
      <c r="B6904" s="1" t="s">
        <v>2358</v>
      </c>
      <c r="C6904" s="1">
        <v>115222504</v>
      </c>
      <c r="D6904" s="1">
        <v>178</v>
      </c>
      <c r="E6904" s="1" t="s">
        <v>2706</v>
      </c>
      <c r="F6904" s="1" t="s">
        <v>35</v>
      </c>
      <c r="G6904" s="1" t="s">
        <v>258</v>
      </c>
      <c r="H6904" s="1" t="s">
        <v>916</v>
      </c>
      <c r="S6904" s="1">
        <v>45</v>
      </c>
      <c r="T6904" s="1">
        <v>1</v>
      </c>
      <c r="U6904" s="1">
        <v>0</v>
      </c>
      <c r="V6904" s="1">
        <v>0</v>
      </c>
    </row>
    <row r="6905" spans="1:24" x14ac:dyDescent="0.35">
      <c r="A6905" s="1">
        <v>460178</v>
      </c>
      <c r="B6905" s="1" t="s">
        <v>2359</v>
      </c>
      <c r="C6905" s="1">
        <v>115222504</v>
      </c>
      <c r="D6905" s="1">
        <v>178</v>
      </c>
      <c r="E6905" s="1" t="s">
        <v>2706</v>
      </c>
      <c r="F6905" s="1" t="s">
        <v>35</v>
      </c>
      <c r="G6905" s="1" t="s">
        <v>258</v>
      </c>
      <c r="H6905" s="1" t="s">
        <v>916</v>
      </c>
      <c r="S6905" s="1">
        <v>46</v>
      </c>
      <c r="T6905" s="1">
        <v>1</v>
      </c>
      <c r="U6905" s="1">
        <v>0</v>
      </c>
      <c r="V6905" s="1">
        <v>0</v>
      </c>
    </row>
    <row r="6906" spans="1:24" x14ac:dyDescent="0.35">
      <c r="A6906" s="1">
        <v>470178</v>
      </c>
      <c r="B6906" s="1" t="s">
        <v>2360</v>
      </c>
      <c r="C6906" s="1">
        <v>115222504</v>
      </c>
      <c r="D6906" s="1">
        <v>178</v>
      </c>
      <c r="E6906" s="1" t="s">
        <v>2706</v>
      </c>
      <c r="F6906" s="1" t="s">
        <v>35</v>
      </c>
      <c r="G6906" s="1" t="s">
        <v>258</v>
      </c>
      <c r="H6906" s="1" t="s">
        <v>916</v>
      </c>
      <c r="S6906" s="1">
        <v>47</v>
      </c>
      <c r="T6906" s="1">
        <v>1</v>
      </c>
      <c r="U6906" s="1">
        <v>0</v>
      </c>
      <c r="V6906" s="1">
        <v>0</v>
      </c>
    </row>
    <row r="6907" spans="1:24" x14ac:dyDescent="0.35">
      <c r="A6907" s="1">
        <v>480178</v>
      </c>
      <c r="B6907" s="1" t="s">
        <v>2361</v>
      </c>
      <c r="C6907" s="1">
        <v>115222504</v>
      </c>
      <c r="D6907" s="1">
        <v>178</v>
      </c>
      <c r="E6907" s="1" t="s">
        <v>2706</v>
      </c>
      <c r="F6907" s="1" t="s">
        <v>35</v>
      </c>
      <c r="G6907" s="1" t="s">
        <v>258</v>
      </c>
      <c r="H6907" s="1" t="s">
        <v>916</v>
      </c>
      <c r="S6907" s="1">
        <v>48</v>
      </c>
      <c r="T6907" s="1">
        <v>1</v>
      </c>
      <c r="U6907" s="1">
        <v>0</v>
      </c>
      <c r="V6907" s="1">
        <v>0</v>
      </c>
    </row>
    <row r="6908" spans="1:24" x14ac:dyDescent="0.35">
      <c r="A6908" s="1">
        <v>290185</v>
      </c>
      <c r="B6908" s="1" t="s">
        <v>2341</v>
      </c>
      <c r="C6908" s="1">
        <v>115222752</v>
      </c>
      <c r="D6908" s="1">
        <v>185</v>
      </c>
      <c r="E6908" s="1" t="s">
        <v>2707</v>
      </c>
      <c r="F6908" s="1" t="s">
        <v>35</v>
      </c>
      <c r="G6908" s="1" t="s">
        <v>258</v>
      </c>
      <c r="H6908" s="1" t="s">
        <v>916</v>
      </c>
      <c r="I6908" s="1">
        <v>5501484.5899999999</v>
      </c>
      <c r="K6908" s="1">
        <v>1807251</v>
      </c>
      <c r="L6908" s="1">
        <v>46355968</v>
      </c>
      <c r="S6908" s="1">
        <v>29</v>
      </c>
      <c r="T6908" s="1">
        <v>1</v>
      </c>
      <c r="U6908" s="1">
        <v>53664704</v>
      </c>
      <c r="V6908" s="1">
        <v>0</v>
      </c>
    </row>
    <row r="6909" spans="1:24" x14ac:dyDescent="0.35">
      <c r="A6909" s="1">
        <v>300185</v>
      </c>
      <c r="B6909" s="1" t="s">
        <v>2343</v>
      </c>
      <c r="C6909" s="1">
        <v>115222752</v>
      </c>
      <c r="D6909" s="1">
        <v>185</v>
      </c>
      <c r="E6909" s="1" t="s">
        <v>2707</v>
      </c>
      <c r="F6909" s="1" t="s">
        <v>35</v>
      </c>
      <c r="G6909" s="1" t="s">
        <v>258</v>
      </c>
      <c r="H6909" s="1" t="s">
        <v>916</v>
      </c>
      <c r="I6909" s="1">
        <v>5556849.3200000003</v>
      </c>
      <c r="K6909" s="1">
        <v>1807251</v>
      </c>
      <c r="L6909" s="1">
        <v>49036212</v>
      </c>
      <c r="M6909" s="1">
        <v>2.680243968963623</v>
      </c>
      <c r="N6909" s="1">
        <v>5.7818746566772461</v>
      </c>
      <c r="O6909" s="1">
        <v>5.5364731699228287E-2</v>
      </c>
      <c r="P6909" s="1">
        <v>1.0063598155975342</v>
      </c>
      <c r="Q6909" s="1">
        <v>0</v>
      </c>
      <c r="S6909" s="1">
        <v>30</v>
      </c>
      <c r="T6909" s="1">
        <v>1</v>
      </c>
      <c r="U6909" s="1">
        <v>56400312</v>
      </c>
      <c r="V6909" s="1">
        <v>2.7356088161468506</v>
      </c>
      <c r="W6909" s="1">
        <v>5.097592830657959</v>
      </c>
      <c r="X6909" s="1">
        <v>5.097592830657959</v>
      </c>
    </row>
    <row r="6910" spans="1:24" x14ac:dyDescent="0.35">
      <c r="A6910" s="1">
        <v>310185</v>
      </c>
      <c r="B6910" s="1" t="s">
        <v>2344</v>
      </c>
      <c r="C6910" s="1">
        <v>115222752</v>
      </c>
      <c r="D6910" s="1">
        <v>185</v>
      </c>
      <c r="E6910" s="1" t="s">
        <v>2707</v>
      </c>
      <c r="F6910" s="1" t="s">
        <v>35</v>
      </c>
      <c r="G6910" s="1" t="s">
        <v>258</v>
      </c>
      <c r="H6910" s="1" t="s">
        <v>916</v>
      </c>
      <c r="I6910" s="1">
        <v>5783145.3799999999</v>
      </c>
      <c r="K6910" s="1">
        <v>1807251</v>
      </c>
      <c r="L6910" s="1">
        <v>50267732</v>
      </c>
      <c r="M6910" s="1">
        <v>1.2315200567245483</v>
      </c>
      <c r="N6910" s="1">
        <v>2.5114500522613525</v>
      </c>
      <c r="O6910" s="1">
        <v>0.226296067237854</v>
      </c>
      <c r="P6910" s="1">
        <v>4.072380542755127</v>
      </c>
      <c r="Q6910" s="1">
        <v>0</v>
      </c>
      <c r="S6910" s="1">
        <v>31</v>
      </c>
      <c r="T6910" s="1">
        <v>1</v>
      </c>
      <c r="U6910" s="1">
        <v>57858128</v>
      </c>
      <c r="V6910" s="1">
        <v>1.4578161239624023</v>
      </c>
      <c r="W6910" s="1">
        <v>2.5847659111022949</v>
      </c>
      <c r="X6910" s="1">
        <v>2.5847659111022949</v>
      </c>
    </row>
    <row r="6911" spans="1:24" x14ac:dyDescent="0.35">
      <c r="A6911" s="1">
        <v>320185</v>
      </c>
      <c r="B6911" s="1" t="s">
        <v>2345</v>
      </c>
      <c r="C6911" s="1">
        <v>115222752</v>
      </c>
      <c r="D6911" s="1">
        <v>185</v>
      </c>
      <c r="E6911" s="1" t="s">
        <v>2707</v>
      </c>
      <c r="F6911" s="1" t="s">
        <v>35</v>
      </c>
      <c r="G6911" s="1" t="s">
        <v>258</v>
      </c>
      <c r="H6911" s="1" t="s">
        <v>916</v>
      </c>
      <c r="I6911" s="1">
        <v>5996091.2599999998</v>
      </c>
      <c r="K6911" s="1">
        <v>1807251</v>
      </c>
      <c r="L6911" s="1">
        <v>52433784</v>
      </c>
      <c r="M6911" s="1">
        <v>2.1660521030426025</v>
      </c>
      <c r="N6911" s="1">
        <v>4.3090305328369141</v>
      </c>
      <c r="O6911" s="1">
        <v>0.21294587850570679</v>
      </c>
      <c r="P6911" s="1">
        <v>3.6821808815002441</v>
      </c>
      <c r="Q6911" s="1">
        <v>0</v>
      </c>
      <c r="S6911" s="1">
        <v>32</v>
      </c>
      <c r="T6911" s="1">
        <v>1</v>
      </c>
      <c r="U6911" s="1">
        <v>60237128</v>
      </c>
      <c r="V6911" s="1">
        <v>2.3789980411529541</v>
      </c>
      <c r="W6911" s="1">
        <v>4.1117820739746094</v>
      </c>
      <c r="X6911" s="1">
        <v>4.1117820739746094</v>
      </c>
    </row>
    <row r="6912" spans="1:24" x14ac:dyDescent="0.35">
      <c r="A6912" s="1">
        <v>330185</v>
      </c>
      <c r="B6912" s="1" t="s">
        <v>2346</v>
      </c>
      <c r="C6912" s="1">
        <v>115222752</v>
      </c>
      <c r="D6912" s="1">
        <v>185</v>
      </c>
      <c r="E6912" s="1" t="s">
        <v>2707</v>
      </c>
      <c r="F6912" s="1" t="s">
        <v>35</v>
      </c>
      <c r="G6912" s="1" t="s">
        <v>258</v>
      </c>
      <c r="H6912" s="1" t="s">
        <v>916</v>
      </c>
      <c r="I6912" s="1">
        <v>6301565</v>
      </c>
      <c r="K6912" s="1">
        <v>1807251</v>
      </c>
      <c r="L6912" s="1">
        <v>53792272</v>
      </c>
      <c r="M6912" s="1">
        <v>1.3584879636764526</v>
      </c>
      <c r="N6912" s="1">
        <v>2.5908639430999756</v>
      </c>
      <c r="O6912" s="1">
        <v>0.30547374486923218</v>
      </c>
      <c r="P6912" s="1">
        <v>5.0945477485656738</v>
      </c>
      <c r="Q6912" s="1">
        <v>0</v>
      </c>
      <c r="S6912" s="1">
        <v>33</v>
      </c>
      <c r="T6912" s="1">
        <v>1</v>
      </c>
      <c r="U6912" s="1">
        <v>61901088</v>
      </c>
      <c r="V6912" s="1">
        <v>1.66396164894104</v>
      </c>
      <c r="W6912" s="1">
        <v>2.7623496055603027</v>
      </c>
      <c r="X6912" s="1">
        <v>2.7623496055603027</v>
      </c>
    </row>
    <row r="6913" spans="1:24" x14ac:dyDescent="0.35">
      <c r="A6913" s="1">
        <v>340185</v>
      </c>
      <c r="B6913" s="1" t="s">
        <v>2347</v>
      </c>
      <c r="C6913" s="1">
        <v>115222752</v>
      </c>
      <c r="D6913" s="1">
        <v>185</v>
      </c>
      <c r="E6913" s="1" t="s">
        <v>2707</v>
      </c>
      <c r="F6913" s="1" t="s">
        <v>35</v>
      </c>
      <c r="G6913" s="1" t="s">
        <v>258</v>
      </c>
      <c r="H6913" s="1" t="s">
        <v>916</v>
      </c>
      <c r="I6913" s="1">
        <v>6301247</v>
      </c>
      <c r="K6913" s="1">
        <v>1807251</v>
      </c>
      <c r="L6913" s="1">
        <v>53792176</v>
      </c>
      <c r="M6913" s="1">
        <v>-9.6000003395602107E-5</v>
      </c>
      <c r="N6913" s="1">
        <v>-1.784642954589799E-4</v>
      </c>
      <c r="O6913" s="1">
        <v>-3.1800000579096377E-4</v>
      </c>
      <c r="P6913" s="1">
        <v>-5.0463653169572353E-3</v>
      </c>
      <c r="Q6913" s="1">
        <v>0</v>
      </c>
      <c r="S6913" s="1">
        <v>34</v>
      </c>
      <c r="T6913" s="1">
        <v>1</v>
      </c>
      <c r="U6913" s="1">
        <v>61900672</v>
      </c>
      <c r="V6913" s="1">
        <v>-4.1400000918656588E-4</v>
      </c>
      <c r="W6913" s="1">
        <v>-6.7203986691311002E-4</v>
      </c>
      <c r="X6913" s="1">
        <v>-6.7203986691311002E-4</v>
      </c>
    </row>
    <row r="6914" spans="1:24" x14ac:dyDescent="0.35">
      <c r="A6914" s="1">
        <v>350185</v>
      </c>
      <c r="B6914" s="1" t="s">
        <v>2348</v>
      </c>
      <c r="C6914" s="1">
        <v>115222752</v>
      </c>
      <c r="D6914" s="1">
        <v>185</v>
      </c>
      <c r="E6914" s="1" t="s">
        <v>2707</v>
      </c>
      <c r="F6914" s="1" t="s">
        <v>35</v>
      </c>
      <c r="G6914" s="1" t="s">
        <v>258</v>
      </c>
      <c r="H6914" s="1" t="s">
        <v>916</v>
      </c>
      <c r="I6914" s="1">
        <v>6623083.4699999997</v>
      </c>
      <c r="K6914" s="1">
        <v>2307251</v>
      </c>
      <c r="L6914" s="1">
        <v>59301896</v>
      </c>
      <c r="M6914" s="1">
        <v>5.5097198486328125</v>
      </c>
      <c r="N6914" s="1">
        <v>10.242605209350586</v>
      </c>
      <c r="O6914" s="1">
        <v>0.32183647155761719</v>
      </c>
      <c r="P6914" s="1">
        <v>5.1075043678283691</v>
      </c>
      <c r="Q6914" s="1">
        <v>0.5</v>
      </c>
      <c r="S6914" s="1">
        <v>35</v>
      </c>
      <c r="T6914" s="1">
        <v>1</v>
      </c>
      <c r="U6914" s="1">
        <v>68232232</v>
      </c>
      <c r="V6914" s="1">
        <v>6.3315563201904297</v>
      </c>
      <c r="W6914" s="1">
        <v>10.228580474853516</v>
      </c>
      <c r="X6914" s="1">
        <v>10.228580474853516</v>
      </c>
    </row>
    <row r="6915" spans="1:24" x14ac:dyDescent="0.35">
      <c r="A6915" s="1">
        <v>360185</v>
      </c>
      <c r="B6915" s="1" t="s">
        <v>2349</v>
      </c>
      <c r="C6915" s="1">
        <v>115222752</v>
      </c>
      <c r="D6915" s="1">
        <v>185</v>
      </c>
      <c r="E6915" s="1" t="s">
        <v>2707</v>
      </c>
      <c r="F6915" s="1" t="s">
        <v>35</v>
      </c>
      <c r="G6915" s="1" t="s">
        <v>258</v>
      </c>
      <c r="H6915" s="1" t="s">
        <v>916</v>
      </c>
      <c r="I6915" s="1">
        <v>7430452.1200000001</v>
      </c>
      <c r="K6915" s="1">
        <v>1807251</v>
      </c>
      <c r="L6915" s="1">
        <v>66621136</v>
      </c>
      <c r="M6915" s="1">
        <v>7.3192400932312012</v>
      </c>
      <c r="N6915" s="1">
        <v>12.342337608337402</v>
      </c>
      <c r="O6915" s="1">
        <v>0.80736863613128662</v>
      </c>
      <c r="P6915" s="1">
        <v>12.19022274017334</v>
      </c>
      <c r="Q6915" s="1">
        <v>-0.5</v>
      </c>
      <c r="S6915" s="1">
        <v>36</v>
      </c>
      <c r="T6915" s="1">
        <v>1</v>
      </c>
      <c r="U6915" s="1">
        <v>75858840</v>
      </c>
      <c r="V6915" s="1">
        <v>7.6266088485717773</v>
      </c>
      <c r="W6915" s="1">
        <v>11.177427291870117</v>
      </c>
      <c r="X6915" s="1">
        <v>11.177427291870117</v>
      </c>
    </row>
    <row r="6916" spans="1:24" x14ac:dyDescent="0.35">
      <c r="A6916" s="1">
        <v>370185</v>
      </c>
      <c r="B6916" s="1" t="s">
        <v>2350</v>
      </c>
      <c r="C6916" s="1">
        <v>115222752</v>
      </c>
      <c r="D6916" s="1">
        <v>185</v>
      </c>
      <c r="E6916" s="1" t="s">
        <v>2707</v>
      </c>
      <c r="F6916" s="1" t="s">
        <v>35</v>
      </c>
      <c r="G6916" s="1" t="s">
        <v>258</v>
      </c>
      <c r="H6916" s="1" t="s">
        <v>916</v>
      </c>
      <c r="I6916" s="1">
        <v>7873870.2800000003</v>
      </c>
      <c r="K6916" s="1">
        <v>1807251</v>
      </c>
      <c r="L6916" s="1">
        <v>81295472</v>
      </c>
      <c r="M6916" s="1">
        <v>14.674336433410645</v>
      </c>
      <c r="N6916" s="1">
        <v>22.026546478271484</v>
      </c>
      <c r="O6916" s="1">
        <v>0.44341814517974854</v>
      </c>
      <c r="P6916" s="1">
        <v>5.9675798416137695</v>
      </c>
      <c r="Q6916" s="1">
        <v>0</v>
      </c>
      <c r="S6916" s="1">
        <v>37</v>
      </c>
      <c r="T6916" s="1">
        <v>1</v>
      </c>
      <c r="U6916" s="1">
        <v>90976592</v>
      </c>
      <c r="V6916" s="1">
        <v>15.117754936218262</v>
      </c>
      <c r="W6916" s="1">
        <v>19.928794860839844</v>
      </c>
      <c r="X6916" s="1">
        <v>19.928794860839844</v>
      </c>
    </row>
    <row r="6917" spans="1:24" x14ac:dyDescent="0.35">
      <c r="A6917" s="1">
        <v>380185</v>
      </c>
      <c r="B6917" s="1" t="s">
        <v>2351</v>
      </c>
      <c r="C6917" s="1">
        <v>115222752</v>
      </c>
      <c r="D6917" s="1">
        <v>185</v>
      </c>
      <c r="E6917" s="1" t="s">
        <v>2707</v>
      </c>
      <c r="F6917" s="1" t="s">
        <v>35</v>
      </c>
      <c r="G6917" s="1" t="s">
        <v>258</v>
      </c>
      <c r="H6917" s="1" t="s">
        <v>916</v>
      </c>
      <c r="I6917" s="1">
        <v>8604216</v>
      </c>
      <c r="K6917" s="1">
        <v>9971030</v>
      </c>
      <c r="L6917" s="1">
        <v>86351016</v>
      </c>
      <c r="M6917" s="1">
        <v>5.0555438995361328</v>
      </c>
      <c r="N6917" s="1">
        <v>6.2187275886535645</v>
      </c>
      <c r="O6917" s="1">
        <v>0.73034572601318359</v>
      </c>
      <c r="P6917" s="1">
        <v>9.2755622863769531</v>
      </c>
      <c r="Q6917" s="1">
        <v>8.1637792587280273</v>
      </c>
      <c r="S6917" s="1">
        <v>38</v>
      </c>
      <c r="T6917" s="1">
        <v>1</v>
      </c>
      <c r="U6917" s="1">
        <v>104926264</v>
      </c>
      <c r="V6917" s="1">
        <v>13.949668884277344</v>
      </c>
      <c r="W6917" s="1">
        <v>15.333253860473633</v>
      </c>
      <c r="X6917" s="1">
        <v>15.333253860473633</v>
      </c>
    </row>
    <row r="6918" spans="1:24" x14ac:dyDescent="0.35">
      <c r="A6918" s="1">
        <v>390185</v>
      </c>
      <c r="B6918" s="1" t="s">
        <v>2352</v>
      </c>
      <c r="C6918" s="1">
        <v>115222752</v>
      </c>
      <c r="D6918" s="1">
        <v>185</v>
      </c>
      <c r="E6918" s="1" t="s">
        <v>2707</v>
      </c>
      <c r="F6918" s="1" t="s">
        <v>35</v>
      </c>
      <c r="G6918" s="1" t="s">
        <v>258</v>
      </c>
      <c r="H6918" s="1" t="s">
        <v>916</v>
      </c>
      <c r="I6918" s="1">
        <v>8769332</v>
      </c>
      <c r="K6918" s="1">
        <v>18073484</v>
      </c>
      <c r="L6918" s="1">
        <v>88125936</v>
      </c>
      <c r="M6918" s="1">
        <v>1.7749199867248535</v>
      </c>
      <c r="N6918" s="1">
        <v>2.0554709434509277</v>
      </c>
      <c r="O6918" s="1">
        <v>0.16511599719524384</v>
      </c>
      <c r="P6918" s="1">
        <v>1.9190127849578857</v>
      </c>
      <c r="Q6918" s="1">
        <v>8.1024541854858398</v>
      </c>
      <c r="S6918" s="1">
        <v>39</v>
      </c>
      <c r="T6918" s="1">
        <v>1</v>
      </c>
      <c r="U6918" s="1">
        <v>114968752</v>
      </c>
      <c r="V6918" s="1">
        <v>10.042490005493164</v>
      </c>
      <c r="W6918" s="1">
        <v>9.5709953308105469</v>
      </c>
      <c r="X6918" s="1">
        <v>9.5709953308105469</v>
      </c>
    </row>
    <row r="6919" spans="1:24" x14ac:dyDescent="0.35">
      <c r="A6919" s="1">
        <v>400185</v>
      </c>
      <c r="B6919" s="1" t="s">
        <v>2353</v>
      </c>
      <c r="C6919" s="1">
        <v>115222752</v>
      </c>
      <c r="D6919" s="1">
        <v>185</v>
      </c>
      <c r="E6919" s="1" t="s">
        <v>2707</v>
      </c>
      <c r="F6919" s="1" t="s">
        <v>35</v>
      </c>
      <c r="G6919" s="1" t="s">
        <v>258</v>
      </c>
      <c r="H6919" s="1" t="s">
        <v>916</v>
      </c>
      <c r="S6919" s="1">
        <v>40</v>
      </c>
      <c r="T6919" s="1">
        <v>1</v>
      </c>
      <c r="U6919" s="1">
        <v>0</v>
      </c>
      <c r="V6919" s="1">
        <v>0</v>
      </c>
      <c r="W6919" s="1">
        <v>-100</v>
      </c>
      <c r="X6919" s="1">
        <v>-100</v>
      </c>
    </row>
    <row r="6920" spans="1:24" x14ac:dyDescent="0.35">
      <c r="A6920" s="1">
        <v>410185</v>
      </c>
      <c r="B6920" s="1" t="s">
        <v>2354</v>
      </c>
      <c r="C6920" s="1">
        <v>115222752</v>
      </c>
      <c r="D6920" s="1">
        <v>185</v>
      </c>
      <c r="E6920" s="1" t="s">
        <v>2707</v>
      </c>
      <c r="F6920" s="1" t="s">
        <v>35</v>
      </c>
      <c r="G6920" s="1" t="s">
        <v>258</v>
      </c>
      <c r="H6920" s="1" t="s">
        <v>916</v>
      </c>
      <c r="S6920" s="1">
        <v>41</v>
      </c>
      <c r="T6920" s="1">
        <v>1</v>
      </c>
      <c r="U6920" s="1">
        <v>0</v>
      </c>
      <c r="V6920" s="1">
        <v>0</v>
      </c>
    </row>
    <row r="6921" spans="1:24" x14ac:dyDescent="0.35">
      <c r="A6921" s="1">
        <v>420185</v>
      </c>
      <c r="B6921" s="1" t="s">
        <v>2355</v>
      </c>
      <c r="C6921" s="1">
        <v>115222752</v>
      </c>
      <c r="D6921" s="1">
        <v>185</v>
      </c>
      <c r="E6921" s="1" t="s">
        <v>2707</v>
      </c>
      <c r="F6921" s="1" t="s">
        <v>35</v>
      </c>
      <c r="G6921" s="1" t="s">
        <v>258</v>
      </c>
      <c r="H6921" s="1" t="s">
        <v>916</v>
      </c>
      <c r="S6921" s="1">
        <v>42</v>
      </c>
      <c r="T6921" s="1">
        <v>1</v>
      </c>
      <c r="U6921" s="1">
        <v>0</v>
      </c>
      <c r="V6921" s="1">
        <v>0</v>
      </c>
    </row>
    <row r="6922" spans="1:24" x14ac:dyDescent="0.35">
      <c r="A6922" s="1">
        <v>430185</v>
      </c>
      <c r="B6922" s="1" t="s">
        <v>2356</v>
      </c>
      <c r="C6922" s="1">
        <v>115222752</v>
      </c>
      <c r="D6922" s="1">
        <v>185</v>
      </c>
      <c r="E6922" s="1" t="s">
        <v>2707</v>
      </c>
      <c r="F6922" s="1" t="s">
        <v>35</v>
      </c>
      <c r="G6922" s="1" t="s">
        <v>258</v>
      </c>
      <c r="H6922" s="1" t="s">
        <v>916</v>
      </c>
      <c r="S6922" s="1">
        <v>43</v>
      </c>
      <c r="T6922" s="1">
        <v>1</v>
      </c>
      <c r="U6922" s="1">
        <v>0</v>
      </c>
      <c r="V6922" s="1">
        <v>0</v>
      </c>
    </row>
    <row r="6923" spans="1:24" x14ac:dyDescent="0.35">
      <c r="A6923" s="1">
        <v>440185</v>
      </c>
      <c r="B6923" s="1" t="s">
        <v>2357</v>
      </c>
      <c r="C6923" s="1">
        <v>115222752</v>
      </c>
      <c r="D6923" s="1">
        <v>185</v>
      </c>
      <c r="E6923" s="1" t="s">
        <v>2707</v>
      </c>
      <c r="F6923" s="1" t="s">
        <v>35</v>
      </c>
      <c r="G6923" s="1" t="s">
        <v>258</v>
      </c>
      <c r="H6923" s="1" t="s">
        <v>916</v>
      </c>
      <c r="S6923" s="1">
        <v>44</v>
      </c>
      <c r="T6923" s="1">
        <v>1</v>
      </c>
      <c r="U6923" s="1">
        <v>0</v>
      </c>
      <c r="V6923" s="1">
        <v>0</v>
      </c>
    </row>
    <row r="6924" spans="1:24" x14ac:dyDescent="0.35">
      <c r="A6924" s="1">
        <v>450185</v>
      </c>
      <c r="B6924" s="1" t="s">
        <v>2358</v>
      </c>
      <c r="C6924" s="1">
        <v>115222752</v>
      </c>
      <c r="D6924" s="1">
        <v>185</v>
      </c>
      <c r="E6924" s="1" t="s">
        <v>2707</v>
      </c>
      <c r="F6924" s="1" t="s">
        <v>35</v>
      </c>
      <c r="G6924" s="1" t="s">
        <v>258</v>
      </c>
      <c r="H6924" s="1" t="s">
        <v>916</v>
      </c>
      <c r="S6924" s="1">
        <v>45</v>
      </c>
      <c r="T6924" s="1">
        <v>1</v>
      </c>
      <c r="U6924" s="1">
        <v>0</v>
      </c>
      <c r="V6924" s="1">
        <v>0</v>
      </c>
    </row>
    <row r="6925" spans="1:24" x14ac:dyDescent="0.35">
      <c r="A6925" s="1">
        <v>460185</v>
      </c>
      <c r="B6925" s="1" t="s">
        <v>2359</v>
      </c>
      <c r="C6925" s="1">
        <v>115222752</v>
      </c>
      <c r="D6925" s="1">
        <v>185</v>
      </c>
      <c r="E6925" s="1" t="s">
        <v>2707</v>
      </c>
      <c r="F6925" s="1" t="s">
        <v>35</v>
      </c>
      <c r="G6925" s="1" t="s">
        <v>258</v>
      </c>
      <c r="H6925" s="1" t="s">
        <v>916</v>
      </c>
      <c r="S6925" s="1">
        <v>46</v>
      </c>
      <c r="T6925" s="1">
        <v>1</v>
      </c>
      <c r="U6925" s="1">
        <v>0</v>
      </c>
      <c r="V6925" s="1">
        <v>0</v>
      </c>
    </row>
    <row r="6926" spans="1:24" x14ac:dyDescent="0.35">
      <c r="A6926" s="1">
        <v>470185</v>
      </c>
      <c r="B6926" s="1" t="s">
        <v>2360</v>
      </c>
      <c r="C6926" s="1">
        <v>115222752</v>
      </c>
      <c r="D6926" s="1">
        <v>185</v>
      </c>
      <c r="E6926" s="1" t="s">
        <v>2707</v>
      </c>
      <c r="F6926" s="1" t="s">
        <v>35</v>
      </c>
      <c r="G6926" s="1" t="s">
        <v>258</v>
      </c>
      <c r="H6926" s="1" t="s">
        <v>916</v>
      </c>
      <c r="S6926" s="1">
        <v>47</v>
      </c>
      <c r="T6926" s="1">
        <v>1</v>
      </c>
      <c r="U6926" s="1">
        <v>0</v>
      </c>
      <c r="V6926" s="1">
        <v>0</v>
      </c>
    </row>
    <row r="6927" spans="1:24" x14ac:dyDescent="0.35">
      <c r="A6927" s="1">
        <v>480185</v>
      </c>
      <c r="B6927" s="1" t="s">
        <v>2361</v>
      </c>
      <c r="C6927" s="1">
        <v>115222752</v>
      </c>
      <c r="D6927" s="1">
        <v>185</v>
      </c>
      <c r="E6927" s="1" t="s">
        <v>2707</v>
      </c>
      <c r="F6927" s="1" t="s">
        <v>35</v>
      </c>
      <c r="G6927" s="1" t="s">
        <v>258</v>
      </c>
      <c r="H6927" s="1" t="s">
        <v>916</v>
      </c>
      <c r="S6927" s="1">
        <v>48</v>
      </c>
      <c r="T6927" s="1">
        <v>1</v>
      </c>
      <c r="U6927" s="1">
        <v>0</v>
      </c>
      <c r="V6927" s="1">
        <v>0</v>
      </c>
    </row>
    <row r="6928" spans="1:24" x14ac:dyDescent="0.35">
      <c r="A6928" s="1">
        <v>290538</v>
      </c>
      <c r="B6928" s="1" t="s">
        <v>2341</v>
      </c>
      <c r="C6928" s="1">
        <v>115222807</v>
      </c>
      <c r="D6928" s="1">
        <v>538</v>
      </c>
      <c r="E6928" s="1" t="s">
        <v>2708</v>
      </c>
      <c r="F6928" s="1" t="s">
        <v>35</v>
      </c>
      <c r="G6928" s="1" t="s">
        <v>258</v>
      </c>
      <c r="H6928" s="1" t="s">
        <v>2369</v>
      </c>
      <c r="S6928" s="1">
        <v>29</v>
      </c>
      <c r="T6928" s="1">
        <v>2</v>
      </c>
      <c r="U6928" s="1">
        <v>0</v>
      </c>
      <c r="V6928" s="1">
        <v>0</v>
      </c>
    </row>
    <row r="6929" spans="1:24" x14ac:dyDescent="0.35">
      <c r="A6929" s="1">
        <v>300538</v>
      </c>
      <c r="B6929" s="1" t="s">
        <v>2343</v>
      </c>
      <c r="C6929" s="1">
        <v>115222807</v>
      </c>
      <c r="D6929" s="1">
        <v>538</v>
      </c>
      <c r="E6929" s="1" t="s">
        <v>2708</v>
      </c>
      <c r="F6929" s="1" t="s">
        <v>35</v>
      </c>
      <c r="G6929" s="1" t="s">
        <v>258</v>
      </c>
      <c r="H6929" s="1" t="s">
        <v>2369</v>
      </c>
      <c r="S6929" s="1">
        <v>30</v>
      </c>
      <c r="T6929" s="1">
        <v>2</v>
      </c>
      <c r="U6929" s="1">
        <v>0</v>
      </c>
      <c r="V6929" s="1">
        <v>0</v>
      </c>
    </row>
    <row r="6930" spans="1:24" x14ac:dyDescent="0.35">
      <c r="A6930" s="1">
        <v>310538</v>
      </c>
      <c r="B6930" s="1" t="s">
        <v>2344</v>
      </c>
      <c r="C6930" s="1">
        <v>115222807</v>
      </c>
      <c r="D6930" s="1">
        <v>538</v>
      </c>
      <c r="E6930" s="1" t="s">
        <v>2708</v>
      </c>
      <c r="F6930" s="1" t="s">
        <v>35</v>
      </c>
      <c r="G6930" s="1" t="s">
        <v>258</v>
      </c>
      <c r="H6930" s="1" t="s">
        <v>2369</v>
      </c>
      <c r="S6930" s="1">
        <v>31</v>
      </c>
      <c r="T6930" s="1">
        <v>2</v>
      </c>
      <c r="U6930" s="1">
        <v>0</v>
      </c>
      <c r="V6930" s="1">
        <v>0</v>
      </c>
    </row>
    <row r="6931" spans="1:24" x14ac:dyDescent="0.35">
      <c r="A6931" s="1">
        <v>320538</v>
      </c>
      <c r="B6931" s="1" t="s">
        <v>2345</v>
      </c>
      <c r="C6931" s="1">
        <v>115222807</v>
      </c>
      <c r="D6931" s="1">
        <v>538</v>
      </c>
      <c r="E6931" s="1" t="s">
        <v>2708</v>
      </c>
      <c r="F6931" s="1" t="s">
        <v>35</v>
      </c>
      <c r="G6931" s="1" t="s">
        <v>258</v>
      </c>
      <c r="H6931" s="1" t="s">
        <v>2369</v>
      </c>
      <c r="S6931" s="1">
        <v>32</v>
      </c>
      <c r="T6931" s="1">
        <v>2</v>
      </c>
      <c r="U6931" s="1">
        <v>0</v>
      </c>
      <c r="V6931" s="1">
        <v>0</v>
      </c>
    </row>
    <row r="6932" spans="1:24" x14ac:dyDescent="0.35">
      <c r="A6932" s="1">
        <v>330538</v>
      </c>
      <c r="B6932" s="1" t="s">
        <v>2346</v>
      </c>
      <c r="C6932" s="1">
        <v>115222807</v>
      </c>
      <c r="D6932" s="1">
        <v>538</v>
      </c>
      <c r="E6932" s="1" t="s">
        <v>2708</v>
      </c>
      <c r="F6932" s="1" t="s">
        <v>35</v>
      </c>
      <c r="G6932" s="1" t="s">
        <v>258</v>
      </c>
      <c r="H6932" s="1" t="s">
        <v>2369</v>
      </c>
      <c r="S6932" s="1">
        <v>33</v>
      </c>
      <c r="T6932" s="1">
        <v>2</v>
      </c>
      <c r="U6932" s="1">
        <v>0</v>
      </c>
      <c r="V6932" s="1">
        <v>0</v>
      </c>
    </row>
    <row r="6933" spans="1:24" x14ac:dyDescent="0.35">
      <c r="A6933" s="1">
        <v>340538</v>
      </c>
      <c r="B6933" s="1" t="s">
        <v>2347</v>
      </c>
      <c r="C6933" s="1">
        <v>115222807</v>
      </c>
      <c r="D6933" s="1">
        <v>538</v>
      </c>
      <c r="E6933" s="1" t="s">
        <v>2708</v>
      </c>
      <c r="F6933" s="1" t="s">
        <v>35</v>
      </c>
      <c r="G6933" s="1" t="s">
        <v>258</v>
      </c>
      <c r="H6933" s="1" t="s">
        <v>2369</v>
      </c>
      <c r="S6933" s="1">
        <v>34</v>
      </c>
      <c r="T6933" s="1">
        <v>2</v>
      </c>
      <c r="U6933" s="1">
        <v>0</v>
      </c>
      <c r="V6933" s="1">
        <v>0</v>
      </c>
    </row>
    <row r="6934" spans="1:24" x14ac:dyDescent="0.35">
      <c r="A6934" s="1">
        <v>350538</v>
      </c>
      <c r="B6934" s="1" t="s">
        <v>2348</v>
      </c>
      <c r="C6934" s="1">
        <v>115222807</v>
      </c>
      <c r="D6934" s="1">
        <v>538</v>
      </c>
      <c r="E6934" s="1" t="s">
        <v>2708</v>
      </c>
      <c r="F6934" s="1" t="s">
        <v>35</v>
      </c>
      <c r="G6934" s="1" t="s">
        <v>258</v>
      </c>
      <c r="H6934" s="1" t="s">
        <v>2369</v>
      </c>
      <c r="S6934" s="1">
        <v>35</v>
      </c>
      <c r="T6934" s="1">
        <v>2</v>
      </c>
      <c r="U6934" s="1">
        <v>0</v>
      </c>
      <c r="V6934" s="1">
        <v>0</v>
      </c>
    </row>
    <row r="6935" spans="1:24" x14ac:dyDescent="0.35">
      <c r="A6935" s="1">
        <v>360538</v>
      </c>
      <c r="B6935" s="1" t="s">
        <v>2349</v>
      </c>
      <c r="C6935" s="1">
        <v>115222807</v>
      </c>
      <c r="D6935" s="1">
        <v>538</v>
      </c>
      <c r="E6935" s="1" t="s">
        <v>2708</v>
      </c>
      <c r="F6935" s="1" t="s">
        <v>35</v>
      </c>
      <c r="G6935" s="1" t="s">
        <v>258</v>
      </c>
      <c r="H6935" s="1" t="s">
        <v>2369</v>
      </c>
      <c r="S6935" s="1">
        <v>36</v>
      </c>
      <c r="T6935" s="1">
        <v>2</v>
      </c>
      <c r="U6935" s="1">
        <v>0</v>
      </c>
      <c r="V6935" s="1">
        <v>0</v>
      </c>
    </row>
    <row r="6936" spans="1:24" x14ac:dyDescent="0.35">
      <c r="A6936" s="1">
        <v>370538</v>
      </c>
      <c r="B6936" s="1" t="s">
        <v>2350</v>
      </c>
      <c r="C6936" s="1">
        <v>115222807</v>
      </c>
      <c r="D6936" s="1">
        <v>538</v>
      </c>
      <c r="E6936" s="1" t="s">
        <v>2708</v>
      </c>
      <c r="F6936" s="1" t="s">
        <v>35</v>
      </c>
      <c r="G6936" s="1" t="s">
        <v>258</v>
      </c>
      <c r="H6936" s="1" t="s">
        <v>2369</v>
      </c>
      <c r="S6936" s="1">
        <v>37</v>
      </c>
      <c r="T6936" s="1">
        <v>2</v>
      </c>
      <c r="U6936" s="1">
        <v>0</v>
      </c>
      <c r="V6936" s="1">
        <v>0</v>
      </c>
    </row>
    <row r="6937" spans="1:24" x14ac:dyDescent="0.35">
      <c r="A6937" s="1">
        <v>380538</v>
      </c>
      <c r="B6937" s="1" t="s">
        <v>2351</v>
      </c>
      <c r="C6937" s="1">
        <v>115222807</v>
      </c>
      <c r="D6937" s="1">
        <v>538</v>
      </c>
      <c r="E6937" s="1" t="s">
        <v>2708</v>
      </c>
      <c r="F6937" s="1" t="s">
        <v>35</v>
      </c>
      <c r="G6937" s="1" t="s">
        <v>258</v>
      </c>
      <c r="H6937" s="1" t="s">
        <v>2369</v>
      </c>
      <c r="S6937" s="1">
        <v>38</v>
      </c>
      <c r="T6937" s="1">
        <v>2</v>
      </c>
      <c r="U6937" s="1">
        <v>0</v>
      </c>
      <c r="V6937" s="1">
        <v>0</v>
      </c>
    </row>
    <row r="6938" spans="1:24" x14ac:dyDescent="0.35">
      <c r="A6938" s="1">
        <v>390538</v>
      </c>
      <c r="B6938" s="1" t="s">
        <v>2352</v>
      </c>
      <c r="C6938" s="1">
        <v>115222807</v>
      </c>
      <c r="D6938" s="1">
        <v>538</v>
      </c>
      <c r="E6938" s="1" t="s">
        <v>2708</v>
      </c>
      <c r="F6938" s="1" t="s">
        <v>35</v>
      </c>
      <c r="G6938" s="1" t="s">
        <v>258</v>
      </c>
      <c r="H6938" s="1" t="s">
        <v>2369</v>
      </c>
      <c r="S6938" s="1">
        <v>39</v>
      </c>
      <c r="T6938" s="1">
        <v>2</v>
      </c>
      <c r="U6938" s="1">
        <v>0</v>
      </c>
      <c r="V6938" s="1">
        <v>0</v>
      </c>
    </row>
    <row r="6939" spans="1:24" x14ac:dyDescent="0.35">
      <c r="A6939" s="1">
        <v>290232</v>
      </c>
      <c r="B6939" s="1" t="s">
        <v>2341</v>
      </c>
      <c r="C6939" s="1">
        <v>115224003</v>
      </c>
      <c r="D6939" s="1">
        <v>232</v>
      </c>
      <c r="E6939" s="1" t="s">
        <v>2709</v>
      </c>
      <c r="F6939" s="1" t="s">
        <v>35</v>
      </c>
      <c r="G6939" s="1" t="s">
        <v>258</v>
      </c>
      <c r="H6939" s="1" t="s">
        <v>916</v>
      </c>
      <c r="I6939" s="1">
        <v>2180244.38</v>
      </c>
      <c r="K6939" s="1">
        <v>441906</v>
      </c>
      <c r="L6939" s="1">
        <v>9324124</v>
      </c>
      <c r="S6939" s="1">
        <v>29</v>
      </c>
      <c r="T6939" s="1">
        <v>1</v>
      </c>
      <c r="U6939" s="1">
        <v>11946274</v>
      </c>
      <c r="V6939" s="1">
        <v>0</v>
      </c>
    </row>
    <row r="6940" spans="1:24" x14ac:dyDescent="0.35">
      <c r="A6940" s="1">
        <v>300232</v>
      </c>
      <c r="B6940" s="1" t="s">
        <v>2343</v>
      </c>
      <c r="C6940" s="1">
        <v>115224003</v>
      </c>
      <c r="D6940" s="1">
        <v>232</v>
      </c>
      <c r="E6940" s="1" t="s">
        <v>2709</v>
      </c>
      <c r="F6940" s="1" t="s">
        <v>35</v>
      </c>
      <c r="G6940" s="1" t="s">
        <v>258</v>
      </c>
      <c r="H6940" s="1" t="s">
        <v>916</v>
      </c>
      <c r="I6940" s="1">
        <v>2205607.6800000002</v>
      </c>
      <c r="K6940" s="1">
        <v>441906</v>
      </c>
      <c r="L6940" s="1">
        <v>9537437</v>
      </c>
      <c r="M6940" s="1">
        <v>0.21331299841403961</v>
      </c>
      <c r="N6940" s="1">
        <v>2.2877538204193115</v>
      </c>
      <c r="O6940" s="1">
        <v>2.5363299995660782E-2</v>
      </c>
      <c r="P6940" s="1">
        <v>1.1633237600326538</v>
      </c>
      <c r="Q6940" s="1">
        <v>0</v>
      </c>
      <c r="S6940" s="1">
        <v>30</v>
      </c>
      <c r="T6940" s="1">
        <v>1</v>
      </c>
      <c r="U6940" s="1">
        <v>12184951</v>
      </c>
      <c r="V6940" s="1">
        <v>0.2386762946844101</v>
      </c>
      <c r="W6940" s="1">
        <v>1.997920036315918</v>
      </c>
      <c r="X6940" s="1">
        <v>1.997920036315918</v>
      </c>
    </row>
    <row r="6941" spans="1:24" x14ac:dyDescent="0.35">
      <c r="A6941" s="1">
        <v>310232</v>
      </c>
      <c r="B6941" s="1" t="s">
        <v>2344</v>
      </c>
      <c r="C6941" s="1">
        <v>115224003</v>
      </c>
      <c r="D6941" s="1">
        <v>232</v>
      </c>
      <c r="E6941" s="1" t="s">
        <v>2709</v>
      </c>
      <c r="F6941" s="1" t="s">
        <v>35</v>
      </c>
      <c r="G6941" s="1" t="s">
        <v>258</v>
      </c>
      <c r="H6941" s="1" t="s">
        <v>916</v>
      </c>
      <c r="I6941" s="1">
        <v>2249306.1</v>
      </c>
      <c r="K6941" s="1">
        <v>441906</v>
      </c>
      <c r="L6941" s="1">
        <v>9630128</v>
      </c>
      <c r="M6941" s="1">
        <v>9.2690996825695038E-2</v>
      </c>
      <c r="N6941" s="1">
        <v>0.97186487913131714</v>
      </c>
      <c r="O6941" s="1">
        <v>4.3698418885469437E-2</v>
      </c>
      <c r="P6941" s="1">
        <v>1.9812417030334473</v>
      </c>
      <c r="Q6941" s="1">
        <v>0</v>
      </c>
      <c r="S6941" s="1">
        <v>31</v>
      </c>
      <c r="T6941" s="1">
        <v>1</v>
      </c>
      <c r="U6941" s="1">
        <v>12321340</v>
      </c>
      <c r="V6941" s="1">
        <v>0.13638941943645477</v>
      </c>
      <c r="W6941" s="1">
        <v>1.1193233728408813</v>
      </c>
      <c r="X6941" s="1">
        <v>1.1193233728408813</v>
      </c>
    </row>
    <row r="6942" spans="1:24" x14ac:dyDescent="0.35">
      <c r="A6942" s="1">
        <v>320232</v>
      </c>
      <c r="B6942" s="1" t="s">
        <v>2345</v>
      </c>
      <c r="C6942" s="1">
        <v>115224003</v>
      </c>
      <c r="D6942" s="1">
        <v>232</v>
      </c>
      <c r="E6942" s="1" t="s">
        <v>2709</v>
      </c>
      <c r="F6942" s="1" t="s">
        <v>35</v>
      </c>
      <c r="G6942" s="1" t="s">
        <v>258</v>
      </c>
      <c r="H6942" s="1" t="s">
        <v>916</v>
      </c>
      <c r="I6942" s="1">
        <v>2277321.14</v>
      </c>
      <c r="K6942" s="1">
        <v>441906</v>
      </c>
      <c r="L6942" s="1">
        <v>9688797</v>
      </c>
      <c r="M6942" s="1">
        <v>5.8669000864028931E-2</v>
      </c>
      <c r="N6942" s="1">
        <v>0.60922348499298096</v>
      </c>
      <c r="O6942" s="1">
        <v>2.801503986120224E-2</v>
      </c>
      <c r="P6942" s="1">
        <v>1.2454969882965088</v>
      </c>
      <c r="Q6942" s="1">
        <v>0</v>
      </c>
      <c r="S6942" s="1">
        <v>32</v>
      </c>
      <c r="T6942" s="1">
        <v>1</v>
      </c>
      <c r="U6942" s="1">
        <v>12408024</v>
      </c>
      <c r="V6942" s="1">
        <v>8.6684040725231171E-2</v>
      </c>
      <c r="W6942" s="1">
        <v>0.70352739095687866</v>
      </c>
      <c r="X6942" s="1">
        <v>0.70352739095687866</v>
      </c>
    </row>
    <row r="6943" spans="1:24" x14ac:dyDescent="0.35">
      <c r="A6943" s="1">
        <v>330232</v>
      </c>
      <c r="B6943" s="1" t="s">
        <v>2346</v>
      </c>
      <c r="C6943" s="1">
        <v>115224003</v>
      </c>
      <c r="D6943" s="1">
        <v>232</v>
      </c>
      <c r="E6943" s="1" t="s">
        <v>2709</v>
      </c>
      <c r="F6943" s="1" t="s">
        <v>35</v>
      </c>
      <c r="G6943" s="1" t="s">
        <v>258</v>
      </c>
      <c r="H6943" s="1" t="s">
        <v>916</v>
      </c>
      <c r="I6943" s="1">
        <v>2372259.4700000002</v>
      </c>
      <c r="K6943" s="1">
        <v>441906</v>
      </c>
      <c r="L6943" s="1">
        <v>9858908</v>
      </c>
      <c r="M6943" s="1">
        <v>0.17011100053787231</v>
      </c>
      <c r="N6943" s="1">
        <v>1.7557494640350342</v>
      </c>
      <c r="O6943" s="1">
        <v>9.4938330352306366E-2</v>
      </c>
      <c r="P6943" s="1">
        <v>4.1688599586486816</v>
      </c>
      <c r="Q6943" s="1">
        <v>0</v>
      </c>
      <c r="S6943" s="1">
        <v>33</v>
      </c>
      <c r="T6943" s="1">
        <v>1</v>
      </c>
      <c r="U6943" s="1">
        <v>12673074</v>
      </c>
      <c r="V6943" s="1">
        <v>0.26504933834075928</v>
      </c>
      <c r="W6943" s="1">
        <v>2.136117696762085</v>
      </c>
      <c r="X6943" s="1">
        <v>2.136117696762085</v>
      </c>
    </row>
    <row r="6944" spans="1:24" x14ac:dyDescent="0.35">
      <c r="A6944" s="1">
        <v>340232</v>
      </c>
      <c r="B6944" s="1" t="s">
        <v>2347</v>
      </c>
      <c r="C6944" s="1">
        <v>115224003</v>
      </c>
      <c r="D6944" s="1">
        <v>232</v>
      </c>
      <c r="E6944" s="1" t="s">
        <v>2709</v>
      </c>
      <c r="F6944" s="1" t="s">
        <v>35</v>
      </c>
      <c r="G6944" s="1" t="s">
        <v>258</v>
      </c>
      <c r="H6944" s="1" t="s">
        <v>916</v>
      </c>
      <c r="I6944" s="1">
        <v>2372183.29</v>
      </c>
      <c r="K6944" s="1">
        <v>441906</v>
      </c>
      <c r="L6944" s="1">
        <v>9858900</v>
      </c>
      <c r="M6944" s="1">
        <v>-7.9999999798019417E-6</v>
      </c>
      <c r="N6944" s="1">
        <v>-8.1144891737494618E-5</v>
      </c>
      <c r="O6944" s="1">
        <v>-7.6179996540304273E-5</v>
      </c>
      <c r="P6944" s="1">
        <v>-3.2112845219671726E-3</v>
      </c>
      <c r="Q6944" s="1">
        <v>0</v>
      </c>
      <c r="S6944" s="1">
        <v>34</v>
      </c>
      <c r="T6944" s="1">
        <v>1</v>
      </c>
      <c r="U6944" s="1">
        <v>12672989</v>
      </c>
      <c r="V6944" s="1">
        <v>-8.417999924859032E-5</v>
      </c>
      <c r="W6944" s="1">
        <v>-6.7071337252855301E-4</v>
      </c>
      <c r="X6944" s="1">
        <v>-6.7071337252855301E-4</v>
      </c>
    </row>
    <row r="6945" spans="1:24" x14ac:dyDescent="0.35">
      <c r="A6945" s="1">
        <v>350232</v>
      </c>
      <c r="B6945" s="1" t="s">
        <v>2348</v>
      </c>
      <c r="C6945" s="1">
        <v>115224003</v>
      </c>
      <c r="D6945" s="1">
        <v>232</v>
      </c>
      <c r="E6945" s="1" t="s">
        <v>2709</v>
      </c>
      <c r="F6945" s="1" t="s">
        <v>35</v>
      </c>
      <c r="G6945" s="1" t="s">
        <v>258</v>
      </c>
      <c r="H6945" s="1" t="s">
        <v>916</v>
      </c>
      <c r="I6945" s="1">
        <v>2490676.79</v>
      </c>
      <c r="K6945" s="1">
        <v>441906</v>
      </c>
      <c r="L6945" s="1">
        <v>10263396</v>
      </c>
      <c r="M6945" s="1">
        <v>0.40449601411819458</v>
      </c>
      <c r="N6945" s="1">
        <v>4.102851390838623</v>
      </c>
      <c r="O6945" s="1">
        <v>0.11849349737167358</v>
      </c>
      <c r="P6945" s="1">
        <v>4.995124340057373</v>
      </c>
      <c r="Q6945" s="1">
        <v>0</v>
      </c>
      <c r="S6945" s="1">
        <v>35</v>
      </c>
      <c r="T6945" s="1">
        <v>1</v>
      </c>
      <c r="U6945" s="1">
        <v>13195979</v>
      </c>
      <c r="V6945" s="1">
        <v>0.52298951148986816</v>
      </c>
      <c r="W6945" s="1">
        <v>4.1268086433410645</v>
      </c>
      <c r="X6945" s="1">
        <v>4.1268086433410645</v>
      </c>
    </row>
    <row r="6946" spans="1:24" x14ac:dyDescent="0.35">
      <c r="A6946" s="1">
        <v>360232</v>
      </c>
      <c r="B6946" s="1" t="s">
        <v>2349</v>
      </c>
      <c r="C6946" s="1">
        <v>115224003</v>
      </c>
      <c r="D6946" s="1">
        <v>232</v>
      </c>
      <c r="E6946" s="1" t="s">
        <v>2709</v>
      </c>
      <c r="F6946" s="1" t="s">
        <v>35</v>
      </c>
      <c r="G6946" s="1" t="s">
        <v>258</v>
      </c>
      <c r="H6946" s="1" t="s">
        <v>916</v>
      </c>
      <c r="I6946" s="1">
        <v>2669226.27</v>
      </c>
      <c r="K6946" s="1">
        <v>441906</v>
      </c>
      <c r="L6946" s="1">
        <v>10874148</v>
      </c>
      <c r="M6946" s="1">
        <v>0.61075198650360107</v>
      </c>
      <c r="N6946" s="1">
        <v>5.9507789611816406</v>
      </c>
      <c r="O6946" s="1">
        <v>0.17854948341846466</v>
      </c>
      <c r="P6946" s="1">
        <v>7.1687135696411133</v>
      </c>
      <c r="Q6946" s="1">
        <v>0</v>
      </c>
      <c r="S6946" s="1">
        <v>36</v>
      </c>
      <c r="T6946" s="1">
        <v>1</v>
      </c>
      <c r="U6946" s="1">
        <v>13985280</v>
      </c>
      <c r="V6946" s="1">
        <v>0.78930145502090454</v>
      </c>
      <c r="W6946" s="1">
        <v>5.9813752174377441</v>
      </c>
      <c r="X6946" s="1">
        <v>5.9813752174377441</v>
      </c>
    </row>
    <row r="6947" spans="1:24" x14ac:dyDescent="0.35">
      <c r="A6947" s="1">
        <v>370232</v>
      </c>
      <c r="B6947" s="1" t="s">
        <v>2350</v>
      </c>
      <c r="C6947" s="1">
        <v>115224003</v>
      </c>
      <c r="D6947" s="1">
        <v>232</v>
      </c>
      <c r="E6947" s="1" t="s">
        <v>2709</v>
      </c>
      <c r="F6947" s="1" t="s">
        <v>35</v>
      </c>
      <c r="G6947" s="1" t="s">
        <v>258</v>
      </c>
      <c r="H6947" s="1" t="s">
        <v>916</v>
      </c>
      <c r="I6947" s="1">
        <v>2762696.51</v>
      </c>
      <c r="K6947" s="1">
        <v>441906</v>
      </c>
      <c r="L6947" s="1">
        <v>11679332</v>
      </c>
      <c r="M6947" s="1">
        <v>0.805184006690979</v>
      </c>
      <c r="N6947" s="1">
        <v>7.4045710563659668</v>
      </c>
      <c r="O6947" s="1">
        <v>9.3470238149166107E-2</v>
      </c>
      <c r="P6947" s="1">
        <v>3.5017728805541992</v>
      </c>
      <c r="Q6947" s="1">
        <v>0</v>
      </c>
      <c r="S6947" s="1">
        <v>37</v>
      </c>
      <c r="T6947" s="1">
        <v>1</v>
      </c>
      <c r="U6947" s="1">
        <v>14883934</v>
      </c>
      <c r="V6947" s="1">
        <v>0.89865422248840332</v>
      </c>
      <c r="W6947" s="1">
        <v>6.4257135391235352</v>
      </c>
      <c r="X6947" s="1">
        <v>6.4257135391235352</v>
      </c>
    </row>
    <row r="6948" spans="1:24" x14ac:dyDescent="0.35">
      <c r="A6948" s="1">
        <v>380232</v>
      </c>
      <c r="B6948" s="1" t="s">
        <v>2351</v>
      </c>
      <c r="C6948" s="1">
        <v>115224003</v>
      </c>
      <c r="D6948" s="1">
        <v>232</v>
      </c>
      <c r="E6948" s="1" t="s">
        <v>2709</v>
      </c>
      <c r="F6948" s="1" t="s">
        <v>35</v>
      </c>
      <c r="G6948" s="1" t="s">
        <v>258</v>
      </c>
      <c r="H6948" s="1" t="s">
        <v>916</v>
      </c>
      <c r="I6948" s="1">
        <v>2895814</v>
      </c>
      <c r="K6948" s="1">
        <v>1302449.125</v>
      </c>
      <c r="L6948" s="1">
        <v>11949932</v>
      </c>
      <c r="M6948" s="1">
        <v>0.27059999108314514</v>
      </c>
      <c r="N6948" s="1">
        <v>2.316913366317749</v>
      </c>
      <c r="O6948" s="1">
        <v>0.13311749696731567</v>
      </c>
      <c r="P6948" s="1">
        <v>4.818389892578125</v>
      </c>
      <c r="Q6948" s="1">
        <v>0.86054313182830811</v>
      </c>
      <c r="S6948" s="1">
        <v>38</v>
      </c>
      <c r="T6948" s="1">
        <v>1</v>
      </c>
      <c r="U6948" s="1">
        <v>16148195</v>
      </c>
      <c r="V6948" s="1">
        <v>1.2642606496810913</v>
      </c>
      <c r="W6948" s="1">
        <v>8.4941320419311523</v>
      </c>
      <c r="X6948" s="1">
        <v>8.4941320419311523</v>
      </c>
    </row>
    <row r="6949" spans="1:24" x14ac:dyDescent="0.35">
      <c r="A6949" s="1">
        <v>390232</v>
      </c>
      <c r="B6949" s="1" t="s">
        <v>2352</v>
      </c>
      <c r="C6949" s="1">
        <v>115224003</v>
      </c>
      <c r="D6949" s="1">
        <v>232</v>
      </c>
      <c r="E6949" s="1" t="s">
        <v>2709</v>
      </c>
      <c r="F6949" s="1" t="s">
        <v>35</v>
      </c>
      <c r="G6949" s="1" t="s">
        <v>258</v>
      </c>
      <c r="H6949" s="1" t="s">
        <v>916</v>
      </c>
      <c r="I6949" s="1">
        <v>2928111</v>
      </c>
      <c r="K6949" s="1">
        <v>2162543.5</v>
      </c>
      <c r="L6949" s="1">
        <v>12048818</v>
      </c>
      <c r="M6949" s="1">
        <v>9.8885998129844666E-2</v>
      </c>
      <c r="N6949" s="1">
        <v>0.82750260829925537</v>
      </c>
      <c r="O6949" s="1">
        <v>3.2297000288963318E-2</v>
      </c>
      <c r="P6949" s="1">
        <v>1.1152995824813843</v>
      </c>
      <c r="Q6949" s="1">
        <v>0.86009436845779419</v>
      </c>
      <c r="S6949" s="1">
        <v>39</v>
      </c>
      <c r="T6949" s="1">
        <v>1</v>
      </c>
      <c r="U6949" s="1">
        <v>17139472</v>
      </c>
      <c r="V6949" s="1">
        <v>0.99127739667892456</v>
      </c>
      <c r="W6949" s="1">
        <v>6.1386241912841797</v>
      </c>
      <c r="X6949" s="1">
        <v>6.1386241912841797</v>
      </c>
    </row>
    <row r="6950" spans="1:24" x14ac:dyDescent="0.35">
      <c r="A6950" s="1">
        <v>400232</v>
      </c>
      <c r="B6950" s="1" t="s">
        <v>2353</v>
      </c>
      <c r="C6950" s="1">
        <v>115224003</v>
      </c>
      <c r="D6950" s="1">
        <v>232</v>
      </c>
      <c r="E6950" s="1" t="s">
        <v>2709</v>
      </c>
      <c r="F6950" s="1" t="s">
        <v>35</v>
      </c>
      <c r="G6950" s="1" t="s">
        <v>258</v>
      </c>
      <c r="H6950" s="1" t="s">
        <v>916</v>
      </c>
      <c r="S6950" s="1">
        <v>40</v>
      </c>
      <c r="T6950" s="1">
        <v>1</v>
      </c>
      <c r="U6950" s="1">
        <v>0</v>
      </c>
      <c r="V6950" s="1">
        <v>0</v>
      </c>
      <c r="W6950" s="1">
        <v>-100</v>
      </c>
      <c r="X6950" s="1">
        <v>-100</v>
      </c>
    </row>
    <row r="6951" spans="1:24" x14ac:dyDescent="0.35">
      <c r="A6951" s="1">
        <v>410232</v>
      </c>
      <c r="B6951" s="1" t="s">
        <v>2354</v>
      </c>
      <c r="C6951" s="1">
        <v>115224003</v>
      </c>
      <c r="D6951" s="1">
        <v>232</v>
      </c>
      <c r="E6951" s="1" t="s">
        <v>2709</v>
      </c>
      <c r="F6951" s="1" t="s">
        <v>35</v>
      </c>
      <c r="G6951" s="1" t="s">
        <v>258</v>
      </c>
      <c r="H6951" s="1" t="s">
        <v>916</v>
      </c>
      <c r="S6951" s="1">
        <v>41</v>
      </c>
      <c r="T6951" s="1">
        <v>1</v>
      </c>
      <c r="U6951" s="1">
        <v>0</v>
      </c>
      <c r="V6951" s="1">
        <v>0</v>
      </c>
    </row>
    <row r="6952" spans="1:24" x14ac:dyDescent="0.35">
      <c r="A6952" s="1">
        <v>420232</v>
      </c>
      <c r="B6952" s="1" t="s">
        <v>2355</v>
      </c>
      <c r="C6952" s="1">
        <v>115224003</v>
      </c>
      <c r="D6952" s="1">
        <v>232</v>
      </c>
      <c r="E6952" s="1" t="s">
        <v>2709</v>
      </c>
      <c r="F6952" s="1" t="s">
        <v>35</v>
      </c>
      <c r="G6952" s="1" t="s">
        <v>258</v>
      </c>
      <c r="H6952" s="1" t="s">
        <v>916</v>
      </c>
      <c r="S6952" s="1">
        <v>42</v>
      </c>
      <c r="T6952" s="1">
        <v>1</v>
      </c>
      <c r="U6952" s="1">
        <v>0</v>
      </c>
      <c r="V6952" s="1">
        <v>0</v>
      </c>
    </row>
    <row r="6953" spans="1:24" x14ac:dyDescent="0.35">
      <c r="A6953" s="1">
        <v>430232</v>
      </c>
      <c r="B6953" s="1" t="s">
        <v>2356</v>
      </c>
      <c r="C6953" s="1">
        <v>115224003</v>
      </c>
      <c r="D6953" s="1">
        <v>232</v>
      </c>
      <c r="E6953" s="1" t="s">
        <v>2709</v>
      </c>
      <c r="F6953" s="1" t="s">
        <v>35</v>
      </c>
      <c r="G6953" s="1" t="s">
        <v>258</v>
      </c>
      <c r="H6953" s="1" t="s">
        <v>916</v>
      </c>
      <c r="S6953" s="1">
        <v>43</v>
      </c>
      <c r="T6953" s="1">
        <v>1</v>
      </c>
      <c r="U6953" s="1">
        <v>0</v>
      </c>
      <c r="V6953" s="1">
        <v>0</v>
      </c>
    </row>
    <row r="6954" spans="1:24" x14ac:dyDescent="0.35">
      <c r="A6954" s="1">
        <v>440232</v>
      </c>
      <c r="B6954" s="1" t="s">
        <v>2357</v>
      </c>
      <c r="C6954" s="1">
        <v>115224003</v>
      </c>
      <c r="D6954" s="1">
        <v>232</v>
      </c>
      <c r="E6954" s="1" t="s">
        <v>2709</v>
      </c>
      <c r="F6954" s="1" t="s">
        <v>35</v>
      </c>
      <c r="G6954" s="1" t="s">
        <v>258</v>
      </c>
      <c r="H6954" s="1" t="s">
        <v>916</v>
      </c>
      <c r="S6954" s="1">
        <v>44</v>
      </c>
      <c r="T6954" s="1">
        <v>1</v>
      </c>
      <c r="U6954" s="1">
        <v>0</v>
      </c>
      <c r="V6954" s="1">
        <v>0</v>
      </c>
    </row>
    <row r="6955" spans="1:24" x14ac:dyDescent="0.35">
      <c r="A6955" s="1">
        <v>450232</v>
      </c>
      <c r="B6955" s="1" t="s">
        <v>2358</v>
      </c>
      <c r="C6955" s="1">
        <v>115224003</v>
      </c>
      <c r="D6955" s="1">
        <v>232</v>
      </c>
      <c r="E6955" s="1" t="s">
        <v>2709</v>
      </c>
      <c r="F6955" s="1" t="s">
        <v>35</v>
      </c>
      <c r="G6955" s="1" t="s">
        <v>258</v>
      </c>
      <c r="H6955" s="1" t="s">
        <v>916</v>
      </c>
      <c r="S6955" s="1">
        <v>45</v>
      </c>
      <c r="T6955" s="1">
        <v>1</v>
      </c>
      <c r="U6955" s="1">
        <v>0</v>
      </c>
      <c r="V6955" s="1">
        <v>0</v>
      </c>
    </row>
    <row r="6956" spans="1:24" x14ac:dyDescent="0.35">
      <c r="A6956" s="1">
        <v>460232</v>
      </c>
      <c r="B6956" s="1" t="s">
        <v>2359</v>
      </c>
      <c r="C6956" s="1">
        <v>115224003</v>
      </c>
      <c r="D6956" s="1">
        <v>232</v>
      </c>
      <c r="E6956" s="1" t="s">
        <v>2709</v>
      </c>
      <c r="F6956" s="1" t="s">
        <v>35</v>
      </c>
      <c r="G6956" s="1" t="s">
        <v>258</v>
      </c>
      <c r="H6956" s="1" t="s">
        <v>916</v>
      </c>
      <c r="S6956" s="1">
        <v>46</v>
      </c>
      <c r="T6956" s="1">
        <v>1</v>
      </c>
      <c r="U6956" s="1">
        <v>0</v>
      </c>
      <c r="V6956" s="1">
        <v>0</v>
      </c>
    </row>
    <row r="6957" spans="1:24" x14ac:dyDescent="0.35">
      <c r="A6957" s="1">
        <v>470232</v>
      </c>
      <c r="B6957" s="1" t="s">
        <v>2360</v>
      </c>
      <c r="C6957" s="1">
        <v>115224003</v>
      </c>
      <c r="D6957" s="1">
        <v>232</v>
      </c>
      <c r="E6957" s="1" t="s">
        <v>2709</v>
      </c>
      <c r="F6957" s="1" t="s">
        <v>35</v>
      </c>
      <c r="G6957" s="1" t="s">
        <v>258</v>
      </c>
      <c r="H6957" s="1" t="s">
        <v>916</v>
      </c>
      <c r="S6957" s="1">
        <v>47</v>
      </c>
      <c r="T6957" s="1">
        <v>1</v>
      </c>
      <c r="U6957" s="1">
        <v>0</v>
      </c>
      <c r="V6957" s="1">
        <v>0</v>
      </c>
    </row>
    <row r="6958" spans="1:24" x14ac:dyDescent="0.35">
      <c r="A6958" s="1">
        <v>480232</v>
      </c>
      <c r="B6958" s="1" t="s">
        <v>2361</v>
      </c>
      <c r="C6958" s="1">
        <v>115224003</v>
      </c>
      <c r="D6958" s="1">
        <v>232</v>
      </c>
      <c r="E6958" s="1" t="s">
        <v>2709</v>
      </c>
      <c r="F6958" s="1" t="s">
        <v>35</v>
      </c>
      <c r="G6958" s="1" t="s">
        <v>258</v>
      </c>
      <c r="H6958" s="1" t="s">
        <v>916</v>
      </c>
      <c r="S6958" s="1">
        <v>48</v>
      </c>
      <c r="T6958" s="1">
        <v>1</v>
      </c>
      <c r="U6958" s="1">
        <v>0</v>
      </c>
      <c r="V6958" s="1">
        <v>0</v>
      </c>
    </row>
    <row r="6959" spans="1:24" x14ac:dyDescent="0.35">
      <c r="A6959" s="1">
        <v>290250</v>
      </c>
      <c r="B6959" s="1" t="s">
        <v>2341</v>
      </c>
      <c r="C6959" s="1">
        <v>115226003</v>
      </c>
      <c r="D6959" s="1">
        <v>250</v>
      </c>
      <c r="E6959" s="1" t="s">
        <v>2710</v>
      </c>
      <c r="F6959" s="1" t="s">
        <v>35</v>
      </c>
      <c r="G6959" s="1" t="s">
        <v>258</v>
      </c>
      <c r="H6959" s="1" t="s">
        <v>916</v>
      </c>
      <c r="I6959" s="1">
        <v>1602272.69</v>
      </c>
      <c r="K6959" s="1">
        <v>363944</v>
      </c>
      <c r="L6959" s="1">
        <v>7645288.5</v>
      </c>
      <c r="S6959" s="1">
        <v>29</v>
      </c>
      <c r="T6959" s="1">
        <v>1</v>
      </c>
      <c r="U6959" s="1">
        <v>9611505</v>
      </c>
      <c r="V6959" s="1">
        <v>0</v>
      </c>
    </row>
    <row r="6960" spans="1:24" x14ac:dyDescent="0.35">
      <c r="A6960" s="1">
        <v>300250</v>
      </c>
      <c r="B6960" s="1" t="s">
        <v>2343</v>
      </c>
      <c r="C6960" s="1">
        <v>115226003</v>
      </c>
      <c r="D6960" s="1">
        <v>250</v>
      </c>
      <c r="E6960" s="1" t="s">
        <v>2710</v>
      </c>
      <c r="F6960" s="1" t="s">
        <v>35</v>
      </c>
      <c r="G6960" s="1" t="s">
        <v>258</v>
      </c>
      <c r="H6960" s="1" t="s">
        <v>916</v>
      </c>
      <c r="I6960" s="1">
        <v>1641814.97</v>
      </c>
      <c r="K6960" s="1">
        <v>363944</v>
      </c>
      <c r="L6960" s="1">
        <v>7939609.5</v>
      </c>
      <c r="M6960" s="1">
        <v>0.29432100057601929</v>
      </c>
      <c r="N6960" s="1">
        <v>3.8497042655944824</v>
      </c>
      <c r="O6960" s="1">
        <v>3.954228013753891E-2</v>
      </c>
      <c r="P6960" s="1">
        <v>2.4678869247436523</v>
      </c>
      <c r="Q6960" s="1">
        <v>0</v>
      </c>
      <c r="S6960" s="1">
        <v>30</v>
      </c>
      <c r="T6960" s="1">
        <v>1</v>
      </c>
      <c r="U6960" s="1">
        <v>9945368</v>
      </c>
      <c r="V6960" s="1">
        <v>0.33386328816413879</v>
      </c>
      <c r="W6960" s="1">
        <v>3.4735767841339111</v>
      </c>
      <c r="X6960" s="1">
        <v>3.4735767841339111</v>
      </c>
    </row>
    <row r="6961" spans="1:24" x14ac:dyDescent="0.35">
      <c r="A6961" s="1">
        <v>310250</v>
      </c>
      <c r="B6961" s="1" t="s">
        <v>2344</v>
      </c>
      <c r="C6961" s="1">
        <v>115226003</v>
      </c>
      <c r="D6961" s="1">
        <v>250</v>
      </c>
      <c r="E6961" s="1" t="s">
        <v>2710</v>
      </c>
      <c r="F6961" s="1" t="s">
        <v>35</v>
      </c>
      <c r="G6961" s="1" t="s">
        <v>258</v>
      </c>
      <c r="H6961" s="1" t="s">
        <v>916</v>
      </c>
      <c r="I6961" s="1">
        <v>1675819.26</v>
      </c>
      <c r="K6961" s="1">
        <v>363944</v>
      </c>
      <c r="L6961" s="1">
        <v>8034703.5</v>
      </c>
      <c r="M6961" s="1">
        <v>9.5094002783298492E-2</v>
      </c>
      <c r="N6961" s="1">
        <v>1.1977163553237915</v>
      </c>
      <c r="O6961" s="1">
        <v>3.4004289656877518E-2</v>
      </c>
      <c r="P6961" s="1">
        <v>2.0711402893066406</v>
      </c>
      <c r="Q6961" s="1">
        <v>0</v>
      </c>
      <c r="S6961" s="1">
        <v>31</v>
      </c>
      <c r="T6961" s="1">
        <v>1</v>
      </c>
      <c r="U6961" s="1">
        <v>10074467</v>
      </c>
      <c r="V6961" s="1">
        <v>0.12909829616546631</v>
      </c>
      <c r="W6961" s="1">
        <v>1.298081636428833</v>
      </c>
      <c r="X6961" s="1">
        <v>1.298081636428833</v>
      </c>
    </row>
    <row r="6962" spans="1:24" x14ac:dyDescent="0.35">
      <c r="A6962" s="1">
        <v>320250</v>
      </c>
      <c r="B6962" s="1" t="s">
        <v>2345</v>
      </c>
      <c r="C6962" s="1">
        <v>115226003</v>
      </c>
      <c r="D6962" s="1">
        <v>250</v>
      </c>
      <c r="E6962" s="1" t="s">
        <v>2710</v>
      </c>
      <c r="F6962" s="1" t="s">
        <v>35</v>
      </c>
      <c r="G6962" s="1" t="s">
        <v>258</v>
      </c>
      <c r="H6962" s="1" t="s">
        <v>916</v>
      </c>
      <c r="I6962" s="1">
        <v>1683295.31</v>
      </c>
      <c r="K6962" s="1">
        <v>363944</v>
      </c>
      <c r="L6962" s="1">
        <v>8144056.5</v>
      </c>
      <c r="M6962" s="1">
        <v>0.10935299843549728</v>
      </c>
      <c r="N6962" s="1">
        <v>1.3610085248947144</v>
      </c>
      <c r="O6962" s="1">
        <v>7.4760499410331249E-3</v>
      </c>
      <c r="P6962" s="1">
        <v>0.44611313939094543</v>
      </c>
      <c r="Q6962" s="1">
        <v>0</v>
      </c>
      <c r="S6962" s="1">
        <v>32</v>
      </c>
      <c r="T6962" s="1">
        <v>1</v>
      </c>
      <c r="U6962" s="1">
        <v>10191296</v>
      </c>
      <c r="V6962" s="1">
        <v>0.1168290451169014</v>
      </c>
      <c r="W6962" s="1">
        <v>1.1596543788909912</v>
      </c>
      <c r="X6962" s="1">
        <v>1.1596543788909912</v>
      </c>
    </row>
    <row r="6963" spans="1:24" x14ac:dyDescent="0.35">
      <c r="A6963" s="1">
        <v>330250</v>
      </c>
      <c r="B6963" s="1" t="s">
        <v>2346</v>
      </c>
      <c r="C6963" s="1">
        <v>115226003</v>
      </c>
      <c r="D6963" s="1">
        <v>250</v>
      </c>
      <c r="E6963" s="1" t="s">
        <v>2710</v>
      </c>
      <c r="F6963" s="1" t="s">
        <v>35</v>
      </c>
      <c r="G6963" s="1" t="s">
        <v>258</v>
      </c>
      <c r="H6963" s="1" t="s">
        <v>916</v>
      </c>
      <c r="I6963" s="1">
        <v>1766519.82</v>
      </c>
      <c r="K6963" s="1">
        <v>363944</v>
      </c>
      <c r="L6963" s="1">
        <v>8293253.5</v>
      </c>
      <c r="M6963" s="1">
        <v>0.14919699728488922</v>
      </c>
      <c r="N6963" s="1">
        <v>1.8319740295410156</v>
      </c>
      <c r="O6963" s="1">
        <v>8.322451263666153E-2</v>
      </c>
      <c r="P6963" s="1">
        <v>4.9441418647766113</v>
      </c>
      <c r="Q6963" s="1">
        <v>0</v>
      </c>
      <c r="S6963" s="1">
        <v>33</v>
      </c>
      <c r="T6963" s="1">
        <v>1</v>
      </c>
      <c r="U6963" s="1">
        <v>10423718</v>
      </c>
      <c r="V6963" s="1">
        <v>0.23242151737213135</v>
      </c>
      <c r="W6963" s="1">
        <v>2.2805931568145752</v>
      </c>
      <c r="X6963" s="1">
        <v>2.2805931568145752</v>
      </c>
    </row>
    <row r="6964" spans="1:24" x14ac:dyDescent="0.35">
      <c r="A6964" s="1">
        <v>340250</v>
      </c>
      <c r="B6964" s="1" t="s">
        <v>2347</v>
      </c>
      <c r="C6964" s="1">
        <v>115226003</v>
      </c>
      <c r="D6964" s="1">
        <v>250</v>
      </c>
      <c r="E6964" s="1" t="s">
        <v>2710</v>
      </c>
      <c r="F6964" s="1" t="s">
        <v>35</v>
      </c>
      <c r="G6964" s="1" t="s">
        <v>258</v>
      </c>
      <c r="H6964" s="1" t="s">
        <v>916</v>
      </c>
      <c r="I6964" s="1">
        <v>1766455.7</v>
      </c>
      <c r="K6964" s="1">
        <v>363944</v>
      </c>
      <c r="L6964" s="1">
        <v>8293244.5</v>
      </c>
      <c r="M6964" s="1">
        <v>-9.0000003183376975E-6</v>
      </c>
      <c r="N6964" s="1">
        <v>-1.0852194827748463E-4</v>
      </c>
      <c r="O6964" s="1">
        <v>-6.4120002207346261E-5</v>
      </c>
      <c r="P6964" s="1">
        <v>-3.6297356709837914E-3</v>
      </c>
      <c r="Q6964" s="1">
        <v>0</v>
      </c>
      <c r="S6964" s="1">
        <v>34</v>
      </c>
      <c r="T6964" s="1">
        <v>1</v>
      </c>
      <c r="U6964" s="1">
        <v>10423644</v>
      </c>
      <c r="V6964" s="1">
        <v>-7.3120005254168063E-5</v>
      </c>
      <c r="W6964" s="1">
        <v>-7.0991943357512355E-4</v>
      </c>
      <c r="X6964" s="1">
        <v>-7.0991943357512355E-4</v>
      </c>
    </row>
    <row r="6965" spans="1:24" x14ac:dyDescent="0.35">
      <c r="A6965" s="1">
        <v>350250</v>
      </c>
      <c r="B6965" s="1" t="s">
        <v>2348</v>
      </c>
      <c r="C6965" s="1">
        <v>115226003</v>
      </c>
      <c r="D6965" s="1">
        <v>250</v>
      </c>
      <c r="E6965" s="1" t="s">
        <v>2710</v>
      </c>
      <c r="F6965" s="1" t="s">
        <v>35</v>
      </c>
      <c r="G6965" s="1" t="s">
        <v>258</v>
      </c>
      <c r="H6965" s="1" t="s">
        <v>916</v>
      </c>
      <c r="I6965" s="1">
        <v>1869481.44</v>
      </c>
      <c r="K6965" s="1">
        <v>363944</v>
      </c>
      <c r="L6965" s="1">
        <v>8726298</v>
      </c>
      <c r="M6965" s="1">
        <v>0.43305349349975586</v>
      </c>
      <c r="N6965" s="1">
        <v>5.2217621803283691</v>
      </c>
      <c r="O6965" s="1">
        <v>0.10302574187517166</v>
      </c>
      <c r="P6965" s="1">
        <v>5.8323421478271484</v>
      </c>
      <c r="Q6965" s="1">
        <v>0</v>
      </c>
      <c r="S6965" s="1">
        <v>35</v>
      </c>
      <c r="T6965" s="1">
        <v>1</v>
      </c>
      <c r="U6965" s="1">
        <v>10959724</v>
      </c>
      <c r="V6965" s="1">
        <v>0.53607922792434692</v>
      </c>
      <c r="W6965" s="1">
        <v>5.1429233551025391</v>
      </c>
      <c r="X6965" s="1">
        <v>5.1429233551025391</v>
      </c>
    </row>
    <row r="6966" spans="1:24" x14ac:dyDescent="0.35">
      <c r="A6966" s="1">
        <v>360250</v>
      </c>
      <c r="B6966" s="1" t="s">
        <v>2349</v>
      </c>
      <c r="C6966" s="1">
        <v>115226003</v>
      </c>
      <c r="D6966" s="1">
        <v>250</v>
      </c>
      <c r="E6966" s="1" t="s">
        <v>2710</v>
      </c>
      <c r="F6966" s="1" t="s">
        <v>35</v>
      </c>
      <c r="G6966" s="1" t="s">
        <v>258</v>
      </c>
      <c r="H6966" s="1" t="s">
        <v>916</v>
      </c>
      <c r="I6966" s="1">
        <v>2014694.87</v>
      </c>
      <c r="K6966" s="1">
        <v>363944</v>
      </c>
      <c r="L6966" s="1">
        <v>9263622</v>
      </c>
      <c r="M6966" s="1">
        <v>0.53732401132583618</v>
      </c>
      <c r="N6966" s="1">
        <v>6.1575250625610352</v>
      </c>
      <c r="O6966" s="1">
        <v>0.14521342515945435</v>
      </c>
      <c r="P6966" s="1">
        <v>7.767578125</v>
      </c>
      <c r="Q6966" s="1">
        <v>0</v>
      </c>
      <c r="S6966" s="1">
        <v>36</v>
      </c>
      <c r="T6966" s="1">
        <v>1</v>
      </c>
      <c r="U6966" s="1">
        <v>11642261</v>
      </c>
      <c r="V6966" s="1">
        <v>0.68253743648529053</v>
      </c>
      <c r="W6966" s="1">
        <v>6.2276840209960938</v>
      </c>
      <c r="X6966" s="1">
        <v>6.2276840209960938</v>
      </c>
    </row>
    <row r="6967" spans="1:24" x14ac:dyDescent="0.35">
      <c r="A6967" s="1">
        <v>370250</v>
      </c>
      <c r="B6967" s="1" t="s">
        <v>2350</v>
      </c>
      <c r="C6967" s="1">
        <v>115226003</v>
      </c>
      <c r="D6967" s="1">
        <v>250</v>
      </c>
      <c r="E6967" s="1" t="s">
        <v>2710</v>
      </c>
      <c r="F6967" s="1" t="s">
        <v>35</v>
      </c>
      <c r="G6967" s="1" t="s">
        <v>258</v>
      </c>
      <c r="H6967" s="1" t="s">
        <v>916</v>
      </c>
      <c r="I6967" s="1">
        <v>2096000.41</v>
      </c>
      <c r="K6967" s="1">
        <v>363944</v>
      </c>
      <c r="L6967" s="1">
        <v>10085853</v>
      </c>
      <c r="M6967" s="1">
        <v>0.8222309947013855</v>
      </c>
      <c r="N6967" s="1">
        <v>8.8759126663208008</v>
      </c>
      <c r="O6967" s="1">
        <v>8.1305541098117828E-2</v>
      </c>
      <c r="P6967" s="1">
        <v>4.0356254577636719</v>
      </c>
      <c r="Q6967" s="1">
        <v>0</v>
      </c>
      <c r="S6967" s="1">
        <v>37</v>
      </c>
      <c r="T6967" s="1">
        <v>1</v>
      </c>
      <c r="U6967" s="1">
        <v>12545798</v>
      </c>
      <c r="V6967" s="1">
        <v>0.90353655815124512</v>
      </c>
      <c r="W6967" s="1">
        <v>7.7608380317687988</v>
      </c>
      <c r="X6967" s="1">
        <v>7.7608380317687988</v>
      </c>
    </row>
    <row r="6968" spans="1:24" x14ac:dyDescent="0.35">
      <c r="A6968" s="1">
        <v>380250</v>
      </c>
      <c r="B6968" s="1" t="s">
        <v>2351</v>
      </c>
      <c r="C6968" s="1">
        <v>115226003</v>
      </c>
      <c r="D6968" s="1">
        <v>250</v>
      </c>
      <c r="E6968" s="1" t="s">
        <v>2710</v>
      </c>
      <c r="F6968" s="1" t="s">
        <v>35</v>
      </c>
      <c r="G6968" s="1" t="s">
        <v>258</v>
      </c>
      <c r="H6968" s="1" t="s">
        <v>916</v>
      </c>
      <c r="I6968" s="1">
        <v>2278679</v>
      </c>
      <c r="K6968" s="1">
        <v>1012133.125</v>
      </c>
      <c r="L6968" s="1">
        <v>10475441</v>
      </c>
      <c r="M6968" s="1">
        <v>0.38958799839019775</v>
      </c>
      <c r="N6968" s="1">
        <v>3.8627173900604248</v>
      </c>
      <c r="O6968" s="1">
        <v>0.18267859518527985</v>
      </c>
      <c r="P6968" s="1">
        <v>8.7155799865722656</v>
      </c>
      <c r="Q6968" s="1">
        <v>0.64818912744522095</v>
      </c>
      <c r="S6968" s="1">
        <v>38</v>
      </c>
      <c r="T6968" s="1">
        <v>1</v>
      </c>
      <c r="U6968" s="1">
        <v>13766253</v>
      </c>
      <c r="V6968" s="1">
        <v>1.2204556465148926</v>
      </c>
      <c r="W6968" s="1">
        <v>9.7279977798461914</v>
      </c>
      <c r="X6968" s="1">
        <v>9.7279977798461914</v>
      </c>
    </row>
    <row r="6969" spans="1:24" x14ac:dyDescent="0.35">
      <c r="A6969" s="1">
        <v>390250</v>
      </c>
      <c r="B6969" s="1" t="s">
        <v>2352</v>
      </c>
      <c r="C6969" s="1">
        <v>115226003</v>
      </c>
      <c r="D6969" s="1">
        <v>250</v>
      </c>
      <c r="E6969" s="1" t="s">
        <v>2710</v>
      </c>
      <c r="F6969" s="1" t="s">
        <v>35</v>
      </c>
      <c r="G6969" s="1" t="s">
        <v>258</v>
      </c>
      <c r="H6969" s="1" t="s">
        <v>916</v>
      </c>
      <c r="I6969" s="1">
        <v>2315313</v>
      </c>
      <c r="K6969" s="1">
        <v>1659984.25</v>
      </c>
      <c r="L6969" s="1">
        <v>10676211</v>
      </c>
      <c r="M6969" s="1">
        <v>0.20077000558376312</v>
      </c>
      <c r="N6969" s="1">
        <v>1.9165780544281006</v>
      </c>
      <c r="O6969" s="1">
        <v>3.6633998155593872E-2</v>
      </c>
      <c r="P6969" s="1">
        <v>1.6076858043670654</v>
      </c>
      <c r="Q6969" s="1">
        <v>0.64785110950469971</v>
      </c>
      <c r="S6969" s="1">
        <v>39</v>
      </c>
      <c r="T6969" s="1">
        <v>1</v>
      </c>
      <c r="U6969" s="1">
        <v>14651508</v>
      </c>
      <c r="V6969" s="1">
        <v>0.88525509834289551</v>
      </c>
      <c r="W6969" s="1">
        <v>6.4306168556213379</v>
      </c>
      <c r="X6969" s="1">
        <v>6.4306168556213379</v>
      </c>
    </row>
    <row r="6970" spans="1:24" x14ac:dyDescent="0.35">
      <c r="A6970" s="1">
        <v>400250</v>
      </c>
      <c r="B6970" s="1" t="s">
        <v>2353</v>
      </c>
      <c r="C6970" s="1">
        <v>115226003</v>
      </c>
      <c r="D6970" s="1">
        <v>250</v>
      </c>
      <c r="E6970" s="1" t="s">
        <v>2710</v>
      </c>
      <c r="F6970" s="1" t="s">
        <v>35</v>
      </c>
      <c r="G6970" s="1" t="s">
        <v>258</v>
      </c>
      <c r="H6970" s="1" t="s">
        <v>916</v>
      </c>
      <c r="S6970" s="1">
        <v>40</v>
      </c>
      <c r="T6970" s="1">
        <v>1</v>
      </c>
      <c r="U6970" s="1">
        <v>0</v>
      </c>
      <c r="V6970" s="1">
        <v>0</v>
      </c>
      <c r="W6970" s="1">
        <v>-100</v>
      </c>
      <c r="X6970" s="1">
        <v>-100</v>
      </c>
    </row>
    <row r="6971" spans="1:24" x14ac:dyDescent="0.35">
      <c r="A6971" s="1">
        <v>410250</v>
      </c>
      <c r="B6971" s="1" t="s">
        <v>2354</v>
      </c>
      <c r="C6971" s="1">
        <v>115226003</v>
      </c>
      <c r="D6971" s="1">
        <v>250</v>
      </c>
      <c r="E6971" s="1" t="s">
        <v>2710</v>
      </c>
      <c r="F6971" s="1" t="s">
        <v>35</v>
      </c>
      <c r="G6971" s="1" t="s">
        <v>258</v>
      </c>
      <c r="H6971" s="1" t="s">
        <v>916</v>
      </c>
      <c r="S6971" s="1">
        <v>41</v>
      </c>
      <c r="T6971" s="1">
        <v>1</v>
      </c>
      <c r="U6971" s="1">
        <v>0</v>
      </c>
      <c r="V6971" s="1">
        <v>0</v>
      </c>
    </row>
    <row r="6972" spans="1:24" x14ac:dyDescent="0.35">
      <c r="A6972" s="1">
        <v>420250</v>
      </c>
      <c r="B6972" s="1" t="s">
        <v>2355</v>
      </c>
      <c r="C6972" s="1">
        <v>115226003</v>
      </c>
      <c r="D6972" s="1">
        <v>250</v>
      </c>
      <c r="E6972" s="1" t="s">
        <v>2710</v>
      </c>
      <c r="F6972" s="1" t="s">
        <v>35</v>
      </c>
      <c r="G6972" s="1" t="s">
        <v>258</v>
      </c>
      <c r="H6972" s="1" t="s">
        <v>916</v>
      </c>
      <c r="S6972" s="1">
        <v>42</v>
      </c>
      <c r="T6972" s="1">
        <v>1</v>
      </c>
      <c r="U6972" s="1">
        <v>0</v>
      </c>
      <c r="V6972" s="1">
        <v>0</v>
      </c>
    </row>
    <row r="6973" spans="1:24" x14ac:dyDescent="0.35">
      <c r="A6973" s="1">
        <v>430250</v>
      </c>
      <c r="B6973" s="1" t="s">
        <v>2356</v>
      </c>
      <c r="C6973" s="1">
        <v>115226003</v>
      </c>
      <c r="D6973" s="1">
        <v>250</v>
      </c>
      <c r="E6973" s="1" t="s">
        <v>2710</v>
      </c>
      <c r="F6973" s="1" t="s">
        <v>35</v>
      </c>
      <c r="G6973" s="1" t="s">
        <v>258</v>
      </c>
      <c r="H6973" s="1" t="s">
        <v>916</v>
      </c>
      <c r="S6973" s="1">
        <v>43</v>
      </c>
      <c r="T6973" s="1">
        <v>1</v>
      </c>
      <c r="U6973" s="1">
        <v>0</v>
      </c>
      <c r="V6973" s="1">
        <v>0</v>
      </c>
    </row>
    <row r="6974" spans="1:24" x14ac:dyDescent="0.35">
      <c r="A6974" s="1">
        <v>440250</v>
      </c>
      <c r="B6974" s="1" t="s">
        <v>2357</v>
      </c>
      <c r="C6974" s="1">
        <v>115226003</v>
      </c>
      <c r="D6974" s="1">
        <v>250</v>
      </c>
      <c r="E6974" s="1" t="s">
        <v>2710</v>
      </c>
      <c r="F6974" s="1" t="s">
        <v>35</v>
      </c>
      <c r="G6974" s="1" t="s">
        <v>258</v>
      </c>
      <c r="H6974" s="1" t="s">
        <v>916</v>
      </c>
      <c r="S6974" s="1">
        <v>44</v>
      </c>
      <c r="T6974" s="1">
        <v>1</v>
      </c>
      <c r="U6974" s="1">
        <v>0</v>
      </c>
      <c r="V6974" s="1">
        <v>0</v>
      </c>
    </row>
    <row r="6975" spans="1:24" x14ac:dyDescent="0.35">
      <c r="A6975" s="1">
        <v>450250</v>
      </c>
      <c r="B6975" s="1" t="s">
        <v>2358</v>
      </c>
      <c r="C6975" s="1">
        <v>115226003</v>
      </c>
      <c r="D6975" s="1">
        <v>250</v>
      </c>
      <c r="E6975" s="1" t="s">
        <v>2710</v>
      </c>
      <c r="F6975" s="1" t="s">
        <v>35</v>
      </c>
      <c r="G6975" s="1" t="s">
        <v>258</v>
      </c>
      <c r="H6975" s="1" t="s">
        <v>916</v>
      </c>
      <c r="S6975" s="1">
        <v>45</v>
      </c>
      <c r="T6975" s="1">
        <v>1</v>
      </c>
      <c r="U6975" s="1">
        <v>0</v>
      </c>
      <c r="V6975" s="1">
        <v>0</v>
      </c>
    </row>
    <row r="6976" spans="1:24" x14ac:dyDescent="0.35">
      <c r="A6976" s="1">
        <v>460250</v>
      </c>
      <c r="B6976" s="1" t="s">
        <v>2359</v>
      </c>
      <c r="C6976" s="1">
        <v>115226003</v>
      </c>
      <c r="D6976" s="1">
        <v>250</v>
      </c>
      <c r="E6976" s="1" t="s">
        <v>2710</v>
      </c>
      <c r="F6976" s="1" t="s">
        <v>35</v>
      </c>
      <c r="G6976" s="1" t="s">
        <v>258</v>
      </c>
      <c r="H6976" s="1" t="s">
        <v>916</v>
      </c>
      <c r="S6976" s="1">
        <v>46</v>
      </c>
      <c r="T6976" s="1">
        <v>1</v>
      </c>
      <c r="U6976" s="1">
        <v>0</v>
      </c>
      <c r="V6976" s="1">
        <v>0</v>
      </c>
    </row>
    <row r="6977" spans="1:24" x14ac:dyDescent="0.35">
      <c r="A6977" s="1">
        <v>470250</v>
      </c>
      <c r="B6977" s="1" t="s">
        <v>2360</v>
      </c>
      <c r="C6977" s="1">
        <v>115226003</v>
      </c>
      <c r="D6977" s="1">
        <v>250</v>
      </c>
      <c r="E6977" s="1" t="s">
        <v>2710</v>
      </c>
      <c r="F6977" s="1" t="s">
        <v>35</v>
      </c>
      <c r="G6977" s="1" t="s">
        <v>258</v>
      </c>
      <c r="H6977" s="1" t="s">
        <v>916</v>
      </c>
      <c r="S6977" s="1">
        <v>47</v>
      </c>
      <c r="T6977" s="1">
        <v>1</v>
      </c>
      <c r="U6977" s="1">
        <v>0</v>
      </c>
      <c r="V6977" s="1">
        <v>0</v>
      </c>
    </row>
    <row r="6978" spans="1:24" x14ac:dyDescent="0.35">
      <c r="A6978" s="1">
        <v>480250</v>
      </c>
      <c r="B6978" s="1" t="s">
        <v>2361</v>
      </c>
      <c r="C6978" s="1">
        <v>115226003</v>
      </c>
      <c r="D6978" s="1">
        <v>250</v>
      </c>
      <c r="E6978" s="1" t="s">
        <v>2710</v>
      </c>
      <c r="F6978" s="1" t="s">
        <v>35</v>
      </c>
      <c r="G6978" s="1" t="s">
        <v>258</v>
      </c>
      <c r="H6978" s="1" t="s">
        <v>916</v>
      </c>
      <c r="S6978" s="1">
        <v>48</v>
      </c>
      <c r="T6978" s="1">
        <v>1</v>
      </c>
      <c r="U6978" s="1">
        <v>0</v>
      </c>
      <c r="V6978" s="1">
        <v>0</v>
      </c>
    </row>
    <row r="6979" spans="1:24" x14ac:dyDescent="0.35">
      <c r="A6979" s="1">
        <v>290255</v>
      </c>
      <c r="B6979" s="1" t="s">
        <v>2341</v>
      </c>
      <c r="C6979" s="1">
        <v>115226103</v>
      </c>
      <c r="D6979" s="1">
        <v>255</v>
      </c>
      <c r="E6979" s="1" t="s">
        <v>2711</v>
      </c>
      <c r="F6979" s="1" t="s">
        <v>35</v>
      </c>
      <c r="G6979" s="1" t="s">
        <v>258</v>
      </c>
      <c r="H6979" s="1" t="s">
        <v>916</v>
      </c>
      <c r="I6979" s="1">
        <v>566014.6</v>
      </c>
      <c r="K6979" s="1">
        <v>111356</v>
      </c>
      <c r="L6979" s="1">
        <v>3904188.25</v>
      </c>
      <c r="S6979" s="1">
        <v>29</v>
      </c>
      <c r="T6979" s="1">
        <v>1</v>
      </c>
      <c r="U6979" s="1">
        <v>4581559</v>
      </c>
      <c r="V6979" s="1">
        <v>0</v>
      </c>
    </row>
    <row r="6980" spans="1:24" x14ac:dyDescent="0.35">
      <c r="A6980" s="1">
        <v>300255</v>
      </c>
      <c r="B6980" s="1" t="s">
        <v>2343</v>
      </c>
      <c r="C6980" s="1">
        <v>115226103</v>
      </c>
      <c r="D6980" s="1">
        <v>255</v>
      </c>
      <c r="E6980" s="1" t="s">
        <v>2711</v>
      </c>
      <c r="F6980" s="1" t="s">
        <v>35</v>
      </c>
      <c r="G6980" s="1" t="s">
        <v>258</v>
      </c>
      <c r="H6980" s="1" t="s">
        <v>916</v>
      </c>
      <c r="I6980" s="1">
        <v>570418.79</v>
      </c>
      <c r="K6980" s="1">
        <v>144110</v>
      </c>
      <c r="L6980" s="1">
        <v>3946747</v>
      </c>
      <c r="M6980" s="1">
        <v>4.255874827504158E-2</v>
      </c>
      <c r="N6980" s="1">
        <v>1.0900793075561523</v>
      </c>
      <c r="O6980" s="1">
        <v>4.4041899964213371E-3</v>
      </c>
      <c r="P6980" s="1">
        <v>0.77810537815093994</v>
      </c>
      <c r="Q6980" s="1">
        <v>3.2754000276327133E-2</v>
      </c>
      <c r="S6980" s="1">
        <v>30</v>
      </c>
      <c r="T6980" s="1">
        <v>1</v>
      </c>
      <c r="U6980" s="1">
        <v>4661276</v>
      </c>
      <c r="V6980" s="1">
        <v>7.9716935753822327E-2</v>
      </c>
      <c r="W6980" s="1">
        <v>1.7399536371231079</v>
      </c>
      <c r="X6980" s="1">
        <v>1.7399536371231079</v>
      </c>
    </row>
    <row r="6981" spans="1:24" x14ac:dyDescent="0.35">
      <c r="A6981" s="1">
        <v>310255</v>
      </c>
      <c r="B6981" s="1" t="s">
        <v>2344</v>
      </c>
      <c r="C6981" s="1">
        <v>115226103</v>
      </c>
      <c r="D6981" s="1">
        <v>255</v>
      </c>
      <c r="E6981" s="1" t="s">
        <v>2711</v>
      </c>
      <c r="F6981" s="1" t="s">
        <v>35</v>
      </c>
      <c r="G6981" s="1" t="s">
        <v>258</v>
      </c>
      <c r="H6981" s="1" t="s">
        <v>916</v>
      </c>
      <c r="I6981" s="1">
        <v>576037.21</v>
      </c>
      <c r="K6981" s="1">
        <v>127733</v>
      </c>
      <c r="L6981" s="1">
        <v>3988484.75</v>
      </c>
      <c r="M6981" s="1">
        <v>4.1737750172615051E-2</v>
      </c>
      <c r="N6981" s="1">
        <v>1.0575227737426758</v>
      </c>
      <c r="O6981" s="1">
        <v>5.6184199638664722E-3</v>
      </c>
      <c r="P6981" s="1">
        <v>0.98496407270431519</v>
      </c>
      <c r="Q6981" s="1">
        <v>-1.6377000138163567E-2</v>
      </c>
      <c r="S6981" s="1">
        <v>31</v>
      </c>
      <c r="T6981" s="1">
        <v>1</v>
      </c>
      <c r="U6981" s="1">
        <v>4692255</v>
      </c>
      <c r="V6981" s="1">
        <v>3.097916953265667E-2</v>
      </c>
      <c r="W6981" s="1">
        <v>0.66460341215133667</v>
      </c>
      <c r="X6981" s="1">
        <v>0.66460341215133667</v>
      </c>
    </row>
    <row r="6982" spans="1:24" x14ac:dyDescent="0.35">
      <c r="A6982" s="1">
        <v>320255</v>
      </c>
      <c r="B6982" s="1" t="s">
        <v>2345</v>
      </c>
      <c r="C6982" s="1">
        <v>115226103</v>
      </c>
      <c r="D6982" s="1">
        <v>255</v>
      </c>
      <c r="E6982" s="1" t="s">
        <v>2711</v>
      </c>
      <c r="F6982" s="1" t="s">
        <v>35</v>
      </c>
      <c r="G6982" s="1" t="s">
        <v>258</v>
      </c>
      <c r="H6982" s="1" t="s">
        <v>916</v>
      </c>
      <c r="I6982" s="1">
        <v>600485.30000000005</v>
      </c>
      <c r="K6982" s="1">
        <v>127733</v>
      </c>
      <c r="L6982" s="1">
        <v>4036194.75</v>
      </c>
      <c r="M6982" s="1">
        <v>4.7710001468658447E-2</v>
      </c>
      <c r="N6982" s="1">
        <v>1.1961935758590698</v>
      </c>
      <c r="O6982" s="1">
        <v>2.4448089301586151E-2</v>
      </c>
      <c r="P6982" s="1">
        <v>4.2441859245300293</v>
      </c>
      <c r="Q6982" s="1">
        <v>0</v>
      </c>
      <c r="S6982" s="1">
        <v>32</v>
      </c>
      <c r="T6982" s="1">
        <v>1</v>
      </c>
      <c r="U6982" s="1">
        <v>4764413</v>
      </c>
      <c r="V6982" s="1">
        <v>7.2158090770244598E-2</v>
      </c>
      <c r="W6982" s="1">
        <v>1.5378106832504272</v>
      </c>
      <c r="X6982" s="1">
        <v>1.5378106832504272</v>
      </c>
    </row>
    <row r="6983" spans="1:24" x14ac:dyDescent="0.35">
      <c r="A6983" s="1">
        <v>330255</v>
      </c>
      <c r="B6983" s="1" t="s">
        <v>2346</v>
      </c>
      <c r="C6983" s="1">
        <v>115226103</v>
      </c>
      <c r="D6983" s="1">
        <v>255</v>
      </c>
      <c r="E6983" s="1" t="s">
        <v>2711</v>
      </c>
      <c r="F6983" s="1" t="s">
        <v>35</v>
      </c>
      <c r="G6983" s="1" t="s">
        <v>258</v>
      </c>
      <c r="H6983" s="1" t="s">
        <v>916</v>
      </c>
      <c r="I6983" s="1">
        <v>630699.93999999994</v>
      </c>
      <c r="K6983" s="1">
        <v>127733</v>
      </c>
      <c r="L6983" s="1">
        <v>4079827.5</v>
      </c>
      <c r="M6983" s="1">
        <v>4.363274946808815E-2</v>
      </c>
      <c r="N6983" s="1">
        <v>1.0810368061065674</v>
      </c>
      <c r="O6983" s="1">
        <v>3.0214639380574226E-2</v>
      </c>
      <c r="P6983" s="1">
        <v>5.0317034721374512</v>
      </c>
      <c r="Q6983" s="1">
        <v>0</v>
      </c>
      <c r="S6983" s="1">
        <v>33</v>
      </c>
      <c r="T6983" s="1">
        <v>1</v>
      </c>
      <c r="U6983" s="1">
        <v>4838260.5</v>
      </c>
      <c r="V6983" s="1">
        <v>7.3847390711307526E-2</v>
      </c>
      <c r="W6983" s="1">
        <v>1.5499811172485352</v>
      </c>
      <c r="X6983" s="1">
        <v>1.5499811172485352</v>
      </c>
    </row>
    <row r="6984" spans="1:24" x14ac:dyDescent="0.35">
      <c r="A6984" s="1">
        <v>340255</v>
      </c>
      <c r="B6984" s="1" t="s">
        <v>2347</v>
      </c>
      <c r="C6984" s="1">
        <v>115226103</v>
      </c>
      <c r="D6984" s="1">
        <v>255</v>
      </c>
      <c r="E6984" s="1" t="s">
        <v>2711</v>
      </c>
      <c r="F6984" s="1" t="s">
        <v>35</v>
      </c>
      <c r="G6984" s="1" t="s">
        <v>258</v>
      </c>
      <c r="H6984" s="1" t="s">
        <v>916</v>
      </c>
      <c r="I6984" s="1">
        <v>630669.68000000005</v>
      </c>
      <c r="K6984" s="1">
        <v>127733</v>
      </c>
      <c r="L6984" s="1">
        <v>4079825.25</v>
      </c>
      <c r="M6984" s="1">
        <v>-2.2500000795844244E-6</v>
      </c>
      <c r="N6984" s="1">
        <v>-5.5149390391306952E-5</v>
      </c>
      <c r="O6984" s="1">
        <v>-3.0260000130510889E-5</v>
      </c>
      <c r="P6984" s="1">
        <v>-4.7978442162275314E-3</v>
      </c>
      <c r="Q6984" s="1">
        <v>0</v>
      </c>
      <c r="S6984" s="1">
        <v>34</v>
      </c>
      <c r="T6984" s="1">
        <v>1</v>
      </c>
      <c r="U6984" s="1">
        <v>4838228</v>
      </c>
      <c r="V6984" s="1">
        <v>-3.251000089221634E-5</v>
      </c>
      <c r="W6984" s="1">
        <v>-6.717290380038321E-4</v>
      </c>
      <c r="X6984" s="1">
        <v>-6.717290380038321E-4</v>
      </c>
    </row>
    <row r="6985" spans="1:24" x14ac:dyDescent="0.35">
      <c r="A6985" s="1">
        <v>350255</v>
      </c>
      <c r="B6985" s="1" t="s">
        <v>2348</v>
      </c>
      <c r="C6985" s="1">
        <v>115226103</v>
      </c>
      <c r="D6985" s="1">
        <v>255</v>
      </c>
      <c r="E6985" s="1" t="s">
        <v>2711</v>
      </c>
      <c r="F6985" s="1" t="s">
        <v>35</v>
      </c>
      <c r="G6985" s="1" t="s">
        <v>258</v>
      </c>
      <c r="H6985" s="1" t="s">
        <v>916</v>
      </c>
      <c r="I6985" s="1">
        <v>668910.48</v>
      </c>
      <c r="K6985" s="1">
        <v>127733</v>
      </c>
      <c r="L6985" s="1">
        <v>4212508.5</v>
      </c>
      <c r="M6985" s="1">
        <v>0.13268324732780457</v>
      </c>
      <c r="N6985" s="1">
        <v>3.2521796226501465</v>
      </c>
      <c r="O6985" s="1">
        <v>3.824080154299736E-2</v>
      </c>
      <c r="P6985" s="1">
        <v>6.0635228157043457</v>
      </c>
      <c r="Q6985" s="1">
        <v>0</v>
      </c>
      <c r="S6985" s="1">
        <v>35</v>
      </c>
      <c r="T6985" s="1">
        <v>1</v>
      </c>
      <c r="U6985" s="1">
        <v>5009152</v>
      </c>
      <c r="V6985" s="1">
        <v>0.17092405259609222</v>
      </c>
      <c r="W6985" s="1">
        <v>3.5327811241149902</v>
      </c>
      <c r="X6985" s="1">
        <v>3.5327811241149902</v>
      </c>
    </row>
    <row r="6986" spans="1:24" x14ac:dyDescent="0.35">
      <c r="A6986" s="1">
        <v>360255</v>
      </c>
      <c r="B6986" s="1" t="s">
        <v>2349</v>
      </c>
      <c r="C6986" s="1">
        <v>115226103</v>
      </c>
      <c r="D6986" s="1">
        <v>255</v>
      </c>
      <c r="E6986" s="1" t="s">
        <v>2711</v>
      </c>
      <c r="F6986" s="1" t="s">
        <v>35</v>
      </c>
      <c r="G6986" s="1" t="s">
        <v>258</v>
      </c>
      <c r="H6986" s="1" t="s">
        <v>916</v>
      </c>
      <c r="I6986" s="1">
        <v>719631.94</v>
      </c>
      <c r="K6986" s="1">
        <v>127733</v>
      </c>
      <c r="L6986" s="1">
        <v>4733143.5</v>
      </c>
      <c r="M6986" s="1">
        <v>0.52063500881195068</v>
      </c>
      <c r="N6986" s="1">
        <v>12.359262466430664</v>
      </c>
      <c r="O6986" s="1">
        <v>5.0721459090709686E-2</v>
      </c>
      <c r="P6986" s="1">
        <v>7.582697868347168</v>
      </c>
      <c r="Q6986" s="1">
        <v>0</v>
      </c>
      <c r="S6986" s="1">
        <v>36</v>
      </c>
      <c r="T6986" s="1">
        <v>1</v>
      </c>
      <c r="U6986" s="1">
        <v>5580508.5</v>
      </c>
      <c r="V6986" s="1">
        <v>0.57135647535324097</v>
      </c>
      <c r="W6986" s="1">
        <v>11.406251907348633</v>
      </c>
      <c r="X6986" s="1">
        <v>11.406251907348633</v>
      </c>
    </row>
    <row r="6987" spans="1:24" x14ac:dyDescent="0.35">
      <c r="A6987" s="1">
        <v>370255</v>
      </c>
      <c r="B6987" s="1" t="s">
        <v>2350</v>
      </c>
      <c r="C6987" s="1">
        <v>115226103</v>
      </c>
      <c r="D6987" s="1">
        <v>255</v>
      </c>
      <c r="E6987" s="1" t="s">
        <v>2711</v>
      </c>
      <c r="F6987" s="1" t="s">
        <v>35</v>
      </c>
      <c r="G6987" s="1" t="s">
        <v>258</v>
      </c>
      <c r="H6987" s="1" t="s">
        <v>916</v>
      </c>
      <c r="I6987" s="1">
        <v>764788.74</v>
      </c>
      <c r="K6987" s="1">
        <v>127733</v>
      </c>
      <c r="L6987" s="1">
        <v>4981631.5</v>
      </c>
      <c r="M6987" s="1">
        <v>0.24848799407482147</v>
      </c>
      <c r="N6987" s="1">
        <v>5.2499570846557617</v>
      </c>
      <c r="O6987" s="1">
        <v>4.5156799256801605E-2</v>
      </c>
      <c r="P6987" s="1">
        <v>6.2749853134155273</v>
      </c>
      <c r="Q6987" s="1">
        <v>0</v>
      </c>
      <c r="S6987" s="1">
        <v>37</v>
      </c>
      <c r="T6987" s="1">
        <v>1</v>
      </c>
      <c r="U6987" s="1">
        <v>5874153</v>
      </c>
      <c r="V6987" s="1">
        <v>0.29364478588104248</v>
      </c>
      <c r="W6987" s="1">
        <v>5.2619667053222656</v>
      </c>
      <c r="X6987" s="1">
        <v>5.2619667053222656</v>
      </c>
    </row>
    <row r="6988" spans="1:24" x14ac:dyDescent="0.35">
      <c r="A6988" s="1">
        <v>380255</v>
      </c>
      <c r="B6988" s="1" t="s">
        <v>2351</v>
      </c>
      <c r="C6988" s="1">
        <v>115226103</v>
      </c>
      <c r="D6988" s="1">
        <v>255</v>
      </c>
      <c r="E6988" s="1" t="s">
        <v>2711</v>
      </c>
      <c r="F6988" s="1" t="s">
        <v>35</v>
      </c>
      <c r="G6988" s="1" t="s">
        <v>258</v>
      </c>
      <c r="H6988" s="1" t="s">
        <v>916</v>
      </c>
      <c r="I6988" s="1">
        <v>837229</v>
      </c>
      <c r="K6988" s="1">
        <v>337956.34375</v>
      </c>
      <c r="L6988" s="1">
        <v>5118398</v>
      </c>
      <c r="M6988" s="1">
        <v>0.13676649332046509</v>
      </c>
      <c r="N6988" s="1">
        <v>2.7454159259796143</v>
      </c>
      <c r="O6988" s="1">
        <v>7.2440259158611298E-2</v>
      </c>
      <c r="P6988" s="1">
        <v>9.4719305038452148</v>
      </c>
      <c r="Q6988" s="1">
        <v>0.21022334694862366</v>
      </c>
      <c r="S6988" s="1">
        <v>38</v>
      </c>
      <c r="T6988" s="1">
        <v>1</v>
      </c>
      <c r="U6988" s="1">
        <v>6293583.5</v>
      </c>
      <c r="V6988" s="1">
        <v>0.41943010687828064</v>
      </c>
      <c r="W6988" s="1">
        <v>7.1402721405029297</v>
      </c>
      <c r="X6988" s="1">
        <v>7.1402721405029297</v>
      </c>
    </row>
    <row r="6989" spans="1:24" x14ac:dyDescent="0.35">
      <c r="A6989" s="1">
        <v>390255</v>
      </c>
      <c r="B6989" s="1" t="s">
        <v>2352</v>
      </c>
      <c r="C6989" s="1">
        <v>115226103</v>
      </c>
      <c r="D6989" s="1">
        <v>255</v>
      </c>
      <c r="E6989" s="1" t="s">
        <v>2711</v>
      </c>
      <c r="F6989" s="1" t="s">
        <v>35</v>
      </c>
      <c r="G6989" s="1" t="s">
        <v>258</v>
      </c>
      <c r="H6989" s="1" t="s">
        <v>916</v>
      </c>
      <c r="I6989" s="1">
        <v>869646</v>
      </c>
      <c r="K6989" s="1">
        <v>548070.0625</v>
      </c>
      <c r="L6989" s="1">
        <v>5175067</v>
      </c>
      <c r="M6989" s="1">
        <v>5.6669000536203384E-2</v>
      </c>
      <c r="N6989" s="1">
        <v>1.1071628332138062</v>
      </c>
      <c r="O6989" s="1">
        <v>3.2416999340057373E-2</v>
      </c>
      <c r="P6989" s="1">
        <v>3.8719394207000732</v>
      </c>
      <c r="Q6989" s="1">
        <v>0.21011371910572052</v>
      </c>
      <c r="S6989" s="1">
        <v>39</v>
      </c>
      <c r="T6989" s="1">
        <v>1</v>
      </c>
      <c r="U6989" s="1">
        <v>6592783</v>
      </c>
      <c r="V6989" s="1">
        <v>0.29919973015785217</v>
      </c>
      <c r="W6989" s="1">
        <v>4.7540402412414551</v>
      </c>
      <c r="X6989" s="1">
        <v>4.7540402412414551</v>
      </c>
    </row>
    <row r="6990" spans="1:24" x14ac:dyDescent="0.35">
      <c r="A6990" s="1">
        <v>400255</v>
      </c>
      <c r="B6990" s="1" t="s">
        <v>2353</v>
      </c>
      <c r="C6990" s="1">
        <v>115226103</v>
      </c>
      <c r="D6990" s="1">
        <v>255</v>
      </c>
      <c r="E6990" s="1" t="s">
        <v>2711</v>
      </c>
      <c r="F6990" s="1" t="s">
        <v>35</v>
      </c>
      <c r="G6990" s="1" t="s">
        <v>258</v>
      </c>
      <c r="H6990" s="1" t="s">
        <v>916</v>
      </c>
      <c r="S6990" s="1">
        <v>40</v>
      </c>
      <c r="T6990" s="1">
        <v>1</v>
      </c>
      <c r="U6990" s="1">
        <v>0</v>
      </c>
      <c r="V6990" s="1">
        <v>0</v>
      </c>
      <c r="W6990" s="1">
        <v>-100</v>
      </c>
      <c r="X6990" s="1">
        <v>-100</v>
      </c>
    </row>
    <row r="6991" spans="1:24" x14ac:dyDescent="0.35">
      <c r="A6991" s="1">
        <v>410255</v>
      </c>
      <c r="B6991" s="1" t="s">
        <v>2354</v>
      </c>
      <c r="C6991" s="1">
        <v>115226103</v>
      </c>
      <c r="D6991" s="1">
        <v>255</v>
      </c>
      <c r="E6991" s="1" t="s">
        <v>2711</v>
      </c>
      <c r="F6991" s="1" t="s">
        <v>35</v>
      </c>
      <c r="G6991" s="1" t="s">
        <v>258</v>
      </c>
      <c r="H6991" s="1" t="s">
        <v>916</v>
      </c>
      <c r="S6991" s="1">
        <v>41</v>
      </c>
      <c r="T6991" s="1">
        <v>1</v>
      </c>
      <c r="U6991" s="1">
        <v>0</v>
      </c>
      <c r="V6991" s="1">
        <v>0</v>
      </c>
    </row>
    <row r="6992" spans="1:24" x14ac:dyDescent="0.35">
      <c r="A6992" s="1">
        <v>420255</v>
      </c>
      <c r="B6992" s="1" t="s">
        <v>2355</v>
      </c>
      <c r="C6992" s="1">
        <v>115226103</v>
      </c>
      <c r="D6992" s="1">
        <v>255</v>
      </c>
      <c r="E6992" s="1" t="s">
        <v>2711</v>
      </c>
      <c r="F6992" s="1" t="s">
        <v>35</v>
      </c>
      <c r="G6992" s="1" t="s">
        <v>258</v>
      </c>
      <c r="H6992" s="1" t="s">
        <v>916</v>
      </c>
      <c r="S6992" s="1">
        <v>42</v>
      </c>
      <c r="T6992" s="1">
        <v>1</v>
      </c>
      <c r="U6992" s="1">
        <v>0</v>
      </c>
      <c r="V6992" s="1">
        <v>0</v>
      </c>
    </row>
    <row r="6993" spans="1:24" x14ac:dyDescent="0.35">
      <c r="A6993" s="1">
        <v>430255</v>
      </c>
      <c r="B6993" s="1" t="s">
        <v>2356</v>
      </c>
      <c r="C6993" s="1">
        <v>115226103</v>
      </c>
      <c r="D6993" s="1">
        <v>255</v>
      </c>
      <c r="E6993" s="1" t="s">
        <v>2711</v>
      </c>
      <c r="F6993" s="1" t="s">
        <v>35</v>
      </c>
      <c r="G6993" s="1" t="s">
        <v>258</v>
      </c>
      <c r="H6993" s="1" t="s">
        <v>916</v>
      </c>
      <c r="S6993" s="1">
        <v>43</v>
      </c>
      <c r="T6993" s="1">
        <v>1</v>
      </c>
      <c r="U6993" s="1">
        <v>0</v>
      </c>
      <c r="V6993" s="1">
        <v>0</v>
      </c>
    </row>
    <row r="6994" spans="1:24" x14ac:dyDescent="0.35">
      <c r="A6994" s="1">
        <v>440255</v>
      </c>
      <c r="B6994" s="1" t="s">
        <v>2357</v>
      </c>
      <c r="C6994" s="1">
        <v>115226103</v>
      </c>
      <c r="D6994" s="1">
        <v>255</v>
      </c>
      <c r="E6994" s="1" t="s">
        <v>2711</v>
      </c>
      <c r="F6994" s="1" t="s">
        <v>35</v>
      </c>
      <c r="G6994" s="1" t="s">
        <v>258</v>
      </c>
      <c r="H6994" s="1" t="s">
        <v>916</v>
      </c>
      <c r="S6994" s="1">
        <v>44</v>
      </c>
      <c r="T6994" s="1">
        <v>1</v>
      </c>
      <c r="U6994" s="1">
        <v>0</v>
      </c>
      <c r="V6994" s="1">
        <v>0</v>
      </c>
    </row>
    <row r="6995" spans="1:24" x14ac:dyDescent="0.35">
      <c r="A6995" s="1">
        <v>450255</v>
      </c>
      <c r="B6995" s="1" t="s">
        <v>2358</v>
      </c>
      <c r="C6995" s="1">
        <v>115226103</v>
      </c>
      <c r="D6995" s="1">
        <v>255</v>
      </c>
      <c r="E6995" s="1" t="s">
        <v>2711</v>
      </c>
      <c r="F6995" s="1" t="s">
        <v>35</v>
      </c>
      <c r="G6995" s="1" t="s">
        <v>258</v>
      </c>
      <c r="H6995" s="1" t="s">
        <v>916</v>
      </c>
      <c r="S6995" s="1">
        <v>45</v>
      </c>
      <c r="T6995" s="1">
        <v>1</v>
      </c>
      <c r="U6995" s="1">
        <v>0</v>
      </c>
      <c r="V6995" s="1">
        <v>0</v>
      </c>
    </row>
    <row r="6996" spans="1:24" x14ac:dyDescent="0.35">
      <c r="A6996" s="1">
        <v>460255</v>
      </c>
      <c r="B6996" s="1" t="s">
        <v>2359</v>
      </c>
      <c r="C6996" s="1">
        <v>115226103</v>
      </c>
      <c r="D6996" s="1">
        <v>255</v>
      </c>
      <c r="E6996" s="1" t="s">
        <v>2711</v>
      </c>
      <c r="F6996" s="1" t="s">
        <v>35</v>
      </c>
      <c r="G6996" s="1" t="s">
        <v>258</v>
      </c>
      <c r="H6996" s="1" t="s">
        <v>916</v>
      </c>
      <c r="S6996" s="1">
        <v>46</v>
      </c>
      <c r="T6996" s="1">
        <v>1</v>
      </c>
      <c r="U6996" s="1">
        <v>0</v>
      </c>
      <c r="V6996" s="1">
        <v>0</v>
      </c>
    </row>
    <row r="6997" spans="1:24" x14ac:dyDescent="0.35">
      <c r="A6997" s="1">
        <v>470255</v>
      </c>
      <c r="B6997" s="1" t="s">
        <v>2360</v>
      </c>
      <c r="C6997" s="1">
        <v>115226103</v>
      </c>
      <c r="D6997" s="1">
        <v>255</v>
      </c>
      <c r="E6997" s="1" t="s">
        <v>2711</v>
      </c>
      <c r="F6997" s="1" t="s">
        <v>35</v>
      </c>
      <c r="G6997" s="1" t="s">
        <v>258</v>
      </c>
      <c r="H6997" s="1" t="s">
        <v>916</v>
      </c>
      <c r="S6997" s="1">
        <v>47</v>
      </c>
      <c r="T6997" s="1">
        <v>1</v>
      </c>
      <c r="U6997" s="1">
        <v>0</v>
      </c>
      <c r="V6997" s="1">
        <v>0</v>
      </c>
    </row>
    <row r="6998" spans="1:24" x14ac:dyDescent="0.35">
      <c r="A6998" s="1">
        <v>480255</v>
      </c>
      <c r="B6998" s="1" t="s">
        <v>2361</v>
      </c>
      <c r="C6998" s="1">
        <v>115226103</v>
      </c>
      <c r="D6998" s="1">
        <v>255</v>
      </c>
      <c r="E6998" s="1" t="s">
        <v>2711</v>
      </c>
      <c r="F6998" s="1" t="s">
        <v>35</v>
      </c>
      <c r="G6998" s="1" t="s">
        <v>258</v>
      </c>
      <c r="H6998" s="1" t="s">
        <v>916</v>
      </c>
      <c r="S6998" s="1">
        <v>48</v>
      </c>
      <c r="T6998" s="1">
        <v>1</v>
      </c>
      <c r="U6998" s="1">
        <v>0</v>
      </c>
      <c r="V6998" s="1">
        <v>0</v>
      </c>
    </row>
    <row r="6999" spans="1:24" x14ac:dyDescent="0.35">
      <c r="A6999" s="1">
        <v>290420</v>
      </c>
      <c r="B6999" s="1" t="s">
        <v>2341</v>
      </c>
      <c r="C6999" s="1">
        <v>115228003</v>
      </c>
      <c r="D6999" s="1">
        <v>420</v>
      </c>
      <c r="E6999" s="1" t="s">
        <v>2712</v>
      </c>
      <c r="F6999" s="1" t="s">
        <v>35</v>
      </c>
      <c r="G6999" s="1" t="s">
        <v>258</v>
      </c>
      <c r="H6999" s="1" t="s">
        <v>916</v>
      </c>
      <c r="I6999" s="1">
        <v>990724</v>
      </c>
      <c r="K6999" s="1">
        <v>352720</v>
      </c>
      <c r="L6999" s="1">
        <v>7793308</v>
      </c>
      <c r="S6999" s="1">
        <v>29</v>
      </c>
      <c r="T6999" s="1">
        <v>1</v>
      </c>
      <c r="U6999" s="1">
        <v>9136752</v>
      </c>
      <c r="V6999" s="1">
        <v>0</v>
      </c>
    </row>
    <row r="7000" spans="1:24" x14ac:dyDescent="0.35">
      <c r="A7000" s="1">
        <v>300420</v>
      </c>
      <c r="B7000" s="1" t="s">
        <v>2343</v>
      </c>
      <c r="C7000" s="1">
        <v>115228003</v>
      </c>
      <c r="D7000" s="1">
        <v>420</v>
      </c>
      <c r="E7000" s="1" t="s">
        <v>2712</v>
      </c>
      <c r="F7000" s="1" t="s">
        <v>35</v>
      </c>
      <c r="G7000" s="1" t="s">
        <v>258</v>
      </c>
      <c r="H7000" s="1" t="s">
        <v>916</v>
      </c>
      <c r="I7000" s="1">
        <v>1177972</v>
      </c>
      <c r="K7000" s="1">
        <v>352679</v>
      </c>
      <c r="L7000" s="1">
        <v>8000743</v>
      </c>
      <c r="M7000" s="1">
        <v>0.2074349969625473</v>
      </c>
      <c r="N7000" s="1">
        <v>2.6617066860198975</v>
      </c>
      <c r="O7000" s="1">
        <v>0.18724800646305084</v>
      </c>
      <c r="P7000" s="1">
        <v>18.900117874145508</v>
      </c>
      <c r="Q7000" s="1">
        <v>-4.0999999328050762E-5</v>
      </c>
      <c r="S7000" s="1">
        <v>30</v>
      </c>
      <c r="T7000" s="1">
        <v>1</v>
      </c>
      <c r="U7000" s="1">
        <v>9531394</v>
      </c>
      <c r="V7000" s="1">
        <v>0.39464199542999268</v>
      </c>
      <c r="W7000" s="1">
        <v>4.3192811012268066</v>
      </c>
      <c r="X7000" s="1">
        <v>4.3192811012268066</v>
      </c>
    </row>
    <row r="7001" spans="1:24" x14ac:dyDescent="0.35">
      <c r="A7001" s="1">
        <v>310420</v>
      </c>
      <c r="B7001" s="1" t="s">
        <v>2344</v>
      </c>
      <c r="C7001" s="1">
        <v>115228003</v>
      </c>
      <c r="D7001" s="1">
        <v>420</v>
      </c>
      <c r="E7001" s="1" t="s">
        <v>2712</v>
      </c>
      <c r="F7001" s="1" t="s">
        <v>35</v>
      </c>
      <c r="G7001" s="1" t="s">
        <v>258</v>
      </c>
      <c r="H7001" s="1" t="s">
        <v>916</v>
      </c>
      <c r="I7001" s="1">
        <v>1065756.98</v>
      </c>
      <c r="K7001" s="1">
        <v>352679</v>
      </c>
      <c r="L7001" s="1">
        <v>8198589.5</v>
      </c>
      <c r="M7001" s="1">
        <v>0.19784650206565857</v>
      </c>
      <c r="N7001" s="1">
        <v>2.4728515148162842</v>
      </c>
      <c r="O7001" s="1">
        <v>-0.11221501976251602</v>
      </c>
      <c r="P7001" s="1">
        <v>-9.5261192321777344</v>
      </c>
      <c r="Q7001" s="1">
        <v>0</v>
      </c>
      <c r="S7001" s="1">
        <v>31</v>
      </c>
      <c r="T7001" s="1">
        <v>1</v>
      </c>
      <c r="U7001" s="1">
        <v>9617026</v>
      </c>
      <c r="V7001" s="1">
        <v>8.5631482303142548E-2</v>
      </c>
      <c r="W7001" s="1">
        <v>0.89842051267623901</v>
      </c>
      <c r="X7001" s="1">
        <v>0.89842051267623901</v>
      </c>
    </row>
    <row r="7002" spans="1:24" x14ac:dyDescent="0.35">
      <c r="A7002" s="1">
        <v>320420</v>
      </c>
      <c r="B7002" s="1" t="s">
        <v>2345</v>
      </c>
      <c r="C7002" s="1">
        <v>115228003</v>
      </c>
      <c r="D7002" s="1">
        <v>420</v>
      </c>
      <c r="E7002" s="1" t="s">
        <v>2712</v>
      </c>
      <c r="F7002" s="1" t="s">
        <v>35</v>
      </c>
      <c r="G7002" s="1" t="s">
        <v>258</v>
      </c>
      <c r="H7002" s="1" t="s">
        <v>916</v>
      </c>
      <c r="I7002" s="1">
        <v>1083131.75</v>
      </c>
      <c r="J7002" s="1">
        <v>8235</v>
      </c>
      <c r="K7002" s="1">
        <v>352679</v>
      </c>
      <c r="L7002" s="1">
        <v>8438596</v>
      </c>
      <c r="M7002" s="1">
        <v>0.24000650644302368</v>
      </c>
      <c r="N7002" s="1">
        <v>2.9274120330810547</v>
      </c>
      <c r="O7002" s="1">
        <v>1.737477071583271E-2</v>
      </c>
      <c r="P7002" s="1">
        <v>1.6302750110626221</v>
      </c>
      <c r="Q7002" s="1">
        <v>0</v>
      </c>
      <c r="S7002" s="1">
        <v>32</v>
      </c>
      <c r="T7002" s="1">
        <v>1</v>
      </c>
      <c r="U7002" s="1">
        <v>9882642</v>
      </c>
      <c r="V7002" s="1">
        <v>0.25738129019737244</v>
      </c>
      <c r="W7002" s="1">
        <v>2.7619349956512451</v>
      </c>
      <c r="X7002" s="1">
        <v>2.7619349956512451</v>
      </c>
    </row>
    <row r="7003" spans="1:24" x14ac:dyDescent="0.35">
      <c r="A7003" s="1">
        <v>330420</v>
      </c>
      <c r="B7003" s="1" t="s">
        <v>2346</v>
      </c>
      <c r="C7003" s="1">
        <v>115228003</v>
      </c>
      <c r="D7003" s="1">
        <v>420</v>
      </c>
      <c r="E7003" s="1" t="s">
        <v>2712</v>
      </c>
      <c r="F7003" s="1" t="s">
        <v>35</v>
      </c>
      <c r="G7003" s="1" t="s">
        <v>258</v>
      </c>
      <c r="H7003" s="1" t="s">
        <v>916</v>
      </c>
      <c r="I7003" s="1">
        <v>1174161.44</v>
      </c>
      <c r="K7003" s="1">
        <v>352679</v>
      </c>
      <c r="L7003" s="1">
        <v>8730458</v>
      </c>
      <c r="M7003" s="1">
        <v>0.29186201095581055</v>
      </c>
      <c r="N7003" s="1">
        <v>3.458655834197998</v>
      </c>
      <c r="O7003" s="1">
        <v>9.1029688715934753E-2</v>
      </c>
      <c r="P7003" s="1">
        <v>8.4043045043945313</v>
      </c>
      <c r="Q7003" s="1">
        <v>0</v>
      </c>
      <c r="S7003" s="1">
        <v>33</v>
      </c>
      <c r="T7003" s="1">
        <v>1</v>
      </c>
      <c r="U7003" s="1">
        <v>10257298</v>
      </c>
      <c r="V7003" s="1">
        <v>0.38289171457290649</v>
      </c>
      <c r="W7003" s="1">
        <v>3.791050910949707</v>
      </c>
      <c r="X7003" s="1">
        <v>3.791050910949707</v>
      </c>
    </row>
    <row r="7004" spans="1:24" x14ac:dyDescent="0.35">
      <c r="A7004" s="1">
        <v>340420</v>
      </c>
      <c r="B7004" s="1" t="s">
        <v>2347</v>
      </c>
      <c r="C7004" s="1">
        <v>115228003</v>
      </c>
      <c r="D7004" s="1">
        <v>420</v>
      </c>
      <c r="E7004" s="1" t="s">
        <v>2712</v>
      </c>
      <c r="F7004" s="1" t="s">
        <v>35</v>
      </c>
      <c r="G7004" s="1" t="s">
        <v>258</v>
      </c>
      <c r="H7004" s="1" t="s">
        <v>916</v>
      </c>
      <c r="I7004" s="1">
        <v>1293804</v>
      </c>
      <c r="K7004" s="1">
        <v>352679</v>
      </c>
      <c r="L7004" s="1">
        <v>8730447</v>
      </c>
      <c r="M7004" s="1">
        <v>-1.1000000085914508E-5</v>
      </c>
      <c r="N7004" s="1">
        <v>-1.2599567708093673E-4</v>
      </c>
      <c r="O7004" s="1">
        <v>0.11964256316423416</v>
      </c>
      <c r="P7004" s="1">
        <v>10.189617156982422</v>
      </c>
      <c r="Q7004" s="1">
        <v>0</v>
      </c>
      <c r="S7004" s="1">
        <v>34</v>
      </c>
      <c r="T7004" s="1">
        <v>1</v>
      </c>
      <c r="U7004" s="1">
        <v>10376930</v>
      </c>
      <c r="V7004" s="1">
        <v>0.1196315661072731</v>
      </c>
      <c r="W7004" s="1">
        <v>1.1663110256195068</v>
      </c>
      <c r="X7004" s="1">
        <v>1.1663110256195068</v>
      </c>
    </row>
    <row r="7005" spans="1:24" x14ac:dyDescent="0.35">
      <c r="A7005" s="1">
        <v>350420</v>
      </c>
      <c r="B7005" s="1" t="s">
        <v>2348</v>
      </c>
      <c r="C7005" s="1">
        <v>115228003</v>
      </c>
      <c r="D7005" s="1">
        <v>420</v>
      </c>
      <c r="E7005" s="1" t="s">
        <v>2712</v>
      </c>
      <c r="F7005" s="1" t="s">
        <v>35</v>
      </c>
      <c r="G7005" s="1" t="s">
        <v>258</v>
      </c>
      <c r="H7005" s="1" t="s">
        <v>916</v>
      </c>
      <c r="I7005" s="1">
        <v>1344343</v>
      </c>
      <c r="K7005" s="1">
        <v>352679</v>
      </c>
      <c r="L7005" s="1">
        <v>10106948</v>
      </c>
      <c r="M7005" s="1">
        <v>1.3765009641647339</v>
      </c>
      <c r="N7005" s="1">
        <v>15.76667308807373</v>
      </c>
      <c r="O7005" s="1">
        <v>5.0539001822471619E-2</v>
      </c>
      <c r="P7005" s="1">
        <v>3.9062330722808838</v>
      </c>
      <c r="Q7005" s="1">
        <v>0</v>
      </c>
      <c r="S7005" s="1">
        <v>35</v>
      </c>
      <c r="T7005" s="1">
        <v>1</v>
      </c>
      <c r="U7005" s="1">
        <v>11803970</v>
      </c>
      <c r="V7005" s="1">
        <v>1.4270399808883667</v>
      </c>
      <c r="W7005" s="1">
        <v>13.752043724060059</v>
      </c>
      <c r="X7005" s="1">
        <v>13.752043724060059</v>
      </c>
    </row>
    <row r="7006" spans="1:24" x14ac:dyDescent="0.35">
      <c r="A7006" s="1">
        <v>360420</v>
      </c>
      <c r="B7006" s="1" t="s">
        <v>2349</v>
      </c>
      <c r="C7006" s="1">
        <v>115228003</v>
      </c>
      <c r="D7006" s="1">
        <v>420</v>
      </c>
      <c r="E7006" s="1" t="s">
        <v>2712</v>
      </c>
      <c r="F7006" s="1" t="s">
        <v>35</v>
      </c>
      <c r="G7006" s="1" t="s">
        <v>258</v>
      </c>
      <c r="H7006" s="1" t="s">
        <v>916</v>
      </c>
      <c r="I7006" s="1">
        <v>1497998.4</v>
      </c>
      <c r="K7006" s="1">
        <v>352679</v>
      </c>
      <c r="L7006" s="1">
        <v>10514490</v>
      </c>
      <c r="M7006" s="1">
        <v>0.40754199028015137</v>
      </c>
      <c r="N7006" s="1">
        <v>4.0322952270507813</v>
      </c>
      <c r="O7006" s="1">
        <v>0.15365539491176605</v>
      </c>
      <c r="P7006" s="1">
        <v>11.429776191711426</v>
      </c>
      <c r="Q7006" s="1">
        <v>0</v>
      </c>
      <c r="S7006" s="1">
        <v>36</v>
      </c>
      <c r="T7006" s="1">
        <v>1</v>
      </c>
      <c r="U7006" s="1">
        <v>12365167</v>
      </c>
      <c r="V7006" s="1">
        <v>0.56119740009307861</v>
      </c>
      <c r="W7006" s="1">
        <v>4.7543072700500488</v>
      </c>
      <c r="X7006" s="1">
        <v>4.7543072700500488</v>
      </c>
    </row>
    <row r="7007" spans="1:24" x14ac:dyDescent="0.35">
      <c r="A7007" s="1">
        <v>370420</v>
      </c>
      <c r="B7007" s="1" t="s">
        <v>2350</v>
      </c>
      <c r="C7007" s="1">
        <v>115228003</v>
      </c>
      <c r="D7007" s="1">
        <v>420</v>
      </c>
      <c r="E7007" s="1" t="s">
        <v>2712</v>
      </c>
      <c r="F7007" s="1" t="s">
        <v>35</v>
      </c>
      <c r="G7007" s="1" t="s">
        <v>258</v>
      </c>
      <c r="H7007" s="1" t="s">
        <v>916</v>
      </c>
      <c r="S7007" s="1">
        <v>37</v>
      </c>
      <c r="T7007" s="1">
        <v>1</v>
      </c>
      <c r="U7007" s="1">
        <v>0</v>
      </c>
      <c r="V7007" s="1">
        <v>0</v>
      </c>
      <c r="W7007" s="1">
        <v>-100</v>
      </c>
      <c r="X7007" s="1">
        <v>-100</v>
      </c>
    </row>
    <row r="7008" spans="1:24" x14ac:dyDescent="0.35">
      <c r="A7008" s="1">
        <v>380420</v>
      </c>
      <c r="B7008" s="1" t="s">
        <v>2351</v>
      </c>
      <c r="C7008" s="1">
        <v>115228003</v>
      </c>
      <c r="D7008" s="1">
        <v>420</v>
      </c>
      <c r="E7008" s="1" t="s">
        <v>2712</v>
      </c>
      <c r="F7008" s="1" t="s">
        <v>35</v>
      </c>
      <c r="G7008" s="1" t="s">
        <v>258</v>
      </c>
      <c r="H7008" s="1" t="s">
        <v>916</v>
      </c>
      <c r="I7008" s="1">
        <v>1895509</v>
      </c>
      <c r="K7008" s="1">
        <v>1366052.625</v>
      </c>
      <c r="L7008" s="1">
        <v>13146638</v>
      </c>
      <c r="S7008" s="1">
        <v>38</v>
      </c>
      <c r="T7008" s="1">
        <v>1</v>
      </c>
      <c r="U7008" s="1">
        <v>16408200</v>
      </c>
      <c r="V7008" s="1">
        <v>0</v>
      </c>
    </row>
    <row r="7009" spans="1:24" x14ac:dyDescent="0.35">
      <c r="A7009" s="1">
        <v>390420</v>
      </c>
      <c r="B7009" s="1" t="s">
        <v>2352</v>
      </c>
      <c r="C7009" s="1">
        <v>115228003</v>
      </c>
      <c r="D7009" s="1">
        <v>420</v>
      </c>
      <c r="E7009" s="1" t="s">
        <v>2712</v>
      </c>
      <c r="F7009" s="1" t="s">
        <v>35</v>
      </c>
      <c r="G7009" s="1" t="s">
        <v>258</v>
      </c>
      <c r="H7009" s="1" t="s">
        <v>916</v>
      </c>
      <c r="I7009" s="1">
        <v>1960914</v>
      </c>
      <c r="K7009" s="1">
        <v>2372825.5</v>
      </c>
      <c r="L7009" s="1">
        <v>13341188</v>
      </c>
      <c r="M7009" s="1">
        <v>0.19454999268054962</v>
      </c>
      <c r="N7009" s="1">
        <v>1.4798460006713867</v>
      </c>
      <c r="O7009" s="1">
        <v>6.5404996275901794E-2</v>
      </c>
      <c r="P7009" s="1">
        <v>3.4505243301391602</v>
      </c>
      <c r="Q7009" s="1">
        <v>1.0067728757858276</v>
      </c>
      <c r="S7009" s="1">
        <v>39</v>
      </c>
      <c r="T7009" s="1">
        <v>1</v>
      </c>
      <c r="U7009" s="1">
        <v>17674928</v>
      </c>
      <c r="V7009" s="1">
        <v>1.2667279243469238</v>
      </c>
      <c r="W7009" s="1">
        <v>7.7200913429260254</v>
      </c>
      <c r="X7009" s="1">
        <v>7.7200913429260254</v>
      </c>
    </row>
    <row r="7010" spans="1:24" x14ac:dyDescent="0.35">
      <c r="A7010" s="1">
        <v>400420</v>
      </c>
      <c r="B7010" s="1" t="s">
        <v>2353</v>
      </c>
      <c r="C7010" s="1">
        <v>115228003</v>
      </c>
      <c r="D7010" s="1">
        <v>420</v>
      </c>
      <c r="E7010" s="1" t="s">
        <v>2712</v>
      </c>
      <c r="F7010" s="1" t="s">
        <v>35</v>
      </c>
      <c r="G7010" s="1" t="s">
        <v>258</v>
      </c>
      <c r="H7010" s="1" t="s">
        <v>916</v>
      </c>
      <c r="S7010" s="1">
        <v>40</v>
      </c>
      <c r="T7010" s="1">
        <v>1</v>
      </c>
      <c r="U7010" s="1">
        <v>0</v>
      </c>
      <c r="V7010" s="1">
        <v>0</v>
      </c>
      <c r="W7010" s="1">
        <v>-100</v>
      </c>
      <c r="X7010" s="1">
        <v>-100</v>
      </c>
    </row>
    <row r="7011" spans="1:24" x14ac:dyDescent="0.35">
      <c r="A7011" s="1">
        <v>410420</v>
      </c>
      <c r="B7011" s="1" t="s">
        <v>2354</v>
      </c>
      <c r="C7011" s="1">
        <v>115228003</v>
      </c>
      <c r="D7011" s="1">
        <v>420</v>
      </c>
      <c r="E7011" s="1" t="s">
        <v>2712</v>
      </c>
      <c r="F7011" s="1" t="s">
        <v>35</v>
      </c>
      <c r="G7011" s="1" t="s">
        <v>258</v>
      </c>
      <c r="H7011" s="1" t="s">
        <v>916</v>
      </c>
      <c r="S7011" s="1">
        <v>41</v>
      </c>
      <c r="T7011" s="1">
        <v>1</v>
      </c>
      <c r="U7011" s="1">
        <v>0</v>
      </c>
      <c r="V7011" s="1">
        <v>0</v>
      </c>
    </row>
    <row r="7012" spans="1:24" x14ac:dyDescent="0.35">
      <c r="A7012" s="1">
        <v>420420</v>
      </c>
      <c r="B7012" s="1" t="s">
        <v>2355</v>
      </c>
      <c r="C7012" s="1">
        <v>115228003</v>
      </c>
      <c r="D7012" s="1">
        <v>420</v>
      </c>
      <c r="E7012" s="1" t="s">
        <v>2712</v>
      </c>
      <c r="F7012" s="1" t="s">
        <v>35</v>
      </c>
      <c r="G7012" s="1" t="s">
        <v>258</v>
      </c>
      <c r="H7012" s="1" t="s">
        <v>916</v>
      </c>
      <c r="S7012" s="1">
        <v>42</v>
      </c>
      <c r="T7012" s="1">
        <v>1</v>
      </c>
      <c r="U7012" s="1">
        <v>0</v>
      </c>
      <c r="V7012" s="1">
        <v>0</v>
      </c>
    </row>
    <row r="7013" spans="1:24" x14ac:dyDescent="0.35">
      <c r="A7013" s="1">
        <v>430420</v>
      </c>
      <c r="B7013" s="1" t="s">
        <v>2356</v>
      </c>
      <c r="C7013" s="1">
        <v>115228003</v>
      </c>
      <c r="D7013" s="1">
        <v>420</v>
      </c>
      <c r="E7013" s="1" t="s">
        <v>2712</v>
      </c>
      <c r="F7013" s="1" t="s">
        <v>35</v>
      </c>
      <c r="G7013" s="1" t="s">
        <v>258</v>
      </c>
      <c r="H7013" s="1" t="s">
        <v>916</v>
      </c>
      <c r="S7013" s="1">
        <v>43</v>
      </c>
      <c r="T7013" s="1">
        <v>1</v>
      </c>
      <c r="U7013" s="1">
        <v>0</v>
      </c>
      <c r="V7013" s="1">
        <v>0</v>
      </c>
    </row>
    <row r="7014" spans="1:24" x14ac:dyDescent="0.35">
      <c r="A7014" s="1">
        <v>440420</v>
      </c>
      <c r="B7014" s="1" t="s">
        <v>2357</v>
      </c>
      <c r="C7014" s="1">
        <v>115228003</v>
      </c>
      <c r="D7014" s="1">
        <v>420</v>
      </c>
      <c r="E7014" s="1" t="s">
        <v>2712</v>
      </c>
      <c r="F7014" s="1" t="s">
        <v>35</v>
      </c>
      <c r="G7014" s="1" t="s">
        <v>258</v>
      </c>
      <c r="H7014" s="1" t="s">
        <v>916</v>
      </c>
      <c r="S7014" s="1">
        <v>44</v>
      </c>
      <c r="T7014" s="1">
        <v>1</v>
      </c>
      <c r="U7014" s="1">
        <v>0</v>
      </c>
      <c r="V7014" s="1">
        <v>0</v>
      </c>
    </row>
    <row r="7015" spans="1:24" x14ac:dyDescent="0.35">
      <c r="A7015" s="1">
        <v>450420</v>
      </c>
      <c r="B7015" s="1" t="s">
        <v>2358</v>
      </c>
      <c r="C7015" s="1">
        <v>115228003</v>
      </c>
      <c r="D7015" s="1">
        <v>420</v>
      </c>
      <c r="E7015" s="1" t="s">
        <v>2712</v>
      </c>
      <c r="F7015" s="1" t="s">
        <v>35</v>
      </c>
      <c r="G7015" s="1" t="s">
        <v>258</v>
      </c>
      <c r="H7015" s="1" t="s">
        <v>916</v>
      </c>
      <c r="S7015" s="1">
        <v>45</v>
      </c>
      <c r="T7015" s="1">
        <v>1</v>
      </c>
      <c r="U7015" s="1">
        <v>0</v>
      </c>
      <c r="V7015" s="1">
        <v>0</v>
      </c>
    </row>
    <row r="7016" spans="1:24" x14ac:dyDescent="0.35">
      <c r="A7016" s="1">
        <v>460420</v>
      </c>
      <c r="B7016" s="1" t="s">
        <v>2359</v>
      </c>
      <c r="C7016" s="1">
        <v>115228003</v>
      </c>
      <c r="D7016" s="1">
        <v>420</v>
      </c>
      <c r="E7016" s="1" t="s">
        <v>2712</v>
      </c>
      <c r="F7016" s="1" t="s">
        <v>35</v>
      </c>
      <c r="G7016" s="1" t="s">
        <v>258</v>
      </c>
      <c r="H7016" s="1" t="s">
        <v>916</v>
      </c>
      <c r="S7016" s="1">
        <v>46</v>
      </c>
      <c r="T7016" s="1">
        <v>1</v>
      </c>
      <c r="U7016" s="1">
        <v>0</v>
      </c>
      <c r="V7016" s="1">
        <v>0</v>
      </c>
    </row>
    <row r="7017" spans="1:24" x14ac:dyDescent="0.35">
      <c r="A7017" s="1">
        <v>470420</v>
      </c>
      <c r="B7017" s="1" t="s">
        <v>2360</v>
      </c>
      <c r="C7017" s="1">
        <v>115228003</v>
      </c>
      <c r="D7017" s="1">
        <v>420</v>
      </c>
      <c r="E7017" s="1" t="s">
        <v>2712</v>
      </c>
      <c r="F7017" s="1" t="s">
        <v>35</v>
      </c>
      <c r="G7017" s="1" t="s">
        <v>258</v>
      </c>
      <c r="H7017" s="1" t="s">
        <v>916</v>
      </c>
      <c r="S7017" s="1">
        <v>47</v>
      </c>
      <c r="T7017" s="1">
        <v>1</v>
      </c>
      <c r="U7017" s="1">
        <v>0</v>
      </c>
      <c r="V7017" s="1">
        <v>0</v>
      </c>
    </row>
    <row r="7018" spans="1:24" x14ac:dyDescent="0.35">
      <c r="A7018" s="1">
        <v>480420</v>
      </c>
      <c r="B7018" s="1" t="s">
        <v>2361</v>
      </c>
      <c r="C7018" s="1">
        <v>115228003</v>
      </c>
      <c r="D7018" s="1">
        <v>420</v>
      </c>
      <c r="E7018" s="1" t="s">
        <v>2712</v>
      </c>
      <c r="F7018" s="1" t="s">
        <v>35</v>
      </c>
      <c r="G7018" s="1" t="s">
        <v>258</v>
      </c>
      <c r="H7018" s="1" t="s">
        <v>916</v>
      </c>
      <c r="S7018" s="1">
        <v>48</v>
      </c>
      <c r="T7018" s="1">
        <v>1</v>
      </c>
      <c r="U7018" s="1">
        <v>0</v>
      </c>
      <c r="V7018" s="1">
        <v>0</v>
      </c>
    </row>
    <row r="7019" spans="1:24" x14ac:dyDescent="0.35">
      <c r="A7019" s="1">
        <v>290425</v>
      </c>
      <c r="B7019" s="1" t="s">
        <v>2341</v>
      </c>
      <c r="C7019" s="1">
        <v>115228303</v>
      </c>
      <c r="D7019" s="1">
        <v>425</v>
      </c>
      <c r="E7019" s="1" t="s">
        <v>2713</v>
      </c>
      <c r="F7019" s="1" t="s">
        <v>35</v>
      </c>
      <c r="G7019" s="1" t="s">
        <v>258</v>
      </c>
      <c r="H7019" s="1" t="s">
        <v>916</v>
      </c>
      <c r="I7019" s="1">
        <v>1367495.01</v>
      </c>
      <c r="K7019" s="1">
        <v>261665</v>
      </c>
      <c r="L7019" s="1">
        <v>3552353</v>
      </c>
      <c r="S7019" s="1">
        <v>29</v>
      </c>
      <c r="T7019" s="1">
        <v>1</v>
      </c>
      <c r="U7019" s="1">
        <v>5181513</v>
      </c>
      <c r="V7019" s="1">
        <v>0</v>
      </c>
    </row>
    <row r="7020" spans="1:24" x14ac:dyDescent="0.35">
      <c r="A7020" s="1">
        <v>300425</v>
      </c>
      <c r="B7020" s="1" t="s">
        <v>2343</v>
      </c>
      <c r="C7020" s="1">
        <v>115228303</v>
      </c>
      <c r="D7020" s="1">
        <v>425</v>
      </c>
      <c r="E7020" s="1" t="s">
        <v>2713</v>
      </c>
      <c r="F7020" s="1" t="s">
        <v>35</v>
      </c>
      <c r="G7020" s="1" t="s">
        <v>258</v>
      </c>
      <c r="H7020" s="1" t="s">
        <v>916</v>
      </c>
      <c r="I7020" s="1">
        <v>1395742.19</v>
      </c>
      <c r="K7020" s="1">
        <v>261665</v>
      </c>
      <c r="L7020" s="1">
        <v>3710166.75</v>
      </c>
      <c r="M7020" s="1">
        <v>0.15781374275684357</v>
      </c>
      <c r="N7020" s="1">
        <v>4.4425129890441895</v>
      </c>
      <c r="O7020" s="1">
        <v>2.8247179463505745E-2</v>
      </c>
      <c r="P7020" s="1">
        <v>2.0656149387359619</v>
      </c>
      <c r="Q7020" s="1">
        <v>0</v>
      </c>
      <c r="S7020" s="1">
        <v>30</v>
      </c>
      <c r="T7020" s="1">
        <v>1</v>
      </c>
      <c r="U7020" s="1">
        <v>5367574</v>
      </c>
      <c r="V7020" s="1">
        <v>0.18606092035770416</v>
      </c>
      <c r="W7020" s="1">
        <v>3.5908622741699219</v>
      </c>
      <c r="X7020" s="1">
        <v>3.5908622741699219</v>
      </c>
    </row>
    <row r="7021" spans="1:24" x14ac:dyDescent="0.35">
      <c r="A7021" s="1">
        <v>310425</v>
      </c>
      <c r="B7021" s="1" t="s">
        <v>2344</v>
      </c>
      <c r="C7021" s="1">
        <v>115228303</v>
      </c>
      <c r="D7021" s="1">
        <v>425</v>
      </c>
      <c r="E7021" s="1" t="s">
        <v>2713</v>
      </c>
      <c r="F7021" s="1" t="s">
        <v>35</v>
      </c>
      <c r="G7021" s="1" t="s">
        <v>258</v>
      </c>
      <c r="H7021" s="1" t="s">
        <v>916</v>
      </c>
      <c r="I7021" s="1">
        <v>1424678.97</v>
      </c>
      <c r="K7021" s="1">
        <v>261665</v>
      </c>
      <c r="L7021" s="1">
        <v>3817918</v>
      </c>
      <c r="M7021" s="1">
        <v>0.10775125026702881</v>
      </c>
      <c r="N7021" s="1">
        <v>2.9042158126831055</v>
      </c>
      <c r="O7021" s="1">
        <v>2.8936779126524925E-2</v>
      </c>
      <c r="P7021" s="1">
        <v>2.0732181072235107</v>
      </c>
      <c r="Q7021" s="1">
        <v>0</v>
      </c>
      <c r="S7021" s="1">
        <v>31</v>
      </c>
      <c r="T7021" s="1">
        <v>1</v>
      </c>
      <c r="U7021" s="1">
        <v>5504262</v>
      </c>
      <c r="V7021" s="1">
        <v>0.13668802380561829</v>
      </c>
      <c r="W7021" s="1">
        <v>2.5465507507324219</v>
      </c>
      <c r="X7021" s="1">
        <v>2.5465507507324219</v>
      </c>
    </row>
    <row r="7022" spans="1:24" x14ac:dyDescent="0.35">
      <c r="A7022" s="1">
        <v>320425</v>
      </c>
      <c r="B7022" s="1" t="s">
        <v>2345</v>
      </c>
      <c r="C7022" s="1">
        <v>115228303</v>
      </c>
      <c r="D7022" s="1">
        <v>425</v>
      </c>
      <c r="E7022" s="1" t="s">
        <v>2713</v>
      </c>
      <c r="F7022" s="1" t="s">
        <v>35</v>
      </c>
      <c r="G7022" s="1" t="s">
        <v>258</v>
      </c>
      <c r="H7022" s="1" t="s">
        <v>916</v>
      </c>
      <c r="I7022" s="1">
        <v>1457466.31</v>
      </c>
      <c r="K7022" s="1">
        <v>261665</v>
      </c>
      <c r="L7022" s="1">
        <v>3921286</v>
      </c>
      <c r="M7022" s="1">
        <v>0.10336799919605255</v>
      </c>
      <c r="N7022" s="1">
        <v>2.7074441909790039</v>
      </c>
      <c r="O7022" s="1">
        <v>3.2787341624498367E-2</v>
      </c>
      <c r="P7022" s="1">
        <v>2.301384449005127</v>
      </c>
      <c r="Q7022" s="1">
        <v>0</v>
      </c>
      <c r="S7022" s="1">
        <v>32</v>
      </c>
      <c r="T7022" s="1">
        <v>1</v>
      </c>
      <c r="U7022" s="1">
        <v>5640417</v>
      </c>
      <c r="V7022" s="1">
        <v>0.13615533709526062</v>
      </c>
      <c r="W7022" s="1">
        <v>2.4736285209655762</v>
      </c>
      <c r="X7022" s="1">
        <v>2.4736285209655762</v>
      </c>
    </row>
    <row r="7023" spans="1:24" x14ac:dyDescent="0.35">
      <c r="A7023" s="1">
        <v>330425</v>
      </c>
      <c r="B7023" s="1" t="s">
        <v>2346</v>
      </c>
      <c r="C7023" s="1">
        <v>115228303</v>
      </c>
      <c r="D7023" s="1">
        <v>425</v>
      </c>
      <c r="E7023" s="1" t="s">
        <v>2713</v>
      </c>
      <c r="F7023" s="1" t="s">
        <v>35</v>
      </c>
      <c r="G7023" s="1" t="s">
        <v>258</v>
      </c>
      <c r="H7023" s="1" t="s">
        <v>916</v>
      </c>
      <c r="I7023" s="1">
        <v>1521661.33</v>
      </c>
      <c r="K7023" s="1">
        <v>261665</v>
      </c>
      <c r="L7023" s="1">
        <v>4191328.25</v>
      </c>
      <c r="M7023" s="1">
        <v>0.27004224061965942</v>
      </c>
      <c r="N7023" s="1">
        <v>6.8865737915039063</v>
      </c>
      <c r="O7023" s="1">
        <v>6.4195021986961365E-2</v>
      </c>
      <c r="P7023" s="1">
        <v>4.4045629501342773</v>
      </c>
      <c r="Q7023" s="1">
        <v>0</v>
      </c>
      <c r="S7023" s="1">
        <v>33</v>
      </c>
      <c r="T7023" s="1">
        <v>1</v>
      </c>
      <c r="U7023" s="1">
        <v>5974654.5</v>
      </c>
      <c r="V7023" s="1">
        <v>0.33423727750778198</v>
      </c>
      <c r="W7023" s="1">
        <v>5.9257588386535645</v>
      </c>
      <c r="X7023" s="1">
        <v>5.9257588386535645</v>
      </c>
    </row>
    <row r="7024" spans="1:24" x14ac:dyDescent="0.35">
      <c r="A7024" s="1">
        <v>340425</v>
      </c>
      <c r="B7024" s="1" t="s">
        <v>2347</v>
      </c>
      <c r="C7024" s="1">
        <v>115228303</v>
      </c>
      <c r="D7024" s="1">
        <v>425</v>
      </c>
      <c r="E7024" s="1" t="s">
        <v>2713</v>
      </c>
      <c r="F7024" s="1" t="s">
        <v>35</v>
      </c>
      <c r="G7024" s="1" t="s">
        <v>258</v>
      </c>
      <c r="H7024" s="1" t="s">
        <v>916</v>
      </c>
      <c r="I7024" s="1">
        <v>1654246.66</v>
      </c>
      <c r="K7024" s="1">
        <v>261665</v>
      </c>
      <c r="L7024" s="1">
        <v>4191320.25</v>
      </c>
      <c r="M7024" s="1">
        <v>-7.9999999798019417E-6</v>
      </c>
      <c r="N7024" s="1">
        <v>-1.9087028340436518E-4</v>
      </c>
      <c r="O7024" s="1">
        <v>0.13258533179759979</v>
      </c>
      <c r="P7024" s="1">
        <v>8.71319580078125</v>
      </c>
      <c r="Q7024" s="1">
        <v>0</v>
      </c>
      <c r="S7024" s="1">
        <v>34</v>
      </c>
      <c r="T7024" s="1">
        <v>1</v>
      </c>
      <c r="U7024" s="1">
        <v>6107232</v>
      </c>
      <c r="V7024" s="1">
        <v>0.1325773298740387</v>
      </c>
      <c r="W7024" s="1">
        <v>2.2189986705780029</v>
      </c>
      <c r="X7024" s="1">
        <v>2.2189986705780029</v>
      </c>
    </row>
    <row r="7025" spans="1:24" x14ac:dyDescent="0.35">
      <c r="A7025" s="1">
        <v>350425</v>
      </c>
      <c r="B7025" s="1" t="s">
        <v>2348</v>
      </c>
      <c r="C7025" s="1">
        <v>115228303</v>
      </c>
      <c r="D7025" s="1">
        <v>425</v>
      </c>
      <c r="E7025" s="1" t="s">
        <v>2713</v>
      </c>
      <c r="F7025" s="1" t="s">
        <v>35</v>
      </c>
      <c r="G7025" s="1" t="s">
        <v>258</v>
      </c>
      <c r="H7025" s="1" t="s">
        <v>916</v>
      </c>
      <c r="I7025" s="1">
        <v>1745318.28</v>
      </c>
      <c r="K7025" s="1">
        <v>261665</v>
      </c>
      <c r="L7025" s="1">
        <v>4627817</v>
      </c>
      <c r="M7025" s="1">
        <v>0.43649676442146301</v>
      </c>
      <c r="N7025" s="1">
        <v>10.414301872253418</v>
      </c>
      <c r="O7025" s="1">
        <v>9.1071620583534241E-2</v>
      </c>
      <c r="P7025" s="1">
        <v>5.5053229331970215</v>
      </c>
      <c r="Q7025" s="1">
        <v>0</v>
      </c>
      <c r="S7025" s="1">
        <v>35</v>
      </c>
      <c r="T7025" s="1">
        <v>1</v>
      </c>
      <c r="U7025" s="1">
        <v>6634800</v>
      </c>
      <c r="V7025" s="1">
        <v>0.52756839990615845</v>
      </c>
      <c r="W7025" s="1">
        <v>8.6384143829345703</v>
      </c>
      <c r="X7025" s="1">
        <v>8.6384143829345703</v>
      </c>
    </row>
    <row r="7026" spans="1:24" x14ac:dyDescent="0.35">
      <c r="A7026" s="1">
        <v>360425</v>
      </c>
      <c r="B7026" s="1" t="s">
        <v>2349</v>
      </c>
      <c r="C7026" s="1">
        <v>115228303</v>
      </c>
      <c r="D7026" s="1">
        <v>425</v>
      </c>
      <c r="E7026" s="1" t="s">
        <v>2713</v>
      </c>
      <c r="F7026" s="1" t="s">
        <v>35</v>
      </c>
      <c r="G7026" s="1" t="s">
        <v>258</v>
      </c>
      <c r="H7026" s="1" t="s">
        <v>916</v>
      </c>
      <c r="I7026" s="1">
        <v>1731702.24</v>
      </c>
      <c r="K7026" s="1">
        <v>261665</v>
      </c>
      <c r="L7026" s="1">
        <v>5360023.5</v>
      </c>
      <c r="M7026" s="1">
        <v>0.73220652341842651</v>
      </c>
      <c r="N7026" s="1">
        <v>15.821855545043945</v>
      </c>
      <c r="O7026" s="1">
        <v>-1.3616040349006653E-2</v>
      </c>
      <c r="P7026" s="1">
        <v>-0.78014653921127319</v>
      </c>
      <c r="Q7026" s="1">
        <v>0</v>
      </c>
      <c r="S7026" s="1">
        <v>36</v>
      </c>
      <c r="T7026" s="1">
        <v>1</v>
      </c>
      <c r="U7026" s="1">
        <v>7353391</v>
      </c>
      <c r="V7026" s="1">
        <v>0.71859049797058105</v>
      </c>
      <c r="W7026" s="1">
        <v>10.830635070800781</v>
      </c>
      <c r="X7026" s="1">
        <v>10.830635070800781</v>
      </c>
    </row>
    <row r="7027" spans="1:24" x14ac:dyDescent="0.35">
      <c r="A7027" s="1">
        <v>370425</v>
      </c>
      <c r="B7027" s="1" t="s">
        <v>2350</v>
      </c>
      <c r="C7027" s="1">
        <v>115228303</v>
      </c>
      <c r="D7027" s="1">
        <v>425</v>
      </c>
      <c r="E7027" s="1" t="s">
        <v>2713</v>
      </c>
      <c r="F7027" s="1" t="s">
        <v>35</v>
      </c>
      <c r="G7027" s="1" t="s">
        <v>258</v>
      </c>
      <c r="H7027" s="1" t="s">
        <v>916</v>
      </c>
      <c r="I7027" s="1">
        <v>1945041</v>
      </c>
      <c r="K7027" s="1">
        <v>261665</v>
      </c>
      <c r="L7027" s="1">
        <v>6010277</v>
      </c>
      <c r="M7027" s="1">
        <v>0.65025347471237183</v>
      </c>
      <c r="N7027" s="1">
        <v>12.131542205810547</v>
      </c>
      <c r="O7027" s="1">
        <v>0.21333876252174377</v>
      </c>
      <c r="P7027" s="1">
        <v>12.319598197937012</v>
      </c>
      <c r="Q7027" s="1">
        <v>0</v>
      </c>
      <c r="S7027" s="1">
        <v>37</v>
      </c>
      <c r="T7027" s="1">
        <v>1</v>
      </c>
      <c r="U7027" s="1">
        <v>8216983</v>
      </c>
      <c r="V7027" s="1">
        <v>0.86359226703643799</v>
      </c>
      <c r="W7027" s="1">
        <v>11.744132995605469</v>
      </c>
      <c r="X7027" s="1">
        <v>11.744132995605469</v>
      </c>
    </row>
    <row r="7028" spans="1:24" x14ac:dyDescent="0.35">
      <c r="A7028" s="1">
        <v>380425</v>
      </c>
      <c r="B7028" s="1" t="s">
        <v>2351</v>
      </c>
      <c r="C7028" s="1">
        <v>115228303</v>
      </c>
      <c r="D7028" s="1">
        <v>425</v>
      </c>
      <c r="E7028" s="1" t="s">
        <v>2713</v>
      </c>
      <c r="F7028" s="1" t="s">
        <v>35</v>
      </c>
      <c r="G7028" s="1" t="s">
        <v>258</v>
      </c>
      <c r="H7028" s="1" t="s">
        <v>916</v>
      </c>
      <c r="I7028" s="1">
        <v>1969499</v>
      </c>
      <c r="K7028" s="1">
        <v>1549645.875</v>
      </c>
      <c r="L7028" s="1">
        <v>6585505</v>
      </c>
      <c r="M7028" s="1">
        <v>0.57522797584533691</v>
      </c>
      <c r="N7028" s="1">
        <v>9.5707406997680664</v>
      </c>
      <c r="O7028" s="1">
        <v>2.4458000436425209E-2</v>
      </c>
      <c r="P7028" s="1">
        <v>1.2574541568756104</v>
      </c>
      <c r="Q7028" s="1">
        <v>1.2879809141159058</v>
      </c>
      <c r="S7028" s="1">
        <v>38</v>
      </c>
      <c r="T7028" s="1">
        <v>1</v>
      </c>
      <c r="U7028" s="1">
        <v>10104650</v>
      </c>
      <c r="V7028" s="1">
        <v>1.8876669406890869</v>
      </c>
      <c r="W7028" s="1">
        <v>22.972749710083008</v>
      </c>
      <c r="X7028" s="1">
        <v>22.972749710083008</v>
      </c>
    </row>
    <row r="7029" spans="1:24" x14ac:dyDescent="0.35">
      <c r="A7029" s="1">
        <v>390425</v>
      </c>
      <c r="B7029" s="1" t="s">
        <v>2352</v>
      </c>
      <c r="C7029" s="1">
        <v>115228303</v>
      </c>
      <c r="D7029" s="1">
        <v>425</v>
      </c>
      <c r="E7029" s="1" t="s">
        <v>2713</v>
      </c>
      <c r="F7029" s="1" t="s">
        <v>35</v>
      </c>
      <c r="G7029" s="1" t="s">
        <v>258</v>
      </c>
      <c r="H7029" s="1" t="s">
        <v>916</v>
      </c>
      <c r="I7029" s="1">
        <v>2092000</v>
      </c>
      <c r="K7029" s="1">
        <v>3426515.25</v>
      </c>
      <c r="L7029" s="1">
        <v>6728762</v>
      </c>
      <c r="M7029" s="1">
        <v>0.14325700700283051</v>
      </c>
      <c r="N7029" s="1">
        <v>2.1753380298614502</v>
      </c>
      <c r="O7029" s="1">
        <v>0.12250100076198578</v>
      </c>
      <c r="P7029" s="1">
        <v>6.2199068069458008</v>
      </c>
      <c r="Q7029" s="1">
        <v>1.8768693208694458</v>
      </c>
      <c r="S7029" s="1">
        <v>39</v>
      </c>
      <c r="T7029" s="1">
        <v>1</v>
      </c>
      <c r="U7029" s="1">
        <v>12247277</v>
      </c>
      <c r="V7029" s="1">
        <v>2.1426272392272949</v>
      </c>
      <c r="W7029" s="1">
        <v>21.204366683959961</v>
      </c>
      <c r="X7029" s="1">
        <v>21.204366683959961</v>
      </c>
    </row>
    <row r="7030" spans="1:24" x14ac:dyDescent="0.35">
      <c r="A7030" s="1">
        <v>400425</v>
      </c>
      <c r="B7030" s="1" t="s">
        <v>2353</v>
      </c>
      <c r="C7030" s="1">
        <v>115228303</v>
      </c>
      <c r="D7030" s="1">
        <v>425</v>
      </c>
      <c r="E7030" s="1" t="s">
        <v>2713</v>
      </c>
      <c r="F7030" s="1" t="s">
        <v>35</v>
      </c>
      <c r="G7030" s="1" t="s">
        <v>258</v>
      </c>
      <c r="H7030" s="1" t="s">
        <v>916</v>
      </c>
      <c r="S7030" s="1">
        <v>40</v>
      </c>
      <c r="T7030" s="1">
        <v>1</v>
      </c>
      <c r="U7030" s="1">
        <v>0</v>
      </c>
      <c r="V7030" s="1">
        <v>0</v>
      </c>
      <c r="W7030" s="1">
        <v>-100</v>
      </c>
      <c r="X7030" s="1">
        <v>-100</v>
      </c>
    </row>
    <row r="7031" spans="1:24" x14ac:dyDescent="0.35">
      <c r="A7031" s="1">
        <v>410425</v>
      </c>
      <c r="B7031" s="1" t="s">
        <v>2354</v>
      </c>
      <c r="C7031" s="1">
        <v>115228303</v>
      </c>
      <c r="D7031" s="1">
        <v>425</v>
      </c>
      <c r="E7031" s="1" t="s">
        <v>2713</v>
      </c>
      <c r="F7031" s="1" t="s">
        <v>35</v>
      </c>
      <c r="G7031" s="1" t="s">
        <v>258</v>
      </c>
      <c r="H7031" s="1" t="s">
        <v>916</v>
      </c>
      <c r="S7031" s="1">
        <v>41</v>
      </c>
      <c r="T7031" s="1">
        <v>1</v>
      </c>
      <c r="U7031" s="1">
        <v>0</v>
      </c>
      <c r="V7031" s="1">
        <v>0</v>
      </c>
    </row>
    <row r="7032" spans="1:24" x14ac:dyDescent="0.35">
      <c r="A7032" s="1">
        <v>420425</v>
      </c>
      <c r="B7032" s="1" t="s">
        <v>2355</v>
      </c>
      <c r="C7032" s="1">
        <v>115228303</v>
      </c>
      <c r="D7032" s="1">
        <v>425</v>
      </c>
      <c r="E7032" s="1" t="s">
        <v>2713</v>
      </c>
      <c r="F7032" s="1" t="s">
        <v>35</v>
      </c>
      <c r="G7032" s="1" t="s">
        <v>258</v>
      </c>
      <c r="H7032" s="1" t="s">
        <v>916</v>
      </c>
      <c r="S7032" s="1">
        <v>42</v>
      </c>
      <c r="T7032" s="1">
        <v>1</v>
      </c>
      <c r="U7032" s="1">
        <v>0</v>
      </c>
      <c r="V7032" s="1">
        <v>0</v>
      </c>
    </row>
    <row r="7033" spans="1:24" x14ac:dyDescent="0.35">
      <c r="A7033" s="1">
        <v>430425</v>
      </c>
      <c r="B7033" s="1" t="s">
        <v>2356</v>
      </c>
      <c r="C7033" s="1">
        <v>115228303</v>
      </c>
      <c r="D7033" s="1">
        <v>425</v>
      </c>
      <c r="E7033" s="1" t="s">
        <v>2713</v>
      </c>
      <c r="F7033" s="1" t="s">
        <v>35</v>
      </c>
      <c r="G7033" s="1" t="s">
        <v>258</v>
      </c>
      <c r="H7033" s="1" t="s">
        <v>916</v>
      </c>
      <c r="S7033" s="1">
        <v>43</v>
      </c>
      <c r="T7033" s="1">
        <v>1</v>
      </c>
      <c r="U7033" s="1">
        <v>0</v>
      </c>
      <c r="V7033" s="1">
        <v>0</v>
      </c>
    </row>
    <row r="7034" spans="1:24" x14ac:dyDescent="0.35">
      <c r="A7034" s="1">
        <v>440425</v>
      </c>
      <c r="B7034" s="1" t="s">
        <v>2357</v>
      </c>
      <c r="C7034" s="1">
        <v>115228303</v>
      </c>
      <c r="D7034" s="1">
        <v>425</v>
      </c>
      <c r="E7034" s="1" t="s">
        <v>2713</v>
      </c>
      <c r="F7034" s="1" t="s">
        <v>35</v>
      </c>
      <c r="G7034" s="1" t="s">
        <v>258</v>
      </c>
      <c r="H7034" s="1" t="s">
        <v>916</v>
      </c>
      <c r="S7034" s="1">
        <v>44</v>
      </c>
      <c r="T7034" s="1">
        <v>1</v>
      </c>
      <c r="U7034" s="1">
        <v>0</v>
      </c>
      <c r="V7034" s="1">
        <v>0</v>
      </c>
    </row>
    <row r="7035" spans="1:24" x14ac:dyDescent="0.35">
      <c r="A7035" s="1">
        <v>450425</v>
      </c>
      <c r="B7035" s="1" t="s">
        <v>2358</v>
      </c>
      <c r="C7035" s="1">
        <v>115228303</v>
      </c>
      <c r="D7035" s="1">
        <v>425</v>
      </c>
      <c r="E7035" s="1" t="s">
        <v>2713</v>
      </c>
      <c r="F7035" s="1" t="s">
        <v>35</v>
      </c>
      <c r="G7035" s="1" t="s">
        <v>258</v>
      </c>
      <c r="H7035" s="1" t="s">
        <v>916</v>
      </c>
      <c r="S7035" s="1">
        <v>45</v>
      </c>
      <c r="T7035" s="1">
        <v>1</v>
      </c>
      <c r="U7035" s="1">
        <v>0</v>
      </c>
      <c r="V7035" s="1">
        <v>0</v>
      </c>
    </row>
    <row r="7036" spans="1:24" x14ac:dyDescent="0.35">
      <c r="A7036" s="1">
        <v>460425</v>
      </c>
      <c r="B7036" s="1" t="s">
        <v>2359</v>
      </c>
      <c r="C7036" s="1">
        <v>115228303</v>
      </c>
      <c r="D7036" s="1">
        <v>425</v>
      </c>
      <c r="E7036" s="1" t="s">
        <v>2713</v>
      </c>
      <c r="F7036" s="1" t="s">
        <v>35</v>
      </c>
      <c r="G7036" s="1" t="s">
        <v>258</v>
      </c>
      <c r="H7036" s="1" t="s">
        <v>916</v>
      </c>
      <c r="S7036" s="1">
        <v>46</v>
      </c>
      <c r="T7036" s="1">
        <v>1</v>
      </c>
      <c r="U7036" s="1">
        <v>0</v>
      </c>
      <c r="V7036" s="1">
        <v>0</v>
      </c>
    </row>
    <row r="7037" spans="1:24" x14ac:dyDescent="0.35">
      <c r="A7037" s="1">
        <v>470425</v>
      </c>
      <c r="B7037" s="1" t="s">
        <v>2360</v>
      </c>
      <c r="C7037" s="1">
        <v>115228303</v>
      </c>
      <c r="D7037" s="1">
        <v>425</v>
      </c>
      <c r="E7037" s="1" t="s">
        <v>2713</v>
      </c>
      <c r="F7037" s="1" t="s">
        <v>35</v>
      </c>
      <c r="G7037" s="1" t="s">
        <v>258</v>
      </c>
      <c r="H7037" s="1" t="s">
        <v>916</v>
      </c>
      <c r="S7037" s="1">
        <v>47</v>
      </c>
      <c r="T7037" s="1">
        <v>1</v>
      </c>
      <c r="U7037" s="1">
        <v>0</v>
      </c>
      <c r="V7037" s="1">
        <v>0</v>
      </c>
    </row>
    <row r="7038" spans="1:24" x14ac:dyDescent="0.35">
      <c r="A7038" s="1">
        <v>480425</v>
      </c>
      <c r="B7038" s="1" t="s">
        <v>2361</v>
      </c>
      <c r="C7038" s="1">
        <v>115228303</v>
      </c>
      <c r="D7038" s="1">
        <v>425</v>
      </c>
      <c r="E7038" s="1" t="s">
        <v>2713</v>
      </c>
      <c r="F7038" s="1" t="s">
        <v>35</v>
      </c>
      <c r="G7038" s="1" t="s">
        <v>258</v>
      </c>
      <c r="H7038" s="1" t="s">
        <v>916</v>
      </c>
      <c r="S7038" s="1">
        <v>48</v>
      </c>
      <c r="T7038" s="1">
        <v>1</v>
      </c>
      <c r="U7038" s="1">
        <v>0</v>
      </c>
      <c r="V7038" s="1">
        <v>0</v>
      </c>
    </row>
    <row r="7039" spans="1:24" x14ac:dyDescent="0.35">
      <c r="A7039" s="1">
        <v>290449</v>
      </c>
      <c r="B7039" s="1" t="s">
        <v>2341</v>
      </c>
      <c r="C7039" s="1">
        <v>115229003</v>
      </c>
      <c r="D7039" s="1">
        <v>449</v>
      </c>
      <c r="E7039" s="1" t="s">
        <v>2714</v>
      </c>
      <c r="F7039" s="1" t="s">
        <v>35</v>
      </c>
      <c r="G7039" s="1" t="s">
        <v>258</v>
      </c>
      <c r="H7039" s="1" t="s">
        <v>916</v>
      </c>
      <c r="I7039" s="1">
        <v>793502.55</v>
      </c>
      <c r="J7039" s="1">
        <v>116063.08</v>
      </c>
      <c r="K7039" s="1">
        <v>177110</v>
      </c>
      <c r="L7039" s="1">
        <v>5623973</v>
      </c>
      <c r="S7039" s="1">
        <v>29</v>
      </c>
      <c r="T7039" s="1">
        <v>1</v>
      </c>
      <c r="U7039" s="1">
        <v>6710648.5</v>
      </c>
      <c r="V7039" s="1">
        <v>0</v>
      </c>
    </row>
    <row r="7040" spans="1:24" x14ac:dyDescent="0.35">
      <c r="A7040" s="1">
        <v>300449</v>
      </c>
      <c r="B7040" s="1" t="s">
        <v>2343</v>
      </c>
      <c r="C7040" s="1">
        <v>115229003</v>
      </c>
      <c r="D7040" s="1">
        <v>449</v>
      </c>
      <c r="E7040" s="1" t="s">
        <v>2714</v>
      </c>
      <c r="F7040" s="1" t="s">
        <v>35</v>
      </c>
      <c r="G7040" s="1" t="s">
        <v>258</v>
      </c>
      <c r="H7040" s="1" t="s">
        <v>916</v>
      </c>
      <c r="I7040" s="1">
        <v>803629.2</v>
      </c>
      <c r="J7040" s="1">
        <v>91138.86</v>
      </c>
      <c r="K7040" s="1">
        <v>227012</v>
      </c>
      <c r="L7040" s="1">
        <v>5760899</v>
      </c>
      <c r="M7040" s="1">
        <v>0.13692599534988403</v>
      </c>
      <c r="N7040" s="1">
        <v>2.4346845149993896</v>
      </c>
      <c r="O7040" s="1">
        <v>1.0126650333404541E-2</v>
      </c>
      <c r="P7040" s="1">
        <v>1.2761962413787842</v>
      </c>
      <c r="Q7040" s="1">
        <v>4.9901999533176422E-2</v>
      </c>
      <c r="R7040" s="1">
        <v>-2.4924220517277718E-2</v>
      </c>
      <c r="S7040" s="1">
        <v>30</v>
      </c>
      <c r="T7040" s="1">
        <v>1</v>
      </c>
      <c r="U7040" s="1">
        <v>6882679</v>
      </c>
      <c r="V7040" s="1">
        <v>0.17203041911125183</v>
      </c>
      <c r="W7040" s="1">
        <v>2.5635449886322021</v>
      </c>
      <c r="X7040" s="1">
        <v>2.5635449886322021</v>
      </c>
    </row>
    <row r="7041" spans="1:24" x14ac:dyDescent="0.35">
      <c r="A7041" s="1">
        <v>310449</v>
      </c>
      <c r="B7041" s="1" t="s">
        <v>2344</v>
      </c>
      <c r="C7041" s="1">
        <v>115229003</v>
      </c>
      <c r="D7041" s="1">
        <v>449</v>
      </c>
      <c r="E7041" s="1" t="s">
        <v>2714</v>
      </c>
      <c r="F7041" s="1" t="s">
        <v>35</v>
      </c>
      <c r="G7041" s="1" t="s">
        <v>258</v>
      </c>
      <c r="H7041" s="1" t="s">
        <v>916</v>
      </c>
      <c r="I7041" s="1">
        <v>820554.18</v>
      </c>
      <c r="J7041" s="1">
        <v>91699.65</v>
      </c>
      <c r="K7041" s="1">
        <v>202061</v>
      </c>
      <c r="L7041" s="1">
        <v>5848281</v>
      </c>
      <c r="M7041" s="1">
        <v>8.7382003664970398E-2</v>
      </c>
      <c r="N7041" s="1">
        <v>1.5168118476867676</v>
      </c>
      <c r="O7041" s="1">
        <v>1.6924979165196419E-2</v>
      </c>
      <c r="P7041" s="1">
        <v>2.1060683727264404</v>
      </c>
      <c r="Q7041" s="1">
        <v>-2.4950999766588211E-2</v>
      </c>
      <c r="R7041" s="1">
        <v>5.6079000933095813E-4</v>
      </c>
      <c r="S7041" s="1">
        <v>31</v>
      </c>
      <c r="T7041" s="1">
        <v>1</v>
      </c>
      <c r="U7041" s="1">
        <v>6962596</v>
      </c>
      <c r="V7041" s="1">
        <v>7.9916775226593018E-2</v>
      </c>
      <c r="W7041" s="1">
        <v>1.1611322164535522</v>
      </c>
      <c r="X7041" s="1">
        <v>1.1611322164535522</v>
      </c>
    </row>
    <row r="7042" spans="1:24" x14ac:dyDescent="0.35">
      <c r="A7042" s="1">
        <v>320449</v>
      </c>
      <c r="B7042" s="1" t="s">
        <v>2345</v>
      </c>
      <c r="C7042" s="1">
        <v>115229003</v>
      </c>
      <c r="D7042" s="1">
        <v>449</v>
      </c>
      <c r="E7042" s="1" t="s">
        <v>2714</v>
      </c>
      <c r="F7042" s="1" t="s">
        <v>35</v>
      </c>
      <c r="G7042" s="1" t="s">
        <v>258</v>
      </c>
      <c r="H7042" s="1" t="s">
        <v>916</v>
      </c>
      <c r="I7042" s="1">
        <v>827550.03</v>
      </c>
      <c r="J7042" s="1">
        <v>115418.72</v>
      </c>
      <c r="K7042" s="1">
        <v>202061</v>
      </c>
      <c r="L7042" s="1">
        <v>5924648.5</v>
      </c>
      <c r="M7042" s="1">
        <v>7.6367497444152832E-2</v>
      </c>
      <c r="N7042" s="1">
        <v>1.3058110475540161</v>
      </c>
      <c r="O7042" s="1">
        <v>6.9958497770130634E-3</v>
      </c>
      <c r="P7042" s="1">
        <v>0.85257625579833984</v>
      </c>
      <c r="Q7042" s="1">
        <v>0</v>
      </c>
      <c r="R7042" s="1">
        <v>2.3719070479273796E-2</v>
      </c>
      <c r="S7042" s="1">
        <v>32</v>
      </c>
      <c r="T7042" s="1">
        <v>1</v>
      </c>
      <c r="U7042" s="1">
        <v>7069678</v>
      </c>
      <c r="V7042" s="1">
        <v>0.10708241909742355</v>
      </c>
      <c r="W7042" s="1">
        <v>1.5379608869552612</v>
      </c>
      <c r="X7042" s="1">
        <v>1.5379608869552612</v>
      </c>
    </row>
    <row r="7043" spans="1:24" x14ac:dyDescent="0.35">
      <c r="A7043" s="1">
        <v>330449</v>
      </c>
      <c r="B7043" s="1" t="s">
        <v>2346</v>
      </c>
      <c r="C7043" s="1">
        <v>115229003</v>
      </c>
      <c r="D7043" s="1">
        <v>449</v>
      </c>
      <c r="E7043" s="1" t="s">
        <v>2714</v>
      </c>
      <c r="F7043" s="1" t="s">
        <v>35</v>
      </c>
      <c r="G7043" s="1" t="s">
        <v>258</v>
      </c>
      <c r="H7043" s="1" t="s">
        <v>916</v>
      </c>
      <c r="I7043" s="1">
        <v>858564.78</v>
      </c>
      <c r="J7043" s="1">
        <v>115737.61</v>
      </c>
      <c r="K7043" s="1">
        <v>202061</v>
      </c>
      <c r="L7043" s="1">
        <v>5992560</v>
      </c>
      <c r="M7043" s="1">
        <v>6.7911498248577118E-2</v>
      </c>
      <c r="N7043" s="1">
        <v>1.1462537050247192</v>
      </c>
      <c r="O7043" s="1">
        <v>3.1014749780297279E-2</v>
      </c>
      <c r="P7043" s="1">
        <v>3.747779369354248</v>
      </c>
      <c r="Q7043" s="1">
        <v>0</v>
      </c>
      <c r="R7043" s="1">
        <v>3.1889000092633069E-4</v>
      </c>
      <c r="S7043" s="1">
        <v>33</v>
      </c>
      <c r="T7043" s="1">
        <v>1</v>
      </c>
      <c r="U7043" s="1">
        <v>7168923.5</v>
      </c>
      <c r="V7043" s="1">
        <v>9.9245138466358185E-2</v>
      </c>
      <c r="W7043" s="1">
        <v>1.40381920337677</v>
      </c>
      <c r="X7043" s="1">
        <v>1.40381920337677</v>
      </c>
    </row>
    <row r="7044" spans="1:24" x14ac:dyDescent="0.35">
      <c r="A7044" s="1">
        <v>340449</v>
      </c>
      <c r="B7044" s="1" t="s">
        <v>2347</v>
      </c>
      <c r="C7044" s="1">
        <v>115229003</v>
      </c>
      <c r="D7044" s="1">
        <v>449</v>
      </c>
      <c r="E7044" s="1" t="s">
        <v>2714</v>
      </c>
      <c r="F7044" s="1" t="s">
        <v>35</v>
      </c>
      <c r="G7044" s="1" t="s">
        <v>258</v>
      </c>
      <c r="H7044" s="1" t="s">
        <v>916</v>
      </c>
      <c r="I7044" s="1">
        <v>858531.47</v>
      </c>
      <c r="J7044" s="1">
        <v>121398.52</v>
      </c>
      <c r="K7044" s="1">
        <v>202061</v>
      </c>
      <c r="L7044" s="1">
        <v>5992555</v>
      </c>
      <c r="M7044" s="1">
        <v>-4.9999998736893758E-6</v>
      </c>
      <c r="N7044" s="1">
        <v>-8.3436796558089554E-5</v>
      </c>
      <c r="O7044" s="1">
        <v>-3.3309999707853422E-5</v>
      </c>
      <c r="P7044" s="1">
        <v>-3.8797305896878242E-3</v>
      </c>
      <c r="Q7044" s="1">
        <v>0</v>
      </c>
      <c r="R7044" s="1">
        <v>5.6609101593494415E-3</v>
      </c>
      <c r="S7044" s="1">
        <v>34</v>
      </c>
      <c r="T7044" s="1">
        <v>1</v>
      </c>
      <c r="U7044" s="1">
        <v>7174546</v>
      </c>
      <c r="V7044" s="1">
        <v>5.6226002052426338E-3</v>
      </c>
      <c r="W7044" s="1">
        <v>7.8428789973258972E-2</v>
      </c>
      <c r="X7044" s="1">
        <v>7.8428789973258972E-2</v>
      </c>
    </row>
    <row r="7045" spans="1:24" x14ac:dyDescent="0.35">
      <c r="A7045" s="1">
        <v>350449</v>
      </c>
      <c r="B7045" s="1" t="s">
        <v>2348</v>
      </c>
      <c r="C7045" s="1">
        <v>115229003</v>
      </c>
      <c r="D7045" s="1">
        <v>449</v>
      </c>
      <c r="E7045" s="1" t="s">
        <v>2714</v>
      </c>
      <c r="F7045" s="1" t="s">
        <v>35</v>
      </c>
      <c r="G7045" s="1" t="s">
        <v>258</v>
      </c>
      <c r="H7045" s="1" t="s">
        <v>916</v>
      </c>
      <c r="I7045" s="1">
        <v>812064.67</v>
      </c>
      <c r="J7045" s="1">
        <v>155848</v>
      </c>
      <c r="K7045" s="1">
        <v>202061</v>
      </c>
      <c r="L7045" s="1">
        <v>6118721.5</v>
      </c>
      <c r="M7045" s="1">
        <v>0.12616649270057678</v>
      </c>
      <c r="N7045" s="1">
        <v>2.1053874492645264</v>
      </c>
      <c r="O7045" s="1">
        <v>-4.6466801315546036E-2</v>
      </c>
      <c r="P7045" s="1">
        <v>-5.412358283996582</v>
      </c>
      <c r="Q7045" s="1">
        <v>0</v>
      </c>
      <c r="R7045" s="1">
        <v>3.4449480473995209E-2</v>
      </c>
      <c r="S7045" s="1">
        <v>35</v>
      </c>
      <c r="T7045" s="1">
        <v>1</v>
      </c>
      <c r="U7045" s="1">
        <v>7288695</v>
      </c>
      <c r="V7045" s="1">
        <v>0.11414916813373566</v>
      </c>
      <c r="W7045" s="1">
        <v>1.5910274982452393</v>
      </c>
      <c r="X7045" s="1">
        <v>1.5910274982452393</v>
      </c>
    </row>
    <row r="7046" spans="1:24" x14ac:dyDescent="0.35">
      <c r="A7046" s="1">
        <v>360449</v>
      </c>
      <c r="B7046" s="1" t="s">
        <v>2349</v>
      </c>
      <c r="C7046" s="1">
        <v>115229003</v>
      </c>
      <c r="D7046" s="1">
        <v>449</v>
      </c>
      <c r="E7046" s="1" t="s">
        <v>2714</v>
      </c>
      <c r="F7046" s="1" t="s">
        <v>35</v>
      </c>
      <c r="G7046" s="1" t="s">
        <v>258</v>
      </c>
      <c r="H7046" s="1" t="s">
        <v>916</v>
      </c>
      <c r="I7046" s="1">
        <v>918310.16</v>
      </c>
      <c r="J7046" s="1">
        <v>206863.38</v>
      </c>
      <c r="K7046" s="1">
        <v>202061</v>
      </c>
      <c r="L7046" s="1">
        <v>6431151.5</v>
      </c>
      <c r="M7046" s="1">
        <v>0.3124299943447113</v>
      </c>
      <c r="N7046" s="1">
        <v>5.1061320304870605</v>
      </c>
      <c r="O7046" s="1">
        <v>0.1062454879283905</v>
      </c>
      <c r="P7046" s="1">
        <v>13.083377838134766</v>
      </c>
      <c r="Q7046" s="1">
        <v>0</v>
      </c>
      <c r="R7046" s="1">
        <v>5.1015380769968033E-2</v>
      </c>
      <c r="S7046" s="1">
        <v>36</v>
      </c>
      <c r="T7046" s="1">
        <v>1</v>
      </c>
      <c r="U7046" s="1">
        <v>7758386</v>
      </c>
      <c r="V7046" s="1">
        <v>0.46969085931777954</v>
      </c>
      <c r="W7046" s="1">
        <v>6.4441027641296387</v>
      </c>
      <c r="X7046" s="1">
        <v>6.4441027641296387</v>
      </c>
    </row>
    <row r="7047" spans="1:24" x14ac:dyDescent="0.35">
      <c r="A7047" s="1">
        <v>370449</v>
      </c>
      <c r="B7047" s="1" t="s">
        <v>2350</v>
      </c>
      <c r="C7047" s="1">
        <v>115229003</v>
      </c>
      <c r="D7047" s="1">
        <v>449</v>
      </c>
      <c r="E7047" s="1" t="s">
        <v>2714</v>
      </c>
      <c r="F7047" s="1" t="s">
        <v>35</v>
      </c>
      <c r="G7047" s="1" t="s">
        <v>258</v>
      </c>
      <c r="H7047" s="1" t="s">
        <v>916</v>
      </c>
      <c r="I7047" s="1">
        <v>936580.32</v>
      </c>
      <c r="J7047" s="1">
        <v>257291.05</v>
      </c>
      <c r="K7047" s="1">
        <v>202061</v>
      </c>
      <c r="L7047" s="1">
        <v>6643778.5</v>
      </c>
      <c r="M7047" s="1">
        <v>0.21262699365615845</v>
      </c>
      <c r="N7047" s="1">
        <v>3.306204080581665</v>
      </c>
      <c r="O7047" s="1">
        <v>1.8270159140229225E-2</v>
      </c>
      <c r="P7047" s="1">
        <v>1.9895412921905518</v>
      </c>
      <c r="Q7047" s="1">
        <v>0</v>
      </c>
      <c r="R7047" s="1">
        <v>5.0427671521902084E-2</v>
      </c>
      <c r="S7047" s="1">
        <v>37</v>
      </c>
      <c r="T7047" s="1">
        <v>1</v>
      </c>
      <c r="U7047" s="1">
        <v>8039711</v>
      </c>
      <c r="V7047" s="1">
        <v>0.2813248336315155</v>
      </c>
      <c r="W7047" s="1">
        <v>3.6260764598846436</v>
      </c>
      <c r="X7047" s="1">
        <v>3.6260764598846436</v>
      </c>
    </row>
    <row r="7048" spans="1:24" x14ac:dyDescent="0.35">
      <c r="A7048" s="1">
        <v>380449</v>
      </c>
      <c r="B7048" s="1" t="s">
        <v>2351</v>
      </c>
      <c r="C7048" s="1">
        <v>115229003</v>
      </c>
      <c r="D7048" s="1">
        <v>449</v>
      </c>
      <c r="E7048" s="1" t="s">
        <v>2714</v>
      </c>
      <c r="F7048" s="1" t="s">
        <v>35</v>
      </c>
      <c r="G7048" s="1" t="s">
        <v>258</v>
      </c>
      <c r="H7048" s="1" t="s">
        <v>916</v>
      </c>
      <c r="I7048" s="1">
        <v>985460</v>
      </c>
      <c r="J7048" s="1">
        <v>288359</v>
      </c>
      <c r="K7048" s="1">
        <v>282952.78125</v>
      </c>
      <c r="L7048" s="1">
        <v>6770631</v>
      </c>
      <c r="M7048" s="1">
        <v>0.12685249745845795</v>
      </c>
      <c r="N7048" s="1">
        <v>1.9093426465988159</v>
      </c>
      <c r="O7048" s="1">
        <v>4.8879679292440414E-2</v>
      </c>
      <c r="P7048" s="1">
        <v>5.2189521789550781</v>
      </c>
      <c r="Q7048" s="1">
        <v>8.089178055524826E-2</v>
      </c>
      <c r="R7048" s="1">
        <v>3.1067950651049614E-2</v>
      </c>
      <c r="S7048" s="1">
        <v>38</v>
      </c>
      <c r="T7048" s="1">
        <v>1</v>
      </c>
      <c r="U7048" s="1">
        <v>8327403</v>
      </c>
      <c r="V7048" s="1">
        <v>0.28769189119338989</v>
      </c>
      <c r="W7048" s="1">
        <v>3.5783872604370117</v>
      </c>
      <c r="X7048" s="1">
        <v>3.5783872604370117</v>
      </c>
    </row>
    <row r="7049" spans="1:24" x14ac:dyDescent="0.35">
      <c r="A7049" s="1">
        <v>390449</v>
      </c>
      <c r="B7049" s="1" t="s">
        <v>2352</v>
      </c>
      <c r="C7049" s="1">
        <v>115229003</v>
      </c>
      <c r="D7049" s="1">
        <v>449</v>
      </c>
      <c r="E7049" s="1" t="s">
        <v>2714</v>
      </c>
      <c r="F7049" s="1" t="s">
        <v>35</v>
      </c>
      <c r="G7049" s="1" t="s">
        <v>258</v>
      </c>
      <c r="H7049" s="1" t="s">
        <v>916</v>
      </c>
      <c r="I7049" s="1">
        <v>1075862</v>
      </c>
      <c r="J7049" s="1">
        <v>353378</v>
      </c>
      <c r="K7049" s="1">
        <v>363802.34375</v>
      </c>
      <c r="L7049" s="1">
        <v>6818896</v>
      </c>
      <c r="M7049" s="1">
        <v>4.8264998942613602E-2</v>
      </c>
      <c r="N7049" s="1">
        <v>0.71285820007324219</v>
      </c>
      <c r="O7049" s="1">
        <v>9.0401999652385712E-2</v>
      </c>
      <c r="P7049" s="1">
        <v>9.173583984375</v>
      </c>
      <c r="Q7049" s="1">
        <v>8.084956556558609E-2</v>
      </c>
      <c r="R7049" s="1">
        <v>6.5018996596336365E-2</v>
      </c>
      <c r="S7049" s="1">
        <v>39</v>
      </c>
      <c r="T7049" s="1">
        <v>1</v>
      </c>
      <c r="U7049" s="1">
        <v>8611938</v>
      </c>
      <c r="V7049" s="1">
        <v>0.28453555703163147</v>
      </c>
      <c r="W7049" s="1">
        <v>3.4168515205383301</v>
      </c>
      <c r="X7049" s="1">
        <v>3.4168515205383301</v>
      </c>
    </row>
    <row r="7050" spans="1:24" x14ac:dyDescent="0.35">
      <c r="A7050" s="1">
        <v>400449</v>
      </c>
      <c r="B7050" s="1" t="s">
        <v>2353</v>
      </c>
      <c r="C7050" s="1">
        <v>115229003</v>
      </c>
      <c r="D7050" s="1">
        <v>449</v>
      </c>
      <c r="E7050" s="1" t="s">
        <v>2714</v>
      </c>
      <c r="F7050" s="1" t="s">
        <v>35</v>
      </c>
      <c r="G7050" s="1" t="s">
        <v>258</v>
      </c>
      <c r="H7050" s="1" t="s">
        <v>916</v>
      </c>
      <c r="S7050" s="1">
        <v>40</v>
      </c>
      <c r="T7050" s="1">
        <v>1</v>
      </c>
      <c r="U7050" s="1">
        <v>0</v>
      </c>
      <c r="V7050" s="1">
        <v>0</v>
      </c>
      <c r="W7050" s="1">
        <v>-100</v>
      </c>
      <c r="X7050" s="1">
        <v>-100</v>
      </c>
    </row>
    <row r="7051" spans="1:24" x14ac:dyDescent="0.35">
      <c r="A7051" s="1">
        <v>410449</v>
      </c>
      <c r="B7051" s="1" t="s">
        <v>2354</v>
      </c>
      <c r="C7051" s="1">
        <v>115229003</v>
      </c>
      <c r="D7051" s="1">
        <v>449</v>
      </c>
      <c r="E7051" s="1" t="s">
        <v>2714</v>
      </c>
      <c r="F7051" s="1" t="s">
        <v>35</v>
      </c>
      <c r="G7051" s="1" t="s">
        <v>258</v>
      </c>
      <c r="H7051" s="1" t="s">
        <v>916</v>
      </c>
      <c r="S7051" s="1">
        <v>41</v>
      </c>
      <c r="T7051" s="1">
        <v>1</v>
      </c>
      <c r="U7051" s="1">
        <v>0</v>
      </c>
      <c r="V7051" s="1">
        <v>0</v>
      </c>
    </row>
    <row r="7052" spans="1:24" x14ac:dyDescent="0.35">
      <c r="A7052" s="1">
        <v>420449</v>
      </c>
      <c r="B7052" s="1" t="s">
        <v>2355</v>
      </c>
      <c r="C7052" s="1">
        <v>115229003</v>
      </c>
      <c r="D7052" s="1">
        <v>449</v>
      </c>
      <c r="E7052" s="1" t="s">
        <v>2714</v>
      </c>
      <c r="F7052" s="1" t="s">
        <v>35</v>
      </c>
      <c r="G7052" s="1" t="s">
        <v>258</v>
      </c>
      <c r="H7052" s="1" t="s">
        <v>916</v>
      </c>
      <c r="S7052" s="1">
        <v>42</v>
      </c>
      <c r="T7052" s="1">
        <v>1</v>
      </c>
      <c r="U7052" s="1">
        <v>0</v>
      </c>
      <c r="V7052" s="1">
        <v>0</v>
      </c>
    </row>
    <row r="7053" spans="1:24" x14ac:dyDescent="0.35">
      <c r="A7053" s="1">
        <v>430449</v>
      </c>
      <c r="B7053" s="1" t="s">
        <v>2356</v>
      </c>
      <c r="C7053" s="1">
        <v>115229003</v>
      </c>
      <c r="D7053" s="1">
        <v>449</v>
      </c>
      <c r="E7053" s="1" t="s">
        <v>2714</v>
      </c>
      <c r="F7053" s="1" t="s">
        <v>35</v>
      </c>
      <c r="G7053" s="1" t="s">
        <v>258</v>
      </c>
      <c r="H7053" s="1" t="s">
        <v>916</v>
      </c>
      <c r="S7053" s="1">
        <v>43</v>
      </c>
      <c r="T7053" s="1">
        <v>1</v>
      </c>
      <c r="U7053" s="1">
        <v>0</v>
      </c>
      <c r="V7053" s="1">
        <v>0</v>
      </c>
    </row>
    <row r="7054" spans="1:24" x14ac:dyDescent="0.35">
      <c r="A7054" s="1">
        <v>440449</v>
      </c>
      <c r="B7054" s="1" t="s">
        <v>2357</v>
      </c>
      <c r="C7054" s="1">
        <v>115229003</v>
      </c>
      <c r="D7054" s="1">
        <v>449</v>
      </c>
      <c r="E7054" s="1" t="s">
        <v>2714</v>
      </c>
      <c r="F7054" s="1" t="s">
        <v>35</v>
      </c>
      <c r="G7054" s="1" t="s">
        <v>258</v>
      </c>
      <c r="H7054" s="1" t="s">
        <v>916</v>
      </c>
      <c r="S7054" s="1">
        <v>44</v>
      </c>
      <c r="T7054" s="1">
        <v>1</v>
      </c>
      <c r="U7054" s="1">
        <v>0</v>
      </c>
      <c r="V7054" s="1">
        <v>0</v>
      </c>
    </row>
    <row r="7055" spans="1:24" x14ac:dyDescent="0.35">
      <c r="A7055" s="1">
        <v>450449</v>
      </c>
      <c r="B7055" s="1" t="s">
        <v>2358</v>
      </c>
      <c r="C7055" s="1">
        <v>115229003</v>
      </c>
      <c r="D7055" s="1">
        <v>449</v>
      </c>
      <c r="E7055" s="1" t="s">
        <v>2714</v>
      </c>
      <c r="F7055" s="1" t="s">
        <v>35</v>
      </c>
      <c r="G7055" s="1" t="s">
        <v>258</v>
      </c>
      <c r="H7055" s="1" t="s">
        <v>916</v>
      </c>
      <c r="S7055" s="1">
        <v>45</v>
      </c>
      <c r="T7055" s="1">
        <v>1</v>
      </c>
      <c r="U7055" s="1">
        <v>0</v>
      </c>
      <c r="V7055" s="1">
        <v>0</v>
      </c>
    </row>
    <row r="7056" spans="1:24" x14ac:dyDescent="0.35">
      <c r="A7056" s="1">
        <v>460449</v>
      </c>
      <c r="B7056" s="1" t="s">
        <v>2359</v>
      </c>
      <c r="C7056" s="1">
        <v>115229003</v>
      </c>
      <c r="D7056" s="1">
        <v>449</v>
      </c>
      <c r="E7056" s="1" t="s">
        <v>2714</v>
      </c>
      <c r="F7056" s="1" t="s">
        <v>35</v>
      </c>
      <c r="G7056" s="1" t="s">
        <v>258</v>
      </c>
      <c r="H7056" s="1" t="s">
        <v>916</v>
      </c>
      <c r="S7056" s="1">
        <v>46</v>
      </c>
      <c r="T7056" s="1">
        <v>1</v>
      </c>
      <c r="U7056" s="1">
        <v>0</v>
      </c>
      <c r="V7056" s="1">
        <v>0</v>
      </c>
    </row>
    <row r="7057" spans="1:24" x14ac:dyDescent="0.35">
      <c r="A7057" s="1">
        <v>470449</v>
      </c>
      <c r="B7057" s="1" t="s">
        <v>2360</v>
      </c>
      <c r="C7057" s="1">
        <v>115229003</v>
      </c>
      <c r="D7057" s="1">
        <v>449</v>
      </c>
      <c r="E7057" s="1" t="s">
        <v>2714</v>
      </c>
      <c r="F7057" s="1" t="s">
        <v>35</v>
      </c>
      <c r="G7057" s="1" t="s">
        <v>258</v>
      </c>
      <c r="H7057" s="1" t="s">
        <v>916</v>
      </c>
      <c r="S7057" s="1">
        <v>47</v>
      </c>
      <c r="T7057" s="1">
        <v>1</v>
      </c>
      <c r="U7057" s="1">
        <v>0</v>
      </c>
      <c r="V7057" s="1">
        <v>0</v>
      </c>
    </row>
    <row r="7058" spans="1:24" x14ac:dyDescent="0.35">
      <c r="A7058" s="1">
        <v>480449</v>
      </c>
      <c r="B7058" s="1" t="s">
        <v>2361</v>
      </c>
      <c r="C7058" s="1">
        <v>115229003</v>
      </c>
      <c r="D7058" s="1">
        <v>449</v>
      </c>
      <c r="E7058" s="1" t="s">
        <v>2714</v>
      </c>
      <c r="F7058" s="1" t="s">
        <v>35</v>
      </c>
      <c r="G7058" s="1" t="s">
        <v>258</v>
      </c>
      <c r="H7058" s="1" t="s">
        <v>916</v>
      </c>
      <c r="S7058" s="1">
        <v>48</v>
      </c>
      <c r="T7058" s="1">
        <v>1</v>
      </c>
      <c r="U7058" s="1">
        <v>0</v>
      </c>
      <c r="V7058" s="1">
        <v>0</v>
      </c>
    </row>
    <row r="7059" spans="1:24" x14ac:dyDescent="0.35">
      <c r="A7059" s="1">
        <v>290176</v>
      </c>
      <c r="B7059" s="1" t="s">
        <v>2341</v>
      </c>
      <c r="C7059" s="1">
        <v>115503004</v>
      </c>
      <c r="D7059" s="1">
        <v>176</v>
      </c>
      <c r="E7059" s="1" t="s">
        <v>2715</v>
      </c>
      <c r="F7059" s="1" t="s">
        <v>35</v>
      </c>
      <c r="G7059" s="1" t="s">
        <v>490</v>
      </c>
      <c r="H7059" s="1" t="s">
        <v>916</v>
      </c>
      <c r="I7059" s="1">
        <v>447670.51</v>
      </c>
      <c r="J7059" s="1">
        <v>17126.41</v>
      </c>
      <c r="K7059" s="1">
        <v>116396</v>
      </c>
      <c r="L7059" s="1">
        <v>3388767.75</v>
      </c>
      <c r="S7059" s="1">
        <v>29</v>
      </c>
      <c r="T7059" s="1">
        <v>1</v>
      </c>
      <c r="U7059" s="1">
        <v>3969960.75</v>
      </c>
      <c r="V7059" s="1">
        <v>0</v>
      </c>
    </row>
    <row r="7060" spans="1:24" x14ac:dyDescent="0.35">
      <c r="A7060" s="1">
        <v>300176</v>
      </c>
      <c r="B7060" s="1" t="s">
        <v>2343</v>
      </c>
      <c r="C7060" s="1">
        <v>115503004</v>
      </c>
      <c r="D7060" s="1">
        <v>176</v>
      </c>
      <c r="E7060" s="1" t="s">
        <v>2715</v>
      </c>
      <c r="F7060" s="1" t="s">
        <v>35</v>
      </c>
      <c r="G7060" s="1" t="s">
        <v>490</v>
      </c>
      <c r="H7060" s="1" t="s">
        <v>916</v>
      </c>
      <c r="I7060" s="1">
        <v>455305.41</v>
      </c>
      <c r="J7060" s="1">
        <v>25316.71</v>
      </c>
      <c r="K7060" s="1">
        <v>116396</v>
      </c>
      <c r="L7060" s="1">
        <v>3465522.25</v>
      </c>
      <c r="M7060" s="1">
        <v>7.6754502952098846E-2</v>
      </c>
      <c r="N7060" s="1">
        <v>2.2649679183959961</v>
      </c>
      <c r="O7060" s="1">
        <v>7.6349000446498394E-3</v>
      </c>
      <c r="P7060" s="1">
        <v>1.7054730653762817</v>
      </c>
      <c r="Q7060" s="1">
        <v>0</v>
      </c>
      <c r="R7060" s="1">
        <v>8.190300315618515E-3</v>
      </c>
      <c r="S7060" s="1">
        <v>30</v>
      </c>
      <c r="T7060" s="1">
        <v>1</v>
      </c>
      <c r="U7060" s="1">
        <v>4062540.25</v>
      </c>
      <c r="V7060" s="1">
        <v>9.2579707503318787E-2</v>
      </c>
      <c r="W7060" s="1">
        <v>2.3320004940032959</v>
      </c>
      <c r="X7060" s="1">
        <v>2.3320004940032959</v>
      </c>
    </row>
    <row r="7061" spans="1:24" x14ac:dyDescent="0.35">
      <c r="A7061" s="1">
        <v>310176</v>
      </c>
      <c r="B7061" s="1" t="s">
        <v>2344</v>
      </c>
      <c r="C7061" s="1">
        <v>115503004</v>
      </c>
      <c r="D7061" s="1">
        <v>176</v>
      </c>
      <c r="E7061" s="1" t="s">
        <v>2715</v>
      </c>
      <c r="F7061" s="1" t="s">
        <v>35</v>
      </c>
      <c r="G7061" s="1" t="s">
        <v>490</v>
      </c>
      <c r="H7061" s="1" t="s">
        <v>916</v>
      </c>
      <c r="I7061" s="1">
        <v>469570.12</v>
      </c>
      <c r="J7061" s="1">
        <v>32028.17</v>
      </c>
      <c r="K7061" s="1">
        <v>116396</v>
      </c>
      <c r="L7061" s="1">
        <v>3486423.75</v>
      </c>
      <c r="M7061" s="1">
        <v>2.0901499316096306E-2</v>
      </c>
      <c r="N7061" s="1">
        <v>0.60312700271606445</v>
      </c>
      <c r="O7061" s="1">
        <v>1.4264710247516632E-2</v>
      </c>
      <c r="P7061" s="1">
        <v>3.1329982280731201</v>
      </c>
      <c r="Q7061" s="1">
        <v>0</v>
      </c>
      <c r="R7061" s="1">
        <v>6.7114601843059063E-3</v>
      </c>
      <c r="S7061" s="1">
        <v>31</v>
      </c>
      <c r="T7061" s="1">
        <v>1</v>
      </c>
      <c r="U7061" s="1">
        <v>4104418</v>
      </c>
      <c r="V7061" s="1">
        <v>4.1877672076225281E-2</v>
      </c>
      <c r="W7061" s="1">
        <v>1.0308266878128052</v>
      </c>
      <c r="X7061" s="1">
        <v>1.0308266878128052</v>
      </c>
    </row>
    <row r="7062" spans="1:24" x14ac:dyDescent="0.35">
      <c r="A7062" s="1">
        <v>320176</v>
      </c>
      <c r="B7062" s="1" t="s">
        <v>2345</v>
      </c>
      <c r="C7062" s="1">
        <v>115503004</v>
      </c>
      <c r="D7062" s="1">
        <v>176</v>
      </c>
      <c r="E7062" s="1" t="s">
        <v>2715</v>
      </c>
      <c r="F7062" s="1" t="s">
        <v>35</v>
      </c>
      <c r="G7062" s="1" t="s">
        <v>490</v>
      </c>
      <c r="H7062" s="1" t="s">
        <v>916</v>
      </c>
      <c r="I7062" s="1">
        <v>472289.07</v>
      </c>
      <c r="J7062" s="1">
        <v>22603.85</v>
      </c>
      <c r="K7062" s="1">
        <v>116396</v>
      </c>
      <c r="L7062" s="1">
        <v>3532651</v>
      </c>
      <c r="M7062" s="1">
        <v>4.6227250248193741E-2</v>
      </c>
      <c r="N7062" s="1">
        <v>1.3259217739105225</v>
      </c>
      <c r="O7062" s="1">
        <v>2.7189499232918024E-3</v>
      </c>
      <c r="P7062" s="1">
        <v>0.5790296196937561</v>
      </c>
      <c r="Q7062" s="1">
        <v>0</v>
      </c>
      <c r="R7062" s="1">
        <v>-9.4243204221129417E-3</v>
      </c>
      <c r="S7062" s="1">
        <v>32</v>
      </c>
      <c r="T7062" s="1">
        <v>1</v>
      </c>
      <c r="U7062" s="1">
        <v>4143940</v>
      </c>
      <c r="V7062" s="1">
        <v>3.9521880447864532E-2</v>
      </c>
      <c r="W7062" s="1">
        <v>0.9629136323928833</v>
      </c>
      <c r="X7062" s="1">
        <v>0.9629136323928833</v>
      </c>
    </row>
    <row r="7063" spans="1:24" x14ac:dyDescent="0.35">
      <c r="A7063" s="1">
        <v>330176</v>
      </c>
      <c r="B7063" s="1" t="s">
        <v>2346</v>
      </c>
      <c r="C7063" s="1">
        <v>115503004</v>
      </c>
      <c r="D7063" s="1">
        <v>176</v>
      </c>
      <c r="E7063" s="1" t="s">
        <v>2715</v>
      </c>
      <c r="F7063" s="1" t="s">
        <v>35</v>
      </c>
      <c r="G7063" s="1" t="s">
        <v>490</v>
      </c>
      <c r="H7063" s="1" t="s">
        <v>916</v>
      </c>
      <c r="I7063" s="1">
        <v>498953.66</v>
      </c>
      <c r="J7063" s="1">
        <v>49707.89</v>
      </c>
      <c r="K7063" s="1">
        <v>116396</v>
      </c>
      <c r="L7063" s="1">
        <v>3576493.75</v>
      </c>
      <c r="M7063" s="1">
        <v>4.3842751532793045E-2</v>
      </c>
      <c r="N7063" s="1">
        <v>1.2410721778869629</v>
      </c>
      <c r="O7063" s="1">
        <v>2.6664590463042259E-2</v>
      </c>
      <c r="P7063" s="1">
        <v>5.6458196640014648</v>
      </c>
      <c r="Q7063" s="1">
        <v>0</v>
      </c>
      <c r="R7063" s="1">
        <v>2.710404060781002E-2</v>
      </c>
      <c r="S7063" s="1">
        <v>33</v>
      </c>
      <c r="T7063" s="1">
        <v>1</v>
      </c>
      <c r="U7063" s="1">
        <v>4241551</v>
      </c>
      <c r="V7063" s="1">
        <v>9.7611382603645325E-2</v>
      </c>
      <c r="W7063" s="1">
        <v>2.3555119037628174</v>
      </c>
      <c r="X7063" s="1">
        <v>2.3555119037628174</v>
      </c>
    </row>
    <row r="7064" spans="1:24" x14ac:dyDescent="0.35">
      <c r="A7064" s="1">
        <v>340176</v>
      </c>
      <c r="B7064" s="1" t="s">
        <v>2347</v>
      </c>
      <c r="C7064" s="1">
        <v>115503004</v>
      </c>
      <c r="D7064" s="1">
        <v>176</v>
      </c>
      <c r="E7064" s="1" t="s">
        <v>2715</v>
      </c>
      <c r="F7064" s="1" t="s">
        <v>35</v>
      </c>
      <c r="G7064" s="1" t="s">
        <v>490</v>
      </c>
      <c r="H7064" s="1" t="s">
        <v>916</v>
      </c>
      <c r="I7064" s="1">
        <v>498927.38</v>
      </c>
      <c r="J7064" s="1">
        <v>45445.24</v>
      </c>
      <c r="K7064" s="1">
        <v>116396</v>
      </c>
      <c r="L7064" s="1">
        <v>3576491.25</v>
      </c>
      <c r="M7064" s="1">
        <v>-2.4999999368446879E-6</v>
      </c>
      <c r="N7064" s="1">
        <v>-6.9900859671179205E-5</v>
      </c>
      <c r="O7064" s="1">
        <v>-2.6280000383849256E-5</v>
      </c>
      <c r="P7064" s="1">
        <v>-5.2670221775770187E-3</v>
      </c>
      <c r="Q7064" s="1">
        <v>0</v>
      </c>
      <c r="R7064" s="1">
        <v>-4.2626499198377132E-3</v>
      </c>
      <c r="S7064" s="1">
        <v>34</v>
      </c>
      <c r="T7064" s="1">
        <v>1</v>
      </c>
      <c r="U7064" s="1">
        <v>4237260</v>
      </c>
      <c r="V7064" s="1">
        <v>-4.2914301156997681E-3</v>
      </c>
      <c r="W7064" s="1">
        <v>-0.10116582363843918</v>
      </c>
      <c r="X7064" s="1">
        <v>-0.10116582363843918</v>
      </c>
    </row>
    <row r="7065" spans="1:24" x14ac:dyDescent="0.35">
      <c r="A7065" s="1">
        <v>350176</v>
      </c>
      <c r="B7065" s="1" t="s">
        <v>2348</v>
      </c>
      <c r="C7065" s="1">
        <v>115503004</v>
      </c>
      <c r="D7065" s="1">
        <v>176</v>
      </c>
      <c r="E7065" s="1" t="s">
        <v>2715</v>
      </c>
      <c r="F7065" s="1" t="s">
        <v>35</v>
      </c>
      <c r="G7065" s="1" t="s">
        <v>490</v>
      </c>
      <c r="H7065" s="1" t="s">
        <v>916</v>
      </c>
      <c r="I7065" s="1">
        <v>524290.30000000005</v>
      </c>
      <c r="J7065" s="1">
        <v>41697</v>
      </c>
      <c r="K7065" s="1">
        <v>116396</v>
      </c>
      <c r="L7065" s="1">
        <v>3658327</v>
      </c>
      <c r="M7065" s="1">
        <v>8.1835746765136719E-2</v>
      </c>
      <c r="N7065" s="1">
        <v>2.2881574630737305</v>
      </c>
      <c r="O7065" s="1">
        <v>2.5362920016050339E-2</v>
      </c>
      <c r="P7065" s="1">
        <v>5.0834894180297852</v>
      </c>
      <c r="Q7065" s="1">
        <v>0</v>
      </c>
      <c r="R7065" s="1">
        <v>-3.7482399493455887E-3</v>
      </c>
      <c r="S7065" s="1">
        <v>35</v>
      </c>
      <c r="T7065" s="1">
        <v>1</v>
      </c>
      <c r="U7065" s="1">
        <v>4340710.5</v>
      </c>
      <c r="V7065" s="1">
        <v>0.10345042496919632</v>
      </c>
      <c r="W7065" s="1">
        <v>2.4414479732513428</v>
      </c>
      <c r="X7065" s="1">
        <v>2.4414479732513428</v>
      </c>
    </row>
    <row r="7066" spans="1:24" x14ac:dyDescent="0.35">
      <c r="A7066" s="1">
        <v>360176</v>
      </c>
      <c r="B7066" s="1" t="s">
        <v>2349</v>
      </c>
      <c r="C7066" s="1">
        <v>115503004</v>
      </c>
      <c r="D7066" s="1">
        <v>176</v>
      </c>
      <c r="E7066" s="1" t="s">
        <v>2715</v>
      </c>
      <c r="F7066" s="1" t="s">
        <v>35</v>
      </c>
      <c r="G7066" s="1" t="s">
        <v>490</v>
      </c>
      <c r="H7066" s="1" t="s">
        <v>916</v>
      </c>
      <c r="I7066" s="1">
        <v>579312.81999999995</v>
      </c>
      <c r="J7066" s="1">
        <v>58053.64</v>
      </c>
      <c r="K7066" s="1">
        <v>116396</v>
      </c>
      <c r="L7066" s="1">
        <v>3897443.25</v>
      </c>
      <c r="M7066" s="1">
        <v>0.23911625146865845</v>
      </c>
      <c r="N7066" s="1">
        <v>6.5362186431884766</v>
      </c>
      <c r="O7066" s="1">
        <v>5.5022519081830978E-2</v>
      </c>
      <c r="P7066" s="1">
        <v>10.494667053222656</v>
      </c>
      <c r="Q7066" s="1">
        <v>0</v>
      </c>
      <c r="R7066" s="1">
        <v>1.6356639564037323E-2</v>
      </c>
      <c r="S7066" s="1">
        <v>36</v>
      </c>
      <c r="T7066" s="1">
        <v>1</v>
      </c>
      <c r="U7066" s="1">
        <v>4651205.5</v>
      </c>
      <c r="V7066" s="1">
        <v>0.31049540638923645</v>
      </c>
      <c r="W7066" s="1">
        <v>7.1530914306640625</v>
      </c>
      <c r="X7066" s="1">
        <v>7.1530914306640625</v>
      </c>
    </row>
    <row r="7067" spans="1:24" x14ac:dyDescent="0.35">
      <c r="A7067" s="1">
        <v>370176</v>
      </c>
      <c r="B7067" s="1" t="s">
        <v>2350</v>
      </c>
      <c r="C7067" s="1">
        <v>115503004</v>
      </c>
      <c r="D7067" s="1">
        <v>176</v>
      </c>
      <c r="E7067" s="1" t="s">
        <v>2715</v>
      </c>
      <c r="F7067" s="1" t="s">
        <v>35</v>
      </c>
      <c r="G7067" s="1" t="s">
        <v>490</v>
      </c>
      <c r="H7067" s="1" t="s">
        <v>916</v>
      </c>
      <c r="I7067" s="1">
        <v>609279.94999999995</v>
      </c>
      <c r="J7067" s="1">
        <v>65991.399999999994</v>
      </c>
      <c r="K7067" s="1">
        <v>116396</v>
      </c>
      <c r="L7067" s="1">
        <v>4159362</v>
      </c>
      <c r="M7067" s="1">
        <v>0.26191875338554382</v>
      </c>
      <c r="N7067" s="1">
        <v>6.720271110534668</v>
      </c>
      <c r="O7067" s="1">
        <v>2.9967129230499268E-2</v>
      </c>
      <c r="P7067" s="1">
        <v>5.1728754043579102</v>
      </c>
      <c r="Q7067" s="1">
        <v>0</v>
      </c>
      <c r="R7067" s="1">
        <v>7.937760092318058E-3</v>
      </c>
      <c r="S7067" s="1">
        <v>37</v>
      </c>
      <c r="T7067" s="1">
        <v>1</v>
      </c>
      <c r="U7067" s="1">
        <v>4951029.5</v>
      </c>
      <c r="V7067" s="1">
        <v>0.29982364177703857</v>
      </c>
      <c r="W7067" s="1">
        <v>6.4461569786071777</v>
      </c>
      <c r="X7067" s="1">
        <v>6.4461569786071777</v>
      </c>
    </row>
    <row r="7068" spans="1:24" x14ac:dyDescent="0.35">
      <c r="A7068" s="1">
        <v>380176</v>
      </c>
      <c r="B7068" s="1" t="s">
        <v>2351</v>
      </c>
      <c r="C7068" s="1">
        <v>115503004</v>
      </c>
      <c r="D7068" s="1">
        <v>176</v>
      </c>
      <c r="E7068" s="1" t="s">
        <v>2715</v>
      </c>
      <c r="F7068" s="1" t="s">
        <v>35</v>
      </c>
      <c r="G7068" s="1" t="s">
        <v>490</v>
      </c>
      <c r="H7068" s="1" t="s">
        <v>916</v>
      </c>
      <c r="I7068" s="1">
        <v>644838</v>
      </c>
      <c r="J7068" s="1">
        <v>68496</v>
      </c>
      <c r="K7068" s="1">
        <v>411321.75</v>
      </c>
      <c r="L7068" s="1">
        <v>4254001</v>
      </c>
      <c r="M7068" s="1">
        <v>9.4639003276824951E-2</v>
      </c>
      <c r="N7068" s="1">
        <v>2.275324821472168</v>
      </c>
      <c r="O7068" s="1">
        <v>3.5558048635721207E-2</v>
      </c>
      <c r="P7068" s="1">
        <v>5.8360776901245117</v>
      </c>
      <c r="Q7068" s="1">
        <v>0.2949257493019104</v>
      </c>
      <c r="R7068" s="1">
        <v>2.504599979147315E-3</v>
      </c>
      <c r="S7068" s="1">
        <v>38</v>
      </c>
      <c r="T7068" s="1">
        <v>1</v>
      </c>
      <c r="U7068" s="1">
        <v>5378657</v>
      </c>
      <c r="V7068" s="1">
        <v>0.42762738466262817</v>
      </c>
      <c r="W7068" s="1">
        <v>8.6371431350708008</v>
      </c>
      <c r="X7068" s="1">
        <v>8.6371431350708008</v>
      </c>
    </row>
    <row r="7069" spans="1:24" x14ac:dyDescent="0.35">
      <c r="A7069" s="1">
        <v>390176</v>
      </c>
      <c r="B7069" s="1" t="s">
        <v>2352</v>
      </c>
      <c r="C7069" s="1">
        <v>115503004</v>
      </c>
      <c r="D7069" s="1">
        <v>176</v>
      </c>
      <c r="E7069" s="1" t="s">
        <v>2715</v>
      </c>
      <c r="F7069" s="1" t="s">
        <v>35</v>
      </c>
      <c r="G7069" s="1" t="s">
        <v>490</v>
      </c>
      <c r="H7069" s="1" t="s">
        <v>916</v>
      </c>
      <c r="I7069" s="1">
        <v>653824</v>
      </c>
      <c r="J7069" s="1">
        <v>71215</v>
      </c>
      <c r="K7069" s="1">
        <v>706093.75</v>
      </c>
      <c r="L7069" s="1">
        <v>4289422</v>
      </c>
      <c r="M7069" s="1">
        <v>3.5420998930931091E-2</v>
      </c>
      <c r="N7069" s="1">
        <v>0.83265143632888794</v>
      </c>
      <c r="O7069" s="1">
        <v>8.9859999716281891E-3</v>
      </c>
      <c r="P7069" s="1">
        <v>1.3935283422470093</v>
      </c>
      <c r="Q7069" s="1">
        <v>0.29477199912071228</v>
      </c>
      <c r="R7069" s="1">
        <v>2.718999981880188E-3</v>
      </c>
      <c r="S7069" s="1">
        <v>39</v>
      </c>
      <c r="T7069" s="1">
        <v>1</v>
      </c>
      <c r="U7069" s="1">
        <v>5720555</v>
      </c>
      <c r="V7069" s="1">
        <v>0.34189802408218384</v>
      </c>
      <c r="W7069" s="1">
        <v>6.3565683364868164</v>
      </c>
      <c r="X7069" s="1">
        <v>6.3565683364868164</v>
      </c>
    </row>
    <row r="7070" spans="1:24" x14ac:dyDescent="0.35">
      <c r="A7070" s="1">
        <v>400176</v>
      </c>
      <c r="B7070" s="1" t="s">
        <v>2353</v>
      </c>
      <c r="C7070" s="1">
        <v>115503004</v>
      </c>
      <c r="D7070" s="1">
        <v>176</v>
      </c>
      <c r="E7070" s="1" t="s">
        <v>2715</v>
      </c>
      <c r="F7070" s="1" t="s">
        <v>35</v>
      </c>
      <c r="G7070" s="1" t="s">
        <v>490</v>
      </c>
      <c r="H7070" s="1" t="s">
        <v>916</v>
      </c>
      <c r="S7070" s="1">
        <v>40</v>
      </c>
      <c r="T7070" s="1">
        <v>1</v>
      </c>
      <c r="U7070" s="1">
        <v>0</v>
      </c>
      <c r="V7070" s="1">
        <v>0</v>
      </c>
      <c r="W7070" s="1">
        <v>-100</v>
      </c>
      <c r="X7070" s="1">
        <v>-100</v>
      </c>
    </row>
    <row r="7071" spans="1:24" x14ac:dyDescent="0.35">
      <c r="A7071" s="1">
        <v>410176</v>
      </c>
      <c r="B7071" s="1" t="s">
        <v>2354</v>
      </c>
      <c r="C7071" s="1">
        <v>115503004</v>
      </c>
      <c r="D7071" s="1">
        <v>176</v>
      </c>
      <c r="E7071" s="1" t="s">
        <v>2715</v>
      </c>
      <c r="F7071" s="1" t="s">
        <v>35</v>
      </c>
      <c r="G7071" s="1" t="s">
        <v>490</v>
      </c>
      <c r="H7071" s="1" t="s">
        <v>916</v>
      </c>
      <c r="S7071" s="1">
        <v>41</v>
      </c>
      <c r="T7071" s="1">
        <v>1</v>
      </c>
      <c r="U7071" s="1">
        <v>0</v>
      </c>
      <c r="V7071" s="1">
        <v>0</v>
      </c>
    </row>
    <row r="7072" spans="1:24" x14ac:dyDescent="0.35">
      <c r="A7072" s="1">
        <v>420176</v>
      </c>
      <c r="B7072" s="1" t="s">
        <v>2355</v>
      </c>
      <c r="C7072" s="1">
        <v>115503004</v>
      </c>
      <c r="D7072" s="1">
        <v>176</v>
      </c>
      <c r="E7072" s="1" t="s">
        <v>2715</v>
      </c>
      <c r="F7072" s="1" t="s">
        <v>35</v>
      </c>
      <c r="G7072" s="1" t="s">
        <v>490</v>
      </c>
      <c r="H7072" s="1" t="s">
        <v>916</v>
      </c>
      <c r="S7072" s="1">
        <v>42</v>
      </c>
      <c r="T7072" s="1">
        <v>1</v>
      </c>
      <c r="U7072" s="1">
        <v>0</v>
      </c>
      <c r="V7072" s="1">
        <v>0</v>
      </c>
    </row>
    <row r="7073" spans="1:24" x14ac:dyDescent="0.35">
      <c r="A7073" s="1">
        <v>430176</v>
      </c>
      <c r="B7073" s="1" t="s">
        <v>2356</v>
      </c>
      <c r="C7073" s="1">
        <v>115503004</v>
      </c>
      <c r="D7073" s="1">
        <v>176</v>
      </c>
      <c r="E7073" s="1" t="s">
        <v>2715</v>
      </c>
      <c r="F7073" s="1" t="s">
        <v>35</v>
      </c>
      <c r="G7073" s="1" t="s">
        <v>490</v>
      </c>
      <c r="H7073" s="1" t="s">
        <v>916</v>
      </c>
      <c r="S7073" s="1">
        <v>43</v>
      </c>
      <c r="T7073" s="1">
        <v>1</v>
      </c>
      <c r="U7073" s="1">
        <v>0</v>
      </c>
      <c r="V7073" s="1">
        <v>0</v>
      </c>
    </row>
    <row r="7074" spans="1:24" x14ac:dyDescent="0.35">
      <c r="A7074" s="1">
        <v>440176</v>
      </c>
      <c r="B7074" s="1" t="s">
        <v>2357</v>
      </c>
      <c r="C7074" s="1">
        <v>115503004</v>
      </c>
      <c r="D7074" s="1">
        <v>176</v>
      </c>
      <c r="E7074" s="1" t="s">
        <v>2715</v>
      </c>
      <c r="F7074" s="1" t="s">
        <v>35</v>
      </c>
      <c r="G7074" s="1" t="s">
        <v>490</v>
      </c>
      <c r="H7074" s="1" t="s">
        <v>916</v>
      </c>
      <c r="S7074" s="1">
        <v>44</v>
      </c>
      <c r="T7074" s="1">
        <v>1</v>
      </c>
      <c r="U7074" s="1">
        <v>0</v>
      </c>
      <c r="V7074" s="1">
        <v>0</v>
      </c>
    </row>
    <row r="7075" spans="1:24" x14ac:dyDescent="0.35">
      <c r="A7075" s="1">
        <v>450176</v>
      </c>
      <c r="B7075" s="1" t="s">
        <v>2358</v>
      </c>
      <c r="C7075" s="1">
        <v>115503004</v>
      </c>
      <c r="D7075" s="1">
        <v>176</v>
      </c>
      <c r="E7075" s="1" t="s">
        <v>2715</v>
      </c>
      <c r="F7075" s="1" t="s">
        <v>35</v>
      </c>
      <c r="G7075" s="1" t="s">
        <v>490</v>
      </c>
      <c r="H7075" s="1" t="s">
        <v>916</v>
      </c>
      <c r="S7075" s="1">
        <v>45</v>
      </c>
      <c r="T7075" s="1">
        <v>1</v>
      </c>
      <c r="U7075" s="1">
        <v>0</v>
      </c>
      <c r="V7075" s="1">
        <v>0</v>
      </c>
    </row>
    <row r="7076" spans="1:24" x14ac:dyDescent="0.35">
      <c r="A7076" s="1">
        <v>460176</v>
      </c>
      <c r="B7076" s="1" t="s">
        <v>2359</v>
      </c>
      <c r="C7076" s="1">
        <v>115503004</v>
      </c>
      <c r="D7076" s="1">
        <v>176</v>
      </c>
      <c r="E7076" s="1" t="s">
        <v>2715</v>
      </c>
      <c r="F7076" s="1" t="s">
        <v>35</v>
      </c>
      <c r="G7076" s="1" t="s">
        <v>490</v>
      </c>
      <c r="H7076" s="1" t="s">
        <v>916</v>
      </c>
      <c r="S7076" s="1">
        <v>46</v>
      </c>
      <c r="T7076" s="1">
        <v>1</v>
      </c>
      <c r="U7076" s="1">
        <v>0</v>
      </c>
      <c r="V7076" s="1">
        <v>0</v>
      </c>
    </row>
    <row r="7077" spans="1:24" x14ac:dyDescent="0.35">
      <c r="A7077" s="1">
        <v>470176</v>
      </c>
      <c r="B7077" s="1" t="s">
        <v>2360</v>
      </c>
      <c r="C7077" s="1">
        <v>115503004</v>
      </c>
      <c r="D7077" s="1">
        <v>176</v>
      </c>
      <c r="E7077" s="1" t="s">
        <v>2715</v>
      </c>
      <c r="F7077" s="1" t="s">
        <v>35</v>
      </c>
      <c r="G7077" s="1" t="s">
        <v>490</v>
      </c>
      <c r="H7077" s="1" t="s">
        <v>916</v>
      </c>
      <c r="S7077" s="1">
        <v>47</v>
      </c>
      <c r="T7077" s="1">
        <v>1</v>
      </c>
      <c r="U7077" s="1">
        <v>0</v>
      </c>
      <c r="V7077" s="1">
        <v>0</v>
      </c>
    </row>
    <row r="7078" spans="1:24" x14ac:dyDescent="0.35">
      <c r="A7078" s="1">
        <v>480176</v>
      </c>
      <c r="B7078" s="1" t="s">
        <v>2361</v>
      </c>
      <c r="C7078" s="1">
        <v>115503004</v>
      </c>
      <c r="D7078" s="1">
        <v>176</v>
      </c>
      <c r="E7078" s="1" t="s">
        <v>2715</v>
      </c>
      <c r="F7078" s="1" t="s">
        <v>35</v>
      </c>
      <c r="G7078" s="1" t="s">
        <v>490</v>
      </c>
      <c r="H7078" s="1" t="s">
        <v>916</v>
      </c>
      <c r="S7078" s="1">
        <v>48</v>
      </c>
      <c r="T7078" s="1">
        <v>1</v>
      </c>
      <c r="U7078" s="1">
        <v>0</v>
      </c>
      <c r="V7078" s="1">
        <v>0</v>
      </c>
    </row>
    <row r="7079" spans="1:24" x14ac:dyDescent="0.35">
      <c r="A7079" s="1">
        <v>290283</v>
      </c>
      <c r="B7079" s="1" t="s">
        <v>2341</v>
      </c>
      <c r="C7079" s="1">
        <v>115504003</v>
      </c>
      <c r="D7079" s="1">
        <v>283</v>
      </c>
      <c r="E7079" s="1" t="s">
        <v>2716</v>
      </c>
      <c r="F7079" s="1" t="s">
        <v>35</v>
      </c>
      <c r="G7079" s="1" t="s">
        <v>490</v>
      </c>
      <c r="H7079" s="1" t="s">
        <v>916</v>
      </c>
      <c r="I7079" s="1">
        <v>882355.9</v>
      </c>
      <c r="J7079" s="1">
        <v>43156.87</v>
      </c>
      <c r="K7079" s="1">
        <v>178587</v>
      </c>
      <c r="L7079" s="1">
        <v>5720398</v>
      </c>
      <c r="S7079" s="1">
        <v>29</v>
      </c>
      <c r="T7079" s="1">
        <v>1</v>
      </c>
      <c r="U7079" s="1">
        <v>6824498</v>
      </c>
      <c r="V7079" s="1">
        <v>0</v>
      </c>
    </row>
    <row r="7080" spans="1:24" x14ac:dyDescent="0.35">
      <c r="A7080" s="1">
        <v>300283</v>
      </c>
      <c r="B7080" s="1" t="s">
        <v>2343</v>
      </c>
      <c r="C7080" s="1">
        <v>115504003</v>
      </c>
      <c r="D7080" s="1">
        <v>283</v>
      </c>
      <c r="E7080" s="1" t="s">
        <v>2716</v>
      </c>
      <c r="F7080" s="1" t="s">
        <v>35</v>
      </c>
      <c r="G7080" s="1" t="s">
        <v>490</v>
      </c>
      <c r="H7080" s="1" t="s">
        <v>916</v>
      </c>
      <c r="I7080" s="1">
        <v>894181.53</v>
      </c>
      <c r="J7080" s="1">
        <v>39445.17</v>
      </c>
      <c r="K7080" s="1">
        <v>220983</v>
      </c>
      <c r="L7080" s="1">
        <v>5849557.5</v>
      </c>
      <c r="M7080" s="1">
        <v>0.12915949523448944</v>
      </c>
      <c r="N7080" s="1">
        <v>2.2578761577606201</v>
      </c>
      <c r="O7080" s="1">
        <v>1.1825630441308022E-2</v>
      </c>
      <c r="P7080" s="1">
        <v>1.3402335643768311</v>
      </c>
      <c r="Q7080" s="1">
        <v>4.2396001517772675E-2</v>
      </c>
      <c r="R7080" s="1">
        <v>-3.7116999737918377E-3</v>
      </c>
      <c r="S7080" s="1">
        <v>30</v>
      </c>
      <c r="T7080" s="1">
        <v>1</v>
      </c>
      <c r="U7080" s="1">
        <v>7004167</v>
      </c>
      <c r="V7080" s="1">
        <v>0.17966942489147186</v>
      </c>
      <c r="W7080" s="1">
        <v>2.6327064037322998</v>
      </c>
      <c r="X7080" s="1">
        <v>2.6327064037322998</v>
      </c>
    </row>
    <row r="7081" spans="1:24" x14ac:dyDescent="0.35">
      <c r="A7081" s="1">
        <v>310283</v>
      </c>
      <c r="B7081" s="1" t="s">
        <v>2344</v>
      </c>
      <c r="C7081" s="1">
        <v>115504003</v>
      </c>
      <c r="D7081" s="1">
        <v>283</v>
      </c>
      <c r="E7081" s="1" t="s">
        <v>2716</v>
      </c>
      <c r="F7081" s="1" t="s">
        <v>35</v>
      </c>
      <c r="G7081" s="1" t="s">
        <v>490</v>
      </c>
      <c r="H7081" s="1" t="s">
        <v>916</v>
      </c>
      <c r="I7081" s="1">
        <v>896160.63</v>
      </c>
      <c r="J7081" s="1">
        <v>31912.66</v>
      </c>
      <c r="K7081" s="1">
        <v>199785</v>
      </c>
      <c r="L7081" s="1">
        <v>5863695.5</v>
      </c>
      <c r="M7081" s="1">
        <v>1.4138000085949898E-2</v>
      </c>
      <c r="N7081" s="1">
        <v>0.24169349670410156</v>
      </c>
      <c r="O7081" s="1">
        <v>1.979100052267313E-3</v>
      </c>
      <c r="P7081" s="1">
        <v>0.22133089601993561</v>
      </c>
      <c r="Q7081" s="1">
        <v>-2.1198000758886337E-2</v>
      </c>
      <c r="R7081" s="1">
        <v>-7.5325099751353264E-3</v>
      </c>
      <c r="S7081" s="1">
        <v>31</v>
      </c>
      <c r="T7081" s="1">
        <v>1</v>
      </c>
      <c r="U7081" s="1">
        <v>6991554</v>
      </c>
      <c r="V7081" s="1">
        <v>-1.2613410130143166E-2</v>
      </c>
      <c r="W7081" s="1">
        <v>-0.18007852137088776</v>
      </c>
      <c r="X7081" s="1">
        <v>-0.18007852137088776</v>
      </c>
    </row>
    <row r="7082" spans="1:24" x14ac:dyDescent="0.35">
      <c r="A7082" s="1">
        <v>320283</v>
      </c>
      <c r="B7082" s="1" t="s">
        <v>2345</v>
      </c>
      <c r="C7082" s="1">
        <v>115504003</v>
      </c>
      <c r="D7082" s="1">
        <v>283</v>
      </c>
      <c r="E7082" s="1" t="s">
        <v>2716</v>
      </c>
      <c r="F7082" s="1" t="s">
        <v>35</v>
      </c>
      <c r="G7082" s="1" t="s">
        <v>490</v>
      </c>
      <c r="H7082" s="1" t="s">
        <v>916</v>
      </c>
      <c r="I7082" s="1">
        <v>903064.24</v>
      </c>
      <c r="J7082" s="1">
        <v>38773.440000000002</v>
      </c>
      <c r="K7082" s="1">
        <v>199785</v>
      </c>
      <c r="L7082" s="1">
        <v>5938228</v>
      </c>
      <c r="M7082" s="1">
        <v>7.4532501399517059E-2</v>
      </c>
      <c r="N7082" s="1">
        <v>1.2710840702056885</v>
      </c>
      <c r="O7082" s="1">
        <v>6.9036101922392845E-3</v>
      </c>
      <c r="P7082" s="1">
        <v>0.77035409212112427</v>
      </c>
      <c r="Q7082" s="1">
        <v>0</v>
      </c>
      <c r="R7082" s="1">
        <v>6.8607800640165806E-3</v>
      </c>
      <c r="S7082" s="1">
        <v>32</v>
      </c>
      <c r="T7082" s="1">
        <v>1</v>
      </c>
      <c r="U7082" s="1">
        <v>7079851</v>
      </c>
      <c r="V7082" s="1">
        <v>8.8296890258789063E-2</v>
      </c>
      <c r="W7082" s="1">
        <v>1.2629095315933228</v>
      </c>
      <c r="X7082" s="1">
        <v>1.2629095315933228</v>
      </c>
    </row>
    <row r="7083" spans="1:24" x14ac:dyDescent="0.35">
      <c r="A7083" s="1">
        <v>330283</v>
      </c>
      <c r="B7083" s="1" t="s">
        <v>2346</v>
      </c>
      <c r="C7083" s="1">
        <v>115504003</v>
      </c>
      <c r="D7083" s="1">
        <v>283</v>
      </c>
      <c r="E7083" s="1" t="s">
        <v>2716</v>
      </c>
      <c r="F7083" s="1" t="s">
        <v>35</v>
      </c>
      <c r="G7083" s="1" t="s">
        <v>490</v>
      </c>
      <c r="H7083" s="1" t="s">
        <v>916</v>
      </c>
      <c r="I7083" s="1">
        <v>960062.62</v>
      </c>
      <c r="J7083" s="1">
        <v>58940.46</v>
      </c>
      <c r="K7083" s="1">
        <v>199785</v>
      </c>
      <c r="L7083" s="1">
        <v>6006609</v>
      </c>
      <c r="M7083" s="1">
        <v>6.8380996584892273E-2</v>
      </c>
      <c r="N7083" s="1">
        <v>1.1515388488769531</v>
      </c>
      <c r="O7083" s="1">
        <v>5.6998379528522491E-2</v>
      </c>
      <c r="P7083" s="1">
        <v>6.3116641044616699</v>
      </c>
      <c r="Q7083" s="1">
        <v>0</v>
      </c>
      <c r="R7083" s="1">
        <v>2.0167019218206406E-2</v>
      </c>
      <c r="S7083" s="1">
        <v>33</v>
      </c>
      <c r="T7083" s="1">
        <v>1</v>
      </c>
      <c r="U7083" s="1">
        <v>7225397</v>
      </c>
      <c r="V7083" s="1">
        <v>0.14554639160633087</v>
      </c>
      <c r="W7083" s="1">
        <v>2.0557777881622314</v>
      </c>
      <c r="X7083" s="1">
        <v>2.0557777881622314</v>
      </c>
    </row>
    <row r="7084" spans="1:24" x14ac:dyDescent="0.35">
      <c r="A7084" s="1">
        <v>340283</v>
      </c>
      <c r="B7084" s="1" t="s">
        <v>2347</v>
      </c>
      <c r="C7084" s="1">
        <v>115504003</v>
      </c>
      <c r="D7084" s="1">
        <v>283</v>
      </c>
      <c r="E7084" s="1" t="s">
        <v>2716</v>
      </c>
      <c r="F7084" s="1" t="s">
        <v>35</v>
      </c>
      <c r="G7084" s="1" t="s">
        <v>490</v>
      </c>
      <c r="H7084" s="1" t="s">
        <v>916</v>
      </c>
      <c r="I7084" s="1">
        <v>960027.75</v>
      </c>
      <c r="J7084" s="1">
        <v>64694.79</v>
      </c>
      <c r="K7084" s="1">
        <v>199785</v>
      </c>
      <c r="L7084" s="1">
        <v>6006605</v>
      </c>
      <c r="M7084" s="1">
        <v>-3.9999999899009708E-6</v>
      </c>
      <c r="N7084" s="1">
        <v>-6.6593311203178018E-5</v>
      </c>
      <c r="O7084" s="1">
        <v>-3.4870001400122419E-5</v>
      </c>
      <c r="P7084" s="1">
        <v>-3.6320546641945839E-3</v>
      </c>
      <c r="Q7084" s="1">
        <v>0</v>
      </c>
      <c r="R7084" s="1">
        <v>5.7543301954865456E-3</v>
      </c>
      <c r="S7084" s="1">
        <v>34</v>
      </c>
      <c r="T7084" s="1">
        <v>1</v>
      </c>
      <c r="U7084" s="1">
        <v>7231112.5</v>
      </c>
      <c r="V7084" s="1">
        <v>5.7154600508511066E-3</v>
      </c>
      <c r="W7084" s="1">
        <v>7.910291850566864E-2</v>
      </c>
      <c r="X7084" s="1">
        <v>7.910291850566864E-2</v>
      </c>
    </row>
    <row r="7085" spans="1:24" x14ac:dyDescent="0.35">
      <c r="A7085" s="1">
        <v>350283</v>
      </c>
      <c r="B7085" s="1" t="s">
        <v>2348</v>
      </c>
      <c r="C7085" s="1">
        <v>115504003</v>
      </c>
      <c r="D7085" s="1">
        <v>283</v>
      </c>
      <c r="E7085" s="1" t="s">
        <v>2716</v>
      </c>
      <c r="F7085" s="1" t="s">
        <v>35</v>
      </c>
      <c r="G7085" s="1" t="s">
        <v>490</v>
      </c>
      <c r="H7085" s="1" t="s">
        <v>916</v>
      </c>
      <c r="I7085" s="1">
        <v>969809.33</v>
      </c>
      <c r="J7085" s="1">
        <v>60455</v>
      </c>
      <c r="K7085" s="1">
        <v>199785</v>
      </c>
      <c r="L7085" s="1">
        <v>6188462</v>
      </c>
      <c r="M7085" s="1">
        <v>0.18185700476169586</v>
      </c>
      <c r="N7085" s="1">
        <v>3.0276172161102295</v>
      </c>
      <c r="O7085" s="1">
        <v>9.7815804183483124E-3</v>
      </c>
      <c r="P7085" s="1">
        <v>1.0188851356506348</v>
      </c>
      <c r="Q7085" s="1">
        <v>0</v>
      </c>
      <c r="R7085" s="1">
        <v>-4.239790141582489E-3</v>
      </c>
      <c r="S7085" s="1">
        <v>35</v>
      </c>
      <c r="T7085" s="1">
        <v>1</v>
      </c>
      <c r="U7085" s="1">
        <v>7418511</v>
      </c>
      <c r="V7085" s="1">
        <v>0.18739879131317139</v>
      </c>
      <c r="W7085" s="1">
        <v>2.5915584564208984</v>
      </c>
      <c r="X7085" s="1">
        <v>2.5915584564208984</v>
      </c>
    </row>
    <row r="7086" spans="1:24" x14ac:dyDescent="0.35">
      <c r="A7086" s="1">
        <v>360283</v>
      </c>
      <c r="B7086" s="1" t="s">
        <v>2349</v>
      </c>
      <c r="C7086" s="1">
        <v>115504003</v>
      </c>
      <c r="D7086" s="1">
        <v>283</v>
      </c>
      <c r="E7086" s="1" t="s">
        <v>2716</v>
      </c>
      <c r="F7086" s="1" t="s">
        <v>35</v>
      </c>
      <c r="G7086" s="1" t="s">
        <v>490</v>
      </c>
      <c r="H7086" s="1" t="s">
        <v>916</v>
      </c>
      <c r="I7086" s="1">
        <v>1087372.03</v>
      </c>
      <c r="J7086" s="1">
        <v>60391.85</v>
      </c>
      <c r="K7086" s="1">
        <v>199785</v>
      </c>
      <c r="L7086" s="1">
        <v>6353845.5</v>
      </c>
      <c r="M7086" s="1">
        <v>0.16538350284099579</v>
      </c>
      <c r="N7086" s="1">
        <v>2.6724491119384766</v>
      </c>
      <c r="O7086" s="1">
        <v>0.11756269633769989</v>
      </c>
      <c r="P7086" s="1">
        <v>12.122248649597168</v>
      </c>
      <c r="Q7086" s="1">
        <v>0</v>
      </c>
      <c r="R7086" s="1">
        <v>-6.3150000642053783E-5</v>
      </c>
      <c r="S7086" s="1">
        <v>36</v>
      </c>
      <c r="T7086" s="1">
        <v>1</v>
      </c>
      <c r="U7086" s="1">
        <v>7701394.5</v>
      </c>
      <c r="V7086" s="1">
        <v>0.28288304805755615</v>
      </c>
      <c r="W7086" s="1">
        <v>3.81321120262146</v>
      </c>
      <c r="X7086" s="1">
        <v>3.81321120262146</v>
      </c>
    </row>
    <row r="7087" spans="1:24" x14ac:dyDescent="0.35">
      <c r="A7087" s="1">
        <v>370283</v>
      </c>
      <c r="B7087" s="1" t="s">
        <v>2350</v>
      </c>
      <c r="C7087" s="1">
        <v>115504003</v>
      </c>
      <c r="D7087" s="1">
        <v>283</v>
      </c>
      <c r="E7087" s="1" t="s">
        <v>2716</v>
      </c>
      <c r="F7087" s="1" t="s">
        <v>35</v>
      </c>
      <c r="G7087" s="1" t="s">
        <v>490</v>
      </c>
      <c r="H7087" s="1" t="s">
        <v>916</v>
      </c>
      <c r="I7087" s="1">
        <v>1127761.06</v>
      </c>
      <c r="J7087" s="1">
        <v>62613.55</v>
      </c>
      <c r="K7087" s="1">
        <v>199785</v>
      </c>
      <c r="L7087" s="1">
        <v>6612320.5</v>
      </c>
      <c r="M7087" s="1">
        <v>0.25847500562667847</v>
      </c>
      <c r="N7087" s="1">
        <v>4.0680088996887207</v>
      </c>
      <c r="O7087" s="1">
        <v>4.0389031171798706E-2</v>
      </c>
      <c r="P7087" s="1">
        <v>3.7143709659576416</v>
      </c>
      <c r="Q7087" s="1">
        <v>0</v>
      </c>
      <c r="R7087" s="1">
        <v>2.2217000368982553E-3</v>
      </c>
      <c r="S7087" s="1">
        <v>37</v>
      </c>
      <c r="T7087" s="1">
        <v>1</v>
      </c>
      <c r="U7087" s="1">
        <v>8002480</v>
      </c>
      <c r="V7087" s="1">
        <v>0.30108574032783508</v>
      </c>
      <c r="W7087" s="1">
        <v>3.9094932079315186</v>
      </c>
      <c r="X7087" s="1">
        <v>3.9094932079315186</v>
      </c>
    </row>
    <row r="7088" spans="1:24" x14ac:dyDescent="0.35">
      <c r="A7088" s="1">
        <v>380283</v>
      </c>
      <c r="B7088" s="1" t="s">
        <v>2351</v>
      </c>
      <c r="C7088" s="1">
        <v>115504003</v>
      </c>
      <c r="D7088" s="1">
        <v>283</v>
      </c>
      <c r="E7088" s="1" t="s">
        <v>2716</v>
      </c>
      <c r="F7088" s="1" t="s">
        <v>35</v>
      </c>
      <c r="G7088" s="1" t="s">
        <v>490</v>
      </c>
      <c r="H7088" s="1" t="s">
        <v>916</v>
      </c>
      <c r="I7088" s="1">
        <v>1215323</v>
      </c>
      <c r="K7088" s="1">
        <v>410511.9375</v>
      </c>
      <c r="L7088" s="1">
        <v>6728675</v>
      </c>
      <c r="M7088" s="1">
        <v>0.11635450273752213</v>
      </c>
      <c r="N7088" s="1">
        <v>1.7596621513366699</v>
      </c>
      <c r="O7088" s="1">
        <v>8.7561942636966705E-2</v>
      </c>
      <c r="P7088" s="1">
        <v>7.7642278671264648</v>
      </c>
      <c r="Q7088" s="1">
        <v>0.21072693169116974</v>
      </c>
      <c r="S7088" s="1">
        <v>38</v>
      </c>
      <c r="T7088" s="1">
        <v>1</v>
      </c>
      <c r="U7088" s="1">
        <v>8354510</v>
      </c>
      <c r="V7088" s="1">
        <v>0.41464337706565857</v>
      </c>
      <c r="W7088" s="1">
        <v>4.3990111351013184</v>
      </c>
      <c r="X7088" s="1">
        <v>4.3990111351013184</v>
      </c>
    </row>
    <row r="7089" spans="1:24" x14ac:dyDescent="0.35">
      <c r="A7089" s="1">
        <v>390283</v>
      </c>
      <c r="B7089" s="1" t="s">
        <v>2352</v>
      </c>
      <c r="C7089" s="1">
        <v>115504003</v>
      </c>
      <c r="D7089" s="1">
        <v>283</v>
      </c>
      <c r="E7089" s="1" t="s">
        <v>2716</v>
      </c>
      <c r="F7089" s="1" t="s">
        <v>35</v>
      </c>
      <c r="G7089" s="1" t="s">
        <v>490</v>
      </c>
      <c r="H7089" s="1" t="s">
        <v>916</v>
      </c>
      <c r="I7089" s="1">
        <v>1243633</v>
      </c>
      <c r="K7089" s="1">
        <v>621129</v>
      </c>
      <c r="L7089" s="1">
        <v>6777848</v>
      </c>
      <c r="M7089" s="1">
        <v>4.9173001199960709E-2</v>
      </c>
      <c r="N7089" s="1">
        <v>0.73079764842987061</v>
      </c>
      <c r="O7089" s="1">
        <v>2.8310000896453857E-2</v>
      </c>
      <c r="P7089" s="1">
        <v>2.3294219970703125</v>
      </c>
      <c r="Q7089" s="1">
        <v>0.2106170654296875</v>
      </c>
      <c r="S7089" s="1">
        <v>39</v>
      </c>
      <c r="T7089" s="1">
        <v>1</v>
      </c>
      <c r="U7089" s="1">
        <v>8642610</v>
      </c>
      <c r="V7089" s="1">
        <v>0.28810006380081177</v>
      </c>
      <c r="W7089" s="1">
        <v>3.4484367370605469</v>
      </c>
      <c r="X7089" s="1">
        <v>3.4484367370605469</v>
      </c>
    </row>
    <row r="7090" spans="1:24" x14ac:dyDescent="0.35">
      <c r="A7090" s="1">
        <v>400283</v>
      </c>
      <c r="B7090" s="1" t="s">
        <v>2353</v>
      </c>
      <c r="C7090" s="1">
        <v>115504003</v>
      </c>
      <c r="D7090" s="1">
        <v>283</v>
      </c>
      <c r="E7090" s="1" t="s">
        <v>2716</v>
      </c>
      <c r="F7090" s="1" t="s">
        <v>35</v>
      </c>
      <c r="G7090" s="1" t="s">
        <v>490</v>
      </c>
      <c r="H7090" s="1" t="s">
        <v>916</v>
      </c>
      <c r="S7090" s="1">
        <v>40</v>
      </c>
      <c r="T7090" s="1">
        <v>1</v>
      </c>
      <c r="U7090" s="1">
        <v>0</v>
      </c>
      <c r="V7090" s="1">
        <v>0</v>
      </c>
      <c r="W7090" s="1">
        <v>-100</v>
      </c>
      <c r="X7090" s="1">
        <v>-100</v>
      </c>
    </row>
    <row r="7091" spans="1:24" x14ac:dyDescent="0.35">
      <c r="A7091" s="1">
        <v>410283</v>
      </c>
      <c r="B7091" s="1" t="s">
        <v>2354</v>
      </c>
      <c r="C7091" s="1">
        <v>115504003</v>
      </c>
      <c r="D7091" s="1">
        <v>283</v>
      </c>
      <c r="E7091" s="1" t="s">
        <v>2716</v>
      </c>
      <c r="F7091" s="1" t="s">
        <v>35</v>
      </c>
      <c r="G7091" s="1" t="s">
        <v>490</v>
      </c>
      <c r="H7091" s="1" t="s">
        <v>916</v>
      </c>
      <c r="S7091" s="1">
        <v>41</v>
      </c>
      <c r="T7091" s="1">
        <v>1</v>
      </c>
      <c r="U7091" s="1">
        <v>0</v>
      </c>
      <c r="V7091" s="1">
        <v>0</v>
      </c>
    </row>
    <row r="7092" spans="1:24" x14ac:dyDescent="0.35">
      <c r="A7092" s="1">
        <v>420283</v>
      </c>
      <c r="B7092" s="1" t="s">
        <v>2355</v>
      </c>
      <c r="C7092" s="1">
        <v>115504003</v>
      </c>
      <c r="D7092" s="1">
        <v>283</v>
      </c>
      <c r="E7092" s="1" t="s">
        <v>2716</v>
      </c>
      <c r="F7092" s="1" t="s">
        <v>35</v>
      </c>
      <c r="G7092" s="1" t="s">
        <v>490</v>
      </c>
      <c r="H7092" s="1" t="s">
        <v>916</v>
      </c>
      <c r="S7092" s="1">
        <v>42</v>
      </c>
      <c r="T7092" s="1">
        <v>1</v>
      </c>
      <c r="U7092" s="1">
        <v>0</v>
      </c>
      <c r="V7092" s="1">
        <v>0</v>
      </c>
    </row>
    <row r="7093" spans="1:24" x14ac:dyDescent="0.35">
      <c r="A7093" s="1">
        <v>430283</v>
      </c>
      <c r="B7093" s="1" t="s">
        <v>2356</v>
      </c>
      <c r="C7093" s="1">
        <v>115504003</v>
      </c>
      <c r="D7093" s="1">
        <v>283</v>
      </c>
      <c r="E7093" s="1" t="s">
        <v>2716</v>
      </c>
      <c r="F7093" s="1" t="s">
        <v>35</v>
      </c>
      <c r="G7093" s="1" t="s">
        <v>490</v>
      </c>
      <c r="H7093" s="1" t="s">
        <v>916</v>
      </c>
      <c r="S7093" s="1">
        <v>43</v>
      </c>
      <c r="T7093" s="1">
        <v>1</v>
      </c>
      <c r="U7093" s="1">
        <v>0</v>
      </c>
      <c r="V7093" s="1">
        <v>0</v>
      </c>
    </row>
    <row r="7094" spans="1:24" x14ac:dyDescent="0.35">
      <c r="A7094" s="1">
        <v>440283</v>
      </c>
      <c r="B7094" s="1" t="s">
        <v>2357</v>
      </c>
      <c r="C7094" s="1">
        <v>115504003</v>
      </c>
      <c r="D7094" s="1">
        <v>283</v>
      </c>
      <c r="E7094" s="1" t="s">
        <v>2716</v>
      </c>
      <c r="F7094" s="1" t="s">
        <v>35</v>
      </c>
      <c r="G7094" s="1" t="s">
        <v>490</v>
      </c>
      <c r="H7094" s="1" t="s">
        <v>916</v>
      </c>
      <c r="S7094" s="1">
        <v>44</v>
      </c>
      <c r="T7094" s="1">
        <v>1</v>
      </c>
      <c r="U7094" s="1">
        <v>0</v>
      </c>
      <c r="V7094" s="1">
        <v>0</v>
      </c>
    </row>
    <row r="7095" spans="1:24" x14ac:dyDescent="0.35">
      <c r="A7095" s="1">
        <v>450283</v>
      </c>
      <c r="B7095" s="1" t="s">
        <v>2358</v>
      </c>
      <c r="C7095" s="1">
        <v>115504003</v>
      </c>
      <c r="D7095" s="1">
        <v>283</v>
      </c>
      <c r="E7095" s="1" t="s">
        <v>2716</v>
      </c>
      <c r="F7095" s="1" t="s">
        <v>35</v>
      </c>
      <c r="G7095" s="1" t="s">
        <v>490</v>
      </c>
      <c r="H7095" s="1" t="s">
        <v>916</v>
      </c>
      <c r="S7095" s="1">
        <v>45</v>
      </c>
      <c r="T7095" s="1">
        <v>1</v>
      </c>
      <c r="U7095" s="1">
        <v>0</v>
      </c>
      <c r="V7095" s="1">
        <v>0</v>
      </c>
    </row>
    <row r="7096" spans="1:24" x14ac:dyDescent="0.35">
      <c r="A7096" s="1">
        <v>460283</v>
      </c>
      <c r="B7096" s="1" t="s">
        <v>2359</v>
      </c>
      <c r="C7096" s="1">
        <v>115504003</v>
      </c>
      <c r="D7096" s="1">
        <v>283</v>
      </c>
      <c r="E7096" s="1" t="s">
        <v>2716</v>
      </c>
      <c r="F7096" s="1" t="s">
        <v>35</v>
      </c>
      <c r="G7096" s="1" t="s">
        <v>490</v>
      </c>
      <c r="H7096" s="1" t="s">
        <v>916</v>
      </c>
      <c r="S7096" s="1">
        <v>46</v>
      </c>
      <c r="T7096" s="1">
        <v>1</v>
      </c>
      <c r="U7096" s="1">
        <v>0</v>
      </c>
      <c r="V7096" s="1">
        <v>0</v>
      </c>
    </row>
    <row r="7097" spans="1:24" x14ac:dyDescent="0.35">
      <c r="A7097" s="1">
        <v>470283</v>
      </c>
      <c r="B7097" s="1" t="s">
        <v>2360</v>
      </c>
      <c r="C7097" s="1">
        <v>115504003</v>
      </c>
      <c r="D7097" s="1">
        <v>283</v>
      </c>
      <c r="E7097" s="1" t="s">
        <v>2716</v>
      </c>
      <c r="F7097" s="1" t="s">
        <v>35</v>
      </c>
      <c r="G7097" s="1" t="s">
        <v>490</v>
      </c>
      <c r="H7097" s="1" t="s">
        <v>916</v>
      </c>
      <c r="S7097" s="1">
        <v>47</v>
      </c>
      <c r="T7097" s="1">
        <v>1</v>
      </c>
      <c r="U7097" s="1">
        <v>0</v>
      </c>
      <c r="V7097" s="1">
        <v>0</v>
      </c>
    </row>
    <row r="7098" spans="1:24" x14ac:dyDescent="0.35">
      <c r="A7098" s="1">
        <v>480283</v>
      </c>
      <c r="B7098" s="1" t="s">
        <v>2361</v>
      </c>
      <c r="C7098" s="1">
        <v>115504003</v>
      </c>
      <c r="D7098" s="1">
        <v>283</v>
      </c>
      <c r="E7098" s="1" t="s">
        <v>2716</v>
      </c>
      <c r="F7098" s="1" t="s">
        <v>35</v>
      </c>
      <c r="G7098" s="1" t="s">
        <v>490</v>
      </c>
      <c r="H7098" s="1" t="s">
        <v>916</v>
      </c>
      <c r="S7098" s="1">
        <v>48</v>
      </c>
      <c r="T7098" s="1">
        <v>1</v>
      </c>
      <c r="U7098" s="1">
        <v>0</v>
      </c>
      <c r="V7098" s="1">
        <v>0</v>
      </c>
    </row>
    <row r="7099" spans="1:24" x14ac:dyDescent="0.35">
      <c r="A7099" s="1">
        <v>290426</v>
      </c>
      <c r="B7099" s="1" t="s">
        <v>2341</v>
      </c>
      <c r="C7099" s="1">
        <v>115506003</v>
      </c>
      <c r="D7099" s="1">
        <v>426</v>
      </c>
      <c r="E7099" s="1" t="s">
        <v>2717</v>
      </c>
      <c r="F7099" s="1" t="s">
        <v>35</v>
      </c>
      <c r="G7099" s="1" t="s">
        <v>490</v>
      </c>
      <c r="H7099" s="1" t="s">
        <v>916</v>
      </c>
      <c r="I7099" s="1">
        <v>1379171.43</v>
      </c>
      <c r="K7099" s="1">
        <v>300005</v>
      </c>
      <c r="L7099" s="1">
        <v>7917719</v>
      </c>
      <c r="S7099" s="1">
        <v>29</v>
      </c>
      <c r="T7099" s="1">
        <v>1</v>
      </c>
      <c r="U7099" s="1">
        <v>9596895</v>
      </c>
      <c r="V7099" s="1">
        <v>0</v>
      </c>
    </row>
    <row r="7100" spans="1:24" x14ac:dyDescent="0.35">
      <c r="A7100" s="1">
        <v>300426</v>
      </c>
      <c r="B7100" s="1" t="s">
        <v>2343</v>
      </c>
      <c r="C7100" s="1">
        <v>115506003</v>
      </c>
      <c r="D7100" s="1">
        <v>426</v>
      </c>
      <c r="E7100" s="1" t="s">
        <v>2717</v>
      </c>
      <c r="F7100" s="1" t="s">
        <v>35</v>
      </c>
      <c r="G7100" s="1" t="s">
        <v>490</v>
      </c>
      <c r="H7100" s="1" t="s">
        <v>916</v>
      </c>
      <c r="I7100" s="1">
        <v>1408096.38</v>
      </c>
      <c r="K7100" s="1">
        <v>341737</v>
      </c>
      <c r="L7100" s="1">
        <v>7997691.5</v>
      </c>
      <c r="M7100" s="1">
        <v>7.9972498118877411E-2</v>
      </c>
      <c r="N7100" s="1">
        <v>1.0100446939468384</v>
      </c>
      <c r="O7100" s="1">
        <v>2.8924949467182159E-2</v>
      </c>
      <c r="P7100" s="1">
        <v>2.0972700119018555</v>
      </c>
      <c r="Q7100" s="1">
        <v>4.1731998324394226E-2</v>
      </c>
      <c r="S7100" s="1">
        <v>30</v>
      </c>
      <c r="T7100" s="1">
        <v>1</v>
      </c>
      <c r="U7100" s="1">
        <v>9747525</v>
      </c>
      <c r="V7100" s="1">
        <v>0.1506294459104538</v>
      </c>
      <c r="W7100" s="1">
        <v>1.5695701837539673</v>
      </c>
      <c r="X7100" s="1">
        <v>1.5695701837539673</v>
      </c>
    </row>
    <row r="7101" spans="1:24" x14ac:dyDescent="0.35">
      <c r="A7101" s="1">
        <v>310426</v>
      </c>
      <c r="B7101" s="1" t="s">
        <v>2344</v>
      </c>
      <c r="C7101" s="1">
        <v>115506003</v>
      </c>
      <c r="D7101" s="1">
        <v>426</v>
      </c>
      <c r="E7101" s="1" t="s">
        <v>2717</v>
      </c>
      <c r="F7101" s="1" t="s">
        <v>35</v>
      </c>
      <c r="G7101" s="1" t="s">
        <v>490</v>
      </c>
      <c r="H7101" s="1" t="s">
        <v>916</v>
      </c>
      <c r="I7101" s="1">
        <v>1434903.43</v>
      </c>
      <c r="K7101" s="1">
        <v>320871</v>
      </c>
      <c r="L7101" s="1">
        <v>8075025.5</v>
      </c>
      <c r="M7101" s="1">
        <v>7.7334001660346985E-2</v>
      </c>
      <c r="N7101" s="1">
        <v>0.96695405244827271</v>
      </c>
      <c r="O7101" s="1">
        <v>2.6807049289345741E-2</v>
      </c>
      <c r="P7101" s="1">
        <v>1.9037795066833496</v>
      </c>
      <c r="Q7101" s="1">
        <v>-2.0865999162197113E-2</v>
      </c>
      <c r="S7101" s="1">
        <v>31</v>
      </c>
      <c r="T7101" s="1">
        <v>1</v>
      </c>
      <c r="U7101" s="1">
        <v>9830800</v>
      </c>
      <c r="V7101" s="1">
        <v>8.3275049924850464E-2</v>
      </c>
      <c r="W7101" s="1">
        <v>0.85431945323944092</v>
      </c>
      <c r="X7101" s="1">
        <v>0.85431945323944092</v>
      </c>
    </row>
    <row r="7102" spans="1:24" x14ac:dyDescent="0.35">
      <c r="A7102" s="1">
        <v>320426</v>
      </c>
      <c r="B7102" s="1" t="s">
        <v>2345</v>
      </c>
      <c r="C7102" s="1">
        <v>115506003</v>
      </c>
      <c r="D7102" s="1">
        <v>426</v>
      </c>
      <c r="E7102" s="1" t="s">
        <v>2717</v>
      </c>
      <c r="F7102" s="1" t="s">
        <v>35</v>
      </c>
      <c r="G7102" s="1" t="s">
        <v>490</v>
      </c>
      <c r="H7102" s="1" t="s">
        <v>916</v>
      </c>
      <c r="I7102" s="1">
        <v>1452300.99</v>
      </c>
      <c r="K7102" s="1">
        <v>320871</v>
      </c>
      <c r="L7102" s="1">
        <v>8132377.5</v>
      </c>
      <c r="M7102" s="1">
        <v>5.735199898481369E-2</v>
      </c>
      <c r="N7102" s="1">
        <v>0.7102392315864563</v>
      </c>
      <c r="O7102" s="1">
        <v>1.7397560179233551E-2</v>
      </c>
      <c r="P7102" s="1">
        <v>1.212455153465271</v>
      </c>
      <c r="Q7102" s="1">
        <v>0</v>
      </c>
      <c r="S7102" s="1">
        <v>32</v>
      </c>
      <c r="T7102" s="1">
        <v>1</v>
      </c>
      <c r="U7102" s="1">
        <v>9905550</v>
      </c>
      <c r="V7102" s="1">
        <v>7.4749559164047241E-2</v>
      </c>
      <c r="W7102" s="1">
        <v>0.76036536693572998</v>
      </c>
      <c r="X7102" s="1">
        <v>0.76036536693572998</v>
      </c>
    </row>
    <row r="7103" spans="1:24" x14ac:dyDescent="0.35">
      <c r="A7103" s="1">
        <v>330426</v>
      </c>
      <c r="B7103" s="1" t="s">
        <v>2346</v>
      </c>
      <c r="C7103" s="1">
        <v>115506003</v>
      </c>
      <c r="D7103" s="1">
        <v>426</v>
      </c>
      <c r="E7103" s="1" t="s">
        <v>2717</v>
      </c>
      <c r="F7103" s="1" t="s">
        <v>35</v>
      </c>
      <c r="G7103" s="1" t="s">
        <v>490</v>
      </c>
      <c r="H7103" s="1" t="s">
        <v>916</v>
      </c>
      <c r="I7103" s="1">
        <v>1509273</v>
      </c>
      <c r="K7103" s="1">
        <v>320871</v>
      </c>
      <c r="L7103" s="1">
        <v>8186211</v>
      </c>
      <c r="M7103" s="1">
        <v>5.3833499550819397E-2</v>
      </c>
      <c r="N7103" s="1">
        <v>0.66196507215499878</v>
      </c>
      <c r="O7103" s="1">
        <v>5.697200819849968E-2</v>
      </c>
      <c r="P7103" s="1">
        <v>3.9228789806365967</v>
      </c>
      <c r="Q7103" s="1">
        <v>0</v>
      </c>
      <c r="S7103" s="1">
        <v>33</v>
      </c>
      <c r="T7103" s="1">
        <v>1</v>
      </c>
      <c r="U7103" s="1">
        <v>10016355</v>
      </c>
      <c r="V7103" s="1">
        <v>0.11080551147460938</v>
      </c>
      <c r="W7103" s="1">
        <v>1.1186152696609497</v>
      </c>
      <c r="X7103" s="1">
        <v>1.1186152696609497</v>
      </c>
    </row>
    <row r="7104" spans="1:24" x14ac:dyDescent="0.35">
      <c r="A7104" s="1">
        <v>340426</v>
      </c>
      <c r="B7104" s="1" t="s">
        <v>2347</v>
      </c>
      <c r="C7104" s="1">
        <v>115506003</v>
      </c>
      <c r="D7104" s="1">
        <v>426</v>
      </c>
      <c r="E7104" s="1" t="s">
        <v>2717</v>
      </c>
      <c r="F7104" s="1" t="s">
        <v>35</v>
      </c>
      <c r="G7104" s="1" t="s">
        <v>490</v>
      </c>
      <c r="H7104" s="1" t="s">
        <v>916</v>
      </c>
      <c r="I7104" s="1">
        <v>1509225</v>
      </c>
      <c r="K7104" s="1">
        <v>320871</v>
      </c>
      <c r="L7104" s="1">
        <v>8186208</v>
      </c>
      <c r="M7104" s="1">
        <v>-3.0000001061125658E-6</v>
      </c>
      <c r="N7104" s="1">
        <v>-3.6646990338340402E-5</v>
      </c>
      <c r="O7104" s="1">
        <v>-4.8000001697801054E-5</v>
      </c>
      <c r="P7104" s="1">
        <v>-3.1803392339497805E-3</v>
      </c>
      <c r="Q7104" s="1">
        <v>0</v>
      </c>
      <c r="S7104" s="1">
        <v>34</v>
      </c>
      <c r="T7104" s="1">
        <v>1</v>
      </c>
      <c r="U7104" s="1">
        <v>10016304</v>
      </c>
      <c r="V7104" s="1">
        <v>-5.1000002713408321E-5</v>
      </c>
      <c r="W7104" s="1">
        <v>-5.0916726468130946E-4</v>
      </c>
      <c r="X7104" s="1">
        <v>-5.0916726468130946E-4</v>
      </c>
    </row>
    <row r="7105" spans="1:24" x14ac:dyDescent="0.35">
      <c r="A7105" s="1">
        <v>350426</v>
      </c>
      <c r="B7105" s="1" t="s">
        <v>2348</v>
      </c>
      <c r="C7105" s="1">
        <v>115506003</v>
      </c>
      <c r="D7105" s="1">
        <v>426</v>
      </c>
      <c r="E7105" s="1" t="s">
        <v>2717</v>
      </c>
      <c r="F7105" s="1" t="s">
        <v>35</v>
      </c>
      <c r="G7105" s="1" t="s">
        <v>490</v>
      </c>
      <c r="H7105" s="1" t="s">
        <v>916</v>
      </c>
      <c r="I7105" s="1">
        <v>1594258.82</v>
      </c>
      <c r="K7105" s="1">
        <v>320871</v>
      </c>
      <c r="L7105" s="1">
        <v>8398637</v>
      </c>
      <c r="M7105" s="1">
        <v>0.21242900192737579</v>
      </c>
      <c r="N7105" s="1">
        <v>2.5949621200561523</v>
      </c>
      <c r="O7105" s="1">
        <v>8.5033819079399109E-2</v>
      </c>
      <c r="P7105" s="1">
        <v>5.6342706680297852</v>
      </c>
      <c r="Q7105" s="1">
        <v>0</v>
      </c>
      <c r="S7105" s="1">
        <v>35</v>
      </c>
      <c r="T7105" s="1">
        <v>1</v>
      </c>
      <c r="U7105" s="1">
        <v>10313767</v>
      </c>
      <c r="V7105" s="1">
        <v>0.2974628210067749</v>
      </c>
      <c r="W7105" s="1">
        <v>2.9697880744934082</v>
      </c>
      <c r="X7105" s="1">
        <v>2.9697880744934082</v>
      </c>
    </row>
    <row r="7106" spans="1:24" x14ac:dyDescent="0.35">
      <c r="A7106" s="1">
        <v>360426</v>
      </c>
      <c r="B7106" s="1" t="s">
        <v>2349</v>
      </c>
      <c r="C7106" s="1">
        <v>115506003</v>
      </c>
      <c r="D7106" s="1">
        <v>426</v>
      </c>
      <c r="E7106" s="1" t="s">
        <v>2717</v>
      </c>
      <c r="F7106" s="1" t="s">
        <v>35</v>
      </c>
      <c r="G7106" s="1" t="s">
        <v>490</v>
      </c>
      <c r="H7106" s="1" t="s">
        <v>916</v>
      </c>
      <c r="I7106" s="1">
        <v>1704807</v>
      </c>
      <c r="K7106" s="1">
        <v>320871</v>
      </c>
      <c r="L7106" s="1">
        <v>8533774</v>
      </c>
      <c r="M7106" s="1">
        <v>0.13513700664043427</v>
      </c>
      <c r="N7106" s="1">
        <v>1.6090348958969116</v>
      </c>
      <c r="O7106" s="1">
        <v>0.11054818332195282</v>
      </c>
      <c r="P7106" s="1">
        <v>6.9341425895690918</v>
      </c>
      <c r="Q7106" s="1">
        <v>0</v>
      </c>
      <c r="S7106" s="1">
        <v>36</v>
      </c>
      <c r="T7106" s="1">
        <v>1</v>
      </c>
      <c r="U7106" s="1">
        <v>10559452</v>
      </c>
      <c r="V7106" s="1">
        <v>0.24568518996238708</v>
      </c>
      <c r="W7106" s="1">
        <v>2.3821072578430176</v>
      </c>
      <c r="X7106" s="1">
        <v>2.3821072578430176</v>
      </c>
    </row>
    <row r="7107" spans="1:24" x14ac:dyDescent="0.35">
      <c r="A7107" s="1">
        <v>370426</v>
      </c>
      <c r="B7107" s="1" t="s">
        <v>2350</v>
      </c>
      <c r="C7107" s="1">
        <v>115506003</v>
      </c>
      <c r="D7107" s="1">
        <v>426</v>
      </c>
      <c r="E7107" s="1" t="s">
        <v>2717</v>
      </c>
      <c r="F7107" s="1" t="s">
        <v>35</v>
      </c>
      <c r="G7107" s="1" t="s">
        <v>490</v>
      </c>
      <c r="H7107" s="1" t="s">
        <v>916</v>
      </c>
      <c r="I7107" s="1">
        <v>1771836.22</v>
      </c>
      <c r="K7107" s="1">
        <v>320871</v>
      </c>
      <c r="L7107" s="1">
        <v>9025532</v>
      </c>
      <c r="M7107" s="1">
        <v>0.49175798892974854</v>
      </c>
      <c r="N7107" s="1">
        <v>5.7624917030334473</v>
      </c>
      <c r="O7107" s="1">
        <v>6.7029222846031189E-2</v>
      </c>
      <c r="P7107" s="1">
        <v>3.9317777156829834</v>
      </c>
      <c r="Q7107" s="1">
        <v>0</v>
      </c>
      <c r="S7107" s="1">
        <v>37</v>
      </c>
      <c r="T7107" s="1">
        <v>1</v>
      </c>
      <c r="U7107" s="1">
        <v>11118239</v>
      </c>
      <c r="V7107" s="1">
        <v>0.55878722667694092</v>
      </c>
      <c r="W7107" s="1">
        <v>5.2918181419372559</v>
      </c>
      <c r="X7107" s="1">
        <v>5.2918181419372559</v>
      </c>
    </row>
    <row r="7108" spans="1:24" x14ac:dyDescent="0.35">
      <c r="A7108" s="1">
        <v>380426</v>
      </c>
      <c r="B7108" s="1" t="s">
        <v>2351</v>
      </c>
      <c r="C7108" s="1">
        <v>115506003</v>
      </c>
      <c r="D7108" s="1">
        <v>426</v>
      </c>
      <c r="E7108" s="1" t="s">
        <v>2717</v>
      </c>
      <c r="F7108" s="1" t="s">
        <v>35</v>
      </c>
      <c r="G7108" s="1" t="s">
        <v>490</v>
      </c>
      <c r="H7108" s="1" t="s">
        <v>916</v>
      </c>
      <c r="I7108" s="1">
        <v>1908425</v>
      </c>
      <c r="K7108" s="1">
        <v>958476.625</v>
      </c>
      <c r="L7108" s="1">
        <v>9164208</v>
      </c>
      <c r="M7108" s="1">
        <v>0.1386760026216507</v>
      </c>
      <c r="N7108" s="1">
        <v>1.5364855527877808</v>
      </c>
      <c r="O7108" s="1">
        <v>0.13658878207206726</v>
      </c>
      <c r="P7108" s="1">
        <v>7.7088828086853027</v>
      </c>
      <c r="Q7108" s="1">
        <v>0.63760560750961304</v>
      </c>
      <c r="S7108" s="1">
        <v>38</v>
      </c>
      <c r="T7108" s="1">
        <v>1</v>
      </c>
      <c r="U7108" s="1">
        <v>12031110</v>
      </c>
      <c r="V7108" s="1">
        <v>0.91287034749984741</v>
      </c>
      <c r="W7108" s="1">
        <v>8.2105722427368164</v>
      </c>
      <c r="X7108" s="1">
        <v>8.2105722427368164</v>
      </c>
    </row>
    <row r="7109" spans="1:24" x14ac:dyDescent="0.35">
      <c r="A7109" s="1">
        <v>390426</v>
      </c>
      <c r="B7109" s="1" t="s">
        <v>2352</v>
      </c>
      <c r="C7109" s="1">
        <v>115506003</v>
      </c>
      <c r="D7109" s="1">
        <v>426</v>
      </c>
      <c r="E7109" s="1" t="s">
        <v>2717</v>
      </c>
      <c r="F7109" s="1" t="s">
        <v>35</v>
      </c>
      <c r="G7109" s="1" t="s">
        <v>490</v>
      </c>
      <c r="H7109" s="1" t="s">
        <v>916</v>
      </c>
      <c r="I7109" s="1">
        <v>1955681</v>
      </c>
      <c r="K7109" s="1">
        <v>1595749.75</v>
      </c>
      <c r="L7109" s="1">
        <v>9254724</v>
      </c>
      <c r="M7109" s="1">
        <v>9.0516000986099243E-2</v>
      </c>
      <c r="N7109" s="1">
        <v>0.98771220445632935</v>
      </c>
      <c r="O7109" s="1">
        <v>4.7256000339984894E-2</v>
      </c>
      <c r="P7109" s="1">
        <v>2.4761779308319092</v>
      </c>
      <c r="Q7109" s="1">
        <v>0.63727313280105591</v>
      </c>
      <c r="S7109" s="1">
        <v>39</v>
      </c>
      <c r="T7109" s="1">
        <v>1</v>
      </c>
      <c r="U7109" s="1">
        <v>12806155</v>
      </c>
      <c r="V7109" s="1">
        <v>0.77504515647888184</v>
      </c>
      <c r="W7109" s="1">
        <v>6.4420075416564941</v>
      </c>
      <c r="X7109" s="1">
        <v>6.4420075416564941</v>
      </c>
    </row>
    <row r="7110" spans="1:24" x14ac:dyDescent="0.35">
      <c r="A7110" s="1">
        <v>400426</v>
      </c>
      <c r="B7110" s="1" t="s">
        <v>2353</v>
      </c>
      <c r="C7110" s="1">
        <v>115506003</v>
      </c>
      <c r="D7110" s="1">
        <v>426</v>
      </c>
      <c r="E7110" s="1" t="s">
        <v>2717</v>
      </c>
      <c r="F7110" s="1" t="s">
        <v>35</v>
      </c>
      <c r="G7110" s="1" t="s">
        <v>490</v>
      </c>
      <c r="H7110" s="1" t="s">
        <v>916</v>
      </c>
      <c r="S7110" s="1">
        <v>40</v>
      </c>
      <c r="T7110" s="1">
        <v>1</v>
      </c>
      <c r="U7110" s="1">
        <v>0</v>
      </c>
      <c r="V7110" s="1">
        <v>0</v>
      </c>
      <c r="W7110" s="1">
        <v>-100</v>
      </c>
      <c r="X7110" s="1">
        <v>-100</v>
      </c>
    </row>
    <row r="7111" spans="1:24" x14ac:dyDescent="0.35">
      <c r="A7111" s="1">
        <v>410426</v>
      </c>
      <c r="B7111" s="1" t="s">
        <v>2354</v>
      </c>
      <c r="C7111" s="1">
        <v>115506003</v>
      </c>
      <c r="D7111" s="1">
        <v>426</v>
      </c>
      <c r="E7111" s="1" t="s">
        <v>2717</v>
      </c>
      <c r="F7111" s="1" t="s">
        <v>35</v>
      </c>
      <c r="G7111" s="1" t="s">
        <v>490</v>
      </c>
      <c r="H7111" s="1" t="s">
        <v>916</v>
      </c>
      <c r="S7111" s="1">
        <v>41</v>
      </c>
      <c r="T7111" s="1">
        <v>1</v>
      </c>
      <c r="U7111" s="1">
        <v>0</v>
      </c>
      <c r="V7111" s="1">
        <v>0</v>
      </c>
    </row>
    <row r="7112" spans="1:24" x14ac:dyDescent="0.35">
      <c r="A7112" s="1">
        <v>420426</v>
      </c>
      <c r="B7112" s="1" t="s">
        <v>2355</v>
      </c>
      <c r="C7112" s="1">
        <v>115506003</v>
      </c>
      <c r="D7112" s="1">
        <v>426</v>
      </c>
      <c r="E7112" s="1" t="s">
        <v>2717</v>
      </c>
      <c r="F7112" s="1" t="s">
        <v>35</v>
      </c>
      <c r="G7112" s="1" t="s">
        <v>490</v>
      </c>
      <c r="H7112" s="1" t="s">
        <v>916</v>
      </c>
      <c r="S7112" s="1">
        <v>42</v>
      </c>
      <c r="T7112" s="1">
        <v>1</v>
      </c>
      <c r="U7112" s="1">
        <v>0</v>
      </c>
      <c r="V7112" s="1">
        <v>0</v>
      </c>
    </row>
    <row r="7113" spans="1:24" x14ac:dyDescent="0.35">
      <c r="A7113" s="1">
        <v>430426</v>
      </c>
      <c r="B7113" s="1" t="s">
        <v>2356</v>
      </c>
      <c r="C7113" s="1">
        <v>115506003</v>
      </c>
      <c r="D7113" s="1">
        <v>426</v>
      </c>
      <c r="E7113" s="1" t="s">
        <v>2717</v>
      </c>
      <c r="F7113" s="1" t="s">
        <v>35</v>
      </c>
      <c r="G7113" s="1" t="s">
        <v>490</v>
      </c>
      <c r="H7113" s="1" t="s">
        <v>916</v>
      </c>
      <c r="S7113" s="1">
        <v>43</v>
      </c>
      <c r="T7113" s="1">
        <v>1</v>
      </c>
      <c r="U7113" s="1">
        <v>0</v>
      </c>
      <c r="V7113" s="1">
        <v>0</v>
      </c>
    </row>
    <row r="7114" spans="1:24" x14ac:dyDescent="0.35">
      <c r="A7114" s="1">
        <v>440426</v>
      </c>
      <c r="B7114" s="1" t="s">
        <v>2357</v>
      </c>
      <c r="C7114" s="1">
        <v>115506003</v>
      </c>
      <c r="D7114" s="1">
        <v>426</v>
      </c>
      <c r="E7114" s="1" t="s">
        <v>2717</v>
      </c>
      <c r="F7114" s="1" t="s">
        <v>35</v>
      </c>
      <c r="G7114" s="1" t="s">
        <v>490</v>
      </c>
      <c r="H7114" s="1" t="s">
        <v>916</v>
      </c>
      <c r="S7114" s="1">
        <v>44</v>
      </c>
      <c r="T7114" s="1">
        <v>1</v>
      </c>
      <c r="U7114" s="1">
        <v>0</v>
      </c>
      <c r="V7114" s="1">
        <v>0</v>
      </c>
    </row>
    <row r="7115" spans="1:24" x14ac:dyDescent="0.35">
      <c r="A7115" s="1">
        <v>450426</v>
      </c>
      <c r="B7115" s="1" t="s">
        <v>2358</v>
      </c>
      <c r="C7115" s="1">
        <v>115506003</v>
      </c>
      <c r="D7115" s="1">
        <v>426</v>
      </c>
      <c r="E7115" s="1" t="s">
        <v>2717</v>
      </c>
      <c r="F7115" s="1" t="s">
        <v>35</v>
      </c>
      <c r="G7115" s="1" t="s">
        <v>490</v>
      </c>
      <c r="H7115" s="1" t="s">
        <v>916</v>
      </c>
      <c r="S7115" s="1">
        <v>45</v>
      </c>
      <c r="T7115" s="1">
        <v>1</v>
      </c>
      <c r="U7115" s="1">
        <v>0</v>
      </c>
      <c r="V7115" s="1">
        <v>0</v>
      </c>
    </row>
    <row r="7116" spans="1:24" x14ac:dyDescent="0.35">
      <c r="A7116" s="1">
        <v>460426</v>
      </c>
      <c r="B7116" s="1" t="s">
        <v>2359</v>
      </c>
      <c r="C7116" s="1">
        <v>115506003</v>
      </c>
      <c r="D7116" s="1">
        <v>426</v>
      </c>
      <c r="E7116" s="1" t="s">
        <v>2717</v>
      </c>
      <c r="F7116" s="1" t="s">
        <v>35</v>
      </c>
      <c r="G7116" s="1" t="s">
        <v>490</v>
      </c>
      <c r="H7116" s="1" t="s">
        <v>916</v>
      </c>
      <c r="S7116" s="1">
        <v>46</v>
      </c>
      <c r="T7116" s="1">
        <v>1</v>
      </c>
      <c r="U7116" s="1">
        <v>0</v>
      </c>
      <c r="V7116" s="1">
        <v>0</v>
      </c>
    </row>
    <row r="7117" spans="1:24" x14ac:dyDescent="0.35">
      <c r="A7117" s="1">
        <v>470426</v>
      </c>
      <c r="B7117" s="1" t="s">
        <v>2360</v>
      </c>
      <c r="C7117" s="1">
        <v>115506003</v>
      </c>
      <c r="D7117" s="1">
        <v>426</v>
      </c>
      <c r="E7117" s="1" t="s">
        <v>2717</v>
      </c>
      <c r="F7117" s="1" t="s">
        <v>35</v>
      </c>
      <c r="G7117" s="1" t="s">
        <v>490</v>
      </c>
      <c r="H7117" s="1" t="s">
        <v>916</v>
      </c>
      <c r="S7117" s="1">
        <v>47</v>
      </c>
      <c r="T7117" s="1">
        <v>1</v>
      </c>
      <c r="U7117" s="1">
        <v>0</v>
      </c>
      <c r="V7117" s="1">
        <v>0</v>
      </c>
    </row>
    <row r="7118" spans="1:24" x14ac:dyDescent="0.35">
      <c r="A7118" s="1">
        <v>480426</v>
      </c>
      <c r="B7118" s="1" t="s">
        <v>2361</v>
      </c>
      <c r="C7118" s="1">
        <v>115506003</v>
      </c>
      <c r="D7118" s="1">
        <v>426</v>
      </c>
      <c r="E7118" s="1" t="s">
        <v>2717</v>
      </c>
      <c r="F7118" s="1" t="s">
        <v>35</v>
      </c>
      <c r="G7118" s="1" t="s">
        <v>490</v>
      </c>
      <c r="H7118" s="1" t="s">
        <v>916</v>
      </c>
      <c r="S7118" s="1">
        <v>48</v>
      </c>
      <c r="T7118" s="1">
        <v>1</v>
      </c>
      <c r="U7118" s="1">
        <v>0</v>
      </c>
      <c r="V7118" s="1">
        <v>0</v>
      </c>
    </row>
    <row r="7119" spans="1:24" x14ac:dyDescent="0.35">
      <c r="A7119" s="1">
        <v>290475</v>
      </c>
      <c r="B7119" s="1" t="s">
        <v>2341</v>
      </c>
      <c r="C7119" s="1">
        <v>115508003</v>
      </c>
      <c r="D7119" s="1">
        <v>475</v>
      </c>
      <c r="E7119" s="1" t="s">
        <v>2718</v>
      </c>
      <c r="F7119" s="1" t="s">
        <v>35</v>
      </c>
      <c r="G7119" s="1" t="s">
        <v>490</v>
      </c>
      <c r="H7119" s="1" t="s">
        <v>916</v>
      </c>
      <c r="I7119" s="1">
        <v>1743043.22</v>
      </c>
      <c r="J7119" s="1">
        <v>60947.15</v>
      </c>
      <c r="K7119" s="1">
        <v>394553</v>
      </c>
      <c r="L7119" s="1">
        <v>8449047</v>
      </c>
      <c r="S7119" s="1">
        <v>29</v>
      </c>
      <c r="T7119" s="1">
        <v>1</v>
      </c>
      <c r="U7119" s="1">
        <v>10647590</v>
      </c>
      <c r="V7119" s="1">
        <v>0</v>
      </c>
    </row>
    <row r="7120" spans="1:24" x14ac:dyDescent="0.35">
      <c r="A7120" s="1">
        <v>300475</v>
      </c>
      <c r="B7120" s="1" t="s">
        <v>2343</v>
      </c>
      <c r="C7120" s="1">
        <v>115508003</v>
      </c>
      <c r="D7120" s="1">
        <v>475</v>
      </c>
      <c r="E7120" s="1" t="s">
        <v>2718</v>
      </c>
      <c r="F7120" s="1" t="s">
        <v>35</v>
      </c>
      <c r="G7120" s="1" t="s">
        <v>490</v>
      </c>
      <c r="H7120" s="1" t="s">
        <v>916</v>
      </c>
      <c r="I7120" s="1">
        <v>1771759.48</v>
      </c>
      <c r="J7120" s="1">
        <v>72099.19</v>
      </c>
      <c r="K7120" s="1">
        <v>394553</v>
      </c>
      <c r="L7120" s="1">
        <v>8622996</v>
      </c>
      <c r="M7120" s="1">
        <v>0.17394900321960449</v>
      </c>
      <c r="N7120" s="1">
        <v>2.058800220489502</v>
      </c>
      <c r="O7120" s="1">
        <v>2.8716260567307472E-2</v>
      </c>
      <c r="P7120" s="1">
        <v>1.6474783420562744</v>
      </c>
      <c r="Q7120" s="1">
        <v>0</v>
      </c>
      <c r="R7120" s="1">
        <v>1.1152040213346481E-2</v>
      </c>
      <c r="S7120" s="1">
        <v>30</v>
      </c>
      <c r="T7120" s="1">
        <v>1</v>
      </c>
      <c r="U7120" s="1">
        <v>10861408</v>
      </c>
      <c r="V7120" s="1">
        <v>0.213817298412323</v>
      </c>
      <c r="W7120" s="1">
        <v>2.0081350803375244</v>
      </c>
      <c r="X7120" s="1">
        <v>2.0081350803375244</v>
      </c>
    </row>
    <row r="7121" spans="1:24" x14ac:dyDescent="0.35">
      <c r="A7121" s="1">
        <v>310475</v>
      </c>
      <c r="B7121" s="1" t="s">
        <v>2344</v>
      </c>
      <c r="C7121" s="1">
        <v>115508003</v>
      </c>
      <c r="D7121" s="1">
        <v>475</v>
      </c>
      <c r="E7121" s="1" t="s">
        <v>2718</v>
      </c>
      <c r="F7121" s="1" t="s">
        <v>35</v>
      </c>
      <c r="G7121" s="1" t="s">
        <v>490</v>
      </c>
      <c r="H7121" s="1" t="s">
        <v>916</v>
      </c>
      <c r="I7121" s="1">
        <v>1800116.95</v>
      </c>
      <c r="J7121" s="1">
        <v>70263.47</v>
      </c>
      <c r="K7121" s="1">
        <v>394553</v>
      </c>
      <c r="L7121" s="1">
        <v>8704832</v>
      </c>
      <c r="M7121" s="1">
        <v>8.1836000084877014E-2</v>
      </c>
      <c r="N7121" s="1">
        <v>0.94904369115829468</v>
      </c>
      <c r="O7121" s="1">
        <v>2.8357470408082008E-2</v>
      </c>
      <c r="P7121" s="1">
        <v>1.600525975227356</v>
      </c>
      <c r="Q7121" s="1">
        <v>0</v>
      </c>
      <c r="R7121" s="1">
        <v>-1.8357200315222144E-3</v>
      </c>
      <c r="S7121" s="1">
        <v>31</v>
      </c>
      <c r="T7121" s="1">
        <v>1</v>
      </c>
      <c r="U7121" s="1">
        <v>10969766</v>
      </c>
      <c r="V7121" s="1">
        <v>0.1083577498793602</v>
      </c>
      <c r="W7121" s="1">
        <v>0.99764227867126465</v>
      </c>
      <c r="X7121" s="1">
        <v>0.99764227867126465</v>
      </c>
    </row>
    <row r="7122" spans="1:24" x14ac:dyDescent="0.35">
      <c r="A7122" s="1">
        <v>320475</v>
      </c>
      <c r="B7122" s="1" t="s">
        <v>2345</v>
      </c>
      <c r="C7122" s="1">
        <v>115508003</v>
      </c>
      <c r="D7122" s="1">
        <v>475</v>
      </c>
      <c r="E7122" s="1" t="s">
        <v>2718</v>
      </c>
      <c r="F7122" s="1" t="s">
        <v>35</v>
      </c>
      <c r="G7122" s="1" t="s">
        <v>490</v>
      </c>
      <c r="H7122" s="1" t="s">
        <v>916</v>
      </c>
      <c r="I7122" s="1">
        <v>1808282.6</v>
      </c>
      <c r="J7122" s="1">
        <v>72653.95</v>
      </c>
      <c r="K7122" s="1">
        <v>394553</v>
      </c>
      <c r="L7122" s="1">
        <v>8780069</v>
      </c>
      <c r="M7122" s="1">
        <v>7.5236998498439789E-2</v>
      </c>
      <c r="N7122" s="1">
        <v>0.86431306600570679</v>
      </c>
      <c r="O7122" s="1">
        <v>8.1656500697135925E-3</v>
      </c>
      <c r="P7122" s="1">
        <v>0.45361775159835815</v>
      </c>
      <c r="Q7122" s="1">
        <v>0</v>
      </c>
      <c r="R7122" s="1">
        <v>2.3904799018055201E-3</v>
      </c>
      <c r="S7122" s="1">
        <v>32</v>
      </c>
      <c r="T7122" s="1">
        <v>1</v>
      </c>
      <c r="U7122" s="1">
        <v>11055558</v>
      </c>
      <c r="V7122" s="1">
        <v>8.5793130099773407E-2</v>
      </c>
      <c r="W7122" s="1">
        <v>0.78207683563232422</v>
      </c>
      <c r="X7122" s="1">
        <v>0.78207683563232422</v>
      </c>
    </row>
    <row r="7123" spans="1:24" x14ac:dyDescent="0.35">
      <c r="A7123" s="1">
        <v>330475</v>
      </c>
      <c r="B7123" s="1" t="s">
        <v>2346</v>
      </c>
      <c r="C7123" s="1">
        <v>115508003</v>
      </c>
      <c r="D7123" s="1">
        <v>475</v>
      </c>
      <c r="E7123" s="1" t="s">
        <v>2718</v>
      </c>
      <c r="F7123" s="1" t="s">
        <v>35</v>
      </c>
      <c r="G7123" s="1" t="s">
        <v>490</v>
      </c>
      <c r="H7123" s="1" t="s">
        <v>916</v>
      </c>
      <c r="I7123" s="1">
        <v>1872608.22</v>
      </c>
      <c r="J7123" s="1">
        <v>83135.25</v>
      </c>
      <c r="K7123" s="1">
        <v>394553</v>
      </c>
      <c r="L7123" s="1">
        <v>8926142</v>
      </c>
      <c r="M7123" s="1">
        <v>0.14607299864292145</v>
      </c>
      <c r="N7123" s="1">
        <v>1.6636885404586792</v>
      </c>
      <c r="O7123" s="1">
        <v>6.4325623214244843E-2</v>
      </c>
      <c r="P7123" s="1">
        <v>3.5572769641876221</v>
      </c>
      <c r="Q7123" s="1">
        <v>0</v>
      </c>
      <c r="R7123" s="1">
        <v>1.0481299832463264E-2</v>
      </c>
      <c r="S7123" s="1">
        <v>33</v>
      </c>
      <c r="T7123" s="1">
        <v>1</v>
      </c>
      <c r="U7123" s="1">
        <v>11276438</v>
      </c>
      <c r="V7123" s="1">
        <v>0.22087991237640381</v>
      </c>
      <c r="W7123" s="1">
        <v>1.9979090690612793</v>
      </c>
      <c r="X7123" s="1">
        <v>1.9979090690612793</v>
      </c>
    </row>
    <row r="7124" spans="1:24" x14ac:dyDescent="0.35">
      <c r="A7124" s="1">
        <v>340475</v>
      </c>
      <c r="B7124" s="1" t="s">
        <v>2347</v>
      </c>
      <c r="C7124" s="1">
        <v>115508003</v>
      </c>
      <c r="D7124" s="1">
        <v>475</v>
      </c>
      <c r="E7124" s="1" t="s">
        <v>2718</v>
      </c>
      <c r="F7124" s="1" t="s">
        <v>35</v>
      </c>
      <c r="G7124" s="1" t="s">
        <v>490</v>
      </c>
      <c r="H7124" s="1" t="s">
        <v>916</v>
      </c>
      <c r="I7124" s="1">
        <v>1872557.29</v>
      </c>
      <c r="J7124" s="1">
        <v>112829</v>
      </c>
      <c r="K7124" s="1">
        <v>394553</v>
      </c>
      <c r="L7124" s="1">
        <v>8926136</v>
      </c>
      <c r="M7124" s="1">
        <v>-6.0000002122251317E-6</v>
      </c>
      <c r="N7124" s="1">
        <v>-6.7218286858405918E-5</v>
      </c>
      <c r="O7124" s="1">
        <v>-5.0930000725202262E-5</v>
      </c>
      <c r="P7124" s="1">
        <v>-2.7197359595447779E-3</v>
      </c>
      <c r="Q7124" s="1">
        <v>0</v>
      </c>
      <c r="R7124" s="1">
        <v>2.9693750664591789E-2</v>
      </c>
      <c r="S7124" s="1">
        <v>34</v>
      </c>
      <c r="T7124" s="1">
        <v>1</v>
      </c>
      <c r="U7124" s="1">
        <v>11306075</v>
      </c>
      <c r="V7124" s="1">
        <v>2.9636820778250694E-2</v>
      </c>
      <c r="W7124" s="1">
        <v>0.26282235980033875</v>
      </c>
      <c r="X7124" s="1">
        <v>0.26282235980033875</v>
      </c>
    </row>
    <row r="7125" spans="1:24" x14ac:dyDescent="0.35">
      <c r="A7125" s="1">
        <v>350475</v>
      </c>
      <c r="B7125" s="1" t="s">
        <v>2348</v>
      </c>
      <c r="C7125" s="1">
        <v>115508003</v>
      </c>
      <c r="D7125" s="1">
        <v>475</v>
      </c>
      <c r="E7125" s="1" t="s">
        <v>2718</v>
      </c>
      <c r="F7125" s="1" t="s">
        <v>35</v>
      </c>
      <c r="G7125" s="1" t="s">
        <v>490</v>
      </c>
      <c r="H7125" s="1" t="s">
        <v>916</v>
      </c>
      <c r="I7125" s="1">
        <v>1963725.14</v>
      </c>
      <c r="J7125" s="1">
        <v>85560</v>
      </c>
      <c r="K7125" s="1">
        <v>394553</v>
      </c>
      <c r="L7125" s="1">
        <v>9179180</v>
      </c>
      <c r="M7125" s="1">
        <v>0.2530440092086792</v>
      </c>
      <c r="N7125" s="1">
        <v>2.8348660469055176</v>
      </c>
      <c r="O7125" s="1">
        <v>9.1167852282524109E-2</v>
      </c>
      <c r="P7125" s="1">
        <v>4.8686280250549316</v>
      </c>
      <c r="Q7125" s="1">
        <v>0</v>
      </c>
      <c r="R7125" s="1">
        <v>-2.7269000187516212E-2</v>
      </c>
      <c r="S7125" s="1">
        <v>35</v>
      </c>
      <c r="T7125" s="1">
        <v>1</v>
      </c>
      <c r="U7125" s="1">
        <v>11623018</v>
      </c>
      <c r="V7125" s="1">
        <v>0.31694287061691284</v>
      </c>
      <c r="W7125" s="1">
        <v>2.8032982349395752</v>
      </c>
      <c r="X7125" s="1">
        <v>2.8032982349395752</v>
      </c>
    </row>
    <row r="7126" spans="1:24" x14ac:dyDescent="0.35">
      <c r="A7126" s="1">
        <v>360475</v>
      </c>
      <c r="B7126" s="1" t="s">
        <v>2349</v>
      </c>
      <c r="C7126" s="1">
        <v>115508003</v>
      </c>
      <c r="D7126" s="1">
        <v>475</v>
      </c>
      <c r="E7126" s="1" t="s">
        <v>2718</v>
      </c>
      <c r="F7126" s="1" t="s">
        <v>35</v>
      </c>
      <c r="G7126" s="1" t="s">
        <v>490</v>
      </c>
      <c r="H7126" s="1" t="s">
        <v>916</v>
      </c>
      <c r="I7126" s="1">
        <v>2081558</v>
      </c>
      <c r="J7126" s="1">
        <v>289398.69</v>
      </c>
      <c r="K7126" s="1">
        <v>394553</v>
      </c>
      <c r="L7126" s="1">
        <v>9553988</v>
      </c>
      <c r="M7126" s="1">
        <v>0.37480801343917847</v>
      </c>
      <c r="N7126" s="1">
        <v>4.0832405090332031</v>
      </c>
      <c r="O7126" s="1">
        <v>0.11783286184072495</v>
      </c>
      <c r="P7126" s="1">
        <v>6.0004763603210449</v>
      </c>
      <c r="Q7126" s="1">
        <v>0</v>
      </c>
      <c r="R7126" s="1">
        <v>0.20383869111537933</v>
      </c>
      <c r="S7126" s="1">
        <v>36</v>
      </c>
      <c r="T7126" s="1">
        <v>1</v>
      </c>
      <c r="U7126" s="1">
        <v>12319498</v>
      </c>
      <c r="V7126" s="1">
        <v>0.69647955894470215</v>
      </c>
      <c r="W7126" s="1">
        <v>5.9922475814819336</v>
      </c>
      <c r="X7126" s="1">
        <v>5.9922475814819336</v>
      </c>
    </row>
    <row r="7127" spans="1:24" x14ac:dyDescent="0.35">
      <c r="A7127" s="1">
        <v>370475</v>
      </c>
      <c r="B7127" s="1" t="s">
        <v>2350</v>
      </c>
      <c r="C7127" s="1">
        <v>115508003</v>
      </c>
      <c r="D7127" s="1">
        <v>475</v>
      </c>
      <c r="E7127" s="1" t="s">
        <v>2718</v>
      </c>
      <c r="F7127" s="1" t="s">
        <v>35</v>
      </c>
      <c r="G7127" s="1" t="s">
        <v>490</v>
      </c>
      <c r="H7127" s="1" t="s">
        <v>916</v>
      </c>
      <c r="I7127" s="1">
        <v>2166549.1800000002</v>
      </c>
      <c r="J7127" s="1">
        <v>159613.89000000001</v>
      </c>
      <c r="K7127" s="1">
        <v>394553</v>
      </c>
      <c r="L7127" s="1">
        <v>10202056</v>
      </c>
      <c r="M7127" s="1">
        <v>0.64806801080703735</v>
      </c>
      <c r="N7127" s="1">
        <v>6.7832198143005371</v>
      </c>
      <c r="O7127" s="1">
        <v>8.4991179406642914E-2</v>
      </c>
      <c r="P7127" s="1">
        <v>4.0830559730529785</v>
      </c>
      <c r="Q7127" s="1">
        <v>0</v>
      </c>
      <c r="R7127" s="1">
        <v>-0.12978479266166687</v>
      </c>
      <c r="S7127" s="1">
        <v>37</v>
      </c>
      <c r="T7127" s="1">
        <v>1</v>
      </c>
      <c r="U7127" s="1">
        <v>12922772</v>
      </c>
      <c r="V7127" s="1">
        <v>0.60327440500259399</v>
      </c>
      <c r="W7127" s="1">
        <v>4.8969039916992188</v>
      </c>
      <c r="X7127" s="1">
        <v>4.8969039916992188</v>
      </c>
    </row>
    <row r="7128" spans="1:24" x14ac:dyDescent="0.35">
      <c r="A7128" s="1">
        <v>380475</v>
      </c>
      <c r="B7128" s="1" t="s">
        <v>2351</v>
      </c>
      <c r="C7128" s="1">
        <v>115508003</v>
      </c>
      <c r="D7128" s="1">
        <v>475</v>
      </c>
      <c r="E7128" s="1" t="s">
        <v>2718</v>
      </c>
      <c r="F7128" s="1" t="s">
        <v>35</v>
      </c>
      <c r="G7128" s="1" t="s">
        <v>490</v>
      </c>
      <c r="H7128" s="1" t="s">
        <v>916</v>
      </c>
      <c r="I7128" s="1">
        <v>2340506</v>
      </c>
      <c r="J7128" s="1">
        <v>178885</v>
      </c>
      <c r="K7128" s="1">
        <v>482141.84375</v>
      </c>
      <c r="L7128" s="1">
        <v>10420108</v>
      </c>
      <c r="M7128" s="1">
        <v>0.21805199980735779</v>
      </c>
      <c r="N7128" s="1">
        <v>2.137333869934082</v>
      </c>
      <c r="O7128" s="1">
        <v>0.17395682632923126</v>
      </c>
      <c r="P7128" s="1">
        <v>8.0292119979858398</v>
      </c>
      <c r="Q7128" s="1">
        <v>8.7588846683502197E-2</v>
      </c>
      <c r="R7128" s="1">
        <v>1.9271109253168106E-2</v>
      </c>
      <c r="S7128" s="1">
        <v>38</v>
      </c>
      <c r="T7128" s="1">
        <v>1</v>
      </c>
      <c r="U7128" s="1">
        <v>13421641</v>
      </c>
      <c r="V7128" s="1">
        <v>0.49886876344680786</v>
      </c>
      <c r="W7128" s="1">
        <v>3.860386848449707</v>
      </c>
      <c r="X7128" s="1">
        <v>3.860386848449707</v>
      </c>
    </row>
    <row r="7129" spans="1:24" x14ac:dyDescent="0.35">
      <c r="A7129" s="1">
        <v>390475</v>
      </c>
      <c r="B7129" s="1" t="s">
        <v>2352</v>
      </c>
      <c r="C7129" s="1">
        <v>115508003</v>
      </c>
      <c r="D7129" s="1">
        <v>475</v>
      </c>
      <c r="E7129" s="1" t="s">
        <v>2718</v>
      </c>
      <c r="F7129" s="1" t="s">
        <v>35</v>
      </c>
      <c r="G7129" s="1" t="s">
        <v>490</v>
      </c>
      <c r="H7129" s="1" t="s">
        <v>916</v>
      </c>
      <c r="I7129" s="1">
        <v>2417217</v>
      </c>
      <c r="J7129" s="1">
        <v>184752</v>
      </c>
      <c r="K7129" s="1">
        <v>569685</v>
      </c>
      <c r="L7129" s="1">
        <v>10528206</v>
      </c>
      <c r="M7129" s="1">
        <v>0.10809800028800964</v>
      </c>
      <c r="N7129" s="1">
        <v>1.037398099899292</v>
      </c>
      <c r="O7129" s="1">
        <v>7.6710999011993408E-2</v>
      </c>
      <c r="P7129" s="1">
        <v>3.2775390148162842</v>
      </c>
      <c r="Q7129" s="1">
        <v>8.754315972328186E-2</v>
      </c>
      <c r="R7129" s="1">
        <v>5.8670002035796642E-3</v>
      </c>
      <c r="S7129" s="1">
        <v>39</v>
      </c>
      <c r="T7129" s="1">
        <v>1</v>
      </c>
      <c r="U7129" s="1">
        <v>13699860</v>
      </c>
      <c r="V7129" s="1">
        <v>0.27821916341781616</v>
      </c>
      <c r="W7129" s="1">
        <v>2.0729134082794189</v>
      </c>
      <c r="X7129" s="1">
        <v>2.0729134082794189</v>
      </c>
    </row>
    <row r="7130" spans="1:24" x14ac:dyDescent="0.35">
      <c r="A7130" s="1">
        <v>400475</v>
      </c>
      <c r="B7130" s="1" t="s">
        <v>2353</v>
      </c>
      <c r="C7130" s="1">
        <v>115508003</v>
      </c>
      <c r="D7130" s="1">
        <v>475</v>
      </c>
      <c r="E7130" s="1" t="s">
        <v>2718</v>
      </c>
      <c r="F7130" s="1" t="s">
        <v>35</v>
      </c>
      <c r="G7130" s="1" t="s">
        <v>490</v>
      </c>
      <c r="H7130" s="1" t="s">
        <v>916</v>
      </c>
      <c r="S7130" s="1">
        <v>40</v>
      </c>
      <c r="T7130" s="1">
        <v>1</v>
      </c>
      <c r="U7130" s="1">
        <v>0</v>
      </c>
      <c r="V7130" s="1">
        <v>0</v>
      </c>
      <c r="W7130" s="1">
        <v>-100</v>
      </c>
      <c r="X7130" s="1">
        <v>-100</v>
      </c>
    </row>
    <row r="7131" spans="1:24" x14ac:dyDescent="0.35">
      <c r="A7131" s="1">
        <v>410475</v>
      </c>
      <c r="B7131" s="1" t="s">
        <v>2354</v>
      </c>
      <c r="C7131" s="1">
        <v>115508003</v>
      </c>
      <c r="D7131" s="1">
        <v>475</v>
      </c>
      <c r="E7131" s="1" t="s">
        <v>2718</v>
      </c>
      <c r="F7131" s="1" t="s">
        <v>35</v>
      </c>
      <c r="G7131" s="1" t="s">
        <v>490</v>
      </c>
      <c r="H7131" s="1" t="s">
        <v>916</v>
      </c>
      <c r="S7131" s="1">
        <v>41</v>
      </c>
      <c r="T7131" s="1">
        <v>1</v>
      </c>
      <c r="U7131" s="1">
        <v>0</v>
      </c>
      <c r="V7131" s="1">
        <v>0</v>
      </c>
    </row>
    <row r="7132" spans="1:24" x14ac:dyDescent="0.35">
      <c r="A7132" s="1">
        <v>420475</v>
      </c>
      <c r="B7132" s="1" t="s">
        <v>2355</v>
      </c>
      <c r="C7132" s="1">
        <v>115508003</v>
      </c>
      <c r="D7132" s="1">
        <v>475</v>
      </c>
      <c r="E7132" s="1" t="s">
        <v>2718</v>
      </c>
      <c r="F7132" s="1" t="s">
        <v>35</v>
      </c>
      <c r="G7132" s="1" t="s">
        <v>490</v>
      </c>
      <c r="H7132" s="1" t="s">
        <v>916</v>
      </c>
      <c r="S7132" s="1">
        <v>42</v>
      </c>
      <c r="T7132" s="1">
        <v>1</v>
      </c>
      <c r="U7132" s="1">
        <v>0</v>
      </c>
      <c r="V7132" s="1">
        <v>0</v>
      </c>
    </row>
    <row r="7133" spans="1:24" x14ac:dyDescent="0.35">
      <c r="A7133" s="1">
        <v>430475</v>
      </c>
      <c r="B7133" s="1" t="s">
        <v>2356</v>
      </c>
      <c r="C7133" s="1">
        <v>115508003</v>
      </c>
      <c r="D7133" s="1">
        <v>475</v>
      </c>
      <c r="E7133" s="1" t="s">
        <v>2718</v>
      </c>
      <c r="F7133" s="1" t="s">
        <v>35</v>
      </c>
      <c r="G7133" s="1" t="s">
        <v>490</v>
      </c>
      <c r="H7133" s="1" t="s">
        <v>916</v>
      </c>
      <c r="S7133" s="1">
        <v>43</v>
      </c>
      <c r="T7133" s="1">
        <v>1</v>
      </c>
      <c r="U7133" s="1">
        <v>0</v>
      </c>
      <c r="V7133" s="1">
        <v>0</v>
      </c>
    </row>
    <row r="7134" spans="1:24" x14ac:dyDescent="0.35">
      <c r="A7134" s="1">
        <v>440475</v>
      </c>
      <c r="B7134" s="1" t="s">
        <v>2357</v>
      </c>
      <c r="C7134" s="1">
        <v>115508003</v>
      </c>
      <c r="D7134" s="1">
        <v>475</v>
      </c>
      <c r="E7134" s="1" t="s">
        <v>2718</v>
      </c>
      <c r="F7134" s="1" t="s">
        <v>35</v>
      </c>
      <c r="G7134" s="1" t="s">
        <v>490</v>
      </c>
      <c r="H7134" s="1" t="s">
        <v>916</v>
      </c>
      <c r="S7134" s="1">
        <v>44</v>
      </c>
      <c r="T7134" s="1">
        <v>1</v>
      </c>
      <c r="U7134" s="1">
        <v>0</v>
      </c>
      <c r="V7134" s="1">
        <v>0</v>
      </c>
    </row>
    <row r="7135" spans="1:24" x14ac:dyDescent="0.35">
      <c r="A7135" s="1">
        <v>450475</v>
      </c>
      <c r="B7135" s="1" t="s">
        <v>2358</v>
      </c>
      <c r="C7135" s="1">
        <v>115508003</v>
      </c>
      <c r="D7135" s="1">
        <v>475</v>
      </c>
      <c r="E7135" s="1" t="s">
        <v>2718</v>
      </c>
      <c r="F7135" s="1" t="s">
        <v>35</v>
      </c>
      <c r="G7135" s="1" t="s">
        <v>490</v>
      </c>
      <c r="H7135" s="1" t="s">
        <v>916</v>
      </c>
      <c r="S7135" s="1">
        <v>45</v>
      </c>
      <c r="T7135" s="1">
        <v>1</v>
      </c>
      <c r="U7135" s="1">
        <v>0</v>
      </c>
      <c r="V7135" s="1">
        <v>0</v>
      </c>
    </row>
    <row r="7136" spans="1:24" x14ac:dyDescent="0.35">
      <c r="A7136" s="1">
        <v>460475</v>
      </c>
      <c r="B7136" s="1" t="s">
        <v>2359</v>
      </c>
      <c r="C7136" s="1">
        <v>115508003</v>
      </c>
      <c r="D7136" s="1">
        <v>475</v>
      </c>
      <c r="E7136" s="1" t="s">
        <v>2718</v>
      </c>
      <c r="F7136" s="1" t="s">
        <v>35</v>
      </c>
      <c r="G7136" s="1" t="s">
        <v>490</v>
      </c>
      <c r="H7136" s="1" t="s">
        <v>916</v>
      </c>
      <c r="S7136" s="1">
        <v>46</v>
      </c>
      <c r="T7136" s="1">
        <v>1</v>
      </c>
      <c r="U7136" s="1">
        <v>0</v>
      </c>
      <c r="V7136" s="1">
        <v>0</v>
      </c>
    </row>
    <row r="7137" spans="1:24" x14ac:dyDescent="0.35">
      <c r="A7137" s="1">
        <v>470475</v>
      </c>
      <c r="B7137" s="1" t="s">
        <v>2360</v>
      </c>
      <c r="C7137" s="1">
        <v>115508003</v>
      </c>
      <c r="D7137" s="1">
        <v>475</v>
      </c>
      <c r="E7137" s="1" t="s">
        <v>2718</v>
      </c>
      <c r="F7137" s="1" t="s">
        <v>35</v>
      </c>
      <c r="G7137" s="1" t="s">
        <v>490</v>
      </c>
      <c r="H7137" s="1" t="s">
        <v>916</v>
      </c>
      <c r="S7137" s="1">
        <v>47</v>
      </c>
      <c r="T7137" s="1">
        <v>1</v>
      </c>
      <c r="U7137" s="1">
        <v>0</v>
      </c>
      <c r="V7137" s="1">
        <v>0</v>
      </c>
    </row>
    <row r="7138" spans="1:24" x14ac:dyDescent="0.35">
      <c r="A7138" s="1">
        <v>480475</v>
      </c>
      <c r="B7138" s="1" t="s">
        <v>2361</v>
      </c>
      <c r="C7138" s="1">
        <v>115508003</v>
      </c>
      <c r="D7138" s="1">
        <v>475</v>
      </c>
      <c r="E7138" s="1" t="s">
        <v>2718</v>
      </c>
      <c r="F7138" s="1" t="s">
        <v>35</v>
      </c>
      <c r="G7138" s="1" t="s">
        <v>490</v>
      </c>
      <c r="H7138" s="1" t="s">
        <v>916</v>
      </c>
      <c r="S7138" s="1">
        <v>48</v>
      </c>
      <c r="T7138" s="1">
        <v>1</v>
      </c>
      <c r="U7138" s="1">
        <v>0</v>
      </c>
      <c r="V7138" s="1">
        <v>0</v>
      </c>
    </row>
    <row r="7139" spans="1:24" x14ac:dyDescent="0.35">
      <c r="A7139" s="1">
        <v>290302</v>
      </c>
      <c r="B7139" s="1" t="s">
        <v>2341</v>
      </c>
      <c r="C7139" s="1">
        <v>115674603</v>
      </c>
      <c r="D7139" s="1">
        <v>302</v>
      </c>
      <c r="E7139" s="1" t="s">
        <v>2719</v>
      </c>
      <c r="F7139" s="1" t="s">
        <v>35</v>
      </c>
      <c r="G7139" s="1" t="s">
        <v>597</v>
      </c>
      <c r="H7139" s="1" t="s">
        <v>916</v>
      </c>
      <c r="I7139" s="1">
        <v>1590310.24</v>
      </c>
      <c r="J7139" s="1">
        <v>57978</v>
      </c>
      <c r="K7139" s="1">
        <v>384133</v>
      </c>
      <c r="L7139" s="1">
        <v>7236823.5</v>
      </c>
      <c r="S7139" s="1">
        <v>29</v>
      </c>
      <c r="T7139" s="1">
        <v>1</v>
      </c>
      <c r="U7139" s="1">
        <v>9269245</v>
      </c>
      <c r="V7139" s="1">
        <v>0</v>
      </c>
    </row>
    <row r="7140" spans="1:24" x14ac:dyDescent="0.35">
      <c r="A7140" s="1">
        <v>300302</v>
      </c>
      <c r="B7140" s="1" t="s">
        <v>2343</v>
      </c>
      <c r="C7140" s="1">
        <v>115674603</v>
      </c>
      <c r="D7140" s="1">
        <v>302</v>
      </c>
      <c r="E7140" s="1" t="s">
        <v>2719</v>
      </c>
      <c r="F7140" s="1" t="s">
        <v>35</v>
      </c>
      <c r="G7140" s="1" t="s">
        <v>597</v>
      </c>
      <c r="H7140" s="1" t="s">
        <v>916</v>
      </c>
      <c r="I7140" s="1">
        <v>1615831.3</v>
      </c>
      <c r="J7140" s="1">
        <v>64806.25</v>
      </c>
      <c r="K7140" s="1">
        <v>384133</v>
      </c>
      <c r="L7140" s="1">
        <v>7430538</v>
      </c>
      <c r="M7140" s="1">
        <v>0.19371449947357178</v>
      </c>
      <c r="N7140" s="1">
        <v>2.6767890453338623</v>
      </c>
      <c r="O7140" s="1">
        <v>2.5521060451865196E-2</v>
      </c>
      <c r="P7140" s="1">
        <v>1.6047849655151367</v>
      </c>
      <c r="Q7140" s="1">
        <v>0</v>
      </c>
      <c r="R7140" s="1">
        <v>6.8282498978078365E-3</v>
      </c>
      <c r="S7140" s="1">
        <v>30</v>
      </c>
      <c r="T7140" s="1">
        <v>1</v>
      </c>
      <c r="U7140" s="1">
        <v>9495308</v>
      </c>
      <c r="V7140" s="1">
        <v>0.22606381773948669</v>
      </c>
      <c r="W7140" s="1">
        <v>2.4388501644134521</v>
      </c>
      <c r="X7140" s="1">
        <v>2.4388501644134521</v>
      </c>
    </row>
    <row r="7141" spans="1:24" x14ac:dyDescent="0.35">
      <c r="A7141" s="1">
        <v>310302</v>
      </c>
      <c r="B7141" s="1" t="s">
        <v>2344</v>
      </c>
      <c r="C7141" s="1">
        <v>115674603</v>
      </c>
      <c r="D7141" s="1">
        <v>302</v>
      </c>
      <c r="E7141" s="1" t="s">
        <v>2719</v>
      </c>
      <c r="F7141" s="1" t="s">
        <v>35</v>
      </c>
      <c r="G7141" s="1" t="s">
        <v>597</v>
      </c>
      <c r="H7141" s="1" t="s">
        <v>916</v>
      </c>
      <c r="I7141" s="1">
        <v>1645743.13</v>
      </c>
      <c r="J7141" s="1">
        <v>22949.91</v>
      </c>
      <c r="K7141" s="1">
        <v>384133</v>
      </c>
      <c r="L7141" s="1">
        <v>7526700.5</v>
      </c>
      <c r="M7141" s="1">
        <v>9.6162497997283936E-2</v>
      </c>
      <c r="N7141" s="1">
        <v>1.2941526174545288</v>
      </c>
      <c r="O7141" s="1">
        <v>2.991182915866375E-2</v>
      </c>
      <c r="P7141" s="1">
        <v>1.8511728048324585</v>
      </c>
      <c r="Q7141" s="1">
        <v>0</v>
      </c>
      <c r="R7141" s="1">
        <v>-4.1856341063976288E-2</v>
      </c>
      <c r="S7141" s="1">
        <v>31</v>
      </c>
      <c r="T7141" s="1">
        <v>1</v>
      </c>
      <c r="U7141" s="1">
        <v>9579526</v>
      </c>
      <c r="V7141" s="1">
        <v>8.4217987954616547E-2</v>
      </c>
      <c r="W7141" s="1">
        <v>0.88694334030151367</v>
      </c>
      <c r="X7141" s="1">
        <v>0.88694334030151367</v>
      </c>
    </row>
    <row r="7142" spans="1:24" x14ac:dyDescent="0.35">
      <c r="A7142" s="1">
        <v>320302</v>
      </c>
      <c r="B7142" s="1" t="s">
        <v>2345</v>
      </c>
      <c r="C7142" s="1">
        <v>115674603</v>
      </c>
      <c r="D7142" s="1">
        <v>302</v>
      </c>
      <c r="E7142" s="1" t="s">
        <v>2719</v>
      </c>
      <c r="F7142" s="1" t="s">
        <v>35</v>
      </c>
      <c r="G7142" s="1" t="s">
        <v>597</v>
      </c>
      <c r="H7142" s="1" t="s">
        <v>916</v>
      </c>
      <c r="I7142" s="1">
        <v>1659259.03</v>
      </c>
      <c r="J7142" s="1">
        <v>13793.08</v>
      </c>
      <c r="K7142" s="1">
        <v>384133</v>
      </c>
      <c r="L7142" s="1">
        <v>7642823</v>
      </c>
      <c r="M7142" s="1">
        <v>0.11612249910831451</v>
      </c>
      <c r="N7142" s="1">
        <v>1.5428074598312378</v>
      </c>
      <c r="O7142" s="1">
        <v>1.3515899889171124E-2</v>
      </c>
      <c r="P7142" s="1">
        <v>0.82126426696777344</v>
      </c>
      <c r="Q7142" s="1">
        <v>0</v>
      </c>
      <c r="R7142" s="1">
        <v>-9.1568296775221825E-3</v>
      </c>
      <c r="S7142" s="1">
        <v>32</v>
      </c>
      <c r="T7142" s="1">
        <v>1</v>
      </c>
      <c r="U7142" s="1">
        <v>9700008</v>
      </c>
      <c r="V7142" s="1">
        <v>0.12048156559467316</v>
      </c>
      <c r="W7142" s="1">
        <v>1.2577031850814819</v>
      </c>
      <c r="X7142" s="1">
        <v>1.2577031850814819</v>
      </c>
    </row>
    <row r="7143" spans="1:24" x14ac:dyDescent="0.35">
      <c r="A7143" s="1">
        <v>330302</v>
      </c>
      <c r="B7143" s="1" t="s">
        <v>2346</v>
      </c>
      <c r="C7143" s="1">
        <v>115674603</v>
      </c>
      <c r="D7143" s="1">
        <v>302</v>
      </c>
      <c r="E7143" s="1" t="s">
        <v>2719</v>
      </c>
      <c r="F7143" s="1" t="s">
        <v>35</v>
      </c>
      <c r="G7143" s="1" t="s">
        <v>597</v>
      </c>
      <c r="H7143" s="1" t="s">
        <v>916</v>
      </c>
      <c r="I7143" s="1">
        <v>1727507.13</v>
      </c>
      <c r="J7143" s="1">
        <v>24888.89</v>
      </c>
      <c r="K7143" s="1">
        <v>384133</v>
      </c>
      <c r="L7143" s="1">
        <v>7787043.5</v>
      </c>
      <c r="M7143" s="1">
        <v>0.1442205011844635</v>
      </c>
      <c r="N7143" s="1">
        <v>1.8870055675506592</v>
      </c>
      <c r="O7143" s="1">
        <v>6.8248100578784943E-2</v>
      </c>
      <c r="P7143" s="1">
        <v>4.1131672859191895</v>
      </c>
      <c r="Q7143" s="1">
        <v>0</v>
      </c>
      <c r="R7143" s="1">
        <v>1.1095809750258923E-2</v>
      </c>
      <c r="S7143" s="1">
        <v>33</v>
      </c>
      <c r="T7143" s="1">
        <v>1</v>
      </c>
      <c r="U7143" s="1">
        <v>9923572</v>
      </c>
      <c r="V7143" s="1">
        <v>0.22356441617012024</v>
      </c>
      <c r="W7143" s="1">
        <v>2.3047816753387451</v>
      </c>
      <c r="X7143" s="1">
        <v>2.3047816753387451</v>
      </c>
    </row>
    <row r="7144" spans="1:24" x14ac:dyDescent="0.35">
      <c r="A7144" s="1">
        <v>340302</v>
      </c>
      <c r="B7144" s="1" t="s">
        <v>2347</v>
      </c>
      <c r="C7144" s="1">
        <v>115674603</v>
      </c>
      <c r="D7144" s="1">
        <v>302</v>
      </c>
      <c r="E7144" s="1" t="s">
        <v>2719</v>
      </c>
      <c r="F7144" s="1" t="s">
        <v>35</v>
      </c>
      <c r="G7144" s="1" t="s">
        <v>597</v>
      </c>
      <c r="H7144" s="1" t="s">
        <v>916</v>
      </c>
      <c r="I7144" s="1">
        <v>1727452.85</v>
      </c>
      <c r="J7144" s="1">
        <v>27286.89</v>
      </c>
      <c r="K7144" s="1">
        <v>384133</v>
      </c>
      <c r="L7144" s="1">
        <v>7787036</v>
      </c>
      <c r="M7144" s="1">
        <v>-7.4999998105340637E-6</v>
      </c>
      <c r="N7144" s="1">
        <v>-9.6313829999417067E-5</v>
      </c>
      <c r="O7144" s="1">
        <v>-5.4280000767903402E-5</v>
      </c>
      <c r="P7144" s="1">
        <v>-3.1420998275279999E-3</v>
      </c>
      <c r="Q7144" s="1">
        <v>0</v>
      </c>
      <c r="R7144" s="1">
        <v>2.3980000987648964E-3</v>
      </c>
      <c r="S7144" s="1">
        <v>34</v>
      </c>
      <c r="T7144" s="1">
        <v>1</v>
      </c>
      <c r="U7144" s="1">
        <v>9925909</v>
      </c>
      <c r="V7144" s="1">
        <v>2.3362201172858477E-3</v>
      </c>
      <c r="W7144" s="1">
        <v>2.3549987003207207E-2</v>
      </c>
      <c r="X7144" s="1">
        <v>2.3549987003207207E-2</v>
      </c>
    </row>
    <row r="7145" spans="1:24" x14ac:dyDescent="0.35">
      <c r="A7145" s="1">
        <v>350302</v>
      </c>
      <c r="B7145" s="1" t="s">
        <v>2348</v>
      </c>
      <c r="C7145" s="1">
        <v>115674603</v>
      </c>
      <c r="D7145" s="1">
        <v>302</v>
      </c>
      <c r="E7145" s="1" t="s">
        <v>2719</v>
      </c>
      <c r="F7145" s="1" t="s">
        <v>35</v>
      </c>
      <c r="G7145" s="1" t="s">
        <v>597</v>
      </c>
      <c r="H7145" s="1" t="s">
        <v>916</v>
      </c>
      <c r="I7145" s="1">
        <v>1842947.21</v>
      </c>
      <c r="J7145" s="1">
        <v>29595</v>
      </c>
      <c r="K7145" s="1">
        <v>384133</v>
      </c>
      <c r="L7145" s="1">
        <v>8023552</v>
      </c>
      <c r="M7145" s="1">
        <v>0.23651599884033203</v>
      </c>
      <c r="N7145" s="1">
        <v>3.0373046398162842</v>
      </c>
      <c r="O7145" s="1">
        <v>0.11549436300992966</v>
      </c>
      <c r="P7145" s="1">
        <v>6.6858181953430176</v>
      </c>
      <c r="Q7145" s="1">
        <v>0</v>
      </c>
      <c r="R7145" s="1">
        <v>2.3081100080162287E-3</v>
      </c>
      <c r="S7145" s="1">
        <v>35</v>
      </c>
      <c r="T7145" s="1">
        <v>1</v>
      </c>
      <c r="U7145" s="1">
        <v>10280227</v>
      </c>
      <c r="V7145" s="1">
        <v>0.35431846976280212</v>
      </c>
      <c r="W7145" s="1">
        <v>3.5696277618408203</v>
      </c>
      <c r="X7145" s="1">
        <v>3.5696277618408203</v>
      </c>
    </row>
    <row r="7146" spans="1:24" x14ac:dyDescent="0.35">
      <c r="A7146" s="1">
        <v>360302</v>
      </c>
      <c r="B7146" s="1" t="s">
        <v>2349</v>
      </c>
      <c r="C7146" s="1">
        <v>115674603</v>
      </c>
      <c r="D7146" s="1">
        <v>302</v>
      </c>
      <c r="E7146" s="1" t="s">
        <v>2719</v>
      </c>
      <c r="F7146" s="1" t="s">
        <v>35</v>
      </c>
      <c r="G7146" s="1" t="s">
        <v>597</v>
      </c>
      <c r="H7146" s="1" t="s">
        <v>916</v>
      </c>
      <c r="I7146" s="1">
        <v>1988481.46</v>
      </c>
      <c r="J7146" s="1">
        <v>29855.25</v>
      </c>
      <c r="K7146" s="1">
        <v>384133</v>
      </c>
      <c r="L7146" s="1">
        <v>8757170</v>
      </c>
      <c r="M7146" s="1">
        <v>0.73361802101135254</v>
      </c>
      <c r="N7146" s="1">
        <v>9.1433067321777344</v>
      </c>
      <c r="O7146" s="1">
        <v>0.14553424715995789</v>
      </c>
      <c r="P7146" s="1">
        <v>7.8968214988708496</v>
      </c>
      <c r="Q7146" s="1">
        <v>0</v>
      </c>
      <c r="R7146" s="1">
        <v>2.602500026114285E-4</v>
      </c>
      <c r="S7146" s="1">
        <v>36</v>
      </c>
      <c r="T7146" s="1">
        <v>1</v>
      </c>
      <c r="U7146" s="1">
        <v>11159640</v>
      </c>
      <c r="V7146" s="1">
        <v>0.87941253185272217</v>
      </c>
      <c r="W7146" s="1">
        <v>8.5544118881225586</v>
      </c>
      <c r="X7146" s="1">
        <v>8.5544118881225586</v>
      </c>
    </row>
    <row r="7147" spans="1:24" x14ac:dyDescent="0.35">
      <c r="A7147" s="1">
        <v>370302</v>
      </c>
      <c r="B7147" s="1" t="s">
        <v>2350</v>
      </c>
      <c r="C7147" s="1">
        <v>115674603</v>
      </c>
      <c r="D7147" s="1">
        <v>302</v>
      </c>
      <c r="E7147" s="1" t="s">
        <v>2719</v>
      </c>
      <c r="F7147" s="1" t="s">
        <v>35</v>
      </c>
      <c r="G7147" s="1" t="s">
        <v>597</v>
      </c>
      <c r="H7147" s="1" t="s">
        <v>916</v>
      </c>
      <c r="I7147" s="1">
        <v>2155992.09</v>
      </c>
      <c r="J7147" s="1">
        <v>34007.96</v>
      </c>
      <c r="K7147" s="1">
        <v>384133</v>
      </c>
      <c r="L7147" s="1">
        <v>9880756</v>
      </c>
      <c r="M7147" s="1">
        <v>1.1235860586166382</v>
      </c>
      <c r="N7147" s="1">
        <v>12.830469131469727</v>
      </c>
      <c r="O7147" s="1">
        <v>0.16751062870025635</v>
      </c>
      <c r="P7147" s="1">
        <v>8.4240474700927734</v>
      </c>
      <c r="Q7147" s="1">
        <v>0</v>
      </c>
      <c r="R7147" s="1">
        <v>4.1527100838720798E-3</v>
      </c>
      <c r="S7147" s="1">
        <v>37</v>
      </c>
      <c r="T7147" s="1">
        <v>1</v>
      </c>
      <c r="U7147" s="1">
        <v>12454889</v>
      </c>
      <c r="V7147" s="1">
        <v>1.2952494621276855</v>
      </c>
      <c r="W7147" s="1">
        <v>11.606548309326172</v>
      </c>
      <c r="X7147" s="1">
        <v>11.606548309326172</v>
      </c>
    </row>
    <row r="7148" spans="1:24" x14ac:dyDescent="0.35">
      <c r="A7148" s="1">
        <v>380302</v>
      </c>
      <c r="B7148" s="1" t="s">
        <v>2351</v>
      </c>
      <c r="C7148" s="1">
        <v>115674603</v>
      </c>
      <c r="D7148" s="1">
        <v>302</v>
      </c>
      <c r="E7148" s="1" t="s">
        <v>2719</v>
      </c>
      <c r="F7148" s="1" t="s">
        <v>35</v>
      </c>
      <c r="G7148" s="1" t="s">
        <v>597</v>
      </c>
      <c r="H7148" s="1" t="s">
        <v>916</v>
      </c>
      <c r="I7148" s="1">
        <v>2408788</v>
      </c>
      <c r="J7148" s="1">
        <v>38117</v>
      </c>
      <c r="K7148" s="1">
        <v>1526160.625</v>
      </c>
      <c r="L7148" s="1">
        <v>10246455</v>
      </c>
      <c r="M7148" s="1">
        <v>0.36569899320602417</v>
      </c>
      <c r="N7148" s="1">
        <v>3.7011237144470215</v>
      </c>
      <c r="O7148" s="1">
        <v>0.25279590487480164</v>
      </c>
      <c r="P7148" s="1">
        <v>11.725271224975586</v>
      </c>
      <c r="Q7148" s="1">
        <v>1.1420276165008545</v>
      </c>
      <c r="R7148" s="1">
        <v>4.1090399026870728E-3</v>
      </c>
      <c r="S7148" s="1">
        <v>38</v>
      </c>
      <c r="T7148" s="1">
        <v>1</v>
      </c>
      <c r="U7148" s="1">
        <v>14219520</v>
      </c>
      <c r="V7148" s="1">
        <v>1.7646315097808838</v>
      </c>
      <c r="W7148" s="1">
        <v>14.168179512023926</v>
      </c>
      <c r="X7148" s="1">
        <v>14.168179512023926</v>
      </c>
    </row>
    <row r="7149" spans="1:24" x14ac:dyDescent="0.35">
      <c r="A7149" s="1">
        <v>390302</v>
      </c>
      <c r="B7149" s="1" t="s">
        <v>2352</v>
      </c>
      <c r="C7149" s="1">
        <v>115674603</v>
      </c>
      <c r="D7149" s="1">
        <v>302</v>
      </c>
      <c r="E7149" s="1" t="s">
        <v>2719</v>
      </c>
      <c r="F7149" s="1" t="s">
        <v>35</v>
      </c>
      <c r="G7149" s="1" t="s">
        <v>597</v>
      </c>
      <c r="H7149" s="1" t="s">
        <v>916</v>
      </c>
      <c r="I7149" s="1">
        <v>2436989</v>
      </c>
      <c r="J7149" s="1">
        <v>38641</v>
      </c>
      <c r="K7149" s="1">
        <v>2667592.75</v>
      </c>
      <c r="L7149" s="1">
        <v>10381587</v>
      </c>
      <c r="M7149" s="1">
        <v>0.13513199985027313</v>
      </c>
      <c r="N7149" s="1">
        <v>1.318817138671875</v>
      </c>
      <c r="O7149" s="1">
        <v>2.8201000764966011E-2</v>
      </c>
      <c r="P7149" s="1">
        <v>1.1707547903060913</v>
      </c>
      <c r="Q7149" s="1">
        <v>1.1414321660995483</v>
      </c>
      <c r="R7149" s="1">
        <v>5.2399997366592288E-4</v>
      </c>
      <c r="S7149" s="1">
        <v>39</v>
      </c>
      <c r="T7149" s="1">
        <v>1</v>
      </c>
      <c r="U7149" s="1">
        <v>15524810</v>
      </c>
      <c r="V7149" s="1">
        <v>1.3052891492843628</v>
      </c>
      <c r="W7149" s="1">
        <v>9.1795644760131836</v>
      </c>
      <c r="X7149" s="1">
        <v>9.1795644760131836</v>
      </c>
    </row>
    <row r="7150" spans="1:24" x14ac:dyDescent="0.35">
      <c r="A7150" s="1">
        <v>400302</v>
      </c>
      <c r="B7150" s="1" t="s">
        <v>2353</v>
      </c>
      <c r="C7150" s="1">
        <v>115674603</v>
      </c>
      <c r="D7150" s="1">
        <v>302</v>
      </c>
      <c r="E7150" s="1" t="s">
        <v>2719</v>
      </c>
      <c r="F7150" s="1" t="s">
        <v>35</v>
      </c>
      <c r="G7150" s="1" t="s">
        <v>597</v>
      </c>
      <c r="H7150" s="1" t="s">
        <v>916</v>
      </c>
      <c r="S7150" s="1">
        <v>40</v>
      </c>
      <c r="T7150" s="1">
        <v>1</v>
      </c>
      <c r="U7150" s="1">
        <v>0</v>
      </c>
      <c r="V7150" s="1">
        <v>0</v>
      </c>
      <c r="W7150" s="1">
        <v>-100</v>
      </c>
      <c r="X7150" s="1">
        <v>-100</v>
      </c>
    </row>
    <row r="7151" spans="1:24" x14ac:dyDescent="0.35">
      <c r="A7151" s="1">
        <v>410302</v>
      </c>
      <c r="B7151" s="1" t="s">
        <v>2354</v>
      </c>
      <c r="C7151" s="1">
        <v>115674603</v>
      </c>
      <c r="D7151" s="1">
        <v>302</v>
      </c>
      <c r="E7151" s="1" t="s">
        <v>2719</v>
      </c>
      <c r="F7151" s="1" t="s">
        <v>35</v>
      </c>
      <c r="G7151" s="1" t="s">
        <v>597</v>
      </c>
      <c r="H7151" s="1" t="s">
        <v>916</v>
      </c>
      <c r="S7151" s="1">
        <v>41</v>
      </c>
      <c r="T7151" s="1">
        <v>1</v>
      </c>
      <c r="U7151" s="1">
        <v>0</v>
      </c>
      <c r="V7151" s="1">
        <v>0</v>
      </c>
    </row>
    <row r="7152" spans="1:24" x14ac:dyDescent="0.35">
      <c r="A7152" s="1">
        <v>420302</v>
      </c>
      <c r="B7152" s="1" t="s">
        <v>2355</v>
      </c>
      <c r="C7152" s="1">
        <v>115674603</v>
      </c>
      <c r="D7152" s="1">
        <v>302</v>
      </c>
      <c r="E7152" s="1" t="s">
        <v>2719</v>
      </c>
      <c r="F7152" s="1" t="s">
        <v>35</v>
      </c>
      <c r="G7152" s="1" t="s">
        <v>597</v>
      </c>
      <c r="H7152" s="1" t="s">
        <v>916</v>
      </c>
      <c r="S7152" s="1">
        <v>42</v>
      </c>
      <c r="T7152" s="1">
        <v>1</v>
      </c>
      <c r="U7152" s="1">
        <v>0</v>
      </c>
      <c r="V7152" s="1">
        <v>0</v>
      </c>
    </row>
    <row r="7153" spans="1:24" x14ac:dyDescent="0.35">
      <c r="A7153" s="1">
        <v>430302</v>
      </c>
      <c r="B7153" s="1" t="s">
        <v>2356</v>
      </c>
      <c r="C7153" s="1">
        <v>115674603</v>
      </c>
      <c r="D7153" s="1">
        <v>302</v>
      </c>
      <c r="E7153" s="1" t="s">
        <v>2719</v>
      </c>
      <c r="F7153" s="1" t="s">
        <v>35</v>
      </c>
      <c r="G7153" s="1" t="s">
        <v>597</v>
      </c>
      <c r="H7153" s="1" t="s">
        <v>916</v>
      </c>
      <c r="S7153" s="1">
        <v>43</v>
      </c>
      <c r="T7153" s="1">
        <v>1</v>
      </c>
      <c r="U7153" s="1">
        <v>0</v>
      </c>
      <c r="V7153" s="1">
        <v>0</v>
      </c>
    </row>
    <row r="7154" spans="1:24" x14ac:dyDescent="0.35">
      <c r="A7154" s="1">
        <v>440302</v>
      </c>
      <c r="B7154" s="1" t="s">
        <v>2357</v>
      </c>
      <c r="C7154" s="1">
        <v>115674603</v>
      </c>
      <c r="D7154" s="1">
        <v>302</v>
      </c>
      <c r="E7154" s="1" t="s">
        <v>2719</v>
      </c>
      <c r="F7154" s="1" t="s">
        <v>35</v>
      </c>
      <c r="G7154" s="1" t="s">
        <v>597</v>
      </c>
      <c r="H7154" s="1" t="s">
        <v>916</v>
      </c>
      <c r="S7154" s="1">
        <v>44</v>
      </c>
      <c r="T7154" s="1">
        <v>1</v>
      </c>
      <c r="U7154" s="1">
        <v>0</v>
      </c>
      <c r="V7154" s="1">
        <v>0</v>
      </c>
    </row>
    <row r="7155" spans="1:24" x14ac:dyDescent="0.35">
      <c r="A7155" s="1">
        <v>450302</v>
      </c>
      <c r="B7155" s="1" t="s">
        <v>2358</v>
      </c>
      <c r="C7155" s="1">
        <v>115674603</v>
      </c>
      <c r="D7155" s="1">
        <v>302</v>
      </c>
      <c r="E7155" s="1" t="s">
        <v>2719</v>
      </c>
      <c r="F7155" s="1" t="s">
        <v>35</v>
      </c>
      <c r="G7155" s="1" t="s">
        <v>597</v>
      </c>
      <c r="H7155" s="1" t="s">
        <v>916</v>
      </c>
      <c r="S7155" s="1">
        <v>45</v>
      </c>
      <c r="T7155" s="1">
        <v>1</v>
      </c>
      <c r="U7155" s="1">
        <v>0</v>
      </c>
      <c r="V7155" s="1">
        <v>0</v>
      </c>
    </row>
    <row r="7156" spans="1:24" x14ac:dyDescent="0.35">
      <c r="A7156" s="1">
        <v>460302</v>
      </c>
      <c r="B7156" s="1" t="s">
        <v>2359</v>
      </c>
      <c r="C7156" s="1">
        <v>115674603</v>
      </c>
      <c r="D7156" s="1">
        <v>302</v>
      </c>
      <c r="E7156" s="1" t="s">
        <v>2719</v>
      </c>
      <c r="F7156" s="1" t="s">
        <v>35</v>
      </c>
      <c r="G7156" s="1" t="s">
        <v>597</v>
      </c>
      <c r="H7156" s="1" t="s">
        <v>916</v>
      </c>
      <c r="S7156" s="1">
        <v>46</v>
      </c>
      <c r="T7156" s="1">
        <v>1</v>
      </c>
      <c r="U7156" s="1">
        <v>0</v>
      </c>
      <c r="V7156" s="1">
        <v>0</v>
      </c>
    </row>
    <row r="7157" spans="1:24" x14ac:dyDescent="0.35">
      <c r="A7157" s="1">
        <v>470302</v>
      </c>
      <c r="B7157" s="1" t="s">
        <v>2360</v>
      </c>
      <c r="C7157" s="1">
        <v>115674603</v>
      </c>
      <c r="D7157" s="1">
        <v>302</v>
      </c>
      <c r="E7157" s="1" t="s">
        <v>2719</v>
      </c>
      <c r="F7157" s="1" t="s">
        <v>35</v>
      </c>
      <c r="G7157" s="1" t="s">
        <v>597</v>
      </c>
      <c r="H7157" s="1" t="s">
        <v>916</v>
      </c>
      <c r="S7157" s="1">
        <v>47</v>
      </c>
      <c r="T7157" s="1">
        <v>1</v>
      </c>
      <c r="U7157" s="1">
        <v>0</v>
      </c>
      <c r="V7157" s="1">
        <v>0</v>
      </c>
    </row>
    <row r="7158" spans="1:24" x14ac:dyDescent="0.35">
      <c r="A7158" s="1">
        <v>480302</v>
      </c>
      <c r="B7158" s="1" t="s">
        <v>2361</v>
      </c>
      <c r="C7158" s="1">
        <v>115674603</v>
      </c>
      <c r="D7158" s="1">
        <v>302</v>
      </c>
      <c r="E7158" s="1" t="s">
        <v>2719</v>
      </c>
      <c r="F7158" s="1" t="s">
        <v>35</v>
      </c>
      <c r="G7158" s="1" t="s">
        <v>597</v>
      </c>
      <c r="H7158" s="1" t="s">
        <v>916</v>
      </c>
      <c r="S7158" s="1">
        <v>48</v>
      </c>
      <c r="T7158" s="1">
        <v>1</v>
      </c>
      <c r="U7158" s="1">
        <v>0</v>
      </c>
      <c r="V7158" s="1">
        <v>0</v>
      </c>
    </row>
    <row r="7159" spans="1:24" x14ac:dyDescent="0.35">
      <c r="A7159" s="1">
        <v>290028</v>
      </c>
      <c r="B7159" s="1" t="s">
        <v>2341</v>
      </c>
      <c r="C7159" s="1">
        <v>116191004</v>
      </c>
      <c r="D7159" s="1">
        <v>28</v>
      </c>
      <c r="E7159" s="1" t="s">
        <v>2720</v>
      </c>
      <c r="F7159" s="1" t="s">
        <v>147</v>
      </c>
      <c r="G7159" s="1" t="s">
        <v>237</v>
      </c>
      <c r="H7159" s="1" t="s">
        <v>916</v>
      </c>
      <c r="I7159" s="1">
        <v>445196.53</v>
      </c>
      <c r="J7159" s="1">
        <v>53776.91</v>
      </c>
      <c r="K7159" s="1">
        <v>112285</v>
      </c>
      <c r="L7159" s="1">
        <v>3210570</v>
      </c>
      <c r="S7159" s="1">
        <v>29</v>
      </c>
      <c r="T7159" s="1">
        <v>1</v>
      </c>
      <c r="U7159" s="1">
        <v>3821828.5</v>
      </c>
      <c r="V7159" s="1">
        <v>0</v>
      </c>
    </row>
    <row r="7160" spans="1:24" x14ac:dyDescent="0.35">
      <c r="A7160" s="1">
        <v>300028</v>
      </c>
      <c r="B7160" s="1" t="s">
        <v>2343</v>
      </c>
      <c r="C7160" s="1">
        <v>116191004</v>
      </c>
      <c r="D7160" s="1">
        <v>28</v>
      </c>
      <c r="E7160" s="1" t="s">
        <v>2720</v>
      </c>
      <c r="F7160" s="1" t="s">
        <v>147</v>
      </c>
      <c r="G7160" s="1" t="s">
        <v>237</v>
      </c>
      <c r="H7160" s="1" t="s">
        <v>916</v>
      </c>
      <c r="I7160" s="1">
        <v>454503.36</v>
      </c>
      <c r="J7160" s="1">
        <v>41305.4</v>
      </c>
      <c r="K7160" s="1">
        <v>112285</v>
      </c>
      <c r="L7160" s="1">
        <v>3307157.25</v>
      </c>
      <c r="M7160" s="1">
        <v>9.6587248146533966E-2</v>
      </c>
      <c r="N7160" s="1">
        <v>3.0084145069122314</v>
      </c>
      <c r="O7160" s="1">
        <v>9.3068303540349007E-3</v>
      </c>
      <c r="P7160" s="1">
        <v>2.0904991626739502</v>
      </c>
      <c r="Q7160" s="1">
        <v>0</v>
      </c>
      <c r="R7160" s="1">
        <v>-1.2471510097384453E-2</v>
      </c>
      <c r="S7160" s="1">
        <v>30</v>
      </c>
      <c r="T7160" s="1">
        <v>1</v>
      </c>
      <c r="U7160" s="1">
        <v>3915251</v>
      </c>
      <c r="V7160" s="1">
        <v>9.3422569334506989E-2</v>
      </c>
      <c r="W7160" s="1">
        <v>2.4444451332092285</v>
      </c>
      <c r="X7160" s="1">
        <v>2.4444451332092285</v>
      </c>
    </row>
    <row r="7161" spans="1:24" x14ac:dyDescent="0.35">
      <c r="A7161" s="1">
        <v>310028</v>
      </c>
      <c r="B7161" s="1" t="s">
        <v>2344</v>
      </c>
      <c r="C7161" s="1">
        <v>116191004</v>
      </c>
      <c r="D7161" s="1">
        <v>28</v>
      </c>
      <c r="E7161" s="1" t="s">
        <v>2720</v>
      </c>
      <c r="F7161" s="1" t="s">
        <v>147</v>
      </c>
      <c r="G7161" s="1" t="s">
        <v>237</v>
      </c>
      <c r="H7161" s="1" t="s">
        <v>916</v>
      </c>
      <c r="I7161" s="1">
        <v>458686.15</v>
      </c>
      <c r="J7161" s="1">
        <v>31377.78</v>
      </c>
      <c r="K7161" s="1">
        <v>112285</v>
      </c>
      <c r="L7161" s="1">
        <v>3328250.75</v>
      </c>
      <c r="M7161" s="1">
        <v>2.1093500778079033E-2</v>
      </c>
      <c r="N7161" s="1">
        <v>0.63781362771987915</v>
      </c>
      <c r="O7161" s="1">
        <v>4.1827899403870106E-3</v>
      </c>
      <c r="P7161" s="1">
        <v>0.92029905319213867</v>
      </c>
      <c r="Q7161" s="1">
        <v>0</v>
      </c>
      <c r="R7161" s="1">
        <v>-9.9276201799511909E-3</v>
      </c>
      <c r="S7161" s="1">
        <v>31</v>
      </c>
      <c r="T7161" s="1">
        <v>1</v>
      </c>
      <c r="U7161" s="1">
        <v>3930599.5</v>
      </c>
      <c r="V7161" s="1">
        <v>1.534867100417614E-2</v>
      </c>
      <c r="W7161" s="1">
        <v>0.39201828837394714</v>
      </c>
      <c r="X7161" s="1">
        <v>0.39201828837394714</v>
      </c>
    </row>
    <row r="7162" spans="1:24" x14ac:dyDescent="0.35">
      <c r="A7162" s="1">
        <v>320028</v>
      </c>
      <c r="B7162" s="1" t="s">
        <v>2345</v>
      </c>
      <c r="C7162" s="1">
        <v>116191004</v>
      </c>
      <c r="D7162" s="1">
        <v>28</v>
      </c>
      <c r="E7162" s="1" t="s">
        <v>2720</v>
      </c>
      <c r="F7162" s="1" t="s">
        <v>147</v>
      </c>
      <c r="G7162" s="1" t="s">
        <v>237</v>
      </c>
      <c r="H7162" s="1" t="s">
        <v>916</v>
      </c>
      <c r="I7162" s="1">
        <v>462643.41</v>
      </c>
      <c r="J7162" s="1">
        <v>42410.85</v>
      </c>
      <c r="K7162" s="1">
        <v>112285</v>
      </c>
      <c r="L7162" s="1">
        <v>3376486</v>
      </c>
      <c r="M7162" s="1">
        <v>4.8235248774290085E-2</v>
      </c>
      <c r="N7162" s="1">
        <v>1.4492672681808472</v>
      </c>
      <c r="O7162" s="1">
        <v>3.9572599343955517E-3</v>
      </c>
      <c r="P7162" s="1">
        <v>0.86273807287216187</v>
      </c>
      <c r="Q7162" s="1">
        <v>0</v>
      </c>
      <c r="R7162" s="1">
        <v>1.1033070273697376E-2</v>
      </c>
      <c r="S7162" s="1">
        <v>32</v>
      </c>
      <c r="T7162" s="1">
        <v>1</v>
      </c>
      <c r="U7162" s="1">
        <v>3993825.25</v>
      </c>
      <c r="V7162" s="1">
        <v>6.3225582242012024E-2</v>
      </c>
      <c r="W7162" s="1">
        <v>1.6085523366928101</v>
      </c>
      <c r="X7162" s="1">
        <v>1.6085523366928101</v>
      </c>
    </row>
    <row r="7163" spans="1:24" x14ac:dyDescent="0.35">
      <c r="A7163" s="1">
        <v>330028</v>
      </c>
      <c r="B7163" s="1" t="s">
        <v>2346</v>
      </c>
      <c r="C7163" s="1">
        <v>116191004</v>
      </c>
      <c r="D7163" s="1">
        <v>28</v>
      </c>
      <c r="E7163" s="1" t="s">
        <v>2720</v>
      </c>
      <c r="F7163" s="1" t="s">
        <v>147</v>
      </c>
      <c r="G7163" s="1" t="s">
        <v>237</v>
      </c>
      <c r="H7163" s="1" t="s">
        <v>916</v>
      </c>
      <c r="I7163" s="1">
        <v>477595.94</v>
      </c>
      <c r="J7163" s="1">
        <v>62661.85</v>
      </c>
      <c r="K7163" s="1">
        <v>112285</v>
      </c>
      <c r="L7163" s="1">
        <v>3409584.75</v>
      </c>
      <c r="M7163" s="1">
        <v>3.3098749816417694E-2</v>
      </c>
      <c r="N7163" s="1">
        <v>0.98027211427688599</v>
      </c>
      <c r="O7163" s="1">
        <v>1.4952530153095722E-2</v>
      </c>
      <c r="P7163" s="1">
        <v>3.2319772243499756</v>
      </c>
      <c r="Q7163" s="1">
        <v>0</v>
      </c>
      <c r="R7163" s="1">
        <v>2.0251000300049782E-2</v>
      </c>
      <c r="S7163" s="1">
        <v>33</v>
      </c>
      <c r="T7163" s="1">
        <v>1</v>
      </c>
      <c r="U7163" s="1">
        <v>4062127.5</v>
      </c>
      <c r="V7163" s="1">
        <v>6.8302281200885773E-2</v>
      </c>
      <c r="W7163" s="1">
        <v>1.7101962566375732</v>
      </c>
      <c r="X7163" s="1">
        <v>1.7101962566375732</v>
      </c>
    </row>
    <row r="7164" spans="1:24" x14ac:dyDescent="0.35">
      <c r="A7164" s="1">
        <v>340028</v>
      </c>
      <c r="B7164" s="1" t="s">
        <v>2347</v>
      </c>
      <c r="C7164" s="1">
        <v>116191004</v>
      </c>
      <c r="D7164" s="1">
        <v>28</v>
      </c>
      <c r="E7164" s="1" t="s">
        <v>2720</v>
      </c>
      <c r="F7164" s="1" t="s">
        <v>147</v>
      </c>
      <c r="G7164" s="1" t="s">
        <v>237</v>
      </c>
      <c r="H7164" s="1" t="s">
        <v>916</v>
      </c>
      <c r="I7164" s="1">
        <v>477577.87</v>
      </c>
      <c r="J7164" s="1">
        <v>77588</v>
      </c>
      <c r="K7164" s="1">
        <v>112285</v>
      </c>
      <c r="L7164" s="1">
        <v>3416136</v>
      </c>
      <c r="M7164" s="1">
        <v>6.5512498840689659E-3</v>
      </c>
      <c r="N7164" s="1">
        <v>0.19214217364788055</v>
      </c>
      <c r="O7164" s="1">
        <v>-1.807000080589205E-5</v>
      </c>
      <c r="P7164" s="1">
        <v>-3.7835331168025732E-3</v>
      </c>
      <c r="Q7164" s="1">
        <v>0</v>
      </c>
      <c r="R7164" s="1">
        <v>1.4926150441169739E-2</v>
      </c>
      <c r="S7164" s="1">
        <v>34</v>
      </c>
      <c r="T7164" s="1">
        <v>1</v>
      </c>
      <c r="U7164" s="1">
        <v>4083587</v>
      </c>
      <c r="V7164" s="1">
        <v>2.1459329873323441E-2</v>
      </c>
      <c r="W7164" s="1">
        <v>0.5282822847366333</v>
      </c>
      <c r="X7164" s="1">
        <v>0.5282822847366333</v>
      </c>
    </row>
    <row r="7165" spans="1:24" x14ac:dyDescent="0.35">
      <c r="A7165" s="1">
        <v>350028</v>
      </c>
      <c r="B7165" s="1" t="s">
        <v>2348</v>
      </c>
      <c r="C7165" s="1">
        <v>116191004</v>
      </c>
      <c r="D7165" s="1">
        <v>28</v>
      </c>
      <c r="E7165" s="1" t="s">
        <v>2720</v>
      </c>
      <c r="F7165" s="1" t="s">
        <v>147</v>
      </c>
      <c r="G7165" s="1" t="s">
        <v>237</v>
      </c>
      <c r="H7165" s="1" t="s">
        <v>916</v>
      </c>
      <c r="I7165" s="1">
        <v>493492.82</v>
      </c>
      <c r="J7165" s="1">
        <v>98127</v>
      </c>
      <c r="K7165" s="1">
        <v>112285</v>
      </c>
      <c r="L7165" s="1">
        <v>3481425.5</v>
      </c>
      <c r="M7165" s="1">
        <v>6.5289497375488281E-2</v>
      </c>
      <c r="N7165" s="1">
        <v>1.9112089872360229</v>
      </c>
      <c r="O7165" s="1">
        <v>1.5914950519800186E-2</v>
      </c>
      <c r="P7165" s="1">
        <v>3.332430362701416</v>
      </c>
      <c r="Q7165" s="1">
        <v>0</v>
      </c>
      <c r="R7165" s="1">
        <v>2.0539000630378723E-2</v>
      </c>
      <c r="S7165" s="1">
        <v>35</v>
      </c>
      <c r="T7165" s="1">
        <v>1</v>
      </c>
      <c r="U7165" s="1">
        <v>4185330.25</v>
      </c>
      <c r="V7165" s="1">
        <v>0.10174344480037689</v>
      </c>
      <c r="W7165" s="1">
        <v>2.4915165901184082</v>
      </c>
      <c r="X7165" s="1">
        <v>2.4915165901184082</v>
      </c>
    </row>
    <row r="7166" spans="1:24" x14ac:dyDescent="0.35">
      <c r="A7166" s="1">
        <v>360028</v>
      </c>
      <c r="B7166" s="1" t="s">
        <v>2349</v>
      </c>
      <c r="C7166" s="1">
        <v>116191004</v>
      </c>
      <c r="D7166" s="1">
        <v>28</v>
      </c>
      <c r="E7166" s="1" t="s">
        <v>2720</v>
      </c>
      <c r="F7166" s="1" t="s">
        <v>147</v>
      </c>
      <c r="G7166" s="1" t="s">
        <v>237</v>
      </c>
      <c r="H7166" s="1" t="s">
        <v>916</v>
      </c>
      <c r="I7166" s="1">
        <v>537196.35</v>
      </c>
      <c r="J7166" s="1">
        <v>147044.89000000001</v>
      </c>
      <c r="K7166" s="1">
        <v>112285</v>
      </c>
      <c r="L7166" s="1">
        <v>3758657.75</v>
      </c>
      <c r="M7166" s="1">
        <v>0.27723225951194763</v>
      </c>
      <c r="N7166" s="1">
        <v>7.9631819725036621</v>
      </c>
      <c r="O7166" s="1">
        <v>4.3703529983758926E-2</v>
      </c>
      <c r="P7166" s="1">
        <v>8.8559608459472656</v>
      </c>
      <c r="Q7166" s="1">
        <v>0</v>
      </c>
      <c r="R7166" s="1">
        <v>4.8917889595031738E-2</v>
      </c>
      <c r="S7166" s="1">
        <v>36</v>
      </c>
      <c r="T7166" s="1">
        <v>1</v>
      </c>
      <c r="U7166" s="1">
        <v>4555184</v>
      </c>
      <c r="V7166" s="1">
        <v>0.369853675365448</v>
      </c>
      <c r="W7166" s="1">
        <v>8.8369073867797852</v>
      </c>
      <c r="X7166" s="1">
        <v>8.8369073867797852</v>
      </c>
    </row>
    <row r="7167" spans="1:24" x14ac:dyDescent="0.35">
      <c r="A7167" s="1">
        <v>370028</v>
      </c>
      <c r="B7167" s="1" t="s">
        <v>2350</v>
      </c>
      <c r="C7167" s="1">
        <v>116191004</v>
      </c>
      <c r="D7167" s="1">
        <v>28</v>
      </c>
      <c r="E7167" s="1" t="s">
        <v>2720</v>
      </c>
      <c r="F7167" s="1" t="s">
        <v>147</v>
      </c>
      <c r="G7167" s="1" t="s">
        <v>237</v>
      </c>
      <c r="H7167" s="1" t="s">
        <v>916</v>
      </c>
      <c r="I7167" s="1">
        <v>555878.57999999996</v>
      </c>
      <c r="J7167" s="1">
        <v>123466.65</v>
      </c>
      <c r="K7167" s="1">
        <v>112285</v>
      </c>
      <c r="L7167" s="1">
        <v>3931422.25</v>
      </c>
      <c r="M7167" s="1">
        <v>0.17276449501514435</v>
      </c>
      <c r="N7167" s="1">
        <v>4.5964412689208984</v>
      </c>
      <c r="O7167" s="1">
        <v>1.8682230263948441E-2</v>
      </c>
      <c r="P7167" s="1">
        <v>3.4777283668518066</v>
      </c>
      <c r="Q7167" s="1">
        <v>0</v>
      </c>
      <c r="R7167" s="1">
        <v>-2.3578239604830742E-2</v>
      </c>
      <c r="S7167" s="1">
        <v>37</v>
      </c>
      <c r="T7167" s="1">
        <v>1</v>
      </c>
      <c r="U7167" s="1">
        <v>4723052.5</v>
      </c>
      <c r="V7167" s="1">
        <v>0.1678684800863266</v>
      </c>
      <c r="W7167" s="1">
        <v>3.6852188110351563</v>
      </c>
      <c r="X7167" s="1">
        <v>3.6852188110351563</v>
      </c>
    </row>
    <row r="7168" spans="1:24" x14ac:dyDescent="0.35">
      <c r="A7168" s="1">
        <v>380028</v>
      </c>
      <c r="B7168" s="1" t="s">
        <v>2351</v>
      </c>
      <c r="C7168" s="1">
        <v>116191004</v>
      </c>
      <c r="D7168" s="1">
        <v>28</v>
      </c>
      <c r="E7168" s="1" t="s">
        <v>2720</v>
      </c>
      <c r="F7168" s="1" t="s">
        <v>147</v>
      </c>
      <c r="G7168" s="1" t="s">
        <v>237</v>
      </c>
      <c r="H7168" s="1" t="s">
        <v>916</v>
      </c>
      <c r="I7168" s="1">
        <v>581693</v>
      </c>
      <c r="J7168" s="1">
        <v>133750</v>
      </c>
      <c r="K7168" s="1">
        <v>130877.234375</v>
      </c>
      <c r="L7168" s="1">
        <v>4021645</v>
      </c>
      <c r="M7168" s="1">
        <v>9.0222753584384918E-2</v>
      </c>
      <c r="N7168" s="1">
        <v>2.2949137687683105</v>
      </c>
      <c r="O7168" s="1">
        <v>2.5814419612288475E-2</v>
      </c>
      <c r="P7168" s="1">
        <v>4.6438956260681152</v>
      </c>
      <c r="Q7168" s="1">
        <v>1.8592234700918198E-2</v>
      </c>
      <c r="R7168" s="1">
        <v>1.0283350013196468E-2</v>
      </c>
      <c r="S7168" s="1">
        <v>38</v>
      </c>
      <c r="T7168" s="1">
        <v>1</v>
      </c>
      <c r="U7168" s="1">
        <v>4867965</v>
      </c>
      <c r="V7168" s="1">
        <v>0.14491274952888489</v>
      </c>
      <c r="W7168" s="1">
        <v>3.0681958198547363</v>
      </c>
      <c r="X7168" s="1">
        <v>3.0681958198547363</v>
      </c>
    </row>
    <row r="7169" spans="1:24" x14ac:dyDescent="0.35">
      <c r="A7169" s="1">
        <v>390028</v>
      </c>
      <c r="B7169" s="1" t="s">
        <v>2352</v>
      </c>
      <c r="C7169" s="1">
        <v>116191004</v>
      </c>
      <c r="D7169" s="1">
        <v>28</v>
      </c>
      <c r="E7169" s="1" t="s">
        <v>2720</v>
      </c>
      <c r="F7169" s="1" t="s">
        <v>147</v>
      </c>
      <c r="G7169" s="1" t="s">
        <v>237</v>
      </c>
      <c r="H7169" s="1" t="s">
        <v>916</v>
      </c>
      <c r="I7169" s="1">
        <v>596592</v>
      </c>
      <c r="J7169" s="1">
        <v>147730</v>
      </c>
      <c r="K7169" s="1">
        <v>180872.90625</v>
      </c>
      <c r="L7169" s="1">
        <v>4064090</v>
      </c>
      <c r="M7169" s="1">
        <v>4.2445000261068344E-2</v>
      </c>
      <c r="N7169" s="1">
        <v>1.0554138422012329</v>
      </c>
      <c r="O7169" s="1">
        <v>1.4898999594151974E-2</v>
      </c>
      <c r="P7169" s="1">
        <v>2.5613167285919189</v>
      </c>
      <c r="Q7169" s="1">
        <v>4.9995671957731247E-2</v>
      </c>
      <c r="R7169" s="1">
        <v>1.3980000279843807E-2</v>
      </c>
      <c r="S7169" s="1">
        <v>39</v>
      </c>
      <c r="T7169" s="1">
        <v>1</v>
      </c>
      <c r="U7169" s="1">
        <v>4989285</v>
      </c>
      <c r="V7169" s="1">
        <v>0.12131966650485992</v>
      </c>
      <c r="W7169" s="1">
        <v>2.4922118186950684</v>
      </c>
      <c r="X7169" s="1">
        <v>2.4922118186950684</v>
      </c>
    </row>
    <row r="7170" spans="1:24" x14ac:dyDescent="0.35">
      <c r="A7170" s="1">
        <v>400028</v>
      </c>
      <c r="B7170" s="1" t="s">
        <v>2353</v>
      </c>
      <c r="C7170" s="1">
        <v>116191004</v>
      </c>
      <c r="D7170" s="1">
        <v>28</v>
      </c>
      <c r="E7170" s="1" t="s">
        <v>2720</v>
      </c>
      <c r="F7170" s="1" t="s">
        <v>147</v>
      </c>
      <c r="G7170" s="1" t="s">
        <v>237</v>
      </c>
      <c r="H7170" s="1" t="s">
        <v>916</v>
      </c>
      <c r="S7170" s="1">
        <v>40</v>
      </c>
      <c r="T7170" s="1">
        <v>1</v>
      </c>
      <c r="U7170" s="1">
        <v>0</v>
      </c>
      <c r="V7170" s="1">
        <v>0</v>
      </c>
      <c r="W7170" s="1">
        <v>-100</v>
      </c>
      <c r="X7170" s="1">
        <v>-100</v>
      </c>
    </row>
    <row r="7171" spans="1:24" x14ac:dyDescent="0.35">
      <c r="A7171" s="1">
        <v>410028</v>
      </c>
      <c r="B7171" s="1" t="s">
        <v>2354</v>
      </c>
      <c r="C7171" s="1">
        <v>116191004</v>
      </c>
      <c r="D7171" s="1">
        <v>28</v>
      </c>
      <c r="E7171" s="1" t="s">
        <v>2720</v>
      </c>
      <c r="F7171" s="1" t="s">
        <v>147</v>
      </c>
      <c r="G7171" s="1" t="s">
        <v>237</v>
      </c>
      <c r="H7171" s="1" t="s">
        <v>916</v>
      </c>
      <c r="S7171" s="1">
        <v>41</v>
      </c>
      <c r="T7171" s="1">
        <v>1</v>
      </c>
      <c r="U7171" s="1">
        <v>0</v>
      </c>
      <c r="V7171" s="1">
        <v>0</v>
      </c>
    </row>
    <row r="7172" spans="1:24" x14ac:dyDescent="0.35">
      <c r="A7172" s="1">
        <v>420028</v>
      </c>
      <c r="B7172" s="1" t="s">
        <v>2355</v>
      </c>
      <c r="C7172" s="1">
        <v>116191004</v>
      </c>
      <c r="D7172" s="1">
        <v>28</v>
      </c>
      <c r="E7172" s="1" t="s">
        <v>2720</v>
      </c>
      <c r="F7172" s="1" t="s">
        <v>147</v>
      </c>
      <c r="G7172" s="1" t="s">
        <v>237</v>
      </c>
      <c r="H7172" s="1" t="s">
        <v>916</v>
      </c>
      <c r="S7172" s="1">
        <v>42</v>
      </c>
      <c r="T7172" s="1">
        <v>1</v>
      </c>
      <c r="U7172" s="1">
        <v>0</v>
      </c>
      <c r="V7172" s="1">
        <v>0</v>
      </c>
    </row>
    <row r="7173" spans="1:24" x14ac:dyDescent="0.35">
      <c r="A7173" s="1">
        <v>430028</v>
      </c>
      <c r="B7173" s="1" t="s">
        <v>2356</v>
      </c>
      <c r="C7173" s="1">
        <v>116191004</v>
      </c>
      <c r="D7173" s="1">
        <v>28</v>
      </c>
      <c r="E7173" s="1" t="s">
        <v>2720</v>
      </c>
      <c r="F7173" s="1" t="s">
        <v>147</v>
      </c>
      <c r="G7173" s="1" t="s">
        <v>237</v>
      </c>
      <c r="H7173" s="1" t="s">
        <v>916</v>
      </c>
      <c r="S7173" s="1">
        <v>43</v>
      </c>
      <c r="T7173" s="1">
        <v>1</v>
      </c>
      <c r="U7173" s="1">
        <v>0</v>
      </c>
      <c r="V7173" s="1">
        <v>0</v>
      </c>
    </row>
    <row r="7174" spans="1:24" x14ac:dyDescent="0.35">
      <c r="A7174" s="1">
        <v>440028</v>
      </c>
      <c r="B7174" s="1" t="s">
        <v>2357</v>
      </c>
      <c r="C7174" s="1">
        <v>116191004</v>
      </c>
      <c r="D7174" s="1">
        <v>28</v>
      </c>
      <c r="E7174" s="1" t="s">
        <v>2720</v>
      </c>
      <c r="F7174" s="1" t="s">
        <v>147</v>
      </c>
      <c r="G7174" s="1" t="s">
        <v>237</v>
      </c>
      <c r="H7174" s="1" t="s">
        <v>916</v>
      </c>
      <c r="S7174" s="1">
        <v>44</v>
      </c>
      <c r="T7174" s="1">
        <v>1</v>
      </c>
      <c r="U7174" s="1">
        <v>0</v>
      </c>
      <c r="V7174" s="1">
        <v>0</v>
      </c>
    </row>
    <row r="7175" spans="1:24" x14ac:dyDescent="0.35">
      <c r="A7175" s="1">
        <v>450028</v>
      </c>
      <c r="B7175" s="1" t="s">
        <v>2358</v>
      </c>
      <c r="C7175" s="1">
        <v>116191004</v>
      </c>
      <c r="D7175" s="1">
        <v>28</v>
      </c>
      <c r="E7175" s="1" t="s">
        <v>2720</v>
      </c>
      <c r="F7175" s="1" t="s">
        <v>147</v>
      </c>
      <c r="G7175" s="1" t="s">
        <v>237</v>
      </c>
      <c r="H7175" s="1" t="s">
        <v>916</v>
      </c>
      <c r="S7175" s="1">
        <v>45</v>
      </c>
      <c r="T7175" s="1">
        <v>1</v>
      </c>
      <c r="U7175" s="1">
        <v>0</v>
      </c>
      <c r="V7175" s="1">
        <v>0</v>
      </c>
    </row>
    <row r="7176" spans="1:24" x14ac:dyDescent="0.35">
      <c r="A7176" s="1">
        <v>460028</v>
      </c>
      <c r="B7176" s="1" t="s">
        <v>2359</v>
      </c>
      <c r="C7176" s="1">
        <v>116191004</v>
      </c>
      <c r="D7176" s="1">
        <v>28</v>
      </c>
      <c r="E7176" s="1" t="s">
        <v>2720</v>
      </c>
      <c r="F7176" s="1" t="s">
        <v>147</v>
      </c>
      <c r="G7176" s="1" t="s">
        <v>237</v>
      </c>
      <c r="H7176" s="1" t="s">
        <v>916</v>
      </c>
      <c r="S7176" s="1">
        <v>46</v>
      </c>
      <c r="T7176" s="1">
        <v>1</v>
      </c>
      <c r="U7176" s="1">
        <v>0</v>
      </c>
      <c r="V7176" s="1">
        <v>0</v>
      </c>
    </row>
    <row r="7177" spans="1:24" x14ac:dyDescent="0.35">
      <c r="A7177" s="1">
        <v>470028</v>
      </c>
      <c r="B7177" s="1" t="s">
        <v>2360</v>
      </c>
      <c r="C7177" s="1">
        <v>116191004</v>
      </c>
      <c r="D7177" s="1">
        <v>28</v>
      </c>
      <c r="E7177" s="1" t="s">
        <v>2720</v>
      </c>
      <c r="F7177" s="1" t="s">
        <v>147</v>
      </c>
      <c r="G7177" s="1" t="s">
        <v>237</v>
      </c>
      <c r="H7177" s="1" t="s">
        <v>916</v>
      </c>
      <c r="S7177" s="1">
        <v>47</v>
      </c>
      <c r="T7177" s="1">
        <v>1</v>
      </c>
      <c r="U7177" s="1">
        <v>0</v>
      </c>
      <c r="V7177" s="1">
        <v>0</v>
      </c>
    </row>
    <row r="7178" spans="1:24" x14ac:dyDescent="0.35">
      <c r="A7178" s="1">
        <v>480028</v>
      </c>
      <c r="B7178" s="1" t="s">
        <v>2361</v>
      </c>
      <c r="C7178" s="1">
        <v>116191004</v>
      </c>
      <c r="D7178" s="1">
        <v>28</v>
      </c>
      <c r="E7178" s="1" t="s">
        <v>2720</v>
      </c>
      <c r="F7178" s="1" t="s">
        <v>147</v>
      </c>
      <c r="G7178" s="1" t="s">
        <v>237</v>
      </c>
      <c r="H7178" s="1" t="s">
        <v>916</v>
      </c>
      <c r="S7178" s="1">
        <v>48</v>
      </c>
      <c r="T7178" s="1">
        <v>1</v>
      </c>
      <c r="U7178" s="1">
        <v>0</v>
      </c>
      <c r="V7178" s="1">
        <v>0</v>
      </c>
    </row>
    <row r="7179" spans="1:24" x14ac:dyDescent="0.35">
      <c r="A7179" s="1">
        <v>290032</v>
      </c>
      <c r="B7179" s="1" t="s">
        <v>2341</v>
      </c>
      <c r="C7179" s="1">
        <v>116191103</v>
      </c>
      <c r="D7179" s="1">
        <v>32</v>
      </c>
      <c r="E7179" s="1" t="s">
        <v>2721</v>
      </c>
      <c r="F7179" s="1" t="s">
        <v>147</v>
      </c>
      <c r="G7179" s="1" t="s">
        <v>237</v>
      </c>
      <c r="H7179" s="1" t="s">
        <v>916</v>
      </c>
      <c r="I7179" s="1">
        <v>2178070.6800000002</v>
      </c>
      <c r="K7179" s="1">
        <v>549482</v>
      </c>
      <c r="L7179" s="1">
        <v>14179804</v>
      </c>
      <c r="S7179" s="1">
        <v>29</v>
      </c>
      <c r="T7179" s="1">
        <v>1</v>
      </c>
      <c r="U7179" s="1">
        <v>16907356</v>
      </c>
      <c r="V7179" s="1">
        <v>0</v>
      </c>
    </row>
    <row r="7180" spans="1:24" x14ac:dyDescent="0.35">
      <c r="A7180" s="1">
        <v>300032</v>
      </c>
      <c r="B7180" s="1" t="s">
        <v>2343</v>
      </c>
      <c r="C7180" s="1">
        <v>116191103</v>
      </c>
      <c r="D7180" s="1">
        <v>32</v>
      </c>
      <c r="E7180" s="1" t="s">
        <v>2721</v>
      </c>
      <c r="F7180" s="1" t="s">
        <v>147</v>
      </c>
      <c r="G7180" s="1" t="s">
        <v>237</v>
      </c>
      <c r="H7180" s="1" t="s">
        <v>916</v>
      </c>
      <c r="I7180" s="1">
        <v>2203994.25</v>
      </c>
      <c r="K7180" s="1">
        <v>549482</v>
      </c>
      <c r="L7180" s="1">
        <v>14537339</v>
      </c>
      <c r="M7180" s="1">
        <v>0.35753500461578369</v>
      </c>
      <c r="N7180" s="1">
        <v>2.5214381217956543</v>
      </c>
      <c r="O7180" s="1">
        <v>2.5923570618033409E-2</v>
      </c>
      <c r="P7180" s="1">
        <v>1.1902079582214355</v>
      </c>
      <c r="Q7180" s="1">
        <v>0</v>
      </c>
      <c r="S7180" s="1">
        <v>30</v>
      </c>
      <c r="T7180" s="1">
        <v>1</v>
      </c>
      <c r="U7180" s="1">
        <v>17290816</v>
      </c>
      <c r="V7180" s="1">
        <v>0.38345858454704285</v>
      </c>
      <c r="W7180" s="1">
        <v>2.2680068016052246</v>
      </c>
      <c r="X7180" s="1">
        <v>2.2680068016052246</v>
      </c>
    </row>
    <row r="7181" spans="1:24" x14ac:dyDescent="0.35">
      <c r="A7181" s="1">
        <v>310032</v>
      </c>
      <c r="B7181" s="1" t="s">
        <v>2344</v>
      </c>
      <c r="C7181" s="1">
        <v>116191103</v>
      </c>
      <c r="D7181" s="1">
        <v>32</v>
      </c>
      <c r="E7181" s="1" t="s">
        <v>2721</v>
      </c>
      <c r="F7181" s="1" t="s">
        <v>147</v>
      </c>
      <c r="G7181" s="1" t="s">
        <v>237</v>
      </c>
      <c r="H7181" s="1" t="s">
        <v>916</v>
      </c>
      <c r="I7181" s="1">
        <v>2252378.85</v>
      </c>
      <c r="K7181" s="1">
        <v>549482</v>
      </c>
      <c r="L7181" s="1">
        <v>14760768</v>
      </c>
      <c r="M7181" s="1">
        <v>0.22342899441719055</v>
      </c>
      <c r="N7181" s="1">
        <v>1.5369318723678589</v>
      </c>
      <c r="O7181" s="1">
        <v>4.8384599387645721E-2</v>
      </c>
      <c r="P7181" s="1">
        <v>2.1953141689300537</v>
      </c>
      <c r="Q7181" s="1">
        <v>0</v>
      </c>
      <c r="S7181" s="1">
        <v>31</v>
      </c>
      <c r="T7181" s="1">
        <v>1</v>
      </c>
      <c r="U7181" s="1">
        <v>17562628</v>
      </c>
      <c r="V7181" s="1">
        <v>0.27181360125541687</v>
      </c>
      <c r="W7181" s="1">
        <v>1.5720021724700928</v>
      </c>
      <c r="X7181" s="1">
        <v>1.5720021724700928</v>
      </c>
    </row>
    <row r="7182" spans="1:24" x14ac:dyDescent="0.35">
      <c r="A7182" s="1">
        <v>320032</v>
      </c>
      <c r="B7182" s="1" t="s">
        <v>2345</v>
      </c>
      <c r="C7182" s="1">
        <v>116191103</v>
      </c>
      <c r="D7182" s="1">
        <v>32</v>
      </c>
      <c r="E7182" s="1" t="s">
        <v>2721</v>
      </c>
      <c r="F7182" s="1" t="s">
        <v>147</v>
      </c>
      <c r="G7182" s="1" t="s">
        <v>237</v>
      </c>
      <c r="H7182" s="1" t="s">
        <v>916</v>
      </c>
      <c r="I7182" s="1">
        <v>2275935</v>
      </c>
      <c r="J7182" s="1">
        <v>8227.0400000000009</v>
      </c>
      <c r="K7182" s="1">
        <v>549482</v>
      </c>
      <c r="L7182" s="1">
        <v>14794424</v>
      </c>
      <c r="M7182" s="1">
        <v>3.3656001091003418E-2</v>
      </c>
      <c r="N7182" s="1">
        <v>0.22800981998443604</v>
      </c>
      <c r="O7182" s="1">
        <v>2.3556150496006012E-2</v>
      </c>
      <c r="P7182" s="1">
        <v>1.0458343029022217</v>
      </c>
      <c r="Q7182" s="1">
        <v>0</v>
      </c>
      <c r="S7182" s="1">
        <v>32</v>
      </c>
      <c r="T7182" s="1">
        <v>1</v>
      </c>
      <c r="U7182" s="1">
        <v>17628068</v>
      </c>
      <c r="V7182" s="1">
        <v>5.721215158700943E-2</v>
      </c>
      <c r="W7182" s="1">
        <v>0.37260937690734863</v>
      </c>
      <c r="X7182" s="1">
        <v>0.37260937690734863</v>
      </c>
    </row>
    <row r="7183" spans="1:24" x14ac:dyDescent="0.35">
      <c r="A7183" s="1">
        <v>330032</v>
      </c>
      <c r="B7183" s="1" t="s">
        <v>2346</v>
      </c>
      <c r="C7183" s="1">
        <v>116191103</v>
      </c>
      <c r="D7183" s="1">
        <v>32</v>
      </c>
      <c r="E7183" s="1" t="s">
        <v>2721</v>
      </c>
      <c r="F7183" s="1" t="s">
        <v>147</v>
      </c>
      <c r="G7183" s="1" t="s">
        <v>237</v>
      </c>
      <c r="H7183" s="1" t="s">
        <v>916</v>
      </c>
      <c r="I7183" s="1">
        <v>2322012.7000000002</v>
      </c>
      <c r="J7183" s="1">
        <v>4683.58</v>
      </c>
      <c r="K7183" s="1">
        <v>549482</v>
      </c>
      <c r="L7183" s="1">
        <v>15022542</v>
      </c>
      <c r="M7183" s="1">
        <v>0.22811800241470337</v>
      </c>
      <c r="N7183" s="1">
        <v>1.5419187545776367</v>
      </c>
      <c r="O7183" s="1">
        <v>4.6077698469161987E-2</v>
      </c>
      <c r="P7183" s="1">
        <v>2.0245614051818848</v>
      </c>
      <c r="Q7183" s="1">
        <v>0</v>
      </c>
      <c r="R7183" s="1">
        <v>-3.5434600431472063E-3</v>
      </c>
      <c r="S7183" s="1">
        <v>33</v>
      </c>
      <c r="T7183" s="1">
        <v>1</v>
      </c>
      <c r="U7183" s="1">
        <v>17898720</v>
      </c>
      <c r="V7183" s="1">
        <v>0.27065223455429077</v>
      </c>
      <c r="W7183" s="1">
        <v>1.5353468656539917</v>
      </c>
      <c r="X7183" s="1">
        <v>1.5353468656539917</v>
      </c>
    </row>
    <row r="7184" spans="1:24" x14ac:dyDescent="0.35">
      <c r="A7184" s="1">
        <v>340032</v>
      </c>
      <c r="B7184" s="1" t="s">
        <v>2347</v>
      </c>
      <c r="C7184" s="1">
        <v>116191103</v>
      </c>
      <c r="D7184" s="1">
        <v>32</v>
      </c>
      <c r="E7184" s="1" t="s">
        <v>2721</v>
      </c>
      <c r="F7184" s="1" t="s">
        <v>147</v>
      </c>
      <c r="G7184" s="1" t="s">
        <v>237</v>
      </c>
      <c r="H7184" s="1" t="s">
        <v>916</v>
      </c>
      <c r="I7184" s="1">
        <v>2321950.09</v>
      </c>
      <c r="J7184" s="1">
        <v>11868</v>
      </c>
      <c r="K7184" s="1">
        <v>549482</v>
      </c>
      <c r="L7184" s="1">
        <v>15022531</v>
      </c>
      <c r="M7184" s="1">
        <v>-1.1000000085914508E-5</v>
      </c>
      <c r="N7184" s="1">
        <v>-7.3223294748459011E-5</v>
      </c>
      <c r="O7184" s="1">
        <v>-6.2610000895801932E-5</v>
      </c>
      <c r="P7184" s="1">
        <v>-2.6963676791638136E-3</v>
      </c>
      <c r="Q7184" s="1">
        <v>0</v>
      </c>
      <c r="R7184" s="1">
        <v>7.1844197809696198E-3</v>
      </c>
      <c r="S7184" s="1">
        <v>34</v>
      </c>
      <c r="T7184" s="1">
        <v>1</v>
      </c>
      <c r="U7184" s="1">
        <v>17905832</v>
      </c>
      <c r="V7184" s="1">
        <v>7.1108099073171616E-3</v>
      </c>
      <c r="W7184" s="1">
        <v>3.9734683930873871E-2</v>
      </c>
      <c r="X7184" s="1">
        <v>3.9734683930873871E-2</v>
      </c>
    </row>
    <row r="7185" spans="1:24" x14ac:dyDescent="0.35">
      <c r="A7185" s="1">
        <v>350032</v>
      </c>
      <c r="B7185" s="1" t="s">
        <v>2348</v>
      </c>
      <c r="C7185" s="1">
        <v>116191103</v>
      </c>
      <c r="D7185" s="1">
        <v>32</v>
      </c>
      <c r="E7185" s="1" t="s">
        <v>2721</v>
      </c>
      <c r="F7185" s="1" t="s">
        <v>147</v>
      </c>
      <c r="G7185" s="1" t="s">
        <v>237</v>
      </c>
      <c r="H7185" s="1" t="s">
        <v>916</v>
      </c>
      <c r="I7185" s="1">
        <v>2375385.41</v>
      </c>
      <c r="J7185" s="1">
        <v>7631</v>
      </c>
      <c r="K7185" s="1">
        <v>549482</v>
      </c>
      <c r="L7185" s="1">
        <v>15281508</v>
      </c>
      <c r="M7185" s="1">
        <v>0.25897699594497681</v>
      </c>
      <c r="N7185" s="1">
        <v>1.723923921585083</v>
      </c>
      <c r="O7185" s="1">
        <v>5.3435318171977997E-2</v>
      </c>
      <c r="P7185" s="1">
        <v>2.3013122081756592</v>
      </c>
      <c r="Q7185" s="1">
        <v>0</v>
      </c>
      <c r="R7185" s="1">
        <v>-4.236999899148941E-3</v>
      </c>
      <c r="S7185" s="1">
        <v>35</v>
      </c>
      <c r="T7185" s="1">
        <v>1</v>
      </c>
      <c r="U7185" s="1">
        <v>18214006</v>
      </c>
      <c r="V7185" s="1">
        <v>0.30817532539367676</v>
      </c>
      <c r="W7185" s="1">
        <v>1.7210817337036133</v>
      </c>
      <c r="X7185" s="1">
        <v>1.7210817337036133</v>
      </c>
    </row>
    <row r="7186" spans="1:24" x14ac:dyDescent="0.35">
      <c r="A7186" s="1">
        <v>360032</v>
      </c>
      <c r="B7186" s="1" t="s">
        <v>2349</v>
      </c>
      <c r="C7186" s="1">
        <v>116191103</v>
      </c>
      <c r="D7186" s="1">
        <v>32</v>
      </c>
      <c r="E7186" s="1" t="s">
        <v>2721</v>
      </c>
      <c r="F7186" s="1" t="s">
        <v>147</v>
      </c>
      <c r="G7186" s="1" t="s">
        <v>237</v>
      </c>
      <c r="H7186" s="1" t="s">
        <v>916</v>
      </c>
      <c r="I7186" s="1">
        <v>2539845.85</v>
      </c>
      <c r="J7186" s="1">
        <v>16442.400000000001</v>
      </c>
      <c r="K7186" s="1">
        <v>549482</v>
      </c>
      <c r="L7186" s="1">
        <v>15941273</v>
      </c>
      <c r="M7186" s="1">
        <v>0.65976500511169434</v>
      </c>
      <c r="N7186" s="1">
        <v>4.3174076080322266</v>
      </c>
      <c r="O7186" s="1">
        <v>0.1644604355096817</v>
      </c>
      <c r="P7186" s="1">
        <v>6.9235267639160156</v>
      </c>
      <c r="Q7186" s="1">
        <v>0</v>
      </c>
      <c r="R7186" s="1">
        <v>8.8114002719521523E-3</v>
      </c>
      <c r="S7186" s="1">
        <v>36</v>
      </c>
      <c r="T7186" s="1">
        <v>1</v>
      </c>
      <c r="U7186" s="1">
        <v>19047044</v>
      </c>
      <c r="V7186" s="1">
        <v>0.83303683996200562</v>
      </c>
      <c r="W7186" s="1">
        <v>4.5736122131347656</v>
      </c>
      <c r="X7186" s="1">
        <v>4.5736122131347656</v>
      </c>
    </row>
    <row r="7187" spans="1:24" x14ac:dyDescent="0.35">
      <c r="A7187" s="1">
        <v>370032</v>
      </c>
      <c r="B7187" s="1" t="s">
        <v>2350</v>
      </c>
      <c r="C7187" s="1">
        <v>116191103</v>
      </c>
      <c r="D7187" s="1">
        <v>32</v>
      </c>
      <c r="E7187" s="1" t="s">
        <v>2721</v>
      </c>
      <c r="F7187" s="1" t="s">
        <v>147</v>
      </c>
      <c r="G7187" s="1" t="s">
        <v>237</v>
      </c>
      <c r="H7187" s="1" t="s">
        <v>916</v>
      </c>
      <c r="I7187" s="1">
        <v>2612324.5499999998</v>
      </c>
      <c r="J7187" s="1">
        <v>33086.480000000003</v>
      </c>
      <c r="K7187" s="1">
        <v>549482</v>
      </c>
      <c r="L7187" s="1">
        <v>17568004</v>
      </c>
      <c r="M7187" s="1">
        <v>1.6267310380935669</v>
      </c>
      <c r="N7187" s="1">
        <v>10.204524040222168</v>
      </c>
      <c r="O7187" s="1">
        <v>7.2478696703910828E-2</v>
      </c>
      <c r="P7187" s="1">
        <v>2.8536653518676758</v>
      </c>
      <c r="Q7187" s="1">
        <v>0</v>
      </c>
      <c r="R7187" s="1">
        <v>1.6644079238176346E-2</v>
      </c>
      <c r="S7187" s="1">
        <v>37</v>
      </c>
      <c r="T7187" s="1">
        <v>1</v>
      </c>
      <c r="U7187" s="1">
        <v>20762896</v>
      </c>
      <c r="V7187" s="1">
        <v>1.7158538103103638</v>
      </c>
      <c r="W7187" s="1">
        <v>9.0084953308105469</v>
      </c>
      <c r="X7187" s="1">
        <v>9.0084953308105469</v>
      </c>
    </row>
    <row r="7188" spans="1:24" x14ac:dyDescent="0.35">
      <c r="A7188" s="1">
        <v>380032</v>
      </c>
      <c r="B7188" s="1" t="s">
        <v>2351</v>
      </c>
      <c r="C7188" s="1">
        <v>116191103</v>
      </c>
      <c r="D7188" s="1">
        <v>32</v>
      </c>
      <c r="E7188" s="1" t="s">
        <v>2721</v>
      </c>
      <c r="F7188" s="1" t="s">
        <v>147</v>
      </c>
      <c r="G7188" s="1" t="s">
        <v>237</v>
      </c>
      <c r="H7188" s="1" t="s">
        <v>916</v>
      </c>
      <c r="I7188" s="1">
        <v>2751591</v>
      </c>
      <c r="J7188" s="1">
        <v>30319</v>
      </c>
      <c r="K7188" s="1">
        <v>1220414.875</v>
      </c>
      <c r="L7188" s="1">
        <v>17915444</v>
      </c>
      <c r="M7188" s="1">
        <v>0.34744000434875488</v>
      </c>
      <c r="N7188" s="1">
        <v>1.9776862859725952</v>
      </c>
      <c r="O7188" s="1">
        <v>0.13926644623279572</v>
      </c>
      <c r="P7188" s="1">
        <v>5.3311314582824707</v>
      </c>
      <c r="Q7188" s="1">
        <v>0.67093288898468018</v>
      </c>
      <c r="R7188" s="1">
        <v>-2.7674799785017967E-3</v>
      </c>
      <c r="S7188" s="1">
        <v>38</v>
      </c>
      <c r="T7188" s="1">
        <v>1</v>
      </c>
      <c r="U7188" s="1">
        <v>21917768</v>
      </c>
      <c r="V7188" s="1">
        <v>1.1548718214035034</v>
      </c>
      <c r="W7188" s="1">
        <v>5.5621914863586426</v>
      </c>
      <c r="X7188" s="1">
        <v>5.5621914863586426</v>
      </c>
    </row>
    <row r="7189" spans="1:24" x14ac:dyDescent="0.35">
      <c r="A7189" s="1">
        <v>390032</v>
      </c>
      <c r="B7189" s="1" t="s">
        <v>2352</v>
      </c>
      <c r="C7189" s="1">
        <v>116191103</v>
      </c>
      <c r="D7189" s="1">
        <v>32</v>
      </c>
      <c r="E7189" s="1" t="s">
        <v>2721</v>
      </c>
      <c r="F7189" s="1" t="s">
        <v>147</v>
      </c>
      <c r="G7189" s="1" t="s">
        <v>237</v>
      </c>
      <c r="H7189" s="1" t="s">
        <v>916</v>
      </c>
      <c r="I7189" s="1">
        <v>2802728</v>
      </c>
      <c r="J7189" s="1">
        <v>33700</v>
      </c>
      <c r="K7189" s="1">
        <v>2068372.875</v>
      </c>
      <c r="L7189" s="1">
        <v>18108964</v>
      </c>
      <c r="M7189" s="1">
        <v>0.19351999461650848</v>
      </c>
      <c r="N7189" s="1">
        <v>1.0801852941513062</v>
      </c>
      <c r="O7189" s="1">
        <v>5.1137000322341919E-2</v>
      </c>
      <c r="P7189" s="1">
        <v>1.8584520816802979</v>
      </c>
      <c r="Q7189" s="1">
        <v>0.8479580283164978</v>
      </c>
      <c r="R7189" s="1">
        <v>3.3809999004006386E-3</v>
      </c>
      <c r="S7189" s="1">
        <v>39</v>
      </c>
      <c r="T7189" s="1">
        <v>1</v>
      </c>
      <c r="U7189" s="1">
        <v>23013764</v>
      </c>
      <c r="V7189" s="1">
        <v>1.0959960222244263</v>
      </c>
      <c r="W7189" s="1">
        <v>5.0004911422729492</v>
      </c>
      <c r="X7189" s="1">
        <v>5.0004911422729492</v>
      </c>
    </row>
    <row r="7190" spans="1:24" x14ac:dyDescent="0.35">
      <c r="A7190" s="1">
        <v>400032</v>
      </c>
      <c r="B7190" s="1" t="s">
        <v>2353</v>
      </c>
      <c r="C7190" s="1">
        <v>116191103</v>
      </c>
      <c r="D7190" s="1">
        <v>32</v>
      </c>
      <c r="E7190" s="1" t="s">
        <v>2721</v>
      </c>
      <c r="F7190" s="1" t="s">
        <v>147</v>
      </c>
      <c r="G7190" s="1" t="s">
        <v>237</v>
      </c>
      <c r="H7190" s="1" t="s">
        <v>916</v>
      </c>
      <c r="S7190" s="1">
        <v>40</v>
      </c>
      <c r="T7190" s="1">
        <v>1</v>
      </c>
      <c r="U7190" s="1">
        <v>0</v>
      </c>
      <c r="V7190" s="1">
        <v>0</v>
      </c>
      <c r="W7190" s="1">
        <v>-100</v>
      </c>
      <c r="X7190" s="1">
        <v>-100</v>
      </c>
    </row>
    <row r="7191" spans="1:24" x14ac:dyDescent="0.35">
      <c r="A7191" s="1">
        <v>410032</v>
      </c>
      <c r="B7191" s="1" t="s">
        <v>2354</v>
      </c>
      <c r="C7191" s="1">
        <v>116191103</v>
      </c>
      <c r="D7191" s="1">
        <v>32</v>
      </c>
      <c r="E7191" s="1" t="s">
        <v>2721</v>
      </c>
      <c r="F7191" s="1" t="s">
        <v>147</v>
      </c>
      <c r="G7191" s="1" t="s">
        <v>237</v>
      </c>
      <c r="H7191" s="1" t="s">
        <v>916</v>
      </c>
      <c r="S7191" s="1">
        <v>41</v>
      </c>
      <c r="T7191" s="1">
        <v>1</v>
      </c>
      <c r="U7191" s="1">
        <v>0</v>
      </c>
      <c r="V7191" s="1">
        <v>0</v>
      </c>
    </row>
    <row r="7192" spans="1:24" x14ac:dyDescent="0.35">
      <c r="A7192" s="1">
        <v>420032</v>
      </c>
      <c r="B7192" s="1" t="s">
        <v>2355</v>
      </c>
      <c r="C7192" s="1">
        <v>116191103</v>
      </c>
      <c r="D7192" s="1">
        <v>32</v>
      </c>
      <c r="E7192" s="1" t="s">
        <v>2721</v>
      </c>
      <c r="F7192" s="1" t="s">
        <v>147</v>
      </c>
      <c r="G7192" s="1" t="s">
        <v>237</v>
      </c>
      <c r="H7192" s="1" t="s">
        <v>916</v>
      </c>
      <c r="S7192" s="1">
        <v>42</v>
      </c>
      <c r="T7192" s="1">
        <v>1</v>
      </c>
      <c r="U7192" s="1">
        <v>0</v>
      </c>
      <c r="V7192" s="1">
        <v>0</v>
      </c>
    </row>
    <row r="7193" spans="1:24" x14ac:dyDescent="0.35">
      <c r="A7193" s="1">
        <v>430032</v>
      </c>
      <c r="B7193" s="1" t="s">
        <v>2356</v>
      </c>
      <c r="C7193" s="1">
        <v>116191103</v>
      </c>
      <c r="D7193" s="1">
        <v>32</v>
      </c>
      <c r="E7193" s="1" t="s">
        <v>2721</v>
      </c>
      <c r="F7193" s="1" t="s">
        <v>147</v>
      </c>
      <c r="G7193" s="1" t="s">
        <v>237</v>
      </c>
      <c r="H7193" s="1" t="s">
        <v>916</v>
      </c>
      <c r="S7193" s="1">
        <v>43</v>
      </c>
      <c r="T7193" s="1">
        <v>1</v>
      </c>
      <c r="U7193" s="1">
        <v>0</v>
      </c>
      <c r="V7193" s="1">
        <v>0</v>
      </c>
    </row>
    <row r="7194" spans="1:24" x14ac:dyDescent="0.35">
      <c r="A7194" s="1">
        <v>440032</v>
      </c>
      <c r="B7194" s="1" t="s">
        <v>2357</v>
      </c>
      <c r="C7194" s="1">
        <v>116191103</v>
      </c>
      <c r="D7194" s="1">
        <v>32</v>
      </c>
      <c r="E7194" s="1" t="s">
        <v>2721</v>
      </c>
      <c r="F7194" s="1" t="s">
        <v>147</v>
      </c>
      <c r="G7194" s="1" t="s">
        <v>237</v>
      </c>
      <c r="H7194" s="1" t="s">
        <v>916</v>
      </c>
      <c r="S7194" s="1">
        <v>44</v>
      </c>
      <c r="T7194" s="1">
        <v>1</v>
      </c>
      <c r="U7194" s="1">
        <v>0</v>
      </c>
      <c r="V7194" s="1">
        <v>0</v>
      </c>
    </row>
    <row r="7195" spans="1:24" x14ac:dyDescent="0.35">
      <c r="A7195" s="1">
        <v>450032</v>
      </c>
      <c r="B7195" s="1" t="s">
        <v>2358</v>
      </c>
      <c r="C7195" s="1">
        <v>116191103</v>
      </c>
      <c r="D7195" s="1">
        <v>32</v>
      </c>
      <c r="E7195" s="1" t="s">
        <v>2721</v>
      </c>
      <c r="F7195" s="1" t="s">
        <v>147</v>
      </c>
      <c r="G7195" s="1" t="s">
        <v>237</v>
      </c>
      <c r="H7195" s="1" t="s">
        <v>916</v>
      </c>
      <c r="S7195" s="1">
        <v>45</v>
      </c>
      <c r="T7195" s="1">
        <v>1</v>
      </c>
      <c r="U7195" s="1">
        <v>0</v>
      </c>
      <c r="V7195" s="1">
        <v>0</v>
      </c>
    </row>
    <row r="7196" spans="1:24" x14ac:dyDescent="0.35">
      <c r="A7196" s="1">
        <v>460032</v>
      </c>
      <c r="B7196" s="1" t="s">
        <v>2359</v>
      </c>
      <c r="C7196" s="1">
        <v>116191103</v>
      </c>
      <c r="D7196" s="1">
        <v>32</v>
      </c>
      <c r="E7196" s="1" t="s">
        <v>2721</v>
      </c>
      <c r="F7196" s="1" t="s">
        <v>147</v>
      </c>
      <c r="G7196" s="1" t="s">
        <v>237</v>
      </c>
      <c r="H7196" s="1" t="s">
        <v>916</v>
      </c>
      <c r="S7196" s="1">
        <v>46</v>
      </c>
      <c r="T7196" s="1">
        <v>1</v>
      </c>
      <c r="U7196" s="1">
        <v>0</v>
      </c>
      <c r="V7196" s="1">
        <v>0</v>
      </c>
    </row>
    <row r="7197" spans="1:24" x14ac:dyDescent="0.35">
      <c r="A7197" s="1">
        <v>470032</v>
      </c>
      <c r="B7197" s="1" t="s">
        <v>2360</v>
      </c>
      <c r="C7197" s="1">
        <v>116191103</v>
      </c>
      <c r="D7197" s="1">
        <v>32</v>
      </c>
      <c r="E7197" s="1" t="s">
        <v>2721</v>
      </c>
      <c r="F7197" s="1" t="s">
        <v>147</v>
      </c>
      <c r="G7197" s="1" t="s">
        <v>237</v>
      </c>
      <c r="H7197" s="1" t="s">
        <v>916</v>
      </c>
      <c r="S7197" s="1">
        <v>47</v>
      </c>
      <c r="T7197" s="1">
        <v>1</v>
      </c>
      <c r="U7197" s="1">
        <v>0</v>
      </c>
      <c r="V7197" s="1">
        <v>0</v>
      </c>
    </row>
    <row r="7198" spans="1:24" x14ac:dyDescent="0.35">
      <c r="A7198" s="1">
        <v>480032</v>
      </c>
      <c r="B7198" s="1" t="s">
        <v>2361</v>
      </c>
      <c r="C7198" s="1">
        <v>116191103</v>
      </c>
      <c r="D7198" s="1">
        <v>32</v>
      </c>
      <c r="E7198" s="1" t="s">
        <v>2721</v>
      </c>
      <c r="F7198" s="1" t="s">
        <v>147</v>
      </c>
      <c r="G7198" s="1" t="s">
        <v>237</v>
      </c>
      <c r="H7198" s="1" t="s">
        <v>916</v>
      </c>
      <c r="S7198" s="1">
        <v>48</v>
      </c>
      <c r="T7198" s="1">
        <v>1</v>
      </c>
      <c r="U7198" s="1">
        <v>0</v>
      </c>
      <c r="V7198" s="1">
        <v>0</v>
      </c>
    </row>
    <row r="7199" spans="1:24" x14ac:dyDescent="0.35">
      <c r="A7199" s="1">
        <v>290041</v>
      </c>
      <c r="B7199" s="1" t="s">
        <v>2341</v>
      </c>
      <c r="C7199" s="1">
        <v>116191203</v>
      </c>
      <c r="D7199" s="1">
        <v>41</v>
      </c>
      <c r="E7199" s="1" t="s">
        <v>2722</v>
      </c>
      <c r="F7199" s="1" t="s">
        <v>147</v>
      </c>
      <c r="G7199" s="1" t="s">
        <v>237</v>
      </c>
      <c r="H7199" s="1" t="s">
        <v>916</v>
      </c>
      <c r="I7199" s="1">
        <v>957613.03</v>
      </c>
      <c r="K7199" s="1">
        <v>234078</v>
      </c>
      <c r="L7199" s="1">
        <v>5495303.5</v>
      </c>
      <c r="S7199" s="1">
        <v>29</v>
      </c>
      <c r="T7199" s="1">
        <v>1</v>
      </c>
      <c r="U7199" s="1">
        <v>6686994.5</v>
      </c>
      <c r="V7199" s="1">
        <v>0</v>
      </c>
    </row>
    <row r="7200" spans="1:24" x14ac:dyDescent="0.35">
      <c r="A7200" s="1">
        <v>300041</v>
      </c>
      <c r="B7200" s="1" t="s">
        <v>2343</v>
      </c>
      <c r="C7200" s="1">
        <v>116191203</v>
      </c>
      <c r="D7200" s="1">
        <v>41</v>
      </c>
      <c r="E7200" s="1" t="s">
        <v>2722</v>
      </c>
      <c r="F7200" s="1" t="s">
        <v>147</v>
      </c>
      <c r="G7200" s="1" t="s">
        <v>237</v>
      </c>
      <c r="H7200" s="1" t="s">
        <v>916</v>
      </c>
      <c r="I7200" s="1">
        <v>970416.5</v>
      </c>
      <c r="K7200" s="1">
        <v>234078</v>
      </c>
      <c r="L7200" s="1">
        <v>5658765</v>
      </c>
      <c r="M7200" s="1">
        <v>0.16346150636672974</v>
      </c>
      <c r="N7200" s="1">
        <v>2.974567174911499</v>
      </c>
      <c r="O7200" s="1">
        <v>1.2803469784557819E-2</v>
      </c>
      <c r="P7200" s="1">
        <v>1.3370192050933838</v>
      </c>
      <c r="Q7200" s="1">
        <v>0</v>
      </c>
      <c r="S7200" s="1">
        <v>30</v>
      </c>
      <c r="T7200" s="1">
        <v>1</v>
      </c>
      <c r="U7200" s="1">
        <v>6863259.5</v>
      </c>
      <c r="V7200" s="1">
        <v>0.17626497149467468</v>
      </c>
      <c r="W7200" s="1">
        <v>2.6359374523162842</v>
      </c>
      <c r="X7200" s="1">
        <v>2.6359374523162842</v>
      </c>
    </row>
    <row r="7201" spans="1:24" x14ac:dyDescent="0.35">
      <c r="A7201" s="1">
        <v>310041</v>
      </c>
      <c r="B7201" s="1" t="s">
        <v>2344</v>
      </c>
      <c r="C7201" s="1">
        <v>116191203</v>
      </c>
      <c r="D7201" s="1">
        <v>41</v>
      </c>
      <c r="E7201" s="1" t="s">
        <v>2722</v>
      </c>
      <c r="F7201" s="1" t="s">
        <v>147</v>
      </c>
      <c r="G7201" s="1" t="s">
        <v>237</v>
      </c>
      <c r="H7201" s="1" t="s">
        <v>916</v>
      </c>
      <c r="I7201" s="1">
        <v>986925.95</v>
      </c>
      <c r="K7201" s="1">
        <v>234078</v>
      </c>
      <c r="L7201" s="1">
        <v>5807698</v>
      </c>
      <c r="M7201" s="1">
        <v>0.14893299341201782</v>
      </c>
      <c r="N7201" s="1">
        <v>2.631899356842041</v>
      </c>
      <c r="O7201" s="1">
        <v>1.6509449109435081E-2</v>
      </c>
      <c r="P7201" s="1">
        <v>1.7012746334075928</v>
      </c>
      <c r="Q7201" s="1">
        <v>0</v>
      </c>
      <c r="S7201" s="1">
        <v>31</v>
      </c>
      <c r="T7201" s="1">
        <v>1</v>
      </c>
      <c r="U7201" s="1">
        <v>7028702</v>
      </c>
      <c r="V7201" s="1">
        <v>0.16544243693351746</v>
      </c>
      <c r="W7201" s="1">
        <v>2.410552978515625</v>
      </c>
      <c r="X7201" s="1">
        <v>2.410552978515625</v>
      </c>
    </row>
    <row r="7202" spans="1:24" x14ac:dyDescent="0.35">
      <c r="A7202" s="1">
        <v>320041</v>
      </c>
      <c r="B7202" s="1" t="s">
        <v>2345</v>
      </c>
      <c r="C7202" s="1">
        <v>116191203</v>
      </c>
      <c r="D7202" s="1">
        <v>41</v>
      </c>
      <c r="E7202" s="1" t="s">
        <v>2722</v>
      </c>
      <c r="F7202" s="1" t="s">
        <v>147</v>
      </c>
      <c r="G7202" s="1" t="s">
        <v>237</v>
      </c>
      <c r="H7202" s="1" t="s">
        <v>916</v>
      </c>
      <c r="I7202" s="1">
        <v>993320.31</v>
      </c>
      <c r="K7202" s="1">
        <v>234078</v>
      </c>
      <c r="L7202" s="1">
        <v>5857731</v>
      </c>
      <c r="M7202" s="1">
        <v>5.0032999366521835E-2</v>
      </c>
      <c r="N7202" s="1">
        <v>0.86149454116821289</v>
      </c>
      <c r="O7202" s="1">
        <v>6.394360214471817E-3</v>
      </c>
      <c r="P7202" s="1">
        <v>0.64790678024291992</v>
      </c>
      <c r="Q7202" s="1">
        <v>0</v>
      </c>
      <c r="S7202" s="1">
        <v>32</v>
      </c>
      <c r="T7202" s="1">
        <v>1</v>
      </c>
      <c r="U7202" s="1">
        <v>7085129</v>
      </c>
      <c r="V7202" s="1">
        <v>5.6427359580993652E-2</v>
      </c>
      <c r="W7202" s="1">
        <v>0.80280828475952148</v>
      </c>
      <c r="X7202" s="1">
        <v>0.80280828475952148</v>
      </c>
    </row>
    <row r="7203" spans="1:24" x14ac:dyDescent="0.35">
      <c r="A7203" s="1">
        <v>330041</v>
      </c>
      <c r="B7203" s="1" t="s">
        <v>2346</v>
      </c>
      <c r="C7203" s="1">
        <v>116191203</v>
      </c>
      <c r="D7203" s="1">
        <v>41</v>
      </c>
      <c r="E7203" s="1" t="s">
        <v>2722</v>
      </c>
      <c r="F7203" s="1" t="s">
        <v>147</v>
      </c>
      <c r="G7203" s="1" t="s">
        <v>237</v>
      </c>
      <c r="H7203" s="1" t="s">
        <v>916</v>
      </c>
      <c r="I7203" s="1">
        <v>1016311.81</v>
      </c>
      <c r="K7203" s="1">
        <v>234078</v>
      </c>
      <c r="L7203" s="1">
        <v>6004342.5</v>
      </c>
      <c r="M7203" s="1">
        <v>0.14661149680614471</v>
      </c>
      <c r="N7203" s="1">
        <v>2.5028717517852783</v>
      </c>
      <c r="O7203" s="1">
        <v>2.2991500794887543E-2</v>
      </c>
      <c r="P7203" s="1">
        <v>2.3146109580993652</v>
      </c>
      <c r="Q7203" s="1">
        <v>0</v>
      </c>
      <c r="S7203" s="1">
        <v>33</v>
      </c>
      <c r="T7203" s="1">
        <v>1</v>
      </c>
      <c r="U7203" s="1">
        <v>7254732</v>
      </c>
      <c r="V7203" s="1">
        <v>0.16960299015045166</v>
      </c>
      <c r="W7203" s="1">
        <v>2.3937883377075195</v>
      </c>
      <c r="X7203" s="1">
        <v>2.3937883377075195</v>
      </c>
    </row>
    <row r="7204" spans="1:24" x14ac:dyDescent="0.35">
      <c r="A7204" s="1">
        <v>340041</v>
      </c>
      <c r="B7204" s="1" t="s">
        <v>2347</v>
      </c>
      <c r="C7204" s="1">
        <v>116191203</v>
      </c>
      <c r="D7204" s="1">
        <v>41</v>
      </c>
      <c r="E7204" s="1" t="s">
        <v>2722</v>
      </c>
      <c r="F7204" s="1" t="s">
        <v>147</v>
      </c>
      <c r="G7204" s="1" t="s">
        <v>237</v>
      </c>
      <c r="H7204" s="1" t="s">
        <v>916</v>
      </c>
      <c r="I7204" s="1">
        <v>1016288.62</v>
      </c>
      <c r="K7204" s="1">
        <v>234078</v>
      </c>
      <c r="L7204" s="1">
        <v>6004336</v>
      </c>
      <c r="M7204" s="1">
        <v>-6.4999999267456587E-6</v>
      </c>
      <c r="N7204" s="1">
        <v>-1.0825498611666262E-4</v>
      </c>
      <c r="O7204" s="1">
        <v>-2.3189999410533346E-5</v>
      </c>
      <c r="P7204" s="1">
        <v>-2.2817801218479872E-3</v>
      </c>
      <c r="Q7204" s="1">
        <v>0</v>
      </c>
      <c r="S7204" s="1">
        <v>34</v>
      </c>
      <c r="T7204" s="1">
        <v>1</v>
      </c>
      <c r="U7204" s="1">
        <v>7254702.5</v>
      </c>
      <c r="V7204" s="1">
        <v>-2.9689999792026356E-5</v>
      </c>
      <c r="W7204" s="1">
        <v>-4.0663115214556456E-4</v>
      </c>
      <c r="X7204" s="1">
        <v>-4.0663115214556456E-4</v>
      </c>
    </row>
    <row r="7205" spans="1:24" x14ac:dyDescent="0.35">
      <c r="A7205" s="1">
        <v>350041</v>
      </c>
      <c r="B7205" s="1" t="s">
        <v>2348</v>
      </c>
      <c r="C7205" s="1">
        <v>116191203</v>
      </c>
      <c r="D7205" s="1">
        <v>41</v>
      </c>
      <c r="E7205" s="1" t="s">
        <v>2722</v>
      </c>
      <c r="F7205" s="1" t="s">
        <v>147</v>
      </c>
      <c r="G7205" s="1" t="s">
        <v>237</v>
      </c>
      <c r="H7205" s="1" t="s">
        <v>916</v>
      </c>
      <c r="I7205" s="1">
        <v>999593.43</v>
      </c>
      <c r="K7205" s="1">
        <v>234078</v>
      </c>
      <c r="L7205" s="1">
        <v>6285729.5</v>
      </c>
      <c r="M7205" s="1">
        <v>0.28139349818229675</v>
      </c>
      <c r="N7205" s="1">
        <v>4.6865048408508301</v>
      </c>
      <c r="O7205" s="1">
        <v>-1.6695190221071243E-2</v>
      </c>
      <c r="P7205" s="1">
        <v>-1.6427607536315918</v>
      </c>
      <c r="Q7205" s="1">
        <v>0</v>
      </c>
      <c r="S7205" s="1">
        <v>35</v>
      </c>
      <c r="T7205" s="1">
        <v>1</v>
      </c>
      <c r="U7205" s="1">
        <v>7519401</v>
      </c>
      <c r="V7205" s="1">
        <v>0.26469829678535461</v>
      </c>
      <c r="W7205" s="1">
        <v>3.6486473083496094</v>
      </c>
      <c r="X7205" s="1">
        <v>3.6486473083496094</v>
      </c>
    </row>
    <row r="7206" spans="1:24" x14ac:dyDescent="0.35">
      <c r="A7206" s="1">
        <v>360041</v>
      </c>
      <c r="B7206" s="1" t="s">
        <v>2349</v>
      </c>
      <c r="C7206" s="1">
        <v>116191203</v>
      </c>
      <c r="D7206" s="1">
        <v>41</v>
      </c>
      <c r="E7206" s="1" t="s">
        <v>2722</v>
      </c>
      <c r="F7206" s="1" t="s">
        <v>147</v>
      </c>
      <c r="G7206" s="1" t="s">
        <v>237</v>
      </c>
      <c r="H7206" s="1" t="s">
        <v>916</v>
      </c>
      <c r="I7206" s="1">
        <v>1088400.81</v>
      </c>
      <c r="J7206" s="1">
        <v>3180.01</v>
      </c>
      <c r="K7206" s="1">
        <v>234078</v>
      </c>
      <c r="L7206" s="1">
        <v>6635440.5</v>
      </c>
      <c r="M7206" s="1">
        <v>0.34971100091934204</v>
      </c>
      <c r="N7206" s="1">
        <v>5.563570499420166</v>
      </c>
      <c r="O7206" s="1">
        <v>8.8807381689548492E-2</v>
      </c>
      <c r="P7206" s="1">
        <v>8.8843498229980469</v>
      </c>
      <c r="Q7206" s="1">
        <v>0</v>
      </c>
      <c r="S7206" s="1">
        <v>36</v>
      </c>
      <c r="T7206" s="1">
        <v>1</v>
      </c>
      <c r="U7206" s="1">
        <v>7961099</v>
      </c>
      <c r="V7206" s="1">
        <v>0.43851837515830994</v>
      </c>
      <c r="W7206" s="1">
        <v>5.8741116523742676</v>
      </c>
      <c r="X7206" s="1">
        <v>5.8741116523742676</v>
      </c>
    </row>
    <row r="7207" spans="1:24" x14ac:dyDescent="0.35">
      <c r="A7207" s="1">
        <v>370041</v>
      </c>
      <c r="B7207" s="1" t="s">
        <v>2350</v>
      </c>
      <c r="C7207" s="1">
        <v>116191203</v>
      </c>
      <c r="D7207" s="1">
        <v>41</v>
      </c>
      <c r="E7207" s="1" t="s">
        <v>2722</v>
      </c>
      <c r="F7207" s="1" t="s">
        <v>147</v>
      </c>
      <c r="G7207" s="1" t="s">
        <v>237</v>
      </c>
      <c r="H7207" s="1" t="s">
        <v>916</v>
      </c>
      <c r="I7207" s="1">
        <v>1116253.49</v>
      </c>
      <c r="J7207" s="1">
        <v>3973.03</v>
      </c>
      <c r="K7207" s="1">
        <v>234078</v>
      </c>
      <c r="L7207" s="1">
        <v>7729947.5</v>
      </c>
      <c r="M7207" s="1">
        <v>1.0945069789886475</v>
      </c>
      <c r="N7207" s="1">
        <v>16.494865417480469</v>
      </c>
      <c r="O7207" s="1">
        <v>2.7852680534124374E-2</v>
      </c>
      <c r="P7207" s="1">
        <v>2.5590462684631348</v>
      </c>
      <c r="Q7207" s="1">
        <v>0</v>
      </c>
      <c r="R7207" s="1">
        <v>7.9302000813186169E-4</v>
      </c>
      <c r="S7207" s="1">
        <v>37</v>
      </c>
      <c r="T7207" s="1">
        <v>1</v>
      </c>
      <c r="U7207" s="1">
        <v>9084252</v>
      </c>
      <c r="V7207" s="1">
        <v>1.1231527328491211</v>
      </c>
      <c r="W7207" s="1">
        <v>14.108014106750488</v>
      </c>
      <c r="X7207" s="1">
        <v>14.108014106750488</v>
      </c>
    </row>
    <row r="7208" spans="1:24" x14ac:dyDescent="0.35">
      <c r="A7208" s="1">
        <v>380041</v>
      </c>
      <c r="B7208" s="1" t="s">
        <v>2351</v>
      </c>
      <c r="C7208" s="1">
        <v>116191203</v>
      </c>
      <c r="D7208" s="1">
        <v>41</v>
      </c>
      <c r="E7208" s="1" t="s">
        <v>2722</v>
      </c>
      <c r="F7208" s="1" t="s">
        <v>147</v>
      </c>
      <c r="G7208" s="1" t="s">
        <v>237</v>
      </c>
      <c r="H7208" s="1" t="s">
        <v>916</v>
      </c>
      <c r="I7208" s="1">
        <v>1150441</v>
      </c>
      <c r="J7208" s="1">
        <v>4211</v>
      </c>
      <c r="K7208" s="1">
        <v>742475.375</v>
      </c>
      <c r="L7208" s="1">
        <v>8026797</v>
      </c>
      <c r="M7208" s="1">
        <v>0.29684948921203613</v>
      </c>
      <c r="N7208" s="1">
        <v>3.8402523994445801</v>
      </c>
      <c r="O7208" s="1">
        <v>3.418751060962677E-2</v>
      </c>
      <c r="P7208" s="1">
        <v>3.0627012252807617</v>
      </c>
      <c r="Q7208" s="1">
        <v>0.50839740037918091</v>
      </c>
      <c r="R7208" s="1">
        <v>2.3797000176273286E-4</v>
      </c>
      <c r="S7208" s="1">
        <v>38</v>
      </c>
      <c r="T7208" s="1">
        <v>1</v>
      </c>
      <c r="U7208" s="1">
        <v>9923924</v>
      </c>
      <c r="V7208" s="1">
        <v>0.83967232704162598</v>
      </c>
      <c r="W7208" s="1">
        <v>9.2431602478027344</v>
      </c>
      <c r="X7208" s="1">
        <v>9.2431602478027344</v>
      </c>
    </row>
    <row r="7209" spans="1:24" x14ac:dyDescent="0.35">
      <c r="A7209" s="1">
        <v>390041</v>
      </c>
      <c r="B7209" s="1" t="s">
        <v>2352</v>
      </c>
      <c r="C7209" s="1">
        <v>116191203</v>
      </c>
      <c r="D7209" s="1">
        <v>41</v>
      </c>
      <c r="E7209" s="1" t="s">
        <v>2722</v>
      </c>
      <c r="F7209" s="1" t="s">
        <v>147</v>
      </c>
      <c r="G7209" s="1" t="s">
        <v>237</v>
      </c>
      <c r="H7209" s="1" t="s">
        <v>916</v>
      </c>
      <c r="I7209" s="1">
        <v>1200075</v>
      </c>
      <c r="J7209" s="1">
        <v>57037</v>
      </c>
      <c r="K7209" s="1">
        <v>1346416.5</v>
      </c>
      <c r="L7209" s="1">
        <v>8161197</v>
      </c>
      <c r="M7209" s="1">
        <v>0.13439999520778656</v>
      </c>
      <c r="N7209" s="1">
        <v>1.6743913888931274</v>
      </c>
      <c r="O7209" s="1">
        <v>4.9633998423814774E-2</v>
      </c>
      <c r="P7209" s="1">
        <v>4.3143453598022461</v>
      </c>
      <c r="Q7209" s="1">
        <v>0.60394114255905151</v>
      </c>
      <c r="R7209" s="1">
        <v>5.2825998514890671E-2</v>
      </c>
      <c r="S7209" s="1">
        <v>39</v>
      </c>
      <c r="T7209" s="1">
        <v>1</v>
      </c>
      <c r="U7209" s="1">
        <v>10764726</v>
      </c>
      <c r="V7209" s="1">
        <v>0.84080111980438232</v>
      </c>
      <c r="W7209" s="1">
        <v>8.4724750518798828</v>
      </c>
      <c r="X7209" s="1">
        <v>8.4724750518798828</v>
      </c>
    </row>
    <row r="7210" spans="1:24" x14ac:dyDescent="0.35">
      <c r="A7210" s="1">
        <v>400041</v>
      </c>
      <c r="B7210" s="1" t="s">
        <v>2353</v>
      </c>
      <c r="C7210" s="1">
        <v>116191203</v>
      </c>
      <c r="D7210" s="1">
        <v>41</v>
      </c>
      <c r="E7210" s="1" t="s">
        <v>2722</v>
      </c>
      <c r="F7210" s="1" t="s">
        <v>147</v>
      </c>
      <c r="G7210" s="1" t="s">
        <v>237</v>
      </c>
      <c r="H7210" s="1" t="s">
        <v>916</v>
      </c>
      <c r="S7210" s="1">
        <v>40</v>
      </c>
      <c r="T7210" s="1">
        <v>1</v>
      </c>
      <c r="U7210" s="1">
        <v>0</v>
      </c>
      <c r="V7210" s="1">
        <v>0</v>
      </c>
      <c r="W7210" s="1">
        <v>-100</v>
      </c>
      <c r="X7210" s="1">
        <v>-100</v>
      </c>
    </row>
    <row r="7211" spans="1:24" x14ac:dyDescent="0.35">
      <c r="A7211" s="1">
        <v>410041</v>
      </c>
      <c r="B7211" s="1" t="s">
        <v>2354</v>
      </c>
      <c r="C7211" s="1">
        <v>116191203</v>
      </c>
      <c r="D7211" s="1">
        <v>41</v>
      </c>
      <c r="E7211" s="1" t="s">
        <v>2722</v>
      </c>
      <c r="F7211" s="1" t="s">
        <v>147</v>
      </c>
      <c r="G7211" s="1" t="s">
        <v>237</v>
      </c>
      <c r="H7211" s="1" t="s">
        <v>916</v>
      </c>
      <c r="S7211" s="1">
        <v>41</v>
      </c>
      <c r="T7211" s="1">
        <v>1</v>
      </c>
      <c r="U7211" s="1">
        <v>0</v>
      </c>
      <c r="V7211" s="1">
        <v>0</v>
      </c>
    </row>
    <row r="7212" spans="1:24" x14ac:dyDescent="0.35">
      <c r="A7212" s="1">
        <v>420041</v>
      </c>
      <c r="B7212" s="1" t="s">
        <v>2355</v>
      </c>
      <c r="C7212" s="1">
        <v>116191203</v>
      </c>
      <c r="D7212" s="1">
        <v>41</v>
      </c>
      <c r="E7212" s="1" t="s">
        <v>2722</v>
      </c>
      <c r="F7212" s="1" t="s">
        <v>147</v>
      </c>
      <c r="G7212" s="1" t="s">
        <v>237</v>
      </c>
      <c r="H7212" s="1" t="s">
        <v>916</v>
      </c>
      <c r="S7212" s="1">
        <v>42</v>
      </c>
      <c r="T7212" s="1">
        <v>1</v>
      </c>
      <c r="U7212" s="1">
        <v>0</v>
      </c>
      <c r="V7212" s="1">
        <v>0</v>
      </c>
    </row>
    <row r="7213" spans="1:24" x14ac:dyDescent="0.35">
      <c r="A7213" s="1">
        <v>430041</v>
      </c>
      <c r="B7213" s="1" t="s">
        <v>2356</v>
      </c>
      <c r="C7213" s="1">
        <v>116191203</v>
      </c>
      <c r="D7213" s="1">
        <v>41</v>
      </c>
      <c r="E7213" s="1" t="s">
        <v>2722</v>
      </c>
      <c r="F7213" s="1" t="s">
        <v>147</v>
      </c>
      <c r="G7213" s="1" t="s">
        <v>237</v>
      </c>
      <c r="H7213" s="1" t="s">
        <v>916</v>
      </c>
      <c r="S7213" s="1">
        <v>43</v>
      </c>
      <c r="T7213" s="1">
        <v>1</v>
      </c>
      <c r="U7213" s="1">
        <v>0</v>
      </c>
      <c r="V7213" s="1">
        <v>0</v>
      </c>
    </row>
    <row r="7214" spans="1:24" x14ac:dyDescent="0.35">
      <c r="A7214" s="1">
        <v>440041</v>
      </c>
      <c r="B7214" s="1" t="s">
        <v>2357</v>
      </c>
      <c r="C7214" s="1">
        <v>116191203</v>
      </c>
      <c r="D7214" s="1">
        <v>41</v>
      </c>
      <c r="E7214" s="1" t="s">
        <v>2722</v>
      </c>
      <c r="F7214" s="1" t="s">
        <v>147</v>
      </c>
      <c r="G7214" s="1" t="s">
        <v>237</v>
      </c>
      <c r="H7214" s="1" t="s">
        <v>916</v>
      </c>
      <c r="S7214" s="1">
        <v>44</v>
      </c>
      <c r="T7214" s="1">
        <v>1</v>
      </c>
      <c r="U7214" s="1">
        <v>0</v>
      </c>
      <c r="V7214" s="1">
        <v>0</v>
      </c>
    </row>
    <row r="7215" spans="1:24" x14ac:dyDescent="0.35">
      <c r="A7215" s="1">
        <v>450041</v>
      </c>
      <c r="B7215" s="1" t="s">
        <v>2358</v>
      </c>
      <c r="C7215" s="1">
        <v>116191203</v>
      </c>
      <c r="D7215" s="1">
        <v>41</v>
      </c>
      <c r="E7215" s="1" t="s">
        <v>2722</v>
      </c>
      <c r="F7215" s="1" t="s">
        <v>147</v>
      </c>
      <c r="G7215" s="1" t="s">
        <v>237</v>
      </c>
      <c r="H7215" s="1" t="s">
        <v>916</v>
      </c>
      <c r="S7215" s="1">
        <v>45</v>
      </c>
      <c r="T7215" s="1">
        <v>1</v>
      </c>
      <c r="U7215" s="1">
        <v>0</v>
      </c>
      <c r="V7215" s="1">
        <v>0</v>
      </c>
    </row>
    <row r="7216" spans="1:24" x14ac:dyDescent="0.35">
      <c r="A7216" s="1">
        <v>460041</v>
      </c>
      <c r="B7216" s="1" t="s">
        <v>2359</v>
      </c>
      <c r="C7216" s="1">
        <v>116191203</v>
      </c>
      <c r="D7216" s="1">
        <v>41</v>
      </c>
      <c r="E7216" s="1" t="s">
        <v>2722</v>
      </c>
      <c r="F7216" s="1" t="s">
        <v>147</v>
      </c>
      <c r="G7216" s="1" t="s">
        <v>237</v>
      </c>
      <c r="H7216" s="1" t="s">
        <v>916</v>
      </c>
      <c r="S7216" s="1">
        <v>46</v>
      </c>
      <c r="T7216" s="1">
        <v>1</v>
      </c>
      <c r="U7216" s="1">
        <v>0</v>
      </c>
      <c r="V7216" s="1">
        <v>0</v>
      </c>
    </row>
    <row r="7217" spans="1:24" x14ac:dyDescent="0.35">
      <c r="A7217" s="1">
        <v>470041</v>
      </c>
      <c r="B7217" s="1" t="s">
        <v>2360</v>
      </c>
      <c r="C7217" s="1">
        <v>116191203</v>
      </c>
      <c r="D7217" s="1">
        <v>41</v>
      </c>
      <c r="E7217" s="1" t="s">
        <v>2722</v>
      </c>
      <c r="F7217" s="1" t="s">
        <v>147</v>
      </c>
      <c r="G7217" s="1" t="s">
        <v>237</v>
      </c>
      <c r="H7217" s="1" t="s">
        <v>916</v>
      </c>
      <c r="S7217" s="1">
        <v>47</v>
      </c>
      <c r="T7217" s="1">
        <v>1</v>
      </c>
      <c r="U7217" s="1">
        <v>0</v>
      </c>
      <c r="V7217" s="1">
        <v>0</v>
      </c>
    </row>
    <row r="7218" spans="1:24" x14ac:dyDescent="0.35">
      <c r="A7218" s="1">
        <v>480041</v>
      </c>
      <c r="B7218" s="1" t="s">
        <v>2361</v>
      </c>
      <c r="C7218" s="1">
        <v>116191203</v>
      </c>
      <c r="D7218" s="1">
        <v>41</v>
      </c>
      <c r="E7218" s="1" t="s">
        <v>2722</v>
      </c>
      <c r="F7218" s="1" t="s">
        <v>147</v>
      </c>
      <c r="G7218" s="1" t="s">
        <v>237</v>
      </c>
      <c r="H7218" s="1" t="s">
        <v>916</v>
      </c>
      <c r="S7218" s="1">
        <v>48</v>
      </c>
      <c r="T7218" s="1">
        <v>1</v>
      </c>
      <c r="U7218" s="1">
        <v>0</v>
      </c>
      <c r="V7218" s="1">
        <v>0</v>
      </c>
    </row>
    <row r="7219" spans="1:24" x14ac:dyDescent="0.35">
      <c r="A7219" s="1">
        <v>290071</v>
      </c>
      <c r="B7219" s="1" t="s">
        <v>2341</v>
      </c>
      <c r="C7219" s="1">
        <v>116191503</v>
      </c>
      <c r="D7219" s="1">
        <v>71</v>
      </c>
      <c r="E7219" s="1" t="s">
        <v>2723</v>
      </c>
      <c r="F7219" s="1" t="s">
        <v>147</v>
      </c>
      <c r="G7219" s="1" t="s">
        <v>237</v>
      </c>
      <c r="H7219" s="1" t="s">
        <v>916</v>
      </c>
      <c r="I7219" s="1">
        <v>1155592.1200000001</v>
      </c>
      <c r="J7219" s="1">
        <v>21666</v>
      </c>
      <c r="K7219" s="1">
        <v>213228</v>
      </c>
      <c r="L7219" s="1">
        <v>6236997</v>
      </c>
      <c r="S7219" s="1">
        <v>29</v>
      </c>
      <c r="T7219" s="1">
        <v>1</v>
      </c>
      <c r="U7219" s="1">
        <v>7627483</v>
      </c>
      <c r="V7219" s="1">
        <v>0</v>
      </c>
    </row>
    <row r="7220" spans="1:24" x14ac:dyDescent="0.35">
      <c r="A7220" s="1">
        <v>300071</v>
      </c>
      <c r="B7220" s="1" t="s">
        <v>2343</v>
      </c>
      <c r="C7220" s="1">
        <v>116191503</v>
      </c>
      <c r="D7220" s="1">
        <v>71</v>
      </c>
      <c r="E7220" s="1" t="s">
        <v>2723</v>
      </c>
      <c r="F7220" s="1" t="s">
        <v>147</v>
      </c>
      <c r="G7220" s="1" t="s">
        <v>237</v>
      </c>
      <c r="H7220" s="1" t="s">
        <v>916</v>
      </c>
      <c r="I7220" s="1">
        <v>1165342.2</v>
      </c>
      <c r="J7220" s="1">
        <v>39653.120000000003</v>
      </c>
      <c r="K7220" s="1">
        <v>255774</v>
      </c>
      <c r="L7220" s="1">
        <v>6375335</v>
      </c>
      <c r="M7220" s="1">
        <v>0.13833799958229065</v>
      </c>
      <c r="N7220" s="1">
        <v>2.2180225849151611</v>
      </c>
      <c r="O7220" s="1">
        <v>9.750080294907093E-3</v>
      </c>
      <c r="P7220" s="1">
        <v>0.84373021125793457</v>
      </c>
      <c r="Q7220" s="1">
        <v>4.2546000331640244E-2</v>
      </c>
      <c r="R7220" s="1">
        <v>1.7987120896577835E-2</v>
      </c>
      <c r="S7220" s="1">
        <v>30</v>
      </c>
      <c r="T7220" s="1">
        <v>1</v>
      </c>
      <c r="U7220" s="1">
        <v>7836104.5</v>
      </c>
      <c r="V7220" s="1">
        <v>0.20862120389938354</v>
      </c>
      <c r="W7220" s="1">
        <v>2.7351291179656982</v>
      </c>
      <c r="X7220" s="1">
        <v>2.7351291179656982</v>
      </c>
    </row>
    <row r="7221" spans="1:24" x14ac:dyDescent="0.35">
      <c r="A7221" s="1">
        <v>310071</v>
      </c>
      <c r="B7221" s="1" t="s">
        <v>2344</v>
      </c>
      <c r="C7221" s="1">
        <v>116191503</v>
      </c>
      <c r="D7221" s="1">
        <v>71</v>
      </c>
      <c r="E7221" s="1" t="s">
        <v>2723</v>
      </c>
      <c r="F7221" s="1" t="s">
        <v>147</v>
      </c>
      <c r="G7221" s="1" t="s">
        <v>237</v>
      </c>
      <c r="H7221" s="1" t="s">
        <v>916</v>
      </c>
      <c r="I7221" s="1">
        <v>1182126.3999999999</v>
      </c>
      <c r="J7221" s="1">
        <v>50213.4</v>
      </c>
      <c r="K7221" s="1">
        <v>255774</v>
      </c>
      <c r="L7221" s="1">
        <v>6461528</v>
      </c>
      <c r="M7221" s="1">
        <v>8.6193002760410309E-2</v>
      </c>
      <c r="N7221" s="1">
        <v>1.3519760370254517</v>
      </c>
      <c r="O7221" s="1">
        <v>1.6784200444817543E-2</v>
      </c>
      <c r="P7221" s="1">
        <v>1.4402807950973511</v>
      </c>
      <c r="Q7221" s="1">
        <v>0</v>
      </c>
      <c r="R7221" s="1">
        <v>1.0560279712080956E-2</v>
      </c>
      <c r="S7221" s="1">
        <v>31</v>
      </c>
      <c r="T7221" s="1">
        <v>1</v>
      </c>
      <c r="U7221" s="1">
        <v>7949642</v>
      </c>
      <c r="V7221" s="1">
        <v>0.11353748291730881</v>
      </c>
      <c r="W7221" s="1">
        <v>1.4489023685455322</v>
      </c>
      <c r="X7221" s="1">
        <v>1.4489023685455322</v>
      </c>
    </row>
    <row r="7222" spans="1:24" x14ac:dyDescent="0.35">
      <c r="A7222" s="1">
        <v>320071</v>
      </c>
      <c r="B7222" s="1" t="s">
        <v>2345</v>
      </c>
      <c r="C7222" s="1">
        <v>116191503</v>
      </c>
      <c r="D7222" s="1">
        <v>71</v>
      </c>
      <c r="E7222" s="1" t="s">
        <v>2723</v>
      </c>
      <c r="F7222" s="1" t="s">
        <v>147</v>
      </c>
      <c r="G7222" s="1" t="s">
        <v>237</v>
      </c>
      <c r="H7222" s="1" t="s">
        <v>916</v>
      </c>
      <c r="I7222" s="1">
        <v>1191268.71</v>
      </c>
      <c r="J7222" s="1">
        <v>75826.02</v>
      </c>
      <c r="K7222" s="1">
        <v>255774</v>
      </c>
      <c r="L7222" s="1">
        <v>6526919.5</v>
      </c>
      <c r="M7222" s="1">
        <v>6.5391503274440765E-2</v>
      </c>
      <c r="N7222" s="1">
        <v>1.0120129585266113</v>
      </c>
      <c r="O7222" s="1">
        <v>9.1423103585839272E-3</v>
      </c>
      <c r="P7222" s="1">
        <v>0.77337837219238281</v>
      </c>
      <c r="Q7222" s="1">
        <v>0</v>
      </c>
      <c r="R7222" s="1">
        <v>2.5612620636820793E-2</v>
      </c>
      <c r="S7222" s="1">
        <v>32</v>
      </c>
      <c r="T7222" s="1">
        <v>1</v>
      </c>
      <c r="U7222" s="1">
        <v>8049788</v>
      </c>
      <c r="V7222" s="1">
        <v>0.10014643520116806</v>
      </c>
      <c r="W7222" s="1">
        <v>1.2597548961639404</v>
      </c>
      <c r="X7222" s="1">
        <v>1.2597548961639404</v>
      </c>
    </row>
    <row r="7223" spans="1:24" x14ac:dyDescent="0.35">
      <c r="A7223" s="1">
        <v>330071</v>
      </c>
      <c r="B7223" s="1" t="s">
        <v>2346</v>
      </c>
      <c r="C7223" s="1">
        <v>116191503</v>
      </c>
      <c r="D7223" s="1">
        <v>71</v>
      </c>
      <c r="E7223" s="1" t="s">
        <v>2723</v>
      </c>
      <c r="F7223" s="1" t="s">
        <v>147</v>
      </c>
      <c r="G7223" s="1" t="s">
        <v>237</v>
      </c>
      <c r="H7223" s="1" t="s">
        <v>916</v>
      </c>
      <c r="I7223" s="1">
        <v>1221354.1000000001</v>
      </c>
      <c r="J7223" s="1">
        <v>58734.94</v>
      </c>
      <c r="K7223" s="1">
        <v>255774</v>
      </c>
      <c r="L7223" s="1">
        <v>6682434</v>
      </c>
      <c r="M7223" s="1">
        <v>0.15551449358463287</v>
      </c>
      <c r="N7223" s="1">
        <v>2.3826630115509033</v>
      </c>
      <c r="O7223" s="1">
        <v>3.008539043366909E-2</v>
      </c>
      <c r="P7223" s="1">
        <v>2.52549147605896</v>
      </c>
      <c r="Q7223" s="1">
        <v>0</v>
      </c>
      <c r="R7223" s="1">
        <v>-1.7091080546379089E-2</v>
      </c>
      <c r="S7223" s="1">
        <v>33</v>
      </c>
      <c r="T7223" s="1">
        <v>1</v>
      </c>
      <c r="U7223" s="1">
        <v>8218297</v>
      </c>
      <c r="V7223" s="1">
        <v>0.16850879788398743</v>
      </c>
      <c r="W7223" s="1">
        <v>2.0933346748352051</v>
      </c>
      <c r="X7223" s="1">
        <v>2.0933346748352051</v>
      </c>
    </row>
    <row r="7224" spans="1:24" x14ac:dyDescent="0.35">
      <c r="A7224" s="1">
        <v>340071</v>
      </c>
      <c r="B7224" s="1" t="s">
        <v>2347</v>
      </c>
      <c r="C7224" s="1">
        <v>116191503</v>
      </c>
      <c r="D7224" s="1">
        <v>71</v>
      </c>
      <c r="E7224" s="1" t="s">
        <v>2723</v>
      </c>
      <c r="F7224" s="1" t="s">
        <v>147</v>
      </c>
      <c r="G7224" s="1" t="s">
        <v>237</v>
      </c>
      <c r="H7224" s="1" t="s">
        <v>916</v>
      </c>
      <c r="I7224" s="1">
        <v>1221324.55</v>
      </c>
      <c r="J7224" s="1">
        <v>102485</v>
      </c>
      <c r="K7224" s="1">
        <v>255774</v>
      </c>
      <c r="L7224" s="1">
        <v>6682428.5</v>
      </c>
      <c r="M7224" s="1">
        <v>-5.5000000429572538E-6</v>
      </c>
      <c r="N7224" s="1">
        <v>-8.2305341493338346E-5</v>
      </c>
      <c r="O7224" s="1">
        <v>-2.9549999453593045E-5</v>
      </c>
      <c r="P7224" s="1">
        <v>-2.419445663690567E-3</v>
      </c>
      <c r="Q7224" s="1">
        <v>0</v>
      </c>
      <c r="R7224" s="1">
        <v>4.3750058859586716E-2</v>
      </c>
      <c r="S7224" s="1">
        <v>34</v>
      </c>
      <c r="T7224" s="1">
        <v>1</v>
      </c>
      <c r="U7224" s="1">
        <v>8262012</v>
      </c>
      <c r="V7224" s="1">
        <v>4.3715011328458786E-2</v>
      </c>
      <c r="W7224" s="1">
        <v>0.53192287683486938</v>
      </c>
      <c r="X7224" s="1">
        <v>0.53192287683486938</v>
      </c>
    </row>
    <row r="7225" spans="1:24" x14ac:dyDescent="0.35">
      <c r="A7225" s="1">
        <v>350071</v>
      </c>
      <c r="B7225" s="1" t="s">
        <v>2348</v>
      </c>
      <c r="C7225" s="1">
        <v>116191503</v>
      </c>
      <c r="D7225" s="1">
        <v>71</v>
      </c>
      <c r="E7225" s="1" t="s">
        <v>2723</v>
      </c>
      <c r="F7225" s="1" t="s">
        <v>147</v>
      </c>
      <c r="G7225" s="1" t="s">
        <v>237</v>
      </c>
      <c r="H7225" s="1" t="s">
        <v>916</v>
      </c>
      <c r="I7225" s="1">
        <v>1240929.3700000001</v>
      </c>
      <c r="J7225" s="1">
        <v>64889</v>
      </c>
      <c r="K7225" s="1">
        <v>255774</v>
      </c>
      <c r="L7225" s="1">
        <v>6929664</v>
      </c>
      <c r="M7225" s="1">
        <v>0.247235506772995</v>
      </c>
      <c r="N7225" s="1">
        <v>3.6997852325439453</v>
      </c>
      <c r="O7225" s="1">
        <v>1.9604820758104324E-2</v>
      </c>
      <c r="P7225" s="1">
        <v>1.6052097082138062</v>
      </c>
      <c r="Q7225" s="1">
        <v>0</v>
      </c>
      <c r="R7225" s="1">
        <v>-3.7595998495817184E-2</v>
      </c>
      <c r="S7225" s="1">
        <v>35</v>
      </c>
      <c r="T7225" s="1">
        <v>1</v>
      </c>
      <c r="U7225" s="1">
        <v>8491256</v>
      </c>
      <c r="V7225" s="1">
        <v>0.22924432158470154</v>
      </c>
      <c r="W7225" s="1">
        <v>2.7746751308441162</v>
      </c>
      <c r="X7225" s="1">
        <v>2.7746751308441162</v>
      </c>
    </row>
    <row r="7226" spans="1:24" x14ac:dyDescent="0.35">
      <c r="A7226" s="1">
        <v>360071</v>
      </c>
      <c r="B7226" s="1" t="s">
        <v>2349</v>
      </c>
      <c r="C7226" s="1">
        <v>116191503</v>
      </c>
      <c r="D7226" s="1">
        <v>71</v>
      </c>
      <c r="E7226" s="1" t="s">
        <v>2723</v>
      </c>
      <c r="F7226" s="1" t="s">
        <v>147</v>
      </c>
      <c r="G7226" s="1" t="s">
        <v>237</v>
      </c>
      <c r="H7226" s="1" t="s">
        <v>916</v>
      </c>
      <c r="I7226" s="1">
        <v>1316303.1000000001</v>
      </c>
      <c r="J7226" s="1">
        <v>84566.57</v>
      </c>
      <c r="K7226" s="1">
        <v>255774</v>
      </c>
      <c r="L7226" s="1">
        <v>7372540.5</v>
      </c>
      <c r="M7226" s="1">
        <v>0.44287648797035217</v>
      </c>
      <c r="N7226" s="1">
        <v>6.391024112701416</v>
      </c>
      <c r="O7226" s="1">
        <v>7.5373731553554535E-2</v>
      </c>
      <c r="P7226" s="1">
        <v>6.0739741325378418</v>
      </c>
      <c r="Q7226" s="1">
        <v>0</v>
      </c>
      <c r="R7226" s="1">
        <v>1.9677570089697838E-2</v>
      </c>
      <c r="S7226" s="1">
        <v>36</v>
      </c>
      <c r="T7226" s="1">
        <v>1</v>
      </c>
      <c r="U7226" s="1">
        <v>9029184</v>
      </c>
      <c r="V7226" s="1">
        <v>0.53792780637741089</v>
      </c>
      <c r="W7226" s="1">
        <v>6.3350815773010254</v>
      </c>
      <c r="X7226" s="1">
        <v>6.3350815773010254</v>
      </c>
    </row>
    <row r="7227" spans="1:24" x14ac:dyDescent="0.35">
      <c r="A7227" s="1">
        <v>370071</v>
      </c>
      <c r="B7227" s="1" t="s">
        <v>2350</v>
      </c>
      <c r="C7227" s="1">
        <v>116191503</v>
      </c>
      <c r="D7227" s="1">
        <v>71</v>
      </c>
      <c r="E7227" s="1" t="s">
        <v>2723</v>
      </c>
      <c r="F7227" s="1" t="s">
        <v>147</v>
      </c>
      <c r="G7227" s="1" t="s">
        <v>237</v>
      </c>
      <c r="H7227" s="1" t="s">
        <v>916</v>
      </c>
      <c r="I7227" s="1">
        <v>1348933.84</v>
      </c>
      <c r="J7227" s="1">
        <v>163992.85</v>
      </c>
      <c r="K7227" s="1">
        <v>255774</v>
      </c>
      <c r="L7227" s="1">
        <v>7772542</v>
      </c>
      <c r="M7227" s="1">
        <v>0.40000149607658386</v>
      </c>
      <c r="N7227" s="1">
        <v>5.4255585670471191</v>
      </c>
      <c r="O7227" s="1">
        <v>3.2630741596221924E-2</v>
      </c>
      <c r="P7227" s="1">
        <v>2.478968620300293</v>
      </c>
      <c r="Q7227" s="1">
        <v>0</v>
      </c>
      <c r="R7227" s="1">
        <v>7.9426281154155731E-2</v>
      </c>
      <c r="S7227" s="1">
        <v>37</v>
      </c>
      <c r="T7227" s="1">
        <v>1</v>
      </c>
      <c r="U7227" s="1">
        <v>9541243</v>
      </c>
      <c r="V7227" s="1">
        <v>0.51205849647521973</v>
      </c>
      <c r="W7227" s="1">
        <v>5.6711549758911133</v>
      </c>
      <c r="X7227" s="1">
        <v>5.6711549758911133</v>
      </c>
    </row>
    <row r="7228" spans="1:24" x14ac:dyDescent="0.35">
      <c r="A7228" s="1">
        <v>380071</v>
      </c>
      <c r="B7228" s="1" t="s">
        <v>2351</v>
      </c>
      <c r="C7228" s="1">
        <v>116191503</v>
      </c>
      <c r="D7228" s="1">
        <v>71</v>
      </c>
      <c r="E7228" s="1" t="s">
        <v>2723</v>
      </c>
      <c r="F7228" s="1" t="s">
        <v>147</v>
      </c>
      <c r="G7228" s="1" t="s">
        <v>237</v>
      </c>
      <c r="H7228" s="1" t="s">
        <v>916</v>
      </c>
      <c r="I7228" s="1">
        <v>1426053</v>
      </c>
      <c r="J7228" s="1">
        <v>131430</v>
      </c>
      <c r="K7228" s="1">
        <v>664256.6875</v>
      </c>
      <c r="L7228" s="1">
        <v>7960752</v>
      </c>
      <c r="M7228" s="1">
        <v>0.18820999562740326</v>
      </c>
      <c r="N7228" s="1">
        <v>2.4214730262756348</v>
      </c>
      <c r="O7228" s="1">
        <v>7.7119156718254089E-2</v>
      </c>
      <c r="P7228" s="1">
        <v>5.7170453071594238</v>
      </c>
      <c r="Q7228" s="1">
        <v>0.40848270058631897</v>
      </c>
      <c r="R7228" s="1">
        <v>-3.2562848180532455E-2</v>
      </c>
      <c r="S7228" s="1">
        <v>38</v>
      </c>
      <c r="T7228" s="1">
        <v>1</v>
      </c>
      <c r="U7228" s="1">
        <v>10182492</v>
      </c>
      <c r="V7228" s="1">
        <v>0.64124900102615356</v>
      </c>
      <c r="W7228" s="1">
        <v>6.7208118438720703</v>
      </c>
      <c r="X7228" s="1">
        <v>6.7208118438720703</v>
      </c>
    </row>
    <row r="7229" spans="1:24" x14ac:dyDescent="0.35">
      <c r="A7229" s="1">
        <v>390071</v>
      </c>
      <c r="B7229" s="1" t="s">
        <v>2352</v>
      </c>
      <c r="C7229" s="1">
        <v>116191503</v>
      </c>
      <c r="D7229" s="1">
        <v>71</v>
      </c>
      <c r="E7229" s="1" t="s">
        <v>2723</v>
      </c>
      <c r="F7229" s="1" t="s">
        <v>147</v>
      </c>
      <c r="G7229" s="1" t="s">
        <v>237</v>
      </c>
      <c r="H7229" s="1" t="s">
        <v>916</v>
      </c>
      <c r="I7229" s="1">
        <v>1459882</v>
      </c>
      <c r="J7229" s="1">
        <v>157614</v>
      </c>
      <c r="K7229" s="1">
        <v>1167406.75</v>
      </c>
      <c r="L7229" s="1">
        <v>8036520</v>
      </c>
      <c r="M7229" s="1">
        <v>7.576800137758255E-2</v>
      </c>
      <c r="N7229" s="1">
        <v>0.95176935195922852</v>
      </c>
      <c r="O7229" s="1">
        <v>3.3828999847173691E-2</v>
      </c>
      <c r="P7229" s="1">
        <v>2.3722119331359863</v>
      </c>
      <c r="Q7229" s="1">
        <v>0.50315004587173462</v>
      </c>
      <c r="R7229" s="1">
        <v>2.6184000074863434E-2</v>
      </c>
      <c r="S7229" s="1">
        <v>39</v>
      </c>
      <c r="T7229" s="1">
        <v>1</v>
      </c>
      <c r="U7229" s="1">
        <v>10821423</v>
      </c>
      <c r="V7229" s="1">
        <v>0.6389310359954834</v>
      </c>
      <c r="W7229" s="1">
        <v>6.2747998237609863</v>
      </c>
      <c r="X7229" s="1">
        <v>6.2747998237609863</v>
      </c>
    </row>
    <row r="7230" spans="1:24" x14ac:dyDescent="0.35">
      <c r="A7230" s="1">
        <v>400071</v>
      </c>
      <c r="B7230" s="1" t="s">
        <v>2353</v>
      </c>
      <c r="C7230" s="1">
        <v>116191503</v>
      </c>
      <c r="D7230" s="1">
        <v>71</v>
      </c>
      <c r="E7230" s="1" t="s">
        <v>2723</v>
      </c>
      <c r="F7230" s="1" t="s">
        <v>147</v>
      </c>
      <c r="G7230" s="1" t="s">
        <v>237</v>
      </c>
      <c r="H7230" s="1" t="s">
        <v>916</v>
      </c>
      <c r="S7230" s="1">
        <v>40</v>
      </c>
      <c r="T7230" s="1">
        <v>1</v>
      </c>
      <c r="U7230" s="1">
        <v>0</v>
      </c>
      <c r="V7230" s="1">
        <v>0</v>
      </c>
      <c r="W7230" s="1">
        <v>-100</v>
      </c>
      <c r="X7230" s="1">
        <v>-100</v>
      </c>
    </row>
    <row r="7231" spans="1:24" x14ac:dyDescent="0.35">
      <c r="A7231" s="1">
        <v>410071</v>
      </c>
      <c r="B7231" s="1" t="s">
        <v>2354</v>
      </c>
      <c r="C7231" s="1">
        <v>116191503</v>
      </c>
      <c r="D7231" s="1">
        <v>71</v>
      </c>
      <c r="E7231" s="1" t="s">
        <v>2723</v>
      </c>
      <c r="F7231" s="1" t="s">
        <v>147</v>
      </c>
      <c r="G7231" s="1" t="s">
        <v>237</v>
      </c>
      <c r="H7231" s="1" t="s">
        <v>916</v>
      </c>
      <c r="S7231" s="1">
        <v>41</v>
      </c>
      <c r="T7231" s="1">
        <v>1</v>
      </c>
      <c r="U7231" s="1">
        <v>0</v>
      </c>
      <c r="V7231" s="1">
        <v>0</v>
      </c>
    </row>
    <row r="7232" spans="1:24" x14ac:dyDescent="0.35">
      <c r="A7232" s="1">
        <v>420071</v>
      </c>
      <c r="B7232" s="1" t="s">
        <v>2355</v>
      </c>
      <c r="C7232" s="1">
        <v>116191503</v>
      </c>
      <c r="D7232" s="1">
        <v>71</v>
      </c>
      <c r="E7232" s="1" t="s">
        <v>2723</v>
      </c>
      <c r="F7232" s="1" t="s">
        <v>147</v>
      </c>
      <c r="G7232" s="1" t="s">
        <v>237</v>
      </c>
      <c r="H7232" s="1" t="s">
        <v>916</v>
      </c>
      <c r="S7232" s="1">
        <v>42</v>
      </c>
      <c r="T7232" s="1">
        <v>1</v>
      </c>
      <c r="U7232" s="1">
        <v>0</v>
      </c>
      <c r="V7232" s="1">
        <v>0</v>
      </c>
    </row>
    <row r="7233" spans="1:24" x14ac:dyDescent="0.35">
      <c r="A7233" s="1">
        <v>430071</v>
      </c>
      <c r="B7233" s="1" t="s">
        <v>2356</v>
      </c>
      <c r="C7233" s="1">
        <v>116191503</v>
      </c>
      <c r="D7233" s="1">
        <v>71</v>
      </c>
      <c r="E7233" s="1" t="s">
        <v>2723</v>
      </c>
      <c r="F7233" s="1" t="s">
        <v>147</v>
      </c>
      <c r="G7233" s="1" t="s">
        <v>237</v>
      </c>
      <c r="H7233" s="1" t="s">
        <v>916</v>
      </c>
      <c r="S7233" s="1">
        <v>43</v>
      </c>
      <c r="T7233" s="1">
        <v>1</v>
      </c>
      <c r="U7233" s="1">
        <v>0</v>
      </c>
      <c r="V7233" s="1">
        <v>0</v>
      </c>
    </row>
    <row r="7234" spans="1:24" x14ac:dyDescent="0.35">
      <c r="A7234" s="1">
        <v>440071</v>
      </c>
      <c r="B7234" s="1" t="s">
        <v>2357</v>
      </c>
      <c r="C7234" s="1">
        <v>116191503</v>
      </c>
      <c r="D7234" s="1">
        <v>71</v>
      </c>
      <c r="E7234" s="1" t="s">
        <v>2723</v>
      </c>
      <c r="F7234" s="1" t="s">
        <v>147</v>
      </c>
      <c r="G7234" s="1" t="s">
        <v>237</v>
      </c>
      <c r="H7234" s="1" t="s">
        <v>916</v>
      </c>
      <c r="S7234" s="1">
        <v>44</v>
      </c>
      <c r="T7234" s="1">
        <v>1</v>
      </c>
      <c r="U7234" s="1">
        <v>0</v>
      </c>
      <c r="V7234" s="1">
        <v>0</v>
      </c>
    </row>
    <row r="7235" spans="1:24" x14ac:dyDescent="0.35">
      <c r="A7235" s="1">
        <v>450071</v>
      </c>
      <c r="B7235" s="1" t="s">
        <v>2358</v>
      </c>
      <c r="C7235" s="1">
        <v>116191503</v>
      </c>
      <c r="D7235" s="1">
        <v>71</v>
      </c>
      <c r="E7235" s="1" t="s">
        <v>2723</v>
      </c>
      <c r="F7235" s="1" t="s">
        <v>147</v>
      </c>
      <c r="G7235" s="1" t="s">
        <v>237</v>
      </c>
      <c r="H7235" s="1" t="s">
        <v>916</v>
      </c>
      <c r="S7235" s="1">
        <v>45</v>
      </c>
      <c r="T7235" s="1">
        <v>1</v>
      </c>
      <c r="U7235" s="1">
        <v>0</v>
      </c>
      <c r="V7235" s="1">
        <v>0</v>
      </c>
    </row>
    <row r="7236" spans="1:24" x14ac:dyDescent="0.35">
      <c r="A7236" s="1">
        <v>460071</v>
      </c>
      <c r="B7236" s="1" t="s">
        <v>2359</v>
      </c>
      <c r="C7236" s="1">
        <v>116191503</v>
      </c>
      <c r="D7236" s="1">
        <v>71</v>
      </c>
      <c r="E7236" s="1" t="s">
        <v>2723</v>
      </c>
      <c r="F7236" s="1" t="s">
        <v>147</v>
      </c>
      <c r="G7236" s="1" t="s">
        <v>237</v>
      </c>
      <c r="H7236" s="1" t="s">
        <v>916</v>
      </c>
      <c r="S7236" s="1">
        <v>46</v>
      </c>
      <c r="T7236" s="1">
        <v>1</v>
      </c>
      <c r="U7236" s="1">
        <v>0</v>
      </c>
      <c r="V7236" s="1">
        <v>0</v>
      </c>
    </row>
    <row r="7237" spans="1:24" x14ac:dyDescent="0.35">
      <c r="A7237" s="1">
        <v>470071</v>
      </c>
      <c r="B7237" s="1" t="s">
        <v>2360</v>
      </c>
      <c r="C7237" s="1">
        <v>116191503</v>
      </c>
      <c r="D7237" s="1">
        <v>71</v>
      </c>
      <c r="E7237" s="1" t="s">
        <v>2723</v>
      </c>
      <c r="F7237" s="1" t="s">
        <v>147</v>
      </c>
      <c r="G7237" s="1" t="s">
        <v>237</v>
      </c>
      <c r="H7237" s="1" t="s">
        <v>916</v>
      </c>
      <c r="S7237" s="1">
        <v>47</v>
      </c>
      <c r="T7237" s="1">
        <v>1</v>
      </c>
      <c r="U7237" s="1">
        <v>0</v>
      </c>
      <c r="V7237" s="1">
        <v>0</v>
      </c>
    </row>
    <row r="7238" spans="1:24" x14ac:dyDescent="0.35">
      <c r="A7238" s="1">
        <v>480071</v>
      </c>
      <c r="B7238" s="1" t="s">
        <v>2361</v>
      </c>
      <c r="C7238" s="1">
        <v>116191503</v>
      </c>
      <c r="D7238" s="1">
        <v>71</v>
      </c>
      <c r="E7238" s="1" t="s">
        <v>2723</v>
      </c>
      <c r="F7238" s="1" t="s">
        <v>147</v>
      </c>
      <c r="G7238" s="1" t="s">
        <v>237</v>
      </c>
      <c r="H7238" s="1" t="s">
        <v>916</v>
      </c>
      <c r="S7238" s="1">
        <v>48</v>
      </c>
      <c r="T7238" s="1">
        <v>1</v>
      </c>
      <c r="U7238" s="1">
        <v>0</v>
      </c>
      <c r="V7238" s="1">
        <v>0</v>
      </c>
    </row>
    <row r="7239" spans="1:24" x14ac:dyDescent="0.35">
      <c r="A7239" s="1">
        <v>250520</v>
      </c>
      <c r="B7239" s="1" t="s">
        <v>2364</v>
      </c>
      <c r="C7239" s="1">
        <v>116191757</v>
      </c>
      <c r="D7239" s="1">
        <v>520</v>
      </c>
      <c r="E7239" s="1" t="s">
        <v>48</v>
      </c>
      <c r="F7239" s="1" t="s">
        <v>48</v>
      </c>
      <c r="G7239" s="1" t="s">
        <v>48</v>
      </c>
      <c r="H7239" s="1" t="s">
        <v>48</v>
      </c>
      <c r="S7239" s="1">
        <v>25</v>
      </c>
      <c r="T7239" s="1">
        <v>2</v>
      </c>
      <c r="U7239" s="1">
        <v>0</v>
      </c>
      <c r="V7239" s="1">
        <v>0</v>
      </c>
    </row>
    <row r="7240" spans="1:24" x14ac:dyDescent="0.35">
      <c r="A7240" s="1">
        <v>260520</v>
      </c>
      <c r="B7240" s="1" t="s">
        <v>2365</v>
      </c>
      <c r="C7240" s="1">
        <v>116191757</v>
      </c>
      <c r="D7240" s="1">
        <v>520</v>
      </c>
      <c r="E7240" s="1" t="s">
        <v>48</v>
      </c>
      <c r="F7240" s="1" t="s">
        <v>48</v>
      </c>
      <c r="G7240" s="1" t="s">
        <v>48</v>
      </c>
      <c r="H7240" s="1" t="s">
        <v>48</v>
      </c>
      <c r="S7240" s="1">
        <v>26</v>
      </c>
      <c r="T7240" s="1">
        <v>2</v>
      </c>
      <c r="U7240" s="1">
        <v>0</v>
      </c>
      <c r="V7240" s="1">
        <v>0</v>
      </c>
    </row>
    <row r="7241" spans="1:24" x14ac:dyDescent="0.35">
      <c r="A7241" s="1">
        <v>270520</v>
      </c>
      <c r="B7241" s="1" t="s">
        <v>2366</v>
      </c>
      <c r="C7241" s="1">
        <v>116191757</v>
      </c>
      <c r="D7241" s="1">
        <v>520</v>
      </c>
      <c r="E7241" s="1" t="s">
        <v>48</v>
      </c>
      <c r="F7241" s="1" t="s">
        <v>48</v>
      </c>
      <c r="G7241" s="1" t="s">
        <v>48</v>
      </c>
      <c r="H7241" s="1" t="s">
        <v>48</v>
      </c>
      <c r="S7241" s="1">
        <v>27</v>
      </c>
      <c r="T7241" s="1">
        <v>2</v>
      </c>
      <c r="U7241" s="1">
        <v>0</v>
      </c>
      <c r="V7241" s="1">
        <v>0</v>
      </c>
    </row>
    <row r="7242" spans="1:24" x14ac:dyDescent="0.35">
      <c r="A7242" s="1">
        <v>280520</v>
      </c>
      <c r="B7242" s="1" t="s">
        <v>2367</v>
      </c>
      <c r="C7242" s="1">
        <v>116191757</v>
      </c>
      <c r="D7242" s="1">
        <v>520</v>
      </c>
      <c r="E7242" s="1" t="s">
        <v>48</v>
      </c>
      <c r="F7242" s="1" t="s">
        <v>48</v>
      </c>
      <c r="G7242" s="1" t="s">
        <v>48</v>
      </c>
      <c r="H7242" s="1" t="s">
        <v>48</v>
      </c>
      <c r="S7242" s="1">
        <v>28</v>
      </c>
      <c r="T7242" s="1">
        <v>2</v>
      </c>
      <c r="U7242" s="1">
        <v>0</v>
      </c>
      <c r="V7242" s="1">
        <v>0</v>
      </c>
    </row>
    <row r="7243" spans="1:24" x14ac:dyDescent="0.35">
      <c r="A7243" s="1">
        <v>290520</v>
      </c>
      <c r="B7243" s="1" t="s">
        <v>2341</v>
      </c>
      <c r="C7243" s="1">
        <v>116191757</v>
      </c>
      <c r="D7243" s="1">
        <v>520</v>
      </c>
      <c r="E7243" s="1" t="s">
        <v>2724</v>
      </c>
      <c r="F7243" s="1" t="s">
        <v>147</v>
      </c>
      <c r="G7243" s="1" t="s">
        <v>237</v>
      </c>
      <c r="H7243" s="1" t="s">
        <v>2369</v>
      </c>
      <c r="J7243" s="1">
        <v>549299</v>
      </c>
      <c r="S7243" s="1">
        <v>29</v>
      </c>
      <c r="T7243" s="1">
        <v>2</v>
      </c>
      <c r="U7243" s="1">
        <v>549299</v>
      </c>
      <c r="V7243" s="1">
        <v>0</v>
      </c>
    </row>
    <row r="7244" spans="1:24" x14ac:dyDescent="0.35">
      <c r="A7244" s="1">
        <v>300520</v>
      </c>
      <c r="B7244" s="1" t="s">
        <v>2343</v>
      </c>
      <c r="C7244" s="1">
        <v>116191757</v>
      </c>
      <c r="D7244" s="1">
        <v>520</v>
      </c>
      <c r="E7244" s="1" t="s">
        <v>2724</v>
      </c>
      <c r="F7244" s="1" t="s">
        <v>147</v>
      </c>
      <c r="G7244" s="1" t="s">
        <v>237</v>
      </c>
      <c r="H7244" s="1" t="s">
        <v>2369</v>
      </c>
      <c r="J7244" s="1">
        <v>474743</v>
      </c>
      <c r="R7244" s="1">
        <v>-7.4556000530719757E-2</v>
      </c>
      <c r="S7244" s="1">
        <v>30</v>
      </c>
      <c r="T7244" s="1">
        <v>2</v>
      </c>
      <c r="U7244" s="1">
        <v>474743</v>
      </c>
      <c r="V7244" s="1">
        <v>-7.4556000530719757E-2</v>
      </c>
      <c r="W7244" s="1">
        <v>-13.572936058044434</v>
      </c>
      <c r="X7244" s="1">
        <v>-13.572936058044434</v>
      </c>
    </row>
    <row r="7245" spans="1:24" x14ac:dyDescent="0.35">
      <c r="A7245" s="1">
        <v>310520</v>
      </c>
      <c r="B7245" s="1" t="s">
        <v>2344</v>
      </c>
      <c r="C7245" s="1">
        <v>116191757</v>
      </c>
      <c r="D7245" s="1">
        <v>520</v>
      </c>
      <c r="E7245" s="1" t="s">
        <v>2724</v>
      </c>
      <c r="F7245" s="1" t="s">
        <v>147</v>
      </c>
      <c r="G7245" s="1" t="s">
        <v>237</v>
      </c>
      <c r="H7245" s="1" t="s">
        <v>2369</v>
      </c>
      <c r="J7245" s="1">
        <v>480778</v>
      </c>
      <c r="R7245" s="1">
        <v>6.0350000858306885E-3</v>
      </c>
      <c r="S7245" s="1">
        <v>31</v>
      </c>
      <c r="T7245" s="1">
        <v>2</v>
      </c>
      <c r="U7245" s="1">
        <v>480778</v>
      </c>
      <c r="V7245" s="1">
        <v>6.0350000858306885E-3</v>
      </c>
      <c r="W7245" s="1">
        <v>1.2712141275405884</v>
      </c>
      <c r="X7245" s="1">
        <v>1.2712141275405884</v>
      </c>
    </row>
    <row r="7246" spans="1:24" x14ac:dyDescent="0.35">
      <c r="A7246" s="1">
        <v>320520</v>
      </c>
      <c r="B7246" s="1" t="s">
        <v>2345</v>
      </c>
      <c r="C7246" s="1">
        <v>116191757</v>
      </c>
      <c r="D7246" s="1">
        <v>520</v>
      </c>
      <c r="E7246" s="1" t="s">
        <v>2724</v>
      </c>
      <c r="F7246" s="1" t="s">
        <v>147</v>
      </c>
      <c r="G7246" s="1" t="s">
        <v>237</v>
      </c>
      <c r="H7246" s="1" t="s">
        <v>2369</v>
      </c>
      <c r="J7246" s="1">
        <v>506987</v>
      </c>
      <c r="R7246" s="1">
        <v>2.6209000498056412E-2</v>
      </c>
      <c r="S7246" s="1">
        <v>32</v>
      </c>
      <c r="T7246" s="1">
        <v>2</v>
      </c>
      <c r="U7246" s="1">
        <v>506987</v>
      </c>
      <c r="V7246" s="1">
        <v>2.6209000498056412E-2</v>
      </c>
      <c r="W7246" s="1">
        <v>5.4513726234436035</v>
      </c>
      <c r="X7246" s="1">
        <v>5.4513726234436035</v>
      </c>
    </row>
    <row r="7247" spans="1:24" x14ac:dyDescent="0.35">
      <c r="A7247" s="1">
        <v>330520</v>
      </c>
      <c r="B7247" s="1" t="s">
        <v>2346</v>
      </c>
      <c r="C7247" s="1">
        <v>116191757</v>
      </c>
      <c r="D7247" s="1">
        <v>520</v>
      </c>
      <c r="E7247" s="1" t="s">
        <v>2724</v>
      </c>
      <c r="F7247" s="1" t="s">
        <v>147</v>
      </c>
      <c r="G7247" s="1" t="s">
        <v>237</v>
      </c>
      <c r="H7247" s="1" t="s">
        <v>2369</v>
      </c>
      <c r="J7247" s="1">
        <v>653046</v>
      </c>
      <c r="R7247" s="1">
        <v>0.14605900645256042</v>
      </c>
      <c r="S7247" s="1">
        <v>33</v>
      </c>
      <c r="T7247" s="1">
        <v>2</v>
      </c>
      <c r="U7247" s="1">
        <v>653046</v>
      </c>
      <c r="V7247" s="1">
        <v>0.14605900645256042</v>
      </c>
      <c r="W7247" s="1">
        <v>28.809219360351563</v>
      </c>
      <c r="X7247" s="1">
        <v>28.809219360351563</v>
      </c>
    </row>
    <row r="7248" spans="1:24" x14ac:dyDescent="0.35">
      <c r="A7248" s="1">
        <v>340520</v>
      </c>
      <c r="B7248" s="1" t="s">
        <v>2347</v>
      </c>
      <c r="C7248" s="1">
        <v>116191757</v>
      </c>
      <c r="D7248" s="1">
        <v>520</v>
      </c>
      <c r="E7248" s="1" t="s">
        <v>2724</v>
      </c>
      <c r="F7248" s="1" t="s">
        <v>147</v>
      </c>
      <c r="G7248" s="1" t="s">
        <v>237</v>
      </c>
      <c r="H7248" s="1" t="s">
        <v>2369</v>
      </c>
      <c r="J7248" s="1">
        <v>675639</v>
      </c>
      <c r="R7248" s="1">
        <v>2.2593000903725624E-2</v>
      </c>
      <c r="S7248" s="1">
        <v>34</v>
      </c>
      <c r="T7248" s="1">
        <v>2</v>
      </c>
      <c r="U7248" s="1">
        <v>675639</v>
      </c>
      <c r="V7248" s="1">
        <v>2.2593000903725624E-2</v>
      </c>
      <c r="W7248" s="1">
        <v>3.4596338272094727</v>
      </c>
      <c r="X7248" s="1">
        <v>3.4596338272094727</v>
      </c>
    </row>
    <row r="7249" spans="1:24" x14ac:dyDescent="0.35">
      <c r="A7249" s="1">
        <v>350520</v>
      </c>
      <c r="B7249" s="1" t="s">
        <v>2348</v>
      </c>
      <c r="C7249" s="1">
        <v>116191757</v>
      </c>
      <c r="D7249" s="1">
        <v>520</v>
      </c>
      <c r="E7249" s="1" t="s">
        <v>2724</v>
      </c>
      <c r="F7249" s="1" t="s">
        <v>147</v>
      </c>
      <c r="G7249" s="1" t="s">
        <v>237</v>
      </c>
      <c r="H7249" s="1" t="s">
        <v>2369</v>
      </c>
      <c r="J7249" s="1">
        <v>658194</v>
      </c>
      <c r="R7249" s="1">
        <v>-1.7444999888539314E-2</v>
      </c>
      <c r="S7249" s="1">
        <v>35</v>
      </c>
      <c r="T7249" s="1">
        <v>2</v>
      </c>
      <c r="U7249" s="1">
        <v>658194</v>
      </c>
      <c r="V7249" s="1">
        <v>-1.7444999888539314E-2</v>
      </c>
      <c r="W7249" s="1">
        <v>-2.5820002555847168</v>
      </c>
      <c r="X7249" s="1">
        <v>-2.5820002555847168</v>
      </c>
    </row>
    <row r="7250" spans="1:24" x14ac:dyDescent="0.35">
      <c r="A7250" s="1">
        <v>360520</v>
      </c>
      <c r="B7250" s="1" t="s">
        <v>2349</v>
      </c>
      <c r="C7250" s="1">
        <v>116191757</v>
      </c>
      <c r="D7250" s="1">
        <v>520</v>
      </c>
      <c r="E7250" s="1" t="s">
        <v>2724</v>
      </c>
      <c r="F7250" s="1" t="s">
        <v>147</v>
      </c>
      <c r="G7250" s="1" t="s">
        <v>237</v>
      </c>
      <c r="H7250" s="1" t="s">
        <v>2369</v>
      </c>
      <c r="J7250" s="1">
        <v>737721</v>
      </c>
      <c r="R7250" s="1">
        <v>7.9526998102664948E-2</v>
      </c>
      <c r="S7250" s="1">
        <v>36</v>
      </c>
      <c r="T7250" s="1">
        <v>2</v>
      </c>
      <c r="U7250" s="1">
        <v>737721</v>
      </c>
      <c r="V7250" s="1">
        <v>7.9526998102664948E-2</v>
      </c>
      <c r="W7250" s="1">
        <v>12.082608222961426</v>
      </c>
      <c r="X7250" s="1">
        <v>12.082608222961426</v>
      </c>
    </row>
    <row r="7251" spans="1:24" x14ac:dyDescent="0.35">
      <c r="A7251" s="1">
        <v>370520</v>
      </c>
      <c r="B7251" s="1" t="s">
        <v>2350</v>
      </c>
      <c r="C7251" s="1">
        <v>116191757</v>
      </c>
      <c r="D7251" s="1">
        <v>520</v>
      </c>
      <c r="E7251" s="1" t="s">
        <v>2724</v>
      </c>
      <c r="F7251" s="1" t="s">
        <v>147</v>
      </c>
      <c r="G7251" s="1" t="s">
        <v>237</v>
      </c>
      <c r="H7251" s="1" t="s">
        <v>2369</v>
      </c>
      <c r="J7251" s="1">
        <v>885525</v>
      </c>
      <c r="R7251" s="1">
        <v>0.14780400693416595</v>
      </c>
      <c r="S7251" s="1">
        <v>37</v>
      </c>
      <c r="T7251" s="1">
        <v>2</v>
      </c>
      <c r="U7251" s="1">
        <v>885525</v>
      </c>
      <c r="V7251" s="1">
        <v>0.14780400693416595</v>
      </c>
      <c r="W7251" s="1">
        <v>20.03521728515625</v>
      </c>
      <c r="X7251" s="1">
        <v>20.03521728515625</v>
      </c>
    </row>
    <row r="7252" spans="1:24" x14ac:dyDescent="0.35">
      <c r="A7252" s="1">
        <v>380520</v>
      </c>
      <c r="B7252" s="1" t="s">
        <v>2351</v>
      </c>
      <c r="C7252" s="1">
        <v>116191757</v>
      </c>
      <c r="D7252" s="1">
        <v>520</v>
      </c>
      <c r="E7252" s="1" t="s">
        <v>2724</v>
      </c>
      <c r="F7252" s="1" t="s">
        <v>147</v>
      </c>
      <c r="G7252" s="1" t="s">
        <v>237</v>
      </c>
      <c r="H7252" s="1" t="s">
        <v>2369</v>
      </c>
      <c r="J7252" s="1">
        <v>900069</v>
      </c>
      <c r="R7252" s="1">
        <v>1.4543999917805195E-2</v>
      </c>
      <c r="S7252" s="1">
        <v>38</v>
      </c>
      <c r="T7252" s="1">
        <v>2</v>
      </c>
      <c r="U7252" s="1">
        <v>900069</v>
      </c>
      <c r="V7252" s="1">
        <v>1.4543999917805195E-2</v>
      </c>
      <c r="W7252" s="1">
        <v>1.6424155235290527</v>
      </c>
      <c r="X7252" s="1">
        <v>1.6424155235290527</v>
      </c>
    </row>
    <row r="7253" spans="1:24" x14ac:dyDescent="0.35">
      <c r="A7253" s="1">
        <v>390520</v>
      </c>
      <c r="B7253" s="1" t="s">
        <v>2352</v>
      </c>
      <c r="C7253" s="1">
        <v>116191757</v>
      </c>
      <c r="D7253" s="1">
        <v>520</v>
      </c>
      <c r="E7253" s="1" t="s">
        <v>2724</v>
      </c>
      <c r="F7253" s="1" t="s">
        <v>147</v>
      </c>
      <c r="G7253" s="1" t="s">
        <v>237</v>
      </c>
      <c r="H7253" s="1" t="s">
        <v>2369</v>
      </c>
      <c r="J7253" s="1">
        <v>973149</v>
      </c>
      <c r="R7253" s="1">
        <v>7.3080003261566162E-2</v>
      </c>
      <c r="S7253" s="1">
        <v>39</v>
      </c>
      <c r="T7253" s="1">
        <v>2</v>
      </c>
      <c r="U7253" s="1">
        <v>973149</v>
      </c>
      <c r="V7253" s="1">
        <v>7.3080003261566162E-2</v>
      </c>
      <c r="W7253" s="1">
        <v>8.1193771362304688</v>
      </c>
      <c r="X7253" s="1">
        <v>8.1193771362304688</v>
      </c>
    </row>
    <row r="7254" spans="1:24" x14ac:dyDescent="0.35">
      <c r="A7254" s="1">
        <v>400520</v>
      </c>
      <c r="B7254" s="1" t="s">
        <v>2353</v>
      </c>
      <c r="C7254" s="1">
        <v>116191757</v>
      </c>
      <c r="D7254" s="1">
        <v>520</v>
      </c>
      <c r="E7254" s="1" t="s">
        <v>48</v>
      </c>
      <c r="F7254" s="1" t="s">
        <v>48</v>
      </c>
      <c r="G7254" s="1" t="s">
        <v>48</v>
      </c>
      <c r="H7254" s="1" t="s">
        <v>48</v>
      </c>
      <c r="S7254" s="1">
        <v>40</v>
      </c>
      <c r="T7254" s="1">
        <v>2</v>
      </c>
      <c r="U7254" s="1">
        <v>0</v>
      </c>
      <c r="V7254" s="1">
        <v>0</v>
      </c>
      <c r="W7254" s="1">
        <v>-100</v>
      </c>
      <c r="X7254" s="1">
        <v>-100</v>
      </c>
    </row>
    <row r="7255" spans="1:24" x14ac:dyDescent="0.35">
      <c r="A7255" s="1">
        <v>410520</v>
      </c>
      <c r="B7255" s="1" t="s">
        <v>2354</v>
      </c>
      <c r="C7255" s="1">
        <v>116191757</v>
      </c>
      <c r="D7255" s="1">
        <v>520</v>
      </c>
      <c r="E7255" s="1" t="s">
        <v>48</v>
      </c>
      <c r="F7255" s="1" t="s">
        <v>48</v>
      </c>
      <c r="G7255" s="1" t="s">
        <v>48</v>
      </c>
      <c r="H7255" s="1" t="s">
        <v>48</v>
      </c>
      <c r="S7255" s="1">
        <v>41</v>
      </c>
      <c r="T7255" s="1">
        <v>2</v>
      </c>
      <c r="U7255" s="1">
        <v>0</v>
      </c>
      <c r="V7255" s="1">
        <v>0</v>
      </c>
    </row>
    <row r="7256" spans="1:24" x14ac:dyDescent="0.35">
      <c r="A7256" s="1">
        <v>420520</v>
      </c>
      <c r="B7256" s="1" t="s">
        <v>2355</v>
      </c>
      <c r="C7256" s="1">
        <v>116191757</v>
      </c>
      <c r="D7256" s="1">
        <v>520</v>
      </c>
      <c r="E7256" s="1" t="s">
        <v>48</v>
      </c>
      <c r="F7256" s="1" t="s">
        <v>48</v>
      </c>
      <c r="G7256" s="1" t="s">
        <v>48</v>
      </c>
      <c r="H7256" s="1" t="s">
        <v>48</v>
      </c>
      <c r="S7256" s="1">
        <v>42</v>
      </c>
      <c r="T7256" s="1">
        <v>2</v>
      </c>
      <c r="U7256" s="1">
        <v>0</v>
      </c>
      <c r="V7256" s="1">
        <v>0</v>
      </c>
    </row>
    <row r="7257" spans="1:24" x14ac:dyDescent="0.35">
      <c r="A7257" s="1">
        <v>430520</v>
      </c>
      <c r="B7257" s="1" t="s">
        <v>2356</v>
      </c>
      <c r="C7257" s="1">
        <v>116191757</v>
      </c>
      <c r="D7257" s="1">
        <v>520</v>
      </c>
      <c r="E7257" s="1" t="s">
        <v>48</v>
      </c>
      <c r="F7257" s="1" t="s">
        <v>48</v>
      </c>
      <c r="G7257" s="1" t="s">
        <v>48</v>
      </c>
      <c r="H7257" s="1" t="s">
        <v>48</v>
      </c>
      <c r="S7257" s="1">
        <v>43</v>
      </c>
      <c r="T7257" s="1">
        <v>2</v>
      </c>
      <c r="U7257" s="1">
        <v>0</v>
      </c>
      <c r="V7257" s="1">
        <v>0</v>
      </c>
    </row>
    <row r="7258" spans="1:24" x14ac:dyDescent="0.35">
      <c r="A7258" s="1">
        <v>440520</v>
      </c>
      <c r="B7258" s="1" t="s">
        <v>2357</v>
      </c>
      <c r="C7258" s="1">
        <v>116191757</v>
      </c>
      <c r="D7258" s="1">
        <v>520</v>
      </c>
      <c r="E7258" s="1" t="s">
        <v>48</v>
      </c>
      <c r="F7258" s="1" t="s">
        <v>48</v>
      </c>
      <c r="G7258" s="1" t="s">
        <v>48</v>
      </c>
      <c r="H7258" s="1" t="s">
        <v>48</v>
      </c>
      <c r="S7258" s="1">
        <v>44</v>
      </c>
      <c r="T7258" s="1">
        <v>2</v>
      </c>
      <c r="U7258" s="1">
        <v>0</v>
      </c>
      <c r="V7258" s="1">
        <v>0</v>
      </c>
    </row>
    <row r="7259" spans="1:24" x14ac:dyDescent="0.35">
      <c r="A7259" s="1">
        <v>450520</v>
      </c>
      <c r="B7259" s="1" t="s">
        <v>2358</v>
      </c>
      <c r="C7259" s="1">
        <v>116191757</v>
      </c>
      <c r="D7259" s="1">
        <v>520</v>
      </c>
      <c r="E7259" s="1" t="s">
        <v>48</v>
      </c>
      <c r="F7259" s="1" t="s">
        <v>48</v>
      </c>
      <c r="G7259" s="1" t="s">
        <v>48</v>
      </c>
      <c r="H7259" s="1" t="s">
        <v>48</v>
      </c>
      <c r="S7259" s="1">
        <v>45</v>
      </c>
      <c r="T7259" s="1">
        <v>2</v>
      </c>
      <c r="U7259" s="1">
        <v>0</v>
      </c>
      <c r="V7259" s="1">
        <v>0</v>
      </c>
    </row>
    <row r="7260" spans="1:24" x14ac:dyDescent="0.35">
      <c r="A7260" s="1">
        <v>460520</v>
      </c>
      <c r="B7260" s="1" t="s">
        <v>2359</v>
      </c>
      <c r="C7260" s="1">
        <v>116191757</v>
      </c>
      <c r="D7260" s="1">
        <v>520</v>
      </c>
      <c r="E7260" s="1" t="s">
        <v>48</v>
      </c>
      <c r="F7260" s="1" t="s">
        <v>48</v>
      </c>
      <c r="G7260" s="1" t="s">
        <v>48</v>
      </c>
      <c r="H7260" s="1" t="s">
        <v>48</v>
      </c>
      <c r="S7260" s="1">
        <v>46</v>
      </c>
      <c r="T7260" s="1">
        <v>2</v>
      </c>
      <c r="U7260" s="1">
        <v>0</v>
      </c>
      <c r="V7260" s="1">
        <v>0</v>
      </c>
    </row>
    <row r="7261" spans="1:24" x14ac:dyDescent="0.35">
      <c r="A7261" s="1">
        <v>470520</v>
      </c>
      <c r="B7261" s="1" t="s">
        <v>2360</v>
      </c>
      <c r="C7261" s="1">
        <v>116191757</v>
      </c>
      <c r="D7261" s="1">
        <v>520</v>
      </c>
      <c r="E7261" s="1" t="s">
        <v>48</v>
      </c>
      <c r="F7261" s="1" t="s">
        <v>48</v>
      </c>
      <c r="G7261" s="1" t="s">
        <v>48</v>
      </c>
      <c r="H7261" s="1" t="s">
        <v>48</v>
      </c>
      <c r="S7261" s="1">
        <v>47</v>
      </c>
      <c r="T7261" s="1">
        <v>2</v>
      </c>
      <c r="U7261" s="1">
        <v>0</v>
      </c>
      <c r="V7261" s="1">
        <v>0</v>
      </c>
    </row>
    <row r="7262" spans="1:24" x14ac:dyDescent="0.35">
      <c r="A7262" s="1">
        <v>290256</v>
      </c>
      <c r="B7262" s="1" t="s">
        <v>2341</v>
      </c>
      <c r="C7262" s="1">
        <v>116195004</v>
      </c>
      <c r="D7262" s="1">
        <v>256</v>
      </c>
      <c r="E7262" s="1" t="s">
        <v>2725</v>
      </c>
      <c r="F7262" s="1" t="s">
        <v>147</v>
      </c>
      <c r="G7262" s="1" t="s">
        <v>237</v>
      </c>
      <c r="H7262" s="1" t="s">
        <v>916</v>
      </c>
      <c r="I7262" s="1">
        <v>485274</v>
      </c>
      <c r="K7262" s="1">
        <v>97967</v>
      </c>
      <c r="L7262" s="1">
        <v>4029912</v>
      </c>
      <c r="S7262" s="1">
        <v>29</v>
      </c>
      <c r="T7262" s="1">
        <v>1</v>
      </c>
      <c r="U7262" s="1">
        <v>4613153</v>
      </c>
      <c r="V7262" s="1">
        <v>0</v>
      </c>
    </row>
    <row r="7263" spans="1:24" x14ac:dyDescent="0.35">
      <c r="A7263" s="1">
        <v>300256</v>
      </c>
      <c r="B7263" s="1" t="s">
        <v>2343</v>
      </c>
      <c r="C7263" s="1">
        <v>116195004</v>
      </c>
      <c r="D7263" s="1">
        <v>256</v>
      </c>
      <c r="E7263" s="1" t="s">
        <v>2725</v>
      </c>
      <c r="F7263" s="1" t="s">
        <v>147</v>
      </c>
      <c r="G7263" s="1" t="s">
        <v>237</v>
      </c>
      <c r="H7263" s="1" t="s">
        <v>916</v>
      </c>
      <c r="I7263" s="1">
        <v>497863</v>
      </c>
      <c r="K7263" s="1">
        <v>134027</v>
      </c>
      <c r="L7263" s="1">
        <v>4100367</v>
      </c>
      <c r="M7263" s="1">
        <v>7.0454999804496765E-2</v>
      </c>
      <c r="N7263" s="1">
        <v>1.7483011484146118</v>
      </c>
      <c r="O7263" s="1">
        <v>1.2589000165462494E-2</v>
      </c>
      <c r="P7263" s="1">
        <v>2.5942044258117676</v>
      </c>
      <c r="Q7263" s="1">
        <v>3.6060001701116562E-2</v>
      </c>
      <c r="S7263" s="1">
        <v>30</v>
      </c>
      <c r="T7263" s="1">
        <v>1</v>
      </c>
      <c r="U7263" s="1">
        <v>4732257</v>
      </c>
      <c r="V7263" s="1">
        <v>0.11910399794578552</v>
      </c>
      <c r="W7263" s="1">
        <v>2.5818350315093994</v>
      </c>
      <c r="X7263" s="1">
        <v>2.5818350315093994</v>
      </c>
    </row>
    <row r="7264" spans="1:24" x14ac:dyDescent="0.35">
      <c r="A7264" s="1">
        <v>310256</v>
      </c>
      <c r="B7264" s="1" t="s">
        <v>2344</v>
      </c>
      <c r="C7264" s="1">
        <v>116195004</v>
      </c>
      <c r="D7264" s="1">
        <v>256</v>
      </c>
      <c r="E7264" s="1" t="s">
        <v>2725</v>
      </c>
      <c r="F7264" s="1" t="s">
        <v>147</v>
      </c>
      <c r="G7264" s="1" t="s">
        <v>237</v>
      </c>
      <c r="H7264" s="1" t="s">
        <v>916</v>
      </c>
      <c r="I7264" s="1">
        <v>511176</v>
      </c>
      <c r="K7264" s="1">
        <v>115997</v>
      </c>
      <c r="L7264" s="1">
        <v>4120682</v>
      </c>
      <c r="M7264" s="1">
        <v>2.0315000787377357E-2</v>
      </c>
      <c r="N7264" s="1">
        <v>0.49544346332550049</v>
      </c>
      <c r="O7264" s="1">
        <v>1.3313000090420246E-2</v>
      </c>
      <c r="P7264" s="1">
        <v>2.6740288734436035</v>
      </c>
      <c r="Q7264" s="1">
        <v>-1.8030000850558281E-2</v>
      </c>
      <c r="S7264" s="1">
        <v>31</v>
      </c>
      <c r="T7264" s="1">
        <v>1</v>
      </c>
      <c r="U7264" s="1">
        <v>4747855</v>
      </c>
      <c r="V7264" s="1">
        <v>1.5598000027239323E-2</v>
      </c>
      <c r="W7264" s="1">
        <v>0.32961016893386841</v>
      </c>
      <c r="X7264" s="1">
        <v>0.32961016893386841</v>
      </c>
    </row>
    <row r="7265" spans="1:24" x14ac:dyDescent="0.35">
      <c r="A7265" s="1">
        <v>320256</v>
      </c>
      <c r="B7265" s="1" t="s">
        <v>2345</v>
      </c>
      <c r="C7265" s="1">
        <v>116195004</v>
      </c>
      <c r="D7265" s="1">
        <v>256</v>
      </c>
      <c r="E7265" s="1" t="s">
        <v>2725</v>
      </c>
      <c r="F7265" s="1" t="s">
        <v>147</v>
      </c>
      <c r="G7265" s="1" t="s">
        <v>237</v>
      </c>
      <c r="H7265" s="1" t="s">
        <v>916</v>
      </c>
      <c r="I7265" s="1">
        <v>511595</v>
      </c>
      <c r="K7265" s="1">
        <v>115997</v>
      </c>
      <c r="L7265" s="1">
        <v>4158132</v>
      </c>
      <c r="M7265" s="1">
        <v>3.7450000643730164E-2</v>
      </c>
      <c r="N7265" s="1">
        <v>0.90883016586303711</v>
      </c>
      <c r="O7265" s="1">
        <v>4.1899998905137181E-4</v>
      </c>
      <c r="P7265" s="1">
        <v>8.1967853009700775E-2</v>
      </c>
      <c r="Q7265" s="1">
        <v>0</v>
      </c>
      <c r="S7265" s="1">
        <v>32</v>
      </c>
      <c r="T7265" s="1">
        <v>1</v>
      </c>
      <c r="U7265" s="1">
        <v>4785724</v>
      </c>
      <c r="V7265" s="1">
        <v>3.7868998944759369E-2</v>
      </c>
      <c r="W7265" s="1">
        <v>0.79760229587554932</v>
      </c>
      <c r="X7265" s="1">
        <v>0.79760229587554932</v>
      </c>
    </row>
    <row r="7266" spans="1:24" x14ac:dyDescent="0.35">
      <c r="A7266" s="1">
        <v>330256</v>
      </c>
      <c r="B7266" s="1" t="s">
        <v>2346</v>
      </c>
      <c r="C7266" s="1">
        <v>116195004</v>
      </c>
      <c r="D7266" s="1">
        <v>256</v>
      </c>
      <c r="E7266" s="1" t="s">
        <v>2725</v>
      </c>
      <c r="F7266" s="1" t="s">
        <v>147</v>
      </c>
      <c r="G7266" s="1" t="s">
        <v>237</v>
      </c>
      <c r="H7266" s="1" t="s">
        <v>916</v>
      </c>
      <c r="I7266" s="1">
        <v>526027.49</v>
      </c>
      <c r="K7266" s="1">
        <v>115997</v>
      </c>
      <c r="L7266" s="1">
        <v>4205781.5</v>
      </c>
      <c r="M7266" s="1">
        <v>4.7649499028921127E-2</v>
      </c>
      <c r="N7266" s="1">
        <v>1.1459352970123291</v>
      </c>
      <c r="O7266" s="1">
        <v>1.443248987197876E-2</v>
      </c>
      <c r="P7266" s="1">
        <v>2.8210771083831787</v>
      </c>
      <c r="Q7266" s="1">
        <v>0</v>
      </c>
      <c r="S7266" s="1">
        <v>33</v>
      </c>
      <c r="T7266" s="1">
        <v>1</v>
      </c>
      <c r="U7266" s="1">
        <v>4847806</v>
      </c>
      <c r="V7266" s="1">
        <v>6.2081988900899887E-2</v>
      </c>
      <c r="W7266" s="1">
        <v>1.2972332239151001</v>
      </c>
      <c r="X7266" s="1">
        <v>1.2972332239151001</v>
      </c>
    </row>
    <row r="7267" spans="1:24" x14ac:dyDescent="0.35">
      <c r="A7267" s="1">
        <v>340256</v>
      </c>
      <c r="B7267" s="1" t="s">
        <v>2347</v>
      </c>
      <c r="C7267" s="1">
        <v>116195004</v>
      </c>
      <c r="D7267" s="1">
        <v>256</v>
      </c>
      <c r="E7267" s="1" t="s">
        <v>2725</v>
      </c>
      <c r="F7267" s="1" t="s">
        <v>147</v>
      </c>
      <c r="G7267" s="1" t="s">
        <v>237</v>
      </c>
      <c r="H7267" s="1" t="s">
        <v>916</v>
      </c>
      <c r="I7267" s="1">
        <v>526006.67000000004</v>
      </c>
      <c r="K7267" s="1">
        <v>115997</v>
      </c>
      <c r="L7267" s="1">
        <v>4205779.5</v>
      </c>
      <c r="M7267" s="1">
        <v>-1.9999999949504854E-6</v>
      </c>
      <c r="N7267" s="1">
        <v>-4.7553588956361637E-5</v>
      </c>
      <c r="O7267" s="1">
        <v>-2.0819999917875975E-5</v>
      </c>
      <c r="P7267" s="1">
        <v>-3.9579682052135468E-3</v>
      </c>
      <c r="Q7267" s="1">
        <v>0</v>
      </c>
      <c r="S7267" s="1">
        <v>34</v>
      </c>
      <c r="T7267" s="1">
        <v>1</v>
      </c>
      <c r="U7267" s="1">
        <v>4847783</v>
      </c>
      <c r="V7267" s="1">
        <v>-2.2820000594947487E-5</v>
      </c>
      <c r="W7267" s="1">
        <v>-4.7444141819141805E-4</v>
      </c>
      <c r="X7267" s="1">
        <v>-4.7444141819141805E-4</v>
      </c>
    </row>
    <row r="7268" spans="1:24" x14ac:dyDescent="0.35">
      <c r="A7268" s="1">
        <v>350256</v>
      </c>
      <c r="B7268" s="1" t="s">
        <v>2348</v>
      </c>
      <c r="C7268" s="1">
        <v>116195004</v>
      </c>
      <c r="D7268" s="1">
        <v>256</v>
      </c>
      <c r="E7268" s="1" t="s">
        <v>2725</v>
      </c>
      <c r="F7268" s="1" t="s">
        <v>147</v>
      </c>
      <c r="G7268" s="1" t="s">
        <v>237</v>
      </c>
      <c r="H7268" s="1" t="s">
        <v>916</v>
      </c>
      <c r="I7268" s="1">
        <v>542041.94999999995</v>
      </c>
      <c r="K7268" s="1">
        <v>115997</v>
      </c>
      <c r="L7268" s="1">
        <v>4265650</v>
      </c>
      <c r="M7268" s="1">
        <v>5.9870500117540359E-2</v>
      </c>
      <c r="N7268" s="1">
        <v>1.4235292673110962</v>
      </c>
      <c r="O7268" s="1">
        <v>1.6035279259085655E-2</v>
      </c>
      <c r="P7268" s="1">
        <v>3.0484936237335205</v>
      </c>
      <c r="Q7268" s="1">
        <v>0</v>
      </c>
      <c r="S7268" s="1">
        <v>35</v>
      </c>
      <c r="T7268" s="1">
        <v>1</v>
      </c>
      <c r="U7268" s="1">
        <v>4923689</v>
      </c>
      <c r="V7268" s="1">
        <v>7.5905777513980865E-2</v>
      </c>
      <c r="W7268" s="1">
        <v>1.5657879114151001</v>
      </c>
      <c r="X7268" s="1">
        <v>1.5657879114151001</v>
      </c>
    </row>
    <row r="7269" spans="1:24" x14ac:dyDescent="0.35">
      <c r="A7269" s="1">
        <v>360256</v>
      </c>
      <c r="B7269" s="1" t="s">
        <v>2349</v>
      </c>
      <c r="C7269" s="1">
        <v>116195004</v>
      </c>
      <c r="D7269" s="1">
        <v>256</v>
      </c>
      <c r="E7269" s="1" t="s">
        <v>2725</v>
      </c>
      <c r="F7269" s="1" t="s">
        <v>147</v>
      </c>
      <c r="G7269" s="1" t="s">
        <v>237</v>
      </c>
      <c r="H7269" s="1" t="s">
        <v>916</v>
      </c>
      <c r="I7269" s="1">
        <v>588012.74</v>
      </c>
      <c r="J7269" s="1">
        <v>99194.62</v>
      </c>
      <c r="K7269" s="1">
        <v>115997</v>
      </c>
      <c r="L7269" s="1">
        <v>4494522</v>
      </c>
      <c r="M7269" s="1">
        <v>0.22887200117111206</v>
      </c>
      <c r="N7269" s="1">
        <v>5.3654661178588867</v>
      </c>
      <c r="O7269" s="1">
        <v>4.5970790088176727E-2</v>
      </c>
      <c r="P7269" s="1">
        <v>8.4810390472412109</v>
      </c>
      <c r="Q7269" s="1">
        <v>0</v>
      </c>
      <c r="S7269" s="1">
        <v>36</v>
      </c>
      <c r="T7269" s="1">
        <v>1</v>
      </c>
      <c r="U7269" s="1">
        <v>5297726.5</v>
      </c>
      <c r="V7269" s="1">
        <v>0.27484279870986938</v>
      </c>
      <c r="W7269" s="1">
        <v>7.5966920852661133</v>
      </c>
      <c r="X7269" s="1">
        <v>7.5966920852661133</v>
      </c>
    </row>
    <row r="7270" spans="1:24" x14ac:dyDescent="0.35">
      <c r="A7270" s="1">
        <v>370256</v>
      </c>
      <c r="B7270" s="1" t="s">
        <v>2350</v>
      </c>
      <c r="C7270" s="1">
        <v>116195004</v>
      </c>
      <c r="D7270" s="1">
        <v>256</v>
      </c>
      <c r="E7270" s="1" t="s">
        <v>2725</v>
      </c>
      <c r="F7270" s="1" t="s">
        <v>147</v>
      </c>
      <c r="G7270" s="1" t="s">
        <v>237</v>
      </c>
      <c r="H7270" s="1" t="s">
        <v>916</v>
      </c>
      <c r="I7270" s="1">
        <v>596366.18999999994</v>
      </c>
      <c r="J7270" s="1">
        <v>19729.43</v>
      </c>
      <c r="K7270" s="1">
        <v>115997</v>
      </c>
      <c r="L7270" s="1">
        <v>4649638.5</v>
      </c>
      <c r="M7270" s="1">
        <v>0.1551164984703064</v>
      </c>
      <c r="N7270" s="1">
        <v>3.4512345790863037</v>
      </c>
      <c r="O7270" s="1">
        <v>8.3534503355622292E-3</v>
      </c>
      <c r="P7270" s="1">
        <v>1.4206240177154541</v>
      </c>
      <c r="Q7270" s="1">
        <v>0</v>
      </c>
      <c r="R7270" s="1">
        <v>-7.9465188086032867E-2</v>
      </c>
      <c r="S7270" s="1">
        <v>37</v>
      </c>
      <c r="T7270" s="1">
        <v>1</v>
      </c>
      <c r="U7270" s="1">
        <v>5381731</v>
      </c>
      <c r="V7270" s="1">
        <v>8.4004759788513184E-2</v>
      </c>
      <c r="W7270" s="1">
        <v>1.5856707096099854</v>
      </c>
      <c r="X7270" s="1">
        <v>1.5856707096099854</v>
      </c>
    </row>
    <row r="7271" spans="1:24" x14ac:dyDescent="0.35">
      <c r="A7271" s="1">
        <v>380256</v>
      </c>
      <c r="B7271" s="1" t="s">
        <v>2351</v>
      </c>
      <c r="C7271" s="1">
        <v>116195004</v>
      </c>
      <c r="D7271" s="1">
        <v>256</v>
      </c>
      <c r="E7271" s="1" t="s">
        <v>2725</v>
      </c>
      <c r="F7271" s="1" t="s">
        <v>147</v>
      </c>
      <c r="G7271" s="1" t="s">
        <v>237</v>
      </c>
      <c r="H7271" s="1" t="s">
        <v>916</v>
      </c>
      <c r="I7271" s="1">
        <v>624235</v>
      </c>
      <c r="J7271" s="1">
        <v>22112</v>
      </c>
      <c r="K7271" s="1">
        <v>118547.6796875</v>
      </c>
      <c r="L7271" s="1">
        <v>4732641</v>
      </c>
      <c r="M7271" s="1">
        <v>8.3002500236034393E-2</v>
      </c>
      <c r="N7271" s="1">
        <v>1.785138726234436</v>
      </c>
      <c r="O7271" s="1">
        <v>2.7868809178471565E-2</v>
      </c>
      <c r="P7271" s="1">
        <v>4.6731038093566895</v>
      </c>
      <c r="Q7271" s="1">
        <v>2.550679724663496E-3</v>
      </c>
      <c r="R7271" s="1">
        <v>2.3825699463486671E-3</v>
      </c>
      <c r="S7271" s="1">
        <v>38</v>
      </c>
      <c r="T7271" s="1">
        <v>1</v>
      </c>
      <c r="U7271" s="1">
        <v>5497535.5</v>
      </c>
      <c r="V7271" s="1">
        <v>0.11580456048250198</v>
      </c>
      <c r="W7271" s="1">
        <v>2.1518075466156006</v>
      </c>
      <c r="X7271" s="1">
        <v>2.1518075466156006</v>
      </c>
    </row>
    <row r="7272" spans="1:24" x14ac:dyDescent="0.35">
      <c r="A7272" s="1">
        <v>390256</v>
      </c>
      <c r="B7272" s="1" t="s">
        <v>2352</v>
      </c>
      <c r="C7272" s="1">
        <v>116195004</v>
      </c>
      <c r="D7272" s="1">
        <v>256</v>
      </c>
      <c r="E7272" s="1" t="s">
        <v>2725</v>
      </c>
      <c r="F7272" s="1" t="s">
        <v>147</v>
      </c>
      <c r="G7272" s="1" t="s">
        <v>237</v>
      </c>
      <c r="H7272" s="1" t="s">
        <v>916</v>
      </c>
      <c r="I7272" s="1">
        <v>632092</v>
      </c>
      <c r="J7272" s="1">
        <v>38803</v>
      </c>
      <c r="K7272" s="1">
        <v>168547.09375</v>
      </c>
      <c r="L7272" s="1">
        <v>4763570</v>
      </c>
      <c r="M7272" s="1">
        <v>3.0928999185562134E-2</v>
      </c>
      <c r="N7272" s="1">
        <v>0.65352517366409302</v>
      </c>
      <c r="O7272" s="1">
        <v>7.8570004552602768E-3</v>
      </c>
      <c r="P7272" s="1">
        <v>1.2586605548858643</v>
      </c>
      <c r="Q7272" s="1">
        <v>4.9999415874481201E-2</v>
      </c>
      <c r="R7272" s="1">
        <v>1.6690999269485474E-2</v>
      </c>
      <c r="S7272" s="1">
        <v>39</v>
      </c>
      <c r="T7272" s="1">
        <v>1</v>
      </c>
      <c r="U7272" s="1">
        <v>5603012</v>
      </c>
      <c r="V7272" s="1">
        <v>0.10547641664743423</v>
      </c>
      <c r="W7272" s="1">
        <v>1.9186142683029175</v>
      </c>
      <c r="X7272" s="1">
        <v>1.9186142683029175</v>
      </c>
    </row>
    <row r="7273" spans="1:24" x14ac:dyDescent="0.35">
      <c r="A7273" s="1">
        <v>400256</v>
      </c>
      <c r="B7273" s="1" t="s">
        <v>2353</v>
      </c>
      <c r="C7273" s="1">
        <v>116195004</v>
      </c>
      <c r="D7273" s="1">
        <v>256</v>
      </c>
      <c r="E7273" s="1" t="s">
        <v>2725</v>
      </c>
      <c r="F7273" s="1" t="s">
        <v>147</v>
      </c>
      <c r="G7273" s="1" t="s">
        <v>237</v>
      </c>
      <c r="H7273" s="1" t="s">
        <v>916</v>
      </c>
      <c r="S7273" s="1">
        <v>40</v>
      </c>
      <c r="T7273" s="1">
        <v>1</v>
      </c>
      <c r="U7273" s="1">
        <v>0</v>
      </c>
      <c r="V7273" s="1">
        <v>0</v>
      </c>
      <c r="W7273" s="1">
        <v>-100</v>
      </c>
      <c r="X7273" s="1">
        <v>-100</v>
      </c>
    </row>
    <row r="7274" spans="1:24" x14ac:dyDescent="0.35">
      <c r="A7274" s="1">
        <v>410256</v>
      </c>
      <c r="B7274" s="1" t="s">
        <v>2354</v>
      </c>
      <c r="C7274" s="1">
        <v>116195004</v>
      </c>
      <c r="D7274" s="1">
        <v>256</v>
      </c>
      <c r="E7274" s="1" t="s">
        <v>2725</v>
      </c>
      <c r="F7274" s="1" t="s">
        <v>147</v>
      </c>
      <c r="G7274" s="1" t="s">
        <v>237</v>
      </c>
      <c r="H7274" s="1" t="s">
        <v>916</v>
      </c>
      <c r="S7274" s="1">
        <v>41</v>
      </c>
      <c r="T7274" s="1">
        <v>1</v>
      </c>
      <c r="U7274" s="1">
        <v>0</v>
      </c>
      <c r="V7274" s="1">
        <v>0</v>
      </c>
    </row>
    <row r="7275" spans="1:24" x14ac:dyDescent="0.35">
      <c r="A7275" s="1">
        <v>420256</v>
      </c>
      <c r="B7275" s="1" t="s">
        <v>2355</v>
      </c>
      <c r="C7275" s="1">
        <v>116195004</v>
      </c>
      <c r="D7275" s="1">
        <v>256</v>
      </c>
      <c r="E7275" s="1" t="s">
        <v>2725</v>
      </c>
      <c r="F7275" s="1" t="s">
        <v>147</v>
      </c>
      <c r="G7275" s="1" t="s">
        <v>237</v>
      </c>
      <c r="H7275" s="1" t="s">
        <v>916</v>
      </c>
      <c r="S7275" s="1">
        <v>42</v>
      </c>
      <c r="T7275" s="1">
        <v>1</v>
      </c>
      <c r="U7275" s="1">
        <v>0</v>
      </c>
      <c r="V7275" s="1">
        <v>0</v>
      </c>
    </row>
    <row r="7276" spans="1:24" x14ac:dyDescent="0.35">
      <c r="A7276" s="1">
        <v>430256</v>
      </c>
      <c r="B7276" s="1" t="s">
        <v>2356</v>
      </c>
      <c r="C7276" s="1">
        <v>116195004</v>
      </c>
      <c r="D7276" s="1">
        <v>256</v>
      </c>
      <c r="E7276" s="1" t="s">
        <v>2725</v>
      </c>
      <c r="F7276" s="1" t="s">
        <v>147</v>
      </c>
      <c r="G7276" s="1" t="s">
        <v>237</v>
      </c>
      <c r="H7276" s="1" t="s">
        <v>916</v>
      </c>
      <c r="S7276" s="1">
        <v>43</v>
      </c>
      <c r="T7276" s="1">
        <v>1</v>
      </c>
      <c r="U7276" s="1">
        <v>0</v>
      </c>
      <c r="V7276" s="1">
        <v>0</v>
      </c>
    </row>
    <row r="7277" spans="1:24" x14ac:dyDescent="0.35">
      <c r="A7277" s="1">
        <v>440256</v>
      </c>
      <c r="B7277" s="1" t="s">
        <v>2357</v>
      </c>
      <c r="C7277" s="1">
        <v>116195004</v>
      </c>
      <c r="D7277" s="1">
        <v>256</v>
      </c>
      <c r="E7277" s="1" t="s">
        <v>2725</v>
      </c>
      <c r="F7277" s="1" t="s">
        <v>147</v>
      </c>
      <c r="G7277" s="1" t="s">
        <v>237</v>
      </c>
      <c r="H7277" s="1" t="s">
        <v>916</v>
      </c>
      <c r="S7277" s="1">
        <v>44</v>
      </c>
      <c r="T7277" s="1">
        <v>1</v>
      </c>
      <c r="U7277" s="1">
        <v>0</v>
      </c>
      <c r="V7277" s="1">
        <v>0</v>
      </c>
    </row>
    <row r="7278" spans="1:24" x14ac:dyDescent="0.35">
      <c r="A7278" s="1">
        <v>450256</v>
      </c>
      <c r="B7278" s="1" t="s">
        <v>2358</v>
      </c>
      <c r="C7278" s="1">
        <v>116195004</v>
      </c>
      <c r="D7278" s="1">
        <v>256</v>
      </c>
      <c r="E7278" s="1" t="s">
        <v>2725</v>
      </c>
      <c r="F7278" s="1" t="s">
        <v>147</v>
      </c>
      <c r="G7278" s="1" t="s">
        <v>237</v>
      </c>
      <c r="H7278" s="1" t="s">
        <v>916</v>
      </c>
      <c r="S7278" s="1">
        <v>45</v>
      </c>
      <c r="T7278" s="1">
        <v>1</v>
      </c>
      <c r="U7278" s="1">
        <v>0</v>
      </c>
      <c r="V7278" s="1">
        <v>0</v>
      </c>
    </row>
    <row r="7279" spans="1:24" x14ac:dyDescent="0.35">
      <c r="A7279" s="1">
        <v>460256</v>
      </c>
      <c r="B7279" s="1" t="s">
        <v>2359</v>
      </c>
      <c r="C7279" s="1">
        <v>116195004</v>
      </c>
      <c r="D7279" s="1">
        <v>256</v>
      </c>
      <c r="E7279" s="1" t="s">
        <v>2725</v>
      </c>
      <c r="F7279" s="1" t="s">
        <v>147</v>
      </c>
      <c r="G7279" s="1" t="s">
        <v>237</v>
      </c>
      <c r="H7279" s="1" t="s">
        <v>916</v>
      </c>
      <c r="S7279" s="1">
        <v>46</v>
      </c>
      <c r="T7279" s="1">
        <v>1</v>
      </c>
      <c r="U7279" s="1">
        <v>0</v>
      </c>
      <c r="V7279" s="1">
        <v>0</v>
      </c>
    </row>
    <row r="7280" spans="1:24" x14ac:dyDescent="0.35">
      <c r="A7280" s="1">
        <v>470256</v>
      </c>
      <c r="B7280" s="1" t="s">
        <v>2360</v>
      </c>
      <c r="C7280" s="1">
        <v>116195004</v>
      </c>
      <c r="D7280" s="1">
        <v>256</v>
      </c>
      <c r="E7280" s="1" t="s">
        <v>2725</v>
      </c>
      <c r="F7280" s="1" t="s">
        <v>147</v>
      </c>
      <c r="G7280" s="1" t="s">
        <v>237</v>
      </c>
      <c r="H7280" s="1" t="s">
        <v>916</v>
      </c>
      <c r="S7280" s="1">
        <v>47</v>
      </c>
      <c r="T7280" s="1">
        <v>1</v>
      </c>
      <c r="U7280" s="1">
        <v>0</v>
      </c>
      <c r="V7280" s="1">
        <v>0</v>
      </c>
    </row>
    <row r="7281" spans="1:24" x14ac:dyDescent="0.35">
      <c r="A7281" s="1">
        <v>480256</v>
      </c>
      <c r="B7281" s="1" t="s">
        <v>2361</v>
      </c>
      <c r="C7281" s="1">
        <v>116195004</v>
      </c>
      <c r="D7281" s="1">
        <v>256</v>
      </c>
      <c r="E7281" s="1" t="s">
        <v>2725</v>
      </c>
      <c r="F7281" s="1" t="s">
        <v>147</v>
      </c>
      <c r="G7281" s="1" t="s">
        <v>237</v>
      </c>
      <c r="H7281" s="1" t="s">
        <v>916</v>
      </c>
      <c r="S7281" s="1">
        <v>48</v>
      </c>
      <c r="T7281" s="1">
        <v>1</v>
      </c>
      <c r="U7281" s="1">
        <v>0</v>
      </c>
      <c r="V7281" s="1">
        <v>0</v>
      </c>
    </row>
    <row r="7282" spans="1:24" x14ac:dyDescent="0.35">
      <c r="A7282" s="1">
        <v>290405</v>
      </c>
      <c r="B7282" s="1" t="s">
        <v>2341</v>
      </c>
      <c r="C7282" s="1">
        <v>116197503</v>
      </c>
      <c r="D7282" s="1">
        <v>405</v>
      </c>
      <c r="E7282" s="1" t="s">
        <v>2726</v>
      </c>
      <c r="F7282" s="1" t="s">
        <v>147</v>
      </c>
      <c r="G7282" s="1" t="s">
        <v>237</v>
      </c>
      <c r="H7282" s="1" t="s">
        <v>916</v>
      </c>
      <c r="I7282" s="1">
        <v>791545.71</v>
      </c>
      <c r="K7282" s="1">
        <v>197956</v>
      </c>
      <c r="L7282" s="1">
        <v>4460862</v>
      </c>
      <c r="S7282" s="1">
        <v>29</v>
      </c>
      <c r="T7282" s="1">
        <v>1</v>
      </c>
      <c r="U7282" s="1">
        <v>5450363.5</v>
      </c>
      <c r="V7282" s="1">
        <v>0</v>
      </c>
    </row>
    <row r="7283" spans="1:24" x14ac:dyDescent="0.35">
      <c r="A7283" s="1">
        <v>300405</v>
      </c>
      <c r="B7283" s="1" t="s">
        <v>2343</v>
      </c>
      <c r="C7283" s="1">
        <v>116197503</v>
      </c>
      <c r="D7283" s="1">
        <v>405</v>
      </c>
      <c r="E7283" s="1" t="s">
        <v>2726</v>
      </c>
      <c r="F7283" s="1" t="s">
        <v>147</v>
      </c>
      <c r="G7283" s="1" t="s">
        <v>237</v>
      </c>
      <c r="H7283" s="1" t="s">
        <v>916</v>
      </c>
      <c r="I7283" s="1">
        <v>793429.89</v>
      </c>
      <c r="K7283" s="1">
        <v>197956</v>
      </c>
      <c r="L7283" s="1">
        <v>4573711</v>
      </c>
      <c r="M7283" s="1">
        <v>0.11284899711608887</v>
      </c>
      <c r="N7283" s="1">
        <v>2.5297577381134033</v>
      </c>
      <c r="O7283" s="1">
        <v>1.8841800047084689E-3</v>
      </c>
      <c r="P7283" s="1">
        <v>0.23803804814815521</v>
      </c>
      <c r="Q7283" s="1">
        <v>0</v>
      </c>
      <c r="S7283" s="1">
        <v>30</v>
      </c>
      <c r="T7283" s="1">
        <v>1</v>
      </c>
      <c r="U7283" s="1">
        <v>5565097</v>
      </c>
      <c r="V7283" s="1">
        <v>0.11473317444324493</v>
      </c>
      <c r="W7283" s="1">
        <v>2.1050615310668945</v>
      </c>
      <c r="X7283" s="1">
        <v>2.1050615310668945</v>
      </c>
    </row>
    <row r="7284" spans="1:24" x14ac:dyDescent="0.35">
      <c r="A7284" s="1">
        <v>310405</v>
      </c>
      <c r="B7284" s="1" t="s">
        <v>2344</v>
      </c>
      <c r="C7284" s="1">
        <v>116197503</v>
      </c>
      <c r="D7284" s="1">
        <v>405</v>
      </c>
      <c r="E7284" s="1" t="s">
        <v>2726</v>
      </c>
      <c r="F7284" s="1" t="s">
        <v>147</v>
      </c>
      <c r="G7284" s="1" t="s">
        <v>237</v>
      </c>
      <c r="H7284" s="1" t="s">
        <v>916</v>
      </c>
      <c r="I7284" s="1">
        <v>813712.87</v>
      </c>
      <c r="K7284" s="1">
        <v>197956</v>
      </c>
      <c r="L7284" s="1">
        <v>4639418.5</v>
      </c>
      <c r="M7284" s="1">
        <v>6.5707497298717499E-2</v>
      </c>
      <c r="N7284" s="1">
        <v>1.4366343021392822</v>
      </c>
      <c r="O7284" s="1">
        <v>2.0282980054616928E-2</v>
      </c>
      <c r="P7284" s="1">
        <v>2.5563669204711914</v>
      </c>
      <c r="Q7284" s="1">
        <v>0</v>
      </c>
      <c r="S7284" s="1">
        <v>31</v>
      </c>
      <c r="T7284" s="1">
        <v>1</v>
      </c>
      <c r="U7284" s="1">
        <v>5651087.5</v>
      </c>
      <c r="V7284" s="1">
        <v>8.5990473628044128E-2</v>
      </c>
      <c r="W7284" s="1">
        <v>1.5451751947402954</v>
      </c>
      <c r="X7284" s="1">
        <v>1.5451751947402954</v>
      </c>
    </row>
    <row r="7285" spans="1:24" x14ac:dyDescent="0.35">
      <c r="A7285" s="1">
        <v>320405</v>
      </c>
      <c r="B7285" s="1" t="s">
        <v>2345</v>
      </c>
      <c r="C7285" s="1">
        <v>116197503</v>
      </c>
      <c r="D7285" s="1">
        <v>405</v>
      </c>
      <c r="E7285" s="1" t="s">
        <v>2726</v>
      </c>
      <c r="F7285" s="1" t="s">
        <v>147</v>
      </c>
      <c r="G7285" s="1" t="s">
        <v>237</v>
      </c>
      <c r="H7285" s="1" t="s">
        <v>916</v>
      </c>
      <c r="I7285" s="1">
        <v>819948.31</v>
      </c>
      <c r="K7285" s="1">
        <v>197956</v>
      </c>
      <c r="L7285" s="1">
        <v>4684253.5</v>
      </c>
      <c r="M7285" s="1">
        <v>4.4835001230239868E-2</v>
      </c>
      <c r="N7285" s="1">
        <v>0.9663926362991333</v>
      </c>
      <c r="O7285" s="1">
        <v>6.2354397960007191E-3</v>
      </c>
      <c r="P7285" s="1">
        <v>0.76629489660263062</v>
      </c>
      <c r="Q7285" s="1">
        <v>0</v>
      </c>
      <c r="S7285" s="1">
        <v>32</v>
      </c>
      <c r="T7285" s="1">
        <v>1</v>
      </c>
      <c r="U7285" s="1">
        <v>5702158</v>
      </c>
      <c r="V7285" s="1">
        <v>5.10704405605793E-2</v>
      </c>
      <c r="W7285" s="1">
        <v>0.90372872352600098</v>
      </c>
      <c r="X7285" s="1">
        <v>0.90372872352600098</v>
      </c>
    </row>
    <row r="7286" spans="1:24" x14ac:dyDescent="0.35">
      <c r="A7286" s="1">
        <v>330405</v>
      </c>
      <c r="B7286" s="1" t="s">
        <v>2346</v>
      </c>
      <c r="C7286" s="1">
        <v>116197503</v>
      </c>
      <c r="D7286" s="1">
        <v>405</v>
      </c>
      <c r="E7286" s="1" t="s">
        <v>2726</v>
      </c>
      <c r="F7286" s="1" t="s">
        <v>147</v>
      </c>
      <c r="G7286" s="1" t="s">
        <v>237</v>
      </c>
      <c r="H7286" s="1" t="s">
        <v>916</v>
      </c>
      <c r="I7286" s="1">
        <v>846897.89</v>
      </c>
      <c r="K7286" s="1">
        <v>197956</v>
      </c>
      <c r="L7286" s="1">
        <v>4784907.5</v>
      </c>
      <c r="M7286" s="1">
        <v>0.1006539985537529</v>
      </c>
      <c r="N7286" s="1">
        <v>2.1487734317779541</v>
      </c>
      <c r="O7286" s="1">
        <v>2.6949580758810043E-2</v>
      </c>
      <c r="P7286" s="1">
        <v>3.2867412567138672</v>
      </c>
      <c r="Q7286" s="1">
        <v>0</v>
      </c>
      <c r="S7286" s="1">
        <v>33</v>
      </c>
      <c r="T7286" s="1">
        <v>1</v>
      </c>
      <c r="U7286" s="1">
        <v>5829761.5</v>
      </c>
      <c r="V7286" s="1">
        <v>0.12760357558727264</v>
      </c>
      <c r="W7286" s="1">
        <v>2.2378106117248535</v>
      </c>
      <c r="X7286" s="1">
        <v>2.2378106117248535</v>
      </c>
    </row>
    <row r="7287" spans="1:24" x14ac:dyDescent="0.35">
      <c r="A7287" s="1">
        <v>340405</v>
      </c>
      <c r="B7287" s="1" t="s">
        <v>2347</v>
      </c>
      <c r="C7287" s="1">
        <v>116197503</v>
      </c>
      <c r="D7287" s="1">
        <v>405</v>
      </c>
      <c r="E7287" s="1" t="s">
        <v>2726</v>
      </c>
      <c r="F7287" s="1" t="s">
        <v>147</v>
      </c>
      <c r="G7287" s="1" t="s">
        <v>237</v>
      </c>
      <c r="H7287" s="1" t="s">
        <v>916</v>
      </c>
      <c r="I7287" s="1">
        <v>846869.68</v>
      </c>
      <c r="K7287" s="1">
        <v>197956</v>
      </c>
      <c r="L7287" s="1">
        <v>4784903.5</v>
      </c>
      <c r="M7287" s="1">
        <v>-3.9999999899009708E-6</v>
      </c>
      <c r="N7287" s="1">
        <v>-8.3596183685585856E-5</v>
      </c>
      <c r="O7287" s="1">
        <v>-2.8210000891704112E-5</v>
      </c>
      <c r="P7287" s="1">
        <v>-3.3309801947325468E-3</v>
      </c>
      <c r="Q7287" s="1">
        <v>0</v>
      </c>
      <c r="S7287" s="1">
        <v>34</v>
      </c>
      <c r="T7287" s="1">
        <v>1</v>
      </c>
      <c r="U7287" s="1">
        <v>5829729</v>
      </c>
      <c r="V7287" s="1">
        <v>-3.2210002245847136E-5</v>
      </c>
      <c r="W7287" s="1">
        <v>-5.5748422164469957E-4</v>
      </c>
      <c r="X7287" s="1">
        <v>-5.5748422164469957E-4</v>
      </c>
    </row>
    <row r="7288" spans="1:24" x14ac:dyDescent="0.35">
      <c r="A7288" s="1">
        <v>350405</v>
      </c>
      <c r="B7288" s="1" t="s">
        <v>2348</v>
      </c>
      <c r="C7288" s="1">
        <v>116197503</v>
      </c>
      <c r="D7288" s="1">
        <v>405</v>
      </c>
      <c r="E7288" s="1" t="s">
        <v>2726</v>
      </c>
      <c r="F7288" s="1" t="s">
        <v>147</v>
      </c>
      <c r="G7288" s="1" t="s">
        <v>237</v>
      </c>
      <c r="H7288" s="1" t="s">
        <v>916</v>
      </c>
      <c r="I7288" s="1">
        <v>884478.1</v>
      </c>
      <c r="K7288" s="1">
        <v>197956</v>
      </c>
      <c r="L7288" s="1">
        <v>4869731</v>
      </c>
      <c r="M7288" s="1">
        <v>8.4827497601509094E-2</v>
      </c>
      <c r="N7288" s="1">
        <v>1.7728152275085449</v>
      </c>
      <c r="O7288" s="1">
        <v>3.7608418613672256E-2</v>
      </c>
      <c r="P7288" s="1">
        <v>4.4408745765686035</v>
      </c>
      <c r="Q7288" s="1">
        <v>0</v>
      </c>
      <c r="S7288" s="1">
        <v>35</v>
      </c>
      <c r="T7288" s="1">
        <v>1</v>
      </c>
      <c r="U7288" s="1">
        <v>5952165</v>
      </c>
      <c r="V7288" s="1">
        <v>0.12243591248989105</v>
      </c>
      <c r="W7288" s="1">
        <v>2.1002006530761719</v>
      </c>
      <c r="X7288" s="1">
        <v>2.1002006530761719</v>
      </c>
    </row>
    <row r="7289" spans="1:24" x14ac:dyDescent="0.35">
      <c r="A7289" s="1">
        <v>360405</v>
      </c>
      <c r="B7289" s="1" t="s">
        <v>2349</v>
      </c>
      <c r="C7289" s="1">
        <v>116197503</v>
      </c>
      <c r="D7289" s="1">
        <v>405</v>
      </c>
      <c r="E7289" s="1" t="s">
        <v>2726</v>
      </c>
      <c r="F7289" s="1" t="s">
        <v>147</v>
      </c>
      <c r="G7289" s="1" t="s">
        <v>237</v>
      </c>
      <c r="H7289" s="1" t="s">
        <v>916</v>
      </c>
      <c r="I7289" s="1">
        <v>941366.98</v>
      </c>
      <c r="K7289" s="1">
        <v>197956</v>
      </c>
      <c r="L7289" s="1">
        <v>5128596.5</v>
      </c>
      <c r="M7289" s="1">
        <v>0.25886550545692444</v>
      </c>
      <c r="N7289" s="1">
        <v>5.3158068656921387</v>
      </c>
      <c r="O7289" s="1">
        <v>5.6888878345489502E-2</v>
      </c>
      <c r="P7289" s="1">
        <v>6.431915283203125</v>
      </c>
      <c r="Q7289" s="1">
        <v>0</v>
      </c>
      <c r="S7289" s="1">
        <v>36</v>
      </c>
      <c r="T7289" s="1">
        <v>1</v>
      </c>
      <c r="U7289" s="1">
        <v>6267919.5</v>
      </c>
      <c r="V7289" s="1">
        <v>0.31575438380241394</v>
      </c>
      <c r="W7289" s="1">
        <v>5.304868221282959</v>
      </c>
      <c r="X7289" s="1">
        <v>5.304868221282959</v>
      </c>
    </row>
    <row r="7290" spans="1:24" x14ac:dyDescent="0.35">
      <c r="A7290" s="1">
        <v>370405</v>
      </c>
      <c r="B7290" s="1" t="s">
        <v>2350</v>
      </c>
      <c r="C7290" s="1">
        <v>116197503</v>
      </c>
      <c r="D7290" s="1">
        <v>405</v>
      </c>
      <c r="E7290" s="1" t="s">
        <v>2726</v>
      </c>
      <c r="F7290" s="1" t="s">
        <v>147</v>
      </c>
      <c r="G7290" s="1" t="s">
        <v>237</v>
      </c>
      <c r="H7290" s="1" t="s">
        <v>916</v>
      </c>
      <c r="I7290" s="1">
        <v>982319.53</v>
      </c>
      <c r="K7290" s="1">
        <v>197956</v>
      </c>
      <c r="L7290" s="1">
        <v>5403761.5</v>
      </c>
      <c r="M7290" s="1">
        <v>0.27516499161720276</v>
      </c>
      <c r="N7290" s="1">
        <v>5.3653078079223633</v>
      </c>
      <c r="O7290" s="1">
        <v>4.0952548384666443E-2</v>
      </c>
      <c r="P7290" s="1">
        <v>4.3503279685974121</v>
      </c>
      <c r="Q7290" s="1">
        <v>0</v>
      </c>
      <c r="S7290" s="1">
        <v>37</v>
      </c>
      <c r="T7290" s="1">
        <v>1</v>
      </c>
      <c r="U7290" s="1">
        <v>6584037</v>
      </c>
      <c r="V7290" s="1">
        <v>0.31611752510070801</v>
      </c>
      <c r="W7290" s="1">
        <v>5.0434198379516602</v>
      </c>
      <c r="X7290" s="1">
        <v>5.0434198379516602</v>
      </c>
    </row>
    <row r="7291" spans="1:24" x14ac:dyDescent="0.35">
      <c r="A7291" s="1">
        <v>380405</v>
      </c>
      <c r="B7291" s="1" t="s">
        <v>2351</v>
      </c>
      <c r="C7291" s="1">
        <v>116197503</v>
      </c>
      <c r="D7291" s="1">
        <v>405</v>
      </c>
      <c r="E7291" s="1" t="s">
        <v>2726</v>
      </c>
      <c r="F7291" s="1" t="s">
        <v>147</v>
      </c>
      <c r="G7291" s="1" t="s">
        <v>237</v>
      </c>
      <c r="H7291" s="1" t="s">
        <v>916</v>
      </c>
      <c r="I7291" s="1">
        <v>1057026</v>
      </c>
      <c r="K7291" s="1">
        <v>397227.03125</v>
      </c>
      <c r="L7291" s="1">
        <v>5514869</v>
      </c>
      <c r="M7291" s="1">
        <v>0.11110749840736389</v>
      </c>
      <c r="N7291" s="1">
        <v>2.0561139583587646</v>
      </c>
      <c r="O7291" s="1">
        <v>7.4706472456455231E-2</v>
      </c>
      <c r="P7291" s="1">
        <v>7.6051087379455566</v>
      </c>
      <c r="Q7291" s="1">
        <v>0.19927103817462921</v>
      </c>
      <c r="S7291" s="1">
        <v>38</v>
      </c>
      <c r="T7291" s="1">
        <v>1</v>
      </c>
      <c r="U7291" s="1">
        <v>6969122</v>
      </c>
      <c r="V7291" s="1">
        <v>0.38508501648902893</v>
      </c>
      <c r="W7291" s="1">
        <v>5.8487672805786133</v>
      </c>
      <c r="X7291" s="1">
        <v>5.8487672805786133</v>
      </c>
    </row>
    <row r="7292" spans="1:24" x14ac:dyDescent="0.35">
      <c r="A7292" s="1">
        <v>390405</v>
      </c>
      <c r="B7292" s="1" t="s">
        <v>2352</v>
      </c>
      <c r="C7292" s="1">
        <v>116197503</v>
      </c>
      <c r="D7292" s="1">
        <v>405</v>
      </c>
      <c r="E7292" s="1" t="s">
        <v>2726</v>
      </c>
      <c r="F7292" s="1" t="s">
        <v>147</v>
      </c>
      <c r="G7292" s="1" t="s">
        <v>237</v>
      </c>
      <c r="H7292" s="1" t="s">
        <v>916</v>
      </c>
      <c r="I7292" s="1">
        <v>1065175</v>
      </c>
      <c r="K7292" s="1">
        <v>596394.125</v>
      </c>
      <c r="L7292" s="1">
        <v>5564133</v>
      </c>
      <c r="M7292" s="1">
        <v>4.9263998866081238E-2</v>
      </c>
      <c r="N7292" s="1">
        <v>0.89329409599304199</v>
      </c>
      <c r="O7292" s="1">
        <v>8.148999884724617E-3</v>
      </c>
      <c r="P7292" s="1">
        <v>0.77093654870986938</v>
      </c>
      <c r="Q7292" s="1">
        <v>0.19916708767414093</v>
      </c>
      <c r="S7292" s="1">
        <v>39</v>
      </c>
      <c r="T7292" s="1">
        <v>1</v>
      </c>
      <c r="U7292" s="1">
        <v>7225702</v>
      </c>
      <c r="V7292" s="1">
        <v>0.25658008456230164</v>
      </c>
      <c r="W7292" s="1">
        <v>3.6816689968109131</v>
      </c>
      <c r="X7292" s="1">
        <v>3.6816689968109131</v>
      </c>
    </row>
    <row r="7293" spans="1:24" x14ac:dyDescent="0.35">
      <c r="A7293" s="1">
        <v>400405</v>
      </c>
      <c r="B7293" s="1" t="s">
        <v>2353</v>
      </c>
      <c r="C7293" s="1">
        <v>116197503</v>
      </c>
      <c r="D7293" s="1">
        <v>405</v>
      </c>
      <c r="E7293" s="1" t="s">
        <v>2726</v>
      </c>
      <c r="F7293" s="1" t="s">
        <v>147</v>
      </c>
      <c r="G7293" s="1" t="s">
        <v>237</v>
      </c>
      <c r="H7293" s="1" t="s">
        <v>916</v>
      </c>
      <c r="S7293" s="1">
        <v>40</v>
      </c>
      <c r="T7293" s="1">
        <v>1</v>
      </c>
      <c r="U7293" s="1">
        <v>0</v>
      </c>
      <c r="V7293" s="1">
        <v>0</v>
      </c>
      <c r="W7293" s="1">
        <v>-100</v>
      </c>
      <c r="X7293" s="1">
        <v>-100</v>
      </c>
    </row>
    <row r="7294" spans="1:24" x14ac:dyDescent="0.35">
      <c r="A7294" s="1">
        <v>410405</v>
      </c>
      <c r="B7294" s="1" t="s">
        <v>2354</v>
      </c>
      <c r="C7294" s="1">
        <v>116197503</v>
      </c>
      <c r="D7294" s="1">
        <v>405</v>
      </c>
      <c r="E7294" s="1" t="s">
        <v>2726</v>
      </c>
      <c r="F7294" s="1" t="s">
        <v>147</v>
      </c>
      <c r="G7294" s="1" t="s">
        <v>237</v>
      </c>
      <c r="H7294" s="1" t="s">
        <v>916</v>
      </c>
      <c r="S7294" s="1">
        <v>41</v>
      </c>
      <c r="T7294" s="1">
        <v>1</v>
      </c>
      <c r="U7294" s="1">
        <v>0</v>
      </c>
      <c r="V7294" s="1">
        <v>0</v>
      </c>
    </row>
    <row r="7295" spans="1:24" x14ac:dyDescent="0.35">
      <c r="A7295" s="1">
        <v>420405</v>
      </c>
      <c r="B7295" s="1" t="s">
        <v>2355</v>
      </c>
      <c r="C7295" s="1">
        <v>116197503</v>
      </c>
      <c r="D7295" s="1">
        <v>405</v>
      </c>
      <c r="E7295" s="1" t="s">
        <v>2726</v>
      </c>
      <c r="F7295" s="1" t="s">
        <v>147</v>
      </c>
      <c r="G7295" s="1" t="s">
        <v>237</v>
      </c>
      <c r="H7295" s="1" t="s">
        <v>916</v>
      </c>
      <c r="S7295" s="1">
        <v>42</v>
      </c>
      <c r="T7295" s="1">
        <v>1</v>
      </c>
      <c r="U7295" s="1">
        <v>0</v>
      </c>
      <c r="V7295" s="1">
        <v>0</v>
      </c>
    </row>
    <row r="7296" spans="1:24" x14ac:dyDescent="0.35">
      <c r="A7296" s="1">
        <v>430405</v>
      </c>
      <c r="B7296" s="1" t="s">
        <v>2356</v>
      </c>
      <c r="C7296" s="1">
        <v>116197503</v>
      </c>
      <c r="D7296" s="1">
        <v>405</v>
      </c>
      <c r="E7296" s="1" t="s">
        <v>2726</v>
      </c>
      <c r="F7296" s="1" t="s">
        <v>147</v>
      </c>
      <c r="G7296" s="1" t="s">
        <v>237</v>
      </c>
      <c r="H7296" s="1" t="s">
        <v>916</v>
      </c>
      <c r="S7296" s="1">
        <v>43</v>
      </c>
      <c r="T7296" s="1">
        <v>1</v>
      </c>
      <c r="U7296" s="1">
        <v>0</v>
      </c>
      <c r="V7296" s="1">
        <v>0</v>
      </c>
    </row>
    <row r="7297" spans="1:24" x14ac:dyDescent="0.35">
      <c r="A7297" s="1">
        <v>440405</v>
      </c>
      <c r="B7297" s="1" t="s">
        <v>2357</v>
      </c>
      <c r="C7297" s="1">
        <v>116197503</v>
      </c>
      <c r="D7297" s="1">
        <v>405</v>
      </c>
      <c r="E7297" s="1" t="s">
        <v>2726</v>
      </c>
      <c r="F7297" s="1" t="s">
        <v>147</v>
      </c>
      <c r="G7297" s="1" t="s">
        <v>237</v>
      </c>
      <c r="H7297" s="1" t="s">
        <v>916</v>
      </c>
      <c r="S7297" s="1">
        <v>44</v>
      </c>
      <c r="T7297" s="1">
        <v>1</v>
      </c>
      <c r="U7297" s="1">
        <v>0</v>
      </c>
      <c r="V7297" s="1">
        <v>0</v>
      </c>
    </row>
    <row r="7298" spans="1:24" x14ac:dyDescent="0.35">
      <c r="A7298" s="1">
        <v>450405</v>
      </c>
      <c r="B7298" s="1" t="s">
        <v>2358</v>
      </c>
      <c r="C7298" s="1">
        <v>116197503</v>
      </c>
      <c r="D7298" s="1">
        <v>405</v>
      </c>
      <c r="E7298" s="1" t="s">
        <v>2726</v>
      </c>
      <c r="F7298" s="1" t="s">
        <v>147</v>
      </c>
      <c r="G7298" s="1" t="s">
        <v>237</v>
      </c>
      <c r="H7298" s="1" t="s">
        <v>916</v>
      </c>
      <c r="S7298" s="1">
        <v>45</v>
      </c>
      <c r="T7298" s="1">
        <v>1</v>
      </c>
      <c r="U7298" s="1">
        <v>0</v>
      </c>
      <c r="V7298" s="1">
        <v>0</v>
      </c>
    </row>
    <row r="7299" spans="1:24" x14ac:dyDescent="0.35">
      <c r="A7299" s="1">
        <v>460405</v>
      </c>
      <c r="B7299" s="1" t="s">
        <v>2359</v>
      </c>
      <c r="C7299" s="1">
        <v>116197503</v>
      </c>
      <c r="D7299" s="1">
        <v>405</v>
      </c>
      <c r="E7299" s="1" t="s">
        <v>2726</v>
      </c>
      <c r="F7299" s="1" t="s">
        <v>147</v>
      </c>
      <c r="G7299" s="1" t="s">
        <v>237</v>
      </c>
      <c r="H7299" s="1" t="s">
        <v>916</v>
      </c>
      <c r="S7299" s="1">
        <v>46</v>
      </c>
      <c r="T7299" s="1">
        <v>1</v>
      </c>
      <c r="U7299" s="1">
        <v>0</v>
      </c>
      <c r="V7299" s="1">
        <v>0</v>
      </c>
    </row>
    <row r="7300" spans="1:24" x14ac:dyDescent="0.35">
      <c r="A7300" s="1">
        <v>470405</v>
      </c>
      <c r="B7300" s="1" t="s">
        <v>2360</v>
      </c>
      <c r="C7300" s="1">
        <v>116197503</v>
      </c>
      <c r="D7300" s="1">
        <v>405</v>
      </c>
      <c r="E7300" s="1" t="s">
        <v>2726</v>
      </c>
      <c r="F7300" s="1" t="s">
        <v>147</v>
      </c>
      <c r="G7300" s="1" t="s">
        <v>237</v>
      </c>
      <c r="H7300" s="1" t="s">
        <v>916</v>
      </c>
      <c r="S7300" s="1">
        <v>47</v>
      </c>
      <c r="T7300" s="1">
        <v>1</v>
      </c>
      <c r="U7300" s="1">
        <v>0</v>
      </c>
      <c r="V7300" s="1">
        <v>0</v>
      </c>
    </row>
    <row r="7301" spans="1:24" x14ac:dyDescent="0.35">
      <c r="A7301" s="1">
        <v>480405</v>
      </c>
      <c r="B7301" s="1" t="s">
        <v>2361</v>
      </c>
      <c r="C7301" s="1">
        <v>116197503</v>
      </c>
      <c r="D7301" s="1">
        <v>405</v>
      </c>
      <c r="E7301" s="1" t="s">
        <v>2726</v>
      </c>
      <c r="F7301" s="1" t="s">
        <v>147</v>
      </c>
      <c r="G7301" s="1" t="s">
        <v>237</v>
      </c>
      <c r="H7301" s="1" t="s">
        <v>916</v>
      </c>
      <c r="S7301" s="1">
        <v>48</v>
      </c>
      <c r="T7301" s="1">
        <v>1</v>
      </c>
      <c r="U7301" s="1">
        <v>0</v>
      </c>
      <c r="V7301" s="1">
        <v>0</v>
      </c>
    </row>
    <row r="7302" spans="1:24" x14ac:dyDescent="0.35">
      <c r="A7302" s="1">
        <v>290115</v>
      </c>
      <c r="B7302" s="1" t="s">
        <v>2341</v>
      </c>
      <c r="C7302" s="1">
        <v>116471803</v>
      </c>
      <c r="D7302" s="1">
        <v>115</v>
      </c>
      <c r="E7302" s="1" t="s">
        <v>2727</v>
      </c>
      <c r="F7302" s="1" t="s">
        <v>147</v>
      </c>
      <c r="G7302" s="1" t="s">
        <v>472</v>
      </c>
      <c r="H7302" s="1" t="s">
        <v>916</v>
      </c>
      <c r="I7302" s="1">
        <v>1417673.62</v>
      </c>
      <c r="J7302" s="1">
        <v>18277.34</v>
      </c>
      <c r="K7302" s="1">
        <v>279308</v>
      </c>
      <c r="L7302" s="1">
        <v>7029501.5</v>
      </c>
      <c r="S7302" s="1">
        <v>29</v>
      </c>
      <c r="T7302" s="1">
        <v>1</v>
      </c>
      <c r="U7302" s="1">
        <v>8744760</v>
      </c>
      <c r="V7302" s="1">
        <v>0</v>
      </c>
    </row>
    <row r="7303" spans="1:24" x14ac:dyDescent="0.35">
      <c r="A7303" s="1">
        <v>300115</v>
      </c>
      <c r="B7303" s="1" t="s">
        <v>2343</v>
      </c>
      <c r="C7303" s="1">
        <v>116471803</v>
      </c>
      <c r="D7303" s="1">
        <v>115</v>
      </c>
      <c r="E7303" s="1" t="s">
        <v>2727</v>
      </c>
      <c r="F7303" s="1" t="s">
        <v>147</v>
      </c>
      <c r="G7303" s="1" t="s">
        <v>472</v>
      </c>
      <c r="H7303" s="1" t="s">
        <v>916</v>
      </c>
      <c r="I7303" s="1">
        <v>1425063.63</v>
      </c>
      <c r="J7303" s="1">
        <v>17784.93</v>
      </c>
      <c r="K7303" s="1">
        <v>279308</v>
      </c>
      <c r="L7303" s="1">
        <v>7209244.5</v>
      </c>
      <c r="M7303" s="1">
        <v>0.17974300682544708</v>
      </c>
      <c r="N7303" s="1">
        <v>2.5569808483123779</v>
      </c>
      <c r="O7303" s="1">
        <v>7.3900101706385612E-3</v>
      </c>
      <c r="P7303" s="1">
        <v>0.52127724885940552</v>
      </c>
      <c r="Q7303" s="1">
        <v>0</v>
      </c>
      <c r="R7303" s="1">
        <v>-4.9240997759625316E-4</v>
      </c>
      <c r="S7303" s="1">
        <v>30</v>
      </c>
      <c r="T7303" s="1">
        <v>1</v>
      </c>
      <c r="U7303" s="1">
        <v>8931401</v>
      </c>
      <c r="V7303" s="1">
        <v>0.18664060533046722</v>
      </c>
      <c r="W7303" s="1">
        <v>2.1343181133270264</v>
      </c>
      <c r="X7303" s="1">
        <v>2.1343181133270264</v>
      </c>
    </row>
    <row r="7304" spans="1:24" x14ac:dyDescent="0.35">
      <c r="A7304" s="1">
        <v>310115</v>
      </c>
      <c r="B7304" s="1" t="s">
        <v>2344</v>
      </c>
      <c r="C7304" s="1">
        <v>116471803</v>
      </c>
      <c r="D7304" s="1">
        <v>115</v>
      </c>
      <c r="E7304" s="1" t="s">
        <v>2727</v>
      </c>
      <c r="F7304" s="1" t="s">
        <v>147</v>
      </c>
      <c r="G7304" s="1" t="s">
        <v>472</v>
      </c>
      <c r="H7304" s="1" t="s">
        <v>916</v>
      </c>
      <c r="I7304" s="1">
        <v>1441400.82</v>
      </c>
      <c r="J7304" s="1">
        <v>21643.38</v>
      </c>
      <c r="K7304" s="1">
        <v>279308</v>
      </c>
      <c r="L7304" s="1">
        <v>7254454</v>
      </c>
      <c r="M7304" s="1">
        <v>4.5209500938653946E-2</v>
      </c>
      <c r="N7304" s="1">
        <v>0.62710452079772949</v>
      </c>
      <c r="O7304" s="1">
        <v>1.6337189823389053E-2</v>
      </c>
      <c r="P7304" s="1">
        <v>1.1464183330535889</v>
      </c>
      <c r="Q7304" s="1">
        <v>0</v>
      </c>
      <c r="R7304" s="1">
        <v>3.8584501016885042E-3</v>
      </c>
      <c r="S7304" s="1">
        <v>31</v>
      </c>
      <c r="T7304" s="1">
        <v>1</v>
      </c>
      <c r="U7304" s="1">
        <v>8996806</v>
      </c>
      <c r="V7304" s="1">
        <v>6.5405145287513733E-2</v>
      </c>
      <c r="W7304" s="1">
        <v>0.7323039174079895</v>
      </c>
      <c r="X7304" s="1">
        <v>0.7323039174079895</v>
      </c>
    </row>
    <row r="7305" spans="1:24" x14ac:dyDescent="0.35">
      <c r="A7305" s="1">
        <v>320115</v>
      </c>
      <c r="B7305" s="1" t="s">
        <v>2345</v>
      </c>
      <c r="C7305" s="1">
        <v>116471803</v>
      </c>
      <c r="D7305" s="1">
        <v>115</v>
      </c>
      <c r="E7305" s="1" t="s">
        <v>2727</v>
      </c>
      <c r="F7305" s="1" t="s">
        <v>147</v>
      </c>
      <c r="G7305" s="1" t="s">
        <v>472</v>
      </c>
      <c r="H7305" s="1" t="s">
        <v>916</v>
      </c>
      <c r="I7305" s="1">
        <v>1443396.37</v>
      </c>
      <c r="J7305" s="1">
        <v>22477.42</v>
      </c>
      <c r="K7305" s="1">
        <v>279308</v>
      </c>
      <c r="L7305" s="1">
        <v>7354247.5</v>
      </c>
      <c r="M7305" s="1">
        <v>9.9793501198291779E-2</v>
      </c>
      <c r="N7305" s="1">
        <v>1.3756169080734253</v>
      </c>
      <c r="O7305" s="1">
        <v>1.9955500029027462E-3</v>
      </c>
      <c r="P7305" s="1">
        <v>0.138445183634758</v>
      </c>
      <c r="Q7305" s="1">
        <v>0</v>
      </c>
      <c r="R7305" s="1">
        <v>8.3403999451547861E-4</v>
      </c>
      <c r="S7305" s="1">
        <v>32</v>
      </c>
      <c r="T7305" s="1">
        <v>1</v>
      </c>
      <c r="U7305" s="1">
        <v>9099429</v>
      </c>
      <c r="V7305" s="1">
        <v>0.10262309014797211</v>
      </c>
      <c r="W7305" s="1">
        <v>1.1406604051589966</v>
      </c>
      <c r="X7305" s="1">
        <v>1.1406604051589966</v>
      </c>
    </row>
    <row r="7306" spans="1:24" x14ac:dyDescent="0.35">
      <c r="A7306" s="1">
        <v>330115</v>
      </c>
      <c r="B7306" s="1" t="s">
        <v>2346</v>
      </c>
      <c r="C7306" s="1">
        <v>116471803</v>
      </c>
      <c r="D7306" s="1">
        <v>115</v>
      </c>
      <c r="E7306" s="1" t="s">
        <v>2727</v>
      </c>
      <c r="F7306" s="1" t="s">
        <v>147</v>
      </c>
      <c r="G7306" s="1" t="s">
        <v>472</v>
      </c>
      <c r="H7306" s="1" t="s">
        <v>916</v>
      </c>
      <c r="I7306" s="1">
        <v>1482830.85</v>
      </c>
      <c r="J7306" s="1">
        <v>20194.34</v>
      </c>
      <c r="K7306" s="1">
        <v>279308</v>
      </c>
      <c r="L7306" s="1">
        <v>7529591.5</v>
      </c>
      <c r="M7306" s="1">
        <v>0.17534400522708893</v>
      </c>
      <c r="N7306" s="1">
        <v>2.3842549324035645</v>
      </c>
      <c r="O7306" s="1">
        <v>3.9434481412172318E-2</v>
      </c>
      <c r="P7306" s="1">
        <v>2.7320616245269775</v>
      </c>
      <c r="Q7306" s="1">
        <v>0</v>
      </c>
      <c r="R7306" s="1">
        <v>-2.2830800153315067E-3</v>
      </c>
      <c r="S7306" s="1">
        <v>33</v>
      </c>
      <c r="T7306" s="1">
        <v>1</v>
      </c>
      <c r="U7306" s="1">
        <v>9311925</v>
      </c>
      <c r="V7306" s="1">
        <v>0.21249540150165558</v>
      </c>
      <c r="W7306" s="1">
        <v>2.3352673053741455</v>
      </c>
      <c r="X7306" s="1">
        <v>2.3352673053741455</v>
      </c>
    </row>
    <row r="7307" spans="1:24" x14ac:dyDescent="0.35">
      <c r="A7307" s="1">
        <v>340115</v>
      </c>
      <c r="B7307" s="1" t="s">
        <v>2347</v>
      </c>
      <c r="C7307" s="1">
        <v>116471803</v>
      </c>
      <c r="D7307" s="1">
        <v>115</v>
      </c>
      <c r="E7307" s="1" t="s">
        <v>2727</v>
      </c>
      <c r="F7307" s="1" t="s">
        <v>147</v>
      </c>
      <c r="G7307" s="1" t="s">
        <v>472</v>
      </c>
      <c r="H7307" s="1" t="s">
        <v>916</v>
      </c>
      <c r="I7307" s="1">
        <v>1482804.88</v>
      </c>
      <c r="J7307" s="1">
        <v>37305</v>
      </c>
      <c r="K7307" s="1">
        <v>279308</v>
      </c>
      <c r="L7307" s="1">
        <v>7529584.5</v>
      </c>
      <c r="M7307" s="1">
        <v>-7.0000000960135367E-6</v>
      </c>
      <c r="N7307" s="1">
        <v>-9.2966532974969596E-5</v>
      </c>
      <c r="O7307" s="1">
        <v>-2.5969999114749953E-5</v>
      </c>
      <c r="P7307" s="1">
        <v>-1.7513798084110022E-3</v>
      </c>
      <c r="Q7307" s="1">
        <v>0</v>
      </c>
      <c r="R7307" s="1">
        <v>1.7110660672187805E-2</v>
      </c>
      <c r="S7307" s="1">
        <v>34</v>
      </c>
      <c r="T7307" s="1">
        <v>1</v>
      </c>
      <c r="U7307" s="1">
        <v>9329002</v>
      </c>
      <c r="V7307" s="1">
        <v>1.7077689990401268E-2</v>
      </c>
      <c r="W7307" s="1">
        <v>0.18338850140571594</v>
      </c>
      <c r="X7307" s="1">
        <v>0.18338850140571594</v>
      </c>
    </row>
    <row r="7308" spans="1:24" x14ac:dyDescent="0.35">
      <c r="A7308" s="1">
        <v>350115</v>
      </c>
      <c r="B7308" s="1" t="s">
        <v>2348</v>
      </c>
      <c r="C7308" s="1">
        <v>116471803</v>
      </c>
      <c r="D7308" s="1">
        <v>115</v>
      </c>
      <c r="E7308" s="1" t="s">
        <v>2727</v>
      </c>
      <c r="F7308" s="1" t="s">
        <v>147</v>
      </c>
      <c r="G7308" s="1" t="s">
        <v>472</v>
      </c>
      <c r="H7308" s="1" t="s">
        <v>916</v>
      </c>
      <c r="I7308" s="1">
        <v>1657019.06</v>
      </c>
      <c r="J7308" s="1">
        <v>30793</v>
      </c>
      <c r="K7308" s="1">
        <v>279308</v>
      </c>
      <c r="L7308" s="1">
        <v>7776642.5</v>
      </c>
      <c r="M7308" s="1">
        <v>0.24705800414085388</v>
      </c>
      <c r="N7308" s="1">
        <v>3.2811636924743652</v>
      </c>
      <c r="O7308" s="1">
        <v>0.17421418428421021</v>
      </c>
      <c r="P7308" s="1">
        <v>11.748961448669434</v>
      </c>
      <c r="Q7308" s="1">
        <v>0</v>
      </c>
      <c r="R7308" s="1">
        <v>-6.5120002254843712E-3</v>
      </c>
      <c r="S7308" s="1">
        <v>35</v>
      </c>
      <c r="T7308" s="1">
        <v>1</v>
      </c>
      <c r="U7308" s="1">
        <v>9743762</v>
      </c>
      <c r="V7308" s="1">
        <v>0.41476017236709595</v>
      </c>
      <c r="W7308" s="1">
        <v>4.445920467376709</v>
      </c>
      <c r="X7308" s="1">
        <v>4.445920467376709</v>
      </c>
    </row>
    <row r="7309" spans="1:24" x14ac:dyDescent="0.35">
      <c r="A7309" s="1">
        <v>360115</v>
      </c>
      <c r="B7309" s="1" t="s">
        <v>2349</v>
      </c>
      <c r="C7309" s="1">
        <v>116471803</v>
      </c>
      <c r="D7309" s="1">
        <v>115</v>
      </c>
      <c r="E7309" s="1" t="s">
        <v>2727</v>
      </c>
      <c r="F7309" s="1" t="s">
        <v>147</v>
      </c>
      <c r="G7309" s="1" t="s">
        <v>472</v>
      </c>
      <c r="H7309" s="1" t="s">
        <v>916</v>
      </c>
      <c r="I7309" s="1">
        <v>1729527.12</v>
      </c>
      <c r="J7309" s="1">
        <v>25469.98</v>
      </c>
      <c r="K7309" s="1">
        <v>279308</v>
      </c>
      <c r="L7309" s="1">
        <v>8176425</v>
      </c>
      <c r="M7309" s="1">
        <v>0.39978250861167908</v>
      </c>
      <c r="N7309" s="1">
        <v>5.1408109664916992</v>
      </c>
      <c r="O7309" s="1">
        <v>7.2508059442043304E-2</v>
      </c>
      <c r="P7309" s="1">
        <v>4.3758134841918945</v>
      </c>
      <c r="Q7309" s="1">
        <v>0</v>
      </c>
      <c r="R7309" s="1">
        <v>-5.3230198100209236E-3</v>
      </c>
      <c r="S7309" s="1">
        <v>36</v>
      </c>
      <c r="T7309" s="1">
        <v>1</v>
      </c>
      <c r="U7309" s="1">
        <v>10210730</v>
      </c>
      <c r="V7309" s="1">
        <v>0.46696755290031433</v>
      </c>
      <c r="W7309" s="1">
        <v>4.7924814224243164</v>
      </c>
      <c r="X7309" s="1">
        <v>4.7924814224243164</v>
      </c>
    </row>
    <row r="7310" spans="1:24" x14ac:dyDescent="0.35">
      <c r="A7310" s="1">
        <v>370115</v>
      </c>
      <c r="B7310" s="1" t="s">
        <v>2350</v>
      </c>
      <c r="C7310" s="1">
        <v>116471803</v>
      </c>
      <c r="D7310" s="1">
        <v>115</v>
      </c>
      <c r="E7310" s="1" t="s">
        <v>2727</v>
      </c>
      <c r="F7310" s="1" t="s">
        <v>147</v>
      </c>
      <c r="G7310" s="1" t="s">
        <v>472</v>
      </c>
      <c r="H7310" s="1" t="s">
        <v>916</v>
      </c>
      <c r="I7310" s="1">
        <v>1627255.2</v>
      </c>
      <c r="J7310" s="1">
        <v>39603.71</v>
      </c>
      <c r="K7310" s="1">
        <v>279308</v>
      </c>
      <c r="L7310" s="1">
        <v>8663235</v>
      </c>
      <c r="M7310" s="1">
        <v>0.48680999875068665</v>
      </c>
      <c r="N7310" s="1">
        <v>5.953824520111084</v>
      </c>
      <c r="O7310" s="1">
        <v>-0.1022719219326973</v>
      </c>
      <c r="P7310" s="1">
        <v>-5.9132881164550781</v>
      </c>
      <c r="Q7310" s="1">
        <v>0</v>
      </c>
      <c r="R7310" s="1">
        <v>1.4133729971945286E-2</v>
      </c>
      <c r="S7310" s="1">
        <v>37</v>
      </c>
      <c r="T7310" s="1">
        <v>1</v>
      </c>
      <c r="U7310" s="1">
        <v>10609402</v>
      </c>
      <c r="V7310" s="1">
        <v>0.39867180585861206</v>
      </c>
      <c r="W7310" s="1">
        <v>3.9044415950775146</v>
      </c>
      <c r="X7310" s="1">
        <v>3.9044415950775146</v>
      </c>
    </row>
    <row r="7311" spans="1:24" x14ac:dyDescent="0.35">
      <c r="A7311" s="1">
        <v>380115</v>
      </c>
      <c r="B7311" s="1" t="s">
        <v>2351</v>
      </c>
      <c r="C7311" s="1">
        <v>116471803</v>
      </c>
      <c r="D7311" s="1">
        <v>115</v>
      </c>
      <c r="E7311" s="1" t="s">
        <v>2727</v>
      </c>
      <c r="F7311" s="1" t="s">
        <v>147</v>
      </c>
      <c r="G7311" s="1" t="s">
        <v>472</v>
      </c>
      <c r="H7311" s="1" t="s">
        <v>916</v>
      </c>
      <c r="I7311" s="1">
        <v>1689200</v>
      </c>
      <c r="J7311" s="1">
        <v>41113</v>
      </c>
      <c r="K7311" s="1">
        <v>279308</v>
      </c>
      <c r="L7311" s="1">
        <v>8855893</v>
      </c>
      <c r="M7311" s="1">
        <v>0.19265800714492798</v>
      </c>
      <c r="N7311" s="1">
        <v>2.2238574028015137</v>
      </c>
      <c r="O7311" s="1">
        <v>6.1944801360368729E-2</v>
      </c>
      <c r="P7311" s="1">
        <v>3.8067047595977783</v>
      </c>
      <c r="Q7311" s="1">
        <v>0</v>
      </c>
      <c r="R7311" s="1">
        <v>1.5092899557203054E-3</v>
      </c>
      <c r="S7311" s="1">
        <v>38</v>
      </c>
      <c r="T7311" s="1">
        <v>1</v>
      </c>
      <c r="U7311" s="1">
        <v>10865514</v>
      </c>
      <c r="V7311" s="1">
        <v>0.25611209869384766</v>
      </c>
      <c r="W7311" s="1">
        <v>2.4140098094940186</v>
      </c>
      <c r="X7311" s="1">
        <v>2.4140098094940186</v>
      </c>
    </row>
    <row r="7312" spans="1:24" x14ac:dyDescent="0.35">
      <c r="A7312" s="1">
        <v>390115</v>
      </c>
      <c r="B7312" s="1" t="s">
        <v>2352</v>
      </c>
      <c r="C7312" s="1">
        <v>116471803</v>
      </c>
      <c r="D7312" s="1">
        <v>115</v>
      </c>
      <c r="E7312" s="1" t="s">
        <v>2727</v>
      </c>
      <c r="F7312" s="1" t="s">
        <v>147</v>
      </c>
      <c r="G7312" s="1" t="s">
        <v>472</v>
      </c>
      <c r="H7312" s="1" t="s">
        <v>916</v>
      </c>
      <c r="I7312" s="1">
        <v>1694759</v>
      </c>
      <c r="J7312" s="1">
        <v>42750</v>
      </c>
      <c r="K7312" s="1">
        <v>384371.28125</v>
      </c>
      <c r="L7312" s="1">
        <v>8915143</v>
      </c>
      <c r="M7312" s="1">
        <v>5.9250000864267349E-2</v>
      </c>
      <c r="N7312" s="1">
        <v>0.66904604434967041</v>
      </c>
      <c r="O7312" s="1">
        <v>5.5590001866221428E-3</v>
      </c>
      <c r="P7312" s="1">
        <v>0.32909068465232849</v>
      </c>
      <c r="Q7312" s="1">
        <v>0.10506328195333481</v>
      </c>
      <c r="R7312" s="1">
        <v>1.6370000084862113E-3</v>
      </c>
      <c r="S7312" s="1">
        <v>39</v>
      </c>
      <c r="T7312" s="1">
        <v>1</v>
      </c>
      <c r="U7312" s="1">
        <v>11037023</v>
      </c>
      <c r="V7312" s="1">
        <v>0.1715092808008194</v>
      </c>
      <c r="W7312" s="1">
        <v>1.5784710645675659</v>
      </c>
      <c r="X7312" s="1">
        <v>1.5784710645675659</v>
      </c>
    </row>
    <row r="7313" spans="1:24" x14ac:dyDescent="0.35">
      <c r="A7313" s="1">
        <v>400115</v>
      </c>
      <c r="B7313" s="1" t="s">
        <v>2353</v>
      </c>
      <c r="C7313" s="1">
        <v>116471803</v>
      </c>
      <c r="D7313" s="1">
        <v>115</v>
      </c>
      <c r="E7313" s="1" t="s">
        <v>2727</v>
      </c>
      <c r="F7313" s="1" t="s">
        <v>147</v>
      </c>
      <c r="G7313" s="1" t="s">
        <v>472</v>
      </c>
      <c r="H7313" s="1" t="s">
        <v>916</v>
      </c>
      <c r="S7313" s="1">
        <v>40</v>
      </c>
      <c r="T7313" s="1">
        <v>1</v>
      </c>
      <c r="U7313" s="1">
        <v>0</v>
      </c>
      <c r="V7313" s="1">
        <v>0</v>
      </c>
      <c r="W7313" s="1">
        <v>-100</v>
      </c>
      <c r="X7313" s="1">
        <v>-100</v>
      </c>
    </row>
    <row r="7314" spans="1:24" x14ac:dyDescent="0.35">
      <c r="A7314" s="1">
        <v>410115</v>
      </c>
      <c r="B7314" s="1" t="s">
        <v>2354</v>
      </c>
      <c r="C7314" s="1">
        <v>116471803</v>
      </c>
      <c r="D7314" s="1">
        <v>115</v>
      </c>
      <c r="E7314" s="1" t="s">
        <v>2727</v>
      </c>
      <c r="F7314" s="1" t="s">
        <v>147</v>
      </c>
      <c r="G7314" s="1" t="s">
        <v>472</v>
      </c>
      <c r="H7314" s="1" t="s">
        <v>916</v>
      </c>
      <c r="S7314" s="1">
        <v>41</v>
      </c>
      <c r="T7314" s="1">
        <v>1</v>
      </c>
      <c r="U7314" s="1">
        <v>0</v>
      </c>
      <c r="V7314" s="1">
        <v>0</v>
      </c>
    </row>
    <row r="7315" spans="1:24" x14ac:dyDescent="0.35">
      <c r="A7315" s="1">
        <v>420115</v>
      </c>
      <c r="B7315" s="1" t="s">
        <v>2355</v>
      </c>
      <c r="C7315" s="1">
        <v>116471803</v>
      </c>
      <c r="D7315" s="1">
        <v>115</v>
      </c>
      <c r="E7315" s="1" t="s">
        <v>2727</v>
      </c>
      <c r="F7315" s="1" t="s">
        <v>147</v>
      </c>
      <c r="G7315" s="1" t="s">
        <v>472</v>
      </c>
      <c r="H7315" s="1" t="s">
        <v>916</v>
      </c>
      <c r="S7315" s="1">
        <v>42</v>
      </c>
      <c r="T7315" s="1">
        <v>1</v>
      </c>
      <c r="U7315" s="1">
        <v>0</v>
      </c>
      <c r="V7315" s="1">
        <v>0</v>
      </c>
    </row>
    <row r="7316" spans="1:24" x14ac:dyDescent="0.35">
      <c r="A7316" s="1">
        <v>430115</v>
      </c>
      <c r="B7316" s="1" t="s">
        <v>2356</v>
      </c>
      <c r="C7316" s="1">
        <v>116471803</v>
      </c>
      <c r="D7316" s="1">
        <v>115</v>
      </c>
      <c r="E7316" s="1" t="s">
        <v>2727</v>
      </c>
      <c r="F7316" s="1" t="s">
        <v>147</v>
      </c>
      <c r="G7316" s="1" t="s">
        <v>472</v>
      </c>
      <c r="H7316" s="1" t="s">
        <v>916</v>
      </c>
      <c r="S7316" s="1">
        <v>43</v>
      </c>
      <c r="T7316" s="1">
        <v>1</v>
      </c>
      <c r="U7316" s="1">
        <v>0</v>
      </c>
      <c r="V7316" s="1">
        <v>0</v>
      </c>
    </row>
    <row r="7317" spans="1:24" x14ac:dyDescent="0.35">
      <c r="A7317" s="1">
        <v>440115</v>
      </c>
      <c r="B7317" s="1" t="s">
        <v>2357</v>
      </c>
      <c r="C7317" s="1">
        <v>116471803</v>
      </c>
      <c r="D7317" s="1">
        <v>115</v>
      </c>
      <c r="E7317" s="1" t="s">
        <v>2727</v>
      </c>
      <c r="F7317" s="1" t="s">
        <v>147</v>
      </c>
      <c r="G7317" s="1" t="s">
        <v>472</v>
      </c>
      <c r="H7317" s="1" t="s">
        <v>916</v>
      </c>
      <c r="S7317" s="1">
        <v>44</v>
      </c>
      <c r="T7317" s="1">
        <v>1</v>
      </c>
      <c r="U7317" s="1">
        <v>0</v>
      </c>
      <c r="V7317" s="1">
        <v>0</v>
      </c>
    </row>
    <row r="7318" spans="1:24" x14ac:dyDescent="0.35">
      <c r="A7318" s="1">
        <v>450115</v>
      </c>
      <c r="B7318" s="1" t="s">
        <v>2358</v>
      </c>
      <c r="C7318" s="1">
        <v>116471803</v>
      </c>
      <c r="D7318" s="1">
        <v>115</v>
      </c>
      <c r="E7318" s="1" t="s">
        <v>2727</v>
      </c>
      <c r="F7318" s="1" t="s">
        <v>147</v>
      </c>
      <c r="G7318" s="1" t="s">
        <v>472</v>
      </c>
      <c r="H7318" s="1" t="s">
        <v>916</v>
      </c>
      <c r="S7318" s="1">
        <v>45</v>
      </c>
      <c r="T7318" s="1">
        <v>1</v>
      </c>
      <c r="U7318" s="1">
        <v>0</v>
      </c>
      <c r="V7318" s="1">
        <v>0</v>
      </c>
    </row>
    <row r="7319" spans="1:24" x14ac:dyDescent="0.35">
      <c r="A7319" s="1">
        <v>460115</v>
      </c>
      <c r="B7319" s="1" t="s">
        <v>2359</v>
      </c>
      <c r="C7319" s="1">
        <v>116471803</v>
      </c>
      <c r="D7319" s="1">
        <v>115</v>
      </c>
      <c r="E7319" s="1" t="s">
        <v>2727</v>
      </c>
      <c r="F7319" s="1" t="s">
        <v>147</v>
      </c>
      <c r="G7319" s="1" t="s">
        <v>472</v>
      </c>
      <c r="H7319" s="1" t="s">
        <v>916</v>
      </c>
      <c r="S7319" s="1">
        <v>46</v>
      </c>
      <c r="T7319" s="1">
        <v>1</v>
      </c>
      <c r="U7319" s="1">
        <v>0</v>
      </c>
      <c r="V7319" s="1">
        <v>0</v>
      </c>
    </row>
    <row r="7320" spans="1:24" x14ac:dyDescent="0.35">
      <c r="A7320" s="1">
        <v>470115</v>
      </c>
      <c r="B7320" s="1" t="s">
        <v>2360</v>
      </c>
      <c r="C7320" s="1">
        <v>116471803</v>
      </c>
      <c r="D7320" s="1">
        <v>115</v>
      </c>
      <c r="E7320" s="1" t="s">
        <v>2727</v>
      </c>
      <c r="F7320" s="1" t="s">
        <v>147</v>
      </c>
      <c r="G7320" s="1" t="s">
        <v>472</v>
      </c>
      <c r="H7320" s="1" t="s">
        <v>916</v>
      </c>
      <c r="S7320" s="1">
        <v>47</v>
      </c>
      <c r="T7320" s="1">
        <v>1</v>
      </c>
      <c r="U7320" s="1">
        <v>0</v>
      </c>
      <c r="V7320" s="1">
        <v>0</v>
      </c>
    </row>
    <row r="7321" spans="1:24" x14ac:dyDescent="0.35">
      <c r="A7321" s="1">
        <v>480115</v>
      </c>
      <c r="B7321" s="1" t="s">
        <v>2361</v>
      </c>
      <c r="C7321" s="1">
        <v>116471803</v>
      </c>
      <c r="D7321" s="1">
        <v>115</v>
      </c>
      <c r="E7321" s="1" t="s">
        <v>2727</v>
      </c>
      <c r="F7321" s="1" t="s">
        <v>147</v>
      </c>
      <c r="G7321" s="1" t="s">
        <v>472</v>
      </c>
      <c r="H7321" s="1" t="s">
        <v>916</v>
      </c>
      <c r="S7321" s="1">
        <v>48</v>
      </c>
      <c r="T7321" s="1">
        <v>1</v>
      </c>
      <c r="U7321" s="1">
        <v>0</v>
      </c>
      <c r="V7321" s="1">
        <v>0</v>
      </c>
    </row>
    <row r="7322" spans="1:24" x14ac:dyDescent="0.35">
      <c r="A7322" s="1">
        <v>290230</v>
      </c>
      <c r="B7322" s="1" t="s">
        <v>2341</v>
      </c>
      <c r="C7322" s="1">
        <v>116493503</v>
      </c>
      <c r="D7322" s="1">
        <v>230</v>
      </c>
      <c r="E7322" s="1" t="s">
        <v>2728</v>
      </c>
      <c r="F7322" s="1" t="s">
        <v>147</v>
      </c>
      <c r="G7322" s="1" t="s">
        <v>483</v>
      </c>
      <c r="H7322" s="1" t="s">
        <v>916</v>
      </c>
      <c r="I7322" s="1">
        <v>756697.95</v>
      </c>
      <c r="K7322" s="1">
        <v>177019</v>
      </c>
      <c r="L7322" s="1">
        <v>6108894.5</v>
      </c>
      <c r="S7322" s="1">
        <v>29</v>
      </c>
      <c r="T7322" s="1">
        <v>1</v>
      </c>
      <c r="U7322" s="1">
        <v>7042611.5</v>
      </c>
      <c r="V7322" s="1">
        <v>0</v>
      </c>
    </row>
    <row r="7323" spans="1:24" x14ac:dyDescent="0.35">
      <c r="A7323" s="1">
        <v>300230</v>
      </c>
      <c r="B7323" s="1" t="s">
        <v>2343</v>
      </c>
      <c r="C7323" s="1">
        <v>116493503</v>
      </c>
      <c r="D7323" s="1">
        <v>230</v>
      </c>
      <c r="E7323" s="1" t="s">
        <v>2728</v>
      </c>
      <c r="F7323" s="1" t="s">
        <v>147</v>
      </c>
      <c r="G7323" s="1" t="s">
        <v>483</v>
      </c>
      <c r="H7323" s="1" t="s">
        <v>916</v>
      </c>
      <c r="I7323" s="1">
        <v>770997.31</v>
      </c>
      <c r="K7323" s="1">
        <v>243621</v>
      </c>
      <c r="L7323" s="1">
        <v>6252072.5</v>
      </c>
      <c r="M7323" s="1">
        <v>0.14317800104618073</v>
      </c>
      <c r="N7323" s="1">
        <v>2.3437628746032715</v>
      </c>
      <c r="O7323" s="1">
        <v>1.4299360103905201E-2</v>
      </c>
      <c r="P7323" s="1">
        <v>1.8897051811218262</v>
      </c>
      <c r="Q7323" s="1">
        <v>6.660199910402298E-2</v>
      </c>
      <c r="S7323" s="1">
        <v>30</v>
      </c>
      <c r="T7323" s="1">
        <v>1</v>
      </c>
      <c r="U7323" s="1">
        <v>7266691</v>
      </c>
      <c r="V7323" s="1">
        <v>0.22407937049865723</v>
      </c>
      <c r="W7323" s="1">
        <v>3.1817672252655029</v>
      </c>
      <c r="X7323" s="1">
        <v>3.1817672252655029</v>
      </c>
    </row>
    <row r="7324" spans="1:24" x14ac:dyDescent="0.35">
      <c r="A7324" s="1">
        <v>310230</v>
      </c>
      <c r="B7324" s="1" t="s">
        <v>2344</v>
      </c>
      <c r="C7324" s="1">
        <v>116493503</v>
      </c>
      <c r="D7324" s="1">
        <v>230</v>
      </c>
      <c r="E7324" s="1" t="s">
        <v>2728</v>
      </c>
      <c r="F7324" s="1" t="s">
        <v>147</v>
      </c>
      <c r="G7324" s="1" t="s">
        <v>483</v>
      </c>
      <c r="H7324" s="1" t="s">
        <v>916</v>
      </c>
      <c r="I7324" s="1">
        <v>777403.73</v>
      </c>
      <c r="K7324" s="1">
        <v>210320</v>
      </c>
      <c r="L7324" s="1">
        <v>6306740.5</v>
      </c>
      <c r="M7324" s="1">
        <v>5.466800183057785E-2</v>
      </c>
      <c r="N7324" s="1">
        <v>0.87439805269241333</v>
      </c>
      <c r="O7324" s="1">
        <v>6.4064199104905128E-3</v>
      </c>
      <c r="P7324" s="1">
        <v>0.83092635869979858</v>
      </c>
      <c r="Q7324" s="1">
        <v>-3.330099955201149E-2</v>
      </c>
      <c r="S7324" s="1">
        <v>31</v>
      </c>
      <c r="T7324" s="1">
        <v>1</v>
      </c>
      <c r="U7324" s="1">
        <v>7294464</v>
      </c>
      <c r="V7324" s="1">
        <v>2.7773421257734299E-2</v>
      </c>
      <c r="W7324" s="1">
        <v>0.38219597935676575</v>
      </c>
      <c r="X7324" s="1">
        <v>0.38219597935676575</v>
      </c>
    </row>
    <row r="7325" spans="1:24" x14ac:dyDescent="0.35">
      <c r="A7325" s="1">
        <v>320230</v>
      </c>
      <c r="B7325" s="1" t="s">
        <v>2345</v>
      </c>
      <c r="C7325" s="1">
        <v>116493503</v>
      </c>
      <c r="D7325" s="1">
        <v>230</v>
      </c>
      <c r="E7325" s="1" t="s">
        <v>2728</v>
      </c>
      <c r="F7325" s="1" t="s">
        <v>147</v>
      </c>
      <c r="G7325" s="1" t="s">
        <v>483</v>
      </c>
      <c r="H7325" s="1" t="s">
        <v>916</v>
      </c>
      <c r="I7325" s="1">
        <v>788128.25</v>
      </c>
      <c r="K7325" s="1">
        <v>210320</v>
      </c>
      <c r="L7325" s="1">
        <v>6323471</v>
      </c>
      <c r="M7325" s="1">
        <v>1.6730500385165215E-2</v>
      </c>
      <c r="N7325" s="1">
        <v>0.26527965068817139</v>
      </c>
      <c r="O7325" s="1">
        <v>1.0724520310759544E-2</v>
      </c>
      <c r="P7325" s="1">
        <v>1.3795303106307983</v>
      </c>
      <c r="Q7325" s="1">
        <v>0</v>
      </c>
      <c r="S7325" s="1">
        <v>32</v>
      </c>
      <c r="T7325" s="1">
        <v>1</v>
      </c>
      <c r="U7325" s="1">
        <v>7321919</v>
      </c>
      <c r="V7325" s="1">
        <v>2.7455020695924759E-2</v>
      </c>
      <c r="W7325" s="1">
        <v>0.37638130784034729</v>
      </c>
      <c r="X7325" s="1">
        <v>0.37638130784034729</v>
      </c>
    </row>
    <row r="7326" spans="1:24" x14ac:dyDescent="0.35">
      <c r="A7326" s="1">
        <v>330230</v>
      </c>
      <c r="B7326" s="1" t="s">
        <v>2346</v>
      </c>
      <c r="C7326" s="1">
        <v>116493503</v>
      </c>
      <c r="D7326" s="1">
        <v>230</v>
      </c>
      <c r="E7326" s="1" t="s">
        <v>2728</v>
      </c>
      <c r="F7326" s="1" t="s">
        <v>147</v>
      </c>
      <c r="G7326" s="1" t="s">
        <v>483</v>
      </c>
      <c r="H7326" s="1" t="s">
        <v>916</v>
      </c>
      <c r="I7326" s="1">
        <v>833034</v>
      </c>
      <c r="K7326" s="1">
        <v>210320</v>
      </c>
      <c r="L7326" s="1">
        <v>6410441</v>
      </c>
      <c r="M7326" s="1">
        <v>8.6970001459121704E-2</v>
      </c>
      <c r="N7326" s="1">
        <v>1.3753522634506226</v>
      </c>
      <c r="O7326" s="1">
        <v>4.4905748218297958E-2</v>
      </c>
      <c r="P7326" s="1">
        <v>5.6977720260620117</v>
      </c>
      <c r="Q7326" s="1">
        <v>0</v>
      </c>
      <c r="S7326" s="1">
        <v>33</v>
      </c>
      <c r="T7326" s="1">
        <v>1</v>
      </c>
      <c r="U7326" s="1">
        <v>7453795</v>
      </c>
      <c r="V7326" s="1">
        <v>0.13187575340270996</v>
      </c>
      <c r="W7326" s="1">
        <v>1.8011125326156616</v>
      </c>
      <c r="X7326" s="1">
        <v>1.8011125326156616</v>
      </c>
    </row>
    <row r="7327" spans="1:24" x14ac:dyDescent="0.35">
      <c r="A7327" s="1">
        <v>340230</v>
      </c>
      <c r="B7327" s="1" t="s">
        <v>2347</v>
      </c>
      <c r="C7327" s="1">
        <v>116493503</v>
      </c>
      <c r="D7327" s="1">
        <v>230</v>
      </c>
      <c r="E7327" s="1" t="s">
        <v>2728</v>
      </c>
      <c r="F7327" s="1" t="s">
        <v>147</v>
      </c>
      <c r="G7327" s="1" t="s">
        <v>483</v>
      </c>
      <c r="H7327" s="1" t="s">
        <v>916</v>
      </c>
      <c r="I7327" s="1">
        <v>832996.68</v>
      </c>
      <c r="K7327" s="1">
        <v>210320</v>
      </c>
      <c r="L7327" s="1">
        <v>6410437</v>
      </c>
      <c r="M7327" s="1">
        <v>-3.9999999899009708E-6</v>
      </c>
      <c r="N7327" s="1">
        <v>-6.2398205045610666E-5</v>
      </c>
      <c r="O7327" s="1">
        <v>-3.7319998227758333E-5</v>
      </c>
      <c r="P7327" s="1">
        <v>-4.4800094328820705E-3</v>
      </c>
      <c r="Q7327" s="1">
        <v>0</v>
      </c>
      <c r="S7327" s="1">
        <v>34</v>
      </c>
      <c r="T7327" s="1">
        <v>1</v>
      </c>
      <c r="U7327" s="1">
        <v>7453753.5</v>
      </c>
      <c r="V7327" s="1">
        <v>-4.1319999581901357E-5</v>
      </c>
      <c r="W7327" s="1">
        <v>-5.5676337797194719E-4</v>
      </c>
      <c r="X7327" s="1">
        <v>-5.5676337797194719E-4</v>
      </c>
    </row>
    <row r="7328" spans="1:24" x14ac:dyDescent="0.35">
      <c r="A7328" s="1">
        <v>350230</v>
      </c>
      <c r="B7328" s="1" t="s">
        <v>2348</v>
      </c>
      <c r="C7328" s="1">
        <v>116493503</v>
      </c>
      <c r="D7328" s="1">
        <v>230</v>
      </c>
      <c r="E7328" s="1" t="s">
        <v>2728</v>
      </c>
      <c r="F7328" s="1" t="s">
        <v>147</v>
      </c>
      <c r="G7328" s="1" t="s">
        <v>483</v>
      </c>
      <c r="H7328" s="1" t="s">
        <v>916</v>
      </c>
      <c r="I7328" s="1">
        <v>858880.94</v>
      </c>
      <c r="K7328" s="1">
        <v>210320</v>
      </c>
      <c r="L7328" s="1">
        <v>6543394.5</v>
      </c>
      <c r="M7328" s="1">
        <v>0.13295750319957733</v>
      </c>
      <c r="N7328" s="1">
        <v>2.0740785598754883</v>
      </c>
      <c r="O7328" s="1">
        <v>2.588425949215889E-2</v>
      </c>
      <c r="P7328" s="1">
        <v>3.1073665618896484</v>
      </c>
      <c r="Q7328" s="1">
        <v>0</v>
      </c>
      <c r="S7328" s="1">
        <v>35</v>
      </c>
      <c r="T7328" s="1">
        <v>1</v>
      </c>
      <c r="U7328" s="1">
        <v>7612595.5</v>
      </c>
      <c r="V7328" s="1">
        <v>0.15884175896644592</v>
      </c>
      <c r="W7328" s="1">
        <v>2.1310336589813232</v>
      </c>
      <c r="X7328" s="1">
        <v>2.1310336589813232</v>
      </c>
    </row>
    <row r="7329" spans="1:24" x14ac:dyDescent="0.35">
      <c r="A7329" s="1">
        <v>360230</v>
      </c>
      <c r="B7329" s="1" t="s">
        <v>2349</v>
      </c>
      <c r="C7329" s="1">
        <v>116493503</v>
      </c>
      <c r="D7329" s="1">
        <v>230</v>
      </c>
      <c r="E7329" s="1" t="s">
        <v>2728</v>
      </c>
      <c r="F7329" s="1" t="s">
        <v>147</v>
      </c>
      <c r="G7329" s="1" t="s">
        <v>483</v>
      </c>
      <c r="H7329" s="1" t="s">
        <v>916</v>
      </c>
      <c r="I7329" s="1">
        <v>935042.34</v>
      </c>
      <c r="K7329" s="1">
        <v>210320</v>
      </c>
      <c r="L7329" s="1">
        <v>6809891</v>
      </c>
      <c r="M7329" s="1">
        <v>0.26649650931358337</v>
      </c>
      <c r="N7329" s="1">
        <v>4.072756290435791</v>
      </c>
      <c r="O7329" s="1">
        <v>7.6161399483680725E-2</v>
      </c>
      <c r="P7329" s="1">
        <v>8.8675155639648438</v>
      </c>
      <c r="Q7329" s="1">
        <v>0</v>
      </c>
      <c r="S7329" s="1">
        <v>36</v>
      </c>
      <c r="T7329" s="1">
        <v>1</v>
      </c>
      <c r="U7329" s="1">
        <v>7955253</v>
      </c>
      <c r="V7329" s="1">
        <v>0.34265792369842529</v>
      </c>
      <c r="W7329" s="1">
        <v>4.5011916160583496</v>
      </c>
      <c r="X7329" s="1">
        <v>4.5011916160583496</v>
      </c>
    </row>
    <row r="7330" spans="1:24" x14ac:dyDescent="0.35">
      <c r="A7330" s="1">
        <v>370230</v>
      </c>
      <c r="B7330" s="1" t="s">
        <v>2350</v>
      </c>
      <c r="C7330" s="1">
        <v>116493503</v>
      </c>
      <c r="D7330" s="1">
        <v>230</v>
      </c>
      <c r="E7330" s="1" t="s">
        <v>2728</v>
      </c>
      <c r="F7330" s="1" t="s">
        <v>147</v>
      </c>
      <c r="G7330" s="1" t="s">
        <v>483</v>
      </c>
      <c r="H7330" s="1" t="s">
        <v>916</v>
      </c>
      <c r="I7330" s="1">
        <v>964988.32</v>
      </c>
      <c r="K7330" s="1">
        <v>210320</v>
      </c>
      <c r="L7330" s="1">
        <v>7186528</v>
      </c>
      <c r="M7330" s="1">
        <v>0.37663701176643372</v>
      </c>
      <c r="N7330" s="1">
        <v>5.5307345390319824</v>
      </c>
      <c r="O7330" s="1">
        <v>2.9945980757474899E-2</v>
      </c>
      <c r="P7330" s="1">
        <v>3.2026336193084717</v>
      </c>
      <c r="Q7330" s="1">
        <v>0</v>
      </c>
      <c r="S7330" s="1">
        <v>37</v>
      </c>
      <c r="T7330" s="1">
        <v>1</v>
      </c>
      <c r="U7330" s="1">
        <v>8361836</v>
      </c>
      <c r="V7330" s="1">
        <v>0.40658298134803772</v>
      </c>
      <c r="W7330" s="1">
        <v>5.1108746528625488</v>
      </c>
      <c r="X7330" s="1">
        <v>5.1108746528625488</v>
      </c>
    </row>
    <row r="7331" spans="1:24" x14ac:dyDescent="0.35">
      <c r="A7331" s="1">
        <v>380230</v>
      </c>
      <c r="B7331" s="1" t="s">
        <v>2351</v>
      </c>
      <c r="C7331" s="1">
        <v>116493503</v>
      </c>
      <c r="D7331" s="1">
        <v>230</v>
      </c>
      <c r="E7331" s="1" t="s">
        <v>2728</v>
      </c>
      <c r="F7331" s="1" t="s">
        <v>147</v>
      </c>
      <c r="G7331" s="1" t="s">
        <v>483</v>
      </c>
      <c r="H7331" s="1" t="s">
        <v>916</v>
      </c>
      <c r="I7331" s="1">
        <v>1024102</v>
      </c>
      <c r="K7331" s="1">
        <v>484116.96875</v>
      </c>
      <c r="L7331" s="1">
        <v>7304585</v>
      </c>
      <c r="M7331" s="1">
        <v>0.1180569976568222</v>
      </c>
      <c r="N7331" s="1">
        <v>1.6427543163299561</v>
      </c>
      <c r="O7331" s="1">
        <v>5.9113681316375732E-2</v>
      </c>
      <c r="P7331" s="1">
        <v>6.1258440017700195</v>
      </c>
      <c r="Q7331" s="1">
        <v>0.27379697561264038</v>
      </c>
      <c r="S7331" s="1">
        <v>38</v>
      </c>
      <c r="T7331" s="1">
        <v>1</v>
      </c>
      <c r="U7331" s="1">
        <v>8812804</v>
      </c>
      <c r="V7331" s="1">
        <v>0.45096766948699951</v>
      </c>
      <c r="W7331" s="1">
        <v>5.3931694030761719</v>
      </c>
      <c r="X7331" s="1">
        <v>5.3931694030761719</v>
      </c>
    </row>
    <row r="7332" spans="1:24" x14ac:dyDescent="0.35">
      <c r="A7332" s="1">
        <v>390230</v>
      </c>
      <c r="B7332" s="1" t="s">
        <v>2352</v>
      </c>
      <c r="C7332" s="1">
        <v>116493503</v>
      </c>
      <c r="D7332" s="1">
        <v>230</v>
      </c>
      <c r="E7332" s="1" t="s">
        <v>2728</v>
      </c>
      <c r="F7332" s="1" t="s">
        <v>147</v>
      </c>
      <c r="G7332" s="1" t="s">
        <v>483</v>
      </c>
      <c r="H7332" s="1" t="s">
        <v>916</v>
      </c>
      <c r="I7332" s="1">
        <v>1042541</v>
      </c>
      <c r="K7332" s="1">
        <v>757771.125</v>
      </c>
      <c r="L7332" s="1">
        <v>7356489</v>
      </c>
      <c r="M7332" s="1">
        <v>5.1904000341892242E-2</v>
      </c>
      <c r="N7332" s="1">
        <v>0.7105674147605896</v>
      </c>
      <c r="O7332" s="1">
        <v>1.8439000472426414E-2</v>
      </c>
      <c r="P7332" s="1">
        <v>1.800504207611084</v>
      </c>
      <c r="Q7332" s="1">
        <v>0.27365416288375854</v>
      </c>
      <c r="S7332" s="1">
        <v>39</v>
      </c>
      <c r="T7332" s="1">
        <v>1</v>
      </c>
      <c r="U7332" s="1">
        <v>9156801</v>
      </c>
      <c r="V7332" s="1">
        <v>0.34399715065956116</v>
      </c>
      <c r="W7332" s="1">
        <v>3.9033772945404053</v>
      </c>
      <c r="X7332" s="1">
        <v>3.9033772945404053</v>
      </c>
    </row>
    <row r="7333" spans="1:24" x14ac:dyDescent="0.35">
      <c r="A7333" s="1">
        <v>400230</v>
      </c>
      <c r="B7333" s="1" t="s">
        <v>2353</v>
      </c>
      <c r="C7333" s="1">
        <v>116493503</v>
      </c>
      <c r="D7333" s="1">
        <v>230</v>
      </c>
      <c r="E7333" s="1" t="s">
        <v>2728</v>
      </c>
      <c r="F7333" s="1" t="s">
        <v>147</v>
      </c>
      <c r="G7333" s="1" t="s">
        <v>483</v>
      </c>
      <c r="H7333" s="1" t="s">
        <v>916</v>
      </c>
      <c r="S7333" s="1">
        <v>40</v>
      </c>
      <c r="T7333" s="1">
        <v>1</v>
      </c>
      <c r="U7333" s="1">
        <v>0</v>
      </c>
      <c r="V7333" s="1">
        <v>0</v>
      </c>
      <c r="W7333" s="1">
        <v>-100</v>
      </c>
      <c r="X7333" s="1">
        <v>-100</v>
      </c>
    </row>
    <row r="7334" spans="1:24" x14ac:dyDescent="0.35">
      <c r="A7334" s="1">
        <v>410230</v>
      </c>
      <c r="B7334" s="1" t="s">
        <v>2354</v>
      </c>
      <c r="C7334" s="1">
        <v>116493503</v>
      </c>
      <c r="D7334" s="1">
        <v>230</v>
      </c>
      <c r="E7334" s="1" t="s">
        <v>2728</v>
      </c>
      <c r="F7334" s="1" t="s">
        <v>147</v>
      </c>
      <c r="G7334" s="1" t="s">
        <v>483</v>
      </c>
      <c r="H7334" s="1" t="s">
        <v>916</v>
      </c>
      <c r="S7334" s="1">
        <v>41</v>
      </c>
      <c r="T7334" s="1">
        <v>1</v>
      </c>
      <c r="U7334" s="1">
        <v>0</v>
      </c>
      <c r="V7334" s="1">
        <v>0</v>
      </c>
    </row>
    <row r="7335" spans="1:24" x14ac:dyDescent="0.35">
      <c r="A7335" s="1">
        <v>420230</v>
      </c>
      <c r="B7335" s="1" t="s">
        <v>2355</v>
      </c>
      <c r="C7335" s="1">
        <v>116493503</v>
      </c>
      <c r="D7335" s="1">
        <v>230</v>
      </c>
      <c r="E7335" s="1" t="s">
        <v>2728</v>
      </c>
      <c r="F7335" s="1" t="s">
        <v>147</v>
      </c>
      <c r="G7335" s="1" t="s">
        <v>483</v>
      </c>
      <c r="H7335" s="1" t="s">
        <v>916</v>
      </c>
      <c r="S7335" s="1">
        <v>42</v>
      </c>
      <c r="T7335" s="1">
        <v>1</v>
      </c>
      <c r="U7335" s="1">
        <v>0</v>
      </c>
      <c r="V7335" s="1">
        <v>0</v>
      </c>
    </row>
    <row r="7336" spans="1:24" x14ac:dyDescent="0.35">
      <c r="A7336" s="1">
        <v>430230</v>
      </c>
      <c r="B7336" s="1" t="s">
        <v>2356</v>
      </c>
      <c r="C7336" s="1">
        <v>116493503</v>
      </c>
      <c r="D7336" s="1">
        <v>230</v>
      </c>
      <c r="E7336" s="1" t="s">
        <v>2728</v>
      </c>
      <c r="F7336" s="1" t="s">
        <v>147</v>
      </c>
      <c r="G7336" s="1" t="s">
        <v>483</v>
      </c>
      <c r="H7336" s="1" t="s">
        <v>916</v>
      </c>
      <c r="S7336" s="1">
        <v>43</v>
      </c>
      <c r="T7336" s="1">
        <v>1</v>
      </c>
      <c r="U7336" s="1">
        <v>0</v>
      </c>
      <c r="V7336" s="1">
        <v>0</v>
      </c>
    </row>
    <row r="7337" spans="1:24" x14ac:dyDescent="0.35">
      <c r="A7337" s="1">
        <v>440230</v>
      </c>
      <c r="B7337" s="1" t="s">
        <v>2357</v>
      </c>
      <c r="C7337" s="1">
        <v>116493503</v>
      </c>
      <c r="D7337" s="1">
        <v>230</v>
      </c>
      <c r="E7337" s="1" t="s">
        <v>2728</v>
      </c>
      <c r="F7337" s="1" t="s">
        <v>147</v>
      </c>
      <c r="G7337" s="1" t="s">
        <v>483</v>
      </c>
      <c r="H7337" s="1" t="s">
        <v>916</v>
      </c>
      <c r="S7337" s="1">
        <v>44</v>
      </c>
      <c r="T7337" s="1">
        <v>1</v>
      </c>
      <c r="U7337" s="1">
        <v>0</v>
      </c>
      <c r="V7337" s="1">
        <v>0</v>
      </c>
    </row>
    <row r="7338" spans="1:24" x14ac:dyDescent="0.35">
      <c r="A7338" s="1">
        <v>450230</v>
      </c>
      <c r="B7338" s="1" t="s">
        <v>2358</v>
      </c>
      <c r="C7338" s="1">
        <v>116493503</v>
      </c>
      <c r="D7338" s="1">
        <v>230</v>
      </c>
      <c r="E7338" s="1" t="s">
        <v>2728</v>
      </c>
      <c r="F7338" s="1" t="s">
        <v>147</v>
      </c>
      <c r="G7338" s="1" t="s">
        <v>483</v>
      </c>
      <c r="H7338" s="1" t="s">
        <v>916</v>
      </c>
      <c r="S7338" s="1">
        <v>45</v>
      </c>
      <c r="T7338" s="1">
        <v>1</v>
      </c>
      <c r="U7338" s="1">
        <v>0</v>
      </c>
      <c r="V7338" s="1">
        <v>0</v>
      </c>
    </row>
    <row r="7339" spans="1:24" x14ac:dyDescent="0.35">
      <c r="A7339" s="1">
        <v>460230</v>
      </c>
      <c r="B7339" s="1" t="s">
        <v>2359</v>
      </c>
      <c r="C7339" s="1">
        <v>116493503</v>
      </c>
      <c r="D7339" s="1">
        <v>230</v>
      </c>
      <c r="E7339" s="1" t="s">
        <v>2728</v>
      </c>
      <c r="F7339" s="1" t="s">
        <v>147</v>
      </c>
      <c r="G7339" s="1" t="s">
        <v>483</v>
      </c>
      <c r="H7339" s="1" t="s">
        <v>916</v>
      </c>
      <c r="S7339" s="1">
        <v>46</v>
      </c>
      <c r="T7339" s="1">
        <v>1</v>
      </c>
      <c r="U7339" s="1">
        <v>0</v>
      </c>
      <c r="V7339" s="1">
        <v>0</v>
      </c>
    </row>
    <row r="7340" spans="1:24" x14ac:dyDescent="0.35">
      <c r="A7340" s="1">
        <v>470230</v>
      </c>
      <c r="B7340" s="1" t="s">
        <v>2360</v>
      </c>
      <c r="C7340" s="1">
        <v>116493503</v>
      </c>
      <c r="D7340" s="1">
        <v>230</v>
      </c>
      <c r="E7340" s="1" t="s">
        <v>2728</v>
      </c>
      <c r="F7340" s="1" t="s">
        <v>147</v>
      </c>
      <c r="G7340" s="1" t="s">
        <v>483</v>
      </c>
      <c r="H7340" s="1" t="s">
        <v>916</v>
      </c>
      <c r="S7340" s="1">
        <v>47</v>
      </c>
      <c r="T7340" s="1">
        <v>1</v>
      </c>
      <c r="U7340" s="1">
        <v>0</v>
      </c>
      <c r="V7340" s="1">
        <v>0</v>
      </c>
    </row>
    <row r="7341" spans="1:24" x14ac:dyDescent="0.35">
      <c r="A7341" s="1">
        <v>480230</v>
      </c>
      <c r="B7341" s="1" t="s">
        <v>2361</v>
      </c>
      <c r="C7341" s="1">
        <v>116493503</v>
      </c>
      <c r="D7341" s="1">
        <v>230</v>
      </c>
      <c r="E7341" s="1" t="s">
        <v>2728</v>
      </c>
      <c r="F7341" s="1" t="s">
        <v>147</v>
      </c>
      <c r="G7341" s="1" t="s">
        <v>483</v>
      </c>
      <c r="H7341" s="1" t="s">
        <v>916</v>
      </c>
      <c r="S7341" s="1">
        <v>48</v>
      </c>
      <c r="T7341" s="1">
        <v>1</v>
      </c>
      <c r="U7341" s="1">
        <v>0</v>
      </c>
      <c r="V7341" s="1">
        <v>0</v>
      </c>
    </row>
    <row r="7342" spans="1:24" x14ac:dyDescent="0.35">
      <c r="A7342" s="1">
        <v>290257</v>
      </c>
      <c r="B7342" s="1" t="s">
        <v>2341</v>
      </c>
      <c r="C7342" s="1">
        <v>116495003</v>
      </c>
      <c r="D7342" s="1">
        <v>257</v>
      </c>
      <c r="E7342" s="1" t="s">
        <v>2729</v>
      </c>
      <c r="F7342" s="1" t="s">
        <v>147</v>
      </c>
      <c r="G7342" s="1" t="s">
        <v>483</v>
      </c>
      <c r="H7342" s="1" t="s">
        <v>916</v>
      </c>
      <c r="I7342" s="1">
        <v>1437717.75</v>
      </c>
      <c r="J7342" s="1">
        <v>56804.03</v>
      </c>
      <c r="K7342" s="1">
        <v>332640</v>
      </c>
      <c r="L7342" s="1">
        <v>8970659</v>
      </c>
      <c r="S7342" s="1">
        <v>29</v>
      </c>
      <c r="T7342" s="1">
        <v>1</v>
      </c>
      <c r="U7342" s="1">
        <v>10797821</v>
      </c>
      <c r="V7342" s="1">
        <v>0</v>
      </c>
    </row>
    <row r="7343" spans="1:24" x14ac:dyDescent="0.35">
      <c r="A7343" s="1">
        <v>300257</v>
      </c>
      <c r="B7343" s="1" t="s">
        <v>2343</v>
      </c>
      <c r="C7343" s="1">
        <v>116495003</v>
      </c>
      <c r="D7343" s="1">
        <v>257</v>
      </c>
      <c r="E7343" s="1" t="s">
        <v>2729</v>
      </c>
      <c r="F7343" s="1" t="s">
        <v>147</v>
      </c>
      <c r="G7343" s="1" t="s">
        <v>483</v>
      </c>
      <c r="H7343" s="1" t="s">
        <v>916</v>
      </c>
      <c r="I7343" s="1">
        <v>1455866.23</v>
      </c>
      <c r="J7343" s="1">
        <v>41619.910000000003</v>
      </c>
      <c r="K7343" s="1">
        <v>454016</v>
      </c>
      <c r="L7343" s="1">
        <v>9175571</v>
      </c>
      <c r="M7343" s="1">
        <v>0.20491200685501099</v>
      </c>
      <c r="N7343" s="1">
        <v>2.2842469215393066</v>
      </c>
      <c r="O7343" s="1">
        <v>1.8148479983210564E-2</v>
      </c>
      <c r="P7343" s="1">
        <v>1.2623116970062256</v>
      </c>
      <c r="Q7343" s="1">
        <v>0.12137600034475327</v>
      </c>
      <c r="R7343" s="1">
        <v>-1.5184120275080204E-2</v>
      </c>
      <c r="S7343" s="1">
        <v>30</v>
      </c>
      <c r="T7343" s="1">
        <v>1</v>
      </c>
      <c r="U7343" s="1">
        <v>11127073</v>
      </c>
      <c r="V7343" s="1">
        <v>0.32925236225128174</v>
      </c>
      <c r="W7343" s="1">
        <v>3.0492448806762695</v>
      </c>
      <c r="X7343" s="1">
        <v>3.0492448806762695</v>
      </c>
    </row>
    <row r="7344" spans="1:24" x14ac:dyDescent="0.35">
      <c r="A7344" s="1">
        <v>310257</v>
      </c>
      <c r="B7344" s="1" t="s">
        <v>2344</v>
      </c>
      <c r="C7344" s="1">
        <v>116495003</v>
      </c>
      <c r="D7344" s="1">
        <v>257</v>
      </c>
      <c r="E7344" s="1" t="s">
        <v>2729</v>
      </c>
      <c r="F7344" s="1" t="s">
        <v>147</v>
      </c>
      <c r="G7344" s="1" t="s">
        <v>483</v>
      </c>
      <c r="H7344" s="1" t="s">
        <v>916</v>
      </c>
      <c r="I7344" s="1">
        <v>1482884.35</v>
      </c>
      <c r="J7344" s="1">
        <v>51855.48</v>
      </c>
      <c r="K7344" s="1">
        <v>393328</v>
      </c>
      <c r="L7344" s="1">
        <v>9233155</v>
      </c>
      <c r="M7344" s="1">
        <v>5.7583998888731003E-2</v>
      </c>
      <c r="N7344" s="1">
        <v>0.6275794506072998</v>
      </c>
      <c r="O7344" s="1">
        <v>2.7018120512366295E-2</v>
      </c>
      <c r="P7344" s="1">
        <v>1.8558106422424316</v>
      </c>
      <c r="Q7344" s="1">
        <v>-6.0688000172376633E-2</v>
      </c>
      <c r="R7344" s="1">
        <v>1.023557037115097E-2</v>
      </c>
      <c r="S7344" s="1">
        <v>31</v>
      </c>
      <c r="T7344" s="1">
        <v>1</v>
      </c>
      <c r="U7344" s="1">
        <v>11161223</v>
      </c>
      <c r="V7344" s="1">
        <v>3.4149687737226486E-2</v>
      </c>
      <c r="W7344" s="1">
        <v>0.30690911412239075</v>
      </c>
      <c r="X7344" s="1">
        <v>0.30690911412239075</v>
      </c>
    </row>
    <row r="7345" spans="1:24" x14ac:dyDescent="0.35">
      <c r="A7345" s="1">
        <v>320257</v>
      </c>
      <c r="B7345" s="1" t="s">
        <v>2345</v>
      </c>
      <c r="C7345" s="1">
        <v>116495003</v>
      </c>
      <c r="D7345" s="1">
        <v>257</v>
      </c>
      <c r="E7345" s="1" t="s">
        <v>2729</v>
      </c>
      <c r="F7345" s="1" t="s">
        <v>147</v>
      </c>
      <c r="G7345" s="1" t="s">
        <v>483</v>
      </c>
      <c r="H7345" s="1" t="s">
        <v>916</v>
      </c>
      <c r="I7345" s="1">
        <v>1485279.61</v>
      </c>
      <c r="J7345" s="1">
        <v>47795.75</v>
      </c>
      <c r="K7345" s="1">
        <v>393328</v>
      </c>
      <c r="L7345" s="1">
        <v>9363392</v>
      </c>
      <c r="M7345" s="1">
        <v>0.13023699820041656</v>
      </c>
      <c r="N7345" s="1">
        <v>1.4105362892150879</v>
      </c>
      <c r="O7345" s="1">
        <v>2.395259914919734E-3</v>
      </c>
      <c r="P7345" s="1">
        <v>0.16152709722518921</v>
      </c>
      <c r="Q7345" s="1">
        <v>0</v>
      </c>
      <c r="R7345" s="1">
        <v>-4.0597300976514816E-3</v>
      </c>
      <c r="S7345" s="1">
        <v>32</v>
      </c>
      <c r="T7345" s="1">
        <v>1</v>
      </c>
      <c r="U7345" s="1">
        <v>11289795</v>
      </c>
      <c r="V7345" s="1">
        <v>0.12857252359390259</v>
      </c>
      <c r="W7345" s="1">
        <v>1.1519526243209839</v>
      </c>
      <c r="X7345" s="1">
        <v>1.1519526243209839</v>
      </c>
    </row>
    <row r="7346" spans="1:24" x14ac:dyDescent="0.35">
      <c r="A7346" s="1">
        <v>330257</v>
      </c>
      <c r="B7346" s="1" t="s">
        <v>2346</v>
      </c>
      <c r="C7346" s="1">
        <v>116495003</v>
      </c>
      <c r="D7346" s="1">
        <v>257</v>
      </c>
      <c r="E7346" s="1" t="s">
        <v>2729</v>
      </c>
      <c r="F7346" s="1" t="s">
        <v>147</v>
      </c>
      <c r="G7346" s="1" t="s">
        <v>483</v>
      </c>
      <c r="H7346" s="1" t="s">
        <v>916</v>
      </c>
      <c r="I7346" s="1">
        <v>1506862.16</v>
      </c>
      <c r="J7346" s="1">
        <v>102104.35</v>
      </c>
      <c r="K7346" s="1">
        <v>393328</v>
      </c>
      <c r="L7346" s="1">
        <v>9500238</v>
      </c>
      <c r="M7346" s="1">
        <v>0.13684600591659546</v>
      </c>
      <c r="N7346" s="1">
        <v>1.4615002870559692</v>
      </c>
      <c r="O7346" s="1">
        <v>2.1582549437880516E-2</v>
      </c>
      <c r="P7346" s="1">
        <v>1.4530967473983765</v>
      </c>
      <c r="Q7346" s="1">
        <v>0</v>
      </c>
      <c r="R7346" s="1">
        <v>5.4308600723743439E-2</v>
      </c>
      <c r="S7346" s="1">
        <v>33</v>
      </c>
      <c r="T7346" s="1">
        <v>1</v>
      </c>
      <c r="U7346" s="1">
        <v>11502532</v>
      </c>
      <c r="V7346" s="1">
        <v>0.21273715794086456</v>
      </c>
      <c r="W7346" s="1">
        <v>1.8843300342559814</v>
      </c>
      <c r="X7346" s="1">
        <v>1.8843300342559814</v>
      </c>
    </row>
    <row r="7347" spans="1:24" x14ac:dyDescent="0.35">
      <c r="A7347" s="1">
        <v>340257</v>
      </c>
      <c r="B7347" s="1" t="s">
        <v>2347</v>
      </c>
      <c r="C7347" s="1">
        <v>116495003</v>
      </c>
      <c r="D7347" s="1">
        <v>257</v>
      </c>
      <c r="E7347" s="1" t="s">
        <v>2729</v>
      </c>
      <c r="F7347" s="1" t="s">
        <v>147</v>
      </c>
      <c r="G7347" s="1" t="s">
        <v>483</v>
      </c>
      <c r="H7347" s="1" t="s">
        <v>916</v>
      </c>
      <c r="I7347" s="1">
        <v>1506826.5</v>
      </c>
      <c r="J7347" s="1">
        <v>138762.34</v>
      </c>
      <c r="K7347" s="1">
        <v>393328</v>
      </c>
      <c r="L7347" s="1">
        <v>9500230</v>
      </c>
      <c r="M7347" s="1">
        <v>-7.9999999798019417E-6</v>
      </c>
      <c r="N7347" s="1">
        <v>-8.4208419139031321E-5</v>
      </c>
      <c r="O7347" s="1">
        <v>-3.5659999412018806E-5</v>
      </c>
      <c r="P7347" s="1">
        <v>-2.3665071930736303E-3</v>
      </c>
      <c r="Q7347" s="1">
        <v>0</v>
      </c>
      <c r="R7347" s="1">
        <v>3.6657989025115967E-2</v>
      </c>
      <c r="S7347" s="1">
        <v>34</v>
      </c>
      <c r="T7347" s="1">
        <v>1</v>
      </c>
      <c r="U7347" s="1">
        <v>11539147</v>
      </c>
      <c r="V7347" s="1">
        <v>3.6614332348108292E-2</v>
      </c>
      <c r="W7347" s="1">
        <v>0.31832122802734375</v>
      </c>
      <c r="X7347" s="1">
        <v>0.31832122802734375</v>
      </c>
    </row>
    <row r="7348" spans="1:24" x14ac:dyDescent="0.35">
      <c r="A7348" s="1">
        <v>350257</v>
      </c>
      <c r="B7348" s="1" t="s">
        <v>2348</v>
      </c>
      <c r="C7348" s="1">
        <v>116495003</v>
      </c>
      <c r="D7348" s="1">
        <v>257</v>
      </c>
      <c r="E7348" s="1" t="s">
        <v>2729</v>
      </c>
      <c r="F7348" s="1" t="s">
        <v>147</v>
      </c>
      <c r="G7348" s="1" t="s">
        <v>483</v>
      </c>
      <c r="H7348" s="1" t="s">
        <v>916</v>
      </c>
      <c r="I7348" s="1">
        <v>1606912.28</v>
      </c>
      <c r="J7348" s="1">
        <v>140029</v>
      </c>
      <c r="K7348" s="1">
        <v>393328</v>
      </c>
      <c r="L7348" s="1">
        <v>9780781</v>
      </c>
      <c r="M7348" s="1">
        <v>0.28055098652839661</v>
      </c>
      <c r="N7348" s="1">
        <v>2.953096866607666</v>
      </c>
      <c r="O7348" s="1">
        <v>0.1000857800245285</v>
      </c>
      <c r="P7348" s="1">
        <v>6.6421570777893066</v>
      </c>
      <c r="Q7348" s="1">
        <v>0</v>
      </c>
      <c r="R7348" s="1">
        <v>1.2666600523516536E-3</v>
      </c>
      <c r="S7348" s="1">
        <v>35</v>
      </c>
      <c r="T7348" s="1">
        <v>1</v>
      </c>
      <c r="U7348" s="1">
        <v>11921050</v>
      </c>
      <c r="V7348" s="1">
        <v>0.38190340995788574</v>
      </c>
      <c r="W7348" s="1">
        <v>3.3096294403076172</v>
      </c>
      <c r="X7348" s="1">
        <v>3.3096294403076172</v>
      </c>
    </row>
    <row r="7349" spans="1:24" x14ac:dyDescent="0.35">
      <c r="A7349" s="1">
        <v>360257</v>
      </c>
      <c r="B7349" s="1" t="s">
        <v>2349</v>
      </c>
      <c r="C7349" s="1">
        <v>116495003</v>
      </c>
      <c r="D7349" s="1">
        <v>257</v>
      </c>
      <c r="E7349" s="1" t="s">
        <v>2729</v>
      </c>
      <c r="F7349" s="1" t="s">
        <v>147</v>
      </c>
      <c r="G7349" s="1" t="s">
        <v>483</v>
      </c>
      <c r="H7349" s="1" t="s">
        <v>916</v>
      </c>
      <c r="I7349" s="1">
        <v>1687725.25</v>
      </c>
      <c r="J7349" s="1">
        <v>164662.26</v>
      </c>
      <c r="K7349" s="1">
        <v>393328</v>
      </c>
      <c r="L7349" s="1">
        <v>10217234</v>
      </c>
      <c r="M7349" s="1">
        <v>0.43645301461219788</v>
      </c>
      <c r="N7349" s="1">
        <v>4.4623532295227051</v>
      </c>
      <c r="O7349" s="1">
        <v>8.0812968313694E-2</v>
      </c>
      <c r="P7349" s="1">
        <v>5.0290842056274414</v>
      </c>
      <c r="Q7349" s="1">
        <v>0</v>
      </c>
      <c r="R7349" s="1">
        <v>2.4633260443806648E-2</v>
      </c>
      <c r="S7349" s="1">
        <v>36</v>
      </c>
      <c r="T7349" s="1">
        <v>1</v>
      </c>
      <c r="U7349" s="1">
        <v>12462950</v>
      </c>
      <c r="V7349" s="1">
        <v>0.54189926385879517</v>
      </c>
      <c r="W7349" s="1">
        <v>4.5457406044006348</v>
      </c>
      <c r="X7349" s="1">
        <v>4.5457406044006348</v>
      </c>
    </row>
    <row r="7350" spans="1:24" x14ac:dyDescent="0.35">
      <c r="A7350" s="1">
        <v>370257</v>
      </c>
      <c r="B7350" s="1" t="s">
        <v>2350</v>
      </c>
      <c r="C7350" s="1">
        <v>116495003</v>
      </c>
      <c r="D7350" s="1">
        <v>257</v>
      </c>
      <c r="E7350" s="1" t="s">
        <v>2729</v>
      </c>
      <c r="F7350" s="1" t="s">
        <v>147</v>
      </c>
      <c r="G7350" s="1" t="s">
        <v>483</v>
      </c>
      <c r="H7350" s="1" t="s">
        <v>916</v>
      </c>
      <c r="I7350" s="1">
        <v>1772819.18</v>
      </c>
      <c r="J7350" s="1">
        <v>241382.5</v>
      </c>
      <c r="K7350" s="1">
        <v>393328</v>
      </c>
      <c r="L7350" s="1">
        <v>11055370</v>
      </c>
      <c r="M7350" s="1">
        <v>0.83813601732254028</v>
      </c>
      <c r="N7350" s="1">
        <v>8.2031593322753906</v>
      </c>
      <c r="O7350" s="1">
        <v>8.509393036365509E-2</v>
      </c>
      <c r="P7350" s="1">
        <v>5.0419301986694336</v>
      </c>
      <c r="Q7350" s="1">
        <v>0</v>
      </c>
      <c r="R7350" s="1">
        <v>7.6720237731933594E-2</v>
      </c>
      <c r="S7350" s="1">
        <v>37</v>
      </c>
      <c r="T7350" s="1">
        <v>1</v>
      </c>
      <c r="U7350" s="1">
        <v>13462900</v>
      </c>
      <c r="V7350" s="1">
        <v>0.99995017051696777</v>
      </c>
      <c r="W7350" s="1">
        <v>8.023381233215332</v>
      </c>
      <c r="X7350" s="1">
        <v>8.023381233215332</v>
      </c>
    </row>
    <row r="7351" spans="1:24" x14ac:dyDescent="0.35">
      <c r="A7351" s="1">
        <v>380257</v>
      </c>
      <c r="B7351" s="1" t="s">
        <v>2351</v>
      </c>
      <c r="C7351" s="1">
        <v>116495003</v>
      </c>
      <c r="D7351" s="1">
        <v>257</v>
      </c>
      <c r="E7351" s="1" t="s">
        <v>2729</v>
      </c>
      <c r="F7351" s="1" t="s">
        <v>147</v>
      </c>
      <c r="G7351" s="1" t="s">
        <v>483</v>
      </c>
      <c r="H7351" s="1" t="s">
        <v>916</v>
      </c>
      <c r="I7351" s="1">
        <v>1896293</v>
      </c>
      <c r="J7351" s="1">
        <v>270535</v>
      </c>
      <c r="K7351" s="1">
        <v>667535.25</v>
      </c>
      <c r="L7351" s="1">
        <v>11306814</v>
      </c>
      <c r="M7351" s="1">
        <v>0.251444011926651</v>
      </c>
      <c r="N7351" s="1">
        <v>2.2744059562683105</v>
      </c>
      <c r="O7351" s="1">
        <v>0.12347382307052612</v>
      </c>
      <c r="P7351" s="1">
        <v>6.9648289680480957</v>
      </c>
      <c r="Q7351" s="1">
        <v>0.27420726418495178</v>
      </c>
      <c r="R7351" s="1">
        <v>2.9152499511837959E-2</v>
      </c>
      <c r="S7351" s="1">
        <v>38</v>
      </c>
      <c r="T7351" s="1">
        <v>1</v>
      </c>
      <c r="U7351" s="1">
        <v>14141177</v>
      </c>
      <c r="V7351" s="1">
        <v>0.67827761173248291</v>
      </c>
      <c r="W7351" s="1">
        <v>5.0381197929382324</v>
      </c>
      <c r="X7351" s="1">
        <v>5.0381197929382324</v>
      </c>
    </row>
    <row r="7352" spans="1:24" x14ac:dyDescent="0.35">
      <c r="A7352" s="1">
        <v>390257</v>
      </c>
      <c r="B7352" s="1" t="s">
        <v>2352</v>
      </c>
      <c r="C7352" s="1">
        <v>116495003</v>
      </c>
      <c r="D7352" s="1">
        <v>257</v>
      </c>
      <c r="E7352" s="1" t="s">
        <v>2729</v>
      </c>
      <c r="F7352" s="1" t="s">
        <v>147</v>
      </c>
      <c r="G7352" s="1" t="s">
        <v>483</v>
      </c>
      <c r="H7352" s="1" t="s">
        <v>916</v>
      </c>
      <c r="I7352" s="1">
        <v>1952539</v>
      </c>
      <c r="J7352" s="1">
        <v>291782</v>
      </c>
      <c r="K7352" s="1">
        <v>941599.5625</v>
      </c>
      <c r="L7352" s="1">
        <v>11429233</v>
      </c>
      <c r="M7352" s="1">
        <v>0.12241899967193604</v>
      </c>
      <c r="N7352" s="1">
        <v>1.0827010869979858</v>
      </c>
      <c r="O7352" s="1">
        <v>5.6246001273393631E-2</v>
      </c>
      <c r="P7352" s="1">
        <v>2.9661028385162354</v>
      </c>
      <c r="Q7352" s="1">
        <v>0.27406430244445801</v>
      </c>
      <c r="R7352" s="1">
        <v>2.1246999502182007E-2</v>
      </c>
      <c r="S7352" s="1">
        <v>39</v>
      </c>
      <c r="T7352" s="1">
        <v>1</v>
      </c>
      <c r="U7352" s="1">
        <v>14615154</v>
      </c>
      <c r="V7352" s="1">
        <v>0.47397631406784058</v>
      </c>
      <c r="W7352" s="1">
        <v>3.3517506122589111</v>
      </c>
      <c r="X7352" s="1">
        <v>3.3517506122589111</v>
      </c>
    </row>
    <row r="7353" spans="1:24" x14ac:dyDescent="0.35">
      <c r="A7353" s="1">
        <v>400257</v>
      </c>
      <c r="B7353" s="1" t="s">
        <v>2353</v>
      </c>
      <c r="C7353" s="1">
        <v>116495003</v>
      </c>
      <c r="D7353" s="1">
        <v>257</v>
      </c>
      <c r="E7353" s="1" t="s">
        <v>2729</v>
      </c>
      <c r="F7353" s="1" t="s">
        <v>147</v>
      </c>
      <c r="G7353" s="1" t="s">
        <v>483</v>
      </c>
      <c r="H7353" s="1" t="s">
        <v>916</v>
      </c>
      <c r="S7353" s="1">
        <v>40</v>
      </c>
      <c r="T7353" s="1">
        <v>1</v>
      </c>
      <c r="U7353" s="1">
        <v>0</v>
      </c>
      <c r="V7353" s="1">
        <v>0</v>
      </c>
      <c r="W7353" s="1">
        <v>-100</v>
      </c>
      <c r="X7353" s="1">
        <v>-100</v>
      </c>
    </row>
    <row r="7354" spans="1:24" x14ac:dyDescent="0.35">
      <c r="A7354" s="1">
        <v>410257</v>
      </c>
      <c r="B7354" s="1" t="s">
        <v>2354</v>
      </c>
      <c r="C7354" s="1">
        <v>116495003</v>
      </c>
      <c r="D7354" s="1">
        <v>257</v>
      </c>
      <c r="E7354" s="1" t="s">
        <v>2729</v>
      </c>
      <c r="F7354" s="1" t="s">
        <v>147</v>
      </c>
      <c r="G7354" s="1" t="s">
        <v>483</v>
      </c>
      <c r="H7354" s="1" t="s">
        <v>916</v>
      </c>
      <c r="S7354" s="1">
        <v>41</v>
      </c>
      <c r="T7354" s="1">
        <v>1</v>
      </c>
      <c r="U7354" s="1">
        <v>0</v>
      </c>
      <c r="V7354" s="1">
        <v>0</v>
      </c>
    </row>
    <row r="7355" spans="1:24" x14ac:dyDescent="0.35">
      <c r="A7355" s="1">
        <v>420257</v>
      </c>
      <c r="B7355" s="1" t="s">
        <v>2355</v>
      </c>
      <c r="C7355" s="1">
        <v>116495003</v>
      </c>
      <c r="D7355" s="1">
        <v>257</v>
      </c>
      <c r="E7355" s="1" t="s">
        <v>2729</v>
      </c>
      <c r="F7355" s="1" t="s">
        <v>147</v>
      </c>
      <c r="G7355" s="1" t="s">
        <v>483</v>
      </c>
      <c r="H7355" s="1" t="s">
        <v>916</v>
      </c>
      <c r="S7355" s="1">
        <v>42</v>
      </c>
      <c r="T7355" s="1">
        <v>1</v>
      </c>
      <c r="U7355" s="1">
        <v>0</v>
      </c>
      <c r="V7355" s="1">
        <v>0</v>
      </c>
    </row>
    <row r="7356" spans="1:24" x14ac:dyDescent="0.35">
      <c r="A7356" s="1">
        <v>430257</v>
      </c>
      <c r="B7356" s="1" t="s">
        <v>2356</v>
      </c>
      <c r="C7356" s="1">
        <v>116495003</v>
      </c>
      <c r="D7356" s="1">
        <v>257</v>
      </c>
      <c r="E7356" s="1" t="s">
        <v>2729</v>
      </c>
      <c r="F7356" s="1" t="s">
        <v>147</v>
      </c>
      <c r="G7356" s="1" t="s">
        <v>483</v>
      </c>
      <c r="H7356" s="1" t="s">
        <v>916</v>
      </c>
      <c r="S7356" s="1">
        <v>43</v>
      </c>
      <c r="T7356" s="1">
        <v>1</v>
      </c>
      <c r="U7356" s="1">
        <v>0</v>
      </c>
      <c r="V7356" s="1">
        <v>0</v>
      </c>
    </row>
    <row r="7357" spans="1:24" x14ac:dyDescent="0.35">
      <c r="A7357" s="1">
        <v>440257</v>
      </c>
      <c r="B7357" s="1" t="s">
        <v>2357</v>
      </c>
      <c r="C7357" s="1">
        <v>116495003</v>
      </c>
      <c r="D7357" s="1">
        <v>257</v>
      </c>
      <c r="E7357" s="1" t="s">
        <v>2729</v>
      </c>
      <c r="F7357" s="1" t="s">
        <v>147</v>
      </c>
      <c r="G7357" s="1" t="s">
        <v>483</v>
      </c>
      <c r="H7357" s="1" t="s">
        <v>916</v>
      </c>
      <c r="S7357" s="1">
        <v>44</v>
      </c>
      <c r="T7357" s="1">
        <v>1</v>
      </c>
      <c r="U7357" s="1">
        <v>0</v>
      </c>
      <c r="V7357" s="1">
        <v>0</v>
      </c>
    </row>
    <row r="7358" spans="1:24" x14ac:dyDescent="0.35">
      <c r="A7358" s="1">
        <v>450257</v>
      </c>
      <c r="B7358" s="1" t="s">
        <v>2358</v>
      </c>
      <c r="C7358" s="1">
        <v>116495003</v>
      </c>
      <c r="D7358" s="1">
        <v>257</v>
      </c>
      <c r="E7358" s="1" t="s">
        <v>2729</v>
      </c>
      <c r="F7358" s="1" t="s">
        <v>147</v>
      </c>
      <c r="G7358" s="1" t="s">
        <v>483</v>
      </c>
      <c r="H7358" s="1" t="s">
        <v>916</v>
      </c>
      <c r="S7358" s="1">
        <v>45</v>
      </c>
      <c r="T7358" s="1">
        <v>1</v>
      </c>
      <c r="U7358" s="1">
        <v>0</v>
      </c>
      <c r="V7358" s="1">
        <v>0</v>
      </c>
    </row>
    <row r="7359" spans="1:24" x14ac:dyDescent="0.35">
      <c r="A7359" s="1">
        <v>460257</v>
      </c>
      <c r="B7359" s="1" t="s">
        <v>2359</v>
      </c>
      <c r="C7359" s="1">
        <v>116495003</v>
      </c>
      <c r="D7359" s="1">
        <v>257</v>
      </c>
      <c r="E7359" s="1" t="s">
        <v>2729</v>
      </c>
      <c r="F7359" s="1" t="s">
        <v>147</v>
      </c>
      <c r="G7359" s="1" t="s">
        <v>483</v>
      </c>
      <c r="H7359" s="1" t="s">
        <v>916</v>
      </c>
      <c r="S7359" s="1">
        <v>46</v>
      </c>
      <c r="T7359" s="1">
        <v>1</v>
      </c>
      <c r="U7359" s="1">
        <v>0</v>
      </c>
      <c r="V7359" s="1">
        <v>0</v>
      </c>
    </row>
    <row r="7360" spans="1:24" x14ac:dyDescent="0.35">
      <c r="A7360" s="1">
        <v>470257</v>
      </c>
      <c r="B7360" s="1" t="s">
        <v>2360</v>
      </c>
      <c r="C7360" s="1">
        <v>116495003</v>
      </c>
      <c r="D7360" s="1">
        <v>257</v>
      </c>
      <c r="E7360" s="1" t="s">
        <v>2729</v>
      </c>
      <c r="F7360" s="1" t="s">
        <v>147</v>
      </c>
      <c r="G7360" s="1" t="s">
        <v>483</v>
      </c>
      <c r="H7360" s="1" t="s">
        <v>916</v>
      </c>
      <c r="S7360" s="1">
        <v>47</v>
      </c>
      <c r="T7360" s="1">
        <v>1</v>
      </c>
      <c r="U7360" s="1">
        <v>0</v>
      </c>
      <c r="V7360" s="1">
        <v>0</v>
      </c>
    </row>
    <row r="7361" spans="1:24" x14ac:dyDescent="0.35">
      <c r="A7361" s="1">
        <v>480257</v>
      </c>
      <c r="B7361" s="1" t="s">
        <v>2361</v>
      </c>
      <c r="C7361" s="1">
        <v>116495003</v>
      </c>
      <c r="D7361" s="1">
        <v>257</v>
      </c>
      <c r="E7361" s="1" t="s">
        <v>2729</v>
      </c>
      <c r="F7361" s="1" t="s">
        <v>147</v>
      </c>
      <c r="G7361" s="1" t="s">
        <v>483</v>
      </c>
      <c r="H7361" s="1" t="s">
        <v>916</v>
      </c>
      <c r="S7361" s="1">
        <v>48</v>
      </c>
      <c r="T7361" s="1">
        <v>1</v>
      </c>
      <c r="U7361" s="1">
        <v>0</v>
      </c>
      <c r="V7361" s="1">
        <v>0</v>
      </c>
    </row>
    <row r="7362" spans="1:24" x14ac:dyDescent="0.35">
      <c r="A7362" s="1">
        <v>290272</v>
      </c>
      <c r="B7362" s="1" t="s">
        <v>2341</v>
      </c>
      <c r="C7362" s="1">
        <v>116495103</v>
      </c>
      <c r="D7362" s="1">
        <v>272</v>
      </c>
      <c r="E7362" s="1" t="s">
        <v>2730</v>
      </c>
      <c r="F7362" s="1" t="s">
        <v>147</v>
      </c>
      <c r="G7362" s="1" t="s">
        <v>483</v>
      </c>
      <c r="H7362" s="1" t="s">
        <v>916</v>
      </c>
      <c r="I7362" s="1">
        <v>1105351</v>
      </c>
      <c r="K7362" s="1">
        <v>328175</v>
      </c>
      <c r="L7362" s="1">
        <v>8033920</v>
      </c>
      <c r="S7362" s="1">
        <v>29</v>
      </c>
      <c r="T7362" s="1">
        <v>1</v>
      </c>
      <c r="U7362" s="1">
        <v>9467446</v>
      </c>
      <c r="V7362" s="1">
        <v>0</v>
      </c>
    </row>
    <row r="7363" spans="1:24" x14ac:dyDescent="0.35">
      <c r="A7363" s="1">
        <v>300272</v>
      </c>
      <c r="B7363" s="1" t="s">
        <v>2343</v>
      </c>
      <c r="C7363" s="1">
        <v>116495103</v>
      </c>
      <c r="D7363" s="1">
        <v>272</v>
      </c>
      <c r="E7363" s="1" t="s">
        <v>2730</v>
      </c>
      <c r="F7363" s="1" t="s">
        <v>147</v>
      </c>
      <c r="G7363" s="1" t="s">
        <v>483</v>
      </c>
      <c r="H7363" s="1" t="s">
        <v>916</v>
      </c>
      <c r="I7363" s="1">
        <v>1139794.6499999999</v>
      </c>
      <c r="K7363" s="1">
        <v>328175</v>
      </c>
      <c r="L7363" s="1">
        <v>8248524</v>
      </c>
      <c r="M7363" s="1">
        <v>0.21460400521755219</v>
      </c>
      <c r="N7363" s="1">
        <v>2.6712241172790527</v>
      </c>
      <c r="O7363" s="1">
        <v>3.4443650394678116E-2</v>
      </c>
      <c r="P7363" s="1">
        <v>3.1160826683044434</v>
      </c>
      <c r="Q7363" s="1">
        <v>0</v>
      </c>
      <c r="S7363" s="1">
        <v>30</v>
      </c>
      <c r="T7363" s="1">
        <v>1</v>
      </c>
      <c r="U7363" s="1">
        <v>9716494</v>
      </c>
      <c r="V7363" s="1">
        <v>0.24904765188694</v>
      </c>
      <c r="W7363" s="1">
        <v>2.6305720806121826</v>
      </c>
      <c r="X7363" s="1">
        <v>2.6305720806121826</v>
      </c>
    </row>
    <row r="7364" spans="1:24" x14ac:dyDescent="0.35">
      <c r="A7364" s="1">
        <v>310272</v>
      </c>
      <c r="B7364" s="1" t="s">
        <v>2344</v>
      </c>
      <c r="C7364" s="1">
        <v>116495103</v>
      </c>
      <c r="D7364" s="1">
        <v>272</v>
      </c>
      <c r="E7364" s="1" t="s">
        <v>2730</v>
      </c>
      <c r="F7364" s="1" t="s">
        <v>147</v>
      </c>
      <c r="G7364" s="1" t="s">
        <v>483</v>
      </c>
      <c r="H7364" s="1" t="s">
        <v>916</v>
      </c>
      <c r="I7364" s="1">
        <v>1169119.42</v>
      </c>
      <c r="K7364" s="1">
        <v>328175</v>
      </c>
      <c r="L7364" s="1">
        <v>8289540</v>
      </c>
      <c r="M7364" s="1">
        <v>4.1016001254320145E-2</v>
      </c>
      <c r="N7364" s="1">
        <v>0.49725261330604553</v>
      </c>
      <c r="O7364" s="1">
        <v>2.9324769973754883E-2</v>
      </c>
      <c r="P7364" s="1">
        <v>2.5728116035461426</v>
      </c>
      <c r="Q7364" s="1">
        <v>0</v>
      </c>
      <c r="S7364" s="1">
        <v>31</v>
      </c>
      <c r="T7364" s="1">
        <v>1</v>
      </c>
      <c r="U7364" s="1">
        <v>9786834</v>
      </c>
      <c r="V7364" s="1">
        <v>7.0340767502784729E-2</v>
      </c>
      <c r="W7364" s="1">
        <v>0.72392368316650391</v>
      </c>
      <c r="X7364" s="1">
        <v>0.72392368316650391</v>
      </c>
    </row>
    <row r="7365" spans="1:24" x14ac:dyDescent="0.35">
      <c r="A7365" s="1">
        <v>320272</v>
      </c>
      <c r="B7365" s="1" t="s">
        <v>2345</v>
      </c>
      <c r="C7365" s="1">
        <v>116495103</v>
      </c>
      <c r="D7365" s="1">
        <v>272</v>
      </c>
      <c r="E7365" s="1" t="s">
        <v>2730</v>
      </c>
      <c r="F7365" s="1" t="s">
        <v>147</v>
      </c>
      <c r="G7365" s="1" t="s">
        <v>483</v>
      </c>
      <c r="H7365" s="1" t="s">
        <v>916</v>
      </c>
      <c r="I7365" s="1">
        <v>1194608.1499999999</v>
      </c>
      <c r="K7365" s="1">
        <v>328175</v>
      </c>
      <c r="L7365" s="1">
        <v>8466135</v>
      </c>
      <c r="M7365" s="1">
        <v>0.17659500241279602</v>
      </c>
      <c r="N7365" s="1">
        <v>2.1303353309631348</v>
      </c>
      <c r="O7365" s="1">
        <v>2.5488730520009995E-2</v>
      </c>
      <c r="P7365" s="1">
        <v>2.1801648139953613</v>
      </c>
      <c r="Q7365" s="1">
        <v>0</v>
      </c>
      <c r="S7365" s="1">
        <v>32</v>
      </c>
      <c r="T7365" s="1">
        <v>1</v>
      </c>
      <c r="U7365" s="1">
        <v>9988918</v>
      </c>
      <c r="V7365" s="1">
        <v>0.20208373665809631</v>
      </c>
      <c r="W7365" s="1">
        <v>2.0648558139801025</v>
      </c>
      <c r="X7365" s="1">
        <v>2.0648558139801025</v>
      </c>
    </row>
    <row r="7366" spans="1:24" x14ac:dyDescent="0.35">
      <c r="A7366" s="1">
        <v>330272</v>
      </c>
      <c r="B7366" s="1" t="s">
        <v>2346</v>
      </c>
      <c r="C7366" s="1">
        <v>116495103</v>
      </c>
      <c r="D7366" s="1">
        <v>272</v>
      </c>
      <c r="E7366" s="1" t="s">
        <v>2730</v>
      </c>
      <c r="F7366" s="1" t="s">
        <v>147</v>
      </c>
      <c r="G7366" s="1" t="s">
        <v>483</v>
      </c>
      <c r="H7366" s="1" t="s">
        <v>916</v>
      </c>
      <c r="I7366" s="1">
        <v>1275912.17</v>
      </c>
      <c r="K7366" s="1">
        <v>328175</v>
      </c>
      <c r="L7366" s="1">
        <v>8760933</v>
      </c>
      <c r="M7366" s="1">
        <v>0.29479798674583435</v>
      </c>
      <c r="N7366" s="1">
        <v>3.4820847511291504</v>
      </c>
      <c r="O7366" s="1">
        <v>8.1304021179676056E-2</v>
      </c>
      <c r="P7366" s="1">
        <v>6.805915355682373</v>
      </c>
      <c r="Q7366" s="1">
        <v>0</v>
      </c>
      <c r="S7366" s="1">
        <v>33</v>
      </c>
      <c r="T7366" s="1">
        <v>1</v>
      </c>
      <c r="U7366" s="1">
        <v>10365020</v>
      </c>
      <c r="V7366" s="1">
        <v>0.37610200047492981</v>
      </c>
      <c r="W7366" s="1">
        <v>3.7651925086975098</v>
      </c>
      <c r="X7366" s="1">
        <v>3.7651925086975098</v>
      </c>
    </row>
    <row r="7367" spans="1:24" x14ac:dyDescent="0.35">
      <c r="A7367" s="1">
        <v>340272</v>
      </c>
      <c r="B7367" s="1" t="s">
        <v>2347</v>
      </c>
      <c r="C7367" s="1">
        <v>116495103</v>
      </c>
      <c r="D7367" s="1">
        <v>272</v>
      </c>
      <c r="E7367" s="1" t="s">
        <v>2730</v>
      </c>
      <c r="F7367" s="1" t="s">
        <v>147</v>
      </c>
      <c r="G7367" s="1" t="s">
        <v>483</v>
      </c>
      <c r="H7367" s="1" t="s">
        <v>916</v>
      </c>
      <c r="I7367" s="1">
        <v>1275851.01</v>
      </c>
      <c r="K7367" s="1">
        <v>328175</v>
      </c>
      <c r="L7367" s="1">
        <v>8760924</v>
      </c>
      <c r="M7367" s="1">
        <v>-9.0000003183376975E-6</v>
      </c>
      <c r="N7367" s="1">
        <v>-1.027287871693261E-4</v>
      </c>
      <c r="O7367" s="1">
        <v>-6.1159997130744159E-5</v>
      </c>
      <c r="P7367" s="1">
        <v>-4.7934334725141525E-3</v>
      </c>
      <c r="Q7367" s="1">
        <v>0</v>
      </c>
      <c r="S7367" s="1">
        <v>34</v>
      </c>
      <c r="T7367" s="1">
        <v>1</v>
      </c>
      <c r="U7367" s="1">
        <v>10364950</v>
      </c>
      <c r="V7367" s="1">
        <v>-7.0160000177565962E-5</v>
      </c>
      <c r="W7367" s="1">
        <v>-6.7534844856709242E-4</v>
      </c>
      <c r="X7367" s="1">
        <v>-6.7534844856709242E-4</v>
      </c>
    </row>
    <row r="7368" spans="1:24" x14ac:dyDescent="0.35">
      <c r="A7368" s="1">
        <v>350272</v>
      </c>
      <c r="B7368" s="1" t="s">
        <v>2348</v>
      </c>
      <c r="C7368" s="1">
        <v>116495103</v>
      </c>
      <c r="D7368" s="1">
        <v>272</v>
      </c>
      <c r="E7368" s="1" t="s">
        <v>2730</v>
      </c>
      <c r="F7368" s="1" t="s">
        <v>147</v>
      </c>
      <c r="G7368" s="1" t="s">
        <v>483</v>
      </c>
      <c r="H7368" s="1" t="s">
        <v>916</v>
      </c>
      <c r="I7368" s="1">
        <v>1363401.18</v>
      </c>
      <c r="K7368" s="1">
        <v>328175</v>
      </c>
      <c r="L7368" s="1">
        <v>8927942</v>
      </c>
      <c r="M7368" s="1">
        <v>0.16701799631118774</v>
      </c>
      <c r="N7368" s="1">
        <v>1.9063971042633057</v>
      </c>
      <c r="O7368" s="1">
        <v>8.7550170719623566E-2</v>
      </c>
      <c r="P7368" s="1">
        <v>6.8620996475219727</v>
      </c>
      <c r="Q7368" s="1">
        <v>0</v>
      </c>
      <c r="S7368" s="1">
        <v>35</v>
      </c>
      <c r="T7368" s="1">
        <v>1</v>
      </c>
      <c r="U7368" s="1">
        <v>10619518</v>
      </c>
      <c r="V7368" s="1">
        <v>0.25456815958023071</v>
      </c>
      <c r="W7368" s="1">
        <v>2.4560465812683105</v>
      </c>
      <c r="X7368" s="1">
        <v>2.4560465812683105</v>
      </c>
    </row>
    <row r="7369" spans="1:24" x14ac:dyDescent="0.35">
      <c r="A7369" s="1">
        <v>360272</v>
      </c>
      <c r="B7369" s="1" t="s">
        <v>2349</v>
      </c>
      <c r="C7369" s="1">
        <v>116495103</v>
      </c>
      <c r="D7369" s="1">
        <v>272</v>
      </c>
      <c r="E7369" s="1" t="s">
        <v>2730</v>
      </c>
      <c r="F7369" s="1" t="s">
        <v>147</v>
      </c>
      <c r="G7369" s="1" t="s">
        <v>483</v>
      </c>
      <c r="H7369" s="1" t="s">
        <v>916</v>
      </c>
      <c r="I7369" s="1">
        <v>1547058.08</v>
      </c>
      <c r="K7369" s="1">
        <v>328175</v>
      </c>
      <c r="L7369" s="1">
        <v>9583524</v>
      </c>
      <c r="M7369" s="1">
        <v>0.6555820107460022</v>
      </c>
      <c r="N7369" s="1">
        <v>7.3430361747741699</v>
      </c>
      <c r="O7369" s="1">
        <v>0.18365690112113953</v>
      </c>
      <c r="P7369" s="1">
        <v>13.47049617767334</v>
      </c>
      <c r="Q7369" s="1">
        <v>0</v>
      </c>
      <c r="S7369" s="1">
        <v>36</v>
      </c>
      <c r="T7369" s="1">
        <v>1</v>
      </c>
      <c r="U7369" s="1">
        <v>11458757</v>
      </c>
      <c r="V7369" s="1">
        <v>0.83923888206481934</v>
      </c>
      <c r="W7369" s="1">
        <v>7.9027976989746094</v>
      </c>
      <c r="X7369" s="1">
        <v>7.9027976989746094</v>
      </c>
    </row>
    <row r="7370" spans="1:24" x14ac:dyDescent="0.35">
      <c r="A7370" s="1">
        <v>370272</v>
      </c>
      <c r="B7370" s="1" t="s">
        <v>2350</v>
      </c>
      <c r="C7370" s="1">
        <v>116495103</v>
      </c>
      <c r="D7370" s="1">
        <v>272</v>
      </c>
      <c r="E7370" s="1" t="s">
        <v>2730</v>
      </c>
      <c r="F7370" s="1" t="s">
        <v>147</v>
      </c>
      <c r="G7370" s="1" t="s">
        <v>483</v>
      </c>
      <c r="H7370" s="1" t="s">
        <v>916</v>
      </c>
      <c r="I7370" s="1">
        <v>1665997.28</v>
      </c>
      <c r="K7370" s="1">
        <v>328175</v>
      </c>
      <c r="L7370" s="1">
        <v>10874646</v>
      </c>
      <c r="M7370" s="1">
        <v>1.2911219596862793</v>
      </c>
      <c r="N7370" s="1">
        <v>13.472309112548828</v>
      </c>
      <c r="O7370" s="1">
        <v>0.11893919855356216</v>
      </c>
      <c r="P7370" s="1">
        <v>7.6880888938903809</v>
      </c>
      <c r="Q7370" s="1">
        <v>0</v>
      </c>
      <c r="S7370" s="1">
        <v>37</v>
      </c>
      <c r="T7370" s="1">
        <v>1</v>
      </c>
      <c r="U7370" s="1">
        <v>12868818</v>
      </c>
      <c r="V7370" s="1">
        <v>1.4100611209869385</v>
      </c>
      <c r="W7370" s="1">
        <v>12.30553150177002</v>
      </c>
      <c r="X7370" s="1">
        <v>12.30553150177002</v>
      </c>
    </row>
    <row r="7371" spans="1:24" x14ac:dyDescent="0.35">
      <c r="A7371" s="1">
        <v>380272</v>
      </c>
      <c r="B7371" s="1" t="s">
        <v>2351</v>
      </c>
      <c r="C7371" s="1">
        <v>116495103</v>
      </c>
      <c r="D7371" s="1">
        <v>272</v>
      </c>
      <c r="E7371" s="1" t="s">
        <v>2730</v>
      </c>
      <c r="F7371" s="1" t="s">
        <v>147</v>
      </c>
      <c r="G7371" s="1" t="s">
        <v>483</v>
      </c>
      <c r="H7371" s="1" t="s">
        <v>916</v>
      </c>
      <c r="I7371" s="1">
        <v>1846357</v>
      </c>
      <c r="K7371" s="1">
        <v>1496439.5</v>
      </c>
      <c r="L7371" s="1">
        <v>11132045</v>
      </c>
      <c r="M7371" s="1">
        <v>0.25739899277687073</v>
      </c>
      <c r="N7371" s="1">
        <v>2.3669643402099609</v>
      </c>
      <c r="O7371" s="1">
        <v>0.18035972118377686</v>
      </c>
      <c r="P7371" s="1">
        <v>10.825931549072266</v>
      </c>
      <c r="Q7371" s="1">
        <v>1.1682645082473755</v>
      </c>
      <c r="S7371" s="1">
        <v>38</v>
      </c>
      <c r="T7371" s="1">
        <v>1</v>
      </c>
      <c r="U7371" s="1">
        <v>14474842</v>
      </c>
      <c r="V7371" s="1">
        <v>1.6060231924057007</v>
      </c>
      <c r="W7371" s="1">
        <v>12.479965209960938</v>
      </c>
      <c r="X7371" s="1">
        <v>12.479965209960938</v>
      </c>
    </row>
    <row r="7372" spans="1:24" x14ac:dyDescent="0.35">
      <c r="A7372" s="1">
        <v>390272</v>
      </c>
      <c r="B7372" s="1" t="s">
        <v>2352</v>
      </c>
      <c r="C7372" s="1">
        <v>116495103</v>
      </c>
      <c r="D7372" s="1">
        <v>272</v>
      </c>
      <c r="E7372" s="1" t="s">
        <v>2730</v>
      </c>
      <c r="F7372" s="1" t="s">
        <v>147</v>
      </c>
      <c r="G7372" s="1" t="s">
        <v>483</v>
      </c>
      <c r="H7372" s="1" t="s">
        <v>916</v>
      </c>
      <c r="I7372" s="1">
        <v>1965477</v>
      </c>
      <c r="K7372" s="1">
        <v>2633501</v>
      </c>
      <c r="L7372" s="1">
        <v>11245411</v>
      </c>
      <c r="M7372" s="1">
        <v>0.11336600035429001</v>
      </c>
      <c r="N7372" s="1">
        <v>1.0183752775192261</v>
      </c>
      <c r="O7372" s="1">
        <v>0.11912000179290771</v>
      </c>
      <c r="P7372" s="1">
        <v>6.4516234397888184</v>
      </c>
      <c r="Q7372" s="1">
        <v>1.1370614767074585</v>
      </c>
      <c r="S7372" s="1">
        <v>39</v>
      </c>
      <c r="T7372" s="1">
        <v>1</v>
      </c>
      <c r="U7372" s="1">
        <v>15844389</v>
      </c>
      <c r="V7372" s="1">
        <v>1.3695474863052368</v>
      </c>
      <c r="W7372" s="1">
        <v>9.4615678787231445</v>
      </c>
      <c r="X7372" s="1">
        <v>9.4615678787231445</v>
      </c>
    </row>
    <row r="7373" spans="1:24" x14ac:dyDescent="0.35">
      <c r="A7373" s="1">
        <v>400272</v>
      </c>
      <c r="B7373" s="1" t="s">
        <v>2353</v>
      </c>
      <c r="C7373" s="1">
        <v>116495103</v>
      </c>
      <c r="D7373" s="1">
        <v>272</v>
      </c>
      <c r="E7373" s="1" t="s">
        <v>2730</v>
      </c>
      <c r="F7373" s="1" t="s">
        <v>147</v>
      </c>
      <c r="G7373" s="1" t="s">
        <v>483</v>
      </c>
      <c r="H7373" s="1" t="s">
        <v>916</v>
      </c>
      <c r="S7373" s="1">
        <v>40</v>
      </c>
      <c r="T7373" s="1">
        <v>1</v>
      </c>
      <c r="U7373" s="1">
        <v>0</v>
      </c>
      <c r="V7373" s="1">
        <v>0</v>
      </c>
      <c r="W7373" s="1">
        <v>-100</v>
      </c>
      <c r="X7373" s="1">
        <v>-100</v>
      </c>
    </row>
    <row r="7374" spans="1:24" x14ac:dyDescent="0.35">
      <c r="A7374" s="1">
        <v>410272</v>
      </c>
      <c r="B7374" s="1" t="s">
        <v>2354</v>
      </c>
      <c r="C7374" s="1">
        <v>116495103</v>
      </c>
      <c r="D7374" s="1">
        <v>272</v>
      </c>
      <c r="E7374" s="1" t="s">
        <v>2730</v>
      </c>
      <c r="F7374" s="1" t="s">
        <v>147</v>
      </c>
      <c r="G7374" s="1" t="s">
        <v>483</v>
      </c>
      <c r="H7374" s="1" t="s">
        <v>916</v>
      </c>
      <c r="S7374" s="1">
        <v>41</v>
      </c>
      <c r="T7374" s="1">
        <v>1</v>
      </c>
      <c r="U7374" s="1">
        <v>0</v>
      </c>
      <c r="V7374" s="1">
        <v>0</v>
      </c>
    </row>
    <row r="7375" spans="1:24" x14ac:dyDescent="0.35">
      <c r="A7375" s="1">
        <v>420272</v>
      </c>
      <c r="B7375" s="1" t="s">
        <v>2355</v>
      </c>
      <c r="C7375" s="1">
        <v>116495103</v>
      </c>
      <c r="D7375" s="1">
        <v>272</v>
      </c>
      <c r="E7375" s="1" t="s">
        <v>2730</v>
      </c>
      <c r="F7375" s="1" t="s">
        <v>147</v>
      </c>
      <c r="G7375" s="1" t="s">
        <v>483</v>
      </c>
      <c r="H7375" s="1" t="s">
        <v>916</v>
      </c>
      <c r="S7375" s="1">
        <v>42</v>
      </c>
      <c r="T7375" s="1">
        <v>1</v>
      </c>
      <c r="U7375" s="1">
        <v>0</v>
      </c>
      <c r="V7375" s="1">
        <v>0</v>
      </c>
    </row>
    <row r="7376" spans="1:24" x14ac:dyDescent="0.35">
      <c r="A7376" s="1">
        <v>430272</v>
      </c>
      <c r="B7376" s="1" t="s">
        <v>2356</v>
      </c>
      <c r="C7376" s="1">
        <v>116495103</v>
      </c>
      <c r="D7376" s="1">
        <v>272</v>
      </c>
      <c r="E7376" s="1" t="s">
        <v>2730</v>
      </c>
      <c r="F7376" s="1" t="s">
        <v>147</v>
      </c>
      <c r="G7376" s="1" t="s">
        <v>483</v>
      </c>
      <c r="H7376" s="1" t="s">
        <v>916</v>
      </c>
      <c r="S7376" s="1">
        <v>43</v>
      </c>
      <c r="T7376" s="1">
        <v>1</v>
      </c>
      <c r="U7376" s="1">
        <v>0</v>
      </c>
      <c r="V7376" s="1">
        <v>0</v>
      </c>
    </row>
    <row r="7377" spans="1:24" x14ac:dyDescent="0.35">
      <c r="A7377" s="1">
        <v>440272</v>
      </c>
      <c r="B7377" s="1" t="s">
        <v>2357</v>
      </c>
      <c r="C7377" s="1">
        <v>116495103</v>
      </c>
      <c r="D7377" s="1">
        <v>272</v>
      </c>
      <c r="E7377" s="1" t="s">
        <v>2730</v>
      </c>
      <c r="F7377" s="1" t="s">
        <v>147</v>
      </c>
      <c r="G7377" s="1" t="s">
        <v>483</v>
      </c>
      <c r="H7377" s="1" t="s">
        <v>916</v>
      </c>
      <c r="S7377" s="1">
        <v>44</v>
      </c>
      <c r="T7377" s="1">
        <v>1</v>
      </c>
      <c r="U7377" s="1">
        <v>0</v>
      </c>
      <c r="V7377" s="1">
        <v>0</v>
      </c>
    </row>
    <row r="7378" spans="1:24" x14ac:dyDescent="0.35">
      <c r="A7378" s="1">
        <v>450272</v>
      </c>
      <c r="B7378" s="1" t="s">
        <v>2358</v>
      </c>
      <c r="C7378" s="1">
        <v>116495103</v>
      </c>
      <c r="D7378" s="1">
        <v>272</v>
      </c>
      <c r="E7378" s="1" t="s">
        <v>2730</v>
      </c>
      <c r="F7378" s="1" t="s">
        <v>147</v>
      </c>
      <c r="G7378" s="1" t="s">
        <v>483</v>
      </c>
      <c r="H7378" s="1" t="s">
        <v>916</v>
      </c>
      <c r="S7378" s="1">
        <v>45</v>
      </c>
      <c r="T7378" s="1">
        <v>1</v>
      </c>
      <c r="U7378" s="1">
        <v>0</v>
      </c>
      <c r="V7378" s="1">
        <v>0</v>
      </c>
    </row>
    <row r="7379" spans="1:24" x14ac:dyDescent="0.35">
      <c r="A7379" s="1">
        <v>460272</v>
      </c>
      <c r="B7379" s="1" t="s">
        <v>2359</v>
      </c>
      <c r="C7379" s="1">
        <v>116495103</v>
      </c>
      <c r="D7379" s="1">
        <v>272</v>
      </c>
      <c r="E7379" s="1" t="s">
        <v>2730</v>
      </c>
      <c r="F7379" s="1" t="s">
        <v>147</v>
      </c>
      <c r="G7379" s="1" t="s">
        <v>483</v>
      </c>
      <c r="H7379" s="1" t="s">
        <v>916</v>
      </c>
      <c r="S7379" s="1">
        <v>46</v>
      </c>
      <c r="T7379" s="1">
        <v>1</v>
      </c>
      <c r="U7379" s="1">
        <v>0</v>
      </c>
      <c r="V7379" s="1">
        <v>0</v>
      </c>
    </row>
    <row r="7380" spans="1:24" x14ac:dyDescent="0.35">
      <c r="A7380" s="1">
        <v>470272</v>
      </c>
      <c r="B7380" s="1" t="s">
        <v>2360</v>
      </c>
      <c r="C7380" s="1">
        <v>116495103</v>
      </c>
      <c r="D7380" s="1">
        <v>272</v>
      </c>
      <c r="E7380" s="1" t="s">
        <v>2730</v>
      </c>
      <c r="F7380" s="1" t="s">
        <v>147</v>
      </c>
      <c r="G7380" s="1" t="s">
        <v>483</v>
      </c>
      <c r="H7380" s="1" t="s">
        <v>916</v>
      </c>
      <c r="S7380" s="1">
        <v>47</v>
      </c>
      <c r="T7380" s="1">
        <v>1</v>
      </c>
      <c r="U7380" s="1">
        <v>0</v>
      </c>
      <c r="V7380" s="1">
        <v>0</v>
      </c>
    </row>
    <row r="7381" spans="1:24" x14ac:dyDescent="0.35">
      <c r="A7381" s="1">
        <v>480272</v>
      </c>
      <c r="B7381" s="1" t="s">
        <v>2361</v>
      </c>
      <c r="C7381" s="1">
        <v>116495103</v>
      </c>
      <c r="D7381" s="1">
        <v>272</v>
      </c>
      <c r="E7381" s="1" t="s">
        <v>2730</v>
      </c>
      <c r="F7381" s="1" t="s">
        <v>147</v>
      </c>
      <c r="G7381" s="1" t="s">
        <v>483</v>
      </c>
      <c r="H7381" s="1" t="s">
        <v>916</v>
      </c>
      <c r="S7381" s="1">
        <v>48</v>
      </c>
      <c r="T7381" s="1">
        <v>1</v>
      </c>
      <c r="U7381" s="1">
        <v>0</v>
      </c>
      <c r="V7381" s="1">
        <v>0</v>
      </c>
    </row>
    <row r="7382" spans="1:24" x14ac:dyDescent="0.35">
      <c r="A7382" s="1">
        <v>250560</v>
      </c>
      <c r="B7382" s="1" t="s">
        <v>2364</v>
      </c>
      <c r="C7382" s="1">
        <v>116495207</v>
      </c>
      <c r="D7382" s="1">
        <v>560</v>
      </c>
      <c r="E7382" s="1" t="s">
        <v>48</v>
      </c>
      <c r="F7382" s="1" t="s">
        <v>48</v>
      </c>
      <c r="G7382" s="1" t="s">
        <v>48</v>
      </c>
      <c r="H7382" s="1" t="s">
        <v>48</v>
      </c>
      <c r="S7382" s="1">
        <v>25</v>
      </c>
      <c r="T7382" s="1">
        <v>2</v>
      </c>
      <c r="U7382" s="1">
        <v>0</v>
      </c>
      <c r="V7382" s="1">
        <v>0</v>
      </c>
    </row>
    <row r="7383" spans="1:24" x14ac:dyDescent="0.35">
      <c r="A7383" s="1">
        <v>260560</v>
      </c>
      <c r="B7383" s="1" t="s">
        <v>2365</v>
      </c>
      <c r="C7383" s="1">
        <v>116495207</v>
      </c>
      <c r="D7383" s="1">
        <v>560</v>
      </c>
      <c r="E7383" s="1" t="s">
        <v>48</v>
      </c>
      <c r="F7383" s="1" t="s">
        <v>48</v>
      </c>
      <c r="G7383" s="1" t="s">
        <v>48</v>
      </c>
      <c r="H7383" s="1" t="s">
        <v>48</v>
      </c>
      <c r="S7383" s="1">
        <v>26</v>
      </c>
      <c r="T7383" s="1">
        <v>2</v>
      </c>
      <c r="U7383" s="1">
        <v>0</v>
      </c>
      <c r="V7383" s="1">
        <v>0</v>
      </c>
    </row>
    <row r="7384" spans="1:24" x14ac:dyDescent="0.35">
      <c r="A7384" s="1">
        <v>270560</v>
      </c>
      <c r="B7384" s="1" t="s">
        <v>2366</v>
      </c>
      <c r="C7384" s="1">
        <v>116495207</v>
      </c>
      <c r="D7384" s="1">
        <v>560</v>
      </c>
      <c r="E7384" s="1" t="s">
        <v>48</v>
      </c>
      <c r="F7384" s="1" t="s">
        <v>48</v>
      </c>
      <c r="G7384" s="1" t="s">
        <v>48</v>
      </c>
      <c r="H7384" s="1" t="s">
        <v>48</v>
      </c>
      <c r="S7384" s="1">
        <v>27</v>
      </c>
      <c r="T7384" s="1">
        <v>2</v>
      </c>
      <c r="U7384" s="1">
        <v>0</v>
      </c>
      <c r="V7384" s="1">
        <v>0</v>
      </c>
    </row>
    <row r="7385" spans="1:24" x14ac:dyDescent="0.35">
      <c r="A7385" s="1">
        <v>280560</v>
      </c>
      <c r="B7385" s="1" t="s">
        <v>2367</v>
      </c>
      <c r="C7385" s="1">
        <v>116495207</v>
      </c>
      <c r="D7385" s="1">
        <v>560</v>
      </c>
      <c r="E7385" s="1" t="s">
        <v>48</v>
      </c>
      <c r="F7385" s="1" t="s">
        <v>48</v>
      </c>
      <c r="G7385" s="1" t="s">
        <v>48</v>
      </c>
      <c r="H7385" s="1" t="s">
        <v>48</v>
      </c>
      <c r="S7385" s="1">
        <v>28</v>
      </c>
      <c r="T7385" s="1">
        <v>2</v>
      </c>
      <c r="U7385" s="1">
        <v>0</v>
      </c>
      <c r="V7385" s="1">
        <v>0</v>
      </c>
    </row>
    <row r="7386" spans="1:24" x14ac:dyDescent="0.35">
      <c r="A7386" s="1">
        <v>290560</v>
      </c>
      <c r="B7386" s="1" t="s">
        <v>2341</v>
      </c>
      <c r="C7386" s="1">
        <v>116495207</v>
      </c>
      <c r="D7386" s="1">
        <v>560</v>
      </c>
      <c r="E7386" s="1" t="s">
        <v>2731</v>
      </c>
      <c r="F7386" s="1" t="s">
        <v>147</v>
      </c>
      <c r="G7386" s="1" t="s">
        <v>483</v>
      </c>
      <c r="H7386" s="1" t="s">
        <v>2369</v>
      </c>
      <c r="J7386" s="1">
        <v>159474.12</v>
      </c>
      <c r="S7386" s="1">
        <v>29</v>
      </c>
      <c r="T7386" s="1">
        <v>2</v>
      </c>
      <c r="U7386" s="1">
        <v>159474.125</v>
      </c>
      <c r="V7386" s="1">
        <v>0</v>
      </c>
    </row>
    <row r="7387" spans="1:24" x14ac:dyDescent="0.35">
      <c r="A7387" s="1">
        <v>300560</v>
      </c>
      <c r="B7387" s="1" t="s">
        <v>2343</v>
      </c>
      <c r="C7387" s="1">
        <v>116495207</v>
      </c>
      <c r="D7387" s="1">
        <v>560</v>
      </c>
      <c r="E7387" s="1" t="s">
        <v>2731</v>
      </c>
      <c r="F7387" s="1" t="s">
        <v>147</v>
      </c>
      <c r="G7387" s="1" t="s">
        <v>483</v>
      </c>
      <c r="H7387" s="1" t="s">
        <v>2369</v>
      </c>
      <c r="J7387" s="1">
        <v>228216.88</v>
      </c>
      <c r="R7387" s="1">
        <v>6.8742759525775909E-2</v>
      </c>
      <c r="S7387" s="1">
        <v>30</v>
      </c>
      <c r="T7387" s="1">
        <v>2</v>
      </c>
      <c r="U7387" s="1">
        <v>228216.875</v>
      </c>
      <c r="V7387" s="1">
        <v>6.8742759525775909E-2</v>
      </c>
      <c r="W7387" s="1">
        <v>43.10589599609375</v>
      </c>
      <c r="X7387" s="1">
        <v>43.10589599609375</v>
      </c>
    </row>
    <row r="7388" spans="1:24" x14ac:dyDescent="0.35">
      <c r="A7388" s="1">
        <v>310560</v>
      </c>
      <c r="B7388" s="1" t="s">
        <v>2344</v>
      </c>
      <c r="C7388" s="1">
        <v>116495207</v>
      </c>
      <c r="D7388" s="1">
        <v>560</v>
      </c>
      <c r="E7388" s="1" t="s">
        <v>2731</v>
      </c>
      <c r="F7388" s="1" t="s">
        <v>147</v>
      </c>
      <c r="G7388" s="1" t="s">
        <v>483</v>
      </c>
      <c r="H7388" s="1" t="s">
        <v>2369</v>
      </c>
      <c r="J7388" s="1">
        <v>219177.88</v>
      </c>
      <c r="R7388" s="1">
        <v>-9.0389996767044067E-3</v>
      </c>
      <c r="S7388" s="1">
        <v>31</v>
      </c>
      <c r="T7388" s="1">
        <v>2</v>
      </c>
      <c r="U7388" s="1">
        <v>219177.875</v>
      </c>
      <c r="V7388" s="1">
        <v>-9.0389996767044067E-3</v>
      </c>
      <c r="W7388" s="1">
        <v>-3.9607062339782715</v>
      </c>
      <c r="X7388" s="1">
        <v>-3.9607062339782715</v>
      </c>
    </row>
    <row r="7389" spans="1:24" x14ac:dyDescent="0.35">
      <c r="A7389" s="1">
        <v>320560</v>
      </c>
      <c r="B7389" s="1" t="s">
        <v>2345</v>
      </c>
      <c r="C7389" s="1">
        <v>116495207</v>
      </c>
      <c r="D7389" s="1">
        <v>560</v>
      </c>
      <c r="E7389" s="1" t="s">
        <v>2731</v>
      </c>
      <c r="F7389" s="1" t="s">
        <v>147</v>
      </c>
      <c r="G7389" s="1" t="s">
        <v>483</v>
      </c>
      <c r="H7389" s="1" t="s">
        <v>2369</v>
      </c>
      <c r="J7389" s="1">
        <v>220599.53</v>
      </c>
      <c r="R7389" s="1">
        <v>1.4216500567272305E-3</v>
      </c>
      <c r="S7389" s="1">
        <v>32</v>
      </c>
      <c r="T7389" s="1">
        <v>2</v>
      </c>
      <c r="U7389" s="1">
        <v>220599.53125</v>
      </c>
      <c r="V7389" s="1">
        <v>1.4216500567272305E-3</v>
      </c>
      <c r="W7389" s="1">
        <v>0.64863127470016479</v>
      </c>
      <c r="X7389" s="1">
        <v>0.64863127470016479</v>
      </c>
    </row>
    <row r="7390" spans="1:24" x14ac:dyDescent="0.35">
      <c r="A7390" s="1">
        <v>330560</v>
      </c>
      <c r="B7390" s="1" t="s">
        <v>2346</v>
      </c>
      <c r="C7390" s="1">
        <v>116495207</v>
      </c>
      <c r="D7390" s="1">
        <v>560</v>
      </c>
      <c r="E7390" s="1" t="s">
        <v>2731</v>
      </c>
      <c r="F7390" s="1" t="s">
        <v>147</v>
      </c>
      <c r="G7390" s="1" t="s">
        <v>483</v>
      </c>
      <c r="H7390" s="1" t="s">
        <v>2369</v>
      </c>
      <c r="J7390" s="1">
        <v>263045.05</v>
      </c>
      <c r="R7390" s="1">
        <v>4.2445521801710129E-2</v>
      </c>
      <c r="S7390" s="1">
        <v>33</v>
      </c>
      <c r="T7390" s="1">
        <v>2</v>
      </c>
      <c r="U7390" s="1">
        <v>263045.0625</v>
      </c>
      <c r="V7390" s="1">
        <v>4.2445521801710129E-2</v>
      </c>
      <c r="W7390" s="1">
        <v>19.240989685058594</v>
      </c>
      <c r="X7390" s="1">
        <v>19.240989685058594</v>
      </c>
    </row>
    <row r="7391" spans="1:24" x14ac:dyDescent="0.35">
      <c r="A7391" s="1">
        <v>340560</v>
      </c>
      <c r="B7391" s="1" t="s">
        <v>2347</v>
      </c>
      <c r="C7391" s="1">
        <v>116495207</v>
      </c>
      <c r="D7391" s="1">
        <v>560</v>
      </c>
      <c r="E7391" s="1" t="s">
        <v>2731</v>
      </c>
      <c r="F7391" s="1" t="s">
        <v>147</v>
      </c>
      <c r="G7391" s="1" t="s">
        <v>483</v>
      </c>
      <c r="H7391" s="1" t="s">
        <v>2369</v>
      </c>
      <c r="J7391" s="1">
        <v>432121.44</v>
      </c>
      <c r="R7391" s="1">
        <v>0.16907638311386108</v>
      </c>
      <c r="S7391" s="1">
        <v>34</v>
      </c>
      <c r="T7391" s="1">
        <v>2</v>
      </c>
      <c r="U7391" s="1">
        <v>432121.4375</v>
      </c>
      <c r="V7391" s="1">
        <v>0.16907638311386108</v>
      </c>
      <c r="W7391" s="1">
        <v>64.276580810546875</v>
      </c>
      <c r="X7391" s="1">
        <v>64.276580810546875</v>
      </c>
    </row>
    <row r="7392" spans="1:24" x14ac:dyDescent="0.35">
      <c r="A7392" s="1">
        <v>350560</v>
      </c>
      <c r="B7392" s="1" t="s">
        <v>2348</v>
      </c>
      <c r="C7392" s="1">
        <v>116495207</v>
      </c>
      <c r="D7392" s="1">
        <v>560</v>
      </c>
      <c r="E7392" s="1" t="s">
        <v>2731</v>
      </c>
      <c r="F7392" s="1" t="s">
        <v>147</v>
      </c>
      <c r="G7392" s="1" t="s">
        <v>483</v>
      </c>
      <c r="H7392" s="1" t="s">
        <v>2369</v>
      </c>
      <c r="J7392" s="1">
        <v>297167.17</v>
      </c>
      <c r="R7392" s="1">
        <v>-0.13495427370071411</v>
      </c>
      <c r="S7392" s="1">
        <v>35</v>
      </c>
      <c r="T7392" s="1">
        <v>2</v>
      </c>
      <c r="U7392" s="1">
        <v>297167.15625</v>
      </c>
      <c r="V7392" s="1">
        <v>-0.13495427370071411</v>
      </c>
      <c r="W7392" s="1">
        <v>-31.23063850402832</v>
      </c>
      <c r="X7392" s="1">
        <v>-31.23063850402832</v>
      </c>
    </row>
    <row r="7393" spans="1:24" x14ac:dyDescent="0.35">
      <c r="A7393" s="1">
        <v>360560</v>
      </c>
      <c r="B7393" s="1" t="s">
        <v>2349</v>
      </c>
      <c r="C7393" s="1">
        <v>116495207</v>
      </c>
      <c r="D7393" s="1">
        <v>560</v>
      </c>
      <c r="E7393" s="1" t="s">
        <v>2731</v>
      </c>
      <c r="F7393" s="1" t="s">
        <v>147</v>
      </c>
      <c r="G7393" s="1" t="s">
        <v>483</v>
      </c>
      <c r="H7393" s="1" t="s">
        <v>2369</v>
      </c>
      <c r="J7393" s="1">
        <v>352030.64</v>
      </c>
      <c r="R7393" s="1">
        <v>5.4863471537828445E-2</v>
      </c>
      <c r="S7393" s="1">
        <v>36</v>
      </c>
      <c r="T7393" s="1">
        <v>2</v>
      </c>
      <c r="U7393" s="1">
        <v>352030.625</v>
      </c>
      <c r="V7393" s="1">
        <v>5.4863471537828445E-2</v>
      </c>
      <c r="W7393" s="1">
        <v>18.462158203125</v>
      </c>
      <c r="X7393" s="1">
        <v>18.462158203125</v>
      </c>
    </row>
    <row r="7394" spans="1:24" x14ac:dyDescent="0.35">
      <c r="A7394" s="1">
        <v>370560</v>
      </c>
      <c r="B7394" s="1" t="s">
        <v>2350</v>
      </c>
      <c r="C7394" s="1">
        <v>116495207</v>
      </c>
      <c r="D7394" s="1">
        <v>560</v>
      </c>
      <c r="E7394" s="1" t="s">
        <v>2731</v>
      </c>
      <c r="F7394" s="1" t="s">
        <v>147</v>
      </c>
      <c r="G7394" s="1" t="s">
        <v>483</v>
      </c>
      <c r="H7394" s="1" t="s">
        <v>2369</v>
      </c>
      <c r="J7394" s="1">
        <v>530535.66</v>
      </c>
      <c r="R7394" s="1">
        <v>0.17850501835346222</v>
      </c>
      <c r="S7394" s="1">
        <v>37</v>
      </c>
      <c r="T7394" s="1">
        <v>2</v>
      </c>
      <c r="U7394" s="1">
        <v>530535.6875</v>
      </c>
      <c r="V7394" s="1">
        <v>0.17850501835346222</v>
      </c>
      <c r="W7394" s="1">
        <v>50.707252502441406</v>
      </c>
      <c r="X7394" s="1">
        <v>50.707252502441406</v>
      </c>
    </row>
    <row r="7395" spans="1:24" x14ac:dyDescent="0.35">
      <c r="A7395" s="1">
        <v>380560</v>
      </c>
      <c r="B7395" s="1" t="s">
        <v>2351</v>
      </c>
      <c r="C7395" s="1">
        <v>116495207</v>
      </c>
      <c r="D7395" s="1">
        <v>560</v>
      </c>
      <c r="E7395" s="1" t="s">
        <v>2731</v>
      </c>
      <c r="F7395" s="1" t="s">
        <v>147</v>
      </c>
      <c r="G7395" s="1" t="s">
        <v>483</v>
      </c>
      <c r="H7395" s="1" t="s">
        <v>2369</v>
      </c>
      <c r="J7395" s="1">
        <v>556329</v>
      </c>
      <c r="R7395" s="1">
        <v>2.5793340057134628E-2</v>
      </c>
      <c r="S7395" s="1">
        <v>38</v>
      </c>
      <c r="T7395" s="1">
        <v>2</v>
      </c>
      <c r="U7395" s="1">
        <v>556329</v>
      </c>
      <c r="V7395" s="1">
        <v>2.5793340057134628E-2</v>
      </c>
      <c r="W7395" s="1">
        <v>4.8617486953735352</v>
      </c>
      <c r="X7395" s="1">
        <v>4.8617486953735352</v>
      </c>
    </row>
    <row r="7396" spans="1:24" x14ac:dyDescent="0.35">
      <c r="A7396" s="1">
        <v>390560</v>
      </c>
      <c r="B7396" s="1" t="s">
        <v>2352</v>
      </c>
      <c r="C7396" s="1">
        <v>116495207</v>
      </c>
      <c r="D7396" s="1">
        <v>560</v>
      </c>
      <c r="E7396" s="1" t="s">
        <v>2731</v>
      </c>
      <c r="F7396" s="1" t="s">
        <v>147</v>
      </c>
      <c r="G7396" s="1" t="s">
        <v>483</v>
      </c>
      <c r="H7396" s="1" t="s">
        <v>2369</v>
      </c>
      <c r="J7396" s="1">
        <v>575449</v>
      </c>
      <c r="R7396" s="1">
        <v>1.9120000302791595E-2</v>
      </c>
      <c r="S7396" s="1">
        <v>39</v>
      </c>
      <c r="T7396" s="1">
        <v>2</v>
      </c>
      <c r="U7396" s="1">
        <v>575449</v>
      </c>
      <c r="V7396" s="1">
        <v>1.9120000302791595E-2</v>
      </c>
      <c r="W7396" s="1">
        <v>3.4368152618408203</v>
      </c>
      <c r="X7396" s="1">
        <v>3.4368152618408203</v>
      </c>
    </row>
    <row r="7397" spans="1:24" x14ac:dyDescent="0.35">
      <c r="A7397" s="1">
        <v>400560</v>
      </c>
      <c r="B7397" s="1" t="s">
        <v>2353</v>
      </c>
      <c r="C7397" s="1">
        <v>116495207</v>
      </c>
      <c r="D7397" s="1">
        <v>560</v>
      </c>
      <c r="E7397" s="1" t="s">
        <v>48</v>
      </c>
      <c r="F7397" s="1" t="s">
        <v>48</v>
      </c>
      <c r="G7397" s="1" t="s">
        <v>48</v>
      </c>
      <c r="H7397" s="1" t="s">
        <v>48</v>
      </c>
      <c r="S7397" s="1">
        <v>40</v>
      </c>
      <c r="T7397" s="1">
        <v>2</v>
      </c>
      <c r="U7397" s="1">
        <v>0</v>
      </c>
      <c r="V7397" s="1">
        <v>0</v>
      </c>
      <c r="W7397" s="1">
        <v>-100</v>
      </c>
      <c r="X7397" s="1">
        <v>-100</v>
      </c>
    </row>
    <row r="7398" spans="1:24" x14ac:dyDescent="0.35">
      <c r="A7398" s="1">
        <v>410560</v>
      </c>
      <c r="B7398" s="1" t="s">
        <v>2354</v>
      </c>
      <c r="C7398" s="1">
        <v>116495207</v>
      </c>
      <c r="D7398" s="1">
        <v>560</v>
      </c>
      <c r="E7398" s="1" t="s">
        <v>48</v>
      </c>
      <c r="F7398" s="1" t="s">
        <v>48</v>
      </c>
      <c r="G7398" s="1" t="s">
        <v>48</v>
      </c>
      <c r="H7398" s="1" t="s">
        <v>48</v>
      </c>
      <c r="S7398" s="1">
        <v>41</v>
      </c>
      <c r="T7398" s="1">
        <v>2</v>
      </c>
      <c r="U7398" s="1">
        <v>0</v>
      </c>
      <c r="V7398" s="1">
        <v>0</v>
      </c>
    </row>
    <row r="7399" spans="1:24" x14ac:dyDescent="0.35">
      <c r="A7399" s="1">
        <v>420560</v>
      </c>
      <c r="B7399" s="1" t="s">
        <v>2355</v>
      </c>
      <c r="C7399" s="1">
        <v>116495207</v>
      </c>
      <c r="D7399" s="1">
        <v>560</v>
      </c>
      <c r="E7399" s="1" t="s">
        <v>48</v>
      </c>
      <c r="F7399" s="1" t="s">
        <v>48</v>
      </c>
      <c r="G7399" s="1" t="s">
        <v>48</v>
      </c>
      <c r="H7399" s="1" t="s">
        <v>48</v>
      </c>
      <c r="S7399" s="1">
        <v>42</v>
      </c>
      <c r="T7399" s="1">
        <v>2</v>
      </c>
      <c r="U7399" s="1">
        <v>0</v>
      </c>
      <c r="V7399" s="1">
        <v>0</v>
      </c>
    </row>
    <row r="7400" spans="1:24" x14ac:dyDescent="0.35">
      <c r="A7400" s="1">
        <v>430560</v>
      </c>
      <c r="B7400" s="1" t="s">
        <v>2356</v>
      </c>
      <c r="C7400" s="1">
        <v>116495207</v>
      </c>
      <c r="D7400" s="1">
        <v>560</v>
      </c>
      <c r="E7400" s="1" t="s">
        <v>48</v>
      </c>
      <c r="F7400" s="1" t="s">
        <v>48</v>
      </c>
      <c r="G7400" s="1" t="s">
        <v>48</v>
      </c>
      <c r="H7400" s="1" t="s">
        <v>48</v>
      </c>
      <c r="S7400" s="1">
        <v>43</v>
      </c>
      <c r="T7400" s="1">
        <v>2</v>
      </c>
      <c r="U7400" s="1">
        <v>0</v>
      </c>
      <c r="V7400" s="1">
        <v>0</v>
      </c>
    </row>
    <row r="7401" spans="1:24" x14ac:dyDescent="0.35">
      <c r="A7401" s="1">
        <v>440560</v>
      </c>
      <c r="B7401" s="1" t="s">
        <v>2357</v>
      </c>
      <c r="C7401" s="1">
        <v>116495207</v>
      </c>
      <c r="D7401" s="1">
        <v>560</v>
      </c>
      <c r="E7401" s="1" t="s">
        <v>48</v>
      </c>
      <c r="F7401" s="1" t="s">
        <v>48</v>
      </c>
      <c r="G7401" s="1" t="s">
        <v>48</v>
      </c>
      <c r="H7401" s="1" t="s">
        <v>48</v>
      </c>
      <c r="S7401" s="1">
        <v>44</v>
      </c>
      <c r="T7401" s="1">
        <v>2</v>
      </c>
      <c r="U7401" s="1">
        <v>0</v>
      </c>
      <c r="V7401" s="1">
        <v>0</v>
      </c>
    </row>
    <row r="7402" spans="1:24" x14ac:dyDescent="0.35">
      <c r="A7402" s="1">
        <v>450560</v>
      </c>
      <c r="B7402" s="1" t="s">
        <v>2358</v>
      </c>
      <c r="C7402" s="1">
        <v>116495207</v>
      </c>
      <c r="D7402" s="1">
        <v>560</v>
      </c>
      <c r="E7402" s="1" t="s">
        <v>48</v>
      </c>
      <c r="F7402" s="1" t="s">
        <v>48</v>
      </c>
      <c r="G7402" s="1" t="s">
        <v>48</v>
      </c>
      <c r="H7402" s="1" t="s">
        <v>48</v>
      </c>
      <c r="S7402" s="1">
        <v>45</v>
      </c>
      <c r="T7402" s="1">
        <v>2</v>
      </c>
      <c r="U7402" s="1">
        <v>0</v>
      </c>
      <c r="V7402" s="1">
        <v>0</v>
      </c>
    </row>
    <row r="7403" spans="1:24" x14ac:dyDescent="0.35">
      <c r="A7403" s="1">
        <v>460560</v>
      </c>
      <c r="B7403" s="1" t="s">
        <v>2359</v>
      </c>
      <c r="C7403" s="1">
        <v>116495207</v>
      </c>
      <c r="D7403" s="1">
        <v>560</v>
      </c>
      <c r="E7403" s="1" t="s">
        <v>48</v>
      </c>
      <c r="F7403" s="1" t="s">
        <v>48</v>
      </c>
      <c r="G7403" s="1" t="s">
        <v>48</v>
      </c>
      <c r="H7403" s="1" t="s">
        <v>48</v>
      </c>
      <c r="S7403" s="1">
        <v>46</v>
      </c>
      <c r="T7403" s="1">
        <v>2</v>
      </c>
      <c r="U7403" s="1">
        <v>0</v>
      </c>
      <c r="V7403" s="1">
        <v>0</v>
      </c>
    </row>
    <row r="7404" spans="1:24" x14ac:dyDescent="0.35">
      <c r="A7404" s="1">
        <v>470560</v>
      </c>
      <c r="B7404" s="1" t="s">
        <v>2360</v>
      </c>
      <c r="C7404" s="1">
        <v>116495207</v>
      </c>
      <c r="D7404" s="1">
        <v>560</v>
      </c>
      <c r="E7404" s="1" t="s">
        <v>48</v>
      </c>
      <c r="F7404" s="1" t="s">
        <v>48</v>
      </c>
      <c r="G7404" s="1" t="s">
        <v>48</v>
      </c>
      <c r="H7404" s="1" t="s">
        <v>48</v>
      </c>
      <c r="S7404" s="1">
        <v>47</v>
      </c>
      <c r="T7404" s="1">
        <v>2</v>
      </c>
      <c r="U7404" s="1">
        <v>0</v>
      </c>
      <c r="V7404" s="1">
        <v>0</v>
      </c>
    </row>
    <row r="7405" spans="1:24" x14ac:dyDescent="0.35">
      <c r="A7405" s="1">
        <v>290381</v>
      </c>
      <c r="B7405" s="1" t="s">
        <v>2341</v>
      </c>
      <c r="C7405" s="1">
        <v>116496503</v>
      </c>
      <c r="D7405" s="1">
        <v>381</v>
      </c>
      <c r="E7405" s="1" t="s">
        <v>2732</v>
      </c>
      <c r="F7405" s="1" t="s">
        <v>147</v>
      </c>
      <c r="G7405" s="1" t="s">
        <v>483</v>
      </c>
      <c r="H7405" s="1" t="s">
        <v>916</v>
      </c>
      <c r="I7405" s="1">
        <v>1640689.46</v>
      </c>
      <c r="K7405" s="1">
        <v>514641</v>
      </c>
      <c r="L7405" s="1">
        <v>12071851</v>
      </c>
      <c r="S7405" s="1">
        <v>29</v>
      </c>
      <c r="T7405" s="1">
        <v>1</v>
      </c>
      <c r="U7405" s="1">
        <v>14227182</v>
      </c>
      <c r="V7405" s="1">
        <v>0</v>
      </c>
    </row>
    <row r="7406" spans="1:24" x14ac:dyDescent="0.35">
      <c r="A7406" s="1">
        <v>300381</v>
      </c>
      <c r="B7406" s="1" t="s">
        <v>2343</v>
      </c>
      <c r="C7406" s="1">
        <v>116496503</v>
      </c>
      <c r="D7406" s="1">
        <v>381</v>
      </c>
      <c r="E7406" s="1" t="s">
        <v>2732</v>
      </c>
      <c r="F7406" s="1" t="s">
        <v>147</v>
      </c>
      <c r="G7406" s="1" t="s">
        <v>483</v>
      </c>
      <c r="H7406" s="1" t="s">
        <v>916</v>
      </c>
      <c r="I7406" s="1">
        <v>1662169.26</v>
      </c>
      <c r="K7406" s="1">
        <v>514641</v>
      </c>
      <c r="L7406" s="1">
        <v>12274185</v>
      </c>
      <c r="M7406" s="1">
        <v>0.20233400166034698</v>
      </c>
      <c r="N7406" s="1">
        <v>1.6760809421539307</v>
      </c>
      <c r="O7406" s="1">
        <v>2.1479800343513489E-2</v>
      </c>
      <c r="P7406" s="1">
        <v>1.30919349193573</v>
      </c>
      <c r="Q7406" s="1">
        <v>0</v>
      </c>
      <c r="S7406" s="1">
        <v>30</v>
      </c>
      <c r="T7406" s="1">
        <v>1</v>
      </c>
      <c r="U7406" s="1">
        <v>14450995</v>
      </c>
      <c r="V7406" s="1">
        <v>0.22381380200386047</v>
      </c>
      <c r="W7406" s="1">
        <v>1.573136568069458</v>
      </c>
      <c r="X7406" s="1">
        <v>1.573136568069458</v>
      </c>
    </row>
    <row r="7407" spans="1:24" x14ac:dyDescent="0.35">
      <c r="A7407" s="1">
        <v>310381</v>
      </c>
      <c r="B7407" s="1" t="s">
        <v>2344</v>
      </c>
      <c r="C7407" s="1">
        <v>116496503</v>
      </c>
      <c r="D7407" s="1">
        <v>381</v>
      </c>
      <c r="E7407" s="1" t="s">
        <v>2732</v>
      </c>
      <c r="F7407" s="1" t="s">
        <v>147</v>
      </c>
      <c r="G7407" s="1" t="s">
        <v>483</v>
      </c>
      <c r="H7407" s="1" t="s">
        <v>916</v>
      </c>
      <c r="I7407" s="1">
        <v>1687902</v>
      </c>
      <c r="K7407" s="1">
        <v>514641</v>
      </c>
      <c r="L7407" s="1">
        <v>12441911</v>
      </c>
      <c r="M7407" s="1">
        <v>0.16772599518299103</v>
      </c>
      <c r="N7407" s="1">
        <v>1.3664939403533936</v>
      </c>
      <c r="O7407" s="1">
        <v>2.5732740759849548E-2</v>
      </c>
      <c r="P7407" s="1">
        <v>1.5481419563293457</v>
      </c>
      <c r="Q7407" s="1">
        <v>0</v>
      </c>
      <c r="S7407" s="1">
        <v>31</v>
      </c>
      <c r="T7407" s="1">
        <v>1</v>
      </c>
      <c r="U7407" s="1">
        <v>14644454</v>
      </c>
      <c r="V7407" s="1">
        <v>0.19345873594284058</v>
      </c>
      <c r="W7407" s="1">
        <v>1.3387243747711182</v>
      </c>
      <c r="X7407" s="1">
        <v>1.3387243747711182</v>
      </c>
    </row>
    <row r="7408" spans="1:24" x14ac:dyDescent="0.35">
      <c r="A7408" s="1">
        <v>320381</v>
      </c>
      <c r="B7408" s="1" t="s">
        <v>2345</v>
      </c>
      <c r="C7408" s="1">
        <v>116496503</v>
      </c>
      <c r="D7408" s="1">
        <v>381</v>
      </c>
      <c r="E7408" s="1" t="s">
        <v>2732</v>
      </c>
      <c r="F7408" s="1" t="s">
        <v>147</v>
      </c>
      <c r="G7408" s="1" t="s">
        <v>483</v>
      </c>
      <c r="H7408" s="1" t="s">
        <v>916</v>
      </c>
      <c r="I7408" s="1">
        <v>1718175.98</v>
      </c>
      <c r="K7408" s="1">
        <v>514641</v>
      </c>
      <c r="L7408" s="1">
        <v>12628028</v>
      </c>
      <c r="M7408" s="1">
        <v>0.18611699342727661</v>
      </c>
      <c r="N7408" s="1">
        <v>1.4958875179290771</v>
      </c>
      <c r="O7408" s="1">
        <v>3.0273979529738426E-2</v>
      </c>
      <c r="P7408" s="1">
        <v>1.7935863733291626</v>
      </c>
      <c r="Q7408" s="1">
        <v>0</v>
      </c>
      <c r="S7408" s="1">
        <v>32</v>
      </c>
      <c r="T7408" s="1">
        <v>1</v>
      </c>
      <c r="U7408" s="1">
        <v>14860845</v>
      </c>
      <c r="V7408" s="1">
        <v>0.21639096736907959</v>
      </c>
      <c r="W7408" s="1">
        <v>1.4776310920715332</v>
      </c>
      <c r="X7408" s="1">
        <v>1.4776310920715332</v>
      </c>
    </row>
    <row r="7409" spans="1:24" x14ac:dyDescent="0.35">
      <c r="A7409" s="1">
        <v>330381</v>
      </c>
      <c r="B7409" s="1" t="s">
        <v>2346</v>
      </c>
      <c r="C7409" s="1">
        <v>116496503</v>
      </c>
      <c r="D7409" s="1">
        <v>381</v>
      </c>
      <c r="E7409" s="1" t="s">
        <v>2732</v>
      </c>
      <c r="F7409" s="1" t="s">
        <v>147</v>
      </c>
      <c r="G7409" s="1" t="s">
        <v>483</v>
      </c>
      <c r="H7409" s="1" t="s">
        <v>916</v>
      </c>
      <c r="I7409" s="1">
        <v>1756187.9</v>
      </c>
      <c r="K7409" s="1">
        <v>514641</v>
      </c>
      <c r="L7409" s="1">
        <v>12738514</v>
      </c>
      <c r="M7409" s="1">
        <v>0.11048600077629089</v>
      </c>
      <c r="N7409" s="1">
        <v>0.87492680549621582</v>
      </c>
      <c r="O7409" s="1">
        <v>3.801191970705986E-2</v>
      </c>
      <c r="P7409" s="1">
        <v>2.2123415470123291</v>
      </c>
      <c r="Q7409" s="1">
        <v>0</v>
      </c>
      <c r="S7409" s="1">
        <v>33</v>
      </c>
      <c r="T7409" s="1">
        <v>1</v>
      </c>
      <c r="U7409" s="1">
        <v>15009343</v>
      </c>
      <c r="V7409" s="1">
        <v>0.14849792420864105</v>
      </c>
      <c r="W7409" s="1">
        <v>0.99925678968429565</v>
      </c>
      <c r="X7409" s="1">
        <v>0.99925678968429565</v>
      </c>
    </row>
    <row r="7410" spans="1:24" x14ac:dyDescent="0.35">
      <c r="A7410" s="1">
        <v>340381</v>
      </c>
      <c r="B7410" s="1" t="s">
        <v>2347</v>
      </c>
      <c r="C7410" s="1">
        <v>116496503</v>
      </c>
      <c r="D7410" s="1">
        <v>381</v>
      </c>
      <c r="E7410" s="1" t="s">
        <v>2732</v>
      </c>
      <c r="F7410" s="1" t="s">
        <v>147</v>
      </c>
      <c r="G7410" s="1" t="s">
        <v>483</v>
      </c>
      <c r="H7410" s="1" t="s">
        <v>916</v>
      </c>
      <c r="I7410" s="1">
        <v>1756135.95</v>
      </c>
      <c r="K7410" s="1">
        <v>514641</v>
      </c>
      <c r="L7410" s="1">
        <v>12738505</v>
      </c>
      <c r="M7410" s="1">
        <v>-9.0000003183376975E-6</v>
      </c>
      <c r="N7410" s="1">
        <v>-7.0651884016115218E-5</v>
      </c>
      <c r="O7410" s="1">
        <v>-5.1949999033240601E-5</v>
      </c>
      <c r="P7410" s="1">
        <v>-2.9581116978079081E-3</v>
      </c>
      <c r="Q7410" s="1">
        <v>0</v>
      </c>
      <c r="S7410" s="1">
        <v>34</v>
      </c>
      <c r="T7410" s="1">
        <v>1</v>
      </c>
      <c r="U7410" s="1">
        <v>15009282</v>
      </c>
      <c r="V7410" s="1">
        <v>-6.0949998442083597E-5</v>
      </c>
      <c r="W7410" s="1">
        <v>-4.064135137014091E-4</v>
      </c>
      <c r="X7410" s="1">
        <v>-4.064135137014091E-4</v>
      </c>
    </row>
    <row r="7411" spans="1:24" x14ac:dyDescent="0.35">
      <c r="A7411" s="1">
        <v>350381</v>
      </c>
      <c r="B7411" s="1" t="s">
        <v>2348</v>
      </c>
      <c r="C7411" s="1">
        <v>116496503</v>
      </c>
      <c r="D7411" s="1">
        <v>381</v>
      </c>
      <c r="E7411" s="1" t="s">
        <v>2732</v>
      </c>
      <c r="F7411" s="1" t="s">
        <v>147</v>
      </c>
      <c r="G7411" s="1" t="s">
        <v>483</v>
      </c>
      <c r="H7411" s="1" t="s">
        <v>916</v>
      </c>
      <c r="I7411" s="1">
        <v>1853747.94</v>
      </c>
      <c r="K7411" s="1">
        <v>514641</v>
      </c>
      <c r="L7411" s="1">
        <v>13674106</v>
      </c>
      <c r="M7411" s="1">
        <v>0.93560099601745605</v>
      </c>
      <c r="N7411" s="1">
        <v>7.3446688652038574</v>
      </c>
      <c r="O7411" s="1">
        <v>9.7611993551254272E-2</v>
      </c>
      <c r="P7411" s="1">
        <v>5.5583391189575195</v>
      </c>
      <c r="Q7411" s="1">
        <v>0</v>
      </c>
      <c r="S7411" s="1">
        <v>35</v>
      </c>
      <c r="T7411" s="1">
        <v>1</v>
      </c>
      <c r="U7411" s="1">
        <v>16042495</v>
      </c>
      <c r="V7411" s="1">
        <v>1.0332130193710327</v>
      </c>
      <c r="W7411" s="1">
        <v>6.883826732635498</v>
      </c>
      <c r="X7411" s="1">
        <v>6.883826732635498</v>
      </c>
    </row>
    <row r="7412" spans="1:24" x14ac:dyDescent="0.35">
      <c r="A7412" s="1">
        <v>360381</v>
      </c>
      <c r="B7412" s="1" t="s">
        <v>2349</v>
      </c>
      <c r="C7412" s="1">
        <v>116496503</v>
      </c>
      <c r="D7412" s="1">
        <v>381</v>
      </c>
      <c r="E7412" s="1" t="s">
        <v>2732</v>
      </c>
      <c r="F7412" s="1" t="s">
        <v>147</v>
      </c>
      <c r="G7412" s="1" t="s">
        <v>483</v>
      </c>
      <c r="H7412" s="1" t="s">
        <v>916</v>
      </c>
      <c r="I7412" s="1">
        <v>2044373.1</v>
      </c>
      <c r="K7412" s="1">
        <v>514641</v>
      </c>
      <c r="L7412" s="1">
        <v>14551800</v>
      </c>
      <c r="M7412" s="1">
        <v>0.87769401073455811</v>
      </c>
      <c r="N7412" s="1">
        <v>6.4186573028564453</v>
      </c>
      <c r="O7412" s="1">
        <v>0.19062516093254089</v>
      </c>
      <c r="P7412" s="1">
        <v>10.283229827880859</v>
      </c>
      <c r="Q7412" s="1">
        <v>0</v>
      </c>
      <c r="S7412" s="1">
        <v>36</v>
      </c>
      <c r="T7412" s="1">
        <v>1</v>
      </c>
      <c r="U7412" s="1">
        <v>17110814</v>
      </c>
      <c r="V7412" s="1">
        <v>1.0683192014694214</v>
      </c>
      <c r="W7412" s="1">
        <v>6.6593070030212402</v>
      </c>
      <c r="X7412" s="1">
        <v>6.6593070030212402</v>
      </c>
    </row>
    <row r="7413" spans="1:24" x14ac:dyDescent="0.35">
      <c r="A7413" s="1">
        <v>370381</v>
      </c>
      <c r="B7413" s="1" t="s">
        <v>2350</v>
      </c>
      <c r="C7413" s="1">
        <v>116496503</v>
      </c>
      <c r="D7413" s="1">
        <v>381</v>
      </c>
      <c r="E7413" s="1" t="s">
        <v>2732</v>
      </c>
      <c r="F7413" s="1" t="s">
        <v>147</v>
      </c>
      <c r="G7413" s="1" t="s">
        <v>483</v>
      </c>
      <c r="H7413" s="1" t="s">
        <v>916</v>
      </c>
      <c r="I7413" s="1">
        <v>2210517.33</v>
      </c>
      <c r="J7413" s="1">
        <v>241507.1</v>
      </c>
      <c r="K7413" s="1">
        <v>514641</v>
      </c>
      <c r="L7413" s="1">
        <v>16416438</v>
      </c>
      <c r="M7413" s="1">
        <v>1.8646379709243774</v>
      </c>
      <c r="N7413" s="1">
        <v>12.813796043395996</v>
      </c>
      <c r="O7413" s="1">
        <v>0.1661442369222641</v>
      </c>
      <c r="P7413" s="1">
        <v>8.1269035339355469</v>
      </c>
      <c r="Q7413" s="1">
        <v>0</v>
      </c>
      <c r="S7413" s="1">
        <v>37</v>
      </c>
      <c r="T7413" s="1">
        <v>1</v>
      </c>
      <c r="U7413" s="1">
        <v>19383104</v>
      </c>
      <c r="V7413" s="1">
        <v>2.0307822227478027</v>
      </c>
      <c r="W7413" s="1">
        <v>13.279847145080566</v>
      </c>
      <c r="X7413" s="1">
        <v>13.279847145080566</v>
      </c>
    </row>
    <row r="7414" spans="1:24" x14ac:dyDescent="0.35">
      <c r="A7414" s="1">
        <v>380381</v>
      </c>
      <c r="B7414" s="1" t="s">
        <v>2351</v>
      </c>
      <c r="C7414" s="1">
        <v>116496503</v>
      </c>
      <c r="D7414" s="1">
        <v>381</v>
      </c>
      <c r="E7414" s="1" t="s">
        <v>2732</v>
      </c>
      <c r="F7414" s="1" t="s">
        <v>147</v>
      </c>
      <c r="G7414" s="1" t="s">
        <v>483</v>
      </c>
      <c r="H7414" s="1" t="s">
        <v>916</v>
      </c>
      <c r="I7414" s="1">
        <v>2389716</v>
      </c>
      <c r="K7414" s="1">
        <v>1939357.375</v>
      </c>
      <c r="L7414" s="1">
        <v>16830260</v>
      </c>
      <c r="M7414" s="1">
        <v>0.4138219952583313</v>
      </c>
      <c r="N7414" s="1">
        <v>2.5207781791687012</v>
      </c>
      <c r="O7414" s="1">
        <v>0.17919866740703583</v>
      </c>
      <c r="P7414" s="1">
        <v>8.1066398620605469</v>
      </c>
      <c r="Q7414" s="1">
        <v>1.4247163534164429</v>
      </c>
      <c r="S7414" s="1">
        <v>38</v>
      </c>
      <c r="T7414" s="1">
        <v>1</v>
      </c>
      <c r="U7414" s="1">
        <v>21159334</v>
      </c>
      <c r="V7414" s="1">
        <v>2.0177369117736816</v>
      </c>
      <c r="W7414" s="1">
        <v>9.1638059616088867</v>
      </c>
      <c r="X7414" s="1">
        <v>9.1638059616088867</v>
      </c>
    </row>
    <row r="7415" spans="1:24" x14ac:dyDescent="0.35">
      <c r="A7415" s="1">
        <v>390381</v>
      </c>
      <c r="B7415" s="1" t="s">
        <v>2352</v>
      </c>
      <c r="C7415" s="1">
        <v>116496503</v>
      </c>
      <c r="D7415" s="1">
        <v>381</v>
      </c>
      <c r="E7415" s="1" t="s">
        <v>2732</v>
      </c>
      <c r="F7415" s="1" t="s">
        <v>147</v>
      </c>
      <c r="G7415" s="1" t="s">
        <v>483</v>
      </c>
      <c r="H7415" s="1" t="s">
        <v>916</v>
      </c>
      <c r="I7415" s="1">
        <v>2509105</v>
      </c>
      <c r="K7415" s="1">
        <v>3634765.5</v>
      </c>
      <c r="L7415" s="1">
        <v>17021168</v>
      </c>
      <c r="M7415" s="1">
        <v>0.19090799987316132</v>
      </c>
      <c r="N7415" s="1">
        <v>1.1343140602111816</v>
      </c>
      <c r="O7415" s="1">
        <v>0.11938899755477905</v>
      </c>
      <c r="P7415" s="1">
        <v>4.9959492683410645</v>
      </c>
      <c r="Q7415" s="1">
        <v>1.6954081058502197</v>
      </c>
      <c r="S7415" s="1">
        <v>39</v>
      </c>
      <c r="T7415" s="1">
        <v>1</v>
      </c>
      <c r="U7415" s="1">
        <v>23165038</v>
      </c>
      <c r="V7415" s="1">
        <v>2.0057051181793213</v>
      </c>
      <c r="W7415" s="1">
        <v>9.4790506362915039</v>
      </c>
      <c r="X7415" s="1">
        <v>9.4790506362915039</v>
      </c>
    </row>
    <row r="7416" spans="1:24" x14ac:dyDescent="0.35">
      <c r="A7416" s="1">
        <v>400381</v>
      </c>
      <c r="B7416" s="1" t="s">
        <v>2353</v>
      </c>
      <c r="C7416" s="1">
        <v>116496503</v>
      </c>
      <c r="D7416" s="1">
        <v>381</v>
      </c>
      <c r="E7416" s="1" t="s">
        <v>2732</v>
      </c>
      <c r="F7416" s="1" t="s">
        <v>147</v>
      </c>
      <c r="G7416" s="1" t="s">
        <v>483</v>
      </c>
      <c r="H7416" s="1" t="s">
        <v>916</v>
      </c>
      <c r="S7416" s="1">
        <v>40</v>
      </c>
      <c r="T7416" s="1">
        <v>1</v>
      </c>
      <c r="U7416" s="1">
        <v>0</v>
      </c>
      <c r="V7416" s="1">
        <v>0</v>
      </c>
      <c r="W7416" s="1">
        <v>-100</v>
      </c>
      <c r="X7416" s="1">
        <v>-100</v>
      </c>
    </row>
    <row r="7417" spans="1:24" x14ac:dyDescent="0.35">
      <c r="A7417" s="1">
        <v>410381</v>
      </c>
      <c r="B7417" s="1" t="s">
        <v>2354</v>
      </c>
      <c r="C7417" s="1">
        <v>116496503</v>
      </c>
      <c r="D7417" s="1">
        <v>381</v>
      </c>
      <c r="E7417" s="1" t="s">
        <v>2732</v>
      </c>
      <c r="F7417" s="1" t="s">
        <v>147</v>
      </c>
      <c r="G7417" s="1" t="s">
        <v>483</v>
      </c>
      <c r="H7417" s="1" t="s">
        <v>916</v>
      </c>
      <c r="S7417" s="1">
        <v>41</v>
      </c>
      <c r="T7417" s="1">
        <v>1</v>
      </c>
      <c r="U7417" s="1">
        <v>0</v>
      </c>
      <c r="V7417" s="1">
        <v>0</v>
      </c>
    </row>
    <row r="7418" spans="1:24" x14ac:dyDescent="0.35">
      <c r="A7418" s="1">
        <v>420381</v>
      </c>
      <c r="B7418" s="1" t="s">
        <v>2355</v>
      </c>
      <c r="C7418" s="1">
        <v>116496503</v>
      </c>
      <c r="D7418" s="1">
        <v>381</v>
      </c>
      <c r="E7418" s="1" t="s">
        <v>2732</v>
      </c>
      <c r="F7418" s="1" t="s">
        <v>147</v>
      </c>
      <c r="G7418" s="1" t="s">
        <v>483</v>
      </c>
      <c r="H7418" s="1" t="s">
        <v>916</v>
      </c>
      <c r="S7418" s="1">
        <v>42</v>
      </c>
      <c r="T7418" s="1">
        <v>1</v>
      </c>
      <c r="U7418" s="1">
        <v>0</v>
      </c>
      <c r="V7418" s="1">
        <v>0</v>
      </c>
    </row>
    <row r="7419" spans="1:24" x14ac:dyDescent="0.35">
      <c r="A7419" s="1">
        <v>430381</v>
      </c>
      <c r="B7419" s="1" t="s">
        <v>2356</v>
      </c>
      <c r="C7419" s="1">
        <v>116496503</v>
      </c>
      <c r="D7419" s="1">
        <v>381</v>
      </c>
      <c r="E7419" s="1" t="s">
        <v>2732</v>
      </c>
      <c r="F7419" s="1" t="s">
        <v>147</v>
      </c>
      <c r="G7419" s="1" t="s">
        <v>483</v>
      </c>
      <c r="H7419" s="1" t="s">
        <v>916</v>
      </c>
      <c r="S7419" s="1">
        <v>43</v>
      </c>
      <c r="T7419" s="1">
        <v>1</v>
      </c>
      <c r="U7419" s="1">
        <v>0</v>
      </c>
      <c r="V7419" s="1">
        <v>0</v>
      </c>
    </row>
    <row r="7420" spans="1:24" x14ac:dyDescent="0.35">
      <c r="A7420" s="1">
        <v>440381</v>
      </c>
      <c r="B7420" s="1" t="s">
        <v>2357</v>
      </c>
      <c r="C7420" s="1">
        <v>116496503</v>
      </c>
      <c r="D7420" s="1">
        <v>381</v>
      </c>
      <c r="E7420" s="1" t="s">
        <v>2732</v>
      </c>
      <c r="F7420" s="1" t="s">
        <v>147</v>
      </c>
      <c r="G7420" s="1" t="s">
        <v>483</v>
      </c>
      <c r="H7420" s="1" t="s">
        <v>916</v>
      </c>
      <c r="S7420" s="1">
        <v>44</v>
      </c>
      <c r="T7420" s="1">
        <v>1</v>
      </c>
      <c r="U7420" s="1">
        <v>0</v>
      </c>
      <c r="V7420" s="1">
        <v>0</v>
      </c>
    </row>
    <row r="7421" spans="1:24" x14ac:dyDescent="0.35">
      <c r="A7421" s="1">
        <v>450381</v>
      </c>
      <c r="B7421" s="1" t="s">
        <v>2358</v>
      </c>
      <c r="C7421" s="1">
        <v>116496503</v>
      </c>
      <c r="D7421" s="1">
        <v>381</v>
      </c>
      <c r="E7421" s="1" t="s">
        <v>2732</v>
      </c>
      <c r="F7421" s="1" t="s">
        <v>147</v>
      </c>
      <c r="G7421" s="1" t="s">
        <v>483</v>
      </c>
      <c r="H7421" s="1" t="s">
        <v>916</v>
      </c>
      <c r="S7421" s="1">
        <v>45</v>
      </c>
      <c r="T7421" s="1">
        <v>1</v>
      </c>
      <c r="U7421" s="1">
        <v>0</v>
      </c>
      <c r="V7421" s="1">
        <v>0</v>
      </c>
    </row>
    <row r="7422" spans="1:24" x14ac:dyDescent="0.35">
      <c r="A7422" s="1">
        <v>460381</v>
      </c>
      <c r="B7422" s="1" t="s">
        <v>2359</v>
      </c>
      <c r="C7422" s="1">
        <v>116496503</v>
      </c>
      <c r="D7422" s="1">
        <v>381</v>
      </c>
      <c r="E7422" s="1" t="s">
        <v>2732</v>
      </c>
      <c r="F7422" s="1" t="s">
        <v>147</v>
      </c>
      <c r="G7422" s="1" t="s">
        <v>483</v>
      </c>
      <c r="H7422" s="1" t="s">
        <v>916</v>
      </c>
      <c r="S7422" s="1">
        <v>46</v>
      </c>
      <c r="T7422" s="1">
        <v>1</v>
      </c>
      <c r="U7422" s="1">
        <v>0</v>
      </c>
      <c r="V7422" s="1">
        <v>0</v>
      </c>
    </row>
    <row r="7423" spans="1:24" x14ac:dyDescent="0.35">
      <c r="A7423" s="1">
        <v>470381</v>
      </c>
      <c r="B7423" s="1" t="s">
        <v>2360</v>
      </c>
      <c r="C7423" s="1">
        <v>116496503</v>
      </c>
      <c r="D7423" s="1">
        <v>381</v>
      </c>
      <c r="E7423" s="1" t="s">
        <v>2732</v>
      </c>
      <c r="F7423" s="1" t="s">
        <v>147</v>
      </c>
      <c r="G7423" s="1" t="s">
        <v>483</v>
      </c>
      <c r="H7423" s="1" t="s">
        <v>916</v>
      </c>
      <c r="S7423" s="1">
        <v>47</v>
      </c>
      <c r="T7423" s="1">
        <v>1</v>
      </c>
      <c r="U7423" s="1">
        <v>0</v>
      </c>
      <c r="V7423" s="1">
        <v>0</v>
      </c>
    </row>
    <row r="7424" spans="1:24" x14ac:dyDescent="0.35">
      <c r="A7424" s="1">
        <v>480381</v>
      </c>
      <c r="B7424" s="1" t="s">
        <v>2361</v>
      </c>
      <c r="C7424" s="1">
        <v>116496503</v>
      </c>
      <c r="D7424" s="1">
        <v>381</v>
      </c>
      <c r="E7424" s="1" t="s">
        <v>2732</v>
      </c>
      <c r="F7424" s="1" t="s">
        <v>147</v>
      </c>
      <c r="G7424" s="1" t="s">
        <v>483</v>
      </c>
      <c r="H7424" s="1" t="s">
        <v>916</v>
      </c>
      <c r="S7424" s="1">
        <v>48</v>
      </c>
      <c r="T7424" s="1">
        <v>1</v>
      </c>
      <c r="U7424" s="1">
        <v>0</v>
      </c>
      <c r="V7424" s="1">
        <v>0</v>
      </c>
    </row>
    <row r="7425" spans="1:24" x14ac:dyDescent="0.35">
      <c r="A7425" s="1">
        <v>290387</v>
      </c>
      <c r="B7425" s="1" t="s">
        <v>2341</v>
      </c>
      <c r="C7425" s="1">
        <v>116496603</v>
      </c>
      <c r="D7425" s="1">
        <v>387</v>
      </c>
      <c r="E7425" s="1" t="s">
        <v>2733</v>
      </c>
      <c r="F7425" s="1" t="s">
        <v>147</v>
      </c>
      <c r="G7425" s="1" t="s">
        <v>483</v>
      </c>
      <c r="H7425" s="1" t="s">
        <v>916</v>
      </c>
      <c r="I7425" s="1">
        <v>1873958.38</v>
      </c>
      <c r="K7425" s="1">
        <v>530067</v>
      </c>
      <c r="L7425" s="1">
        <v>12110013</v>
      </c>
      <c r="S7425" s="1">
        <v>29</v>
      </c>
      <c r="T7425" s="1">
        <v>1</v>
      </c>
      <c r="U7425" s="1">
        <v>14514038</v>
      </c>
      <c r="V7425" s="1">
        <v>0</v>
      </c>
    </row>
    <row r="7426" spans="1:24" x14ac:dyDescent="0.35">
      <c r="A7426" s="1">
        <v>300387</v>
      </c>
      <c r="B7426" s="1" t="s">
        <v>2343</v>
      </c>
      <c r="C7426" s="1">
        <v>116496603</v>
      </c>
      <c r="D7426" s="1">
        <v>387</v>
      </c>
      <c r="E7426" s="1" t="s">
        <v>2733</v>
      </c>
      <c r="F7426" s="1" t="s">
        <v>147</v>
      </c>
      <c r="G7426" s="1" t="s">
        <v>483</v>
      </c>
      <c r="H7426" s="1" t="s">
        <v>916</v>
      </c>
      <c r="I7426" s="1">
        <v>1906491.02</v>
      </c>
      <c r="K7426" s="1">
        <v>530067</v>
      </c>
      <c r="L7426" s="1">
        <v>12509465</v>
      </c>
      <c r="M7426" s="1">
        <v>0.39945200085639954</v>
      </c>
      <c r="N7426" s="1">
        <v>3.2985265254974365</v>
      </c>
      <c r="O7426" s="1">
        <v>3.2532639801502228E-2</v>
      </c>
      <c r="P7426" s="1">
        <v>1.7360385656356812</v>
      </c>
      <c r="Q7426" s="1">
        <v>0</v>
      </c>
      <c r="S7426" s="1">
        <v>30</v>
      </c>
      <c r="T7426" s="1">
        <v>1</v>
      </c>
      <c r="U7426" s="1">
        <v>14946023</v>
      </c>
      <c r="V7426" s="1">
        <v>0.43198463320732117</v>
      </c>
      <c r="W7426" s="1">
        <v>2.976325511932373</v>
      </c>
      <c r="X7426" s="1">
        <v>2.976325511932373</v>
      </c>
    </row>
    <row r="7427" spans="1:24" x14ac:dyDescent="0.35">
      <c r="A7427" s="1">
        <v>310387</v>
      </c>
      <c r="B7427" s="1" t="s">
        <v>2344</v>
      </c>
      <c r="C7427" s="1">
        <v>116496603</v>
      </c>
      <c r="D7427" s="1">
        <v>387</v>
      </c>
      <c r="E7427" s="1" t="s">
        <v>2733</v>
      </c>
      <c r="F7427" s="1" t="s">
        <v>147</v>
      </c>
      <c r="G7427" s="1" t="s">
        <v>483</v>
      </c>
      <c r="H7427" s="1" t="s">
        <v>916</v>
      </c>
      <c r="I7427" s="1">
        <v>1968764.74</v>
      </c>
      <c r="K7427" s="1">
        <v>530067</v>
      </c>
      <c r="L7427" s="1">
        <v>12663927</v>
      </c>
      <c r="M7427" s="1">
        <v>0.15446199476718903</v>
      </c>
      <c r="N7427" s="1">
        <v>1.2347609996795654</v>
      </c>
      <c r="O7427" s="1">
        <v>6.2273718416690826E-2</v>
      </c>
      <c r="P7427" s="1">
        <v>3.2664051055908203</v>
      </c>
      <c r="Q7427" s="1">
        <v>0</v>
      </c>
      <c r="S7427" s="1">
        <v>31</v>
      </c>
      <c r="T7427" s="1">
        <v>1</v>
      </c>
      <c r="U7427" s="1">
        <v>15162759</v>
      </c>
      <c r="V7427" s="1">
        <v>0.21673572063446045</v>
      </c>
      <c r="W7427" s="1">
        <v>1.4501248598098755</v>
      </c>
      <c r="X7427" s="1">
        <v>1.4501248598098755</v>
      </c>
    </row>
    <row r="7428" spans="1:24" x14ac:dyDescent="0.35">
      <c r="A7428" s="1">
        <v>320387</v>
      </c>
      <c r="B7428" s="1" t="s">
        <v>2345</v>
      </c>
      <c r="C7428" s="1">
        <v>116496603</v>
      </c>
      <c r="D7428" s="1">
        <v>387</v>
      </c>
      <c r="E7428" s="1" t="s">
        <v>2733</v>
      </c>
      <c r="F7428" s="1" t="s">
        <v>147</v>
      </c>
      <c r="G7428" s="1" t="s">
        <v>483</v>
      </c>
      <c r="H7428" s="1" t="s">
        <v>916</v>
      </c>
      <c r="I7428" s="1">
        <v>1965906.62</v>
      </c>
      <c r="K7428" s="1">
        <v>530067</v>
      </c>
      <c r="L7428" s="1">
        <v>12783424</v>
      </c>
      <c r="M7428" s="1">
        <v>0.11949700117111206</v>
      </c>
      <c r="N7428" s="1">
        <v>0.94360148906707764</v>
      </c>
      <c r="O7428" s="1">
        <v>-2.8581200167536736E-3</v>
      </c>
      <c r="P7428" s="1">
        <v>-0.14517326653003693</v>
      </c>
      <c r="Q7428" s="1">
        <v>0</v>
      </c>
      <c r="S7428" s="1">
        <v>32</v>
      </c>
      <c r="T7428" s="1">
        <v>1</v>
      </c>
      <c r="U7428" s="1">
        <v>15279398</v>
      </c>
      <c r="V7428" s="1">
        <v>0.11663888394832611</v>
      </c>
      <c r="W7428" s="1">
        <v>0.76924651861190796</v>
      </c>
      <c r="X7428" s="1">
        <v>0.76924651861190796</v>
      </c>
    </row>
    <row r="7429" spans="1:24" x14ac:dyDescent="0.35">
      <c r="A7429" s="1">
        <v>330387</v>
      </c>
      <c r="B7429" s="1" t="s">
        <v>2346</v>
      </c>
      <c r="C7429" s="1">
        <v>116496603</v>
      </c>
      <c r="D7429" s="1">
        <v>387</v>
      </c>
      <c r="E7429" s="1" t="s">
        <v>2733</v>
      </c>
      <c r="F7429" s="1" t="s">
        <v>147</v>
      </c>
      <c r="G7429" s="1" t="s">
        <v>483</v>
      </c>
      <c r="H7429" s="1" t="s">
        <v>916</v>
      </c>
      <c r="I7429" s="1">
        <v>2090353.8</v>
      </c>
      <c r="K7429" s="1">
        <v>530067</v>
      </c>
      <c r="L7429" s="1">
        <v>13048756</v>
      </c>
      <c r="M7429" s="1">
        <v>0.26533201336860657</v>
      </c>
      <c r="N7429" s="1">
        <v>2.0755941867828369</v>
      </c>
      <c r="O7429" s="1">
        <v>0.12444718182086945</v>
      </c>
      <c r="P7429" s="1">
        <v>6.3302693367004395</v>
      </c>
      <c r="Q7429" s="1">
        <v>0</v>
      </c>
      <c r="S7429" s="1">
        <v>33</v>
      </c>
      <c r="T7429" s="1">
        <v>1</v>
      </c>
      <c r="U7429" s="1">
        <v>15669177</v>
      </c>
      <c r="V7429" s="1">
        <v>0.38977921009063721</v>
      </c>
      <c r="W7429" s="1">
        <v>2.5510101318359375</v>
      </c>
      <c r="X7429" s="1">
        <v>2.5510101318359375</v>
      </c>
    </row>
    <row r="7430" spans="1:24" x14ac:dyDescent="0.35">
      <c r="A7430" s="1">
        <v>340387</v>
      </c>
      <c r="B7430" s="1" t="s">
        <v>2347</v>
      </c>
      <c r="C7430" s="1">
        <v>116496603</v>
      </c>
      <c r="D7430" s="1">
        <v>387</v>
      </c>
      <c r="E7430" s="1" t="s">
        <v>2733</v>
      </c>
      <c r="F7430" s="1" t="s">
        <v>147</v>
      </c>
      <c r="G7430" s="1" t="s">
        <v>483</v>
      </c>
      <c r="H7430" s="1" t="s">
        <v>916</v>
      </c>
      <c r="I7430" s="1">
        <v>2090266.94</v>
      </c>
      <c r="K7430" s="1">
        <v>530067</v>
      </c>
      <c r="L7430" s="1">
        <v>13048743</v>
      </c>
      <c r="M7430" s="1">
        <v>-1.2999999853491317E-5</v>
      </c>
      <c r="N7430" s="1">
        <v>-9.9626355222426355E-5</v>
      </c>
      <c r="O7430" s="1">
        <v>-8.6859996372368187E-5</v>
      </c>
      <c r="P7430" s="1">
        <v>-4.1552772745490074E-3</v>
      </c>
      <c r="Q7430" s="1">
        <v>0</v>
      </c>
      <c r="S7430" s="1">
        <v>34</v>
      </c>
      <c r="T7430" s="1">
        <v>1</v>
      </c>
      <c r="U7430" s="1">
        <v>15669077</v>
      </c>
      <c r="V7430" s="1">
        <v>-9.9859993497375399E-5</v>
      </c>
      <c r="W7430" s="1">
        <v>-6.3819560455158353E-4</v>
      </c>
      <c r="X7430" s="1">
        <v>-6.3819560455158353E-4</v>
      </c>
    </row>
    <row r="7431" spans="1:24" x14ac:dyDescent="0.35">
      <c r="A7431" s="1">
        <v>350387</v>
      </c>
      <c r="B7431" s="1" t="s">
        <v>2348</v>
      </c>
      <c r="C7431" s="1">
        <v>116496603</v>
      </c>
      <c r="D7431" s="1">
        <v>387</v>
      </c>
      <c r="E7431" s="1" t="s">
        <v>2733</v>
      </c>
      <c r="F7431" s="1" t="s">
        <v>147</v>
      </c>
      <c r="G7431" s="1" t="s">
        <v>483</v>
      </c>
      <c r="H7431" s="1" t="s">
        <v>916</v>
      </c>
      <c r="I7431" s="1">
        <v>2336974.8199999998</v>
      </c>
      <c r="K7431" s="1">
        <v>530067</v>
      </c>
      <c r="L7431" s="1">
        <v>13678458</v>
      </c>
      <c r="M7431" s="1">
        <v>0.62971502542495728</v>
      </c>
      <c r="N7431" s="1">
        <v>4.8258671760559082</v>
      </c>
      <c r="O7431" s="1">
        <v>0.24670788645744324</v>
      </c>
      <c r="P7431" s="1">
        <v>11.80269718170166</v>
      </c>
      <c r="Q7431" s="1">
        <v>0</v>
      </c>
      <c r="S7431" s="1">
        <v>35</v>
      </c>
      <c r="T7431" s="1">
        <v>1</v>
      </c>
      <c r="U7431" s="1">
        <v>16545500</v>
      </c>
      <c r="V7431" s="1">
        <v>0.87642288208007813</v>
      </c>
      <c r="W7431" s="1">
        <v>5.5933289527893066</v>
      </c>
      <c r="X7431" s="1">
        <v>5.5933289527893066</v>
      </c>
    </row>
    <row r="7432" spans="1:24" x14ac:dyDescent="0.35">
      <c r="A7432" s="1">
        <v>360387</v>
      </c>
      <c r="B7432" s="1" t="s">
        <v>2349</v>
      </c>
      <c r="C7432" s="1">
        <v>116496603</v>
      </c>
      <c r="D7432" s="1">
        <v>387</v>
      </c>
      <c r="E7432" s="1" t="s">
        <v>2733</v>
      </c>
      <c r="F7432" s="1" t="s">
        <v>147</v>
      </c>
      <c r="G7432" s="1" t="s">
        <v>483</v>
      </c>
      <c r="H7432" s="1" t="s">
        <v>916</v>
      </c>
      <c r="I7432" s="1">
        <v>2558857.9700000002</v>
      </c>
      <c r="K7432" s="1">
        <v>530067</v>
      </c>
      <c r="L7432" s="1">
        <v>15134912</v>
      </c>
      <c r="M7432" s="1">
        <v>1.4564540386199951</v>
      </c>
      <c r="N7432" s="1">
        <v>10.647793769836426</v>
      </c>
      <c r="O7432" s="1">
        <v>0.2218831479549408</v>
      </c>
      <c r="P7432" s="1">
        <v>9.4944601058959961</v>
      </c>
      <c r="Q7432" s="1">
        <v>0</v>
      </c>
      <c r="S7432" s="1">
        <v>36</v>
      </c>
      <c r="T7432" s="1">
        <v>1</v>
      </c>
      <c r="U7432" s="1">
        <v>18223836</v>
      </c>
      <c r="V7432" s="1">
        <v>1.6783372163772583</v>
      </c>
      <c r="W7432" s="1">
        <v>10.143760681152344</v>
      </c>
      <c r="X7432" s="1">
        <v>10.143760681152344</v>
      </c>
    </row>
    <row r="7433" spans="1:24" x14ac:dyDescent="0.35">
      <c r="A7433" s="1">
        <v>370387</v>
      </c>
      <c r="B7433" s="1" t="s">
        <v>2350</v>
      </c>
      <c r="C7433" s="1">
        <v>116496603</v>
      </c>
      <c r="D7433" s="1">
        <v>387</v>
      </c>
      <c r="E7433" s="1" t="s">
        <v>2733</v>
      </c>
      <c r="F7433" s="1" t="s">
        <v>147</v>
      </c>
      <c r="G7433" s="1" t="s">
        <v>483</v>
      </c>
      <c r="H7433" s="1" t="s">
        <v>916</v>
      </c>
      <c r="I7433" s="1">
        <v>2760385.88</v>
      </c>
      <c r="K7433" s="1">
        <v>530067</v>
      </c>
      <c r="L7433" s="1">
        <v>16473482</v>
      </c>
      <c r="M7433" s="1">
        <v>1.3385699987411499</v>
      </c>
      <c r="N7433" s="1">
        <v>8.8442535400390625</v>
      </c>
      <c r="O7433" s="1">
        <v>0.2015279084444046</v>
      </c>
      <c r="P7433" s="1">
        <v>7.8756976127624512</v>
      </c>
      <c r="Q7433" s="1">
        <v>0</v>
      </c>
      <c r="S7433" s="1">
        <v>37</v>
      </c>
      <c r="T7433" s="1">
        <v>1</v>
      </c>
      <c r="U7433" s="1">
        <v>19763936</v>
      </c>
      <c r="V7433" s="1">
        <v>1.5400979518890381</v>
      </c>
      <c r="W7433" s="1">
        <v>8.4510202407836914</v>
      </c>
      <c r="X7433" s="1">
        <v>8.4510202407836914</v>
      </c>
    </row>
    <row r="7434" spans="1:24" x14ac:dyDescent="0.35">
      <c r="A7434" s="1">
        <v>380387</v>
      </c>
      <c r="B7434" s="1" t="s">
        <v>2351</v>
      </c>
      <c r="C7434" s="1">
        <v>116496603</v>
      </c>
      <c r="D7434" s="1">
        <v>387</v>
      </c>
      <c r="E7434" s="1" t="s">
        <v>2733</v>
      </c>
      <c r="F7434" s="1" t="s">
        <v>147</v>
      </c>
      <c r="G7434" s="1" t="s">
        <v>483</v>
      </c>
      <c r="H7434" s="1" t="s">
        <v>916</v>
      </c>
      <c r="I7434" s="1">
        <v>2962809</v>
      </c>
      <c r="K7434" s="1">
        <v>2280024.5</v>
      </c>
      <c r="L7434" s="1">
        <v>17029216</v>
      </c>
      <c r="M7434" s="1">
        <v>0.55573397874832153</v>
      </c>
      <c r="N7434" s="1">
        <v>3.3735065460205078</v>
      </c>
      <c r="O7434" s="1">
        <v>0.20242312550544739</v>
      </c>
      <c r="P7434" s="1">
        <v>7.3331456184387207</v>
      </c>
      <c r="Q7434" s="1">
        <v>1.7499574422836304</v>
      </c>
      <c r="S7434" s="1">
        <v>38</v>
      </c>
      <c r="T7434" s="1">
        <v>1</v>
      </c>
      <c r="U7434" s="1">
        <v>22272050</v>
      </c>
      <c r="V7434" s="1">
        <v>2.5081145763397217</v>
      </c>
      <c r="W7434" s="1">
        <v>12.690357208251953</v>
      </c>
      <c r="X7434" s="1">
        <v>12.690357208251953</v>
      </c>
    </row>
    <row r="7435" spans="1:24" x14ac:dyDescent="0.35">
      <c r="A7435" s="1">
        <v>390387</v>
      </c>
      <c r="B7435" s="1" t="s">
        <v>2352</v>
      </c>
      <c r="C7435" s="1">
        <v>116496603</v>
      </c>
      <c r="D7435" s="1">
        <v>387</v>
      </c>
      <c r="E7435" s="1" t="s">
        <v>2733</v>
      </c>
      <c r="F7435" s="1" t="s">
        <v>147</v>
      </c>
      <c r="G7435" s="1" t="s">
        <v>483</v>
      </c>
      <c r="H7435" s="1" t="s">
        <v>916</v>
      </c>
      <c r="I7435" s="1">
        <v>3035179</v>
      </c>
      <c r="J7435" s="1">
        <v>18097</v>
      </c>
      <c r="K7435" s="1">
        <v>4029069.25</v>
      </c>
      <c r="L7435" s="1">
        <v>17274166</v>
      </c>
      <c r="M7435" s="1">
        <v>0.24494999647140503</v>
      </c>
      <c r="N7435" s="1">
        <v>1.4384102821350098</v>
      </c>
      <c r="O7435" s="1">
        <v>7.2370000183582306E-2</v>
      </c>
      <c r="P7435" s="1">
        <v>2.4426143169403076</v>
      </c>
      <c r="Q7435" s="1">
        <v>1.7490447759628296</v>
      </c>
      <c r="S7435" s="1">
        <v>39</v>
      </c>
      <c r="T7435" s="1">
        <v>1</v>
      </c>
      <c r="U7435" s="1">
        <v>24356512</v>
      </c>
      <c r="V7435" s="1">
        <v>2.0663647651672363</v>
      </c>
      <c r="W7435" s="1">
        <v>9.3590936660766602</v>
      </c>
      <c r="X7435" s="1">
        <v>9.3590936660766602</v>
      </c>
    </row>
    <row r="7436" spans="1:24" x14ac:dyDescent="0.35">
      <c r="A7436" s="1">
        <v>400387</v>
      </c>
      <c r="B7436" s="1" t="s">
        <v>2353</v>
      </c>
      <c r="C7436" s="1">
        <v>116496603</v>
      </c>
      <c r="D7436" s="1">
        <v>387</v>
      </c>
      <c r="E7436" s="1" t="s">
        <v>2733</v>
      </c>
      <c r="F7436" s="1" t="s">
        <v>147</v>
      </c>
      <c r="G7436" s="1" t="s">
        <v>483</v>
      </c>
      <c r="H7436" s="1" t="s">
        <v>916</v>
      </c>
      <c r="S7436" s="1">
        <v>40</v>
      </c>
      <c r="T7436" s="1">
        <v>1</v>
      </c>
      <c r="U7436" s="1">
        <v>0</v>
      </c>
      <c r="V7436" s="1">
        <v>0</v>
      </c>
      <c r="W7436" s="1">
        <v>-100</v>
      </c>
      <c r="X7436" s="1">
        <v>-100</v>
      </c>
    </row>
    <row r="7437" spans="1:24" x14ac:dyDescent="0.35">
      <c r="A7437" s="1">
        <v>410387</v>
      </c>
      <c r="B7437" s="1" t="s">
        <v>2354</v>
      </c>
      <c r="C7437" s="1">
        <v>116496603</v>
      </c>
      <c r="D7437" s="1">
        <v>387</v>
      </c>
      <c r="E7437" s="1" t="s">
        <v>2733</v>
      </c>
      <c r="F7437" s="1" t="s">
        <v>147</v>
      </c>
      <c r="G7437" s="1" t="s">
        <v>483</v>
      </c>
      <c r="H7437" s="1" t="s">
        <v>916</v>
      </c>
      <c r="S7437" s="1">
        <v>41</v>
      </c>
      <c r="T7437" s="1">
        <v>1</v>
      </c>
      <c r="U7437" s="1">
        <v>0</v>
      </c>
      <c r="V7437" s="1">
        <v>0</v>
      </c>
    </row>
    <row r="7438" spans="1:24" x14ac:dyDescent="0.35">
      <c r="A7438" s="1">
        <v>420387</v>
      </c>
      <c r="B7438" s="1" t="s">
        <v>2355</v>
      </c>
      <c r="C7438" s="1">
        <v>116496603</v>
      </c>
      <c r="D7438" s="1">
        <v>387</v>
      </c>
      <c r="E7438" s="1" t="s">
        <v>2733</v>
      </c>
      <c r="F7438" s="1" t="s">
        <v>147</v>
      </c>
      <c r="G7438" s="1" t="s">
        <v>483</v>
      </c>
      <c r="H7438" s="1" t="s">
        <v>916</v>
      </c>
      <c r="S7438" s="1">
        <v>42</v>
      </c>
      <c r="T7438" s="1">
        <v>1</v>
      </c>
      <c r="U7438" s="1">
        <v>0</v>
      </c>
      <c r="V7438" s="1">
        <v>0</v>
      </c>
    </row>
    <row r="7439" spans="1:24" x14ac:dyDescent="0.35">
      <c r="A7439" s="1">
        <v>430387</v>
      </c>
      <c r="B7439" s="1" t="s">
        <v>2356</v>
      </c>
      <c r="C7439" s="1">
        <v>116496603</v>
      </c>
      <c r="D7439" s="1">
        <v>387</v>
      </c>
      <c r="E7439" s="1" t="s">
        <v>2733</v>
      </c>
      <c r="F7439" s="1" t="s">
        <v>147</v>
      </c>
      <c r="G7439" s="1" t="s">
        <v>483</v>
      </c>
      <c r="H7439" s="1" t="s">
        <v>916</v>
      </c>
      <c r="S7439" s="1">
        <v>43</v>
      </c>
      <c r="T7439" s="1">
        <v>1</v>
      </c>
      <c r="U7439" s="1">
        <v>0</v>
      </c>
      <c r="V7439" s="1">
        <v>0</v>
      </c>
    </row>
    <row r="7440" spans="1:24" x14ac:dyDescent="0.35">
      <c r="A7440" s="1">
        <v>440387</v>
      </c>
      <c r="B7440" s="1" t="s">
        <v>2357</v>
      </c>
      <c r="C7440" s="1">
        <v>116496603</v>
      </c>
      <c r="D7440" s="1">
        <v>387</v>
      </c>
      <c r="E7440" s="1" t="s">
        <v>2733</v>
      </c>
      <c r="F7440" s="1" t="s">
        <v>147</v>
      </c>
      <c r="G7440" s="1" t="s">
        <v>483</v>
      </c>
      <c r="H7440" s="1" t="s">
        <v>916</v>
      </c>
      <c r="S7440" s="1">
        <v>44</v>
      </c>
      <c r="T7440" s="1">
        <v>1</v>
      </c>
      <c r="U7440" s="1">
        <v>0</v>
      </c>
      <c r="V7440" s="1">
        <v>0</v>
      </c>
    </row>
    <row r="7441" spans="1:24" x14ac:dyDescent="0.35">
      <c r="A7441" s="1">
        <v>450387</v>
      </c>
      <c r="B7441" s="1" t="s">
        <v>2358</v>
      </c>
      <c r="C7441" s="1">
        <v>116496603</v>
      </c>
      <c r="D7441" s="1">
        <v>387</v>
      </c>
      <c r="E7441" s="1" t="s">
        <v>2733</v>
      </c>
      <c r="F7441" s="1" t="s">
        <v>147</v>
      </c>
      <c r="G7441" s="1" t="s">
        <v>483</v>
      </c>
      <c r="H7441" s="1" t="s">
        <v>916</v>
      </c>
      <c r="S7441" s="1">
        <v>45</v>
      </c>
      <c r="T7441" s="1">
        <v>1</v>
      </c>
      <c r="U7441" s="1">
        <v>0</v>
      </c>
      <c r="V7441" s="1">
        <v>0</v>
      </c>
    </row>
    <row r="7442" spans="1:24" x14ac:dyDescent="0.35">
      <c r="A7442" s="1">
        <v>460387</v>
      </c>
      <c r="B7442" s="1" t="s">
        <v>2359</v>
      </c>
      <c r="C7442" s="1">
        <v>116496603</v>
      </c>
      <c r="D7442" s="1">
        <v>387</v>
      </c>
      <c r="E7442" s="1" t="s">
        <v>2733</v>
      </c>
      <c r="F7442" s="1" t="s">
        <v>147</v>
      </c>
      <c r="G7442" s="1" t="s">
        <v>483</v>
      </c>
      <c r="H7442" s="1" t="s">
        <v>916</v>
      </c>
      <c r="S7442" s="1">
        <v>46</v>
      </c>
      <c r="T7442" s="1">
        <v>1</v>
      </c>
      <c r="U7442" s="1">
        <v>0</v>
      </c>
      <c r="V7442" s="1">
        <v>0</v>
      </c>
    </row>
    <row r="7443" spans="1:24" x14ac:dyDescent="0.35">
      <c r="A7443" s="1">
        <v>470387</v>
      </c>
      <c r="B7443" s="1" t="s">
        <v>2360</v>
      </c>
      <c r="C7443" s="1">
        <v>116496603</v>
      </c>
      <c r="D7443" s="1">
        <v>387</v>
      </c>
      <c r="E7443" s="1" t="s">
        <v>2733</v>
      </c>
      <c r="F7443" s="1" t="s">
        <v>147</v>
      </c>
      <c r="G7443" s="1" t="s">
        <v>483</v>
      </c>
      <c r="H7443" s="1" t="s">
        <v>916</v>
      </c>
      <c r="S7443" s="1">
        <v>47</v>
      </c>
      <c r="T7443" s="1">
        <v>1</v>
      </c>
      <c r="U7443" s="1">
        <v>0</v>
      </c>
      <c r="V7443" s="1">
        <v>0</v>
      </c>
    </row>
    <row r="7444" spans="1:24" x14ac:dyDescent="0.35">
      <c r="A7444" s="1">
        <v>480387</v>
      </c>
      <c r="B7444" s="1" t="s">
        <v>2361</v>
      </c>
      <c r="C7444" s="1">
        <v>116496603</v>
      </c>
      <c r="D7444" s="1">
        <v>387</v>
      </c>
      <c r="E7444" s="1" t="s">
        <v>2733</v>
      </c>
      <c r="F7444" s="1" t="s">
        <v>147</v>
      </c>
      <c r="G7444" s="1" t="s">
        <v>483</v>
      </c>
      <c r="H7444" s="1" t="s">
        <v>916</v>
      </c>
      <c r="S7444" s="1">
        <v>48</v>
      </c>
      <c r="T7444" s="1">
        <v>1</v>
      </c>
      <c r="U7444" s="1">
        <v>0</v>
      </c>
      <c r="V7444" s="1">
        <v>0</v>
      </c>
    </row>
    <row r="7445" spans="1:24" x14ac:dyDescent="0.35">
      <c r="A7445" s="1">
        <v>290460</v>
      </c>
      <c r="B7445" s="1" t="s">
        <v>2341</v>
      </c>
      <c r="C7445" s="1">
        <v>116498003</v>
      </c>
      <c r="D7445" s="1">
        <v>460</v>
      </c>
      <c r="E7445" s="1" t="s">
        <v>2734</v>
      </c>
      <c r="F7445" s="1" t="s">
        <v>147</v>
      </c>
      <c r="G7445" s="1" t="s">
        <v>483</v>
      </c>
      <c r="H7445" s="1" t="s">
        <v>916</v>
      </c>
      <c r="I7445" s="1">
        <v>1162407.8799999999</v>
      </c>
      <c r="J7445" s="1">
        <v>40425.4</v>
      </c>
      <c r="K7445" s="1">
        <v>224515</v>
      </c>
      <c r="L7445" s="1">
        <v>6204754.5</v>
      </c>
      <c r="S7445" s="1">
        <v>29</v>
      </c>
      <c r="T7445" s="1">
        <v>1</v>
      </c>
      <c r="U7445" s="1">
        <v>7632103</v>
      </c>
      <c r="V7445" s="1">
        <v>0</v>
      </c>
    </row>
    <row r="7446" spans="1:24" x14ac:dyDescent="0.35">
      <c r="A7446" s="1">
        <v>300460</v>
      </c>
      <c r="B7446" s="1" t="s">
        <v>2343</v>
      </c>
      <c r="C7446" s="1">
        <v>116498003</v>
      </c>
      <c r="D7446" s="1">
        <v>460</v>
      </c>
      <c r="E7446" s="1" t="s">
        <v>2734</v>
      </c>
      <c r="F7446" s="1" t="s">
        <v>147</v>
      </c>
      <c r="G7446" s="1" t="s">
        <v>483</v>
      </c>
      <c r="H7446" s="1" t="s">
        <v>916</v>
      </c>
      <c r="I7446" s="1">
        <v>1053763.95</v>
      </c>
      <c r="J7446" s="1">
        <v>48984.2</v>
      </c>
      <c r="K7446" s="1">
        <v>294339</v>
      </c>
      <c r="L7446" s="1">
        <v>6315867.5</v>
      </c>
      <c r="M7446" s="1">
        <v>0.11111299693584442</v>
      </c>
      <c r="N7446" s="1">
        <v>1.7907718420028687</v>
      </c>
      <c r="O7446" s="1">
        <v>-0.10864392668008804</v>
      </c>
      <c r="P7446" s="1">
        <v>-9.3464546203613281</v>
      </c>
      <c r="Q7446" s="1">
        <v>6.9824002683162689E-2</v>
      </c>
      <c r="R7446" s="1">
        <v>8.5588004440069199E-3</v>
      </c>
      <c r="S7446" s="1">
        <v>30</v>
      </c>
      <c r="T7446" s="1">
        <v>1</v>
      </c>
      <c r="U7446" s="1">
        <v>7712955</v>
      </c>
      <c r="V7446" s="1">
        <v>8.0851875245571136E-2</v>
      </c>
      <c r="W7446" s="1">
        <v>1.059367299079895</v>
      </c>
      <c r="X7446" s="1">
        <v>1.059367299079895</v>
      </c>
    </row>
    <row r="7447" spans="1:24" x14ac:dyDescent="0.35">
      <c r="A7447" s="1">
        <v>310460</v>
      </c>
      <c r="B7447" s="1" t="s">
        <v>2344</v>
      </c>
      <c r="C7447" s="1">
        <v>116498003</v>
      </c>
      <c r="D7447" s="1">
        <v>460</v>
      </c>
      <c r="E7447" s="1" t="s">
        <v>2734</v>
      </c>
      <c r="F7447" s="1" t="s">
        <v>147</v>
      </c>
      <c r="G7447" s="1" t="s">
        <v>483</v>
      </c>
      <c r="H7447" s="1" t="s">
        <v>916</v>
      </c>
      <c r="I7447" s="1">
        <v>1066489.46</v>
      </c>
      <c r="J7447" s="1">
        <v>49815.48</v>
      </c>
      <c r="K7447" s="1">
        <v>259427</v>
      </c>
      <c r="L7447" s="1">
        <v>6365186.5</v>
      </c>
      <c r="M7447" s="1">
        <v>4.9318999052047729E-2</v>
      </c>
      <c r="N7447" s="1">
        <v>0.78087449073791504</v>
      </c>
      <c r="O7447" s="1">
        <v>1.2725509703159332E-2</v>
      </c>
      <c r="P7447" s="1">
        <v>1.2076243162155151</v>
      </c>
      <c r="Q7447" s="1">
        <v>-3.4912001341581345E-2</v>
      </c>
      <c r="R7447" s="1">
        <v>8.3128002006560564E-4</v>
      </c>
      <c r="S7447" s="1">
        <v>31</v>
      </c>
      <c r="T7447" s="1">
        <v>1</v>
      </c>
      <c r="U7447" s="1">
        <v>7740918.5</v>
      </c>
      <c r="V7447" s="1">
        <v>2.7963787317276001E-2</v>
      </c>
      <c r="W7447" s="1">
        <v>0.36255234479904175</v>
      </c>
      <c r="X7447" s="1">
        <v>0.36255234479904175</v>
      </c>
    </row>
    <row r="7448" spans="1:24" x14ac:dyDescent="0.35">
      <c r="A7448" s="1">
        <v>320460</v>
      </c>
      <c r="B7448" s="1" t="s">
        <v>2345</v>
      </c>
      <c r="C7448" s="1">
        <v>116498003</v>
      </c>
      <c r="D7448" s="1">
        <v>460</v>
      </c>
      <c r="E7448" s="1" t="s">
        <v>2734</v>
      </c>
      <c r="F7448" s="1" t="s">
        <v>147</v>
      </c>
      <c r="G7448" s="1" t="s">
        <v>483</v>
      </c>
      <c r="H7448" s="1" t="s">
        <v>916</v>
      </c>
      <c r="I7448" s="1">
        <v>1216255.21</v>
      </c>
      <c r="J7448" s="1">
        <v>54879.63</v>
      </c>
      <c r="K7448" s="1">
        <v>259427</v>
      </c>
      <c r="L7448" s="1">
        <v>6411342</v>
      </c>
      <c r="M7448" s="1">
        <v>4.6155501157045364E-2</v>
      </c>
      <c r="N7448" s="1">
        <v>0.7251240611076355</v>
      </c>
      <c r="O7448" s="1">
        <v>0.149765744805336</v>
      </c>
      <c r="P7448" s="1">
        <v>14.042872428894043</v>
      </c>
      <c r="Q7448" s="1">
        <v>0</v>
      </c>
      <c r="R7448" s="1">
        <v>5.0641498528420925E-3</v>
      </c>
      <c r="S7448" s="1">
        <v>32</v>
      </c>
      <c r="T7448" s="1">
        <v>1</v>
      </c>
      <c r="U7448" s="1">
        <v>7941904</v>
      </c>
      <c r="V7448" s="1">
        <v>0.200985386967659</v>
      </c>
      <c r="W7448" s="1">
        <v>2.5964038372039795</v>
      </c>
      <c r="X7448" s="1">
        <v>2.5964038372039795</v>
      </c>
    </row>
    <row r="7449" spans="1:24" x14ac:dyDescent="0.35">
      <c r="A7449" s="1">
        <v>330460</v>
      </c>
      <c r="B7449" s="1" t="s">
        <v>2346</v>
      </c>
      <c r="C7449" s="1">
        <v>116498003</v>
      </c>
      <c r="D7449" s="1">
        <v>460</v>
      </c>
      <c r="E7449" s="1" t="s">
        <v>2734</v>
      </c>
      <c r="F7449" s="1" t="s">
        <v>147</v>
      </c>
      <c r="G7449" s="1" t="s">
        <v>483</v>
      </c>
      <c r="H7449" s="1" t="s">
        <v>916</v>
      </c>
      <c r="I7449" s="1">
        <v>1112013.92</v>
      </c>
      <c r="K7449" s="1">
        <v>259427</v>
      </c>
      <c r="L7449" s="1">
        <v>6498167.5</v>
      </c>
      <c r="M7449" s="1">
        <v>8.6825497448444366E-2</v>
      </c>
      <c r="N7449" s="1">
        <v>1.3542484045028687</v>
      </c>
      <c r="O7449" s="1">
        <v>-0.10424128919839859</v>
      </c>
      <c r="P7449" s="1">
        <v>-8.5706758499145508</v>
      </c>
      <c r="Q7449" s="1">
        <v>0</v>
      </c>
      <c r="S7449" s="1">
        <v>33</v>
      </c>
      <c r="T7449" s="1">
        <v>1</v>
      </c>
      <c r="U7449" s="1">
        <v>7869608.5</v>
      </c>
      <c r="V7449" s="1">
        <v>-1.7415791749954224E-2</v>
      </c>
      <c r="W7449" s="1">
        <v>-0.91030436754226685</v>
      </c>
      <c r="X7449" s="1">
        <v>-0.91030436754226685</v>
      </c>
    </row>
    <row r="7450" spans="1:24" x14ac:dyDescent="0.35">
      <c r="A7450" s="1">
        <v>340460</v>
      </c>
      <c r="B7450" s="1" t="s">
        <v>2347</v>
      </c>
      <c r="C7450" s="1">
        <v>116498003</v>
      </c>
      <c r="D7450" s="1">
        <v>460</v>
      </c>
      <c r="E7450" s="1" t="s">
        <v>2734</v>
      </c>
      <c r="F7450" s="1" t="s">
        <v>147</v>
      </c>
      <c r="G7450" s="1" t="s">
        <v>483</v>
      </c>
      <c r="H7450" s="1" t="s">
        <v>916</v>
      </c>
      <c r="I7450" s="1">
        <v>1111979.8400000001</v>
      </c>
      <c r="K7450" s="1">
        <v>259427</v>
      </c>
      <c r="L7450" s="1">
        <v>6498163.5</v>
      </c>
      <c r="M7450" s="1">
        <v>-3.9999999899009708E-6</v>
      </c>
      <c r="N7450" s="1">
        <v>-6.1555816500913352E-5</v>
      </c>
      <c r="O7450" s="1">
        <v>-3.4079999750247225E-5</v>
      </c>
      <c r="P7450" s="1">
        <v>-3.0647099483758211E-3</v>
      </c>
      <c r="Q7450" s="1">
        <v>0</v>
      </c>
      <c r="S7450" s="1">
        <v>34</v>
      </c>
      <c r="T7450" s="1">
        <v>1</v>
      </c>
      <c r="U7450" s="1">
        <v>7869570.5</v>
      </c>
      <c r="V7450" s="1">
        <v>-3.8080001104390249E-5</v>
      </c>
      <c r="W7450" s="1">
        <v>-4.8287026584148407E-4</v>
      </c>
      <c r="X7450" s="1">
        <v>-4.8287026584148407E-4</v>
      </c>
    </row>
    <row r="7451" spans="1:24" x14ac:dyDescent="0.35">
      <c r="A7451" s="1">
        <v>350460</v>
      </c>
      <c r="B7451" s="1" t="s">
        <v>2348</v>
      </c>
      <c r="C7451" s="1">
        <v>116498003</v>
      </c>
      <c r="D7451" s="1">
        <v>460</v>
      </c>
      <c r="E7451" s="1" t="s">
        <v>2734</v>
      </c>
      <c r="F7451" s="1" t="s">
        <v>147</v>
      </c>
      <c r="G7451" s="1" t="s">
        <v>483</v>
      </c>
      <c r="H7451" s="1" t="s">
        <v>916</v>
      </c>
      <c r="I7451" s="1">
        <v>1125250.83</v>
      </c>
      <c r="K7451" s="1">
        <v>259427</v>
      </c>
      <c r="L7451" s="1">
        <v>6634639</v>
      </c>
      <c r="M7451" s="1">
        <v>0.13647550344467163</v>
      </c>
      <c r="N7451" s="1">
        <v>2.1002163887023926</v>
      </c>
      <c r="O7451" s="1">
        <v>1.3270989991724491E-2</v>
      </c>
      <c r="P7451" s="1">
        <v>1.1934559345245361</v>
      </c>
      <c r="Q7451" s="1">
        <v>0</v>
      </c>
      <c r="S7451" s="1">
        <v>35</v>
      </c>
      <c r="T7451" s="1">
        <v>1</v>
      </c>
      <c r="U7451" s="1">
        <v>8019317</v>
      </c>
      <c r="V7451" s="1">
        <v>0.14974649250507355</v>
      </c>
      <c r="W7451" s="1">
        <v>1.9028548002243042</v>
      </c>
      <c r="X7451" s="1">
        <v>1.9028548002243042</v>
      </c>
    </row>
    <row r="7452" spans="1:24" x14ac:dyDescent="0.35">
      <c r="A7452" s="1">
        <v>360460</v>
      </c>
      <c r="B7452" s="1" t="s">
        <v>2349</v>
      </c>
      <c r="C7452" s="1">
        <v>116498003</v>
      </c>
      <c r="D7452" s="1">
        <v>460</v>
      </c>
      <c r="E7452" s="1" t="s">
        <v>2734</v>
      </c>
      <c r="F7452" s="1" t="s">
        <v>147</v>
      </c>
      <c r="G7452" s="1" t="s">
        <v>483</v>
      </c>
      <c r="H7452" s="1" t="s">
        <v>916</v>
      </c>
      <c r="I7452" s="1">
        <v>1200837</v>
      </c>
      <c r="K7452" s="1">
        <v>259427</v>
      </c>
      <c r="L7452" s="1">
        <v>7045309</v>
      </c>
      <c r="M7452" s="1">
        <v>0.41067001223564148</v>
      </c>
      <c r="N7452" s="1">
        <v>6.189786434173584</v>
      </c>
      <c r="O7452" s="1">
        <v>7.5586169958114624E-2</v>
      </c>
      <c r="P7452" s="1">
        <v>6.7172727584838867</v>
      </c>
      <c r="Q7452" s="1">
        <v>0</v>
      </c>
      <c r="S7452" s="1">
        <v>36</v>
      </c>
      <c r="T7452" s="1">
        <v>1</v>
      </c>
      <c r="U7452" s="1">
        <v>8505573</v>
      </c>
      <c r="V7452" s="1">
        <v>0.4862561821937561</v>
      </c>
      <c r="W7452" s="1">
        <v>6.0635585784912109</v>
      </c>
      <c r="X7452" s="1">
        <v>6.0635585784912109</v>
      </c>
    </row>
    <row r="7453" spans="1:24" x14ac:dyDescent="0.35">
      <c r="A7453" s="1">
        <v>370460</v>
      </c>
      <c r="B7453" s="1" t="s">
        <v>2350</v>
      </c>
      <c r="C7453" s="1">
        <v>116498003</v>
      </c>
      <c r="D7453" s="1">
        <v>460</v>
      </c>
      <c r="E7453" s="1" t="s">
        <v>2734</v>
      </c>
      <c r="F7453" s="1" t="s">
        <v>147</v>
      </c>
      <c r="G7453" s="1" t="s">
        <v>483</v>
      </c>
      <c r="H7453" s="1" t="s">
        <v>916</v>
      </c>
      <c r="I7453" s="1">
        <v>1225017.6200000001</v>
      </c>
      <c r="K7453" s="1">
        <v>259427</v>
      </c>
      <c r="L7453" s="1">
        <v>7656835</v>
      </c>
      <c r="M7453" s="1">
        <v>0.6115260124206543</v>
      </c>
      <c r="N7453" s="1">
        <v>8.6799030303955078</v>
      </c>
      <c r="O7453" s="1">
        <v>2.4180620908737183E-2</v>
      </c>
      <c r="P7453" s="1">
        <v>2.0136470794677734</v>
      </c>
      <c r="Q7453" s="1">
        <v>0</v>
      </c>
      <c r="S7453" s="1">
        <v>37</v>
      </c>
      <c r="T7453" s="1">
        <v>1</v>
      </c>
      <c r="U7453" s="1">
        <v>9141280</v>
      </c>
      <c r="V7453" s="1">
        <v>0.63570666313171387</v>
      </c>
      <c r="W7453" s="1">
        <v>7.4740056991577148</v>
      </c>
      <c r="X7453" s="1">
        <v>7.4740056991577148</v>
      </c>
    </row>
    <row r="7454" spans="1:24" x14ac:dyDescent="0.35">
      <c r="A7454" s="1">
        <v>380460</v>
      </c>
      <c r="B7454" s="1" t="s">
        <v>2351</v>
      </c>
      <c r="C7454" s="1">
        <v>116498003</v>
      </c>
      <c r="D7454" s="1">
        <v>460</v>
      </c>
      <c r="E7454" s="1" t="s">
        <v>2734</v>
      </c>
      <c r="F7454" s="1" t="s">
        <v>147</v>
      </c>
      <c r="G7454" s="1" t="s">
        <v>483</v>
      </c>
      <c r="H7454" s="1" t="s">
        <v>916</v>
      </c>
      <c r="I7454" s="1">
        <v>1277095</v>
      </c>
      <c r="K7454" s="1">
        <v>869555.25</v>
      </c>
      <c r="L7454" s="1">
        <v>7821644</v>
      </c>
      <c r="M7454" s="1">
        <v>0.16480900347232819</v>
      </c>
      <c r="N7454" s="1">
        <v>2.1524429321289063</v>
      </c>
      <c r="O7454" s="1">
        <v>5.2077379077672958E-2</v>
      </c>
      <c r="P7454" s="1">
        <v>4.2511534690856934</v>
      </c>
      <c r="Q7454" s="1">
        <v>0.61012822389602661</v>
      </c>
      <c r="S7454" s="1">
        <v>38</v>
      </c>
      <c r="T7454" s="1">
        <v>1</v>
      </c>
      <c r="U7454" s="1">
        <v>9968294</v>
      </c>
      <c r="V7454" s="1">
        <v>0.82701456546783447</v>
      </c>
      <c r="W7454" s="1">
        <v>9.0470266342163086</v>
      </c>
      <c r="X7454" s="1">
        <v>9.0470266342163086</v>
      </c>
    </row>
    <row r="7455" spans="1:24" x14ac:dyDescent="0.35">
      <c r="A7455" s="1">
        <v>390460</v>
      </c>
      <c r="B7455" s="1" t="s">
        <v>2352</v>
      </c>
      <c r="C7455" s="1">
        <v>116498003</v>
      </c>
      <c r="D7455" s="1">
        <v>460</v>
      </c>
      <c r="E7455" s="1" t="s">
        <v>2734</v>
      </c>
      <c r="F7455" s="1" t="s">
        <v>147</v>
      </c>
      <c r="G7455" s="1" t="s">
        <v>483</v>
      </c>
      <c r="H7455" s="1" t="s">
        <v>916</v>
      </c>
      <c r="I7455" s="1">
        <v>1278529</v>
      </c>
      <c r="K7455" s="1">
        <v>1479365.375</v>
      </c>
      <c r="L7455" s="1">
        <v>7901766</v>
      </c>
      <c r="M7455" s="1">
        <v>8.0122001469135284E-2</v>
      </c>
      <c r="N7455" s="1">
        <v>1.0243626832962036</v>
      </c>
      <c r="O7455" s="1">
        <v>1.4339999761432409E-3</v>
      </c>
      <c r="P7455" s="1">
        <v>0.11228608340024948</v>
      </c>
      <c r="Q7455" s="1">
        <v>0.60981011390686035</v>
      </c>
      <c r="S7455" s="1">
        <v>39</v>
      </c>
      <c r="T7455" s="1">
        <v>1</v>
      </c>
      <c r="U7455" s="1">
        <v>10659660</v>
      </c>
      <c r="V7455" s="1">
        <v>0.69136613607406616</v>
      </c>
      <c r="W7455" s="1">
        <v>6.9356503486633301</v>
      </c>
      <c r="X7455" s="1">
        <v>6.9356503486633301</v>
      </c>
    </row>
    <row r="7456" spans="1:24" x14ac:dyDescent="0.35">
      <c r="A7456" s="1">
        <v>400460</v>
      </c>
      <c r="B7456" s="1" t="s">
        <v>2353</v>
      </c>
      <c r="C7456" s="1">
        <v>116498003</v>
      </c>
      <c r="D7456" s="1">
        <v>460</v>
      </c>
      <c r="E7456" s="1" t="s">
        <v>2734</v>
      </c>
      <c r="F7456" s="1" t="s">
        <v>147</v>
      </c>
      <c r="G7456" s="1" t="s">
        <v>483</v>
      </c>
      <c r="H7456" s="1" t="s">
        <v>916</v>
      </c>
      <c r="S7456" s="1">
        <v>40</v>
      </c>
      <c r="T7456" s="1">
        <v>1</v>
      </c>
      <c r="U7456" s="1">
        <v>0</v>
      </c>
      <c r="V7456" s="1">
        <v>0</v>
      </c>
      <c r="W7456" s="1">
        <v>-100</v>
      </c>
      <c r="X7456" s="1">
        <v>-100</v>
      </c>
    </row>
    <row r="7457" spans="1:24" x14ac:dyDescent="0.35">
      <c r="A7457" s="1">
        <v>410460</v>
      </c>
      <c r="B7457" s="1" t="s">
        <v>2354</v>
      </c>
      <c r="C7457" s="1">
        <v>116498003</v>
      </c>
      <c r="D7457" s="1">
        <v>460</v>
      </c>
      <c r="E7457" s="1" t="s">
        <v>2734</v>
      </c>
      <c r="F7457" s="1" t="s">
        <v>147</v>
      </c>
      <c r="G7457" s="1" t="s">
        <v>483</v>
      </c>
      <c r="H7457" s="1" t="s">
        <v>916</v>
      </c>
      <c r="S7457" s="1">
        <v>41</v>
      </c>
      <c r="T7457" s="1">
        <v>1</v>
      </c>
      <c r="U7457" s="1">
        <v>0</v>
      </c>
      <c r="V7457" s="1">
        <v>0</v>
      </c>
    </row>
    <row r="7458" spans="1:24" x14ac:dyDescent="0.35">
      <c r="A7458" s="1">
        <v>420460</v>
      </c>
      <c r="B7458" s="1" t="s">
        <v>2355</v>
      </c>
      <c r="C7458" s="1">
        <v>116498003</v>
      </c>
      <c r="D7458" s="1">
        <v>460</v>
      </c>
      <c r="E7458" s="1" t="s">
        <v>2734</v>
      </c>
      <c r="F7458" s="1" t="s">
        <v>147</v>
      </c>
      <c r="G7458" s="1" t="s">
        <v>483</v>
      </c>
      <c r="H7458" s="1" t="s">
        <v>916</v>
      </c>
      <c r="S7458" s="1">
        <v>42</v>
      </c>
      <c r="T7458" s="1">
        <v>1</v>
      </c>
      <c r="U7458" s="1">
        <v>0</v>
      </c>
      <c r="V7458" s="1">
        <v>0</v>
      </c>
    </row>
    <row r="7459" spans="1:24" x14ac:dyDescent="0.35">
      <c r="A7459" s="1">
        <v>430460</v>
      </c>
      <c r="B7459" s="1" t="s">
        <v>2356</v>
      </c>
      <c r="C7459" s="1">
        <v>116498003</v>
      </c>
      <c r="D7459" s="1">
        <v>460</v>
      </c>
      <c r="E7459" s="1" t="s">
        <v>2734</v>
      </c>
      <c r="F7459" s="1" t="s">
        <v>147</v>
      </c>
      <c r="G7459" s="1" t="s">
        <v>483</v>
      </c>
      <c r="H7459" s="1" t="s">
        <v>916</v>
      </c>
      <c r="S7459" s="1">
        <v>43</v>
      </c>
      <c r="T7459" s="1">
        <v>1</v>
      </c>
      <c r="U7459" s="1">
        <v>0</v>
      </c>
      <c r="V7459" s="1">
        <v>0</v>
      </c>
    </row>
    <row r="7460" spans="1:24" x14ac:dyDescent="0.35">
      <c r="A7460" s="1">
        <v>440460</v>
      </c>
      <c r="B7460" s="1" t="s">
        <v>2357</v>
      </c>
      <c r="C7460" s="1">
        <v>116498003</v>
      </c>
      <c r="D7460" s="1">
        <v>460</v>
      </c>
      <c r="E7460" s="1" t="s">
        <v>2734</v>
      </c>
      <c r="F7460" s="1" t="s">
        <v>147</v>
      </c>
      <c r="G7460" s="1" t="s">
        <v>483</v>
      </c>
      <c r="H7460" s="1" t="s">
        <v>916</v>
      </c>
      <c r="S7460" s="1">
        <v>44</v>
      </c>
      <c r="T7460" s="1">
        <v>1</v>
      </c>
      <c r="U7460" s="1">
        <v>0</v>
      </c>
      <c r="V7460" s="1">
        <v>0</v>
      </c>
    </row>
    <row r="7461" spans="1:24" x14ac:dyDescent="0.35">
      <c r="A7461" s="1">
        <v>450460</v>
      </c>
      <c r="B7461" s="1" t="s">
        <v>2358</v>
      </c>
      <c r="C7461" s="1">
        <v>116498003</v>
      </c>
      <c r="D7461" s="1">
        <v>460</v>
      </c>
      <c r="E7461" s="1" t="s">
        <v>2734</v>
      </c>
      <c r="F7461" s="1" t="s">
        <v>147</v>
      </c>
      <c r="G7461" s="1" t="s">
        <v>483</v>
      </c>
      <c r="H7461" s="1" t="s">
        <v>916</v>
      </c>
      <c r="S7461" s="1">
        <v>45</v>
      </c>
      <c r="T7461" s="1">
        <v>1</v>
      </c>
      <c r="U7461" s="1">
        <v>0</v>
      </c>
      <c r="V7461" s="1">
        <v>0</v>
      </c>
    </row>
    <row r="7462" spans="1:24" x14ac:dyDescent="0.35">
      <c r="A7462" s="1">
        <v>460460</v>
      </c>
      <c r="B7462" s="1" t="s">
        <v>2359</v>
      </c>
      <c r="C7462" s="1">
        <v>116498003</v>
      </c>
      <c r="D7462" s="1">
        <v>460</v>
      </c>
      <c r="E7462" s="1" t="s">
        <v>2734</v>
      </c>
      <c r="F7462" s="1" t="s">
        <v>147</v>
      </c>
      <c r="G7462" s="1" t="s">
        <v>483</v>
      </c>
      <c r="H7462" s="1" t="s">
        <v>916</v>
      </c>
      <c r="S7462" s="1">
        <v>46</v>
      </c>
      <c r="T7462" s="1">
        <v>1</v>
      </c>
      <c r="U7462" s="1">
        <v>0</v>
      </c>
      <c r="V7462" s="1">
        <v>0</v>
      </c>
    </row>
    <row r="7463" spans="1:24" x14ac:dyDescent="0.35">
      <c r="A7463" s="1">
        <v>470460</v>
      </c>
      <c r="B7463" s="1" t="s">
        <v>2360</v>
      </c>
      <c r="C7463" s="1">
        <v>116498003</v>
      </c>
      <c r="D7463" s="1">
        <v>460</v>
      </c>
      <c r="E7463" s="1" t="s">
        <v>2734</v>
      </c>
      <c r="F7463" s="1" t="s">
        <v>147</v>
      </c>
      <c r="G7463" s="1" t="s">
        <v>483</v>
      </c>
      <c r="H7463" s="1" t="s">
        <v>916</v>
      </c>
      <c r="S7463" s="1">
        <v>47</v>
      </c>
      <c r="T7463" s="1">
        <v>1</v>
      </c>
      <c r="U7463" s="1">
        <v>0</v>
      </c>
      <c r="V7463" s="1">
        <v>0</v>
      </c>
    </row>
    <row r="7464" spans="1:24" x14ac:dyDescent="0.35">
      <c r="A7464" s="1">
        <v>480460</v>
      </c>
      <c r="B7464" s="1" t="s">
        <v>2361</v>
      </c>
      <c r="C7464" s="1">
        <v>116498003</v>
      </c>
      <c r="D7464" s="1">
        <v>460</v>
      </c>
      <c r="E7464" s="1" t="s">
        <v>2734</v>
      </c>
      <c r="F7464" s="1" t="s">
        <v>147</v>
      </c>
      <c r="G7464" s="1" t="s">
        <v>483</v>
      </c>
      <c r="H7464" s="1" t="s">
        <v>916</v>
      </c>
      <c r="S7464" s="1">
        <v>48</v>
      </c>
      <c r="T7464" s="1">
        <v>1</v>
      </c>
      <c r="U7464" s="1">
        <v>0</v>
      </c>
      <c r="V7464" s="1">
        <v>0</v>
      </c>
    </row>
    <row r="7465" spans="1:24" x14ac:dyDescent="0.35">
      <c r="A7465" s="1">
        <v>290249</v>
      </c>
      <c r="B7465" s="1" t="s">
        <v>2341</v>
      </c>
      <c r="C7465" s="1">
        <v>116555003</v>
      </c>
      <c r="D7465" s="1">
        <v>249</v>
      </c>
      <c r="E7465" s="1" t="s">
        <v>2735</v>
      </c>
      <c r="F7465" s="1" t="s">
        <v>138</v>
      </c>
      <c r="G7465" s="1" t="s">
        <v>519</v>
      </c>
      <c r="H7465" s="1" t="s">
        <v>916</v>
      </c>
      <c r="I7465" s="1">
        <v>1409521.67</v>
      </c>
      <c r="J7465" s="1">
        <v>80490.19</v>
      </c>
      <c r="K7465" s="1">
        <v>342014</v>
      </c>
      <c r="L7465" s="1">
        <v>8490640</v>
      </c>
      <c r="S7465" s="1">
        <v>29</v>
      </c>
      <c r="T7465" s="1">
        <v>1</v>
      </c>
      <c r="U7465" s="1">
        <v>10322666</v>
      </c>
      <c r="V7465" s="1">
        <v>0</v>
      </c>
    </row>
    <row r="7466" spans="1:24" x14ac:dyDescent="0.35">
      <c r="A7466" s="1">
        <v>300249</v>
      </c>
      <c r="B7466" s="1" t="s">
        <v>2343</v>
      </c>
      <c r="C7466" s="1">
        <v>116555003</v>
      </c>
      <c r="D7466" s="1">
        <v>249</v>
      </c>
      <c r="E7466" s="1" t="s">
        <v>2735</v>
      </c>
      <c r="F7466" s="1" t="s">
        <v>138</v>
      </c>
      <c r="G7466" s="1" t="s">
        <v>519</v>
      </c>
      <c r="H7466" s="1" t="s">
        <v>916</v>
      </c>
      <c r="I7466" s="1">
        <v>1425630.05</v>
      </c>
      <c r="J7466" s="1">
        <v>74578.42</v>
      </c>
      <c r="K7466" s="1">
        <v>417218</v>
      </c>
      <c r="L7466" s="1">
        <v>8786161</v>
      </c>
      <c r="M7466" s="1">
        <v>0.29552099108695984</v>
      </c>
      <c r="N7466" s="1">
        <v>3.4805502891540527</v>
      </c>
      <c r="O7466" s="1">
        <v>1.6108380630612373E-2</v>
      </c>
      <c r="P7466" s="1">
        <v>1.1428259611129761</v>
      </c>
      <c r="Q7466" s="1">
        <v>7.5203999876976013E-2</v>
      </c>
      <c r="R7466" s="1">
        <v>-5.9117698110640049E-3</v>
      </c>
      <c r="S7466" s="1">
        <v>30</v>
      </c>
      <c r="T7466" s="1">
        <v>1</v>
      </c>
      <c r="U7466" s="1">
        <v>10703587</v>
      </c>
      <c r="V7466" s="1">
        <v>0.38092160224914551</v>
      </c>
      <c r="W7466" s="1">
        <v>3.6901416778564453</v>
      </c>
      <c r="X7466" s="1">
        <v>3.6901416778564453</v>
      </c>
    </row>
    <row r="7467" spans="1:24" x14ac:dyDescent="0.35">
      <c r="A7467" s="1">
        <v>310249</v>
      </c>
      <c r="B7467" s="1" t="s">
        <v>2344</v>
      </c>
      <c r="C7467" s="1">
        <v>116555003</v>
      </c>
      <c r="D7467" s="1">
        <v>249</v>
      </c>
      <c r="E7467" s="1" t="s">
        <v>2735</v>
      </c>
      <c r="F7467" s="1" t="s">
        <v>138</v>
      </c>
      <c r="G7467" s="1" t="s">
        <v>519</v>
      </c>
      <c r="H7467" s="1" t="s">
        <v>916</v>
      </c>
      <c r="I7467" s="1">
        <v>1477852.68</v>
      </c>
      <c r="J7467" s="1">
        <v>69335.350000000006</v>
      </c>
      <c r="K7467" s="1">
        <v>379616</v>
      </c>
      <c r="L7467" s="1">
        <v>8826988</v>
      </c>
      <c r="M7467" s="1">
        <v>4.0826998651027679E-2</v>
      </c>
      <c r="N7467" s="1">
        <v>0.46467393636703491</v>
      </c>
      <c r="O7467" s="1">
        <v>5.2222628146409988E-2</v>
      </c>
      <c r="P7467" s="1">
        <v>3.6631262302398682</v>
      </c>
      <c r="Q7467" s="1">
        <v>-3.7601999938488007E-2</v>
      </c>
      <c r="R7467" s="1">
        <v>-5.2430699579417706E-3</v>
      </c>
      <c r="S7467" s="1">
        <v>31</v>
      </c>
      <c r="T7467" s="1">
        <v>1</v>
      </c>
      <c r="U7467" s="1">
        <v>10753792</v>
      </c>
      <c r="V7467" s="1">
        <v>5.0204556435346603E-2</v>
      </c>
      <c r="W7467" s="1">
        <v>0.46904838085174561</v>
      </c>
      <c r="X7467" s="1">
        <v>0.46904838085174561</v>
      </c>
    </row>
    <row r="7468" spans="1:24" x14ac:dyDescent="0.35">
      <c r="A7468" s="1">
        <v>320249</v>
      </c>
      <c r="B7468" s="1" t="s">
        <v>2345</v>
      </c>
      <c r="C7468" s="1">
        <v>116555003</v>
      </c>
      <c r="D7468" s="1">
        <v>249</v>
      </c>
      <c r="E7468" s="1" t="s">
        <v>2735</v>
      </c>
      <c r="F7468" s="1" t="s">
        <v>138</v>
      </c>
      <c r="G7468" s="1" t="s">
        <v>519</v>
      </c>
      <c r="H7468" s="1" t="s">
        <v>916</v>
      </c>
      <c r="I7468" s="1">
        <v>1470199.72</v>
      </c>
      <c r="J7468" s="1">
        <v>142349.07</v>
      </c>
      <c r="K7468" s="1">
        <v>379616</v>
      </c>
      <c r="L7468" s="1">
        <v>8930266</v>
      </c>
      <c r="M7468" s="1">
        <v>0.10327800363302231</v>
      </c>
      <c r="N7468" s="1">
        <v>1.1700253486633301</v>
      </c>
      <c r="O7468" s="1">
        <v>-7.6529597863554955E-3</v>
      </c>
      <c r="P7468" s="1">
        <v>-0.51784324645996094</v>
      </c>
      <c r="Q7468" s="1">
        <v>0</v>
      </c>
      <c r="R7468" s="1">
        <v>7.3013722896575928E-2</v>
      </c>
      <c r="S7468" s="1">
        <v>32</v>
      </c>
      <c r="T7468" s="1">
        <v>1</v>
      </c>
      <c r="U7468" s="1">
        <v>10922431</v>
      </c>
      <c r="V7468" s="1">
        <v>0.16863876581192017</v>
      </c>
      <c r="W7468" s="1">
        <v>1.5681817531585693</v>
      </c>
      <c r="X7468" s="1">
        <v>1.5681817531585693</v>
      </c>
    </row>
    <row r="7469" spans="1:24" x14ac:dyDescent="0.35">
      <c r="A7469" s="1">
        <v>330249</v>
      </c>
      <c r="B7469" s="1" t="s">
        <v>2346</v>
      </c>
      <c r="C7469" s="1">
        <v>116555003</v>
      </c>
      <c r="D7469" s="1">
        <v>249</v>
      </c>
      <c r="E7469" s="1" t="s">
        <v>2735</v>
      </c>
      <c r="F7469" s="1" t="s">
        <v>138</v>
      </c>
      <c r="G7469" s="1" t="s">
        <v>519</v>
      </c>
      <c r="H7469" s="1" t="s">
        <v>916</v>
      </c>
      <c r="I7469" s="1">
        <v>1528508.27</v>
      </c>
      <c r="J7469" s="1">
        <v>149629.16</v>
      </c>
      <c r="K7469" s="1">
        <v>379616</v>
      </c>
      <c r="L7469" s="1">
        <v>9146123</v>
      </c>
      <c r="M7469" s="1">
        <v>0.21585699915885925</v>
      </c>
      <c r="N7469" s="1">
        <v>2.4171395301818848</v>
      </c>
      <c r="O7469" s="1">
        <v>5.8308549225330353E-2</v>
      </c>
      <c r="P7469" s="1">
        <v>3.966029167175293</v>
      </c>
      <c r="Q7469" s="1">
        <v>0</v>
      </c>
      <c r="R7469" s="1">
        <v>7.2800898924469948E-3</v>
      </c>
      <c r="S7469" s="1">
        <v>33</v>
      </c>
      <c r="T7469" s="1">
        <v>1</v>
      </c>
      <c r="U7469" s="1">
        <v>11203876</v>
      </c>
      <c r="V7469" s="1">
        <v>0.28144562244415283</v>
      </c>
      <c r="W7469" s="1">
        <v>2.5767614841461182</v>
      </c>
      <c r="X7469" s="1">
        <v>2.5767614841461182</v>
      </c>
    </row>
    <row r="7470" spans="1:24" x14ac:dyDescent="0.35">
      <c r="A7470" s="1">
        <v>340249</v>
      </c>
      <c r="B7470" s="1" t="s">
        <v>2347</v>
      </c>
      <c r="C7470" s="1">
        <v>116555003</v>
      </c>
      <c r="D7470" s="1">
        <v>249</v>
      </c>
      <c r="E7470" s="1" t="s">
        <v>2735</v>
      </c>
      <c r="F7470" s="1" t="s">
        <v>138</v>
      </c>
      <c r="G7470" s="1" t="s">
        <v>519</v>
      </c>
      <c r="H7470" s="1" t="s">
        <v>916</v>
      </c>
      <c r="I7470" s="1">
        <v>1528460.56</v>
      </c>
      <c r="J7470" s="1">
        <v>121994.99</v>
      </c>
      <c r="K7470" s="1">
        <v>379616</v>
      </c>
      <c r="L7470" s="1">
        <v>9146114</v>
      </c>
      <c r="M7470" s="1">
        <v>-9.0000003183376975E-6</v>
      </c>
      <c r="N7470" s="1">
        <v>-9.8402349976822734E-5</v>
      </c>
      <c r="O7470" s="1">
        <v>-4.7710000217193738E-5</v>
      </c>
      <c r="P7470" s="1">
        <v>-3.121343906968832E-3</v>
      </c>
      <c r="Q7470" s="1">
        <v>0</v>
      </c>
      <c r="R7470" s="1">
        <v>-2.7634169906377792E-2</v>
      </c>
      <c r="S7470" s="1">
        <v>34</v>
      </c>
      <c r="T7470" s="1">
        <v>1</v>
      </c>
      <c r="U7470" s="1">
        <v>11176186</v>
      </c>
      <c r="V7470" s="1">
        <v>-2.7690880000591278E-2</v>
      </c>
      <c r="W7470" s="1">
        <v>-0.2471466064453125</v>
      </c>
      <c r="X7470" s="1">
        <v>-0.2471466064453125</v>
      </c>
    </row>
    <row r="7471" spans="1:24" x14ac:dyDescent="0.35">
      <c r="A7471" s="1">
        <v>350249</v>
      </c>
      <c r="B7471" s="1" t="s">
        <v>2348</v>
      </c>
      <c r="C7471" s="1">
        <v>116555003</v>
      </c>
      <c r="D7471" s="1">
        <v>249</v>
      </c>
      <c r="E7471" s="1" t="s">
        <v>2735</v>
      </c>
      <c r="F7471" s="1" t="s">
        <v>138</v>
      </c>
      <c r="G7471" s="1" t="s">
        <v>519</v>
      </c>
      <c r="H7471" s="1" t="s">
        <v>916</v>
      </c>
      <c r="S7471" s="1">
        <v>35</v>
      </c>
      <c r="T7471" s="1">
        <v>1</v>
      </c>
      <c r="U7471" s="1">
        <v>0</v>
      </c>
      <c r="V7471" s="1">
        <v>0</v>
      </c>
      <c r="W7471" s="1">
        <v>-100</v>
      </c>
      <c r="X7471" s="1">
        <v>-100</v>
      </c>
    </row>
    <row r="7472" spans="1:24" x14ac:dyDescent="0.35">
      <c r="A7472" s="1">
        <v>360249</v>
      </c>
      <c r="B7472" s="1" t="s">
        <v>2349</v>
      </c>
      <c r="C7472" s="1">
        <v>116555003</v>
      </c>
      <c r="D7472" s="1">
        <v>249</v>
      </c>
      <c r="E7472" s="1" t="s">
        <v>2735</v>
      </c>
      <c r="F7472" s="1" t="s">
        <v>138</v>
      </c>
      <c r="G7472" s="1" t="s">
        <v>519</v>
      </c>
      <c r="H7472" s="1" t="s">
        <v>916</v>
      </c>
      <c r="I7472" s="1">
        <v>1733057.31</v>
      </c>
      <c r="J7472" s="1">
        <v>203.76</v>
      </c>
      <c r="K7472" s="1">
        <v>379616</v>
      </c>
      <c r="L7472" s="1">
        <v>10047330</v>
      </c>
      <c r="S7472" s="1">
        <v>36</v>
      </c>
      <c r="T7472" s="1">
        <v>1</v>
      </c>
      <c r="U7472" s="1">
        <v>12160207</v>
      </c>
      <c r="V7472" s="1">
        <v>0</v>
      </c>
    </row>
    <row r="7473" spans="1:24" x14ac:dyDescent="0.35">
      <c r="A7473" s="1">
        <v>370249</v>
      </c>
      <c r="B7473" s="1" t="s">
        <v>2350</v>
      </c>
      <c r="C7473" s="1">
        <v>116555003</v>
      </c>
      <c r="D7473" s="1">
        <v>249</v>
      </c>
      <c r="E7473" s="1" t="s">
        <v>2735</v>
      </c>
      <c r="F7473" s="1" t="s">
        <v>138</v>
      </c>
      <c r="G7473" s="1" t="s">
        <v>519</v>
      </c>
      <c r="H7473" s="1" t="s">
        <v>916</v>
      </c>
      <c r="S7473" s="1">
        <v>37</v>
      </c>
      <c r="T7473" s="1">
        <v>1</v>
      </c>
      <c r="U7473" s="1">
        <v>0</v>
      </c>
      <c r="V7473" s="1">
        <v>0</v>
      </c>
      <c r="W7473" s="1">
        <v>-100</v>
      </c>
      <c r="X7473" s="1">
        <v>-100</v>
      </c>
    </row>
    <row r="7474" spans="1:24" x14ac:dyDescent="0.35">
      <c r="A7474" s="1">
        <v>380249</v>
      </c>
      <c r="B7474" s="1" t="s">
        <v>2351</v>
      </c>
      <c r="C7474" s="1">
        <v>116555003</v>
      </c>
      <c r="D7474" s="1">
        <v>249</v>
      </c>
      <c r="E7474" s="1" t="s">
        <v>2735</v>
      </c>
      <c r="F7474" s="1" t="s">
        <v>138</v>
      </c>
      <c r="G7474" s="1" t="s">
        <v>519</v>
      </c>
      <c r="H7474" s="1" t="s">
        <v>916</v>
      </c>
      <c r="I7474" s="1">
        <v>1905624</v>
      </c>
      <c r="J7474" s="1">
        <v>148032</v>
      </c>
      <c r="K7474" s="1">
        <v>1045853.8125</v>
      </c>
      <c r="L7474" s="1">
        <v>10965075</v>
      </c>
      <c r="S7474" s="1">
        <v>38</v>
      </c>
      <c r="T7474" s="1">
        <v>1</v>
      </c>
      <c r="U7474" s="1">
        <v>14064585</v>
      </c>
      <c r="V7474" s="1">
        <v>0</v>
      </c>
    </row>
    <row r="7475" spans="1:24" x14ac:dyDescent="0.35">
      <c r="A7475" s="1">
        <v>390249</v>
      </c>
      <c r="B7475" s="1" t="s">
        <v>2352</v>
      </c>
      <c r="C7475" s="1">
        <v>116555003</v>
      </c>
      <c r="D7475" s="1">
        <v>249</v>
      </c>
      <c r="E7475" s="1" t="s">
        <v>2735</v>
      </c>
      <c r="F7475" s="1" t="s">
        <v>138</v>
      </c>
      <c r="G7475" s="1" t="s">
        <v>519</v>
      </c>
      <c r="H7475" s="1" t="s">
        <v>916</v>
      </c>
      <c r="I7475" s="1">
        <v>1940408</v>
      </c>
      <c r="J7475" s="1">
        <v>176161</v>
      </c>
      <c r="K7475" s="1">
        <v>1864422.125</v>
      </c>
      <c r="L7475" s="1">
        <v>11109421</v>
      </c>
      <c r="M7475" s="1">
        <v>0.14434599876403809</v>
      </c>
      <c r="N7475" s="1">
        <v>1.3164160251617432</v>
      </c>
      <c r="O7475" s="1">
        <v>3.4784000366926193E-2</v>
      </c>
      <c r="P7475" s="1">
        <v>1.825333833694458</v>
      </c>
      <c r="Q7475" s="1">
        <v>0.81856828927993774</v>
      </c>
      <c r="R7475" s="1">
        <v>2.8129000216722488E-2</v>
      </c>
      <c r="S7475" s="1">
        <v>39</v>
      </c>
      <c r="T7475" s="1">
        <v>1</v>
      </c>
      <c r="U7475" s="1">
        <v>15090412</v>
      </c>
      <c r="V7475" s="1">
        <v>1.0258272886276245</v>
      </c>
      <c r="W7475" s="1">
        <v>7.2936882972717285</v>
      </c>
      <c r="X7475" s="1">
        <v>7.2936882972717285</v>
      </c>
    </row>
    <row r="7476" spans="1:24" x14ac:dyDescent="0.35">
      <c r="A7476" s="1">
        <v>400249</v>
      </c>
      <c r="B7476" s="1" t="s">
        <v>2353</v>
      </c>
      <c r="C7476" s="1">
        <v>116555003</v>
      </c>
      <c r="D7476" s="1">
        <v>249</v>
      </c>
      <c r="E7476" s="1" t="s">
        <v>2735</v>
      </c>
      <c r="F7476" s="1" t="s">
        <v>138</v>
      </c>
      <c r="G7476" s="1" t="s">
        <v>519</v>
      </c>
      <c r="H7476" s="1" t="s">
        <v>916</v>
      </c>
      <c r="S7476" s="1">
        <v>40</v>
      </c>
      <c r="T7476" s="1">
        <v>1</v>
      </c>
      <c r="U7476" s="1">
        <v>0</v>
      </c>
      <c r="V7476" s="1">
        <v>0</v>
      </c>
      <c r="W7476" s="1">
        <v>-100</v>
      </c>
      <c r="X7476" s="1">
        <v>-100</v>
      </c>
    </row>
    <row r="7477" spans="1:24" x14ac:dyDescent="0.35">
      <c r="A7477" s="1">
        <v>410249</v>
      </c>
      <c r="B7477" s="1" t="s">
        <v>2354</v>
      </c>
      <c r="C7477" s="1">
        <v>116555003</v>
      </c>
      <c r="D7477" s="1">
        <v>249</v>
      </c>
      <c r="E7477" s="1" t="s">
        <v>2735</v>
      </c>
      <c r="F7477" s="1" t="s">
        <v>138</v>
      </c>
      <c r="G7477" s="1" t="s">
        <v>519</v>
      </c>
      <c r="H7477" s="1" t="s">
        <v>916</v>
      </c>
      <c r="S7477" s="1">
        <v>41</v>
      </c>
      <c r="T7477" s="1">
        <v>1</v>
      </c>
      <c r="U7477" s="1">
        <v>0</v>
      </c>
      <c r="V7477" s="1">
        <v>0</v>
      </c>
    </row>
    <row r="7478" spans="1:24" x14ac:dyDescent="0.35">
      <c r="A7478" s="1">
        <v>420249</v>
      </c>
      <c r="B7478" s="1" t="s">
        <v>2355</v>
      </c>
      <c r="C7478" s="1">
        <v>116555003</v>
      </c>
      <c r="D7478" s="1">
        <v>249</v>
      </c>
      <c r="E7478" s="1" t="s">
        <v>2735</v>
      </c>
      <c r="F7478" s="1" t="s">
        <v>138</v>
      </c>
      <c r="G7478" s="1" t="s">
        <v>519</v>
      </c>
      <c r="H7478" s="1" t="s">
        <v>916</v>
      </c>
      <c r="S7478" s="1">
        <v>42</v>
      </c>
      <c r="T7478" s="1">
        <v>1</v>
      </c>
      <c r="U7478" s="1">
        <v>0</v>
      </c>
      <c r="V7478" s="1">
        <v>0</v>
      </c>
    </row>
    <row r="7479" spans="1:24" x14ac:dyDescent="0.35">
      <c r="A7479" s="1">
        <v>430249</v>
      </c>
      <c r="B7479" s="1" t="s">
        <v>2356</v>
      </c>
      <c r="C7479" s="1">
        <v>116555003</v>
      </c>
      <c r="D7479" s="1">
        <v>249</v>
      </c>
      <c r="E7479" s="1" t="s">
        <v>2735</v>
      </c>
      <c r="F7479" s="1" t="s">
        <v>138</v>
      </c>
      <c r="G7479" s="1" t="s">
        <v>519</v>
      </c>
      <c r="H7479" s="1" t="s">
        <v>916</v>
      </c>
      <c r="S7479" s="1">
        <v>43</v>
      </c>
      <c r="T7479" s="1">
        <v>1</v>
      </c>
      <c r="U7479" s="1">
        <v>0</v>
      </c>
      <c r="V7479" s="1">
        <v>0</v>
      </c>
    </row>
    <row r="7480" spans="1:24" x14ac:dyDescent="0.35">
      <c r="A7480" s="1">
        <v>440249</v>
      </c>
      <c r="B7480" s="1" t="s">
        <v>2357</v>
      </c>
      <c r="C7480" s="1">
        <v>116555003</v>
      </c>
      <c r="D7480" s="1">
        <v>249</v>
      </c>
      <c r="E7480" s="1" t="s">
        <v>2735</v>
      </c>
      <c r="F7480" s="1" t="s">
        <v>138</v>
      </c>
      <c r="G7480" s="1" t="s">
        <v>519</v>
      </c>
      <c r="H7480" s="1" t="s">
        <v>916</v>
      </c>
      <c r="S7480" s="1">
        <v>44</v>
      </c>
      <c r="T7480" s="1">
        <v>1</v>
      </c>
      <c r="U7480" s="1">
        <v>0</v>
      </c>
      <c r="V7480" s="1">
        <v>0</v>
      </c>
    </row>
    <row r="7481" spans="1:24" x14ac:dyDescent="0.35">
      <c r="A7481" s="1">
        <v>450249</v>
      </c>
      <c r="B7481" s="1" t="s">
        <v>2358</v>
      </c>
      <c r="C7481" s="1">
        <v>116555003</v>
      </c>
      <c r="D7481" s="1">
        <v>249</v>
      </c>
      <c r="E7481" s="1" t="s">
        <v>2735</v>
      </c>
      <c r="F7481" s="1" t="s">
        <v>138</v>
      </c>
      <c r="G7481" s="1" t="s">
        <v>519</v>
      </c>
      <c r="H7481" s="1" t="s">
        <v>916</v>
      </c>
      <c r="S7481" s="1">
        <v>45</v>
      </c>
      <c r="T7481" s="1">
        <v>1</v>
      </c>
      <c r="U7481" s="1">
        <v>0</v>
      </c>
      <c r="V7481" s="1">
        <v>0</v>
      </c>
    </row>
    <row r="7482" spans="1:24" x14ac:dyDescent="0.35">
      <c r="A7482" s="1">
        <v>460249</v>
      </c>
      <c r="B7482" s="1" t="s">
        <v>2359</v>
      </c>
      <c r="C7482" s="1">
        <v>116555003</v>
      </c>
      <c r="D7482" s="1">
        <v>249</v>
      </c>
      <c r="E7482" s="1" t="s">
        <v>2735</v>
      </c>
      <c r="F7482" s="1" t="s">
        <v>138</v>
      </c>
      <c r="G7482" s="1" t="s">
        <v>519</v>
      </c>
      <c r="H7482" s="1" t="s">
        <v>916</v>
      </c>
      <c r="S7482" s="1">
        <v>46</v>
      </c>
      <c r="T7482" s="1">
        <v>1</v>
      </c>
      <c r="U7482" s="1">
        <v>0</v>
      </c>
      <c r="V7482" s="1">
        <v>0</v>
      </c>
    </row>
    <row r="7483" spans="1:24" x14ac:dyDescent="0.35">
      <c r="A7483" s="1">
        <v>470249</v>
      </c>
      <c r="B7483" s="1" t="s">
        <v>2360</v>
      </c>
      <c r="C7483" s="1">
        <v>116555003</v>
      </c>
      <c r="D7483" s="1">
        <v>249</v>
      </c>
      <c r="E7483" s="1" t="s">
        <v>2735</v>
      </c>
      <c r="F7483" s="1" t="s">
        <v>138</v>
      </c>
      <c r="G7483" s="1" t="s">
        <v>519</v>
      </c>
      <c r="H7483" s="1" t="s">
        <v>916</v>
      </c>
      <c r="S7483" s="1">
        <v>47</v>
      </c>
      <c r="T7483" s="1">
        <v>1</v>
      </c>
      <c r="U7483" s="1">
        <v>0</v>
      </c>
      <c r="V7483" s="1">
        <v>0</v>
      </c>
    </row>
    <row r="7484" spans="1:24" x14ac:dyDescent="0.35">
      <c r="A7484" s="1">
        <v>480249</v>
      </c>
      <c r="B7484" s="1" t="s">
        <v>2361</v>
      </c>
      <c r="C7484" s="1">
        <v>116555003</v>
      </c>
      <c r="D7484" s="1">
        <v>249</v>
      </c>
      <c r="E7484" s="1" t="s">
        <v>2735</v>
      </c>
      <c r="F7484" s="1" t="s">
        <v>138</v>
      </c>
      <c r="G7484" s="1" t="s">
        <v>519</v>
      </c>
      <c r="H7484" s="1" t="s">
        <v>916</v>
      </c>
      <c r="S7484" s="1">
        <v>48</v>
      </c>
      <c r="T7484" s="1">
        <v>1</v>
      </c>
      <c r="U7484" s="1">
        <v>0</v>
      </c>
      <c r="V7484" s="1">
        <v>0</v>
      </c>
    </row>
    <row r="7485" spans="1:24" x14ac:dyDescent="0.35">
      <c r="A7485" s="1">
        <v>290377</v>
      </c>
      <c r="B7485" s="1" t="s">
        <v>2341</v>
      </c>
      <c r="C7485" s="1">
        <v>116557103</v>
      </c>
      <c r="D7485" s="1">
        <v>377</v>
      </c>
      <c r="E7485" s="1" t="s">
        <v>2736</v>
      </c>
      <c r="F7485" s="1" t="s">
        <v>138</v>
      </c>
      <c r="G7485" s="1" t="s">
        <v>519</v>
      </c>
      <c r="H7485" s="1" t="s">
        <v>916</v>
      </c>
      <c r="I7485" s="1">
        <v>1470166.11</v>
      </c>
      <c r="J7485" s="1">
        <v>32229.73</v>
      </c>
      <c r="K7485" s="1">
        <v>418661</v>
      </c>
      <c r="L7485" s="1">
        <v>7458343.5</v>
      </c>
      <c r="S7485" s="1">
        <v>29</v>
      </c>
      <c r="T7485" s="1">
        <v>1</v>
      </c>
      <c r="U7485" s="1">
        <v>9379400</v>
      </c>
      <c r="V7485" s="1">
        <v>0</v>
      </c>
    </row>
    <row r="7486" spans="1:24" x14ac:dyDescent="0.35">
      <c r="A7486" s="1">
        <v>300377</v>
      </c>
      <c r="B7486" s="1" t="s">
        <v>2343</v>
      </c>
      <c r="C7486" s="1">
        <v>116557103</v>
      </c>
      <c r="D7486" s="1">
        <v>377</v>
      </c>
      <c r="E7486" s="1" t="s">
        <v>2736</v>
      </c>
      <c r="F7486" s="1" t="s">
        <v>138</v>
      </c>
      <c r="G7486" s="1" t="s">
        <v>519</v>
      </c>
      <c r="H7486" s="1" t="s">
        <v>916</v>
      </c>
      <c r="I7486" s="1">
        <v>1445525.61</v>
      </c>
      <c r="J7486" s="1">
        <v>34331.46</v>
      </c>
      <c r="K7486" s="1">
        <v>418661</v>
      </c>
      <c r="L7486" s="1">
        <v>7720226</v>
      </c>
      <c r="M7486" s="1">
        <v>0.26188251376152039</v>
      </c>
      <c r="N7486" s="1">
        <v>3.5112688541412354</v>
      </c>
      <c r="O7486" s="1">
        <v>-2.4640500545501709E-2</v>
      </c>
      <c r="P7486" s="1">
        <v>-1.6760350465774536</v>
      </c>
      <c r="Q7486" s="1">
        <v>0</v>
      </c>
      <c r="R7486" s="1">
        <v>2.1017300896346569E-3</v>
      </c>
      <c r="S7486" s="1">
        <v>30</v>
      </c>
      <c r="T7486" s="1">
        <v>1</v>
      </c>
      <c r="U7486" s="1">
        <v>9618744</v>
      </c>
      <c r="V7486" s="1">
        <v>0.23934374749660492</v>
      </c>
      <c r="W7486" s="1">
        <v>2.5518050193786621</v>
      </c>
      <c r="X7486" s="1">
        <v>2.5518050193786621</v>
      </c>
    </row>
    <row r="7487" spans="1:24" x14ac:dyDescent="0.35">
      <c r="A7487" s="1">
        <v>310377</v>
      </c>
      <c r="B7487" s="1" t="s">
        <v>2344</v>
      </c>
      <c r="C7487" s="1">
        <v>116557103</v>
      </c>
      <c r="D7487" s="1">
        <v>377</v>
      </c>
      <c r="E7487" s="1" t="s">
        <v>2736</v>
      </c>
      <c r="F7487" s="1" t="s">
        <v>138</v>
      </c>
      <c r="G7487" s="1" t="s">
        <v>519</v>
      </c>
      <c r="H7487" s="1" t="s">
        <v>916</v>
      </c>
      <c r="I7487" s="1">
        <v>1500709.44</v>
      </c>
      <c r="J7487" s="1">
        <v>34242.43</v>
      </c>
      <c r="K7487" s="1">
        <v>418661</v>
      </c>
      <c r="L7487" s="1">
        <v>7841201</v>
      </c>
      <c r="M7487" s="1">
        <v>0.12097500264644623</v>
      </c>
      <c r="N7487" s="1">
        <v>1.5669877529144287</v>
      </c>
      <c r="O7487" s="1">
        <v>5.5183831602334976E-2</v>
      </c>
      <c r="P7487" s="1">
        <v>3.8175616264343262</v>
      </c>
      <c r="Q7487" s="1">
        <v>0</v>
      </c>
      <c r="R7487" s="1">
        <v>-8.9029999799095094E-5</v>
      </c>
      <c r="S7487" s="1">
        <v>31</v>
      </c>
      <c r="T7487" s="1">
        <v>1</v>
      </c>
      <c r="U7487" s="1">
        <v>9794814</v>
      </c>
      <c r="V7487" s="1">
        <v>0.17606979608535767</v>
      </c>
      <c r="W7487" s="1">
        <v>1.8304884433746338</v>
      </c>
      <c r="X7487" s="1">
        <v>1.8304884433746338</v>
      </c>
    </row>
    <row r="7488" spans="1:24" x14ac:dyDescent="0.35">
      <c r="A7488" s="1">
        <v>320377</v>
      </c>
      <c r="B7488" s="1" t="s">
        <v>2345</v>
      </c>
      <c r="C7488" s="1">
        <v>116557103</v>
      </c>
      <c r="D7488" s="1">
        <v>377</v>
      </c>
      <c r="E7488" s="1" t="s">
        <v>2736</v>
      </c>
      <c r="F7488" s="1" t="s">
        <v>138</v>
      </c>
      <c r="G7488" s="1" t="s">
        <v>519</v>
      </c>
      <c r="H7488" s="1" t="s">
        <v>916</v>
      </c>
      <c r="I7488" s="1">
        <v>1507925.15</v>
      </c>
      <c r="J7488" s="1">
        <v>34032.400000000001</v>
      </c>
      <c r="K7488" s="1">
        <v>418661</v>
      </c>
      <c r="L7488" s="1">
        <v>7923292</v>
      </c>
      <c r="M7488" s="1">
        <v>8.2091003656387329E-2</v>
      </c>
      <c r="N7488" s="1">
        <v>1.0469187498092651</v>
      </c>
      <c r="O7488" s="1">
        <v>7.2157098911702633E-3</v>
      </c>
      <c r="P7488" s="1">
        <v>0.48081991076469421</v>
      </c>
      <c r="Q7488" s="1">
        <v>0</v>
      </c>
      <c r="R7488" s="1">
        <v>-2.1003000438213348E-4</v>
      </c>
      <c r="S7488" s="1">
        <v>32</v>
      </c>
      <c r="T7488" s="1">
        <v>1</v>
      </c>
      <c r="U7488" s="1">
        <v>9883910</v>
      </c>
      <c r="V7488" s="1">
        <v>8.9096680283546448E-2</v>
      </c>
      <c r="W7488" s="1">
        <v>0.90962421894073486</v>
      </c>
      <c r="X7488" s="1">
        <v>0.90962421894073486</v>
      </c>
    </row>
    <row r="7489" spans="1:24" x14ac:dyDescent="0.35">
      <c r="A7489" s="1">
        <v>330377</v>
      </c>
      <c r="B7489" s="1" t="s">
        <v>2346</v>
      </c>
      <c r="C7489" s="1">
        <v>116557103</v>
      </c>
      <c r="D7489" s="1">
        <v>377</v>
      </c>
      <c r="E7489" s="1" t="s">
        <v>2736</v>
      </c>
      <c r="F7489" s="1" t="s">
        <v>138</v>
      </c>
      <c r="G7489" s="1" t="s">
        <v>519</v>
      </c>
      <c r="H7489" s="1" t="s">
        <v>916</v>
      </c>
      <c r="I7489" s="1">
        <v>1552993.03</v>
      </c>
      <c r="J7489" s="1">
        <v>74657.279999999999</v>
      </c>
      <c r="K7489" s="1">
        <v>418661</v>
      </c>
      <c r="L7489" s="1">
        <v>8015620.5</v>
      </c>
      <c r="M7489" s="1">
        <v>9.2328496277332306E-2</v>
      </c>
      <c r="N7489" s="1">
        <v>1.1652795076370239</v>
      </c>
      <c r="O7489" s="1">
        <v>4.5067880302667618E-2</v>
      </c>
      <c r="P7489" s="1">
        <v>2.9887344837188721</v>
      </c>
      <c r="Q7489" s="1">
        <v>0</v>
      </c>
      <c r="R7489" s="1">
        <v>4.062487930059433E-2</v>
      </c>
      <c r="S7489" s="1">
        <v>33</v>
      </c>
      <c r="T7489" s="1">
        <v>1</v>
      </c>
      <c r="U7489" s="1">
        <v>10061932</v>
      </c>
      <c r="V7489" s="1">
        <v>0.17802125215530396</v>
      </c>
      <c r="W7489" s="1">
        <v>1.8011293411254883</v>
      </c>
      <c r="X7489" s="1">
        <v>1.8011293411254883</v>
      </c>
    </row>
    <row r="7490" spans="1:24" x14ac:dyDescent="0.35">
      <c r="A7490" s="1">
        <v>340377</v>
      </c>
      <c r="B7490" s="1" t="s">
        <v>2347</v>
      </c>
      <c r="C7490" s="1">
        <v>116557103</v>
      </c>
      <c r="D7490" s="1">
        <v>377</v>
      </c>
      <c r="E7490" s="1" t="s">
        <v>2736</v>
      </c>
      <c r="F7490" s="1" t="s">
        <v>138</v>
      </c>
      <c r="G7490" s="1" t="s">
        <v>519</v>
      </c>
      <c r="H7490" s="1" t="s">
        <v>916</v>
      </c>
      <c r="I7490" s="1">
        <v>1552957.32</v>
      </c>
      <c r="J7490" s="1">
        <v>74068.31</v>
      </c>
      <c r="K7490" s="1">
        <v>418661</v>
      </c>
      <c r="L7490" s="1">
        <v>8015612.5</v>
      </c>
      <c r="M7490" s="1">
        <v>-7.9999999798019417E-6</v>
      </c>
      <c r="N7490" s="1">
        <v>-9.9805125501006842E-5</v>
      </c>
      <c r="O7490" s="1">
        <v>-3.5709999792743474E-5</v>
      </c>
      <c r="P7490" s="1">
        <v>-2.2994307801127434E-3</v>
      </c>
      <c r="Q7490" s="1">
        <v>0</v>
      </c>
      <c r="R7490" s="1">
        <v>-5.8897002600133419E-4</v>
      </c>
      <c r="S7490" s="1">
        <v>34</v>
      </c>
      <c r="T7490" s="1">
        <v>1</v>
      </c>
      <c r="U7490" s="1">
        <v>10061299</v>
      </c>
      <c r="V7490" s="1">
        <v>-6.326800212264061E-4</v>
      </c>
      <c r="W7490" s="1">
        <v>-6.2910383567214012E-3</v>
      </c>
      <c r="X7490" s="1">
        <v>-6.2910383567214012E-3</v>
      </c>
    </row>
    <row r="7491" spans="1:24" x14ac:dyDescent="0.35">
      <c r="A7491" s="1">
        <v>350377</v>
      </c>
      <c r="B7491" s="1" t="s">
        <v>2348</v>
      </c>
      <c r="C7491" s="1">
        <v>116557103</v>
      </c>
      <c r="D7491" s="1">
        <v>377</v>
      </c>
      <c r="E7491" s="1" t="s">
        <v>2736</v>
      </c>
      <c r="F7491" s="1" t="s">
        <v>138</v>
      </c>
      <c r="G7491" s="1" t="s">
        <v>519</v>
      </c>
      <c r="H7491" s="1" t="s">
        <v>916</v>
      </c>
      <c r="I7491" s="1">
        <v>1602485.54</v>
      </c>
      <c r="J7491" s="1">
        <v>46123</v>
      </c>
      <c r="K7491" s="1">
        <v>418661</v>
      </c>
      <c r="L7491" s="1">
        <v>8183417</v>
      </c>
      <c r="M7491" s="1">
        <v>0.16780449450016022</v>
      </c>
      <c r="N7491" s="1">
        <v>2.0934708118438721</v>
      </c>
      <c r="O7491" s="1">
        <v>4.9528218805789948E-2</v>
      </c>
      <c r="P7491" s="1">
        <v>3.189284086227417</v>
      </c>
      <c r="Q7491" s="1">
        <v>0</v>
      </c>
      <c r="R7491" s="1">
        <v>-2.794530987739563E-2</v>
      </c>
      <c r="S7491" s="1">
        <v>35</v>
      </c>
      <c r="T7491" s="1">
        <v>1</v>
      </c>
      <c r="U7491" s="1">
        <v>10250686</v>
      </c>
      <c r="V7491" s="1">
        <v>0.18938741087913513</v>
      </c>
      <c r="W7491" s="1">
        <v>1.8823314905166626</v>
      </c>
      <c r="X7491" s="1">
        <v>1.8823314905166626</v>
      </c>
    </row>
    <row r="7492" spans="1:24" x14ac:dyDescent="0.35">
      <c r="A7492" s="1">
        <v>360377</v>
      </c>
      <c r="B7492" s="1" t="s">
        <v>2349</v>
      </c>
      <c r="C7492" s="1">
        <v>116557103</v>
      </c>
      <c r="D7492" s="1">
        <v>377</v>
      </c>
      <c r="E7492" s="1" t="s">
        <v>2736</v>
      </c>
      <c r="F7492" s="1" t="s">
        <v>138</v>
      </c>
      <c r="G7492" s="1" t="s">
        <v>519</v>
      </c>
      <c r="H7492" s="1" t="s">
        <v>916</v>
      </c>
      <c r="I7492" s="1">
        <v>1690868.04</v>
      </c>
      <c r="J7492" s="1">
        <v>67075.520000000004</v>
      </c>
      <c r="K7492" s="1">
        <v>418661</v>
      </c>
      <c r="L7492" s="1">
        <v>8812812</v>
      </c>
      <c r="M7492" s="1">
        <v>0.6293950080871582</v>
      </c>
      <c r="N7492" s="1">
        <v>7.6911025047302246</v>
      </c>
      <c r="O7492" s="1">
        <v>8.8382497429847717E-2</v>
      </c>
      <c r="P7492" s="1">
        <v>5.5153384208679199</v>
      </c>
      <c r="Q7492" s="1">
        <v>0</v>
      </c>
      <c r="R7492" s="1">
        <v>2.095252089202404E-2</v>
      </c>
      <c r="S7492" s="1">
        <v>36</v>
      </c>
      <c r="T7492" s="1">
        <v>1</v>
      </c>
      <c r="U7492" s="1">
        <v>10989416</v>
      </c>
      <c r="V7492" s="1">
        <v>0.73873001337051392</v>
      </c>
      <c r="W7492" s="1">
        <v>7.2066397666931152</v>
      </c>
      <c r="X7492" s="1">
        <v>7.2066397666931152</v>
      </c>
    </row>
    <row r="7493" spans="1:24" x14ac:dyDescent="0.35">
      <c r="A7493" s="1">
        <v>370377</v>
      </c>
      <c r="B7493" s="1" t="s">
        <v>2350</v>
      </c>
      <c r="C7493" s="1">
        <v>116557103</v>
      </c>
      <c r="D7493" s="1">
        <v>377</v>
      </c>
      <c r="E7493" s="1" t="s">
        <v>2736</v>
      </c>
      <c r="F7493" s="1" t="s">
        <v>138</v>
      </c>
      <c r="G7493" s="1" t="s">
        <v>519</v>
      </c>
      <c r="H7493" s="1" t="s">
        <v>916</v>
      </c>
      <c r="I7493" s="1">
        <v>1727879.66</v>
      </c>
      <c r="J7493" s="1">
        <v>74940.479999999996</v>
      </c>
      <c r="K7493" s="1">
        <v>418661</v>
      </c>
      <c r="L7493" s="1">
        <v>9543407</v>
      </c>
      <c r="M7493" s="1">
        <v>0.73059499263763428</v>
      </c>
      <c r="N7493" s="1">
        <v>8.2901458740234375</v>
      </c>
      <c r="O7493" s="1">
        <v>3.7011619657278061E-2</v>
      </c>
      <c r="P7493" s="1">
        <v>2.1889123916625977</v>
      </c>
      <c r="Q7493" s="1">
        <v>0</v>
      </c>
      <c r="R7493" s="1">
        <v>7.8649595379829407E-3</v>
      </c>
      <c r="S7493" s="1">
        <v>37</v>
      </c>
      <c r="T7493" s="1">
        <v>1</v>
      </c>
      <c r="U7493" s="1">
        <v>11764888</v>
      </c>
      <c r="V7493" s="1">
        <v>0.77547156810760498</v>
      </c>
      <c r="W7493" s="1">
        <v>7.0565352439880371</v>
      </c>
      <c r="X7493" s="1">
        <v>7.0565352439880371</v>
      </c>
    </row>
    <row r="7494" spans="1:24" x14ac:dyDescent="0.35">
      <c r="A7494" s="1">
        <v>380377</v>
      </c>
      <c r="B7494" s="1" t="s">
        <v>2351</v>
      </c>
      <c r="C7494" s="1">
        <v>116557103</v>
      </c>
      <c r="D7494" s="1">
        <v>377</v>
      </c>
      <c r="E7494" s="1" t="s">
        <v>2736</v>
      </c>
      <c r="F7494" s="1" t="s">
        <v>138</v>
      </c>
      <c r="G7494" s="1" t="s">
        <v>519</v>
      </c>
      <c r="H7494" s="1" t="s">
        <v>916</v>
      </c>
      <c r="I7494" s="1">
        <v>1799461</v>
      </c>
      <c r="J7494" s="1">
        <v>83992</v>
      </c>
      <c r="K7494" s="1">
        <v>896042.625</v>
      </c>
      <c r="L7494" s="1">
        <v>9798267</v>
      </c>
      <c r="M7494" s="1">
        <v>0.25486001372337341</v>
      </c>
      <c r="N7494" s="1">
        <v>2.6705348491668701</v>
      </c>
      <c r="O7494" s="1">
        <v>7.1581341326236725E-2</v>
      </c>
      <c r="P7494" s="1">
        <v>4.1427273750305176</v>
      </c>
      <c r="Q7494" s="1">
        <v>0.47738161683082581</v>
      </c>
      <c r="R7494" s="1">
        <v>9.0515203773975372E-3</v>
      </c>
      <c r="S7494" s="1">
        <v>38</v>
      </c>
      <c r="T7494" s="1">
        <v>1</v>
      </c>
      <c r="U7494" s="1">
        <v>12577762</v>
      </c>
      <c r="V7494" s="1">
        <v>0.812874436378479</v>
      </c>
      <c r="W7494" s="1">
        <v>6.9093222618103027</v>
      </c>
      <c r="X7494" s="1">
        <v>6.9093222618103027</v>
      </c>
    </row>
    <row r="7495" spans="1:24" x14ac:dyDescent="0.35">
      <c r="A7495" s="1">
        <v>390377</v>
      </c>
      <c r="B7495" s="1" t="s">
        <v>2352</v>
      </c>
      <c r="C7495" s="1">
        <v>116557103</v>
      </c>
      <c r="D7495" s="1">
        <v>377</v>
      </c>
      <c r="E7495" s="1" t="s">
        <v>2736</v>
      </c>
      <c r="F7495" s="1" t="s">
        <v>138</v>
      </c>
      <c r="G7495" s="1" t="s">
        <v>519</v>
      </c>
      <c r="H7495" s="1" t="s">
        <v>916</v>
      </c>
      <c r="I7495" s="1">
        <v>1819537</v>
      </c>
      <c r="J7495" s="1">
        <v>90697</v>
      </c>
      <c r="K7495" s="1">
        <v>1373175.375</v>
      </c>
      <c r="L7495" s="1">
        <v>9922741</v>
      </c>
      <c r="M7495" s="1">
        <v>0.12447399646043777</v>
      </c>
      <c r="N7495" s="1">
        <v>1.2703675031661987</v>
      </c>
      <c r="O7495" s="1">
        <v>2.0075999200344086E-2</v>
      </c>
      <c r="P7495" s="1">
        <v>1.115667462348938</v>
      </c>
      <c r="Q7495" s="1">
        <v>0.47713273763656616</v>
      </c>
      <c r="R7495" s="1">
        <v>6.705000065267086E-3</v>
      </c>
      <c r="S7495" s="1">
        <v>39</v>
      </c>
      <c r="T7495" s="1">
        <v>1</v>
      </c>
      <c r="U7495" s="1">
        <v>13206150</v>
      </c>
      <c r="V7495" s="1">
        <v>0.62838774919509888</v>
      </c>
      <c r="W7495" s="1">
        <v>4.9960241317749023</v>
      </c>
      <c r="X7495" s="1">
        <v>4.9960241317749023</v>
      </c>
    </row>
    <row r="7496" spans="1:24" x14ac:dyDescent="0.35">
      <c r="A7496" s="1">
        <v>400377</v>
      </c>
      <c r="B7496" s="1" t="s">
        <v>2353</v>
      </c>
      <c r="C7496" s="1">
        <v>116557103</v>
      </c>
      <c r="D7496" s="1">
        <v>377</v>
      </c>
      <c r="E7496" s="1" t="s">
        <v>2736</v>
      </c>
      <c r="F7496" s="1" t="s">
        <v>138</v>
      </c>
      <c r="G7496" s="1" t="s">
        <v>519</v>
      </c>
      <c r="H7496" s="1" t="s">
        <v>916</v>
      </c>
      <c r="S7496" s="1">
        <v>40</v>
      </c>
      <c r="T7496" s="1">
        <v>1</v>
      </c>
      <c r="U7496" s="1">
        <v>0</v>
      </c>
      <c r="V7496" s="1">
        <v>0</v>
      </c>
      <c r="W7496" s="1">
        <v>-100</v>
      </c>
      <c r="X7496" s="1">
        <v>-100</v>
      </c>
    </row>
    <row r="7497" spans="1:24" x14ac:dyDescent="0.35">
      <c r="A7497" s="1">
        <v>410377</v>
      </c>
      <c r="B7497" s="1" t="s">
        <v>2354</v>
      </c>
      <c r="C7497" s="1">
        <v>116557103</v>
      </c>
      <c r="D7497" s="1">
        <v>377</v>
      </c>
      <c r="E7497" s="1" t="s">
        <v>2736</v>
      </c>
      <c r="F7497" s="1" t="s">
        <v>138</v>
      </c>
      <c r="G7497" s="1" t="s">
        <v>519</v>
      </c>
      <c r="H7497" s="1" t="s">
        <v>916</v>
      </c>
      <c r="S7497" s="1">
        <v>41</v>
      </c>
      <c r="T7497" s="1">
        <v>1</v>
      </c>
      <c r="U7497" s="1">
        <v>0</v>
      </c>
      <c r="V7497" s="1">
        <v>0</v>
      </c>
    </row>
    <row r="7498" spans="1:24" x14ac:dyDescent="0.35">
      <c r="A7498" s="1">
        <v>420377</v>
      </c>
      <c r="B7498" s="1" t="s">
        <v>2355</v>
      </c>
      <c r="C7498" s="1">
        <v>116557103</v>
      </c>
      <c r="D7498" s="1">
        <v>377</v>
      </c>
      <c r="E7498" s="1" t="s">
        <v>2736</v>
      </c>
      <c r="F7498" s="1" t="s">
        <v>138</v>
      </c>
      <c r="G7498" s="1" t="s">
        <v>519</v>
      </c>
      <c r="H7498" s="1" t="s">
        <v>916</v>
      </c>
      <c r="S7498" s="1">
        <v>42</v>
      </c>
      <c r="T7498" s="1">
        <v>1</v>
      </c>
      <c r="U7498" s="1">
        <v>0</v>
      </c>
      <c r="V7498" s="1">
        <v>0</v>
      </c>
    </row>
    <row r="7499" spans="1:24" x14ac:dyDescent="0.35">
      <c r="A7499" s="1">
        <v>430377</v>
      </c>
      <c r="B7499" s="1" t="s">
        <v>2356</v>
      </c>
      <c r="C7499" s="1">
        <v>116557103</v>
      </c>
      <c r="D7499" s="1">
        <v>377</v>
      </c>
      <c r="E7499" s="1" t="s">
        <v>2736</v>
      </c>
      <c r="F7499" s="1" t="s">
        <v>138</v>
      </c>
      <c r="G7499" s="1" t="s">
        <v>519</v>
      </c>
      <c r="H7499" s="1" t="s">
        <v>916</v>
      </c>
      <c r="S7499" s="1">
        <v>43</v>
      </c>
      <c r="T7499" s="1">
        <v>1</v>
      </c>
      <c r="U7499" s="1">
        <v>0</v>
      </c>
      <c r="V7499" s="1">
        <v>0</v>
      </c>
    </row>
    <row r="7500" spans="1:24" x14ac:dyDescent="0.35">
      <c r="A7500" s="1">
        <v>440377</v>
      </c>
      <c r="B7500" s="1" t="s">
        <v>2357</v>
      </c>
      <c r="C7500" s="1">
        <v>116557103</v>
      </c>
      <c r="D7500" s="1">
        <v>377</v>
      </c>
      <c r="E7500" s="1" t="s">
        <v>2736</v>
      </c>
      <c r="F7500" s="1" t="s">
        <v>138</v>
      </c>
      <c r="G7500" s="1" t="s">
        <v>519</v>
      </c>
      <c r="H7500" s="1" t="s">
        <v>916</v>
      </c>
      <c r="S7500" s="1">
        <v>44</v>
      </c>
      <c r="T7500" s="1">
        <v>1</v>
      </c>
      <c r="U7500" s="1">
        <v>0</v>
      </c>
      <c r="V7500" s="1">
        <v>0</v>
      </c>
    </row>
    <row r="7501" spans="1:24" x14ac:dyDescent="0.35">
      <c r="A7501" s="1">
        <v>450377</v>
      </c>
      <c r="B7501" s="1" t="s">
        <v>2358</v>
      </c>
      <c r="C7501" s="1">
        <v>116557103</v>
      </c>
      <c r="D7501" s="1">
        <v>377</v>
      </c>
      <c r="E7501" s="1" t="s">
        <v>2736</v>
      </c>
      <c r="F7501" s="1" t="s">
        <v>138</v>
      </c>
      <c r="G7501" s="1" t="s">
        <v>519</v>
      </c>
      <c r="H7501" s="1" t="s">
        <v>916</v>
      </c>
      <c r="S7501" s="1">
        <v>45</v>
      </c>
      <c r="T7501" s="1">
        <v>1</v>
      </c>
      <c r="U7501" s="1">
        <v>0</v>
      </c>
      <c r="V7501" s="1">
        <v>0</v>
      </c>
    </row>
    <row r="7502" spans="1:24" x14ac:dyDescent="0.35">
      <c r="A7502" s="1">
        <v>460377</v>
      </c>
      <c r="B7502" s="1" t="s">
        <v>2359</v>
      </c>
      <c r="C7502" s="1">
        <v>116557103</v>
      </c>
      <c r="D7502" s="1">
        <v>377</v>
      </c>
      <c r="E7502" s="1" t="s">
        <v>2736</v>
      </c>
      <c r="F7502" s="1" t="s">
        <v>138</v>
      </c>
      <c r="G7502" s="1" t="s">
        <v>519</v>
      </c>
      <c r="H7502" s="1" t="s">
        <v>916</v>
      </c>
      <c r="S7502" s="1">
        <v>46</v>
      </c>
      <c r="T7502" s="1">
        <v>1</v>
      </c>
      <c r="U7502" s="1">
        <v>0</v>
      </c>
      <c r="V7502" s="1">
        <v>0</v>
      </c>
    </row>
    <row r="7503" spans="1:24" x14ac:dyDescent="0.35">
      <c r="A7503" s="1">
        <v>470377</v>
      </c>
      <c r="B7503" s="1" t="s">
        <v>2360</v>
      </c>
      <c r="C7503" s="1">
        <v>116557103</v>
      </c>
      <c r="D7503" s="1">
        <v>377</v>
      </c>
      <c r="E7503" s="1" t="s">
        <v>2736</v>
      </c>
      <c r="F7503" s="1" t="s">
        <v>138</v>
      </c>
      <c r="G7503" s="1" t="s">
        <v>519</v>
      </c>
      <c r="H7503" s="1" t="s">
        <v>916</v>
      </c>
      <c r="S7503" s="1">
        <v>47</v>
      </c>
      <c r="T7503" s="1">
        <v>1</v>
      </c>
      <c r="U7503" s="1">
        <v>0</v>
      </c>
      <c r="V7503" s="1">
        <v>0</v>
      </c>
    </row>
    <row r="7504" spans="1:24" x14ac:dyDescent="0.35">
      <c r="A7504" s="1">
        <v>480377</v>
      </c>
      <c r="B7504" s="1" t="s">
        <v>2361</v>
      </c>
      <c r="C7504" s="1">
        <v>116557103</v>
      </c>
      <c r="D7504" s="1">
        <v>377</v>
      </c>
      <c r="E7504" s="1" t="s">
        <v>2736</v>
      </c>
      <c r="F7504" s="1" t="s">
        <v>138</v>
      </c>
      <c r="G7504" s="1" t="s">
        <v>519</v>
      </c>
      <c r="H7504" s="1" t="s">
        <v>916</v>
      </c>
      <c r="S7504" s="1">
        <v>48</v>
      </c>
      <c r="T7504" s="1">
        <v>1</v>
      </c>
      <c r="U7504" s="1">
        <v>0</v>
      </c>
      <c r="V7504" s="1">
        <v>0</v>
      </c>
    </row>
    <row r="7505" spans="1:24" x14ac:dyDescent="0.35">
      <c r="A7505" s="1">
        <v>290228</v>
      </c>
      <c r="B7505" s="1" t="s">
        <v>2341</v>
      </c>
      <c r="C7505" s="1">
        <v>116604003</v>
      </c>
      <c r="D7505" s="1">
        <v>228</v>
      </c>
      <c r="E7505" s="1" t="s">
        <v>2737</v>
      </c>
      <c r="F7505" s="1" t="s">
        <v>138</v>
      </c>
      <c r="G7505" s="1" t="s">
        <v>547</v>
      </c>
      <c r="H7505" s="1" t="s">
        <v>916</v>
      </c>
      <c r="I7505" s="1">
        <v>1046243.49</v>
      </c>
      <c r="L7505" s="1">
        <v>3288841.25</v>
      </c>
      <c r="S7505" s="1">
        <v>29</v>
      </c>
      <c r="T7505" s="1">
        <v>1</v>
      </c>
      <c r="U7505" s="1">
        <v>4335085</v>
      </c>
      <c r="V7505" s="1">
        <v>0</v>
      </c>
    </row>
    <row r="7506" spans="1:24" x14ac:dyDescent="0.35">
      <c r="A7506" s="1">
        <v>300228</v>
      </c>
      <c r="B7506" s="1" t="s">
        <v>2343</v>
      </c>
      <c r="C7506" s="1">
        <v>116604003</v>
      </c>
      <c r="D7506" s="1">
        <v>228</v>
      </c>
      <c r="E7506" s="1" t="s">
        <v>2737</v>
      </c>
      <c r="F7506" s="1" t="s">
        <v>138</v>
      </c>
      <c r="G7506" s="1" t="s">
        <v>547</v>
      </c>
      <c r="H7506" s="1" t="s">
        <v>916</v>
      </c>
      <c r="I7506" s="1">
        <v>1063101.1200000001</v>
      </c>
      <c r="L7506" s="1">
        <v>3537169</v>
      </c>
      <c r="M7506" s="1">
        <v>0.24832774698734283</v>
      </c>
      <c r="N7506" s="1">
        <v>7.5506153106689453</v>
      </c>
      <c r="O7506" s="1">
        <v>1.6857629641890526E-2</v>
      </c>
      <c r="P7506" s="1">
        <v>1.611253023147583</v>
      </c>
      <c r="S7506" s="1">
        <v>30</v>
      </c>
      <c r="T7506" s="1">
        <v>1</v>
      </c>
      <c r="U7506" s="1">
        <v>4600270</v>
      </c>
      <c r="V7506" s="1">
        <v>0.26518538594245911</v>
      </c>
      <c r="W7506" s="1">
        <v>6.1171813011169434</v>
      </c>
      <c r="X7506" s="1">
        <v>6.1171813011169434</v>
      </c>
    </row>
    <row r="7507" spans="1:24" x14ac:dyDescent="0.35">
      <c r="A7507" s="1">
        <v>310228</v>
      </c>
      <c r="B7507" s="1" t="s">
        <v>2344</v>
      </c>
      <c r="C7507" s="1">
        <v>116604003</v>
      </c>
      <c r="D7507" s="1">
        <v>228</v>
      </c>
      <c r="E7507" s="1" t="s">
        <v>2737</v>
      </c>
      <c r="F7507" s="1" t="s">
        <v>138</v>
      </c>
      <c r="G7507" s="1" t="s">
        <v>547</v>
      </c>
      <c r="H7507" s="1" t="s">
        <v>916</v>
      </c>
      <c r="I7507" s="1">
        <v>1077496.93</v>
      </c>
      <c r="L7507" s="1">
        <v>3615348.25</v>
      </c>
      <c r="M7507" s="1">
        <v>7.8179247677326202E-2</v>
      </c>
      <c r="N7507" s="1">
        <v>2.2102210521697998</v>
      </c>
      <c r="O7507" s="1">
        <v>1.4395809732377529E-2</v>
      </c>
      <c r="P7507" s="1">
        <v>1.3541336059570313</v>
      </c>
      <c r="S7507" s="1">
        <v>31</v>
      </c>
      <c r="T7507" s="1">
        <v>1</v>
      </c>
      <c r="U7507" s="1">
        <v>4692845</v>
      </c>
      <c r="V7507" s="1">
        <v>9.2575058341026306E-2</v>
      </c>
      <c r="W7507" s="1">
        <v>2.0123817920684814</v>
      </c>
      <c r="X7507" s="1">
        <v>2.0123817920684814</v>
      </c>
    </row>
    <row r="7508" spans="1:24" x14ac:dyDescent="0.35">
      <c r="A7508" s="1">
        <v>320228</v>
      </c>
      <c r="B7508" s="1" t="s">
        <v>2345</v>
      </c>
      <c r="C7508" s="1">
        <v>116604003</v>
      </c>
      <c r="D7508" s="1">
        <v>228</v>
      </c>
      <c r="E7508" s="1" t="s">
        <v>2737</v>
      </c>
      <c r="F7508" s="1" t="s">
        <v>138</v>
      </c>
      <c r="G7508" s="1" t="s">
        <v>547</v>
      </c>
      <c r="H7508" s="1" t="s">
        <v>916</v>
      </c>
      <c r="I7508" s="1">
        <v>1084932.8600000001</v>
      </c>
      <c r="K7508" s="1">
        <v>168400</v>
      </c>
      <c r="L7508" s="1">
        <v>3693615.75</v>
      </c>
      <c r="M7508" s="1">
        <v>7.8267499804496765E-2</v>
      </c>
      <c r="N7508" s="1">
        <v>2.1648674011230469</v>
      </c>
      <c r="O7508" s="1">
        <v>7.435929961502552E-3</v>
      </c>
      <c r="P7508" s="1">
        <v>0.69011145830154419</v>
      </c>
      <c r="S7508" s="1">
        <v>32</v>
      </c>
      <c r="T7508" s="1">
        <v>1</v>
      </c>
      <c r="U7508" s="1">
        <v>4946948.5</v>
      </c>
      <c r="V7508" s="1">
        <v>8.5703432559967041E-2</v>
      </c>
      <c r="W7508" s="1">
        <v>5.4147005081176758</v>
      </c>
      <c r="X7508" s="1">
        <v>5.4147005081176758</v>
      </c>
    </row>
    <row r="7509" spans="1:24" x14ac:dyDescent="0.35">
      <c r="A7509" s="1">
        <v>330228</v>
      </c>
      <c r="B7509" s="1" t="s">
        <v>2346</v>
      </c>
      <c r="C7509" s="1">
        <v>116604003</v>
      </c>
      <c r="D7509" s="1">
        <v>228</v>
      </c>
      <c r="E7509" s="1" t="s">
        <v>2737</v>
      </c>
      <c r="F7509" s="1" t="s">
        <v>138</v>
      </c>
      <c r="G7509" s="1" t="s">
        <v>547</v>
      </c>
      <c r="H7509" s="1" t="s">
        <v>916</v>
      </c>
      <c r="I7509" s="1">
        <v>1124532.8899999999</v>
      </c>
      <c r="L7509" s="1">
        <v>3782297.25</v>
      </c>
      <c r="M7509" s="1">
        <v>8.8681496679782867E-2</v>
      </c>
      <c r="N7509" s="1">
        <v>2.40093994140625</v>
      </c>
      <c r="O7509" s="1">
        <v>3.9600029587745667E-2</v>
      </c>
      <c r="P7509" s="1">
        <v>3.6499981880187988</v>
      </c>
      <c r="S7509" s="1">
        <v>33</v>
      </c>
      <c r="T7509" s="1">
        <v>1</v>
      </c>
      <c r="U7509" s="1">
        <v>4906830</v>
      </c>
      <c r="V7509" s="1">
        <v>0.12828153371810913</v>
      </c>
      <c r="W7509" s="1">
        <v>-0.81097465753555298</v>
      </c>
      <c r="X7509" s="1">
        <v>-0.81097465753555298</v>
      </c>
    </row>
    <row r="7510" spans="1:24" x14ac:dyDescent="0.35">
      <c r="A7510" s="1">
        <v>340228</v>
      </c>
      <c r="B7510" s="1" t="s">
        <v>2347</v>
      </c>
      <c r="C7510" s="1">
        <v>116604003</v>
      </c>
      <c r="D7510" s="1">
        <v>228</v>
      </c>
      <c r="E7510" s="1" t="s">
        <v>2737</v>
      </c>
      <c r="F7510" s="1" t="s">
        <v>138</v>
      </c>
      <c r="G7510" s="1" t="s">
        <v>547</v>
      </c>
      <c r="H7510" s="1" t="s">
        <v>916</v>
      </c>
      <c r="I7510" s="1">
        <v>1124502.29</v>
      </c>
      <c r="K7510" s="1">
        <v>168400</v>
      </c>
      <c r="L7510" s="1">
        <v>3782290.25</v>
      </c>
      <c r="M7510" s="1">
        <v>-7.0000000960135367E-6</v>
      </c>
      <c r="N7510" s="1">
        <v>-1.8507271306589246E-4</v>
      </c>
      <c r="O7510" s="1">
        <v>-3.060000017285347E-5</v>
      </c>
      <c r="P7510" s="1">
        <v>-2.7211299166083336E-3</v>
      </c>
      <c r="S7510" s="1">
        <v>34</v>
      </c>
      <c r="T7510" s="1">
        <v>1</v>
      </c>
      <c r="U7510" s="1">
        <v>5075192.5</v>
      </c>
      <c r="V7510" s="1">
        <v>-3.7599998904624954E-5</v>
      </c>
      <c r="W7510" s="1">
        <v>3.4311866760253906</v>
      </c>
      <c r="X7510" s="1">
        <v>3.4311866760253906</v>
      </c>
    </row>
    <row r="7511" spans="1:24" x14ac:dyDescent="0.35">
      <c r="A7511" s="1">
        <v>350228</v>
      </c>
      <c r="B7511" s="1" t="s">
        <v>2348</v>
      </c>
      <c r="C7511" s="1">
        <v>116604003</v>
      </c>
      <c r="D7511" s="1">
        <v>228</v>
      </c>
      <c r="E7511" s="1" t="s">
        <v>2737</v>
      </c>
      <c r="F7511" s="1" t="s">
        <v>138</v>
      </c>
      <c r="G7511" s="1" t="s">
        <v>547</v>
      </c>
      <c r="H7511" s="1" t="s">
        <v>916</v>
      </c>
      <c r="I7511" s="1">
        <v>1159255.48</v>
      </c>
      <c r="K7511" s="1">
        <v>168400</v>
      </c>
      <c r="L7511" s="1">
        <v>3928397</v>
      </c>
      <c r="M7511" s="1">
        <v>0.14610674977302551</v>
      </c>
      <c r="N7511" s="1">
        <v>3.862917423248291</v>
      </c>
      <c r="O7511" s="1">
        <v>3.4753188490867615E-2</v>
      </c>
      <c r="P7511" s="1">
        <v>3.0905396938323975</v>
      </c>
      <c r="Q7511" s="1">
        <v>0</v>
      </c>
      <c r="S7511" s="1">
        <v>35</v>
      </c>
      <c r="T7511" s="1">
        <v>1</v>
      </c>
      <c r="U7511" s="1">
        <v>5256052.5</v>
      </c>
      <c r="V7511" s="1">
        <v>0.18085993826389313</v>
      </c>
      <c r="W7511" s="1">
        <v>3.5636086463928223</v>
      </c>
      <c r="X7511" s="1">
        <v>3.5636086463928223</v>
      </c>
    </row>
    <row r="7512" spans="1:24" x14ac:dyDescent="0.35">
      <c r="A7512" s="1">
        <v>360228</v>
      </c>
      <c r="B7512" s="1" t="s">
        <v>2349</v>
      </c>
      <c r="C7512" s="1">
        <v>116604003</v>
      </c>
      <c r="D7512" s="1">
        <v>228</v>
      </c>
      <c r="E7512" s="1" t="s">
        <v>2737</v>
      </c>
      <c r="F7512" s="1" t="s">
        <v>138</v>
      </c>
      <c r="G7512" s="1" t="s">
        <v>547</v>
      </c>
      <c r="H7512" s="1" t="s">
        <v>916</v>
      </c>
      <c r="I7512" s="1">
        <v>1225094.49</v>
      </c>
      <c r="K7512" s="1">
        <v>168400</v>
      </c>
      <c r="L7512" s="1">
        <v>4895347</v>
      </c>
      <c r="M7512" s="1">
        <v>0.96694999933242798</v>
      </c>
      <c r="N7512" s="1">
        <v>24.61436653137207</v>
      </c>
      <c r="O7512" s="1">
        <v>6.5839007496833801E-2</v>
      </c>
      <c r="P7512" s="1">
        <v>5.6794219017028809</v>
      </c>
      <c r="Q7512" s="1">
        <v>0</v>
      </c>
      <c r="S7512" s="1">
        <v>36</v>
      </c>
      <c r="T7512" s="1">
        <v>1</v>
      </c>
      <c r="U7512" s="1">
        <v>6288841.5</v>
      </c>
      <c r="V7512" s="1">
        <v>1.0327889919281006</v>
      </c>
      <c r="W7512" s="1">
        <v>19.649518966674805</v>
      </c>
      <c r="X7512" s="1">
        <v>19.649518966674805</v>
      </c>
    </row>
    <row r="7513" spans="1:24" x14ac:dyDescent="0.35">
      <c r="A7513" s="1">
        <v>370228</v>
      </c>
      <c r="B7513" s="1" t="s">
        <v>2350</v>
      </c>
      <c r="C7513" s="1">
        <v>116604003</v>
      </c>
      <c r="D7513" s="1">
        <v>228</v>
      </c>
      <c r="E7513" s="1" t="s">
        <v>2737</v>
      </c>
      <c r="F7513" s="1" t="s">
        <v>138</v>
      </c>
      <c r="G7513" s="1" t="s">
        <v>547</v>
      </c>
      <c r="H7513" s="1" t="s">
        <v>916</v>
      </c>
      <c r="I7513" s="1">
        <v>1264362.6299999999</v>
      </c>
      <c r="K7513" s="1">
        <v>168400</v>
      </c>
      <c r="L7513" s="1">
        <v>5823946.5</v>
      </c>
      <c r="M7513" s="1">
        <v>0.92859947681427002</v>
      </c>
      <c r="N7513" s="1">
        <v>18.969022750854492</v>
      </c>
      <c r="O7513" s="1">
        <v>3.9268139749765396E-2</v>
      </c>
      <c r="P7513" s="1">
        <v>3.205315113067627</v>
      </c>
      <c r="Q7513" s="1">
        <v>0</v>
      </c>
      <c r="S7513" s="1">
        <v>37</v>
      </c>
      <c r="T7513" s="1">
        <v>1</v>
      </c>
      <c r="U7513" s="1">
        <v>7256709</v>
      </c>
      <c r="V7513" s="1">
        <v>0.96786761283874512</v>
      </c>
      <c r="W7513" s="1">
        <v>15.39023494720459</v>
      </c>
      <c r="X7513" s="1">
        <v>15.39023494720459</v>
      </c>
    </row>
    <row r="7514" spans="1:24" x14ac:dyDescent="0.35">
      <c r="A7514" s="1">
        <v>380228</v>
      </c>
      <c r="B7514" s="1" t="s">
        <v>2351</v>
      </c>
      <c r="C7514" s="1">
        <v>116604003</v>
      </c>
      <c r="D7514" s="1">
        <v>228</v>
      </c>
      <c r="E7514" s="1" t="s">
        <v>2737</v>
      </c>
      <c r="F7514" s="1" t="s">
        <v>138</v>
      </c>
      <c r="G7514" s="1" t="s">
        <v>547</v>
      </c>
      <c r="H7514" s="1" t="s">
        <v>916</v>
      </c>
      <c r="I7514" s="1">
        <v>1322494</v>
      </c>
      <c r="K7514" s="1">
        <v>272134.71875</v>
      </c>
      <c r="L7514" s="1">
        <v>6419824</v>
      </c>
      <c r="M7514" s="1">
        <v>0.59587752819061279</v>
      </c>
      <c r="N7514" s="1">
        <v>10.231507301330566</v>
      </c>
      <c r="O7514" s="1">
        <v>5.8131370693445206E-2</v>
      </c>
      <c r="P7514" s="1">
        <v>4.5976815223693848</v>
      </c>
      <c r="Q7514" s="1">
        <v>0.10373471677303314</v>
      </c>
      <c r="S7514" s="1">
        <v>38</v>
      </c>
      <c r="T7514" s="1">
        <v>1</v>
      </c>
      <c r="U7514" s="1">
        <v>8014453</v>
      </c>
      <c r="V7514" s="1">
        <v>0.75774359703063965</v>
      </c>
      <c r="W7514" s="1">
        <v>10.441978454589844</v>
      </c>
      <c r="X7514" s="1">
        <v>10.441978454589844</v>
      </c>
    </row>
    <row r="7515" spans="1:24" x14ac:dyDescent="0.35">
      <c r="A7515" s="1">
        <v>390228</v>
      </c>
      <c r="B7515" s="1" t="s">
        <v>2352</v>
      </c>
      <c r="C7515" s="1">
        <v>116604003</v>
      </c>
      <c r="D7515" s="1">
        <v>228</v>
      </c>
      <c r="E7515" s="1" t="s">
        <v>2737</v>
      </c>
      <c r="F7515" s="1" t="s">
        <v>138</v>
      </c>
      <c r="G7515" s="1" t="s">
        <v>547</v>
      </c>
      <c r="H7515" s="1" t="s">
        <v>916</v>
      </c>
      <c r="I7515" s="1">
        <v>1343923</v>
      </c>
      <c r="K7515" s="1">
        <v>375815.3125</v>
      </c>
      <c r="L7515" s="1">
        <v>6495140</v>
      </c>
      <c r="M7515" s="1">
        <v>7.5315997004508972E-2</v>
      </c>
      <c r="N7515" s="1">
        <v>1.1731785535812378</v>
      </c>
      <c r="O7515" s="1">
        <v>2.1429000422358513E-2</v>
      </c>
      <c r="P7515" s="1">
        <v>1.6203476190567017</v>
      </c>
      <c r="Q7515" s="1">
        <v>0.10368059575557709</v>
      </c>
      <c r="S7515" s="1">
        <v>39</v>
      </c>
      <c r="T7515" s="1">
        <v>1</v>
      </c>
      <c r="U7515" s="1">
        <v>8214878</v>
      </c>
      <c r="V7515" s="1">
        <v>0.20042559504508972</v>
      </c>
      <c r="W7515" s="1">
        <v>2.5007944107055664</v>
      </c>
      <c r="X7515" s="1">
        <v>2.5007944107055664</v>
      </c>
    </row>
    <row r="7516" spans="1:24" x14ac:dyDescent="0.35">
      <c r="A7516" s="1">
        <v>400228</v>
      </c>
      <c r="B7516" s="1" t="s">
        <v>2353</v>
      </c>
      <c r="C7516" s="1">
        <v>116604003</v>
      </c>
      <c r="D7516" s="1">
        <v>228</v>
      </c>
      <c r="E7516" s="1" t="s">
        <v>2737</v>
      </c>
      <c r="F7516" s="1" t="s">
        <v>138</v>
      </c>
      <c r="G7516" s="1" t="s">
        <v>547</v>
      </c>
      <c r="H7516" s="1" t="s">
        <v>916</v>
      </c>
      <c r="S7516" s="1">
        <v>40</v>
      </c>
      <c r="T7516" s="1">
        <v>1</v>
      </c>
      <c r="U7516" s="1">
        <v>0</v>
      </c>
      <c r="V7516" s="1">
        <v>0</v>
      </c>
      <c r="W7516" s="1">
        <v>-100</v>
      </c>
      <c r="X7516" s="1">
        <v>-100</v>
      </c>
    </row>
    <row r="7517" spans="1:24" x14ac:dyDescent="0.35">
      <c r="A7517" s="1">
        <v>410228</v>
      </c>
      <c r="B7517" s="1" t="s">
        <v>2354</v>
      </c>
      <c r="C7517" s="1">
        <v>116604003</v>
      </c>
      <c r="D7517" s="1">
        <v>228</v>
      </c>
      <c r="E7517" s="1" t="s">
        <v>2737</v>
      </c>
      <c r="F7517" s="1" t="s">
        <v>138</v>
      </c>
      <c r="G7517" s="1" t="s">
        <v>547</v>
      </c>
      <c r="H7517" s="1" t="s">
        <v>916</v>
      </c>
      <c r="S7517" s="1">
        <v>41</v>
      </c>
      <c r="T7517" s="1">
        <v>1</v>
      </c>
      <c r="U7517" s="1">
        <v>0</v>
      </c>
      <c r="V7517" s="1">
        <v>0</v>
      </c>
    </row>
    <row r="7518" spans="1:24" x14ac:dyDescent="0.35">
      <c r="A7518" s="1">
        <v>420228</v>
      </c>
      <c r="B7518" s="1" t="s">
        <v>2355</v>
      </c>
      <c r="C7518" s="1">
        <v>116604003</v>
      </c>
      <c r="D7518" s="1">
        <v>228</v>
      </c>
      <c r="E7518" s="1" t="s">
        <v>2737</v>
      </c>
      <c r="F7518" s="1" t="s">
        <v>138</v>
      </c>
      <c r="G7518" s="1" t="s">
        <v>547</v>
      </c>
      <c r="H7518" s="1" t="s">
        <v>916</v>
      </c>
      <c r="S7518" s="1">
        <v>42</v>
      </c>
      <c r="T7518" s="1">
        <v>1</v>
      </c>
      <c r="U7518" s="1">
        <v>0</v>
      </c>
      <c r="V7518" s="1">
        <v>0</v>
      </c>
    </row>
    <row r="7519" spans="1:24" x14ac:dyDescent="0.35">
      <c r="A7519" s="1">
        <v>430228</v>
      </c>
      <c r="B7519" s="1" t="s">
        <v>2356</v>
      </c>
      <c r="C7519" s="1">
        <v>116604003</v>
      </c>
      <c r="D7519" s="1">
        <v>228</v>
      </c>
      <c r="E7519" s="1" t="s">
        <v>2737</v>
      </c>
      <c r="F7519" s="1" t="s">
        <v>138</v>
      </c>
      <c r="G7519" s="1" t="s">
        <v>547</v>
      </c>
      <c r="H7519" s="1" t="s">
        <v>916</v>
      </c>
      <c r="S7519" s="1">
        <v>43</v>
      </c>
      <c r="T7519" s="1">
        <v>1</v>
      </c>
      <c r="U7519" s="1">
        <v>0</v>
      </c>
      <c r="V7519" s="1">
        <v>0</v>
      </c>
    </row>
    <row r="7520" spans="1:24" x14ac:dyDescent="0.35">
      <c r="A7520" s="1">
        <v>440228</v>
      </c>
      <c r="B7520" s="1" t="s">
        <v>2357</v>
      </c>
      <c r="C7520" s="1">
        <v>116604003</v>
      </c>
      <c r="D7520" s="1">
        <v>228</v>
      </c>
      <c r="E7520" s="1" t="s">
        <v>2737</v>
      </c>
      <c r="F7520" s="1" t="s">
        <v>138</v>
      </c>
      <c r="G7520" s="1" t="s">
        <v>547</v>
      </c>
      <c r="H7520" s="1" t="s">
        <v>916</v>
      </c>
      <c r="S7520" s="1">
        <v>44</v>
      </c>
      <c r="T7520" s="1">
        <v>1</v>
      </c>
      <c r="U7520" s="1">
        <v>0</v>
      </c>
      <c r="V7520" s="1">
        <v>0</v>
      </c>
    </row>
    <row r="7521" spans="1:24" x14ac:dyDescent="0.35">
      <c r="A7521" s="1">
        <v>450228</v>
      </c>
      <c r="B7521" s="1" t="s">
        <v>2358</v>
      </c>
      <c r="C7521" s="1">
        <v>116604003</v>
      </c>
      <c r="D7521" s="1">
        <v>228</v>
      </c>
      <c r="E7521" s="1" t="s">
        <v>2737</v>
      </c>
      <c r="F7521" s="1" t="s">
        <v>138</v>
      </c>
      <c r="G7521" s="1" t="s">
        <v>547</v>
      </c>
      <c r="H7521" s="1" t="s">
        <v>916</v>
      </c>
      <c r="S7521" s="1">
        <v>45</v>
      </c>
      <c r="T7521" s="1">
        <v>1</v>
      </c>
      <c r="U7521" s="1">
        <v>0</v>
      </c>
      <c r="V7521" s="1">
        <v>0</v>
      </c>
    </row>
    <row r="7522" spans="1:24" x14ac:dyDescent="0.35">
      <c r="A7522" s="1">
        <v>460228</v>
      </c>
      <c r="B7522" s="1" t="s">
        <v>2359</v>
      </c>
      <c r="C7522" s="1">
        <v>116604003</v>
      </c>
      <c r="D7522" s="1">
        <v>228</v>
      </c>
      <c r="E7522" s="1" t="s">
        <v>2737</v>
      </c>
      <c r="F7522" s="1" t="s">
        <v>138</v>
      </c>
      <c r="G7522" s="1" t="s">
        <v>547</v>
      </c>
      <c r="H7522" s="1" t="s">
        <v>916</v>
      </c>
      <c r="S7522" s="1">
        <v>46</v>
      </c>
      <c r="T7522" s="1">
        <v>1</v>
      </c>
      <c r="U7522" s="1">
        <v>0</v>
      </c>
      <c r="V7522" s="1">
        <v>0</v>
      </c>
    </row>
    <row r="7523" spans="1:24" x14ac:dyDescent="0.35">
      <c r="A7523" s="1">
        <v>470228</v>
      </c>
      <c r="B7523" s="1" t="s">
        <v>2360</v>
      </c>
      <c r="C7523" s="1">
        <v>116604003</v>
      </c>
      <c r="D7523" s="1">
        <v>228</v>
      </c>
      <c r="E7523" s="1" t="s">
        <v>2737</v>
      </c>
      <c r="F7523" s="1" t="s">
        <v>138</v>
      </c>
      <c r="G7523" s="1" t="s">
        <v>547</v>
      </c>
      <c r="H7523" s="1" t="s">
        <v>916</v>
      </c>
      <c r="S7523" s="1">
        <v>47</v>
      </c>
      <c r="T7523" s="1">
        <v>1</v>
      </c>
      <c r="U7523" s="1">
        <v>0</v>
      </c>
      <c r="V7523" s="1">
        <v>0</v>
      </c>
    </row>
    <row r="7524" spans="1:24" x14ac:dyDescent="0.35">
      <c r="A7524" s="1">
        <v>480228</v>
      </c>
      <c r="B7524" s="1" t="s">
        <v>2361</v>
      </c>
      <c r="C7524" s="1">
        <v>116604003</v>
      </c>
      <c r="D7524" s="1">
        <v>228</v>
      </c>
      <c r="E7524" s="1" t="s">
        <v>2737</v>
      </c>
      <c r="F7524" s="1" t="s">
        <v>138</v>
      </c>
      <c r="G7524" s="1" t="s">
        <v>547</v>
      </c>
      <c r="H7524" s="1" t="s">
        <v>916</v>
      </c>
      <c r="S7524" s="1">
        <v>48</v>
      </c>
      <c r="T7524" s="1">
        <v>1</v>
      </c>
      <c r="U7524" s="1">
        <v>0</v>
      </c>
      <c r="V7524" s="1">
        <v>0</v>
      </c>
    </row>
    <row r="7525" spans="1:24" x14ac:dyDescent="0.35">
      <c r="A7525" s="1">
        <v>290253</v>
      </c>
      <c r="B7525" s="1" t="s">
        <v>2341</v>
      </c>
      <c r="C7525" s="1">
        <v>116605003</v>
      </c>
      <c r="D7525" s="1">
        <v>253</v>
      </c>
      <c r="E7525" s="1" t="s">
        <v>2738</v>
      </c>
      <c r="F7525" s="1" t="s">
        <v>138</v>
      </c>
      <c r="G7525" s="1" t="s">
        <v>547</v>
      </c>
      <c r="H7525" s="1" t="s">
        <v>916</v>
      </c>
      <c r="I7525" s="1">
        <v>1350408.58</v>
      </c>
      <c r="J7525" s="1">
        <v>58346.93</v>
      </c>
      <c r="K7525" s="1">
        <v>354755</v>
      </c>
      <c r="L7525" s="1">
        <v>7666615.5</v>
      </c>
      <c r="S7525" s="1">
        <v>29</v>
      </c>
      <c r="T7525" s="1">
        <v>1</v>
      </c>
      <c r="U7525" s="1">
        <v>9430126</v>
      </c>
      <c r="V7525" s="1">
        <v>0</v>
      </c>
    </row>
    <row r="7526" spans="1:24" x14ac:dyDescent="0.35">
      <c r="A7526" s="1">
        <v>300253</v>
      </c>
      <c r="B7526" s="1" t="s">
        <v>2343</v>
      </c>
      <c r="C7526" s="1">
        <v>116605003</v>
      </c>
      <c r="D7526" s="1">
        <v>253</v>
      </c>
      <c r="E7526" s="1" t="s">
        <v>2738</v>
      </c>
      <c r="F7526" s="1" t="s">
        <v>138</v>
      </c>
      <c r="G7526" s="1" t="s">
        <v>547</v>
      </c>
      <c r="H7526" s="1" t="s">
        <v>916</v>
      </c>
      <c r="I7526" s="1">
        <v>1362638.61</v>
      </c>
      <c r="J7526" s="1">
        <v>42033.61</v>
      </c>
      <c r="K7526" s="1">
        <v>354755</v>
      </c>
      <c r="L7526" s="1">
        <v>7848581</v>
      </c>
      <c r="M7526" s="1">
        <v>0.18196550011634827</v>
      </c>
      <c r="N7526" s="1">
        <v>2.373478889465332</v>
      </c>
      <c r="O7526" s="1">
        <v>1.2230030260980129E-2</v>
      </c>
      <c r="P7526" s="1">
        <v>0.90565407276153564</v>
      </c>
      <c r="Q7526" s="1">
        <v>0</v>
      </c>
      <c r="R7526" s="1">
        <v>-1.6313320025801659E-2</v>
      </c>
      <c r="S7526" s="1">
        <v>30</v>
      </c>
      <c r="T7526" s="1">
        <v>1</v>
      </c>
      <c r="U7526" s="1">
        <v>9608008</v>
      </c>
      <c r="V7526" s="1">
        <v>0.17788220942020416</v>
      </c>
      <c r="W7526" s="1">
        <v>1.8863162994384766</v>
      </c>
      <c r="X7526" s="1">
        <v>1.8863162994384766</v>
      </c>
    </row>
    <row r="7527" spans="1:24" x14ac:dyDescent="0.35">
      <c r="A7527" s="1">
        <v>310253</v>
      </c>
      <c r="B7527" s="1" t="s">
        <v>2344</v>
      </c>
      <c r="C7527" s="1">
        <v>116605003</v>
      </c>
      <c r="D7527" s="1">
        <v>253</v>
      </c>
      <c r="E7527" s="1" t="s">
        <v>2738</v>
      </c>
      <c r="F7527" s="1" t="s">
        <v>138</v>
      </c>
      <c r="G7527" s="1" t="s">
        <v>547</v>
      </c>
      <c r="H7527" s="1" t="s">
        <v>916</v>
      </c>
      <c r="I7527" s="1">
        <v>1381668.39</v>
      </c>
      <c r="J7527" s="1">
        <v>46294.12</v>
      </c>
      <c r="K7527" s="1">
        <v>354755</v>
      </c>
      <c r="L7527" s="1">
        <v>7921345.5</v>
      </c>
      <c r="M7527" s="1">
        <v>7.2764500975608826E-2</v>
      </c>
      <c r="N7527" s="1">
        <v>0.92710387706756592</v>
      </c>
      <c r="O7527" s="1">
        <v>1.9029779359698296E-2</v>
      </c>
      <c r="P7527" s="1">
        <v>1.3965389728546143</v>
      </c>
      <c r="Q7527" s="1">
        <v>0</v>
      </c>
      <c r="R7527" s="1">
        <v>4.2605102062225342E-3</v>
      </c>
      <c r="S7527" s="1">
        <v>31</v>
      </c>
      <c r="T7527" s="1">
        <v>1</v>
      </c>
      <c r="U7527" s="1">
        <v>9704063</v>
      </c>
      <c r="V7527" s="1">
        <v>9.6054792404174805E-2</v>
      </c>
      <c r="W7527" s="1">
        <v>0.99973899126052856</v>
      </c>
      <c r="X7527" s="1">
        <v>0.99973899126052856</v>
      </c>
    </row>
    <row r="7528" spans="1:24" x14ac:dyDescent="0.35">
      <c r="A7528" s="1">
        <v>320253</v>
      </c>
      <c r="B7528" s="1" t="s">
        <v>2345</v>
      </c>
      <c r="C7528" s="1">
        <v>116605003</v>
      </c>
      <c r="D7528" s="1">
        <v>253</v>
      </c>
      <c r="E7528" s="1" t="s">
        <v>2738</v>
      </c>
      <c r="F7528" s="1" t="s">
        <v>138</v>
      </c>
      <c r="G7528" s="1" t="s">
        <v>547</v>
      </c>
      <c r="H7528" s="1" t="s">
        <v>916</v>
      </c>
      <c r="I7528" s="1">
        <v>1377705.56</v>
      </c>
      <c r="J7528" s="1">
        <v>75156.94</v>
      </c>
      <c r="K7528" s="1">
        <v>354755</v>
      </c>
      <c r="L7528" s="1">
        <v>7988260.5</v>
      </c>
      <c r="M7528" s="1">
        <v>6.691499799489975E-2</v>
      </c>
      <c r="N7528" s="1">
        <v>0.84474283456802368</v>
      </c>
      <c r="O7528" s="1">
        <v>-3.9628301747143269E-3</v>
      </c>
      <c r="P7528" s="1">
        <v>-0.28681483864784241</v>
      </c>
      <c r="Q7528" s="1">
        <v>0</v>
      </c>
      <c r="R7528" s="1">
        <v>2.8862819075584412E-2</v>
      </c>
      <c r="S7528" s="1">
        <v>32</v>
      </c>
      <c r="T7528" s="1">
        <v>1</v>
      </c>
      <c r="U7528" s="1">
        <v>9795878</v>
      </c>
      <c r="V7528" s="1">
        <v>9.1814987361431122E-2</v>
      </c>
      <c r="W7528" s="1">
        <v>0.94615006446838379</v>
      </c>
      <c r="X7528" s="1">
        <v>0.94615006446838379</v>
      </c>
    </row>
    <row r="7529" spans="1:24" x14ac:dyDescent="0.35">
      <c r="A7529" s="1">
        <v>330253</v>
      </c>
      <c r="B7529" s="1" t="s">
        <v>2346</v>
      </c>
      <c r="C7529" s="1">
        <v>116605003</v>
      </c>
      <c r="D7529" s="1">
        <v>253</v>
      </c>
      <c r="E7529" s="1" t="s">
        <v>2738</v>
      </c>
      <c r="F7529" s="1" t="s">
        <v>138</v>
      </c>
      <c r="G7529" s="1" t="s">
        <v>547</v>
      </c>
      <c r="H7529" s="1" t="s">
        <v>916</v>
      </c>
      <c r="I7529" s="1">
        <v>1418802.35</v>
      </c>
      <c r="J7529" s="1">
        <v>102148.4</v>
      </c>
      <c r="K7529" s="1">
        <v>354755</v>
      </c>
      <c r="L7529" s="1">
        <v>8092111</v>
      </c>
      <c r="M7529" s="1">
        <v>0.10385049879550934</v>
      </c>
      <c r="N7529" s="1">
        <v>1.3000389337539673</v>
      </c>
      <c r="O7529" s="1">
        <v>4.1096791625022888E-2</v>
      </c>
      <c r="P7529" s="1">
        <v>2.9829878807067871</v>
      </c>
      <c r="Q7529" s="1">
        <v>0</v>
      </c>
      <c r="R7529" s="1">
        <v>2.6991460472345352E-2</v>
      </c>
      <c r="S7529" s="1">
        <v>33</v>
      </c>
      <c r="T7529" s="1">
        <v>1</v>
      </c>
      <c r="U7529" s="1">
        <v>9967817</v>
      </c>
      <c r="V7529" s="1">
        <v>0.17193874716758728</v>
      </c>
      <c r="W7529" s="1">
        <v>1.7552179098129272</v>
      </c>
      <c r="X7529" s="1">
        <v>1.7552179098129272</v>
      </c>
    </row>
    <row r="7530" spans="1:24" x14ac:dyDescent="0.35">
      <c r="A7530" s="1">
        <v>340253</v>
      </c>
      <c r="B7530" s="1" t="s">
        <v>2347</v>
      </c>
      <c r="C7530" s="1">
        <v>116605003</v>
      </c>
      <c r="D7530" s="1">
        <v>253</v>
      </c>
      <c r="E7530" s="1" t="s">
        <v>2738</v>
      </c>
      <c r="F7530" s="1" t="s">
        <v>138</v>
      </c>
      <c r="G7530" s="1" t="s">
        <v>547</v>
      </c>
      <c r="H7530" s="1" t="s">
        <v>916</v>
      </c>
      <c r="I7530" s="1">
        <v>1418773.41</v>
      </c>
      <c r="J7530" s="1">
        <v>82493.289999999994</v>
      </c>
      <c r="K7530" s="1">
        <v>354755</v>
      </c>
      <c r="L7530" s="1">
        <v>8092105</v>
      </c>
      <c r="M7530" s="1">
        <v>-6.0000002122251317E-6</v>
      </c>
      <c r="N7530" s="1">
        <v>-7.414628635160625E-5</v>
      </c>
      <c r="O7530" s="1">
        <v>-2.8939999538124539E-5</v>
      </c>
      <c r="P7530" s="1">
        <v>-2.0397484768182039E-3</v>
      </c>
      <c r="Q7530" s="1">
        <v>0</v>
      </c>
      <c r="R7530" s="1">
        <v>-1.9655110314488411E-2</v>
      </c>
      <c r="S7530" s="1">
        <v>34</v>
      </c>
      <c r="T7530" s="1">
        <v>1</v>
      </c>
      <c r="U7530" s="1">
        <v>9948127</v>
      </c>
      <c r="V7530" s="1">
        <v>-1.9690049812197685E-2</v>
      </c>
      <c r="W7530" s="1">
        <v>-0.19753572344779968</v>
      </c>
      <c r="X7530" s="1">
        <v>-0.19753572344779968</v>
      </c>
    </row>
    <row r="7531" spans="1:24" x14ac:dyDescent="0.35">
      <c r="A7531" s="1">
        <v>350253</v>
      </c>
      <c r="B7531" s="1" t="s">
        <v>2348</v>
      </c>
      <c r="C7531" s="1">
        <v>116605003</v>
      </c>
      <c r="D7531" s="1">
        <v>253</v>
      </c>
      <c r="E7531" s="1" t="s">
        <v>2738</v>
      </c>
      <c r="F7531" s="1" t="s">
        <v>138</v>
      </c>
      <c r="G7531" s="1" t="s">
        <v>547</v>
      </c>
      <c r="H7531" s="1" t="s">
        <v>916</v>
      </c>
      <c r="I7531" s="1">
        <v>1435837.82</v>
      </c>
      <c r="J7531" s="1">
        <v>94105.36</v>
      </c>
      <c r="K7531" s="1">
        <v>354755</v>
      </c>
      <c r="L7531" s="1">
        <v>8308317.5</v>
      </c>
      <c r="M7531" s="1">
        <v>0.21621249616146088</v>
      </c>
      <c r="N7531" s="1">
        <v>2.6718943119049072</v>
      </c>
      <c r="O7531" s="1">
        <v>1.7064409330487251E-2</v>
      </c>
      <c r="P7531" s="1">
        <v>1.2027579545974731</v>
      </c>
      <c r="Q7531" s="1">
        <v>0</v>
      </c>
      <c r="R7531" s="1">
        <v>1.1612069793045521E-2</v>
      </c>
      <c r="S7531" s="1">
        <v>35</v>
      </c>
      <c r="T7531" s="1">
        <v>1</v>
      </c>
      <c r="U7531" s="1">
        <v>10193016</v>
      </c>
      <c r="V7531" s="1">
        <v>0.24488897621631622</v>
      </c>
      <c r="W7531" s="1">
        <v>2.4616594314575195</v>
      </c>
      <c r="X7531" s="1">
        <v>2.4616594314575195</v>
      </c>
    </row>
    <row r="7532" spans="1:24" x14ac:dyDescent="0.35">
      <c r="A7532" s="1">
        <v>360253</v>
      </c>
      <c r="B7532" s="1" t="s">
        <v>2349</v>
      </c>
      <c r="C7532" s="1">
        <v>116605003</v>
      </c>
      <c r="D7532" s="1">
        <v>253</v>
      </c>
      <c r="E7532" s="1" t="s">
        <v>2738</v>
      </c>
      <c r="F7532" s="1" t="s">
        <v>138</v>
      </c>
      <c r="G7532" s="1" t="s">
        <v>547</v>
      </c>
      <c r="H7532" s="1" t="s">
        <v>916</v>
      </c>
      <c r="I7532" s="1">
        <v>1504909.42</v>
      </c>
      <c r="J7532" s="1">
        <v>92436.31</v>
      </c>
      <c r="K7532" s="1">
        <v>354755</v>
      </c>
      <c r="L7532" s="1">
        <v>9026272</v>
      </c>
      <c r="M7532" s="1">
        <v>0.71795451641082764</v>
      </c>
      <c r="N7532" s="1">
        <v>8.6413946151733398</v>
      </c>
      <c r="O7532" s="1">
        <v>6.907159835100174E-2</v>
      </c>
      <c r="P7532" s="1">
        <v>4.8105430603027344</v>
      </c>
      <c r="Q7532" s="1">
        <v>0</v>
      </c>
      <c r="R7532" s="1">
        <v>-1.6690499614924192E-3</v>
      </c>
      <c r="S7532" s="1">
        <v>36</v>
      </c>
      <c r="T7532" s="1">
        <v>1</v>
      </c>
      <c r="U7532" s="1">
        <v>10978373</v>
      </c>
      <c r="V7532" s="1">
        <v>0.78535705804824829</v>
      </c>
      <c r="W7532" s="1">
        <v>7.7048540115356445</v>
      </c>
      <c r="X7532" s="1">
        <v>7.7048540115356445</v>
      </c>
    </row>
    <row r="7533" spans="1:24" x14ac:dyDescent="0.35">
      <c r="A7533" s="1">
        <v>370253</v>
      </c>
      <c r="B7533" s="1" t="s">
        <v>2350</v>
      </c>
      <c r="C7533" s="1">
        <v>116605003</v>
      </c>
      <c r="D7533" s="1">
        <v>253</v>
      </c>
      <c r="E7533" s="1" t="s">
        <v>2738</v>
      </c>
      <c r="F7533" s="1" t="s">
        <v>138</v>
      </c>
      <c r="G7533" s="1" t="s">
        <v>547</v>
      </c>
      <c r="H7533" s="1" t="s">
        <v>916</v>
      </c>
      <c r="I7533" s="1">
        <v>1530919.44</v>
      </c>
      <c r="J7533" s="1">
        <v>132336.4</v>
      </c>
      <c r="K7533" s="1">
        <v>354755</v>
      </c>
      <c r="L7533" s="1">
        <v>9682844</v>
      </c>
      <c r="M7533" s="1">
        <v>0.65657198429107666</v>
      </c>
      <c r="N7533" s="1">
        <v>7.2740106582641602</v>
      </c>
      <c r="O7533" s="1">
        <v>2.6010019704699516E-2</v>
      </c>
      <c r="P7533" s="1">
        <v>1.7283445596694946</v>
      </c>
      <c r="Q7533" s="1">
        <v>0</v>
      </c>
      <c r="R7533" s="1">
        <v>3.9900090545415878E-2</v>
      </c>
      <c r="S7533" s="1">
        <v>37</v>
      </c>
      <c r="T7533" s="1">
        <v>1</v>
      </c>
      <c r="U7533" s="1">
        <v>11700855</v>
      </c>
      <c r="V7533" s="1">
        <v>0.72248208522796631</v>
      </c>
      <c r="W7533" s="1">
        <v>6.5809569358825684</v>
      </c>
      <c r="X7533" s="1">
        <v>6.5809569358825684</v>
      </c>
    </row>
    <row r="7534" spans="1:24" x14ac:dyDescent="0.35">
      <c r="A7534" s="1">
        <v>380253</v>
      </c>
      <c r="B7534" s="1" t="s">
        <v>2351</v>
      </c>
      <c r="C7534" s="1">
        <v>116605003</v>
      </c>
      <c r="D7534" s="1">
        <v>253</v>
      </c>
      <c r="E7534" s="1" t="s">
        <v>2738</v>
      </c>
      <c r="F7534" s="1" t="s">
        <v>138</v>
      </c>
      <c r="G7534" s="1" t="s">
        <v>547</v>
      </c>
      <c r="H7534" s="1" t="s">
        <v>916</v>
      </c>
      <c r="I7534" s="1">
        <v>1607563</v>
      </c>
      <c r="J7534" s="1">
        <v>125721</v>
      </c>
      <c r="K7534" s="1">
        <v>621716</v>
      </c>
      <c r="L7534" s="1">
        <v>9921120</v>
      </c>
      <c r="M7534" s="1">
        <v>0.23827600479125977</v>
      </c>
      <c r="N7534" s="1">
        <v>2.4608058929443359</v>
      </c>
      <c r="O7534" s="1">
        <v>7.6643556356430054E-2</v>
      </c>
      <c r="P7534" s="1">
        <v>5.0063743591308594</v>
      </c>
      <c r="Q7534" s="1">
        <v>0.26696100831031799</v>
      </c>
      <c r="R7534" s="1">
        <v>-6.6153998486697674E-3</v>
      </c>
      <c r="S7534" s="1">
        <v>38</v>
      </c>
      <c r="T7534" s="1">
        <v>1</v>
      </c>
      <c r="U7534" s="1">
        <v>12276120</v>
      </c>
      <c r="V7534" s="1">
        <v>0.57526516914367676</v>
      </c>
      <c r="W7534" s="1">
        <v>4.916435718536377</v>
      </c>
      <c r="X7534" s="1">
        <v>4.916435718536377</v>
      </c>
    </row>
    <row r="7535" spans="1:24" x14ac:dyDescent="0.35">
      <c r="A7535" s="1">
        <v>390253</v>
      </c>
      <c r="B7535" s="1" t="s">
        <v>2352</v>
      </c>
      <c r="C7535" s="1">
        <v>116605003</v>
      </c>
      <c r="D7535" s="1">
        <v>253</v>
      </c>
      <c r="E7535" s="1" t="s">
        <v>2738</v>
      </c>
      <c r="F7535" s="1" t="s">
        <v>138</v>
      </c>
      <c r="G7535" s="1" t="s">
        <v>547</v>
      </c>
      <c r="H7535" s="1" t="s">
        <v>916</v>
      </c>
      <c r="I7535" s="1">
        <v>1653874</v>
      </c>
      <c r="J7535" s="1">
        <v>137019</v>
      </c>
      <c r="K7535" s="1">
        <v>888537.75</v>
      </c>
      <c r="L7535" s="1">
        <v>10032241</v>
      </c>
      <c r="M7535" s="1">
        <v>0.11112099885940552</v>
      </c>
      <c r="N7535" s="1">
        <v>1.1200449466705322</v>
      </c>
      <c r="O7535" s="1">
        <v>4.6310998499393463E-2</v>
      </c>
      <c r="P7535" s="1">
        <v>2.8808202743530273</v>
      </c>
      <c r="Q7535" s="1">
        <v>0.26682174205780029</v>
      </c>
      <c r="R7535" s="1">
        <v>1.1297999881207943E-2</v>
      </c>
      <c r="S7535" s="1">
        <v>39</v>
      </c>
      <c r="T7535" s="1">
        <v>1</v>
      </c>
      <c r="U7535" s="1">
        <v>12711672</v>
      </c>
      <c r="V7535" s="1">
        <v>0.43555173277854919</v>
      </c>
      <c r="W7535" s="1">
        <v>3.5479614734649658</v>
      </c>
      <c r="X7535" s="1">
        <v>3.5479614734649658</v>
      </c>
    </row>
    <row r="7536" spans="1:24" x14ac:dyDescent="0.35">
      <c r="A7536" s="1">
        <v>400253</v>
      </c>
      <c r="B7536" s="1" t="s">
        <v>2353</v>
      </c>
      <c r="C7536" s="1">
        <v>116605003</v>
      </c>
      <c r="D7536" s="1">
        <v>253</v>
      </c>
      <c r="E7536" s="1" t="s">
        <v>2738</v>
      </c>
      <c r="F7536" s="1" t="s">
        <v>138</v>
      </c>
      <c r="G7536" s="1" t="s">
        <v>547</v>
      </c>
      <c r="H7536" s="1" t="s">
        <v>916</v>
      </c>
      <c r="S7536" s="1">
        <v>40</v>
      </c>
      <c r="T7536" s="1">
        <v>1</v>
      </c>
      <c r="U7536" s="1">
        <v>0</v>
      </c>
      <c r="V7536" s="1">
        <v>0</v>
      </c>
      <c r="W7536" s="1">
        <v>-100</v>
      </c>
      <c r="X7536" s="1">
        <v>-100</v>
      </c>
    </row>
    <row r="7537" spans="1:24" x14ac:dyDescent="0.35">
      <c r="A7537" s="1">
        <v>410253</v>
      </c>
      <c r="B7537" s="1" t="s">
        <v>2354</v>
      </c>
      <c r="C7537" s="1">
        <v>116605003</v>
      </c>
      <c r="D7537" s="1">
        <v>253</v>
      </c>
      <c r="E7537" s="1" t="s">
        <v>2738</v>
      </c>
      <c r="F7537" s="1" t="s">
        <v>138</v>
      </c>
      <c r="G7537" s="1" t="s">
        <v>547</v>
      </c>
      <c r="H7537" s="1" t="s">
        <v>916</v>
      </c>
      <c r="S7537" s="1">
        <v>41</v>
      </c>
      <c r="T7537" s="1">
        <v>1</v>
      </c>
      <c r="U7537" s="1">
        <v>0</v>
      </c>
      <c r="V7537" s="1">
        <v>0</v>
      </c>
    </row>
    <row r="7538" spans="1:24" x14ac:dyDescent="0.35">
      <c r="A7538" s="1">
        <v>420253</v>
      </c>
      <c r="B7538" s="1" t="s">
        <v>2355</v>
      </c>
      <c r="C7538" s="1">
        <v>116605003</v>
      </c>
      <c r="D7538" s="1">
        <v>253</v>
      </c>
      <c r="E7538" s="1" t="s">
        <v>2738</v>
      </c>
      <c r="F7538" s="1" t="s">
        <v>138</v>
      </c>
      <c r="G7538" s="1" t="s">
        <v>547</v>
      </c>
      <c r="H7538" s="1" t="s">
        <v>916</v>
      </c>
      <c r="S7538" s="1">
        <v>42</v>
      </c>
      <c r="T7538" s="1">
        <v>1</v>
      </c>
      <c r="U7538" s="1">
        <v>0</v>
      </c>
      <c r="V7538" s="1">
        <v>0</v>
      </c>
    </row>
    <row r="7539" spans="1:24" x14ac:dyDescent="0.35">
      <c r="A7539" s="1">
        <v>430253</v>
      </c>
      <c r="B7539" s="1" t="s">
        <v>2356</v>
      </c>
      <c r="C7539" s="1">
        <v>116605003</v>
      </c>
      <c r="D7539" s="1">
        <v>253</v>
      </c>
      <c r="E7539" s="1" t="s">
        <v>2738</v>
      </c>
      <c r="F7539" s="1" t="s">
        <v>138</v>
      </c>
      <c r="G7539" s="1" t="s">
        <v>547</v>
      </c>
      <c r="H7539" s="1" t="s">
        <v>916</v>
      </c>
      <c r="S7539" s="1">
        <v>43</v>
      </c>
      <c r="T7539" s="1">
        <v>1</v>
      </c>
      <c r="U7539" s="1">
        <v>0</v>
      </c>
      <c r="V7539" s="1">
        <v>0</v>
      </c>
    </row>
    <row r="7540" spans="1:24" x14ac:dyDescent="0.35">
      <c r="A7540" s="1">
        <v>440253</v>
      </c>
      <c r="B7540" s="1" t="s">
        <v>2357</v>
      </c>
      <c r="C7540" s="1">
        <v>116605003</v>
      </c>
      <c r="D7540" s="1">
        <v>253</v>
      </c>
      <c r="E7540" s="1" t="s">
        <v>2738</v>
      </c>
      <c r="F7540" s="1" t="s">
        <v>138</v>
      </c>
      <c r="G7540" s="1" t="s">
        <v>547</v>
      </c>
      <c r="H7540" s="1" t="s">
        <v>916</v>
      </c>
      <c r="S7540" s="1">
        <v>44</v>
      </c>
      <c r="T7540" s="1">
        <v>1</v>
      </c>
      <c r="U7540" s="1">
        <v>0</v>
      </c>
      <c r="V7540" s="1">
        <v>0</v>
      </c>
    </row>
    <row r="7541" spans="1:24" x14ac:dyDescent="0.35">
      <c r="A7541" s="1">
        <v>450253</v>
      </c>
      <c r="B7541" s="1" t="s">
        <v>2358</v>
      </c>
      <c r="C7541" s="1">
        <v>116605003</v>
      </c>
      <c r="D7541" s="1">
        <v>253</v>
      </c>
      <c r="E7541" s="1" t="s">
        <v>2738</v>
      </c>
      <c r="F7541" s="1" t="s">
        <v>138</v>
      </c>
      <c r="G7541" s="1" t="s">
        <v>547</v>
      </c>
      <c r="H7541" s="1" t="s">
        <v>916</v>
      </c>
      <c r="S7541" s="1">
        <v>45</v>
      </c>
      <c r="T7541" s="1">
        <v>1</v>
      </c>
      <c r="U7541" s="1">
        <v>0</v>
      </c>
      <c r="V7541" s="1">
        <v>0</v>
      </c>
    </row>
    <row r="7542" spans="1:24" x14ac:dyDescent="0.35">
      <c r="A7542" s="1">
        <v>460253</v>
      </c>
      <c r="B7542" s="1" t="s">
        <v>2359</v>
      </c>
      <c r="C7542" s="1">
        <v>116605003</v>
      </c>
      <c r="D7542" s="1">
        <v>253</v>
      </c>
      <c r="E7542" s="1" t="s">
        <v>2738</v>
      </c>
      <c r="F7542" s="1" t="s">
        <v>138</v>
      </c>
      <c r="G7542" s="1" t="s">
        <v>547</v>
      </c>
      <c r="H7542" s="1" t="s">
        <v>916</v>
      </c>
      <c r="S7542" s="1">
        <v>46</v>
      </c>
      <c r="T7542" s="1">
        <v>1</v>
      </c>
      <c r="U7542" s="1">
        <v>0</v>
      </c>
      <c r="V7542" s="1">
        <v>0</v>
      </c>
    </row>
    <row r="7543" spans="1:24" x14ac:dyDescent="0.35">
      <c r="A7543" s="1">
        <v>470253</v>
      </c>
      <c r="B7543" s="1" t="s">
        <v>2360</v>
      </c>
      <c r="C7543" s="1">
        <v>116605003</v>
      </c>
      <c r="D7543" s="1">
        <v>253</v>
      </c>
      <c r="E7543" s="1" t="s">
        <v>2738</v>
      </c>
      <c r="F7543" s="1" t="s">
        <v>138</v>
      </c>
      <c r="G7543" s="1" t="s">
        <v>547</v>
      </c>
      <c r="H7543" s="1" t="s">
        <v>916</v>
      </c>
      <c r="S7543" s="1">
        <v>47</v>
      </c>
      <c r="T7543" s="1">
        <v>1</v>
      </c>
      <c r="U7543" s="1">
        <v>0</v>
      </c>
      <c r="V7543" s="1">
        <v>0</v>
      </c>
    </row>
    <row r="7544" spans="1:24" x14ac:dyDescent="0.35">
      <c r="A7544" s="1">
        <v>480253</v>
      </c>
      <c r="B7544" s="1" t="s">
        <v>2361</v>
      </c>
      <c r="C7544" s="1">
        <v>116605003</v>
      </c>
      <c r="D7544" s="1">
        <v>253</v>
      </c>
      <c r="E7544" s="1" t="s">
        <v>2738</v>
      </c>
      <c r="F7544" s="1" t="s">
        <v>138</v>
      </c>
      <c r="G7544" s="1" t="s">
        <v>547</v>
      </c>
      <c r="H7544" s="1" t="s">
        <v>916</v>
      </c>
      <c r="S7544" s="1">
        <v>48</v>
      </c>
      <c r="T7544" s="1">
        <v>1</v>
      </c>
      <c r="U7544" s="1">
        <v>0</v>
      </c>
      <c r="V7544" s="1">
        <v>0</v>
      </c>
    </row>
    <row r="7545" spans="1:24" x14ac:dyDescent="0.35">
      <c r="A7545" s="1">
        <v>250565</v>
      </c>
      <c r="B7545" s="1" t="s">
        <v>2364</v>
      </c>
      <c r="C7545" s="1">
        <v>116606707</v>
      </c>
      <c r="D7545" s="1">
        <v>565</v>
      </c>
      <c r="E7545" s="1" t="s">
        <v>48</v>
      </c>
      <c r="F7545" s="1" t="s">
        <v>48</v>
      </c>
      <c r="G7545" s="1" t="s">
        <v>48</v>
      </c>
      <c r="H7545" s="1" t="s">
        <v>48</v>
      </c>
      <c r="S7545" s="1">
        <v>25</v>
      </c>
      <c r="T7545" s="1">
        <v>2</v>
      </c>
      <c r="U7545" s="1">
        <v>0</v>
      </c>
      <c r="V7545" s="1">
        <v>0</v>
      </c>
    </row>
    <row r="7546" spans="1:24" x14ac:dyDescent="0.35">
      <c r="A7546" s="1">
        <v>260565</v>
      </c>
      <c r="B7546" s="1" t="s">
        <v>2365</v>
      </c>
      <c r="C7546" s="1">
        <v>116606707</v>
      </c>
      <c r="D7546" s="1">
        <v>565</v>
      </c>
      <c r="E7546" s="1" t="s">
        <v>48</v>
      </c>
      <c r="F7546" s="1" t="s">
        <v>48</v>
      </c>
      <c r="G7546" s="1" t="s">
        <v>48</v>
      </c>
      <c r="H7546" s="1" t="s">
        <v>48</v>
      </c>
      <c r="S7546" s="1">
        <v>26</v>
      </c>
      <c r="T7546" s="1">
        <v>2</v>
      </c>
      <c r="U7546" s="1">
        <v>0</v>
      </c>
      <c r="V7546" s="1">
        <v>0</v>
      </c>
    </row>
    <row r="7547" spans="1:24" x14ac:dyDescent="0.35">
      <c r="A7547" s="1">
        <v>270565</v>
      </c>
      <c r="B7547" s="1" t="s">
        <v>2366</v>
      </c>
      <c r="C7547" s="1">
        <v>116606707</v>
      </c>
      <c r="D7547" s="1">
        <v>565</v>
      </c>
      <c r="E7547" s="1" t="s">
        <v>48</v>
      </c>
      <c r="F7547" s="1" t="s">
        <v>48</v>
      </c>
      <c r="G7547" s="1" t="s">
        <v>48</v>
      </c>
      <c r="H7547" s="1" t="s">
        <v>48</v>
      </c>
      <c r="S7547" s="1">
        <v>27</v>
      </c>
      <c r="T7547" s="1">
        <v>2</v>
      </c>
      <c r="U7547" s="1">
        <v>0</v>
      </c>
      <c r="V7547" s="1">
        <v>0</v>
      </c>
    </row>
    <row r="7548" spans="1:24" x14ac:dyDescent="0.35">
      <c r="A7548" s="1">
        <v>280565</v>
      </c>
      <c r="B7548" s="1" t="s">
        <v>2367</v>
      </c>
      <c r="C7548" s="1">
        <v>116606707</v>
      </c>
      <c r="D7548" s="1">
        <v>565</v>
      </c>
      <c r="E7548" s="1" t="s">
        <v>48</v>
      </c>
      <c r="F7548" s="1" t="s">
        <v>48</v>
      </c>
      <c r="G7548" s="1" t="s">
        <v>48</v>
      </c>
      <c r="H7548" s="1" t="s">
        <v>48</v>
      </c>
      <c r="S7548" s="1">
        <v>28</v>
      </c>
      <c r="T7548" s="1">
        <v>2</v>
      </c>
      <c r="U7548" s="1">
        <v>0</v>
      </c>
      <c r="V7548" s="1">
        <v>0</v>
      </c>
    </row>
    <row r="7549" spans="1:24" x14ac:dyDescent="0.35">
      <c r="A7549" s="1">
        <v>290565</v>
      </c>
      <c r="B7549" s="1" t="s">
        <v>2341</v>
      </c>
      <c r="C7549" s="1">
        <v>116606707</v>
      </c>
      <c r="D7549" s="1">
        <v>565</v>
      </c>
      <c r="E7549" s="1" t="s">
        <v>2739</v>
      </c>
      <c r="F7549" s="1" t="s">
        <v>138</v>
      </c>
      <c r="G7549" s="1" t="s">
        <v>547</v>
      </c>
      <c r="H7549" s="1" t="s">
        <v>2369</v>
      </c>
      <c r="J7549" s="1">
        <v>395311.06</v>
      </c>
      <c r="S7549" s="1">
        <v>29</v>
      </c>
      <c r="T7549" s="1">
        <v>2</v>
      </c>
      <c r="U7549" s="1">
        <v>395311.0625</v>
      </c>
      <c r="V7549" s="1">
        <v>0</v>
      </c>
    </row>
    <row r="7550" spans="1:24" x14ac:dyDescent="0.35">
      <c r="A7550" s="1">
        <v>300565</v>
      </c>
      <c r="B7550" s="1" t="s">
        <v>2343</v>
      </c>
      <c r="C7550" s="1">
        <v>116606707</v>
      </c>
      <c r="D7550" s="1">
        <v>565</v>
      </c>
      <c r="E7550" s="1" t="s">
        <v>2739</v>
      </c>
      <c r="F7550" s="1" t="s">
        <v>138</v>
      </c>
      <c r="G7550" s="1" t="s">
        <v>547</v>
      </c>
      <c r="H7550" s="1" t="s">
        <v>2369</v>
      </c>
      <c r="J7550" s="1">
        <v>351311.53</v>
      </c>
      <c r="R7550" s="1">
        <v>-4.3999530375003815E-2</v>
      </c>
      <c r="S7550" s="1">
        <v>30</v>
      </c>
      <c r="T7550" s="1">
        <v>2</v>
      </c>
      <c r="U7550" s="1">
        <v>351311.53125</v>
      </c>
      <c r="V7550" s="1">
        <v>-4.3999530375003815E-2</v>
      </c>
      <c r="W7550" s="1">
        <v>-11.130356788635254</v>
      </c>
      <c r="X7550" s="1">
        <v>-11.130356788635254</v>
      </c>
    </row>
    <row r="7551" spans="1:24" x14ac:dyDescent="0.35">
      <c r="A7551" s="1">
        <v>310565</v>
      </c>
      <c r="B7551" s="1" t="s">
        <v>2344</v>
      </c>
      <c r="C7551" s="1">
        <v>116606707</v>
      </c>
      <c r="D7551" s="1">
        <v>565</v>
      </c>
      <c r="E7551" s="1" t="s">
        <v>2739</v>
      </c>
      <c r="F7551" s="1" t="s">
        <v>138</v>
      </c>
      <c r="G7551" s="1" t="s">
        <v>547</v>
      </c>
      <c r="H7551" s="1" t="s">
        <v>2369</v>
      </c>
      <c r="J7551" s="1">
        <v>349836.91</v>
      </c>
      <c r="R7551" s="1">
        <v>-1.4746199594810605E-3</v>
      </c>
      <c r="S7551" s="1">
        <v>31</v>
      </c>
      <c r="T7551" s="1">
        <v>2</v>
      </c>
      <c r="U7551" s="1">
        <v>349836.90625</v>
      </c>
      <c r="V7551" s="1">
        <v>-1.4746199594810605E-3</v>
      </c>
      <c r="W7551" s="1">
        <v>-0.41974854469299316</v>
      </c>
      <c r="X7551" s="1">
        <v>-0.41974854469299316</v>
      </c>
    </row>
    <row r="7552" spans="1:24" x14ac:dyDescent="0.35">
      <c r="A7552" s="1">
        <v>320565</v>
      </c>
      <c r="B7552" s="1" t="s">
        <v>2345</v>
      </c>
      <c r="C7552" s="1">
        <v>116606707</v>
      </c>
      <c r="D7552" s="1">
        <v>565</v>
      </c>
      <c r="E7552" s="1" t="s">
        <v>2739</v>
      </c>
      <c r="F7552" s="1" t="s">
        <v>138</v>
      </c>
      <c r="G7552" s="1" t="s">
        <v>547</v>
      </c>
      <c r="H7552" s="1" t="s">
        <v>2369</v>
      </c>
      <c r="J7552" s="1">
        <v>416289.8</v>
      </c>
      <c r="R7552" s="1">
        <v>6.6452890634536743E-2</v>
      </c>
      <c r="S7552" s="1">
        <v>32</v>
      </c>
      <c r="T7552" s="1">
        <v>2</v>
      </c>
      <c r="U7552" s="1">
        <v>416289.8125</v>
      </c>
      <c r="V7552" s="1">
        <v>6.6452890634536743E-2</v>
      </c>
      <c r="W7552" s="1">
        <v>18.995395660400391</v>
      </c>
      <c r="X7552" s="1">
        <v>18.995395660400391</v>
      </c>
    </row>
    <row r="7553" spans="1:24" x14ac:dyDescent="0.35">
      <c r="A7553" s="1">
        <v>330565</v>
      </c>
      <c r="B7553" s="1" t="s">
        <v>2346</v>
      </c>
      <c r="C7553" s="1">
        <v>116606707</v>
      </c>
      <c r="D7553" s="1">
        <v>565</v>
      </c>
      <c r="E7553" s="1" t="s">
        <v>2739</v>
      </c>
      <c r="F7553" s="1" t="s">
        <v>138</v>
      </c>
      <c r="G7553" s="1" t="s">
        <v>547</v>
      </c>
      <c r="H7553" s="1" t="s">
        <v>2369</v>
      </c>
      <c r="J7553" s="1">
        <v>514011.91</v>
      </c>
      <c r="R7553" s="1">
        <v>9.7722113132476807E-2</v>
      </c>
      <c r="S7553" s="1">
        <v>33</v>
      </c>
      <c r="T7553" s="1">
        <v>2</v>
      </c>
      <c r="U7553" s="1">
        <v>514011.90625</v>
      </c>
      <c r="V7553" s="1">
        <v>9.7722113132476807E-2</v>
      </c>
      <c r="W7553" s="1">
        <v>23.47453498840332</v>
      </c>
      <c r="X7553" s="1">
        <v>23.47453498840332</v>
      </c>
    </row>
    <row r="7554" spans="1:24" x14ac:dyDescent="0.35">
      <c r="A7554" s="1">
        <v>340565</v>
      </c>
      <c r="B7554" s="1" t="s">
        <v>2347</v>
      </c>
      <c r="C7554" s="1">
        <v>116606707</v>
      </c>
      <c r="D7554" s="1">
        <v>565</v>
      </c>
      <c r="E7554" s="1" t="s">
        <v>2739</v>
      </c>
      <c r="F7554" s="1" t="s">
        <v>138</v>
      </c>
      <c r="G7554" s="1" t="s">
        <v>547</v>
      </c>
      <c r="H7554" s="1" t="s">
        <v>2369</v>
      </c>
      <c r="J7554" s="1">
        <v>689539.59</v>
      </c>
      <c r="R7554" s="1">
        <v>0.17552767693996429</v>
      </c>
      <c r="S7554" s="1">
        <v>34</v>
      </c>
      <c r="T7554" s="1">
        <v>2</v>
      </c>
      <c r="U7554" s="1">
        <v>689539.5625</v>
      </c>
      <c r="V7554" s="1">
        <v>0.17552767693996429</v>
      </c>
      <c r="W7554" s="1">
        <v>34.1485595703125</v>
      </c>
      <c r="X7554" s="1">
        <v>34.1485595703125</v>
      </c>
    </row>
    <row r="7555" spans="1:24" x14ac:dyDescent="0.35">
      <c r="A7555" s="1">
        <v>350565</v>
      </c>
      <c r="B7555" s="1" t="s">
        <v>2348</v>
      </c>
      <c r="C7555" s="1">
        <v>116606707</v>
      </c>
      <c r="D7555" s="1">
        <v>565</v>
      </c>
      <c r="E7555" s="1" t="s">
        <v>2739</v>
      </c>
      <c r="F7555" s="1" t="s">
        <v>138</v>
      </c>
      <c r="G7555" s="1" t="s">
        <v>547</v>
      </c>
      <c r="H7555" s="1" t="s">
        <v>2369</v>
      </c>
      <c r="J7555" s="1">
        <v>652859</v>
      </c>
      <c r="R7555" s="1">
        <v>-3.6680590361356735E-2</v>
      </c>
      <c r="S7555" s="1">
        <v>35</v>
      </c>
      <c r="T7555" s="1">
        <v>2</v>
      </c>
      <c r="U7555" s="1">
        <v>652859</v>
      </c>
      <c r="V7555" s="1">
        <v>-3.6680590361356735E-2</v>
      </c>
      <c r="W7555" s="1">
        <v>-5.3195734024047852</v>
      </c>
      <c r="X7555" s="1">
        <v>-5.3195734024047852</v>
      </c>
    </row>
    <row r="7556" spans="1:24" x14ac:dyDescent="0.35">
      <c r="A7556" s="1">
        <v>360565</v>
      </c>
      <c r="B7556" s="1" t="s">
        <v>2349</v>
      </c>
      <c r="C7556" s="1">
        <v>116606707</v>
      </c>
      <c r="D7556" s="1">
        <v>565</v>
      </c>
      <c r="E7556" s="1" t="s">
        <v>2739</v>
      </c>
      <c r="F7556" s="1" t="s">
        <v>138</v>
      </c>
      <c r="G7556" s="1" t="s">
        <v>547</v>
      </c>
      <c r="H7556" s="1" t="s">
        <v>2369</v>
      </c>
      <c r="J7556" s="1">
        <v>726229.23</v>
      </c>
      <c r="R7556" s="1">
        <v>7.3370233178138733E-2</v>
      </c>
      <c r="S7556" s="1">
        <v>36</v>
      </c>
      <c r="T7556" s="1">
        <v>2</v>
      </c>
      <c r="U7556" s="1">
        <v>726229.25</v>
      </c>
      <c r="V7556" s="1">
        <v>7.3370233178138733E-2</v>
      </c>
      <c r="W7556" s="1">
        <v>11.238299369812012</v>
      </c>
      <c r="X7556" s="1">
        <v>11.238299369812012</v>
      </c>
    </row>
    <row r="7557" spans="1:24" x14ac:dyDescent="0.35">
      <c r="A7557" s="1">
        <v>370565</v>
      </c>
      <c r="B7557" s="1" t="s">
        <v>2350</v>
      </c>
      <c r="C7557" s="1">
        <v>116606707</v>
      </c>
      <c r="D7557" s="1">
        <v>565</v>
      </c>
      <c r="E7557" s="1" t="s">
        <v>2739</v>
      </c>
      <c r="F7557" s="1" t="s">
        <v>138</v>
      </c>
      <c r="G7557" s="1" t="s">
        <v>547</v>
      </c>
      <c r="H7557" s="1" t="s">
        <v>2369</v>
      </c>
      <c r="J7557" s="1">
        <v>696443.29</v>
      </c>
      <c r="R7557" s="1">
        <v>-2.9785940423607826E-2</v>
      </c>
      <c r="S7557" s="1">
        <v>37</v>
      </c>
      <c r="T7557" s="1">
        <v>2</v>
      </c>
      <c r="U7557" s="1">
        <v>696443.3125</v>
      </c>
      <c r="V7557" s="1">
        <v>-2.9785940423607826E-2</v>
      </c>
      <c r="W7557" s="1">
        <v>-4.1014509201049805</v>
      </c>
      <c r="X7557" s="1">
        <v>-4.1014509201049805</v>
      </c>
    </row>
    <row r="7558" spans="1:24" x14ac:dyDescent="0.35">
      <c r="A7558" s="1">
        <v>380565</v>
      </c>
      <c r="B7558" s="1" t="s">
        <v>2351</v>
      </c>
      <c r="C7558" s="1">
        <v>116606707</v>
      </c>
      <c r="D7558" s="1">
        <v>565</v>
      </c>
      <c r="E7558" s="1" t="s">
        <v>2739</v>
      </c>
      <c r="F7558" s="1" t="s">
        <v>138</v>
      </c>
      <c r="G7558" s="1" t="s">
        <v>547</v>
      </c>
      <c r="H7558" s="1" t="s">
        <v>2369</v>
      </c>
      <c r="J7558" s="1">
        <v>897591</v>
      </c>
      <c r="R7558" s="1">
        <v>0.20114770531654358</v>
      </c>
      <c r="S7558" s="1">
        <v>38</v>
      </c>
      <c r="T7558" s="1">
        <v>2</v>
      </c>
      <c r="U7558" s="1">
        <v>897591</v>
      </c>
      <c r="V7558" s="1">
        <v>0.20114770531654358</v>
      </c>
      <c r="W7558" s="1">
        <v>28.882133483886719</v>
      </c>
      <c r="X7558" s="1">
        <v>28.882133483886719</v>
      </c>
    </row>
    <row r="7559" spans="1:24" x14ac:dyDescent="0.35">
      <c r="A7559" s="1">
        <v>390565</v>
      </c>
      <c r="B7559" s="1" t="s">
        <v>2352</v>
      </c>
      <c r="C7559" s="1">
        <v>116606707</v>
      </c>
      <c r="D7559" s="1">
        <v>565</v>
      </c>
      <c r="E7559" s="1" t="s">
        <v>2739</v>
      </c>
      <c r="F7559" s="1" t="s">
        <v>138</v>
      </c>
      <c r="G7559" s="1" t="s">
        <v>547</v>
      </c>
      <c r="H7559" s="1" t="s">
        <v>2369</v>
      </c>
      <c r="J7559" s="1">
        <v>993710</v>
      </c>
      <c r="R7559" s="1">
        <v>9.6119001507759094E-2</v>
      </c>
      <c r="S7559" s="1">
        <v>39</v>
      </c>
      <c r="T7559" s="1">
        <v>2</v>
      </c>
      <c r="U7559" s="1">
        <v>993710</v>
      </c>
      <c r="V7559" s="1">
        <v>9.6119001507759094E-2</v>
      </c>
      <c r="W7559" s="1">
        <v>10.708552360534668</v>
      </c>
      <c r="X7559" s="1">
        <v>10.708552360534668</v>
      </c>
    </row>
    <row r="7560" spans="1:24" x14ac:dyDescent="0.35">
      <c r="A7560" s="1">
        <v>400565</v>
      </c>
      <c r="B7560" s="1" t="s">
        <v>2353</v>
      </c>
      <c r="C7560" s="1">
        <v>116606707</v>
      </c>
      <c r="D7560" s="1">
        <v>565</v>
      </c>
      <c r="E7560" s="1" t="s">
        <v>48</v>
      </c>
      <c r="F7560" s="1" t="s">
        <v>48</v>
      </c>
      <c r="G7560" s="1" t="s">
        <v>48</v>
      </c>
      <c r="H7560" s="1" t="s">
        <v>48</v>
      </c>
      <c r="S7560" s="1">
        <v>40</v>
      </c>
      <c r="T7560" s="1">
        <v>2</v>
      </c>
      <c r="U7560" s="1">
        <v>0</v>
      </c>
      <c r="V7560" s="1">
        <v>0</v>
      </c>
      <c r="W7560" s="1">
        <v>-100</v>
      </c>
      <c r="X7560" s="1">
        <v>-100</v>
      </c>
    </row>
    <row r="7561" spans="1:24" x14ac:dyDescent="0.35">
      <c r="A7561" s="1">
        <v>410565</v>
      </c>
      <c r="B7561" s="1" t="s">
        <v>2354</v>
      </c>
      <c r="C7561" s="1">
        <v>116606707</v>
      </c>
      <c r="D7561" s="1">
        <v>565</v>
      </c>
      <c r="E7561" s="1" t="s">
        <v>48</v>
      </c>
      <c r="F7561" s="1" t="s">
        <v>48</v>
      </c>
      <c r="G7561" s="1" t="s">
        <v>48</v>
      </c>
      <c r="H7561" s="1" t="s">
        <v>48</v>
      </c>
      <c r="S7561" s="1">
        <v>41</v>
      </c>
      <c r="T7561" s="1">
        <v>2</v>
      </c>
      <c r="U7561" s="1">
        <v>0</v>
      </c>
      <c r="V7561" s="1">
        <v>0</v>
      </c>
    </row>
    <row r="7562" spans="1:24" x14ac:dyDescent="0.35">
      <c r="A7562" s="1">
        <v>420565</v>
      </c>
      <c r="B7562" s="1" t="s">
        <v>2355</v>
      </c>
      <c r="C7562" s="1">
        <v>116606707</v>
      </c>
      <c r="D7562" s="1">
        <v>565</v>
      </c>
      <c r="E7562" s="1" t="s">
        <v>48</v>
      </c>
      <c r="F7562" s="1" t="s">
        <v>48</v>
      </c>
      <c r="G7562" s="1" t="s">
        <v>48</v>
      </c>
      <c r="H7562" s="1" t="s">
        <v>48</v>
      </c>
      <c r="S7562" s="1">
        <v>42</v>
      </c>
      <c r="T7562" s="1">
        <v>2</v>
      </c>
      <c r="U7562" s="1">
        <v>0</v>
      </c>
      <c r="V7562" s="1">
        <v>0</v>
      </c>
    </row>
    <row r="7563" spans="1:24" x14ac:dyDescent="0.35">
      <c r="A7563" s="1">
        <v>430565</v>
      </c>
      <c r="B7563" s="1" t="s">
        <v>2356</v>
      </c>
      <c r="C7563" s="1">
        <v>116606707</v>
      </c>
      <c r="D7563" s="1">
        <v>565</v>
      </c>
      <c r="E7563" s="1" t="s">
        <v>48</v>
      </c>
      <c r="F7563" s="1" t="s">
        <v>48</v>
      </c>
      <c r="G7563" s="1" t="s">
        <v>48</v>
      </c>
      <c r="H7563" s="1" t="s">
        <v>48</v>
      </c>
      <c r="S7563" s="1">
        <v>43</v>
      </c>
      <c r="T7563" s="1">
        <v>2</v>
      </c>
      <c r="U7563" s="1">
        <v>0</v>
      </c>
      <c r="V7563" s="1">
        <v>0</v>
      </c>
    </row>
    <row r="7564" spans="1:24" x14ac:dyDescent="0.35">
      <c r="A7564" s="1">
        <v>440565</v>
      </c>
      <c r="B7564" s="1" t="s">
        <v>2357</v>
      </c>
      <c r="C7564" s="1">
        <v>116606707</v>
      </c>
      <c r="D7564" s="1">
        <v>565</v>
      </c>
      <c r="E7564" s="1" t="s">
        <v>48</v>
      </c>
      <c r="F7564" s="1" t="s">
        <v>48</v>
      </c>
      <c r="G7564" s="1" t="s">
        <v>48</v>
      </c>
      <c r="H7564" s="1" t="s">
        <v>48</v>
      </c>
      <c r="S7564" s="1">
        <v>44</v>
      </c>
      <c r="T7564" s="1">
        <v>2</v>
      </c>
      <c r="U7564" s="1">
        <v>0</v>
      </c>
      <c r="V7564" s="1">
        <v>0</v>
      </c>
    </row>
    <row r="7565" spans="1:24" x14ac:dyDescent="0.35">
      <c r="A7565" s="1">
        <v>450565</v>
      </c>
      <c r="B7565" s="1" t="s">
        <v>2358</v>
      </c>
      <c r="C7565" s="1">
        <v>116606707</v>
      </c>
      <c r="D7565" s="1">
        <v>565</v>
      </c>
      <c r="E7565" s="1" t="s">
        <v>48</v>
      </c>
      <c r="F7565" s="1" t="s">
        <v>48</v>
      </c>
      <c r="G7565" s="1" t="s">
        <v>48</v>
      </c>
      <c r="H7565" s="1" t="s">
        <v>48</v>
      </c>
      <c r="S7565" s="1">
        <v>45</v>
      </c>
      <c r="T7565" s="1">
        <v>2</v>
      </c>
      <c r="U7565" s="1">
        <v>0</v>
      </c>
      <c r="V7565" s="1">
        <v>0</v>
      </c>
    </row>
    <row r="7566" spans="1:24" x14ac:dyDescent="0.35">
      <c r="A7566" s="1">
        <v>460565</v>
      </c>
      <c r="B7566" s="1" t="s">
        <v>2359</v>
      </c>
      <c r="C7566" s="1">
        <v>116606707</v>
      </c>
      <c r="D7566" s="1">
        <v>565</v>
      </c>
      <c r="E7566" s="1" t="s">
        <v>48</v>
      </c>
      <c r="F7566" s="1" t="s">
        <v>48</v>
      </c>
      <c r="G7566" s="1" t="s">
        <v>48</v>
      </c>
      <c r="H7566" s="1" t="s">
        <v>48</v>
      </c>
      <c r="S7566" s="1">
        <v>46</v>
      </c>
      <c r="T7566" s="1">
        <v>2</v>
      </c>
      <c r="U7566" s="1">
        <v>0</v>
      </c>
      <c r="V7566" s="1">
        <v>0</v>
      </c>
    </row>
    <row r="7567" spans="1:24" x14ac:dyDescent="0.35">
      <c r="A7567" s="1">
        <v>470565</v>
      </c>
      <c r="B7567" s="1" t="s">
        <v>2360</v>
      </c>
      <c r="C7567" s="1">
        <v>116606707</v>
      </c>
      <c r="D7567" s="1">
        <v>565</v>
      </c>
      <c r="E7567" s="1" t="s">
        <v>48</v>
      </c>
      <c r="F7567" s="1" t="s">
        <v>48</v>
      </c>
      <c r="G7567" s="1" t="s">
        <v>48</v>
      </c>
      <c r="H7567" s="1" t="s">
        <v>48</v>
      </c>
      <c r="S7567" s="1">
        <v>47</v>
      </c>
      <c r="T7567" s="1">
        <v>2</v>
      </c>
      <c r="U7567" s="1">
        <v>0</v>
      </c>
      <c r="V7567" s="1">
        <v>0</v>
      </c>
    </row>
    <row r="7568" spans="1:24" x14ac:dyDescent="0.35">
      <c r="A7568" s="1">
        <v>290014</v>
      </c>
      <c r="B7568" s="1" t="s">
        <v>2341</v>
      </c>
      <c r="C7568" s="1">
        <v>117080503</v>
      </c>
      <c r="D7568" s="1">
        <v>14</v>
      </c>
      <c r="E7568" s="1" t="s">
        <v>2740</v>
      </c>
      <c r="F7568" s="1" t="s">
        <v>147</v>
      </c>
      <c r="G7568" s="1" t="s">
        <v>146</v>
      </c>
      <c r="H7568" s="1" t="s">
        <v>916</v>
      </c>
      <c r="I7568" s="1">
        <v>1490223.88</v>
      </c>
      <c r="J7568" s="1">
        <v>32159.18</v>
      </c>
      <c r="K7568" s="1">
        <v>418272</v>
      </c>
      <c r="L7568" s="1">
        <v>11235356</v>
      </c>
      <c r="S7568" s="1">
        <v>29</v>
      </c>
      <c r="T7568" s="1">
        <v>1</v>
      </c>
      <c r="U7568" s="1">
        <v>13176011</v>
      </c>
      <c r="V7568" s="1">
        <v>0</v>
      </c>
    </row>
    <row r="7569" spans="1:24" x14ac:dyDescent="0.35">
      <c r="A7569" s="1">
        <v>300014</v>
      </c>
      <c r="B7569" s="1" t="s">
        <v>2343</v>
      </c>
      <c r="C7569" s="1">
        <v>117080503</v>
      </c>
      <c r="D7569" s="1">
        <v>14</v>
      </c>
      <c r="E7569" s="1" t="s">
        <v>2740</v>
      </c>
      <c r="F7569" s="1" t="s">
        <v>147</v>
      </c>
      <c r="G7569" s="1" t="s">
        <v>146</v>
      </c>
      <c r="H7569" s="1" t="s">
        <v>916</v>
      </c>
      <c r="I7569" s="1">
        <v>1534137.8</v>
      </c>
      <c r="J7569" s="1">
        <v>44986.22</v>
      </c>
      <c r="K7569" s="1">
        <v>418272</v>
      </c>
      <c r="L7569" s="1">
        <v>11318612</v>
      </c>
      <c r="M7569" s="1">
        <v>8.325599879026413E-2</v>
      </c>
      <c r="N7569" s="1">
        <v>0.74101793766021729</v>
      </c>
      <c r="O7569" s="1">
        <v>4.3913919478654861E-2</v>
      </c>
      <c r="P7569" s="1">
        <v>2.9468002319335938</v>
      </c>
      <c r="Q7569" s="1">
        <v>0</v>
      </c>
      <c r="R7569" s="1">
        <v>1.2827039696276188E-2</v>
      </c>
      <c r="S7569" s="1">
        <v>30</v>
      </c>
      <c r="T7569" s="1">
        <v>1</v>
      </c>
      <c r="U7569" s="1">
        <v>13316008</v>
      </c>
      <c r="V7569" s="1">
        <v>0.1399969607591629</v>
      </c>
      <c r="W7569" s="1">
        <v>1.0625143051147461</v>
      </c>
      <c r="X7569" s="1">
        <v>1.0625143051147461</v>
      </c>
    </row>
    <row r="7570" spans="1:24" x14ac:dyDescent="0.35">
      <c r="A7570" s="1">
        <v>310014</v>
      </c>
      <c r="B7570" s="1" t="s">
        <v>2344</v>
      </c>
      <c r="C7570" s="1">
        <v>117080503</v>
      </c>
      <c r="D7570" s="1">
        <v>14</v>
      </c>
      <c r="E7570" s="1" t="s">
        <v>2740</v>
      </c>
      <c r="F7570" s="1" t="s">
        <v>147</v>
      </c>
      <c r="G7570" s="1" t="s">
        <v>146</v>
      </c>
      <c r="H7570" s="1" t="s">
        <v>916</v>
      </c>
      <c r="I7570" s="1">
        <v>1573702.26</v>
      </c>
      <c r="J7570" s="1">
        <v>63078.17</v>
      </c>
      <c r="K7570" s="1">
        <v>418272</v>
      </c>
      <c r="L7570" s="1">
        <v>11633569</v>
      </c>
      <c r="M7570" s="1">
        <v>0.31495699286460876</v>
      </c>
      <c r="N7570" s="1">
        <v>2.7826468944549561</v>
      </c>
      <c r="O7570" s="1">
        <v>3.9564460515975952E-2</v>
      </c>
      <c r="P7570" s="1">
        <v>2.5789377689361572</v>
      </c>
      <c r="Q7570" s="1">
        <v>0</v>
      </c>
      <c r="R7570" s="1">
        <v>1.8091950565576553E-2</v>
      </c>
      <c r="S7570" s="1">
        <v>31</v>
      </c>
      <c r="T7570" s="1">
        <v>1</v>
      </c>
      <c r="U7570" s="1">
        <v>13688621</v>
      </c>
      <c r="V7570" s="1">
        <v>0.37261340022087097</v>
      </c>
      <c r="W7570" s="1">
        <v>2.7982335090637207</v>
      </c>
      <c r="X7570" s="1">
        <v>2.7982335090637207</v>
      </c>
    </row>
    <row r="7571" spans="1:24" x14ac:dyDescent="0.35">
      <c r="A7571" s="1">
        <v>320014</v>
      </c>
      <c r="B7571" s="1" t="s">
        <v>2345</v>
      </c>
      <c r="C7571" s="1">
        <v>117080503</v>
      </c>
      <c r="D7571" s="1">
        <v>14</v>
      </c>
      <c r="E7571" s="1" t="s">
        <v>2740</v>
      </c>
      <c r="F7571" s="1" t="s">
        <v>147</v>
      </c>
      <c r="G7571" s="1" t="s">
        <v>146</v>
      </c>
      <c r="H7571" s="1" t="s">
        <v>916</v>
      </c>
      <c r="I7571" s="1">
        <v>1605220.97</v>
      </c>
      <c r="J7571" s="1">
        <v>48798.03</v>
      </c>
      <c r="K7571" s="1">
        <v>418272</v>
      </c>
      <c r="L7571" s="1">
        <v>11666697</v>
      </c>
      <c r="M7571" s="1">
        <v>3.3128000795841217E-2</v>
      </c>
      <c r="N7571" s="1">
        <v>0.28476214408874512</v>
      </c>
      <c r="O7571" s="1">
        <v>3.1518708914518356E-2</v>
      </c>
      <c r="P7571" s="1">
        <v>2.002838134765625</v>
      </c>
      <c r="Q7571" s="1">
        <v>0</v>
      </c>
      <c r="R7571" s="1">
        <v>-1.4280140399932861E-2</v>
      </c>
      <c r="S7571" s="1">
        <v>32</v>
      </c>
      <c r="T7571" s="1">
        <v>1</v>
      </c>
      <c r="U7571" s="1">
        <v>13738988</v>
      </c>
      <c r="V7571" s="1">
        <v>5.0366569310426712E-2</v>
      </c>
      <c r="W7571" s="1">
        <v>0.36794793605804443</v>
      </c>
      <c r="X7571" s="1">
        <v>0.36794793605804443</v>
      </c>
    </row>
    <row r="7572" spans="1:24" x14ac:dyDescent="0.35">
      <c r="A7572" s="1">
        <v>330014</v>
      </c>
      <c r="B7572" s="1" t="s">
        <v>2346</v>
      </c>
      <c r="C7572" s="1">
        <v>117080503</v>
      </c>
      <c r="D7572" s="1">
        <v>14</v>
      </c>
      <c r="E7572" s="1" t="s">
        <v>2740</v>
      </c>
      <c r="F7572" s="1" t="s">
        <v>147</v>
      </c>
      <c r="G7572" s="1" t="s">
        <v>146</v>
      </c>
      <c r="H7572" s="1" t="s">
        <v>916</v>
      </c>
      <c r="I7572" s="1">
        <v>1678193.41</v>
      </c>
      <c r="J7572" s="1">
        <v>71608.3</v>
      </c>
      <c r="K7572" s="1">
        <v>418272</v>
      </c>
      <c r="L7572" s="1">
        <v>11808074</v>
      </c>
      <c r="M7572" s="1">
        <v>0.14137700200080872</v>
      </c>
      <c r="N7572" s="1">
        <v>1.2117997407913208</v>
      </c>
      <c r="O7572" s="1">
        <v>7.2972439229488373E-2</v>
      </c>
      <c r="P7572" s="1">
        <v>4.5459437370300293</v>
      </c>
      <c r="Q7572" s="1">
        <v>0</v>
      </c>
      <c r="R7572" s="1">
        <v>2.2810269147157669E-2</v>
      </c>
      <c r="S7572" s="1">
        <v>33</v>
      </c>
      <c r="T7572" s="1">
        <v>1</v>
      </c>
      <c r="U7572" s="1">
        <v>13976148</v>
      </c>
      <c r="V7572" s="1">
        <v>0.23715971410274506</v>
      </c>
      <c r="W7572" s="1">
        <v>1.7261824607849121</v>
      </c>
      <c r="X7572" s="1">
        <v>1.7261824607849121</v>
      </c>
    </row>
    <row r="7573" spans="1:24" x14ac:dyDescent="0.35">
      <c r="A7573" s="1">
        <v>340014</v>
      </c>
      <c r="B7573" s="1" t="s">
        <v>2347</v>
      </c>
      <c r="C7573" s="1">
        <v>117080503</v>
      </c>
      <c r="D7573" s="1">
        <v>14</v>
      </c>
      <c r="E7573" s="1" t="s">
        <v>2740</v>
      </c>
      <c r="F7573" s="1" t="s">
        <v>147</v>
      </c>
      <c r="G7573" s="1" t="s">
        <v>146</v>
      </c>
      <c r="H7573" s="1" t="s">
        <v>916</v>
      </c>
      <c r="I7573" s="1">
        <v>1726676</v>
      </c>
      <c r="J7573" s="1">
        <v>45354</v>
      </c>
      <c r="K7573" s="1">
        <v>418272</v>
      </c>
      <c r="L7573" s="1">
        <v>11808066</v>
      </c>
      <c r="M7573" s="1">
        <v>-7.9999999798019417E-6</v>
      </c>
      <c r="N7573" s="1">
        <v>-6.7750253947451711E-5</v>
      </c>
      <c r="O7573" s="1">
        <v>4.8482589423656464E-2</v>
      </c>
      <c r="P7573" s="1">
        <v>2.8889751434326172</v>
      </c>
      <c r="Q7573" s="1">
        <v>0</v>
      </c>
      <c r="R7573" s="1">
        <v>-2.6254300028085709E-2</v>
      </c>
      <c r="S7573" s="1">
        <v>34</v>
      </c>
      <c r="T7573" s="1">
        <v>1</v>
      </c>
      <c r="U7573" s="1">
        <v>13998368</v>
      </c>
      <c r="V7573" s="1">
        <v>2.2220289334654808E-2</v>
      </c>
      <c r="W7573" s="1">
        <v>0.15898515284061432</v>
      </c>
      <c r="X7573" s="1">
        <v>0.15898515284061432</v>
      </c>
    </row>
    <row r="7574" spans="1:24" x14ac:dyDescent="0.35">
      <c r="A7574" s="1">
        <v>350014</v>
      </c>
      <c r="B7574" s="1" t="s">
        <v>2348</v>
      </c>
      <c r="C7574" s="1">
        <v>117080503</v>
      </c>
      <c r="D7574" s="1">
        <v>14</v>
      </c>
      <c r="E7574" s="1" t="s">
        <v>2740</v>
      </c>
      <c r="F7574" s="1" t="s">
        <v>147</v>
      </c>
      <c r="G7574" s="1" t="s">
        <v>146</v>
      </c>
      <c r="H7574" s="1" t="s">
        <v>916</v>
      </c>
      <c r="I7574" s="1">
        <v>1861576</v>
      </c>
      <c r="J7574" s="1">
        <v>49026</v>
      </c>
      <c r="K7574" s="1">
        <v>418272</v>
      </c>
      <c r="L7574" s="1">
        <v>12289404</v>
      </c>
      <c r="M7574" s="1">
        <v>0.48133799433708191</v>
      </c>
      <c r="N7574" s="1">
        <v>4.0763492584228516</v>
      </c>
      <c r="O7574" s="1">
        <v>0.13490000367164612</v>
      </c>
      <c r="P7574" s="1">
        <v>7.8126993179321289</v>
      </c>
      <c r="Q7574" s="1">
        <v>0</v>
      </c>
      <c r="R7574" s="1">
        <v>3.6720000207424164E-3</v>
      </c>
      <c r="S7574" s="1">
        <v>35</v>
      </c>
      <c r="T7574" s="1">
        <v>1</v>
      </c>
      <c r="U7574" s="1">
        <v>14618278</v>
      </c>
      <c r="V7574" s="1">
        <v>0.61991000175476074</v>
      </c>
      <c r="W7574" s="1">
        <v>4.4284448623657227</v>
      </c>
      <c r="X7574" s="1">
        <v>4.4284448623657227</v>
      </c>
    </row>
    <row r="7575" spans="1:24" x14ac:dyDescent="0.35">
      <c r="A7575" s="1">
        <v>360014</v>
      </c>
      <c r="B7575" s="1" t="s">
        <v>2349</v>
      </c>
      <c r="C7575" s="1">
        <v>117080503</v>
      </c>
      <c r="D7575" s="1">
        <v>14</v>
      </c>
      <c r="E7575" s="1" t="s">
        <v>2740</v>
      </c>
      <c r="F7575" s="1" t="s">
        <v>147</v>
      </c>
      <c r="G7575" s="1" t="s">
        <v>146</v>
      </c>
      <c r="H7575" s="1" t="s">
        <v>916</v>
      </c>
      <c r="I7575" s="1">
        <v>1961378.64</v>
      </c>
      <c r="J7575" s="1">
        <v>61560.97</v>
      </c>
      <c r="K7575" s="1">
        <v>418272</v>
      </c>
      <c r="L7575" s="1">
        <v>13156209</v>
      </c>
      <c r="M7575" s="1">
        <v>0.86680501699447632</v>
      </c>
      <c r="N7575" s="1">
        <v>7.0532712936401367</v>
      </c>
      <c r="O7575" s="1">
        <v>9.9802643060684204E-2</v>
      </c>
      <c r="P7575" s="1">
        <v>5.3611907958984375</v>
      </c>
      <c r="Q7575" s="1">
        <v>0</v>
      </c>
      <c r="R7575" s="1">
        <v>1.2534970417618752E-2</v>
      </c>
      <c r="S7575" s="1">
        <v>36</v>
      </c>
      <c r="T7575" s="1">
        <v>1</v>
      </c>
      <c r="U7575" s="1">
        <v>15597420</v>
      </c>
      <c r="V7575" s="1">
        <v>0.97914260625839233</v>
      </c>
      <c r="W7575" s="1">
        <v>6.6980667114257813</v>
      </c>
      <c r="X7575" s="1">
        <v>6.6980667114257813</v>
      </c>
    </row>
    <row r="7576" spans="1:24" x14ac:dyDescent="0.35">
      <c r="A7576" s="1">
        <v>370014</v>
      </c>
      <c r="B7576" s="1" t="s">
        <v>2350</v>
      </c>
      <c r="C7576" s="1">
        <v>117080503</v>
      </c>
      <c r="D7576" s="1">
        <v>14</v>
      </c>
      <c r="E7576" s="1" t="s">
        <v>2740</v>
      </c>
      <c r="F7576" s="1" t="s">
        <v>147</v>
      </c>
      <c r="G7576" s="1" t="s">
        <v>146</v>
      </c>
      <c r="H7576" s="1" t="s">
        <v>916</v>
      </c>
      <c r="I7576" s="1">
        <v>2044699.89</v>
      </c>
      <c r="J7576" s="1">
        <v>95460.4</v>
      </c>
      <c r="K7576" s="1">
        <v>418272</v>
      </c>
      <c r="L7576" s="1">
        <v>13651040</v>
      </c>
      <c r="M7576" s="1">
        <v>0.49483099579811096</v>
      </c>
      <c r="N7576" s="1">
        <v>3.761197566986084</v>
      </c>
      <c r="O7576" s="1">
        <v>8.3321250975131989E-2</v>
      </c>
      <c r="P7576" s="1">
        <v>4.2480959892272949</v>
      </c>
      <c r="Q7576" s="1">
        <v>0</v>
      </c>
      <c r="R7576" s="1">
        <v>3.3899430185556412E-2</v>
      </c>
      <c r="S7576" s="1">
        <v>37</v>
      </c>
      <c r="T7576" s="1">
        <v>1</v>
      </c>
      <c r="U7576" s="1">
        <v>16209472</v>
      </c>
      <c r="V7576" s="1">
        <v>0.61205166578292847</v>
      </c>
      <c r="W7576" s="1">
        <v>3.9240591526031494</v>
      </c>
      <c r="X7576" s="1">
        <v>3.9240591526031494</v>
      </c>
    </row>
    <row r="7577" spans="1:24" x14ac:dyDescent="0.35">
      <c r="A7577" s="1">
        <v>380014</v>
      </c>
      <c r="B7577" s="1" t="s">
        <v>2351</v>
      </c>
      <c r="C7577" s="1">
        <v>117080503</v>
      </c>
      <c r="D7577" s="1">
        <v>14</v>
      </c>
      <c r="E7577" s="1" t="s">
        <v>2740</v>
      </c>
      <c r="F7577" s="1" t="s">
        <v>147</v>
      </c>
      <c r="G7577" s="1" t="s">
        <v>146</v>
      </c>
      <c r="H7577" s="1" t="s">
        <v>916</v>
      </c>
      <c r="I7577" s="1">
        <v>2242772</v>
      </c>
      <c r="J7577" s="1">
        <v>100420</v>
      </c>
      <c r="K7577" s="1">
        <v>418272</v>
      </c>
      <c r="L7577" s="1">
        <v>13956073</v>
      </c>
      <c r="M7577" s="1">
        <v>0.30503299832344055</v>
      </c>
      <c r="N7577" s="1">
        <v>2.2345037460327148</v>
      </c>
      <c r="O7577" s="1">
        <v>0.19807210564613342</v>
      </c>
      <c r="P7577" s="1">
        <v>9.6870994567871094</v>
      </c>
      <c r="Q7577" s="1">
        <v>0</v>
      </c>
      <c r="R7577" s="1">
        <v>4.9596000462770462E-3</v>
      </c>
      <c r="S7577" s="1">
        <v>38</v>
      </c>
      <c r="T7577" s="1">
        <v>1</v>
      </c>
      <c r="U7577" s="1">
        <v>16717537</v>
      </c>
      <c r="V7577" s="1">
        <v>0.50806468725204468</v>
      </c>
      <c r="W7577" s="1">
        <v>3.1343710422515869</v>
      </c>
      <c r="X7577" s="1">
        <v>3.1343710422515869</v>
      </c>
    </row>
    <row r="7578" spans="1:24" x14ac:dyDescent="0.35">
      <c r="A7578" s="1">
        <v>390014</v>
      </c>
      <c r="B7578" s="1" t="s">
        <v>2352</v>
      </c>
      <c r="C7578" s="1">
        <v>117080503</v>
      </c>
      <c r="D7578" s="1">
        <v>14</v>
      </c>
      <c r="E7578" s="1" t="s">
        <v>2740</v>
      </c>
      <c r="F7578" s="1" t="s">
        <v>147</v>
      </c>
      <c r="G7578" s="1" t="s">
        <v>146</v>
      </c>
      <c r="H7578" s="1" t="s">
        <v>916</v>
      </c>
      <c r="I7578" s="1">
        <v>2317015</v>
      </c>
      <c r="J7578" s="1">
        <v>237797</v>
      </c>
      <c r="K7578" s="1">
        <v>468272</v>
      </c>
      <c r="L7578" s="1">
        <v>14064805</v>
      </c>
      <c r="M7578" s="1">
        <v>0.10873199999332428</v>
      </c>
      <c r="N7578" s="1">
        <v>0.7791016697883606</v>
      </c>
      <c r="O7578" s="1">
        <v>7.4243001639842987E-2</v>
      </c>
      <c r="P7578" s="1">
        <v>3.3103229999542236</v>
      </c>
      <c r="Q7578" s="1">
        <v>5.000000074505806E-2</v>
      </c>
      <c r="R7578" s="1">
        <v>0.13737699389457703</v>
      </c>
      <c r="S7578" s="1">
        <v>39</v>
      </c>
      <c r="T7578" s="1">
        <v>1</v>
      </c>
      <c r="U7578" s="1">
        <v>17087888</v>
      </c>
      <c r="V7578" s="1">
        <v>0.37035197019577026</v>
      </c>
      <c r="W7578" s="1">
        <v>2.2153441905975342</v>
      </c>
      <c r="X7578" s="1">
        <v>2.2153441905975342</v>
      </c>
    </row>
    <row r="7579" spans="1:24" x14ac:dyDescent="0.35">
      <c r="A7579" s="1">
        <v>400014</v>
      </c>
      <c r="B7579" s="1" t="s">
        <v>2353</v>
      </c>
      <c r="C7579" s="1">
        <v>117080503</v>
      </c>
      <c r="D7579" s="1">
        <v>14</v>
      </c>
      <c r="E7579" s="1" t="s">
        <v>2740</v>
      </c>
      <c r="F7579" s="1" t="s">
        <v>147</v>
      </c>
      <c r="G7579" s="1" t="s">
        <v>146</v>
      </c>
      <c r="H7579" s="1" t="s">
        <v>916</v>
      </c>
      <c r="S7579" s="1">
        <v>40</v>
      </c>
      <c r="T7579" s="1">
        <v>1</v>
      </c>
      <c r="U7579" s="1">
        <v>0</v>
      </c>
      <c r="V7579" s="1">
        <v>0</v>
      </c>
      <c r="W7579" s="1">
        <v>-100</v>
      </c>
      <c r="X7579" s="1">
        <v>-100</v>
      </c>
    </row>
    <row r="7580" spans="1:24" x14ac:dyDescent="0.35">
      <c r="A7580" s="1">
        <v>410014</v>
      </c>
      <c r="B7580" s="1" t="s">
        <v>2354</v>
      </c>
      <c r="C7580" s="1">
        <v>117080503</v>
      </c>
      <c r="D7580" s="1">
        <v>14</v>
      </c>
      <c r="E7580" s="1" t="s">
        <v>2740</v>
      </c>
      <c r="F7580" s="1" t="s">
        <v>147</v>
      </c>
      <c r="G7580" s="1" t="s">
        <v>146</v>
      </c>
      <c r="H7580" s="1" t="s">
        <v>916</v>
      </c>
      <c r="S7580" s="1">
        <v>41</v>
      </c>
      <c r="T7580" s="1">
        <v>1</v>
      </c>
      <c r="U7580" s="1">
        <v>0</v>
      </c>
      <c r="V7580" s="1">
        <v>0</v>
      </c>
    </row>
    <row r="7581" spans="1:24" x14ac:dyDescent="0.35">
      <c r="A7581" s="1">
        <v>420014</v>
      </c>
      <c r="B7581" s="1" t="s">
        <v>2355</v>
      </c>
      <c r="C7581" s="1">
        <v>117080503</v>
      </c>
      <c r="D7581" s="1">
        <v>14</v>
      </c>
      <c r="E7581" s="1" t="s">
        <v>2740</v>
      </c>
      <c r="F7581" s="1" t="s">
        <v>147</v>
      </c>
      <c r="G7581" s="1" t="s">
        <v>146</v>
      </c>
      <c r="H7581" s="1" t="s">
        <v>916</v>
      </c>
      <c r="S7581" s="1">
        <v>42</v>
      </c>
      <c r="T7581" s="1">
        <v>1</v>
      </c>
      <c r="U7581" s="1">
        <v>0</v>
      </c>
      <c r="V7581" s="1">
        <v>0</v>
      </c>
    </row>
    <row r="7582" spans="1:24" x14ac:dyDescent="0.35">
      <c r="A7582" s="1">
        <v>430014</v>
      </c>
      <c r="B7582" s="1" t="s">
        <v>2356</v>
      </c>
      <c r="C7582" s="1">
        <v>117080503</v>
      </c>
      <c r="D7582" s="1">
        <v>14</v>
      </c>
      <c r="E7582" s="1" t="s">
        <v>2740</v>
      </c>
      <c r="F7582" s="1" t="s">
        <v>147</v>
      </c>
      <c r="G7582" s="1" t="s">
        <v>146</v>
      </c>
      <c r="H7582" s="1" t="s">
        <v>916</v>
      </c>
      <c r="S7582" s="1">
        <v>43</v>
      </c>
      <c r="T7582" s="1">
        <v>1</v>
      </c>
      <c r="U7582" s="1">
        <v>0</v>
      </c>
      <c r="V7582" s="1">
        <v>0</v>
      </c>
    </row>
    <row r="7583" spans="1:24" x14ac:dyDescent="0.35">
      <c r="A7583" s="1">
        <v>440014</v>
      </c>
      <c r="B7583" s="1" t="s">
        <v>2357</v>
      </c>
      <c r="C7583" s="1">
        <v>117080503</v>
      </c>
      <c r="D7583" s="1">
        <v>14</v>
      </c>
      <c r="E7583" s="1" t="s">
        <v>2740</v>
      </c>
      <c r="F7583" s="1" t="s">
        <v>147</v>
      </c>
      <c r="G7583" s="1" t="s">
        <v>146</v>
      </c>
      <c r="H7583" s="1" t="s">
        <v>916</v>
      </c>
      <c r="S7583" s="1">
        <v>44</v>
      </c>
      <c r="T7583" s="1">
        <v>1</v>
      </c>
      <c r="U7583" s="1">
        <v>0</v>
      </c>
      <c r="V7583" s="1">
        <v>0</v>
      </c>
    </row>
    <row r="7584" spans="1:24" x14ac:dyDescent="0.35">
      <c r="A7584" s="1">
        <v>450014</v>
      </c>
      <c r="B7584" s="1" t="s">
        <v>2358</v>
      </c>
      <c r="C7584" s="1">
        <v>117080503</v>
      </c>
      <c r="D7584" s="1">
        <v>14</v>
      </c>
      <c r="E7584" s="1" t="s">
        <v>2740</v>
      </c>
      <c r="F7584" s="1" t="s">
        <v>147</v>
      </c>
      <c r="G7584" s="1" t="s">
        <v>146</v>
      </c>
      <c r="H7584" s="1" t="s">
        <v>916</v>
      </c>
      <c r="S7584" s="1">
        <v>45</v>
      </c>
      <c r="T7584" s="1">
        <v>1</v>
      </c>
      <c r="U7584" s="1">
        <v>0</v>
      </c>
      <c r="V7584" s="1">
        <v>0</v>
      </c>
    </row>
    <row r="7585" spans="1:24" x14ac:dyDescent="0.35">
      <c r="A7585" s="1">
        <v>460014</v>
      </c>
      <c r="B7585" s="1" t="s">
        <v>2359</v>
      </c>
      <c r="C7585" s="1">
        <v>117080503</v>
      </c>
      <c r="D7585" s="1">
        <v>14</v>
      </c>
      <c r="E7585" s="1" t="s">
        <v>2740</v>
      </c>
      <c r="F7585" s="1" t="s">
        <v>147</v>
      </c>
      <c r="G7585" s="1" t="s">
        <v>146</v>
      </c>
      <c r="H7585" s="1" t="s">
        <v>916</v>
      </c>
      <c r="S7585" s="1">
        <v>46</v>
      </c>
      <c r="T7585" s="1">
        <v>1</v>
      </c>
      <c r="U7585" s="1">
        <v>0</v>
      </c>
      <c r="V7585" s="1">
        <v>0</v>
      </c>
    </row>
    <row r="7586" spans="1:24" x14ac:dyDescent="0.35">
      <c r="A7586" s="1">
        <v>470014</v>
      </c>
      <c r="B7586" s="1" t="s">
        <v>2360</v>
      </c>
      <c r="C7586" s="1">
        <v>117080503</v>
      </c>
      <c r="D7586" s="1">
        <v>14</v>
      </c>
      <c r="E7586" s="1" t="s">
        <v>2740</v>
      </c>
      <c r="F7586" s="1" t="s">
        <v>147</v>
      </c>
      <c r="G7586" s="1" t="s">
        <v>146</v>
      </c>
      <c r="H7586" s="1" t="s">
        <v>916</v>
      </c>
      <c r="S7586" s="1">
        <v>47</v>
      </c>
      <c r="T7586" s="1">
        <v>1</v>
      </c>
      <c r="U7586" s="1">
        <v>0</v>
      </c>
      <c r="V7586" s="1">
        <v>0</v>
      </c>
    </row>
    <row r="7587" spans="1:24" x14ac:dyDescent="0.35">
      <c r="A7587" s="1">
        <v>480014</v>
      </c>
      <c r="B7587" s="1" t="s">
        <v>2361</v>
      </c>
      <c r="C7587" s="1">
        <v>117080503</v>
      </c>
      <c r="D7587" s="1">
        <v>14</v>
      </c>
      <c r="E7587" s="1" t="s">
        <v>2740</v>
      </c>
      <c r="F7587" s="1" t="s">
        <v>147</v>
      </c>
      <c r="G7587" s="1" t="s">
        <v>146</v>
      </c>
      <c r="H7587" s="1" t="s">
        <v>916</v>
      </c>
      <c r="S7587" s="1">
        <v>48</v>
      </c>
      <c r="T7587" s="1">
        <v>1</v>
      </c>
      <c r="U7587" s="1">
        <v>0</v>
      </c>
      <c r="V7587" s="1">
        <v>0</v>
      </c>
    </row>
    <row r="7588" spans="1:24" x14ac:dyDescent="0.35">
      <c r="A7588" s="1">
        <v>250558</v>
      </c>
      <c r="B7588" s="1" t="s">
        <v>2364</v>
      </c>
      <c r="C7588" s="1">
        <v>117080607</v>
      </c>
      <c r="D7588" s="1">
        <v>558</v>
      </c>
      <c r="E7588" s="1" t="s">
        <v>48</v>
      </c>
      <c r="F7588" s="1" t="s">
        <v>48</v>
      </c>
      <c r="G7588" s="1" t="s">
        <v>48</v>
      </c>
      <c r="H7588" s="1" t="s">
        <v>48</v>
      </c>
      <c r="S7588" s="1">
        <v>25</v>
      </c>
      <c r="T7588" s="1">
        <v>2</v>
      </c>
      <c r="U7588" s="1">
        <v>0</v>
      </c>
      <c r="V7588" s="1">
        <v>0</v>
      </c>
    </row>
    <row r="7589" spans="1:24" x14ac:dyDescent="0.35">
      <c r="A7589" s="1">
        <v>260558</v>
      </c>
      <c r="B7589" s="1" t="s">
        <v>2365</v>
      </c>
      <c r="C7589" s="1">
        <v>117080607</v>
      </c>
      <c r="D7589" s="1">
        <v>558</v>
      </c>
      <c r="E7589" s="1" t="s">
        <v>48</v>
      </c>
      <c r="F7589" s="1" t="s">
        <v>48</v>
      </c>
      <c r="G7589" s="1" t="s">
        <v>48</v>
      </c>
      <c r="H7589" s="1" t="s">
        <v>48</v>
      </c>
      <c r="S7589" s="1">
        <v>26</v>
      </c>
      <c r="T7589" s="1">
        <v>2</v>
      </c>
      <c r="U7589" s="1">
        <v>0</v>
      </c>
      <c r="V7589" s="1">
        <v>0</v>
      </c>
    </row>
    <row r="7590" spans="1:24" x14ac:dyDescent="0.35">
      <c r="A7590" s="1">
        <v>270558</v>
      </c>
      <c r="B7590" s="1" t="s">
        <v>2366</v>
      </c>
      <c r="C7590" s="1">
        <v>117080607</v>
      </c>
      <c r="D7590" s="1">
        <v>558</v>
      </c>
      <c r="E7590" s="1" t="s">
        <v>48</v>
      </c>
      <c r="F7590" s="1" t="s">
        <v>48</v>
      </c>
      <c r="G7590" s="1" t="s">
        <v>48</v>
      </c>
      <c r="H7590" s="1" t="s">
        <v>48</v>
      </c>
      <c r="S7590" s="1">
        <v>27</v>
      </c>
      <c r="T7590" s="1">
        <v>2</v>
      </c>
      <c r="U7590" s="1">
        <v>0</v>
      </c>
      <c r="V7590" s="1">
        <v>0</v>
      </c>
    </row>
    <row r="7591" spans="1:24" x14ac:dyDescent="0.35">
      <c r="A7591" s="1">
        <v>280558</v>
      </c>
      <c r="B7591" s="1" t="s">
        <v>2367</v>
      </c>
      <c r="C7591" s="1">
        <v>117080607</v>
      </c>
      <c r="D7591" s="1">
        <v>558</v>
      </c>
      <c r="E7591" s="1" t="s">
        <v>48</v>
      </c>
      <c r="F7591" s="1" t="s">
        <v>48</v>
      </c>
      <c r="G7591" s="1" t="s">
        <v>48</v>
      </c>
      <c r="H7591" s="1" t="s">
        <v>48</v>
      </c>
      <c r="S7591" s="1">
        <v>28</v>
      </c>
      <c r="T7591" s="1">
        <v>2</v>
      </c>
      <c r="U7591" s="1">
        <v>0</v>
      </c>
      <c r="V7591" s="1">
        <v>0</v>
      </c>
    </row>
    <row r="7592" spans="1:24" x14ac:dyDescent="0.35">
      <c r="A7592" s="1">
        <v>290558</v>
      </c>
      <c r="B7592" s="1" t="s">
        <v>2341</v>
      </c>
      <c r="C7592" s="1">
        <v>117080607</v>
      </c>
      <c r="D7592" s="1">
        <v>558</v>
      </c>
      <c r="E7592" s="1" t="s">
        <v>2741</v>
      </c>
      <c r="F7592" s="1" t="s">
        <v>147</v>
      </c>
      <c r="G7592" s="1" t="s">
        <v>146</v>
      </c>
      <c r="H7592" s="1" t="s">
        <v>2369</v>
      </c>
      <c r="J7592" s="1">
        <v>365089.5</v>
      </c>
      <c r="S7592" s="1">
        <v>29</v>
      </c>
      <c r="T7592" s="1">
        <v>2</v>
      </c>
      <c r="U7592" s="1">
        <v>365089.5</v>
      </c>
      <c r="V7592" s="1">
        <v>0</v>
      </c>
    </row>
    <row r="7593" spans="1:24" x14ac:dyDescent="0.35">
      <c r="A7593" s="1">
        <v>300558</v>
      </c>
      <c r="B7593" s="1" t="s">
        <v>2343</v>
      </c>
      <c r="C7593" s="1">
        <v>117080607</v>
      </c>
      <c r="D7593" s="1">
        <v>558</v>
      </c>
      <c r="E7593" s="1" t="s">
        <v>2741</v>
      </c>
      <c r="F7593" s="1" t="s">
        <v>147</v>
      </c>
      <c r="G7593" s="1" t="s">
        <v>146</v>
      </c>
      <c r="H7593" s="1" t="s">
        <v>2369</v>
      </c>
      <c r="J7593" s="1">
        <v>389978</v>
      </c>
      <c r="R7593" s="1">
        <v>2.4888500571250916E-2</v>
      </c>
      <c r="S7593" s="1">
        <v>30</v>
      </c>
      <c r="T7593" s="1">
        <v>2</v>
      </c>
      <c r="U7593" s="1">
        <v>389978</v>
      </c>
      <c r="V7593" s="1">
        <v>2.4888500571250916E-2</v>
      </c>
      <c r="W7593" s="1">
        <v>6.8170957565307617</v>
      </c>
      <c r="X7593" s="1">
        <v>6.8170957565307617</v>
      </c>
    </row>
    <row r="7594" spans="1:24" x14ac:dyDescent="0.35">
      <c r="A7594" s="1">
        <v>310558</v>
      </c>
      <c r="B7594" s="1" t="s">
        <v>2344</v>
      </c>
      <c r="C7594" s="1">
        <v>117080607</v>
      </c>
      <c r="D7594" s="1">
        <v>558</v>
      </c>
      <c r="E7594" s="1" t="s">
        <v>2741</v>
      </c>
      <c r="F7594" s="1" t="s">
        <v>147</v>
      </c>
      <c r="G7594" s="1" t="s">
        <v>146</v>
      </c>
      <c r="H7594" s="1" t="s">
        <v>2369</v>
      </c>
      <c r="J7594" s="1">
        <v>433783.05</v>
      </c>
      <c r="R7594" s="1">
        <v>4.380505159497261E-2</v>
      </c>
      <c r="S7594" s="1">
        <v>31</v>
      </c>
      <c r="T7594" s="1">
        <v>2</v>
      </c>
      <c r="U7594" s="1">
        <v>433783.0625</v>
      </c>
      <c r="V7594" s="1">
        <v>4.380505159497261E-2</v>
      </c>
      <c r="W7594" s="1">
        <v>11.232701301574707</v>
      </c>
      <c r="X7594" s="1">
        <v>11.232701301574707</v>
      </c>
    </row>
    <row r="7595" spans="1:24" x14ac:dyDescent="0.35">
      <c r="A7595" s="1">
        <v>320558</v>
      </c>
      <c r="B7595" s="1" t="s">
        <v>2345</v>
      </c>
      <c r="C7595" s="1">
        <v>117080607</v>
      </c>
      <c r="D7595" s="1">
        <v>558</v>
      </c>
      <c r="E7595" s="1" t="s">
        <v>2741</v>
      </c>
      <c r="F7595" s="1" t="s">
        <v>147</v>
      </c>
      <c r="G7595" s="1" t="s">
        <v>146</v>
      </c>
      <c r="H7595" s="1" t="s">
        <v>2369</v>
      </c>
      <c r="J7595" s="1">
        <v>524339</v>
      </c>
      <c r="R7595" s="1">
        <v>9.0555950999259949E-2</v>
      </c>
      <c r="S7595" s="1">
        <v>32</v>
      </c>
      <c r="T7595" s="1">
        <v>2</v>
      </c>
      <c r="U7595" s="1">
        <v>524339</v>
      </c>
      <c r="V7595" s="1">
        <v>9.0555950999259949E-2</v>
      </c>
      <c r="W7595" s="1">
        <v>20.875858306884766</v>
      </c>
      <c r="X7595" s="1">
        <v>20.875858306884766</v>
      </c>
    </row>
    <row r="7596" spans="1:24" x14ac:dyDescent="0.35">
      <c r="A7596" s="1">
        <v>330558</v>
      </c>
      <c r="B7596" s="1" t="s">
        <v>2346</v>
      </c>
      <c r="C7596" s="1">
        <v>117080607</v>
      </c>
      <c r="D7596" s="1">
        <v>558</v>
      </c>
      <c r="E7596" s="1" t="s">
        <v>2741</v>
      </c>
      <c r="F7596" s="1" t="s">
        <v>147</v>
      </c>
      <c r="G7596" s="1" t="s">
        <v>146</v>
      </c>
      <c r="H7596" s="1" t="s">
        <v>2369</v>
      </c>
      <c r="J7596" s="1">
        <v>608241</v>
      </c>
      <c r="R7596" s="1">
        <v>8.390200138092041E-2</v>
      </c>
      <c r="S7596" s="1">
        <v>33</v>
      </c>
      <c r="T7596" s="1">
        <v>2</v>
      </c>
      <c r="U7596" s="1">
        <v>608241</v>
      </c>
      <c r="V7596" s="1">
        <v>8.390200138092041E-2</v>
      </c>
      <c r="W7596" s="1">
        <v>16.001480102539063</v>
      </c>
      <c r="X7596" s="1">
        <v>16.001480102539063</v>
      </c>
    </row>
    <row r="7597" spans="1:24" x14ac:dyDescent="0.35">
      <c r="A7597" s="1">
        <v>340558</v>
      </c>
      <c r="B7597" s="1" t="s">
        <v>2347</v>
      </c>
      <c r="C7597" s="1">
        <v>117080607</v>
      </c>
      <c r="D7597" s="1">
        <v>558</v>
      </c>
      <c r="E7597" s="1" t="s">
        <v>2741</v>
      </c>
      <c r="F7597" s="1" t="s">
        <v>147</v>
      </c>
      <c r="G7597" s="1" t="s">
        <v>146</v>
      </c>
      <c r="H7597" s="1" t="s">
        <v>2369</v>
      </c>
      <c r="J7597" s="1">
        <v>546756.5</v>
      </c>
      <c r="R7597" s="1">
        <v>-6.1484500765800476E-2</v>
      </c>
      <c r="S7597" s="1">
        <v>34</v>
      </c>
      <c r="T7597" s="1">
        <v>2</v>
      </c>
      <c r="U7597" s="1">
        <v>546756.5</v>
      </c>
      <c r="V7597" s="1">
        <v>-6.1484500765800476E-2</v>
      </c>
      <c r="W7597" s="1">
        <v>-10.108575820922852</v>
      </c>
      <c r="X7597" s="1">
        <v>-10.108575820922852</v>
      </c>
    </row>
    <row r="7598" spans="1:24" x14ac:dyDescent="0.35">
      <c r="A7598" s="1">
        <v>350558</v>
      </c>
      <c r="B7598" s="1" t="s">
        <v>2348</v>
      </c>
      <c r="C7598" s="1">
        <v>117080607</v>
      </c>
      <c r="D7598" s="1">
        <v>558</v>
      </c>
      <c r="E7598" s="1" t="s">
        <v>2741</v>
      </c>
      <c r="F7598" s="1" t="s">
        <v>147</v>
      </c>
      <c r="G7598" s="1" t="s">
        <v>146</v>
      </c>
      <c r="H7598" s="1" t="s">
        <v>2369</v>
      </c>
      <c r="J7598" s="1">
        <v>584285.19999999995</v>
      </c>
      <c r="R7598" s="1">
        <v>3.752870112657547E-2</v>
      </c>
      <c r="S7598" s="1">
        <v>35</v>
      </c>
      <c r="T7598" s="1">
        <v>2</v>
      </c>
      <c r="U7598" s="1">
        <v>584285.1875</v>
      </c>
      <c r="V7598" s="1">
        <v>3.752870112657547E-2</v>
      </c>
      <c r="W7598" s="1">
        <v>6.8638758659362793</v>
      </c>
      <c r="X7598" s="1">
        <v>6.8638758659362793</v>
      </c>
    </row>
    <row r="7599" spans="1:24" x14ac:dyDescent="0.35">
      <c r="A7599" s="1">
        <v>360558</v>
      </c>
      <c r="B7599" s="1" t="s">
        <v>2349</v>
      </c>
      <c r="C7599" s="1">
        <v>117080607</v>
      </c>
      <c r="D7599" s="1">
        <v>558</v>
      </c>
      <c r="E7599" s="1" t="s">
        <v>2741</v>
      </c>
      <c r="F7599" s="1" t="s">
        <v>147</v>
      </c>
      <c r="G7599" s="1" t="s">
        <v>146</v>
      </c>
      <c r="H7599" s="1" t="s">
        <v>2369</v>
      </c>
      <c r="J7599" s="1">
        <v>664562</v>
      </c>
      <c r="R7599" s="1">
        <v>8.0276802182197571E-2</v>
      </c>
      <c r="S7599" s="1">
        <v>36</v>
      </c>
      <c r="T7599" s="1">
        <v>2</v>
      </c>
      <c r="U7599" s="1">
        <v>664562</v>
      </c>
      <c r="V7599" s="1">
        <v>8.0276802182197571E-2</v>
      </c>
      <c r="W7599" s="1">
        <v>13.739319801330566</v>
      </c>
      <c r="X7599" s="1">
        <v>13.739319801330566</v>
      </c>
    </row>
    <row r="7600" spans="1:24" x14ac:dyDescent="0.35">
      <c r="A7600" s="1">
        <v>370558</v>
      </c>
      <c r="B7600" s="1" t="s">
        <v>2350</v>
      </c>
      <c r="C7600" s="1">
        <v>117080607</v>
      </c>
      <c r="D7600" s="1">
        <v>558</v>
      </c>
      <c r="E7600" s="1" t="s">
        <v>2741</v>
      </c>
      <c r="F7600" s="1" t="s">
        <v>147</v>
      </c>
      <c r="G7600" s="1" t="s">
        <v>146</v>
      </c>
      <c r="H7600" s="1" t="s">
        <v>2369</v>
      </c>
      <c r="J7600" s="1">
        <v>854266.96</v>
      </c>
      <c r="R7600" s="1">
        <v>0.18970495462417603</v>
      </c>
      <c r="S7600" s="1">
        <v>37</v>
      </c>
      <c r="T7600" s="1">
        <v>2</v>
      </c>
      <c r="U7600" s="1">
        <v>854266.9375</v>
      </c>
      <c r="V7600" s="1">
        <v>0.18970495462417603</v>
      </c>
      <c r="W7600" s="1">
        <v>28.545860290527344</v>
      </c>
      <c r="X7600" s="1">
        <v>28.545860290527344</v>
      </c>
    </row>
    <row r="7601" spans="1:24" x14ac:dyDescent="0.35">
      <c r="A7601" s="1">
        <v>380558</v>
      </c>
      <c r="B7601" s="1" t="s">
        <v>2351</v>
      </c>
      <c r="C7601" s="1">
        <v>117080607</v>
      </c>
      <c r="D7601" s="1">
        <v>558</v>
      </c>
      <c r="E7601" s="1" t="s">
        <v>2741</v>
      </c>
      <c r="F7601" s="1" t="s">
        <v>147</v>
      </c>
      <c r="G7601" s="1" t="s">
        <v>146</v>
      </c>
      <c r="H7601" s="1" t="s">
        <v>2369</v>
      </c>
      <c r="J7601" s="1">
        <v>872154</v>
      </c>
      <c r="R7601" s="1">
        <v>1.7887039110064507E-2</v>
      </c>
      <c r="S7601" s="1">
        <v>38</v>
      </c>
      <c r="T7601" s="1">
        <v>2</v>
      </c>
      <c r="U7601" s="1">
        <v>872154</v>
      </c>
      <c r="V7601" s="1">
        <v>1.7887039110064507E-2</v>
      </c>
      <c r="W7601" s="1">
        <v>2.0938494205474854</v>
      </c>
      <c r="X7601" s="1">
        <v>2.0938494205474854</v>
      </c>
    </row>
    <row r="7602" spans="1:24" x14ac:dyDescent="0.35">
      <c r="A7602" s="1">
        <v>390558</v>
      </c>
      <c r="B7602" s="1" t="s">
        <v>2352</v>
      </c>
      <c r="C7602" s="1">
        <v>117080607</v>
      </c>
      <c r="D7602" s="1">
        <v>558</v>
      </c>
      <c r="E7602" s="1" t="s">
        <v>2741</v>
      </c>
      <c r="F7602" s="1" t="s">
        <v>147</v>
      </c>
      <c r="G7602" s="1" t="s">
        <v>146</v>
      </c>
      <c r="H7602" s="1" t="s">
        <v>2369</v>
      </c>
      <c r="J7602" s="1">
        <v>944373</v>
      </c>
      <c r="R7602" s="1">
        <v>7.2218999266624451E-2</v>
      </c>
      <c r="S7602" s="1">
        <v>39</v>
      </c>
      <c r="T7602" s="1">
        <v>2</v>
      </c>
      <c r="U7602" s="1">
        <v>944373</v>
      </c>
      <c r="V7602" s="1">
        <v>7.2218999266624451E-2</v>
      </c>
      <c r="W7602" s="1">
        <v>8.2805328369140625</v>
      </c>
      <c r="X7602" s="1">
        <v>8.2805328369140625</v>
      </c>
    </row>
    <row r="7603" spans="1:24" x14ac:dyDescent="0.35">
      <c r="A7603" s="1">
        <v>400558</v>
      </c>
      <c r="B7603" s="1" t="s">
        <v>2353</v>
      </c>
      <c r="C7603" s="1">
        <v>117080607</v>
      </c>
      <c r="D7603" s="1">
        <v>558</v>
      </c>
      <c r="E7603" s="1" t="s">
        <v>48</v>
      </c>
      <c r="F7603" s="1" t="s">
        <v>48</v>
      </c>
      <c r="G7603" s="1" t="s">
        <v>48</v>
      </c>
      <c r="H7603" s="1" t="s">
        <v>48</v>
      </c>
      <c r="S7603" s="1">
        <v>40</v>
      </c>
      <c r="T7603" s="1">
        <v>2</v>
      </c>
      <c r="U7603" s="1">
        <v>0</v>
      </c>
      <c r="V7603" s="1">
        <v>0</v>
      </c>
      <c r="W7603" s="1">
        <v>-100</v>
      </c>
      <c r="X7603" s="1">
        <v>-100</v>
      </c>
    </row>
    <row r="7604" spans="1:24" x14ac:dyDescent="0.35">
      <c r="A7604" s="1">
        <v>410558</v>
      </c>
      <c r="B7604" s="1" t="s">
        <v>2354</v>
      </c>
      <c r="C7604" s="1">
        <v>117080607</v>
      </c>
      <c r="D7604" s="1">
        <v>558</v>
      </c>
      <c r="E7604" s="1" t="s">
        <v>48</v>
      </c>
      <c r="F7604" s="1" t="s">
        <v>48</v>
      </c>
      <c r="G7604" s="1" t="s">
        <v>48</v>
      </c>
      <c r="H7604" s="1" t="s">
        <v>48</v>
      </c>
      <c r="S7604" s="1">
        <v>41</v>
      </c>
      <c r="T7604" s="1">
        <v>2</v>
      </c>
      <c r="U7604" s="1">
        <v>0</v>
      </c>
      <c r="V7604" s="1">
        <v>0</v>
      </c>
    </row>
    <row r="7605" spans="1:24" x14ac:dyDescent="0.35">
      <c r="A7605" s="1">
        <v>420558</v>
      </c>
      <c r="B7605" s="1" t="s">
        <v>2355</v>
      </c>
      <c r="C7605" s="1">
        <v>117080607</v>
      </c>
      <c r="D7605" s="1">
        <v>558</v>
      </c>
      <c r="E7605" s="1" t="s">
        <v>48</v>
      </c>
      <c r="F7605" s="1" t="s">
        <v>48</v>
      </c>
      <c r="G7605" s="1" t="s">
        <v>48</v>
      </c>
      <c r="H7605" s="1" t="s">
        <v>48</v>
      </c>
      <c r="S7605" s="1">
        <v>42</v>
      </c>
      <c r="T7605" s="1">
        <v>2</v>
      </c>
      <c r="U7605" s="1">
        <v>0</v>
      </c>
      <c r="V7605" s="1">
        <v>0</v>
      </c>
    </row>
    <row r="7606" spans="1:24" x14ac:dyDescent="0.35">
      <c r="A7606" s="1">
        <v>430558</v>
      </c>
      <c r="B7606" s="1" t="s">
        <v>2356</v>
      </c>
      <c r="C7606" s="1">
        <v>117080607</v>
      </c>
      <c r="D7606" s="1">
        <v>558</v>
      </c>
      <c r="E7606" s="1" t="s">
        <v>48</v>
      </c>
      <c r="F7606" s="1" t="s">
        <v>48</v>
      </c>
      <c r="G7606" s="1" t="s">
        <v>48</v>
      </c>
      <c r="H7606" s="1" t="s">
        <v>48</v>
      </c>
      <c r="S7606" s="1">
        <v>43</v>
      </c>
      <c r="T7606" s="1">
        <v>2</v>
      </c>
      <c r="U7606" s="1">
        <v>0</v>
      </c>
      <c r="V7606" s="1">
        <v>0</v>
      </c>
    </row>
    <row r="7607" spans="1:24" x14ac:dyDescent="0.35">
      <c r="A7607" s="1">
        <v>440558</v>
      </c>
      <c r="B7607" s="1" t="s">
        <v>2357</v>
      </c>
      <c r="C7607" s="1">
        <v>117080607</v>
      </c>
      <c r="D7607" s="1">
        <v>558</v>
      </c>
      <c r="E7607" s="1" t="s">
        <v>48</v>
      </c>
      <c r="F7607" s="1" t="s">
        <v>48</v>
      </c>
      <c r="G7607" s="1" t="s">
        <v>48</v>
      </c>
      <c r="H7607" s="1" t="s">
        <v>48</v>
      </c>
      <c r="S7607" s="1">
        <v>44</v>
      </c>
      <c r="T7607" s="1">
        <v>2</v>
      </c>
      <c r="U7607" s="1">
        <v>0</v>
      </c>
      <c r="V7607" s="1">
        <v>0</v>
      </c>
    </row>
    <row r="7608" spans="1:24" x14ac:dyDescent="0.35">
      <c r="A7608" s="1">
        <v>450558</v>
      </c>
      <c r="B7608" s="1" t="s">
        <v>2358</v>
      </c>
      <c r="C7608" s="1">
        <v>117080607</v>
      </c>
      <c r="D7608" s="1">
        <v>558</v>
      </c>
      <c r="E7608" s="1" t="s">
        <v>48</v>
      </c>
      <c r="F7608" s="1" t="s">
        <v>48</v>
      </c>
      <c r="G7608" s="1" t="s">
        <v>48</v>
      </c>
      <c r="H7608" s="1" t="s">
        <v>48</v>
      </c>
      <c r="S7608" s="1">
        <v>45</v>
      </c>
      <c r="T7608" s="1">
        <v>2</v>
      </c>
      <c r="U7608" s="1">
        <v>0</v>
      </c>
      <c r="V7608" s="1">
        <v>0</v>
      </c>
    </row>
    <row r="7609" spans="1:24" x14ac:dyDescent="0.35">
      <c r="A7609" s="1">
        <v>460558</v>
      </c>
      <c r="B7609" s="1" t="s">
        <v>2359</v>
      </c>
      <c r="C7609" s="1">
        <v>117080607</v>
      </c>
      <c r="D7609" s="1">
        <v>558</v>
      </c>
      <c r="E7609" s="1" t="s">
        <v>48</v>
      </c>
      <c r="F7609" s="1" t="s">
        <v>48</v>
      </c>
      <c r="G7609" s="1" t="s">
        <v>48</v>
      </c>
      <c r="H7609" s="1" t="s">
        <v>48</v>
      </c>
      <c r="S7609" s="1">
        <v>46</v>
      </c>
      <c r="T7609" s="1">
        <v>2</v>
      </c>
      <c r="U7609" s="1">
        <v>0</v>
      </c>
      <c r="V7609" s="1">
        <v>0</v>
      </c>
    </row>
    <row r="7610" spans="1:24" x14ac:dyDescent="0.35">
      <c r="A7610" s="1">
        <v>470558</v>
      </c>
      <c r="B7610" s="1" t="s">
        <v>2360</v>
      </c>
      <c r="C7610" s="1">
        <v>117080607</v>
      </c>
      <c r="D7610" s="1">
        <v>558</v>
      </c>
      <c r="E7610" s="1" t="s">
        <v>48</v>
      </c>
      <c r="F7610" s="1" t="s">
        <v>48</v>
      </c>
      <c r="G7610" s="1" t="s">
        <v>48</v>
      </c>
      <c r="H7610" s="1" t="s">
        <v>48</v>
      </c>
      <c r="S7610" s="1">
        <v>47</v>
      </c>
      <c r="T7610" s="1">
        <v>2</v>
      </c>
      <c r="U7610" s="1">
        <v>0</v>
      </c>
      <c r="V7610" s="1">
        <v>0</v>
      </c>
    </row>
    <row r="7611" spans="1:24" x14ac:dyDescent="0.35">
      <c r="A7611" s="1">
        <v>290062</v>
      </c>
      <c r="B7611" s="1" t="s">
        <v>2341</v>
      </c>
      <c r="C7611" s="1">
        <v>117081003</v>
      </c>
      <c r="D7611" s="1">
        <v>62</v>
      </c>
      <c r="E7611" s="1" t="s">
        <v>2742</v>
      </c>
      <c r="F7611" s="1" t="s">
        <v>147</v>
      </c>
      <c r="G7611" s="1" t="s">
        <v>146</v>
      </c>
      <c r="H7611" s="1" t="s">
        <v>916</v>
      </c>
      <c r="I7611" s="1">
        <v>680827.38</v>
      </c>
      <c r="J7611" s="1">
        <v>18373.400000000001</v>
      </c>
      <c r="K7611" s="1">
        <v>169606</v>
      </c>
      <c r="L7611" s="1">
        <v>6807053</v>
      </c>
      <c r="S7611" s="1">
        <v>29</v>
      </c>
      <c r="T7611" s="1">
        <v>1</v>
      </c>
      <c r="U7611" s="1">
        <v>7675860</v>
      </c>
      <c r="V7611" s="1">
        <v>0</v>
      </c>
    </row>
    <row r="7612" spans="1:24" x14ac:dyDescent="0.35">
      <c r="A7612" s="1">
        <v>300062</v>
      </c>
      <c r="B7612" s="1" t="s">
        <v>2343</v>
      </c>
      <c r="C7612" s="1">
        <v>117081003</v>
      </c>
      <c r="D7612" s="1">
        <v>62</v>
      </c>
      <c r="E7612" s="1" t="s">
        <v>2742</v>
      </c>
      <c r="F7612" s="1" t="s">
        <v>147</v>
      </c>
      <c r="G7612" s="1" t="s">
        <v>146</v>
      </c>
      <c r="H7612" s="1" t="s">
        <v>916</v>
      </c>
      <c r="I7612" s="1">
        <v>687481.19</v>
      </c>
      <c r="J7612" s="1">
        <v>21114.03</v>
      </c>
      <c r="K7612" s="1">
        <v>236826</v>
      </c>
      <c r="L7612" s="1">
        <v>6930607.5</v>
      </c>
      <c r="M7612" s="1">
        <v>0.12355449795722961</v>
      </c>
      <c r="N7612" s="1">
        <v>1.8150953054428101</v>
      </c>
      <c r="O7612" s="1">
        <v>6.6538099199533463E-3</v>
      </c>
      <c r="P7612" s="1">
        <v>0.97731232643127441</v>
      </c>
      <c r="Q7612" s="1">
        <v>6.7220002412796021E-2</v>
      </c>
      <c r="R7612" s="1">
        <v>2.7406299486756325E-3</v>
      </c>
      <c r="S7612" s="1">
        <v>30</v>
      </c>
      <c r="T7612" s="1">
        <v>1</v>
      </c>
      <c r="U7612" s="1">
        <v>7876028.5</v>
      </c>
      <c r="V7612" s="1">
        <v>0.20016893744468689</v>
      </c>
      <c r="W7612" s="1">
        <v>2.6077663898468018</v>
      </c>
      <c r="X7612" s="1">
        <v>2.6077663898468018</v>
      </c>
    </row>
    <row r="7613" spans="1:24" x14ac:dyDescent="0.35">
      <c r="A7613" s="1">
        <v>310062</v>
      </c>
      <c r="B7613" s="1" t="s">
        <v>2344</v>
      </c>
      <c r="C7613" s="1">
        <v>117081003</v>
      </c>
      <c r="D7613" s="1">
        <v>62</v>
      </c>
      <c r="E7613" s="1" t="s">
        <v>2742</v>
      </c>
      <c r="F7613" s="1" t="s">
        <v>147</v>
      </c>
      <c r="G7613" s="1" t="s">
        <v>146</v>
      </c>
      <c r="H7613" s="1" t="s">
        <v>916</v>
      </c>
      <c r="I7613" s="1">
        <v>697975.54</v>
      </c>
      <c r="J7613" s="1">
        <v>18839.18</v>
      </c>
      <c r="K7613" s="1">
        <v>203216</v>
      </c>
      <c r="L7613" s="1">
        <v>6959826.5</v>
      </c>
      <c r="M7613" s="1">
        <v>2.9218999668955803E-2</v>
      </c>
      <c r="N7613" s="1">
        <v>0.42159363627433777</v>
      </c>
      <c r="O7613" s="1">
        <v>1.0494350455701351E-2</v>
      </c>
      <c r="P7613" s="1">
        <v>1.526492714881897</v>
      </c>
      <c r="Q7613" s="1">
        <v>-3.361000120639801E-2</v>
      </c>
      <c r="R7613" s="1">
        <v>-2.2748499177396297E-3</v>
      </c>
      <c r="S7613" s="1">
        <v>31</v>
      </c>
      <c r="T7613" s="1">
        <v>1</v>
      </c>
      <c r="U7613" s="1">
        <v>7879857</v>
      </c>
      <c r="V7613" s="1">
        <v>3.8284994661808014E-3</v>
      </c>
      <c r="W7613" s="1">
        <v>4.8609524965286255E-2</v>
      </c>
      <c r="X7613" s="1">
        <v>4.8609524965286255E-2</v>
      </c>
    </row>
    <row r="7614" spans="1:24" x14ac:dyDescent="0.35">
      <c r="A7614" s="1">
        <v>320062</v>
      </c>
      <c r="B7614" s="1" t="s">
        <v>2345</v>
      </c>
      <c r="C7614" s="1">
        <v>117081003</v>
      </c>
      <c r="D7614" s="1">
        <v>62</v>
      </c>
      <c r="E7614" s="1" t="s">
        <v>2742</v>
      </c>
      <c r="F7614" s="1" t="s">
        <v>147</v>
      </c>
      <c r="G7614" s="1" t="s">
        <v>146</v>
      </c>
      <c r="H7614" s="1" t="s">
        <v>916</v>
      </c>
      <c r="I7614" s="1">
        <v>707369.31</v>
      </c>
      <c r="J7614" s="1">
        <v>12905.11</v>
      </c>
      <c r="K7614" s="1">
        <v>203216</v>
      </c>
      <c r="L7614" s="1">
        <v>7004538.5</v>
      </c>
      <c r="M7614" s="1">
        <v>4.4711999595165253E-2</v>
      </c>
      <c r="N7614" s="1">
        <v>0.64242982864379883</v>
      </c>
      <c r="O7614" s="1">
        <v>9.3937702476978302E-3</v>
      </c>
      <c r="P7614" s="1">
        <v>1.3458595275878906</v>
      </c>
      <c r="Q7614" s="1">
        <v>0</v>
      </c>
      <c r="R7614" s="1">
        <v>-5.9340698644518852E-3</v>
      </c>
      <c r="S7614" s="1">
        <v>32</v>
      </c>
      <c r="T7614" s="1">
        <v>1</v>
      </c>
      <c r="U7614" s="1">
        <v>7928029</v>
      </c>
      <c r="V7614" s="1">
        <v>4.8171699047088623E-2</v>
      </c>
      <c r="W7614" s="1">
        <v>0.61133086681365967</v>
      </c>
      <c r="X7614" s="1">
        <v>0.61133086681365967</v>
      </c>
    </row>
    <row r="7615" spans="1:24" x14ac:dyDescent="0.35">
      <c r="A7615" s="1">
        <v>330062</v>
      </c>
      <c r="B7615" s="1" t="s">
        <v>2346</v>
      </c>
      <c r="C7615" s="1">
        <v>117081003</v>
      </c>
      <c r="D7615" s="1">
        <v>62</v>
      </c>
      <c r="E7615" s="1" t="s">
        <v>2742</v>
      </c>
      <c r="F7615" s="1" t="s">
        <v>147</v>
      </c>
      <c r="G7615" s="1" t="s">
        <v>146</v>
      </c>
      <c r="H7615" s="1" t="s">
        <v>916</v>
      </c>
      <c r="I7615" s="1">
        <v>730239.85</v>
      </c>
      <c r="J7615" s="1">
        <v>13784.13</v>
      </c>
      <c r="K7615" s="1">
        <v>203216</v>
      </c>
      <c r="L7615" s="1">
        <v>7085717.5</v>
      </c>
      <c r="M7615" s="1">
        <v>8.1179000437259674E-2</v>
      </c>
      <c r="N7615" s="1">
        <v>1.158948540687561</v>
      </c>
      <c r="O7615" s="1">
        <v>2.2870540618896484E-2</v>
      </c>
      <c r="P7615" s="1">
        <v>3.233182430267334</v>
      </c>
      <c r="Q7615" s="1">
        <v>0</v>
      </c>
      <c r="R7615" s="1">
        <v>8.7902002269402146E-4</v>
      </c>
      <c r="S7615" s="1">
        <v>33</v>
      </c>
      <c r="T7615" s="1">
        <v>1</v>
      </c>
      <c r="U7615" s="1">
        <v>8032957.5</v>
      </c>
      <c r="V7615" s="1">
        <v>0.10492856055498123</v>
      </c>
      <c r="W7615" s="1">
        <v>1.3235130310058594</v>
      </c>
      <c r="X7615" s="1">
        <v>1.3235130310058594</v>
      </c>
    </row>
    <row r="7616" spans="1:24" x14ac:dyDescent="0.35">
      <c r="A7616" s="1">
        <v>340062</v>
      </c>
      <c r="B7616" s="1" t="s">
        <v>2347</v>
      </c>
      <c r="C7616" s="1">
        <v>117081003</v>
      </c>
      <c r="D7616" s="1">
        <v>62</v>
      </c>
      <c r="E7616" s="1" t="s">
        <v>2742</v>
      </c>
      <c r="F7616" s="1" t="s">
        <v>147</v>
      </c>
      <c r="G7616" s="1" t="s">
        <v>146</v>
      </c>
      <c r="H7616" s="1" t="s">
        <v>916</v>
      </c>
      <c r="I7616" s="1">
        <v>730211.78</v>
      </c>
      <c r="J7616" s="1">
        <v>26193.25</v>
      </c>
      <c r="K7616" s="1">
        <v>203216</v>
      </c>
      <c r="L7616" s="1">
        <v>7085713.5</v>
      </c>
      <c r="M7616" s="1">
        <v>-3.9999999899009708E-6</v>
      </c>
      <c r="N7616" s="1">
        <v>-5.6451586715411395E-5</v>
      </c>
      <c r="O7616" s="1">
        <v>-2.8070000553270802E-5</v>
      </c>
      <c r="P7616" s="1">
        <v>-3.8439424242824316E-3</v>
      </c>
      <c r="Q7616" s="1">
        <v>0</v>
      </c>
      <c r="R7616" s="1">
        <v>1.2409119866788387E-2</v>
      </c>
      <c r="S7616" s="1">
        <v>34</v>
      </c>
      <c r="T7616" s="1">
        <v>1</v>
      </c>
      <c r="U7616" s="1">
        <v>8045334.5</v>
      </c>
      <c r="V7616" s="1">
        <v>1.2377049773931503E-2</v>
      </c>
      <c r="W7616" s="1">
        <v>0.15407775342464447</v>
      </c>
      <c r="X7616" s="1">
        <v>0.15407775342464447</v>
      </c>
    </row>
    <row r="7617" spans="1:24" x14ac:dyDescent="0.35">
      <c r="A7617" s="1">
        <v>350062</v>
      </c>
      <c r="B7617" s="1" t="s">
        <v>2348</v>
      </c>
      <c r="C7617" s="1">
        <v>117081003</v>
      </c>
      <c r="D7617" s="1">
        <v>62</v>
      </c>
      <c r="E7617" s="1" t="s">
        <v>2742</v>
      </c>
      <c r="F7617" s="1" t="s">
        <v>147</v>
      </c>
      <c r="G7617" s="1" t="s">
        <v>146</v>
      </c>
      <c r="H7617" s="1" t="s">
        <v>916</v>
      </c>
      <c r="I7617" s="1">
        <v>757487.38</v>
      </c>
      <c r="J7617" s="1">
        <v>17731</v>
      </c>
      <c r="K7617" s="1">
        <v>203216</v>
      </c>
      <c r="L7617" s="1">
        <v>7392770</v>
      </c>
      <c r="M7617" s="1">
        <v>0.3070564866065979</v>
      </c>
      <c r="N7617" s="1">
        <v>4.3334593772888184</v>
      </c>
      <c r="O7617" s="1">
        <v>2.7275599539279938E-2</v>
      </c>
      <c r="P7617" s="1">
        <v>3.735299825668335</v>
      </c>
      <c r="Q7617" s="1">
        <v>0</v>
      </c>
      <c r="R7617" s="1">
        <v>-8.4622502326965332E-3</v>
      </c>
      <c r="S7617" s="1">
        <v>35</v>
      </c>
      <c r="T7617" s="1">
        <v>1</v>
      </c>
      <c r="U7617" s="1">
        <v>8371204.5</v>
      </c>
      <c r="V7617" s="1">
        <v>0.32586982846260071</v>
      </c>
      <c r="W7617" s="1">
        <v>4.050422191619873</v>
      </c>
      <c r="X7617" s="1">
        <v>4.050422191619873</v>
      </c>
    </row>
    <row r="7618" spans="1:24" x14ac:dyDescent="0.35">
      <c r="A7618" s="1">
        <v>360062</v>
      </c>
      <c r="B7618" s="1" t="s">
        <v>2349</v>
      </c>
      <c r="C7618" s="1">
        <v>117081003</v>
      </c>
      <c r="D7618" s="1">
        <v>62</v>
      </c>
      <c r="E7618" s="1" t="s">
        <v>2742</v>
      </c>
      <c r="F7618" s="1" t="s">
        <v>147</v>
      </c>
      <c r="G7618" s="1" t="s">
        <v>146</v>
      </c>
      <c r="H7618" s="1" t="s">
        <v>916</v>
      </c>
      <c r="I7618" s="1">
        <v>820871.18</v>
      </c>
      <c r="J7618" s="1">
        <v>14582.59</v>
      </c>
      <c r="K7618" s="1">
        <v>203216</v>
      </c>
      <c r="L7618" s="1">
        <v>7678934.5</v>
      </c>
      <c r="M7618" s="1">
        <v>0.28616449236869812</v>
      </c>
      <c r="N7618" s="1">
        <v>3.8708698749542236</v>
      </c>
      <c r="O7618" s="1">
        <v>6.3383802771568298E-2</v>
      </c>
      <c r="P7618" s="1">
        <v>8.3676376342773438</v>
      </c>
      <c r="Q7618" s="1">
        <v>0</v>
      </c>
      <c r="R7618" s="1">
        <v>-3.1484100036323071E-3</v>
      </c>
      <c r="S7618" s="1">
        <v>36</v>
      </c>
      <c r="T7618" s="1">
        <v>1</v>
      </c>
      <c r="U7618" s="1">
        <v>8717604</v>
      </c>
      <c r="V7618" s="1">
        <v>0.34639987349510193</v>
      </c>
      <c r="W7618" s="1">
        <v>4.1379885673522949</v>
      </c>
      <c r="X7618" s="1">
        <v>4.1379885673522949</v>
      </c>
    </row>
    <row r="7619" spans="1:24" x14ac:dyDescent="0.35">
      <c r="A7619" s="1">
        <v>370062</v>
      </c>
      <c r="B7619" s="1" t="s">
        <v>2350</v>
      </c>
      <c r="C7619" s="1">
        <v>117081003</v>
      </c>
      <c r="D7619" s="1">
        <v>62</v>
      </c>
      <c r="E7619" s="1" t="s">
        <v>2742</v>
      </c>
      <c r="F7619" s="1" t="s">
        <v>147</v>
      </c>
      <c r="G7619" s="1" t="s">
        <v>146</v>
      </c>
      <c r="H7619" s="1" t="s">
        <v>916</v>
      </c>
      <c r="I7619" s="1">
        <v>848622.05</v>
      </c>
      <c r="J7619" s="1">
        <v>21297.53</v>
      </c>
      <c r="K7619" s="1">
        <v>203216</v>
      </c>
      <c r="L7619" s="1">
        <v>8332683</v>
      </c>
      <c r="M7619" s="1">
        <v>0.65374851226806641</v>
      </c>
      <c r="N7619" s="1">
        <v>8.5135316848754883</v>
      </c>
      <c r="O7619" s="1">
        <v>2.775087021291256E-2</v>
      </c>
      <c r="P7619" s="1">
        <v>3.3806607723236084</v>
      </c>
      <c r="Q7619" s="1">
        <v>0</v>
      </c>
      <c r="R7619" s="1">
        <v>6.714940071105957E-3</v>
      </c>
      <c r="S7619" s="1">
        <v>37</v>
      </c>
      <c r="T7619" s="1">
        <v>1</v>
      </c>
      <c r="U7619" s="1">
        <v>9405818</v>
      </c>
      <c r="V7619" s="1">
        <v>0.68821430206298828</v>
      </c>
      <c r="W7619" s="1">
        <v>7.8945317268371582</v>
      </c>
      <c r="X7619" s="1">
        <v>7.8945317268371582</v>
      </c>
    </row>
    <row r="7620" spans="1:24" x14ac:dyDescent="0.35">
      <c r="A7620" s="1">
        <v>380062</v>
      </c>
      <c r="B7620" s="1" t="s">
        <v>2351</v>
      </c>
      <c r="C7620" s="1">
        <v>117081003</v>
      </c>
      <c r="D7620" s="1">
        <v>62</v>
      </c>
      <c r="E7620" s="1" t="s">
        <v>2742</v>
      </c>
      <c r="F7620" s="1" t="s">
        <v>147</v>
      </c>
      <c r="G7620" s="1" t="s">
        <v>146</v>
      </c>
      <c r="H7620" s="1" t="s">
        <v>916</v>
      </c>
      <c r="I7620" s="1">
        <v>905240</v>
      </c>
      <c r="J7620" s="1">
        <v>21465</v>
      </c>
      <c r="K7620" s="1">
        <v>486810.65625</v>
      </c>
      <c r="L7620" s="1">
        <v>8483743</v>
      </c>
      <c r="M7620" s="1">
        <v>0.15106000006198883</v>
      </c>
      <c r="N7620" s="1">
        <v>1.812861442565918</v>
      </c>
      <c r="O7620" s="1">
        <v>5.6617949157953262E-2</v>
      </c>
      <c r="P7620" s="1">
        <v>6.6717510223388672</v>
      </c>
      <c r="Q7620" s="1">
        <v>0.28359466791152954</v>
      </c>
      <c r="R7620" s="1">
        <v>1.6747000336181372E-4</v>
      </c>
      <c r="S7620" s="1">
        <v>38</v>
      </c>
      <c r="T7620" s="1">
        <v>1</v>
      </c>
      <c r="U7620" s="1">
        <v>9897259</v>
      </c>
      <c r="V7620" s="1">
        <v>0.4914400577545166</v>
      </c>
      <c r="W7620" s="1">
        <v>5.2248620986938477</v>
      </c>
      <c r="X7620" s="1">
        <v>5.2248620986938477</v>
      </c>
    </row>
    <row r="7621" spans="1:24" x14ac:dyDescent="0.35">
      <c r="A7621" s="1">
        <v>390062</v>
      </c>
      <c r="B7621" s="1" t="s">
        <v>2352</v>
      </c>
      <c r="C7621" s="1">
        <v>117081003</v>
      </c>
      <c r="D7621" s="1">
        <v>62</v>
      </c>
      <c r="E7621" s="1" t="s">
        <v>2742</v>
      </c>
      <c r="F7621" s="1" t="s">
        <v>147</v>
      </c>
      <c r="G7621" s="1" t="s">
        <v>146</v>
      </c>
      <c r="H7621" s="1" t="s">
        <v>916</v>
      </c>
      <c r="I7621" s="1">
        <v>906013</v>
      </c>
      <c r="J7621" s="1">
        <v>22663</v>
      </c>
      <c r="K7621" s="1">
        <v>847860.75</v>
      </c>
      <c r="L7621" s="1">
        <v>8549309</v>
      </c>
      <c r="M7621" s="1">
        <v>6.5566003322601318E-2</v>
      </c>
      <c r="N7621" s="1">
        <v>0.77284282445907593</v>
      </c>
      <c r="O7621" s="1">
        <v>7.7300000702962279E-4</v>
      </c>
      <c r="P7621" s="1">
        <v>8.5391722619533539E-2</v>
      </c>
      <c r="Q7621" s="1">
        <v>0.36105009913444519</v>
      </c>
      <c r="R7621" s="1">
        <v>1.1980000417679548E-3</v>
      </c>
      <c r="S7621" s="1">
        <v>39</v>
      </c>
      <c r="T7621" s="1">
        <v>1</v>
      </c>
      <c r="U7621" s="1">
        <v>10325846</v>
      </c>
      <c r="V7621" s="1">
        <v>0.42858710885047913</v>
      </c>
      <c r="W7621" s="1">
        <v>4.3303604125976563</v>
      </c>
      <c r="X7621" s="1">
        <v>4.3303604125976563</v>
      </c>
    </row>
    <row r="7622" spans="1:24" x14ac:dyDescent="0.35">
      <c r="A7622" s="1">
        <v>400062</v>
      </c>
      <c r="B7622" s="1" t="s">
        <v>2353</v>
      </c>
      <c r="C7622" s="1">
        <v>117081003</v>
      </c>
      <c r="D7622" s="1">
        <v>62</v>
      </c>
      <c r="E7622" s="1" t="s">
        <v>2742</v>
      </c>
      <c r="F7622" s="1" t="s">
        <v>147</v>
      </c>
      <c r="G7622" s="1" t="s">
        <v>146</v>
      </c>
      <c r="H7622" s="1" t="s">
        <v>916</v>
      </c>
      <c r="S7622" s="1">
        <v>40</v>
      </c>
      <c r="T7622" s="1">
        <v>1</v>
      </c>
      <c r="U7622" s="1">
        <v>0</v>
      </c>
      <c r="V7622" s="1">
        <v>0</v>
      </c>
      <c r="W7622" s="1">
        <v>-100</v>
      </c>
      <c r="X7622" s="1">
        <v>-100</v>
      </c>
    </row>
    <row r="7623" spans="1:24" x14ac:dyDescent="0.35">
      <c r="A7623" s="1">
        <v>410062</v>
      </c>
      <c r="B7623" s="1" t="s">
        <v>2354</v>
      </c>
      <c r="C7623" s="1">
        <v>117081003</v>
      </c>
      <c r="D7623" s="1">
        <v>62</v>
      </c>
      <c r="E7623" s="1" t="s">
        <v>2742</v>
      </c>
      <c r="F7623" s="1" t="s">
        <v>147</v>
      </c>
      <c r="G7623" s="1" t="s">
        <v>146</v>
      </c>
      <c r="H7623" s="1" t="s">
        <v>916</v>
      </c>
      <c r="S7623" s="1">
        <v>41</v>
      </c>
      <c r="T7623" s="1">
        <v>1</v>
      </c>
      <c r="U7623" s="1">
        <v>0</v>
      </c>
      <c r="V7623" s="1">
        <v>0</v>
      </c>
    </row>
    <row r="7624" spans="1:24" x14ac:dyDescent="0.35">
      <c r="A7624" s="1">
        <v>420062</v>
      </c>
      <c r="B7624" s="1" t="s">
        <v>2355</v>
      </c>
      <c r="C7624" s="1">
        <v>117081003</v>
      </c>
      <c r="D7624" s="1">
        <v>62</v>
      </c>
      <c r="E7624" s="1" t="s">
        <v>2742</v>
      </c>
      <c r="F7624" s="1" t="s">
        <v>147</v>
      </c>
      <c r="G7624" s="1" t="s">
        <v>146</v>
      </c>
      <c r="H7624" s="1" t="s">
        <v>916</v>
      </c>
      <c r="S7624" s="1">
        <v>42</v>
      </c>
      <c r="T7624" s="1">
        <v>1</v>
      </c>
      <c r="U7624" s="1">
        <v>0</v>
      </c>
      <c r="V7624" s="1">
        <v>0</v>
      </c>
    </row>
    <row r="7625" spans="1:24" x14ac:dyDescent="0.35">
      <c r="A7625" s="1">
        <v>430062</v>
      </c>
      <c r="B7625" s="1" t="s">
        <v>2356</v>
      </c>
      <c r="C7625" s="1">
        <v>117081003</v>
      </c>
      <c r="D7625" s="1">
        <v>62</v>
      </c>
      <c r="E7625" s="1" t="s">
        <v>2742</v>
      </c>
      <c r="F7625" s="1" t="s">
        <v>147</v>
      </c>
      <c r="G7625" s="1" t="s">
        <v>146</v>
      </c>
      <c r="H7625" s="1" t="s">
        <v>916</v>
      </c>
      <c r="S7625" s="1">
        <v>43</v>
      </c>
      <c r="T7625" s="1">
        <v>1</v>
      </c>
      <c r="U7625" s="1">
        <v>0</v>
      </c>
      <c r="V7625" s="1">
        <v>0</v>
      </c>
    </row>
    <row r="7626" spans="1:24" x14ac:dyDescent="0.35">
      <c r="A7626" s="1">
        <v>440062</v>
      </c>
      <c r="B7626" s="1" t="s">
        <v>2357</v>
      </c>
      <c r="C7626" s="1">
        <v>117081003</v>
      </c>
      <c r="D7626" s="1">
        <v>62</v>
      </c>
      <c r="E7626" s="1" t="s">
        <v>2742</v>
      </c>
      <c r="F7626" s="1" t="s">
        <v>147</v>
      </c>
      <c r="G7626" s="1" t="s">
        <v>146</v>
      </c>
      <c r="H7626" s="1" t="s">
        <v>916</v>
      </c>
      <c r="S7626" s="1">
        <v>44</v>
      </c>
      <c r="T7626" s="1">
        <v>1</v>
      </c>
      <c r="U7626" s="1">
        <v>0</v>
      </c>
      <c r="V7626" s="1">
        <v>0</v>
      </c>
    </row>
    <row r="7627" spans="1:24" x14ac:dyDescent="0.35">
      <c r="A7627" s="1">
        <v>450062</v>
      </c>
      <c r="B7627" s="1" t="s">
        <v>2358</v>
      </c>
      <c r="C7627" s="1">
        <v>117081003</v>
      </c>
      <c r="D7627" s="1">
        <v>62</v>
      </c>
      <c r="E7627" s="1" t="s">
        <v>2742</v>
      </c>
      <c r="F7627" s="1" t="s">
        <v>147</v>
      </c>
      <c r="G7627" s="1" t="s">
        <v>146</v>
      </c>
      <c r="H7627" s="1" t="s">
        <v>916</v>
      </c>
      <c r="S7627" s="1">
        <v>45</v>
      </c>
      <c r="T7627" s="1">
        <v>1</v>
      </c>
      <c r="U7627" s="1">
        <v>0</v>
      </c>
      <c r="V7627" s="1">
        <v>0</v>
      </c>
    </row>
    <row r="7628" spans="1:24" x14ac:dyDescent="0.35">
      <c r="A7628" s="1">
        <v>460062</v>
      </c>
      <c r="B7628" s="1" t="s">
        <v>2359</v>
      </c>
      <c r="C7628" s="1">
        <v>117081003</v>
      </c>
      <c r="D7628" s="1">
        <v>62</v>
      </c>
      <c r="E7628" s="1" t="s">
        <v>2742</v>
      </c>
      <c r="F7628" s="1" t="s">
        <v>147</v>
      </c>
      <c r="G7628" s="1" t="s">
        <v>146</v>
      </c>
      <c r="H7628" s="1" t="s">
        <v>916</v>
      </c>
      <c r="S7628" s="1">
        <v>46</v>
      </c>
      <c r="T7628" s="1">
        <v>1</v>
      </c>
      <c r="U7628" s="1">
        <v>0</v>
      </c>
      <c r="V7628" s="1">
        <v>0</v>
      </c>
    </row>
    <row r="7629" spans="1:24" x14ac:dyDescent="0.35">
      <c r="A7629" s="1">
        <v>470062</v>
      </c>
      <c r="B7629" s="1" t="s">
        <v>2360</v>
      </c>
      <c r="C7629" s="1">
        <v>117081003</v>
      </c>
      <c r="D7629" s="1">
        <v>62</v>
      </c>
      <c r="E7629" s="1" t="s">
        <v>2742</v>
      </c>
      <c r="F7629" s="1" t="s">
        <v>147</v>
      </c>
      <c r="G7629" s="1" t="s">
        <v>146</v>
      </c>
      <c r="H7629" s="1" t="s">
        <v>916</v>
      </c>
      <c r="S7629" s="1">
        <v>47</v>
      </c>
      <c r="T7629" s="1">
        <v>1</v>
      </c>
      <c r="U7629" s="1">
        <v>0</v>
      </c>
      <c r="V7629" s="1">
        <v>0</v>
      </c>
    </row>
    <row r="7630" spans="1:24" x14ac:dyDescent="0.35">
      <c r="A7630" s="1">
        <v>480062</v>
      </c>
      <c r="B7630" s="1" t="s">
        <v>2361</v>
      </c>
      <c r="C7630" s="1">
        <v>117081003</v>
      </c>
      <c r="D7630" s="1">
        <v>62</v>
      </c>
      <c r="E7630" s="1" t="s">
        <v>2742</v>
      </c>
      <c r="F7630" s="1" t="s">
        <v>147</v>
      </c>
      <c r="G7630" s="1" t="s">
        <v>146</v>
      </c>
      <c r="H7630" s="1" t="s">
        <v>916</v>
      </c>
      <c r="S7630" s="1">
        <v>48</v>
      </c>
      <c r="T7630" s="1">
        <v>1</v>
      </c>
      <c r="U7630" s="1">
        <v>0</v>
      </c>
      <c r="V7630" s="1">
        <v>0</v>
      </c>
    </row>
    <row r="7631" spans="1:24" x14ac:dyDescent="0.35">
      <c r="A7631" s="1">
        <v>290294</v>
      </c>
      <c r="B7631" s="1" t="s">
        <v>2341</v>
      </c>
      <c r="C7631" s="1">
        <v>117083004</v>
      </c>
      <c r="D7631" s="1">
        <v>294</v>
      </c>
      <c r="E7631" s="1" t="s">
        <v>2743</v>
      </c>
      <c r="F7631" s="1" t="s">
        <v>147</v>
      </c>
      <c r="G7631" s="1" t="s">
        <v>146</v>
      </c>
      <c r="H7631" s="1" t="s">
        <v>916</v>
      </c>
      <c r="I7631" s="1">
        <v>562313.1</v>
      </c>
      <c r="K7631" s="1">
        <v>142257</v>
      </c>
      <c r="L7631" s="1">
        <v>5791439</v>
      </c>
      <c r="S7631" s="1">
        <v>29</v>
      </c>
      <c r="T7631" s="1">
        <v>1</v>
      </c>
      <c r="U7631" s="1">
        <v>6496009</v>
      </c>
      <c r="V7631" s="1">
        <v>0</v>
      </c>
    </row>
    <row r="7632" spans="1:24" x14ac:dyDescent="0.35">
      <c r="A7632" s="1">
        <v>300294</v>
      </c>
      <c r="B7632" s="1" t="s">
        <v>2343</v>
      </c>
      <c r="C7632" s="1">
        <v>117083004</v>
      </c>
      <c r="D7632" s="1">
        <v>294</v>
      </c>
      <c r="E7632" s="1" t="s">
        <v>2743</v>
      </c>
      <c r="F7632" s="1" t="s">
        <v>147</v>
      </c>
      <c r="G7632" s="1" t="s">
        <v>146</v>
      </c>
      <c r="H7632" s="1" t="s">
        <v>916</v>
      </c>
      <c r="I7632" s="1">
        <v>570321.37</v>
      </c>
      <c r="K7632" s="1">
        <v>188879</v>
      </c>
      <c r="L7632" s="1">
        <v>5883407</v>
      </c>
      <c r="M7632" s="1">
        <v>9.1967999935150146E-2</v>
      </c>
      <c r="N7632" s="1">
        <v>1.5879991054534912</v>
      </c>
      <c r="O7632" s="1">
        <v>8.0082695931196213E-3</v>
      </c>
      <c r="P7632" s="1">
        <v>1.4241656064987183</v>
      </c>
      <c r="Q7632" s="1">
        <v>4.6622000634670258E-2</v>
      </c>
      <c r="S7632" s="1">
        <v>30</v>
      </c>
      <c r="T7632" s="1">
        <v>1</v>
      </c>
      <c r="U7632" s="1">
        <v>6642607.5</v>
      </c>
      <c r="V7632" s="1">
        <v>0.14659827947616577</v>
      </c>
      <c r="W7632" s="1">
        <v>2.2567472457885742</v>
      </c>
      <c r="X7632" s="1">
        <v>2.2567472457885742</v>
      </c>
    </row>
    <row r="7633" spans="1:24" x14ac:dyDescent="0.35">
      <c r="A7633" s="1">
        <v>310294</v>
      </c>
      <c r="B7633" s="1" t="s">
        <v>2344</v>
      </c>
      <c r="C7633" s="1">
        <v>117083004</v>
      </c>
      <c r="D7633" s="1">
        <v>294</v>
      </c>
      <c r="E7633" s="1" t="s">
        <v>2743</v>
      </c>
      <c r="F7633" s="1" t="s">
        <v>147</v>
      </c>
      <c r="G7633" s="1" t="s">
        <v>146</v>
      </c>
      <c r="H7633" s="1" t="s">
        <v>916</v>
      </c>
      <c r="I7633" s="1">
        <v>587451.30000000005</v>
      </c>
      <c r="K7633" s="1">
        <v>165568</v>
      </c>
      <c r="L7633" s="1">
        <v>5914063</v>
      </c>
      <c r="M7633" s="1">
        <v>3.0656000599265099E-2</v>
      </c>
      <c r="N7633" s="1">
        <v>0.52105861902236938</v>
      </c>
      <c r="O7633" s="1">
        <v>1.7129929736256599E-2</v>
      </c>
      <c r="P7633" s="1">
        <v>3.0035574436187744</v>
      </c>
      <c r="Q7633" s="1">
        <v>-2.3311000317335129E-2</v>
      </c>
      <c r="S7633" s="1">
        <v>31</v>
      </c>
      <c r="T7633" s="1">
        <v>1</v>
      </c>
      <c r="U7633" s="1">
        <v>6667082.5</v>
      </c>
      <c r="V7633" s="1">
        <v>2.4474930018186569E-2</v>
      </c>
      <c r="W7633" s="1">
        <v>0.3684546947479248</v>
      </c>
      <c r="X7633" s="1">
        <v>0.3684546947479248</v>
      </c>
    </row>
    <row r="7634" spans="1:24" x14ac:dyDescent="0.35">
      <c r="A7634" s="1">
        <v>320294</v>
      </c>
      <c r="B7634" s="1" t="s">
        <v>2345</v>
      </c>
      <c r="C7634" s="1">
        <v>117083004</v>
      </c>
      <c r="D7634" s="1">
        <v>294</v>
      </c>
      <c r="E7634" s="1" t="s">
        <v>2743</v>
      </c>
      <c r="F7634" s="1" t="s">
        <v>147</v>
      </c>
      <c r="G7634" s="1" t="s">
        <v>146</v>
      </c>
      <c r="H7634" s="1" t="s">
        <v>916</v>
      </c>
      <c r="I7634" s="1">
        <v>585783.43000000005</v>
      </c>
      <c r="J7634" s="1">
        <v>41414.949999999997</v>
      </c>
      <c r="K7634" s="1">
        <v>165568</v>
      </c>
      <c r="L7634" s="1">
        <v>5958021.5</v>
      </c>
      <c r="M7634" s="1">
        <v>4.3958500027656555E-2</v>
      </c>
      <c r="N7634" s="1">
        <v>0.74328762292861938</v>
      </c>
      <c r="O7634" s="1">
        <v>-1.6678699757903814E-3</v>
      </c>
      <c r="P7634" s="1">
        <v>-0.28391629457473755</v>
      </c>
      <c r="Q7634" s="1">
        <v>0</v>
      </c>
      <c r="S7634" s="1">
        <v>32</v>
      </c>
      <c r="T7634" s="1">
        <v>1</v>
      </c>
      <c r="U7634" s="1">
        <v>6750788</v>
      </c>
      <c r="V7634" s="1">
        <v>4.2290631681680679E-2</v>
      </c>
      <c r="W7634" s="1">
        <v>1.2555041313171387</v>
      </c>
      <c r="X7634" s="1">
        <v>1.2555041313171387</v>
      </c>
    </row>
    <row r="7635" spans="1:24" x14ac:dyDescent="0.35">
      <c r="A7635" s="1">
        <v>330294</v>
      </c>
      <c r="B7635" s="1" t="s">
        <v>2346</v>
      </c>
      <c r="C7635" s="1">
        <v>117083004</v>
      </c>
      <c r="D7635" s="1">
        <v>294</v>
      </c>
      <c r="E7635" s="1" t="s">
        <v>2743</v>
      </c>
      <c r="F7635" s="1" t="s">
        <v>147</v>
      </c>
      <c r="G7635" s="1" t="s">
        <v>146</v>
      </c>
      <c r="H7635" s="1" t="s">
        <v>916</v>
      </c>
      <c r="I7635" s="1">
        <v>599308.68000000005</v>
      </c>
      <c r="J7635" s="1">
        <v>27479.71</v>
      </c>
      <c r="K7635" s="1">
        <v>165568</v>
      </c>
      <c r="L7635" s="1">
        <v>6020078</v>
      </c>
      <c r="M7635" s="1">
        <v>6.2056500464677811E-2</v>
      </c>
      <c r="N7635" s="1">
        <v>1.0415621995925903</v>
      </c>
      <c r="O7635" s="1">
        <v>1.3525250367820263E-2</v>
      </c>
      <c r="P7635" s="1">
        <v>2.3089165687561035</v>
      </c>
      <c r="Q7635" s="1">
        <v>0</v>
      </c>
      <c r="R7635" s="1">
        <v>-1.3935239985585213E-2</v>
      </c>
      <c r="S7635" s="1">
        <v>33</v>
      </c>
      <c r="T7635" s="1">
        <v>1</v>
      </c>
      <c r="U7635" s="1">
        <v>6812434.5</v>
      </c>
      <c r="V7635" s="1">
        <v>6.1646509915590286E-2</v>
      </c>
      <c r="W7635" s="1">
        <v>0.91317486763000488</v>
      </c>
      <c r="X7635" s="1">
        <v>0.91317486763000488</v>
      </c>
    </row>
    <row r="7636" spans="1:24" x14ac:dyDescent="0.35">
      <c r="A7636" s="1">
        <v>340294</v>
      </c>
      <c r="B7636" s="1" t="s">
        <v>2347</v>
      </c>
      <c r="C7636" s="1">
        <v>117083004</v>
      </c>
      <c r="D7636" s="1">
        <v>294</v>
      </c>
      <c r="E7636" s="1" t="s">
        <v>2743</v>
      </c>
      <c r="F7636" s="1" t="s">
        <v>147</v>
      </c>
      <c r="G7636" s="1" t="s">
        <v>146</v>
      </c>
      <c r="H7636" s="1" t="s">
        <v>916</v>
      </c>
      <c r="I7636" s="1">
        <v>599288.49</v>
      </c>
      <c r="J7636" s="1">
        <v>54489</v>
      </c>
      <c r="K7636" s="1">
        <v>165568</v>
      </c>
      <c r="L7636" s="1">
        <v>6020074.5</v>
      </c>
      <c r="M7636" s="1">
        <v>-3.5000000480067683E-6</v>
      </c>
      <c r="N7636" s="1">
        <v>-5.813878306071274E-5</v>
      </c>
      <c r="O7636" s="1">
        <v>-2.0190000213915482E-5</v>
      </c>
      <c r="P7636" s="1">
        <v>-3.368881531059742E-3</v>
      </c>
      <c r="Q7636" s="1">
        <v>0</v>
      </c>
      <c r="R7636" s="1">
        <v>2.7009289711713791E-2</v>
      </c>
      <c r="S7636" s="1">
        <v>34</v>
      </c>
      <c r="T7636" s="1">
        <v>1</v>
      </c>
      <c r="U7636" s="1">
        <v>6839420</v>
      </c>
      <c r="V7636" s="1">
        <v>2.6985600590705872E-2</v>
      </c>
      <c r="W7636" s="1">
        <v>0.39612123370170593</v>
      </c>
      <c r="X7636" s="1">
        <v>0.39612123370170593</v>
      </c>
    </row>
    <row r="7637" spans="1:24" x14ac:dyDescent="0.35">
      <c r="A7637" s="1">
        <v>350294</v>
      </c>
      <c r="B7637" s="1" t="s">
        <v>2348</v>
      </c>
      <c r="C7637" s="1">
        <v>117083004</v>
      </c>
      <c r="D7637" s="1">
        <v>294</v>
      </c>
      <c r="E7637" s="1" t="s">
        <v>2743</v>
      </c>
      <c r="F7637" s="1" t="s">
        <v>147</v>
      </c>
      <c r="G7637" s="1" t="s">
        <v>146</v>
      </c>
      <c r="H7637" s="1" t="s">
        <v>916</v>
      </c>
      <c r="I7637" s="1">
        <v>618776.78</v>
      </c>
      <c r="J7637" s="1">
        <v>44930.58</v>
      </c>
      <c r="K7637" s="1">
        <v>165568</v>
      </c>
      <c r="L7637" s="1">
        <v>6102913</v>
      </c>
      <c r="M7637" s="1">
        <v>8.2838498055934906E-2</v>
      </c>
      <c r="N7637" s="1">
        <v>1.3760378360748291</v>
      </c>
      <c r="O7637" s="1">
        <v>1.9488289952278137E-2</v>
      </c>
      <c r="P7637" s="1">
        <v>3.2519044876098633</v>
      </c>
      <c r="Q7637" s="1">
        <v>0</v>
      </c>
      <c r="R7637" s="1">
        <v>-9.5584196969866753E-3</v>
      </c>
      <c r="S7637" s="1">
        <v>35</v>
      </c>
      <c r="T7637" s="1">
        <v>1</v>
      </c>
      <c r="U7637" s="1">
        <v>6932188.5</v>
      </c>
      <c r="V7637" s="1">
        <v>9.2768371105194092E-2</v>
      </c>
      <c r="W7637" s="1">
        <v>1.3563796281814575</v>
      </c>
      <c r="X7637" s="1">
        <v>1.3563796281814575</v>
      </c>
    </row>
    <row r="7638" spans="1:24" x14ac:dyDescent="0.35">
      <c r="A7638" s="1">
        <v>360294</v>
      </c>
      <c r="B7638" s="1" t="s">
        <v>2349</v>
      </c>
      <c r="C7638" s="1">
        <v>117083004</v>
      </c>
      <c r="D7638" s="1">
        <v>294</v>
      </c>
      <c r="E7638" s="1" t="s">
        <v>2743</v>
      </c>
      <c r="F7638" s="1" t="s">
        <v>147</v>
      </c>
      <c r="G7638" s="1" t="s">
        <v>146</v>
      </c>
      <c r="H7638" s="1" t="s">
        <v>916</v>
      </c>
      <c r="I7638" s="1">
        <v>663782.93000000005</v>
      </c>
      <c r="J7638" s="1">
        <v>51562.54</v>
      </c>
      <c r="K7638" s="1">
        <v>165568</v>
      </c>
      <c r="L7638" s="1">
        <v>6240695</v>
      </c>
      <c r="M7638" s="1">
        <v>0.13778199255466461</v>
      </c>
      <c r="N7638" s="1">
        <v>2.2576432228088379</v>
      </c>
      <c r="O7638" s="1">
        <v>4.5006148517131805E-2</v>
      </c>
      <c r="P7638" s="1">
        <v>7.2734065055847168</v>
      </c>
      <c r="Q7638" s="1">
        <v>0</v>
      </c>
      <c r="R7638" s="1">
        <v>6.6319601610302925E-3</v>
      </c>
      <c r="S7638" s="1">
        <v>36</v>
      </c>
      <c r="T7638" s="1">
        <v>1</v>
      </c>
      <c r="U7638" s="1">
        <v>7121608.5</v>
      </c>
      <c r="V7638" s="1">
        <v>0.18942010402679443</v>
      </c>
      <c r="W7638" s="1">
        <v>2.7324705123901367</v>
      </c>
      <c r="X7638" s="1">
        <v>2.7324705123901367</v>
      </c>
    </row>
    <row r="7639" spans="1:24" x14ac:dyDescent="0.35">
      <c r="A7639" s="1">
        <v>370294</v>
      </c>
      <c r="B7639" s="1" t="s">
        <v>2350</v>
      </c>
      <c r="C7639" s="1">
        <v>117083004</v>
      </c>
      <c r="D7639" s="1">
        <v>294</v>
      </c>
      <c r="E7639" s="1" t="s">
        <v>2743</v>
      </c>
      <c r="F7639" s="1" t="s">
        <v>147</v>
      </c>
      <c r="G7639" s="1" t="s">
        <v>146</v>
      </c>
      <c r="H7639" s="1" t="s">
        <v>916</v>
      </c>
      <c r="I7639" s="1">
        <v>681757.94</v>
      </c>
      <c r="J7639" s="1">
        <v>39066.379999999997</v>
      </c>
      <c r="K7639" s="1">
        <v>165568</v>
      </c>
      <c r="L7639" s="1">
        <v>6466018.5</v>
      </c>
      <c r="M7639" s="1">
        <v>0.22532349824905396</v>
      </c>
      <c r="N7639" s="1">
        <v>3.6105513572692871</v>
      </c>
      <c r="O7639" s="1">
        <v>1.7975009977817535E-2</v>
      </c>
      <c r="P7639" s="1">
        <v>2.7079651355743408</v>
      </c>
      <c r="Q7639" s="1">
        <v>0</v>
      </c>
      <c r="R7639" s="1">
        <v>-1.2496160343289375E-2</v>
      </c>
      <c r="S7639" s="1">
        <v>37</v>
      </c>
      <c r="T7639" s="1">
        <v>1</v>
      </c>
      <c r="U7639" s="1">
        <v>7352411</v>
      </c>
      <c r="V7639" s="1">
        <v>0.23080234229564667</v>
      </c>
      <c r="W7639" s="1">
        <v>3.2408759593963623</v>
      </c>
      <c r="X7639" s="1">
        <v>3.2408759593963623</v>
      </c>
    </row>
    <row r="7640" spans="1:24" x14ac:dyDescent="0.35">
      <c r="A7640" s="1">
        <v>380294</v>
      </c>
      <c r="B7640" s="1" t="s">
        <v>2351</v>
      </c>
      <c r="C7640" s="1">
        <v>117083004</v>
      </c>
      <c r="D7640" s="1">
        <v>294</v>
      </c>
      <c r="E7640" s="1" t="s">
        <v>2743</v>
      </c>
      <c r="F7640" s="1" t="s">
        <v>147</v>
      </c>
      <c r="G7640" s="1" t="s">
        <v>146</v>
      </c>
      <c r="H7640" s="1" t="s">
        <v>916</v>
      </c>
      <c r="I7640" s="1">
        <v>655637</v>
      </c>
      <c r="J7640" s="1">
        <v>43769</v>
      </c>
      <c r="K7640" s="1">
        <v>248903.875</v>
      </c>
      <c r="L7640" s="1">
        <v>6549159</v>
      </c>
      <c r="M7640" s="1">
        <v>8.3140499889850616E-2</v>
      </c>
      <c r="N7640" s="1">
        <v>1.2858066558837891</v>
      </c>
      <c r="O7640" s="1">
        <v>-2.612094022333622E-2</v>
      </c>
      <c r="P7640" s="1">
        <v>-3.8314096927642822</v>
      </c>
      <c r="Q7640" s="1">
        <v>8.333587646484375E-2</v>
      </c>
      <c r="R7640" s="1">
        <v>4.7026202082633972E-3</v>
      </c>
      <c r="S7640" s="1">
        <v>38</v>
      </c>
      <c r="T7640" s="1">
        <v>1</v>
      </c>
      <c r="U7640" s="1">
        <v>7497469</v>
      </c>
      <c r="V7640" s="1">
        <v>0.14505806565284729</v>
      </c>
      <c r="W7640" s="1">
        <v>1.9729310274124146</v>
      </c>
      <c r="X7640" s="1">
        <v>1.9729310274124146</v>
      </c>
    </row>
    <row r="7641" spans="1:24" x14ac:dyDescent="0.35">
      <c r="A7641" s="1">
        <v>390294</v>
      </c>
      <c r="B7641" s="1" t="s">
        <v>2352</v>
      </c>
      <c r="C7641" s="1">
        <v>117083004</v>
      </c>
      <c r="D7641" s="1">
        <v>294</v>
      </c>
      <c r="E7641" s="1" t="s">
        <v>2743</v>
      </c>
      <c r="F7641" s="1" t="s">
        <v>147</v>
      </c>
      <c r="G7641" s="1" t="s">
        <v>146</v>
      </c>
      <c r="H7641" s="1" t="s">
        <v>916</v>
      </c>
      <c r="I7641" s="1">
        <v>686104</v>
      </c>
      <c r="J7641" s="1">
        <v>182562</v>
      </c>
      <c r="K7641" s="1">
        <v>410234.34375</v>
      </c>
      <c r="L7641" s="1">
        <v>6577871</v>
      </c>
      <c r="M7641" s="1">
        <v>2.8712000697851181E-2</v>
      </c>
      <c r="N7641" s="1">
        <v>0.43840742111206055</v>
      </c>
      <c r="O7641" s="1">
        <v>3.0466999858617783E-2</v>
      </c>
      <c r="P7641" s="1">
        <v>4.6469311714172363</v>
      </c>
      <c r="Q7641" s="1">
        <v>0.1613304615020752</v>
      </c>
      <c r="R7641" s="1">
        <v>0.13879300653934479</v>
      </c>
      <c r="S7641" s="1">
        <v>39</v>
      </c>
      <c r="T7641" s="1">
        <v>1</v>
      </c>
      <c r="U7641" s="1">
        <v>7856771.5</v>
      </c>
      <c r="V7641" s="1">
        <v>0.35930249094963074</v>
      </c>
      <c r="W7641" s="1">
        <v>4.7923173904418945</v>
      </c>
      <c r="X7641" s="1">
        <v>4.7923173904418945</v>
      </c>
    </row>
    <row r="7642" spans="1:24" x14ac:dyDescent="0.35">
      <c r="A7642" s="1">
        <v>400294</v>
      </c>
      <c r="B7642" s="1" t="s">
        <v>2353</v>
      </c>
      <c r="C7642" s="1">
        <v>117083004</v>
      </c>
      <c r="D7642" s="1">
        <v>294</v>
      </c>
      <c r="E7642" s="1" t="s">
        <v>2743</v>
      </c>
      <c r="F7642" s="1" t="s">
        <v>147</v>
      </c>
      <c r="G7642" s="1" t="s">
        <v>146</v>
      </c>
      <c r="H7642" s="1" t="s">
        <v>916</v>
      </c>
      <c r="S7642" s="1">
        <v>40</v>
      </c>
      <c r="T7642" s="1">
        <v>1</v>
      </c>
      <c r="U7642" s="1">
        <v>0</v>
      </c>
      <c r="V7642" s="1">
        <v>0</v>
      </c>
      <c r="W7642" s="1">
        <v>-100</v>
      </c>
      <c r="X7642" s="1">
        <v>-100</v>
      </c>
    </row>
    <row r="7643" spans="1:24" x14ac:dyDescent="0.35">
      <c r="A7643" s="1">
        <v>410294</v>
      </c>
      <c r="B7643" s="1" t="s">
        <v>2354</v>
      </c>
      <c r="C7643" s="1">
        <v>117083004</v>
      </c>
      <c r="D7643" s="1">
        <v>294</v>
      </c>
      <c r="E7643" s="1" t="s">
        <v>2743</v>
      </c>
      <c r="F7643" s="1" t="s">
        <v>147</v>
      </c>
      <c r="G7643" s="1" t="s">
        <v>146</v>
      </c>
      <c r="H7643" s="1" t="s">
        <v>916</v>
      </c>
      <c r="S7643" s="1">
        <v>41</v>
      </c>
      <c r="T7643" s="1">
        <v>1</v>
      </c>
      <c r="U7643" s="1">
        <v>0</v>
      </c>
      <c r="V7643" s="1">
        <v>0</v>
      </c>
    </row>
    <row r="7644" spans="1:24" x14ac:dyDescent="0.35">
      <c r="A7644" s="1">
        <v>420294</v>
      </c>
      <c r="B7644" s="1" t="s">
        <v>2355</v>
      </c>
      <c r="C7644" s="1">
        <v>117083004</v>
      </c>
      <c r="D7644" s="1">
        <v>294</v>
      </c>
      <c r="E7644" s="1" t="s">
        <v>2743</v>
      </c>
      <c r="F7644" s="1" t="s">
        <v>147</v>
      </c>
      <c r="G7644" s="1" t="s">
        <v>146</v>
      </c>
      <c r="H7644" s="1" t="s">
        <v>916</v>
      </c>
      <c r="S7644" s="1">
        <v>42</v>
      </c>
      <c r="T7644" s="1">
        <v>1</v>
      </c>
      <c r="U7644" s="1">
        <v>0</v>
      </c>
      <c r="V7644" s="1">
        <v>0</v>
      </c>
    </row>
    <row r="7645" spans="1:24" x14ac:dyDescent="0.35">
      <c r="A7645" s="1">
        <v>430294</v>
      </c>
      <c r="B7645" s="1" t="s">
        <v>2356</v>
      </c>
      <c r="C7645" s="1">
        <v>117083004</v>
      </c>
      <c r="D7645" s="1">
        <v>294</v>
      </c>
      <c r="E7645" s="1" t="s">
        <v>2743</v>
      </c>
      <c r="F7645" s="1" t="s">
        <v>147</v>
      </c>
      <c r="G7645" s="1" t="s">
        <v>146</v>
      </c>
      <c r="H7645" s="1" t="s">
        <v>916</v>
      </c>
      <c r="S7645" s="1">
        <v>43</v>
      </c>
      <c r="T7645" s="1">
        <v>1</v>
      </c>
      <c r="U7645" s="1">
        <v>0</v>
      </c>
      <c r="V7645" s="1">
        <v>0</v>
      </c>
    </row>
    <row r="7646" spans="1:24" x14ac:dyDescent="0.35">
      <c r="A7646" s="1">
        <v>440294</v>
      </c>
      <c r="B7646" s="1" t="s">
        <v>2357</v>
      </c>
      <c r="C7646" s="1">
        <v>117083004</v>
      </c>
      <c r="D7646" s="1">
        <v>294</v>
      </c>
      <c r="E7646" s="1" t="s">
        <v>2743</v>
      </c>
      <c r="F7646" s="1" t="s">
        <v>147</v>
      </c>
      <c r="G7646" s="1" t="s">
        <v>146</v>
      </c>
      <c r="H7646" s="1" t="s">
        <v>916</v>
      </c>
      <c r="S7646" s="1">
        <v>44</v>
      </c>
      <c r="T7646" s="1">
        <v>1</v>
      </c>
      <c r="U7646" s="1">
        <v>0</v>
      </c>
      <c r="V7646" s="1">
        <v>0</v>
      </c>
    </row>
    <row r="7647" spans="1:24" x14ac:dyDescent="0.35">
      <c r="A7647" s="1">
        <v>450294</v>
      </c>
      <c r="B7647" s="1" t="s">
        <v>2358</v>
      </c>
      <c r="C7647" s="1">
        <v>117083004</v>
      </c>
      <c r="D7647" s="1">
        <v>294</v>
      </c>
      <c r="E7647" s="1" t="s">
        <v>2743</v>
      </c>
      <c r="F7647" s="1" t="s">
        <v>147</v>
      </c>
      <c r="G7647" s="1" t="s">
        <v>146</v>
      </c>
      <c r="H7647" s="1" t="s">
        <v>916</v>
      </c>
      <c r="S7647" s="1">
        <v>45</v>
      </c>
      <c r="T7647" s="1">
        <v>1</v>
      </c>
      <c r="U7647" s="1">
        <v>0</v>
      </c>
      <c r="V7647" s="1">
        <v>0</v>
      </c>
    </row>
    <row r="7648" spans="1:24" x14ac:dyDescent="0.35">
      <c r="A7648" s="1">
        <v>460294</v>
      </c>
      <c r="B7648" s="1" t="s">
        <v>2359</v>
      </c>
      <c r="C7648" s="1">
        <v>117083004</v>
      </c>
      <c r="D7648" s="1">
        <v>294</v>
      </c>
      <c r="E7648" s="1" t="s">
        <v>2743</v>
      </c>
      <c r="F7648" s="1" t="s">
        <v>147</v>
      </c>
      <c r="G7648" s="1" t="s">
        <v>146</v>
      </c>
      <c r="H7648" s="1" t="s">
        <v>916</v>
      </c>
      <c r="S7648" s="1">
        <v>46</v>
      </c>
      <c r="T7648" s="1">
        <v>1</v>
      </c>
      <c r="U7648" s="1">
        <v>0</v>
      </c>
      <c r="V7648" s="1">
        <v>0</v>
      </c>
    </row>
    <row r="7649" spans="1:24" x14ac:dyDescent="0.35">
      <c r="A7649" s="1">
        <v>470294</v>
      </c>
      <c r="B7649" s="1" t="s">
        <v>2360</v>
      </c>
      <c r="C7649" s="1">
        <v>117083004</v>
      </c>
      <c r="D7649" s="1">
        <v>294</v>
      </c>
      <c r="E7649" s="1" t="s">
        <v>2743</v>
      </c>
      <c r="F7649" s="1" t="s">
        <v>147</v>
      </c>
      <c r="G7649" s="1" t="s">
        <v>146</v>
      </c>
      <c r="H7649" s="1" t="s">
        <v>916</v>
      </c>
      <c r="S7649" s="1">
        <v>47</v>
      </c>
      <c r="T7649" s="1">
        <v>1</v>
      </c>
      <c r="U7649" s="1">
        <v>0</v>
      </c>
      <c r="V7649" s="1">
        <v>0</v>
      </c>
    </row>
    <row r="7650" spans="1:24" x14ac:dyDescent="0.35">
      <c r="A7650" s="1">
        <v>480294</v>
      </c>
      <c r="B7650" s="1" t="s">
        <v>2361</v>
      </c>
      <c r="C7650" s="1">
        <v>117083004</v>
      </c>
      <c r="D7650" s="1">
        <v>294</v>
      </c>
      <c r="E7650" s="1" t="s">
        <v>2743</v>
      </c>
      <c r="F7650" s="1" t="s">
        <v>147</v>
      </c>
      <c r="G7650" s="1" t="s">
        <v>146</v>
      </c>
      <c r="H7650" s="1" t="s">
        <v>916</v>
      </c>
      <c r="S7650" s="1">
        <v>48</v>
      </c>
      <c r="T7650" s="1">
        <v>1</v>
      </c>
      <c r="U7650" s="1">
        <v>0</v>
      </c>
      <c r="V7650" s="1">
        <v>0</v>
      </c>
    </row>
    <row r="7651" spans="1:24" x14ac:dyDescent="0.35">
      <c r="A7651" s="1">
        <v>290373</v>
      </c>
      <c r="B7651" s="1" t="s">
        <v>2341</v>
      </c>
      <c r="C7651" s="1">
        <v>117086003</v>
      </c>
      <c r="D7651" s="1">
        <v>373</v>
      </c>
      <c r="E7651" s="1" t="s">
        <v>2744</v>
      </c>
      <c r="F7651" s="1" t="s">
        <v>147</v>
      </c>
      <c r="G7651" s="1" t="s">
        <v>146</v>
      </c>
      <c r="H7651" s="1" t="s">
        <v>916</v>
      </c>
      <c r="I7651" s="1">
        <v>867232.29</v>
      </c>
      <c r="K7651" s="1">
        <v>168730</v>
      </c>
      <c r="L7651" s="1">
        <v>5840379</v>
      </c>
      <c r="S7651" s="1">
        <v>29</v>
      </c>
      <c r="T7651" s="1">
        <v>1</v>
      </c>
      <c r="U7651" s="1">
        <v>6876341.5</v>
      </c>
      <c r="V7651" s="1">
        <v>0</v>
      </c>
    </row>
    <row r="7652" spans="1:24" x14ac:dyDescent="0.35">
      <c r="A7652" s="1">
        <v>300373</v>
      </c>
      <c r="B7652" s="1" t="s">
        <v>2343</v>
      </c>
      <c r="C7652" s="1">
        <v>117086003</v>
      </c>
      <c r="D7652" s="1">
        <v>373</v>
      </c>
      <c r="E7652" s="1" t="s">
        <v>2744</v>
      </c>
      <c r="F7652" s="1" t="s">
        <v>147</v>
      </c>
      <c r="G7652" s="1" t="s">
        <v>146</v>
      </c>
      <c r="H7652" s="1" t="s">
        <v>916</v>
      </c>
      <c r="I7652" s="1">
        <v>855032.63</v>
      </c>
      <c r="K7652" s="1">
        <v>235250</v>
      </c>
      <c r="L7652" s="1">
        <v>5956448.5</v>
      </c>
      <c r="M7652" s="1">
        <v>0.11606950312852859</v>
      </c>
      <c r="N7652" s="1">
        <v>1.9873625040054321</v>
      </c>
      <c r="O7652" s="1">
        <v>-1.2199659831821918E-2</v>
      </c>
      <c r="P7652" s="1">
        <v>-1.4067349433898926</v>
      </c>
      <c r="Q7652" s="1">
        <v>6.6519998013973236E-2</v>
      </c>
      <c r="S7652" s="1">
        <v>30</v>
      </c>
      <c r="T7652" s="1">
        <v>1</v>
      </c>
      <c r="U7652" s="1">
        <v>7046731</v>
      </c>
      <c r="V7652" s="1">
        <v>0.17038984596729279</v>
      </c>
      <c r="W7652" s="1">
        <v>2.4779093265533447</v>
      </c>
      <c r="X7652" s="1">
        <v>2.4779093265533447</v>
      </c>
    </row>
    <row r="7653" spans="1:24" x14ac:dyDescent="0.35">
      <c r="A7653" s="1">
        <v>310373</v>
      </c>
      <c r="B7653" s="1" t="s">
        <v>2344</v>
      </c>
      <c r="C7653" s="1">
        <v>117086003</v>
      </c>
      <c r="D7653" s="1">
        <v>373</v>
      </c>
      <c r="E7653" s="1" t="s">
        <v>2744</v>
      </c>
      <c r="F7653" s="1" t="s">
        <v>147</v>
      </c>
      <c r="G7653" s="1" t="s">
        <v>146</v>
      </c>
      <c r="H7653" s="1" t="s">
        <v>916</v>
      </c>
      <c r="I7653" s="1">
        <v>813542</v>
      </c>
      <c r="K7653" s="1">
        <v>201990</v>
      </c>
      <c r="L7653" s="1">
        <v>6010927</v>
      </c>
      <c r="M7653" s="1">
        <v>5.4478500038385391E-2</v>
      </c>
      <c r="N7653" s="1">
        <v>0.91461378335952759</v>
      </c>
      <c r="O7653" s="1">
        <v>-4.1490629315376282E-2</v>
      </c>
      <c r="P7653" s="1">
        <v>-4.8525199890136719</v>
      </c>
      <c r="Q7653" s="1">
        <v>-3.3259999006986618E-2</v>
      </c>
      <c r="S7653" s="1">
        <v>31</v>
      </c>
      <c r="T7653" s="1">
        <v>1</v>
      </c>
      <c r="U7653" s="1">
        <v>7026459</v>
      </c>
      <c r="V7653" s="1">
        <v>-2.0272132009267807E-2</v>
      </c>
      <c r="W7653" s="1">
        <v>-0.28767949342727661</v>
      </c>
      <c r="X7653" s="1">
        <v>-0.28767949342727661</v>
      </c>
    </row>
    <row r="7654" spans="1:24" x14ac:dyDescent="0.35">
      <c r="A7654" s="1">
        <v>320373</v>
      </c>
      <c r="B7654" s="1" t="s">
        <v>2345</v>
      </c>
      <c r="C7654" s="1">
        <v>117086003</v>
      </c>
      <c r="D7654" s="1">
        <v>373</v>
      </c>
      <c r="E7654" s="1" t="s">
        <v>2744</v>
      </c>
      <c r="F7654" s="1" t="s">
        <v>147</v>
      </c>
      <c r="G7654" s="1" t="s">
        <v>146</v>
      </c>
      <c r="H7654" s="1" t="s">
        <v>916</v>
      </c>
      <c r="I7654" s="1">
        <v>832799.45</v>
      </c>
      <c r="K7654" s="1">
        <v>201990</v>
      </c>
      <c r="L7654" s="1">
        <v>6024079</v>
      </c>
      <c r="M7654" s="1">
        <v>1.3151999562978745E-2</v>
      </c>
      <c r="N7654" s="1">
        <v>0.21880152821540833</v>
      </c>
      <c r="O7654" s="1">
        <v>1.9257450476288795E-2</v>
      </c>
      <c r="P7654" s="1">
        <v>2.3671119213104248</v>
      </c>
      <c r="Q7654" s="1">
        <v>0</v>
      </c>
      <c r="S7654" s="1">
        <v>32</v>
      </c>
      <c r="T7654" s="1">
        <v>1</v>
      </c>
      <c r="U7654" s="1">
        <v>7058868.5</v>
      </c>
      <c r="V7654" s="1">
        <v>3.2409451901912689E-2</v>
      </c>
      <c r="W7654" s="1">
        <v>0.46124941110610962</v>
      </c>
      <c r="X7654" s="1">
        <v>0.46124941110610962</v>
      </c>
    </row>
    <row r="7655" spans="1:24" x14ac:dyDescent="0.35">
      <c r="A7655" s="1">
        <v>330373</v>
      </c>
      <c r="B7655" s="1" t="s">
        <v>2346</v>
      </c>
      <c r="C7655" s="1">
        <v>117086003</v>
      </c>
      <c r="D7655" s="1">
        <v>373</v>
      </c>
      <c r="E7655" s="1" t="s">
        <v>2744</v>
      </c>
      <c r="F7655" s="1" t="s">
        <v>147</v>
      </c>
      <c r="G7655" s="1" t="s">
        <v>146</v>
      </c>
      <c r="H7655" s="1" t="s">
        <v>916</v>
      </c>
      <c r="I7655" s="1">
        <v>876241.79</v>
      </c>
      <c r="K7655" s="1">
        <v>201990</v>
      </c>
      <c r="L7655" s="1">
        <v>6267853</v>
      </c>
      <c r="M7655" s="1">
        <v>0.24377399682998657</v>
      </c>
      <c r="N7655" s="1">
        <v>4.0466599464416504</v>
      </c>
      <c r="O7655" s="1">
        <v>4.3442338705062866E-2</v>
      </c>
      <c r="P7655" s="1">
        <v>5.2164225578308105</v>
      </c>
      <c r="Q7655" s="1">
        <v>0</v>
      </c>
      <c r="S7655" s="1">
        <v>33</v>
      </c>
      <c r="T7655" s="1">
        <v>1</v>
      </c>
      <c r="U7655" s="1">
        <v>7346085</v>
      </c>
      <c r="V7655" s="1">
        <v>0.28721633553504944</v>
      </c>
      <c r="W7655" s="1">
        <v>4.0688743591308594</v>
      </c>
      <c r="X7655" s="1">
        <v>4.0688743591308594</v>
      </c>
    </row>
    <row r="7656" spans="1:24" x14ac:dyDescent="0.35">
      <c r="A7656" s="1">
        <v>340373</v>
      </c>
      <c r="B7656" s="1" t="s">
        <v>2347</v>
      </c>
      <c r="C7656" s="1">
        <v>117086003</v>
      </c>
      <c r="D7656" s="1">
        <v>373</v>
      </c>
      <c r="E7656" s="1" t="s">
        <v>2744</v>
      </c>
      <c r="F7656" s="1" t="s">
        <v>147</v>
      </c>
      <c r="G7656" s="1" t="s">
        <v>146</v>
      </c>
      <c r="H7656" s="1" t="s">
        <v>916</v>
      </c>
      <c r="I7656" s="1">
        <v>876200.63</v>
      </c>
      <c r="K7656" s="1">
        <v>201990</v>
      </c>
      <c r="L7656" s="1">
        <v>6267848</v>
      </c>
      <c r="M7656" s="1">
        <v>-4.9999998736893758E-6</v>
      </c>
      <c r="N7656" s="1">
        <v>-7.9772129538469017E-5</v>
      </c>
      <c r="O7656" s="1">
        <v>-4.1160001273965463E-5</v>
      </c>
      <c r="P7656" s="1">
        <v>-4.6973335556685925E-3</v>
      </c>
      <c r="Q7656" s="1">
        <v>0</v>
      </c>
      <c r="S7656" s="1">
        <v>34</v>
      </c>
      <c r="T7656" s="1">
        <v>1</v>
      </c>
      <c r="U7656" s="1">
        <v>7346038.5</v>
      </c>
      <c r="V7656" s="1">
        <v>-4.6159999328665435E-5</v>
      </c>
      <c r="W7656" s="1">
        <v>-6.3299020985141397E-4</v>
      </c>
      <c r="X7656" s="1">
        <v>-6.3299020985141397E-4</v>
      </c>
    </row>
    <row r="7657" spans="1:24" x14ac:dyDescent="0.35">
      <c r="A7657" s="1">
        <v>350373</v>
      </c>
      <c r="B7657" s="1" t="s">
        <v>2348</v>
      </c>
      <c r="C7657" s="1">
        <v>117086003</v>
      </c>
      <c r="D7657" s="1">
        <v>373</v>
      </c>
      <c r="E7657" s="1" t="s">
        <v>2744</v>
      </c>
      <c r="F7657" s="1" t="s">
        <v>147</v>
      </c>
      <c r="G7657" s="1" t="s">
        <v>146</v>
      </c>
      <c r="H7657" s="1" t="s">
        <v>916</v>
      </c>
      <c r="I7657" s="1">
        <v>909913.24</v>
      </c>
      <c r="K7657" s="1">
        <v>201990</v>
      </c>
      <c r="L7657" s="1">
        <v>6441517.5</v>
      </c>
      <c r="M7657" s="1">
        <v>0.17366950213909149</v>
      </c>
      <c r="N7657" s="1">
        <v>2.7707993984222412</v>
      </c>
      <c r="O7657" s="1">
        <v>3.3712610602378845E-2</v>
      </c>
      <c r="P7657" s="1">
        <v>3.8475902080535889</v>
      </c>
      <c r="Q7657" s="1">
        <v>0</v>
      </c>
      <c r="S7657" s="1">
        <v>35</v>
      </c>
      <c r="T7657" s="1">
        <v>1</v>
      </c>
      <c r="U7657" s="1">
        <v>7553421</v>
      </c>
      <c r="V7657" s="1">
        <v>0.20738211274147034</v>
      </c>
      <c r="W7657" s="1">
        <v>2.8230521678924561</v>
      </c>
      <c r="X7657" s="1">
        <v>2.8230521678924561</v>
      </c>
    </row>
    <row r="7658" spans="1:24" x14ac:dyDescent="0.35">
      <c r="A7658" s="1">
        <v>360373</v>
      </c>
      <c r="B7658" s="1" t="s">
        <v>2349</v>
      </c>
      <c r="C7658" s="1">
        <v>117086003</v>
      </c>
      <c r="D7658" s="1">
        <v>373</v>
      </c>
      <c r="E7658" s="1" t="s">
        <v>2744</v>
      </c>
      <c r="F7658" s="1" t="s">
        <v>147</v>
      </c>
      <c r="G7658" s="1" t="s">
        <v>146</v>
      </c>
      <c r="H7658" s="1" t="s">
        <v>916</v>
      </c>
      <c r="I7658" s="1">
        <v>1006419.91</v>
      </c>
      <c r="K7658" s="1">
        <v>201990</v>
      </c>
      <c r="L7658" s="1">
        <v>7172963</v>
      </c>
      <c r="M7658" s="1">
        <v>0.73144549131393433</v>
      </c>
      <c r="N7658" s="1">
        <v>11.35517406463623</v>
      </c>
      <c r="O7658" s="1">
        <v>9.6506670117378235E-2</v>
      </c>
      <c r="P7658" s="1">
        <v>10.60614013671875</v>
      </c>
      <c r="Q7658" s="1">
        <v>0</v>
      </c>
      <c r="S7658" s="1">
        <v>36</v>
      </c>
      <c r="T7658" s="1">
        <v>1</v>
      </c>
      <c r="U7658" s="1">
        <v>8381373</v>
      </c>
      <c r="V7658" s="1">
        <v>0.82795214653015137</v>
      </c>
      <c r="W7658" s="1">
        <v>10.961284637451172</v>
      </c>
      <c r="X7658" s="1">
        <v>10.961284637451172</v>
      </c>
    </row>
    <row r="7659" spans="1:24" x14ac:dyDescent="0.35">
      <c r="A7659" s="1">
        <v>370373</v>
      </c>
      <c r="B7659" s="1" t="s">
        <v>2350</v>
      </c>
      <c r="C7659" s="1">
        <v>117086003</v>
      </c>
      <c r="D7659" s="1">
        <v>373</v>
      </c>
      <c r="E7659" s="1" t="s">
        <v>2744</v>
      </c>
      <c r="F7659" s="1" t="s">
        <v>147</v>
      </c>
      <c r="G7659" s="1" t="s">
        <v>146</v>
      </c>
      <c r="H7659" s="1" t="s">
        <v>916</v>
      </c>
      <c r="I7659" s="1">
        <v>1051293.29</v>
      </c>
      <c r="K7659" s="1">
        <v>201990</v>
      </c>
      <c r="L7659" s="1">
        <v>7198930.5</v>
      </c>
      <c r="M7659" s="1">
        <v>2.5967499241232872E-2</v>
      </c>
      <c r="N7659" s="1">
        <v>0.36201915144920349</v>
      </c>
      <c r="O7659" s="1">
        <v>4.4873379170894623E-2</v>
      </c>
      <c r="P7659" s="1">
        <v>4.4587135314941406</v>
      </c>
      <c r="Q7659" s="1">
        <v>0</v>
      </c>
      <c r="S7659" s="1">
        <v>37</v>
      </c>
      <c r="T7659" s="1">
        <v>1</v>
      </c>
      <c r="U7659" s="1">
        <v>8452214</v>
      </c>
      <c r="V7659" s="1">
        <v>7.0840880274772644E-2</v>
      </c>
      <c r="W7659" s="1">
        <v>0.84521949291229248</v>
      </c>
      <c r="X7659" s="1">
        <v>0.84521949291229248</v>
      </c>
    </row>
    <row r="7660" spans="1:24" x14ac:dyDescent="0.35">
      <c r="A7660" s="1">
        <v>380373</v>
      </c>
      <c r="B7660" s="1" t="s">
        <v>2351</v>
      </c>
      <c r="C7660" s="1">
        <v>117086003</v>
      </c>
      <c r="D7660" s="1">
        <v>373</v>
      </c>
      <c r="E7660" s="1" t="s">
        <v>2744</v>
      </c>
      <c r="F7660" s="1" t="s">
        <v>147</v>
      </c>
      <c r="G7660" s="1" t="s">
        <v>146</v>
      </c>
      <c r="H7660" s="1" t="s">
        <v>916</v>
      </c>
      <c r="I7660" s="1">
        <v>1147191</v>
      </c>
      <c r="K7660" s="1">
        <v>287973.53125</v>
      </c>
      <c r="L7660" s="1">
        <v>7369156</v>
      </c>
      <c r="M7660" s="1">
        <v>0.17022550106048584</v>
      </c>
      <c r="N7660" s="1">
        <v>2.3645942211151123</v>
      </c>
      <c r="O7660" s="1">
        <v>9.589771181344986E-2</v>
      </c>
      <c r="P7660" s="1">
        <v>9.1218795776367188</v>
      </c>
      <c r="Q7660" s="1">
        <v>8.5983529686927795E-2</v>
      </c>
      <c r="S7660" s="1">
        <v>38</v>
      </c>
      <c r="T7660" s="1">
        <v>1</v>
      </c>
      <c r="U7660" s="1">
        <v>8804320</v>
      </c>
      <c r="V7660" s="1">
        <v>0.35210675001144409</v>
      </c>
      <c r="W7660" s="1">
        <v>4.1658434867858887</v>
      </c>
      <c r="X7660" s="1">
        <v>4.1658434867858887</v>
      </c>
    </row>
    <row r="7661" spans="1:24" x14ac:dyDescent="0.35">
      <c r="A7661" s="1">
        <v>390373</v>
      </c>
      <c r="B7661" s="1" t="s">
        <v>2352</v>
      </c>
      <c r="C7661" s="1">
        <v>117086003</v>
      </c>
      <c r="D7661" s="1">
        <v>373</v>
      </c>
      <c r="E7661" s="1" t="s">
        <v>2744</v>
      </c>
      <c r="F7661" s="1" t="s">
        <v>147</v>
      </c>
      <c r="G7661" s="1" t="s">
        <v>146</v>
      </c>
      <c r="H7661" s="1" t="s">
        <v>916</v>
      </c>
      <c r="I7661" s="1">
        <v>1158215</v>
      </c>
      <c r="K7661" s="1">
        <v>373912.25</v>
      </c>
      <c r="L7661" s="1">
        <v>7353417</v>
      </c>
      <c r="M7661" s="1">
        <v>-1.5738999471068382E-2</v>
      </c>
      <c r="N7661" s="1">
        <v>-0.21357941627502441</v>
      </c>
      <c r="O7661" s="1">
        <v>1.1024000123143196E-2</v>
      </c>
      <c r="P7661" s="1">
        <v>0.9609559178352356</v>
      </c>
      <c r="Q7661" s="1">
        <v>8.5938721895217896E-2</v>
      </c>
      <c r="S7661" s="1">
        <v>39</v>
      </c>
      <c r="T7661" s="1">
        <v>1</v>
      </c>
      <c r="U7661" s="1">
        <v>8885544</v>
      </c>
      <c r="V7661" s="1">
        <v>8.1223718822002411E-2</v>
      </c>
      <c r="W7661" s="1">
        <v>0.9225471019744873</v>
      </c>
      <c r="X7661" s="1">
        <v>0.9225471019744873</v>
      </c>
    </row>
    <row r="7662" spans="1:24" x14ac:dyDescent="0.35">
      <c r="A7662" s="1">
        <v>400373</v>
      </c>
      <c r="B7662" s="1" t="s">
        <v>2353</v>
      </c>
      <c r="C7662" s="1">
        <v>117086003</v>
      </c>
      <c r="D7662" s="1">
        <v>373</v>
      </c>
      <c r="E7662" s="1" t="s">
        <v>2744</v>
      </c>
      <c r="F7662" s="1" t="s">
        <v>147</v>
      </c>
      <c r="G7662" s="1" t="s">
        <v>146</v>
      </c>
      <c r="H7662" s="1" t="s">
        <v>916</v>
      </c>
      <c r="S7662" s="1">
        <v>40</v>
      </c>
      <c r="T7662" s="1">
        <v>1</v>
      </c>
      <c r="U7662" s="1">
        <v>0</v>
      </c>
      <c r="V7662" s="1">
        <v>0</v>
      </c>
      <c r="W7662" s="1">
        <v>-100</v>
      </c>
      <c r="X7662" s="1">
        <v>-100</v>
      </c>
    </row>
    <row r="7663" spans="1:24" x14ac:dyDescent="0.35">
      <c r="A7663" s="1">
        <v>410373</v>
      </c>
      <c r="B7663" s="1" t="s">
        <v>2354</v>
      </c>
      <c r="C7663" s="1">
        <v>117086003</v>
      </c>
      <c r="D7663" s="1">
        <v>373</v>
      </c>
      <c r="E7663" s="1" t="s">
        <v>2744</v>
      </c>
      <c r="F7663" s="1" t="s">
        <v>147</v>
      </c>
      <c r="G7663" s="1" t="s">
        <v>146</v>
      </c>
      <c r="H7663" s="1" t="s">
        <v>916</v>
      </c>
      <c r="S7663" s="1">
        <v>41</v>
      </c>
      <c r="T7663" s="1">
        <v>1</v>
      </c>
      <c r="U7663" s="1">
        <v>0</v>
      </c>
      <c r="V7663" s="1">
        <v>0</v>
      </c>
    </row>
    <row r="7664" spans="1:24" x14ac:dyDescent="0.35">
      <c r="A7664" s="1">
        <v>420373</v>
      </c>
      <c r="B7664" s="1" t="s">
        <v>2355</v>
      </c>
      <c r="C7664" s="1">
        <v>117086003</v>
      </c>
      <c r="D7664" s="1">
        <v>373</v>
      </c>
      <c r="E7664" s="1" t="s">
        <v>2744</v>
      </c>
      <c r="F7664" s="1" t="s">
        <v>147</v>
      </c>
      <c r="G7664" s="1" t="s">
        <v>146</v>
      </c>
      <c r="H7664" s="1" t="s">
        <v>916</v>
      </c>
      <c r="S7664" s="1">
        <v>42</v>
      </c>
      <c r="T7664" s="1">
        <v>1</v>
      </c>
      <c r="U7664" s="1">
        <v>0</v>
      </c>
      <c r="V7664" s="1">
        <v>0</v>
      </c>
    </row>
    <row r="7665" spans="1:24" x14ac:dyDescent="0.35">
      <c r="A7665" s="1">
        <v>430373</v>
      </c>
      <c r="B7665" s="1" t="s">
        <v>2356</v>
      </c>
      <c r="C7665" s="1">
        <v>117086003</v>
      </c>
      <c r="D7665" s="1">
        <v>373</v>
      </c>
      <c r="E7665" s="1" t="s">
        <v>2744</v>
      </c>
      <c r="F7665" s="1" t="s">
        <v>147</v>
      </c>
      <c r="G7665" s="1" t="s">
        <v>146</v>
      </c>
      <c r="H7665" s="1" t="s">
        <v>916</v>
      </c>
      <c r="S7665" s="1">
        <v>43</v>
      </c>
      <c r="T7665" s="1">
        <v>1</v>
      </c>
      <c r="U7665" s="1">
        <v>0</v>
      </c>
      <c r="V7665" s="1">
        <v>0</v>
      </c>
    </row>
    <row r="7666" spans="1:24" x14ac:dyDescent="0.35">
      <c r="A7666" s="1">
        <v>440373</v>
      </c>
      <c r="B7666" s="1" t="s">
        <v>2357</v>
      </c>
      <c r="C7666" s="1">
        <v>117086003</v>
      </c>
      <c r="D7666" s="1">
        <v>373</v>
      </c>
      <c r="E7666" s="1" t="s">
        <v>2744</v>
      </c>
      <c r="F7666" s="1" t="s">
        <v>147</v>
      </c>
      <c r="G7666" s="1" t="s">
        <v>146</v>
      </c>
      <c r="H7666" s="1" t="s">
        <v>916</v>
      </c>
      <c r="S7666" s="1">
        <v>44</v>
      </c>
      <c r="T7666" s="1">
        <v>1</v>
      </c>
      <c r="U7666" s="1">
        <v>0</v>
      </c>
      <c r="V7666" s="1">
        <v>0</v>
      </c>
    </row>
    <row r="7667" spans="1:24" x14ac:dyDescent="0.35">
      <c r="A7667" s="1">
        <v>450373</v>
      </c>
      <c r="B7667" s="1" t="s">
        <v>2358</v>
      </c>
      <c r="C7667" s="1">
        <v>117086003</v>
      </c>
      <c r="D7667" s="1">
        <v>373</v>
      </c>
      <c r="E7667" s="1" t="s">
        <v>2744</v>
      </c>
      <c r="F7667" s="1" t="s">
        <v>147</v>
      </c>
      <c r="G7667" s="1" t="s">
        <v>146</v>
      </c>
      <c r="H7667" s="1" t="s">
        <v>916</v>
      </c>
      <c r="S7667" s="1">
        <v>45</v>
      </c>
      <c r="T7667" s="1">
        <v>1</v>
      </c>
      <c r="U7667" s="1">
        <v>0</v>
      </c>
      <c r="V7667" s="1">
        <v>0</v>
      </c>
    </row>
    <row r="7668" spans="1:24" x14ac:dyDescent="0.35">
      <c r="A7668" s="1">
        <v>460373</v>
      </c>
      <c r="B7668" s="1" t="s">
        <v>2359</v>
      </c>
      <c r="C7668" s="1">
        <v>117086003</v>
      </c>
      <c r="D7668" s="1">
        <v>373</v>
      </c>
      <c r="E7668" s="1" t="s">
        <v>2744</v>
      </c>
      <c r="F7668" s="1" t="s">
        <v>147</v>
      </c>
      <c r="G7668" s="1" t="s">
        <v>146</v>
      </c>
      <c r="H7668" s="1" t="s">
        <v>916</v>
      </c>
      <c r="S7668" s="1">
        <v>46</v>
      </c>
      <c r="T7668" s="1">
        <v>1</v>
      </c>
      <c r="U7668" s="1">
        <v>0</v>
      </c>
      <c r="V7668" s="1">
        <v>0</v>
      </c>
    </row>
    <row r="7669" spans="1:24" x14ac:dyDescent="0.35">
      <c r="A7669" s="1">
        <v>470373</v>
      </c>
      <c r="B7669" s="1" t="s">
        <v>2360</v>
      </c>
      <c r="C7669" s="1">
        <v>117086003</v>
      </c>
      <c r="D7669" s="1">
        <v>373</v>
      </c>
      <c r="E7669" s="1" t="s">
        <v>2744</v>
      </c>
      <c r="F7669" s="1" t="s">
        <v>147</v>
      </c>
      <c r="G7669" s="1" t="s">
        <v>146</v>
      </c>
      <c r="H7669" s="1" t="s">
        <v>916</v>
      </c>
      <c r="S7669" s="1">
        <v>47</v>
      </c>
      <c r="T7669" s="1">
        <v>1</v>
      </c>
      <c r="U7669" s="1">
        <v>0</v>
      </c>
      <c r="V7669" s="1">
        <v>0</v>
      </c>
    </row>
    <row r="7670" spans="1:24" x14ac:dyDescent="0.35">
      <c r="A7670" s="1">
        <v>480373</v>
      </c>
      <c r="B7670" s="1" t="s">
        <v>2361</v>
      </c>
      <c r="C7670" s="1">
        <v>117086003</v>
      </c>
      <c r="D7670" s="1">
        <v>373</v>
      </c>
      <c r="E7670" s="1" t="s">
        <v>2744</v>
      </c>
      <c r="F7670" s="1" t="s">
        <v>147</v>
      </c>
      <c r="G7670" s="1" t="s">
        <v>146</v>
      </c>
      <c r="H7670" s="1" t="s">
        <v>916</v>
      </c>
      <c r="S7670" s="1">
        <v>48</v>
      </c>
      <c r="T7670" s="1">
        <v>1</v>
      </c>
      <c r="U7670" s="1">
        <v>0</v>
      </c>
      <c r="V7670" s="1">
        <v>0</v>
      </c>
    </row>
    <row r="7671" spans="1:24" x14ac:dyDescent="0.35">
      <c r="A7671" s="1">
        <v>290429</v>
      </c>
      <c r="B7671" s="1" t="s">
        <v>2341</v>
      </c>
      <c r="C7671" s="1">
        <v>117086503</v>
      </c>
      <c r="D7671" s="1">
        <v>429</v>
      </c>
      <c r="E7671" s="1" t="s">
        <v>2745</v>
      </c>
      <c r="F7671" s="1" t="s">
        <v>147</v>
      </c>
      <c r="G7671" s="1" t="s">
        <v>146</v>
      </c>
      <c r="H7671" s="1" t="s">
        <v>916</v>
      </c>
      <c r="I7671" s="1">
        <v>1018271.35</v>
      </c>
      <c r="K7671" s="1">
        <v>239049</v>
      </c>
      <c r="L7671" s="1">
        <v>6451674</v>
      </c>
      <c r="S7671" s="1">
        <v>29</v>
      </c>
      <c r="T7671" s="1">
        <v>1</v>
      </c>
      <c r="U7671" s="1">
        <v>7708994.5</v>
      </c>
      <c r="V7671" s="1">
        <v>0</v>
      </c>
    </row>
    <row r="7672" spans="1:24" x14ac:dyDescent="0.35">
      <c r="A7672" s="1">
        <v>300429</v>
      </c>
      <c r="B7672" s="1" t="s">
        <v>2343</v>
      </c>
      <c r="C7672" s="1">
        <v>117086503</v>
      </c>
      <c r="D7672" s="1">
        <v>429</v>
      </c>
      <c r="E7672" s="1" t="s">
        <v>2745</v>
      </c>
      <c r="F7672" s="1" t="s">
        <v>147</v>
      </c>
      <c r="G7672" s="1" t="s">
        <v>146</v>
      </c>
      <c r="H7672" s="1" t="s">
        <v>916</v>
      </c>
      <c r="I7672" s="1">
        <v>1055596.6399999999</v>
      </c>
      <c r="K7672" s="1">
        <v>341849</v>
      </c>
      <c r="L7672" s="1">
        <v>6602842</v>
      </c>
      <c r="M7672" s="1">
        <v>0.15116800367832184</v>
      </c>
      <c r="N7672" s="1">
        <v>2.3430817127227783</v>
      </c>
      <c r="O7672" s="1">
        <v>3.7325289100408554E-2</v>
      </c>
      <c r="P7672" s="1">
        <v>3.6655542850494385</v>
      </c>
      <c r="Q7672" s="1">
        <v>0.10279999673366547</v>
      </c>
      <c r="S7672" s="1">
        <v>30</v>
      </c>
      <c r="T7672" s="1">
        <v>1</v>
      </c>
      <c r="U7672" s="1">
        <v>8000287.5</v>
      </c>
      <c r="V7672" s="1">
        <v>0.29129329323768616</v>
      </c>
      <c r="W7672" s="1">
        <v>3.7786121368408203</v>
      </c>
      <c r="X7672" s="1">
        <v>3.7786121368408203</v>
      </c>
    </row>
    <row r="7673" spans="1:24" x14ac:dyDescent="0.35">
      <c r="A7673" s="1">
        <v>310429</v>
      </c>
      <c r="B7673" s="1" t="s">
        <v>2344</v>
      </c>
      <c r="C7673" s="1">
        <v>117086503</v>
      </c>
      <c r="D7673" s="1">
        <v>429</v>
      </c>
      <c r="E7673" s="1" t="s">
        <v>2745</v>
      </c>
      <c r="F7673" s="1" t="s">
        <v>147</v>
      </c>
      <c r="G7673" s="1" t="s">
        <v>146</v>
      </c>
      <c r="H7673" s="1" t="s">
        <v>916</v>
      </c>
      <c r="I7673" s="1">
        <v>1117802.5</v>
      </c>
      <c r="K7673" s="1">
        <v>290449</v>
      </c>
      <c r="L7673" s="1">
        <v>6700662.5</v>
      </c>
      <c r="M7673" s="1">
        <v>9.7820498049259186E-2</v>
      </c>
      <c r="N7673" s="1">
        <v>1.4814908504486084</v>
      </c>
      <c r="O7673" s="1">
        <v>6.2205858528614044E-2</v>
      </c>
      <c r="P7673" s="1">
        <v>5.8929572105407715</v>
      </c>
      <c r="Q7673" s="1">
        <v>-5.1399998366832733E-2</v>
      </c>
      <c r="S7673" s="1">
        <v>31</v>
      </c>
      <c r="T7673" s="1">
        <v>1</v>
      </c>
      <c r="U7673" s="1">
        <v>8108914</v>
      </c>
      <c r="V7673" s="1">
        <v>0.1086263582110405</v>
      </c>
      <c r="W7673" s="1">
        <v>1.3577824831008911</v>
      </c>
      <c r="X7673" s="1">
        <v>1.3577824831008911</v>
      </c>
    </row>
    <row r="7674" spans="1:24" x14ac:dyDescent="0.35">
      <c r="A7674" s="1">
        <v>320429</v>
      </c>
      <c r="B7674" s="1" t="s">
        <v>2345</v>
      </c>
      <c r="C7674" s="1">
        <v>117086503</v>
      </c>
      <c r="D7674" s="1">
        <v>429</v>
      </c>
      <c r="E7674" s="1" t="s">
        <v>2745</v>
      </c>
      <c r="F7674" s="1" t="s">
        <v>147</v>
      </c>
      <c r="G7674" s="1" t="s">
        <v>146</v>
      </c>
      <c r="H7674" s="1" t="s">
        <v>916</v>
      </c>
      <c r="I7674" s="1">
        <v>1202425.1499999999</v>
      </c>
      <c r="K7674" s="1">
        <v>290449</v>
      </c>
      <c r="L7674" s="1">
        <v>6763061</v>
      </c>
      <c r="M7674" s="1">
        <v>6.2398500740528107E-2</v>
      </c>
      <c r="N7674" s="1">
        <v>0.93122881650924683</v>
      </c>
      <c r="O7674" s="1">
        <v>8.4622651338577271E-2</v>
      </c>
      <c r="P7674" s="1">
        <v>7.5704474449157715</v>
      </c>
      <c r="Q7674" s="1">
        <v>0</v>
      </c>
      <c r="S7674" s="1">
        <v>32</v>
      </c>
      <c r="T7674" s="1">
        <v>1</v>
      </c>
      <c r="U7674" s="1">
        <v>8255935</v>
      </c>
      <c r="V7674" s="1">
        <v>0.14702114462852478</v>
      </c>
      <c r="W7674" s="1">
        <v>1.813078761100769</v>
      </c>
      <c r="X7674" s="1">
        <v>1.813078761100769</v>
      </c>
    </row>
    <row r="7675" spans="1:24" x14ac:dyDescent="0.35">
      <c r="A7675" s="1">
        <v>330429</v>
      </c>
      <c r="B7675" s="1" t="s">
        <v>2346</v>
      </c>
      <c r="C7675" s="1">
        <v>117086503</v>
      </c>
      <c r="D7675" s="1">
        <v>429</v>
      </c>
      <c r="E7675" s="1" t="s">
        <v>2745</v>
      </c>
      <c r="F7675" s="1" t="s">
        <v>147</v>
      </c>
      <c r="G7675" s="1" t="s">
        <v>146</v>
      </c>
      <c r="H7675" s="1" t="s">
        <v>916</v>
      </c>
      <c r="I7675" s="1">
        <v>1173164</v>
      </c>
      <c r="K7675" s="1">
        <v>290449</v>
      </c>
      <c r="L7675" s="1">
        <v>6956242.5</v>
      </c>
      <c r="M7675" s="1">
        <v>0.19318149983882904</v>
      </c>
      <c r="N7675" s="1">
        <v>2.8564209938049316</v>
      </c>
      <c r="O7675" s="1">
        <v>-2.926114946603775E-2</v>
      </c>
      <c r="P7675" s="1">
        <v>-2.4335112571716309</v>
      </c>
      <c r="Q7675" s="1">
        <v>0</v>
      </c>
      <c r="S7675" s="1">
        <v>33</v>
      </c>
      <c r="T7675" s="1">
        <v>1</v>
      </c>
      <c r="U7675" s="1">
        <v>8419856</v>
      </c>
      <c r="V7675" s="1">
        <v>0.16392034292221069</v>
      </c>
      <c r="W7675" s="1">
        <v>1.9854928255081177</v>
      </c>
      <c r="X7675" s="1">
        <v>1.9854928255081177</v>
      </c>
    </row>
    <row r="7676" spans="1:24" x14ac:dyDescent="0.35">
      <c r="A7676" s="1">
        <v>340429</v>
      </c>
      <c r="B7676" s="1" t="s">
        <v>2347</v>
      </c>
      <c r="C7676" s="1">
        <v>117086503</v>
      </c>
      <c r="D7676" s="1">
        <v>429</v>
      </c>
      <c r="E7676" s="1" t="s">
        <v>2745</v>
      </c>
      <c r="F7676" s="1" t="s">
        <v>147</v>
      </c>
      <c r="G7676" s="1" t="s">
        <v>146</v>
      </c>
      <c r="H7676" s="1" t="s">
        <v>916</v>
      </c>
      <c r="I7676" s="1">
        <v>1173130.3899999999</v>
      </c>
      <c r="K7676" s="1">
        <v>290449</v>
      </c>
      <c r="L7676" s="1">
        <v>6956236</v>
      </c>
      <c r="M7676" s="1">
        <v>-6.4999999267456587E-6</v>
      </c>
      <c r="N7676" s="1">
        <v>-9.3441252829506993E-5</v>
      </c>
      <c r="O7676" s="1">
        <v>-3.3609998354222625E-5</v>
      </c>
      <c r="P7676" s="1">
        <v>-2.8649021405726671E-3</v>
      </c>
      <c r="Q7676" s="1">
        <v>0</v>
      </c>
      <c r="S7676" s="1">
        <v>34</v>
      </c>
      <c r="T7676" s="1">
        <v>1</v>
      </c>
      <c r="U7676" s="1">
        <v>8419815</v>
      </c>
      <c r="V7676" s="1">
        <v>-4.0109996916726232E-5</v>
      </c>
      <c r="W7676" s="1">
        <v>-4.869441909249872E-4</v>
      </c>
      <c r="X7676" s="1">
        <v>-4.869441909249872E-4</v>
      </c>
    </row>
    <row r="7677" spans="1:24" x14ac:dyDescent="0.35">
      <c r="A7677" s="1">
        <v>350429</v>
      </c>
      <c r="B7677" s="1" t="s">
        <v>2348</v>
      </c>
      <c r="C7677" s="1">
        <v>117086503</v>
      </c>
      <c r="D7677" s="1">
        <v>429</v>
      </c>
      <c r="E7677" s="1" t="s">
        <v>2745</v>
      </c>
      <c r="F7677" s="1" t="s">
        <v>147</v>
      </c>
      <c r="G7677" s="1" t="s">
        <v>146</v>
      </c>
      <c r="H7677" s="1" t="s">
        <v>916</v>
      </c>
      <c r="I7677" s="1">
        <v>1233636.83</v>
      </c>
      <c r="K7677" s="1">
        <v>290449</v>
      </c>
      <c r="L7677" s="1">
        <v>7543465</v>
      </c>
      <c r="M7677" s="1">
        <v>0.58722901344299316</v>
      </c>
      <c r="N7677" s="1">
        <v>8.4417638778686523</v>
      </c>
      <c r="O7677" s="1">
        <v>6.0506440699100494E-2</v>
      </c>
      <c r="P7677" s="1">
        <v>5.1576910018920898</v>
      </c>
      <c r="Q7677" s="1">
        <v>0</v>
      </c>
      <c r="S7677" s="1">
        <v>35</v>
      </c>
      <c r="T7677" s="1">
        <v>1</v>
      </c>
      <c r="U7677" s="1">
        <v>9067551</v>
      </c>
      <c r="V7677" s="1">
        <v>0.64773547649383545</v>
      </c>
      <c r="W7677" s="1">
        <v>7.692995548248291</v>
      </c>
      <c r="X7677" s="1">
        <v>7.692995548248291</v>
      </c>
    </row>
    <row r="7678" spans="1:24" x14ac:dyDescent="0.35">
      <c r="A7678" s="1">
        <v>360429</v>
      </c>
      <c r="B7678" s="1" t="s">
        <v>2349</v>
      </c>
      <c r="C7678" s="1">
        <v>117086503</v>
      </c>
      <c r="D7678" s="1">
        <v>429</v>
      </c>
      <c r="E7678" s="1" t="s">
        <v>2745</v>
      </c>
      <c r="F7678" s="1" t="s">
        <v>147</v>
      </c>
      <c r="G7678" s="1" t="s">
        <v>146</v>
      </c>
      <c r="H7678" s="1" t="s">
        <v>916</v>
      </c>
      <c r="I7678" s="1">
        <v>1309135.58</v>
      </c>
      <c r="K7678" s="1">
        <v>290449</v>
      </c>
      <c r="L7678" s="1">
        <v>8350664</v>
      </c>
      <c r="M7678" s="1">
        <v>0.80719900131225586</v>
      </c>
      <c r="N7678" s="1">
        <v>10.700639724731445</v>
      </c>
      <c r="O7678" s="1">
        <v>7.5498752295970917E-2</v>
      </c>
      <c r="P7678" s="1">
        <v>6.1200141906738281</v>
      </c>
      <c r="Q7678" s="1">
        <v>0</v>
      </c>
      <c r="S7678" s="1">
        <v>36</v>
      </c>
      <c r="T7678" s="1">
        <v>1</v>
      </c>
      <c r="U7678" s="1">
        <v>9950249</v>
      </c>
      <c r="V7678" s="1">
        <v>0.88269776105880737</v>
      </c>
      <c r="W7678" s="1">
        <v>9.7346906661987305</v>
      </c>
      <c r="X7678" s="1">
        <v>9.7346906661987305</v>
      </c>
    </row>
    <row r="7679" spans="1:24" x14ac:dyDescent="0.35">
      <c r="A7679" s="1">
        <v>370429</v>
      </c>
      <c r="B7679" s="1" t="s">
        <v>2350</v>
      </c>
      <c r="C7679" s="1">
        <v>117086503</v>
      </c>
      <c r="D7679" s="1">
        <v>429</v>
      </c>
      <c r="E7679" s="1" t="s">
        <v>2745</v>
      </c>
      <c r="F7679" s="1" t="s">
        <v>147</v>
      </c>
      <c r="G7679" s="1" t="s">
        <v>146</v>
      </c>
      <c r="H7679" s="1" t="s">
        <v>916</v>
      </c>
      <c r="I7679" s="1">
        <v>1368507.83</v>
      </c>
      <c r="K7679" s="1">
        <v>290449</v>
      </c>
      <c r="L7679" s="1">
        <v>9353293</v>
      </c>
      <c r="M7679" s="1">
        <v>1.0026290416717529</v>
      </c>
      <c r="N7679" s="1">
        <v>12.00657844543457</v>
      </c>
      <c r="O7679" s="1">
        <v>5.9372249990701675E-2</v>
      </c>
      <c r="P7679" s="1">
        <v>4.5352253913879395</v>
      </c>
      <c r="Q7679" s="1">
        <v>0</v>
      </c>
      <c r="S7679" s="1">
        <v>37</v>
      </c>
      <c r="T7679" s="1">
        <v>1</v>
      </c>
      <c r="U7679" s="1">
        <v>11012250</v>
      </c>
      <c r="V7679" s="1">
        <v>1.0620013475418091</v>
      </c>
      <c r="W7679" s="1">
        <v>10.673110008239746</v>
      </c>
      <c r="X7679" s="1">
        <v>10.673110008239746</v>
      </c>
    </row>
    <row r="7680" spans="1:24" x14ac:dyDescent="0.35">
      <c r="A7680" s="1">
        <v>380429</v>
      </c>
      <c r="B7680" s="1" t="s">
        <v>2351</v>
      </c>
      <c r="C7680" s="1">
        <v>117086503</v>
      </c>
      <c r="D7680" s="1">
        <v>429</v>
      </c>
      <c r="E7680" s="1" t="s">
        <v>2745</v>
      </c>
      <c r="F7680" s="1" t="s">
        <v>147</v>
      </c>
      <c r="G7680" s="1" t="s">
        <v>146</v>
      </c>
      <c r="H7680" s="1" t="s">
        <v>916</v>
      </c>
      <c r="I7680" s="1">
        <v>1439243</v>
      </c>
      <c r="K7680" s="1">
        <v>811375.5</v>
      </c>
      <c r="L7680" s="1">
        <v>9798482</v>
      </c>
      <c r="M7680" s="1">
        <v>0.44518899917602539</v>
      </c>
      <c r="N7680" s="1">
        <v>4.7597031593322754</v>
      </c>
      <c r="O7680" s="1">
        <v>7.0735171437263489E-2</v>
      </c>
      <c r="P7680" s="1">
        <v>5.1687808036804199</v>
      </c>
      <c r="Q7680" s="1">
        <v>0.52092647552490234</v>
      </c>
      <c r="S7680" s="1">
        <v>38</v>
      </c>
      <c r="T7680" s="1">
        <v>1</v>
      </c>
      <c r="U7680" s="1">
        <v>12049100</v>
      </c>
      <c r="V7680" s="1">
        <v>1.0368506908416748</v>
      </c>
      <c r="W7680" s="1">
        <v>9.4154233932495117</v>
      </c>
      <c r="X7680" s="1">
        <v>9.4154233932495117</v>
      </c>
    </row>
    <row r="7681" spans="1:24" x14ac:dyDescent="0.35">
      <c r="A7681" s="1">
        <v>390429</v>
      </c>
      <c r="B7681" s="1" t="s">
        <v>2352</v>
      </c>
      <c r="C7681" s="1">
        <v>117086503</v>
      </c>
      <c r="D7681" s="1">
        <v>429</v>
      </c>
      <c r="E7681" s="1" t="s">
        <v>2745</v>
      </c>
      <c r="F7681" s="1" t="s">
        <v>147</v>
      </c>
      <c r="G7681" s="1" t="s">
        <v>146</v>
      </c>
      <c r="H7681" s="1" t="s">
        <v>916</v>
      </c>
      <c r="I7681" s="1">
        <v>1449086</v>
      </c>
      <c r="K7681" s="1">
        <v>1332030.375</v>
      </c>
      <c r="L7681" s="1">
        <v>9936680</v>
      </c>
      <c r="M7681" s="1">
        <v>0.13819800317287445</v>
      </c>
      <c r="N7681" s="1">
        <v>1.4104021787643433</v>
      </c>
      <c r="O7681" s="1">
        <v>9.8430002108216286E-3</v>
      </c>
      <c r="P7681" s="1">
        <v>0.68390119075775146</v>
      </c>
      <c r="Q7681" s="1">
        <v>0.52065485715866089</v>
      </c>
      <c r="S7681" s="1">
        <v>39</v>
      </c>
      <c r="T7681" s="1">
        <v>1</v>
      </c>
      <c r="U7681" s="1">
        <v>12717796</v>
      </c>
      <c r="V7681" s="1">
        <v>0.66869586706161499</v>
      </c>
      <c r="W7681" s="1">
        <v>5.5497589111328125</v>
      </c>
      <c r="X7681" s="1">
        <v>5.5497589111328125</v>
      </c>
    </row>
    <row r="7682" spans="1:24" x14ac:dyDescent="0.35">
      <c r="A7682" s="1">
        <v>400429</v>
      </c>
      <c r="B7682" s="1" t="s">
        <v>2353</v>
      </c>
      <c r="C7682" s="1">
        <v>117086503</v>
      </c>
      <c r="D7682" s="1">
        <v>429</v>
      </c>
      <c r="E7682" s="1" t="s">
        <v>2745</v>
      </c>
      <c r="F7682" s="1" t="s">
        <v>147</v>
      </c>
      <c r="G7682" s="1" t="s">
        <v>146</v>
      </c>
      <c r="H7682" s="1" t="s">
        <v>916</v>
      </c>
      <c r="S7682" s="1">
        <v>40</v>
      </c>
      <c r="T7682" s="1">
        <v>1</v>
      </c>
      <c r="U7682" s="1">
        <v>0</v>
      </c>
      <c r="V7682" s="1">
        <v>0</v>
      </c>
      <c r="W7682" s="1">
        <v>-100</v>
      </c>
      <c r="X7682" s="1">
        <v>-100</v>
      </c>
    </row>
    <row r="7683" spans="1:24" x14ac:dyDescent="0.35">
      <c r="A7683" s="1">
        <v>410429</v>
      </c>
      <c r="B7683" s="1" t="s">
        <v>2354</v>
      </c>
      <c r="C7683" s="1">
        <v>117086503</v>
      </c>
      <c r="D7683" s="1">
        <v>429</v>
      </c>
      <c r="E7683" s="1" t="s">
        <v>2745</v>
      </c>
      <c r="F7683" s="1" t="s">
        <v>147</v>
      </c>
      <c r="G7683" s="1" t="s">
        <v>146</v>
      </c>
      <c r="H7683" s="1" t="s">
        <v>916</v>
      </c>
      <c r="S7683" s="1">
        <v>41</v>
      </c>
      <c r="T7683" s="1">
        <v>1</v>
      </c>
      <c r="U7683" s="1">
        <v>0</v>
      </c>
      <c r="V7683" s="1">
        <v>0</v>
      </c>
    </row>
    <row r="7684" spans="1:24" x14ac:dyDescent="0.35">
      <c r="A7684" s="1">
        <v>420429</v>
      </c>
      <c r="B7684" s="1" t="s">
        <v>2355</v>
      </c>
      <c r="C7684" s="1">
        <v>117086503</v>
      </c>
      <c r="D7684" s="1">
        <v>429</v>
      </c>
      <c r="E7684" s="1" t="s">
        <v>2745</v>
      </c>
      <c r="F7684" s="1" t="s">
        <v>147</v>
      </c>
      <c r="G7684" s="1" t="s">
        <v>146</v>
      </c>
      <c r="H7684" s="1" t="s">
        <v>916</v>
      </c>
      <c r="S7684" s="1">
        <v>42</v>
      </c>
      <c r="T7684" s="1">
        <v>1</v>
      </c>
      <c r="U7684" s="1">
        <v>0</v>
      </c>
      <c r="V7684" s="1">
        <v>0</v>
      </c>
    </row>
    <row r="7685" spans="1:24" x14ac:dyDescent="0.35">
      <c r="A7685" s="1">
        <v>430429</v>
      </c>
      <c r="B7685" s="1" t="s">
        <v>2356</v>
      </c>
      <c r="C7685" s="1">
        <v>117086503</v>
      </c>
      <c r="D7685" s="1">
        <v>429</v>
      </c>
      <c r="E7685" s="1" t="s">
        <v>2745</v>
      </c>
      <c r="F7685" s="1" t="s">
        <v>147</v>
      </c>
      <c r="G7685" s="1" t="s">
        <v>146</v>
      </c>
      <c r="H7685" s="1" t="s">
        <v>916</v>
      </c>
      <c r="S7685" s="1">
        <v>43</v>
      </c>
      <c r="T7685" s="1">
        <v>1</v>
      </c>
      <c r="U7685" s="1">
        <v>0</v>
      </c>
      <c r="V7685" s="1">
        <v>0</v>
      </c>
    </row>
    <row r="7686" spans="1:24" x14ac:dyDescent="0.35">
      <c r="A7686" s="1">
        <v>440429</v>
      </c>
      <c r="B7686" s="1" t="s">
        <v>2357</v>
      </c>
      <c r="C7686" s="1">
        <v>117086503</v>
      </c>
      <c r="D7686" s="1">
        <v>429</v>
      </c>
      <c r="E7686" s="1" t="s">
        <v>2745</v>
      </c>
      <c r="F7686" s="1" t="s">
        <v>147</v>
      </c>
      <c r="G7686" s="1" t="s">
        <v>146</v>
      </c>
      <c r="H7686" s="1" t="s">
        <v>916</v>
      </c>
      <c r="S7686" s="1">
        <v>44</v>
      </c>
      <c r="T7686" s="1">
        <v>1</v>
      </c>
      <c r="U7686" s="1">
        <v>0</v>
      </c>
      <c r="V7686" s="1">
        <v>0</v>
      </c>
    </row>
    <row r="7687" spans="1:24" x14ac:dyDescent="0.35">
      <c r="A7687" s="1">
        <v>450429</v>
      </c>
      <c r="B7687" s="1" t="s">
        <v>2358</v>
      </c>
      <c r="C7687" s="1">
        <v>117086503</v>
      </c>
      <c r="D7687" s="1">
        <v>429</v>
      </c>
      <c r="E7687" s="1" t="s">
        <v>2745</v>
      </c>
      <c r="F7687" s="1" t="s">
        <v>147</v>
      </c>
      <c r="G7687" s="1" t="s">
        <v>146</v>
      </c>
      <c r="H7687" s="1" t="s">
        <v>916</v>
      </c>
      <c r="S7687" s="1">
        <v>45</v>
      </c>
      <c r="T7687" s="1">
        <v>1</v>
      </c>
      <c r="U7687" s="1">
        <v>0</v>
      </c>
      <c r="V7687" s="1">
        <v>0</v>
      </c>
    </row>
    <row r="7688" spans="1:24" x14ac:dyDescent="0.35">
      <c r="A7688" s="1">
        <v>460429</v>
      </c>
      <c r="B7688" s="1" t="s">
        <v>2359</v>
      </c>
      <c r="C7688" s="1">
        <v>117086503</v>
      </c>
      <c r="D7688" s="1">
        <v>429</v>
      </c>
      <c r="E7688" s="1" t="s">
        <v>2745</v>
      </c>
      <c r="F7688" s="1" t="s">
        <v>147</v>
      </c>
      <c r="G7688" s="1" t="s">
        <v>146</v>
      </c>
      <c r="H7688" s="1" t="s">
        <v>916</v>
      </c>
      <c r="S7688" s="1">
        <v>46</v>
      </c>
      <c r="T7688" s="1">
        <v>1</v>
      </c>
      <c r="U7688" s="1">
        <v>0</v>
      </c>
      <c r="V7688" s="1">
        <v>0</v>
      </c>
    </row>
    <row r="7689" spans="1:24" x14ac:dyDescent="0.35">
      <c r="A7689" s="1">
        <v>470429</v>
      </c>
      <c r="B7689" s="1" t="s">
        <v>2360</v>
      </c>
      <c r="C7689" s="1">
        <v>117086503</v>
      </c>
      <c r="D7689" s="1">
        <v>429</v>
      </c>
      <c r="E7689" s="1" t="s">
        <v>2745</v>
      </c>
      <c r="F7689" s="1" t="s">
        <v>147</v>
      </c>
      <c r="G7689" s="1" t="s">
        <v>146</v>
      </c>
      <c r="H7689" s="1" t="s">
        <v>916</v>
      </c>
      <c r="S7689" s="1">
        <v>47</v>
      </c>
      <c r="T7689" s="1">
        <v>1</v>
      </c>
      <c r="U7689" s="1">
        <v>0</v>
      </c>
      <c r="V7689" s="1">
        <v>0</v>
      </c>
    </row>
    <row r="7690" spans="1:24" x14ac:dyDescent="0.35">
      <c r="A7690" s="1">
        <v>480429</v>
      </c>
      <c r="B7690" s="1" t="s">
        <v>2361</v>
      </c>
      <c r="C7690" s="1">
        <v>117086503</v>
      </c>
      <c r="D7690" s="1">
        <v>429</v>
      </c>
      <c r="E7690" s="1" t="s">
        <v>2745</v>
      </c>
      <c r="F7690" s="1" t="s">
        <v>147</v>
      </c>
      <c r="G7690" s="1" t="s">
        <v>146</v>
      </c>
      <c r="H7690" s="1" t="s">
        <v>916</v>
      </c>
      <c r="S7690" s="1">
        <v>48</v>
      </c>
      <c r="T7690" s="1">
        <v>1</v>
      </c>
      <c r="U7690" s="1">
        <v>0</v>
      </c>
      <c r="V7690" s="1">
        <v>0</v>
      </c>
    </row>
    <row r="7691" spans="1:24" x14ac:dyDescent="0.35">
      <c r="A7691" s="1">
        <v>290433</v>
      </c>
      <c r="B7691" s="1" t="s">
        <v>2341</v>
      </c>
      <c r="C7691" s="1">
        <v>117086653</v>
      </c>
      <c r="D7691" s="1">
        <v>433</v>
      </c>
      <c r="E7691" s="1" t="s">
        <v>2746</v>
      </c>
      <c r="F7691" s="1" t="s">
        <v>147</v>
      </c>
      <c r="G7691" s="1" t="s">
        <v>146</v>
      </c>
      <c r="H7691" s="1" t="s">
        <v>916</v>
      </c>
      <c r="I7691" s="1">
        <v>1090595.27</v>
      </c>
      <c r="J7691" s="1">
        <v>88814.53</v>
      </c>
      <c r="K7691" s="1">
        <v>279322</v>
      </c>
      <c r="L7691" s="1">
        <v>8987286</v>
      </c>
      <c r="S7691" s="1">
        <v>29</v>
      </c>
      <c r="T7691" s="1">
        <v>1</v>
      </c>
      <c r="U7691" s="1">
        <v>10446018</v>
      </c>
      <c r="V7691" s="1">
        <v>0</v>
      </c>
    </row>
    <row r="7692" spans="1:24" x14ac:dyDescent="0.35">
      <c r="A7692" s="1">
        <v>300433</v>
      </c>
      <c r="B7692" s="1" t="s">
        <v>2343</v>
      </c>
      <c r="C7692" s="1">
        <v>117086653</v>
      </c>
      <c r="D7692" s="1">
        <v>433</v>
      </c>
      <c r="E7692" s="1" t="s">
        <v>2746</v>
      </c>
      <c r="F7692" s="1" t="s">
        <v>147</v>
      </c>
      <c r="G7692" s="1" t="s">
        <v>146</v>
      </c>
      <c r="H7692" s="1" t="s">
        <v>916</v>
      </c>
      <c r="I7692" s="1">
        <v>1098233.3799999999</v>
      </c>
      <c r="J7692" s="1">
        <v>86018.43</v>
      </c>
      <c r="K7692" s="1">
        <v>342150</v>
      </c>
      <c r="L7692" s="1">
        <v>9125266</v>
      </c>
      <c r="M7692" s="1">
        <v>0.13797999918460846</v>
      </c>
      <c r="N7692" s="1">
        <v>1.5352799892425537</v>
      </c>
      <c r="O7692" s="1">
        <v>7.6381098479032516E-3</v>
      </c>
      <c r="P7692" s="1">
        <v>0.70036154985427856</v>
      </c>
      <c r="Q7692" s="1">
        <v>6.2827996909618378E-2</v>
      </c>
      <c r="R7692" s="1">
        <v>-2.7960999868810177E-3</v>
      </c>
      <c r="S7692" s="1">
        <v>30</v>
      </c>
      <c r="T7692" s="1">
        <v>1</v>
      </c>
      <c r="U7692" s="1">
        <v>10651668</v>
      </c>
      <c r="V7692" s="1">
        <v>0.20565000176429749</v>
      </c>
      <c r="W7692" s="1">
        <v>1.9686927795410156</v>
      </c>
      <c r="X7692" s="1">
        <v>1.9686927795410156</v>
      </c>
    </row>
    <row r="7693" spans="1:24" x14ac:dyDescent="0.35">
      <c r="A7693" s="1">
        <v>310433</v>
      </c>
      <c r="B7693" s="1" t="s">
        <v>2344</v>
      </c>
      <c r="C7693" s="1">
        <v>117086653</v>
      </c>
      <c r="D7693" s="1">
        <v>433</v>
      </c>
      <c r="E7693" s="1" t="s">
        <v>2746</v>
      </c>
      <c r="F7693" s="1" t="s">
        <v>147</v>
      </c>
      <c r="G7693" s="1" t="s">
        <v>146</v>
      </c>
      <c r="H7693" s="1" t="s">
        <v>916</v>
      </c>
      <c r="I7693" s="1">
        <v>1113357</v>
      </c>
      <c r="J7693" s="1">
        <v>41135</v>
      </c>
      <c r="K7693" s="1">
        <v>310736</v>
      </c>
      <c r="L7693" s="1">
        <v>9162552</v>
      </c>
      <c r="M7693" s="1">
        <v>3.7285998463630676E-2</v>
      </c>
      <c r="N7693" s="1">
        <v>0.4086017906665802</v>
      </c>
      <c r="O7693" s="1">
        <v>1.5123619697988033E-2</v>
      </c>
      <c r="P7693" s="1">
        <v>1.3770861625671387</v>
      </c>
      <c r="Q7693" s="1">
        <v>-3.1413998454809189E-2</v>
      </c>
      <c r="R7693" s="1">
        <v>-4.4883430004119873E-2</v>
      </c>
      <c r="S7693" s="1">
        <v>31</v>
      </c>
      <c r="T7693" s="1">
        <v>1</v>
      </c>
      <c r="U7693" s="1">
        <v>10627780</v>
      </c>
      <c r="V7693" s="1">
        <v>-2.3887809365987778E-2</v>
      </c>
      <c r="W7693" s="1">
        <v>-0.22426535189151764</v>
      </c>
      <c r="X7693" s="1">
        <v>-0.22426535189151764</v>
      </c>
    </row>
    <row r="7694" spans="1:24" x14ac:dyDescent="0.35">
      <c r="A7694" s="1">
        <v>320433</v>
      </c>
      <c r="B7694" s="1" t="s">
        <v>2345</v>
      </c>
      <c r="C7694" s="1">
        <v>117086653</v>
      </c>
      <c r="D7694" s="1">
        <v>433</v>
      </c>
      <c r="E7694" s="1" t="s">
        <v>2746</v>
      </c>
      <c r="F7694" s="1" t="s">
        <v>147</v>
      </c>
      <c r="G7694" s="1" t="s">
        <v>146</v>
      </c>
      <c r="H7694" s="1" t="s">
        <v>916</v>
      </c>
      <c r="I7694" s="1">
        <v>1123906</v>
      </c>
      <c r="J7694" s="1">
        <v>54830</v>
      </c>
      <c r="K7694" s="1">
        <v>310736</v>
      </c>
      <c r="L7694" s="1">
        <v>9227438</v>
      </c>
      <c r="M7694" s="1">
        <v>6.4885996282100677E-2</v>
      </c>
      <c r="N7694" s="1">
        <v>0.70816516876220703</v>
      </c>
      <c r="O7694" s="1">
        <v>1.0549000464379787E-2</v>
      </c>
      <c r="P7694" s="1">
        <v>0.94749480485916138</v>
      </c>
      <c r="Q7694" s="1">
        <v>0</v>
      </c>
      <c r="R7694" s="1">
        <v>1.3694999739527702E-2</v>
      </c>
      <c r="S7694" s="1">
        <v>32</v>
      </c>
      <c r="T7694" s="1">
        <v>1</v>
      </c>
      <c r="U7694" s="1">
        <v>10716910</v>
      </c>
      <c r="V7694" s="1">
        <v>8.9129999279975891E-2</v>
      </c>
      <c r="W7694" s="1">
        <v>0.83865118026733398</v>
      </c>
      <c r="X7694" s="1">
        <v>0.83865118026733398</v>
      </c>
    </row>
    <row r="7695" spans="1:24" x14ac:dyDescent="0.35">
      <c r="A7695" s="1">
        <v>330433</v>
      </c>
      <c r="B7695" s="1" t="s">
        <v>2346</v>
      </c>
      <c r="C7695" s="1">
        <v>117086653</v>
      </c>
      <c r="D7695" s="1">
        <v>433</v>
      </c>
      <c r="E7695" s="1" t="s">
        <v>2746</v>
      </c>
      <c r="F7695" s="1" t="s">
        <v>147</v>
      </c>
      <c r="G7695" s="1" t="s">
        <v>146</v>
      </c>
      <c r="H7695" s="1" t="s">
        <v>916</v>
      </c>
      <c r="I7695" s="1">
        <v>1153856.17</v>
      </c>
      <c r="J7695" s="1">
        <v>57137.18</v>
      </c>
      <c r="K7695" s="1">
        <v>310736</v>
      </c>
      <c r="L7695" s="1">
        <v>9352010</v>
      </c>
      <c r="M7695" s="1">
        <v>0.12457200139760971</v>
      </c>
      <c r="N7695" s="1">
        <v>1.3500171899795532</v>
      </c>
      <c r="O7695" s="1">
        <v>2.995016984641552E-2</v>
      </c>
      <c r="P7695" s="1">
        <v>2.6648287773132324</v>
      </c>
      <c r="Q7695" s="1">
        <v>0</v>
      </c>
      <c r="R7695" s="1">
        <v>2.3071800824254751E-3</v>
      </c>
      <c r="S7695" s="1">
        <v>33</v>
      </c>
      <c r="T7695" s="1">
        <v>1</v>
      </c>
      <c r="U7695" s="1">
        <v>10873739</v>
      </c>
      <c r="V7695" s="1">
        <v>0.1568293571472168</v>
      </c>
      <c r="W7695" s="1">
        <v>1.46337890625</v>
      </c>
      <c r="X7695" s="1">
        <v>1.46337890625</v>
      </c>
    </row>
    <row r="7696" spans="1:24" x14ac:dyDescent="0.35">
      <c r="A7696" s="1">
        <v>340433</v>
      </c>
      <c r="B7696" s="1" t="s">
        <v>2347</v>
      </c>
      <c r="C7696" s="1">
        <v>117086653</v>
      </c>
      <c r="D7696" s="1">
        <v>433</v>
      </c>
      <c r="E7696" s="1" t="s">
        <v>2746</v>
      </c>
      <c r="F7696" s="1" t="s">
        <v>147</v>
      </c>
      <c r="G7696" s="1" t="s">
        <v>146</v>
      </c>
      <c r="H7696" s="1" t="s">
        <v>916</v>
      </c>
      <c r="I7696" s="1">
        <v>1153822.1200000001</v>
      </c>
      <c r="J7696" s="1">
        <v>72164</v>
      </c>
      <c r="K7696" s="1">
        <v>310736</v>
      </c>
      <c r="L7696" s="1">
        <v>9352005</v>
      </c>
      <c r="M7696" s="1">
        <v>-4.9999998736893758E-6</v>
      </c>
      <c r="N7696" s="1">
        <v>-5.3464442316908389E-5</v>
      </c>
      <c r="O7696" s="1">
        <v>-3.4050000977003947E-5</v>
      </c>
      <c r="P7696" s="1">
        <v>-2.9509742744266987E-3</v>
      </c>
      <c r="Q7696" s="1">
        <v>0</v>
      </c>
      <c r="R7696" s="1">
        <v>1.502681989222765E-2</v>
      </c>
      <c r="S7696" s="1">
        <v>34</v>
      </c>
      <c r="T7696" s="1">
        <v>1</v>
      </c>
      <c r="U7696" s="1">
        <v>10888727</v>
      </c>
      <c r="V7696" s="1">
        <v>1.4987769536674023E-2</v>
      </c>
      <c r="W7696" s="1">
        <v>0.13783667981624603</v>
      </c>
      <c r="X7696" s="1">
        <v>0.13783667981624603</v>
      </c>
    </row>
    <row r="7697" spans="1:24" x14ac:dyDescent="0.35">
      <c r="A7697" s="1">
        <v>350433</v>
      </c>
      <c r="B7697" s="1" t="s">
        <v>2348</v>
      </c>
      <c r="C7697" s="1">
        <v>117086653</v>
      </c>
      <c r="D7697" s="1">
        <v>433</v>
      </c>
      <c r="E7697" s="1" t="s">
        <v>2746</v>
      </c>
      <c r="F7697" s="1" t="s">
        <v>147</v>
      </c>
      <c r="G7697" s="1" t="s">
        <v>146</v>
      </c>
      <c r="H7697" s="1" t="s">
        <v>916</v>
      </c>
      <c r="I7697" s="1">
        <v>1226114.4099999999</v>
      </c>
      <c r="J7697" s="1">
        <v>91937</v>
      </c>
      <c r="K7697" s="1">
        <v>310736</v>
      </c>
      <c r="L7697" s="1">
        <v>9554090</v>
      </c>
      <c r="M7697" s="1">
        <v>0.20208500325679779</v>
      </c>
      <c r="N7697" s="1">
        <v>2.1608734130859375</v>
      </c>
      <c r="O7697" s="1">
        <v>7.229229062795639E-2</v>
      </c>
      <c r="P7697" s="1">
        <v>6.2654623985290527</v>
      </c>
      <c r="Q7697" s="1">
        <v>0</v>
      </c>
      <c r="R7697" s="1">
        <v>1.9773000851273537E-2</v>
      </c>
      <c r="S7697" s="1">
        <v>35</v>
      </c>
      <c r="T7697" s="1">
        <v>1</v>
      </c>
      <c r="U7697" s="1">
        <v>11182877</v>
      </c>
      <c r="V7697" s="1">
        <v>0.29415029287338257</v>
      </c>
      <c r="W7697" s="1">
        <v>2.7014176845550537</v>
      </c>
      <c r="X7697" s="1">
        <v>2.7014176845550537</v>
      </c>
    </row>
    <row r="7698" spans="1:24" x14ac:dyDescent="0.35">
      <c r="A7698" s="1">
        <v>360433</v>
      </c>
      <c r="B7698" s="1" t="s">
        <v>2349</v>
      </c>
      <c r="C7698" s="1">
        <v>117086653</v>
      </c>
      <c r="D7698" s="1">
        <v>433</v>
      </c>
      <c r="E7698" s="1" t="s">
        <v>2746</v>
      </c>
      <c r="F7698" s="1" t="s">
        <v>147</v>
      </c>
      <c r="G7698" s="1" t="s">
        <v>146</v>
      </c>
      <c r="H7698" s="1" t="s">
        <v>916</v>
      </c>
      <c r="I7698" s="1">
        <v>1293147.48</v>
      </c>
      <c r="J7698" s="1">
        <v>65811.7</v>
      </c>
      <c r="K7698" s="1">
        <v>310736</v>
      </c>
      <c r="L7698" s="1">
        <v>10081238</v>
      </c>
      <c r="M7698" s="1">
        <v>0.52714800834655762</v>
      </c>
      <c r="N7698" s="1">
        <v>5.5175113677978516</v>
      </c>
      <c r="O7698" s="1">
        <v>6.7033067345619202E-2</v>
      </c>
      <c r="P7698" s="1">
        <v>5.4671139717102051</v>
      </c>
      <c r="Q7698" s="1">
        <v>0</v>
      </c>
      <c r="R7698" s="1">
        <v>-2.6125300675630569E-2</v>
      </c>
      <c r="S7698" s="1">
        <v>36</v>
      </c>
      <c r="T7698" s="1">
        <v>1</v>
      </c>
      <c r="U7698" s="1">
        <v>11750933</v>
      </c>
      <c r="V7698" s="1">
        <v>0.56805574893951416</v>
      </c>
      <c r="W7698" s="1">
        <v>5.0796947479248047</v>
      </c>
      <c r="X7698" s="1">
        <v>5.0796947479248047</v>
      </c>
    </row>
    <row r="7699" spans="1:24" x14ac:dyDescent="0.35">
      <c r="A7699" s="1">
        <v>370433</v>
      </c>
      <c r="B7699" s="1" t="s">
        <v>2350</v>
      </c>
      <c r="C7699" s="1">
        <v>117086653</v>
      </c>
      <c r="D7699" s="1">
        <v>433</v>
      </c>
      <c r="E7699" s="1" t="s">
        <v>2746</v>
      </c>
      <c r="F7699" s="1" t="s">
        <v>147</v>
      </c>
      <c r="G7699" s="1" t="s">
        <v>146</v>
      </c>
      <c r="H7699" s="1" t="s">
        <v>916</v>
      </c>
      <c r="I7699" s="1">
        <v>1363224.01</v>
      </c>
      <c r="J7699" s="1">
        <v>45330.55</v>
      </c>
      <c r="K7699" s="1">
        <v>310736</v>
      </c>
      <c r="L7699" s="1">
        <v>10700456</v>
      </c>
      <c r="M7699" s="1">
        <v>0.61921799182891846</v>
      </c>
      <c r="N7699" s="1">
        <v>6.1422815322875977</v>
      </c>
      <c r="O7699" s="1">
        <v>7.0076532661914825E-2</v>
      </c>
      <c r="P7699" s="1">
        <v>5.4190669059753418</v>
      </c>
      <c r="Q7699" s="1">
        <v>0</v>
      </c>
      <c r="R7699" s="1">
        <v>-2.0481150597333908E-2</v>
      </c>
      <c r="S7699" s="1">
        <v>37</v>
      </c>
      <c r="T7699" s="1">
        <v>1</v>
      </c>
      <c r="U7699" s="1">
        <v>12419746</v>
      </c>
      <c r="V7699" s="1">
        <v>0.66881334781646729</v>
      </c>
      <c r="W7699" s="1">
        <v>5.6915736198425293</v>
      </c>
      <c r="X7699" s="1">
        <v>5.6915736198425293</v>
      </c>
    </row>
    <row r="7700" spans="1:24" x14ac:dyDescent="0.35">
      <c r="A7700" s="1">
        <v>380433</v>
      </c>
      <c r="B7700" s="1" t="s">
        <v>2351</v>
      </c>
      <c r="C7700" s="1">
        <v>117086653</v>
      </c>
      <c r="D7700" s="1">
        <v>433</v>
      </c>
      <c r="E7700" s="1" t="s">
        <v>2746</v>
      </c>
      <c r="F7700" s="1" t="s">
        <v>147</v>
      </c>
      <c r="G7700" s="1" t="s">
        <v>146</v>
      </c>
      <c r="H7700" s="1" t="s">
        <v>916</v>
      </c>
      <c r="I7700" s="1">
        <v>1472605</v>
      </c>
      <c r="J7700" s="1">
        <v>26314</v>
      </c>
      <c r="K7700" s="1">
        <v>799319.875</v>
      </c>
      <c r="L7700" s="1">
        <v>10900001</v>
      </c>
      <c r="M7700" s="1">
        <v>0.1995449960231781</v>
      </c>
      <c r="N7700" s="1">
        <v>1.864827036857605</v>
      </c>
      <c r="O7700" s="1">
        <v>0.10938099026679993</v>
      </c>
      <c r="P7700" s="1">
        <v>8.0236988067626953</v>
      </c>
      <c r="Q7700" s="1">
        <v>0.48858386278152466</v>
      </c>
      <c r="R7700" s="1">
        <v>-1.9016550853848457E-2</v>
      </c>
      <c r="S7700" s="1">
        <v>38</v>
      </c>
      <c r="T7700" s="1">
        <v>1</v>
      </c>
      <c r="U7700" s="1">
        <v>13198240</v>
      </c>
      <c r="V7700" s="1">
        <v>0.77849328517913818</v>
      </c>
      <c r="W7700" s="1">
        <v>6.268195629119873</v>
      </c>
      <c r="X7700" s="1">
        <v>6.268195629119873</v>
      </c>
    </row>
    <row r="7701" spans="1:24" x14ac:dyDescent="0.35">
      <c r="A7701" s="1">
        <v>390433</v>
      </c>
      <c r="B7701" s="1" t="s">
        <v>2352</v>
      </c>
      <c r="C7701" s="1">
        <v>117086653</v>
      </c>
      <c r="D7701" s="1">
        <v>433</v>
      </c>
      <c r="E7701" s="1" t="s">
        <v>2746</v>
      </c>
      <c r="F7701" s="1" t="s">
        <v>147</v>
      </c>
      <c r="G7701" s="1" t="s">
        <v>146</v>
      </c>
      <c r="H7701" s="1" t="s">
        <v>916</v>
      </c>
      <c r="I7701" s="1">
        <v>1490693</v>
      </c>
      <c r="J7701" s="1">
        <v>38558</v>
      </c>
      <c r="K7701" s="1">
        <v>1367044.25</v>
      </c>
      <c r="L7701" s="1">
        <v>10986400</v>
      </c>
      <c r="M7701" s="1">
        <v>8.6398996412754059E-2</v>
      </c>
      <c r="N7701" s="1">
        <v>0.79265129566192627</v>
      </c>
      <c r="O7701" s="1">
        <v>1.8087999895215034E-2</v>
      </c>
      <c r="P7701" s="1">
        <v>1.2282994985580444</v>
      </c>
      <c r="Q7701" s="1">
        <v>0.56772434711456299</v>
      </c>
      <c r="R7701" s="1">
        <v>1.2244000099599361E-2</v>
      </c>
      <c r="S7701" s="1">
        <v>39</v>
      </c>
      <c r="T7701" s="1">
        <v>1</v>
      </c>
      <c r="U7701" s="1">
        <v>13882695</v>
      </c>
      <c r="V7701" s="1">
        <v>0.68445533514022827</v>
      </c>
      <c r="W7701" s="1">
        <v>5.1859564781188965</v>
      </c>
      <c r="X7701" s="1">
        <v>5.1859564781188965</v>
      </c>
    </row>
    <row r="7702" spans="1:24" x14ac:dyDescent="0.35">
      <c r="A7702" s="1">
        <v>400433</v>
      </c>
      <c r="B7702" s="1" t="s">
        <v>2353</v>
      </c>
      <c r="C7702" s="1">
        <v>117086653</v>
      </c>
      <c r="D7702" s="1">
        <v>433</v>
      </c>
      <c r="E7702" s="1" t="s">
        <v>2746</v>
      </c>
      <c r="F7702" s="1" t="s">
        <v>147</v>
      </c>
      <c r="G7702" s="1" t="s">
        <v>146</v>
      </c>
      <c r="H7702" s="1" t="s">
        <v>916</v>
      </c>
      <c r="S7702" s="1">
        <v>40</v>
      </c>
      <c r="T7702" s="1">
        <v>1</v>
      </c>
      <c r="U7702" s="1">
        <v>0</v>
      </c>
      <c r="V7702" s="1">
        <v>0</v>
      </c>
      <c r="W7702" s="1">
        <v>-100</v>
      </c>
      <c r="X7702" s="1">
        <v>-100</v>
      </c>
    </row>
    <row r="7703" spans="1:24" x14ac:dyDescent="0.35">
      <c r="A7703" s="1">
        <v>410433</v>
      </c>
      <c r="B7703" s="1" t="s">
        <v>2354</v>
      </c>
      <c r="C7703" s="1">
        <v>117086653</v>
      </c>
      <c r="D7703" s="1">
        <v>433</v>
      </c>
      <c r="E7703" s="1" t="s">
        <v>2746</v>
      </c>
      <c r="F7703" s="1" t="s">
        <v>147</v>
      </c>
      <c r="G7703" s="1" t="s">
        <v>146</v>
      </c>
      <c r="H7703" s="1" t="s">
        <v>916</v>
      </c>
      <c r="S7703" s="1">
        <v>41</v>
      </c>
      <c r="T7703" s="1">
        <v>1</v>
      </c>
      <c r="U7703" s="1">
        <v>0</v>
      </c>
      <c r="V7703" s="1">
        <v>0</v>
      </c>
    </row>
    <row r="7704" spans="1:24" x14ac:dyDescent="0.35">
      <c r="A7704" s="1">
        <v>420433</v>
      </c>
      <c r="B7704" s="1" t="s">
        <v>2355</v>
      </c>
      <c r="C7704" s="1">
        <v>117086653</v>
      </c>
      <c r="D7704" s="1">
        <v>433</v>
      </c>
      <c r="E7704" s="1" t="s">
        <v>2746</v>
      </c>
      <c r="F7704" s="1" t="s">
        <v>147</v>
      </c>
      <c r="G7704" s="1" t="s">
        <v>146</v>
      </c>
      <c r="H7704" s="1" t="s">
        <v>916</v>
      </c>
      <c r="S7704" s="1">
        <v>42</v>
      </c>
      <c r="T7704" s="1">
        <v>1</v>
      </c>
      <c r="U7704" s="1">
        <v>0</v>
      </c>
      <c r="V7704" s="1">
        <v>0</v>
      </c>
    </row>
    <row r="7705" spans="1:24" x14ac:dyDescent="0.35">
      <c r="A7705" s="1">
        <v>430433</v>
      </c>
      <c r="B7705" s="1" t="s">
        <v>2356</v>
      </c>
      <c r="C7705" s="1">
        <v>117086653</v>
      </c>
      <c r="D7705" s="1">
        <v>433</v>
      </c>
      <c r="E7705" s="1" t="s">
        <v>2746</v>
      </c>
      <c r="F7705" s="1" t="s">
        <v>147</v>
      </c>
      <c r="G7705" s="1" t="s">
        <v>146</v>
      </c>
      <c r="H7705" s="1" t="s">
        <v>916</v>
      </c>
      <c r="S7705" s="1">
        <v>43</v>
      </c>
      <c r="T7705" s="1">
        <v>1</v>
      </c>
      <c r="U7705" s="1">
        <v>0</v>
      </c>
      <c r="V7705" s="1">
        <v>0</v>
      </c>
    </row>
    <row r="7706" spans="1:24" x14ac:dyDescent="0.35">
      <c r="A7706" s="1">
        <v>440433</v>
      </c>
      <c r="B7706" s="1" t="s">
        <v>2357</v>
      </c>
      <c r="C7706" s="1">
        <v>117086653</v>
      </c>
      <c r="D7706" s="1">
        <v>433</v>
      </c>
      <c r="E7706" s="1" t="s">
        <v>2746</v>
      </c>
      <c r="F7706" s="1" t="s">
        <v>147</v>
      </c>
      <c r="G7706" s="1" t="s">
        <v>146</v>
      </c>
      <c r="H7706" s="1" t="s">
        <v>916</v>
      </c>
      <c r="S7706" s="1">
        <v>44</v>
      </c>
      <c r="T7706" s="1">
        <v>1</v>
      </c>
      <c r="U7706" s="1">
        <v>0</v>
      </c>
      <c r="V7706" s="1">
        <v>0</v>
      </c>
    </row>
    <row r="7707" spans="1:24" x14ac:dyDescent="0.35">
      <c r="A7707" s="1">
        <v>450433</v>
      </c>
      <c r="B7707" s="1" t="s">
        <v>2358</v>
      </c>
      <c r="C7707" s="1">
        <v>117086653</v>
      </c>
      <c r="D7707" s="1">
        <v>433</v>
      </c>
      <c r="E7707" s="1" t="s">
        <v>2746</v>
      </c>
      <c r="F7707" s="1" t="s">
        <v>147</v>
      </c>
      <c r="G7707" s="1" t="s">
        <v>146</v>
      </c>
      <c r="H7707" s="1" t="s">
        <v>916</v>
      </c>
      <c r="S7707" s="1">
        <v>45</v>
      </c>
      <c r="T7707" s="1">
        <v>1</v>
      </c>
      <c r="U7707" s="1">
        <v>0</v>
      </c>
      <c r="V7707" s="1">
        <v>0</v>
      </c>
    </row>
    <row r="7708" spans="1:24" x14ac:dyDescent="0.35">
      <c r="A7708" s="1">
        <v>460433</v>
      </c>
      <c r="B7708" s="1" t="s">
        <v>2359</v>
      </c>
      <c r="C7708" s="1">
        <v>117086653</v>
      </c>
      <c r="D7708" s="1">
        <v>433</v>
      </c>
      <c r="E7708" s="1" t="s">
        <v>2746</v>
      </c>
      <c r="F7708" s="1" t="s">
        <v>147</v>
      </c>
      <c r="G7708" s="1" t="s">
        <v>146</v>
      </c>
      <c r="H7708" s="1" t="s">
        <v>916</v>
      </c>
      <c r="S7708" s="1">
        <v>46</v>
      </c>
      <c r="T7708" s="1">
        <v>1</v>
      </c>
      <c r="U7708" s="1">
        <v>0</v>
      </c>
      <c r="V7708" s="1">
        <v>0</v>
      </c>
    </row>
    <row r="7709" spans="1:24" x14ac:dyDescent="0.35">
      <c r="A7709" s="1">
        <v>470433</v>
      </c>
      <c r="B7709" s="1" t="s">
        <v>2360</v>
      </c>
      <c r="C7709" s="1">
        <v>117086653</v>
      </c>
      <c r="D7709" s="1">
        <v>433</v>
      </c>
      <c r="E7709" s="1" t="s">
        <v>2746</v>
      </c>
      <c r="F7709" s="1" t="s">
        <v>147</v>
      </c>
      <c r="G7709" s="1" t="s">
        <v>146</v>
      </c>
      <c r="H7709" s="1" t="s">
        <v>916</v>
      </c>
      <c r="S7709" s="1">
        <v>47</v>
      </c>
      <c r="T7709" s="1">
        <v>1</v>
      </c>
      <c r="U7709" s="1">
        <v>0</v>
      </c>
      <c r="V7709" s="1">
        <v>0</v>
      </c>
    </row>
    <row r="7710" spans="1:24" x14ac:dyDescent="0.35">
      <c r="A7710" s="1">
        <v>480433</v>
      </c>
      <c r="B7710" s="1" t="s">
        <v>2361</v>
      </c>
      <c r="C7710" s="1">
        <v>117086653</v>
      </c>
      <c r="D7710" s="1">
        <v>433</v>
      </c>
      <c r="E7710" s="1" t="s">
        <v>2746</v>
      </c>
      <c r="F7710" s="1" t="s">
        <v>147</v>
      </c>
      <c r="G7710" s="1" t="s">
        <v>146</v>
      </c>
      <c r="H7710" s="1" t="s">
        <v>916</v>
      </c>
      <c r="S7710" s="1">
        <v>48</v>
      </c>
      <c r="T7710" s="1">
        <v>1</v>
      </c>
      <c r="U7710" s="1">
        <v>0</v>
      </c>
      <c r="V7710" s="1">
        <v>0</v>
      </c>
    </row>
    <row r="7711" spans="1:24" x14ac:dyDescent="0.35">
      <c r="A7711" s="1">
        <v>290494</v>
      </c>
      <c r="B7711" s="1" t="s">
        <v>2341</v>
      </c>
      <c r="C7711" s="1">
        <v>117089003</v>
      </c>
      <c r="D7711" s="1">
        <v>494</v>
      </c>
      <c r="E7711" s="1" t="s">
        <v>2747</v>
      </c>
      <c r="F7711" s="1" t="s">
        <v>147</v>
      </c>
      <c r="G7711" s="1" t="s">
        <v>146</v>
      </c>
      <c r="H7711" s="1" t="s">
        <v>916</v>
      </c>
      <c r="I7711" s="1">
        <v>891072.08</v>
      </c>
      <c r="K7711" s="1">
        <v>216159</v>
      </c>
      <c r="L7711" s="1">
        <v>6714411</v>
      </c>
      <c r="S7711" s="1">
        <v>29</v>
      </c>
      <c r="T7711" s="1">
        <v>1</v>
      </c>
      <c r="U7711" s="1">
        <v>7821642</v>
      </c>
      <c r="V7711" s="1">
        <v>0</v>
      </c>
    </row>
    <row r="7712" spans="1:24" x14ac:dyDescent="0.35">
      <c r="A7712" s="1">
        <v>300494</v>
      </c>
      <c r="B7712" s="1" t="s">
        <v>2343</v>
      </c>
      <c r="C7712" s="1">
        <v>117089003</v>
      </c>
      <c r="D7712" s="1">
        <v>494</v>
      </c>
      <c r="E7712" s="1" t="s">
        <v>2747</v>
      </c>
      <c r="F7712" s="1" t="s">
        <v>147</v>
      </c>
      <c r="G7712" s="1" t="s">
        <v>146</v>
      </c>
      <c r="H7712" s="1" t="s">
        <v>916</v>
      </c>
      <c r="I7712" s="1">
        <v>900826.98</v>
      </c>
      <c r="K7712" s="1">
        <v>245917</v>
      </c>
      <c r="L7712" s="1">
        <v>6844951</v>
      </c>
      <c r="M7712" s="1">
        <v>0.13053999841213226</v>
      </c>
      <c r="N7712" s="1">
        <v>1.9441764354705811</v>
      </c>
      <c r="O7712" s="1">
        <v>9.7548998892307281E-3</v>
      </c>
      <c r="P7712" s="1">
        <v>1.0947375297546387</v>
      </c>
      <c r="Q7712" s="1">
        <v>2.9758000746369362E-2</v>
      </c>
      <c r="S7712" s="1">
        <v>30</v>
      </c>
      <c r="T7712" s="1">
        <v>1</v>
      </c>
      <c r="U7712" s="1">
        <v>7991695</v>
      </c>
      <c r="V7712" s="1">
        <v>0.1700529009103775</v>
      </c>
      <c r="W7712" s="1">
        <v>2.1741342544555664</v>
      </c>
      <c r="X7712" s="1">
        <v>2.1741342544555664</v>
      </c>
    </row>
    <row r="7713" spans="1:24" x14ac:dyDescent="0.35">
      <c r="A7713" s="1">
        <v>310494</v>
      </c>
      <c r="B7713" s="1" t="s">
        <v>2344</v>
      </c>
      <c r="C7713" s="1">
        <v>117089003</v>
      </c>
      <c r="D7713" s="1">
        <v>494</v>
      </c>
      <c r="E7713" s="1" t="s">
        <v>2747</v>
      </c>
      <c r="F7713" s="1" t="s">
        <v>147</v>
      </c>
      <c r="G7713" s="1" t="s">
        <v>146</v>
      </c>
      <c r="H7713" s="1" t="s">
        <v>916</v>
      </c>
      <c r="I7713" s="1">
        <v>924541.82</v>
      </c>
      <c r="K7713" s="1">
        <v>231038</v>
      </c>
      <c r="L7713" s="1">
        <v>6870223.5</v>
      </c>
      <c r="M7713" s="1">
        <v>2.5272499769926071E-2</v>
      </c>
      <c r="N7713" s="1">
        <v>0.3692137598991394</v>
      </c>
      <c r="O7713" s="1">
        <v>2.3714840412139893E-2</v>
      </c>
      <c r="P7713" s="1">
        <v>2.6325633525848389</v>
      </c>
      <c r="Q7713" s="1">
        <v>-1.4879000373184681E-2</v>
      </c>
      <c r="S7713" s="1">
        <v>31</v>
      </c>
      <c r="T7713" s="1">
        <v>1</v>
      </c>
      <c r="U7713" s="1">
        <v>8025803</v>
      </c>
      <c r="V7713" s="1">
        <v>3.4108340740203857E-2</v>
      </c>
      <c r="W7713" s="1">
        <v>0.42679306864738464</v>
      </c>
      <c r="X7713" s="1">
        <v>0.42679306864738464</v>
      </c>
    </row>
    <row r="7714" spans="1:24" x14ac:dyDescent="0.35">
      <c r="A7714" s="1">
        <v>320494</v>
      </c>
      <c r="B7714" s="1" t="s">
        <v>2345</v>
      </c>
      <c r="C7714" s="1">
        <v>117089003</v>
      </c>
      <c r="D7714" s="1">
        <v>494</v>
      </c>
      <c r="E7714" s="1" t="s">
        <v>2747</v>
      </c>
      <c r="F7714" s="1" t="s">
        <v>147</v>
      </c>
      <c r="G7714" s="1" t="s">
        <v>146</v>
      </c>
      <c r="H7714" s="1" t="s">
        <v>916</v>
      </c>
      <c r="I7714" s="1">
        <v>935695.96</v>
      </c>
      <c r="K7714" s="1">
        <v>231038</v>
      </c>
      <c r="L7714" s="1">
        <v>6930477</v>
      </c>
      <c r="M7714" s="1">
        <v>6.0253500938415527E-2</v>
      </c>
      <c r="N7714" s="1">
        <v>0.87702387571334839</v>
      </c>
      <c r="O7714" s="1">
        <v>1.1154140345752239E-2</v>
      </c>
      <c r="P7714" s="1">
        <v>1.2064505815505981</v>
      </c>
      <c r="Q7714" s="1">
        <v>0</v>
      </c>
      <c r="S7714" s="1">
        <v>32</v>
      </c>
      <c r="T7714" s="1">
        <v>1</v>
      </c>
      <c r="U7714" s="1">
        <v>8097211</v>
      </c>
      <c r="V7714" s="1">
        <v>7.1407638490200043E-2</v>
      </c>
      <c r="W7714" s="1">
        <v>0.88973027467727661</v>
      </c>
      <c r="X7714" s="1">
        <v>0.88973027467727661</v>
      </c>
    </row>
    <row r="7715" spans="1:24" x14ac:dyDescent="0.35">
      <c r="A7715" s="1">
        <v>330494</v>
      </c>
      <c r="B7715" s="1" t="s">
        <v>2346</v>
      </c>
      <c r="C7715" s="1">
        <v>117089003</v>
      </c>
      <c r="D7715" s="1">
        <v>494</v>
      </c>
      <c r="E7715" s="1" t="s">
        <v>2747</v>
      </c>
      <c r="F7715" s="1" t="s">
        <v>147</v>
      </c>
      <c r="G7715" s="1" t="s">
        <v>146</v>
      </c>
      <c r="H7715" s="1" t="s">
        <v>916</v>
      </c>
      <c r="I7715" s="1">
        <v>977260.99</v>
      </c>
      <c r="K7715" s="1">
        <v>231038</v>
      </c>
      <c r="L7715" s="1">
        <v>7106376.5</v>
      </c>
      <c r="M7715" s="1">
        <v>0.17589950561523438</v>
      </c>
      <c r="N7715" s="1">
        <v>2.5380575656890869</v>
      </c>
      <c r="O7715" s="1">
        <v>4.1565030813217163E-2</v>
      </c>
      <c r="P7715" s="1">
        <v>4.4421510696411133</v>
      </c>
      <c r="Q7715" s="1">
        <v>0</v>
      </c>
      <c r="S7715" s="1">
        <v>33</v>
      </c>
      <c r="T7715" s="1">
        <v>1</v>
      </c>
      <c r="U7715" s="1">
        <v>8314675.5</v>
      </c>
      <c r="V7715" s="1">
        <v>0.21746453642845154</v>
      </c>
      <c r="W7715" s="1">
        <v>2.6856715679168701</v>
      </c>
      <c r="X7715" s="1">
        <v>2.6856715679168701</v>
      </c>
    </row>
    <row r="7716" spans="1:24" x14ac:dyDescent="0.35">
      <c r="A7716" s="1">
        <v>340494</v>
      </c>
      <c r="B7716" s="1" t="s">
        <v>2347</v>
      </c>
      <c r="C7716" s="1">
        <v>117089003</v>
      </c>
      <c r="D7716" s="1">
        <v>494</v>
      </c>
      <c r="E7716" s="1" t="s">
        <v>2747</v>
      </c>
      <c r="F7716" s="1" t="s">
        <v>147</v>
      </c>
      <c r="G7716" s="1" t="s">
        <v>146</v>
      </c>
      <c r="H7716" s="1" t="s">
        <v>916</v>
      </c>
      <c r="I7716" s="1">
        <v>977217</v>
      </c>
      <c r="K7716" s="1">
        <v>231038</v>
      </c>
      <c r="L7716" s="1">
        <v>7106371</v>
      </c>
      <c r="M7716" s="1">
        <v>-5.5000000429572538E-6</v>
      </c>
      <c r="N7716" s="1">
        <v>-7.7395277912728488E-5</v>
      </c>
      <c r="O7716" s="1">
        <v>-4.3989999539917335E-5</v>
      </c>
      <c r="P7716" s="1">
        <v>-4.5013562776148319E-3</v>
      </c>
      <c r="Q7716" s="1">
        <v>0</v>
      </c>
      <c r="S7716" s="1">
        <v>34</v>
      </c>
      <c r="T7716" s="1">
        <v>1</v>
      </c>
      <c r="U7716" s="1">
        <v>8314626</v>
      </c>
      <c r="V7716" s="1">
        <v>-4.9490001401863992E-5</v>
      </c>
      <c r="W7716" s="1">
        <v>-5.9533293824642897E-4</v>
      </c>
      <c r="X7716" s="1">
        <v>-5.9533293824642897E-4</v>
      </c>
    </row>
    <row r="7717" spans="1:24" x14ac:dyDescent="0.35">
      <c r="A7717" s="1">
        <v>350494</v>
      </c>
      <c r="B7717" s="1" t="s">
        <v>2348</v>
      </c>
      <c r="C7717" s="1">
        <v>117089003</v>
      </c>
      <c r="D7717" s="1">
        <v>494</v>
      </c>
      <c r="E7717" s="1" t="s">
        <v>2747</v>
      </c>
      <c r="F7717" s="1" t="s">
        <v>147</v>
      </c>
      <c r="G7717" s="1" t="s">
        <v>146</v>
      </c>
      <c r="H7717" s="1" t="s">
        <v>916</v>
      </c>
      <c r="I7717" s="1">
        <v>1049983.93</v>
      </c>
      <c r="K7717" s="1">
        <v>231038</v>
      </c>
      <c r="L7717" s="1">
        <v>7249824.5</v>
      </c>
      <c r="M7717" s="1">
        <v>0.14345349371433258</v>
      </c>
      <c r="N7717" s="1">
        <v>2.0186605453491211</v>
      </c>
      <c r="O7717" s="1">
        <v>7.2766929864883423E-2</v>
      </c>
      <c r="P7717" s="1">
        <v>7.446342945098877</v>
      </c>
      <c r="Q7717" s="1">
        <v>0</v>
      </c>
      <c r="S7717" s="1">
        <v>35</v>
      </c>
      <c r="T7717" s="1">
        <v>1</v>
      </c>
      <c r="U7717" s="1">
        <v>8530846</v>
      </c>
      <c r="V7717" s="1">
        <v>0.216220423579216</v>
      </c>
      <c r="W7717" s="1">
        <v>2.6004776954650879</v>
      </c>
      <c r="X7717" s="1">
        <v>2.6004776954650879</v>
      </c>
    </row>
    <row r="7718" spans="1:24" x14ac:dyDescent="0.35">
      <c r="A7718" s="1">
        <v>360494</v>
      </c>
      <c r="B7718" s="1" t="s">
        <v>2349</v>
      </c>
      <c r="C7718" s="1">
        <v>117089003</v>
      </c>
      <c r="D7718" s="1">
        <v>494</v>
      </c>
      <c r="E7718" s="1" t="s">
        <v>2747</v>
      </c>
      <c r="F7718" s="1" t="s">
        <v>147</v>
      </c>
      <c r="G7718" s="1" t="s">
        <v>146</v>
      </c>
      <c r="H7718" s="1" t="s">
        <v>916</v>
      </c>
      <c r="I7718" s="1">
        <v>1135945.94</v>
      </c>
      <c r="K7718" s="1">
        <v>231038</v>
      </c>
      <c r="L7718" s="1">
        <v>7652224.5</v>
      </c>
      <c r="M7718" s="1">
        <v>0.40239998698234558</v>
      </c>
      <c r="N7718" s="1">
        <v>5.5504794120788574</v>
      </c>
      <c r="O7718" s="1">
        <v>8.5962012410163879E-2</v>
      </c>
      <c r="P7718" s="1">
        <v>8.1869831085205078</v>
      </c>
      <c r="Q7718" s="1">
        <v>0</v>
      </c>
      <c r="S7718" s="1">
        <v>36</v>
      </c>
      <c r="T7718" s="1">
        <v>1</v>
      </c>
      <c r="U7718" s="1">
        <v>9019208</v>
      </c>
      <c r="V7718" s="1">
        <v>0.48836201429367065</v>
      </c>
      <c r="W7718" s="1">
        <v>5.7246608734130859</v>
      </c>
      <c r="X7718" s="1">
        <v>5.7246608734130859</v>
      </c>
    </row>
    <row r="7719" spans="1:24" x14ac:dyDescent="0.35">
      <c r="A7719" s="1">
        <v>370494</v>
      </c>
      <c r="B7719" s="1" t="s">
        <v>2350</v>
      </c>
      <c r="C7719" s="1">
        <v>117089003</v>
      </c>
      <c r="D7719" s="1">
        <v>494</v>
      </c>
      <c r="E7719" s="1" t="s">
        <v>2747</v>
      </c>
      <c r="F7719" s="1" t="s">
        <v>147</v>
      </c>
      <c r="G7719" s="1" t="s">
        <v>146</v>
      </c>
      <c r="H7719" s="1" t="s">
        <v>916</v>
      </c>
      <c r="I7719" s="1">
        <v>1207034.96</v>
      </c>
      <c r="K7719" s="1">
        <v>231038</v>
      </c>
      <c r="L7719" s="1">
        <v>8518267</v>
      </c>
      <c r="M7719" s="1">
        <v>0.86604249477386475</v>
      </c>
      <c r="N7719" s="1">
        <v>11.317525863647461</v>
      </c>
      <c r="O7719" s="1">
        <v>7.1089021861553192E-2</v>
      </c>
      <c r="P7719" s="1">
        <v>6.2581338882446289</v>
      </c>
      <c r="Q7719" s="1">
        <v>0</v>
      </c>
      <c r="S7719" s="1">
        <v>37</v>
      </c>
      <c r="T7719" s="1">
        <v>1</v>
      </c>
      <c r="U7719" s="1">
        <v>9956340</v>
      </c>
      <c r="V7719" s="1">
        <v>0.93713152408599854</v>
      </c>
      <c r="W7719" s="1">
        <v>10.390402793884277</v>
      </c>
      <c r="X7719" s="1">
        <v>10.390402793884277</v>
      </c>
    </row>
    <row r="7720" spans="1:24" x14ac:dyDescent="0.35">
      <c r="A7720" s="1">
        <v>380494</v>
      </c>
      <c r="B7720" s="1" t="s">
        <v>2351</v>
      </c>
      <c r="C7720" s="1">
        <v>117089003</v>
      </c>
      <c r="D7720" s="1">
        <v>494</v>
      </c>
      <c r="E7720" s="1" t="s">
        <v>2747</v>
      </c>
      <c r="F7720" s="1" t="s">
        <v>147</v>
      </c>
      <c r="G7720" s="1" t="s">
        <v>146</v>
      </c>
      <c r="H7720" s="1" t="s">
        <v>916</v>
      </c>
      <c r="I7720" s="1">
        <v>1212779</v>
      </c>
      <c r="K7720" s="1">
        <v>707789.5</v>
      </c>
      <c r="L7720" s="1">
        <v>8698584</v>
      </c>
      <c r="M7720" s="1">
        <v>0.18031699955463409</v>
      </c>
      <c r="N7720" s="1">
        <v>2.1168272495269775</v>
      </c>
      <c r="O7720" s="1">
        <v>5.7440400123596191E-3</v>
      </c>
      <c r="P7720" s="1">
        <v>0.47588017582893372</v>
      </c>
      <c r="Q7720" s="1">
        <v>0.47675150632858276</v>
      </c>
      <c r="S7720" s="1">
        <v>38</v>
      </c>
      <c r="T7720" s="1">
        <v>1</v>
      </c>
      <c r="U7720" s="1">
        <v>10619152</v>
      </c>
      <c r="V7720" s="1">
        <v>0.66281253099441528</v>
      </c>
      <c r="W7720" s="1">
        <v>6.6571850776672363</v>
      </c>
      <c r="X7720" s="1">
        <v>6.6571850776672363</v>
      </c>
    </row>
    <row r="7721" spans="1:24" x14ac:dyDescent="0.35">
      <c r="A7721" s="1">
        <v>390494</v>
      </c>
      <c r="B7721" s="1" t="s">
        <v>2352</v>
      </c>
      <c r="C7721" s="1">
        <v>117089003</v>
      </c>
      <c r="D7721" s="1">
        <v>494</v>
      </c>
      <c r="E7721" s="1" t="s">
        <v>2747</v>
      </c>
      <c r="F7721" s="1" t="s">
        <v>147</v>
      </c>
      <c r="G7721" s="1" t="s">
        <v>146</v>
      </c>
      <c r="H7721" s="1" t="s">
        <v>916</v>
      </c>
      <c r="I7721" s="1">
        <v>1246276</v>
      </c>
      <c r="K7721" s="1">
        <v>1184292.375</v>
      </c>
      <c r="L7721" s="1">
        <v>8771472</v>
      </c>
      <c r="M7721" s="1">
        <v>7.2888001799583435E-2</v>
      </c>
      <c r="N7721" s="1">
        <v>0.83792948722839355</v>
      </c>
      <c r="O7721" s="1">
        <v>3.3496998250484467E-2</v>
      </c>
      <c r="P7721" s="1">
        <v>2.7620036602020264</v>
      </c>
      <c r="Q7721" s="1">
        <v>0.47650286555290222</v>
      </c>
      <c r="S7721" s="1">
        <v>39</v>
      </c>
      <c r="T7721" s="1">
        <v>1</v>
      </c>
      <c r="U7721" s="1">
        <v>11202040</v>
      </c>
      <c r="V7721" s="1">
        <v>0.58288788795471191</v>
      </c>
      <c r="W7721" s="1">
        <v>5.4890260696411133</v>
      </c>
      <c r="X7721" s="1">
        <v>5.4890260696411133</v>
      </c>
    </row>
    <row r="7722" spans="1:24" x14ac:dyDescent="0.35">
      <c r="A7722" s="1">
        <v>400494</v>
      </c>
      <c r="B7722" s="1" t="s">
        <v>2353</v>
      </c>
      <c r="C7722" s="1">
        <v>117089003</v>
      </c>
      <c r="D7722" s="1">
        <v>494</v>
      </c>
      <c r="E7722" s="1" t="s">
        <v>2747</v>
      </c>
      <c r="F7722" s="1" t="s">
        <v>147</v>
      </c>
      <c r="G7722" s="1" t="s">
        <v>146</v>
      </c>
      <c r="H7722" s="1" t="s">
        <v>916</v>
      </c>
      <c r="S7722" s="1">
        <v>40</v>
      </c>
      <c r="T7722" s="1">
        <v>1</v>
      </c>
      <c r="U7722" s="1">
        <v>0</v>
      </c>
      <c r="V7722" s="1">
        <v>0</v>
      </c>
      <c r="W7722" s="1">
        <v>-100</v>
      </c>
      <c r="X7722" s="1">
        <v>-100</v>
      </c>
    </row>
    <row r="7723" spans="1:24" x14ac:dyDescent="0.35">
      <c r="A7723" s="1">
        <v>410494</v>
      </c>
      <c r="B7723" s="1" t="s">
        <v>2354</v>
      </c>
      <c r="C7723" s="1">
        <v>117089003</v>
      </c>
      <c r="D7723" s="1">
        <v>494</v>
      </c>
      <c r="E7723" s="1" t="s">
        <v>2747</v>
      </c>
      <c r="F7723" s="1" t="s">
        <v>147</v>
      </c>
      <c r="G7723" s="1" t="s">
        <v>146</v>
      </c>
      <c r="H7723" s="1" t="s">
        <v>916</v>
      </c>
      <c r="S7723" s="1">
        <v>41</v>
      </c>
      <c r="T7723" s="1">
        <v>1</v>
      </c>
      <c r="U7723" s="1">
        <v>0</v>
      </c>
      <c r="V7723" s="1">
        <v>0</v>
      </c>
    </row>
    <row r="7724" spans="1:24" x14ac:dyDescent="0.35">
      <c r="A7724" s="1">
        <v>420494</v>
      </c>
      <c r="B7724" s="1" t="s">
        <v>2355</v>
      </c>
      <c r="C7724" s="1">
        <v>117089003</v>
      </c>
      <c r="D7724" s="1">
        <v>494</v>
      </c>
      <c r="E7724" s="1" t="s">
        <v>2747</v>
      </c>
      <c r="F7724" s="1" t="s">
        <v>147</v>
      </c>
      <c r="G7724" s="1" t="s">
        <v>146</v>
      </c>
      <c r="H7724" s="1" t="s">
        <v>916</v>
      </c>
      <c r="S7724" s="1">
        <v>42</v>
      </c>
      <c r="T7724" s="1">
        <v>1</v>
      </c>
      <c r="U7724" s="1">
        <v>0</v>
      </c>
      <c r="V7724" s="1">
        <v>0</v>
      </c>
    </row>
    <row r="7725" spans="1:24" x14ac:dyDescent="0.35">
      <c r="A7725" s="1">
        <v>430494</v>
      </c>
      <c r="B7725" s="1" t="s">
        <v>2356</v>
      </c>
      <c r="C7725" s="1">
        <v>117089003</v>
      </c>
      <c r="D7725" s="1">
        <v>494</v>
      </c>
      <c r="E7725" s="1" t="s">
        <v>2747</v>
      </c>
      <c r="F7725" s="1" t="s">
        <v>147</v>
      </c>
      <c r="G7725" s="1" t="s">
        <v>146</v>
      </c>
      <c r="H7725" s="1" t="s">
        <v>916</v>
      </c>
      <c r="S7725" s="1">
        <v>43</v>
      </c>
      <c r="T7725" s="1">
        <v>1</v>
      </c>
      <c r="U7725" s="1">
        <v>0</v>
      </c>
      <c r="V7725" s="1">
        <v>0</v>
      </c>
    </row>
    <row r="7726" spans="1:24" x14ac:dyDescent="0.35">
      <c r="A7726" s="1">
        <v>440494</v>
      </c>
      <c r="B7726" s="1" t="s">
        <v>2357</v>
      </c>
      <c r="C7726" s="1">
        <v>117089003</v>
      </c>
      <c r="D7726" s="1">
        <v>494</v>
      </c>
      <c r="E7726" s="1" t="s">
        <v>2747</v>
      </c>
      <c r="F7726" s="1" t="s">
        <v>147</v>
      </c>
      <c r="G7726" s="1" t="s">
        <v>146</v>
      </c>
      <c r="H7726" s="1" t="s">
        <v>916</v>
      </c>
      <c r="S7726" s="1">
        <v>44</v>
      </c>
      <c r="T7726" s="1">
        <v>1</v>
      </c>
      <c r="U7726" s="1">
        <v>0</v>
      </c>
      <c r="V7726" s="1">
        <v>0</v>
      </c>
    </row>
    <row r="7727" spans="1:24" x14ac:dyDescent="0.35">
      <c r="A7727" s="1">
        <v>450494</v>
      </c>
      <c r="B7727" s="1" t="s">
        <v>2358</v>
      </c>
      <c r="C7727" s="1">
        <v>117089003</v>
      </c>
      <c r="D7727" s="1">
        <v>494</v>
      </c>
      <c r="E7727" s="1" t="s">
        <v>2747</v>
      </c>
      <c r="F7727" s="1" t="s">
        <v>147</v>
      </c>
      <c r="G7727" s="1" t="s">
        <v>146</v>
      </c>
      <c r="H7727" s="1" t="s">
        <v>916</v>
      </c>
      <c r="S7727" s="1">
        <v>45</v>
      </c>
      <c r="T7727" s="1">
        <v>1</v>
      </c>
      <c r="U7727" s="1">
        <v>0</v>
      </c>
      <c r="V7727" s="1">
        <v>0</v>
      </c>
    </row>
    <row r="7728" spans="1:24" x14ac:dyDescent="0.35">
      <c r="A7728" s="1">
        <v>460494</v>
      </c>
      <c r="B7728" s="1" t="s">
        <v>2359</v>
      </c>
      <c r="C7728" s="1">
        <v>117089003</v>
      </c>
      <c r="D7728" s="1">
        <v>494</v>
      </c>
      <c r="E7728" s="1" t="s">
        <v>2747</v>
      </c>
      <c r="F7728" s="1" t="s">
        <v>147</v>
      </c>
      <c r="G7728" s="1" t="s">
        <v>146</v>
      </c>
      <c r="H7728" s="1" t="s">
        <v>916</v>
      </c>
      <c r="S7728" s="1">
        <v>46</v>
      </c>
      <c r="T7728" s="1">
        <v>1</v>
      </c>
      <c r="U7728" s="1">
        <v>0</v>
      </c>
      <c r="V7728" s="1">
        <v>0</v>
      </c>
    </row>
    <row r="7729" spans="1:24" x14ac:dyDescent="0.35">
      <c r="A7729" s="1">
        <v>470494</v>
      </c>
      <c r="B7729" s="1" t="s">
        <v>2360</v>
      </c>
      <c r="C7729" s="1">
        <v>117089003</v>
      </c>
      <c r="D7729" s="1">
        <v>494</v>
      </c>
      <c r="E7729" s="1" t="s">
        <v>2747</v>
      </c>
      <c r="F7729" s="1" t="s">
        <v>147</v>
      </c>
      <c r="G7729" s="1" t="s">
        <v>146</v>
      </c>
      <c r="H7729" s="1" t="s">
        <v>916</v>
      </c>
      <c r="S7729" s="1">
        <v>47</v>
      </c>
      <c r="T7729" s="1">
        <v>1</v>
      </c>
      <c r="U7729" s="1">
        <v>0</v>
      </c>
      <c r="V7729" s="1">
        <v>0</v>
      </c>
    </row>
    <row r="7730" spans="1:24" x14ac:dyDescent="0.35">
      <c r="A7730" s="1">
        <v>480494</v>
      </c>
      <c r="B7730" s="1" t="s">
        <v>2361</v>
      </c>
      <c r="C7730" s="1">
        <v>117089003</v>
      </c>
      <c r="D7730" s="1">
        <v>494</v>
      </c>
      <c r="E7730" s="1" t="s">
        <v>2747</v>
      </c>
      <c r="F7730" s="1" t="s">
        <v>147</v>
      </c>
      <c r="G7730" s="1" t="s">
        <v>146</v>
      </c>
      <c r="H7730" s="1" t="s">
        <v>916</v>
      </c>
      <c r="S7730" s="1">
        <v>48</v>
      </c>
      <c r="T7730" s="1">
        <v>1</v>
      </c>
      <c r="U7730" s="1">
        <v>0</v>
      </c>
      <c r="V7730" s="1">
        <v>0</v>
      </c>
    </row>
    <row r="7731" spans="1:24" x14ac:dyDescent="0.35">
      <c r="A7731" s="1">
        <v>290127</v>
      </c>
      <c r="B7731" s="1" t="s">
        <v>2341</v>
      </c>
      <c r="C7731" s="1">
        <v>117412003</v>
      </c>
      <c r="D7731" s="1">
        <v>127</v>
      </c>
      <c r="E7731" s="1" t="s">
        <v>2748</v>
      </c>
      <c r="F7731" s="1" t="s">
        <v>138</v>
      </c>
      <c r="G7731" s="1" t="s">
        <v>414</v>
      </c>
      <c r="H7731" s="1" t="s">
        <v>916</v>
      </c>
      <c r="I7731" s="1">
        <v>1032505.51</v>
      </c>
      <c r="K7731" s="1">
        <v>267638</v>
      </c>
      <c r="L7731" s="1">
        <v>8062050</v>
      </c>
      <c r="S7731" s="1">
        <v>29</v>
      </c>
      <c r="T7731" s="1">
        <v>1</v>
      </c>
      <c r="U7731" s="1">
        <v>9362194</v>
      </c>
      <c r="V7731" s="1">
        <v>0</v>
      </c>
    </row>
    <row r="7732" spans="1:24" x14ac:dyDescent="0.35">
      <c r="A7732" s="1">
        <v>300127</v>
      </c>
      <c r="B7732" s="1" t="s">
        <v>2343</v>
      </c>
      <c r="C7732" s="1">
        <v>117412003</v>
      </c>
      <c r="D7732" s="1">
        <v>127</v>
      </c>
      <c r="E7732" s="1" t="s">
        <v>2748</v>
      </c>
      <c r="F7732" s="1" t="s">
        <v>138</v>
      </c>
      <c r="G7732" s="1" t="s">
        <v>414</v>
      </c>
      <c r="H7732" s="1" t="s">
        <v>916</v>
      </c>
      <c r="I7732" s="1">
        <v>1045631.03</v>
      </c>
      <c r="J7732" s="1">
        <v>28763.37</v>
      </c>
      <c r="K7732" s="1">
        <v>267638</v>
      </c>
      <c r="L7732" s="1">
        <v>8182687</v>
      </c>
      <c r="M7732" s="1">
        <v>0.12063699960708618</v>
      </c>
      <c r="N7732" s="1">
        <v>1.4963563680648804</v>
      </c>
      <c r="O7732" s="1">
        <v>1.3125520199537277E-2</v>
      </c>
      <c r="P7732" s="1">
        <v>1.2712299823760986</v>
      </c>
      <c r="Q7732" s="1">
        <v>0</v>
      </c>
      <c r="S7732" s="1">
        <v>30</v>
      </c>
      <c r="T7732" s="1">
        <v>1</v>
      </c>
      <c r="U7732" s="1">
        <v>9524719</v>
      </c>
      <c r="V7732" s="1">
        <v>0.13376252353191376</v>
      </c>
      <c r="W7732" s="1">
        <v>1.7359713315963745</v>
      </c>
      <c r="X7732" s="1">
        <v>1.7359713315963745</v>
      </c>
    </row>
    <row r="7733" spans="1:24" x14ac:dyDescent="0.35">
      <c r="A7733" s="1">
        <v>310127</v>
      </c>
      <c r="B7733" s="1" t="s">
        <v>2344</v>
      </c>
      <c r="C7733" s="1">
        <v>117412003</v>
      </c>
      <c r="D7733" s="1">
        <v>127</v>
      </c>
      <c r="E7733" s="1" t="s">
        <v>2748</v>
      </c>
      <c r="F7733" s="1" t="s">
        <v>138</v>
      </c>
      <c r="G7733" s="1" t="s">
        <v>414</v>
      </c>
      <c r="H7733" s="1" t="s">
        <v>916</v>
      </c>
      <c r="I7733" s="1">
        <v>1059347.73</v>
      </c>
      <c r="J7733" s="1">
        <v>101236.63</v>
      </c>
      <c r="K7733" s="1">
        <v>267638</v>
      </c>
      <c r="L7733" s="1">
        <v>8223236.5</v>
      </c>
      <c r="M7733" s="1">
        <v>4.0549501776695251E-2</v>
      </c>
      <c r="N7733" s="1">
        <v>0.49555239081382751</v>
      </c>
      <c r="O7733" s="1">
        <v>1.3716699555516243E-2</v>
      </c>
      <c r="P7733" s="1">
        <v>1.3118107318878174</v>
      </c>
      <c r="Q7733" s="1">
        <v>0</v>
      </c>
      <c r="R7733" s="1">
        <v>7.2473257780075073E-2</v>
      </c>
      <c r="S7733" s="1">
        <v>31</v>
      </c>
      <c r="T7733" s="1">
        <v>1</v>
      </c>
      <c r="U7733" s="1">
        <v>9651459</v>
      </c>
      <c r="V7733" s="1">
        <v>0.12673945724964142</v>
      </c>
      <c r="W7733" s="1">
        <v>1.3306429386138916</v>
      </c>
      <c r="X7733" s="1">
        <v>1.3306429386138916</v>
      </c>
    </row>
    <row r="7734" spans="1:24" x14ac:dyDescent="0.35">
      <c r="A7734" s="1">
        <v>320127</v>
      </c>
      <c r="B7734" s="1" t="s">
        <v>2345</v>
      </c>
      <c r="C7734" s="1">
        <v>117412003</v>
      </c>
      <c r="D7734" s="1">
        <v>127</v>
      </c>
      <c r="E7734" s="1" t="s">
        <v>2748</v>
      </c>
      <c r="F7734" s="1" t="s">
        <v>138</v>
      </c>
      <c r="G7734" s="1" t="s">
        <v>414</v>
      </c>
      <c r="H7734" s="1" t="s">
        <v>916</v>
      </c>
      <c r="I7734" s="1">
        <v>1072835.6100000001</v>
      </c>
      <c r="K7734" s="1">
        <v>267638</v>
      </c>
      <c r="L7734" s="1">
        <v>8292264</v>
      </c>
      <c r="M7734" s="1">
        <v>6.9027498364448547E-2</v>
      </c>
      <c r="N7734" s="1">
        <v>0.83942008018493652</v>
      </c>
      <c r="O7734" s="1">
        <v>1.3487880118191242E-2</v>
      </c>
      <c r="P7734" s="1">
        <v>1.273224949836731</v>
      </c>
      <c r="Q7734" s="1">
        <v>0</v>
      </c>
      <c r="S7734" s="1">
        <v>32</v>
      </c>
      <c r="T7734" s="1">
        <v>1</v>
      </c>
      <c r="U7734" s="1">
        <v>9632738</v>
      </c>
      <c r="V7734" s="1">
        <v>8.2515381276607513E-2</v>
      </c>
      <c r="W7734" s="1">
        <v>-0.19397068023681641</v>
      </c>
      <c r="X7734" s="1">
        <v>-0.19397068023681641</v>
      </c>
    </row>
    <row r="7735" spans="1:24" x14ac:dyDescent="0.35">
      <c r="A7735" s="1">
        <v>330127</v>
      </c>
      <c r="B7735" s="1" t="s">
        <v>2346</v>
      </c>
      <c r="C7735" s="1">
        <v>117412003</v>
      </c>
      <c r="D7735" s="1">
        <v>127</v>
      </c>
      <c r="E7735" s="1" t="s">
        <v>2748</v>
      </c>
      <c r="F7735" s="1" t="s">
        <v>138</v>
      </c>
      <c r="G7735" s="1" t="s">
        <v>414</v>
      </c>
      <c r="H7735" s="1" t="s">
        <v>916</v>
      </c>
      <c r="I7735" s="1">
        <v>1085302.1399999999</v>
      </c>
      <c r="K7735" s="1">
        <v>267638</v>
      </c>
      <c r="L7735" s="1">
        <v>8390259</v>
      </c>
      <c r="M7735" s="1">
        <v>9.7994998097419739E-2</v>
      </c>
      <c r="N7735" s="1">
        <v>1.1817641258239746</v>
      </c>
      <c r="O7735" s="1">
        <v>1.2466530315577984E-2</v>
      </c>
      <c r="P7735" s="1">
        <v>1.162016749382019</v>
      </c>
      <c r="Q7735" s="1">
        <v>0</v>
      </c>
      <c r="S7735" s="1">
        <v>33</v>
      </c>
      <c r="T7735" s="1">
        <v>1</v>
      </c>
      <c r="U7735" s="1">
        <v>9743199</v>
      </c>
      <c r="V7735" s="1">
        <v>0.11046152561903</v>
      </c>
      <c r="W7735" s="1">
        <v>1.1467248201370239</v>
      </c>
      <c r="X7735" s="1">
        <v>1.1467248201370239</v>
      </c>
    </row>
    <row r="7736" spans="1:24" x14ac:dyDescent="0.35">
      <c r="A7736" s="1">
        <v>340127</v>
      </c>
      <c r="B7736" s="1" t="s">
        <v>2347</v>
      </c>
      <c r="C7736" s="1">
        <v>117412003</v>
      </c>
      <c r="D7736" s="1">
        <v>127</v>
      </c>
      <c r="E7736" s="1" t="s">
        <v>2748</v>
      </c>
      <c r="F7736" s="1" t="s">
        <v>138</v>
      </c>
      <c r="G7736" s="1" t="s">
        <v>414</v>
      </c>
      <c r="H7736" s="1" t="s">
        <v>916</v>
      </c>
      <c r="I7736" s="1">
        <v>1085278.53</v>
      </c>
      <c r="K7736" s="1">
        <v>267638</v>
      </c>
      <c r="L7736" s="1">
        <v>8390254</v>
      </c>
      <c r="M7736" s="1">
        <v>-4.9999998736893758E-6</v>
      </c>
      <c r="N7736" s="1">
        <v>-5.9592915931716561E-5</v>
      </c>
      <c r="O7736" s="1">
        <v>-2.3610000425833277E-5</v>
      </c>
      <c r="P7736" s="1">
        <v>-2.1754310000687838E-3</v>
      </c>
      <c r="Q7736" s="1">
        <v>0</v>
      </c>
      <c r="S7736" s="1">
        <v>34</v>
      </c>
      <c r="T7736" s="1">
        <v>1</v>
      </c>
      <c r="U7736" s="1">
        <v>9743170</v>
      </c>
      <c r="V7736" s="1">
        <v>-2.8610000299522653E-5</v>
      </c>
      <c r="W7736" s="1">
        <v>-2.9764350620098412E-4</v>
      </c>
      <c r="X7736" s="1">
        <v>-2.9764350620098412E-4</v>
      </c>
    </row>
    <row r="7737" spans="1:24" x14ac:dyDescent="0.35">
      <c r="A7737" s="1">
        <v>350127</v>
      </c>
      <c r="B7737" s="1" t="s">
        <v>2348</v>
      </c>
      <c r="C7737" s="1">
        <v>117412003</v>
      </c>
      <c r="D7737" s="1">
        <v>127</v>
      </c>
      <c r="E7737" s="1" t="s">
        <v>2748</v>
      </c>
      <c r="F7737" s="1" t="s">
        <v>138</v>
      </c>
      <c r="G7737" s="1" t="s">
        <v>414</v>
      </c>
      <c r="H7737" s="1" t="s">
        <v>916</v>
      </c>
      <c r="I7737" s="1">
        <v>1158465.17</v>
      </c>
      <c r="K7737" s="1">
        <v>267638</v>
      </c>
      <c r="L7737" s="1">
        <v>8542635</v>
      </c>
      <c r="M7737" s="1">
        <v>0.15238100290298462</v>
      </c>
      <c r="N7737" s="1">
        <v>1.8161667585372925</v>
      </c>
      <c r="O7737" s="1">
        <v>7.3186643421649933E-2</v>
      </c>
      <c r="P7737" s="1">
        <v>6.7435812950134277</v>
      </c>
      <c r="Q7737" s="1">
        <v>0</v>
      </c>
      <c r="S7737" s="1">
        <v>35</v>
      </c>
      <c r="T7737" s="1">
        <v>1</v>
      </c>
      <c r="U7737" s="1">
        <v>9968738</v>
      </c>
      <c r="V7737" s="1">
        <v>0.22556763887405396</v>
      </c>
      <c r="W7737" s="1">
        <v>2.3151397705078125</v>
      </c>
      <c r="X7737" s="1">
        <v>2.3151397705078125</v>
      </c>
    </row>
    <row r="7738" spans="1:24" x14ac:dyDescent="0.35">
      <c r="A7738" s="1">
        <v>360127</v>
      </c>
      <c r="B7738" s="1" t="s">
        <v>2349</v>
      </c>
      <c r="C7738" s="1">
        <v>117412003</v>
      </c>
      <c r="D7738" s="1">
        <v>127</v>
      </c>
      <c r="E7738" s="1" t="s">
        <v>2748</v>
      </c>
      <c r="F7738" s="1" t="s">
        <v>138</v>
      </c>
      <c r="G7738" s="1" t="s">
        <v>414</v>
      </c>
      <c r="H7738" s="1" t="s">
        <v>916</v>
      </c>
      <c r="I7738" s="1">
        <v>1208418.2</v>
      </c>
      <c r="K7738" s="1">
        <v>267638</v>
      </c>
      <c r="L7738" s="1">
        <v>8899771</v>
      </c>
      <c r="M7738" s="1">
        <v>0.35713601112365723</v>
      </c>
      <c r="N7738" s="1">
        <v>4.1806306838989258</v>
      </c>
      <c r="O7738" s="1">
        <v>4.9953028559684753E-2</v>
      </c>
      <c r="P7738" s="1">
        <v>4.3120012283325195</v>
      </c>
      <c r="Q7738" s="1">
        <v>0</v>
      </c>
      <c r="S7738" s="1">
        <v>36</v>
      </c>
      <c r="T7738" s="1">
        <v>1</v>
      </c>
      <c r="U7738" s="1">
        <v>10375827</v>
      </c>
      <c r="V7738" s="1">
        <v>0.40708905458450317</v>
      </c>
      <c r="W7738" s="1">
        <v>4.0836563110351563</v>
      </c>
      <c r="X7738" s="1">
        <v>4.0836563110351563</v>
      </c>
    </row>
    <row r="7739" spans="1:24" x14ac:dyDescent="0.35">
      <c r="A7739" s="1">
        <v>370127</v>
      </c>
      <c r="B7739" s="1" t="s">
        <v>2350</v>
      </c>
      <c r="C7739" s="1">
        <v>117412003</v>
      </c>
      <c r="D7739" s="1">
        <v>127</v>
      </c>
      <c r="E7739" s="1" t="s">
        <v>2748</v>
      </c>
      <c r="F7739" s="1" t="s">
        <v>138</v>
      </c>
      <c r="G7739" s="1" t="s">
        <v>414</v>
      </c>
      <c r="H7739" s="1" t="s">
        <v>916</v>
      </c>
      <c r="I7739" s="1">
        <v>1281127.8999999999</v>
      </c>
      <c r="K7739" s="1">
        <v>267638</v>
      </c>
      <c r="L7739" s="1">
        <v>9367053</v>
      </c>
      <c r="M7739" s="1">
        <v>0.4672819972038269</v>
      </c>
      <c r="N7739" s="1">
        <v>5.2504944801330566</v>
      </c>
      <c r="O7739" s="1">
        <v>7.2709701955318451E-2</v>
      </c>
      <c r="P7739" s="1">
        <v>6.0169320106506348</v>
      </c>
      <c r="Q7739" s="1">
        <v>0</v>
      </c>
      <c r="S7739" s="1">
        <v>37</v>
      </c>
      <c r="T7739" s="1">
        <v>1</v>
      </c>
      <c r="U7739" s="1">
        <v>10915819</v>
      </c>
      <c r="V7739" s="1">
        <v>0.53999167680740356</v>
      </c>
      <c r="W7739" s="1">
        <v>5.2043271064758301</v>
      </c>
      <c r="X7739" s="1">
        <v>5.2043271064758301</v>
      </c>
    </row>
    <row r="7740" spans="1:24" x14ac:dyDescent="0.35">
      <c r="A7740" s="1">
        <v>380127</v>
      </c>
      <c r="B7740" s="1" t="s">
        <v>2351</v>
      </c>
      <c r="C7740" s="1">
        <v>117412003</v>
      </c>
      <c r="D7740" s="1">
        <v>127</v>
      </c>
      <c r="E7740" s="1" t="s">
        <v>2748</v>
      </c>
      <c r="F7740" s="1" t="s">
        <v>138</v>
      </c>
      <c r="G7740" s="1" t="s">
        <v>414</v>
      </c>
      <c r="H7740" s="1" t="s">
        <v>916</v>
      </c>
      <c r="I7740" s="1">
        <v>1362553</v>
      </c>
      <c r="K7740" s="1">
        <v>842080.9375</v>
      </c>
      <c r="L7740" s="1">
        <v>9525035</v>
      </c>
      <c r="M7740" s="1">
        <v>0.15798200666904449</v>
      </c>
      <c r="N7740" s="1">
        <v>1.6865710020065308</v>
      </c>
      <c r="O7740" s="1">
        <v>8.1425100564956665E-2</v>
      </c>
      <c r="P7740" s="1">
        <v>6.3557353019714355</v>
      </c>
      <c r="Q7740" s="1">
        <v>0.57444292306900024</v>
      </c>
      <c r="S7740" s="1">
        <v>38</v>
      </c>
      <c r="T7740" s="1">
        <v>1</v>
      </c>
      <c r="U7740" s="1">
        <v>11729669</v>
      </c>
      <c r="V7740" s="1">
        <v>0.8138500452041626</v>
      </c>
      <c r="W7740" s="1">
        <v>7.455693244934082</v>
      </c>
      <c r="X7740" s="1">
        <v>7.455693244934082</v>
      </c>
    </row>
    <row r="7741" spans="1:24" x14ac:dyDescent="0.35">
      <c r="A7741" s="1">
        <v>390127</v>
      </c>
      <c r="B7741" s="1" t="s">
        <v>2352</v>
      </c>
      <c r="C7741" s="1">
        <v>117412003</v>
      </c>
      <c r="D7741" s="1">
        <v>127</v>
      </c>
      <c r="E7741" s="1" t="s">
        <v>2748</v>
      </c>
      <c r="F7741" s="1" t="s">
        <v>138</v>
      </c>
      <c r="G7741" s="1" t="s">
        <v>414</v>
      </c>
      <c r="H7741" s="1" t="s">
        <v>916</v>
      </c>
      <c r="I7741" s="1">
        <v>1396691</v>
      </c>
      <c r="K7741" s="1">
        <v>1471630.875</v>
      </c>
      <c r="L7741" s="1">
        <v>9606614</v>
      </c>
      <c r="M7741" s="1">
        <v>8.1578999757766724E-2</v>
      </c>
      <c r="N7741" s="1">
        <v>0.85646927356719971</v>
      </c>
      <c r="O7741" s="1">
        <v>3.4138001501560211E-2</v>
      </c>
      <c r="P7741" s="1">
        <v>2.505443811416626</v>
      </c>
      <c r="Q7741" s="1">
        <v>0.62954992055892944</v>
      </c>
      <c r="S7741" s="1">
        <v>39</v>
      </c>
      <c r="T7741" s="1">
        <v>1</v>
      </c>
      <c r="U7741" s="1">
        <v>12474936</v>
      </c>
      <c r="V7741" s="1">
        <v>0.74526691436767578</v>
      </c>
      <c r="W7741" s="1">
        <v>6.353691577911377</v>
      </c>
      <c r="X7741" s="1">
        <v>6.353691577911377</v>
      </c>
    </row>
    <row r="7742" spans="1:24" x14ac:dyDescent="0.35">
      <c r="A7742" s="1">
        <v>400127</v>
      </c>
      <c r="B7742" s="1" t="s">
        <v>2353</v>
      </c>
      <c r="C7742" s="1">
        <v>117412003</v>
      </c>
      <c r="D7742" s="1">
        <v>127</v>
      </c>
      <c r="E7742" s="1" t="s">
        <v>2748</v>
      </c>
      <c r="F7742" s="1" t="s">
        <v>138</v>
      </c>
      <c r="G7742" s="1" t="s">
        <v>414</v>
      </c>
      <c r="H7742" s="1" t="s">
        <v>916</v>
      </c>
      <c r="S7742" s="1">
        <v>40</v>
      </c>
      <c r="T7742" s="1">
        <v>1</v>
      </c>
      <c r="U7742" s="1">
        <v>0</v>
      </c>
      <c r="V7742" s="1">
        <v>0</v>
      </c>
      <c r="W7742" s="1">
        <v>-100</v>
      </c>
      <c r="X7742" s="1">
        <v>-100</v>
      </c>
    </row>
    <row r="7743" spans="1:24" x14ac:dyDescent="0.35">
      <c r="A7743" s="1">
        <v>410127</v>
      </c>
      <c r="B7743" s="1" t="s">
        <v>2354</v>
      </c>
      <c r="C7743" s="1">
        <v>117412003</v>
      </c>
      <c r="D7743" s="1">
        <v>127</v>
      </c>
      <c r="E7743" s="1" t="s">
        <v>2748</v>
      </c>
      <c r="F7743" s="1" t="s">
        <v>138</v>
      </c>
      <c r="G7743" s="1" t="s">
        <v>414</v>
      </c>
      <c r="H7743" s="1" t="s">
        <v>916</v>
      </c>
      <c r="S7743" s="1">
        <v>41</v>
      </c>
      <c r="T7743" s="1">
        <v>1</v>
      </c>
      <c r="U7743" s="1">
        <v>0</v>
      </c>
      <c r="V7743" s="1">
        <v>0</v>
      </c>
    </row>
    <row r="7744" spans="1:24" x14ac:dyDescent="0.35">
      <c r="A7744" s="1">
        <v>420127</v>
      </c>
      <c r="B7744" s="1" t="s">
        <v>2355</v>
      </c>
      <c r="C7744" s="1">
        <v>117412003</v>
      </c>
      <c r="D7744" s="1">
        <v>127</v>
      </c>
      <c r="E7744" s="1" t="s">
        <v>2748</v>
      </c>
      <c r="F7744" s="1" t="s">
        <v>138</v>
      </c>
      <c r="G7744" s="1" t="s">
        <v>414</v>
      </c>
      <c r="H7744" s="1" t="s">
        <v>916</v>
      </c>
      <c r="S7744" s="1">
        <v>42</v>
      </c>
      <c r="T7744" s="1">
        <v>1</v>
      </c>
      <c r="U7744" s="1">
        <v>0</v>
      </c>
      <c r="V7744" s="1">
        <v>0</v>
      </c>
    </row>
    <row r="7745" spans="1:24" x14ac:dyDescent="0.35">
      <c r="A7745" s="1">
        <v>430127</v>
      </c>
      <c r="B7745" s="1" t="s">
        <v>2356</v>
      </c>
      <c r="C7745" s="1">
        <v>117412003</v>
      </c>
      <c r="D7745" s="1">
        <v>127</v>
      </c>
      <c r="E7745" s="1" t="s">
        <v>2748</v>
      </c>
      <c r="F7745" s="1" t="s">
        <v>138</v>
      </c>
      <c r="G7745" s="1" t="s">
        <v>414</v>
      </c>
      <c r="H7745" s="1" t="s">
        <v>916</v>
      </c>
      <c r="S7745" s="1">
        <v>43</v>
      </c>
      <c r="T7745" s="1">
        <v>1</v>
      </c>
      <c r="U7745" s="1">
        <v>0</v>
      </c>
      <c r="V7745" s="1">
        <v>0</v>
      </c>
    </row>
    <row r="7746" spans="1:24" x14ac:dyDescent="0.35">
      <c r="A7746" s="1">
        <v>440127</v>
      </c>
      <c r="B7746" s="1" t="s">
        <v>2357</v>
      </c>
      <c r="C7746" s="1">
        <v>117412003</v>
      </c>
      <c r="D7746" s="1">
        <v>127</v>
      </c>
      <c r="E7746" s="1" t="s">
        <v>2748</v>
      </c>
      <c r="F7746" s="1" t="s">
        <v>138</v>
      </c>
      <c r="G7746" s="1" t="s">
        <v>414</v>
      </c>
      <c r="H7746" s="1" t="s">
        <v>916</v>
      </c>
      <c r="S7746" s="1">
        <v>44</v>
      </c>
      <c r="T7746" s="1">
        <v>1</v>
      </c>
      <c r="U7746" s="1">
        <v>0</v>
      </c>
      <c r="V7746" s="1">
        <v>0</v>
      </c>
    </row>
    <row r="7747" spans="1:24" x14ac:dyDescent="0.35">
      <c r="A7747" s="1">
        <v>450127</v>
      </c>
      <c r="B7747" s="1" t="s">
        <v>2358</v>
      </c>
      <c r="C7747" s="1">
        <v>117412003</v>
      </c>
      <c r="D7747" s="1">
        <v>127</v>
      </c>
      <c r="E7747" s="1" t="s">
        <v>2748</v>
      </c>
      <c r="F7747" s="1" t="s">
        <v>138</v>
      </c>
      <c r="G7747" s="1" t="s">
        <v>414</v>
      </c>
      <c r="H7747" s="1" t="s">
        <v>916</v>
      </c>
      <c r="S7747" s="1">
        <v>45</v>
      </c>
      <c r="T7747" s="1">
        <v>1</v>
      </c>
      <c r="U7747" s="1">
        <v>0</v>
      </c>
      <c r="V7747" s="1">
        <v>0</v>
      </c>
    </row>
    <row r="7748" spans="1:24" x14ac:dyDescent="0.35">
      <c r="A7748" s="1">
        <v>460127</v>
      </c>
      <c r="B7748" s="1" t="s">
        <v>2359</v>
      </c>
      <c r="C7748" s="1">
        <v>117412003</v>
      </c>
      <c r="D7748" s="1">
        <v>127</v>
      </c>
      <c r="E7748" s="1" t="s">
        <v>2748</v>
      </c>
      <c r="F7748" s="1" t="s">
        <v>138</v>
      </c>
      <c r="G7748" s="1" t="s">
        <v>414</v>
      </c>
      <c r="H7748" s="1" t="s">
        <v>916</v>
      </c>
      <c r="S7748" s="1">
        <v>46</v>
      </c>
      <c r="T7748" s="1">
        <v>1</v>
      </c>
      <c r="U7748" s="1">
        <v>0</v>
      </c>
      <c r="V7748" s="1">
        <v>0</v>
      </c>
    </row>
    <row r="7749" spans="1:24" x14ac:dyDescent="0.35">
      <c r="A7749" s="1">
        <v>470127</v>
      </c>
      <c r="B7749" s="1" t="s">
        <v>2360</v>
      </c>
      <c r="C7749" s="1">
        <v>117412003</v>
      </c>
      <c r="D7749" s="1">
        <v>127</v>
      </c>
      <c r="E7749" s="1" t="s">
        <v>2748</v>
      </c>
      <c r="F7749" s="1" t="s">
        <v>138</v>
      </c>
      <c r="G7749" s="1" t="s">
        <v>414</v>
      </c>
      <c r="H7749" s="1" t="s">
        <v>916</v>
      </c>
      <c r="S7749" s="1">
        <v>47</v>
      </c>
      <c r="T7749" s="1">
        <v>1</v>
      </c>
      <c r="U7749" s="1">
        <v>0</v>
      </c>
      <c r="V7749" s="1">
        <v>0</v>
      </c>
    </row>
    <row r="7750" spans="1:24" x14ac:dyDescent="0.35">
      <c r="A7750" s="1">
        <v>480127</v>
      </c>
      <c r="B7750" s="1" t="s">
        <v>2361</v>
      </c>
      <c r="C7750" s="1">
        <v>117412003</v>
      </c>
      <c r="D7750" s="1">
        <v>127</v>
      </c>
      <c r="E7750" s="1" t="s">
        <v>2748</v>
      </c>
      <c r="F7750" s="1" t="s">
        <v>138</v>
      </c>
      <c r="G7750" s="1" t="s">
        <v>414</v>
      </c>
      <c r="H7750" s="1" t="s">
        <v>916</v>
      </c>
      <c r="S7750" s="1">
        <v>48</v>
      </c>
      <c r="T7750" s="1">
        <v>1</v>
      </c>
      <c r="U7750" s="1">
        <v>0</v>
      </c>
      <c r="V7750" s="1">
        <v>0</v>
      </c>
    </row>
    <row r="7751" spans="1:24" x14ac:dyDescent="0.35">
      <c r="A7751" s="1">
        <v>290204</v>
      </c>
      <c r="B7751" s="1" t="s">
        <v>2341</v>
      </c>
      <c r="C7751" s="1">
        <v>117414003</v>
      </c>
      <c r="D7751" s="1">
        <v>204</v>
      </c>
      <c r="E7751" s="1" t="s">
        <v>2749</v>
      </c>
      <c r="F7751" s="1" t="s">
        <v>138</v>
      </c>
      <c r="G7751" s="1" t="s">
        <v>414</v>
      </c>
      <c r="H7751" s="1" t="s">
        <v>916</v>
      </c>
      <c r="I7751" s="1">
        <v>1748004.83</v>
      </c>
      <c r="J7751" s="1">
        <v>89998.62</v>
      </c>
      <c r="K7751" s="1">
        <v>461726</v>
      </c>
      <c r="L7751" s="1">
        <v>12736650</v>
      </c>
      <c r="S7751" s="1">
        <v>29</v>
      </c>
      <c r="T7751" s="1">
        <v>1</v>
      </c>
      <c r="U7751" s="1">
        <v>15036380</v>
      </c>
      <c r="V7751" s="1">
        <v>0</v>
      </c>
    </row>
    <row r="7752" spans="1:24" x14ac:dyDescent="0.35">
      <c r="A7752" s="1">
        <v>300204</v>
      </c>
      <c r="B7752" s="1" t="s">
        <v>2343</v>
      </c>
      <c r="C7752" s="1">
        <v>117414003</v>
      </c>
      <c r="D7752" s="1">
        <v>204</v>
      </c>
      <c r="E7752" s="1" t="s">
        <v>2749</v>
      </c>
      <c r="F7752" s="1" t="s">
        <v>138</v>
      </c>
      <c r="G7752" s="1" t="s">
        <v>414</v>
      </c>
      <c r="H7752" s="1" t="s">
        <v>916</v>
      </c>
      <c r="I7752" s="1">
        <v>1766298.21</v>
      </c>
      <c r="J7752" s="1">
        <v>93141.23</v>
      </c>
      <c r="K7752" s="1">
        <v>516816</v>
      </c>
      <c r="L7752" s="1">
        <v>12948956</v>
      </c>
      <c r="M7752" s="1">
        <v>0.21230599284172058</v>
      </c>
      <c r="N7752" s="1">
        <v>1.6668903827667236</v>
      </c>
      <c r="O7752" s="1">
        <v>1.8293380737304688E-2</v>
      </c>
      <c r="P7752" s="1">
        <v>1.0465291738510132</v>
      </c>
      <c r="Q7752" s="1">
        <v>5.5089998990297318E-2</v>
      </c>
      <c r="R7752" s="1">
        <v>3.1426099594682455E-3</v>
      </c>
      <c r="S7752" s="1">
        <v>30</v>
      </c>
      <c r="T7752" s="1">
        <v>1</v>
      </c>
      <c r="U7752" s="1">
        <v>15325212</v>
      </c>
      <c r="V7752" s="1">
        <v>0.28883197903633118</v>
      </c>
      <c r="W7752" s="1">
        <v>1.92088782787323</v>
      </c>
      <c r="X7752" s="1">
        <v>1.92088782787323</v>
      </c>
    </row>
    <row r="7753" spans="1:24" x14ac:dyDescent="0.35">
      <c r="A7753" s="1">
        <v>310204</v>
      </c>
      <c r="B7753" s="1" t="s">
        <v>2344</v>
      </c>
      <c r="C7753" s="1">
        <v>117414003</v>
      </c>
      <c r="D7753" s="1">
        <v>204</v>
      </c>
      <c r="E7753" s="1" t="s">
        <v>2749</v>
      </c>
      <c r="F7753" s="1" t="s">
        <v>138</v>
      </c>
      <c r="G7753" s="1" t="s">
        <v>414</v>
      </c>
      <c r="H7753" s="1" t="s">
        <v>916</v>
      </c>
      <c r="I7753" s="1">
        <v>1792437.8</v>
      </c>
      <c r="J7753" s="1">
        <v>92556.78</v>
      </c>
      <c r="K7753" s="1">
        <v>489271</v>
      </c>
      <c r="L7753" s="1">
        <v>13018088</v>
      </c>
      <c r="M7753" s="1">
        <v>6.9132000207901001E-2</v>
      </c>
      <c r="N7753" s="1">
        <v>0.53388088941574097</v>
      </c>
      <c r="O7753" s="1">
        <v>2.6139590889215469E-2</v>
      </c>
      <c r="P7753" s="1">
        <v>1.4799081087112427</v>
      </c>
      <c r="Q7753" s="1">
        <v>-2.7544999495148659E-2</v>
      </c>
      <c r="R7753" s="1">
        <v>-5.8445002650842071E-4</v>
      </c>
      <c r="S7753" s="1">
        <v>31</v>
      </c>
      <c r="T7753" s="1">
        <v>1</v>
      </c>
      <c r="U7753" s="1">
        <v>15392354</v>
      </c>
      <c r="V7753" s="1">
        <v>6.7142143845558167E-2</v>
      </c>
      <c r="W7753" s="1">
        <v>0.43811464309692383</v>
      </c>
      <c r="X7753" s="1">
        <v>0.43811464309692383</v>
      </c>
    </row>
    <row r="7754" spans="1:24" x14ac:dyDescent="0.35">
      <c r="A7754" s="1">
        <v>320204</v>
      </c>
      <c r="B7754" s="1" t="s">
        <v>2345</v>
      </c>
      <c r="C7754" s="1">
        <v>117414003</v>
      </c>
      <c r="D7754" s="1">
        <v>204</v>
      </c>
      <c r="E7754" s="1" t="s">
        <v>2749</v>
      </c>
      <c r="F7754" s="1" t="s">
        <v>138</v>
      </c>
      <c r="G7754" s="1" t="s">
        <v>414</v>
      </c>
      <c r="H7754" s="1" t="s">
        <v>916</v>
      </c>
      <c r="I7754" s="1">
        <v>1799921.43</v>
      </c>
      <c r="J7754" s="1">
        <v>110442.98</v>
      </c>
      <c r="K7754" s="1">
        <v>489271</v>
      </c>
      <c r="L7754" s="1">
        <v>13112562</v>
      </c>
      <c r="M7754" s="1">
        <v>9.4474002718925476E-2</v>
      </c>
      <c r="N7754" s="1">
        <v>0.72571331262588501</v>
      </c>
      <c r="O7754" s="1">
        <v>7.4836299754679203E-3</v>
      </c>
      <c r="P7754" s="1">
        <v>0.41751128435134888</v>
      </c>
      <c r="Q7754" s="1">
        <v>0</v>
      </c>
      <c r="R7754" s="1">
        <v>1.7886200919747353E-2</v>
      </c>
      <c r="S7754" s="1">
        <v>32</v>
      </c>
      <c r="T7754" s="1">
        <v>1</v>
      </c>
      <c r="U7754" s="1">
        <v>15512198</v>
      </c>
      <c r="V7754" s="1">
        <v>0.11984383314847946</v>
      </c>
      <c r="W7754" s="1">
        <v>0.77859437465667725</v>
      </c>
      <c r="X7754" s="1">
        <v>0.77859437465667725</v>
      </c>
    </row>
    <row r="7755" spans="1:24" x14ac:dyDescent="0.35">
      <c r="A7755" s="1">
        <v>330204</v>
      </c>
      <c r="B7755" s="1" t="s">
        <v>2346</v>
      </c>
      <c r="C7755" s="1">
        <v>117414003</v>
      </c>
      <c r="D7755" s="1">
        <v>204</v>
      </c>
      <c r="E7755" s="1" t="s">
        <v>2749</v>
      </c>
      <c r="F7755" s="1" t="s">
        <v>138</v>
      </c>
      <c r="G7755" s="1" t="s">
        <v>414</v>
      </c>
      <c r="H7755" s="1" t="s">
        <v>916</v>
      </c>
      <c r="I7755" s="1">
        <v>1852371.42</v>
      </c>
      <c r="J7755" s="1">
        <v>123920.06</v>
      </c>
      <c r="K7755" s="1">
        <v>489271</v>
      </c>
      <c r="L7755" s="1">
        <v>13269486</v>
      </c>
      <c r="M7755" s="1">
        <v>0.15692399442195892</v>
      </c>
      <c r="N7755" s="1">
        <v>1.1967455148696899</v>
      </c>
      <c r="O7755" s="1">
        <v>5.2449990063905716E-2</v>
      </c>
      <c r="P7755" s="1">
        <v>2.914015531539917</v>
      </c>
      <c r="Q7755" s="1">
        <v>0</v>
      </c>
      <c r="R7755" s="1">
        <v>1.3477079570293427E-2</v>
      </c>
      <c r="S7755" s="1">
        <v>33</v>
      </c>
      <c r="T7755" s="1">
        <v>1</v>
      </c>
      <c r="U7755" s="1">
        <v>15735048</v>
      </c>
      <c r="V7755" s="1">
        <v>0.22285106778144836</v>
      </c>
      <c r="W7755" s="1">
        <v>1.4366114139556885</v>
      </c>
      <c r="X7755" s="1">
        <v>1.4366114139556885</v>
      </c>
    </row>
    <row r="7756" spans="1:24" x14ac:dyDescent="0.35">
      <c r="A7756" s="1">
        <v>340204</v>
      </c>
      <c r="B7756" s="1" t="s">
        <v>2347</v>
      </c>
      <c r="C7756" s="1">
        <v>117414003</v>
      </c>
      <c r="D7756" s="1">
        <v>204</v>
      </c>
      <c r="E7756" s="1" t="s">
        <v>2749</v>
      </c>
      <c r="F7756" s="1" t="s">
        <v>138</v>
      </c>
      <c r="G7756" s="1" t="s">
        <v>414</v>
      </c>
      <c r="H7756" s="1" t="s">
        <v>916</v>
      </c>
      <c r="I7756" s="1">
        <v>1852322.85</v>
      </c>
      <c r="J7756" s="1">
        <v>125190</v>
      </c>
      <c r="K7756" s="1">
        <v>489271</v>
      </c>
      <c r="L7756" s="1">
        <v>13269479</v>
      </c>
      <c r="M7756" s="1">
        <v>-7.0000000960135367E-6</v>
      </c>
      <c r="N7756" s="1">
        <v>-5.2752609917661175E-5</v>
      </c>
      <c r="O7756" s="1">
        <v>-4.8570000217296183E-5</v>
      </c>
      <c r="P7756" s="1">
        <v>-2.6220444124191999E-3</v>
      </c>
      <c r="Q7756" s="1">
        <v>0</v>
      </c>
      <c r="R7756" s="1">
        <v>1.2699400540441275E-3</v>
      </c>
      <c r="S7756" s="1">
        <v>34</v>
      </c>
      <c r="T7756" s="1">
        <v>1</v>
      </c>
      <c r="U7756" s="1">
        <v>15736263</v>
      </c>
      <c r="V7756" s="1">
        <v>1.2143700150772929E-3</v>
      </c>
      <c r="W7756" s="1">
        <v>7.7216159552335739E-3</v>
      </c>
      <c r="X7756" s="1">
        <v>7.7216159552335739E-3</v>
      </c>
    </row>
    <row r="7757" spans="1:24" x14ac:dyDescent="0.35">
      <c r="A7757" s="1">
        <v>350204</v>
      </c>
      <c r="B7757" s="1" t="s">
        <v>2348</v>
      </c>
      <c r="C7757" s="1">
        <v>117414003</v>
      </c>
      <c r="D7757" s="1">
        <v>204</v>
      </c>
      <c r="E7757" s="1" t="s">
        <v>2749</v>
      </c>
      <c r="F7757" s="1" t="s">
        <v>138</v>
      </c>
      <c r="G7757" s="1" t="s">
        <v>414</v>
      </c>
      <c r="H7757" s="1" t="s">
        <v>916</v>
      </c>
      <c r="I7757" s="1">
        <v>1912731.13</v>
      </c>
      <c r="J7757" s="1">
        <v>134799.21</v>
      </c>
      <c r="K7757" s="1">
        <v>489271</v>
      </c>
      <c r="L7757" s="1">
        <v>13640812</v>
      </c>
      <c r="M7757" s="1">
        <v>0.37133300304412842</v>
      </c>
      <c r="N7757" s="1">
        <v>2.7983992099761963</v>
      </c>
      <c r="O7757" s="1">
        <v>6.0408279299736023E-2</v>
      </c>
      <c r="P7757" s="1">
        <v>3.2612175941467285</v>
      </c>
      <c r="Q7757" s="1">
        <v>0</v>
      </c>
      <c r="R7757" s="1">
        <v>9.609210304915905E-3</v>
      </c>
      <c r="S7757" s="1">
        <v>35</v>
      </c>
      <c r="T7757" s="1">
        <v>1</v>
      </c>
      <c r="U7757" s="1">
        <v>16177613</v>
      </c>
      <c r="V7757" s="1">
        <v>0.44135048985481262</v>
      </c>
      <c r="W7757" s="1">
        <v>2.8046684265136719</v>
      </c>
      <c r="X7757" s="1">
        <v>2.8046684265136719</v>
      </c>
    </row>
    <row r="7758" spans="1:24" x14ac:dyDescent="0.35">
      <c r="A7758" s="1">
        <v>360204</v>
      </c>
      <c r="B7758" s="1" t="s">
        <v>2349</v>
      </c>
      <c r="C7758" s="1">
        <v>117414003</v>
      </c>
      <c r="D7758" s="1">
        <v>204</v>
      </c>
      <c r="E7758" s="1" t="s">
        <v>2749</v>
      </c>
      <c r="F7758" s="1" t="s">
        <v>138</v>
      </c>
      <c r="G7758" s="1" t="s">
        <v>414</v>
      </c>
      <c r="H7758" s="1" t="s">
        <v>916</v>
      </c>
      <c r="I7758" s="1">
        <v>2038194.28</v>
      </c>
      <c r="J7758" s="1">
        <v>132481.88</v>
      </c>
      <c r="K7758" s="1">
        <v>489271</v>
      </c>
      <c r="L7758" s="1">
        <v>14246221</v>
      </c>
      <c r="M7758" s="1">
        <v>0.60540902614593506</v>
      </c>
      <c r="N7758" s="1">
        <v>4.4382181167602539</v>
      </c>
      <c r="O7758" s="1">
        <v>0.12546314299106598</v>
      </c>
      <c r="P7758" s="1">
        <v>6.5593719482421875</v>
      </c>
      <c r="Q7758" s="1">
        <v>0</v>
      </c>
      <c r="R7758" s="1">
        <v>-2.3173301015049219E-3</v>
      </c>
      <c r="S7758" s="1">
        <v>36</v>
      </c>
      <c r="T7758" s="1">
        <v>1</v>
      </c>
      <c r="U7758" s="1">
        <v>16906168</v>
      </c>
      <c r="V7758" s="1">
        <v>0.72855484485626221</v>
      </c>
      <c r="W7758" s="1">
        <v>4.503476619720459</v>
      </c>
      <c r="X7758" s="1">
        <v>4.503476619720459</v>
      </c>
    </row>
    <row r="7759" spans="1:24" x14ac:dyDescent="0.35">
      <c r="A7759" s="1">
        <v>370204</v>
      </c>
      <c r="B7759" s="1" t="s">
        <v>2350</v>
      </c>
      <c r="C7759" s="1">
        <v>117414003</v>
      </c>
      <c r="D7759" s="1">
        <v>204</v>
      </c>
      <c r="E7759" s="1" t="s">
        <v>2749</v>
      </c>
      <c r="F7759" s="1" t="s">
        <v>138</v>
      </c>
      <c r="G7759" s="1" t="s">
        <v>414</v>
      </c>
      <c r="H7759" s="1" t="s">
        <v>916</v>
      </c>
      <c r="I7759" s="1">
        <v>2090497.8</v>
      </c>
      <c r="J7759" s="1">
        <v>206480.51</v>
      </c>
      <c r="K7759" s="1">
        <v>489271</v>
      </c>
      <c r="L7759" s="1">
        <v>14770020</v>
      </c>
      <c r="M7759" s="1">
        <v>0.52379900217056274</v>
      </c>
      <c r="N7759" s="1">
        <v>3.6767575740814209</v>
      </c>
      <c r="O7759" s="1">
        <v>5.230351909995079E-2</v>
      </c>
      <c r="P7759" s="1">
        <v>2.5661695003509521</v>
      </c>
      <c r="Q7759" s="1">
        <v>0</v>
      </c>
      <c r="R7759" s="1">
        <v>7.3998630046844482E-2</v>
      </c>
      <c r="S7759" s="1">
        <v>37</v>
      </c>
      <c r="T7759" s="1">
        <v>1</v>
      </c>
      <c r="U7759" s="1">
        <v>17556270</v>
      </c>
      <c r="V7759" s="1">
        <v>0.6501011848449707</v>
      </c>
      <c r="W7759" s="1">
        <v>3.8453538417816162</v>
      </c>
      <c r="X7759" s="1">
        <v>3.8453538417816162</v>
      </c>
    </row>
    <row r="7760" spans="1:24" x14ac:dyDescent="0.35">
      <c r="A7760" s="1">
        <v>380204</v>
      </c>
      <c r="B7760" s="1" t="s">
        <v>2351</v>
      </c>
      <c r="C7760" s="1">
        <v>117414003</v>
      </c>
      <c r="D7760" s="1">
        <v>204</v>
      </c>
      <c r="E7760" s="1" t="s">
        <v>2749</v>
      </c>
      <c r="F7760" s="1" t="s">
        <v>138</v>
      </c>
      <c r="G7760" s="1" t="s">
        <v>414</v>
      </c>
      <c r="H7760" s="1" t="s">
        <v>916</v>
      </c>
      <c r="I7760" s="1">
        <v>2213212</v>
      </c>
      <c r="J7760" s="1">
        <v>231329</v>
      </c>
      <c r="K7760" s="1">
        <v>708014.3125</v>
      </c>
      <c r="L7760" s="1">
        <v>15010816</v>
      </c>
      <c r="M7760" s="1">
        <v>0.24079599976539612</v>
      </c>
      <c r="N7760" s="1">
        <v>1.6303024291992188</v>
      </c>
      <c r="O7760" s="1">
        <v>0.12271419912576675</v>
      </c>
      <c r="P7760" s="1">
        <v>5.8700947761535645</v>
      </c>
      <c r="Q7760" s="1">
        <v>0.21874330937862396</v>
      </c>
      <c r="R7760" s="1">
        <v>2.4848489090800285E-2</v>
      </c>
      <c r="S7760" s="1">
        <v>38</v>
      </c>
      <c r="T7760" s="1">
        <v>1</v>
      </c>
      <c r="U7760" s="1">
        <v>18163372</v>
      </c>
      <c r="V7760" s="1">
        <v>0.60710203647613525</v>
      </c>
      <c r="W7760" s="1">
        <v>3.4580352306365967</v>
      </c>
      <c r="X7760" s="1">
        <v>3.4580352306365967</v>
      </c>
    </row>
    <row r="7761" spans="1:24" x14ac:dyDescent="0.35">
      <c r="A7761" s="1">
        <v>390204</v>
      </c>
      <c r="B7761" s="1" t="s">
        <v>2352</v>
      </c>
      <c r="C7761" s="1">
        <v>117414003</v>
      </c>
      <c r="D7761" s="1">
        <v>204</v>
      </c>
      <c r="E7761" s="1" t="s">
        <v>2749</v>
      </c>
      <c r="F7761" s="1" t="s">
        <v>138</v>
      </c>
      <c r="G7761" s="1" t="s">
        <v>414</v>
      </c>
      <c r="H7761" s="1" t="s">
        <v>916</v>
      </c>
      <c r="I7761" s="1">
        <v>2233427</v>
      </c>
      <c r="J7761" s="1">
        <v>261011</v>
      </c>
      <c r="K7761" s="1">
        <v>926643.5</v>
      </c>
      <c r="L7761" s="1">
        <v>15093931</v>
      </c>
      <c r="M7761" s="1">
        <v>8.3114996552467346E-2</v>
      </c>
      <c r="N7761" s="1">
        <v>0.55370074510574341</v>
      </c>
      <c r="O7761" s="1">
        <v>2.0214999094605446E-2</v>
      </c>
      <c r="P7761" s="1">
        <v>0.91337835788726807</v>
      </c>
      <c r="Q7761" s="1">
        <v>0.21862918138504028</v>
      </c>
      <c r="R7761" s="1">
        <v>2.9681999236345291E-2</v>
      </c>
      <c r="S7761" s="1">
        <v>39</v>
      </c>
      <c r="T7761" s="1">
        <v>1</v>
      </c>
      <c r="U7761" s="1">
        <v>18515012</v>
      </c>
      <c r="V7761" s="1">
        <v>0.35164117813110352</v>
      </c>
      <c r="W7761" s="1">
        <v>1.9359841346740723</v>
      </c>
      <c r="X7761" s="1">
        <v>1.9359841346740723</v>
      </c>
    </row>
    <row r="7762" spans="1:24" x14ac:dyDescent="0.35">
      <c r="A7762" s="1">
        <v>400204</v>
      </c>
      <c r="B7762" s="1" t="s">
        <v>2353</v>
      </c>
      <c r="C7762" s="1">
        <v>117414003</v>
      </c>
      <c r="D7762" s="1">
        <v>204</v>
      </c>
      <c r="E7762" s="1" t="s">
        <v>2749</v>
      </c>
      <c r="F7762" s="1" t="s">
        <v>138</v>
      </c>
      <c r="G7762" s="1" t="s">
        <v>414</v>
      </c>
      <c r="H7762" s="1" t="s">
        <v>916</v>
      </c>
      <c r="S7762" s="1">
        <v>40</v>
      </c>
      <c r="T7762" s="1">
        <v>1</v>
      </c>
      <c r="U7762" s="1">
        <v>0</v>
      </c>
      <c r="V7762" s="1">
        <v>0</v>
      </c>
      <c r="W7762" s="1">
        <v>-100</v>
      </c>
      <c r="X7762" s="1">
        <v>-100</v>
      </c>
    </row>
    <row r="7763" spans="1:24" x14ac:dyDescent="0.35">
      <c r="A7763" s="1">
        <v>410204</v>
      </c>
      <c r="B7763" s="1" t="s">
        <v>2354</v>
      </c>
      <c r="C7763" s="1">
        <v>117414003</v>
      </c>
      <c r="D7763" s="1">
        <v>204</v>
      </c>
      <c r="E7763" s="1" t="s">
        <v>2749</v>
      </c>
      <c r="F7763" s="1" t="s">
        <v>138</v>
      </c>
      <c r="G7763" s="1" t="s">
        <v>414</v>
      </c>
      <c r="H7763" s="1" t="s">
        <v>916</v>
      </c>
      <c r="S7763" s="1">
        <v>41</v>
      </c>
      <c r="T7763" s="1">
        <v>1</v>
      </c>
      <c r="U7763" s="1">
        <v>0</v>
      </c>
      <c r="V7763" s="1">
        <v>0</v>
      </c>
    </row>
    <row r="7764" spans="1:24" x14ac:dyDescent="0.35">
      <c r="A7764" s="1">
        <v>420204</v>
      </c>
      <c r="B7764" s="1" t="s">
        <v>2355</v>
      </c>
      <c r="C7764" s="1">
        <v>117414003</v>
      </c>
      <c r="D7764" s="1">
        <v>204</v>
      </c>
      <c r="E7764" s="1" t="s">
        <v>2749</v>
      </c>
      <c r="F7764" s="1" t="s">
        <v>138</v>
      </c>
      <c r="G7764" s="1" t="s">
        <v>414</v>
      </c>
      <c r="H7764" s="1" t="s">
        <v>916</v>
      </c>
      <c r="S7764" s="1">
        <v>42</v>
      </c>
      <c r="T7764" s="1">
        <v>1</v>
      </c>
      <c r="U7764" s="1">
        <v>0</v>
      </c>
      <c r="V7764" s="1">
        <v>0</v>
      </c>
    </row>
    <row r="7765" spans="1:24" x14ac:dyDescent="0.35">
      <c r="A7765" s="1">
        <v>430204</v>
      </c>
      <c r="B7765" s="1" t="s">
        <v>2356</v>
      </c>
      <c r="C7765" s="1">
        <v>117414003</v>
      </c>
      <c r="D7765" s="1">
        <v>204</v>
      </c>
      <c r="E7765" s="1" t="s">
        <v>2749</v>
      </c>
      <c r="F7765" s="1" t="s">
        <v>138</v>
      </c>
      <c r="G7765" s="1" t="s">
        <v>414</v>
      </c>
      <c r="H7765" s="1" t="s">
        <v>916</v>
      </c>
      <c r="S7765" s="1">
        <v>43</v>
      </c>
      <c r="T7765" s="1">
        <v>1</v>
      </c>
      <c r="U7765" s="1">
        <v>0</v>
      </c>
      <c r="V7765" s="1">
        <v>0</v>
      </c>
    </row>
    <row r="7766" spans="1:24" x14ac:dyDescent="0.35">
      <c r="A7766" s="1">
        <v>440204</v>
      </c>
      <c r="B7766" s="1" t="s">
        <v>2357</v>
      </c>
      <c r="C7766" s="1">
        <v>117414003</v>
      </c>
      <c r="D7766" s="1">
        <v>204</v>
      </c>
      <c r="E7766" s="1" t="s">
        <v>2749</v>
      </c>
      <c r="F7766" s="1" t="s">
        <v>138</v>
      </c>
      <c r="G7766" s="1" t="s">
        <v>414</v>
      </c>
      <c r="H7766" s="1" t="s">
        <v>916</v>
      </c>
      <c r="S7766" s="1">
        <v>44</v>
      </c>
      <c r="T7766" s="1">
        <v>1</v>
      </c>
      <c r="U7766" s="1">
        <v>0</v>
      </c>
      <c r="V7766" s="1">
        <v>0</v>
      </c>
    </row>
    <row r="7767" spans="1:24" x14ac:dyDescent="0.35">
      <c r="A7767" s="1">
        <v>450204</v>
      </c>
      <c r="B7767" s="1" t="s">
        <v>2358</v>
      </c>
      <c r="C7767" s="1">
        <v>117414003</v>
      </c>
      <c r="D7767" s="1">
        <v>204</v>
      </c>
      <c r="E7767" s="1" t="s">
        <v>2749</v>
      </c>
      <c r="F7767" s="1" t="s">
        <v>138</v>
      </c>
      <c r="G7767" s="1" t="s">
        <v>414</v>
      </c>
      <c r="H7767" s="1" t="s">
        <v>916</v>
      </c>
      <c r="S7767" s="1">
        <v>45</v>
      </c>
      <c r="T7767" s="1">
        <v>1</v>
      </c>
      <c r="U7767" s="1">
        <v>0</v>
      </c>
      <c r="V7767" s="1">
        <v>0</v>
      </c>
    </row>
    <row r="7768" spans="1:24" x14ac:dyDescent="0.35">
      <c r="A7768" s="1">
        <v>460204</v>
      </c>
      <c r="B7768" s="1" t="s">
        <v>2359</v>
      </c>
      <c r="C7768" s="1">
        <v>117414003</v>
      </c>
      <c r="D7768" s="1">
        <v>204</v>
      </c>
      <c r="E7768" s="1" t="s">
        <v>2749</v>
      </c>
      <c r="F7768" s="1" t="s">
        <v>138</v>
      </c>
      <c r="G7768" s="1" t="s">
        <v>414</v>
      </c>
      <c r="H7768" s="1" t="s">
        <v>916</v>
      </c>
      <c r="S7768" s="1">
        <v>46</v>
      </c>
      <c r="T7768" s="1">
        <v>1</v>
      </c>
      <c r="U7768" s="1">
        <v>0</v>
      </c>
      <c r="V7768" s="1">
        <v>0</v>
      </c>
    </row>
    <row r="7769" spans="1:24" x14ac:dyDescent="0.35">
      <c r="A7769" s="1">
        <v>470204</v>
      </c>
      <c r="B7769" s="1" t="s">
        <v>2360</v>
      </c>
      <c r="C7769" s="1">
        <v>117414003</v>
      </c>
      <c r="D7769" s="1">
        <v>204</v>
      </c>
      <c r="E7769" s="1" t="s">
        <v>2749</v>
      </c>
      <c r="F7769" s="1" t="s">
        <v>138</v>
      </c>
      <c r="G7769" s="1" t="s">
        <v>414</v>
      </c>
      <c r="H7769" s="1" t="s">
        <v>916</v>
      </c>
      <c r="S7769" s="1">
        <v>47</v>
      </c>
      <c r="T7769" s="1">
        <v>1</v>
      </c>
      <c r="U7769" s="1">
        <v>0</v>
      </c>
      <c r="V7769" s="1">
        <v>0</v>
      </c>
    </row>
    <row r="7770" spans="1:24" x14ac:dyDescent="0.35">
      <c r="A7770" s="1">
        <v>480204</v>
      </c>
      <c r="B7770" s="1" t="s">
        <v>2361</v>
      </c>
      <c r="C7770" s="1">
        <v>117414003</v>
      </c>
      <c r="D7770" s="1">
        <v>204</v>
      </c>
      <c r="E7770" s="1" t="s">
        <v>2749</v>
      </c>
      <c r="F7770" s="1" t="s">
        <v>138</v>
      </c>
      <c r="G7770" s="1" t="s">
        <v>414</v>
      </c>
      <c r="H7770" s="1" t="s">
        <v>916</v>
      </c>
      <c r="S7770" s="1">
        <v>48</v>
      </c>
      <c r="T7770" s="1">
        <v>1</v>
      </c>
      <c r="U7770" s="1">
        <v>0</v>
      </c>
      <c r="V7770" s="1">
        <v>0</v>
      </c>
    </row>
    <row r="7771" spans="1:24" x14ac:dyDescent="0.35">
      <c r="A7771" s="1">
        <v>290235</v>
      </c>
      <c r="B7771" s="1" t="s">
        <v>2341</v>
      </c>
      <c r="C7771" s="1">
        <v>117414203</v>
      </c>
      <c r="D7771" s="1">
        <v>235</v>
      </c>
      <c r="E7771" s="1" t="s">
        <v>2750</v>
      </c>
      <c r="F7771" s="1" t="s">
        <v>138</v>
      </c>
      <c r="G7771" s="1" t="s">
        <v>414</v>
      </c>
      <c r="H7771" s="1" t="s">
        <v>916</v>
      </c>
      <c r="I7771" s="1">
        <v>716348.59</v>
      </c>
      <c r="K7771" s="1">
        <v>115192</v>
      </c>
      <c r="L7771" s="1">
        <v>2897956.75</v>
      </c>
      <c r="S7771" s="1">
        <v>29</v>
      </c>
      <c r="T7771" s="1">
        <v>1</v>
      </c>
      <c r="U7771" s="1">
        <v>3729497.25</v>
      </c>
      <c r="V7771" s="1">
        <v>0</v>
      </c>
    </row>
    <row r="7772" spans="1:24" x14ac:dyDescent="0.35">
      <c r="A7772" s="1">
        <v>300235</v>
      </c>
      <c r="B7772" s="1" t="s">
        <v>2343</v>
      </c>
      <c r="C7772" s="1">
        <v>117414203</v>
      </c>
      <c r="D7772" s="1">
        <v>235</v>
      </c>
      <c r="E7772" s="1" t="s">
        <v>2750</v>
      </c>
      <c r="F7772" s="1" t="s">
        <v>138</v>
      </c>
      <c r="G7772" s="1" t="s">
        <v>414</v>
      </c>
      <c r="H7772" s="1" t="s">
        <v>916</v>
      </c>
      <c r="I7772" s="1">
        <v>727332.24</v>
      </c>
      <c r="K7772" s="1">
        <v>164160</v>
      </c>
      <c r="L7772" s="1">
        <v>3054024</v>
      </c>
      <c r="M7772" s="1">
        <v>0.15606725215911865</v>
      </c>
      <c r="N7772" s="1">
        <v>5.3854236602783203</v>
      </c>
      <c r="O7772" s="1">
        <v>1.0983649641275406E-2</v>
      </c>
      <c r="P7772" s="1">
        <v>1.5332828760147095</v>
      </c>
      <c r="Q7772" s="1">
        <v>4.8967998474836349E-2</v>
      </c>
      <c r="S7772" s="1">
        <v>30</v>
      </c>
      <c r="T7772" s="1">
        <v>1</v>
      </c>
      <c r="U7772" s="1">
        <v>3945516.25</v>
      </c>
      <c r="V7772" s="1">
        <v>0.21601890027523041</v>
      </c>
      <c r="W7772" s="1">
        <v>5.7921748161315918</v>
      </c>
      <c r="X7772" s="1">
        <v>5.7921748161315918</v>
      </c>
    </row>
    <row r="7773" spans="1:24" x14ac:dyDescent="0.35">
      <c r="A7773" s="1">
        <v>310235</v>
      </c>
      <c r="B7773" s="1" t="s">
        <v>2344</v>
      </c>
      <c r="C7773" s="1">
        <v>117414203</v>
      </c>
      <c r="D7773" s="1">
        <v>235</v>
      </c>
      <c r="E7773" s="1" t="s">
        <v>2750</v>
      </c>
      <c r="F7773" s="1" t="s">
        <v>138</v>
      </c>
      <c r="G7773" s="1" t="s">
        <v>414</v>
      </c>
      <c r="H7773" s="1" t="s">
        <v>916</v>
      </c>
      <c r="I7773" s="1">
        <v>734056.4</v>
      </c>
      <c r="K7773" s="1">
        <v>139676</v>
      </c>
      <c r="L7773" s="1">
        <v>3199202.25</v>
      </c>
      <c r="M7773" s="1">
        <v>0.14517824351787567</v>
      </c>
      <c r="N7773" s="1">
        <v>4.7536706924438477</v>
      </c>
      <c r="O7773" s="1">
        <v>6.7241601645946503E-3</v>
      </c>
      <c r="P7773" s="1">
        <v>0.9244963526725769</v>
      </c>
      <c r="Q7773" s="1">
        <v>-2.4483999237418175E-2</v>
      </c>
      <c r="S7773" s="1">
        <v>31</v>
      </c>
      <c r="T7773" s="1">
        <v>1</v>
      </c>
      <c r="U7773" s="1">
        <v>4072934.5</v>
      </c>
      <c r="V7773" s="1">
        <v>0.1274183988571167</v>
      </c>
      <c r="W7773" s="1">
        <v>3.2294442653656006</v>
      </c>
      <c r="X7773" s="1">
        <v>3.2294442653656006</v>
      </c>
    </row>
    <row r="7774" spans="1:24" x14ac:dyDescent="0.35">
      <c r="A7774" s="1">
        <v>320235</v>
      </c>
      <c r="B7774" s="1" t="s">
        <v>2345</v>
      </c>
      <c r="C7774" s="1">
        <v>117414203</v>
      </c>
      <c r="D7774" s="1">
        <v>235</v>
      </c>
      <c r="E7774" s="1" t="s">
        <v>2750</v>
      </c>
      <c r="F7774" s="1" t="s">
        <v>138</v>
      </c>
      <c r="G7774" s="1" t="s">
        <v>414</v>
      </c>
      <c r="H7774" s="1" t="s">
        <v>916</v>
      </c>
      <c r="I7774" s="1">
        <v>742677.64</v>
      </c>
      <c r="K7774" s="1">
        <v>139676</v>
      </c>
      <c r="L7774" s="1">
        <v>3290844.25</v>
      </c>
      <c r="M7774" s="1">
        <v>9.1641999781131744E-2</v>
      </c>
      <c r="N7774" s="1">
        <v>2.8645265102386475</v>
      </c>
      <c r="O7774" s="1">
        <v>8.62124003469944E-3</v>
      </c>
      <c r="P7774" s="1">
        <v>1.1744656562805176</v>
      </c>
      <c r="Q7774" s="1">
        <v>0</v>
      </c>
      <c r="S7774" s="1">
        <v>32</v>
      </c>
      <c r="T7774" s="1">
        <v>1</v>
      </c>
      <c r="U7774" s="1">
        <v>4173198</v>
      </c>
      <c r="V7774" s="1">
        <v>0.10026323795318604</v>
      </c>
      <c r="W7774" s="1">
        <v>2.4617018699645996</v>
      </c>
      <c r="X7774" s="1">
        <v>2.4617018699645996</v>
      </c>
    </row>
    <row r="7775" spans="1:24" x14ac:dyDescent="0.35">
      <c r="A7775" s="1">
        <v>330235</v>
      </c>
      <c r="B7775" s="1" t="s">
        <v>2346</v>
      </c>
      <c r="C7775" s="1">
        <v>117414203</v>
      </c>
      <c r="D7775" s="1">
        <v>235</v>
      </c>
      <c r="E7775" s="1" t="s">
        <v>2750</v>
      </c>
      <c r="F7775" s="1" t="s">
        <v>138</v>
      </c>
      <c r="G7775" s="1" t="s">
        <v>414</v>
      </c>
      <c r="H7775" s="1" t="s">
        <v>916</v>
      </c>
      <c r="I7775" s="1">
        <v>773253.25</v>
      </c>
      <c r="K7775" s="1">
        <v>139676</v>
      </c>
      <c r="L7775" s="1">
        <v>3379120.25</v>
      </c>
      <c r="M7775" s="1">
        <v>8.8275998830795288E-2</v>
      </c>
      <c r="N7775" s="1">
        <v>2.6824727058410645</v>
      </c>
      <c r="O7775" s="1">
        <v>3.057561069726944E-2</v>
      </c>
      <c r="P7775" s="1">
        <v>4.1169424057006836</v>
      </c>
      <c r="Q7775" s="1">
        <v>0</v>
      </c>
      <c r="S7775" s="1">
        <v>33</v>
      </c>
      <c r="T7775" s="1">
        <v>1</v>
      </c>
      <c r="U7775" s="1">
        <v>4292049.5</v>
      </c>
      <c r="V7775" s="1">
        <v>0.11885160952806473</v>
      </c>
      <c r="W7775" s="1">
        <v>2.8479716777801514</v>
      </c>
      <c r="X7775" s="1">
        <v>2.8479716777801514</v>
      </c>
    </row>
    <row r="7776" spans="1:24" x14ac:dyDescent="0.35">
      <c r="A7776" s="1">
        <v>340235</v>
      </c>
      <c r="B7776" s="1" t="s">
        <v>2347</v>
      </c>
      <c r="C7776" s="1">
        <v>117414203</v>
      </c>
      <c r="D7776" s="1">
        <v>235</v>
      </c>
      <c r="E7776" s="1" t="s">
        <v>2750</v>
      </c>
      <c r="F7776" s="1" t="s">
        <v>138</v>
      </c>
      <c r="G7776" s="1" t="s">
        <v>414</v>
      </c>
      <c r="H7776" s="1" t="s">
        <v>916</v>
      </c>
      <c r="I7776" s="1">
        <v>773229.98</v>
      </c>
      <c r="K7776" s="1">
        <v>139676</v>
      </c>
      <c r="L7776" s="1">
        <v>3379114</v>
      </c>
      <c r="M7776" s="1">
        <v>-6.2499998421117198E-6</v>
      </c>
      <c r="N7776" s="1">
        <v>-1.8495938275009394E-4</v>
      </c>
      <c r="O7776" s="1">
        <v>-2.3270000383490697E-5</v>
      </c>
      <c r="P7776" s="1">
        <v>-3.0093633104115725E-3</v>
      </c>
      <c r="Q7776" s="1">
        <v>0</v>
      </c>
      <c r="S7776" s="1">
        <v>34</v>
      </c>
      <c r="T7776" s="1">
        <v>1</v>
      </c>
      <c r="U7776" s="1">
        <v>4292020</v>
      </c>
      <c r="V7776" s="1">
        <v>-2.9520000680349767E-5</v>
      </c>
      <c r="W7776" s="1">
        <v>-6.8731734063476324E-4</v>
      </c>
      <c r="X7776" s="1">
        <v>-6.8731734063476324E-4</v>
      </c>
    </row>
    <row r="7777" spans="1:24" x14ac:dyDescent="0.35">
      <c r="A7777" s="1">
        <v>350235</v>
      </c>
      <c r="B7777" s="1" t="s">
        <v>2348</v>
      </c>
      <c r="C7777" s="1">
        <v>117414203</v>
      </c>
      <c r="D7777" s="1">
        <v>235</v>
      </c>
      <c r="E7777" s="1" t="s">
        <v>2750</v>
      </c>
      <c r="F7777" s="1" t="s">
        <v>138</v>
      </c>
      <c r="G7777" s="1" t="s">
        <v>414</v>
      </c>
      <c r="H7777" s="1" t="s">
        <v>916</v>
      </c>
      <c r="I7777" s="1">
        <v>804338.55</v>
      </c>
      <c r="K7777" s="1">
        <v>139676</v>
      </c>
      <c r="L7777" s="1">
        <v>3577468.5</v>
      </c>
      <c r="M7777" s="1">
        <v>0.19835449755191803</v>
      </c>
      <c r="N7777" s="1">
        <v>5.8700151443481445</v>
      </c>
      <c r="O7777" s="1">
        <v>3.1108569353818893E-2</v>
      </c>
      <c r="P7777" s="1">
        <v>4.0231976509094238</v>
      </c>
      <c r="Q7777" s="1">
        <v>0</v>
      </c>
      <c r="S7777" s="1">
        <v>35</v>
      </c>
      <c r="T7777" s="1">
        <v>1</v>
      </c>
      <c r="U7777" s="1">
        <v>4521483</v>
      </c>
      <c r="V7777" s="1">
        <v>0.22946307063102722</v>
      </c>
      <c r="W7777" s="1">
        <v>5.3462705612182617</v>
      </c>
      <c r="X7777" s="1">
        <v>5.3462705612182617</v>
      </c>
    </row>
    <row r="7778" spans="1:24" x14ac:dyDescent="0.35">
      <c r="A7778" s="1">
        <v>360235</v>
      </c>
      <c r="B7778" s="1" t="s">
        <v>2349</v>
      </c>
      <c r="C7778" s="1">
        <v>117414203</v>
      </c>
      <c r="D7778" s="1">
        <v>235</v>
      </c>
      <c r="E7778" s="1" t="s">
        <v>2750</v>
      </c>
      <c r="F7778" s="1" t="s">
        <v>138</v>
      </c>
      <c r="G7778" s="1" t="s">
        <v>414</v>
      </c>
      <c r="H7778" s="1" t="s">
        <v>916</v>
      </c>
      <c r="I7778" s="1">
        <v>863937.9</v>
      </c>
      <c r="K7778" s="1">
        <v>139676</v>
      </c>
      <c r="L7778" s="1">
        <v>3997905</v>
      </c>
      <c r="M7778" s="1">
        <v>0.42043650150299072</v>
      </c>
      <c r="N7778" s="1">
        <v>11.752346992492676</v>
      </c>
      <c r="O7778" s="1">
        <v>5.9599351137876511E-2</v>
      </c>
      <c r="P7778" s="1">
        <v>7.4097342491149902</v>
      </c>
      <c r="Q7778" s="1">
        <v>0</v>
      </c>
      <c r="S7778" s="1">
        <v>36</v>
      </c>
      <c r="T7778" s="1">
        <v>1</v>
      </c>
      <c r="U7778" s="1">
        <v>5001519</v>
      </c>
      <c r="V7778" s="1">
        <v>0.48003584146499634</v>
      </c>
      <c r="W7778" s="1">
        <v>10.616782188415527</v>
      </c>
      <c r="X7778" s="1">
        <v>10.616782188415527</v>
      </c>
    </row>
    <row r="7779" spans="1:24" x14ac:dyDescent="0.35">
      <c r="A7779" s="1">
        <v>370235</v>
      </c>
      <c r="B7779" s="1" t="s">
        <v>2350</v>
      </c>
      <c r="C7779" s="1">
        <v>117414203</v>
      </c>
      <c r="D7779" s="1">
        <v>235</v>
      </c>
      <c r="E7779" s="1" t="s">
        <v>2750</v>
      </c>
      <c r="F7779" s="1" t="s">
        <v>138</v>
      </c>
      <c r="G7779" s="1" t="s">
        <v>414</v>
      </c>
      <c r="H7779" s="1" t="s">
        <v>916</v>
      </c>
      <c r="I7779" s="1">
        <v>907078.43</v>
      </c>
      <c r="K7779" s="1">
        <v>139676</v>
      </c>
      <c r="L7779" s="1">
        <v>4508171.5</v>
      </c>
      <c r="M7779" s="1">
        <v>0.51026648283004761</v>
      </c>
      <c r="N7779" s="1">
        <v>12.763347625732422</v>
      </c>
      <c r="O7779" s="1">
        <v>4.3140530586242676E-2</v>
      </c>
      <c r="P7779" s="1">
        <v>4.9934759140014648</v>
      </c>
      <c r="Q7779" s="1">
        <v>0</v>
      </c>
      <c r="S7779" s="1">
        <v>37</v>
      </c>
      <c r="T7779" s="1">
        <v>1</v>
      </c>
      <c r="U7779" s="1">
        <v>5554926</v>
      </c>
      <c r="V7779" s="1">
        <v>0.55340701341629028</v>
      </c>
      <c r="W7779" s="1">
        <v>11.064778327941895</v>
      </c>
      <c r="X7779" s="1">
        <v>11.064778327941895</v>
      </c>
    </row>
    <row r="7780" spans="1:24" x14ac:dyDescent="0.35">
      <c r="A7780" s="1">
        <v>380235</v>
      </c>
      <c r="B7780" s="1" t="s">
        <v>2351</v>
      </c>
      <c r="C7780" s="1">
        <v>117414203</v>
      </c>
      <c r="D7780" s="1">
        <v>235</v>
      </c>
      <c r="E7780" s="1" t="s">
        <v>2750</v>
      </c>
      <c r="F7780" s="1" t="s">
        <v>138</v>
      </c>
      <c r="G7780" s="1" t="s">
        <v>414</v>
      </c>
      <c r="H7780" s="1" t="s">
        <v>916</v>
      </c>
      <c r="I7780" s="1">
        <v>981256</v>
      </c>
      <c r="K7780" s="1">
        <v>823854.8125</v>
      </c>
      <c r="L7780" s="1">
        <v>4848018</v>
      </c>
      <c r="M7780" s="1">
        <v>0.33984649181365967</v>
      </c>
      <c r="N7780" s="1">
        <v>7.5384554862976074</v>
      </c>
      <c r="O7780" s="1">
        <v>7.4177570641040802E-2</v>
      </c>
      <c r="P7780" s="1">
        <v>8.1776361465454102</v>
      </c>
      <c r="Q7780" s="1">
        <v>0.68417882919311523</v>
      </c>
      <c r="S7780" s="1">
        <v>38</v>
      </c>
      <c r="T7780" s="1">
        <v>1</v>
      </c>
      <c r="U7780" s="1">
        <v>6653129</v>
      </c>
      <c r="V7780" s="1">
        <v>1.0982029438018799</v>
      </c>
      <c r="W7780" s="1">
        <v>19.769893646240234</v>
      </c>
      <c r="X7780" s="1">
        <v>19.769893646240234</v>
      </c>
    </row>
    <row r="7781" spans="1:24" x14ac:dyDescent="0.35">
      <c r="A7781" s="1">
        <v>390235</v>
      </c>
      <c r="B7781" s="1" t="s">
        <v>2352</v>
      </c>
      <c r="C7781" s="1">
        <v>117414203</v>
      </c>
      <c r="D7781" s="1">
        <v>235</v>
      </c>
      <c r="E7781" s="1" t="s">
        <v>2750</v>
      </c>
      <c r="F7781" s="1" t="s">
        <v>138</v>
      </c>
      <c r="G7781" s="1" t="s">
        <v>414</v>
      </c>
      <c r="H7781" s="1" t="s">
        <v>916</v>
      </c>
      <c r="I7781" s="1">
        <v>988990</v>
      </c>
      <c r="K7781" s="1">
        <v>1507676.875</v>
      </c>
      <c r="L7781" s="1">
        <v>4945339</v>
      </c>
      <c r="M7781" s="1">
        <v>9.7321003675460815E-2</v>
      </c>
      <c r="N7781" s="1">
        <v>2.0074388980865479</v>
      </c>
      <c r="O7781" s="1">
        <v>7.7340002171695232E-3</v>
      </c>
      <c r="P7781" s="1">
        <v>0.78817349672317505</v>
      </c>
      <c r="Q7781" s="1">
        <v>0.68382203578948975</v>
      </c>
      <c r="S7781" s="1">
        <v>39</v>
      </c>
      <c r="T7781" s="1">
        <v>1</v>
      </c>
      <c r="U7781" s="1">
        <v>7442006</v>
      </c>
      <c r="V7781" s="1">
        <v>0.78887701034545898</v>
      </c>
      <c r="W7781" s="1">
        <v>11.857233047485352</v>
      </c>
      <c r="X7781" s="1">
        <v>11.857233047485352</v>
      </c>
    </row>
    <row r="7782" spans="1:24" x14ac:dyDescent="0.35">
      <c r="A7782" s="1">
        <v>400235</v>
      </c>
      <c r="B7782" s="1" t="s">
        <v>2353</v>
      </c>
      <c r="C7782" s="1">
        <v>117414203</v>
      </c>
      <c r="D7782" s="1">
        <v>235</v>
      </c>
      <c r="E7782" s="1" t="s">
        <v>2750</v>
      </c>
      <c r="F7782" s="1" t="s">
        <v>138</v>
      </c>
      <c r="G7782" s="1" t="s">
        <v>414</v>
      </c>
      <c r="H7782" s="1" t="s">
        <v>916</v>
      </c>
      <c r="S7782" s="1">
        <v>40</v>
      </c>
      <c r="T7782" s="1">
        <v>1</v>
      </c>
      <c r="U7782" s="1">
        <v>0</v>
      </c>
      <c r="V7782" s="1">
        <v>0</v>
      </c>
      <c r="W7782" s="1">
        <v>-100</v>
      </c>
      <c r="X7782" s="1">
        <v>-100</v>
      </c>
    </row>
    <row r="7783" spans="1:24" x14ac:dyDescent="0.35">
      <c r="A7783" s="1">
        <v>410235</v>
      </c>
      <c r="B7783" s="1" t="s">
        <v>2354</v>
      </c>
      <c r="C7783" s="1">
        <v>117414203</v>
      </c>
      <c r="D7783" s="1">
        <v>235</v>
      </c>
      <c r="E7783" s="1" t="s">
        <v>2750</v>
      </c>
      <c r="F7783" s="1" t="s">
        <v>138</v>
      </c>
      <c r="G7783" s="1" t="s">
        <v>414</v>
      </c>
      <c r="H7783" s="1" t="s">
        <v>916</v>
      </c>
      <c r="S7783" s="1">
        <v>41</v>
      </c>
      <c r="T7783" s="1">
        <v>1</v>
      </c>
      <c r="U7783" s="1">
        <v>0</v>
      </c>
      <c r="V7783" s="1">
        <v>0</v>
      </c>
    </row>
    <row r="7784" spans="1:24" x14ac:dyDescent="0.35">
      <c r="A7784" s="1">
        <v>420235</v>
      </c>
      <c r="B7784" s="1" t="s">
        <v>2355</v>
      </c>
      <c r="C7784" s="1">
        <v>117414203</v>
      </c>
      <c r="D7784" s="1">
        <v>235</v>
      </c>
      <c r="E7784" s="1" t="s">
        <v>2750</v>
      </c>
      <c r="F7784" s="1" t="s">
        <v>138</v>
      </c>
      <c r="G7784" s="1" t="s">
        <v>414</v>
      </c>
      <c r="H7784" s="1" t="s">
        <v>916</v>
      </c>
      <c r="S7784" s="1">
        <v>42</v>
      </c>
      <c r="T7784" s="1">
        <v>1</v>
      </c>
      <c r="U7784" s="1">
        <v>0</v>
      </c>
      <c r="V7784" s="1">
        <v>0</v>
      </c>
    </row>
    <row r="7785" spans="1:24" x14ac:dyDescent="0.35">
      <c r="A7785" s="1">
        <v>430235</v>
      </c>
      <c r="B7785" s="1" t="s">
        <v>2356</v>
      </c>
      <c r="C7785" s="1">
        <v>117414203</v>
      </c>
      <c r="D7785" s="1">
        <v>235</v>
      </c>
      <c r="E7785" s="1" t="s">
        <v>2750</v>
      </c>
      <c r="F7785" s="1" t="s">
        <v>138</v>
      </c>
      <c r="G7785" s="1" t="s">
        <v>414</v>
      </c>
      <c r="H7785" s="1" t="s">
        <v>916</v>
      </c>
      <c r="S7785" s="1">
        <v>43</v>
      </c>
      <c r="T7785" s="1">
        <v>1</v>
      </c>
      <c r="U7785" s="1">
        <v>0</v>
      </c>
      <c r="V7785" s="1">
        <v>0</v>
      </c>
    </row>
    <row r="7786" spans="1:24" x14ac:dyDescent="0.35">
      <c r="A7786" s="1">
        <v>440235</v>
      </c>
      <c r="B7786" s="1" t="s">
        <v>2357</v>
      </c>
      <c r="C7786" s="1">
        <v>117414203</v>
      </c>
      <c r="D7786" s="1">
        <v>235</v>
      </c>
      <c r="E7786" s="1" t="s">
        <v>2750</v>
      </c>
      <c r="F7786" s="1" t="s">
        <v>138</v>
      </c>
      <c r="G7786" s="1" t="s">
        <v>414</v>
      </c>
      <c r="H7786" s="1" t="s">
        <v>916</v>
      </c>
      <c r="S7786" s="1">
        <v>44</v>
      </c>
      <c r="T7786" s="1">
        <v>1</v>
      </c>
      <c r="U7786" s="1">
        <v>0</v>
      </c>
      <c r="V7786" s="1">
        <v>0</v>
      </c>
    </row>
    <row r="7787" spans="1:24" x14ac:dyDescent="0.35">
      <c r="A7787" s="1">
        <v>450235</v>
      </c>
      <c r="B7787" s="1" t="s">
        <v>2358</v>
      </c>
      <c r="C7787" s="1">
        <v>117414203</v>
      </c>
      <c r="D7787" s="1">
        <v>235</v>
      </c>
      <c r="E7787" s="1" t="s">
        <v>2750</v>
      </c>
      <c r="F7787" s="1" t="s">
        <v>138</v>
      </c>
      <c r="G7787" s="1" t="s">
        <v>414</v>
      </c>
      <c r="H7787" s="1" t="s">
        <v>916</v>
      </c>
      <c r="S7787" s="1">
        <v>45</v>
      </c>
      <c r="T7787" s="1">
        <v>1</v>
      </c>
      <c r="U7787" s="1">
        <v>0</v>
      </c>
      <c r="V7787" s="1">
        <v>0</v>
      </c>
    </row>
    <row r="7788" spans="1:24" x14ac:dyDescent="0.35">
      <c r="A7788" s="1">
        <v>460235</v>
      </c>
      <c r="B7788" s="1" t="s">
        <v>2359</v>
      </c>
      <c r="C7788" s="1">
        <v>117414203</v>
      </c>
      <c r="D7788" s="1">
        <v>235</v>
      </c>
      <c r="E7788" s="1" t="s">
        <v>2750</v>
      </c>
      <c r="F7788" s="1" t="s">
        <v>138</v>
      </c>
      <c r="G7788" s="1" t="s">
        <v>414</v>
      </c>
      <c r="H7788" s="1" t="s">
        <v>916</v>
      </c>
      <c r="S7788" s="1">
        <v>46</v>
      </c>
      <c r="T7788" s="1">
        <v>1</v>
      </c>
      <c r="U7788" s="1">
        <v>0</v>
      </c>
      <c r="V7788" s="1">
        <v>0</v>
      </c>
    </row>
    <row r="7789" spans="1:24" x14ac:dyDescent="0.35">
      <c r="A7789" s="1">
        <v>470235</v>
      </c>
      <c r="B7789" s="1" t="s">
        <v>2360</v>
      </c>
      <c r="C7789" s="1">
        <v>117414203</v>
      </c>
      <c r="D7789" s="1">
        <v>235</v>
      </c>
      <c r="E7789" s="1" t="s">
        <v>2750</v>
      </c>
      <c r="F7789" s="1" t="s">
        <v>138</v>
      </c>
      <c r="G7789" s="1" t="s">
        <v>414</v>
      </c>
      <c r="H7789" s="1" t="s">
        <v>916</v>
      </c>
      <c r="S7789" s="1">
        <v>47</v>
      </c>
      <c r="T7789" s="1">
        <v>1</v>
      </c>
      <c r="U7789" s="1">
        <v>0</v>
      </c>
      <c r="V7789" s="1">
        <v>0</v>
      </c>
    </row>
    <row r="7790" spans="1:24" x14ac:dyDescent="0.35">
      <c r="A7790" s="1">
        <v>480235</v>
      </c>
      <c r="B7790" s="1" t="s">
        <v>2361</v>
      </c>
      <c r="C7790" s="1">
        <v>117414203</v>
      </c>
      <c r="D7790" s="1">
        <v>235</v>
      </c>
      <c r="E7790" s="1" t="s">
        <v>2750</v>
      </c>
      <c r="F7790" s="1" t="s">
        <v>138</v>
      </c>
      <c r="G7790" s="1" t="s">
        <v>414</v>
      </c>
      <c r="H7790" s="1" t="s">
        <v>916</v>
      </c>
      <c r="S7790" s="1">
        <v>48</v>
      </c>
      <c r="T7790" s="1">
        <v>1</v>
      </c>
      <c r="U7790" s="1">
        <v>0</v>
      </c>
      <c r="V7790" s="1">
        <v>0</v>
      </c>
    </row>
    <row r="7791" spans="1:24" x14ac:dyDescent="0.35">
      <c r="A7791" s="1">
        <v>250548</v>
      </c>
      <c r="B7791" s="1" t="s">
        <v>2364</v>
      </c>
      <c r="C7791" s="1">
        <v>117414807</v>
      </c>
      <c r="D7791" s="1">
        <v>548</v>
      </c>
      <c r="E7791" s="1" t="s">
        <v>48</v>
      </c>
      <c r="F7791" s="1" t="s">
        <v>48</v>
      </c>
      <c r="G7791" s="1" t="s">
        <v>48</v>
      </c>
      <c r="H7791" s="1" t="s">
        <v>48</v>
      </c>
      <c r="S7791" s="1">
        <v>25</v>
      </c>
      <c r="T7791" s="1">
        <v>2</v>
      </c>
      <c r="U7791" s="1">
        <v>0</v>
      </c>
      <c r="V7791" s="1">
        <v>0</v>
      </c>
    </row>
    <row r="7792" spans="1:24" x14ac:dyDescent="0.35">
      <c r="A7792" s="1">
        <v>260548</v>
      </c>
      <c r="B7792" s="1" t="s">
        <v>2365</v>
      </c>
      <c r="C7792" s="1">
        <v>117414807</v>
      </c>
      <c r="D7792" s="1">
        <v>548</v>
      </c>
      <c r="E7792" s="1" t="s">
        <v>48</v>
      </c>
      <c r="F7792" s="1" t="s">
        <v>48</v>
      </c>
      <c r="G7792" s="1" t="s">
        <v>48</v>
      </c>
      <c r="H7792" s="1" t="s">
        <v>48</v>
      </c>
      <c r="S7792" s="1">
        <v>26</v>
      </c>
      <c r="T7792" s="1">
        <v>2</v>
      </c>
      <c r="U7792" s="1">
        <v>0</v>
      </c>
      <c r="V7792" s="1">
        <v>0</v>
      </c>
    </row>
    <row r="7793" spans="1:24" x14ac:dyDescent="0.35">
      <c r="A7793" s="1">
        <v>270548</v>
      </c>
      <c r="B7793" s="1" t="s">
        <v>2366</v>
      </c>
      <c r="C7793" s="1">
        <v>117414807</v>
      </c>
      <c r="D7793" s="1">
        <v>548</v>
      </c>
      <c r="E7793" s="1" t="s">
        <v>48</v>
      </c>
      <c r="F7793" s="1" t="s">
        <v>48</v>
      </c>
      <c r="G7793" s="1" t="s">
        <v>48</v>
      </c>
      <c r="H7793" s="1" t="s">
        <v>48</v>
      </c>
      <c r="S7793" s="1">
        <v>27</v>
      </c>
      <c r="T7793" s="1">
        <v>2</v>
      </c>
      <c r="U7793" s="1">
        <v>0</v>
      </c>
      <c r="V7793" s="1">
        <v>0</v>
      </c>
    </row>
    <row r="7794" spans="1:24" x14ac:dyDescent="0.35">
      <c r="A7794" s="1">
        <v>280548</v>
      </c>
      <c r="B7794" s="1" t="s">
        <v>2367</v>
      </c>
      <c r="C7794" s="1">
        <v>117414807</v>
      </c>
      <c r="D7794" s="1">
        <v>548</v>
      </c>
      <c r="E7794" s="1" t="s">
        <v>48</v>
      </c>
      <c r="F7794" s="1" t="s">
        <v>48</v>
      </c>
      <c r="G7794" s="1" t="s">
        <v>48</v>
      </c>
      <c r="H7794" s="1" t="s">
        <v>48</v>
      </c>
      <c r="S7794" s="1">
        <v>28</v>
      </c>
      <c r="T7794" s="1">
        <v>2</v>
      </c>
      <c r="U7794" s="1">
        <v>0</v>
      </c>
      <c r="V7794" s="1">
        <v>0</v>
      </c>
    </row>
    <row r="7795" spans="1:24" x14ac:dyDescent="0.35">
      <c r="A7795" s="1">
        <v>290548</v>
      </c>
      <c r="B7795" s="1" t="s">
        <v>2341</v>
      </c>
      <c r="C7795" s="1">
        <v>117414807</v>
      </c>
      <c r="D7795" s="1">
        <v>548</v>
      </c>
      <c r="E7795" s="1" t="s">
        <v>2751</v>
      </c>
      <c r="F7795" s="1" t="s">
        <v>138</v>
      </c>
      <c r="G7795" s="1" t="s">
        <v>414</v>
      </c>
      <c r="H7795" s="1" t="s">
        <v>2369</v>
      </c>
      <c r="J7795" s="1">
        <v>239052.22</v>
      </c>
      <c r="S7795" s="1">
        <v>29</v>
      </c>
      <c r="T7795" s="1">
        <v>2</v>
      </c>
      <c r="U7795" s="1">
        <v>239052.21875</v>
      </c>
      <c r="V7795" s="1">
        <v>0</v>
      </c>
    </row>
    <row r="7796" spans="1:24" x14ac:dyDescent="0.35">
      <c r="A7796" s="1">
        <v>300548</v>
      </c>
      <c r="B7796" s="1" t="s">
        <v>2343</v>
      </c>
      <c r="C7796" s="1">
        <v>117414807</v>
      </c>
      <c r="D7796" s="1">
        <v>548</v>
      </c>
      <c r="E7796" s="1" t="s">
        <v>2751</v>
      </c>
      <c r="F7796" s="1" t="s">
        <v>138</v>
      </c>
      <c r="G7796" s="1" t="s">
        <v>414</v>
      </c>
      <c r="H7796" s="1" t="s">
        <v>2369</v>
      </c>
      <c r="J7796" s="1">
        <v>237229.17</v>
      </c>
      <c r="R7796" s="1">
        <v>-1.82304996997118E-3</v>
      </c>
      <c r="S7796" s="1">
        <v>30</v>
      </c>
      <c r="T7796" s="1">
        <v>2</v>
      </c>
      <c r="U7796" s="1">
        <v>237229.171875</v>
      </c>
      <c r="V7796" s="1">
        <v>-1.82304996997118E-3</v>
      </c>
      <c r="W7796" s="1">
        <v>-0.76261448860168457</v>
      </c>
      <c r="X7796" s="1">
        <v>-0.76261448860168457</v>
      </c>
    </row>
    <row r="7797" spans="1:24" x14ac:dyDescent="0.35">
      <c r="A7797" s="1">
        <v>310548</v>
      </c>
      <c r="B7797" s="1" t="s">
        <v>2344</v>
      </c>
      <c r="C7797" s="1">
        <v>117414807</v>
      </c>
      <c r="D7797" s="1">
        <v>548</v>
      </c>
      <c r="E7797" s="1" t="s">
        <v>2751</v>
      </c>
      <c r="F7797" s="1" t="s">
        <v>138</v>
      </c>
      <c r="G7797" s="1" t="s">
        <v>414</v>
      </c>
      <c r="H7797" s="1" t="s">
        <v>2369</v>
      </c>
      <c r="J7797" s="1">
        <v>244420.97</v>
      </c>
      <c r="R7797" s="1">
        <v>7.1918000467121601E-3</v>
      </c>
      <c r="S7797" s="1">
        <v>31</v>
      </c>
      <c r="T7797" s="1">
        <v>2</v>
      </c>
      <c r="U7797" s="1">
        <v>244420.96875</v>
      </c>
      <c r="V7797" s="1">
        <v>7.1918000467121601E-3</v>
      </c>
      <c r="W7797" s="1">
        <v>3.0315821170806885</v>
      </c>
      <c r="X7797" s="1">
        <v>3.0315821170806885</v>
      </c>
    </row>
    <row r="7798" spans="1:24" x14ac:dyDescent="0.35">
      <c r="A7798" s="1">
        <v>320548</v>
      </c>
      <c r="B7798" s="1" t="s">
        <v>2345</v>
      </c>
      <c r="C7798" s="1">
        <v>117414807</v>
      </c>
      <c r="D7798" s="1">
        <v>548</v>
      </c>
      <c r="E7798" s="1" t="s">
        <v>2751</v>
      </c>
      <c r="F7798" s="1" t="s">
        <v>138</v>
      </c>
      <c r="G7798" s="1" t="s">
        <v>414</v>
      </c>
      <c r="H7798" s="1" t="s">
        <v>2369</v>
      </c>
      <c r="J7798" s="1">
        <v>272894.82</v>
      </c>
      <c r="R7798" s="1">
        <v>2.8473850339651108E-2</v>
      </c>
      <c r="S7798" s="1">
        <v>32</v>
      </c>
      <c r="T7798" s="1">
        <v>2</v>
      </c>
      <c r="U7798" s="1">
        <v>272894.8125</v>
      </c>
      <c r="V7798" s="1">
        <v>2.8473850339651108E-2</v>
      </c>
      <c r="W7798" s="1">
        <v>11.649509429931641</v>
      </c>
      <c r="X7798" s="1">
        <v>11.649509429931641</v>
      </c>
    </row>
    <row r="7799" spans="1:24" x14ac:dyDescent="0.35">
      <c r="A7799" s="1">
        <v>330548</v>
      </c>
      <c r="B7799" s="1" t="s">
        <v>2346</v>
      </c>
      <c r="C7799" s="1">
        <v>117414807</v>
      </c>
      <c r="D7799" s="1">
        <v>548</v>
      </c>
      <c r="E7799" s="1" t="s">
        <v>2751</v>
      </c>
      <c r="F7799" s="1" t="s">
        <v>138</v>
      </c>
      <c r="G7799" s="1" t="s">
        <v>414</v>
      </c>
      <c r="H7799" s="1" t="s">
        <v>2369</v>
      </c>
      <c r="J7799" s="1">
        <v>319705.76</v>
      </c>
      <c r="R7799" s="1">
        <v>4.6810939908027649E-2</v>
      </c>
      <c r="S7799" s="1">
        <v>33</v>
      </c>
      <c r="T7799" s="1">
        <v>2</v>
      </c>
      <c r="U7799" s="1">
        <v>319705.75</v>
      </c>
      <c r="V7799" s="1">
        <v>4.6810939908027649E-2</v>
      </c>
      <c r="W7799" s="1">
        <v>17.153472900390625</v>
      </c>
      <c r="X7799" s="1">
        <v>17.153472900390625</v>
      </c>
    </row>
    <row r="7800" spans="1:24" x14ac:dyDescent="0.35">
      <c r="A7800" s="1">
        <v>340548</v>
      </c>
      <c r="B7800" s="1" t="s">
        <v>2347</v>
      </c>
      <c r="C7800" s="1">
        <v>117414807</v>
      </c>
      <c r="D7800" s="1">
        <v>548</v>
      </c>
      <c r="E7800" s="1" t="s">
        <v>2751</v>
      </c>
      <c r="F7800" s="1" t="s">
        <v>138</v>
      </c>
      <c r="G7800" s="1" t="s">
        <v>414</v>
      </c>
      <c r="H7800" s="1" t="s">
        <v>2369</v>
      </c>
      <c r="J7800" s="1">
        <v>308612.2</v>
      </c>
      <c r="R7800" s="1">
        <v>-1.1093559674918652E-2</v>
      </c>
      <c r="S7800" s="1">
        <v>34</v>
      </c>
      <c r="T7800" s="1">
        <v>2</v>
      </c>
      <c r="U7800" s="1">
        <v>308612.1875</v>
      </c>
      <c r="V7800" s="1">
        <v>-1.1093559674918652E-2</v>
      </c>
      <c r="W7800" s="1">
        <v>-3.4699289798736572</v>
      </c>
      <c r="X7800" s="1">
        <v>-3.4699289798736572</v>
      </c>
    </row>
    <row r="7801" spans="1:24" x14ac:dyDescent="0.35">
      <c r="A7801" s="1">
        <v>350548</v>
      </c>
      <c r="B7801" s="1" t="s">
        <v>2348</v>
      </c>
      <c r="C7801" s="1">
        <v>117414807</v>
      </c>
      <c r="D7801" s="1">
        <v>548</v>
      </c>
      <c r="E7801" s="1" t="s">
        <v>2751</v>
      </c>
      <c r="F7801" s="1" t="s">
        <v>138</v>
      </c>
      <c r="G7801" s="1" t="s">
        <v>414</v>
      </c>
      <c r="H7801" s="1" t="s">
        <v>2369</v>
      </c>
      <c r="J7801" s="1">
        <v>286968</v>
      </c>
      <c r="R7801" s="1">
        <v>-2.1644199267029762E-2</v>
      </c>
      <c r="S7801" s="1">
        <v>35</v>
      </c>
      <c r="T7801" s="1">
        <v>2</v>
      </c>
      <c r="U7801" s="1">
        <v>286968</v>
      </c>
      <c r="V7801" s="1">
        <v>-2.1644199267029762E-2</v>
      </c>
      <c r="W7801" s="1">
        <v>-7.0133934020996094</v>
      </c>
      <c r="X7801" s="1">
        <v>-7.0133934020996094</v>
      </c>
    </row>
    <row r="7802" spans="1:24" x14ac:dyDescent="0.35">
      <c r="A7802" s="1">
        <v>360548</v>
      </c>
      <c r="B7802" s="1" t="s">
        <v>2349</v>
      </c>
      <c r="C7802" s="1">
        <v>117414807</v>
      </c>
      <c r="D7802" s="1">
        <v>548</v>
      </c>
      <c r="E7802" s="1" t="s">
        <v>2751</v>
      </c>
      <c r="F7802" s="1" t="s">
        <v>138</v>
      </c>
      <c r="G7802" s="1" t="s">
        <v>414</v>
      </c>
      <c r="H7802" s="1" t="s">
        <v>2369</v>
      </c>
      <c r="J7802" s="1">
        <v>344993.73</v>
      </c>
      <c r="R7802" s="1">
        <v>5.8025728911161423E-2</v>
      </c>
      <c r="S7802" s="1">
        <v>36</v>
      </c>
      <c r="T7802" s="1">
        <v>2</v>
      </c>
      <c r="U7802" s="1">
        <v>344993.71875</v>
      </c>
      <c r="V7802" s="1">
        <v>5.8025728911161423E-2</v>
      </c>
      <c r="W7802" s="1">
        <v>20.22027587890625</v>
      </c>
      <c r="X7802" s="1">
        <v>20.22027587890625</v>
      </c>
    </row>
    <row r="7803" spans="1:24" x14ac:dyDescent="0.35">
      <c r="A7803" s="1">
        <v>370548</v>
      </c>
      <c r="B7803" s="1" t="s">
        <v>2350</v>
      </c>
      <c r="C7803" s="1">
        <v>117414807</v>
      </c>
      <c r="D7803" s="1">
        <v>548</v>
      </c>
      <c r="E7803" s="1" t="s">
        <v>2751</v>
      </c>
      <c r="F7803" s="1" t="s">
        <v>138</v>
      </c>
      <c r="G7803" s="1" t="s">
        <v>414</v>
      </c>
      <c r="H7803" s="1" t="s">
        <v>2369</v>
      </c>
      <c r="J7803" s="1">
        <v>449196.38</v>
      </c>
      <c r="R7803" s="1">
        <v>0.10420265048742294</v>
      </c>
      <c r="S7803" s="1">
        <v>37</v>
      </c>
      <c r="T7803" s="1">
        <v>2</v>
      </c>
      <c r="U7803" s="1">
        <v>449196.375</v>
      </c>
      <c r="V7803" s="1">
        <v>0.10420265048742294</v>
      </c>
      <c r="W7803" s="1">
        <v>30.204217910766602</v>
      </c>
      <c r="X7803" s="1">
        <v>30.204217910766602</v>
      </c>
    </row>
    <row r="7804" spans="1:24" x14ac:dyDescent="0.35">
      <c r="A7804" s="1">
        <v>380548</v>
      </c>
      <c r="B7804" s="1" t="s">
        <v>2351</v>
      </c>
      <c r="C7804" s="1">
        <v>117414807</v>
      </c>
      <c r="D7804" s="1">
        <v>548</v>
      </c>
      <c r="E7804" s="1" t="s">
        <v>2751</v>
      </c>
      <c r="F7804" s="1" t="s">
        <v>138</v>
      </c>
      <c r="G7804" s="1" t="s">
        <v>414</v>
      </c>
      <c r="H7804" s="1" t="s">
        <v>2369</v>
      </c>
      <c r="J7804" s="1">
        <v>503352</v>
      </c>
      <c r="R7804" s="1">
        <v>5.41556216776371E-2</v>
      </c>
      <c r="S7804" s="1">
        <v>38</v>
      </c>
      <c r="T7804" s="1">
        <v>2</v>
      </c>
      <c r="U7804" s="1">
        <v>503352</v>
      </c>
      <c r="V7804" s="1">
        <v>5.41556216776371E-2</v>
      </c>
      <c r="W7804" s="1">
        <v>12.056113243103027</v>
      </c>
      <c r="X7804" s="1">
        <v>12.056113243103027</v>
      </c>
    </row>
    <row r="7805" spans="1:24" x14ac:dyDescent="0.35">
      <c r="A7805" s="1">
        <v>390548</v>
      </c>
      <c r="B7805" s="1" t="s">
        <v>2352</v>
      </c>
      <c r="C7805" s="1">
        <v>117414807</v>
      </c>
      <c r="D7805" s="1">
        <v>548</v>
      </c>
      <c r="E7805" s="1" t="s">
        <v>2751</v>
      </c>
      <c r="F7805" s="1" t="s">
        <v>138</v>
      </c>
      <c r="G7805" s="1" t="s">
        <v>414</v>
      </c>
      <c r="H7805" s="1" t="s">
        <v>2369</v>
      </c>
      <c r="J7805" s="1">
        <v>534862</v>
      </c>
      <c r="R7805" s="1">
        <v>3.1509999185800552E-2</v>
      </c>
      <c r="S7805" s="1">
        <v>39</v>
      </c>
      <c r="T7805" s="1">
        <v>2</v>
      </c>
      <c r="U7805" s="1">
        <v>534862</v>
      </c>
      <c r="V7805" s="1">
        <v>3.1509999185800552E-2</v>
      </c>
      <c r="W7805" s="1">
        <v>6.2600326538085938</v>
      </c>
      <c r="X7805" s="1">
        <v>6.2600326538085938</v>
      </c>
    </row>
    <row r="7806" spans="1:24" x14ac:dyDescent="0.35">
      <c r="A7806" s="1">
        <v>400548</v>
      </c>
      <c r="B7806" s="1" t="s">
        <v>2353</v>
      </c>
      <c r="C7806" s="1">
        <v>117414807</v>
      </c>
      <c r="D7806" s="1">
        <v>548</v>
      </c>
      <c r="E7806" s="1" t="s">
        <v>48</v>
      </c>
      <c r="F7806" s="1" t="s">
        <v>48</v>
      </c>
      <c r="G7806" s="1" t="s">
        <v>48</v>
      </c>
      <c r="H7806" s="1" t="s">
        <v>48</v>
      </c>
      <c r="S7806" s="1">
        <v>40</v>
      </c>
      <c r="T7806" s="1">
        <v>2</v>
      </c>
      <c r="U7806" s="1">
        <v>0</v>
      </c>
      <c r="V7806" s="1">
        <v>0</v>
      </c>
      <c r="W7806" s="1">
        <v>-100</v>
      </c>
      <c r="X7806" s="1">
        <v>-100</v>
      </c>
    </row>
    <row r="7807" spans="1:24" x14ac:dyDescent="0.35">
      <c r="A7807" s="1">
        <v>410548</v>
      </c>
      <c r="B7807" s="1" t="s">
        <v>2354</v>
      </c>
      <c r="C7807" s="1">
        <v>117414807</v>
      </c>
      <c r="D7807" s="1">
        <v>548</v>
      </c>
      <c r="E7807" s="1" t="s">
        <v>48</v>
      </c>
      <c r="F7807" s="1" t="s">
        <v>48</v>
      </c>
      <c r="G7807" s="1" t="s">
        <v>48</v>
      </c>
      <c r="H7807" s="1" t="s">
        <v>48</v>
      </c>
      <c r="S7807" s="1">
        <v>41</v>
      </c>
      <c r="T7807" s="1">
        <v>2</v>
      </c>
      <c r="U7807" s="1">
        <v>0</v>
      </c>
      <c r="V7807" s="1">
        <v>0</v>
      </c>
    </row>
    <row r="7808" spans="1:24" x14ac:dyDescent="0.35">
      <c r="A7808" s="1">
        <v>420548</v>
      </c>
      <c r="B7808" s="1" t="s">
        <v>2355</v>
      </c>
      <c r="C7808" s="1">
        <v>117414807</v>
      </c>
      <c r="D7808" s="1">
        <v>548</v>
      </c>
      <c r="E7808" s="1" t="s">
        <v>48</v>
      </c>
      <c r="F7808" s="1" t="s">
        <v>48</v>
      </c>
      <c r="G7808" s="1" t="s">
        <v>48</v>
      </c>
      <c r="H7808" s="1" t="s">
        <v>48</v>
      </c>
      <c r="S7808" s="1">
        <v>42</v>
      </c>
      <c r="T7808" s="1">
        <v>2</v>
      </c>
      <c r="U7808" s="1">
        <v>0</v>
      </c>
      <c r="V7808" s="1">
        <v>0</v>
      </c>
    </row>
    <row r="7809" spans="1:24" x14ac:dyDescent="0.35">
      <c r="A7809" s="1">
        <v>430548</v>
      </c>
      <c r="B7809" s="1" t="s">
        <v>2356</v>
      </c>
      <c r="C7809" s="1">
        <v>117414807</v>
      </c>
      <c r="D7809" s="1">
        <v>548</v>
      </c>
      <c r="E7809" s="1" t="s">
        <v>48</v>
      </c>
      <c r="F7809" s="1" t="s">
        <v>48</v>
      </c>
      <c r="G7809" s="1" t="s">
        <v>48</v>
      </c>
      <c r="H7809" s="1" t="s">
        <v>48</v>
      </c>
      <c r="S7809" s="1">
        <v>43</v>
      </c>
      <c r="T7809" s="1">
        <v>2</v>
      </c>
      <c r="U7809" s="1">
        <v>0</v>
      </c>
      <c r="V7809" s="1">
        <v>0</v>
      </c>
    </row>
    <row r="7810" spans="1:24" x14ac:dyDescent="0.35">
      <c r="A7810" s="1">
        <v>440548</v>
      </c>
      <c r="B7810" s="1" t="s">
        <v>2357</v>
      </c>
      <c r="C7810" s="1">
        <v>117414807</v>
      </c>
      <c r="D7810" s="1">
        <v>548</v>
      </c>
      <c r="E7810" s="1" t="s">
        <v>48</v>
      </c>
      <c r="F7810" s="1" t="s">
        <v>48</v>
      </c>
      <c r="G7810" s="1" t="s">
        <v>48</v>
      </c>
      <c r="H7810" s="1" t="s">
        <v>48</v>
      </c>
      <c r="S7810" s="1">
        <v>44</v>
      </c>
      <c r="T7810" s="1">
        <v>2</v>
      </c>
      <c r="U7810" s="1">
        <v>0</v>
      </c>
      <c r="V7810" s="1">
        <v>0</v>
      </c>
    </row>
    <row r="7811" spans="1:24" x14ac:dyDescent="0.35">
      <c r="A7811" s="1">
        <v>450548</v>
      </c>
      <c r="B7811" s="1" t="s">
        <v>2358</v>
      </c>
      <c r="C7811" s="1">
        <v>117414807</v>
      </c>
      <c r="D7811" s="1">
        <v>548</v>
      </c>
      <c r="E7811" s="1" t="s">
        <v>48</v>
      </c>
      <c r="F7811" s="1" t="s">
        <v>48</v>
      </c>
      <c r="G7811" s="1" t="s">
        <v>48</v>
      </c>
      <c r="H7811" s="1" t="s">
        <v>48</v>
      </c>
      <c r="S7811" s="1">
        <v>45</v>
      </c>
      <c r="T7811" s="1">
        <v>2</v>
      </c>
      <c r="U7811" s="1">
        <v>0</v>
      </c>
      <c r="V7811" s="1">
        <v>0</v>
      </c>
    </row>
    <row r="7812" spans="1:24" x14ac:dyDescent="0.35">
      <c r="A7812" s="1">
        <v>460548</v>
      </c>
      <c r="B7812" s="1" t="s">
        <v>2359</v>
      </c>
      <c r="C7812" s="1">
        <v>117414807</v>
      </c>
      <c r="D7812" s="1">
        <v>548</v>
      </c>
      <c r="E7812" s="1" t="s">
        <v>48</v>
      </c>
      <c r="F7812" s="1" t="s">
        <v>48</v>
      </c>
      <c r="G7812" s="1" t="s">
        <v>48</v>
      </c>
      <c r="H7812" s="1" t="s">
        <v>48</v>
      </c>
      <c r="S7812" s="1">
        <v>46</v>
      </c>
      <c r="T7812" s="1">
        <v>2</v>
      </c>
      <c r="U7812" s="1">
        <v>0</v>
      </c>
      <c r="V7812" s="1">
        <v>0</v>
      </c>
    </row>
    <row r="7813" spans="1:24" x14ac:dyDescent="0.35">
      <c r="A7813" s="1">
        <v>470548</v>
      </c>
      <c r="B7813" s="1" t="s">
        <v>2360</v>
      </c>
      <c r="C7813" s="1">
        <v>117414807</v>
      </c>
      <c r="D7813" s="1">
        <v>548</v>
      </c>
      <c r="E7813" s="1" t="s">
        <v>48</v>
      </c>
      <c r="F7813" s="1" t="s">
        <v>48</v>
      </c>
      <c r="G7813" s="1" t="s">
        <v>48</v>
      </c>
      <c r="H7813" s="1" t="s">
        <v>48</v>
      </c>
      <c r="S7813" s="1">
        <v>47</v>
      </c>
      <c r="T7813" s="1">
        <v>2</v>
      </c>
      <c r="U7813" s="1">
        <v>0</v>
      </c>
      <c r="V7813" s="1">
        <v>0</v>
      </c>
    </row>
    <row r="7814" spans="1:24" x14ac:dyDescent="0.35">
      <c r="A7814" s="1">
        <v>290262</v>
      </c>
      <c r="B7814" s="1" t="s">
        <v>2341</v>
      </c>
      <c r="C7814" s="1">
        <v>117415004</v>
      </c>
      <c r="D7814" s="1">
        <v>262</v>
      </c>
      <c r="E7814" s="1" t="s">
        <v>2752</v>
      </c>
      <c r="F7814" s="1" t="s">
        <v>138</v>
      </c>
      <c r="G7814" s="1" t="s">
        <v>414</v>
      </c>
      <c r="H7814" s="1" t="s">
        <v>916</v>
      </c>
      <c r="I7814" s="1">
        <v>584224.26</v>
      </c>
      <c r="J7814" s="1">
        <v>62285.78</v>
      </c>
      <c r="K7814" s="1">
        <v>136406</v>
      </c>
      <c r="L7814" s="1">
        <v>5076837</v>
      </c>
      <c r="S7814" s="1">
        <v>29</v>
      </c>
      <c r="T7814" s="1">
        <v>1</v>
      </c>
      <c r="U7814" s="1">
        <v>5859753</v>
      </c>
      <c r="V7814" s="1">
        <v>0</v>
      </c>
    </row>
    <row r="7815" spans="1:24" x14ac:dyDescent="0.35">
      <c r="A7815" s="1">
        <v>300262</v>
      </c>
      <c r="B7815" s="1" t="s">
        <v>2343</v>
      </c>
      <c r="C7815" s="1">
        <v>117415004</v>
      </c>
      <c r="D7815" s="1">
        <v>262</v>
      </c>
      <c r="E7815" s="1" t="s">
        <v>2752</v>
      </c>
      <c r="F7815" s="1" t="s">
        <v>138</v>
      </c>
      <c r="G7815" s="1" t="s">
        <v>414</v>
      </c>
      <c r="H7815" s="1" t="s">
        <v>916</v>
      </c>
      <c r="I7815" s="1">
        <v>587780.63</v>
      </c>
      <c r="J7815" s="1">
        <v>27712.71</v>
      </c>
      <c r="K7815" s="1">
        <v>136406</v>
      </c>
      <c r="L7815" s="1">
        <v>5172657</v>
      </c>
      <c r="M7815" s="1">
        <v>9.5820002257823944E-2</v>
      </c>
      <c r="N7815" s="1">
        <v>1.8873956203460693</v>
      </c>
      <c r="O7815" s="1">
        <v>3.5563700366765261E-3</v>
      </c>
      <c r="P7815" s="1">
        <v>0.60873371362686157</v>
      </c>
      <c r="Q7815" s="1">
        <v>0</v>
      </c>
      <c r="R7815" s="1">
        <v>-3.4573070704936981E-2</v>
      </c>
      <c r="S7815" s="1">
        <v>30</v>
      </c>
      <c r="T7815" s="1">
        <v>1</v>
      </c>
      <c r="U7815" s="1">
        <v>5924556.5</v>
      </c>
      <c r="V7815" s="1">
        <v>6.480330228805542E-2</v>
      </c>
      <c r="W7815" s="1">
        <v>1.1059083938598633</v>
      </c>
      <c r="X7815" s="1">
        <v>1.1059083938598633</v>
      </c>
    </row>
    <row r="7816" spans="1:24" x14ac:dyDescent="0.35">
      <c r="A7816" s="1">
        <v>310262</v>
      </c>
      <c r="B7816" s="1" t="s">
        <v>2344</v>
      </c>
      <c r="C7816" s="1">
        <v>117415004</v>
      </c>
      <c r="D7816" s="1">
        <v>262</v>
      </c>
      <c r="E7816" s="1" t="s">
        <v>2752</v>
      </c>
      <c r="F7816" s="1" t="s">
        <v>138</v>
      </c>
      <c r="G7816" s="1" t="s">
        <v>414</v>
      </c>
      <c r="H7816" s="1" t="s">
        <v>916</v>
      </c>
      <c r="I7816" s="1">
        <v>599547.92000000004</v>
      </c>
      <c r="J7816" s="1">
        <v>22940.11</v>
      </c>
      <c r="K7816" s="1">
        <v>136406</v>
      </c>
      <c r="L7816" s="1">
        <v>5215022.5</v>
      </c>
      <c r="M7816" s="1">
        <v>4.2365498840808868E-2</v>
      </c>
      <c r="N7816" s="1">
        <v>0.81902784109115601</v>
      </c>
      <c r="O7816" s="1">
        <v>1.1767289601266384E-2</v>
      </c>
      <c r="P7816" s="1">
        <v>2.0019867420196533</v>
      </c>
      <c r="Q7816" s="1">
        <v>0</v>
      </c>
      <c r="R7816" s="1">
        <v>-4.7725997865200043E-3</v>
      </c>
      <c r="S7816" s="1">
        <v>31</v>
      </c>
      <c r="T7816" s="1">
        <v>1</v>
      </c>
      <c r="U7816" s="1">
        <v>5973916.5</v>
      </c>
      <c r="V7816" s="1">
        <v>4.9360189586877823E-2</v>
      </c>
      <c r="W7816" s="1">
        <v>0.83314251899719238</v>
      </c>
      <c r="X7816" s="1">
        <v>0.83314251899719238</v>
      </c>
    </row>
    <row r="7817" spans="1:24" x14ac:dyDescent="0.35">
      <c r="A7817" s="1">
        <v>320262</v>
      </c>
      <c r="B7817" s="1" t="s">
        <v>2345</v>
      </c>
      <c r="C7817" s="1">
        <v>117415004</v>
      </c>
      <c r="D7817" s="1">
        <v>262</v>
      </c>
      <c r="E7817" s="1" t="s">
        <v>2752</v>
      </c>
      <c r="F7817" s="1" t="s">
        <v>138</v>
      </c>
      <c r="G7817" s="1" t="s">
        <v>414</v>
      </c>
      <c r="H7817" s="1" t="s">
        <v>916</v>
      </c>
      <c r="I7817" s="1">
        <v>601712.73</v>
      </c>
      <c r="J7817" s="1">
        <v>20201.3</v>
      </c>
      <c r="K7817" s="1">
        <v>136406</v>
      </c>
      <c r="L7817" s="1">
        <v>5261844.5</v>
      </c>
      <c r="M7817" s="1">
        <v>4.6822000294923782E-2</v>
      </c>
      <c r="N7817" s="1">
        <v>0.89782929420471191</v>
      </c>
      <c r="O7817" s="1">
        <v>2.1648099645972252E-3</v>
      </c>
      <c r="P7817" s="1">
        <v>0.36107373237609863</v>
      </c>
      <c r="Q7817" s="1">
        <v>0</v>
      </c>
      <c r="R7817" s="1">
        <v>-2.7388099115341902E-3</v>
      </c>
      <c r="S7817" s="1">
        <v>32</v>
      </c>
      <c r="T7817" s="1">
        <v>1</v>
      </c>
      <c r="U7817" s="1">
        <v>6020164.5</v>
      </c>
      <c r="V7817" s="1">
        <v>4.6248000115156174E-2</v>
      </c>
      <c r="W7817" s="1">
        <v>0.77416551113128662</v>
      </c>
      <c r="X7817" s="1">
        <v>0.77416551113128662</v>
      </c>
    </row>
    <row r="7818" spans="1:24" x14ac:dyDescent="0.35">
      <c r="A7818" s="1">
        <v>330262</v>
      </c>
      <c r="B7818" s="1" t="s">
        <v>2346</v>
      </c>
      <c r="C7818" s="1">
        <v>117415004</v>
      </c>
      <c r="D7818" s="1">
        <v>262</v>
      </c>
      <c r="E7818" s="1" t="s">
        <v>2752</v>
      </c>
      <c r="F7818" s="1" t="s">
        <v>138</v>
      </c>
      <c r="G7818" s="1" t="s">
        <v>414</v>
      </c>
      <c r="H7818" s="1" t="s">
        <v>916</v>
      </c>
      <c r="I7818" s="1">
        <v>615471.11</v>
      </c>
      <c r="J7818" s="1">
        <v>28813.02</v>
      </c>
      <c r="K7818" s="1">
        <v>136406</v>
      </c>
      <c r="L7818" s="1">
        <v>5348002.5</v>
      </c>
      <c r="M7818" s="1">
        <v>8.6157999932765961E-2</v>
      </c>
      <c r="N7818" s="1">
        <v>1.6374106407165527</v>
      </c>
      <c r="O7818" s="1">
        <v>1.3758379966020584E-2</v>
      </c>
      <c r="P7818" s="1">
        <v>2.2865362167358398</v>
      </c>
      <c r="Q7818" s="1">
        <v>0</v>
      </c>
      <c r="R7818" s="1">
        <v>8.6117200553417206E-3</v>
      </c>
      <c r="S7818" s="1">
        <v>33</v>
      </c>
      <c r="T7818" s="1">
        <v>1</v>
      </c>
      <c r="U7818" s="1">
        <v>6128692.5</v>
      </c>
      <c r="V7818" s="1">
        <v>0.10852809995412827</v>
      </c>
      <c r="W7818" s="1">
        <v>1.8027414083480835</v>
      </c>
      <c r="X7818" s="1">
        <v>1.8027414083480835</v>
      </c>
    </row>
    <row r="7819" spans="1:24" x14ac:dyDescent="0.35">
      <c r="A7819" s="1">
        <v>340262</v>
      </c>
      <c r="B7819" s="1" t="s">
        <v>2347</v>
      </c>
      <c r="C7819" s="1">
        <v>117415004</v>
      </c>
      <c r="D7819" s="1">
        <v>262</v>
      </c>
      <c r="E7819" s="1" t="s">
        <v>2752</v>
      </c>
      <c r="F7819" s="1" t="s">
        <v>138</v>
      </c>
      <c r="G7819" s="1" t="s">
        <v>414</v>
      </c>
      <c r="H7819" s="1" t="s">
        <v>916</v>
      </c>
      <c r="I7819" s="1">
        <v>615453.76</v>
      </c>
      <c r="J7819" s="1">
        <v>27471</v>
      </c>
      <c r="K7819" s="1">
        <v>136406</v>
      </c>
      <c r="L7819" s="1">
        <v>5347999</v>
      </c>
      <c r="M7819" s="1">
        <v>-3.5000000480067683E-6</v>
      </c>
      <c r="N7819" s="1">
        <v>-6.5444997744634748E-5</v>
      </c>
      <c r="O7819" s="1">
        <v>-1.7349999325233512E-5</v>
      </c>
      <c r="P7819" s="1">
        <v>-2.8189788572490215E-3</v>
      </c>
      <c r="Q7819" s="1">
        <v>0</v>
      </c>
      <c r="R7819" s="1">
        <v>-1.3420199975371361E-3</v>
      </c>
      <c r="S7819" s="1">
        <v>34</v>
      </c>
      <c r="T7819" s="1">
        <v>1</v>
      </c>
      <c r="U7819" s="1">
        <v>6127330</v>
      </c>
      <c r="V7819" s="1">
        <v>-1.3628699816763401E-3</v>
      </c>
      <c r="W7819" s="1">
        <v>-2.2231495007872581E-2</v>
      </c>
      <c r="X7819" s="1">
        <v>-2.2231495007872581E-2</v>
      </c>
    </row>
    <row r="7820" spans="1:24" x14ac:dyDescent="0.35">
      <c r="A7820" s="1">
        <v>350262</v>
      </c>
      <c r="B7820" s="1" t="s">
        <v>2348</v>
      </c>
      <c r="C7820" s="1">
        <v>117415004</v>
      </c>
      <c r="D7820" s="1">
        <v>262</v>
      </c>
      <c r="E7820" s="1" t="s">
        <v>2752</v>
      </c>
      <c r="F7820" s="1" t="s">
        <v>138</v>
      </c>
      <c r="G7820" s="1" t="s">
        <v>414</v>
      </c>
      <c r="H7820" s="1" t="s">
        <v>916</v>
      </c>
      <c r="I7820" s="1">
        <v>647940.29</v>
      </c>
      <c r="J7820" s="1">
        <v>13820.84</v>
      </c>
      <c r="K7820" s="1">
        <v>136406</v>
      </c>
      <c r="L7820" s="1">
        <v>5499909.5</v>
      </c>
      <c r="M7820" s="1">
        <v>0.15191049873828888</v>
      </c>
      <c r="N7820" s="1">
        <v>2.8405110836029053</v>
      </c>
      <c r="O7820" s="1">
        <v>3.2486528158187866E-2</v>
      </c>
      <c r="P7820" s="1">
        <v>5.278468132019043</v>
      </c>
      <c r="Q7820" s="1">
        <v>0</v>
      </c>
      <c r="R7820" s="1">
        <v>-1.3650160282850266E-2</v>
      </c>
      <c r="S7820" s="1">
        <v>35</v>
      </c>
      <c r="T7820" s="1">
        <v>1</v>
      </c>
      <c r="U7820" s="1">
        <v>6298076.5</v>
      </c>
      <c r="V7820" s="1">
        <v>0.17074686288833618</v>
      </c>
      <c r="W7820" s="1">
        <v>2.7866377830505371</v>
      </c>
      <c r="X7820" s="1">
        <v>2.7866377830505371</v>
      </c>
    </row>
    <row r="7821" spans="1:24" x14ac:dyDescent="0.35">
      <c r="A7821" s="1">
        <v>360262</v>
      </c>
      <c r="B7821" s="1" t="s">
        <v>2349</v>
      </c>
      <c r="C7821" s="1">
        <v>117415004</v>
      </c>
      <c r="D7821" s="1">
        <v>262</v>
      </c>
      <c r="E7821" s="1" t="s">
        <v>2752</v>
      </c>
      <c r="F7821" s="1" t="s">
        <v>138</v>
      </c>
      <c r="G7821" s="1" t="s">
        <v>414</v>
      </c>
      <c r="H7821" s="1" t="s">
        <v>916</v>
      </c>
      <c r="I7821" s="1">
        <v>680078.48</v>
      </c>
      <c r="J7821" s="1">
        <v>9541.09</v>
      </c>
      <c r="K7821" s="1">
        <v>136406</v>
      </c>
      <c r="L7821" s="1">
        <v>6146431.5</v>
      </c>
      <c r="M7821" s="1">
        <v>0.64652198553085327</v>
      </c>
      <c r="N7821" s="1">
        <v>11.755139350891113</v>
      </c>
      <c r="O7821" s="1">
        <v>3.2138191163539886E-2</v>
      </c>
      <c r="P7821" s="1">
        <v>4.9600543975830078</v>
      </c>
      <c r="Q7821" s="1">
        <v>0</v>
      </c>
      <c r="R7821" s="1">
        <v>-4.279749933630228E-3</v>
      </c>
      <c r="S7821" s="1">
        <v>36</v>
      </c>
      <c r="T7821" s="1">
        <v>1</v>
      </c>
      <c r="U7821" s="1">
        <v>6972457</v>
      </c>
      <c r="V7821" s="1">
        <v>0.67438042163848877</v>
      </c>
      <c r="W7821" s="1">
        <v>10.707721710205078</v>
      </c>
      <c r="X7821" s="1">
        <v>10.707721710205078</v>
      </c>
    </row>
    <row r="7822" spans="1:24" x14ac:dyDescent="0.35">
      <c r="A7822" s="1">
        <v>370262</v>
      </c>
      <c r="B7822" s="1" t="s">
        <v>2350</v>
      </c>
      <c r="C7822" s="1">
        <v>117415004</v>
      </c>
      <c r="D7822" s="1">
        <v>262</v>
      </c>
      <c r="E7822" s="1" t="s">
        <v>2752</v>
      </c>
      <c r="F7822" s="1" t="s">
        <v>138</v>
      </c>
      <c r="G7822" s="1" t="s">
        <v>414</v>
      </c>
      <c r="H7822" s="1" t="s">
        <v>916</v>
      </c>
      <c r="I7822" s="1">
        <v>717505.8</v>
      </c>
      <c r="J7822" s="1">
        <v>11731.64</v>
      </c>
      <c r="K7822" s="1">
        <v>136406</v>
      </c>
      <c r="L7822" s="1">
        <v>6631116.5</v>
      </c>
      <c r="M7822" s="1">
        <v>0.48468500375747681</v>
      </c>
      <c r="N7822" s="1">
        <v>7.8856325149536133</v>
      </c>
      <c r="O7822" s="1">
        <v>3.7427321076393127E-2</v>
      </c>
      <c r="P7822" s="1">
        <v>5.503382682800293</v>
      </c>
      <c r="Q7822" s="1">
        <v>0</v>
      </c>
      <c r="R7822" s="1">
        <v>2.1905500907450914E-3</v>
      </c>
      <c r="S7822" s="1">
        <v>37</v>
      </c>
      <c r="T7822" s="1">
        <v>1</v>
      </c>
      <c r="U7822" s="1">
        <v>7496760</v>
      </c>
      <c r="V7822" s="1">
        <v>0.5243028998374939</v>
      </c>
      <c r="W7822" s="1">
        <v>7.5196304321289063</v>
      </c>
      <c r="X7822" s="1">
        <v>7.5196304321289063</v>
      </c>
    </row>
    <row r="7823" spans="1:24" x14ac:dyDescent="0.35">
      <c r="A7823" s="1">
        <v>380262</v>
      </c>
      <c r="B7823" s="1" t="s">
        <v>2351</v>
      </c>
      <c r="C7823" s="1">
        <v>117415004</v>
      </c>
      <c r="D7823" s="1">
        <v>262</v>
      </c>
      <c r="E7823" s="1" t="s">
        <v>2752</v>
      </c>
      <c r="F7823" s="1" t="s">
        <v>138</v>
      </c>
      <c r="G7823" s="1" t="s">
        <v>414</v>
      </c>
      <c r="H7823" s="1" t="s">
        <v>916</v>
      </c>
      <c r="I7823" s="1">
        <v>770348</v>
      </c>
      <c r="J7823" s="1">
        <v>13141</v>
      </c>
      <c r="K7823" s="1">
        <v>295308.5</v>
      </c>
      <c r="L7823" s="1">
        <v>6806540</v>
      </c>
      <c r="M7823" s="1">
        <v>0.17542350292205811</v>
      </c>
      <c r="N7823" s="1">
        <v>2.6454594135284424</v>
      </c>
      <c r="O7823" s="1">
        <v>5.2842199802398682E-2</v>
      </c>
      <c r="P7823" s="1">
        <v>7.3647069931030273</v>
      </c>
      <c r="Q7823" s="1">
        <v>0.15890249609947205</v>
      </c>
      <c r="R7823" s="1">
        <v>1.4093599747866392E-3</v>
      </c>
      <c r="S7823" s="1">
        <v>38</v>
      </c>
      <c r="T7823" s="1">
        <v>1</v>
      </c>
      <c r="U7823" s="1">
        <v>7885337.5</v>
      </c>
      <c r="V7823" s="1">
        <v>0.38857758045196533</v>
      </c>
      <c r="W7823" s="1">
        <v>5.1832723617553711</v>
      </c>
      <c r="X7823" s="1">
        <v>5.1832723617553711</v>
      </c>
    </row>
    <row r="7824" spans="1:24" x14ac:dyDescent="0.35">
      <c r="A7824" s="1">
        <v>390262</v>
      </c>
      <c r="B7824" s="1" t="s">
        <v>2352</v>
      </c>
      <c r="C7824" s="1">
        <v>117415004</v>
      </c>
      <c r="D7824" s="1">
        <v>262</v>
      </c>
      <c r="E7824" s="1" t="s">
        <v>2752</v>
      </c>
      <c r="F7824" s="1" t="s">
        <v>138</v>
      </c>
      <c r="G7824" s="1" t="s">
        <v>414</v>
      </c>
      <c r="H7824" s="1" t="s">
        <v>916</v>
      </c>
      <c r="I7824" s="1">
        <v>788723</v>
      </c>
      <c r="J7824" s="1">
        <v>21058</v>
      </c>
      <c r="K7824" s="1">
        <v>454128.15625</v>
      </c>
      <c r="L7824" s="1">
        <v>6874060</v>
      </c>
      <c r="M7824" s="1">
        <v>6.7520000040531158E-2</v>
      </c>
      <c r="N7824" s="1">
        <v>0.99198710918426514</v>
      </c>
      <c r="O7824" s="1">
        <v>1.8374999985098839E-2</v>
      </c>
      <c r="P7824" s="1">
        <v>2.3852856159210205</v>
      </c>
      <c r="Q7824" s="1">
        <v>0.15881966054439545</v>
      </c>
      <c r="R7824" s="1">
        <v>7.9169999808073044E-3</v>
      </c>
      <c r="S7824" s="1">
        <v>39</v>
      </c>
      <c r="T7824" s="1">
        <v>1</v>
      </c>
      <c r="U7824" s="1">
        <v>8137969</v>
      </c>
      <c r="V7824" s="1">
        <v>0.25263166427612305</v>
      </c>
      <c r="W7824" s="1">
        <v>3.2038133144378662</v>
      </c>
      <c r="X7824" s="1">
        <v>3.2038133144378662</v>
      </c>
    </row>
    <row r="7825" spans="1:24" x14ac:dyDescent="0.35">
      <c r="A7825" s="1">
        <v>400262</v>
      </c>
      <c r="B7825" s="1" t="s">
        <v>2353</v>
      </c>
      <c r="C7825" s="1">
        <v>117415004</v>
      </c>
      <c r="D7825" s="1">
        <v>262</v>
      </c>
      <c r="E7825" s="1" t="s">
        <v>2752</v>
      </c>
      <c r="F7825" s="1" t="s">
        <v>138</v>
      </c>
      <c r="G7825" s="1" t="s">
        <v>414</v>
      </c>
      <c r="H7825" s="1" t="s">
        <v>916</v>
      </c>
      <c r="S7825" s="1">
        <v>40</v>
      </c>
      <c r="T7825" s="1">
        <v>1</v>
      </c>
      <c r="U7825" s="1">
        <v>0</v>
      </c>
      <c r="V7825" s="1">
        <v>0</v>
      </c>
      <c r="W7825" s="1">
        <v>-100</v>
      </c>
      <c r="X7825" s="1">
        <v>-100</v>
      </c>
    </row>
    <row r="7826" spans="1:24" x14ac:dyDescent="0.35">
      <c r="A7826" s="1">
        <v>410262</v>
      </c>
      <c r="B7826" s="1" t="s">
        <v>2354</v>
      </c>
      <c r="C7826" s="1">
        <v>117415004</v>
      </c>
      <c r="D7826" s="1">
        <v>262</v>
      </c>
      <c r="E7826" s="1" t="s">
        <v>2752</v>
      </c>
      <c r="F7826" s="1" t="s">
        <v>138</v>
      </c>
      <c r="G7826" s="1" t="s">
        <v>414</v>
      </c>
      <c r="H7826" s="1" t="s">
        <v>916</v>
      </c>
      <c r="S7826" s="1">
        <v>41</v>
      </c>
      <c r="T7826" s="1">
        <v>1</v>
      </c>
      <c r="U7826" s="1">
        <v>0</v>
      </c>
      <c r="V7826" s="1">
        <v>0</v>
      </c>
    </row>
    <row r="7827" spans="1:24" x14ac:dyDescent="0.35">
      <c r="A7827" s="1">
        <v>420262</v>
      </c>
      <c r="B7827" s="1" t="s">
        <v>2355</v>
      </c>
      <c r="C7827" s="1">
        <v>117415004</v>
      </c>
      <c r="D7827" s="1">
        <v>262</v>
      </c>
      <c r="E7827" s="1" t="s">
        <v>2752</v>
      </c>
      <c r="F7827" s="1" t="s">
        <v>138</v>
      </c>
      <c r="G7827" s="1" t="s">
        <v>414</v>
      </c>
      <c r="H7827" s="1" t="s">
        <v>916</v>
      </c>
      <c r="S7827" s="1">
        <v>42</v>
      </c>
      <c r="T7827" s="1">
        <v>1</v>
      </c>
      <c r="U7827" s="1">
        <v>0</v>
      </c>
      <c r="V7827" s="1">
        <v>0</v>
      </c>
    </row>
    <row r="7828" spans="1:24" x14ac:dyDescent="0.35">
      <c r="A7828" s="1">
        <v>430262</v>
      </c>
      <c r="B7828" s="1" t="s">
        <v>2356</v>
      </c>
      <c r="C7828" s="1">
        <v>117415004</v>
      </c>
      <c r="D7828" s="1">
        <v>262</v>
      </c>
      <c r="E7828" s="1" t="s">
        <v>2752</v>
      </c>
      <c r="F7828" s="1" t="s">
        <v>138</v>
      </c>
      <c r="G7828" s="1" t="s">
        <v>414</v>
      </c>
      <c r="H7828" s="1" t="s">
        <v>916</v>
      </c>
      <c r="S7828" s="1">
        <v>43</v>
      </c>
      <c r="T7828" s="1">
        <v>1</v>
      </c>
      <c r="U7828" s="1">
        <v>0</v>
      </c>
      <c r="V7828" s="1">
        <v>0</v>
      </c>
    </row>
    <row r="7829" spans="1:24" x14ac:dyDescent="0.35">
      <c r="A7829" s="1">
        <v>440262</v>
      </c>
      <c r="B7829" s="1" t="s">
        <v>2357</v>
      </c>
      <c r="C7829" s="1">
        <v>117415004</v>
      </c>
      <c r="D7829" s="1">
        <v>262</v>
      </c>
      <c r="E7829" s="1" t="s">
        <v>2752</v>
      </c>
      <c r="F7829" s="1" t="s">
        <v>138</v>
      </c>
      <c r="G7829" s="1" t="s">
        <v>414</v>
      </c>
      <c r="H7829" s="1" t="s">
        <v>916</v>
      </c>
      <c r="S7829" s="1">
        <v>44</v>
      </c>
      <c r="T7829" s="1">
        <v>1</v>
      </c>
      <c r="U7829" s="1">
        <v>0</v>
      </c>
      <c r="V7829" s="1">
        <v>0</v>
      </c>
    </row>
    <row r="7830" spans="1:24" x14ac:dyDescent="0.35">
      <c r="A7830" s="1">
        <v>450262</v>
      </c>
      <c r="B7830" s="1" t="s">
        <v>2358</v>
      </c>
      <c r="C7830" s="1">
        <v>117415004</v>
      </c>
      <c r="D7830" s="1">
        <v>262</v>
      </c>
      <c r="E7830" s="1" t="s">
        <v>2752</v>
      </c>
      <c r="F7830" s="1" t="s">
        <v>138</v>
      </c>
      <c r="G7830" s="1" t="s">
        <v>414</v>
      </c>
      <c r="H7830" s="1" t="s">
        <v>916</v>
      </c>
      <c r="S7830" s="1">
        <v>45</v>
      </c>
      <c r="T7830" s="1">
        <v>1</v>
      </c>
      <c r="U7830" s="1">
        <v>0</v>
      </c>
      <c r="V7830" s="1">
        <v>0</v>
      </c>
    </row>
    <row r="7831" spans="1:24" x14ac:dyDescent="0.35">
      <c r="A7831" s="1">
        <v>460262</v>
      </c>
      <c r="B7831" s="1" t="s">
        <v>2359</v>
      </c>
      <c r="C7831" s="1">
        <v>117415004</v>
      </c>
      <c r="D7831" s="1">
        <v>262</v>
      </c>
      <c r="E7831" s="1" t="s">
        <v>2752</v>
      </c>
      <c r="F7831" s="1" t="s">
        <v>138</v>
      </c>
      <c r="G7831" s="1" t="s">
        <v>414</v>
      </c>
      <c r="H7831" s="1" t="s">
        <v>916</v>
      </c>
      <c r="S7831" s="1">
        <v>46</v>
      </c>
      <c r="T7831" s="1">
        <v>1</v>
      </c>
      <c r="U7831" s="1">
        <v>0</v>
      </c>
      <c r="V7831" s="1">
        <v>0</v>
      </c>
    </row>
    <row r="7832" spans="1:24" x14ac:dyDescent="0.35">
      <c r="A7832" s="1">
        <v>470262</v>
      </c>
      <c r="B7832" s="1" t="s">
        <v>2360</v>
      </c>
      <c r="C7832" s="1">
        <v>117415004</v>
      </c>
      <c r="D7832" s="1">
        <v>262</v>
      </c>
      <c r="E7832" s="1" t="s">
        <v>2752</v>
      </c>
      <c r="F7832" s="1" t="s">
        <v>138</v>
      </c>
      <c r="G7832" s="1" t="s">
        <v>414</v>
      </c>
      <c r="H7832" s="1" t="s">
        <v>916</v>
      </c>
      <c r="S7832" s="1">
        <v>47</v>
      </c>
      <c r="T7832" s="1">
        <v>1</v>
      </c>
      <c r="U7832" s="1">
        <v>0</v>
      </c>
      <c r="V7832" s="1">
        <v>0</v>
      </c>
    </row>
    <row r="7833" spans="1:24" x14ac:dyDescent="0.35">
      <c r="A7833" s="1">
        <v>480262</v>
      </c>
      <c r="B7833" s="1" t="s">
        <v>2361</v>
      </c>
      <c r="C7833" s="1">
        <v>117415004</v>
      </c>
      <c r="D7833" s="1">
        <v>262</v>
      </c>
      <c r="E7833" s="1" t="s">
        <v>2752</v>
      </c>
      <c r="F7833" s="1" t="s">
        <v>138</v>
      </c>
      <c r="G7833" s="1" t="s">
        <v>414</v>
      </c>
      <c r="H7833" s="1" t="s">
        <v>916</v>
      </c>
      <c r="S7833" s="1">
        <v>48</v>
      </c>
      <c r="T7833" s="1">
        <v>1</v>
      </c>
      <c r="U7833" s="1">
        <v>0</v>
      </c>
      <c r="V7833" s="1">
        <v>0</v>
      </c>
    </row>
    <row r="7834" spans="1:24" x14ac:dyDescent="0.35">
      <c r="A7834" s="1">
        <v>290264</v>
      </c>
      <c r="B7834" s="1" t="s">
        <v>2341</v>
      </c>
      <c r="C7834" s="1">
        <v>117415103</v>
      </c>
      <c r="D7834" s="1">
        <v>264</v>
      </c>
      <c r="E7834" s="1" t="s">
        <v>2753</v>
      </c>
      <c r="F7834" s="1" t="s">
        <v>138</v>
      </c>
      <c r="G7834" s="1" t="s">
        <v>414</v>
      </c>
      <c r="H7834" s="1" t="s">
        <v>916</v>
      </c>
      <c r="I7834" s="1">
        <v>1229002</v>
      </c>
      <c r="K7834" s="1">
        <v>220365</v>
      </c>
      <c r="L7834" s="1">
        <v>6787923</v>
      </c>
      <c r="S7834" s="1">
        <v>29</v>
      </c>
      <c r="T7834" s="1">
        <v>1</v>
      </c>
      <c r="U7834" s="1">
        <v>8237290</v>
      </c>
      <c r="V7834" s="1">
        <v>0</v>
      </c>
    </row>
    <row r="7835" spans="1:24" x14ac:dyDescent="0.35">
      <c r="A7835" s="1">
        <v>300264</v>
      </c>
      <c r="B7835" s="1" t="s">
        <v>2343</v>
      </c>
      <c r="C7835" s="1">
        <v>117415103</v>
      </c>
      <c r="D7835" s="1">
        <v>264</v>
      </c>
      <c r="E7835" s="1" t="s">
        <v>2753</v>
      </c>
      <c r="F7835" s="1" t="s">
        <v>138</v>
      </c>
      <c r="G7835" s="1" t="s">
        <v>414</v>
      </c>
      <c r="H7835" s="1" t="s">
        <v>916</v>
      </c>
      <c r="I7835" s="1">
        <v>1243688.68</v>
      </c>
      <c r="K7835" s="1">
        <v>309145</v>
      </c>
      <c r="L7835" s="1">
        <v>6948082.5</v>
      </c>
      <c r="M7835" s="1">
        <v>0.16015949845314026</v>
      </c>
      <c r="N7835" s="1">
        <v>2.3594772815704346</v>
      </c>
      <c r="O7835" s="1">
        <v>1.4686680398881435E-2</v>
      </c>
      <c r="P7835" s="1">
        <v>1.1950086355209351</v>
      </c>
      <c r="Q7835" s="1">
        <v>8.8780000805854797E-2</v>
      </c>
      <c r="S7835" s="1">
        <v>30</v>
      </c>
      <c r="T7835" s="1">
        <v>1</v>
      </c>
      <c r="U7835" s="1">
        <v>8500916</v>
      </c>
      <c r="V7835" s="1">
        <v>0.26362618803977966</v>
      </c>
      <c r="W7835" s="1">
        <v>3.200397253036499</v>
      </c>
      <c r="X7835" s="1">
        <v>3.200397253036499</v>
      </c>
    </row>
    <row r="7836" spans="1:24" x14ac:dyDescent="0.35">
      <c r="A7836" s="1">
        <v>310264</v>
      </c>
      <c r="B7836" s="1" t="s">
        <v>2344</v>
      </c>
      <c r="C7836" s="1">
        <v>117415103</v>
      </c>
      <c r="D7836" s="1">
        <v>264</v>
      </c>
      <c r="E7836" s="1" t="s">
        <v>2753</v>
      </c>
      <c r="F7836" s="1" t="s">
        <v>138</v>
      </c>
      <c r="G7836" s="1" t="s">
        <v>414</v>
      </c>
      <c r="H7836" s="1" t="s">
        <v>916</v>
      </c>
      <c r="I7836" s="1">
        <v>1259714.72</v>
      </c>
      <c r="K7836" s="1">
        <v>264755</v>
      </c>
      <c r="L7836" s="1">
        <v>6988116.5</v>
      </c>
      <c r="M7836" s="1">
        <v>4.003399983048439E-2</v>
      </c>
      <c r="N7836" s="1">
        <v>0.57618772983551025</v>
      </c>
      <c r="O7836" s="1">
        <v>1.602604053914547E-2</v>
      </c>
      <c r="P7836" s="1">
        <v>1.2885893583297729</v>
      </c>
      <c r="Q7836" s="1">
        <v>-4.4390000402927399E-2</v>
      </c>
      <c r="S7836" s="1">
        <v>31</v>
      </c>
      <c r="T7836" s="1">
        <v>1</v>
      </c>
      <c r="U7836" s="1">
        <v>8512586</v>
      </c>
      <c r="V7836" s="1">
        <v>1.1670039966702461E-2</v>
      </c>
      <c r="W7836" s="1">
        <v>0.13727931678295135</v>
      </c>
      <c r="X7836" s="1">
        <v>0.13727931678295135</v>
      </c>
    </row>
    <row r="7837" spans="1:24" x14ac:dyDescent="0.35">
      <c r="A7837" s="1">
        <v>320264</v>
      </c>
      <c r="B7837" s="1" t="s">
        <v>2345</v>
      </c>
      <c r="C7837" s="1">
        <v>117415103</v>
      </c>
      <c r="D7837" s="1">
        <v>264</v>
      </c>
      <c r="E7837" s="1" t="s">
        <v>2753</v>
      </c>
      <c r="F7837" s="1" t="s">
        <v>138</v>
      </c>
      <c r="G7837" s="1" t="s">
        <v>414</v>
      </c>
      <c r="H7837" s="1" t="s">
        <v>916</v>
      </c>
      <c r="I7837" s="1">
        <v>1268860</v>
      </c>
      <c r="K7837" s="1">
        <v>264755</v>
      </c>
      <c r="L7837" s="1">
        <v>7036399.5</v>
      </c>
      <c r="M7837" s="1">
        <v>4.828299954533577E-2</v>
      </c>
      <c r="N7837" s="1">
        <v>0.6909300684928894</v>
      </c>
      <c r="O7837" s="1">
        <v>9.1452803462743759E-3</v>
      </c>
      <c r="P7837" s="1">
        <v>0.72598022222518921</v>
      </c>
      <c r="Q7837" s="1">
        <v>0</v>
      </c>
      <c r="S7837" s="1">
        <v>32</v>
      </c>
      <c r="T7837" s="1">
        <v>1</v>
      </c>
      <c r="U7837" s="1">
        <v>8570014</v>
      </c>
      <c r="V7837" s="1">
        <v>5.7428278028964996E-2</v>
      </c>
      <c r="W7837" s="1">
        <v>0.67462462186813354</v>
      </c>
      <c r="X7837" s="1">
        <v>0.67462462186813354</v>
      </c>
    </row>
    <row r="7838" spans="1:24" x14ac:dyDescent="0.35">
      <c r="A7838" s="1">
        <v>330264</v>
      </c>
      <c r="B7838" s="1" t="s">
        <v>2346</v>
      </c>
      <c r="C7838" s="1">
        <v>117415103</v>
      </c>
      <c r="D7838" s="1">
        <v>264</v>
      </c>
      <c r="E7838" s="1" t="s">
        <v>2753</v>
      </c>
      <c r="F7838" s="1" t="s">
        <v>138</v>
      </c>
      <c r="G7838" s="1" t="s">
        <v>414</v>
      </c>
      <c r="H7838" s="1" t="s">
        <v>916</v>
      </c>
      <c r="I7838" s="1">
        <v>1319628.25</v>
      </c>
      <c r="K7838" s="1">
        <v>264755</v>
      </c>
      <c r="L7838" s="1">
        <v>7156416</v>
      </c>
      <c r="M7838" s="1">
        <v>0.12001650035381317</v>
      </c>
      <c r="N7838" s="1">
        <v>1.705652117729187</v>
      </c>
      <c r="O7838" s="1">
        <v>5.0768248736858368E-2</v>
      </c>
      <c r="P7838" s="1">
        <v>4.001091480255127</v>
      </c>
      <c r="Q7838" s="1">
        <v>0</v>
      </c>
      <c r="S7838" s="1">
        <v>33</v>
      </c>
      <c r="T7838" s="1">
        <v>1</v>
      </c>
      <c r="U7838" s="1">
        <v>8740799</v>
      </c>
      <c r="V7838" s="1">
        <v>0.17078474164009094</v>
      </c>
      <c r="W7838" s="1">
        <v>1.9928205013275146</v>
      </c>
      <c r="X7838" s="1">
        <v>1.9928205013275146</v>
      </c>
    </row>
    <row r="7839" spans="1:24" x14ac:dyDescent="0.35">
      <c r="A7839" s="1">
        <v>340264</v>
      </c>
      <c r="B7839" s="1" t="s">
        <v>2347</v>
      </c>
      <c r="C7839" s="1">
        <v>117415103</v>
      </c>
      <c r="D7839" s="1">
        <v>264</v>
      </c>
      <c r="E7839" s="1" t="s">
        <v>2753</v>
      </c>
      <c r="F7839" s="1" t="s">
        <v>138</v>
      </c>
      <c r="G7839" s="1" t="s">
        <v>414</v>
      </c>
      <c r="H7839" s="1" t="s">
        <v>916</v>
      </c>
      <c r="I7839" s="1">
        <v>1319587</v>
      </c>
      <c r="K7839" s="1">
        <v>264755</v>
      </c>
      <c r="L7839" s="1">
        <v>7156411</v>
      </c>
      <c r="M7839" s="1">
        <v>-4.9999998736893758E-6</v>
      </c>
      <c r="N7839" s="1">
        <v>-6.9867375714238733E-5</v>
      </c>
      <c r="O7839" s="1">
        <v>-4.1250001231674105E-5</v>
      </c>
      <c r="P7839" s="1">
        <v>-3.125880379229784E-3</v>
      </c>
      <c r="Q7839" s="1">
        <v>0</v>
      </c>
      <c r="S7839" s="1">
        <v>34</v>
      </c>
      <c r="T7839" s="1">
        <v>1</v>
      </c>
      <c r="U7839" s="1">
        <v>8740753</v>
      </c>
      <c r="V7839" s="1">
        <v>-4.6250002924352884E-5</v>
      </c>
      <c r="W7839" s="1">
        <v>-5.2626768592745066E-4</v>
      </c>
      <c r="X7839" s="1">
        <v>-5.2626768592745066E-4</v>
      </c>
    </row>
    <row r="7840" spans="1:24" x14ac:dyDescent="0.35">
      <c r="A7840" s="1">
        <v>350264</v>
      </c>
      <c r="B7840" s="1" t="s">
        <v>2348</v>
      </c>
      <c r="C7840" s="1">
        <v>117415103</v>
      </c>
      <c r="D7840" s="1">
        <v>264</v>
      </c>
      <c r="E7840" s="1" t="s">
        <v>2753</v>
      </c>
      <c r="F7840" s="1" t="s">
        <v>138</v>
      </c>
      <c r="G7840" s="1" t="s">
        <v>414</v>
      </c>
      <c r="H7840" s="1" t="s">
        <v>916</v>
      </c>
      <c r="I7840" s="1">
        <v>1359164.8</v>
      </c>
      <c r="K7840" s="1">
        <v>264755</v>
      </c>
      <c r="L7840" s="1">
        <v>7332992.5</v>
      </c>
      <c r="M7840" s="1">
        <v>0.17658150196075439</v>
      </c>
      <c r="N7840" s="1">
        <v>2.467458963394165</v>
      </c>
      <c r="O7840" s="1">
        <v>3.9577800780534744E-2</v>
      </c>
      <c r="P7840" s="1">
        <v>2.9992566108703613</v>
      </c>
      <c r="Q7840" s="1">
        <v>0</v>
      </c>
      <c r="S7840" s="1">
        <v>35</v>
      </c>
      <c r="T7840" s="1">
        <v>1</v>
      </c>
      <c r="U7840" s="1">
        <v>8956912</v>
      </c>
      <c r="V7840" s="1">
        <v>0.21615929901599884</v>
      </c>
      <c r="W7840" s="1">
        <v>2.4730019569396973</v>
      </c>
      <c r="X7840" s="1">
        <v>2.4730019569396973</v>
      </c>
    </row>
    <row r="7841" spans="1:24" x14ac:dyDescent="0.35">
      <c r="A7841" s="1">
        <v>360264</v>
      </c>
      <c r="B7841" s="1" t="s">
        <v>2349</v>
      </c>
      <c r="C7841" s="1">
        <v>117415103</v>
      </c>
      <c r="D7841" s="1">
        <v>264</v>
      </c>
      <c r="E7841" s="1" t="s">
        <v>2753</v>
      </c>
      <c r="F7841" s="1" t="s">
        <v>138</v>
      </c>
      <c r="G7841" s="1" t="s">
        <v>414</v>
      </c>
      <c r="H7841" s="1" t="s">
        <v>916</v>
      </c>
      <c r="I7841" s="1">
        <v>1438392.52</v>
      </c>
      <c r="K7841" s="1">
        <v>264755</v>
      </c>
      <c r="L7841" s="1">
        <v>7849327.5</v>
      </c>
      <c r="M7841" s="1">
        <v>0.51633501052856445</v>
      </c>
      <c r="N7841" s="1">
        <v>7.0412592887878418</v>
      </c>
      <c r="O7841" s="1">
        <v>7.9227723181247711E-2</v>
      </c>
      <c r="P7841" s="1">
        <v>5.8291473388671875</v>
      </c>
      <c r="Q7841" s="1">
        <v>0</v>
      </c>
      <c r="S7841" s="1">
        <v>36</v>
      </c>
      <c r="T7841" s="1">
        <v>1</v>
      </c>
      <c r="U7841" s="1">
        <v>9552475</v>
      </c>
      <c r="V7841" s="1">
        <v>0.59556275606155396</v>
      </c>
      <c r="W7841" s="1">
        <v>6.6491999626159668</v>
      </c>
      <c r="X7841" s="1">
        <v>6.6491999626159668</v>
      </c>
    </row>
    <row r="7842" spans="1:24" x14ac:dyDescent="0.35">
      <c r="A7842" s="1">
        <v>370264</v>
      </c>
      <c r="B7842" s="1" t="s">
        <v>2350</v>
      </c>
      <c r="C7842" s="1">
        <v>117415103</v>
      </c>
      <c r="D7842" s="1">
        <v>264</v>
      </c>
      <c r="E7842" s="1" t="s">
        <v>2753</v>
      </c>
      <c r="F7842" s="1" t="s">
        <v>138</v>
      </c>
      <c r="G7842" s="1" t="s">
        <v>414</v>
      </c>
      <c r="H7842" s="1" t="s">
        <v>916</v>
      </c>
      <c r="I7842" s="1">
        <v>1481843.13</v>
      </c>
      <c r="K7842" s="1">
        <v>264755</v>
      </c>
      <c r="L7842" s="1">
        <v>8284719.5</v>
      </c>
      <c r="M7842" s="1">
        <v>0.43539199233055115</v>
      </c>
      <c r="N7842" s="1">
        <v>5.546870231628418</v>
      </c>
      <c r="O7842" s="1">
        <v>4.3450608849525452E-2</v>
      </c>
      <c r="P7842" s="1">
        <v>3.0207755565643311</v>
      </c>
      <c r="Q7842" s="1">
        <v>0</v>
      </c>
      <c r="S7842" s="1">
        <v>37</v>
      </c>
      <c r="T7842" s="1">
        <v>1</v>
      </c>
      <c r="U7842" s="1">
        <v>10031318</v>
      </c>
      <c r="V7842" s="1">
        <v>0.47884261608123779</v>
      </c>
      <c r="W7842" s="1">
        <v>5.012763500213623</v>
      </c>
      <c r="X7842" s="1">
        <v>5.012763500213623</v>
      </c>
    </row>
    <row r="7843" spans="1:24" x14ac:dyDescent="0.35">
      <c r="A7843" s="1">
        <v>380264</v>
      </c>
      <c r="B7843" s="1" t="s">
        <v>2351</v>
      </c>
      <c r="C7843" s="1">
        <v>117415103</v>
      </c>
      <c r="D7843" s="1">
        <v>264</v>
      </c>
      <c r="E7843" s="1" t="s">
        <v>2753</v>
      </c>
      <c r="F7843" s="1" t="s">
        <v>138</v>
      </c>
      <c r="G7843" s="1" t="s">
        <v>414</v>
      </c>
      <c r="H7843" s="1" t="s">
        <v>916</v>
      </c>
      <c r="I7843" s="1">
        <v>1547009</v>
      </c>
      <c r="K7843" s="1">
        <v>848693.3125</v>
      </c>
      <c r="L7843" s="1">
        <v>8462434</v>
      </c>
      <c r="M7843" s="1">
        <v>0.17771449685096741</v>
      </c>
      <c r="N7843" s="1">
        <v>2.145087718963623</v>
      </c>
      <c r="O7843" s="1">
        <v>6.5165869891643524E-2</v>
      </c>
      <c r="P7843" s="1">
        <v>4.3976225852966309</v>
      </c>
      <c r="Q7843" s="1">
        <v>0.58393830060958862</v>
      </c>
      <c r="S7843" s="1">
        <v>38</v>
      </c>
      <c r="T7843" s="1">
        <v>1</v>
      </c>
      <c r="U7843" s="1">
        <v>10858136</v>
      </c>
      <c r="V7843" s="1">
        <v>0.82681870460510254</v>
      </c>
      <c r="W7843" s="1">
        <v>8.2423667907714844</v>
      </c>
      <c r="X7843" s="1">
        <v>8.2423667907714844</v>
      </c>
    </row>
    <row r="7844" spans="1:24" x14ac:dyDescent="0.35">
      <c r="A7844" s="1">
        <v>390264</v>
      </c>
      <c r="B7844" s="1" t="s">
        <v>2352</v>
      </c>
      <c r="C7844" s="1">
        <v>117415103</v>
      </c>
      <c r="D7844" s="1">
        <v>264</v>
      </c>
      <c r="E7844" s="1" t="s">
        <v>2753</v>
      </c>
      <c r="F7844" s="1" t="s">
        <v>138</v>
      </c>
      <c r="G7844" s="1" t="s">
        <v>414</v>
      </c>
      <c r="H7844" s="1" t="s">
        <v>916</v>
      </c>
      <c r="I7844" s="1">
        <v>1568572</v>
      </c>
      <c r="K7844" s="1">
        <v>1478017.875</v>
      </c>
      <c r="L7844" s="1">
        <v>8541371</v>
      </c>
      <c r="M7844" s="1">
        <v>7.8937001526355743E-2</v>
      </c>
      <c r="N7844" s="1">
        <v>0.93279308080673218</v>
      </c>
      <c r="O7844" s="1">
        <v>2.1562999114394188E-2</v>
      </c>
      <c r="P7844" s="1">
        <v>1.3938509225845337</v>
      </c>
      <c r="Q7844" s="1">
        <v>0.62932455539703369</v>
      </c>
      <c r="S7844" s="1">
        <v>39</v>
      </c>
      <c r="T7844" s="1">
        <v>1</v>
      </c>
      <c r="U7844" s="1">
        <v>11587961</v>
      </c>
      <c r="V7844" s="1">
        <v>0.72982454299926758</v>
      </c>
      <c r="W7844" s="1">
        <v>6.7214574813842773</v>
      </c>
      <c r="X7844" s="1">
        <v>6.7214574813842773</v>
      </c>
    </row>
    <row r="7845" spans="1:24" x14ac:dyDescent="0.35">
      <c r="A7845" s="1">
        <v>400264</v>
      </c>
      <c r="B7845" s="1" t="s">
        <v>2353</v>
      </c>
      <c r="C7845" s="1">
        <v>117415103</v>
      </c>
      <c r="D7845" s="1">
        <v>264</v>
      </c>
      <c r="E7845" s="1" t="s">
        <v>2753</v>
      </c>
      <c r="F7845" s="1" t="s">
        <v>138</v>
      </c>
      <c r="G7845" s="1" t="s">
        <v>414</v>
      </c>
      <c r="H7845" s="1" t="s">
        <v>916</v>
      </c>
      <c r="S7845" s="1">
        <v>40</v>
      </c>
      <c r="T7845" s="1">
        <v>1</v>
      </c>
      <c r="U7845" s="1">
        <v>0</v>
      </c>
      <c r="V7845" s="1">
        <v>0</v>
      </c>
      <c r="W7845" s="1">
        <v>-100</v>
      </c>
      <c r="X7845" s="1">
        <v>-100</v>
      </c>
    </row>
    <row r="7846" spans="1:24" x14ac:dyDescent="0.35">
      <c r="A7846" s="1">
        <v>410264</v>
      </c>
      <c r="B7846" s="1" t="s">
        <v>2354</v>
      </c>
      <c r="C7846" s="1">
        <v>117415103</v>
      </c>
      <c r="D7846" s="1">
        <v>264</v>
      </c>
      <c r="E7846" s="1" t="s">
        <v>2753</v>
      </c>
      <c r="F7846" s="1" t="s">
        <v>138</v>
      </c>
      <c r="G7846" s="1" t="s">
        <v>414</v>
      </c>
      <c r="H7846" s="1" t="s">
        <v>916</v>
      </c>
      <c r="S7846" s="1">
        <v>41</v>
      </c>
      <c r="T7846" s="1">
        <v>1</v>
      </c>
      <c r="U7846" s="1">
        <v>0</v>
      </c>
      <c r="V7846" s="1">
        <v>0</v>
      </c>
    </row>
    <row r="7847" spans="1:24" x14ac:dyDescent="0.35">
      <c r="A7847" s="1">
        <v>420264</v>
      </c>
      <c r="B7847" s="1" t="s">
        <v>2355</v>
      </c>
      <c r="C7847" s="1">
        <v>117415103</v>
      </c>
      <c r="D7847" s="1">
        <v>264</v>
      </c>
      <c r="E7847" s="1" t="s">
        <v>2753</v>
      </c>
      <c r="F7847" s="1" t="s">
        <v>138</v>
      </c>
      <c r="G7847" s="1" t="s">
        <v>414</v>
      </c>
      <c r="H7847" s="1" t="s">
        <v>916</v>
      </c>
      <c r="S7847" s="1">
        <v>42</v>
      </c>
      <c r="T7847" s="1">
        <v>1</v>
      </c>
      <c r="U7847" s="1">
        <v>0</v>
      </c>
      <c r="V7847" s="1">
        <v>0</v>
      </c>
    </row>
    <row r="7848" spans="1:24" x14ac:dyDescent="0.35">
      <c r="A7848" s="1">
        <v>430264</v>
      </c>
      <c r="B7848" s="1" t="s">
        <v>2356</v>
      </c>
      <c r="C7848" s="1">
        <v>117415103</v>
      </c>
      <c r="D7848" s="1">
        <v>264</v>
      </c>
      <c r="E7848" s="1" t="s">
        <v>2753</v>
      </c>
      <c r="F7848" s="1" t="s">
        <v>138</v>
      </c>
      <c r="G7848" s="1" t="s">
        <v>414</v>
      </c>
      <c r="H7848" s="1" t="s">
        <v>916</v>
      </c>
      <c r="S7848" s="1">
        <v>43</v>
      </c>
      <c r="T7848" s="1">
        <v>1</v>
      </c>
      <c r="U7848" s="1">
        <v>0</v>
      </c>
      <c r="V7848" s="1">
        <v>0</v>
      </c>
    </row>
    <row r="7849" spans="1:24" x14ac:dyDescent="0.35">
      <c r="A7849" s="1">
        <v>440264</v>
      </c>
      <c r="B7849" s="1" t="s">
        <v>2357</v>
      </c>
      <c r="C7849" s="1">
        <v>117415103</v>
      </c>
      <c r="D7849" s="1">
        <v>264</v>
      </c>
      <c r="E7849" s="1" t="s">
        <v>2753</v>
      </c>
      <c r="F7849" s="1" t="s">
        <v>138</v>
      </c>
      <c r="G7849" s="1" t="s">
        <v>414</v>
      </c>
      <c r="H7849" s="1" t="s">
        <v>916</v>
      </c>
      <c r="S7849" s="1">
        <v>44</v>
      </c>
      <c r="T7849" s="1">
        <v>1</v>
      </c>
      <c r="U7849" s="1">
        <v>0</v>
      </c>
      <c r="V7849" s="1">
        <v>0</v>
      </c>
    </row>
    <row r="7850" spans="1:24" x14ac:dyDescent="0.35">
      <c r="A7850" s="1">
        <v>450264</v>
      </c>
      <c r="B7850" s="1" t="s">
        <v>2358</v>
      </c>
      <c r="C7850" s="1">
        <v>117415103</v>
      </c>
      <c r="D7850" s="1">
        <v>264</v>
      </c>
      <c r="E7850" s="1" t="s">
        <v>2753</v>
      </c>
      <c r="F7850" s="1" t="s">
        <v>138</v>
      </c>
      <c r="G7850" s="1" t="s">
        <v>414</v>
      </c>
      <c r="H7850" s="1" t="s">
        <v>916</v>
      </c>
      <c r="S7850" s="1">
        <v>45</v>
      </c>
      <c r="T7850" s="1">
        <v>1</v>
      </c>
      <c r="U7850" s="1">
        <v>0</v>
      </c>
      <c r="V7850" s="1">
        <v>0</v>
      </c>
    </row>
    <row r="7851" spans="1:24" x14ac:dyDescent="0.35">
      <c r="A7851" s="1">
        <v>460264</v>
      </c>
      <c r="B7851" s="1" t="s">
        <v>2359</v>
      </c>
      <c r="C7851" s="1">
        <v>117415103</v>
      </c>
      <c r="D7851" s="1">
        <v>264</v>
      </c>
      <c r="E7851" s="1" t="s">
        <v>2753</v>
      </c>
      <c r="F7851" s="1" t="s">
        <v>138</v>
      </c>
      <c r="G7851" s="1" t="s">
        <v>414</v>
      </c>
      <c r="H7851" s="1" t="s">
        <v>916</v>
      </c>
      <c r="S7851" s="1">
        <v>46</v>
      </c>
      <c r="T7851" s="1">
        <v>1</v>
      </c>
      <c r="U7851" s="1">
        <v>0</v>
      </c>
      <c r="V7851" s="1">
        <v>0</v>
      </c>
    </row>
    <row r="7852" spans="1:24" x14ac:dyDescent="0.35">
      <c r="A7852" s="1">
        <v>470264</v>
      </c>
      <c r="B7852" s="1" t="s">
        <v>2360</v>
      </c>
      <c r="C7852" s="1">
        <v>117415103</v>
      </c>
      <c r="D7852" s="1">
        <v>264</v>
      </c>
      <c r="E7852" s="1" t="s">
        <v>2753</v>
      </c>
      <c r="F7852" s="1" t="s">
        <v>138</v>
      </c>
      <c r="G7852" s="1" t="s">
        <v>414</v>
      </c>
      <c r="H7852" s="1" t="s">
        <v>916</v>
      </c>
      <c r="S7852" s="1">
        <v>47</v>
      </c>
      <c r="T7852" s="1">
        <v>1</v>
      </c>
      <c r="U7852" s="1">
        <v>0</v>
      </c>
      <c r="V7852" s="1">
        <v>0</v>
      </c>
    </row>
    <row r="7853" spans="1:24" x14ac:dyDescent="0.35">
      <c r="A7853" s="1">
        <v>480264</v>
      </c>
      <c r="B7853" s="1" t="s">
        <v>2361</v>
      </c>
      <c r="C7853" s="1">
        <v>117415103</v>
      </c>
      <c r="D7853" s="1">
        <v>264</v>
      </c>
      <c r="E7853" s="1" t="s">
        <v>2753</v>
      </c>
      <c r="F7853" s="1" t="s">
        <v>138</v>
      </c>
      <c r="G7853" s="1" t="s">
        <v>414</v>
      </c>
      <c r="H7853" s="1" t="s">
        <v>916</v>
      </c>
      <c r="S7853" s="1">
        <v>48</v>
      </c>
      <c r="T7853" s="1">
        <v>1</v>
      </c>
      <c r="U7853" s="1">
        <v>0</v>
      </c>
      <c r="V7853" s="1">
        <v>0</v>
      </c>
    </row>
    <row r="7854" spans="1:24" x14ac:dyDescent="0.35">
      <c r="A7854" s="1">
        <v>290275</v>
      </c>
      <c r="B7854" s="1" t="s">
        <v>2341</v>
      </c>
      <c r="C7854" s="1">
        <v>117415303</v>
      </c>
      <c r="D7854" s="1">
        <v>275</v>
      </c>
      <c r="E7854" s="1" t="s">
        <v>2754</v>
      </c>
      <c r="F7854" s="1" t="s">
        <v>138</v>
      </c>
      <c r="G7854" s="1" t="s">
        <v>414</v>
      </c>
      <c r="H7854" s="1" t="s">
        <v>916</v>
      </c>
      <c r="I7854" s="1">
        <v>627727.28</v>
      </c>
      <c r="K7854" s="1">
        <v>134126</v>
      </c>
      <c r="L7854" s="1">
        <v>3766665</v>
      </c>
      <c r="S7854" s="1">
        <v>29</v>
      </c>
      <c r="T7854" s="1">
        <v>1</v>
      </c>
      <c r="U7854" s="1">
        <v>4528518</v>
      </c>
      <c r="V7854" s="1">
        <v>0</v>
      </c>
    </row>
    <row r="7855" spans="1:24" x14ac:dyDescent="0.35">
      <c r="A7855" s="1">
        <v>300275</v>
      </c>
      <c r="B7855" s="1" t="s">
        <v>2343</v>
      </c>
      <c r="C7855" s="1">
        <v>117415303</v>
      </c>
      <c r="D7855" s="1">
        <v>275</v>
      </c>
      <c r="E7855" s="1" t="s">
        <v>2754</v>
      </c>
      <c r="F7855" s="1" t="s">
        <v>138</v>
      </c>
      <c r="G7855" s="1" t="s">
        <v>414</v>
      </c>
      <c r="H7855" s="1" t="s">
        <v>916</v>
      </c>
      <c r="I7855" s="1">
        <v>636959.52</v>
      </c>
      <c r="K7855" s="1">
        <v>134126</v>
      </c>
      <c r="L7855" s="1">
        <v>3859596.75</v>
      </c>
      <c r="M7855" s="1">
        <v>9.2931747436523438E-2</v>
      </c>
      <c r="N7855" s="1">
        <v>2.4672157764434814</v>
      </c>
      <c r="O7855" s="1">
        <v>9.2322397977113724E-3</v>
      </c>
      <c r="P7855" s="1">
        <v>1.4707405567169189</v>
      </c>
      <c r="Q7855" s="1">
        <v>0</v>
      </c>
      <c r="S7855" s="1">
        <v>30</v>
      </c>
      <c r="T7855" s="1">
        <v>1</v>
      </c>
      <c r="U7855" s="1">
        <v>4630682</v>
      </c>
      <c r="V7855" s="1">
        <v>0.10216398537158966</v>
      </c>
      <c r="W7855" s="1">
        <v>2.2560141086578369</v>
      </c>
      <c r="X7855" s="1">
        <v>2.2560141086578369</v>
      </c>
    </row>
    <row r="7856" spans="1:24" x14ac:dyDescent="0.35">
      <c r="A7856" s="1">
        <v>310275</v>
      </c>
      <c r="B7856" s="1" t="s">
        <v>2344</v>
      </c>
      <c r="C7856" s="1">
        <v>117415303</v>
      </c>
      <c r="D7856" s="1">
        <v>275</v>
      </c>
      <c r="E7856" s="1" t="s">
        <v>2754</v>
      </c>
      <c r="F7856" s="1" t="s">
        <v>138</v>
      </c>
      <c r="G7856" s="1" t="s">
        <v>414</v>
      </c>
      <c r="H7856" s="1" t="s">
        <v>916</v>
      </c>
      <c r="I7856" s="1">
        <v>651103.29</v>
      </c>
      <c r="K7856" s="1">
        <v>134126</v>
      </c>
      <c r="L7856" s="1">
        <v>3912401</v>
      </c>
      <c r="M7856" s="1">
        <v>5.280425027012825E-2</v>
      </c>
      <c r="N7856" s="1">
        <v>1.3681286573410034</v>
      </c>
      <c r="O7856" s="1">
        <v>1.4143769629299641E-2</v>
      </c>
      <c r="P7856" s="1">
        <v>2.2205131053924561</v>
      </c>
      <c r="Q7856" s="1">
        <v>0</v>
      </c>
      <c r="S7856" s="1">
        <v>31</v>
      </c>
      <c r="T7856" s="1">
        <v>1</v>
      </c>
      <c r="U7856" s="1">
        <v>4697630.5</v>
      </c>
      <c r="V7856" s="1">
        <v>6.6948018968105316E-2</v>
      </c>
      <c r="W7856" s="1">
        <v>1.4457589387893677</v>
      </c>
      <c r="X7856" s="1">
        <v>1.4457589387893677</v>
      </c>
    </row>
    <row r="7857" spans="1:24" x14ac:dyDescent="0.35">
      <c r="A7857" s="1">
        <v>320275</v>
      </c>
      <c r="B7857" s="1" t="s">
        <v>2345</v>
      </c>
      <c r="C7857" s="1">
        <v>117415303</v>
      </c>
      <c r="D7857" s="1">
        <v>275</v>
      </c>
      <c r="E7857" s="1" t="s">
        <v>2754</v>
      </c>
      <c r="F7857" s="1" t="s">
        <v>138</v>
      </c>
      <c r="G7857" s="1" t="s">
        <v>414</v>
      </c>
      <c r="H7857" s="1" t="s">
        <v>916</v>
      </c>
      <c r="I7857" s="1">
        <v>670573.81999999995</v>
      </c>
      <c r="K7857" s="1">
        <v>130890.72</v>
      </c>
      <c r="L7857" s="1">
        <v>3954100.25</v>
      </c>
      <c r="M7857" s="1">
        <v>4.1699249297380447E-2</v>
      </c>
      <c r="N7857" s="1">
        <v>1.0658224821090698</v>
      </c>
      <c r="O7857" s="1">
        <v>1.947052963078022E-2</v>
      </c>
      <c r="P7857" s="1">
        <v>2.9903903007507324</v>
      </c>
      <c r="Q7857" s="1">
        <v>-3.2352800481021404E-3</v>
      </c>
      <c r="S7857" s="1">
        <v>32</v>
      </c>
      <c r="T7857" s="1">
        <v>1</v>
      </c>
      <c r="U7857" s="1">
        <v>4755565</v>
      </c>
      <c r="V7857" s="1">
        <v>5.7934500277042389E-2</v>
      </c>
      <c r="W7857" s="1">
        <v>1.2332706451416016</v>
      </c>
      <c r="X7857" s="1">
        <v>1.2332706451416016</v>
      </c>
    </row>
    <row r="7858" spans="1:24" x14ac:dyDescent="0.35">
      <c r="A7858" s="1">
        <v>330275</v>
      </c>
      <c r="B7858" s="1" t="s">
        <v>2346</v>
      </c>
      <c r="C7858" s="1">
        <v>117415303</v>
      </c>
      <c r="D7858" s="1">
        <v>275</v>
      </c>
      <c r="E7858" s="1" t="s">
        <v>2754</v>
      </c>
      <c r="F7858" s="1" t="s">
        <v>138</v>
      </c>
      <c r="G7858" s="1" t="s">
        <v>414</v>
      </c>
      <c r="H7858" s="1" t="s">
        <v>916</v>
      </c>
      <c r="I7858" s="1">
        <v>678269.41</v>
      </c>
      <c r="K7858" s="1">
        <v>134126</v>
      </c>
      <c r="L7858" s="1">
        <v>4019336</v>
      </c>
      <c r="M7858" s="1">
        <v>6.5235748887062073E-2</v>
      </c>
      <c r="N7858" s="1">
        <v>1.6498253345489502</v>
      </c>
      <c r="O7858" s="1">
        <v>7.6955901458859444E-3</v>
      </c>
      <c r="P7858" s="1">
        <v>1.1476126909255981</v>
      </c>
      <c r="Q7858" s="1">
        <v>3.2352800481021404E-3</v>
      </c>
      <c r="S7858" s="1">
        <v>33</v>
      </c>
      <c r="T7858" s="1">
        <v>1</v>
      </c>
      <c r="U7858" s="1">
        <v>4831731.5</v>
      </c>
      <c r="V7858" s="1">
        <v>7.6166614890098572E-2</v>
      </c>
      <c r="W7858" s="1">
        <v>1.6016287803649902</v>
      </c>
      <c r="X7858" s="1">
        <v>1.6016287803649902</v>
      </c>
    </row>
    <row r="7859" spans="1:24" x14ac:dyDescent="0.35">
      <c r="A7859" s="1">
        <v>340275</v>
      </c>
      <c r="B7859" s="1" t="s">
        <v>2347</v>
      </c>
      <c r="C7859" s="1">
        <v>117415303</v>
      </c>
      <c r="D7859" s="1">
        <v>275</v>
      </c>
      <c r="E7859" s="1" t="s">
        <v>2754</v>
      </c>
      <c r="F7859" s="1" t="s">
        <v>138</v>
      </c>
      <c r="G7859" s="1" t="s">
        <v>414</v>
      </c>
      <c r="H7859" s="1" t="s">
        <v>916</v>
      </c>
      <c r="I7859" s="1">
        <v>678247.33</v>
      </c>
      <c r="K7859" s="1">
        <v>134126</v>
      </c>
      <c r="L7859" s="1">
        <v>4019332.5</v>
      </c>
      <c r="M7859" s="1">
        <v>-3.5000000480067683E-6</v>
      </c>
      <c r="N7859" s="1">
        <v>-8.7079060904216021E-5</v>
      </c>
      <c r="O7859" s="1">
        <v>-2.2079999325796962E-5</v>
      </c>
      <c r="P7859" s="1">
        <v>-3.2553435303270817E-3</v>
      </c>
      <c r="Q7859" s="1">
        <v>0</v>
      </c>
      <c r="S7859" s="1">
        <v>34</v>
      </c>
      <c r="T7859" s="1">
        <v>1</v>
      </c>
      <c r="U7859" s="1">
        <v>4831706</v>
      </c>
      <c r="V7859" s="1">
        <v>-2.5579998691682704E-5</v>
      </c>
      <c r="W7859" s="1">
        <v>-5.2776111988350749E-4</v>
      </c>
      <c r="X7859" s="1">
        <v>-5.2776111988350749E-4</v>
      </c>
    </row>
    <row r="7860" spans="1:24" x14ac:dyDescent="0.35">
      <c r="A7860" s="1">
        <v>350275</v>
      </c>
      <c r="B7860" s="1" t="s">
        <v>2348</v>
      </c>
      <c r="C7860" s="1">
        <v>117415303</v>
      </c>
      <c r="D7860" s="1">
        <v>275</v>
      </c>
      <c r="E7860" s="1" t="s">
        <v>2754</v>
      </c>
      <c r="F7860" s="1" t="s">
        <v>138</v>
      </c>
      <c r="G7860" s="1" t="s">
        <v>414</v>
      </c>
      <c r="H7860" s="1" t="s">
        <v>916</v>
      </c>
      <c r="I7860" s="1">
        <v>681102.89</v>
      </c>
      <c r="K7860" s="1">
        <v>134126</v>
      </c>
      <c r="L7860" s="1">
        <v>4217697</v>
      </c>
      <c r="M7860" s="1">
        <v>0.1983644962310791</v>
      </c>
      <c r="N7860" s="1">
        <v>4.9352598190307617</v>
      </c>
      <c r="O7860" s="1">
        <v>2.8555600438266993E-3</v>
      </c>
      <c r="P7860" s="1">
        <v>0.42102044820785522</v>
      </c>
      <c r="Q7860" s="1">
        <v>0</v>
      </c>
      <c r="S7860" s="1">
        <v>35</v>
      </c>
      <c r="T7860" s="1">
        <v>1</v>
      </c>
      <c r="U7860" s="1">
        <v>5032926</v>
      </c>
      <c r="V7860" s="1">
        <v>0.20122005045413971</v>
      </c>
      <c r="W7860" s="1">
        <v>4.1645746231079102</v>
      </c>
      <c r="X7860" s="1">
        <v>4.1645746231079102</v>
      </c>
    </row>
    <row r="7861" spans="1:24" x14ac:dyDescent="0.35">
      <c r="A7861" s="1">
        <v>360275</v>
      </c>
      <c r="B7861" s="1" t="s">
        <v>2349</v>
      </c>
      <c r="C7861" s="1">
        <v>117415303</v>
      </c>
      <c r="D7861" s="1">
        <v>275</v>
      </c>
      <c r="E7861" s="1" t="s">
        <v>2754</v>
      </c>
      <c r="F7861" s="1" t="s">
        <v>138</v>
      </c>
      <c r="G7861" s="1" t="s">
        <v>414</v>
      </c>
      <c r="H7861" s="1" t="s">
        <v>916</v>
      </c>
      <c r="I7861" s="1">
        <v>738791.72</v>
      </c>
      <c r="K7861" s="1">
        <v>134126</v>
      </c>
      <c r="L7861" s="1">
        <v>4388395.5</v>
      </c>
      <c r="M7861" s="1">
        <v>0.17069849371910095</v>
      </c>
      <c r="N7861" s="1">
        <v>4.0471968650817871</v>
      </c>
      <c r="O7861" s="1">
        <v>5.7688828557729721E-2</v>
      </c>
      <c r="P7861" s="1">
        <v>8.469914436340332</v>
      </c>
      <c r="Q7861" s="1">
        <v>0</v>
      </c>
      <c r="S7861" s="1">
        <v>36</v>
      </c>
      <c r="T7861" s="1">
        <v>1</v>
      </c>
      <c r="U7861" s="1">
        <v>5261313</v>
      </c>
      <c r="V7861" s="1">
        <v>0.22838732600212097</v>
      </c>
      <c r="W7861" s="1">
        <v>4.5378575325012207</v>
      </c>
      <c r="X7861" s="1">
        <v>4.5378575325012207</v>
      </c>
    </row>
    <row r="7862" spans="1:24" x14ac:dyDescent="0.35">
      <c r="A7862" s="1">
        <v>370275</v>
      </c>
      <c r="B7862" s="1" t="s">
        <v>2350</v>
      </c>
      <c r="C7862" s="1">
        <v>117415303</v>
      </c>
      <c r="D7862" s="1">
        <v>275</v>
      </c>
      <c r="E7862" s="1" t="s">
        <v>2754</v>
      </c>
      <c r="F7862" s="1" t="s">
        <v>138</v>
      </c>
      <c r="G7862" s="1" t="s">
        <v>414</v>
      </c>
      <c r="H7862" s="1" t="s">
        <v>916</v>
      </c>
      <c r="I7862" s="1">
        <v>768186.8</v>
      </c>
      <c r="K7862" s="1">
        <v>134126</v>
      </c>
      <c r="L7862" s="1">
        <v>4657531</v>
      </c>
      <c r="M7862" s="1">
        <v>0.26913550496101379</v>
      </c>
      <c r="N7862" s="1">
        <v>6.1328907012939453</v>
      </c>
      <c r="O7862" s="1">
        <v>2.9395079240202904E-2</v>
      </c>
      <c r="P7862" s="1">
        <v>3.9788048267364502</v>
      </c>
      <c r="Q7862" s="1">
        <v>0</v>
      </c>
      <c r="S7862" s="1">
        <v>37</v>
      </c>
      <c r="T7862" s="1">
        <v>1</v>
      </c>
      <c r="U7862" s="1">
        <v>5559844</v>
      </c>
      <c r="V7862" s="1">
        <v>0.29853057861328125</v>
      </c>
      <c r="W7862" s="1">
        <v>5.6740779876708984</v>
      </c>
      <c r="X7862" s="1">
        <v>5.6740779876708984</v>
      </c>
    </row>
    <row r="7863" spans="1:24" x14ac:dyDescent="0.35">
      <c r="A7863" s="1">
        <v>380275</v>
      </c>
      <c r="B7863" s="1" t="s">
        <v>2351</v>
      </c>
      <c r="C7863" s="1">
        <v>117415303</v>
      </c>
      <c r="D7863" s="1">
        <v>275</v>
      </c>
      <c r="E7863" s="1" t="s">
        <v>2754</v>
      </c>
      <c r="F7863" s="1" t="s">
        <v>138</v>
      </c>
      <c r="G7863" s="1" t="s">
        <v>414</v>
      </c>
      <c r="H7863" s="1" t="s">
        <v>916</v>
      </c>
      <c r="I7863" s="1">
        <v>787544</v>
      </c>
      <c r="K7863" s="1">
        <v>231433.96875</v>
      </c>
      <c r="L7863" s="1">
        <v>4761560</v>
      </c>
      <c r="M7863" s="1">
        <v>0.10402899980545044</v>
      </c>
      <c r="N7863" s="1">
        <v>2.2335653305053711</v>
      </c>
      <c r="O7863" s="1">
        <v>1.9357200711965561E-2</v>
      </c>
      <c r="P7863" s="1">
        <v>2.5198557376861572</v>
      </c>
      <c r="Q7863" s="1">
        <v>9.7307965159416199E-2</v>
      </c>
      <c r="S7863" s="1">
        <v>38</v>
      </c>
      <c r="T7863" s="1">
        <v>1</v>
      </c>
      <c r="U7863" s="1">
        <v>5780538</v>
      </c>
      <c r="V7863" s="1">
        <v>0.2206941694021225</v>
      </c>
      <c r="W7863" s="1">
        <v>3.9694278240203857</v>
      </c>
      <c r="X7863" s="1">
        <v>3.9694278240203857</v>
      </c>
    </row>
    <row r="7864" spans="1:24" x14ac:dyDescent="0.35">
      <c r="A7864" s="1">
        <v>390275</v>
      </c>
      <c r="B7864" s="1" t="s">
        <v>2352</v>
      </c>
      <c r="C7864" s="1">
        <v>117415303</v>
      </c>
      <c r="D7864" s="1">
        <v>275</v>
      </c>
      <c r="E7864" s="1" t="s">
        <v>2754</v>
      </c>
      <c r="F7864" s="1" t="s">
        <v>138</v>
      </c>
      <c r="G7864" s="1" t="s">
        <v>414</v>
      </c>
      <c r="H7864" s="1" t="s">
        <v>916</v>
      </c>
      <c r="I7864" s="1">
        <v>799669</v>
      </c>
      <c r="K7864" s="1">
        <v>328691.1875</v>
      </c>
      <c r="L7864" s="1">
        <v>4792886</v>
      </c>
      <c r="M7864" s="1">
        <v>3.1325999647378922E-2</v>
      </c>
      <c r="N7864" s="1">
        <v>0.65789365768432617</v>
      </c>
      <c r="O7864" s="1">
        <v>1.2125000357627869E-2</v>
      </c>
      <c r="P7864" s="1">
        <v>1.5395965576171875</v>
      </c>
      <c r="Q7864" s="1">
        <v>9.7257219254970551E-2</v>
      </c>
      <c r="S7864" s="1">
        <v>39</v>
      </c>
      <c r="T7864" s="1">
        <v>1</v>
      </c>
      <c r="U7864" s="1">
        <v>5921246</v>
      </c>
      <c r="V7864" s="1">
        <v>0.14070822298526764</v>
      </c>
      <c r="W7864" s="1">
        <v>2.4341678619384766</v>
      </c>
      <c r="X7864" s="1">
        <v>2.4341678619384766</v>
      </c>
    </row>
    <row r="7865" spans="1:24" x14ac:dyDescent="0.35">
      <c r="A7865" s="1">
        <v>400275</v>
      </c>
      <c r="B7865" s="1" t="s">
        <v>2353</v>
      </c>
      <c r="C7865" s="1">
        <v>117415303</v>
      </c>
      <c r="D7865" s="1">
        <v>275</v>
      </c>
      <c r="E7865" s="1" t="s">
        <v>2754</v>
      </c>
      <c r="F7865" s="1" t="s">
        <v>138</v>
      </c>
      <c r="G7865" s="1" t="s">
        <v>414</v>
      </c>
      <c r="H7865" s="1" t="s">
        <v>916</v>
      </c>
      <c r="S7865" s="1">
        <v>40</v>
      </c>
      <c r="T7865" s="1">
        <v>1</v>
      </c>
      <c r="U7865" s="1">
        <v>0</v>
      </c>
      <c r="V7865" s="1">
        <v>0</v>
      </c>
      <c r="W7865" s="1">
        <v>-100</v>
      </c>
      <c r="X7865" s="1">
        <v>-100</v>
      </c>
    </row>
    <row r="7866" spans="1:24" x14ac:dyDescent="0.35">
      <c r="A7866" s="1">
        <v>410275</v>
      </c>
      <c r="B7866" s="1" t="s">
        <v>2354</v>
      </c>
      <c r="C7866" s="1">
        <v>117415303</v>
      </c>
      <c r="D7866" s="1">
        <v>275</v>
      </c>
      <c r="E7866" s="1" t="s">
        <v>2754</v>
      </c>
      <c r="F7866" s="1" t="s">
        <v>138</v>
      </c>
      <c r="G7866" s="1" t="s">
        <v>414</v>
      </c>
      <c r="H7866" s="1" t="s">
        <v>916</v>
      </c>
      <c r="S7866" s="1">
        <v>41</v>
      </c>
      <c r="T7866" s="1">
        <v>1</v>
      </c>
      <c r="U7866" s="1">
        <v>0</v>
      </c>
      <c r="V7866" s="1">
        <v>0</v>
      </c>
    </row>
    <row r="7867" spans="1:24" x14ac:dyDescent="0.35">
      <c r="A7867" s="1">
        <v>420275</v>
      </c>
      <c r="B7867" s="1" t="s">
        <v>2355</v>
      </c>
      <c r="C7867" s="1">
        <v>117415303</v>
      </c>
      <c r="D7867" s="1">
        <v>275</v>
      </c>
      <c r="E7867" s="1" t="s">
        <v>2754</v>
      </c>
      <c r="F7867" s="1" t="s">
        <v>138</v>
      </c>
      <c r="G7867" s="1" t="s">
        <v>414</v>
      </c>
      <c r="H7867" s="1" t="s">
        <v>916</v>
      </c>
      <c r="S7867" s="1">
        <v>42</v>
      </c>
      <c r="T7867" s="1">
        <v>1</v>
      </c>
      <c r="U7867" s="1">
        <v>0</v>
      </c>
      <c r="V7867" s="1">
        <v>0</v>
      </c>
    </row>
    <row r="7868" spans="1:24" x14ac:dyDescent="0.35">
      <c r="A7868" s="1">
        <v>430275</v>
      </c>
      <c r="B7868" s="1" t="s">
        <v>2356</v>
      </c>
      <c r="C7868" s="1">
        <v>117415303</v>
      </c>
      <c r="D7868" s="1">
        <v>275</v>
      </c>
      <c r="E7868" s="1" t="s">
        <v>2754</v>
      </c>
      <c r="F7868" s="1" t="s">
        <v>138</v>
      </c>
      <c r="G7868" s="1" t="s">
        <v>414</v>
      </c>
      <c r="H7868" s="1" t="s">
        <v>916</v>
      </c>
      <c r="S7868" s="1">
        <v>43</v>
      </c>
      <c r="T7868" s="1">
        <v>1</v>
      </c>
      <c r="U7868" s="1">
        <v>0</v>
      </c>
      <c r="V7868" s="1">
        <v>0</v>
      </c>
    </row>
    <row r="7869" spans="1:24" x14ac:dyDescent="0.35">
      <c r="A7869" s="1">
        <v>440275</v>
      </c>
      <c r="B7869" s="1" t="s">
        <v>2357</v>
      </c>
      <c r="C7869" s="1">
        <v>117415303</v>
      </c>
      <c r="D7869" s="1">
        <v>275</v>
      </c>
      <c r="E7869" s="1" t="s">
        <v>2754</v>
      </c>
      <c r="F7869" s="1" t="s">
        <v>138</v>
      </c>
      <c r="G7869" s="1" t="s">
        <v>414</v>
      </c>
      <c r="H7869" s="1" t="s">
        <v>916</v>
      </c>
      <c r="S7869" s="1">
        <v>44</v>
      </c>
      <c r="T7869" s="1">
        <v>1</v>
      </c>
      <c r="U7869" s="1">
        <v>0</v>
      </c>
      <c r="V7869" s="1">
        <v>0</v>
      </c>
    </row>
    <row r="7870" spans="1:24" x14ac:dyDescent="0.35">
      <c r="A7870" s="1">
        <v>450275</v>
      </c>
      <c r="B7870" s="1" t="s">
        <v>2358</v>
      </c>
      <c r="C7870" s="1">
        <v>117415303</v>
      </c>
      <c r="D7870" s="1">
        <v>275</v>
      </c>
      <c r="E7870" s="1" t="s">
        <v>2754</v>
      </c>
      <c r="F7870" s="1" t="s">
        <v>138</v>
      </c>
      <c r="G7870" s="1" t="s">
        <v>414</v>
      </c>
      <c r="H7870" s="1" t="s">
        <v>916</v>
      </c>
      <c r="S7870" s="1">
        <v>45</v>
      </c>
      <c r="T7870" s="1">
        <v>1</v>
      </c>
      <c r="U7870" s="1">
        <v>0</v>
      </c>
      <c r="V7870" s="1">
        <v>0</v>
      </c>
    </row>
    <row r="7871" spans="1:24" x14ac:dyDescent="0.35">
      <c r="A7871" s="1">
        <v>460275</v>
      </c>
      <c r="B7871" s="1" t="s">
        <v>2359</v>
      </c>
      <c r="C7871" s="1">
        <v>117415303</v>
      </c>
      <c r="D7871" s="1">
        <v>275</v>
      </c>
      <c r="E7871" s="1" t="s">
        <v>2754</v>
      </c>
      <c r="F7871" s="1" t="s">
        <v>138</v>
      </c>
      <c r="G7871" s="1" t="s">
        <v>414</v>
      </c>
      <c r="H7871" s="1" t="s">
        <v>916</v>
      </c>
      <c r="S7871" s="1">
        <v>46</v>
      </c>
      <c r="T7871" s="1">
        <v>1</v>
      </c>
      <c r="U7871" s="1">
        <v>0</v>
      </c>
      <c r="V7871" s="1">
        <v>0</v>
      </c>
    </row>
    <row r="7872" spans="1:24" x14ac:dyDescent="0.35">
      <c r="A7872" s="1">
        <v>470275</v>
      </c>
      <c r="B7872" s="1" t="s">
        <v>2360</v>
      </c>
      <c r="C7872" s="1">
        <v>117415303</v>
      </c>
      <c r="D7872" s="1">
        <v>275</v>
      </c>
      <c r="E7872" s="1" t="s">
        <v>2754</v>
      </c>
      <c r="F7872" s="1" t="s">
        <v>138</v>
      </c>
      <c r="G7872" s="1" t="s">
        <v>414</v>
      </c>
      <c r="H7872" s="1" t="s">
        <v>916</v>
      </c>
      <c r="S7872" s="1">
        <v>47</v>
      </c>
      <c r="T7872" s="1">
        <v>1</v>
      </c>
      <c r="U7872" s="1">
        <v>0</v>
      </c>
      <c r="V7872" s="1">
        <v>0</v>
      </c>
    </row>
    <row r="7873" spans="1:24" x14ac:dyDescent="0.35">
      <c r="A7873" s="1">
        <v>480275</v>
      </c>
      <c r="B7873" s="1" t="s">
        <v>2361</v>
      </c>
      <c r="C7873" s="1">
        <v>117415303</v>
      </c>
      <c r="D7873" s="1">
        <v>275</v>
      </c>
      <c r="E7873" s="1" t="s">
        <v>2754</v>
      </c>
      <c r="F7873" s="1" t="s">
        <v>138</v>
      </c>
      <c r="G7873" s="1" t="s">
        <v>414</v>
      </c>
      <c r="H7873" s="1" t="s">
        <v>916</v>
      </c>
      <c r="S7873" s="1">
        <v>48</v>
      </c>
      <c r="T7873" s="1">
        <v>1</v>
      </c>
      <c r="U7873" s="1">
        <v>0</v>
      </c>
      <c r="V7873" s="1">
        <v>0</v>
      </c>
    </row>
    <row r="7874" spans="1:24" x14ac:dyDescent="0.35">
      <c r="A7874" s="1">
        <v>290402</v>
      </c>
      <c r="B7874" s="1" t="s">
        <v>2341</v>
      </c>
      <c r="C7874" s="1">
        <v>117416103</v>
      </c>
      <c r="D7874" s="1">
        <v>402</v>
      </c>
      <c r="E7874" s="1" t="s">
        <v>2755</v>
      </c>
      <c r="F7874" s="1" t="s">
        <v>138</v>
      </c>
      <c r="G7874" s="1" t="s">
        <v>414</v>
      </c>
      <c r="H7874" s="1" t="s">
        <v>916</v>
      </c>
      <c r="I7874" s="1">
        <v>831520.68</v>
      </c>
      <c r="K7874" s="1">
        <v>228011</v>
      </c>
      <c r="L7874" s="1">
        <v>5878222.5</v>
      </c>
      <c r="S7874" s="1">
        <v>29</v>
      </c>
      <c r="T7874" s="1">
        <v>1</v>
      </c>
      <c r="U7874" s="1">
        <v>6937754</v>
      </c>
      <c r="V7874" s="1">
        <v>0</v>
      </c>
    </row>
    <row r="7875" spans="1:24" x14ac:dyDescent="0.35">
      <c r="A7875" s="1">
        <v>300402</v>
      </c>
      <c r="B7875" s="1" t="s">
        <v>2343</v>
      </c>
      <c r="C7875" s="1">
        <v>117416103</v>
      </c>
      <c r="D7875" s="1">
        <v>402</v>
      </c>
      <c r="E7875" s="1" t="s">
        <v>2755</v>
      </c>
      <c r="F7875" s="1" t="s">
        <v>138</v>
      </c>
      <c r="G7875" s="1" t="s">
        <v>414</v>
      </c>
      <c r="H7875" s="1" t="s">
        <v>916</v>
      </c>
      <c r="I7875" s="1">
        <v>842355.63</v>
      </c>
      <c r="K7875" s="1">
        <v>228011</v>
      </c>
      <c r="L7875" s="1">
        <v>6015200</v>
      </c>
      <c r="M7875" s="1">
        <v>0.13697749376296997</v>
      </c>
      <c r="N7875" s="1">
        <v>2.3302538394927979</v>
      </c>
      <c r="O7875" s="1">
        <v>1.0834950022399426E-2</v>
      </c>
      <c r="P7875" s="1">
        <v>1.3030283451080322</v>
      </c>
      <c r="Q7875" s="1">
        <v>0</v>
      </c>
      <c r="S7875" s="1">
        <v>30</v>
      </c>
      <c r="T7875" s="1">
        <v>1</v>
      </c>
      <c r="U7875" s="1">
        <v>7085566.5</v>
      </c>
      <c r="V7875" s="1">
        <v>0.14781244099140167</v>
      </c>
      <c r="W7875" s="1">
        <v>2.1305525302886963</v>
      </c>
      <c r="X7875" s="1">
        <v>2.1305525302886963</v>
      </c>
    </row>
    <row r="7876" spans="1:24" x14ac:dyDescent="0.35">
      <c r="A7876" s="1">
        <v>310402</v>
      </c>
      <c r="B7876" s="1" t="s">
        <v>2344</v>
      </c>
      <c r="C7876" s="1">
        <v>117416103</v>
      </c>
      <c r="D7876" s="1">
        <v>402</v>
      </c>
      <c r="E7876" s="1" t="s">
        <v>2755</v>
      </c>
      <c r="F7876" s="1" t="s">
        <v>138</v>
      </c>
      <c r="G7876" s="1" t="s">
        <v>414</v>
      </c>
      <c r="H7876" s="1" t="s">
        <v>916</v>
      </c>
      <c r="I7876" s="1">
        <v>853224.32</v>
      </c>
      <c r="K7876" s="1">
        <v>228011</v>
      </c>
      <c r="L7876" s="1">
        <v>6085079.5</v>
      </c>
      <c r="M7876" s="1">
        <v>6.9879502058029175E-2</v>
      </c>
      <c r="N7876" s="1">
        <v>1.1617152690887451</v>
      </c>
      <c r="O7876" s="1">
        <v>1.0868689976632595E-2</v>
      </c>
      <c r="P7876" s="1">
        <v>1.2902733087539673</v>
      </c>
      <c r="Q7876" s="1">
        <v>0</v>
      </c>
      <c r="S7876" s="1">
        <v>31</v>
      </c>
      <c r="T7876" s="1">
        <v>1</v>
      </c>
      <c r="U7876" s="1">
        <v>7166315</v>
      </c>
      <c r="V7876" s="1">
        <v>8.0748192965984344E-2</v>
      </c>
      <c r="W7876" s="1">
        <v>1.1396195888519287</v>
      </c>
      <c r="X7876" s="1">
        <v>1.1396195888519287</v>
      </c>
    </row>
    <row r="7877" spans="1:24" x14ac:dyDescent="0.35">
      <c r="A7877" s="1">
        <v>320402</v>
      </c>
      <c r="B7877" s="1" t="s">
        <v>2345</v>
      </c>
      <c r="C7877" s="1">
        <v>117416103</v>
      </c>
      <c r="D7877" s="1">
        <v>402</v>
      </c>
      <c r="E7877" s="1" t="s">
        <v>2755</v>
      </c>
      <c r="F7877" s="1" t="s">
        <v>138</v>
      </c>
      <c r="G7877" s="1" t="s">
        <v>414</v>
      </c>
      <c r="H7877" s="1" t="s">
        <v>916</v>
      </c>
      <c r="I7877" s="1">
        <v>856543.06</v>
      </c>
      <c r="K7877" s="1">
        <v>228011</v>
      </c>
      <c r="L7877" s="1">
        <v>6118894.5</v>
      </c>
      <c r="M7877" s="1">
        <v>3.3815000206232071E-2</v>
      </c>
      <c r="N7877" s="1">
        <v>0.55570352077484131</v>
      </c>
      <c r="O7877" s="1">
        <v>3.3187400549650192E-3</v>
      </c>
      <c r="P7877" s="1">
        <v>0.38896453380584717</v>
      </c>
      <c r="Q7877" s="1">
        <v>0</v>
      </c>
      <c r="S7877" s="1">
        <v>32</v>
      </c>
      <c r="T7877" s="1">
        <v>1</v>
      </c>
      <c r="U7877" s="1">
        <v>7203448.5</v>
      </c>
      <c r="V7877" s="1">
        <v>3.7133738398551941E-2</v>
      </c>
      <c r="W7877" s="1">
        <v>0.51816725730895996</v>
      </c>
      <c r="X7877" s="1">
        <v>0.51816725730895996</v>
      </c>
    </row>
    <row r="7878" spans="1:24" x14ac:dyDescent="0.35">
      <c r="A7878" s="1">
        <v>330402</v>
      </c>
      <c r="B7878" s="1" t="s">
        <v>2346</v>
      </c>
      <c r="C7878" s="1">
        <v>117416103</v>
      </c>
      <c r="D7878" s="1">
        <v>402</v>
      </c>
      <c r="E7878" s="1" t="s">
        <v>2755</v>
      </c>
      <c r="F7878" s="1" t="s">
        <v>138</v>
      </c>
      <c r="G7878" s="1" t="s">
        <v>414</v>
      </c>
      <c r="H7878" s="1" t="s">
        <v>916</v>
      </c>
      <c r="I7878" s="1">
        <v>873485.5</v>
      </c>
      <c r="K7878" s="1">
        <v>228011</v>
      </c>
      <c r="L7878" s="1">
        <v>6154310.5</v>
      </c>
      <c r="M7878" s="1">
        <v>3.5415999591350555E-2</v>
      </c>
      <c r="N7878" s="1">
        <v>0.57879734039306641</v>
      </c>
      <c r="O7878" s="1">
        <v>1.694243960082531E-2</v>
      </c>
      <c r="P7878" s="1">
        <v>1.9780021905899048</v>
      </c>
      <c r="Q7878" s="1">
        <v>0</v>
      </c>
      <c r="S7878" s="1">
        <v>33</v>
      </c>
      <c r="T7878" s="1">
        <v>1</v>
      </c>
      <c r="U7878" s="1">
        <v>7255807</v>
      </c>
      <c r="V7878" s="1">
        <v>5.2358441054821014E-2</v>
      </c>
      <c r="W7878" s="1">
        <v>0.72685325145721436</v>
      </c>
      <c r="X7878" s="1">
        <v>0.72685325145721436</v>
      </c>
    </row>
    <row r="7879" spans="1:24" x14ac:dyDescent="0.35">
      <c r="A7879" s="1">
        <v>340402</v>
      </c>
      <c r="B7879" s="1" t="s">
        <v>2347</v>
      </c>
      <c r="C7879" s="1">
        <v>117416103</v>
      </c>
      <c r="D7879" s="1">
        <v>402</v>
      </c>
      <c r="E7879" s="1" t="s">
        <v>2755</v>
      </c>
      <c r="F7879" s="1" t="s">
        <v>138</v>
      </c>
      <c r="G7879" s="1" t="s">
        <v>414</v>
      </c>
      <c r="H7879" s="1" t="s">
        <v>916</v>
      </c>
      <c r="I7879" s="1">
        <v>873466.9</v>
      </c>
      <c r="K7879" s="1">
        <v>228011</v>
      </c>
      <c r="L7879" s="1">
        <v>6154306.5</v>
      </c>
      <c r="M7879" s="1">
        <v>-3.9999999899009708E-6</v>
      </c>
      <c r="N7879" s="1">
        <v>-6.499509618151933E-5</v>
      </c>
      <c r="O7879" s="1">
        <v>-1.8599999748403206E-5</v>
      </c>
      <c r="P7879" s="1">
        <v>-2.1293999161571264E-3</v>
      </c>
      <c r="Q7879" s="1">
        <v>0</v>
      </c>
      <c r="S7879" s="1">
        <v>34</v>
      </c>
      <c r="T7879" s="1">
        <v>1</v>
      </c>
      <c r="U7879" s="1">
        <v>7255784.5</v>
      </c>
      <c r="V7879" s="1">
        <v>-2.2599999283556826E-5</v>
      </c>
      <c r="W7879" s="1">
        <v>-3.1009645317681134E-4</v>
      </c>
      <c r="X7879" s="1">
        <v>-3.1009645317681134E-4</v>
      </c>
    </row>
    <row r="7880" spans="1:24" x14ac:dyDescent="0.35">
      <c r="A7880" s="1">
        <v>350402</v>
      </c>
      <c r="B7880" s="1" t="s">
        <v>2348</v>
      </c>
      <c r="C7880" s="1">
        <v>117416103</v>
      </c>
      <c r="D7880" s="1">
        <v>402</v>
      </c>
      <c r="E7880" s="1" t="s">
        <v>2755</v>
      </c>
      <c r="F7880" s="1" t="s">
        <v>138</v>
      </c>
      <c r="G7880" s="1" t="s">
        <v>414</v>
      </c>
      <c r="H7880" s="1" t="s">
        <v>916</v>
      </c>
      <c r="I7880" s="1">
        <v>907097.96</v>
      </c>
      <c r="K7880" s="1">
        <v>228011</v>
      </c>
      <c r="L7880" s="1">
        <v>6340560</v>
      </c>
      <c r="M7880" s="1">
        <v>0.18625350296497345</v>
      </c>
      <c r="N7880" s="1">
        <v>3.026392936706543</v>
      </c>
      <c r="O7880" s="1">
        <v>3.3631060272455215E-2</v>
      </c>
      <c r="P7880" s="1">
        <v>3.8502957820892334</v>
      </c>
      <c r="Q7880" s="1">
        <v>0</v>
      </c>
      <c r="S7880" s="1">
        <v>35</v>
      </c>
      <c r="T7880" s="1">
        <v>1</v>
      </c>
      <c r="U7880" s="1">
        <v>7475669</v>
      </c>
      <c r="V7880" s="1">
        <v>0.21988455951213837</v>
      </c>
      <c r="W7880" s="1">
        <v>3.0304718017578125</v>
      </c>
      <c r="X7880" s="1">
        <v>3.0304718017578125</v>
      </c>
    </row>
    <row r="7881" spans="1:24" x14ac:dyDescent="0.35">
      <c r="A7881" s="1">
        <v>360402</v>
      </c>
      <c r="B7881" s="1" t="s">
        <v>2349</v>
      </c>
      <c r="C7881" s="1">
        <v>117416103</v>
      </c>
      <c r="D7881" s="1">
        <v>402</v>
      </c>
      <c r="E7881" s="1" t="s">
        <v>2755</v>
      </c>
      <c r="F7881" s="1" t="s">
        <v>138</v>
      </c>
      <c r="G7881" s="1" t="s">
        <v>414</v>
      </c>
      <c r="H7881" s="1" t="s">
        <v>916</v>
      </c>
      <c r="I7881" s="1">
        <v>956845.68</v>
      </c>
      <c r="K7881" s="1">
        <v>228011</v>
      </c>
      <c r="L7881" s="1">
        <v>6676130</v>
      </c>
      <c r="M7881" s="1">
        <v>0.33557000756263733</v>
      </c>
      <c r="N7881" s="1">
        <v>5.2924346923828125</v>
      </c>
      <c r="O7881" s="1">
        <v>4.974772036075592E-2</v>
      </c>
      <c r="P7881" s="1">
        <v>5.4842720031738281</v>
      </c>
      <c r="Q7881" s="1">
        <v>0</v>
      </c>
      <c r="S7881" s="1">
        <v>36</v>
      </c>
      <c r="T7881" s="1">
        <v>1</v>
      </c>
      <c r="U7881" s="1">
        <v>7860987</v>
      </c>
      <c r="V7881" s="1">
        <v>0.38531774282455444</v>
      </c>
      <c r="W7881" s="1">
        <v>5.154294490814209</v>
      </c>
      <c r="X7881" s="1">
        <v>5.154294490814209</v>
      </c>
    </row>
    <row r="7882" spans="1:24" x14ac:dyDescent="0.35">
      <c r="A7882" s="1">
        <v>370402</v>
      </c>
      <c r="B7882" s="1" t="s">
        <v>2350</v>
      </c>
      <c r="C7882" s="1">
        <v>117416103</v>
      </c>
      <c r="D7882" s="1">
        <v>402</v>
      </c>
      <c r="E7882" s="1" t="s">
        <v>2755</v>
      </c>
      <c r="F7882" s="1" t="s">
        <v>138</v>
      </c>
      <c r="G7882" s="1" t="s">
        <v>414</v>
      </c>
      <c r="H7882" s="1" t="s">
        <v>916</v>
      </c>
      <c r="I7882" s="1">
        <v>1003683.91</v>
      </c>
      <c r="K7882" s="1">
        <v>228011</v>
      </c>
      <c r="L7882" s="1">
        <v>7122516</v>
      </c>
      <c r="M7882" s="1">
        <v>0.44638600945472717</v>
      </c>
      <c r="N7882" s="1">
        <v>6.6862988471984863</v>
      </c>
      <c r="O7882" s="1">
        <v>4.6838231384754181E-2</v>
      </c>
      <c r="P7882" s="1">
        <v>4.8950662612915039</v>
      </c>
      <c r="Q7882" s="1">
        <v>0</v>
      </c>
      <c r="S7882" s="1">
        <v>37</v>
      </c>
      <c r="T7882" s="1">
        <v>1</v>
      </c>
      <c r="U7882" s="1">
        <v>8354211</v>
      </c>
      <c r="V7882" s="1">
        <v>0.49322423338890076</v>
      </c>
      <c r="W7882" s="1">
        <v>6.2743268013000488</v>
      </c>
      <c r="X7882" s="1">
        <v>6.2743268013000488</v>
      </c>
    </row>
    <row r="7883" spans="1:24" x14ac:dyDescent="0.35">
      <c r="A7883" s="1">
        <v>380402</v>
      </c>
      <c r="B7883" s="1" t="s">
        <v>2351</v>
      </c>
      <c r="C7883" s="1">
        <v>117416103</v>
      </c>
      <c r="D7883" s="1">
        <v>402</v>
      </c>
      <c r="E7883" s="1" t="s">
        <v>2755</v>
      </c>
      <c r="F7883" s="1" t="s">
        <v>138</v>
      </c>
      <c r="G7883" s="1" t="s">
        <v>414</v>
      </c>
      <c r="H7883" s="1" t="s">
        <v>916</v>
      </c>
      <c r="I7883" s="1">
        <v>1067139</v>
      </c>
      <c r="K7883" s="1">
        <v>597269.0625</v>
      </c>
      <c r="L7883" s="1">
        <v>7272981</v>
      </c>
      <c r="M7883" s="1">
        <v>0.15046499669551849</v>
      </c>
      <c r="N7883" s="1">
        <v>2.1125259399414063</v>
      </c>
      <c r="O7883" s="1">
        <v>6.3455089926719666E-2</v>
      </c>
      <c r="P7883" s="1">
        <v>6.3222184181213379</v>
      </c>
      <c r="Q7883" s="1">
        <v>0.36925807595252991</v>
      </c>
      <c r="S7883" s="1">
        <v>38</v>
      </c>
      <c r="T7883" s="1">
        <v>1</v>
      </c>
      <c r="U7883" s="1">
        <v>8937389</v>
      </c>
      <c r="V7883" s="1">
        <v>0.58317816257476807</v>
      </c>
      <c r="W7883" s="1">
        <v>6.980647087097168</v>
      </c>
      <c r="X7883" s="1">
        <v>6.980647087097168</v>
      </c>
    </row>
    <row r="7884" spans="1:24" x14ac:dyDescent="0.35">
      <c r="A7884" s="1">
        <v>390402</v>
      </c>
      <c r="B7884" s="1" t="s">
        <v>2352</v>
      </c>
      <c r="C7884" s="1">
        <v>117416103</v>
      </c>
      <c r="D7884" s="1">
        <v>402</v>
      </c>
      <c r="E7884" s="1" t="s">
        <v>2755</v>
      </c>
      <c r="F7884" s="1" t="s">
        <v>138</v>
      </c>
      <c r="G7884" s="1" t="s">
        <v>414</v>
      </c>
      <c r="H7884" s="1" t="s">
        <v>916</v>
      </c>
      <c r="I7884" s="1">
        <v>1093277</v>
      </c>
      <c r="K7884" s="1">
        <v>966334.5625</v>
      </c>
      <c r="L7884" s="1">
        <v>7337651</v>
      </c>
      <c r="M7884" s="1">
        <v>6.4669996500015259E-2</v>
      </c>
      <c r="N7884" s="1">
        <v>0.88918149471282959</v>
      </c>
      <c r="O7884" s="1">
        <v>2.6138000190258026E-2</v>
      </c>
      <c r="P7884" s="1">
        <v>2.4493529796600342</v>
      </c>
      <c r="Q7884" s="1">
        <v>0.36906549334526062</v>
      </c>
      <c r="S7884" s="1">
        <v>39</v>
      </c>
      <c r="T7884" s="1">
        <v>1</v>
      </c>
      <c r="U7884" s="1">
        <v>9397262</v>
      </c>
      <c r="V7884" s="1">
        <v>0.4598734974861145</v>
      </c>
      <c r="W7884" s="1">
        <v>5.1454958915710449</v>
      </c>
      <c r="X7884" s="1">
        <v>5.1454958915710449</v>
      </c>
    </row>
    <row r="7885" spans="1:24" x14ac:dyDescent="0.35">
      <c r="A7885" s="1">
        <v>400402</v>
      </c>
      <c r="B7885" s="1" t="s">
        <v>2353</v>
      </c>
      <c r="C7885" s="1">
        <v>117416103</v>
      </c>
      <c r="D7885" s="1">
        <v>402</v>
      </c>
      <c r="E7885" s="1" t="s">
        <v>2755</v>
      </c>
      <c r="F7885" s="1" t="s">
        <v>138</v>
      </c>
      <c r="G7885" s="1" t="s">
        <v>414</v>
      </c>
      <c r="H7885" s="1" t="s">
        <v>916</v>
      </c>
      <c r="S7885" s="1">
        <v>40</v>
      </c>
      <c r="T7885" s="1">
        <v>1</v>
      </c>
      <c r="U7885" s="1">
        <v>0</v>
      </c>
      <c r="V7885" s="1">
        <v>0</v>
      </c>
      <c r="W7885" s="1">
        <v>-100</v>
      </c>
      <c r="X7885" s="1">
        <v>-100</v>
      </c>
    </row>
    <row r="7886" spans="1:24" x14ac:dyDescent="0.35">
      <c r="A7886" s="1">
        <v>410402</v>
      </c>
      <c r="B7886" s="1" t="s">
        <v>2354</v>
      </c>
      <c r="C7886" s="1">
        <v>117416103</v>
      </c>
      <c r="D7886" s="1">
        <v>402</v>
      </c>
      <c r="E7886" s="1" t="s">
        <v>2755</v>
      </c>
      <c r="F7886" s="1" t="s">
        <v>138</v>
      </c>
      <c r="G7886" s="1" t="s">
        <v>414</v>
      </c>
      <c r="H7886" s="1" t="s">
        <v>916</v>
      </c>
      <c r="S7886" s="1">
        <v>41</v>
      </c>
      <c r="T7886" s="1">
        <v>1</v>
      </c>
      <c r="U7886" s="1">
        <v>0</v>
      </c>
      <c r="V7886" s="1">
        <v>0</v>
      </c>
    </row>
    <row r="7887" spans="1:24" x14ac:dyDescent="0.35">
      <c r="A7887" s="1">
        <v>420402</v>
      </c>
      <c r="B7887" s="1" t="s">
        <v>2355</v>
      </c>
      <c r="C7887" s="1">
        <v>117416103</v>
      </c>
      <c r="D7887" s="1">
        <v>402</v>
      </c>
      <c r="E7887" s="1" t="s">
        <v>2755</v>
      </c>
      <c r="F7887" s="1" t="s">
        <v>138</v>
      </c>
      <c r="G7887" s="1" t="s">
        <v>414</v>
      </c>
      <c r="H7887" s="1" t="s">
        <v>916</v>
      </c>
      <c r="S7887" s="1">
        <v>42</v>
      </c>
      <c r="T7887" s="1">
        <v>1</v>
      </c>
      <c r="U7887" s="1">
        <v>0</v>
      </c>
      <c r="V7887" s="1">
        <v>0</v>
      </c>
    </row>
    <row r="7888" spans="1:24" x14ac:dyDescent="0.35">
      <c r="A7888" s="1">
        <v>430402</v>
      </c>
      <c r="B7888" s="1" t="s">
        <v>2356</v>
      </c>
      <c r="C7888" s="1">
        <v>117416103</v>
      </c>
      <c r="D7888" s="1">
        <v>402</v>
      </c>
      <c r="E7888" s="1" t="s">
        <v>2755</v>
      </c>
      <c r="F7888" s="1" t="s">
        <v>138</v>
      </c>
      <c r="G7888" s="1" t="s">
        <v>414</v>
      </c>
      <c r="H7888" s="1" t="s">
        <v>916</v>
      </c>
      <c r="S7888" s="1">
        <v>43</v>
      </c>
      <c r="T7888" s="1">
        <v>1</v>
      </c>
      <c r="U7888" s="1">
        <v>0</v>
      </c>
      <c r="V7888" s="1">
        <v>0</v>
      </c>
    </row>
    <row r="7889" spans="1:24" x14ac:dyDescent="0.35">
      <c r="A7889" s="1">
        <v>440402</v>
      </c>
      <c r="B7889" s="1" t="s">
        <v>2357</v>
      </c>
      <c r="C7889" s="1">
        <v>117416103</v>
      </c>
      <c r="D7889" s="1">
        <v>402</v>
      </c>
      <c r="E7889" s="1" t="s">
        <v>2755</v>
      </c>
      <c r="F7889" s="1" t="s">
        <v>138</v>
      </c>
      <c r="G7889" s="1" t="s">
        <v>414</v>
      </c>
      <c r="H7889" s="1" t="s">
        <v>916</v>
      </c>
      <c r="S7889" s="1">
        <v>44</v>
      </c>
      <c r="T7889" s="1">
        <v>1</v>
      </c>
      <c r="U7889" s="1">
        <v>0</v>
      </c>
      <c r="V7889" s="1">
        <v>0</v>
      </c>
    </row>
    <row r="7890" spans="1:24" x14ac:dyDescent="0.35">
      <c r="A7890" s="1">
        <v>450402</v>
      </c>
      <c r="B7890" s="1" t="s">
        <v>2358</v>
      </c>
      <c r="C7890" s="1">
        <v>117416103</v>
      </c>
      <c r="D7890" s="1">
        <v>402</v>
      </c>
      <c r="E7890" s="1" t="s">
        <v>2755</v>
      </c>
      <c r="F7890" s="1" t="s">
        <v>138</v>
      </c>
      <c r="G7890" s="1" t="s">
        <v>414</v>
      </c>
      <c r="H7890" s="1" t="s">
        <v>916</v>
      </c>
      <c r="S7890" s="1">
        <v>45</v>
      </c>
      <c r="T7890" s="1">
        <v>1</v>
      </c>
      <c r="U7890" s="1">
        <v>0</v>
      </c>
      <c r="V7890" s="1">
        <v>0</v>
      </c>
    </row>
    <row r="7891" spans="1:24" x14ac:dyDescent="0.35">
      <c r="A7891" s="1">
        <v>460402</v>
      </c>
      <c r="B7891" s="1" t="s">
        <v>2359</v>
      </c>
      <c r="C7891" s="1">
        <v>117416103</v>
      </c>
      <c r="D7891" s="1">
        <v>402</v>
      </c>
      <c r="E7891" s="1" t="s">
        <v>2755</v>
      </c>
      <c r="F7891" s="1" t="s">
        <v>138</v>
      </c>
      <c r="G7891" s="1" t="s">
        <v>414</v>
      </c>
      <c r="H7891" s="1" t="s">
        <v>916</v>
      </c>
      <c r="S7891" s="1">
        <v>46</v>
      </c>
      <c r="T7891" s="1">
        <v>1</v>
      </c>
      <c r="U7891" s="1">
        <v>0</v>
      </c>
      <c r="V7891" s="1">
        <v>0</v>
      </c>
    </row>
    <row r="7892" spans="1:24" x14ac:dyDescent="0.35">
      <c r="A7892" s="1">
        <v>470402</v>
      </c>
      <c r="B7892" s="1" t="s">
        <v>2360</v>
      </c>
      <c r="C7892" s="1">
        <v>117416103</v>
      </c>
      <c r="D7892" s="1">
        <v>402</v>
      </c>
      <c r="E7892" s="1" t="s">
        <v>2755</v>
      </c>
      <c r="F7892" s="1" t="s">
        <v>138</v>
      </c>
      <c r="G7892" s="1" t="s">
        <v>414</v>
      </c>
      <c r="H7892" s="1" t="s">
        <v>916</v>
      </c>
      <c r="S7892" s="1">
        <v>47</v>
      </c>
      <c r="T7892" s="1">
        <v>1</v>
      </c>
      <c r="U7892" s="1">
        <v>0</v>
      </c>
      <c r="V7892" s="1">
        <v>0</v>
      </c>
    </row>
    <row r="7893" spans="1:24" x14ac:dyDescent="0.35">
      <c r="A7893" s="1">
        <v>480402</v>
      </c>
      <c r="B7893" s="1" t="s">
        <v>2361</v>
      </c>
      <c r="C7893" s="1">
        <v>117416103</v>
      </c>
      <c r="D7893" s="1">
        <v>402</v>
      </c>
      <c r="E7893" s="1" t="s">
        <v>2755</v>
      </c>
      <c r="F7893" s="1" t="s">
        <v>138</v>
      </c>
      <c r="G7893" s="1" t="s">
        <v>414</v>
      </c>
      <c r="H7893" s="1" t="s">
        <v>916</v>
      </c>
      <c r="S7893" s="1">
        <v>48</v>
      </c>
      <c r="T7893" s="1">
        <v>1</v>
      </c>
      <c r="U7893" s="1">
        <v>0</v>
      </c>
      <c r="V7893" s="1">
        <v>0</v>
      </c>
    </row>
    <row r="7894" spans="1:24" x14ac:dyDescent="0.35">
      <c r="A7894" s="1">
        <v>290487</v>
      </c>
      <c r="B7894" s="1" t="s">
        <v>2341</v>
      </c>
      <c r="C7894" s="1">
        <v>117417202</v>
      </c>
      <c r="D7894" s="1">
        <v>487</v>
      </c>
      <c r="E7894" s="1" t="s">
        <v>2756</v>
      </c>
      <c r="F7894" s="1" t="s">
        <v>138</v>
      </c>
      <c r="G7894" s="1" t="s">
        <v>414</v>
      </c>
      <c r="H7894" s="1" t="s">
        <v>916</v>
      </c>
      <c r="I7894" s="1">
        <v>4558107.83</v>
      </c>
      <c r="J7894" s="1">
        <v>342171.05</v>
      </c>
      <c r="K7894" s="1">
        <v>989521</v>
      </c>
      <c r="L7894" s="1">
        <v>24714422</v>
      </c>
      <c r="S7894" s="1">
        <v>29</v>
      </c>
      <c r="T7894" s="1">
        <v>1</v>
      </c>
      <c r="U7894" s="1">
        <v>30604222</v>
      </c>
      <c r="V7894" s="1">
        <v>0</v>
      </c>
    </row>
    <row r="7895" spans="1:24" x14ac:dyDescent="0.35">
      <c r="A7895" s="1">
        <v>300487</v>
      </c>
      <c r="B7895" s="1" t="s">
        <v>2343</v>
      </c>
      <c r="C7895" s="1">
        <v>117417202</v>
      </c>
      <c r="D7895" s="1">
        <v>487</v>
      </c>
      <c r="E7895" s="1" t="s">
        <v>2756</v>
      </c>
      <c r="F7895" s="1" t="s">
        <v>138</v>
      </c>
      <c r="G7895" s="1" t="s">
        <v>414</v>
      </c>
      <c r="H7895" s="1" t="s">
        <v>916</v>
      </c>
      <c r="I7895" s="1">
        <v>4592917.6500000004</v>
      </c>
      <c r="J7895" s="1">
        <v>351308.58</v>
      </c>
      <c r="K7895" s="1">
        <v>989521</v>
      </c>
      <c r="L7895" s="1">
        <v>25666622</v>
      </c>
      <c r="M7895" s="1">
        <v>0.95219999551773071</v>
      </c>
      <c r="N7895" s="1">
        <v>3.8528110980987549</v>
      </c>
      <c r="O7895" s="1">
        <v>3.4809820353984833E-2</v>
      </c>
      <c r="P7895" s="1">
        <v>0.76369011402130127</v>
      </c>
      <c r="Q7895" s="1">
        <v>0</v>
      </c>
      <c r="R7895" s="1">
        <v>9.1375298798084259E-3</v>
      </c>
      <c r="S7895" s="1">
        <v>30</v>
      </c>
      <c r="T7895" s="1">
        <v>1</v>
      </c>
      <c r="U7895" s="1">
        <v>31600368</v>
      </c>
      <c r="V7895" s="1">
        <v>0.99614733457565308</v>
      </c>
      <c r="W7895" s="1">
        <v>3.2549300193786621</v>
      </c>
      <c r="X7895" s="1">
        <v>3.2549300193786621</v>
      </c>
    </row>
    <row r="7896" spans="1:24" x14ac:dyDescent="0.35">
      <c r="A7896" s="1">
        <v>310487</v>
      </c>
      <c r="B7896" s="1" t="s">
        <v>2344</v>
      </c>
      <c r="C7896" s="1">
        <v>117417202</v>
      </c>
      <c r="D7896" s="1">
        <v>487</v>
      </c>
      <c r="E7896" s="1" t="s">
        <v>2756</v>
      </c>
      <c r="F7896" s="1" t="s">
        <v>138</v>
      </c>
      <c r="G7896" s="1" t="s">
        <v>414</v>
      </c>
      <c r="H7896" s="1" t="s">
        <v>916</v>
      </c>
      <c r="I7896" s="1">
        <v>4623723</v>
      </c>
      <c r="J7896" s="1">
        <v>389763</v>
      </c>
      <c r="K7896" s="1">
        <v>989521</v>
      </c>
      <c r="L7896" s="1">
        <v>25798600</v>
      </c>
      <c r="M7896" s="1">
        <v>0.13197800517082214</v>
      </c>
      <c r="N7896" s="1">
        <v>0.51420086622238159</v>
      </c>
      <c r="O7896" s="1">
        <v>3.0805349349975586E-2</v>
      </c>
      <c r="P7896" s="1">
        <v>0.67071419954299927</v>
      </c>
      <c r="Q7896" s="1">
        <v>0</v>
      </c>
      <c r="R7896" s="1">
        <v>3.8454420864582062E-2</v>
      </c>
      <c r="S7896" s="1">
        <v>31</v>
      </c>
      <c r="T7896" s="1">
        <v>1</v>
      </c>
      <c r="U7896" s="1">
        <v>31801608</v>
      </c>
      <c r="V7896" s="1">
        <v>0.20123776793479919</v>
      </c>
      <c r="W7896" s="1">
        <v>0.63682800531387329</v>
      </c>
      <c r="X7896" s="1">
        <v>0.63682800531387329</v>
      </c>
    </row>
    <row r="7897" spans="1:24" x14ac:dyDescent="0.35">
      <c r="A7897" s="1">
        <v>320487</v>
      </c>
      <c r="B7897" s="1" t="s">
        <v>2345</v>
      </c>
      <c r="C7897" s="1">
        <v>117417202</v>
      </c>
      <c r="D7897" s="1">
        <v>487</v>
      </c>
      <c r="E7897" s="1" t="s">
        <v>2756</v>
      </c>
      <c r="F7897" s="1" t="s">
        <v>138</v>
      </c>
      <c r="G7897" s="1" t="s">
        <v>414</v>
      </c>
      <c r="H7897" s="1" t="s">
        <v>916</v>
      </c>
      <c r="I7897" s="1">
        <v>4543924</v>
      </c>
      <c r="J7897" s="1">
        <v>470865</v>
      </c>
      <c r="K7897" s="1">
        <v>989521</v>
      </c>
      <c r="L7897" s="1">
        <v>26112872</v>
      </c>
      <c r="M7897" s="1">
        <v>0.31427198648452759</v>
      </c>
      <c r="N7897" s="1">
        <v>1.2181745767593384</v>
      </c>
      <c r="O7897" s="1">
        <v>-7.9798996448516846E-2</v>
      </c>
      <c r="P7897" s="1">
        <v>-1.7258603572845459</v>
      </c>
      <c r="Q7897" s="1">
        <v>0</v>
      </c>
      <c r="R7897" s="1">
        <v>8.1101998686790466E-2</v>
      </c>
      <c r="S7897" s="1">
        <v>32</v>
      </c>
      <c r="T7897" s="1">
        <v>1</v>
      </c>
      <c r="U7897" s="1">
        <v>32117182</v>
      </c>
      <c r="V7897" s="1">
        <v>0.3155750036239624</v>
      </c>
      <c r="W7897" s="1">
        <v>0.99232089519500732</v>
      </c>
      <c r="X7897" s="1">
        <v>0.99232089519500732</v>
      </c>
    </row>
    <row r="7898" spans="1:24" x14ac:dyDescent="0.35">
      <c r="A7898" s="1">
        <v>330487</v>
      </c>
      <c r="B7898" s="1" t="s">
        <v>2346</v>
      </c>
      <c r="C7898" s="1">
        <v>117417202</v>
      </c>
      <c r="D7898" s="1">
        <v>487</v>
      </c>
      <c r="E7898" s="1" t="s">
        <v>2756</v>
      </c>
      <c r="F7898" s="1" t="s">
        <v>138</v>
      </c>
      <c r="G7898" s="1" t="s">
        <v>414</v>
      </c>
      <c r="H7898" s="1" t="s">
        <v>916</v>
      </c>
      <c r="I7898" s="1">
        <v>4655683</v>
      </c>
      <c r="J7898" s="1">
        <v>569161</v>
      </c>
      <c r="K7898" s="1">
        <v>989521</v>
      </c>
      <c r="L7898" s="1">
        <v>26873376</v>
      </c>
      <c r="M7898" s="1">
        <v>0.76050400733947754</v>
      </c>
      <c r="N7898" s="1">
        <v>2.9123721122741699</v>
      </c>
      <c r="O7898" s="1">
        <v>0.1117589995265007</v>
      </c>
      <c r="P7898" s="1">
        <v>2.4595260620117188</v>
      </c>
      <c r="Q7898" s="1">
        <v>0</v>
      </c>
      <c r="R7898" s="1">
        <v>9.8296001553535461E-2</v>
      </c>
      <c r="S7898" s="1">
        <v>33</v>
      </c>
      <c r="T7898" s="1">
        <v>1</v>
      </c>
      <c r="U7898" s="1">
        <v>33087740</v>
      </c>
      <c r="V7898" s="1">
        <v>0.97055900096893311</v>
      </c>
      <c r="W7898" s="1">
        <v>3.0219275951385498</v>
      </c>
      <c r="X7898" s="1">
        <v>3.0219275951385498</v>
      </c>
    </row>
    <row r="7899" spans="1:24" x14ac:dyDescent="0.35">
      <c r="A7899" s="1">
        <v>340487</v>
      </c>
      <c r="B7899" s="1" t="s">
        <v>2347</v>
      </c>
      <c r="C7899" s="1">
        <v>117417202</v>
      </c>
      <c r="D7899" s="1">
        <v>487</v>
      </c>
      <c r="E7899" s="1" t="s">
        <v>2756</v>
      </c>
      <c r="F7899" s="1" t="s">
        <v>138</v>
      </c>
      <c r="G7899" s="1" t="s">
        <v>414</v>
      </c>
      <c r="H7899" s="1" t="s">
        <v>916</v>
      </c>
      <c r="I7899" s="1">
        <v>4655573</v>
      </c>
      <c r="J7899" s="1">
        <v>596198</v>
      </c>
      <c r="K7899" s="1">
        <v>989521</v>
      </c>
      <c r="L7899" s="1">
        <v>26873348</v>
      </c>
      <c r="M7899" s="1">
        <v>-2.8000000384054147E-5</v>
      </c>
      <c r="N7899" s="1">
        <v>-1.0419234604341909E-4</v>
      </c>
      <c r="O7899" s="1">
        <v>-1.1000000085914508E-4</v>
      </c>
      <c r="P7899" s="1">
        <v>-2.3627039045095444E-3</v>
      </c>
      <c r="Q7899" s="1">
        <v>0</v>
      </c>
      <c r="R7899" s="1">
        <v>2.70370002835989E-2</v>
      </c>
      <c r="S7899" s="1">
        <v>34</v>
      </c>
      <c r="T7899" s="1">
        <v>1</v>
      </c>
      <c r="U7899" s="1">
        <v>33114640</v>
      </c>
      <c r="V7899" s="1">
        <v>2.6899000629782677E-2</v>
      </c>
      <c r="W7899" s="1">
        <v>8.1298992037773132E-2</v>
      </c>
      <c r="X7899" s="1">
        <v>8.1298992037773132E-2</v>
      </c>
    </row>
    <row r="7900" spans="1:24" x14ac:dyDescent="0.35">
      <c r="A7900" s="1">
        <v>350487</v>
      </c>
      <c r="B7900" s="1" t="s">
        <v>2348</v>
      </c>
      <c r="C7900" s="1">
        <v>117417202</v>
      </c>
      <c r="D7900" s="1">
        <v>487</v>
      </c>
      <c r="E7900" s="1" t="s">
        <v>2756</v>
      </c>
      <c r="F7900" s="1" t="s">
        <v>138</v>
      </c>
      <c r="G7900" s="1" t="s">
        <v>414</v>
      </c>
      <c r="H7900" s="1" t="s">
        <v>916</v>
      </c>
      <c r="I7900" s="1">
        <v>4885525.76</v>
      </c>
      <c r="J7900" s="1">
        <v>700930.15</v>
      </c>
      <c r="K7900" s="1">
        <v>989521</v>
      </c>
      <c r="L7900" s="1">
        <v>27991368</v>
      </c>
      <c r="M7900" s="1">
        <v>1.1180200576782227</v>
      </c>
      <c r="N7900" s="1">
        <v>4.1603302955627441</v>
      </c>
      <c r="O7900" s="1">
        <v>0.22995275259017944</v>
      </c>
      <c r="P7900" s="1">
        <v>4.9393010139465332</v>
      </c>
      <c r="Q7900" s="1">
        <v>0</v>
      </c>
      <c r="R7900" s="1">
        <v>0.10473214834928513</v>
      </c>
      <c r="S7900" s="1">
        <v>35</v>
      </c>
      <c r="T7900" s="1">
        <v>1</v>
      </c>
      <c r="U7900" s="1">
        <v>34567344</v>
      </c>
      <c r="V7900" s="1">
        <v>1.452704906463623</v>
      </c>
      <c r="W7900" s="1">
        <v>4.3868937492370605</v>
      </c>
      <c r="X7900" s="1">
        <v>4.3868937492370605</v>
      </c>
    </row>
    <row r="7901" spans="1:24" x14ac:dyDescent="0.35">
      <c r="A7901" s="1">
        <v>360487</v>
      </c>
      <c r="B7901" s="1" t="s">
        <v>2349</v>
      </c>
      <c r="C7901" s="1">
        <v>117417202</v>
      </c>
      <c r="D7901" s="1">
        <v>487</v>
      </c>
      <c r="E7901" s="1" t="s">
        <v>2756</v>
      </c>
      <c r="F7901" s="1" t="s">
        <v>138</v>
      </c>
      <c r="G7901" s="1" t="s">
        <v>414</v>
      </c>
      <c r="H7901" s="1" t="s">
        <v>916</v>
      </c>
      <c r="I7901" s="1">
        <v>5164824.9800000004</v>
      </c>
      <c r="J7901" s="1">
        <v>732166.28</v>
      </c>
      <c r="K7901" s="1">
        <v>989521</v>
      </c>
      <c r="L7901" s="1">
        <v>31851542</v>
      </c>
      <c r="M7901" s="1">
        <v>3.8601739406585693</v>
      </c>
      <c r="N7901" s="1">
        <v>13.790587425231934</v>
      </c>
      <c r="O7901" s="1">
        <v>0.27929922938346863</v>
      </c>
      <c r="P7901" s="1">
        <v>5.7168712615966797</v>
      </c>
      <c r="Q7901" s="1">
        <v>0</v>
      </c>
      <c r="R7901" s="1">
        <v>3.1236130744218826E-2</v>
      </c>
      <c r="S7901" s="1">
        <v>36</v>
      </c>
      <c r="T7901" s="1">
        <v>1</v>
      </c>
      <c r="U7901" s="1">
        <v>38738056</v>
      </c>
      <c r="V7901" s="1">
        <v>4.1707091331481934</v>
      </c>
      <c r="W7901" s="1">
        <v>12.065468788146973</v>
      </c>
      <c r="X7901" s="1">
        <v>12.065468788146973</v>
      </c>
    </row>
    <row r="7902" spans="1:24" x14ac:dyDescent="0.35">
      <c r="A7902" s="1">
        <v>370487</v>
      </c>
      <c r="B7902" s="1" t="s">
        <v>2350</v>
      </c>
      <c r="C7902" s="1">
        <v>117417202</v>
      </c>
      <c r="D7902" s="1">
        <v>487</v>
      </c>
      <c r="E7902" s="1" t="s">
        <v>2756</v>
      </c>
      <c r="F7902" s="1" t="s">
        <v>138</v>
      </c>
      <c r="G7902" s="1" t="s">
        <v>414</v>
      </c>
      <c r="H7902" s="1" t="s">
        <v>916</v>
      </c>
      <c r="I7902" s="1">
        <v>5389383.4500000002</v>
      </c>
      <c r="J7902" s="1">
        <v>836106.93</v>
      </c>
      <c r="K7902" s="1">
        <v>989521</v>
      </c>
      <c r="L7902" s="1">
        <v>36001504</v>
      </c>
      <c r="M7902" s="1">
        <v>4.1499619483947754</v>
      </c>
      <c r="N7902" s="1">
        <v>13.029077529907227</v>
      </c>
      <c r="O7902" s="1">
        <v>0.22455847263336182</v>
      </c>
      <c r="P7902" s="1">
        <v>4.3478426933288574</v>
      </c>
      <c r="Q7902" s="1">
        <v>0</v>
      </c>
      <c r="R7902" s="1">
        <v>0.10394065082073212</v>
      </c>
      <c r="S7902" s="1">
        <v>37</v>
      </c>
      <c r="T7902" s="1">
        <v>1</v>
      </c>
      <c r="U7902" s="1">
        <v>43216516</v>
      </c>
      <c r="V7902" s="1">
        <v>4.4784612655639648</v>
      </c>
      <c r="W7902" s="1">
        <v>11.560879707336426</v>
      </c>
      <c r="X7902" s="1">
        <v>11.560879707336426</v>
      </c>
    </row>
    <row r="7903" spans="1:24" x14ac:dyDescent="0.35">
      <c r="A7903" s="1">
        <v>380487</v>
      </c>
      <c r="B7903" s="1" t="s">
        <v>2351</v>
      </c>
      <c r="C7903" s="1">
        <v>117417202</v>
      </c>
      <c r="D7903" s="1">
        <v>487</v>
      </c>
      <c r="E7903" s="1" t="s">
        <v>2756</v>
      </c>
      <c r="F7903" s="1" t="s">
        <v>138</v>
      </c>
      <c r="G7903" s="1" t="s">
        <v>414</v>
      </c>
      <c r="H7903" s="1" t="s">
        <v>916</v>
      </c>
      <c r="I7903" s="1">
        <v>5771380</v>
      </c>
      <c r="J7903" s="1">
        <v>937064</v>
      </c>
      <c r="K7903" s="1">
        <v>2792046</v>
      </c>
      <c r="L7903" s="1">
        <v>37396840</v>
      </c>
      <c r="M7903" s="1">
        <v>1.3953360319137573</v>
      </c>
      <c r="N7903" s="1">
        <v>3.8757715225219727</v>
      </c>
      <c r="O7903" s="1">
        <v>0.38199654221534729</v>
      </c>
      <c r="P7903" s="1">
        <v>7.0879454612731934</v>
      </c>
      <c r="Q7903" s="1">
        <v>1.8025250434875488</v>
      </c>
      <c r="R7903" s="1">
        <v>0.10095707327127457</v>
      </c>
      <c r="S7903" s="1">
        <v>38</v>
      </c>
      <c r="T7903" s="1">
        <v>1</v>
      </c>
      <c r="U7903" s="1">
        <v>46897328</v>
      </c>
      <c r="V7903" s="1">
        <v>3.6808147430419922</v>
      </c>
      <c r="W7903" s="1">
        <v>8.5171422958374023</v>
      </c>
      <c r="X7903" s="1">
        <v>8.5171422958374023</v>
      </c>
    </row>
    <row r="7904" spans="1:24" x14ac:dyDescent="0.35">
      <c r="A7904" s="1">
        <v>390487</v>
      </c>
      <c r="B7904" s="1" t="s">
        <v>2352</v>
      </c>
      <c r="C7904" s="1">
        <v>117417202</v>
      </c>
      <c r="D7904" s="1">
        <v>487</v>
      </c>
      <c r="E7904" s="1" t="s">
        <v>2756</v>
      </c>
      <c r="F7904" s="1" t="s">
        <v>138</v>
      </c>
      <c r="G7904" s="1" t="s">
        <v>414</v>
      </c>
      <c r="H7904" s="1" t="s">
        <v>916</v>
      </c>
      <c r="I7904" s="1">
        <v>5892043</v>
      </c>
      <c r="J7904" s="1">
        <v>978601</v>
      </c>
      <c r="K7904" s="1">
        <v>4593631</v>
      </c>
      <c r="L7904" s="1">
        <v>37744580</v>
      </c>
      <c r="M7904" s="1">
        <v>0.34773999452590942</v>
      </c>
      <c r="N7904" s="1">
        <v>0.92986464500427246</v>
      </c>
      <c r="O7904" s="1">
        <v>0.12066300213336945</v>
      </c>
      <c r="P7904" s="1">
        <v>2.0907130241394043</v>
      </c>
      <c r="Q7904" s="1">
        <v>1.8015849590301514</v>
      </c>
      <c r="R7904" s="1">
        <v>4.1537001729011536E-2</v>
      </c>
      <c r="S7904" s="1">
        <v>39</v>
      </c>
      <c r="T7904" s="1">
        <v>1</v>
      </c>
      <c r="U7904" s="1">
        <v>49208856</v>
      </c>
      <c r="V7904" s="1">
        <v>2.3115251064300537</v>
      </c>
      <c r="W7904" s="1">
        <v>4.9289121627807617</v>
      </c>
      <c r="X7904" s="1">
        <v>4.9289121627807617</v>
      </c>
    </row>
    <row r="7905" spans="1:24" x14ac:dyDescent="0.35">
      <c r="A7905" s="1">
        <v>400487</v>
      </c>
      <c r="B7905" s="1" t="s">
        <v>2353</v>
      </c>
      <c r="C7905" s="1">
        <v>117417202</v>
      </c>
      <c r="D7905" s="1">
        <v>487</v>
      </c>
      <c r="E7905" s="1" t="s">
        <v>2756</v>
      </c>
      <c r="F7905" s="1" t="s">
        <v>138</v>
      </c>
      <c r="G7905" s="1" t="s">
        <v>414</v>
      </c>
      <c r="H7905" s="1" t="s">
        <v>916</v>
      </c>
      <c r="S7905" s="1">
        <v>40</v>
      </c>
      <c r="T7905" s="1">
        <v>1</v>
      </c>
      <c r="U7905" s="1">
        <v>0</v>
      </c>
      <c r="V7905" s="1">
        <v>0</v>
      </c>
      <c r="W7905" s="1">
        <v>-100</v>
      </c>
      <c r="X7905" s="1">
        <v>-100</v>
      </c>
    </row>
    <row r="7906" spans="1:24" x14ac:dyDescent="0.35">
      <c r="A7906" s="1">
        <v>410487</v>
      </c>
      <c r="B7906" s="1" t="s">
        <v>2354</v>
      </c>
      <c r="C7906" s="1">
        <v>117417202</v>
      </c>
      <c r="D7906" s="1">
        <v>487</v>
      </c>
      <c r="E7906" s="1" t="s">
        <v>2756</v>
      </c>
      <c r="F7906" s="1" t="s">
        <v>138</v>
      </c>
      <c r="G7906" s="1" t="s">
        <v>414</v>
      </c>
      <c r="H7906" s="1" t="s">
        <v>916</v>
      </c>
      <c r="S7906" s="1">
        <v>41</v>
      </c>
      <c r="T7906" s="1">
        <v>1</v>
      </c>
      <c r="U7906" s="1">
        <v>0</v>
      </c>
      <c r="V7906" s="1">
        <v>0</v>
      </c>
    </row>
    <row r="7907" spans="1:24" x14ac:dyDescent="0.35">
      <c r="A7907" s="1">
        <v>420487</v>
      </c>
      <c r="B7907" s="1" t="s">
        <v>2355</v>
      </c>
      <c r="C7907" s="1">
        <v>117417202</v>
      </c>
      <c r="D7907" s="1">
        <v>487</v>
      </c>
      <c r="E7907" s="1" t="s">
        <v>2756</v>
      </c>
      <c r="F7907" s="1" t="s">
        <v>138</v>
      </c>
      <c r="G7907" s="1" t="s">
        <v>414</v>
      </c>
      <c r="H7907" s="1" t="s">
        <v>916</v>
      </c>
      <c r="S7907" s="1">
        <v>42</v>
      </c>
      <c r="T7907" s="1">
        <v>1</v>
      </c>
      <c r="U7907" s="1">
        <v>0</v>
      </c>
      <c r="V7907" s="1">
        <v>0</v>
      </c>
    </row>
    <row r="7908" spans="1:24" x14ac:dyDescent="0.35">
      <c r="A7908" s="1">
        <v>430487</v>
      </c>
      <c r="B7908" s="1" t="s">
        <v>2356</v>
      </c>
      <c r="C7908" s="1">
        <v>117417202</v>
      </c>
      <c r="D7908" s="1">
        <v>487</v>
      </c>
      <c r="E7908" s="1" t="s">
        <v>2756</v>
      </c>
      <c r="F7908" s="1" t="s">
        <v>138</v>
      </c>
      <c r="G7908" s="1" t="s">
        <v>414</v>
      </c>
      <c r="H7908" s="1" t="s">
        <v>916</v>
      </c>
      <c r="S7908" s="1">
        <v>43</v>
      </c>
      <c r="T7908" s="1">
        <v>1</v>
      </c>
      <c r="U7908" s="1">
        <v>0</v>
      </c>
      <c r="V7908" s="1">
        <v>0</v>
      </c>
    </row>
    <row r="7909" spans="1:24" x14ac:dyDescent="0.35">
      <c r="A7909" s="1">
        <v>440487</v>
      </c>
      <c r="B7909" s="1" t="s">
        <v>2357</v>
      </c>
      <c r="C7909" s="1">
        <v>117417202</v>
      </c>
      <c r="D7909" s="1">
        <v>487</v>
      </c>
      <c r="E7909" s="1" t="s">
        <v>2756</v>
      </c>
      <c r="F7909" s="1" t="s">
        <v>138</v>
      </c>
      <c r="G7909" s="1" t="s">
        <v>414</v>
      </c>
      <c r="H7909" s="1" t="s">
        <v>916</v>
      </c>
      <c r="S7909" s="1">
        <v>44</v>
      </c>
      <c r="T7909" s="1">
        <v>1</v>
      </c>
      <c r="U7909" s="1">
        <v>0</v>
      </c>
      <c r="V7909" s="1">
        <v>0</v>
      </c>
    </row>
    <row r="7910" spans="1:24" x14ac:dyDescent="0.35">
      <c r="A7910" s="1">
        <v>450487</v>
      </c>
      <c r="B7910" s="1" t="s">
        <v>2358</v>
      </c>
      <c r="C7910" s="1">
        <v>117417202</v>
      </c>
      <c r="D7910" s="1">
        <v>487</v>
      </c>
      <c r="E7910" s="1" t="s">
        <v>2756</v>
      </c>
      <c r="F7910" s="1" t="s">
        <v>138</v>
      </c>
      <c r="G7910" s="1" t="s">
        <v>414</v>
      </c>
      <c r="H7910" s="1" t="s">
        <v>916</v>
      </c>
      <c r="S7910" s="1">
        <v>45</v>
      </c>
      <c r="T7910" s="1">
        <v>1</v>
      </c>
      <c r="U7910" s="1">
        <v>0</v>
      </c>
      <c r="V7910" s="1">
        <v>0</v>
      </c>
    </row>
    <row r="7911" spans="1:24" x14ac:dyDescent="0.35">
      <c r="A7911" s="1">
        <v>460487</v>
      </c>
      <c r="B7911" s="1" t="s">
        <v>2359</v>
      </c>
      <c r="C7911" s="1">
        <v>117417202</v>
      </c>
      <c r="D7911" s="1">
        <v>487</v>
      </c>
      <c r="E7911" s="1" t="s">
        <v>2756</v>
      </c>
      <c r="F7911" s="1" t="s">
        <v>138</v>
      </c>
      <c r="G7911" s="1" t="s">
        <v>414</v>
      </c>
      <c r="H7911" s="1" t="s">
        <v>916</v>
      </c>
      <c r="S7911" s="1">
        <v>46</v>
      </c>
      <c r="T7911" s="1">
        <v>1</v>
      </c>
      <c r="U7911" s="1">
        <v>0</v>
      </c>
      <c r="V7911" s="1">
        <v>0</v>
      </c>
    </row>
    <row r="7912" spans="1:24" x14ac:dyDescent="0.35">
      <c r="A7912" s="1">
        <v>470487</v>
      </c>
      <c r="B7912" s="1" t="s">
        <v>2360</v>
      </c>
      <c r="C7912" s="1">
        <v>117417202</v>
      </c>
      <c r="D7912" s="1">
        <v>487</v>
      </c>
      <c r="E7912" s="1" t="s">
        <v>2756</v>
      </c>
      <c r="F7912" s="1" t="s">
        <v>138</v>
      </c>
      <c r="G7912" s="1" t="s">
        <v>414</v>
      </c>
      <c r="H7912" s="1" t="s">
        <v>916</v>
      </c>
      <c r="S7912" s="1">
        <v>47</v>
      </c>
      <c r="T7912" s="1">
        <v>1</v>
      </c>
      <c r="U7912" s="1">
        <v>0</v>
      </c>
      <c r="V7912" s="1">
        <v>0</v>
      </c>
    </row>
    <row r="7913" spans="1:24" x14ac:dyDescent="0.35">
      <c r="A7913" s="1">
        <v>480487</v>
      </c>
      <c r="B7913" s="1" t="s">
        <v>2361</v>
      </c>
      <c r="C7913" s="1">
        <v>117417202</v>
      </c>
      <c r="D7913" s="1">
        <v>487</v>
      </c>
      <c r="E7913" s="1" t="s">
        <v>2756</v>
      </c>
      <c r="F7913" s="1" t="s">
        <v>138</v>
      </c>
      <c r="G7913" s="1" t="s">
        <v>414</v>
      </c>
      <c r="H7913" s="1" t="s">
        <v>916</v>
      </c>
      <c r="S7913" s="1">
        <v>48</v>
      </c>
      <c r="T7913" s="1">
        <v>1</v>
      </c>
      <c r="U7913" s="1">
        <v>0</v>
      </c>
      <c r="V7913" s="1">
        <v>0</v>
      </c>
    </row>
    <row r="7914" spans="1:24" x14ac:dyDescent="0.35">
      <c r="A7914" s="1">
        <v>290423</v>
      </c>
      <c r="B7914" s="1" t="s">
        <v>2341</v>
      </c>
      <c r="C7914" s="1">
        <v>117576303</v>
      </c>
      <c r="D7914" s="1">
        <v>423</v>
      </c>
      <c r="E7914" s="1" t="s">
        <v>2757</v>
      </c>
      <c r="F7914" s="1" t="s">
        <v>147</v>
      </c>
      <c r="G7914" s="1" t="s">
        <v>534</v>
      </c>
      <c r="H7914" s="1" t="s">
        <v>916</v>
      </c>
      <c r="I7914" s="1">
        <v>409047.86</v>
      </c>
      <c r="K7914" s="1">
        <v>51245</v>
      </c>
      <c r="L7914" s="1">
        <v>2563676.5</v>
      </c>
      <c r="S7914" s="1">
        <v>29</v>
      </c>
      <c r="T7914" s="1">
        <v>1</v>
      </c>
      <c r="U7914" s="1">
        <v>3023969.5</v>
      </c>
      <c r="V7914" s="1">
        <v>0</v>
      </c>
    </row>
    <row r="7915" spans="1:24" x14ac:dyDescent="0.35">
      <c r="A7915" s="1">
        <v>300423</v>
      </c>
      <c r="B7915" s="1" t="s">
        <v>2343</v>
      </c>
      <c r="C7915" s="1">
        <v>117576303</v>
      </c>
      <c r="D7915" s="1">
        <v>423</v>
      </c>
      <c r="E7915" s="1" t="s">
        <v>2757</v>
      </c>
      <c r="F7915" s="1" t="s">
        <v>147</v>
      </c>
      <c r="G7915" s="1" t="s">
        <v>534</v>
      </c>
      <c r="H7915" s="1" t="s">
        <v>916</v>
      </c>
      <c r="I7915" s="1">
        <v>411284.52</v>
      </c>
      <c r="K7915" s="1">
        <v>51245</v>
      </c>
      <c r="L7915" s="1">
        <v>2676636.75</v>
      </c>
      <c r="M7915" s="1">
        <v>0.11296024918556213</v>
      </c>
      <c r="N7915" s="1">
        <v>4.406181812286377</v>
      </c>
      <c r="O7915" s="1">
        <v>2.2366601042449474E-3</v>
      </c>
      <c r="P7915" s="1">
        <v>0.54679667949676514</v>
      </c>
      <c r="Q7915" s="1">
        <v>0</v>
      </c>
      <c r="S7915" s="1">
        <v>30</v>
      </c>
      <c r="T7915" s="1">
        <v>1</v>
      </c>
      <c r="U7915" s="1">
        <v>3139166.25</v>
      </c>
      <c r="V7915" s="1">
        <v>0.11519690603017807</v>
      </c>
      <c r="W7915" s="1">
        <v>3.8094546794891357</v>
      </c>
      <c r="X7915" s="1">
        <v>3.8094546794891357</v>
      </c>
    </row>
    <row r="7916" spans="1:24" x14ac:dyDescent="0.35">
      <c r="A7916" s="1">
        <v>310423</v>
      </c>
      <c r="B7916" s="1" t="s">
        <v>2344</v>
      </c>
      <c r="C7916" s="1">
        <v>117576303</v>
      </c>
      <c r="D7916" s="1">
        <v>423</v>
      </c>
      <c r="E7916" s="1" t="s">
        <v>2757</v>
      </c>
      <c r="F7916" s="1" t="s">
        <v>147</v>
      </c>
      <c r="G7916" s="1" t="s">
        <v>534</v>
      </c>
      <c r="H7916" s="1" t="s">
        <v>916</v>
      </c>
      <c r="I7916" s="1">
        <v>414724.01</v>
      </c>
      <c r="K7916" s="1">
        <v>51245</v>
      </c>
      <c r="L7916" s="1">
        <v>2673928.5</v>
      </c>
      <c r="M7916" s="1">
        <v>-2.7082499582320452E-3</v>
      </c>
      <c r="N7916" s="1">
        <v>-0.10118108242750168</v>
      </c>
      <c r="O7916" s="1">
        <v>3.4394899848848581E-3</v>
      </c>
      <c r="P7916" s="1">
        <v>0.83627992868423462</v>
      </c>
      <c r="Q7916" s="1">
        <v>0</v>
      </c>
      <c r="S7916" s="1">
        <v>31</v>
      </c>
      <c r="T7916" s="1">
        <v>1</v>
      </c>
      <c r="U7916" s="1">
        <v>3139897.5</v>
      </c>
      <c r="V7916" s="1">
        <v>7.3124002665281296E-4</v>
      </c>
      <c r="W7916" s="1">
        <v>2.3294402286410332E-2</v>
      </c>
      <c r="X7916" s="1">
        <v>2.3294402286410332E-2</v>
      </c>
    </row>
    <row r="7917" spans="1:24" x14ac:dyDescent="0.35">
      <c r="A7917" s="1">
        <v>320423</v>
      </c>
      <c r="B7917" s="1" t="s">
        <v>2345</v>
      </c>
      <c r="C7917" s="1">
        <v>117576303</v>
      </c>
      <c r="D7917" s="1">
        <v>423</v>
      </c>
      <c r="E7917" s="1" t="s">
        <v>2757</v>
      </c>
      <c r="F7917" s="1" t="s">
        <v>147</v>
      </c>
      <c r="G7917" s="1" t="s">
        <v>534</v>
      </c>
      <c r="H7917" s="1" t="s">
        <v>916</v>
      </c>
      <c r="I7917" s="1">
        <v>416792.2</v>
      </c>
      <c r="K7917" s="1">
        <v>51245</v>
      </c>
      <c r="L7917" s="1">
        <v>2716129</v>
      </c>
      <c r="M7917" s="1">
        <v>4.2200498282909393E-2</v>
      </c>
      <c r="N7917" s="1">
        <v>1.5782209634780884</v>
      </c>
      <c r="O7917" s="1">
        <v>2.0681899040937424E-3</v>
      </c>
      <c r="P7917" s="1">
        <v>0.49869069457054138</v>
      </c>
      <c r="Q7917" s="1">
        <v>0</v>
      </c>
      <c r="S7917" s="1">
        <v>32</v>
      </c>
      <c r="T7917" s="1">
        <v>1</v>
      </c>
      <c r="U7917" s="1">
        <v>3184166.25</v>
      </c>
      <c r="V7917" s="1">
        <v>4.4268690049648285E-2</v>
      </c>
      <c r="W7917" s="1">
        <v>1.4098788499832153</v>
      </c>
      <c r="X7917" s="1">
        <v>1.4098788499832153</v>
      </c>
    </row>
    <row r="7918" spans="1:24" x14ac:dyDescent="0.35">
      <c r="A7918" s="1">
        <v>330423</v>
      </c>
      <c r="B7918" s="1" t="s">
        <v>2346</v>
      </c>
      <c r="C7918" s="1">
        <v>117576303</v>
      </c>
      <c r="D7918" s="1">
        <v>423</v>
      </c>
      <c r="E7918" s="1" t="s">
        <v>2757</v>
      </c>
      <c r="F7918" s="1" t="s">
        <v>147</v>
      </c>
      <c r="G7918" s="1" t="s">
        <v>534</v>
      </c>
      <c r="H7918" s="1" t="s">
        <v>916</v>
      </c>
      <c r="I7918" s="1">
        <v>422565.2</v>
      </c>
      <c r="K7918" s="1">
        <v>51245</v>
      </c>
      <c r="L7918" s="1">
        <v>2807591</v>
      </c>
      <c r="M7918" s="1">
        <v>9.1462001204490662E-2</v>
      </c>
      <c r="N7918" s="1">
        <v>3.367365837097168</v>
      </c>
      <c r="O7918" s="1">
        <v>5.7729999534785748E-3</v>
      </c>
      <c r="P7918" s="1">
        <v>1.3851027488708496</v>
      </c>
      <c r="Q7918" s="1">
        <v>0</v>
      </c>
      <c r="S7918" s="1">
        <v>33</v>
      </c>
      <c r="T7918" s="1">
        <v>1</v>
      </c>
      <c r="U7918" s="1">
        <v>3281401.25</v>
      </c>
      <c r="V7918" s="1">
        <v>9.7235001623630524E-2</v>
      </c>
      <c r="W7918" s="1">
        <v>3.0537035465240479</v>
      </c>
      <c r="X7918" s="1">
        <v>3.0537035465240479</v>
      </c>
    </row>
    <row r="7919" spans="1:24" x14ac:dyDescent="0.35">
      <c r="A7919" s="1">
        <v>340423</v>
      </c>
      <c r="B7919" s="1" t="s">
        <v>2347</v>
      </c>
      <c r="C7919" s="1">
        <v>117576303</v>
      </c>
      <c r="D7919" s="1">
        <v>423</v>
      </c>
      <c r="E7919" s="1" t="s">
        <v>2757</v>
      </c>
      <c r="F7919" s="1" t="s">
        <v>147</v>
      </c>
      <c r="G7919" s="1" t="s">
        <v>534</v>
      </c>
      <c r="H7919" s="1" t="s">
        <v>916</v>
      </c>
      <c r="I7919" s="1">
        <v>422558.77</v>
      </c>
      <c r="K7919" s="1">
        <v>51245</v>
      </c>
      <c r="L7919" s="1">
        <v>2807587.5</v>
      </c>
      <c r="M7919" s="1">
        <v>-3.5000000480067683E-6</v>
      </c>
      <c r="N7919" s="1">
        <v>-1.2466203770600259E-4</v>
      </c>
      <c r="O7919" s="1">
        <v>-6.4300002122763544E-6</v>
      </c>
      <c r="P7919" s="1">
        <v>-1.52165861800313E-3</v>
      </c>
      <c r="Q7919" s="1">
        <v>0</v>
      </c>
      <c r="S7919" s="1">
        <v>34</v>
      </c>
      <c r="T7919" s="1">
        <v>1</v>
      </c>
      <c r="U7919" s="1">
        <v>3281391.25</v>
      </c>
      <c r="V7919" s="1">
        <v>-9.9300004876567982E-6</v>
      </c>
      <c r="W7919" s="1">
        <v>-3.0474786763079464E-4</v>
      </c>
      <c r="X7919" s="1">
        <v>-3.0474786763079464E-4</v>
      </c>
    </row>
    <row r="7920" spans="1:24" x14ac:dyDescent="0.35">
      <c r="A7920" s="1">
        <v>350423</v>
      </c>
      <c r="B7920" s="1" t="s">
        <v>2348</v>
      </c>
      <c r="C7920" s="1">
        <v>117576303</v>
      </c>
      <c r="D7920" s="1">
        <v>423</v>
      </c>
      <c r="E7920" s="1" t="s">
        <v>2757</v>
      </c>
      <c r="F7920" s="1" t="s">
        <v>147</v>
      </c>
      <c r="G7920" s="1" t="s">
        <v>534</v>
      </c>
      <c r="H7920" s="1" t="s">
        <v>916</v>
      </c>
      <c r="I7920" s="1">
        <v>432169.63</v>
      </c>
      <c r="K7920" s="1">
        <v>51245</v>
      </c>
      <c r="L7920" s="1">
        <v>2925052</v>
      </c>
      <c r="M7920" s="1">
        <v>0.11746449768543243</v>
      </c>
      <c r="N7920" s="1">
        <v>4.1838231086730957</v>
      </c>
      <c r="O7920" s="1">
        <v>9.610859677195549E-3</v>
      </c>
      <c r="P7920" s="1">
        <v>2.2744433879852295</v>
      </c>
      <c r="Q7920" s="1">
        <v>0</v>
      </c>
      <c r="S7920" s="1">
        <v>35</v>
      </c>
      <c r="T7920" s="1">
        <v>1</v>
      </c>
      <c r="U7920" s="1">
        <v>3408466.5</v>
      </c>
      <c r="V7920" s="1">
        <v>0.12707535922527313</v>
      </c>
      <c r="W7920" s="1">
        <v>3.8726027011871338</v>
      </c>
      <c r="X7920" s="1">
        <v>3.8726027011871338</v>
      </c>
    </row>
    <row r="7921" spans="1:24" x14ac:dyDescent="0.35">
      <c r="A7921" s="1">
        <v>360423</v>
      </c>
      <c r="B7921" s="1" t="s">
        <v>2349</v>
      </c>
      <c r="C7921" s="1">
        <v>117576303</v>
      </c>
      <c r="D7921" s="1">
        <v>423</v>
      </c>
      <c r="E7921" s="1" t="s">
        <v>2757</v>
      </c>
      <c r="F7921" s="1" t="s">
        <v>147</v>
      </c>
      <c r="G7921" s="1" t="s">
        <v>534</v>
      </c>
      <c r="H7921" s="1" t="s">
        <v>916</v>
      </c>
      <c r="I7921" s="1">
        <v>442118.73</v>
      </c>
      <c r="K7921" s="1">
        <v>51245</v>
      </c>
      <c r="L7921" s="1">
        <v>3184888.75</v>
      </c>
      <c r="M7921" s="1">
        <v>0.25983676314353943</v>
      </c>
      <c r="N7921" s="1">
        <v>8.8831501007080078</v>
      </c>
      <c r="O7921" s="1">
        <v>9.9491002038121223E-3</v>
      </c>
      <c r="P7921" s="1">
        <v>2.3021285533905029</v>
      </c>
      <c r="Q7921" s="1">
        <v>0</v>
      </c>
      <c r="S7921" s="1">
        <v>36</v>
      </c>
      <c r="T7921" s="1">
        <v>1</v>
      </c>
      <c r="U7921" s="1">
        <v>3678252.5</v>
      </c>
      <c r="V7921" s="1">
        <v>0.26978585124015808</v>
      </c>
      <c r="W7921" s="1">
        <v>7.9151725769042969</v>
      </c>
      <c r="X7921" s="1">
        <v>7.9151725769042969</v>
      </c>
    </row>
    <row r="7922" spans="1:24" x14ac:dyDescent="0.35">
      <c r="A7922" s="1">
        <v>370423</v>
      </c>
      <c r="B7922" s="1" t="s">
        <v>2350</v>
      </c>
      <c r="C7922" s="1">
        <v>117576303</v>
      </c>
      <c r="D7922" s="1">
        <v>423</v>
      </c>
      <c r="E7922" s="1" t="s">
        <v>2757</v>
      </c>
      <c r="F7922" s="1" t="s">
        <v>147</v>
      </c>
      <c r="G7922" s="1" t="s">
        <v>534</v>
      </c>
      <c r="H7922" s="1" t="s">
        <v>916</v>
      </c>
      <c r="I7922" s="1">
        <v>456141.1</v>
      </c>
      <c r="K7922" s="1">
        <v>51245</v>
      </c>
      <c r="L7922" s="1">
        <v>3555191</v>
      </c>
      <c r="M7922" s="1">
        <v>0.37030225992202759</v>
      </c>
      <c r="N7922" s="1">
        <v>11.626850128173828</v>
      </c>
      <c r="O7922" s="1">
        <v>1.4022369869053364E-2</v>
      </c>
      <c r="P7922" s="1">
        <v>3.1716299057006836</v>
      </c>
      <c r="Q7922" s="1">
        <v>0</v>
      </c>
      <c r="S7922" s="1">
        <v>37</v>
      </c>
      <c r="T7922" s="1">
        <v>1</v>
      </c>
      <c r="U7922" s="1">
        <v>4062577</v>
      </c>
      <c r="V7922" s="1">
        <v>0.38432464003562927</v>
      </c>
      <c r="W7922" s="1">
        <v>10.448562622070313</v>
      </c>
      <c r="X7922" s="1">
        <v>10.448562622070313</v>
      </c>
    </row>
    <row r="7923" spans="1:24" x14ac:dyDescent="0.35">
      <c r="A7923" s="1">
        <v>380423</v>
      </c>
      <c r="B7923" s="1" t="s">
        <v>2351</v>
      </c>
      <c r="C7923" s="1">
        <v>117576303</v>
      </c>
      <c r="D7923" s="1">
        <v>423</v>
      </c>
      <c r="E7923" s="1" t="s">
        <v>2757</v>
      </c>
      <c r="F7923" s="1" t="s">
        <v>147</v>
      </c>
      <c r="G7923" s="1" t="s">
        <v>534</v>
      </c>
      <c r="H7923" s="1" t="s">
        <v>916</v>
      </c>
      <c r="I7923" s="1">
        <v>469275</v>
      </c>
      <c r="K7923" s="1">
        <v>51245</v>
      </c>
      <c r="L7923" s="1">
        <v>3685081</v>
      </c>
      <c r="M7923" s="1">
        <v>0.12988999485969543</v>
      </c>
      <c r="N7923" s="1">
        <v>3.6535308361053467</v>
      </c>
      <c r="O7923" s="1">
        <v>1.3133900240063667E-2</v>
      </c>
      <c r="P7923" s="1">
        <v>2.8793501853942871</v>
      </c>
      <c r="Q7923" s="1">
        <v>0</v>
      </c>
      <c r="S7923" s="1">
        <v>38</v>
      </c>
      <c r="T7923" s="1">
        <v>1</v>
      </c>
      <c r="U7923" s="1">
        <v>4205601</v>
      </c>
      <c r="V7923" s="1">
        <v>0.14302389323711395</v>
      </c>
      <c r="W7923" s="1">
        <v>3.5205240249633789</v>
      </c>
      <c r="X7923" s="1">
        <v>3.5205240249633789</v>
      </c>
    </row>
    <row r="7924" spans="1:24" x14ac:dyDescent="0.35">
      <c r="A7924" s="1">
        <v>390423</v>
      </c>
      <c r="B7924" s="1" t="s">
        <v>2352</v>
      </c>
      <c r="C7924" s="1">
        <v>117576303</v>
      </c>
      <c r="D7924" s="1">
        <v>423</v>
      </c>
      <c r="E7924" s="1" t="s">
        <v>2757</v>
      </c>
      <c r="F7924" s="1" t="s">
        <v>147</v>
      </c>
      <c r="G7924" s="1" t="s">
        <v>534</v>
      </c>
      <c r="H7924" s="1" t="s">
        <v>916</v>
      </c>
      <c r="I7924" s="1">
        <v>471265</v>
      </c>
      <c r="K7924" s="1">
        <v>101245</v>
      </c>
      <c r="L7924" s="1">
        <v>3731603</v>
      </c>
      <c r="M7924" s="1">
        <v>4.6521998941898346E-2</v>
      </c>
      <c r="N7924" s="1">
        <v>1.2624417543411255</v>
      </c>
      <c r="O7924" s="1">
        <v>1.9900000188499689E-3</v>
      </c>
      <c r="P7924" s="1">
        <v>0.42405837774276733</v>
      </c>
      <c r="Q7924" s="1">
        <v>5.000000074505806E-2</v>
      </c>
      <c r="S7924" s="1">
        <v>39</v>
      </c>
      <c r="T7924" s="1">
        <v>1</v>
      </c>
      <c r="U7924" s="1">
        <v>4304113</v>
      </c>
      <c r="V7924" s="1">
        <v>9.851200133562088E-2</v>
      </c>
      <c r="W7924" s="1">
        <v>2.342400074005127</v>
      </c>
      <c r="X7924" s="1">
        <v>2.342400074005127</v>
      </c>
    </row>
    <row r="7925" spans="1:24" x14ac:dyDescent="0.35">
      <c r="A7925" s="1">
        <v>400423</v>
      </c>
      <c r="B7925" s="1" t="s">
        <v>2353</v>
      </c>
      <c r="C7925" s="1">
        <v>117576303</v>
      </c>
      <c r="D7925" s="1">
        <v>423</v>
      </c>
      <c r="E7925" s="1" t="s">
        <v>2757</v>
      </c>
      <c r="F7925" s="1" t="s">
        <v>147</v>
      </c>
      <c r="G7925" s="1" t="s">
        <v>534</v>
      </c>
      <c r="H7925" s="1" t="s">
        <v>916</v>
      </c>
      <c r="S7925" s="1">
        <v>40</v>
      </c>
      <c r="T7925" s="1">
        <v>1</v>
      </c>
      <c r="U7925" s="1">
        <v>0</v>
      </c>
      <c r="V7925" s="1">
        <v>0</v>
      </c>
      <c r="W7925" s="1">
        <v>-100</v>
      </c>
      <c r="X7925" s="1">
        <v>-100</v>
      </c>
    </row>
    <row r="7926" spans="1:24" x14ac:dyDescent="0.35">
      <c r="A7926" s="1">
        <v>410423</v>
      </c>
      <c r="B7926" s="1" t="s">
        <v>2354</v>
      </c>
      <c r="C7926" s="1">
        <v>117576303</v>
      </c>
      <c r="D7926" s="1">
        <v>423</v>
      </c>
      <c r="E7926" s="1" t="s">
        <v>2757</v>
      </c>
      <c r="F7926" s="1" t="s">
        <v>147</v>
      </c>
      <c r="G7926" s="1" t="s">
        <v>534</v>
      </c>
      <c r="H7926" s="1" t="s">
        <v>916</v>
      </c>
      <c r="S7926" s="1">
        <v>41</v>
      </c>
      <c r="T7926" s="1">
        <v>1</v>
      </c>
      <c r="U7926" s="1">
        <v>0</v>
      </c>
      <c r="V7926" s="1">
        <v>0</v>
      </c>
    </row>
    <row r="7927" spans="1:24" x14ac:dyDescent="0.35">
      <c r="A7927" s="1">
        <v>420423</v>
      </c>
      <c r="B7927" s="1" t="s">
        <v>2355</v>
      </c>
      <c r="C7927" s="1">
        <v>117576303</v>
      </c>
      <c r="D7927" s="1">
        <v>423</v>
      </c>
      <c r="E7927" s="1" t="s">
        <v>2757</v>
      </c>
      <c r="F7927" s="1" t="s">
        <v>147</v>
      </c>
      <c r="G7927" s="1" t="s">
        <v>534</v>
      </c>
      <c r="H7927" s="1" t="s">
        <v>916</v>
      </c>
      <c r="S7927" s="1">
        <v>42</v>
      </c>
      <c r="T7927" s="1">
        <v>1</v>
      </c>
      <c r="U7927" s="1">
        <v>0</v>
      </c>
      <c r="V7927" s="1">
        <v>0</v>
      </c>
    </row>
    <row r="7928" spans="1:24" x14ac:dyDescent="0.35">
      <c r="A7928" s="1">
        <v>430423</v>
      </c>
      <c r="B7928" s="1" t="s">
        <v>2356</v>
      </c>
      <c r="C7928" s="1">
        <v>117576303</v>
      </c>
      <c r="D7928" s="1">
        <v>423</v>
      </c>
      <c r="E7928" s="1" t="s">
        <v>2757</v>
      </c>
      <c r="F7928" s="1" t="s">
        <v>147</v>
      </c>
      <c r="G7928" s="1" t="s">
        <v>534</v>
      </c>
      <c r="H7928" s="1" t="s">
        <v>916</v>
      </c>
      <c r="S7928" s="1">
        <v>43</v>
      </c>
      <c r="T7928" s="1">
        <v>1</v>
      </c>
      <c r="U7928" s="1">
        <v>0</v>
      </c>
      <c r="V7928" s="1">
        <v>0</v>
      </c>
    </row>
    <row r="7929" spans="1:24" x14ac:dyDescent="0.35">
      <c r="A7929" s="1">
        <v>440423</v>
      </c>
      <c r="B7929" s="1" t="s">
        <v>2357</v>
      </c>
      <c r="C7929" s="1">
        <v>117576303</v>
      </c>
      <c r="D7929" s="1">
        <v>423</v>
      </c>
      <c r="E7929" s="1" t="s">
        <v>2757</v>
      </c>
      <c r="F7929" s="1" t="s">
        <v>147</v>
      </c>
      <c r="G7929" s="1" t="s">
        <v>534</v>
      </c>
      <c r="H7929" s="1" t="s">
        <v>916</v>
      </c>
      <c r="S7929" s="1">
        <v>44</v>
      </c>
      <c r="T7929" s="1">
        <v>1</v>
      </c>
      <c r="U7929" s="1">
        <v>0</v>
      </c>
      <c r="V7929" s="1">
        <v>0</v>
      </c>
    </row>
    <row r="7930" spans="1:24" x14ac:dyDescent="0.35">
      <c r="A7930" s="1">
        <v>450423</v>
      </c>
      <c r="B7930" s="1" t="s">
        <v>2358</v>
      </c>
      <c r="C7930" s="1">
        <v>117576303</v>
      </c>
      <c r="D7930" s="1">
        <v>423</v>
      </c>
      <c r="E7930" s="1" t="s">
        <v>2757</v>
      </c>
      <c r="F7930" s="1" t="s">
        <v>147</v>
      </c>
      <c r="G7930" s="1" t="s">
        <v>534</v>
      </c>
      <c r="H7930" s="1" t="s">
        <v>916</v>
      </c>
      <c r="S7930" s="1">
        <v>45</v>
      </c>
      <c r="T7930" s="1">
        <v>1</v>
      </c>
      <c r="U7930" s="1">
        <v>0</v>
      </c>
      <c r="V7930" s="1">
        <v>0</v>
      </c>
    </row>
    <row r="7931" spans="1:24" x14ac:dyDescent="0.35">
      <c r="A7931" s="1">
        <v>460423</v>
      </c>
      <c r="B7931" s="1" t="s">
        <v>2359</v>
      </c>
      <c r="C7931" s="1">
        <v>117576303</v>
      </c>
      <c r="D7931" s="1">
        <v>423</v>
      </c>
      <c r="E7931" s="1" t="s">
        <v>2757</v>
      </c>
      <c r="F7931" s="1" t="s">
        <v>147</v>
      </c>
      <c r="G7931" s="1" t="s">
        <v>534</v>
      </c>
      <c r="H7931" s="1" t="s">
        <v>916</v>
      </c>
      <c r="S7931" s="1">
        <v>46</v>
      </c>
      <c r="T7931" s="1">
        <v>1</v>
      </c>
      <c r="U7931" s="1">
        <v>0</v>
      </c>
      <c r="V7931" s="1">
        <v>0</v>
      </c>
    </row>
    <row r="7932" spans="1:24" x14ac:dyDescent="0.35">
      <c r="A7932" s="1">
        <v>470423</v>
      </c>
      <c r="B7932" s="1" t="s">
        <v>2360</v>
      </c>
      <c r="C7932" s="1">
        <v>117576303</v>
      </c>
      <c r="D7932" s="1">
        <v>423</v>
      </c>
      <c r="E7932" s="1" t="s">
        <v>2757</v>
      </c>
      <c r="F7932" s="1" t="s">
        <v>147</v>
      </c>
      <c r="G7932" s="1" t="s">
        <v>534</v>
      </c>
      <c r="H7932" s="1" t="s">
        <v>916</v>
      </c>
      <c r="S7932" s="1">
        <v>47</v>
      </c>
      <c r="T7932" s="1">
        <v>1</v>
      </c>
      <c r="U7932" s="1">
        <v>0</v>
      </c>
      <c r="V7932" s="1">
        <v>0</v>
      </c>
    </row>
    <row r="7933" spans="1:24" x14ac:dyDescent="0.35">
      <c r="A7933" s="1">
        <v>480423</v>
      </c>
      <c r="B7933" s="1" t="s">
        <v>2361</v>
      </c>
      <c r="C7933" s="1">
        <v>117576303</v>
      </c>
      <c r="D7933" s="1">
        <v>423</v>
      </c>
      <c r="E7933" s="1" t="s">
        <v>2757</v>
      </c>
      <c r="F7933" s="1" t="s">
        <v>147</v>
      </c>
      <c r="G7933" s="1" t="s">
        <v>534</v>
      </c>
      <c r="H7933" s="1" t="s">
        <v>916</v>
      </c>
      <c r="S7933" s="1">
        <v>48</v>
      </c>
      <c r="T7933" s="1">
        <v>1</v>
      </c>
      <c r="U7933" s="1">
        <v>0</v>
      </c>
      <c r="V7933" s="1">
        <v>0</v>
      </c>
    </row>
    <row r="7934" spans="1:24" x14ac:dyDescent="0.35">
      <c r="A7934" s="1">
        <v>290301</v>
      </c>
      <c r="B7934" s="1" t="s">
        <v>2341</v>
      </c>
      <c r="C7934" s="1">
        <v>117596003</v>
      </c>
      <c r="D7934" s="1">
        <v>301</v>
      </c>
      <c r="E7934" s="1" t="s">
        <v>2758</v>
      </c>
      <c r="F7934" s="1" t="s">
        <v>138</v>
      </c>
      <c r="G7934" s="1" t="s">
        <v>543</v>
      </c>
      <c r="H7934" s="1" t="s">
        <v>916</v>
      </c>
      <c r="I7934" s="1">
        <v>1616174.51</v>
      </c>
      <c r="J7934" s="1">
        <v>62433.85</v>
      </c>
      <c r="K7934" s="1">
        <v>446252</v>
      </c>
      <c r="L7934" s="1">
        <v>12130486</v>
      </c>
      <c r="S7934" s="1">
        <v>29</v>
      </c>
      <c r="T7934" s="1">
        <v>1</v>
      </c>
      <c r="U7934" s="1">
        <v>14255346</v>
      </c>
      <c r="V7934" s="1">
        <v>0</v>
      </c>
    </row>
    <row r="7935" spans="1:24" x14ac:dyDescent="0.35">
      <c r="A7935" s="1">
        <v>300301</v>
      </c>
      <c r="B7935" s="1" t="s">
        <v>2343</v>
      </c>
      <c r="C7935" s="1">
        <v>117596003</v>
      </c>
      <c r="D7935" s="1">
        <v>301</v>
      </c>
      <c r="E7935" s="1" t="s">
        <v>2758</v>
      </c>
      <c r="F7935" s="1" t="s">
        <v>138</v>
      </c>
      <c r="G7935" s="1" t="s">
        <v>543</v>
      </c>
      <c r="H7935" s="1" t="s">
        <v>916</v>
      </c>
      <c r="I7935" s="1">
        <v>1646871.56</v>
      </c>
      <c r="J7935" s="1">
        <v>41491.08</v>
      </c>
      <c r="K7935" s="1">
        <v>446252</v>
      </c>
      <c r="L7935" s="1">
        <v>12378407</v>
      </c>
      <c r="M7935" s="1">
        <v>0.24792100489139557</v>
      </c>
      <c r="N7935" s="1">
        <v>2.0437846183776855</v>
      </c>
      <c r="O7935" s="1">
        <v>3.069704957306385E-2</v>
      </c>
      <c r="P7935" s="1">
        <v>1.8993648290634155</v>
      </c>
      <c r="Q7935" s="1">
        <v>0</v>
      </c>
      <c r="R7935" s="1">
        <v>-2.0942769944667816E-2</v>
      </c>
      <c r="S7935" s="1">
        <v>30</v>
      </c>
      <c r="T7935" s="1">
        <v>1</v>
      </c>
      <c r="U7935" s="1">
        <v>14513022</v>
      </c>
      <c r="V7935" s="1">
        <v>0.25767529010772705</v>
      </c>
      <c r="W7935" s="1">
        <v>1.8075745105743408</v>
      </c>
      <c r="X7935" s="1">
        <v>1.8075745105743408</v>
      </c>
    </row>
    <row r="7936" spans="1:24" x14ac:dyDescent="0.35">
      <c r="A7936" s="1">
        <v>310301</v>
      </c>
      <c r="B7936" s="1" t="s">
        <v>2344</v>
      </c>
      <c r="C7936" s="1">
        <v>117596003</v>
      </c>
      <c r="D7936" s="1">
        <v>301</v>
      </c>
      <c r="E7936" s="1" t="s">
        <v>2758</v>
      </c>
      <c r="F7936" s="1" t="s">
        <v>138</v>
      </c>
      <c r="G7936" s="1" t="s">
        <v>543</v>
      </c>
      <c r="H7936" s="1" t="s">
        <v>916</v>
      </c>
      <c r="I7936" s="1">
        <v>1670723.66</v>
      </c>
      <c r="J7936" s="1">
        <v>62533.56</v>
      </c>
      <c r="K7936" s="1">
        <v>446252</v>
      </c>
      <c r="L7936" s="1">
        <v>12495174</v>
      </c>
      <c r="M7936" s="1">
        <v>0.11676699668169022</v>
      </c>
      <c r="N7936" s="1">
        <v>0.94331198930740356</v>
      </c>
      <c r="O7936" s="1">
        <v>2.3852100595831871E-2</v>
      </c>
      <c r="P7936" s="1">
        <v>1.448327898979187</v>
      </c>
      <c r="Q7936" s="1">
        <v>0</v>
      </c>
      <c r="R7936" s="1">
        <v>2.1042479202151299E-2</v>
      </c>
      <c r="S7936" s="1">
        <v>31</v>
      </c>
      <c r="T7936" s="1">
        <v>1</v>
      </c>
      <c r="U7936" s="1">
        <v>14674683</v>
      </c>
      <c r="V7936" s="1">
        <v>0.16166158020496368</v>
      </c>
      <c r="W7936" s="1">
        <v>1.1139030456542969</v>
      </c>
      <c r="X7936" s="1">
        <v>1.1139030456542969</v>
      </c>
    </row>
    <row r="7937" spans="1:24" x14ac:dyDescent="0.35">
      <c r="A7937" s="1">
        <v>320301</v>
      </c>
      <c r="B7937" s="1" t="s">
        <v>2345</v>
      </c>
      <c r="C7937" s="1">
        <v>117596003</v>
      </c>
      <c r="D7937" s="1">
        <v>301</v>
      </c>
      <c r="E7937" s="1" t="s">
        <v>2758</v>
      </c>
      <c r="F7937" s="1" t="s">
        <v>138</v>
      </c>
      <c r="G7937" s="1" t="s">
        <v>543</v>
      </c>
      <c r="H7937" s="1" t="s">
        <v>916</v>
      </c>
      <c r="I7937" s="1">
        <v>1683500.54</v>
      </c>
      <c r="J7937" s="1">
        <v>70949.88</v>
      </c>
      <c r="K7937" s="1">
        <v>446252</v>
      </c>
      <c r="L7937" s="1">
        <v>12567744</v>
      </c>
      <c r="M7937" s="1">
        <v>7.2570003569126129E-2</v>
      </c>
      <c r="N7937" s="1">
        <v>0.58078420162200928</v>
      </c>
      <c r="O7937" s="1">
        <v>1.2776879593729973E-2</v>
      </c>
      <c r="P7937" s="1">
        <v>0.76475125551223755</v>
      </c>
      <c r="Q7937" s="1">
        <v>0</v>
      </c>
      <c r="R7937" s="1">
        <v>8.4163201972842216E-3</v>
      </c>
      <c r="S7937" s="1">
        <v>32</v>
      </c>
      <c r="T7937" s="1">
        <v>1</v>
      </c>
      <c r="U7937" s="1">
        <v>14768446</v>
      </c>
      <c r="V7937" s="1">
        <v>9.3763202428817749E-2</v>
      </c>
      <c r="W7937" s="1">
        <v>0.63894397020339966</v>
      </c>
      <c r="X7937" s="1">
        <v>0.63894397020339966</v>
      </c>
    </row>
    <row r="7938" spans="1:24" x14ac:dyDescent="0.35">
      <c r="A7938" s="1">
        <v>330301</v>
      </c>
      <c r="B7938" s="1" t="s">
        <v>2346</v>
      </c>
      <c r="C7938" s="1">
        <v>117596003</v>
      </c>
      <c r="D7938" s="1">
        <v>301</v>
      </c>
      <c r="E7938" s="1" t="s">
        <v>2758</v>
      </c>
      <c r="F7938" s="1" t="s">
        <v>138</v>
      </c>
      <c r="G7938" s="1" t="s">
        <v>543</v>
      </c>
      <c r="H7938" s="1" t="s">
        <v>916</v>
      </c>
      <c r="I7938" s="1">
        <v>1737363.83</v>
      </c>
      <c r="J7938" s="1">
        <v>99788.56</v>
      </c>
      <c r="K7938" s="1">
        <v>446252</v>
      </c>
      <c r="L7938" s="1">
        <v>12847600</v>
      </c>
      <c r="M7938" s="1">
        <v>0.27985599637031555</v>
      </c>
      <c r="N7938" s="1">
        <v>2.2267799377441406</v>
      </c>
      <c r="O7938" s="1">
        <v>5.3863290697336197E-2</v>
      </c>
      <c r="P7938" s="1">
        <v>3.1994814872741699</v>
      </c>
      <c r="Q7938" s="1">
        <v>0</v>
      </c>
      <c r="R7938" s="1">
        <v>2.8838679194450378E-2</v>
      </c>
      <c r="S7938" s="1">
        <v>33</v>
      </c>
      <c r="T7938" s="1">
        <v>1</v>
      </c>
      <c r="U7938" s="1">
        <v>15131004</v>
      </c>
      <c r="V7938" s="1">
        <v>0.36255794763565063</v>
      </c>
      <c r="W7938" s="1">
        <v>2.4549503326416016</v>
      </c>
      <c r="X7938" s="1">
        <v>2.4549503326416016</v>
      </c>
    </row>
    <row r="7939" spans="1:24" x14ac:dyDescent="0.35">
      <c r="A7939" s="1">
        <v>340301</v>
      </c>
      <c r="B7939" s="1" t="s">
        <v>2347</v>
      </c>
      <c r="C7939" s="1">
        <v>117596003</v>
      </c>
      <c r="D7939" s="1">
        <v>301</v>
      </c>
      <c r="E7939" s="1" t="s">
        <v>2758</v>
      </c>
      <c r="F7939" s="1" t="s">
        <v>138</v>
      </c>
      <c r="G7939" s="1" t="s">
        <v>543</v>
      </c>
      <c r="H7939" s="1" t="s">
        <v>916</v>
      </c>
      <c r="I7939" s="1">
        <v>1737302.18</v>
      </c>
      <c r="J7939" s="1">
        <v>93039.09</v>
      </c>
      <c r="K7939" s="1">
        <v>446252</v>
      </c>
      <c r="L7939" s="1">
        <v>12847591</v>
      </c>
      <c r="M7939" s="1">
        <v>-9.0000003183376975E-6</v>
      </c>
      <c r="N7939" s="1">
        <v>-7.0051995862741023E-5</v>
      </c>
      <c r="O7939" s="1">
        <v>-6.1649996496271342E-5</v>
      </c>
      <c r="P7939" s="1">
        <v>-3.5484796389937401E-3</v>
      </c>
      <c r="Q7939" s="1">
        <v>0</v>
      </c>
      <c r="R7939" s="1">
        <v>-6.7494697868824005E-3</v>
      </c>
      <c r="S7939" s="1">
        <v>34</v>
      </c>
      <c r="T7939" s="1">
        <v>1</v>
      </c>
      <c r="U7939" s="1">
        <v>15124184</v>
      </c>
      <c r="V7939" s="1">
        <v>-6.8201194517314434E-3</v>
      </c>
      <c r="W7939" s="1">
        <v>-4.5073017477989197E-2</v>
      </c>
      <c r="X7939" s="1">
        <v>-4.5073017477989197E-2</v>
      </c>
    </row>
    <row r="7940" spans="1:24" x14ac:dyDescent="0.35">
      <c r="A7940" s="1">
        <v>350301</v>
      </c>
      <c r="B7940" s="1" t="s">
        <v>2348</v>
      </c>
      <c r="C7940" s="1">
        <v>117596003</v>
      </c>
      <c r="D7940" s="1">
        <v>301</v>
      </c>
      <c r="E7940" s="1" t="s">
        <v>2758</v>
      </c>
      <c r="F7940" s="1" t="s">
        <v>138</v>
      </c>
      <c r="G7940" s="1" t="s">
        <v>543</v>
      </c>
      <c r="H7940" s="1" t="s">
        <v>916</v>
      </c>
      <c r="I7940" s="1">
        <v>1827778.33</v>
      </c>
      <c r="J7940" s="1">
        <v>73889</v>
      </c>
      <c r="K7940" s="1">
        <v>446252</v>
      </c>
      <c r="L7940" s="1">
        <v>13303368</v>
      </c>
      <c r="M7940" s="1">
        <v>0.45577698945999146</v>
      </c>
      <c r="N7940" s="1">
        <v>3.5475678443908691</v>
      </c>
      <c r="O7940" s="1">
        <v>9.0476147830486298E-2</v>
      </c>
      <c r="P7940" s="1">
        <v>5.2078533172607422</v>
      </c>
      <c r="Q7940" s="1">
        <v>0</v>
      </c>
      <c r="R7940" s="1">
        <v>-1.9150089472532272E-2</v>
      </c>
      <c r="S7940" s="1">
        <v>35</v>
      </c>
      <c r="T7940" s="1">
        <v>1</v>
      </c>
      <c r="U7940" s="1">
        <v>15651288</v>
      </c>
      <c r="V7940" s="1">
        <v>0.52710306644439697</v>
      </c>
      <c r="W7940" s="1">
        <v>3.485173225402832</v>
      </c>
      <c r="X7940" s="1">
        <v>3.485173225402832</v>
      </c>
    </row>
    <row r="7941" spans="1:24" x14ac:dyDescent="0.35">
      <c r="A7941" s="1">
        <v>360301</v>
      </c>
      <c r="B7941" s="1" t="s">
        <v>2349</v>
      </c>
      <c r="C7941" s="1">
        <v>117596003</v>
      </c>
      <c r="D7941" s="1">
        <v>301</v>
      </c>
      <c r="E7941" s="1" t="s">
        <v>2758</v>
      </c>
      <c r="F7941" s="1" t="s">
        <v>138</v>
      </c>
      <c r="G7941" s="1" t="s">
        <v>543</v>
      </c>
      <c r="H7941" s="1" t="s">
        <v>916</v>
      </c>
      <c r="I7941" s="1">
        <v>1953588.55</v>
      </c>
      <c r="J7941" s="1">
        <v>82229.539999999994</v>
      </c>
      <c r="K7941" s="1">
        <v>446252</v>
      </c>
      <c r="L7941" s="1">
        <v>14248332</v>
      </c>
      <c r="M7941" s="1">
        <v>0.94496399164199829</v>
      </c>
      <c r="N7941" s="1">
        <v>7.1031937599182129</v>
      </c>
      <c r="O7941" s="1">
        <v>0.12581022083759308</v>
      </c>
      <c r="P7941" s="1">
        <v>6.8832316398620605</v>
      </c>
      <c r="Q7941" s="1">
        <v>0</v>
      </c>
      <c r="R7941" s="1">
        <v>8.3405403420329094E-3</v>
      </c>
      <c r="S7941" s="1">
        <v>36</v>
      </c>
      <c r="T7941" s="1">
        <v>1</v>
      </c>
      <c r="U7941" s="1">
        <v>16730402</v>
      </c>
      <c r="V7941" s="1">
        <v>1.0791147947311401</v>
      </c>
      <c r="W7941" s="1">
        <v>6.8947296142578125</v>
      </c>
      <c r="X7941" s="1">
        <v>6.8947296142578125</v>
      </c>
    </row>
    <row r="7942" spans="1:24" x14ac:dyDescent="0.35">
      <c r="A7942" s="1">
        <v>370301</v>
      </c>
      <c r="B7942" s="1" t="s">
        <v>2350</v>
      </c>
      <c r="C7942" s="1">
        <v>117596003</v>
      </c>
      <c r="D7942" s="1">
        <v>301</v>
      </c>
      <c r="E7942" s="1" t="s">
        <v>2758</v>
      </c>
      <c r="F7942" s="1" t="s">
        <v>138</v>
      </c>
      <c r="G7942" s="1" t="s">
        <v>543</v>
      </c>
      <c r="H7942" s="1" t="s">
        <v>916</v>
      </c>
      <c r="I7942" s="1">
        <v>2062382.8</v>
      </c>
      <c r="K7942" s="1">
        <v>446252</v>
      </c>
      <c r="L7942" s="1">
        <v>15429974</v>
      </c>
      <c r="M7942" s="1">
        <v>1.1816420555114746</v>
      </c>
      <c r="N7942" s="1">
        <v>8.2931957244873047</v>
      </c>
      <c r="O7942" s="1">
        <v>0.10879424959421158</v>
      </c>
      <c r="P7942" s="1">
        <v>5.568943977355957</v>
      </c>
      <c r="Q7942" s="1">
        <v>0</v>
      </c>
      <c r="S7942" s="1">
        <v>37</v>
      </c>
      <c r="T7942" s="1">
        <v>1</v>
      </c>
      <c r="U7942" s="1">
        <v>17938608</v>
      </c>
      <c r="V7942" s="1">
        <v>1.2904362678527832</v>
      </c>
      <c r="W7942" s="1">
        <v>7.2216196060180664</v>
      </c>
      <c r="X7942" s="1">
        <v>7.2216196060180664</v>
      </c>
    </row>
    <row r="7943" spans="1:24" x14ac:dyDescent="0.35">
      <c r="A7943" s="1">
        <v>380301</v>
      </c>
      <c r="B7943" s="1" t="s">
        <v>2351</v>
      </c>
      <c r="C7943" s="1">
        <v>117596003</v>
      </c>
      <c r="D7943" s="1">
        <v>301</v>
      </c>
      <c r="E7943" s="1" t="s">
        <v>2758</v>
      </c>
      <c r="F7943" s="1" t="s">
        <v>138</v>
      </c>
      <c r="G7943" s="1" t="s">
        <v>543</v>
      </c>
      <c r="H7943" s="1" t="s">
        <v>916</v>
      </c>
      <c r="I7943" s="1">
        <v>2195783</v>
      </c>
      <c r="K7943" s="1">
        <v>1367170.25</v>
      </c>
      <c r="L7943" s="1">
        <v>15800152</v>
      </c>
      <c r="M7943" s="1">
        <v>0.37017801403999329</v>
      </c>
      <c r="N7943" s="1">
        <v>2.3990838527679443</v>
      </c>
      <c r="O7943" s="1">
        <v>0.13340020179748535</v>
      </c>
      <c r="P7943" s="1">
        <v>6.4682559967041016</v>
      </c>
      <c r="Q7943" s="1">
        <v>0.92091822624206543</v>
      </c>
      <c r="S7943" s="1">
        <v>38</v>
      </c>
      <c r="T7943" s="1">
        <v>1</v>
      </c>
      <c r="U7943" s="1">
        <v>19363106</v>
      </c>
      <c r="V7943" s="1">
        <v>1.4244964122772217</v>
      </c>
      <c r="W7943" s="1">
        <v>7.9409618377685547</v>
      </c>
      <c r="X7943" s="1">
        <v>7.9409618377685547</v>
      </c>
    </row>
    <row r="7944" spans="1:24" x14ac:dyDescent="0.35">
      <c r="A7944" s="1">
        <v>390301</v>
      </c>
      <c r="B7944" s="1" t="s">
        <v>2352</v>
      </c>
      <c r="C7944" s="1">
        <v>117596003</v>
      </c>
      <c r="D7944" s="1">
        <v>301</v>
      </c>
      <c r="E7944" s="1" t="s">
        <v>2758</v>
      </c>
      <c r="F7944" s="1" t="s">
        <v>138</v>
      </c>
      <c r="G7944" s="1" t="s">
        <v>543</v>
      </c>
      <c r="H7944" s="1" t="s">
        <v>916</v>
      </c>
      <c r="I7944" s="1">
        <v>2226231</v>
      </c>
      <c r="K7944" s="1">
        <v>2287608.25</v>
      </c>
      <c r="L7944" s="1">
        <v>15977021</v>
      </c>
      <c r="M7944" s="1">
        <v>0.17686900496482849</v>
      </c>
      <c r="N7944" s="1">
        <v>1.1194132566452026</v>
      </c>
      <c r="O7944" s="1">
        <v>3.0448000878095627E-2</v>
      </c>
      <c r="P7944" s="1">
        <v>1.3866579532623291</v>
      </c>
      <c r="Q7944" s="1">
        <v>0.92043799161911011</v>
      </c>
      <c r="S7944" s="1">
        <v>39</v>
      </c>
      <c r="T7944" s="1">
        <v>1</v>
      </c>
      <c r="U7944" s="1">
        <v>20490860</v>
      </c>
      <c r="V7944" s="1">
        <v>1.1277550458908081</v>
      </c>
      <c r="W7944" s="1">
        <v>5.8242411613464355</v>
      </c>
      <c r="X7944" s="1">
        <v>5.8242411613464355</v>
      </c>
    </row>
    <row r="7945" spans="1:24" x14ac:dyDescent="0.35">
      <c r="A7945" s="1">
        <v>400301</v>
      </c>
      <c r="B7945" s="1" t="s">
        <v>2353</v>
      </c>
      <c r="C7945" s="1">
        <v>117596003</v>
      </c>
      <c r="D7945" s="1">
        <v>301</v>
      </c>
      <c r="E7945" s="1" t="s">
        <v>2758</v>
      </c>
      <c r="F7945" s="1" t="s">
        <v>138</v>
      </c>
      <c r="G7945" s="1" t="s">
        <v>543</v>
      </c>
      <c r="H7945" s="1" t="s">
        <v>916</v>
      </c>
      <c r="S7945" s="1">
        <v>40</v>
      </c>
      <c r="T7945" s="1">
        <v>1</v>
      </c>
      <c r="U7945" s="1">
        <v>0</v>
      </c>
      <c r="V7945" s="1">
        <v>0</v>
      </c>
      <c r="W7945" s="1">
        <v>-100</v>
      </c>
      <c r="X7945" s="1">
        <v>-100</v>
      </c>
    </row>
    <row r="7946" spans="1:24" x14ac:dyDescent="0.35">
      <c r="A7946" s="1">
        <v>410301</v>
      </c>
      <c r="B7946" s="1" t="s">
        <v>2354</v>
      </c>
      <c r="C7946" s="1">
        <v>117596003</v>
      </c>
      <c r="D7946" s="1">
        <v>301</v>
      </c>
      <c r="E7946" s="1" t="s">
        <v>2758</v>
      </c>
      <c r="F7946" s="1" t="s">
        <v>138</v>
      </c>
      <c r="G7946" s="1" t="s">
        <v>543</v>
      </c>
      <c r="H7946" s="1" t="s">
        <v>916</v>
      </c>
      <c r="S7946" s="1">
        <v>41</v>
      </c>
      <c r="T7946" s="1">
        <v>1</v>
      </c>
      <c r="U7946" s="1">
        <v>0</v>
      </c>
      <c r="V7946" s="1">
        <v>0</v>
      </c>
    </row>
    <row r="7947" spans="1:24" x14ac:dyDescent="0.35">
      <c r="A7947" s="1">
        <v>420301</v>
      </c>
      <c r="B7947" s="1" t="s">
        <v>2355</v>
      </c>
      <c r="C7947" s="1">
        <v>117596003</v>
      </c>
      <c r="D7947" s="1">
        <v>301</v>
      </c>
      <c r="E7947" s="1" t="s">
        <v>2758</v>
      </c>
      <c r="F7947" s="1" t="s">
        <v>138</v>
      </c>
      <c r="G7947" s="1" t="s">
        <v>543</v>
      </c>
      <c r="H7947" s="1" t="s">
        <v>916</v>
      </c>
      <c r="S7947" s="1">
        <v>42</v>
      </c>
      <c r="T7947" s="1">
        <v>1</v>
      </c>
      <c r="U7947" s="1">
        <v>0</v>
      </c>
      <c r="V7947" s="1">
        <v>0</v>
      </c>
    </row>
    <row r="7948" spans="1:24" x14ac:dyDescent="0.35">
      <c r="A7948" s="1">
        <v>430301</v>
      </c>
      <c r="B7948" s="1" t="s">
        <v>2356</v>
      </c>
      <c r="C7948" s="1">
        <v>117596003</v>
      </c>
      <c r="D7948" s="1">
        <v>301</v>
      </c>
      <c r="E7948" s="1" t="s">
        <v>2758</v>
      </c>
      <c r="F7948" s="1" t="s">
        <v>138</v>
      </c>
      <c r="G7948" s="1" t="s">
        <v>543</v>
      </c>
      <c r="H7948" s="1" t="s">
        <v>916</v>
      </c>
      <c r="S7948" s="1">
        <v>43</v>
      </c>
      <c r="T7948" s="1">
        <v>1</v>
      </c>
      <c r="U7948" s="1">
        <v>0</v>
      </c>
      <c r="V7948" s="1">
        <v>0</v>
      </c>
    </row>
    <row r="7949" spans="1:24" x14ac:dyDescent="0.35">
      <c r="A7949" s="1">
        <v>440301</v>
      </c>
      <c r="B7949" s="1" t="s">
        <v>2357</v>
      </c>
      <c r="C7949" s="1">
        <v>117596003</v>
      </c>
      <c r="D7949" s="1">
        <v>301</v>
      </c>
      <c r="E7949" s="1" t="s">
        <v>2758</v>
      </c>
      <c r="F7949" s="1" t="s">
        <v>138</v>
      </c>
      <c r="G7949" s="1" t="s">
        <v>543</v>
      </c>
      <c r="H7949" s="1" t="s">
        <v>916</v>
      </c>
      <c r="S7949" s="1">
        <v>44</v>
      </c>
      <c r="T7949" s="1">
        <v>1</v>
      </c>
      <c r="U7949" s="1">
        <v>0</v>
      </c>
      <c r="V7949" s="1">
        <v>0</v>
      </c>
    </row>
    <row r="7950" spans="1:24" x14ac:dyDescent="0.35">
      <c r="A7950" s="1">
        <v>450301</v>
      </c>
      <c r="B7950" s="1" t="s">
        <v>2358</v>
      </c>
      <c r="C7950" s="1">
        <v>117596003</v>
      </c>
      <c r="D7950" s="1">
        <v>301</v>
      </c>
      <c r="E7950" s="1" t="s">
        <v>2758</v>
      </c>
      <c r="F7950" s="1" t="s">
        <v>138</v>
      </c>
      <c r="G7950" s="1" t="s">
        <v>543</v>
      </c>
      <c r="H7950" s="1" t="s">
        <v>916</v>
      </c>
      <c r="S7950" s="1">
        <v>45</v>
      </c>
      <c r="T7950" s="1">
        <v>1</v>
      </c>
      <c r="U7950" s="1">
        <v>0</v>
      </c>
      <c r="V7950" s="1">
        <v>0</v>
      </c>
    </row>
    <row r="7951" spans="1:24" x14ac:dyDescent="0.35">
      <c r="A7951" s="1">
        <v>460301</v>
      </c>
      <c r="B7951" s="1" t="s">
        <v>2359</v>
      </c>
      <c r="C7951" s="1">
        <v>117596003</v>
      </c>
      <c r="D7951" s="1">
        <v>301</v>
      </c>
      <c r="E7951" s="1" t="s">
        <v>2758</v>
      </c>
      <c r="F7951" s="1" t="s">
        <v>138</v>
      </c>
      <c r="G7951" s="1" t="s">
        <v>543</v>
      </c>
      <c r="H7951" s="1" t="s">
        <v>916</v>
      </c>
      <c r="S7951" s="1">
        <v>46</v>
      </c>
      <c r="T7951" s="1">
        <v>1</v>
      </c>
      <c r="U7951" s="1">
        <v>0</v>
      </c>
      <c r="V7951" s="1">
        <v>0</v>
      </c>
    </row>
    <row r="7952" spans="1:24" x14ac:dyDescent="0.35">
      <c r="A7952" s="1">
        <v>470301</v>
      </c>
      <c r="B7952" s="1" t="s">
        <v>2360</v>
      </c>
      <c r="C7952" s="1">
        <v>117596003</v>
      </c>
      <c r="D7952" s="1">
        <v>301</v>
      </c>
      <c r="E7952" s="1" t="s">
        <v>2758</v>
      </c>
      <c r="F7952" s="1" t="s">
        <v>138</v>
      </c>
      <c r="G7952" s="1" t="s">
        <v>543</v>
      </c>
      <c r="H7952" s="1" t="s">
        <v>916</v>
      </c>
      <c r="S7952" s="1">
        <v>47</v>
      </c>
      <c r="T7952" s="1">
        <v>1</v>
      </c>
      <c r="U7952" s="1">
        <v>0</v>
      </c>
      <c r="V7952" s="1">
        <v>0</v>
      </c>
    </row>
    <row r="7953" spans="1:24" x14ac:dyDescent="0.35">
      <c r="A7953" s="1">
        <v>480301</v>
      </c>
      <c r="B7953" s="1" t="s">
        <v>2361</v>
      </c>
      <c r="C7953" s="1">
        <v>117596003</v>
      </c>
      <c r="D7953" s="1">
        <v>301</v>
      </c>
      <c r="E7953" s="1" t="s">
        <v>2758</v>
      </c>
      <c r="F7953" s="1" t="s">
        <v>138</v>
      </c>
      <c r="G7953" s="1" t="s">
        <v>543</v>
      </c>
      <c r="H7953" s="1" t="s">
        <v>916</v>
      </c>
      <c r="S7953" s="1">
        <v>48</v>
      </c>
      <c r="T7953" s="1">
        <v>1</v>
      </c>
      <c r="U7953" s="1">
        <v>0</v>
      </c>
      <c r="V7953" s="1">
        <v>0</v>
      </c>
    </row>
    <row r="7954" spans="1:24" x14ac:dyDescent="0.35">
      <c r="A7954" s="1">
        <v>290409</v>
      </c>
      <c r="B7954" s="1" t="s">
        <v>2341</v>
      </c>
      <c r="C7954" s="1">
        <v>117597003</v>
      </c>
      <c r="D7954" s="1">
        <v>409</v>
      </c>
      <c r="E7954" s="1" t="s">
        <v>2759</v>
      </c>
      <c r="F7954" s="1" t="s">
        <v>138</v>
      </c>
      <c r="G7954" s="1" t="s">
        <v>543</v>
      </c>
      <c r="H7954" s="1" t="s">
        <v>916</v>
      </c>
      <c r="I7954" s="1">
        <v>1293522.49</v>
      </c>
      <c r="J7954" s="1">
        <v>12102.15</v>
      </c>
      <c r="K7954" s="1">
        <v>340919</v>
      </c>
      <c r="L7954" s="1">
        <v>8534466</v>
      </c>
      <c r="S7954" s="1">
        <v>29</v>
      </c>
      <c r="T7954" s="1">
        <v>1</v>
      </c>
      <c r="U7954" s="1">
        <v>10181010</v>
      </c>
      <c r="V7954" s="1">
        <v>0</v>
      </c>
    </row>
    <row r="7955" spans="1:24" x14ac:dyDescent="0.35">
      <c r="A7955" s="1">
        <v>300409</v>
      </c>
      <c r="B7955" s="1" t="s">
        <v>2343</v>
      </c>
      <c r="C7955" s="1">
        <v>117597003</v>
      </c>
      <c r="D7955" s="1">
        <v>409</v>
      </c>
      <c r="E7955" s="1" t="s">
        <v>2759</v>
      </c>
      <c r="F7955" s="1" t="s">
        <v>138</v>
      </c>
      <c r="G7955" s="1" t="s">
        <v>543</v>
      </c>
      <c r="H7955" s="1" t="s">
        <v>916</v>
      </c>
      <c r="I7955" s="1">
        <v>1295907.3799999999</v>
      </c>
      <c r="K7955" s="1">
        <v>340919</v>
      </c>
      <c r="L7955" s="1">
        <v>8710584</v>
      </c>
      <c r="M7955" s="1">
        <v>0.17611800134181976</v>
      </c>
      <c r="N7955" s="1">
        <v>2.0636088848114014</v>
      </c>
      <c r="O7955" s="1">
        <v>2.384890103712678E-3</v>
      </c>
      <c r="P7955" s="1">
        <v>0.18437173962593079</v>
      </c>
      <c r="Q7955" s="1">
        <v>0</v>
      </c>
      <c r="S7955" s="1">
        <v>30</v>
      </c>
      <c r="T7955" s="1">
        <v>1</v>
      </c>
      <c r="U7955" s="1">
        <v>10347410</v>
      </c>
      <c r="V7955" s="1">
        <v>0.1785028874874115</v>
      </c>
      <c r="W7955" s="1">
        <v>1.6344153881072998</v>
      </c>
      <c r="X7955" s="1">
        <v>1.6344153881072998</v>
      </c>
    </row>
    <row r="7956" spans="1:24" x14ac:dyDescent="0.35">
      <c r="A7956" s="1">
        <v>310409</v>
      </c>
      <c r="B7956" s="1" t="s">
        <v>2344</v>
      </c>
      <c r="C7956" s="1">
        <v>117597003</v>
      </c>
      <c r="D7956" s="1">
        <v>409</v>
      </c>
      <c r="E7956" s="1" t="s">
        <v>2759</v>
      </c>
      <c r="F7956" s="1" t="s">
        <v>138</v>
      </c>
      <c r="G7956" s="1" t="s">
        <v>543</v>
      </c>
      <c r="H7956" s="1" t="s">
        <v>916</v>
      </c>
      <c r="I7956" s="1">
        <v>1323079.92</v>
      </c>
      <c r="K7956" s="1">
        <v>340919</v>
      </c>
      <c r="L7956" s="1">
        <v>8776038</v>
      </c>
      <c r="M7956" s="1">
        <v>6.5453998744487762E-2</v>
      </c>
      <c r="N7956" s="1">
        <v>0.7514306902885437</v>
      </c>
      <c r="O7956" s="1">
        <v>2.7172539383172989E-2</v>
      </c>
      <c r="P7956" s="1">
        <v>2.0967965126037598</v>
      </c>
      <c r="Q7956" s="1">
        <v>0</v>
      </c>
      <c r="S7956" s="1">
        <v>31</v>
      </c>
      <c r="T7956" s="1">
        <v>1</v>
      </c>
      <c r="U7956" s="1">
        <v>10440037</v>
      </c>
      <c r="V7956" s="1">
        <v>9.262654185295105E-2</v>
      </c>
      <c r="W7956" s="1">
        <v>0.89517086744308472</v>
      </c>
      <c r="X7956" s="1">
        <v>0.89517086744308472</v>
      </c>
    </row>
    <row r="7957" spans="1:24" x14ac:dyDescent="0.35">
      <c r="A7957" s="1">
        <v>320409</v>
      </c>
      <c r="B7957" s="1" t="s">
        <v>2345</v>
      </c>
      <c r="C7957" s="1">
        <v>117597003</v>
      </c>
      <c r="D7957" s="1">
        <v>409</v>
      </c>
      <c r="E7957" s="1" t="s">
        <v>2759</v>
      </c>
      <c r="F7957" s="1" t="s">
        <v>138</v>
      </c>
      <c r="G7957" s="1" t="s">
        <v>543</v>
      </c>
      <c r="H7957" s="1" t="s">
        <v>916</v>
      </c>
      <c r="I7957" s="1">
        <v>1344569.9</v>
      </c>
      <c r="J7957" s="1">
        <v>33491.93</v>
      </c>
      <c r="K7957" s="1">
        <v>340919</v>
      </c>
      <c r="L7957" s="1">
        <v>8826777</v>
      </c>
      <c r="M7957" s="1">
        <v>5.0739001482725143E-2</v>
      </c>
      <c r="N7957" s="1">
        <v>0.57815384864807129</v>
      </c>
      <c r="O7957" s="1">
        <v>2.1489979699254036E-2</v>
      </c>
      <c r="P7957" s="1">
        <v>1.6242389678955078</v>
      </c>
      <c r="Q7957" s="1">
        <v>0</v>
      </c>
      <c r="S7957" s="1">
        <v>32</v>
      </c>
      <c r="T7957" s="1">
        <v>1</v>
      </c>
      <c r="U7957" s="1">
        <v>10545758</v>
      </c>
      <c r="V7957" s="1">
        <v>7.2228983044624329E-2</v>
      </c>
      <c r="W7957" s="1">
        <v>1.0126496553421021</v>
      </c>
      <c r="X7957" s="1">
        <v>1.0126496553421021</v>
      </c>
    </row>
    <row r="7958" spans="1:24" x14ac:dyDescent="0.35">
      <c r="A7958" s="1">
        <v>330409</v>
      </c>
      <c r="B7958" s="1" t="s">
        <v>2346</v>
      </c>
      <c r="C7958" s="1">
        <v>117597003</v>
      </c>
      <c r="D7958" s="1">
        <v>409</v>
      </c>
      <c r="E7958" s="1" t="s">
        <v>2759</v>
      </c>
      <c r="F7958" s="1" t="s">
        <v>138</v>
      </c>
      <c r="G7958" s="1" t="s">
        <v>543</v>
      </c>
      <c r="H7958" s="1" t="s">
        <v>916</v>
      </c>
      <c r="I7958" s="1">
        <v>1394438.44</v>
      </c>
      <c r="J7958" s="1">
        <v>33799.79</v>
      </c>
      <c r="K7958" s="1">
        <v>340919</v>
      </c>
      <c r="L7958" s="1">
        <v>8959667</v>
      </c>
      <c r="M7958" s="1">
        <v>0.1328900009393692</v>
      </c>
      <c r="N7958" s="1">
        <v>1.5055325031280518</v>
      </c>
      <c r="O7958" s="1">
        <v>4.9868538975715637E-2</v>
      </c>
      <c r="P7958" s="1">
        <v>3.7088842391967773</v>
      </c>
      <c r="Q7958" s="1">
        <v>0</v>
      </c>
      <c r="R7958" s="1">
        <v>3.0785999842919409E-4</v>
      </c>
      <c r="S7958" s="1">
        <v>33</v>
      </c>
      <c r="T7958" s="1">
        <v>1</v>
      </c>
      <c r="U7958" s="1">
        <v>10728824</v>
      </c>
      <c r="V7958" s="1">
        <v>0.18306639790534973</v>
      </c>
      <c r="W7958" s="1">
        <v>1.735920786857605</v>
      </c>
      <c r="X7958" s="1">
        <v>1.735920786857605</v>
      </c>
    </row>
    <row r="7959" spans="1:24" x14ac:dyDescent="0.35">
      <c r="A7959" s="1">
        <v>340409</v>
      </c>
      <c r="B7959" s="1" t="s">
        <v>2347</v>
      </c>
      <c r="C7959" s="1">
        <v>117597003</v>
      </c>
      <c r="D7959" s="1">
        <v>409</v>
      </c>
      <c r="E7959" s="1" t="s">
        <v>2759</v>
      </c>
      <c r="F7959" s="1" t="s">
        <v>138</v>
      </c>
      <c r="G7959" s="1" t="s">
        <v>543</v>
      </c>
      <c r="H7959" s="1" t="s">
        <v>916</v>
      </c>
      <c r="I7959" s="1">
        <v>1394386.53</v>
      </c>
      <c r="J7959" s="1">
        <v>43100</v>
      </c>
      <c r="K7959" s="1">
        <v>340919</v>
      </c>
      <c r="L7959" s="1">
        <v>8959661</v>
      </c>
      <c r="M7959" s="1">
        <v>-6.0000002122251317E-6</v>
      </c>
      <c r="N7959" s="1">
        <v>-6.6966771555598825E-5</v>
      </c>
      <c r="O7959" s="1">
        <v>-5.1909999456256628E-5</v>
      </c>
      <c r="P7959" s="1">
        <v>-3.7226455751806498E-3</v>
      </c>
      <c r="Q7959" s="1">
        <v>0</v>
      </c>
      <c r="R7959" s="1">
        <v>9.3002095818519592E-3</v>
      </c>
      <c r="S7959" s="1">
        <v>34</v>
      </c>
      <c r="T7959" s="1">
        <v>1</v>
      </c>
      <c r="U7959" s="1">
        <v>10738066</v>
      </c>
      <c r="V7959" s="1">
        <v>9.2422999441623688E-3</v>
      </c>
      <c r="W7959" s="1">
        <v>8.6141780018806458E-2</v>
      </c>
      <c r="X7959" s="1">
        <v>8.6141780018806458E-2</v>
      </c>
    </row>
    <row r="7960" spans="1:24" x14ac:dyDescent="0.35">
      <c r="A7960" s="1">
        <v>350409</v>
      </c>
      <c r="B7960" s="1" t="s">
        <v>2348</v>
      </c>
      <c r="C7960" s="1">
        <v>117597003</v>
      </c>
      <c r="D7960" s="1">
        <v>409</v>
      </c>
      <c r="E7960" s="1" t="s">
        <v>2759</v>
      </c>
      <c r="F7960" s="1" t="s">
        <v>138</v>
      </c>
      <c r="G7960" s="1" t="s">
        <v>543</v>
      </c>
      <c r="H7960" s="1" t="s">
        <v>916</v>
      </c>
      <c r="I7960" s="1">
        <v>1443538.21</v>
      </c>
      <c r="J7960" s="1">
        <v>50510</v>
      </c>
      <c r="K7960" s="1">
        <v>340919</v>
      </c>
      <c r="L7960" s="1">
        <v>9288478</v>
      </c>
      <c r="M7960" s="1">
        <v>0.32881700992584229</v>
      </c>
      <c r="N7960" s="1">
        <v>3.6699714660644531</v>
      </c>
      <c r="O7960" s="1">
        <v>4.9151681363582611E-2</v>
      </c>
      <c r="P7960" s="1">
        <v>3.524968147277832</v>
      </c>
      <c r="Q7960" s="1">
        <v>0</v>
      </c>
      <c r="R7960" s="1">
        <v>7.4100000783801079E-3</v>
      </c>
      <c r="S7960" s="1">
        <v>35</v>
      </c>
      <c r="T7960" s="1">
        <v>1</v>
      </c>
      <c r="U7960" s="1">
        <v>11123445</v>
      </c>
      <c r="V7960" s="1">
        <v>0.38537868857383728</v>
      </c>
      <c r="W7960" s="1">
        <v>3.5889050960540771</v>
      </c>
      <c r="X7960" s="1">
        <v>3.5889050960540771</v>
      </c>
    </row>
    <row r="7961" spans="1:24" x14ac:dyDescent="0.35">
      <c r="A7961" s="1">
        <v>360409</v>
      </c>
      <c r="B7961" s="1" t="s">
        <v>2349</v>
      </c>
      <c r="C7961" s="1">
        <v>117597003</v>
      </c>
      <c r="D7961" s="1">
        <v>409</v>
      </c>
      <c r="E7961" s="1" t="s">
        <v>2759</v>
      </c>
      <c r="F7961" s="1" t="s">
        <v>138</v>
      </c>
      <c r="G7961" s="1" t="s">
        <v>543</v>
      </c>
      <c r="H7961" s="1" t="s">
        <v>916</v>
      </c>
      <c r="I7961" s="1">
        <v>1559358.38</v>
      </c>
      <c r="J7961" s="1">
        <v>67849.37</v>
      </c>
      <c r="K7961" s="1">
        <v>340919</v>
      </c>
      <c r="L7961" s="1">
        <v>9695830</v>
      </c>
      <c r="M7961" s="1">
        <v>0.40735200047492981</v>
      </c>
      <c r="N7961" s="1">
        <v>4.3855624198913574</v>
      </c>
      <c r="O7961" s="1">
        <v>0.11582016944885254</v>
      </c>
      <c r="P7961" s="1">
        <v>8.0233535766601563</v>
      </c>
      <c r="Q7961" s="1">
        <v>0</v>
      </c>
      <c r="R7961" s="1">
        <v>1.7339369282126427E-2</v>
      </c>
      <c r="S7961" s="1">
        <v>36</v>
      </c>
      <c r="T7961" s="1">
        <v>1</v>
      </c>
      <c r="U7961" s="1">
        <v>11663957</v>
      </c>
      <c r="V7961" s="1">
        <v>0.54051154851913452</v>
      </c>
      <c r="W7961" s="1">
        <v>4.8592138290405273</v>
      </c>
      <c r="X7961" s="1">
        <v>4.8592138290405273</v>
      </c>
    </row>
    <row r="7962" spans="1:24" x14ac:dyDescent="0.35">
      <c r="A7962" s="1">
        <v>370409</v>
      </c>
      <c r="B7962" s="1" t="s">
        <v>2350</v>
      </c>
      <c r="C7962" s="1">
        <v>117597003</v>
      </c>
      <c r="D7962" s="1">
        <v>409</v>
      </c>
      <c r="E7962" s="1" t="s">
        <v>2759</v>
      </c>
      <c r="F7962" s="1" t="s">
        <v>138</v>
      </c>
      <c r="G7962" s="1" t="s">
        <v>543</v>
      </c>
      <c r="H7962" s="1" t="s">
        <v>916</v>
      </c>
      <c r="I7962" s="1">
        <v>1621355.94</v>
      </c>
      <c r="J7962" s="1">
        <v>72174.45</v>
      </c>
      <c r="K7962" s="1">
        <v>340919</v>
      </c>
      <c r="L7962" s="1">
        <v>10418349</v>
      </c>
      <c r="M7962" s="1">
        <v>0.72251898050308228</v>
      </c>
      <c r="N7962" s="1">
        <v>7.4518527984619141</v>
      </c>
      <c r="O7962" s="1">
        <v>6.1997558921575546E-2</v>
      </c>
      <c r="P7962" s="1">
        <v>3.9758377075195313</v>
      </c>
      <c r="Q7962" s="1">
        <v>0</v>
      </c>
      <c r="R7962" s="1">
        <v>4.3250801973044872E-3</v>
      </c>
      <c r="S7962" s="1">
        <v>37</v>
      </c>
      <c r="T7962" s="1">
        <v>1</v>
      </c>
      <c r="U7962" s="1">
        <v>12452798</v>
      </c>
      <c r="V7962" s="1">
        <v>0.7888416051864624</v>
      </c>
      <c r="W7962" s="1">
        <v>6.7630648612976074</v>
      </c>
      <c r="X7962" s="1">
        <v>6.7630648612976074</v>
      </c>
    </row>
    <row r="7963" spans="1:24" x14ac:dyDescent="0.35">
      <c r="A7963" s="1">
        <v>380409</v>
      </c>
      <c r="B7963" s="1" t="s">
        <v>2351</v>
      </c>
      <c r="C7963" s="1">
        <v>117597003</v>
      </c>
      <c r="D7963" s="1">
        <v>409</v>
      </c>
      <c r="E7963" s="1" t="s">
        <v>2759</v>
      </c>
      <c r="F7963" s="1" t="s">
        <v>138</v>
      </c>
      <c r="G7963" s="1" t="s">
        <v>543</v>
      </c>
      <c r="H7963" s="1" t="s">
        <v>916</v>
      </c>
      <c r="I7963" s="1">
        <v>1721374</v>
      </c>
      <c r="J7963" s="1">
        <v>55613</v>
      </c>
      <c r="K7963" s="1">
        <v>953255.4375</v>
      </c>
      <c r="L7963" s="1">
        <v>10642200</v>
      </c>
      <c r="M7963" s="1">
        <v>0.22385099530220032</v>
      </c>
      <c r="N7963" s="1">
        <v>2.1486225128173828</v>
      </c>
      <c r="O7963" s="1">
        <v>0.10001806169748306</v>
      </c>
      <c r="P7963" s="1">
        <v>6.1687908172607422</v>
      </c>
      <c r="Q7963" s="1">
        <v>0.61233645677566528</v>
      </c>
      <c r="R7963" s="1">
        <v>-1.6561450436711311E-2</v>
      </c>
      <c r="S7963" s="1">
        <v>38</v>
      </c>
      <c r="T7963" s="1">
        <v>1</v>
      </c>
      <c r="U7963" s="1">
        <v>13372442</v>
      </c>
      <c r="V7963" s="1">
        <v>0.91964411735534668</v>
      </c>
      <c r="W7963" s="1">
        <v>7.3850388526916504</v>
      </c>
      <c r="X7963" s="1">
        <v>7.3850388526916504</v>
      </c>
    </row>
    <row r="7964" spans="1:24" x14ac:dyDescent="0.35">
      <c r="A7964" s="1">
        <v>390409</v>
      </c>
      <c r="B7964" s="1" t="s">
        <v>2352</v>
      </c>
      <c r="C7964" s="1">
        <v>117597003</v>
      </c>
      <c r="D7964" s="1">
        <v>409</v>
      </c>
      <c r="E7964" s="1" t="s">
        <v>2759</v>
      </c>
      <c r="F7964" s="1" t="s">
        <v>138</v>
      </c>
      <c r="G7964" s="1" t="s">
        <v>543</v>
      </c>
      <c r="H7964" s="1" t="s">
        <v>916</v>
      </c>
      <c r="I7964" s="1">
        <v>1740143</v>
      </c>
      <c r="J7964" s="1">
        <v>68236</v>
      </c>
      <c r="K7964" s="1">
        <v>1565272.5</v>
      </c>
      <c r="L7964" s="1">
        <v>10727115</v>
      </c>
      <c r="M7964" s="1">
        <v>8.4914997220039368E-2</v>
      </c>
      <c r="N7964" s="1">
        <v>0.79790830612182617</v>
      </c>
      <c r="O7964" s="1">
        <v>1.8768999725580215E-2</v>
      </c>
      <c r="P7964" s="1">
        <v>1.0903499126434326</v>
      </c>
      <c r="Q7964" s="1">
        <v>0.61201703548431396</v>
      </c>
      <c r="R7964" s="1">
        <v>1.2622999958693981E-2</v>
      </c>
      <c r="S7964" s="1">
        <v>39</v>
      </c>
      <c r="T7964" s="1">
        <v>1</v>
      </c>
      <c r="U7964" s="1">
        <v>14100766</v>
      </c>
      <c r="V7964" s="1">
        <v>0.72832405567169189</v>
      </c>
      <c r="W7964" s="1">
        <v>5.4464545249938965</v>
      </c>
      <c r="X7964" s="1">
        <v>5.4464545249938965</v>
      </c>
    </row>
    <row r="7965" spans="1:24" x14ac:dyDescent="0.35">
      <c r="A7965" s="1">
        <v>400409</v>
      </c>
      <c r="B7965" s="1" t="s">
        <v>2353</v>
      </c>
      <c r="C7965" s="1">
        <v>117597003</v>
      </c>
      <c r="D7965" s="1">
        <v>409</v>
      </c>
      <c r="E7965" s="1" t="s">
        <v>2759</v>
      </c>
      <c r="F7965" s="1" t="s">
        <v>138</v>
      </c>
      <c r="G7965" s="1" t="s">
        <v>543</v>
      </c>
      <c r="H7965" s="1" t="s">
        <v>916</v>
      </c>
      <c r="S7965" s="1">
        <v>40</v>
      </c>
      <c r="T7965" s="1">
        <v>1</v>
      </c>
      <c r="U7965" s="1">
        <v>0</v>
      </c>
      <c r="V7965" s="1">
        <v>0</v>
      </c>
      <c r="W7965" s="1">
        <v>-100</v>
      </c>
      <c r="X7965" s="1">
        <v>-100</v>
      </c>
    </row>
    <row r="7966" spans="1:24" x14ac:dyDescent="0.35">
      <c r="A7966" s="1">
        <v>410409</v>
      </c>
      <c r="B7966" s="1" t="s">
        <v>2354</v>
      </c>
      <c r="C7966" s="1">
        <v>117597003</v>
      </c>
      <c r="D7966" s="1">
        <v>409</v>
      </c>
      <c r="E7966" s="1" t="s">
        <v>2759</v>
      </c>
      <c r="F7966" s="1" t="s">
        <v>138</v>
      </c>
      <c r="G7966" s="1" t="s">
        <v>543</v>
      </c>
      <c r="H7966" s="1" t="s">
        <v>916</v>
      </c>
      <c r="S7966" s="1">
        <v>41</v>
      </c>
      <c r="T7966" s="1">
        <v>1</v>
      </c>
      <c r="U7966" s="1">
        <v>0</v>
      </c>
      <c r="V7966" s="1">
        <v>0</v>
      </c>
    </row>
    <row r="7967" spans="1:24" x14ac:dyDescent="0.35">
      <c r="A7967" s="1">
        <v>420409</v>
      </c>
      <c r="B7967" s="1" t="s">
        <v>2355</v>
      </c>
      <c r="C7967" s="1">
        <v>117597003</v>
      </c>
      <c r="D7967" s="1">
        <v>409</v>
      </c>
      <c r="E7967" s="1" t="s">
        <v>2759</v>
      </c>
      <c r="F7967" s="1" t="s">
        <v>138</v>
      </c>
      <c r="G7967" s="1" t="s">
        <v>543</v>
      </c>
      <c r="H7967" s="1" t="s">
        <v>916</v>
      </c>
      <c r="S7967" s="1">
        <v>42</v>
      </c>
      <c r="T7967" s="1">
        <v>1</v>
      </c>
      <c r="U7967" s="1">
        <v>0</v>
      </c>
      <c r="V7967" s="1">
        <v>0</v>
      </c>
    </row>
    <row r="7968" spans="1:24" x14ac:dyDescent="0.35">
      <c r="A7968" s="1">
        <v>430409</v>
      </c>
      <c r="B7968" s="1" t="s">
        <v>2356</v>
      </c>
      <c r="C7968" s="1">
        <v>117597003</v>
      </c>
      <c r="D7968" s="1">
        <v>409</v>
      </c>
      <c r="E7968" s="1" t="s">
        <v>2759</v>
      </c>
      <c r="F7968" s="1" t="s">
        <v>138</v>
      </c>
      <c r="G7968" s="1" t="s">
        <v>543</v>
      </c>
      <c r="H7968" s="1" t="s">
        <v>916</v>
      </c>
      <c r="S7968" s="1">
        <v>43</v>
      </c>
      <c r="T7968" s="1">
        <v>1</v>
      </c>
      <c r="U7968" s="1">
        <v>0</v>
      </c>
      <c r="V7968" s="1">
        <v>0</v>
      </c>
    </row>
    <row r="7969" spans="1:24" x14ac:dyDescent="0.35">
      <c r="A7969" s="1">
        <v>440409</v>
      </c>
      <c r="B7969" s="1" t="s">
        <v>2357</v>
      </c>
      <c r="C7969" s="1">
        <v>117597003</v>
      </c>
      <c r="D7969" s="1">
        <v>409</v>
      </c>
      <c r="E7969" s="1" t="s">
        <v>2759</v>
      </c>
      <c r="F7969" s="1" t="s">
        <v>138</v>
      </c>
      <c r="G7969" s="1" t="s">
        <v>543</v>
      </c>
      <c r="H7969" s="1" t="s">
        <v>916</v>
      </c>
      <c r="S7969" s="1">
        <v>44</v>
      </c>
      <c r="T7969" s="1">
        <v>1</v>
      </c>
      <c r="U7969" s="1">
        <v>0</v>
      </c>
      <c r="V7969" s="1">
        <v>0</v>
      </c>
    </row>
    <row r="7970" spans="1:24" x14ac:dyDescent="0.35">
      <c r="A7970" s="1">
        <v>450409</v>
      </c>
      <c r="B7970" s="1" t="s">
        <v>2358</v>
      </c>
      <c r="C7970" s="1">
        <v>117597003</v>
      </c>
      <c r="D7970" s="1">
        <v>409</v>
      </c>
      <c r="E7970" s="1" t="s">
        <v>2759</v>
      </c>
      <c r="F7970" s="1" t="s">
        <v>138</v>
      </c>
      <c r="G7970" s="1" t="s">
        <v>543</v>
      </c>
      <c r="H7970" s="1" t="s">
        <v>916</v>
      </c>
      <c r="S7970" s="1">
        <v>45</v>
      </c>
      <c r="T7970" s="1">
        <v>1</v>
      </c>
      <c r="U7970" s="1">
        <v>0</v>
      </c>
      <c r="V7970" s="1">
        <v>0</v>
      </c>
    </row>
    <row r="7971" spans="1:24" x14ac:dyDescent="0.35">
      <c r="A7971" s="1">
        <v>460409</v>
      </c>
      <c r="B7971" s="1" t="s">
        <v>2359</v>
      </c>
      <c r="C7971" s="1">
        <v>117597003</v>
      </c>
      <c r="D7971" s="1">
        <v>409</v>
      </c>
      <c r="E7971" s="1" t="s">
        <v>2759</v>
      </c>
      <c r="F7971" s="1" t="s">
        <v>138</v>
      </c>
      <c r="G7971" s="1" t="s">
        <v>543</v>
      </c>
      <c r="H7971" s="1" t="s">
        <v>916</v>
      </c>
      <c r="S7971" s="1">
        <v>46</v>
      </c>
      <c r="T7971" s="1">
        <v>1</v>
      </c>
      <c r="U7971" s="1">
        <v>0</v>
      </c>
      <c r="V7971" s="1">
        <v>0</v>
      </c>
    </row>
    <row r="7972" spans="1:24" x14ac:dyDescent="0.35">
      <c r="A7972" s="1">
        <v>470409</v>
      </c>
      <c r="B7972" s="1" t="s">
        <v>2360</v>
      </c>
      <c r="C7972" s="1">
        <v>117597003</v>
      </c>
      <c r="D7972" s="1">
        <v>409</v>
      </c>
      <c r="E7972" s="1" t="s">
        <v>2759</v>
      </c>
      <c r="F7972" s="1" t="s">
        <v>138</v>
      </c>
      <c r="G7972" s="1" t="s">
        <v>543</v>
      </c>
      <c r="H7972" s="1" t="s">
        <v>916</v>
      </c>
      <c r="S7972" s="1">
        <v>47</v>
      </c>
      <c r="T7972" s="1">
        <v>1</v>
      </c>
      <c r="U7972" s="1">
        <v>0</v>
      </c>
      <c r="V7972" s="1">
        <v>0</v>
      </c>
    </row>
    <row r="7973" spans="1:24" x14ac:dyDescent="0.35">
      <c r="A7973" s="1">
        <v>480409</v>
      </c>
      <c r="B7973" s="1" t="s">
        <v>2361</v>
      </c>
      <c r="C7973" s="1">
        <v>117597003</v>
      </c>
      <c r="D7973" s="1">
        <v>409</v>
      </c>
      <c r="E7973" s="1" t="s">
        <v>2759</v>
      </c>
      <c r="F7973" s="1" t="s">
        <v>138</v>
      </c>
      <c r="G7973" s="1" t="s">
        <v>543</v>
      </c>
      <c r="H7973" s="1" t="s">
        <v>916</v>
      </c>
      <c r="S7973" s="1">
        <v>48</v>
      </c>
      <c r="T7973" s="1">
        <v>1</v>
      </c>
      <c r="U7973" s="1">
        <v>0</v>
      </c>
      <c r="V7973" s="1">
        <v>0</v>
      </c>
    </row>
    <row r="7974" spans="1:24" x14ac:dyDescent="0.35">
      <c r="A7974" s="1">
        <v>290467</v>
      </c>
      <c r="B7974" s="1" t="s">
        <v>2341</v>
      </c>
      <c r="C7974" s="1">
        <v>117598503</v>
      </c>
      <c r="D7974" s="1">
        <v>467</v>
      </c>
      <c r="E7974" s="1" t="s">
        <v>2760</v>
      </c>
      <c r="F7974" s="1" t="s">
        <v>138</v>
      </c>
      <c r="G7974" s="1" t="s">
        <v>543</v>
      </c>
      <c r="H7974" s="1" t="s">
        <v>916</v>
      </c>
      <c r="I7974" s="1">
        <v>962690.21</v>
      </c>
      <c r="J7974" s="1">
        <v>42039.08</v>
      </c>
      <c r="K7974" s="1">
        <v>219909</v>
      </c>
      <c r="L7974" s="1">
        <v>5917750</v>
      </c>
      <c r="S7974" s="1">
        <v>29</v>
      </c>
      <c r="T7974" s="1">
        <v>1</v>
      </c>
      <c r="U7974" s="1">
        <v>7142388.5</v>
      </c>
      <c r="V7974" s="1">
        <v>0</v>
      </c>
    </row>
    <row r="7975" spans="1:24" x14ac:dyDescent="0.35">
      <c r="A7975" s="1">
        <v>300467</v>
      </c>
      <c r="B7975" s="1" t="s">
        <v>2343</v>
      </c>
      <c r="C7975" s="1">
        <v>117598503</v>
      </c>
      <c r="D7975" s="1">
        <v>467</v>
      </c>
      <c r="E7975" s="1" t="s">
        <v>2760</v>
      </c>
      <c r="F7975" s="1" t="s">
        <v>138</v>
      </c>
      <c r="G7975" s="1" t="s">
        <v>543</v>
      </c>
      <c r="H7975" s="1" t="s">
        <v>916</v>
      </c>
      <c r="I7975" s="1">
        <v>1127695.97</v>
      </c>
      <c r="J7975" s="1">
        <v>59358.62</v>
      </c>
      <c r="K7975" s="1">
        <v>219909</v>
      </c>
      <c r="L7975" s="1">
        <v>6090351</v>
      </c>
      <c r="M7975" s="1">
        <v>0.17260099947452545</v>
      </c>
      <c r="N7975" s="1">
        <v>2.9166660308837891</v>
      </c>
      <c r="O7975" s="1">
        <v>0.16500575840473175</v>
      </c>
      <c r="P7975" s="1">
        <v>17.140068054199219</v>
      </c>
      <c r="Q7975" s="1">
        <v>0</v>
      </c>
      <c r="R7975" s="1">
        <v>1.7319539561867714E-2</v>
      </c>
      <c r="S7975" s="1">
        <v>30</v>
      </c>
      <c r="T7975" s="1">
        <v>1</v>
      </c>
      <c r="U7975" s="1">
        <v>7497314.5</v>
      </c>
      <c r="V7975" s="1">
        <v>0.35492628812789917</v>
      </c>
      <c r="W7975" s="1">
        <v>4.9692902565002441</v>
      </c>
      <c r="X7975" s="1">
        <v>4.9692902565002441</v>
      </c>
    </row>
    <row r="7976" spans="1:24" x14ac:dyDescent="0.35">
      <c r="A7976" s="1">
        <v>310467</v>
      </c>
      <c r="B7976" s="1" t="s">
        <v>2344</v>
      </c>
      <c r="C7976" s="1">
        <v>117598503</v>
      </c>
      <c r="D7976" s="1">
        <v>467</v>
      </c>
      <c r="E7976" s="1" t="s">
        <v>2760</v>
      </c>
      <c r="F7976" s="1" t="s">
        <v>138</v>
      </c>
      <c r="G7976" s="1" t="s">
        <v>543</v>
      </c>
      <c r="H7976" s="1" t="s">
        <v>916</v>
      </c>
      <c r="I7976" s="1">
        <v>1159701.1200000001</v>
      </c>
      <c r="J7976" s="1">
        <v>72736.36</v>
      </c>
      <c r="K7976" s="1">
        <v>219909</v>
      </c>
      <c r="L7976" s="1">
        <v>6121368</v>
      </c>
      <c r="M7976" s="1">
        <v>3.101699985563755E-2</v>
      </c>
      <c r="N7976" s="1">
        <v>0.5092809796333313</v>
      </c>
      <c r="O7976" s="1">
        <v>3.2005149871110916E-2</v>
      </c>
      <c r="P7976" s="1">
        <v>2.8381009101867676</v>
      </c>
      <c r="Q7976" s="1">
        <v>0</v>
      </c>
      <c r="R7976" s="1">
        <v>1.3377740047872066E-2</v>
      </c>
      <c r="S7976" s="1">
        <v>31</v>
      </c>
      <c r="T7976" s="1">
        <v>1</v>
      </c>
      <c r="U7976" s="1">
        <v>7573714.5</v>
      </c>
      <c r="V7976" s="1">
        <v>7.6399892568588257E-2</v>
      </c>
      <c r="W7976" s="1">
        <v>1.0190315246582031</v>
      </c>
      <c r="X7976" s="1">
        <v>1.0190315246582031</v>
      </c>
    </row>
    <row r="7977" spans="1:24" x14ac:dyDescent="0.35">
      <c r="A7977" s="1">
        <v>320467</v>
      </c>
      <c r="B7977" s="1" t="s">
        <v>2345</v>
      </c>
      <c r="C7977" s="1">
        <v>117598503</v>
      </c>
      <c r="D7977" s="1">
        <v>467</v>
      </c>
      <c r="E7977" s="1" t="s">
        <v>2760</v>
      </c>
      <c r="F7977" s="1" t="s">
        <v>138</v>
      </c>
      <c r="G7977" s="1" t="s">
        <v>543</v>
      </c>
      <c r="H7977" s="1" t="s">
        <v>916</v>
      </c>
      <c r="I7977" s="1">
        <v>1186993.55</v>
      </c>
      <c r="J7977" s="1">
        <v>67318.36</v>
      </c>
      <c r="K7977" s="1">
        <v>219909</v>
      </c>
      <c r="L7977" s="1">
        <v>6168522</v>
      </c>
      <c r="M7977" s="1">
        <v>4.7153998166322708E-2</v>
      </c>
      <c r="N7977" s="1">
        <v>0.77031803131103516</v>
      </c>
      <c r="O7977" s="1">
        <v>2.7292430400848389E-2</v>
      </c>
      <c r="P7977" s="1">
        <v>2.3534021377563477</v>
      </c>
      <c r="Q7977" s="1">
        <v>0</v>
      </c>
      <c r="R7977" s="1">
        <v>-5.4179998114705086E-3</v>
      </c>
      <c r="S7977" s="1">
        <v>32</v>
      </c>
      <c r="T7977" s="1">
        <v>1</v>
      </c>
      <c r="U7977" s="1">
        <v>7642743</v>
      </c>
      <c r="V7977" s="1">
        <v>6.9028429687023163E-2</v>
      </c>
      <c r="W7977" s="1">
        <v>0.9114220142364502</v>
      </c>
      <c r="X7977" s="1">
        <v>0.9114220142364502</v>
      </c>
    </row>
    <row r="7978" spans="1:24" x14ac:dyDescent="0.35">
      <c r="A7978" s="1">
        <v>330467</v>
      </c>
      <c r="B7978" s="1" t="s">
        <v>2346</v>
      </c>
      <c r="C7978" s="1">
        <v>117598503</v>
      </c>
      <c r="D7978" s="1">
        <v>467</v>
      </c>
      <c r="E7978" s="1" t="s">
        <v>2760</v>
      </c>
      <c r="F7978" s="1" t="s">
        <v>138</v>
      </c>
      <c r="G7978" s="1" t="s">
        <v>543</v>
      </c>
      <c r="H7978" s="1" t="s">
        <v>916</v>
      </c>
      <c r="I7978" s="1">
        <v>1344454</v>
      </c>
      <c r="J7978" s="1">
        <v>105229</v>
      </c>
      <c r="K7978" s="1">
        <v>219909</v>
      </c>
      <c r="L7978" s="1">
        <v>6295368</v>
      </c>
      <c r="M7978" s="1">
        <v>0.12684600055217743</v>
      </c>
      <c r="N7978" s="1">
        <v>2.0563435554504395</v>
      </c>
      <c r="O7978" s="1">
        <v>0.15746045112609863</v>
      </c>
      <c r="P7978" s="1">
        <v>13.265484809875488</v>
      </c>
      <c r="Q7978" s="1">
        <v>0</v>
      </c>
      <c r="R7978" s="1">
        <v>3.7910640239715576E-2</v>
      </c>
      <c r="S7978" s="1">
        <v>33</v>
      </c>
      <c r="T7978" s="1">
        <v>1</v>
      </c>
      <c r="U7978" s="1">
        <v>7964960</v>
      </c>
      <c r="V7978" s="1">
        <v>0.32221710681915283</v>
      </c>
      <c r="W7978" s="1">
        <v>4.2159862518310547</v>
      </c>
      <c r="X7978" s="1">
        <v>4.2159862518310547</v>
      </c>
    </row>
    <row r="7979" spans="1:24" x14ac:dyDescent="0.35">
      <c r="A7979" s="1">
        <v>340467</v>
      </c>
      <c r="B7979" s="1" t="s">
        <v>2347</v>
      </c>
      <c r="C7979" s="1">
        <v>117598503</v>
      </c>
      <c r="D7979" s="1">
        <v>467</v>
      </c>
      <c r="E7979" s="1" t="s">
        <v>2760</v>
      </c>
      <c r="F7979" s="1" t="s">
        <v>138</v>
      </c>
      <c r="G7979" s="1" t="s">
        <v>543</v>
      </c>
      <c r="H7979" s="1" t="s">
        <v>916</v>
      </c>
      <c r="I7979" s="1">
        <v>1164023.54</v>
      </c>
      <c r="J7979" s="1">
        <v>108340.11</v>
      </c>
      <c r="K7979" s="1">
        <v>219909</v>
      </c>
      <c r="L7979" s="1">
        <v>6294040.5</v>
      </c>
      <c r="M7979" s="1">
        <v>-1.3274999801069498E-3</v>
      </c>
      <c r="N7979" s="1">
        <v>-2.1086933091282845E-2</v>
      </c>
      <c r="O7979" s="1">
        <v>-0.18043045699596405</v>
      </c>
      <c r="P7979" s="1">
        <v>-13.420351982116699</v>
      </c>
      <c r="Q7979" s="1">
        <v>0</v>
      </c>
      <c r="R7979" s="1">
        <v>3.1111100688576698E-3</v>
      </c>
      <c r="S7979" s="1">
        <v>34</v>
      </c>
      <c r="T7979" s="1">
        <v>1</v>
      </c>
      <c r="U7979" s="1">
        <v>7786313</v>
      </c>
      <c r="V7979" s="1">
        <v>-0.17864684760570526</v>
      </c>
      <c r="W7979" s="1">
        <v>-2.2429113388061523</v>
      </c>
      <c r="X7979" s="1">
        <v>-2.2429113388061523</v>
      </c>
    </row>
    <row r="7980" spans="1:24" x14ac:dyDescent="0.35">
      <c r="A7980" s="1">
        <v>350467</v>
      </c>
      <c r="B7980" s="1" t="s">
        <v>2348</v>
      </c>
      <c r="C7980" s="1">
        <v>117598503</v>
      </c>
      <c r="D7980" s="1">
        <v>467</v>
      </c>
      <c r="E7980" s="1" t="s">
        <v>2760</v>
      </c>
      <c r="F7980" s="1" t="s">
        <v>138</v>
      </c>
      <c r="G7980" s="1" t="s">
        <v>543</v>
      </c>
      <c r="H7980" s="1" t="s">
        <v>916</v>
      </c>
      <c r="I7980" s="1">
        <v>1071806.08</v>
      </c>
      <c r="J7980" s="1">
        <v>82456.039999999994</v>
      </c>
      <c r="K7980" s="1">
        <v>219909</v>
      </c>
      <c r="L7980" s="1">
        <v>6493779</v>
      </c>
      <c r="M7980" s="1">
        <v>0.19973850250244141</v>
      </c>
      <c r="N7980" s="1">
        <v>3.1734542846679688</v>
      </c>
      <c r="O7980" s="1">
        <v>-9.221746027469635E-2</v>
      </c>
      <c r="P7980" s="1">
        <v>-7.9223017692565918</v>
      </c>
      <c r="Q7980" s="1">
        <v>0</v>
      </c>
      <c r="R7980" s="1">
        <v>-2.5884069502353668E-2</v>
      </c>
      <c r="S7980" s="1">
        <v>35</v>
      </c>
      <c r="T7980" s="1">
        <v>1</v>
      </c>
      <c r="U7980" s="1">
        <v>7867950</v>
      </c>
      <c r="V7980" s="1">
        <v>8.1636972725391388E-2</v>
      </c>
      <c r="W7980" s="1">
        <v>1.0484679937362671</v>
      </c>
      <c r="X7980" s="1">
        <v>1.0484679937362671</v>
      </c>
    </row>
    <row r="7981" spans="1:24" x14ac:dyDescent="0.35">
      <c r="A7981" s="1">
        <v>360467</v>
      </c>
      <c r="B7981" s="1" t="s">
        <v>2349</v>
      </c>
      <c r="C7981" s="1">
        <v>117598503</v>
      </c>
      <c r="D7981" s="1">
        <v>467</v>
      </c>
      <c r="E7981" s="1" t="s">
        <v>2760</v>
      </c>
      <c r="F7981" s="1" t="s">
        <v>138</v>
      </c>
      <c r="G7981" s="1" t="s">
        <v>543</v>
      </c>
      <c r="H7981" s="1" t="s">
        <v>916</v>
      </c>
      <c r="I7981" s="1">
        <v>1158752.53</v>
      </c>
      <c r="J7981" s="1">
        <v>19731</v>
      </c>
      <c r="K7981" s="1">
        <v>219909</v>
      </c>
      <c r="L7981" s="1">
        <v>7091666</v>
      </c>
      <c r="M7981" s="1">
        <v>0.59788697957992554</v>
      </c>
      <c r="N7981" s="1">
        <v>9.2070732116699219</v>
      </c>
      <c r="O7981" s="1">
        <v>8.6946450173854828E-2</v>
      </c>
      <c r="P7981" s="1">
        <v>8.1121435165405273</v>
      </c>
      <c r="Q7981" s="1">
        <v>0</v>
      </c>
      <c r="R7981" s="1">
        <v>-6.2725037336349487E-2</v>
      </c>
      <c r="S7981" s="1">
        <v>36</v>
      </c>
      <c r="T7981" s="1">
        <v>1</v>
      </c>
      <c r="U7981" s="1">
        <v>8490058</v>
      </c>
      <c r="V7981" s="1">
        <v>0.62210839986801147</v>
      </c>
      <c r="W7981" s="1">
        <v>7.906862735748291</v>
      </c>
      <c r="X7981" s="1">
        <v>7.906862735748291</v>
      </c>
    </row>
    <row r="7982" spans="1:24" x14ac:dyDescent="0.35">
      <c r="A7982" s="1">
        <v>370467</v>
      </c>
      <c r="B7982" s="1" t="s">
        <v>2350</v>
      </c>
      <c r="C7982" s="1">
        <v>117598503</v>
      </c>
      <c r="D7982" s="1">
        <v>467</v>
      </c>
      <c r="E7982" s="1" t="s">
        <v>2760</v>
      </c>
      <c r="F7982" s="1" t="s">
        <v>138</v>
      </c>
      <c r="G7982" s="1" t="s">
        <v>543</v>
      </c>
      <c r="H7982" s="1" t="s">
        <v>916</v>
      </c>
      <c r="I7982" s="1">
        <v>1201194.2</v>
      </c>
      <c r="J7982" s="1">
        <v>102548.99</v>
      </c>
      <c r="K7982" s="1">
        <v>219909</v>
      </c>
      <c r="L7982" s="1">
        <v>7459141</v>
      </c>
      <c r="M7982" s="1">
        <v>0.3674750030040741</v>
      </c>
      <c r="N7982" s="1">
        <v>5.1817865371704102</v>
      </c>
      <c r="O7982" s="1">
        <v>4.2441669851541519E-2</v>
      </c>
      <c r="P7982" s="1">
        <v>3.6627035140991211</v>
      </c>
      <c r="Q7982" s="1">
        <v>0</v>
      </c>
      <c r="R7982" s="1">
        <v>8.2817986607551575E-2</v>
      </c>
      <c r="S7982" s="1">
        <v>37</v>
      </c>
      <c r="T7982" s="1">
        <v>1</v>
      </c>
      <c r="U7982" s="1">
        <v>8982793</v>
      </c>
      <c r="V7982" s="1">
        <v>0.49273467063903809</v>
      </c>
      <c r="W7982" s="1">
        <v>5.8036704063415527</v>
      </c>
      <c r="X7982" s="1">
        <v>5.8036704063415527</v>
      </c>
    </row>
    <row r="7983" spans="1:24" x14ac:dyDescent="0.35">
      <c r="A7983" s="1">
        <v>380467</v>
      </c>
      <c r="B7983" s="1" t="s">
        <v>2351</v>
      </c>
      <c r="C7983" s="1">
        <v>117598503</v>
      </c>
      <c r="D7983" s="1">
        <v>467</v>
      </c>
      <c r="E7983" s="1" t="s">
        <v>2760</v>
      </c>
      <c r="F7983" s="1" t="s">
        <v>138</v>
      </c>
      <c r="G7983" s="1" t="s">
        <v>543</v>
      </c>
      <c r="H7983" s="1" t="s">
        <v>916</v>
      </c>
      <c r="I7983" s="1">
        <v>1233773</v>
      </c>
      <c r="J7983" s="1">
        <v>114929</v>
      </c>
      <c r="K7983" s="1">
        <v>703061.25</v>
      </c>
      <c r="L7983" s="1">
        <v>7646091</v>
      </c>
      <c r="M7983" s="1">
        <v>0.18694999814033508</v>
      </c>
      <c r="N7983" s="1">
        <v>2.5063207149505615</v>
      </c>
      <c r="O7983" s="1">
        <v>3.2578799873590469E-2</v>
      </c>
      <c r="P7983" s="1">
        <v>2.7122008800506592</v>
      </c>
      <c r="Q7983" s="1">
        <v>0.48315224051475525</v>
      </c>
      <c r="R7983" s="1">
        <v>1.2380010448396206E-2</v>
      </c>
      <c r="S7983" s="1">
        <v>38</v>
      </c>
      <c r="T7983" s="1">
        <v>1</v>
      </c>
      <c r="U7983" s="1">
        <v>9697854</v>
      </c>
      <c r="V7983" s="1">
        <v>0.71506106853485107</v>
      </c>
      <c r="W7983" s="1">
        <v>7.9603414535522461</v>
      </c>
      <c r="X7983" s="1">
        <v>7.9603414535522461</v>
      </c>
    </row>
    <row r="7984" spans="1:24" x14ac:dyDescent="0.35">
      <c r="A7984" s="1">
        <v>390467</v>
      </c>
      <c r="B7984" s="1" t="s">
        <v>2352</v>
      </c>
      <c r="C7984" s="1">
        <v>117598503</v>
      </c>
      <c r="D7984" s="1">
        <v>467</v>
      </c>
      <c r="E7984" s="1" t="s">
        <v>2760</v>
      </c>
      <c r="F7984" s="1" t="s">
        <v>138</v>
      </c>
      <c r="G7984" s="1" t="s">
        <v>543</v>
      </c>
      <c r="H7984" s="1" t="s">
        <v>916</v>
      </c>
      <c r="I7984" s="1">
        <v>1237709</v>
      </c>
      <c r="J7984" s="1">
        <v>211315</v>
      </c>
      <c r="K7984" s="1">
        <v>1185961.5</v>
      </c>
      <c r="L7984" s="1">
        <v>7712033</v>
      </c>
      <c r="M7984" s="1">
        <v>6.5941996872425079E-2</v>
      </c>
      <c r="N7984" s="1">
        <v>0.86242759227752686</v>
      </c>
      <c r="O7984" s="1">
        <v>3.9360001683235168E-3</v>
      </c>
      <c r="P7984" s="1">
        <v>0.31902140378952026</v>
      </c>
      <c r="Q7984" s="1">
        <v>0.48290026187896729</v>
      </c>
      <c r="R7984" s="1">
        <v>9.6386000514030457E-2</v>
      </c>
      <c r="S7984" s="1">
        <v>39</v>
      </c>
      <c r="T7984" s="1">
        <v>1</v>
      </c>
      <c r="U7984" s="1">
        <v>10347018</v>
      </c>
      <c r="V7984" s="1">
        <v>0.64916425943374634</v>
      </c>
      <c r="W7984" s="1">
        <v>6.6938934326171875</v>
      </c>
      <c r="X7984" s="1">
        <v>6.6938934326171875</v>
      </c>
    </row>
    <row r="7985" spans="1:24" x14ac:dyDescent="0.35">
      <c r="A7985" s="1">
        <v>400467</v>
      </c>
      <c r="B7985" s="1" t="s">
        <v>2353</v>
      </c>
      <c r="C7985" s="1">
        <v>117598503</v>
      </c>
      <c r="D7985" s="1">
        <v>467</v>
      </c>
      <c r="E7985" s="1" t="s">
        <v>2760</v>
      </c>
      <c r="F7985" s="1" t="s">
        <v>138</v>
      </c>
      <c r="G7985" s="1" t="s">
        <v>543</v>
      </c>
      <c r="H7985" s="1" t="s">
        <v>916</v>
      </c>
      <c r="S7985" s="1">
        <v>40</v>
      </c>
      <c r="T7985" s="1">
        <v>1</v>
      </c>
      <c r="U7985" s="1">
        <v>0</v>
      </c>
      <c r="V7985" s="1">
        <v>0</v>
      </c>
      <c r="W7985" s="1">
        <v>-100</v>
      </c>
      <c r="X7985" s="1">
        <v>-100</v>
      </c>
    </row>
    <row r="7986" spans="1:24" x14ac:dyDescent="0.35">
      <c r="A7986" s="1">
        <v>410467</v>
      </c>
      <c r="B7986" s="1" t="s">
        <v>2354</v>
      </c>
      <c r="C7986" s="1">
        <v>117598503</v>
      </c>
      <c r="D7986" s="1">
        <v>467</v>
      </c>
      <c r="E7986" s="1" t="s">
        <v>2760</v>
      </c>
      <c r="F7986" s="1" t="s">
        <v>138</v>
      </c>
      <c r="G7986" s="1" t="s">
        <v>543</v>
      </c>
      <c r="H7986" s="1" t="s">
        <v>916</v>
      </c>
      <c r="S7986" s="1">
        <v>41</v>
      </c>
      <c r="T7986" s="1">
        <v>1</v>
      </c>
      <c r="U7986" s="1">
        <v>0</v>
      </c>
      <c r="V7986" s="1">
        <v>0</v>
      </c>
    </row>
    <row r="7987" spans="1:24" x14ac:dyDescent="0.35">
      <c r="A7987" s="1">
        <v>420467</v>
      </c>
      <c r="B7987" s="1" t="s">
        <v>2355</v>
      </c>
      <c r="C7987" s="1">
        <v>117598503</v>
      </c>
      <c r="D7987" s="1">
        <v>467</v>
      </c>
      <c r="E7987" s="1" t="s">
        <v>2760</v>
      </c>
      <c r="F7987" s="1" t="s">
        <v>138</v>
      </c>
      <c r="G7987" s="1" t="s">
        <v>543</v>
      </c>
      <c r="H7987" s="1" t="s">
        <v>916</v>
      </c>
      <c r="S7987" s="1">
        <v>42</v>
      </c>
      <c r="T7987" s="1">
        <v>1</v>
      </c>
      <c r="U7987" s="1">
        <v>0</v>
      </c>
      <c r="V7987" s="1">
        <v>0</v>
      </c>
    </row>
    <row r="7988" spans="1:24" x14ac:dyDescent="0.35">
      <c r="A7988" s="1">
        <v>430467</v>
      </c>
      <c r="B7988" s="1" t="s">
        <v>2356</v>
      </c>
      <c r="C7988" s="1">
        <v>117598503</v>
      </c>
      <c r="D7988" s="1">
        <v>467</v>
      </c>
      <c r="E7988" s="1" t="s">
        <v>2760</v>
      </c>
      <c r="F7988" s="1" t="s">
        <v>138</v>
      </c>
      <c r="G7988" s="1" t="s">
        <v>543</v>
      </c>
      <c r="H7988" s="1" t="s">
        <v>916</v>
      </c>
      <c r="S7988" s="1">
        <v>43</v>
      </c>
      <c r="T7988" s="1">
        <v>1</v>
      </c>
      <c r="U7988" s="1">
        <v>0</v>
      </c>
      <c r="V7988" s="1">
        <v>0</v>
      </c>
    </row>
    <row r="7989" spans="1:24" x14ac:dyDescent="0.35">
      <c r="A7989" s="1">
        <v>440467</v>
      </c>
      <c r="B7989" s="1" t="s">
        <v>2357</v>
      </c>
      <c r="C7989" s="1">
        <v>117598503</v>
      </c>
      <c r="D7989" s="1">
        <v>467</v>
      </c>
      <c r="E7989" s="1" t="s">
        <v>2760</v>
      </c>
      <c r="F7989" s="1" t="s">
        <v>138</v>
      </c>
      <c r="G7989" s="1" t="s">
        <v>543</v>
      </c>
      <c r="H7989" s="1" t="s">
        <v>916</v>
      </c>
      <c r="S7989" s="1">
        <v>44</v>
      </c>
      <c r="T7989" s="1">
        <v>1</v>
      </c>
      <c r="U7989" s="1">
        <v>0</v>
      </c>
      <c r="V7989" s="1">
        <v>0</v>
      </c>
    </row>
    <row r="7990" spans="1:24" x14ac:dyDescent="0.35">
      <c r="A7990" s="1">
        <v>450467</v>
      </c>
      <c r="B7990" s="1" t="s">
        <v>2358</v>
      </c>
      <c r="C7990" s="1">
        <v>117598503</v>
      </c>
      <c r="D7990" s="1">
        <v>467</v>
      </c>
      <c r="E7990" s="1" t="s">
        <v>2760</v>
      </c>
      <c r="F7990" s="1" t="s">
        <v>138</v>
      </c>
      <c r="G7990" s="1" t="s">
        <v>543</v>
      </c>
      <c r="H7990" s="1" t="s">
        <v>916</v>
      </c>
      <c r="S7990" s="1">
        <v>45</v>
      </c>
      <c r="T7990" s="1">
        <v>1</v>
      </c>
      <c r="U7990" s="1">
        <v>0</v>
      </c>
      <c r="V7990" s="1">
        <v>0</v>
      </c>
    </row>
    <row r="7991" spans="1:24" x14ac:dyDescent="0.35">
      <c r="A7991" s="1">
        <v>460467</v>
      </c>
      <c r="B7991" s="1" t="s">
        <v>2359</v>
      </c>
      <c r="C7991" s="1">
        <v>117598503</v>
      </c>
      <c r="D7991" s="1">
        <v>467</v>
      </c>
      <c r="E7991" s="1" t="s">
        <v>2760</v>
      </c>
      <c r="F7991" s="1" t="s">
        <v>138</v>
      </c>
      <c r="G7991" s="1" t="s">
        <v>543</v>
      </c>
      <c r="H7991" s="1" t="s">
        <v>916</v>
      </c>
      <c r="S7991" s="1">
        <v>46</v>
      </c>
      <c r="T7991" s="1">
        <v>1</v>
      </c>
      <c r="U7991" s="1">
        <v>0</v>
      </c>
      <c r="V7991" s="1">
        <v>0</v>
      </c>
    </row>
    <row r="7992" spans="1:24" x14ac:dyDescent="0.35">
      <c r="A7992" s="1">
        <v>470467</v>
      </c>
      <c r="B7992" s="1" t="s">
        <v>2360</v>
      </c>
      <c r="C7992" s="1">
        <v>117598503</v>
      </c>
      <c r="D7992" s="1">
        <v>467</v>
      </c>
      <c r="E7992" s="1" t="s">
        <v>2760</v>
      </c>
      <c r="F7992" s="1" t="s">
        <v>138</v>
      </c>
      <c r="G7992" s="1" t="s">
        <v>543</v>
      </c>
      <c r="H7992" s="1" t="s">
        <v>916</v>
      </c>
      <c r="S7992" s="1">
        <v>47</v>
      </c>
      <c r="T7992" s="1">
        <v>1</v>
      </c>
      <c r="U7992" s="1">
        <v>0</v>
      </c>
      <c r="V7992" s="1">
        <v>0</v>
      </c>
    </row>
    <row r="7993" spans="1:24" x14ac:dyDescent="0.35">
      <c r="A7993" s="1">
        <v>480467</v>
      </c>
      <c r="B7993" s="1" t="s">
        <v>2361</v>
      </c>
      <c r="C7993" s="1">
        <v>117598503</v>
      </c>
      <c r="D7993" s="1">
        <v>467</v>
      </c>
      <c r="E7993" s="1" t="s">
        <v>2760</v>
      </c>
      <c r="F7993" s="1" t="s">
        <v>138</v>
      </c>
      <c r="G7993" s="1" t="s">
        <v>543</v>
      </c>
      <c r="H7993" s="1" t="s">
        <v>916</v>
      </c>
      <c r="S7993" s="1">
        <v>48</v>
      </c>
      <c r="T7993" s="1">
        <v>1</v>
      </c>
      <c r="U7993" s="1">
        <v>0</v>
      </c>
      <c r="V7993" s="1">
        <v>0</v>
      </c>
    </row>
    <row r="7994" spans="1:24" x14ac:dyDescent="0.35">
      <c r="A7994" s="1">
        <v>290109</v>
      </c>
      <c r="B7994" s="1" t="s">
        <v>2341</v>
      </c>
      <c r="C7994" s="1">
        <v>118401403</v>
      </c>
      <c r="D7994" s="1">
        <v>109</v>
      </c>
      <c r="E7994" s="1" t="s">
        <v>2761</v>
      </c>
      <c r="F7994" s="1" t="s">
        <v>147</v>
      </c>
      <c r="G7994" s="1" t="s">
        <v>402</v>
      </c>
      <c r="H7994" s="1" t="s">
        <v>916</v>
      </c>
      <c r="I7994" s="1">
        <v>1628110.61</v>
      </c>
      <c r="K7994" s="1">
        <v>293152</v>
      </c>
      <c r="L7994" s="1">
        <v>7071897.5</v>
      </c>
      <c r="S7994" s="1">
        <v>29</v>
      </c>
      <c r="T7994" s="1">
        <v>1</v>
      </c>
      <c r="U7994" s="1">
        <v>8993160</v>
      </c>
      <c r="V7994" s="1">
        <v>0</v>
      </c>
    </row>
    <row r="7995" spans="1:24" x14ac:dyDescent="0.35">
      <c r="A7995" s="1">
        <v>300109</v>
      </c>
      <c r="B7995" s="1" t="s">
        <v>2343</v>
      </c>
      <c r="C7995" s="1">
        <v>118401403</v>
      </c>
      <c r="D7995" s="1">
        <v>109</v>
      </c>
      <c r="E7995" s="1" t="s">
        <v>2761</v>
      </c>
      <c r="F7995" s="1" t="s">
        <v>147</v>
      </c>
      <c r="G7995" s="1" t="s">
        <v>402</v>
      </c>
      <c r="H7995" s="1" t="s">
        <v>916</v>
      </c>
      <c r="I7995" s="1">
        <v>1448100.97</v>
      </c>
      <c r="L7995" s="1">
        <v>7187634.5</v>
      </c>
      <c r="M7995" s="1">
        <v>0.11573699861764908</v>
      </c>
      <c r="N7995" s="1">
        <v>1.6365762948989868</v>
      </c>
      <c r="O7995" s="1">
        <v>-0.1800096333026886</v>
      </c>
      <c r="P7995" s="1">
        <v>-11.056351661682129</v>
      </c>
      <c r="S7995" s="1">
        <v>30</v>
      </c>
      <c r="T7995" s="1">
        <v>1</v>
      </c>
      <c r="U7995" s="1">
        <v>8635736</v>
      </c>
      <c r="V7995" s="1">
        <v>-6.427263468503952E-2</v>
      </c>
      <c r="W7995" s="1">
        <v>-3.9743983745574951</v>
      </c>
      <c r="X7995" s="1">
        <v>-3.9743983745574951</v>
      </c>
    </row>
    <row r="7996" spans="1:24" x14ac:dyDescent="0.35">
      <c r="A7996" s="1">
        <v>310109</v>
      </c>
      <c r="B7996" s="1" t="s">
        <v>2344</v>
      </c>
      <c r="C7996" s="1">
        <v>118401403</v>
      </c>
      <c r="D7996" s="1">
        <v>109</v>
      </c>
      <c r="E7996" s="1" t="s">
        <v>2761</v>
      </c>
      <c r="F7996" s="1" t="s">
        <v>147</v>
      </c>
      <c r="G7996" s="1" t="s">
        <v>402</v>
      </c>
      <c r="H7996" s="1" t="s">
        <v>916</v>
      </c>
      <c r="I7996" s="1">
        <v>1460184.3</v>
      </c>
      <c r="K7996" s="1">
        <v>348001</v>
      </c>
      <c r="L7996" s="1">
        <v>7254073.5</v>
      </c>
      <c r="M7996" s="1">
        <v>6.6439002752304077E-2</v>
      </c>
      <c r="N7996" s="1">
        <v>0.92435139417648315</v>
      </c>
      <c r="O7996" s="1">
        <v>1.2083330191671848E-2</v>
      </c>
      <c r="P7996" s="1">
        <v>0.83442592620849609</v>
      </c>
      <c r="S7996" s="1">
        <v>31</v>
      </c>
      <c r="T7996" s="1">
        <v>1</v>
      </c>
      <c r="U7996" s="1">
        <v>9062259</v>
      </c>
      <c r="V7996" s="1">
        <v>7.8522332012653351E-2</v>
      </c>
      <c r="W7996" s="1">
        <v>4.9390463829040527</v>
      </c>
      <c r="X7996" s="1">
        <v>4.9390463829040527</v>
      </c>
    </row>
    <row r="7997" spans="1:24" x14ac:dyDescent="0.35">
      <c r="A7997" s="1">
        <v>320109</v>
      </c>
      <c r="B7997" s="1" t="s">
        <v>2345</v>
      </c>
      <c r="C7997" s="1">
        <v>118401403</v>
      </c>
      <c r="D7997" s="1">
        <v>109</v>
      </c>
      <c r="E7997" s="1" t="s">
        <v>2761</v>
      </c>
      <c r="F7997" s="1" t="s">
        <v>147</v>
      </c>
      <c r="G7997" s="1" t="s">
        <v>402</v>
      </c>
      <c r="H7997" s="1" t="s">
        <v>916</v>
      </c>
      <c r="I7997" s="1">
        <v>1475177.46</v>
      </c>
      <c r="K7997" s="1">
        <v>348001</v>
      </c>
      <c r="L7997" s="1">
        <v>7300102.5</v>
      </c>
      <c r="M7997" s="1">
        <v>4.6029001474380493E-2</v>
      </c>
      <c r="N7997" s="1">
        <v>0.63452625274658203</v>
      </c>
      <c r="O7997" s="1">
        <v>1.4993160031735897E-2</v>
      </c>
      <c r="P7997" s="1">
        <v>1.026799201965332</v>
      </c>
      <c r="Q7997" s="1">
        <v>0</v>
      </c>
      <c r="S7997" s="1">
        <v>32</v>
      </c>
      <c r="T7997" s="1">
        <v>1</v>
      </c>
      <c r="U7997" s="1">
        <v>9123281</v>
      </c>
      <c r="V7997" s="1">
        <v>6.1022162437438965E-2</v>
      </c>
      <c r="W7997" s="1">
        <v>0.67336410284042358</v>
      </c>
      <c r="X7997" s="1">
        <v>0.67336410284042358</v>
      </c>
    </row>
    <row r="7998" spans="1:24" x14ac:dyDescent="0.35">
      <c r="A7998" s="1">
        <v>330109</v>
      </c>
      <c r="B7998" s="1" t="s">
        <v>2346</v>
      </c>
      <c r="C7998" s="1">
        <v>118401403</v>
      </c>
      <c r="D7998" s="1">
        <v>109</v>
      </c>
      <c r="E7998" s="1" t="s">
        <v>2761</v>
      </c>
      <c r="F7998" s="1" t="s">
        <v>147</v>
      </c>
      <c r="G7998" s="1" t="s">
        <v>402</v>
      </c>
      <c r="H7998" s="1" t="s">
        <v>916</v>
      </c>
      <c r="I7998" s="1">
        <v>1673004.59</v>
      </c>
      <c r="K7998" s="1">
        <v>348001</v>
      </c>
      <c r="L7998" s="1">
        <v>7406652</v>
      </c>
      <c r="M7998" s="1">
        <v>0.10654950141906738</v>
      </c>
      <c r="N7998" s="1">
        <v>1.4595617055892944</v>
      </c>
      <c r="O7998" s="1">
        <v>0.19782713055610657</v>
      </c>
      <c r="P7998" s="1">
        <v>13.410395622253418</v>
      </c>
      <c r="Q7998" s="1">
        <v>0</v>
      </c>
      <c r="S7998" s="1">
        <v>33</v>
      </c>
      <c r="T7998" s="1">
        <v>1</v>
      </c>
      <c r="U7998" s="1">
        <v>9427658</v>
      </c>
      <c r="V7998" s="1">
        <v>0.30437663197517395</v>
      </c>
      <c r="W7998" s="1">
        <v>3.3362667560577393</v>
      </c>
      <c r="X7998" s="1">
        <v>3.3362667560577393</v>
      </c>
    </row>
    <row r="7999" spans="1:24" x14ac:dyDescent="0.35">
      <c r="A7999" s="1">
        <v>340109</v>
      </c>
      <c r="B7999" s="1" t="s">
        <v>2347</v>
      </c>
      <c r="C7999" s="1">
        <v>118401403</v>
      </c>
      <c r="D7999" s="1">
        <v>109</v>
      </c>
      <c r="E7999" s="1" t="s">
        <v>2761</v>
      </c>
      <c r="F7999" s="1" t="s">
        <v>147</v>
      </c>
      <c r="G7999" s="1" t="s">
        <v>402</v>
      </c>
      <c r="H7999" s="1" t="s">
        <v>916</v>
      </c>
      <c r="I7999" s="1">
        <v>1672969.29</v>
      </c>
      <c r="K7999" s="1">
        <v>348001</v>
      </c>
      <c r="L7999" s="1">
        <v>7406647.5</v>
      </c>
      <c r="M7999" s="1">
        <v>-4.5000001591688488E-6</v>
      </c>
      <c r="N7999" s="1">
        <v>-6.0756196035072207E-5</v>
      </c>
      <c r="O7999" s="1">
        <v>-3.5299999581184238E-5</v>
      </c>
      <c r="P7999" s="1">
        <v>-2.109976252540946E-3</v>
      </c>
      <c r="Q7999" s="1">
        <v>0</v>
      </c>
      <c r="S7999" s="1">
        <v>34</v>
      </c>
      <c r="T7999" s="1">
        <v>1</v>
      </c>
      <c r="U7999" s="1">
        <v>9427618</v>
      </c>
      <c r="V7999" s="1">
        <v>-3.980000110459514E-5</v>
      </c>
      <c r="W7999" s="1">
        <v>-4.2428352753631771E-4</v>
      </c>
      <c r="X7999" s="1">
        <v>-4.2428352753631771E-4</v>
      </c>
    </row>
    <row r="8000" spans="1:24" x14ac:dyDescent="0.35">
      <c r="A8000" s="1">
        <v>350109</v>
      </c>
      <c r="B8000" s="1" t="s">
        <v>2348</v>
      </c>
      <c r="C8000" s="1">
        <v>118401403</v>
      </c>
      <c r="D8000" s="1">
        <v>109</v>
      </c>
      <c r="E8000" s="1" t="s">
        <v>2761</v>
      </c>
      <c r="F8000" s="1" t="s">
        <v>147</v>
      </c>
      <c r="G8000" s="1" t="s">
        <v>402</v>
      </c>
      <c r="H8000" s="1" t="s">
        <v>916</v>
      </c>
      <c r="I8000" s="1">
        <v>1751334.19</v>
      </c>
      <c r="K8000" s="1">
        <v>348001</v>
      </c>
      <c r="L8000" s="1">
        <v>7617880.5</v>
      </c>
      <c r="M8000" s="1">
        <v>0.21123300492763519</v>
      </c>
      <c r="N8000" s="1">
        <v>2.851938009262085</v>
      </c>
      <c r="O8000" s="1">
        <v>7.836490124464035E-2</v>
      </c>
      <c r="P8000" s="1">
        <v>4.6841802597045898</v>
      </c>
      <c r="Q8000" s="1">
        <v>0</v>
      </c>
      <c r="S8000" s="1">
        <v>35</v>
      </c>
      <c r="T8000" s="1">
        <v>1</v>
      </c>
      <c r="U8000" s="1">
        <v>9717216</v>
      </c>
      <c r="V8000" s="1">
        <v>0.28959789872169495</v>
      </c>
      <c r="W8000" s="1">
        <v>3.0718045234680176</v>
      </c>
      <c r="X8000" s="1">
        <v>3.0718045234680176</v>
      </c>
    </row>
    <row r="8001" spans="1:24" x14ac:dyDescent="0.35">
      <c r="A8001" s="1">
        <v>360109</v>
      </c>
      <c r="B8001" s="1" t="s">
        <v>2349</v>
      </c>
      <c r="C8001" s="1">
        <v>118401403</v>
      </c>
      <c r="D8001" s="1">
        <v>109</v>
      </c>
      <c r="E8001" s="1" t="s">
        <v>2761</v>
      </c>
      <c r="F8001" s="1" t="s">
        <v>147</v>
      </c>
      <c r="G8001" s="1" t="s">
        <v>402</v>
      </c>
      <c r="H8001" s="1" t="s">
        <v>916</v>
      </c>
      <c r="I8001" s="1">
        <v>1689808.04</v>
      </c>
      <c r="K8001" s="1">
        <v>348001</v>
      </c>
      <c r="L8001" s="1">
        <v>8093532.5</v>
      </c>
      <c r="M8001" s="1">
        <v>0.47565200924873352</v>
      </c>
      <c r="N8001" s="1">
        <v>6.2438888549804688</v>
      </c>
      <c r="O8001" s="1">
        <v>-6.152614951133728E-2</v>
      </c>
      <c r="P8001" s="1">
        <v>-3.5131015777587891</v>
      </c>
      <c r="Q8001" s="1">
        <v>0</v>
      </c>
      <c r="S8001" s="1">
        <v>36</v>
      </c>
      <c r="T8001" s="1">
        <v>1</v>
      </c>
      <c r="U8001" s="1">
        <v>10131342</v>
      </c>
      <c r="V8001" s="1">
        <v>0.41412585973739624</v>
      </c>
      <c r="W8001" s="1">
        <v>4.2617764472961426</v>
      </c>
      <c r="X8001" s="1">
        <v>4.2617764472961426</v>
      </c>
    </row>
    <row r="8002" spans="1:24" x14ac:dyDescent="0.35">
      <c r="A8002" s="1">
        <v>370109</v>
      </c>
      <c r="B8002" s="1" t="s">
        <v>2350</v>
      </c>
      <c r="C8002" s="1">
        <v>118401403</v>
      </c>
      <c r="D8002" s="1">
        <v>109</v>
      </c>
      <c r="E8002" s="1" t="s">
        <v>2761</v>
      </c>
      <c r="F8002" s="1" t="s">
        <v>147</v>
      </c>
      <c r="G8002" s="1" t="s">
        <v>402</v>
      </c>
      <c r="H8002" s="1" t="s">
        <v>916</v>
      </c>
      <c r="I8002" s="1">
        <v>1771897.05</v>
      </c>
      <c r="K8002" s="1">
        <v>348001</v>
      </c>
      <c r="L8002" s="1">
        <v>8521749</v>
      </c>
      <c r="M8002" s="1">
        <v>0.42821648716926575</v>
      </c>
      <c r="N8002" s="1">
        <v>5.2908477783203125</v>
      </c>
      <c r="O8002" s="1">
        <v>8.2089006900787354E-2</v>
      </c>
      <c r="P8002" s="1">
        <v>4.8578896522521973</v>
      </c>
      <c r="Q8002" s="1">
        <v>0</v>
      </c>
      <c r="S8002" s="1">
        <v>37</v>
      </c>
      <c r="T8002" s="1">
        <v>1</v>
      </c>
      <c r="U8002" s="1">
        <v>10641647</v>
      </c>
      <c r="V8002" s="1">
        <v>0.51030552387237549</v>
      </c>
      <c r="W8002" s="1">
        <v>5.0368943214416504</v>
      </c>
      <c r="X8002" s="1">
        <v>5.0368943214416504</v>
      </c>
    </row>
    <row r="8003" spans="1:24" x14ac:dyDescent="0.35">
      <c r="A8003" s="1">
        <v>380109</v>
      </c>
      <c r="B8003" s="1" t="s">
        <v>2351</v>
      </c>
      <c r="C8003" s="1">
        <v>118401403</v>
      </c>
      <c r="D8003" s="1">
        <v>109</v>
      </c>
      <c r="E8003" s="1" t="s">
        <v>2761</v>
      </c>
      <c r="F8003" s="1" t="s">
        <v>147</v>
      </c>
      <c r="G8003" s="1" t="s">
        <v>402</v>
      </c>
      <c r="H8003" s="1" t="s">
        <v>916</v>
      </c>
      <c r="I8003" s="1">
        <v>1889823</v>
      </c>
      <c r="K8003" s="1">
        <v>1184196.875</v>
      </c>
      <c r="L8003" s="1">
        <v>8694063</v>
      </c>
      <c r="M8003" s="1">
        <v>0.17231400310993195</v>
      </c>
      <c r="N8003" s="1">
        <v>2.0220496654510498</v>
      </c>
      <c r="O8003" s="1">
        <v>0.11792594939470291</v>
      </c>
      <c r="P8003" s="1">
        <v>6.6553502082824707</v>
      </c>
      <c r="Q8003" s="1">
        <v>0.83619588613510132</v>
      </c>
      <c r="S8003" s="1">
        <v>38</v>
      </c>
      <c r="T8003" s="1">
        <v>1</v>
      </c>
      <c r="U8003" s="1">
        <v>11768083</v>
      </c>
      <c r="V8003" s="1">
        <v>1.1264358758926392</v>
      </c>
      <c r="W8003" s="1">
        <v>10.585165977478027</v>
      </c>
      <c r="X8003" s="1">
        <v>10.585165977478027</v>
      </c>
    </row>
    <row r="8004" spans="1:24" x14ac:dyDescent="0.35">
      <c r="A8004" s="1">
        <v>390109</v>
      </c>
      <c r="B8004" s="1" t="s">
        <v>2352</v>
      </c>
      <c r="C8004" s="1">
        <v>118401403</v>
      </c>
      <c r="D8004" s="1">
        <v>109</v>
      </c>
      <c r="E8004" s="1" t="s">
        <v>2761</v>
      </c>
      <c r="F8004" s="1" t="s">
        <v>147</v>
      </c>
      <c r="G8004" s="1" t="s">
        <v>402</v>
      </c>
      <c r="H8004" s="1" t="s">
        <v>916</v>
      </c>
      <c r="I8004" s="1">
        <v>1953174</v>
      </c>
      <c r="K8004" s="1">
        <v>2360107.25</v>
      </c>
      <c r="L8004" s="1">
        <v>8762779</v>
      </c>
      <c r="M8004" s="1">
        <v>6.8715997040271759E-2</v>
      </c>
      <c r="N8004" s="1">
        <v>0.79037845134735107</v>
      </c>
      <c r="O8004" s="1">
        <v>6.3350997865200043E-2</v>
      </c>
      <c r="P8004" s="1">
        <v>3.3522186279296875</v>
      </c>
      <c r="Q8004" s="1">
        <v>1.1759103536605835</v>
      </c>
      <c r="S8004" s="1">
        <v>39</v>
      </c>
      <c r="T8004" s="1">
        <v>1</v>
      </c>
      <c r="U8004" s="1">
        <v>13076060</v>
      </c>
      <c r="V8004" s="1">
        <v>1.3079774379730225</v>
      </c>
      <c r="W8004" s="1">
        <v>11.11461353302002</v>
      </c>
      <c r="X8004" s="1">
        <v>11.11461353302002</v>
      </c>
    </row>
    <row r="8005" spans="1:24" x14ac:dyDescent="0.35">
      <c r="A8005" s="1">
        <v>400109</v>
      </c>
      <c r="B8005" s="1" t="s">
        <v>2353</v>
      </c>
      <c r="C8005" s="1">
        <v>118401403</v>
      </c>
      <c r="D8005" s="1">
        <v>109</v>
      </c>
      <c r="E8005" s="1" t="s">
        <v>2761</v>
      </c>
      <c r="F8005" s="1" t="s">
        <v>147</v>
      </c>
      <c r="G8005" s="1" t="s">
        <v>402</v>
      </c>
      <c r="H8005" s="1" t="s">
        <v>916</v>
      </c>
      <c r="S8005" s="1">
        <v>40</v>
      </c>
      <c r="T8005" s="1">
        <v>1</v>
      </c>
      <c r="U8005" s="1">
        <v>0</v>
      </c>
      <c r="V8005" s="1">
        <v>0</v>
      </c>
      <c r="W8005" s="1">
        <v>-100</v>
      </c>
      <c r="X8005" s="1">
        <v>-100</v>
      </c>
    </row>
    <row r="8006" spans="1:24" x14ac:dyDescent="0.35">
      <c r="A8006" s="1">
        <v>410109</v>
      </c>
      <c r="B8006" s="1" t="s">
        <v>2354</v>
      </c>
      <c r="C8006" s="1">
        <v>118401403</v>
      </c>
      <c r="D8006" s="1">
        <v>109</v>
      </c>
      <c r="E8006" s="1" t="s">
        <v>2761</v>
      </c>
      <c r="F8006" s="1" t="s">
        <v>147</v>
      </c>
      <c r="G8006" s="1" t="s">
        <v>402</v>
      </c>
      <c r="H8006" s="1" t="s">
        <v>916</v>
      </c>
      <c r="S8006" s="1">
        <v>41</v>
      </c>
      <c r="T8006" s="1">
        <v>1</v>
      </c>
      <c r="U8006" s="1">
        <v>0</v>
      </c>
      <c r="V8006" s="1">
        <v>0</v>
      </c>
    </row>
    <row r="8007" spans="1:24" x14ac:dyDescent="0.35">
      <c r="A8007" s="1">
        <v>420109</v>
      </c>
      <c r="B8007" s="1" t="s">
        <v>2355</v>
      </c>
      <c r="C8007" s="1">
        <v>118401403</v>
      </c>
      <c r="D8007" s="1">
        <v>109</v>
      </c>
      <c r="E8007" s="1" t="s">
        <v>2761</v>
      </c>
      <c r="F8007" s="1" t="s">
        <v>147</v>
      </c>
      <c r="G8007" s="1" t="s">
        <v>402</v>
      </c>
      <c r="H8007" s="1" t="s">
        <v>916</v>
      </c>
      <c r="S8007" s="1">
        <v>42</v>
      </c>
      <c r="T8007" s="1">
        <v>1</v>
      </c>
      <c r="U8007" s="1">
        <v>0</v>
      </c>
      <c r="V8007" s="1">
        <v>0</v>
      </c>
    </row>
    <row r="8008" spans="1:24" x14ac:dyDescent="0.35">
      <c r="A8008" s="1">
        <v>430109</v>
      </c>
      <c r="B8008" s="1" t="s">
        <v>2356</v>
      </c>
      <c r="C8008" s="1">
        <v>118401403</v>
      </c>
      <c r="D8008" s="1">
        <v>109</v>
      </c>
      <c r="E8008" s="1" t="s">
        <v>2761</v>
      </c>
      <c r="F8008" s="1" t="s">
        <v>147</v>
      </c>
      <c r="G8008" s="1" t="s">
        <v>402</v>
      </c>
      <c r="H8008" s="1" t="s">
        <v>916</v>
      </c>
      <c r="S8008" s="1">
        <v>43</v>
      </c>
      <c r="T8008" s="1">
        <v>1</v>
      </c>
      <c r="U8008" s="1">
        <v>0</v>
      </c>
      <c r="V8008" s="1">
        <v>0</v>
      </c>
    </row>
    <row r="8009" spans="1:24" x14ac:dyDescent="0.35">
      <c r="A8009" s="1">
        <v>440109</v>
      </c>
      <c r="B8009" s="1" t="s">
        <v>2357</v>
      </c>
      <c r="C8009" s="1">
        <v>118401403</v>
      </c>
      <c r="D8009" s="1">
        <v>109</v>
      </c>
      <c r="E8009" s="1" t="s">
        <v>2761</v>
      </c>
      <c r="F8009" s="1" t="s">
        <v>147</v>
      </c>
      <c r="G8009" s="1" t="s">
        <v>402</v>
      </c>
      <c r="H8009" s="1" t="s">
        <v>916</v>
      </c>
      <c r="S8009" s="1">
        <v>44</v>
      </c>
      <c r="T8009" s="1">
        <v>1</v>
      </c>
      <c r="U8009" s="1">
        <v>0</v>
      </c>
      <c r="V8009" s="1">
        <v>0</v>
      </c>
    </row>
    <row r="8010" spans="1:24" x14ac:dyDescent="0.35">
      <c r="A8010" s="1">
        <v>450109</v>
      </c>
      <c r="B8010" s="1" t="s">
        <v>2358</v>
      </c>
      <c r="C8010" s="1">
        <v>118401403</v>
      </c>
      <c r="D8010" s="1">
        <v>109</v>
      </c>
      <c r="E8010" s="1" t="s">
        <v>2761</v>
      </c>
      <c r="F8010" s="1" t="s">
        <v>147</v>
      </c>
      <c r="G8010" s="1" t="s">
        <v>402</v>
      </c>
      <c r="H8010" s="1" t="s">
        <v>916</v>
      </c>
      <c r="S8010" s="1">
        <v>45</v>
      </c>
      <c r="T8010" s="1">
        <v>1</v>
      </c>
      <c r="U8010" s="1">
        <v>0</v>
      </c>
      <c r="V8010" s="1">
        <v>0</v>
      </c>
    </row>
    <row r="8011" spans="1:24" x14ac:dyDescent="0.35">
      <c r="A8011" s="1">
        <v>460109</v>
      </c>
      <c r="B8011" s="1" t="s">
        <v>2359</v>
      </c>
      <c r="C8011" s="1">
        <v>118401403</v>
      </c>
      <c r="D8011" s="1">
        <v>109</v>
      </c>
      <c r="E8011" s="1" t="s">
        <v>2761</v>
      </c>
      <c r="F8011" s="1" t="s">
        <v>147</v>
      </c>
      <c r="G8011" s="1" t="s">
        <v>402</v>
      </c>
      <c r="H8011" s="1" t="s">
        <v>916</v>
      </c>
      <c r="S8011" s="1">
        <v>46</v>
      </c>
      <c r="T8011" s="1">
        <v>1</v>
      </c>
      <c r="U8011" s="1">
        <v>0</v>
      </c>
      <c r="V8011" s="1">
        <v>0</v>
      </c>
    </row>
    <row r="8012" spans="1:24" x14ac:dyDescent="0.35">
      <c r="A8012" s="1">
        <v>470109</v>
      </c>
      <c r="B8012" s="1" t="s">
        <v>2360</v>
      </c>
      <c r="C8012" s="1">
        <v>118401403</v>
      </c>
      <c r="D8012" s="1">
        <v>109</v>
      </c>
      <c r="E8012" s="1" t="s">
        <v>2761</v>
      </c>
      <c r="F8012" s="1" t="s">
        <v>147</v>
      </c>
      <c r="G8012" s="1" t="s">
        <v>402</v>
      </c>
      <c r="H8012" s="1" t="s">
        <v>916</v>
      </c>
      <c r="S8012" s="1">
        <v>47</v>
      </c>
      <c r="T8012" s="1">
        <v>1</v>
      </c>
      <c r="U8012" s="1">
        <v>0</v>
      </c>
      <c r="V8012" s="1">
        <v>0</v>
      </c>
    </row>
    <row r="8013" spans="1:24" x14ac:dyDescent="0.35">
      <c r="A8013" s="1">
        <v>480109</v>
      </c>
      <c r="B8013" s="1" t="s">
        <v>2361</v>
      </c>
      <c r="C8013" s="1">
        <v>118401403</v>
      </c>
      <c r="D8013" s="1">
        <v>109</v>
      </c>
      <c r="E8013" s="1" t="s">
        <v>2761</v>
      </c>
      <c r="F8013" s="1" t="s">
        <v>147</v>
      </c>
      <c r="G8013" s="1" t="s">
        <v>402</v>
      </c>
      <c r="H8013" s="1" t="s">
        <v>916</v>
      </c>
      <c r="S8013" s="1">
        <v>48</v>
      </c>
      <c r="T8013" s="1">
        <v>1</v>
      </c>
      <c r="U8013" s="1">
        <v>0</v>
      </c>
      <c r="V8013" s="1">
        <v>0</v>
      </c>
    </row>
    <row r="8014" spans="1:24" x14ac:dyDescent="0.35">
      <c r="A8014" s="1">
        <v>290112</v>
      </c>
      <c r="B8014" s="1" t="s">
        <v>2341</v>
      </c>
      <c r="C8014" s="1">
        <v>118401603</v>
      </c>
      <c r="D8014" s="1">
        <v>112</v>
      </c>
      <c r="E8014" s="1" t="s">
        <v>2762</v>
      </c>
      <c r="F8014" s="1" t="s">
        <v>147</v>
      </c>
      <c r="G8014" s="1" t="s">
        <v>402</v>
      </c>
      <c r="H8014" s="1" t="s">
        <v>916</v>
      </c>
      <c r="I8014" s="1">
        <v>1159010.2</v>
      </c>
      <c r="L8014" s="1">
        <v>5705537</v>
      </c>
      <c r="S8014" s="1">
        <v>29</v>
      </c>
      <c r="T8014" s="1">
        <v>1</v>
      </c>
      <c r="U8014" s="1">
        <v>6864547</v>
      </c>
      <c r="V8014" s="1">
        <v>0</v>
      </c>
    </row>
    <row r="8015" spans="1:24" x14ac:dyDescent="0.35">
      <c r="A8015" s="1">
        <v>300112</v>
      </c>
      <c r="B8015" s="1" t="s">
        <v>2343</v>
      </c>
      <c r="C8015" s="1">
        <v>118401603</v>
      </c>
      <c r="D8015" s="1">
        <v>112</v>
      </c>
      <c r="E8015" s="1" t="s">
        <v>2762</v>
      </c>
      <c r="F8015" s="1" t="s">
        <v>147</v>
      </c>
      <c r="G8015" s="1" t="s">
        <v>402</v>
      </c>
      <c r="H8015" s="1" t="s">
        <v>916</v>
      </c>
      <c r="I8015" s="1">
        <v>1178475.96</v>
      </c>
      <c r="L8015" s="1">
        <v>5851586.5</v>
      </c>
      <c r="M8015" s="1">
        <v>0.14604949951171875</v>
      </c>
      <c r="N8015" s="1">
        <v>2.5597853660583496</v>
      </c>
      <c r="O8015" s="1">
        <v>1.946575939655304E-2</v>
      </c>
      <c r="P8015" s="1">
        <v>1.6795158386230469</v>
      </c>
      <c r="S8015" s="1">
        <v>30</v>
      </c>
      <c r="T8015" s="1">
        <v>1</v>
      </c>
      <c r="U8015" s="1">
        <v>7030062.5</v>
      </c>
      <c r="V8015" s="1">
        <v>0.16551525890827179</v>
      </c>
      <c r="W8015" s="1">
        <v>2.4111642837524414</v>
      </c>
      <c r="X8015" s="1">
        <v>2.4111642837524414</v>
      </c>
    </row>
    <row r="8016" spans="1:24" x14ac:dyDescent="0.35">
      <c r="A8016" s="1">
        <v>310112</v>
      </c>
      <c r="B8016" s="1" t="s">
        <v>2344</v>
      </c>
      <c r="C8016" s="1">
        <v>118401603</v>
      </c>
      <c r="D8016" s="1">
        <v>112</v>
      </c>
      <c r="E8016" s="1" t="s">
        <v>2762</v>
      </c>
      <c r="F8016" s="1" t="s">
        <v>147</v>
      </c>
      <c r="G8016" s="1" t="s">
        <v>402</v>
      </c>
      <c r="H8016" s="1" t="s">
        <v>916</v>
      </c>
      <c r="I8016" s="1">
        <v>1211488.7</v>
      </c>
      <c r="L8016" s="1">
        <v>5684952.5</v>
      </c>
      <c r="M8016" s="1">
        <v>-0.16663399338722229</v>
      </c>
      <c r="N8016" s="1">
        <v>-2.8476722240447998</v>
      </c>
      <c r="O8016" s="1">
        <v>3.3012740314006805E-2</v>
      </c>
      <c r="P8016" s="1">
        <v>2.8013079166412354</v>
      </c>
      <c r="S8016" s="1">
        <v>31</v>
      </c>
      <c r="T8016" s="1">
        <v>1</v>
      </c>
      <c r="U8016" s="1">
        <v>6896441</v>
      </c>
      <c r="V8016" s="1">
        <v>-0.13362124562263489</v>
      </c>
      <c r="W8016" s="1">
        <v>-1.900715708732605</v>
      </c>
      <c r="X8016" s="1">
        <v>-1.900715708732605</v>
      </c>
    </row>
    <row r="8017" spans="1:24" x14ac:dyDescent="0.35">
      <c r="A8017" s="1">
        <v>320112</v>
      </c>
      <c r="B8017" s="1" t="s">
        <v>2345</v>
      </c>
      <c r="C8017" s="1">
        <v>118401603</v>
      </c>
      <c r="D8017" s="1">
        <v>112</v>
      </c>
      <c r="E8017" s="1" t="s">
        <v>2762</v>
      </c>
      <c r="F8017" s="1" t="s">
        <v>147</v>
      </c>
      <c r="G8017" s="1" t="s">
        <v>402</v>
      </c>
      <c r="H8017" s="1" t="s">
        <v>916</v>
      </c>
      <c r="I8017" s="1">
        <v>1218057.1499999999</v>
      </c>
      <c r="J8017" s="1">
        <v>5708.83</v>
      </c>
      <c r="L8017" s="1">
        <v>6033017.5</v>
      </c>
      <c r="M8017" s="1">
        <v>0.34806498885154724</v>
      </c>
      <c r="N8017" s="1">
        <v>6.1225666999816895</v>
      </c>
      <c r="O8017" s="1">
        <v>6.5684500150382519E-3</v>
      </c>
      <c r="P8017" s="1">
        <v>0.54218006134033203</v>
      </c>
      <c r="S8017" s="1">
        <v>32</v>
      </c>
      <c r="T8017" s="1">
        <v>1</v>
      </c>
      <c r="U8017" s="1">
        <v>7256783.5</v>
      </c>
      <c r="V8017" s="1">
        <v>0.35463345050811768</v>
      </c>
      <c r="W8017" s="1">
        <v>5.2250499725341797</v>
      </c>
      <c r="X8017" s="1">
        <v>5.2250499725341797</v>
      </c>
    </row>
    <row r="8018" spans="1:24" x14ac:dyDescent="0.35">
      <c r="A8018" s="1">
        <v>330112</v>
      </c>
      <c r="B8018" s="1" t="s">
        <v>2346</v>
      </c>
      <c r="C8018" s="1">
        <v>118401603</v>
      </c>
      <c r="D8018" s="1">
        <v>112</v>
      </c>
      <c r="E8018" s="1" t="s">
        <v>2762</v>
      </c>
      <c r="F8018" s="1" t="s">
        <v>147</v>
      </c>
      <c r="G8018" s="1" t="s">
        <v>402</v>
      </c>
      <c r="H8018" s="1" t="s">
        <v>916</v>
      </c>
      <c r="I8018" s="1">
        <v>1257070.1399999999</v>
      </c>
      <c r="J8018" s="1">
        <v>3276.81</v>
      </c>
      <c r="K8018" s="1">
        <v>255430</v>
      </c>
      <c r="L8018" s="1">
        <v>6090452</v>
      </c>
      <c r="M8018" s="1">
        <v>5.7434499263763428E-2</v>
      </c>
      <c r="N8018" s="1">
        <v>0.9520028829574585</v>
      </c>
      <c r="O8018" s="1">
        <v>3.9012990891933441E-2</v>
      </c>
      <c r="P8018" s="1">
        <v>3.2028865814208984</v>
      </c>
      <c r="R8018" s="1">
        <v>-2.4320199154317379E-3</v>
      </c>
      <c r="S8018" s="1">
        <v>33</v>
      </c>
      <c r="T8018" s="1">
        <v>1</v>
      </c>
      <c r="U8018" s="1">
        <v>7606229</v>
      </c>
      <c r="V8018" s="1">
        <v>9.4015471637248993E-2</v>
      </c>
      <c r="W8018" s="1">
        <v>4.8154325485229492</v>
      </c>
      <c r="X8018" s="1">
        <v>4.8154325485229492</v>
      </c>
    </row>
    <row r="8019" spans="1:24" x14ac:dyDescent="0.35">
      <c r="A8019" s="1">
        <v>340112</v>
      </c>
      <c r="B8019" s="1" t="s">
        <v>2347</v>
      </c>
      <c r="C8019" s="1">
        <v>118401603</v>
      </c>
      <c r="D8019" s="1">
        <v>112</v>
      </c>
      <c r="E8019" s="1" t="s">
        <v>2762</v>
      </c>
      <c r="F8019" s="1" t="s">
        <v>147</v>
      </c>
      <c r="G8019" s="1" t="s">
        <v>402</v>
      </c>
      <c r="H8019" s="1" t="s">
        <v>916</v>
      </c>
      <c r="I8019" s="1">
        <v>1257030.82</v>
      </c>
      <c r="J8019" s="1">
        <v>1476.89</v>
      </c>
      <c r="K8019" s="1">
        <v>255430</v>
      </c>
      <c r="L8019" s="1">
        <v>6090447</v>
      </c>
      <c r="M8019" s="1">
        <v>-4.9999998736893758E-6</v>
      </c>
      <c r="N8019" s="1">
        <v>-8.2095713878516108E-5</v>
      </c>
      <c r="O8019" s="1">
        <v>-3.9319998904829845E-5</v>
      </c>
      <c r="P8019" s="1">
        <v>-3.1279081013053656E-3</v>
      </c>
      <c r="Q8019" s="1">
        <v>0</v>
      </c>
      <c r="R8019" s="1">
        <v>-1.7999199917539954E-3</v>
      </c>
      <c r="S8019" s="1">
        <v>34</v>
      </c>
      <c r="T8019" s="1">
        <v>1</v>
      </c>
      <c r="U8019" s="1">
        <v>7604385</v>
      </c>
      <c r="V8019" s="1">
        <v>-1.8442400032654405E-3</v>
      </c>
      <c r="W8019" s="1">
        <v>-2.4243287742137909E-2</v>
      </c>
      <c r="X8019" s="1">
        <v>-2.4243287742137909E-2</v>
      </c>
    </row>
    <row r="8020" spans="1:24" x14ac:dyDescent="0.35">
      <c r="A8020" s="1">
        <v>350112</v>
      </c>
      <c r="B8020" s="1" t="s">
        <v>2348</v>
      </c>
      <c r="C8020" s="1">
        <v>118401603</v>
      </c>
      <c r="D8020" s="1">
        <v>112</v>
      </c>
      <c r="E8020" s="1" t="s">
        <v>2762</v>
      </c>
      <c r="F8020" s="1" t="s">
        <v>147</v>
      </c>
      <c r="G8020" s="1" t="s">
        <v>402</v>
      </c>
      <c r="H8020" s="1" t="s">
        <v>916</v>
      </c>
      <c r="I8020" s="1">
        <v>1291371.82</v>
      </c>
      <c r="K8020" s="1">
        <v>255430</v>
      </c>
      <c r="L8020" s="1">
        <v>6226002.5</v>
      </c>
      <c r="M8020" s="1">
        <v>0.13555550575256348</v>
      </c>
      <c r="N8020" s="1">
        <v>2.2257068157196045</v>
      </c>
      <c r="O8020" s="1">
        <v>3.4341000020503998E-2</v>
      </c>
      <c r="P8020" s="1">
        <v>2.7319138050079346</v>
      </c>
      <c r="Q8020" s="1">
        <v>0</v>
      </c>
      <c r="S8020" s="1">
        <v>35</v>
      </c>
      <c r="T8020" s="1">
        <v>1</v>
      </c>
      <c r="U8020" s="1">
        <v>7772804.5</v>
      </c>
      <c r="V8020" s="1">
        <v>0.16989651322364807</v>
      </c>
      <c r="W8020" s="1">
        <v>2.2147681713104248</v>
      </c>
      <c r="X8020" s="1">
        <v>2.2147681713104248</v>
      </c>
    </row>
    <row r="8021" spans="1:24" x14ac:dyDescent="0.35">
      <c r="A8021" s="1">
        <v>360112</v>
      </c>
      <c r="B8021" s="1" t="s">
        <v>2349</v>
      </c>
      <c r="C8021" s="1">
        <v>118401603</v>
      </c>
      <c r="D8021" s="1">
        <v>112</v>
      </c>
      <c r="E8021" s="1" t="s">
        <v>2762</v>
      </c>
      <c r="F8021" s="1" t="s">
        <v>147</v>
      </c>
      <c r="G8021" s="1" t="s">
        <v>402</v>
      </c>
      <c r="H8021" s="1" t="s">
        <v>916</v>
      </c>
      <c r="I8021" s="1">
        <v>1508852.35</v>
      </c>
      <c r="K8021" s="1">
        <v>255430</v>
      </c>
      <c r="L8021" s="1">
        <v>6676564</v>
      </c>
      <c r="M8021" s="1">
        <v>0.45056149363517761</v>
      </c>
      <c r="N8021" s="1">
        <v>7.2367701530456543</v>
      </c>
      <c r="O8021" s="1">
        <v>0.21748052537441254</v>
      </c>
      <c r="P8021" s="1">
        <v>16.841047286987305</v>
      </c>
      <c r="Q8021" s="1">
        <v>0</v>
      </c>
      <c r="S8021" s="1">
        <v>36</v>
      </c>
      <c r="T8021" s="1">
        <v>1</v>
      </c>
      <c r="U8021" s="1">
        <v>8440846</v>
      </c>
      <c r="V8021" s="1">
        <v>0.66804200410842896</v>
      </c>
      <c r="W8021" s="1">
        <v>8.5946006774902344</v>
      </c>
      <c r="X8021" s="1">
        <v>8.5946006774902344</v>
      </c>
    </row>
    <row r="8022" spans="1:24" x14ac:dyDescent="0.35">
      <c r="A8022" s="1">
        <v>370112</v>
      </c>
      <c r="B8022" s="1" t="s">
        <v>2350</v>
      </c>
      <c r="C8022" s="1">
        <v>118401603</v>
      </c>
      <c r="D8022" s="1">
        <v>112</v>
      </c>
      <c r="E8022" s="1" t="s">
        <v>2762</v>
      </c>
      <c r="F8022" s="1" t="s">
        <v>147</v>
      </c>
      <c r="G8022" s="1" t="s">
        <v>402</v>
      </c>
      <c r="H8022" s="1" t="s">
        <v>916</v>
      </c>
      <c r="I8022" s="1">
        <v>1595863.41</v>
      </c>
      <c r="K8022" s="1">
        <v>255430</v>
      </c>
      <c r="L8022" s="1">
        <v>7042652.5</v>
      </c>
      <c r="M8022" s="1">
        <v>0.36608850955963135</v>
      </c>
      <c r="N8022" s="1">
        <v>5.483187198638916</v>
      </c>
      <c r="O8022" s="1">
        <v>8.7011061608791351E-2</v>
      </c>
      <c r="P8022" s="1">
        <v>5.7667045593261719</v>
      </c>
      <c r="Q8022" s="1">
        <v>0</v>
      </c>
      <c r="S8022" s="1">
        <v>37</v>
      </c>
      <c r="T8022" s="1">
        <v>1</v>
      </c>
      <c r="U8022" s="1">
        <v>8893946</v>
      </c>
      <c r="V8022" s="1">
        <v>0.4530995786190033</v>
      </c>
      <c r="W8022" s="1">
        <v>5.3679451942443848</v>
      </c>
      <c r="X8022" s="1">
        <v>5.3679451942443848</v>
      </c>
    </row>
    <row r="8023" spans="1:24" x14ac:dyDescent="0.35">
      <c r="A8023" s="1">
        <v>380112</v>
      </c>
      <c r="B8023" s="1" t="s">
        <v>2351</v>
      </c>
      <c r="C8023" s="1">
        <v>118401603</v>
      </c>
      <c r="D8023" s="1">
        <v>112</v>
      </c>
      <c r="E8023" s="1" t="s">
        <v>2762</v>
      </c>
      <c r="F8023" s="1" t="s">
        <v>147</v>
      </c>
      <c r="G8023" s="1" t="s">
        <v>402</v>
      </c>
      <c r="H8023" s="1" t="s">
        <v>916</v>
      </c>
      <c r="I8023" s="1">
        <v>1571485</v>
      </c>
      <c r="K8023" s="1">
        <v>522927.1875</v>
      </c>
      <c r="L8023" s="1">
        <v>7212089</v>
      </c>
      <c r="M8023" s="1">
        <v>0.1694364994764328</v>
      </c>
      <c r="N8023" s="1">
        <v>2.4058620929718018</v>
      </c>
      <c r="O8023" s="1">
        <v>-2.437840960919857E-2</v>
      </c>
      <c r="P8023" s="1">
        <v>-1.5276000499725342</v>
      </c>
      <c r="Q8023" s="1">
        <v>0.26749718189239502</v>
      </c>
      <c r="S8023" s="1">
        <v>38</v>
      </c>
      <c r="T8023" s="1">
        <v>1</v>
      </c>
      <c r="U8023" s="1">
        <v>9306501</v>
      </c>
      <c r="V8023" s="1">
        <v>0.4125552773475647</v>
      </c>
      <c r="W8023" s="1">
        <v>4.6386046409606934</v>
      </c>
      <c r="X8023" s="1">
        <v>4.6386046409606934</v>
      </c>
    </row>
    <row r="8024" spans="1:24" x14ac:dyDescent="0.35">
      <c r="A8024" s="1">
        <v>390112</v>
      </c>
      <c r="B8024" s="1" t="s">
        <v>2352</v>
      </c>
      <c r="C8024" s="1">
        <v>118401603</v>
      </c>
      <c r="D8024" s="1">
        <v>112</v>
      </c>
      <c r="E8024" s="1" t="s">
        <v>2762</v>
      </c>
      <c r="F8024" s="1" t="s">
        <v>147</v>
      </c>
      <c r="G8024" s="1" t="s">
        <v>402</v>
      </c>
      <c r="H8024" s="1" t="s">
        <v>916</v>
      </c>
      <c r="I8024" s="1">
        <v>1625619</v>
      </c>
      <c r="K8024" s="1">
        <v>1005139.5625</v>
      </c>
      <c r="L8024" s="1">
        <v>7280050</v>
      </c>
      <c r="M8024" s="1">
        <v>6.796099990606308E-2</v>
      </c>
      <c r="N8024" s="1">
        <v>0.94232058525085449</v>
      </c>
      <c r="O8024" s="1">
        <v>5.4134000092744827E-2</v>
      </c>
      <c r="P8024" s="1">
        <v>3.4447672367095947</v>
      </c>
      <c r="Q8024" s="1">
        <v>0.4822123646736145</v>
      </c>
      <c r="S8024" s="1">
        <v>39</v>
      </c>
      <c r="T8024" s="1">
        <v>1</v>
      </c>
      <c r="U8024" s="1">
        <v>9910808</v>
      </c>
      <c r="V8024" s="1">
        <v>0.60430735349655151</v>
      </c>
      <c r="W8024" s="1">
        <v>6.4933857917785645</v>
      </c>
      <c r="X8024" s="1">
        <v>6.4933857917785645</v>
      </c>
    </row>
    <row r="8025" spans="1:24" x14ac:dyDescent="0.35">
      <c r="A8025" s="1">
        <v>400112</v>
      </c>
      <c r="B8025" s="1" t="s">
        <v>2353</v>
      </c>
      <c r="C8025" s="1">
        <v>118401603</v>
      </c>
      <c r="D8025" s="1">
        <v>112</v>
      </c>
      <c r="E8025" s="1" t="s">
        <v>2762</v>
      </c>
      <c r="F8025" s="1" t="s">
        <v>147</v>
      </c>
      <c r="G8025" s="1" t="s">
        <v>402</v>
      </c>
      <c r="H8025" s="1" t="s">
        <v>916</v>
      </c>
      <c r="S8025" s="1">
        <v>40</v>
      </c>
      <c r="T8025" s="1">
        <v>1</v>
      </c>
      <c r="U8025" s="1">
        <v>0</v>
      </c>
      <c r="V8025" s="1">
        <v>0</v>
      </c>
      <c r="W8025" s="1">
        <v>-100</v>
      </c>
      <c r="X8025" s="1">
        <v>-100</v>
      </c>
    </row>
    <row r="8026" spans="1:24" x14ac:dyDescent="0.35">
      <c r="A8026" s="1">
        <v>410112</v>
      </c>
      <c r="B8026" s="1" t="s">
        <v>2354</v>
      </c>
      <c r="C8026" s="1">
        <v>118401603</v>
      </c>
      <c r="D8026" s="1">
        <v>112</v>
      </c>
      <c r="E8026" s="1" t="s">
        <v>2762</v>
      </c>
      <c r="F8026" s="1" t="s">
        <v>147</v>
      </c>
      <c r="G8026" s="1" t="s">
        <v>402</v>
      </c>
      <c r="H8026" s="1" t="s">
        <v>916</v>
      </c>
      <c r="S8026" s="1">
        <v>41</v>
      </c>
      <c r="T8026" s="1">
        <v>1</v>
      </c>
      <c r="U8026" s="1">
        <v>0</v>
      </c>
      <c r="V8026" s="1">
        <v>0</v>
      </c>
    </row>
    <row r="8027" spans="1:24" x14ac:dyDescent="0.35">
      <c r="A8027" s="1">
        <v>420112</v>
      </c>
      <c r="B8027" s="1" t="s">
        <v>2355</v>
      </c>
      <c r="C8027" s="1">
        <v>118401603</v>
      </c>
      <c r="D8027" s="1">
        <v>112</v>
      </c>
      <c r="E8027" s="1" t="s">
        <v>2762</v>
      </c>
      <c r="F8027" s="1" t="s">
        <v>147</v>
      </c>
      <c r="G8027" s="1" t="s">
        <v>402</v>
      </c>
      <c r="H8027" s="1" t="s">
        <v>916</v>
      </c>
      <c r="S8027" s="1">
        <v>42</v>
      </c>
      <c r="T8027" s="1">
        <v>1</v>
      </c>
      <c r="U8027" s="1">
        <v>0</v>
      </c>
      <c r="V8027" s="1">
        <v>0</v>
      </c>
    </row>
    <row r="8028" spans="1:24" x14ac:dyDescent="0.35">
      <c r="A8028" s="1">
        <v>430112</v>
      </c>
      <c r="B8028" s="1" t="s">
        <v>2356</v>
      </c>
      <c r="C8028" s="1">
        <v>118401603</v>
      </c>
      <c r="D8028" s="1">
        <v>112</v>
      </c>
      <c r="E8028" s="1" t="s">
        <v>2762</v>
      </c>
      <c r="F8028" s="1" t="s">
        <v>147</v>
      </c>
      <c r="G8028" s="1" t="s">
        <v>402</v>
      </c>
      <c r="H8028" s="1" t="s">
        <v>916</v>
      </c>
      <c r="S8028" s="1">
        <v>43</v>
      </c>
      <c r="T8028" s="1">
        <v>1</v>
      </c>
      <c r="U8028" s="1">
        <v>0</v>
      </c>
      <c r="V8028" s="1">
        <v>0</v>
      </c>
    </row>
    <row r="8029" spans="1:24" x14ac:dyDescent="0.35">
      <c r="A8029" s="1">
        <v>440112</v>
      </c>
      <c r="B8029" s="1" t="s">
        <v>2357</v>
      </c>
      <c r="C8029" s="1">
        <v>118401603</v>
      </c>
      <c r="D8029" s="1">
        <v>112</v>
      </c>
      <c r="E8029" s="1" t="s">
        <v>2762</v>
      </c>
      <c r="F8029" s="1" t="s">
        <v>147</v>
      </c>
      <c r="G8029" s="1" t="s">
        <v>402</v>
      </c>
      <c r="H8029" s="1" t="s">
        <v>916</v>
      </c>
      <c r="S8029" s="1">
        <v>44</v>
      </c>
      <c r="T8029" s="1">
        <v>1</v>
      </c>
      <c r="U8029" s="1">
        <v>0</v>
      </c>
      <c r="V8029" s="1">
        <v>0</v>
      </c>
    </row>
    <row r="8030" spans="1:24" x14ac:dyDescent="0.35">
      <c r="A8030" s="1">
        <v>450112</v>
      </c>
      <c r="B8030" s="1" t="s">
        <v>2358</v>
      </c>
      <c r="C8030" s="1">
        <v>118401603</v>
      </c>
      <c r="D8030" s="1">
        <v>112</v>
      </c>
      <c r="E8030" s="1" t="s">
        <v>2762</v>
      </c>
      <c r="F8030" s="1" t="s">
        <v>147</v>
      </c>
      <c r="G8030" s="1" t="s">
        <v>402</v>
      </c>
      <c r="H8030" s="1" t="s">
        <v>916</v>
      </c>
      <c r="S8030" s="1">
        <v>45</v>
      </c>
      <c r="T8030" s="1">
        <v>1</v>
      </c>
      <c r="U8030" s="1">
        <v>0</v>
      </c>
      <c r="V8030" s="1">
        <v>0</v>
      </c>
    </row>
    <row r="8031" spans="1:24" x14ac:dyDescent="0.35">
      <c r="A8031" s="1">
        <v>460112</v>
      </c>
      <c r="B8031" s="1" t="s">
        <v>2359</v>
      </c>
      <c r="C8031" s="1">
        <v>118401603</v>
      </c>
      <c r="D8031" s="1">
        <v>112</v>
      </c>
      <c r="E8031" s="1" t="s">
        <v>2762</v>
      </c>
      <c r="F8031" s="1" t="s">
        <v>147</v>
      </c>
      <c r="G8031" s="1" t="s">
        <v>402</v>
      </c>
      <c r="H8031" s="1" t="s">
        <v>916</v>
      </c>
      <c r="S8031" s="1">
        <v>46</v>
      </c>
      <c r="T8031" s="1">
        <v>1</v>
      </c>
      <c r="U8031" s="1">
        <v>0</v>
      </c>
      <c r="V8031" s="1">
        <v>0</v>
      </c>
    </row>
    <row r="8032" spans="1:24" x14ac:dyDescent="0.35">
      <c r="A8032" s="1">
        <v>470112</v>
      </c>
      <c r="B8032" s="1" t="s">
        <v>2360</v>
      </c>
      <c r="C8032" s="1">
        <v>118401603</v>
      </c>
      <c r="D8032" s="1">
        <v>112</v>
      </c>
      <c r="E8032" s="1" t="s">
        <v>2762</v>
      </c>
      <c r="F8032" s="1" t="s">
        <v>147</v>
      </c>
      <c r="G8032" s="1" t="s">
        <v>402</v>
      </c>
      <c r="H8032" s="1" t="s">
        <v>916</v>
      </c>
      <c r="S8032" s="1">
        <v>47</v>
      </c>
      <c r="T8032" s="1">
        <v>1</v>
      </c>
      <c r="U8032" s="1">
        <v>0</v>
      </c>
      <c r="V8032" s="1">
        <v>0</v>
      </c>
    </row>
    <row r="8033" spans="1:24" x14ac:dyDescent="0.35">
      <c r="A8033" s="1">
        <v>480112</v>
      </c>
      <c r="B8033" s="1" t="s">
        <v>2361</v>
      </c>
      <c r="C8033" s="1">
        <v>118401603</v>
      </c>
      <c r="D8033" s="1">
        <v>112</v>
      </c>
      <c r="E8033" s="1" t="s">
        <v>2762</v>
      </c>
      <c r="F8033" s="1" t="s">
        <v>147</v>
      </c>
      <c r="G8033" s="1" t="s">
        <v>402</v>
      </c>
      <c r="H8033" s="1" t="s">
        <v>916</v>
      </c>
      <c r="S8033" s="1">
        <v>48</v>
      </c>
      <c r="T8033" s="1">
        <v>1</v>
      </c>
      <c r="U8033" s="1">
        <v>0</v>
      </c>
      <c r="V8033" s="1">
        <v>0</v>
      </c>
    </row>
    <row r="8034" spans="1:24" x14ac:dyDescent="0.35">
      <c r="A8034" s="1">
        <v>290172</v>
      </c>
      <c r="B8034" s="1" t="s">
        <v>2341</v>
      </c>
      <c r="C8034" s="1">
        <v>118402603</v>
      </c>
      <c r="D8034" s="1">
        <v>172</v>
      </c>
      <c r="E8034" s="1" t="s">
        <v>2763</v>
      </c>
      <c r="F8034" s="1" t="s">
        <v>147</v>
      </c>
      <c r="G8034" s="1" t="s">
        <v>402</v>
      </c>
      <c r="H8034" s="1" t="s">
        <v>916</v>
      </c>
      <c r="I8034" s="1">
        <v>1357817.64</v>
      </c>
      <c r="K8034" s="1">
        <v>370183</v>
      </c>
      <c r="L8034" s="1">
        <v>10613981</v>
      </c>
      <c r="S8034" s="1">
        <v>29</v>
      </c>
      <c r="T8034" s="1">
        <v>1</v>
      </c>
      <c r="U8034" s="1">
        <v>12341982</v>
      </c>
      <c r="V8034" s="1">
        <v>0</v>
      </c>
    </row>
    <row r="8035" spans="1:24" x14ac:dyDescent="0.35">
      <c r="A8035" s="1">
        <v>300172</v>
      </c>
      <c r="B8035" s="1" t="s">
        <v>2343</v>
      </c>
      <c r="C8035" s="1">
        <v>118402603</v>
      </c>
      <c r="D8035" s="1">
        <v>172</v>
      </c>
      <c r="E8035" s="1" t="s">
        <v>2763</v>
      </c>
      <c r="F8035" s="1" t="s">
        <v>147</v>
      </c>
      <c r="G8035" s="1" t="s">
        <v>402</v>
      </c>
      <c r="H8035" s="1" t="s">
        <v>916</v>
      </c>
      <c r="I8035" s="1">
        <v>1410143.57</v>
      </c>
      <c r="K8035" s="1">
        <v>506595</v>
      </c>
      <c r="L8035" s="1">
        <v>10967830</v>
      </c>
      <c r="M8035" s="1">
        <v>0.35384899377822876</v>
      </c>
      <c r="N8035" s="1">
        <v>3.3338010311126709</v>
      </c>
      <c r="O8035" s="1">
        <v>5.2325930446386337E-2</v>
      </c>
      <c r="P8035" s="1">
        <v>3.8536787033081055</v>
      </c>
      <c r="Q8035" s="1">
        <v>0.13641199469566345</v>
      </c>
      <c r="S8035" s="1">
        <v>30</v>
      </c>
      <c r="T8035" s="1">
        <v>1</v>
      </c>
      <c r="U8035" s="1">
        <v>12884569</v>
      </c>
      <c r="V8035" s="1">
        <v>0.54258692264556885</v>
      </c>
      <c r="W8035" s="1">
        <v>4.3962712287902832</v>
      </c>
      <c r="X8035" s="1">
        <v>4.3962712287902832</v>
      </c>
    </row>
    <row r="8036" spans="1:24" x14ac:dyDescent="0.35">
      <c r="A8036" s="1">
        <v>310172</v>
      </c>
      <c r="B8036" s="1" t="s">
        <v>2344</v>
      </c>
      <c r="C8036" s="1">
        <v>118402603</v>
      </c>
      <c r="D8036" s="1">
        <v>172</v>
      </c>
      <c r="E8036" s="1" t="s">
        <v>2763</v>
      </c>
      <c r="F8036" s="1" t="s">
        <v>147</v>
      </c>
      <c r="G8036" s="1" t="s">
        <v>402</v>
      </c>
      <c r="H8036" s="1" t="s">
        <v>916</v>
      </c>
      <c r="I8036" s="1">
        <v>1472836.23</v>
      </c>
      <c r="K8036" s="1">
        <v>438389</v>
      </c>
      <c r="L8036" s="1">
        <v>11182228</v>
      </c>
      <c r="M8036" s="1">
        <v>0.21439799666404724</v>
      </c>
      <c r="N8036" s="1">
        <v>1.9547896385192871</v>
      </c>
      <c r="O8036" s="1">
        <v>6.2692657113075256E-2</v>
      </c>
      <c r="P8036" s="1">
        <v>4.4458351135253906</v>
      </c>
      <c r="Q8036" s="1">
        <v>-6.8205997347831726E-2</v>
      </c>
      <c r="S8036" s="1">
        <v>31</v>
      </c>
      <c r="T8036" s="1">
        <v>1</v>
      </c>
      <c r="U8036" s="1">
        <v>13093453</v>
      </c>
      <c r="V8036" s="1">
        <v>0.20888465642929077</v>
      </c>
      <c r="W8036" s="1">
        <v>1.6211950778961182</v>
      </c>
      <c r="X8036" s="1">
        <v>1.6211950778961182</v>
      </c>
    </row>
    <row r="8037" spans="1:24" x14ac:dyDescent="0.35">
      <c r="A8037" s="1">
        <v>320172</v>
      </c>
      <c r="B8037" s="1" t="s">
        <v>2345</v>
      </c>
      <c r="C8037" s="1">
        <v>118402603</v>
      </c>
      <c r="D8037" s="1">
        <v>172</v>
      </c>
      <c r="E8037" s="1" t="s">
        <v>2763</v>
      </c>
      <c r="F8037" s="1" t="s">
        <v>147</v>
      </c>
      <c r="G8037" s="1" t="s">
        <v>402</v>
      </c>
      <c r="H8037" s="1" t="s">
        <v>916</v>
      </c>
      <c r="I8037" s="1">
        <v>1505265.55</v>
      </c>
      <c r="K8037" s="1">
        <v>438389</v>
      </c>
      <c r="L8037" s="1">
        <v>11278700</v>
      </c>
      <c r="M8037" s="1">
        <v>9.6472002565860748E-2</v>
      </c>
      <c r="N8037" s="1">
        <v>0.86272609233856201</v>
      </c>
      <c r="O8037" s="1">
        <v>3.2429318875074387E-2</v>
      </c>
      <c r="P8037" s="1">
        <v>2.2018280029296875</v>
      </c>
      <c r="Q8037" s="1">
        <v>0</v>
      </c>
      <c r="S8037" s="1">
        <v>32</v>
      </c>
      <c r="T8037" s="1">
        <v>1</v>
      </c>
      <c r="U8037" s="1">
        <v>13222354</v>
      </c>
      <c r="V8037" s="1">
        <v>0.12890131771564484</v>
      </c>
      <c r="W8037" s="1">
        <v>0.98446911573410034</v>
      </c>
      <c r="X8037" s="1">
        <v>0.98446911573410034</v>
      </c>
    </row>
    <row r="8038" spans="1:24" x14ac:dyDescent="0.35">
      <c r="A8038" s="1">
        <v>330172</v>
      </c>
      <c r="B8038" s="1" t="s">
        <v>2346</v>
      </c>
      <c r="C8038" s="1">
        <v>118402603</v>
      </c>
      <c r="D8038" s="1">
        <v>172</v>
      </c>
      <c r="E8038" s="1" t="s">
        <v>2763</v>
      </c>
      <c r="F8038" s="1" t="s">
        <v>147</v>
      </c>
      <c r="G8038" s="1" t="s">
        <v>402</v>
      </c>
      <c r="H8038" s="1" t="s">
        <v>916</v>
      </c>
      <c r="I8038" s="1">
        <v>1602103.99</v>
      </c>
      <c r="K8038" s="1">
        <v>438389</v>
      </c>
      <c r="L8038" s="1">
        <v>11329077</v>
      </c>
      <c r="M8038" s="1">
        <v>5.0377000123262405E-2</v>
      </c>
      <c r="N8038" s="1">
        <v>0.44665607810020447</v>
      </c>
      <c r="O8038" s="1">
        <v>9.6838437020778656E-2</v>
      </c>
      <c r="P8038" s="1">
        <v>6.4333128929138184</v>
      </c>
      <c r="Q8038" s="1">
        <v>0</v>
      </c>
      <c r="S8038" s="1">
        <v>33</v>
      </c>
      <c r="T8038" s="1">
        <v>1</v>
      </c>
      <c r="U8038" s="1">
        <v>13369570</v>
      </c>
      <c r="V8038" s="1">
        <v>0.14721544086933136</v>
      </c>
      <c r="W8038" s="1">
        <v>1.1133872270584106</v>
      </c>
      <c r="X8038" s="1">
        <v>1.1133872270584106</v>
      </c>
    </row>
    <row r="8039" spans="1:24" x14ac:dyDescent="0.35">
      <c r="A8039" s="1">
        <v>340172</v>
      </c>
      <c r="B8039" s="1" t="s">
        <v>2347</v>
      </c>
      <c r="C8039" s="1">
        <v>118402603</v>
      </c>
      <c r="D8039" s="1">
        <v>172</v>
      </c>
      <c r="E8039" s="1" t="s">
        <v>2763</v>
      </c>
      <c r="F8039" s="1" t="s">
        <v>147</v>
      </c>
      <c r="G8039" s="1" t="s">
        <v>402</v>
      </c>
      <c r="H8039" s="1" t="s">
        <v>916</v>
      </c>
      <c r="I8039" s="1">
        <v>1602013.72</v>
      </c>
      <c r="K8039" s="1">
        <v>438389</v>
      </c>
      <c r="L8039" s="1">
        <v>11329065</v>
      </c>
      <c r="M8039" s="1">
        <v>-1.2000000424450263E-5</v>
      </c>
      <c r="N8039" s="1">
        <v>-1.0592213220661506E-4</v>
      </c>
      <c r="O8039" s="1">
        <v>-9.026999759953469E-5</v>
      </c>
      <c r="P8039" s="1">
        <v>-5.6344657205045223E-3</v>
      </c>
      <c r="Q8039" s="1">
        <v>0</v>
      </c>
      <c r="S8039" s="1">
        <v>34</v>
      </c>
      <c r="T8039" s="1">
        <v>1</v>
      </c>
      <c r="U8039" s="1">
        <v>13369468</v>
      </c>
      <c r="V8039" s="1">
        <v>-1.0227000166196376E-4</v>
      </c>
      <c r="W8039" s="1">
        <v>-7.6292653102427721E-4</v>
      </c>
      <c r="X8039" s="1">
        <v>-7.6292653102427721E-4</v>
      </c>
    </row>
    <row r="8040" spans="1:24" x14ac:dyDescent="0.35">
      <c r="A8040" s="1">
        <v>350172</v>
      </c>
      <c r="B8040" s="1" t="s">
        <v>2348</v>
      </c>
      <c r="C8040" s="1">
        <v>118402603</v>
      </c>
      <c r="D8040" s="1">
        <v>172</v>
      </c>
      <c r="E8040" s="1" t="s">
        <v>2763</v>
      </c>
      <c r="F8040" s="1" t="s">
        <v>147</v>
      </c>
      <c r="G8040" s="1" t="s">
        <v>402</v>
      </c>
      <c r="H8040" s="1" t="s">
        <v>916</v>
      </c>
      <c r="I8040" s="1">
        <v>1715427.24</v>
      </c>
      <c r="K8040" s="1">
        <v>438389</v>
      </c>
      <c r="L8040" s="1">
        <v>11973314</v>
      </c>
      <c r="M8040" s="1">
        <v>0.64424902200698853</v>
      </c>
      <c r="N8040" s="1">
        <v>5.6866917610168457</v>
      </c>
      <c r="O8040" s="1">
        <v>0.11341352015733719</v>
      </c>
      <c r="P8040" s="1">
        <v>7.079434871673584</v>
      </c>
      <c r="Q8040" s="1">
        <v>0</v>
      </c>
      <c r="S8040" s="1">
        <v>35</v>
      </c>
      <c r="T8040" s="1">
        <v>1</v>
      </c>
      <c r="U8040" s="1">
        <v>14127130</v>
      </c>
      <c r="V8040" s="1">
        <v>0.75766253471374512</v>
      </c>
      <c r="W8040" s="1">
        <v>5.6671066284179688</v>
      </c>
      <c r="X8040" s="1">
        <v>5.6671066284179688</v>
      </c>
    </row>
    <row r="8041" spans="1:24" x14ac:dyDescent="0.35">
      <c r="A8041" s="1">
        <v>360172</v>
      </c>
      <c r="B8041" s="1" t="s">
        <v>2349</v>
      </c>
      <c r="C8041" s="1">
        <v>118402603</v>
      </c>
      <c r="D8041" s="1">
        <v>172</v>
      </c>
      <c r="E8041" s="1" t="s">
        <v>2763</v>
      </c>
      <c r="F8041" s="1" t="s">
        <v>147</v>
      </c>
      <c r="G8041" s="1" t="s">
        <v>402</v>
      </c>
      <c r="H8041" s="1" t="s">
        <v>916</v>
      </c>
      <c r="I8041" s="1">
        <v>1947759.37</v>
      </c>
      <c r="K8041" s="1">
        <v>438389</v>
      </c>
      <c r="L8041" s="1">
        <v>13316705</v>
      </c>
      <c r="M8041" s="1">
        <v>1.343390941619873</v>
      </c>
      <c r="N8041" s="1">
        <v>11.219876289367676</v>
      </c>
      <c r="O8041" s="1">
        <v>0.23233212530612946</v>
      </c>
      <c r="P8041" s="1">
        <v>13.543688774108887</v>
      </c>
      <c r="Q8041" s="1">
        <v>0</v>
      </c>
      <c r="S8041" s="1">
        <v>36</v>
      </c>
      <c r="T8041" s="1">
        <v>1</v>
      </c>
      <c r="U8041" s="1">
        <v>15702854</v>
      </c>
      <c r="V8041" s="1">
        <v>1.5757230520248413</v>
      </c>
      <c r="W8041" s="1">
        <v>11.153885841369629</v>
      </c>
      <c r="X8041" s="1">
        <v>11.153885841369629</v>
      </c>
    </row>
    <row r="8042" spans="1:24" x14ac:dyDescent="0.35">
      <c r="A8042" s="1">
        <v>370172</v>
      </c>
      <c r="B8042" s="1" t="s">
        <v>2350</v>
      </c>
      <c r="C8042" s="1">
        <v>118402603</v>
      </c>
      <c r="D8042" s="1">
        <v>172</v>
      </c>
      <c r="E8042" s="1" t="s">
        <v>2763</v>
      </c>
      <c r="F8042" s="1" t="s">
        <v>147</v>
      </c>
      <c r="G8042" s="1" t="s">
        <v>402</v>
      </c>
      <c r="H8042" s="1" t="s">
        <v>916</v>
      </c>
      <c r="I8042" s="1">
        <v>2079771.68</v>
      </c>
      <c r="K8042" s="1">
        <v>438389</v>
      </c>
      <c r="L8042" s="1">
        <v>15291135</v>
      </c>
      <c r="M8042" s="1">
        <v>1.9744299650192261</v>
      </c>
      <c r="N8042" s="1">
        <v>14.826715469360352</v>
      </c>
      <c r="O8042" s="1">
        <v>0.13201230764389038</v>
      </c>
      <c r="P8042" s="1">
        <v>6.7776498794555664</v>
      </c>
      <c r="Q8042" s="1">
        <v>0</v>
      </c>
      <c r="S8042" s="1">
        <v>37</v>
      </c>
      <c r="T8042" s="1">
        <v>1</v>
      </c>
      <c r="U8042" s="1">
        <v>17809296</v>
      </c>
      <c r="V8042" s="1">
        <v>2.1064422130584717</v>
      </c>
      <c r="W8042" s="1">
        <v>13.414389610290527</v>
      </c>
      <c r="X8042" s="1">
        <v>13.414389610290527</v>
      </c>
    </row>
    <row r="8043" spans="1:24" x14ac:dyDescent="0.35">
      <c r="A8043" s="1">
        <v>380172</v>
      </c>
      <c r="B8043" s="1" t="s">
        <v>2351</v>
      </c>
      <c r="C8043" s="1">
        <v>118402603</v>
      </c>
      <c r="D8043" s="1">
        <v>172</v>
      </c>
      <c r="E8043" s="1" t="s">
        <v>2763</v>
      </c>
      <c r="F8043" s="1" t="s">
        <v>147</v>
      </c>
      <c r="G8043" s="1" t="s">
        <v>402</v>
      </c>
      <c r="H8043" s="1" t="s">
        <v>916</v>
      </c>
      <c r="I8043" s="1">
        <v>2344789</v>
      </c>
      <c r="K8043" s="1">
        <v>2961686.5</v>
      </c>
      <c r="L8043" s="1">
        <v>15827920</v>
      </c>
      <c r="M8043" s="1">
        <v>0.53678500652313232</v>
      </c>
      <c r="N8043" s="1">
        <v>3.5104327201843262</v>
      </c>
      <c r="O8043" s="1">
        <v>0.26501733064651489</v>
      </c>
      <c r="P8043" s="1">
        <v>12.742615699768066</v>
      </c>
      <c r="Q8043" s="1">
        <v>2.5232975482940674</v>
      </c>
      <c r="S8043" s="1">
        <v>38</v>
      </c>
      <c r="T8043" s="1">
        <v>1</v>
      </c>
      <c r="U8043" s="1">
        <v>21134396</v>
      </c>
      <c r="V8043" s="1">
        <v>3.3250999450683594</v>
      </c>
      <c r="W8043" s="1">
        <v>18.670585632324219</v>
      </c>
      <c r="X8043" s="1">
        <v>18.670585632324219</v>
      </c>
    </row>
    <row r="8044" spans="1:24" x14ac:dyDescent="0.35">
      <c r="A8044" s="1">
        <v>390172</v>
      </c>
      <c r="B8044" s="1" t="s">
        <v>2352</v>
      </c>
      <c r="C8044" s="1">
        <v>118402603</v>
      </c>
      <c r="D8044" s="1">
        <v>172</v>
      </c>
      <c r="E8044" s="1" t="s">
        <v>2763</v>
      </c>
      <c r="F8044" s="1" t="s">
        <v>147</v>
      </c>
      <c r="G8044" s="1" t="s">
        <v>402</v>
      </c>
      <c r="H8044" s="1" t="s">
        <v>916</v>
      </c>
      <c r="I8044" s="1">
        <v>2439610</v>
      </c>
      <c r="K8044" s="1">
        <v>5516479.5</v>
      </c>
      <c r="L8044" s="1">
        <v>16020707</v>
      </c>
      <c r="M8044" s="1">
        <v>0.19278700649738312</v>
      </c>
      <c r="N8044" s="1">
        <v>1.2180185317993164</v>
      </c>
      <c r="O8044" s="1">
        <v>9.482099860906601E-2</v>
      </c>
      <c r="P8044" s="1">
        <v>4.0439033508300781</v>
      </c>
      <c r="Q8044" s="1">
        <v>2.5547928810119629</v>
      </c>
      <c r="S8044" s="1">
        <v>39</v>
      </c>
      <c r="T8044" s="1">
        <v>1</v>
      </c>
      <c r="U8044" s="1">
        <v>23976796</v>
      </c>
      <c r="V8044" s="1">
        <v>2.8424007892608643</v>
      </c>
      <c r="W8044" s="1">
        <v>13.449166297912598</v>
      </c>
      <c r="X8044" s="1">
        <v>13.449166297912598</v>
      </c>
    </row>
    <row r="8045" spans="1:24" x14ac:dyDescent="0.35">
      <c r="A8045" s="1">
        <v>400172</v>
      </c>
      <c r="B8045" s="1" t="s">
        <v>2353</v>
      </c>
      <c r="C8045" s="1">
        <v>118402603</v>
      </c>
      <c r="D8045" s="1">
        <v>172</v>
      </c>
      <c r="E8045" s="1" t="s">
        <v>2763</v>
      </c>
      <c r="F8045" s="1" t="s">
        <v>147</v>
      </c>
      <c r="G8045" s="1" t="s">
        <v>402</v>
      </c>
      <c r="H8045" s="1" t="s">
        <v>916</v>
      </c>
      <c r="S8045" s="1">
        <v>40</v>
      </c>
      <c r="T8045" s="1">
        <v>1</v>
      </c>
      <c r="U8045" s="1">
        <v>0</v>
      </c>
      <c r="V8045" s="1">
        <v>0</v>
      </c>
      <c r="W8045" s="1">
        <v>-100</v>
      </c>
      <c r="X8045" s="1">
        <v>-100</v>
      </c>
    </row>
    <row r="8046" spans="1:24" x14ac:dyDescent="0.35">
      <c r="A8046" s="1">
        <v>410172</v>
      </c>
      <c r="B8046" s="1" t="s">
        <v>2354</v>
      </c>
      <c r="C8046" s="1">
        <v>118402603</v>
      </c>
      <c r="D8046" s="1">
        <v>172</v>
      </c>
      <c r="E8046" s="1" t="s">
        <v>2763</v>
      </c>
      <c r="F8046" s="1" t="s">
        <v>147</v>
      </c>
      <c r="G8046" s="1" t="s">
        <v>402</v>
      </c>
      <c r="H8046" s="1" t="s">
        <v>916</v>
      </c>
      <c r="S8046" s="1">
        <v>41</v>
      </c>
      <c r="T8046" s="1">
        <v>1</v>
      </c>
      <c r="U8046" s="1">
        <v>0</v>
      </c>
      <c r="V8046" s="1">
        <v>0</v>
      </c>
    </row>
    <row r="8047" spans="1:24" x14ac:dyDescent="0.35">
      <c r="A8047" s="1">
        <v>420172</v>
      </c>
      <c r="B8047" s="1" t="s">
        <v>2355</v>
      </c>
      <c r="C8047" s="1">
        <v>118402603</v>
      </c>
      <c r="D8047" s="1">
        <v>172</v>
      </c>
      <c r="E8047" s="1" t="s">
        <v>2763</v>
      </c>
      <c r="F8047" s="1" t="s">
        <v>147</v>
      </c>
      <c r="G8047" s="1" t="s">
        <v>402</v>
      </c>
      <c r="H8047" s="1" t="s">
        <v>916</v>
      </c>
      <c r="S8047" s="1">
        <v>42</v>
      </c>
      <c r="T8047" s="1">
        <v>1</v>
      </c>
      <c r="U8047" s="1">
        <v>0</v>
      </c>
      <c r="V8047" s="1">
        <v>0</v>
      </c>
    </row>
    <row r="8048" spans="1:24" x14ac:dyDescent="0.35">
      <c r="A8048" s="1">
        <v>430172</v>
      </c>
      <c r="B8048" s="1" t="s">
        <v>2356</v>
      </c>
      <c r="C8048" s="1">
        <v>118402603</v>
      </c>
      <c r="D8048" s="1">
        <v>172</v>
      </c>
      <c r="E8048" s="1" t="s">
        <v>2763</v>
      </c>
      <c r="F8048" s="1" t="s">
        <v>147</v>
      </c>
      <c r="G8048" s="1" t="s">
        <v>402</v>
      </c>
      <c r="H8048" s="1" t="s">
        <v>916</v>
      </c>
      <c r="S8048" s="1">
        <v>43</v>
      </c>
      <c r="T8048" s="1">
        <v>1</v>
      </c>
      <c r="U8048" s="1">
        <v>0</v>
      </c>
      <c r="V8048" s="1">
        <v>0</v>
      </c>
    </row>
    <row r="8049" spans="1:24" x14ac:dyDescent="0.35">
      <c r="A8049" s="1">
        <v>440172</v>
      </c>
      <c r="B8049" s="1" t="s">
        <v>2357</v>
      </c>
      <c r="C8049" s="1">
        <v>118402603</v>
      </c>
      <c r="D8049" s="1">
        <v>172</v>
      </c>
      <c r="E8049" s="1" t="s">
        <v>2763</v>
      </c>
      <c r="F8049" s="1" t="s">
        <v>147</v>
      </c>
      <c r="G8049" s="1" t="s">
        <v>402</v>
      </c>
      <c r="H8049" s="1" t="s">
        <v>916</v>
      </c>
      <c r="S8049" s="1">
        <v>44</v>
      </c>
      <c r="T8049" s="1">
        <v>1</v>
      </c>
      <c r="U8049" s="1">
        <v>0</v>
      </c>
      <c r="V8049" s="1">
        <v>0</v>
      </c>
    </row>
    <row r="8050" spans="1:24" x14ac:dyDescent="0.35">
      <c r="A8050" s="1">
        <v>450172</v>
      </c>
      <c r="B8050" s="1" t="s">
        <v>2358</v>
      </c>
      <c r="C8050" s="1">
        <v>118402603</v>
      </c>
      <c r="D8050" s="1">
        <v>172</v>
      </c>
      <c r="E8050" s="1" t="s">
        <v>2763</v>
      </c>
      <c r="F8050" s="1" t="s">
        <v>147</v>
      </c>
      <c r="G8050" s="1" t="s">
        <v>402</v>
      </c>
      <c r="H8050" s="1" t="s">
        <v>916</v>
      </c>
      <c r="S8050" s="1">
        <v>45</v>
      </c>
      <c r="T8050" s="1">
        <v>1</v>
      </c>
      <c r="U8050" s="1">
        <v>0</v>
      </c>
      <c r="V8050" s="1">
        <v>0</v>
      </c>
    </row>
    <row r="8051" spans="1:24" x14ac:dyDescent="0.35">
      <c r="A8051" s="1">
        <v>460172</v>
      </c>
      <c r="B8051" s="1" t="s">
        <v>2359</v>
      </c>
      <c r="C8051" s="1">
        <v>118402603</v>
      </c>
      <c r="D8051" s="1">
        <v>172</v>
      </c>
      <c r="E8051" s="1" t="s">
        <v>2763</v>
      </c>
      <c r="F8051" s="1" t="s">
        <v>147</v>
      </c>
      <c r="G8051" s="1" t="s">
        <v>402</v>
      </c>
      <c r="H8051" s="1" t="s">
        <v>916</v>
      </c>
      <c r="S8051" s="1">
        <v>46</v>
      </c>
      <c r="T8051" s="1">
        <v>1</v>
      </c>
      <c r="U8051" s="1">
        <v>0</v>
      </c>
      <c r="V8051" s="1">
        <v>0</v>
      </c>
    </row>
    <row r="8052" spans="1:24" x14ac:dyDescent="0.35">
      <c r="A8052" s="1">
        <v>470172</v>
      </c>
      <c r="B8052" s="1" t="s">
        <v>2360</v>
      </c>
      <c r="C8052" s="1">
        <v>118402603</v>
      </c>
      <c r="D8052" s="1">
        <v>172</v>
      </c>
      <c r="E8052" s="1" t="s">
        <v>2763</v>
      </c>
      <c r="F8052" s="1" t="s">
        <v>147</v>
      </c>
      <c r="G8052" s="1" t="s">
        <v>402</v>
      </c>
      <c r="H8052" s="1" t="s">
        <v>916</v>
      </c>
      <c r="S8052" s="1">
        <v>47</v>
      </c>
      <c r="T8052" s="1">
        <v>1</v>
      </c>
      <c r="U8052" s="1">
        <v>0</v>
      </c>
      <c r="V8052" s="1">
        <v>0</v>
      </c>
    </row>
    <row r="8053" spans="1:24" x14ac:dyDescent="0.35">
      <c r="A8053" s="1">
        <v>480172</v>
      </c>
      <c r="B8053" s="1" t="s">
        <v>2361</v>
      </c>
      <c r="C8053" s="1">
        <v>118402603</v>
      </c>
      <c r="D8053" s="1">
        <v>172</v>
      </c>
      <c r="E8053" s="1" t="s">
        <v>2763</v>
      </c>
      <c r="F8053" s="1" t="s">
        <v>147</v>
      </c>
      <c r="G8053" s="1" t="s">
        <v>402</v>
      </c>
      <c r="H8053" s="1" t="s">
        <v>916</v>
      </c>
      <c r="S8053" s="1">
        <v>48</v>
      </c>
      <c r="T8053" s="1">
        <v>1</v>
      </c>
      <c r="U8053" s="1">
        <v>0</v>
      </c>
      <c r="V8053" s="1">
        <v>0</v>
      </c>
    </row>
    <row r="8054" spans="1:24" x14ac:dyDescent="0.35">
      <c r="A8054" s="1">
        <v>290181</v>
      </c>
      <c r="B8054" s="1" t="s">
        <v>2341</v>
      </c>
      <c r="C8054" s="1">
        <v>118403003</v>
      </c>
      <c r="D8054" s="1">
        <v>181</v>
      </c>
      <c r="E8054" s="1" t="s">
        <v>2764</v>
      </c>
      <c r="F8054" s="1" t="s">
        <v>147</v>
      </c>
      <c r="G8054" s="1" t="s">
        <v>402</v>
      </c>
      <c r="H8054" s="1" t="s">
        <v>916</v>
      </c>
      <c r="I8054" s="1">
        <v>1283184.94</v>
      </c>
      <c r="L8054" s="1">
        <v>7232381</v>
      </c>
      <c r="S8054" s="1">
        <v>29</v>
      </c>
      <c r="T8054" s="1">
        <v>1</v>
      </c>
      <c r="U8054" s="1">
        <v>8515566</v>
      </c>
      <c r="V8054" s="1">
        <v>0</v>
      </c>
    </row>
    <row r="8055" spans="1:24" x14ac:dyDescent="0.35">
      <c r="A8055" s="1">
        <v>300181</v>
      </c>
      <c r="B8055" s="1" t="s">
        <v>2343</v>
      </c>
      <c r="C8055" s="1">
        <v>118403003</v>
      </c>
      <c r="D8055" s="1">
        <v>181</v>
      </c>
      <c r="E8055" s="1" t="s">
        <v>2764</v>
      </c>
      <c r="F8055" s="1" t="s">
        <v>147</v>
      </c>
      <c r="G8055" s="1" t="s">
        <v>402</v>
      </c>
      <c r="H8055" s="1" t="s">
        <v>916</v>
      </c>
      <c r="I8055" s="1">
        <v>1327720.3799999999</v>
      </c>
      <c r="L8055" s="1">
        <v>7550353.5</v>
      </c>
      <c r="M8055" s="1">
        <v>0.31797251105308533</v>
      </c>
      <c r="N8055" s="1">
        <v>4.3965120315551758</v>
      </c>
      <c r="O8055" s="1">
        <v>4.453543946146965E-2</v>
      </c>
      <c r="P8055" s="1">
        <v>3.4706952571868896</v>
      </c>
      <c r="S8055" s="1">
        <v>30</v>
      </c>
      <c r="T8055" s="1">
        <v>1</v>
      </c>
      <c r="U8055" s="1">
        <v>8878074</v>
      </c>
      <c r="V8055" s="1">
        <v>0.36250793933868408</v>
      </c>
      <c r="W8055" s="1">
        <v>4.2570042610168457</v>
      </c>
      <c r="X8055" s="1">
        <v>4.2570042610168457</v>
      </c>
    </row>
    <row r="8056" spans="1:24" x14ac:dyDescent="0.35">
      <c r="A8056" s="1">
        <v>310181</v>
      </c>
      <c r="B8056" s="1" t="s">
        <v>2344</v>
      </c>
      <c r="C8056" s="1">
        <v>118403003</v>
      </c>
      <c r="D8056" s="1">
        <v>181</v>
      </c>
      <c r="E8056" s="1" t="s">
        <v>2764</v>
      </c>
      <c r="F8056" s="1" t="s">
        <v>147</v>
      </c>
      <c r="G8056" s="1" t="s">
        <v>402</v>
      </c>
      <c r="H8056" s="1" t="s">
        <v>916</v>
      </c>
      <c r="I8056" s="1">
        <v>1396494.81</v>
      </c>
      <c r="K8056" s="1">
        <v>366048</v>
      </c>
      <c r="L8056" s="1">
        <v>7780812.5</v>
      </c>
      <c r="M8056" s="1">
        <v>0.23045900464057922</v>
      </c>
      <c r="N8056" s="1">
        <v>3.0522942543029785</v>
      </c>
      <c r="O8056" s="1">
        <v>6.8774431943893433E-2</v>
      </c>
      <c r="P8056" s="1">
        <v>5.1798882484436035</v>
      </c>
      <c r="S8056" s="1">
        <v>31</v>
      </c>
      <c r="T8056" s="1">
        <v>1</v>
      </c>
      <c r="U8056" s="1">
        <v>9543355</v>
      </c>
      <c r="V8056" s="1">
        <v>0.29923343658447266</v>
      </c>
      <c r="W8056" s="1">
        <v>7.4935283660888672</v>
      </c>
      <c r="X8056" s="1">
        <v>7.4935283660888672</v>
      </c>
    </row>
    <row r="8057" spans="1:24" x14ac:dyDescent="0.35">
      <c r="A8057" s="1">
        <v>320181</v>
      </c>
      <c r="B8057" s="1" t="s">
        <v>2345</v>
      </c>
      <c r="C8057" s="1">
        <v>118403003</v>
      </c>
      <c r="D8057" s="1">
        <v>181</v>
      </c>
      <c r="E8057" s="1" t="s">
        <v>2764</v>
      </c>
      <c r="F8057" s="1" t="s">
        <v>147</v>
      </c>
      <c r="G8057" s="1" t="s">
        <v>402</v>
      </c>
      <c r="H8057" s="1" t="s">
        <v>916</v>
      </c>
      <c r="I8057" s="1">
        <v>1448518.67</v>
      </c>
      <c r="K8057" s="1">
        <v>366048</v>
      </c>
      <c r="L8057" s="1">
        <v>7911993</v>
      </c>
      <c r="M8057" s="1">
        <v>0.13118049502372742</v>
      </c>
      <c r="N8057" s="1">
        <v>1.6859486103057861</v>
      </c>
      <c r="O8057" s="1">
        <v>5.2023861557245255E-2</v>
      </c>
      <c r="P8057" s="1">
        <v>3.7253170013427734</v>
      </c>
      <c r="Q8057" s="1">
        <v>0</v>
      </c>
      <c r="S8057" s="1">
        <v>32</v>
      </c>
      <c r="T8057" s="1">
        <v>1</v>
      </c>
      <c r="U8057" s="1">
        <v>9726560</v>
      </c>
      <c r="V8057" s="1">
        <v>0.18320435285568237</v>
      </c>
      <c r="W8057" s="1">
        <v>1.9197126626968384</v>
      </c>
      <c r="X8057" s="1">
        <v>1.9197126626968384</v>
      </c>
    </row>
    <row r="8058" spans="1:24" x14ac:dyDescent="0.35">
      <c r="A8058" s="1">
        <v>330181</v>
      </c>
      <c r="B8058" s="1" t="s">
        <v>2346</v>
      </c>
      <c r="C8058" s="1">
        <v>118403003</v>
      </c>
      <c r="D8058" s="1">
        <v>181</v>
      </c>
      <c r="E8058" s="1" t="s">
        <v>2764</v>
      </c>
      <c r="F8058" s="1" t="s">
        <v>147</v>
      </c>
      <c r="G8058" s="1" t="s">
        <v>402</v>
      </c>
      <c r="H8058" s="1" t="s">
        <v>916</v>
      </c>
      <c r="I8058" s="1">
        <v>1572792.05</v>
      </c>
      <c r="K8058" s="1">
        <v>366048</v>
      </c>
      <c r="L8058" s="1">
        <v>8317225.5</v>
      </c>
      <c r="M8058" s="1">
        <v>0.40523248910903931</v>
      </c>
      <c r="N8058" s="1">
        <v>5.1217498779296875</v>
      </c>
      <c r="O8058" s="1">
        <v>0.124273382127285</v>
      </c>
      <c r="P8058" s="1">
        <v>8.5793428421020508</v>
      </c>
      <c r="Q8058" s="1">
        <v>0</v>
      </c>
      <c r="S8058" s="1">
        <v>33</v>
      </c>
      <c r="T8058" s="1">
        <v>1</v>
      </c>
      <c r="U8058" s="1">
        <v>10256066</v>
      </c>
      <c r="V8058" s="1">
        <v>0.52950584888458252</v>
      </c>
      <c r="W8058" s="1">
        <v>5.4439187049865723</v>
      </c>
      <c r="X8058" s="1">
        <v>5.4439187049865723</v>
      </c>
    </row>
    <row r="8059" spans="1:24" x14ac:dyDescent="0.35">
      <c r="A8059" s="1">
        <v>340181</v>
      </c>
      <c r="B8059" s="1" t="s">
        <v>2347</v>
      </c>
      <c r="C8059" s="1">
        <v>118403003</v>
      </c>
      <c r="D8059" s="1">
        <v>181</v>
      </c>
      <c r="E8059" s="1" t="s">
        <v>2764</v>
      </c>
      <c r="F8059" s="1" t="s">
        <v>147</v>
      </c>
      <c r="G8059" s="1" t="s">
        <v>402</v>
      </c>
      <c r="H8059" s="1" t="s">
        <v>916</v>
      </c>
      <c r="I8059" s="1">
        <v>1572687.39</v>
      </c>
      <c r="K8059" s="1">
        <v>366048</v>
      </c>
      <c r="L8059" s="1">
        <v>8317210</v>
      </c>
      <c r="M8059" s="1">
        <v>-1.5499999790336005E-5</v>
      </c>
      <c r="N8059" s="1">
        <v>-1.8636022286955267E-4</v>
      </c>
      <c r="O8059" s="1">
        <v>-1.0466000094311312E-4</v>
      </c>
      <c r="P8059" s="1">
        <v>-6.6544078290462494E-3</v>
      </c>
      <c r="Q8059" s="1">
        <v>0</v>
      </c>
      <c r="S8059" s="1">
        <v>34</v>
      </c>
      <c r="T8059" s="1">
        <v>1</v>
      </c>
      <c r="U8059" s="1">
        <v>10255945</v>
      </c>
      <c r="V8059" s="1">
        <v>-1.2016000255243853E-4</v>
      </c>
      <c r="W8059" s="1">
        <v>-1.1797895422205329E-3</v>
      </c>
      <c r="X8059" s="1">
        <v>-1.1797895422205329E-3</v>
      </c>
    </row>
    <row r="8060" spans="1:24" x14ac:dyDescent="0.35">
      <c r="A8060" s="1">
        <v>350181</v>
      </c>
      <c r="B8060" s="1" t="s">
        <v>2348</v>
      </c>
      <c r="C8060" s="1">
        <v>118403003</v>
      </c>
      <c r="D8060" s="1">
        <v>181</v>
      </c>
      <c r="E8060" s="1" t="s">
        <v>2764</v>
      </c>
      <c r="F8060" s="1" t="s">
        <v>147</v>
      </c>
      <c r="G8060" s="1" t="s">
        <v>402</v>
      </c>
      <c r="H8060" s="1" t="s">
        <v>916</v>
      </c>
      <c r="I8060" s="1">
        <v>1688656.77</v>
      </c>
      <c r="K8060" s="1">
        <v>366048</v>
      </c>
      <c r="L8060" s="1">
        <v>9076625</v>
      </c>
      <c r="M8060" s="1">
        <v>0.75941497087478638</v>
      </c>
      <c r="N8060" s="1">
        <v>9.130645751953125</v>
      </c>
      <c r="O8060" s="1">
        <v>0.11596938222646713</v>
      </c>
      <c r="P8060" s="1">
        <v>7.37396240234375</v>
      </c>
      <c r="Q8060" s="1">
        <v>0</v>
      </c>
      <c r="S8060" s="1">
        <v>35</v>
      </c>
      <c r="T8060" s="1">
        <v>1</v>
      </c>
      <c r="U8060" s="1">
        <v>11131330</v>
      </c>
      <c r="V8060" s="1">
        <v>0.87538433074951172</v>
      </c>
      <c r="W8060" s="1">
        <v>8.5353908538818359</v>
      </c>
      <c r="X8060" s="1">
        <v>8.5353908538818359</v>
      </c>
    </row>
    <row r="8061" spans="1:24" x14ac:dyDescent="0.35">
      <c r="A8061" s="1">
        <v>360181</v>
      </c>
      <c r="B8061" s="1" t="s">
        <v>2349</v>
      </c>
      <c r="C8061" s="1">
        <v>118403003</v>
      </c>
      <c r="D8061" s="1">
        <v>181</v>
      </c>
      <c r="E8061" s="1" t="s">
        <v>2764</v>
      </c>
      <c r="F8061" s="1" t="s">
        <v>147</v>
      </c>
      <c r="G8061" s="1" t="s">
        <v>402</v>
      </c>
      <c r="H8061" s="1" t="s">
        <v>916</v>
      </c>
      <c r="I8061" s="1">
        <v>1933503.37</v>
      </c>
      <c r="K8061" s="1">
        <v>366048</v>
      </c>
      <c r="L8061" s="1">
        <v>10199650</v>
      </c>
      <c r="M8061" s="1">
        <v>1.1230249404907227</v>
      </c>
      <c r="N8061" s="1">
        <v>12.372715950012207</v>
      </c>
      <c r="O8061" s="1">
        <v>0.24484659731388092</v>
      </c>
      <c r="P8061" s="1">
        <v>14.499488830566406</v>
      </c>
      <c r="Q8061" s="1">
        <v>0</v>
      </c>
      <c r="S8061" s="1">
        <v>36</v>
      </c>
      <c r="T8061" s="1">
        <v>1</v>
      </c>
      <c r="U8061" s="1">
        <v>12499202</v>
      </c>
      <c r="V8061" s="1">
        <v>1.3678715229034424</v>
      </c>
      <c r="W8061" s="1">
        <v>12.288486480712891</v>
      </c>
      <c r="X8061" s="1">
        <v>12.288486480712891</v>
      </c>
    </row>
    <row r="8062" spans="1:24" x14ac:dyDescent="0.35">
      <c r="A8062" s="1">
        <v>370181</v>
      </c>
      <c r="B8062" s="1" t="s">
        <v>2350</v>
      </c>
      <c r="C8062" s="1">
        <v>118403003</v>
      </c>
      <c r="D8062" s="1">
        <v>181</v>
      </c>
      <c r="E8062" s="1" t="s">
        <v>2764</v>
      </c>
      <c r="F8062" s="1" t="s">
        <v>147</v>
      </c>
      <c r="G8062" s="1" t="s">
        <v>402</v>
      </c>
      <c r="H8062" s="1" t="s">
        <v>916</v>
      </c>
      <c r="I8062" s="1">
        <v>2104929.3199999998</v>
      </c>
      <c r="K8062" s="1">
        <v>366048</v>
      </c>
      <c r="L8062" s="1">
        <v>11839594</v>
      </c>
      <c r="M8062" s="1">
        <v>1.6399439573287964</v>
      </c>
      <c r="N8062" s="1">
        <v>16.078433990478516</v>
      </c>
      <c r="O8062" s="1">
        <v>0.1714259535074234</v>
      </c>
      <c r="P8062" s="1">
        <v>8.8660793304443359</v>
      </c>
      <c r="Q8062" s="1">
        <v>0</v>
      </c>
      <c r="S8062" s="1">
        <v>37</v>
      </c>
      <c r="T8062" s="1">
        <v>1</v>
      </c>
      <c r="U8062" s="1">
        <v>14310571</v>
      </c>
      <c r="V8062" s="1">
        <v>1.8113698959350586</v>
      </c>
      <c r="W8062" s="1">
        <v>14.491877555847168</v>
      </c>
      <c r="X8062" s="1">
        <v>14.491877555847168</v>
      </c>
    </row>
    <row r="8063" spans="1:24" x14ac:dyDescent="0.35">
      <c r="A8063" s="1">
        <v>380181</v>
      </c>
      <c r="B8063" s="1" t="s">
        <v>2351</v>
      </c>
      <c r="C8063" s="1">
        <v>118403003</v>
      </c>
      <c r="D8063" s="1">
        <v>181</v>
      </c>
      <c r="E8063" s="1" t="s">
        <v>2764</v>
      </c>
      <c r="F8063" s="1" t="s">
        <v>147</v>
      </c>
      <c r="G8063" s="1" t="s">
        <v>402</v>
      </c>
      <c r="H8063" s="1" t="s">
        <v>916</v>
      </c>
      <c r="I8063" s="1">
        <v>2348166</v>
      </c>
      <c r="K8063" s="1">
        <v>2261100.25</v>
      </c>
      <c r="L8063" s="1">
        <v>12433689</v>
      </c>
      <c r="M8063" s="1">
        <v>0.59409499168395996</v>
      </c>
      <c r="N8063" s="1">
        <v>5.0178661346435547</v>
      </c>
      <c r="O8063" s="1">
        <v>0.24323667585849762</v>
      </c>
      <c r="P8063" s="1">
        <v>11.555574417114258</v>
      </c>
      <c r="Q8063" s="1">
        <v>1.8950521945953369</v>
      </c>
      <c r="S8063" s="1">
        <v>38</v>
      </c>
      <c r="T8063" s="1">
        <v>1</v>
      </c>
      <c r="U8063" s="1">
        <v>17042956</v>
      </c>
      <c r="V8063" s="1">
        <v>2.7323839664459229</v>
      </c>
      <c r="W8063" s="1">
        <v>19.093473434448242</v>
      </c>
      <c r="X8063" s="1">
        <v>19.093473434448242</v>
      </c>
    </row>
    <row r="8064" spans="1:24" x14ac:dyDescent="0.35">
      <c r="A8064" s="1">
        <v>390181</v>
      </c>
      <c r="B8064" s="1" t="s">
        <v>2352</v>
      </c>
      <c r="C8064" s="1">
        <v>118403003</v>
      </c>
      <c r="D8064" s="1">
        <v>181</v>
      </c>
      <c r="E8064" s="1" t="s">
        <v>2764</v>
      </c>
      <c r="F8064" s="1" t="s">
        <v>147</v>
      </c>
      <c r="G8064" s="1" t="s">
        <v>402</v>
      </c>
      <c r="H8064" s="1" t="s">
        <v>916</v>
      </c>
      <c r="I8064" s="1">
        <v>2443767</v>
      </c>
      <c r="K8064" s="1">
        <v>4155164.5</v>
      </c>
      <c r="L8064" s="1">
        <v>12691967</v>
      </c>
      <c r="M8064" s="1">
        <v>0.2582780122756958</v>
      </c>
      <c r="N8064" s="1">
        <v>2.0772435665130615</v>
      </c>
      <c r="O8064" s="1">
        <v>9.5600999891757965E-2</v>
      </c>
      <c r="P8064" s="1">
        <v>4.0713047981262207</v>
      </c>
      <c r="Q8064" s="1">
        <v>1.8940643072128296</v>
      </c>
      <c r="S8064" s="1">
        <v>39</v>
      </c>
      <c r="T8064" s="1">
        <v>1</v>
      </c>
      <c r="U8064" s="1">
        <v>19290898</v>
      </c>
      <c r="V8064" s="1">
        <v>2.2479434013366699</v>
      </c>
      <c r="W8064" s="1">
        <v>13.189859390258789</v>
      </c>
      <c r="X8064" s="1">
        <v>13.189859390258789</v>
      </c>
    </row>
    <row r="8065" spans="1:24" x14ac:dyDescent="0.35">
      <c r="A8065" s="1">
        <v>400181</v>
      </c>
      <c r="B8065" s="1" t="s">
        <v>2353</v>
      </c>
      <c r="C8065" s="1">
        <v>118403003</v>
      </c>
      <c r="D8065" s="1">
        <v>181</v>
      </c>
      <c r="E8065" s="1" t="s">
        <v>2764</v>
      </c>
      <c r="F8065" s="1" t="s">
        <v>147</v>
      </c>
      <c r="G8065" s="1" t="s">
        <v>402</v>
      </c>
      <c r="H8065" s="1" t="s">
        <v>916</v>
      </c>
      <c r="S8065" s="1">
        <v>40</v>
      </c>
      <c r="T8065" s="1">
        <v>1</v>
      </c>
      <c r="U8065" s="1">
        <v>0</v>
      </c>
      <c r="V8065" s="1">
        <v>0</v>
      </c>
      <c r="W8065" s="1">
        <v>-100</v>
      </c>
      <c r="X8065" s="1">
        <v>-100</v>
      </c>
    </row>
    <row r="8066" spans="1:24" x14ac:dyDescent="0.35">
      <c r="A8066" s="1">
        <v>410181</v>
      </c>
      <c r="B8066" s="1" t="s">
        <v>2354</v>
      </c>
      <c r="C8066" s="1">
        <v>118403003</v>
      </c>
      <c r="D8066" s="1">
        <v>181</v>
      </c>
      <c r="E8066" s="1" t="s">
        <v>2764</v>
      </c>
      <c r="F8066" s="1" t="s">
        <v>147</v>
      </c>
      <c r="G8066" s="1" t="s">
        <v>402</v>
      </c>
      <c r="H8066" s="1" t="s">
        <v>916</v>
      </c>
      <c r="S8066" s="1">
        <v>41</v>
      </c>
      <c r="T8066" s="1">
        <v>1</v>
      </c>
      <c r="U8066" s="1">
        <v>0</v>
      </c>
      <c r="V8066" s="1">
        <v>0</v>
      </c>
    </row>
    <row r="8067" spans="1:24" x14ac:dyDescent="0.35">
      <c r="A8067" s="1">
        <v>420181</v>
      </c>
      <c r="B8067" s="1" t="s">
        <v>2355</v>
      </c>
      <c r="C8067" s="1">
        <v>118403003</v>
      </c>
      <c r="D8067" s="1">
        <v>181</v>
      </c>
      <c r="E8067" s="1" t="s">
        <v>2764</v>
      </c>
      <c r="F8067" s="1" t="s">
        <v>147</v>
      </c>
      <c r="G8067" s="1" t="s">
        <v>402</v>
      </c>
      <c r="H8067" s="1" t="s">
        <v>916</v>
      </c>
      <c r="S8067" s="1">
        <v>42</v>
      </c>
      <c r="T8067" s="1">
        <v>1</v>
      </c>
      <c r="U8067" s="1">
        <v>0</v>
      </c>
      <c r="V8067" s="1">
        <v>0</v>
      </c>
    </row>
    <row r="8068" spans="1:24" x14ac:dyDescent="0.35">
      <c r="A8068" s="1">
        <v>430181</v>
      </c>
      <c r="B8068" s="1" t="s">
        <v>2356</v>
      </c>
      <c r="C8068" s="1">
        <v>118403003</v>
      </c>
      <c r="D8068" s="1">
        <v>181</v>
      </c>
      <c r="E8068" s="1" t="s">
        <v>2764</v>
      </c>
      <c r="F8068" s="1" t="s">
        <v>147</v>
      </c>
      <c r="G8068" s="1" t="s">
        <v>402</v>
      </c>
      <c r="H8068" s="1" t="s">
        <v>916</v>
      </c>
      <c r="S8068" s="1">
        <v>43</v>
      </c>
      <c r="T8068" s="1">
        <v>1</v>
      </c>
      <c r="U8068" s="1">
        <v>0</v>
      </c>
      <c r="V8068" s="1">
        <v>0</v>
      </c>
    </row>
    <row r="8069" spans="1:24" x14ac:dyDescent="0.35">
      <c r="A8069" s="1">
        <v>440181</v>
      </c>
      <c r="B8069" s="1" t="s">
        <v>2357</v>
      </c>
      <c r="C8069" s="1">
        <v>118403003</v>
      </c>
      <c r="D8069" s="1">
        <v>181</v>
      </c>
      <c r="E8069" s="1" t="s">
        <v>2764</v>
      </c>
      <c r="F8069" s="1" t="s">
        <v>147</v>
      </c>
      <c r="G8069" s="1" t="s">
        <v>402</v>
      </c>
      <c r="H8069" s="1" t="s">
        <v>916</v>
      </c>
      <c r="S8069" s="1">
        <v>44</v>
      </c>
      <c r="T8069" s="1">
        <v>1</v>
      </c>
      <c r="U8069" s="1">
        <v>0</v>
      </c>
      <c r="V8069" s="1">
        <v>0</v>
      </c>
    </row>
    <row r="8070" spans="1:24" x14ac:dyDescent="0.35">
      <c r="A8070" s="1">
        <v>450181</v>
      </c>
      <c r="B8070" s="1" t="s">
        <v>2358</v>
      </c>
      <c r="C8070" s="1">
        <v>118403003</v>
      </c>
      <c r="D8070" s="1">
        <v>181</v>
      </c>
      <c r="E8070" s="1" t="s">
        <v>2764</v>
      </c>
      <c r="F8070" s="1" t="s">
        <v>147</v>
      </c>
      <c r="G8070" s="1" t="s">
        <v>402</v>
      </c>
      <c r="H8070" s="1" t="s">
        <v>916</v>
      </c>
      <c r="S8070" s="1">
        <v>45</v>
      </c>
      <c r="T8070" s="1">
        <v>1</v>
      </c>
      <c r="U8070" s="1">
        <v>0</v>
      </c>
      <c r="V8070" s="1">
        <v>0</v>
      </c>
    </row>
    <row r="8071" spans="1:24" x14ac:dyDescent="0.35">
      <c r="A8071" s="1">
        <v>460181</v>
      </c>
      <c r="B8071" s="1" t="s">
        <v>2359</v>
      </c>
      <c r="C8071" s="1">
        <v>118403003</v>
      </c>
      <c r="D8071" s="1">
        <v>181</v>
      </c>
      <c r="E8071" s="1" t="s">
        <v>2764</v>
      </c>
      <c r="F8071" s="1" t="s">
        <v>147</v>
      </c>
      <c r="G8071" s="1" t="s">
        <v>402</v>
      </c>
      <c r="H8071" s="1" t="s">
        <v>916</v>
      </c>
      <c r="S8071" s="1">
        <v>46</v>
      </c>
      <c r="T8071" s="1">
        <v>1</v>
      </c>
      <c r="U8071" s="1">
        <v>0</v>
      </c>
      <c r="V8071" s="1">
        <v>0</v>
      </c>
    </row>
    <row r="8072" spans="1:24" x14ac:dyDescent="0.35">
      <c r="A8072" s="1">
        <v>470181</v>
      </c>
      <c r="B8072" s="1" t="s">
        <v>2360</v>
      </c>
      <c r="C8072" s="1">
        <v>118403003</v>
      </c>
      <c r="D8072" s="1">
        <v>181</v>
      </c>
      <c r="E8072" s="1" t="s">
        <v>2764</v>
      </c>
      <c r="F8072" s="1" t="s">
        <v>147</v>
      </c>
      <c r="G8072" s="1" t="s">
        <v>402</v>
      </c>
      <c r="H8072" s="1" t="s">
        <v>916</v>
      </c>
      <c r="S8072" s="1">
        <v>47</v>
      </c>
      <c r="T8072" s="1">
        <v>1</v>
      </c>
      <c r="U8072" s="1">
        <v>0</v>
      </c>
      <c r="V8072" s="1">
        <v>0</v>
      </c>
    </row>
    <row r="8073" spans="1:24" x14ac:dyDescent="0.35">
      <c r="A8073" s="1">
        <v>480181</v>
      </c>
      <c r="B8073" s="1" t="s">
        <v>2361</v>
      </c>
      <c r="C8073" s="1">
        <v>118403003</v>
      </c>
      <c r="D8073" s="1">
        <v>181</v>
      </c>
      <c r="E8073" s="1" t="s">
        <v>2764</v>
      </c>
      <c r="F8073" s="1" t="s">
        <v>147</v>
      </c>
      <c r="G8073" s="1" t="s">
        <v>402</v>
      </c>
      <c r="H8073" s="1" t="s">
        <v>916</v>
      </c>
      <c r="S8073" s="1">
        <v>48</v>
      </c>
      <c r="T8073" s="1">
        <v>1</v>
      </c>
      <c r="U8073" s="1">
        <v>0</v>
      </c>
      <c r="V8073" s="1">
        <v>0</v>
      </c>
    </row>
    <row r="8074" spans="1:24" x14ac:dyDescent="0.35">
      <c r="A8074" s="1">
        <v>250537</v>
      </c>
      <c r="B8074" s="1" t="s">
        <v>2364</v>
      </c>
      <c r="C8074" s="1">
        <v>118403207</v>
      </c>
      <c r="D8074" s="1">
        <v>537</v>
      </c>
      <c r="E8074" s="1" t="s">
        <v>48</v>
      </c>
      <c r="F8074" s="1" t="s">
        <v>48</v>
      </c>
      <c r="G8074" s="1" t="s">
        <v>48</v>
      </c>
      <c r="H8074" s="1" t="s">
        <v>48</v>
      </c>
      <c r="S8074" s="1">
        <v>25</v>
      </c>
      <c r="T8074" s="1">
        <v>2</v>
      </c>
      <c r="U8074" s="1">
        <v>0</v>
      </c>
      <c r="V8074" s="1">
        <v>0</v>
      </c>
    </row>
    <row r="8075" spans="1:24" x14ac:dyDescent="0.35">
      <c r="A8075" s="1">
        <v>260537</v>
      </c>
      <c r="B8075" s="1" t="s">
        <v>2365</v>
      </c>
      <c r="C8075" s="1">
        <v>118403207</v>
      </c>
      <c r="D8075" s="1">
        <v>537</v>
      </c>
      <c r="E8075" s="1" t="s">
        <v>48</v>
      </c>
      <c r="F8075" s="1" t="s">
        <v>48</v>
      </c>
      <c r="G8075" s="1" t="s">
        <v>48</v>
      </c>
      <c r="H8075" s="1" t="s">
        <v>48</v>
      </c>
      <c r="S8075" s="1">
        <v>26</v>
      </c>
      <c r="T8075" s="1">
        <v>2</v>
      </c>
      <c r="U8075" s="1">
        <v>0</v>
      </c>
      <c r="V8075" s="1">
        <v>0</v>
      </c>
    </row>
    <row r="8076" spans="1:24" x14ac:dyDescent="0.35">
      <c r="A8076" s="1">
        <v>270537</v>
      </c>
      <c r="B8076" s="1" t="s">
        <v>2366</v>
      </c>
      <c r="C8076" s="1">
        <v>118403207</v>
      </c>
      <c r="D8076" s="1">
        <v>537</v>
      </c>
      <c r="E8076" s="1" t="s">
        <v>48</v>
      </c>
      <c r="F8076" s="1" t="s">
        <v>48</v>
      </c>
      <c r="G8076" s="1" t="s">
        <v>48</v>
      </c>
      <c r="H8076" s="1" t="s">
        <v>48</v>
      </c>
      <c r="S8076" s="1">
        <v>27</v>
      </c>
      <c r="T8076" s="1">
        <v>2</v>
      </c>
      <c r="U8076" s="1">
        <v>0</v>
      </c>
      <c r="V8076" s="1">
        <v>0</v>
      </c>
    </row>
    <row r="8077" spans="1:24" x14ac:dyDescent="0.35">
      <c r="A8077" s="1">
        <v>280537</v>
      </c>
      <c r="B8077" s="1" t="s">
        <v>2367</v>
      </c>
      <c r="C8077" s="1">
        <v>118403207</v>
      </c>
      <c r="D8077" s="1">
        <v>537</v>
      </c>
      <c r="E8077" s="1" t="s">
        <v>48</v>
      </c>
      <c r="F8077" s="1" t="s">
        <v>48</v>
      </c>
      <c r="G8077" s="1" t="s">
        <v>48</v>
      </c>
      <c r="H8077" s="1" t="s">
        <v>48</v>
      </c>
      <c r="S8077" s="1">
        <v>28</v>
      </c>
      <c r="T8077" s="1">
        <v>2</v>
      </c>
      <c r="U8077" s="1">
        <v>0</v>
      </c>
      <c r="V8077" s="1">
        <v>0</v>
      </c>
    </row>
    <row r="8078" spans="1:24" x14ac:dyDescent="0.35">
      <c r="A8078" s="1">
        <v>290537</v>
      </c>
      <c r="B8078" s="1" t="s">
        <v>2341</v>
      </c>
      <c r="C8078" s="1">
        <v>118403207</v>
      </c>
      <c r="D8078" s="1">
        <v>537</v>
      </c>
      <c r="E8078" s="1" t="s">
        <v>2765</v>
      </c>
      <c r="F8078" s="1" t="s">
        <v>147</v>
      </c>
      <c r="G8078" s="1" t="s">
        <v>402</v>
      </c>
      <c r="H8078" s="1" t="s">
        <v>2369</v>
      </c>
      <c r="S8078" s="1">
        <v>29</v>
      </c>
      <c r="T8078" s="1">
        <v>2</v>
      </c>
      <c r="U8078" s="1">
        <v>0</v>
      </c>
      <c r="V8078" s="1">
        <v>0</v>
      </c>
    </row>
    <row r="8079" spans="1:24" x14ac:dyDescent="0.35">
      <c r="A8079" s="1">
        <v>300537</v>
      </c>
      <c r="B8079" s="1" t="s">
        <v>2343</v>
      </c>
      <c r="C8079" s="1">
        <v>118403207</v>
      </c>
      <c r="D8079" s="1">
        <v>537</v>
      </c>
      <c r="E8079" s="1" t="s">
        <v>2765</v>
      </c>
      <c r="F8079" s="1" t="s">
        <v>147</v>
      </c>
      <c r="G8079" s="1" t="s">
        <v>402</v>
      </c>
      <c r="H8079" s="1" t="s">
        <v>2369</v>
      </c>
      <c r="S8079" s="1">
        <v>30</v>
      </c>
      <c r="T8079" s="1">
        <v>2</v>
      </c>
      <c r="U8079" s="1">
        <v>0</v>
      </c>
      <c r="V8079" s="1">
        <v>0</v>
      </c>
    </row>
    <row r="8080" spans="1:24" x14ac:dyDescent="0.35">
      <c r="A8080" s="1">
        <v>310537</v>
      </c>
      <c r="B8080" s="1" t="s">
        <v>2344</v>
      </c>
      <c r="C8080" s="1">
        <v>118403207</v>
      </c>
      <c r="D8080" s="1">
        <v>537</v>
      </c>
      <c r="E8080" s="1" t="s">
        <v>2765</v>
      </c>
      <c r="F8080" s="1" t="s">
        <v>147</v>
      </c>
      <c r="G8080" s="1" t="s">
        <v>402</v>
      </c>
      <c r="H8080" s="1" t="s">
        <v>2369</v>
      </c>
      <c r="S8080" s="1">
        <v>31</v>
      </c>
      <c r="T8080" s="1">
        <v>2</v>
      </c>
      <c r="U8080" s="1">
        <v>0</v>
      </c>
      <c r="V8080" s="1">
        <v>0</v>
      </c>
    </row>
    <row r="8081" spans="1:24" x14ac:dyDescent="0.35">
      <c r="A8081" s="1">
        <v>320537</v>
      </c>
      <c r="B8081" s="1" t="s">
        <v>2345</v>
      </c>
      <c r="C8081" s="1">
        <v>118403207</v>
      </c>
      <c r="D8081" s="1">
        <v>537</v>
      </c>
      <c r="E8081" s="1" t="s">
        <v>2765</v>
      </c>
      <c r="F8081" s="1" t="s">
        <v>147</v>
      </c>
      <c r="G8081" s="1" t="s">
        <v>402</v>
      </c>
      <c r="H8081" s="1" t="s">
        <v>2369</v>
      </c>
      <c r="S8081" s="1">
        <v>32</v>
      </c>
      <c r="T8081" s="1">
        <v>2</v>
      </c>
      <c r="U8081" s="1">
        <v>0</v>
      </c>
      <c r="V8081" s="1">
        <v>0</v>
      </c>
    </row>
    <row r="8082" spans="1:24" x14ac:dyDescent="0.35">
      <c r="A8082" s="1">
        <v>330537</v>
      </c>
      <c r="B8082" s="1" t="s">
        <v>2346</v>
      </c>
      <c r="C8082" s="1">
        <v>118403207</v>
      </c>
      <c r="D8082" s="1">
        <v>537</v>
      </c>
      <c r="E8082" s="1" t="s">
        <v>2765</v>
      </c>
      <c r="F8082" s="1" t="s">
        <v>147</v>
      </c>
      <c r="G8082" s="1" t="s">
        <v>402</v>
      </c>
      <c r="H8082" s="1" t="s">
        <v>2369</v>
      </c>
      <c r="S8082" s="1">
        <v>33</v>
      </c>
      <c r="T8082" s="1">
        <v>2</v>
      </c>
      <c r="U8082" s="1">
        <v>0</v>
      </c>
      <c r="V8082" s="1">
        <v>0</v>
      </c>
    </row>
    <row r="8083" spans="1:24" x14ac:dyDescent="0.35">
      <c r="A8083" s="1">
        <v>340537</v>
      </c>
      <c r="B8083" s="1" t="s">
        <v>2347</v>
      </c>
      <c r="C8083" s="1">
        <v>118403207</v>
      </c>
      <c r="D8083" s="1">
        <v>537</v>
      </c>
      <c r="E8083" s="1" t="s">
        <v>2765</v>
      </c>
      <c r="F8083" s="1" t="s">
        <v>147</v>
      </c>
      <c r="G8083" s="1" t="s">
        <v>402</v>
      </c>
      <c r="H8083" s="1" t="s">
        <v>2369</v>
      </c>
      <c r="S8083" s="1">
        <v>34</v>
      </c>
      <c r="T8083" s="1">
        <v>2</v>
      </c>
      <c r="U8083" s="1">
        <v>0</v>
      </c>
      <c r="V8083" s="1">
        <v>0</v>
      </c>
    </row>
    <row r="8084" spans="1:24" x14ac:dyDescent="0.35">
      <c r="A8084" s="1">
        <v>350537</v>
      </c>
      <c r="B8084" s="1" t="s">
        <v>2348</v>
      </c>
      <c r="C8084" s="1">
        <v>118403207</v>
      </c>
      <c r="D8084" s="1">
        <v>537</v>
      </c>
      <c r="E8084" s="1" t="s">
        <v>2765</v>
      </c>
      <c r="F8084" s="1" t="s">
        <v>147</v>
      </c>
      <c r="G8084" s="1" t="s">
        <v>402</v>
      </c>
      <c r="H8084" s="1" t="s">
        <v>2369</v>
      </c>
      <c r="S8084" s="1">
        <v>35</v>
      </c>
      <c r="T8084" s="1">
        <v>2</v>
      </c>
      <c r="U8084" s="1">
        <v>0</v>
      </c>
      <c r="V8084" s="1">
        <v>0</v>
      </c>
    </row>
    <row r="8085" spans="1:24" x14ac:dyDescent="0.35">
      <c r="A8085" s="1">
        <v>360537</v>
      </c>
      <c r="B8085" s="1" t="s">
        <v>2349</v>
      </c>
      <c r="C8085" s="1">
        <v>118403207</v>
      </c>
      <c r="D8085" s="1">
        <v>537</v>
      </c>
      <c r="E8085" s="1" t="s">
        <v>2765</v>
      </c>
      <c r="F8085" s="1" t="s">
        <v>147</v>
      </c>
      <c r="G8085" s="1" t="s">
        <v>402</v>
      </c>
      <c r="H8085" s="1" t="s">
        <v>2369</v>
      </c>
      <c r="S8085" s="1">
        <v>36</v>
      </c>
      <c r="T8085" s="1">
        <v>2</v>
      </c>
      <c r="U8085" s="1">
        <v>0</v>
      </c>
      <c r="V8085" s="1">
        <v>0</v>
      </c>
    </row>
    <row r="8086" spans="1:24" x14ac:dyDescent="0.35">
      <c r="A8086" s="1">
        <v>370537</v>
      </c>
      <c r="B8086" s="1" t="s">
        <v>2350</v>
      </c>
      <c r="C8086" s="1">
        <v>118403207</v>
      </c>
      <c r="D8086" s="1">
        <v>537</v>
      </c>
      <c r="E8086" s="1" t="s">
        <v>2765</v>
      </c>
      <c r="F8086" s="1" t="s">
        <v>147</v>
      </c>
      <c r="G8086" s="1" t="s">
        <v>402</v>
      </c>
      <c r="H8086" s="1" t="s">
        <v>2369</v>
      </c>
      <c r="S8086" s="1">
        <v>37</v>
      </c>
      <c r="T8086" s="1">
        <v>2</v>
      </c>
      <c r="U8086" s="1">
        <v>0</v>
      </c>
      <c r="V8086" s="1">
        <v>0</v>
      </c>
    </row>
    <row r="8087" spans="1:24" x14ac:dyDescent="0.35">
      <c r="A8087" s="1">
        <v>380537</v>
      </c>
      <c r="B8087" s="1" t="s">
        <v>2351</v>
      </c>
      <c r="C8087" s="1">
        <v>118403207</v>
      </c>
      <c r="D8087" s="1">
        <v>537</v>
      </c>
      <c r="E8087" s="1" t="s">
        <v>2765</v>
      </c>
      <c r="F8087" s="1" t="s">
        <v>147</v>
      </c>
      <c r="G8087" s="1" t="s">
        <v>402</v>
      </c>
      <c r="H8087" s="1" t="s">
        <v>2369</v>
      </c>
      <c r="J8087" s="1">
        <v>817889</v>
      </c>
      <c r="S8087" s="1">
        <v>38</v>
      </c>
      <c r="T8087" s="1">
        <v>2</v>
      </c>
      <c r="U8087" s="1">
        <v>817889</v>
      </c>
      <c r="V8087" s="1">
        <v>0</v>
      </c>
    </row>
    <row r="8088" spans="1:24" x14ac:dyDescent="0.35">
      <c r="A8088" s="1">
        <v>390537</v>
      </c>
      <c r="B8088" s="1" t="s">
        <v>2352</v>
      </c>
      <c r="C8088" s="1">
        <v>118403207</v>
      </c>
      <c r="D8088" s="1">
        <v>537</v>
      </c>
      <c r="E8088" s="1" t="s">
        <v>2765</v>
      </c>
      <c r="F8088" s="1" t="s">
        <v>147</v>
      </c>
      <c r="G8088" s="1" t="s">
        <v>402</v>
      </c>
      <c r="H8088" s="1" t="s">
        <v>2369</v>
      </c>
      <c r="J8088" s="1">
        <v>884137</v>
      </c>
      <c r="R8088" s="1">
        <v>6.6247999668121338E-2</v>
      </c>
      <c r="S8088" s="1">
        <v>39</v>
      </c>
      <c r="T8088" s="1">
        <v>2</v>
      </c>
      <c r="U8088" s="1">
        <v>884137</v>
      </c>
      <c r="V8088" s="1">
        <v>6.6247999668121338E-2</v>
      </c>
      <c r="W8088" s="1">
        <v>8.0998764038085938</v>
      </c>
      <c r="X8088" s="1">
        <v>8.0998764038085938</v>
      </c>
    </row>
    <row r="8089" spans="1:24" x14ac:dyDescent="0.35">
      <c r="A8089" s="1">
        <v>400537</v>
      </c>
      <c r="B8089" s="1" t="s">
        <v>2353</v>
      </c>
      <c r="C8089" s="1">
        <v>118403207</v>
      </c>
      <c r="D8089" s="1">
        <v>537</v>
      </c>
      <c r="E8089" s="1" t="s">
        <v>48</v>
      </c>
      <c r="F8089" s="1" t="s">
        <v>48</v>
      </c>
      <c r="G8089" s="1" t="s">
        <v>48</v>
      </c>
      <c r="H8089" s="1" t="s">
        <v>48</v>
      </c>
      <c r="S8089" s="1">
        <v>40</v>
      </c>
      <c r="T8089" s="1">
        <v>2</v>
      </c>
      <c r="U8089" s="1">
        <v>0</v>
      </c>
      <c r="V8089" s="1">
        <v>0</v>
      </c>
      <c r="W8089" s="1">
        <v>-100</v>
      </c>
      <c r="X8089" s="1">
        <v>-100</v>
      </c>
    </row>
    <row r="8090" spans="1:24" x14ac:dyDescent="0.35">
      <c r="A8090" s="1">
        <v>410537</v>
      </c>
      <c r="B8090" s="1" t="s">
        <v>2354</v>
      </c>
      <c r="C8090" s="1">
        <v>118403207</v>
      </c>
      <c r="D8090" s="1">
        <v>537</v>
      </c>
      <c r="E8090" s="1" t="s">
        <v>48</v>
      </c>
      <c r="F8090" s="1" t="s">
        <v>48</v>
      </c>
      <c r="G8090" s="1" t="s">
        <v>48</v>
      </c>
      <c r="H8090" s="1" t="s">
        <v>48</v>
      </c>
      <c r="S8090" s="1">
        <v>41</v>
      </c>
      <c r="T8090" s="1">
        <v>2</v>
      </c>
      <c r="U8090" s="1">
        <v>0</v>
      </c>
      <c r="V8090" s="1">
        <v>0</v>
      </c>
    </row>
    <row r="8091" spans="1:24" x14ac:dyDescent="0.35">
      <c r="A8091" s="1">
        <v>420537</v>
      </c>
      <c r="B8091" s="1" t="s">
        <v>2355</v>
      </c>
      <c r="C8091" s="1">
        <v>118403207</v>
      </c>
      <c r="D8091" s="1">
        <v>537</v>
      </c>
      <c r="E8091" s="1" t="s">
        <v>48</v>
      </c>
      <c r="F8091" s="1" t="s">
        <v>48</v>
      </c>
      <c r="G8091" s="1" t="s">
        <v>48</v>
      </c>
      <c r="H8091" s="1" t="s">
        <v>48</v>
      </c>
      <c r="S8091" s="1">
        <v>42</v>
      </c>
      <c r="T8091" s="1">
        <v>2</v>
      </c>
      <c r="U8091" s="1">
        <v>0</v>
      </c>
      <c r="V8091" s="1">
        <v>0</v>
      </c>
    </row>
    <row r="8092" spans="1:24" x14ac:dyDescent="0.35">
      <c r="A8092" s="1">
        <v>430537</v>
      </c>
      <c r="B8092" s="1" t="s">
        <v>2356</v>
      </c>
      <c r="C8092" s="1">
        <v>118403207</v>
      </c>
      <c r="D8092" s="1">
        <v>537</v>
      </c>
      <c r="E8092" s="1" t="s">
        <v>48</v>
      </c>
      <c r="F8092" s="1" t="s">
        <v>48</v>
      </c>
      <c r="G8092" s="1" t="s">
        <v>48</v>
      </c>
      <c r="H8092" s="1" t="s">
        <v>48</v>
      </c>
      <c r="S8092" s="1">
        <v>43</v>
      </c>
      <c r="T8092" s="1">
        <v>2</v>
      </c>
      <c r="U8092" s="1">
        <v>0</v>
      </c>
      <c r="V8092" s="1">
        <v>0</v>
      </c>
    </row>
    <row r="8093" spans="1:24" x14ac:dyDescent="0.35">
      <c r="A8093" s="1">
        <v>440537</v>
      </c>
      <c r="B8093" s="1" t="s">
        <v>2357</v>
      </c>
      <c r="C8093" s="1">
        <v>118403207</v>
      </c>
      <c r="D8093" s="1">
        <v>537</v>
      </c>
      <c r="E8093" s="1" t="s">
        <v>48</v>
      </c>
      <c r="F8093" s="1" t="s">
        <v>48</v>
      </c>
      <c r="G8093" s="1" t="s">
        <v>48</v>
      </c>
      <c r="H8093" s="1" t="s">
        <v>48</v>
      </c>
      <c r="S8093" s="1">
        <v>44</v>
      </c>
      <c r="T8093" s="1">
        <v>2</v>
      </c>
      <c r="U8093" s="1">
        <v>0</v>
      </c>
      <c r="V8093" s="1">
        <v>0</v>
      </c>
    </row>
    <row r="8094" spans="1:24" x14ac:dyDescent="0.35">
      <c r="A8094" s="1">
        <v>450537</v>
      </c>
      <c r="B8094" s="1" t="s">
        <v>2358</v>
      </c>
      <c r="C8094" s="1">
        <v>118403207</v>
      </c>
      <c r="D8094" s="1">
        <v>537</v>
      </c>
      <c r="E8094" s="1" t="s">
        <v>48</v>
      </c>
      <c r="F8094" s="1" t="s">
        <v>48</v>
      </c>
      <c r="G8094" s="1" t="s">
        <v>48</v>
      </c>
      <c r="H8094" s="1" t="s">
        <v>48</v>
      </c>
      <c r="S8094" s="1">
        <v>45</v>
      </c>
      <c r="T8094" s="1">
        <v>2</v>
      </c>
      <c r="U8094" s="1">
        <v>0</v>
      </c>
      <c r="V8094" s="1">
        <v>0</v>
      </c>
    </row>
    <row r="8095" spans="1:24" x14ac:dyDescent="0.35">
      <c r="A8095" s="1">
        <v>460537</v>
      </c>
      <c r="B8095" s="1" t="s">
        <v>2359</v>
      </c>
      <c r="C8095" s="1">
        <v>118403207</v>
      </c>
      <c r="D8095" s="1">
        <v>537</v>
      </c>
      <c r="E8095" s="1" t="s">
        <v>48</v>
      </c>
      <c r="F8095" s="1" t="s">
        <v>48</v>
      </c>
      <c r="G8095" s="1" t="s">
        <v>48</v>
      </c>
      <c r="H8095" s="1" t="s">
        <v>48</v>
      </c>
      <c r="S8095" s="1">
        <v>46</v>
      </c>
      <c r="T8095" s="1">
        <v>2</v>
      </c>
      <c r="U8095" s="1">
        <v>0</v>
      </c>
      <c r="V8095" s="1">
        <v>0</v>
      </c>
    </row>
    <row r="8096" spans="1:24" x14ac:dyDescent="0.35">
      <c r="A8096" s="1">
        <v>470537</v>
      </c>
      <c r="B8096" s="1" t="s">
        <v>2360</v>
      </c>
      <c r="C8096" s="1">
        <v>118403207</v>
      </c>
      <c r="D8096" s="1">
        <v>537</v>
      </c>
      <c r="E8096" s="1" t="s">
        <v>48</v>
      </c>
      <c r="F8096" s="1" t="s">
        <v>48</v>
      </c>
      <c r="G8096" s="1" t="s">
        <v>48</v>
      </c>
      <c r="H8096" s="1" t="s">
        <v>48</v>
      </c>
      <c r="S8096" s="1">
        <v>47</v>
      </c>
      <c r="T8096" s="1">
        <v>2</v>
      </c>
      <c r="U8096" s="1">
        <v>0</v>
      </c>
      <c r="V8096" s="1">
        <v>0</v>
      </c>
    </row>
    <row r="8097" spans="1:24" x14ac:dyDescent="0.35">
      <c r="A8097" s="1">
        <v>290188</v>
      </c>
      <c r="B8097" s="1" t="s">
        <v>2341</v>
      </c>
      <c r="C8097" s="1">
        <v>118403302</v>
      </c>
      <c r="D8097" s="1">
        <v>188</v>
      </c>
      <c r="E8097" s="1" t="s">
        <v>2766</v>
      </c>
      <c r="F8097" s="1" t="s">
        <v>147</v>
      </c>
      <c r="G8097" s="1" t="s">
        <v>402</v>
      </c>
      <c r="H8097" s="1" t="s">
        <v>916</v>
      </c>
      <c r="I8097" s="1">
        <v>4859265.68</v>
      </c>
      <c r="J8097" s="1">
        <v>667527.26</v>
      </c>
      <c r="K8097" s="1">
        <v>1336937</v>
      </c>
      <c r="L8097" s="1">
        <v>35449360</v>
      </c>
      <c r="S8097" s="1">
        <v>29</v>
      </c>
      <c r="T8097" s="1">
        <v>1</v>
      </c>
      <c r="U8097" s="1">
        <v>42313088</v>
      </c>
      <c r="V8097" s="1">
        <v>0</v>
      </c>
    </row>
    <row r="8098" spans="1:24" x14ac:dyDescent="0.35">
      <c r="A8098" s="1">
        <v>300188</v>
      </c>
      <c r="B8098" s="1" t="s">
        <v>2343</v>
      </c>
      <c r="C8098" s="1">
        <v>118403302</v>
      </c>
      <c r="D8098" s="1">
        <v>188</v>
      </c>
      <c r="E8098" s="1" t="s">
        <v>2766</v>
      </c>
      <c r="F8098" s="1" t="s">
        <v>147</v>
      </c>
      <c r="G8098" s="1" t="s">
        <v>402</v>
      </c>
      <c r="H8098" s="1" t="s">
        <v>916</v>
      </c>
      <c r="I8098" s="1">
        <v>4882508.6399999997</v>
      </c>
      <c r="J8098" s="1">
        <v>559289.93999999994</v>
      </c>
      <c r="K8098" s="1">
        <v>2013301</v>
      </c>
      <c r="L8098" s="1">
        <v>37299140</v>
      </c>
      <c r="M8098" s="1">
        <v>1.8497799634933472</v>
      </c>
      <c r="N8098" s="1">
        <v>5.2180914878845215</v>
      </c>
      <c r="O8098" s="1">
        <v>2.3242959752678871E-2</v>
      </c>
      <c r="P8098" s="1">
        <v>0.47832247614860535</v>
      </c>
      <c r="Q8098" s="1">
        <v>0.67636400461196899</v>
      </c>
      <c r="R8098" s="1">
        <v>-0.10823731869459152</v>
      </c>
      <c r="S8098" s="1">
        <v>30</v>
      </c>
      <c r="T8098" s="1">
        <v>1</v>
      </c>
      <c r="U8098" s="1">
        <v>44754240</v>
      </c>
      <c r="V8098" s="1">
        <v>2.4411497116088867</v>
      </c>
      <c r="W8098" s="1">
        <v>5.7692599296569824</v>
      </c>
      <c r="X8098" s="1">
        <v>5.7692599296569824</v>
      </c>
    </row>
    <row r="8099" spans="1:24" x14ac:dyDescent="0.35">
      <c r="A8099" s="1">
        <v>310188</v>
      </c>
      <c r="B8099" s="1" t="s">
        <v>2344</v>
      </c>
      <c r="C8099" s="1">
        <v>118403302</v>
      </c>
      <c r="D8099" s="1">
        <v>188</v>
      </c>
      <c r="E8099" s="1" t="s">
        <v>2766</v>
      </c>
      <c r="F8099" s="1" t="s">
        <v>147</v>
      </c>
      <c r="G8099" s="1" t="s">
        <v>402</v>
      </c>
      <c r="H8099" s="1" t="s">
        <v>916</v>
      </c>
      <c r="I8099" s="1">
        <v>4988194.49</v>
      </c>
      <c r="J8099" s="1">
        <v>443228</v>
      </c>
      <c r="K8099" s="1">
        <v>1675119</v>
      </c>
      <c r="L8099" s="1">
        <v>37534840</v>
      </c>
      <c r="M8099" s="1">
        <v>0.23569999635219574</v>
      </c>
      <c r="N8099" s="1">
        <v>0.63191807270050049</v>
      </c>
      <c r="O8099" s="1">
        <v>0.10568585246801376</v>
      </c>
      <c r="P8099" s="1">
        <v>2.1645808219909668</v>
      </c>
      <c r="Q8099" s="1">
        <v>-0.3381820023059845</v>
      </c>
      <c r="R8099" s="1">
        <v>-0.11606194078922272</v>
      </c>
      <c r="S8099" s="1">
        <v>31</v>
      </c>
      <c r="T8099" s="1">
        <v>1</v>
      </c>
      <c r="U8099" s="1">
        <v>44641380</v>
      </c>
      <c r="V8099" s="1">
        <v>-0.11285807192325592</v>
      </c>
      <c r="W8099" s="1">
        <v>-0.25217723846435547</v>
      </c>
      <c r="X8099" s="1">
        <v>-0.25217723846435547</v>
      </c>
    </row>
    <row r="8100" spans="1:24" x14ac:dyDescent="0.35">
      <c r="A8100" s="1">
        <v>320188</v>
      </c>
      <c r="B8100" s="1" t="s">
        <v>2345</v>
      </c>
      <c r="C8100" s="1">
        <v>118403302</v>
      </c>
      <c r="D8100" s="1">
        <v>188</v>
      </c>
      <c r="E8100" s="1" t="s">
        <v>2766</v>
      </c>
      <c r="F8100" s="1" t="s">
        <v>147</v>
      </c>
      <c r="G8100" s="1" t="s">
        <v>402</v>
      </c>
      <c r="H8100" s="1" t="s">
        <v>916</v>
      </c>
      <c r="I8100" s="1">
        <v>5029346.53</v>
      </c>
      <c r="J8100" s="1">
        <v>523179.31</v>
      </c>
      <c r="K8100" s="1">
        <v>1675119</v>
      </c>
      <c r="L8100" s="1">
        <v>38382384</v>
      </c>
      <c r="M8100" s="1">
        <v>0.84754401445388794</v>
      </c>
      <c r="N8100" s="1">
        <v>2.2580194473266602</v>
      </c>
      <c r="O8100" s="1">
        <v>4.1152041405439377E-2</v>
      </c>
      <c r="P8100" s="1">
        <v>0.82498866319656372</v>
      </c>
      <c r="Q8100" s="1">
        <v>0</v>
      </c>
      <c r="R8100" s="1">
        <v>7.995130866765976E-2</v>
      </c>
      <c r="S8100" s="1">
        <v>32</v>
      </c>
      <c r="T8100" s="1">
        <v>1</v>
      </c>
      <c r="U8100" s="1">
        <v>45610028</v>
      </c>
      <c r="V8100" s="1">
        <v>0.96864736080169678</v>
      </c>
      <c r="W8100" s="1">
        <v>2.1698431968688965</v>
      </c>
      <c r="X8100" s="1">
        <v>2.1698431968688965</v>
      </c>
    </row>
    <row r="8101" spans="1:24" x14ac:dyDescent="0.35">
      <c r="A8101" s="1">
        <v>330188</v>
      </c>
      <c r="B8101" s="1" t="s">
        <v>2346</v>
      </c>
      <c r="C8101" s="1">
        <v>118403302</v>
      </c>
      <c r="D8101" s="1">
        <v>188</v>
      </c>
      <c r="E8101" s="1" t="s">
        <v>2766</v>
      </c>
      <c r="F8101" s="1" t="s">
        <v>147</v>
      </c>
      <c r="G8101" s="1" t="s">
        <v>402</v>
      </c>
      <c r="H8101" s="1" t="s">
        <v>916</v>
      </c>
      <c r="I8101" s="1">
        <v>5275333.2</v>
      </c>
      <c r="J8101" s="1">
        <v>634618.87</v>
      </c>
      <c r="K8101" s="1">
        <v>1675119</v>
      </c>
      <c r="L8101" s="1">
        <v>39787676</v>
      </c>
      <c r="M8101" s="1">
        <v>1.4052920341491699</v>
      </c>
      <c r="N8101" s="1">
        <v>3.6612942218780518</v>
      </c>
      <c r="O8101" s="1">
        <v>0.24598667025566101</v>
      </c>
      <c r="P8101" s="1">
        <v>4.891026496887207</v>
      </c>
      <c r="Q8101" s="1">
        <v>0</v>
      </c>
      <c r="R8101" s="1">
        <v>0.11143956333398819</v>
      </c>
      <c r="S8101" s="1">
        <v>33</v>
      </c>
      <c r="T8101" s="1">
        <v>1</v>
      </c>
      <c r="U8101" s="1">
        <v>47372748</v>
      </c>
      <c r="V8101" s="1">
        <v>1.7627182006835938</v>
      </c>
      <c r="W8101" s="1">
        <v>3.8647642135620117</v>
      </c>
      <c r="X8101" s="1">
        <v>3.8647642135620117</v>
      </c>
    </row>
    <row r="8102" spans="1:24" x14ac:dyDescent="0.35">
      <c r="A8102" s="1">
        <v>340188</v>
      </c>
      <c r="B8102" s="1" t="s">
        <v>2347</v>
      </c>
      <c r="C8102" s="1">
        <v>118403302</v>
      </c>
      <c r="D8102" s="1">
        <v>188</v>
      </c>
      <c r="E8102" s="1" t="s">
        <v>2766</v>
      </c>
      <c r="F8102" s="1" t="s">
        <v>147</v>
      </c>
      <c r="G8102" s="1" t="s">
        <v>402</v>
      </c>
      <c r="H8102" s="1" t="s">
        <v>916</v>
      </c>
      <c r="I8102" s="1">
        <v>5275140.05</v>
      </c>
      <c r="J8102" s="1">
        <v>709861</v>
      </c>
      <c r="K8102" s="1">
        <v>1675119</v>
      </c>
      <c r="L8102" s="1">
        <v>39787616</v>
      </c>
      <c r="M8102" s="1">
        <v>-5.999999848427251E-5</v>
      </c>
      <c r="N8102" s="1">
        <v>-1.5080046432558447E-4</v>
      </c>
      <c r="O8102" s="1">
        <v>-1.9315000099595636E-4</v>
      </c>
      <c r="P8102" s="1">
        <v>-3.6613801494240761E-3</v>
      </c>
      <c r="Q8102" s="1">
        <v>0</v>
      </c>
      <c r="R8102" s="1">
        <v>7.5242131948471069E-2</v>
      </c>
      <c r="S8102" s="1">
        <v>34</v>
      </c>
      <c r="T8102" s="1">
        <v>1</v>
      </c>
      <c r="U8102" s="1">
        <v>47447736</v>
      </c>
      <c r="V8102" s="1">
        <v>7.4988983571529388E-2</v>
      </c>
      <c r="W8102" s="1">
        <v>0.15829354524612427</v>
      </c>
      <c r="X8102" s="1">
        <v>0.15829354524612427</v>
      </c>
    </row>
    <row r="8103" spans="1:24" x14ac:dyDescent="0.35">
      <c r="A8103" s="1">
        <v>350188</v>
      </c>
      <c r="B8103" s="1" t="s">
        <v>2348</v>
      </c>
      <c r="C8103" s="1">
        <v>118403302</v>
      </c>
      <c r="D8103" s="1">
        <v>188</v>
      </c>
      <c r="E8103" s="1" t="s">
        <v>2766</v>
      </c>
      <c r="F8103" s="1" t="s">
        <v>147</v>
      </c>
      <c r="G8103" s="1" t="s">
        <v>402</v>
      </c>
      <c r="H8103" s="1" t="s">
        <v>916</v>
      </c>
      <c r="I8103" s="1">
        <v>5585025.1299999999</v>
      </c>
      <c r="J8103" s="1">
        <v>711220.75</v>
      </c>
      <c r="K8103" s="1">
        <v>1675119</v>
      </c>
      <c r="L8103" s="1">
        <v>44170480</v>
      </c>
      <c r="M8103" s="1">
        <v>4.3828639984130859</v>
      </c>
      <c r="N8103" s="1">
        <v>11.01564884185791</v>
      </c>
      <c r="O8103" s="1">
        <v>0.30988508462905884</v>
      </c>
      <c r="P8103" s="1">
        <v>5.8744425773620605</v>
      </c>
      <c r="Q8103" s="1">
        <v>0</v>
      </c>
      <c r="R8103" s="1">
        <v>1.3597500510513783E-3</v>
      </c>
      <c r="S8103" s="1">
        <v>35</v>
      </c>
      <c r="T8103" s="1">
        <v>1</v>
      </c>
      <c r="U8103" s="1">
        <v>52141844</v>
      </c>
      <c r="V8103" s="1">
        <v>4.6941089630126953</v>
      </c>
      <c r="W8103" s="1">
        <v>9.8932180404663086</v>
      </c>
      <c r="X8103" s="1">
        <v>9.8932180404663086</v>
      </c>
    </row>
    <row r="8104" spans="1:24" x14ac:dyDescent="0.35">
      <c r="A8104" s="1">
        <v>360188</v>
      </c>
      <c r="B8104" s="1" t="s">
        <v>2349</v>
      </c>
      <c r="C8104" s="1">
        <v>118403302</v>
      </c>
      <c r="D8104" s="1">
        <v>188</v>
      </c>
      <c r="E8104" s="1" t="s">
        <v>2766</v>
      </c>
      <c r="F8104" s="1" t="s">
        <v>147</v>
      </c>
      <c r="G8104" s="1" t="s">
        <v>402</v>
      </c>
      <c r="H8104" s="1" t="s">
        <v>916</v>
      </c>
      <c r="I8104" s="1">
        <v>6134204.3300000001</v>
      </c>
      <c r="J8104" s="1">
        <v>573919.49</v>
      </c>
      <c r="K8104" s="1">
        <v>1675119</v>
      </c>
      <c r="L8104" s="1">
        <v>51539924</v>
      </c>
      <c r="M8104" s="1">
        <v>7.3694438934326172</v>
      </c>
      <c r="N8104" s="1">
        <v>16.684093475341797</v>
      </c>
      <c r="O8104" s="1">
        <v>0.54917919635772705</v>
      </c>
      <c r="P8104" s="1">
        <v>9.8330659866333008</v>
      </c>
      <c r="Q8104" s="1">
        <v>0</v>
      </c>
      <c r="R8104" s="1">
        <v>-0.13730126619338989</v>
      </c>
      <c r="S8104" s="1">
        <v>36</v>
      </c>
      <c r="T8104" s="1">
        <v>1</v>
      </c>
      <c r="U8104" s="1">
        <v>59923168</v>
      </c>
      <c r="V8104" s="1">
        <v>7.7813220024108887</v>
      </c>
      <c r="W8104" s="1">
        <v>14.92337703704834</v>
      </c>
      <c r="X8104" s="1">
        <v>14.92337703704834</v>
      </c>
    </row>
    <row r="8105" spans="1:24" x14ac:dyDescent="0.35">
      <c r="A8105" s="1">
        <v>370188</v>
      </c>
      <c r="B8105" s="1" t="s">
        <v>2350</v>
      </c>
      <c r="C8105" s="1">
        <v>118403302</v>
      </c>
      <c r="D8105" s="1">
        <v>188</v>
      </c>
      <c r="E8105" s="1" t="s">
        <v>2766</v>
      </c>
      <c r="F8105" s="1" t="s">
        <v>147</v>
      </c>
      <c r="G8105" s="1" t="s">
        <v>402</v>
      </c>
      <c r="H8105" s="1" t="s">
        <v>916</v>
      </c>
      <c r="I8105" s="1">
        <v>6669393.0899999999</v>
      </c>
      <c r="J8105" s="1">
        <v>740546.09</v>
      </c>
      <c r="K8105" s="1">
        <v>1675119</v>
      </c>
      <c r="L8105" s="1">
        <v>64501596</v>
      </c>
      <c r="M8105" s="1">
        <v>12.961671829223633</v>
      </c>
      <c r="N8105" s="1">
        <v>25.148799896240234</v>
      </c>
      <c r="O8105" s="1">
        <v>0.53518873453140259</v>
      </c>
      <c r="P8105" s="1">
        <v>8.7246646881103516</v>
      </c>
      <c r="Q8105" s="1">
        <v>0</v>
      </c>
      <c r="R8105" s="1">
        <v>0.16662660241127014</v>
      </c>
      <c r="S8105" s="1">
        <v>37</v>
      </c>
      <c r="T8105" s="1">
        <v>1</v>
      </c>
      <c r="U8105" s="1">
        <v>73586656</v>
      </c>
      <c r="V8105" s="1">
        <v>13.663487434387207</v>
      </c>
      <c r="W8105" s="1">
        <v>22.801677703857422</v>
      </c>
      <c r="X8105" s="1">
        <v>22.801677703857422</v>
      </c>
    </row>
    <row r="8106" spans="1:24" x14ac:dyDescent="0.35">
      <c r="A8106" s="1">
        <v>380188</v>
      </c>
      <c r="B8106" s="1" t="s">
        <v>2351</v>
      </c>
      <c r="C8106" s="1">
        <v>118403302</v>
      </c>
      <c r="D8106" s="1">
        <v>188</v>
      </c>
      <c r="E8106" s="1" t="s">
        <v>2766</v>
      </c>
      <c r="F8106" s="1" t="s">
        <v>147</v>
      </c>
      <c r="G8106" s="1" t="s">
        <v>402</v>
      </c>
      <c r="H8106" s="1" t="s">
        <v>916</v>
      </c>
      <c r="I8106" s="1">
        <v>7426576</v>
      </c>
      <c r="K8106" s="1">
        <v>14035632</v>
      </c>
      <c r="L8106" s="1">
        <v>69375880</v>
      </c>
      <c r="M8106" s="1">
        <v>4.8742837905883789</v>
      </c>
      <c r="N8106" s="1">
        <v>7.5568423271179199</v>
      </c>
      <c r="O8106" s="1">
        <v>0.75718289613723755</v>
      </c>
      <c r="P8106" s="1">
        <v>11.353100776672363</v>
      </c>
      <c r="Q8106" s="1">
        <v>12.360512733459473</v>
      </c>
      <c r="S8106" s="1">
        <v>38</v>
      </c>
      <c r="T8106" s="1">
        <v>1</v>
      </c>
      <c r="U8106" s="1">
        <v>90838088</v>
      </c>
      <c r="V8106" s="1">
        <v>17.991979598999023</v>
      </c>
      <c r="W8106" s="1">
        <v>23.443696975708008</v>
      </c>
      <c r="X8106" s="1">
        <v>23.443696975708008</v>
      </c>
    </row>
    <row r="8107" spans="1:24" x14ac:dyDescent="0.35">
      <c r="A8107" s="1">
        <v>390188</v>
      </c>
      <c r="B8107" s="1" t="s">
        <v>2352</v>
      </c>
      <c r="C8107" s="1">
        <v>118403302</v>
      </c>
      <c r="D8107" s="1">
        <v>188</v>
      </c>
      <c r="E8107" s="1" t="s">
        <v>2766</v>
      </c>
      <c r="F8107" s="1" t="s">
        <v>147</v>
      </c>
      <c r="G8107" s="1" t="s">
        <v>402</v>
      </c>
      <c r="H8107" s="1" t="s">
        <v>916</v>
      </c>
      <c r="I8107" s="1">
        <v>7926931</v>
      </c>
      <c r="K8107" s="1">
        <v>26389698</v>
      </c>
      <c r="L8107" s="1">
        <v>71088400</v>
      </c>
      <c r="M8107" s="1">
        <v>1.7125200033187866</v>
      </c>
      <c r="N8107" s="1">
        <v>2.46846604347229</v>
      </c>
      <c r="O8107" s="1">
        <v>0.50035500526428223</v>
      </c>
      <c r="P8107" s="1">
        <v>6.7373576164245605</v>
      </c>
      <c r="Q8107" s="1">
        <v>12.354065895080566</v>
      </c>
      <c r="S8107" s="1">
        <v>39</v>
      </c>
      <c r="T8107" s="1">
        <v>1</v>
      </c>
      <c r="U8107" s="1">
        <v>105405024</v>
      </c>
      <c r="V8107" s="1">
        <v>14.566940307617188</v>
      </c>
      <c r="W8107" s="1">
        <v>16.036153793334961</v>
      </c>
      <c r="X8107" s="1">
        <v>16.036153793334961</v>
      </c>
    </row>
    <row r="8108" spans="1:24" x14ac:dyDescent="0.35">
      <c r="A8108" s="1">
        <v>400188</v>
      </c>
      <c r="B8108" s="1" t="s">
        <v>2353</v>
      </c>
      <c r="C8108" s="1">
        <v>118403302</v>
      </c>
      <c r="D8108" s="1">
        <v>188</v>
      </c>
      <c r="E8108" s="1" t="s">
        <v>2766</v>
      </c>
      <c r="F8108" s="1" t="s">
        <v>147</v>
      </c>
      <c r="G8108" s="1" t="s">
        <v>402</v>
      </c>
      <c r="H8108" s="1" t="s">
        <v>916</v>
      </c>
      <c r="S8108" s="1">
        <v>40</v>
      </c>
      <c r="T8108" s="1">
        <v>1</v>
      </c>
      <c r="U8108" s="1">
        <v>0</v>
      </c>
      <c r="V8108" s="1">
        <v>0</v>
      </c>
      <c r="W8108" s="1">
        <v>-100</v>
      </c>
      <c r="X8108" s="1">
        <v>-100</v>
      </c>
    </row>
    <row r="8109" spans="1:24" x14ac:dyDescent="0.35">
      <c r="A8109" s="1">
        <v>410188</v>
      </c>
      <c r="B8109" s="1" t="s">
        <v>2354</v>
      </c>
      <c r="C8109" s="1">
        <v>118403302</v>
      </c>
      <c r="D8109" s="1">
        <v>188</v>
      </c>
      <c r="E8109" s="1" t="s">
        <v>2766</v>
      </c>
      <c r="F8109" s="1" t="s">
        <v>147</v>
      </c>
      <c r="G8109" s="1" t="s">
        <v>402</v>
      </c>
      <c r="H8109" s="1" t="s">
        <v>916</v>
      </c>
      <c r="S8109" s="1">
        <v>41</v>
      </c>
      <c r="T8109" s="1">
        <v>1</v>
      </c>
      <c r="U8109" s="1">
        <v>0</v>
      </c>
      <c r="V8109" s="1">
        <v>0</v>
      </c>
    </row>
    <row r="8110" spans="1:24" x14ac:dyDescent="0.35">
      <c r="A8110" s="1">
        <v>420188</v>
      </c>
      <c r="B8110" s="1" t="s">
        <v>2355</v>
      </c>
      <c r="C8110" s="1">
        <v>118403302</v>
      </c>
      <c r="D8110" s="1">
        <v>188</v>
      </c>
      <c r="E8110" s="1" t="s">
        <v>2766</v>
      </c>
      <c r="F8110" s="1" t="s">
        <v>147</v>
      </c>
      <c r="G8110" s="1" t="s">
        <v>402</v>
      </c>
      <c r="H8110" s="1" t="s">
        <v>916</v>
      </c>
      <c r="S8110" s="1">
        <v>42</v>
      </c>
      <c r="T8110" s="1">
        <v>1</v>
      </c>
      <c r="U8110" s="1">
        <v>0</v>
      </c>
      <c r="V8110" s="1">
        <v>0</v>
      </c>
    </row>
    <row r="8111" spans="1:24" x14ac:dyDescent="0.35">
      <c r="A8111" s="1">
        <v>430188</v>
      </c>
      <c r="B8111" s="1" t="s">
        <v>2356</v>
      </c>
      <c r="C8111" s="1">
        <v>118403302</v>
      </c>
      <c r="D8111" s="1">
        <v>188</v>
      </c>
      <c r="E8111" s="1" t="s">
        <v>2766</v>
      </c>
      <c r="F8111" s="1" t="s">
        <v>147</v>
      </c>
      <c r="G8111" s="1" t="s">
        <v>402</v>
      </c>
      <c r="H8111" s="1" t="s">
        <v>916</v>
      </c>
      <c r="S8111" s="1">
        <v>43</v>
      </c>
      <c r="T8111" s="1">
        <v>1</v>
      </c>
      <c r="U8111" s="1">
        <v>0</v>
      </c>
      <c r="V8111" s="1">
        <v>0</v>
      </c>
    </row>
    <row r="8112" spans="1:24" x14ac:dyDescent="0.35">
      <c r="A8112" s="1">
        <v>440188</v>
      </c>
      <c r="B8112" s="1" t="s">
        <v>2357</v>
      </c>
      <c r="C8112" s="1">
        <v>118403302</v>
      </c>
      <c r="D8112" s="1">
        <v>188</v>
      </c>
      <c r="E8112" s="1" t="s">
        <v>2766</v>
      </c>
      <c r="F8112" s="1" t="s">
        <v>147</v>
      </c>
      <c r="G8112" s="1" t="s">
        <v>402</v>
      </c>
      <c r="H8112" s="1" t="s">
        <v>916</v>
      </c>
      <c r="S8112" s="1">
        <v>44</v>
      </c>
      <c r="T8112" s="1">
        <v>1</v>
      </c>
      <c r="U8112" s="1">
        <v>0</v>
      </c>
      <c r="V8112" s="1">
        <v>0</v>
      </c>
    </row>
    <row r="8113" spans="1:24" x14ac:dyDescent="0.35">
      <c r="A8113" s="1">
        <v>450188</v>
      </c>
      <c r="B8113" s="1" t="s">
        <v>2358</v>
      </c>
      <c r="C8113" s="1">
        <v>118403302</v>
      </c>
      <c r="D8113" s="1">
        <v>188</v>
      </c>
      <c r="E8113" s="1" t="s">
        <v>2766</v>
      </c>
      <c r="F8113" s="1" t="s">
        <v>147</v>
      </c>
      <c r="G8113" s="1" t="s">
        <v>402</v>
      </c>
      <c r="H8113" s="1" t="s">
        <v>916</v>
      </c>
      <c r="S8113" s="1">
        <v>45</v>
      </c>
      <c r="T8113" s="1">
        <v>1</v>
      </c>
      <c r="U8113" s="1">
        <v>0</v>
      </c>
      <c r="V8113" s="1">
        <v>0</v>
      </c>
    </row>
    <row r="8114" spans="1:24" x14ac:dyDescent="0.35">
      <c r="A8114" s="1">
        <v>460188</v>
      </c>
      <c r="B8114" s="1" t="s">
        <v>2359</v>
      </c>
      <c r="C8114" s="1">
        <v>118403302</v>
      </c>
      <c r="D8114" s="1">
        <v>188</v>
      </c>
      <c r="E8114" s="1" t="s">
        <v>2766</v>
      </c>
      <c r="F8114" s="1" t="s">
        <v>147</v>
      </c>
      <c r="G8114" s="1" t="s">
        <v>402</v>
      </c>
      <c r="H8114" s="1" t="s">
        <v>916</v>
      </c>
      <c r="S8114" s="1">
        <v>46</v>
      </c>
      <c r="T8114" s="1">
        <v>1</v>
      </c>
      <c r="U8114" s="1">
        <v>0</v>
      </c>
      <c r="V8114" s="1">
        <v>0</v>
      </c>
    </row>
    <row r="8115" spans="1:24" x14ac:dyDescent="0.35">
      <c r="A8115" s="1">
        <v>470188</v>
      </c>
      <c r="B8115" s="1" t="s">
        <v>2360</v>
      </c>
      <c r="C8115" s="1">
        <v>118403302</v>
      </c>
      <c r="D8115" s="1">
        <v>188</v>
      </c>
      <c r="E8115" s="1" t="s">
        <v>2766</v>
      </c>
      <c r="F8115" s="1" t="s">
        <v>147</v>
      </c>
      <c r="G8115" s="1" t="s">
        <v>402</v>
      </c>
      <c r="H8115" s="1" t="s">
        <v>916</v>
      </c>
      <c r="S8115" s="1">
        <v>47</v>
      </c>
      <c r="T8115" s="1">
        <v>1</v>
      </c>
      <c r="U8115" s="1">
        <v>0</v>
      </c>
      <c r="V8115" s="1">
        <v>0</v>
      </c>
    </row>
    <row r="8116" spans="1:24" x14ac:dyDescent="0.35">
      <c r="A8116" s="1">
        <v>480188</v>
      </c>
      <c r="B8116" s="1" t="s">
        <v>2361</v>
      </c>
      <c r="C8116" s="1">
        <v>118403302</v>
      </c>
      <c r="D8116" s="1">
        <v>188</v>
      </c>
      <c r="E8116" s="1" t="s">
        <v>2766</v>
      </c>
      <c r="F8116" s="1" t="s">
        <v>147</v>
      </c>
      <c r="G8116" s="1" t="s">
        <v>402</v>
      </c>
      <c r="H8116" s="1" t="s">
        <v>916</v>
      </c>
      <c r="S8116" s="1">
        <v>48</v>
      </c>
      <c r="T8116" s="1">
        <v>1</v>
      </c>
      <c r="U8116" s="1">
        <v>0</v>
      </c>
      <c r="V8116" s="1">
        <v>0</v>
      </c>
    </row>
    <row r="8117" spans="1:24" x14ac:dyDescent="0.35">
      <c r="A8117" s="1">
        <v>290218</v>
      </c>
      <c r="B8117" s="1" t="s">
        <v>2341</v>
      </c>
      <c r="C8117" s="1">
        <v>118403903</v>
      </c>
      <c r="D8117" s="1">
        <v>218</v>
      </c>
      <c r="E8117" s="1" t="s">
        <v>2767</v>
      </c>
      <c r="F8117" s="1" t="s">
        <v>147</v>
      </c>
      <c r="G8117" s="1" t="s">
        <v>402</v>
      </c>
      <c r="H8117" s="1" t="s">
        <v>916</v>
      </c>
      <c r="I8117" s="1">
        <v>1158207.83</v>
      </c>
      <c r="K8117" s="1">
        <v>247948</v>
      </c>
      <c r="L8117" s="1">
        <v>6686152.5</v>
      </c>
      <c r="S8117" s="1">
        <v>29</v>
      </c>
      <c r="T8117" s="1">
        <v>1</v>
      </c>
      <c r="U8117" s="1">
        <v>8092308.5</v>
      </c>
      <c r="V8117" s="1">
        <v>0</v>
      </c>
    </row>
    <row r="8118" spans="1:24" x14ac:dyDescent="0.35">
      <c r="A8118" s="1">
        <v>300218</v>
      </c>
      <c r="B8118" s="1" t="s">
        <v>2343</v>
      </c>
      <c r="C8118" s="1">
        <v>118403903</v>
      </c>
      <c r="D8118" s="1">
        <v>218</v>
      </c>
      <c r="E8118" s="1" t="s">
        <v>2767</v>
      </c>
      <c r="F8118" s="1" t="s">
        <v>147</v>
      </c>
      <c r="G8118" s="1" t="s">
        <v>402</v>
      </c>
      <c r="H8118" s="1" t="s">
        <v>916</v>
      </c>
      <c r="I8118" s="1">
        <v>1169145.04</v>
      </c>
      <c r="K8118" s="1">
        <v>309098</v>
      </c>
      <c r="L8118" s="1">
        <v>6807014</v>
      </c>
      <c r="M8118" s="1">
        <v>0.12086150050163269</v>
      </c>
      <c r="N8118" s="1">
        <v>1.8076390027999878</v>
      </c>
      <c r="O8118" s="1">
        <v>1.093721017241478E-2</v>
      </c>
      <c r="P8118" s="1">
        <v>0.94432187080383301</v>
      </c>
      <c r="Q8118" s="1">
        <v>6.1149999499320984E-2</v>
      </c>
      <c r="S8118" s="1">
        <v>30</v>
      </c>
      <c r="T8118" s="1">
        <v>1</v>
      </c>
      <c r="U8118" s="1">
        <v>8285257</v>
      </c>
      <c r="V8118" s="1">
        <v>0.19294871389865875</v>
      </c>
      <c r="W8118" s="1">
        <v>2.3843443393707275</v>
      </c>
      <c r="X8118" s="1">
        <v>2.3843443393707275</v>
      </c>
    </row>
    <row r="8119" spans="1:24" x14ac:dyDescent="0.35">
      <c r="A8119" s="1">
        <v>310218</v>
      </c>
      <c r="B8119" s="1" t="s">
        <v>2344</v>
      </c>
      <c r="C8119" s="1">
        <v>118403903</v>
      </c>
      <c r="D8119" s="1">
        <v>218</v>
      </c>
      <c r="E8119" s="1" t="s">
        <v>2767</v>
      </c>
      <c r="F8119" s="1" t="s">
        <v>147</v>
      </c>
      <c r="G8119" s="1" t="s">
        <v>402</v>
      </c>
      <c r="H8119" s="1" t="s">
        <v>916</v>
      </c>
      <c r="I8119" s="1">
        <v>1188770.83</v>
      </c>
      <c r="K8119" s="1">
        <v>278523</v>
      </c>
      <c r="L8119" s="1">
        <v>6848613</v>
      </c>
      <c r="M8119" s="1">
        <v>4.1599001735448837E-2</v>
      </c>
      <c r="N8119" s="1">
        <v>0.61111962795257568</v>
      </c>
      <c r="O8119" s="1">
        <v>1.9625790417194366E-2</v>
      </c>
      <c r="P8119" s="1">
        <v>1.6786445379257202</v>
      </c>
      <c r="Q8119" s="1">
        <v>-3.0574999749660492E-2</v>
      </c>
      <c r="S8119" s="1">
        <v>31</v>
      </c>
      <c r="T8119" s="1">
        <v>1</v>
      </c>
      <c r="U8119" s="1">
        <v>8315907</v>
      </c>
      <c r="V8119" s="1">
        <v>3.0649792402982712E-2</v>
      </c>
      <c r="W8119" s="1">
        <v>0.36993420124053955</v>
      </c>
      <c r="X8119" s="1">
        <v>0.36993420124053955</v>
      </c>
    </row>
    <row r="8120" spans="1:24" x14ac:dyDescent="0.35">
      <c r="A8120" s="1">
        <v>320218</v>
      </c>
      <c r="B8120" s="1" t="s">
        <v>2345</v>
      </c>
      <c r="C8120" s="1">
        <v>118403903</v>
      </c>
      <c r="D8120" s="1">
        <v>218</v>
      </c>
      <c r="E8120" s="1" t="s">
        <v>2767</v>
      </c>
      <c r="F8120" s="1" t="s">
        <v>147</v>
      </c>
      <c r="G8120" s="1" t="s">
        <v>402</v>
      </c>
      <c r="H8120" s="1" t="s">
        <v>916</v>
      </c>
      <c r="I8120" s="1">
        <v>1192132.96</v>
      </c>
      <c r="K8120" s="1">
        <v>278523</v>
      </c>
      <c r="L8120" s="1">
        <v>6911127</v>
      </c>
      <c r="M8120" s="1">
        <v>6.251399964094162E-2</v>
      </c>
      <c r="N8120" s="1">
        <v>0.91279798746109009</v>
      </c>
      <c r="O8120" s="1">
        <v>3.3621299080550671E-3</v>
      </c>
      <c r="P8120" s="1">
        <v>0.2828240692615509</v>
      </c>
      <c r="Q8120" s="1">
        <v>0</v>
      </c>
      <c r="S8120" s="1">
        <v>32</v>
      </c>
      <c r="T8120" s="1">
        <v>1</v>
      </c>
      <c r="U8120" s="1">
        <v>8381783</v>
      </c>
      <c r="V8120" s="1">
        <v>6.5876126289367676E-2</v>
      </c>
      <c r="W8120" s="1">
        <v>0.79216855764389038</v>
      </c>
      <c r="X8120" s="1">
        <v>0.79216855764389038</v>
      </c>
    </row>
    <row r="8121" spans="1:24" x14ac:dyDescent="0.35">
      <c r="A8121" s="1">
        <v>330218</v>
      </c>
      <c r="B8121" s="1" t="s">
        <v>2346</v>
      </c>
      <c r="C8121" s="1">
        <v>118403903</v>
      </c>
      <c r="D8121" s="1">
        <v>218</v>
      </c>
      <c r="E8121" s="1" t="s">
        <v>2767</v>
      </c>
      <c r="F8121" s="1" t="s">
        <v>147</v>
      </c>
      <c r="G8121" s="1" t="s">
        <v>402</v>
      </c>
      <c r="H8121" s="1" t="s">
        <v>916</v>
      </c>
      <c r="I8121" s="1">
        <v>1219303.8999999999</v>
      </c>
      <c r="K8121" s="1">
        <v>278523</v>
      </c>
      <c r="L8121" s="1">
        <v>6918597</v>
      </c>
      <c r="M8121" s="1">
        <v>7.4700000695884228E-3</v>
      </c>
      <c r="N8121" s="1">
        <v>0.10808657109737396</v>
      </c>
      <c r="O8121" s="1">
        <v>2.7170939370989799E-2</v>
      </c>
      <c r="P8121" s="1">
        <v>2.2791869640350342</v>
      </c>
      <c r="Q8121" s="1">
        <v>0</v>
      </c>
      <c r="S8121" s="1">
        <v>33</v>
      </c>
      <c r="T8121" s="1">
        <v>1</v>
      </c>
      <c r="U8121" s="1">
        <v>8416424</v>
      </c>
      <c r="V8121" s="1">
        <v>3.464093804359436E-2</v>
      </c>
      <c r="W8121" s="1">
        <v>0.41328915953636169</v>
      </c>
      <c r="X8121" s="1">
        <v>0.41328915953636169</v>
      </c>
    </row>
    <row r="8122" spans="1:24" x14ac:dyDescent="0.35">
      <c r="A8122" s="1">
        <v>340218</v>
      </c>
      <c r="B8122" s="1" t="s">
        <v>2347</v>
      </c>
      <c r="C8122" s="1">
        <v>118403903</v>
      </c>
      <c r="D8122" s="1">
        <v>218</v>
      </c>
      <c r="E8122" s="1" t="s">
        <v>2767</v>
      </c>
      <c r="F8122" s="1" t="s">
        <v>147</v>
      </c>
      <c r="G8122" s="1" t="s">
        <v>402</v>
      </c>
      <c r="H8122" s="1" t="s">
        <v>916</v>
      </c>
      <c r="I8122" s="1">
        <v>1219275.33</v>
      </c>
      <c r="K8122" s="1">
        <v>278523</v>
      </c>
      <c r="L8122" s="1">
        <v>6918593.5</v>
      </c>
      <c r="M8122" s="1">
        <v>-3.5000000480067683E-6</v>
      </c>
      <c r="N8122" s="1">
        <v>-5.0588292651809752E-5</v>
      </c>
      <c r="O8122" s="1">
        <v>-2.857000072253868E-5</v>
      </c>
      <c r="P8122" s="1">
        <v>-2.343140309676528E-3</v>
      </c>
      <c r="Q8122" s="1">
        <v>0</v>
      </c>
      <c r="S8122" s="1">
        <v>34</v>
      </c>
      <c r="T8122" s="1">
        <v>1</v>
      </c>
      <c r="U8122" s="1">
        <v>8416392</v>
      </c>
      <c r="V8122" s="1">
        <v>-3.2070001907413825E-5</v>
      </c>
      <c r="W8122" s="1">
        <v>-3.8020897773094475E-4</v>
      </c>
      <c r="X8122" s="1">
        <v>-3.8020897773094475E-4</v>
      </c>
    </row>
    <row r="8123" spans="1:24" x14ac:dyDescent="0.35">
      <c r="A8123" s="1">
        <v>350218</v>
      </c>
      <c r="B8123" s="1" t="s">
        <v>2348</v>
      </c>
      <c r="C8123" s="1">
        <v>118403903</v>
      </c>
      <c r="D8123" s="1">
        <v>218</v>
      </c>
      <c r="E8123" s="1" t="s">
        <v>2767</v>
      </c>
      <c r="F8123" s="1" t="s">
        <v>147</v>
      </c>
      <c r="G8123" s="1" t="s">
        <v>402</v>
      </c>
      <c r="H8123" s="1" t="s">
        <v>916</v>
      </c>
      <c r="I8123" s="1">
        <v>1267233.8700000001</v>
      </c>
      <c r="K8123" s="1">
        <v>278523</v>
      </c>
      <c r="L8123" s="1">
        <v>7018948</v>
      </c>
      <c r="M8123" s="1">
        <v>0.10035450011491776</v>
      </c>
      <c r="N8123" s="1">
        <v>1.4505043029785156</v>
      </c>
      <c r="O8123" s="1">
        <v>4.7958541661500931E-2</v>
      </c>
      <c r="P8123" s="1">
        <v>3.9333641529083252</v>
      </c>
      <c r="Q8123" s="1">
        <v>0</v>
      </c>
      <c r="S8123" s="1">
        <v>35</v>
      </c>
      <c r="T8123" s="1">
        <v>1</v>
      </c>
      <c r="U8123" s="1">
        <v>8564705</v>
      </c>
      <c r="V8123" s="1">
        <v>0.14831304550170898</v>
      </c>
      <c r="W8123" s="1">
        <v>1.7621921300888062</v>
      </c>
      <c r="X8123" s="1">
        <v>1.7621921300888062</v>
      </c>
    </row>
    <row r="8124" spans="1:24" x14ac:dyDescent="0.35">
      <c r="A8124" s="1">
        <v>360218</v>
      </c>
      <c r="B8124" s="1" t="s">
        <v>2349</v>
      </c>
      <c r="C8124" s="1">
        <v>118403903</v>
      </c>
      <c r="D8124" s="1">
        <v>218</v>
      </c>
      <c r="E8124" s="1" t="s">
        <v>2767</v>
      </c>
      <c r="F8124" s="1" t="s">
        <v>147</v>
      </c>
      <c r="G8124" s="1" t="s">
        <v>402</v>
      </c>
      <c r="H8124" s="1" t="s">
        <v>916</v>
      </c>
      <c r="I8124" s="1">
        <v>1341872.95</v>
      </c>
      <c r="K8124" s="1">
        <v>278523</v>
      </c>
      <c r="L8124" s="1">
        <v>7236472.5</v>
      </c>
      <c r="M8124" s="1">
        <v>0.21752449870109558</v>
      </c>
      <c r="N8124" s="1">
        <v>3.0991039276123047</v>
      </c>
      <c r="O8124" s="1">
        <v>7.4639081954956055E-2</v>
      </c>
      <c r="P8124" s="1">
        <v>5.8899216651916504</v>
      </c>
      <c r="Q8124" s="1">
        <v>0</v>
      </c>
      <c r="S8124" s="1">
        <v>36</v>
      </c>
      <c r="T8124" s="1">
        <v>1</v>
      </c>
      <c r="U8124" s="1">
        <v>8856868</v>
      </c>
      <c r="V8124" s="1">
        <v>0.29216358065605164</v>
      </c>
      <c r="W8124" s="1">
        <v>3.4112441539764404</v>
      </c>
      <c r="X8124" s="1">
        <v>3.4112441539764404</v>
      </c>
    </row>
    <row r="8125" spans="1:24" x14ac:dyDescent="0.35">
      <c r="A8125" s="1">
        <v>370218</v>
      </c>
      <c r="B8125" s="1" t="s">
        <v>2350</v>
      </c>
      <c r="C8125" s="1">
        <v>118403903</v>
      </c>
      <c r="D8125" s="1">
        <v>218</v>
      </c>
      <c r="E8125" s="1" t="s">
        <v>2767</v>
      </c>
      <c r="F8125" s="1" t="s">
        <v>147</v>
      </c>
      <c r="G8125" s="1" t="s">
        <v>402</v>
      </c>
      <c r="H8125" s="1" t="s">
        <v>916</v>
      </c>
      <c r="I8125" s="1">
        <v>1368970.54</v>
      </c>
      <c r="K8125" s="1">
        <v>278523</v>
      </c>
      <c r="L8125" s="1">
        <v>7522362</v>
      </c>
      <c r="M8125" s="1">
        <v>0.28588950634002686</v>
      </c>
      <c r="N8125" s="1">
        <v>3.9506747722625732</v>
      </c>
      <c r="O8125" s="1">
        <v>2.7097590267658234E-2</v>
      </c>
      <c r="P8125" s="1">
        <v>2.0193855762481689</v>
      </c>
      <c r="Q8125" s="1">
        <v>0</v>
      </c>
      <c r="S8125" s="1">
        <v>37</v>
      </c>
      <c r="T8125" s="1">
        <v>1</v>
      </c>
      <c r="U8125" s="1">
        <v>9169856</v>
      </c>
      <c r="V8125" s="1">
        <v>0.31298708915710449</v>
      </c>
      <c r="W8125" s="1">
        <v>3.5338451862335205</v>
      </c>
      <c r="X8125" s="1">
        <v>3.5338451862335205</v>
      </c>
    </row>
    <row r="8126" spans="1:24" x14ac:dyDescent="0.35">
      <c r="A8126" s="1">
        <v>380218</v>
      </c>
      <c r="B8126" s="1" t="s">
        <v>2351</v>
      </c>
      <c r="C8126" s="1">
        <v>118403903</v>
      </c>
      <c r="D8126" s="1">
        <v>218</v>
      </c>
      <c r="E8126" s="1" t="s">
        <v>2767</v>
      </c>
      <c r="F8126" s="1" t="s">
        <v>147</v>
      </c>
      <c r="G8126" s="1" t="s">
        <v>402</v>
      </c>
      <c r="H8126" s="1" t="s">
        <v>916</v>
      </c>
      <c r="I8126" s="1">
        <v>1432950</v>
      </c>
      <c r="K8126" s="1">
        <v>278523</v>
      </c>
      <c r="L8126" s="1">
        <v>7624494</v>
      </c>
      <c r="M8126" s="1">
        <v>0.10213200002908707</v>
      </c>
      <c r="N8126" s="1">
        <v>1.3577117919921875</v>
      </c>
      <c r="O8126" s="1">
        <v>6.3979461789131165E-2</v>
      </c>
      <c r="P8126" s="1">
        <v>4.6735453605651855</v>
      </c>
      <c r="Q8126" s="1">
        <v>0</v>
      </c>
      <c r="S8126" s="1">
        <v>38</v>
      </c>
      <c r="T8126" s="1">
        <v>1</v>
      </c>
      <c r="U8126" s="1">
        <v>9335967</v>
      </c>
      <c r="V8126" s="1">
        <v>0.16611146926879883</v>
      </c>
      <c r="W8126" s="1">
        <v>1.8114897012710571</v>
      </c>
      <c r="X8126" s="1">
        <v>1.8114897012710571</v>
      </c>
    </row>
    <row r="8127" spans="1:24" x14ac:dyDescent="0.35">
      <c r="A8127" s="1">
        <v>390218</v>
      </c>
      <c r="B8127" s="1" t="s">
        <v>2352</v>
      </c>
      <c r="C8127" s="1">
        <v>118403903</v>
      </c>
      <c r="D8127" s="1">
        <v>218</v>
      </c>
      <c r="E8127" s="1" t="s">
        <v>2767</v>
      </c>
      <c r="F8127" s="1" t="s">
        <v>147</v>
      </c>
      <c r="G8127" s="1" t="s">
        <v>402</v>
      </c>
      <c r="H8127" s="1" t="s">
        <v>916</v>
      </c>
      <c r="I8127" s="1">
        <v>1444170</v>
      </c>
      <c r="K8127" s="1">
        <v>399342.96875</v>
      </c>
      <c r="L8127" s="1">
        <v>7675794</v>
      </c>
      <c r="M8127" s="1">
        <v>5.130000039935112E-2</v>
      </c>
      <c r="N8127" s="1">
        <v>0.67283153533935547</v>
      </c>
      <c r="O8127" s="1">
        <v>1.1219999752938747E-2</v>
      </c>
      <c r="P8127" s="1">
        <v>0.78300011157989502</v>
      </c>
      <c r="Q8127" s="1">
        <v>0.12081997096538544</v>
      </c>
      <c r="S8127" s="1">
        <v>39</v>
      </c>
      <c r="T8127" s="1">
        <v>1</v>
      </c>
      <c r="U8127" s="1">
        <v>9519307</v>
      </c>
      <c r="V8127" s="1">
        <v>0.18333996832370758</v>
      </c>
      <c r="W8127" s="1">
        <v>1.9638030529022217</v>
      </c>
      <c r="X8127" s="1">
        <v>1.9638030529022217</v>
      </c>
    </row>
    <row r="8128" spans="1:24" x14ac:dyDescent="0.35">
      <c r="A8128" s="1">
        <v>400218</v>
      </c>
      <c r="B8128" s="1" t="s">
        <v>2353</v>
      </c>
      <c r="C8128" s="1">
        <v>118403903</v>
      </c>
      <c r="D8128" s="1">
        <v>218</v>
      </c>
      <c r="E8128" s="1" t="s">
        <v>2767</v>
      </c>
      <c r="F8128" s="1" t="s">
        <v>147</v>
      </c>
      <c r="G8128" s="1" t="s">
        <v>402</v>
      </c>
      <c r="H8128" s="1" t="s">
        <v>916</v>
      </c>
      <c r="S8128" s="1">
        <v>40</v>
      </c>
      <c r="T8128" s="1">
        <v>1</v>
      </c>
      <c r="U8128" s="1">
        <v>0</v>
      </c>
      <c r="V8128" s="1">
        <v>0</v>
      </c>
      <c r="W8128" s="1">
        <v>-100</v>
      </c>
      <c r="X8128" s="1">
        <v>-100</v>
      </c>
    </row>
    <row r="8129" spans="1:24" x14ac:dyDescent="0.35">
      <c r="A8129" s="1">
        <v>410218</v>
      </c>
      <c r="B8129" s="1" t="s">
        <v>2354</v>
      </c>
      <c r="C8129" s="1">
        <v>118403903</v>
      </c>
      <c r="D8129" s="1">
        <v>218</v>
      </c>
      <c r="E8129" s="1" t="s">
        <v>2767</v>
      </c>
      <c r="F8129" s="1" t="s">
        <v>147</v>
      </c>
      <c r="G8129" s="1" t="s">
        <v>402</v>
      </c>
      <c r="H8129" s="1" t="s">
        <v>916</v>
      </c>
      <c r="S8129" s="1">
        <v>41</v>
      </c>
      <c r="T8129" s="1">
        <v>1</v>
      </c>
      <c r="U8129" s="1">
        <v>0</v>
      </c>
      <c r="V8129" s="1">
        <v>0</v>
      </c>
    </row>
    <row r="8130" spans="1:24" x14ac:dyDescent="0.35">
      <c r="A8130" s="1">
        <v>420218</v>
      </c>
      <c r="B8130" s="1" t="s">
        <v>2355</v>
      </c>
      <c r="C8130" s="1">
        <v>118403903</v>
      </c>
      <c r="D8130" s="1">
        <v>218</v>
      </c>
      <c r="E8130" s="1" t="s">
        <v>2767</v>
      </c>
      <c r="F8130" s="1" t="s">
        <v>147</v>
      </c>
      <c r="G8130" s="1" t="s">
        <v>402</v>
      </c>
      <c r="H8130" s="1" t="s">
        <v>916</v>
      </c>
      <c r="S8130" s="1">
        <v>42</v>
      </c>
      <c r="T8130" s="1">
        <v>1</v>
      </c>
      <c r="U8130" s="1">
        <v>0</v>
      </c>
      <c r="V8130" s="1">
        <v>0</v>
      </c>
    </row>
    <row r="8131" spans="1:24" x14ac:dyDescent="0.35">
      <c r="A8131" s="1">
        <v>430218</v>
      </c>
      <c r="B8131" s="1" t="s">
        <v>2356</v>
      </c>
      <c r="C8131" s="1">
        <v>118403903</v>
      </c>
      <c r="D8131" s="1">
        <v>218</v>
      </c>
      <c r="E8131" s="1" t="s">
        <v>2767</v>
      </c>
      <c r="F8131" s="1" t="s">
        <v>147</v>
      </c>
      <c r="G8131" s="1" t="s">
        <v>402</v>
      </c>
      <c r="H8131" s="1" t="s">
        <v>916</v>
      </c>
      <c r="S8131" s="1">
        <v>43</v>
      </c>
      <c r="T8131" s="1">
        <v>1</v>
      </c>
      <c r="U8131" s="1">
        <v>0</v>
      </c>
      <c r="V8131" s="1">
        <v>0</v>
      </c>
    </row>
    <row r="8132" spans="1:24" x14ac:dyDescent="0.35">
      <c r="A8132" s="1">
        <v>440218</v>
      </c>
      <c r="B8132" s="1" t="s">
        <v>2357</v>
      </c>
      <c r="C8132" s="1">
        <v>118403903</v>
      </c>
      <c r="D8132" s="1">
        <v>218</v>
      </c>
      <c r="E8132" s="1" t="s">
        <v>2767</v>
      </c>
      <c r="F8132" s="1" t="s">
        <v>147</v>
      </c>
      <c r="G8132" s="1" t="s">
        <v>402</v>
      </c>
      <c r="H8132" s="1" t="s">
        <v>916</v>
      </c>
      <c r="S8132" s="1">
        <v>44</v>
      </c>
      <c r="T8132" s="1">
        <v>1</v>
      </c>
      <c r="U8132" s="1">
        <v>0</v>
      </c>
      <c r="V8132" s="1">
        <v>0</v>
      </c>
    </row>
    <row r="8133" spans="1:24" x14ac:dyDescent="0.35">
      <c r="A8133" s="1">
        <v>450218</v>
      </c>
      <c r="B8133" s="1" t="s">
        <v>2358</v>
      </c>
      <c r="C8133" s="1">
        <v>118403903</v>
      </c>
      <c r="D8133" s="1">
        <v>218</v>
      </c>
      <c r="E8133" s="1" t="s">
        <v>2767</v>
      </c>
      <c r="F8133" s="1" t="s">
        <v>147</v>
      </c>
      <c r="G8133" s="1" t="s">
        <v>402</v>
      </c>
      <c r="H8133" s="1" t="s">
        <v>916</v>
      </c>
      <c r="S8133" s="1">
        <v>45</v>
      </c>
      <c r="T8133" s="1">
        <v>1</v>
      </c>
      <c r="U8133" s="1">
        <v>0</v>
      </c>
      <c r="V8133" s="1">
        <v>0</v>
      </c>
    </row>
    <row r="8134" spans="1:24" x14ac:dyDescent="0.35">
      <c r="A8134" s="1">
        <v>460218</v>
      </c>
      <c r="B8134" s="1" t="s">
        <v>2359</v>
      </c>
      <c r="C8134" s="1">
        <v>118403903</v>
      </c>
      <c r="D8134" s="1">
        <v>218</v>
      </c>
      <c r="E8134" s="1" t="s">
        <v>2767</v>
      </c>
      <c r="F8134" s="1" t="s">
        <v>147</v>
      </c>
      <c r="G8134" s="1" t="s">
        <v>402</v>
      </c>
      <c r="H8134" s="1" t="s">
        <v>916</v>
      </c>
      <c r="S8134" s="1">
        <v>46</v>
      </c>
      <c r="T8134" s="1">
        <v>1</v>
      </c>
      <c r="U8134" s="1">
        <v>0</v>
      </c>
      <c r="V8134" s="1">
        <v>0</v>
      </c>
    </row>
    <row r="8135" spans="1:24" x14ac:dyDescent="0.35">
      <c r="A8135" s="1">
        <v>470218</v>
      </c>
      <c r="B8135" s="1" t="s">
        <v>2360</v>
      </c>
      <c r="C8135" s="1">
        <v>118403903</v>
      </c>
      <c r="D8135" s="1">
        <v>218</v>
      </c>
      <c r="E8135" s="1" t="s">
        <v>2767</v>
      </c>
      <c r="F8135" s="1" t="s">
        <v>147</v>
      </c>
      <c r="G8135" s="1" t="s">
        <v>402</v>
      </c>
      <c r="H8135" s="1" t="s">
        <v>916</v>
      </c>
      <c r="S8135" s="1">
        <v>47</v>
      </c>
      <c r="T8135" s="1">
        <v>1</v>
      </c>
      <c r="U8135" s="1">
        <v>0</v>
      </c>
      <c r="V8135" s="1">
        <v>0</v>
      </c>
    </row>
    <row r="8136" spans="1:24" x14ac:dyDescent="0.35">
      <c r="A8136" s="1">
        <v>480218</v>
      </c>
      <c r="B8136" s="1" t="s">
        <v>2361</v>
      </c>
      <c r="C8136" s="1">
        <v>118403903</v>
      </c>
      <c r="D8136" s="1">
        <v>218</v>
      </c>
      <c r="E8136" s="1" t="s">
        <v>2767</v>
      </c>
      <c r="F8136" s="1" t="s">
        <v>147</v>
      </c>
      <c r="G8136" s="1" t="s">
        <v>402</v>
      </c>
      <c r="H8136" s="1" t="s">
        <v>916</v>
      </c>
      <c r="S8136" s="1">
        <v>48</v>
      </c>
      <c r="T8136" s="1">
        <v>1</v>
      </c>
      <c r="U8136" s="1">
        <v>0</v>
      </c>
      <c r="V8136" s="1">
        <v>0</v>
      </c>
    </row>
    <row r="8137" spans="1:24" x14ac:dyDescent="0.35">
      <c r="A8137" s="1">
        <v>290304</v>
      </c>
      <c r="B8137" s="1" t="s">
        <v>2341</v>
      </c>
      <c r="C8137" s="1">
        <v>118406003</v>
      </c>
      <c r="D8137" s="1">
        <v>304</v>
      </c>
      <c r="E8137" s="1" t="s">
        <v>2768</v>
      </c>
      <c r="F8137" s="1" t="s">
        <v>147</v>
      </c>
      <c r="G8137" s="1" t="s">
        <v>402</v>
      </c>
      <c r="H8137" s="1" t="s">
        <v>916</v>
      </c>
      <c r="I8137" s="1">
        <v>864481.95</v>
      </c>
      <c r="J8137" s="1">
        <v>39346.18</v>
      </c>
      <c r="L8137" s="1">
        <v>7049939.5</v>
      </c>
      <c r="S8137" s="1">
        <v>29</v>
      </c>
      <c r="T8137" s="1">
        <v>1</v>
      </c>
      <c r="U8137" s="1">
        <v>7953767.5</v>
      </c>
      <c r="V8137" s="1">
        <v>0</v>
      </c>
    </row>
    <row r="8138" spans="1:24" x14ac:dyDescent="0.35">
      <c r="A8138" s="1">
        <v>300304</v>
      </c>
      <c r="B8138" s="1" t="s">
        <v>2343</v>
      </c>
      <c r="C8138" s="1">
        <v>118406003</v>
      </c>
      <c r="D8138" s="1">
        <v>304</v>
      </c>
      <c r="E8138" s="1" t="s">
        <v>2768</v>
      </c>
      <c r="F8138" s="1" t="s">
        <v>147</v>
      </c>
      <c r="G8138" s="1" t="s">
        <v>402</v>
      </c>
      <c r="H8138" s="1" t="s">
        <v>916</v>
      </c>
      <c r="I8138" s="1">
        <v>876823.17</v>
      </c>
      <c r="J8138" s="1">
        <v>30021.63</v>
      </c>
      <c r="L8138" s="1">
        <v>7137918</v>
      </c>
      <c r="M8138" s="1">
        <v>8.797849714756012E-2</v>
      </c>
      <c r="N8138" s="1">
        <v>1.2479326725006104</v>
      </c>
      <c r="O8138" s="1">
        <v>1.2341219931840897E-2</v>
      </c>
      <c r="P8138" s="1">
        <v>1.4275856018066406</v>
      </c>
      <c r="R8138" s="1">
        <v>-9.3245496973395348E-3</v>
      </c>
      <c r="S8138" s="1">
        <v>30</v>
      </c>
      <c r="T8138" s="1">
        <v>1</v>
      </c>
      <c r="U8138" s="1">
        <v>8044763</v>
      </c>
      <c r="V8138" s="1">
        <v>9.0995170176029205E-2</v>
      </c>
      <c r="W8138" s="1">
        <v>1.1440553665161133</v>
      </c>
      <c r="X8138" s="1">
        <v>1.1440553665161133</v>
      </c>
    </row>
    <row r="8139" spans="1:24" x14ac:dyDescent="0.35">
      <c r="A8139" s="1">
        <v>310304</v>
      </c>
      <c r="B8139" s="1" t="s">
        <v>2344</v>
      </c>
      <c r="C8139" s="1">
        <v>118406003</v>
      </c>
      <c r="D8139" s="1">
        <v>304</v>
      </c>
      <c r="E8139" s="1" t="s">
        <v>2768</v>
      </c>
      <c r="F8139" s="1" t="s">
        <v>147</v>
      </c>
      <c r="G8139" s="1" t="s">
        <v>402</v>
      </c>
      <c r="H8139" s="1" t="s">
        <v>916</v>
      </c>
      <c r="I8139" s="1">
        <v>890135.49</v>
      </c>
      <c r="J8139" s="1">
        <v>25253.82</v>
      </c>
      <c r="L8139" s="1">
        <v>7195022</v>
      </c>
      <c r="M8139" s="1">
        <v>5.7103998959064484E-2</v>
      </c>
      <c r="N8139" s="1">
        <v>0.80000919103622437</v>
      </c>
      <c r="O8139" s="1">
        <v>1.3312320224940777E-2</v>
      </c>
      <c r="P8139" s="1">
        <v>1.5182445049285889</v>
      </c>
      <c r="R8139" s="1">
        <v>-4.7678099945187569E-3</v>
      </c>
      <c r="S8139" s="1">
        <v>31</v>
      </c>
      <c r="T8139" s="1">
        <v>1</v>
      </c>
      <c r="U8139" s="1">
        <v>8110411.5</v>
      </c>
      <c r="V8139" s="1">
        <v>6.5648511052131653E-2</v>
      </c>
      <c r="W8139" s="1">
        <v>0.81604021787643433</v>
      </c>
      <c r="X8139" s="1">
        <v>0.81604021787643433</v>
      </c>
    </row>
    <row r="8140" spans="1:24" x14ac:dyDescent="0.35">
      <c r="A8140" s="1">
        <v>320304</v>
      </c>
      <c r="B8140" s="1" t="s">
        <v>2345</v>
      </c>
      <c r="C8140" s="1">
        <v>118406003</v>
      </c>
      <c r="D8140" s="1">
        <v>304</v>
      </c>
      <c r="E8140" s="1" t="s">
        <v>2768</v>
      </c>
      <c r="F8140" s="1" t="s">
        <v>147</v>
      </c>
      <c r="G8140" s="1" t="s">
        <v>402</v>
      </c>
      <c r="H8140" s="1" t="s">
        <v>916</v>
      </c>
      <c r="I8140" s="1">
        <v>898829</v>
      </c>
      <c r="J8140" s="1">
        <v>27562</v>
      </c>
      <c r="L8140" s="1">
        <v>7191744</v>
      </c>
      <c r="M8140" s="1">
        <v>-3.2780000474303961E-3</v>
      </c>
      <c r="N8140" s="1">
        <v>-4.5559275895357132E-2</v>
      </c>
      <c r="O8140" s="1">
        <v>8.6935097351670265E-3</v>
      </c>
      <c r="P8140" s="1">
        <v>0.9766501784324646</v>
      </c>
      <c r="R8140" s="1">
        <v>2.3081800900399685E-3</v>
      </c>
      <c r="S8140" s="1">
        <v>32</v>
      </c>
      <c r="T8140" s="1">
        <v>1</v>
      </c>
      <c r="U8140" s="1">
        <v>8118135</v>
      </c>
      <c r="V8140" s="1">
        <v>7.723689079284668E-3</v>
      </c>
      <c r="W8140" s="1">
        <v>9.5229446887969971E-2</v>
      </c>
      <c r="X8140" s="1">
        <v>9.5229446887969971E-2</v>
      </c>
    </row>
    <row r="8141" spans="1:24" x14ac:dyDescent="0.35">
      <c r="A8141" s="1">
        <v>330304</v>
      </c>
      <c r="B8141" s="1" t="s">
        <v>2346</v>
      </c>
      <c r="C8141" s="1">
        <v>118406003</v>
      </c>
      <c r="D8141" s="1">
        <v>304</v>
      </c>
      <c r="E8141" s="1" t="s">
        <v>2768</v>
      </c>
      <c r="F8141" s="1" t="s">
        <v>147</v>
      </c>
      <c r="G8141" s="1" t="s">
        <v>402</v>
      </c>
      <c r="H8141" s="1" t="s">
        <v>916</v>
      </c>
      <c r="I8141" s="1">
        <v>924548</v>
      </c>
      <c r="J8141" s="1">
        <v>31312</v>
      </c>
      <c r="L8141" s="1">
        <v>7232984</v>
      </c>
      <c r="M8141" s="1">
        <v>4.1239999234676361E-2</v>
      </c>
      <c r="N8141" s="1">
        <v>0.57343530654907227</v>
      </c>
      <c r="O8141" s="1">
        <v>2.5719000026583672E-2</v>
      </c>
      <c r="P8141" s="1">
        <v>2.8613896369934082</v>
      </c>
      <c r="R8141" s="1">
        <v>3.7499999161809683E-3</v>
      </c>
      <c r="S8141" s="1">
        <v>33</v>
      </c>
      <c r="T8141" s="1">
        <v>1</v>
      </c>
      <c r="U8141" s="1">
        <v>8188844</v>
      </c>
      <c r="V8141" s="1">
        <v>7.0708997547626495E-2</v>
      </c>
      <c r="W8141" s="1">
        <v>0.87100052833557129</v>
      </c>
      <c r="X8141" s="1">
        <v>0.87100052833557129</v>
      </c>
    </row>
    <row r="8142" spans="1:24" x14ac:dyDescent="0.35">
      <c r="A8142" s="1">
        <v>340304</v>
      </c>
      <c r="B8142" s="1" t="s">
        <v>2347</v>
      </c>
      <c r="C8142" s="1">
        <v>118406003</v>
      </c>
      <c r="D8142" s="1">
        <v>304</v>
      </c>
      <c r="E8142" s="1" t="s">
        <v>2768</v>
      </c>
      <c r="F8142" s="1" t="s">
        <v>147</v>
      </c>
      <c r="G8142" s="1" t="s">
        <v>402</v>
      </c>
      <c r="H8142" s="1" t="s">
        <v>916</v>
      </c>
      <c r="I8142" s="1">
        <v>924514</v>
      </c>
      <c r="J8142" s="1">
        <v>21688</v>
      </c>
      <c r="L8142" s="1">
        <v>7232982</v>
      </c>
      <c r="M8142" s="1">
        <v>-1.9999999949504854E-6</v>
      </c>
      <c r="N8142" s="1">
        <v>-2.7651105483528227E-5</v>
      </c>
      <c r="O8142" s="1">
        <v>-3.4000000596279278E-5</v>
      </c>
      <c r="P8142" s="1">
        <v>-3.6774727050215006E-3</v>
      </c>
      <c r="R8142" s="1">
        <v>-9.6239997074007988E-3</v>
      </c>
      <c r="S8142" s="1">
        <v>34</v>
      </c>
      <c r="T8142" s="1">
        <v>1</v>
      </c>
      <c r="U8142" s="1">
        <v>8179184</v>
      </c>
      <c r="V8142" s="1">
        <v>-9.6599990501999855E-3</v>
      </c>
      <c r="W8142" s="1">
        <v>-0.11796537041664124</v>
      </c>
      <c r="X8142" s="1">
        <v>-0.11796537041664124</v>
      </c>
    </row>
    <row r="8143" spans="1:24" x14ac:dyDescent="0.35">
      <c r="A8143" s="1">
        <v>350304</v>
      </c>
      <c r="B8143" s="1" t="s">
        <v>2348</v>
      </c>
      <c r="C8143" s="1">
        <v>118406003</v>
      </c>
      <c r="D8143" s="1">
        <v>304</v>
      </c>
      <c r="E8143" s="1" t="s">
        <v>2768</v>
      </c>
      <c r="F8143" s="1" t="s">
        <v>147</v>
      </c>
      <c r="G8143" s="1" t="s">
        <v>402</v>
      </c>
      <c r="H8143" s="1" t="s">
        <v>916</v>
      </c>
      <c r="I8143" s="1">
        <v>957409.44</v>
      </c>
      <c r="J8143" s="1">
        <v>32185</v>
      </c>
      <c r="L8143" s="1">
        <v>7336788</v>
      </c>
      <c r="M8143" s="1">
        <v>0.10380599647760391</v>
      </c>
      <c r="N8143" s="1">
        <v>1.4351756572723389</v>
      </c>
      <c r="O8143" s="1">
        <v>3.2895438373088837E-2</v>
      </c>
      <c r="P8143" s="1">
        <v>3.5581333637237549</v>
      </c>
      <c r="R8143" s="1">
        <v>1.0497000068426132E-2</v>
      </c>
      <c r="S8143" s="1">
        <v>35</v>
      </c>
      <c r="T8143" s="1">
        <v>1</v>
      </c>
      <c r="U8143" s="1">
        <v>8326382.5</v>
      </c>
      <c r="V8143" s="1">
        <v>0.14719843864440918</v>
      </c>
      <c r="W8143" s="1">
        <v>1.7996722459793091</v>
      </c>
      <c r="X8143" s="1">
        <v>1.7996722459793091</v>
      </c>
    </row>
    <row r="8144" spans="1:24" x14ac:dyDescent="0.35">
      <c r="A8144" s="1">
        <v>360304</v>
      </c>
      <c r="B8144" s="1" t="s">
        <v>2349</v>
      </c>
      <c r="C8144" s="1">
        <v>118406003</v>
      </c>
      <c r="D8144" s="1">
        <v>304</v>
      </c>
      <c r="E8144" s="1" t="s">
        <v>2768</v>
      </c>
      <c r="F8144" s="1" t="s">
        <v>147</v>
      </c>
      <c r="G8144" s="1" t="s">
        <v>402</v>
      </c>
      <c r="H8144" s="1" t="s">
        <v>916</v>
      </c>
      <c r="I8144" s="1">
        <v>1012875.89</v>
      </c>
      <c r="J8144" s="1">
        <v>17108.919999999998</v>
      </c>
      <c r="K8144" s="1">
        <v>213067</v>
      </c>
      <c r="L8144" s="1">
        <v>7493058.5</v>
      </c>
      <c r="M8144" s="1">
        <v>0.15627050399780273</v>
      </c>
      <c r="N8144" s="1">
        <v>2.129957914352417</v>
      </c>
      <c r="O8144" s="1">
        <v>5.5466450750827789E-2</v>
      </c>
      <c r="P8144" s="1">
        <v>5.793388843536377</v>
      </c>
      <c r="R8144" s="1">
        <v>-1.5076080337166786E-2</v>
      </c>
      <c r="S8144" s="1">
        <v>36</v>
      </c>
      <c r="T8144" s="1">
        <v>1</v>
      </c>
      <c r="U8144" s="1">
        <v>8736110</v>
      </c>
      <c r="V8144" s="1">
        <v>0.19666087627410889</v>
      </c>
      <c r="W8144" s="1">
        <v>4.9208345413208008</v>
      </c>
      <c r="X8144" s="1">
        <v>4.9208345413208008</v>
      </c>
    </row>
    <row r="8145" spans="1:24" x14ac:dyDescent="0.35">
      <c r="A8145" s="1">
        <v>370304</v>
      </c>
      <c r="B8145" s="1" t="s">
        <v>2350</v>
      </c>
      <c r="C8145" s="1">
        <v>118406003</v>
      </c>
      <c r="D8145" s="1">
        <v>304</v>
      </c>
      <c r="E8145" s="1" t="s">
        <v>2768</v>
      </c>
      <c r="F8145" s="1" t="s">
        <v>147</v>
      </c>
      <c r="G8145" s="1" t="s">
        <v>402</v>
      </c>
      <c r="H8145" s="1" t="s">
        <v>916</v>
      </c>
      <c r="I8145" s="1">
        <v>1031727.66</v>
      </c>
      <c r="J8145" s="1">
        <v>21151.88</v>
      </c>
      <c r="K8145" s="1">
        <v>213067</v>
      </c>
      <c r="L8145" s="1">
        <v>7652766</v>
      </c>
      <c r="M8145" s="1">
        <v>0.15970750153064728</v>
      </c>
      <c r="N8145" s="1">
        <v>2.1314060688018799</v>
      </c>
      <c r="O8145" s="1">
        <v>1.8851770088076591E-2</v>
      </c>
      <c r="P8145" s="1">
        <v>1.8612122535705566</v>
      </c>
      <c r="Q8145" s="1">
        <v>0</v>
      </c>
      <c r="R8145" s="1">
        <v>4.0429597720503807E-3</v>
      </c>
      <c r="S8145" s="1">
        <v>37</v>
      </c>
      <c r="T8145" s="1">
        <v>1</v>
      </c>
      <c r="U8145" s="1">
        <v>8918713</v>
      </c>
      <c r="V8145" s="1">
        <v>0.18260222673416138</v>
      </c>
      <c r="W8145" s="1">
        <v>2.0902094841003418</v>
      </c>
      <c r="X8145" s="1">
        <v>2.0902094841003418</v>
      </c>
    </row>
    <row r="8146" spans="1:24" x14ac:dyDescent="0.35">
      <c r="A8146" s="1">
        <v>380304</v>
      </c>
      <c r="B8146" s="1" t="s">
        <v>2351</v>
      </c>
      <c r="C8146" s="1">
        <v>118406003</v>
      </c>
      <c r="D8146" s="1">
        <v>304</v>
      </c>
      <c r="E8146" s="1" t="s">
        <v>2768</v>
      </c>
      <c r="F8146" s="1" t="s">
        <v>147</v>
      </c>
      <c r="G8146" s="1" t="s">
        <v>402</v>
      </c>
      <c r="H8146" s="1" t="s">
        <v>916</v>
      </c>
      <c r="I8146" s="1">
        <v>1097228</v>
      </c>
      <c r="J8146" s="1">
        <v>23708</v>
      </c>
      <c r="K8146" s="1">
        <v>213067</v>
      </c>
      <c r="L8146" s="1">
        <v>7725251</v>
      </c>
      <c r="M8146" s="1">
        <v>7.2484999895095825E-2</v>
      </c>
      <c r="N8146" s="1">
        <v>0.94717389345169067</v>
      </c>
      <c r="O8146" s="1">
        <v>6.5500341355800629E-2</v>
      </c>
      <c r="P8146" s="1">
        <v>6.3486075401306152</v>
      </c>
      <c r="Q8146" s="1">
        <v>0</v>
      </c>
      <c r="R8146" s="1">
        <v>2.5561200454831123E-3</v>
      </c>
      <c r="S8146" s="1">
        <v>38</v>
      </c>
      <c r="T8146" s="1">
        <v>1</v>
      </c>
      <c r="U8146" s="1">
        <v>9059254</v>
      </c>
      <c r="V8146" s="1">
        <v>0.14054146409034729</v>
      </c>
      <c r="W8146" s="1">
        <v>1.5757991075515747</v>
      </c>
      <c r="X8146" s="1">
        <v>1.5757991075515747</v>
      </c>
    </row>
    <row r="8147" spans="1:24" x14ac:dyDescent="0.35">
      <c r="A8147" s="1">
        <v>390304</v>
      </c>
      <c r="B8147" s="1" t="s">
        <v>2352</v>
      </c>
      <c r="C8147" s="1">
        <v>118406003</v>
      </c>
      <c r="D8147" s="1">
        <v>304</v>
      </c>
      <c r="E8147" s="1" t="s">
        <v>2768</v>
      </c>
      <c r="F8147" s="1" t="s">
        <v>147</v>
      </c>
      <c r="G8147" s="1" t="s">
        <v>402</v>
      </c>
      <c r="H8147" s="1" t="s">
        <v>916</v>
      </c>
      <c r="I8147" s="1">
        <v>1110212</v>
      </c>
      <c r="J8147" s="1">
        <v>45694</v>
      </c>
      <c r="K8147" s="1">
        <v>263067</v>
      </c>
      <c r="L8147" s="1">
        <v>7763735</v>
      </c>
      <c r="M8147" s="1">
        <v>3.8483999669551849E-2</v>
      </c>
      <c r="N8147" s="1">
        <v>0.49815857410430908</v>
      </c>
      <c r="O8147" s="1">
        <v>1.2984000146389008E-2</v>
      </c>
      <c r="P8147" s="1">
        <v>1.1833456754684448</v>
      </c>
      <c r="Q8147" s="1">
        <v>5.000000074505806E-2</v>
      </c>
      <c r="R8147" s="1">
        <v>2.1986000239849091E-2</v>
      </c>
      <c r="S8147" s="1">
        <v>39</v>
      </c>
      <c r="T8147" s="1">
        <v>1</v>
      </c>
      <c r="U8147" s="1">
        <v>9182708</v>
      </c>
      <c r="V8147" s="1">
        <v>0.12345400452613831</v>
      </c>
      <c r="W8147" s="1">
        <v>1.362739086151123</v>
      </c>
      <c r="X8147" s="1">
        <v>1.362739086151123</v>
      </c>
    </row>
    <row r="8148" spans="1:24" x14ac:dyDescent="0.35">
      <c r="A8148" s="1">
        <v>400304</v>
      </c>
      <c r="B8148" s="1" t="s">
        <v>2353</v>
      </c>
      <c r="C8148" s="1">
        <v>118406003</v>
      </c>
      <c r="D8148" s="1">
        <v>304</v>
      </c>
      <c r="E8148" s="1" t="s">
        <v>2768</v>
      </c>
      <c r="F8148" s="1" t="s">
        <v>147</v>
      </c>
      <c r="G8148" s="1" t="s">
        <v>402</v>
      </c>
      <c r="H8148" s="1" t="s">
        <v>916</v>
      </c>
      <c r="S8148" s="1">
        <v>40</v>
      </c>
      <c r="T8148" s="1">
        <v>1</v>
      </c>
      <c r="U8148" s="1">
        <v>0</v>
      </c>
      <c r="V8148" s="1">
        <v>0</v>
      </c>
      <c r="W8148" s="1">
        <v>-100</v>
      </c>
      <c r="X8148" s="1">
        <v>-100</v>
      </c>
    </row>
    <row r="8149" spans="1:24" x14ac:dyDescent="0.35">
      <c r="A8149" s="1">
        <v>410304</v>
      </c>
      <c r="B8149" s="1" t="s">
        <v>2354</v>
      </c>
      <c r="C8149" s="1">
        <v>118406003</v>
      </c>
      <c r="D8149" s="1">
        <v>304</v>
      </c>
      <c r="E8149" s="1" t="s">
        <v>2768</v>
      </c>
      <c r="F8149" s="1" t="s">
        <v>147</v>
      </c>
      <c r="G8149" s="1" t="s">
        <v>402</v>
      </c>
      <c r="H8149" s="1" t="s">
        <v>916</v>
      </c>
      <c r="S8149" s="1">
        <v>41</v>
      </c>
      <c r="T8149" s="1">
        <v>1</v>
      </c>
      <c r="U8149" s="1">
        <v>0</v>
      </c>
      <c r="V8149" s="1">
        <v>0</v>
      </c>
    </row>
    <row r="8150" spans="1:24" x14ac:dyDescent="0.35">
      <c r="A8150" s="1">
        <v>420304</v>
      </c>
      <c r="B8150" s="1" t="s">
        <v>2355</v>
      </c>
      <c r="C8150" s="1">
        <v>118406003</v>
      </c>
      <c r="D8150" s="1">
        <v>304</v>
      </c>
      <c r="E8150" s="1" t="s">
        <v>2768</v>
      </c>
      <c r="F8150" s="1" t="s">
        <v>147</v>
      </c>
      <c r="G8150" s="1" t="s">
        <v>402</v>
      </c>
      <c r="H8150" s="1" t="s">
        <v>916</v>
      </c>
      <c r="S8150" s="1">
        <v>42</v>
      </c>
      <c r="T8150" s="1">
        <v>1</v>
      </c>
      <c r="U8150" s="1">
        <v>0</v>
      </c>
      <c r="V8150" s="1">
        <v>0</v>
      </c>
    </row>
    <row r="8151" spans="1:24" x14ac:dyDescent="0.35">
      <c r="A8151" s="1">
        <v>430304</v>
      </c>
      <c r="B8151" s="1" t="s">
        <v>2356</v>
      </c>
      <c r="C8151" s="1">
        <v>118406003</v>
      </c>
      <c r="D8151" s="1">
        <v>304</v>
      </c>
      <c r="E8151" s="1" t="s">
        <v>2768</v>
      </c>
      <c r="F8151" s="1" t="s">
        <v>147</v>
      </c>
      <c r="G8151" s="1" t="s">
        <v>402</v>
      </c>
      <c r="H8151" s="1" t="s">
        <v>916</v>
      </c>
      <c r="S8151" s="1">
        <v>43</v>
      </c>
      <c r="T8151" s="1">
        <v>1</v>
      </c>
      <c r="U8151" s="1">
        <v>0</v>
      </c>
      <c r="V8151" s="1">
        <v>0</v>
      </c>
    </row>
    <row r="8152" spans="1:24" x14ac:dyDescent="0.35">
      <c r="A8152" s="1">
        <v>440304</v>
      </c>
      <c r="B8152" s="1" t="s">
        <v>2357</v>
      </c>
      <c r="C8152" s="1">
        <v>118406003</v>
      </c>
      <c r="D8152" s="1">
        <v>304</v>
      </c>
      <c r="E8152" s="1" t="s">
        <v>2768</v>
      </c>
      <c r="F8152" s="1" t="s">
        <v>147</v>
      </c>
      <c r="G8152" s="1" t="s">
        <v>402</v>
      </c>
      <c r="H8152" s="1" t="s">
        <v>916</v>
      </c>
      <c r="S8152" s="1">
        <v>44</v>
      </c>
      <c r="T8152" s="1">
        <v>1</v>
      </c>
      <c r="U8152" s="1">
        <v>0</v>
      </c>
      <c r="V8152" s="1">
        <v>0</v>
      </c>
    </row>
    <row r="8153" spans="1:24" x14ac:dyDescent="0.35">
      <c r="A8153" s="1">
        <v>450304</v>
      </c>
      <c r="B8153" s="1" t="s">
        <v>2358</v>
      </c>
      <c r="C8153" s="1">
        <v>118406003</v>
      </c>
      <c r="D8153" s="1">
        <v>304</v>
      </c>
      <c r="E8153" s="1" t="s">
        <v>2768</v>
      </c>
      <c r="F8153" s="1" t="s">
        <v>147</v>
      </c>
      <c r="G8153" s="1" t="s">
        <v>402</v>
      </c>
      <c r="H8153" s="1" t="s">
        <v>916</v>
      </c>
      <c r="S8153" s="1">
        <v>45</v>
      </c>
      <c r="T8153" s="1">
        <v>1</v>
      </c>
      <c r="U8153" s="1">
        <v>0</v>
      </c>
      <c r="V8153" s="1">
        <v>0</v>
      </c>
    </row>
    <row r="8154" spans="1:24" x14ac:dyDescent="0.35">
      <c r="A8154" s="1">
        <v>460304</v>
      </c>
      <c r="B8154" s="1" t="s">
        <v>2359</v>
      </c>
      <c r="C8154" s="1">
        <v>118406003</v>
      </c>
      <c r="D8154" s="1">
        <v>304</v>
      </c>
      <c r="E8154" s="1" t="s">
        <v>2768</v>
      </c>
      <c r="F8154" s="1" t="s">
        <v>147</v>
      </c>
      <c r="G8154" s="1" t="s">
        <v>402</v>
      </c>
      <c r="H8154" s="1" t="s">
        <v>916</v>
      </c>
      <c r="S8154" s="1">
        <v>46</v>
      </c>
      <c r="T8154" s="1">
        <v>1</v>
      </c>
      <c r="U8154" s="1">
        <v>0</v>
      </c>
      <c r="V8154" s="1">
        <v>0</v>
      </c>
    </row>
    <row r="8155" spans="1:24" x14ac:dyDescent="0.35">
      <c r="A8155" s="1">
        <v>470304</v>
      </c>
      <c r="B8155" s="1" t="s">
        <v>2360</v>
      </c>
      <c r="C8155" s="1">
        <v>118406003</v>
      </c>
      <c r="D8155" s="1">
        <v>304</v>
      </c>
      <c r="E8155" s="1" t="s">
        <v>2768</v>
      </c>
      <c r="F8155" s="1" t="s">
        <v>147</v>
      </c>
      <c r="G8155" s="1" t="s">
        <v>402</v>
      </c>
      <c r="H8155" s="1" t="s">
        <v>916</v>
      </c>
      <c r="S8155" s="1">
        <v>47</v>
      </c>
      <c r="T8155" s="1">
        <v>1</v>
      </c>
      <c r="U8155" s="1">
        <v>0</v>
      </c>
      <c r="V8155" s="1">
        <v>0</v>
      </c>
    </row>
    <row r="8156" spans="1:24" x14ac:dyDescent="0.35">
      <c r="A8156" s="1">
        <v>480304</v>
      </c>
      <c r="B8156" s="1" t="s">
        <v>2361</v>
      </c>
      <c r="C8156" s="1">
        <v>118406003</v>
      </c>
      <c r="D8156" s="1">
        <v>304</v>
      </c>
      <c r="E8156" s="1" t="s">
        <v>2768</v>
      </c>
      <c r="F8156" s="1" t="s">
        <v>147</v>
      </c>
      <c r="G8156" s="1" t="s">
        <v>402</v>
      </c>
      <c r="H8156" s="1" t="s">
        <v>916</v>
      </c>
      <c r="S8156" s="1">
        <v>48</v>
      </c>
      <c r="T8156" s="1">
        <v>1</v>
      </c>
      <c r="U8156" s="1">
        <v>0</v>
      </c>
      <c r="V8156" s="1">
        <v>0</v>
      </c>
    </row>
    <row r="8157" spans="1:24" x14ac:dyDescent="0.35">
      <c r="A8157" s="1">
        <v>290341</v>
      </c>
      <c r="B8157" s="1" t="s">
        <v>2341</v>
      </c>
      <c r="C8157" s="1">
        <v>118406602</v>
      </c>
      <c r="D8157" s="1">
        <v>341</v>
      </c>
      <c r="E8157" s="1" t="s">
        <v>2769</v>
      </c>
      <c r="F8157" s="1" t="s">
        <v>147</v>
      </c>
      <c r="G8157" s="1" t="s">
        <v>402</v>
      </c>
      <c r="H8157" s="1" t="s">
        <v>916</v>
      </c>
      <c r="I8157" s="1">
        <v>1634669.17</v>
      </c>
      <c r="K8157" s="1">
        <v>495591</v>
      </c>
      <c r="L8157" s="1">
        <v>9363358</v>
      </c>
      <c r="S8157" s="1">
        <v>29</v>
      </c>
      <c r="T8157" s="1">
        <v>1</v>
      </c>
      <c r="U8157" s="1">
        <v>11493618</v>
      </c>
      <c r="V8157" s="1">
        <v>0</v>
      </c>
    </row>
    <row r="8158" spans="1:24" x14ac:dyDescent="0.35">
      <c r="A8158" s="1">
        <v>300341</v>
      </c>
      <c r="B8158" s="1" t="s">
        <v>2343</v>
      </c>
      <c r="C8158" s="1">
        <v>118406602</v>
      </c>
      <c r="D8158" s="1">
        <v>341</v>
      </c>
      <c r="E8158" s="1" t="s">
        <v>2769</v>
      </c>
      <c r="F8158" s="1" t="s">
        <v>147</v>
      </c>
      <c r="G8158" s="1" t="s">
        <v>402</v>
      </c>
      <c r="H8158" s="1" t="s">
        <v>916</v>
      </c>
      <c r="I8158" s="1">
        <v>1619669.98</v>
      </c>
      <c r="K8158" s="1">
        <v>495591</v>
      </c>
      <c r="L8158" s="1">
        <v>9706373</v>
      </c>
      <c r="M8158" s="1">
        <v>0.34301498532295227</v>
      </c>
      <c r="N8158" s="1">
        <v>3.6633758544921875</v>
      </c>
      <c r="O8158" s="1">
        <v>-1.4999190345406532E-2</v>
      </c>
      <c r="P8158" s="1">
        <v>-0.91756731271743774</v>
      </c>
      <c r="Q8158" s="1">
        <v>0</v>
      </c>
      <c r="S8158" s="1">
        <v>30</v>
      </c>
      <c r="T8158" s="1">
        <v>1</v>
      </c>
      <c r="U8158" s="1">
        <v>11821634</v>
      </c>
      <c r="V8158" s="1">
        <v>0.32801580429077148</v>
      </c>
      <c r="W8158" s="1">
        <v>2.8538968563079834</v>
      </c>
      <c r="X8158" s="1">
        <v>2.8538968563079834</v>
      </c>
    </row>
    <row r="8159" spans="1:24" x14ac:dyDescent="0.35">
      <c r="A8159" s="1">
        <v>310341</v>
      </c>
      <c r="B8159" s="1" t="s">
        <v>2344</v>
      </c>
      <c r="C8159" s="1">
        <v>118406602</v>
      </c>
      <c r="D8159" s="1">
        <v>341</v>
      </c>
      <c r="E8159" s="1" t="s">
        <v>2769</v>
      </c>
      <c r="F8159" s="1" t="s">
        <v>147</v>
      </c>
      <c r="G8159" s="1" t="s">
        <v>402</v>
      </c>
      <c r="H8159" s="1" t="s">
        <v>916</v>
      </c>
      <c r="I8159" s="1">
        <v>1629382.01</v>
      </c>
      <c r="K8159" s="1">
        <v>495591</v>
      </c>
      <c r="L8159" s="1">
        <v>9828597</v>
      </c>
      <c r="M8159" s="1">
        <v>0.12222400307655334</v>
      </c>
      <c r="N8159" s="1">
        <v>1.259213924407959</v>
      </c>
      <c r="O8159" s="1">
        <v>9.7120301797986031E-3</v>
      </c>
      <c r="P8159" s="1">
        <v>0.59963017702102661</v>
      </c>
      <c r="Q8159" s="1">
        <v>0</v>
      </c>
      <c r="S8159" s="1">
        <v>31</v>
      </c>
      <c r="T8159" s="1">
        <v>1</v>
      </c>
      <c r="U8159" s="1">
        <v>11953570</v>
      </c>
      <c r="V8159" s="1">
        <v>0.13193602859973907</v>
      </c>
      <c r="W8159" s="1">
        <v>1.1160554885864258</v>
      </c>
      <c r="X8159" s="1">
        <v>1.1160554885864258</v>
      </c>
    </row>
    <row r="8160" spans="1:24" x14ac:dyDescent="0.35">
      <c r="A8160" s="1">
        <v>320341</v>
      </c>
      <c r="B8160" s="1" t="s">
        <v>2345</v>
      </c>
      <c r="C8160" s="1">
        <v>118406602</v>
      </c>
      <c r="D8160" s="1">
        <v>341</v>
      </c>
      <c r="E8160" s="1" t="s">
        <v>2769</v>
      </c>
      <c r="F8160" s="1" t="s">
        <v>147</v>
      </c>
      <c r="G8160" s="1" t="s">
        <v>402</v>
      </c>
      <c r="H8160" s="1" t="s">
        <v>916</v>
      </c>
      <c r="I8160" s="1">
        <v>1743370.88</v>
      </c>
      <c r="K8160" s="1">
        <v>495591</v>
      </c>
      <c r="L8160" s="1">
        <v>10004851</v>
      </c>
      <c r="M8160" s="1">
        <v>0.17625400424003601</v>
      </c>
      <c r="N8160" s="1">
        <v>1.7932772636413574</v>
      </c>
      <c r="O8160" s="1">
        <v>0.11398886889219284</v>
      </c>
      <c r="P8160" s="1">
        <v>6.9958343505859375</v>
      </c>
      <c r="Q8160" s="1">
        <v>0</v>
      </c>
      <c r="S8160" s="1">
        <v>32</v>
      </c>
      <c r="T8160" s="1">
        <v>1</v>
      </c>
      <c r="U8160" s="1">
        <v>12243813</v>
      </c>
      <c r="V8160" s="1">
        <v>0.29024288058280945</v>
      </c>
      <c r="W8160" s="1">
        <v>2.4280862808227539</v>
      </c>
      <c r="X8160" s="1">
        <v>2.4280862808227539</v>
      </c>
    </row>
    <row r="8161" spans="1:24" x14ac:dyDescent="0.35">
      <c r="A8161" s="1">
        <v>330341</v>
      </c>
      <c r="B8161" s="1" t="s">
        <v>2346</v>
      </c>
      <c r="C8161" s="1">
        <v>118406602</v>
      </c>
      <c r="D8161" s="1">
        <v>341</v>
      </c>
      <c r="E8161" s="1" t="s">
        <v>2769</v>
      </c>
      <c r="F8161" s="1" t="s">
        <v>147</v>
      </c>
      <c r="G8161" s="1" t="s">
        <v>402</v>
      </c>
      <c r="H8161" s="1" t="s">
        <v>916</v>
      </c>
      <c r="I8161" s="1">
        <v>1726123.33</v>
      </c>
      <c r="K8161" s="1">
        <v>495591</v>
      </c>
      <c r="L8161" s="1">
        <v>10126831</v>
      </c>
      <c r="M8161" s="1">
        <v>0.12197999656200409</v>
      </c>
      <c r="N8161" s="1">
        <v>1.2192085981369019</v>
      </c>
      <c r="O8161" s="1">
        <v>-1.7247550189495087E-2</v>
      </c>
      <c r="P8161" s="1">
        <v>-0.98932188749313354</v>
      </c>
      <c r="Q8161" s="1">
        <v>0</v>
      </c>
      <c r="S8161" s="1">
        <v>33</v>
      </c>
      <c r="T8161" s="1">
        <v>1</v>
      </c>
      <c r="U8161" s="1">
        <v>12348546</v>
      </c>
      <c r="V8161" s="1">
        <v>0.104732446372509</v>
      </c>
      <c r="W8161" s="1">
        <v>0.85539531707763672</v>
      </c>
      <c r="X8161" s="1">
        <v>0.85539531707763672</v>
      </c>
    </row>
    <row r="8162" spans="1:24" x14ac:dyDescent="0.35">
      <c r="A8162" s="1">
        <v>340341</v>
      </c>
      <c r="B8162" s="1" t="s">
        <v>2347</v>
      </c>
      <c r="C8162" s="1">
        <v>118406602</v>
      </c>
      <c r="D8162" s="1">
        <v>341</v>
      </c>
      <c r="E8162" s="1" t="s">
        <v>2769</v>
      </c>
      <c r="F8162" s="1" t="s">
        <v>147</v>
      </c>
      <c r="G8162" s="1" t="s">
        <v>402</v>
      </c>
      <c r="H8162" s="1" t="s">
        <v>916</v>
      </c>
      <c r="I8162" s="1">
        <v>1726070.41</v>
      </c>
      <c r="K8162" s="1">
        <v>495591</v>
      </c>
      <c r="L8162" s="1">
        <v>10126821</v>
      </c>
      <c r="M8162" s="1">
        <v>-9.9999997473787516E-6</v>
      </c>
      <c r="N8162" s="1">
        <v>-9.8747572337742895E-5</v>
      </c>
      <c r="O8162" s="1">
        <v>-5.2920000598533079E-5</v>
      </c>
      <c r="P8162" s="1">
        <v>-3.0658296309411526E-3</v>
      </c>
      <c r="Q8162" s="1">
        <v>0</v>
      </c>
      <c r="S8162" s="1">
        <v>34</v>
      </c>
      <c r="T8162" s="1">
        <v>1</v>
      </c>
      <c r="U8162" s="1">
        <v>12348482</v>
      </c>
      <c r="V8162" s="1">
        <v>-6.2920000345911831E-5</v>
      </c>
      <c r="W8162" s="1">
        <v>-5.1827961578965187E-4</v>
      </c>
      <c r="X8162" s="1">
        <v>-5.1827961578965187E-4</v>
      </c>
    </row>
    <row r="8163" spans="1:24" x14ac:dyDescent="0.35">
      <c r="A8163" s="1">
        <v>350341</v>
      </c>
      <c r="B8163" s="1" t="s">
        <v>2348</v>
      </c>
      <c r="C8163" s="1">
        <v>118406602</v>
      </c>
      <c r="D8163" s="1">
        <v>341</v>
      </c>
      <c r="E8163" s="1" t="s">
        <v>2769</v>
      </c>
      <c r="F8163" s="1" t="s">
        <v>147</v>
      </c>
      <c r="G8163" s="1" t="s">
        <v>402</v>
      </c>
      <c r="H8163" s="1" t="s">
        <v>916</v>
      </c>
      <c r="I8163" s="1">
        <v>1827111.84</v>
      </c>
      <c r="K8163" s="1">
        <v>495591</v>
      </c>
      <c r="L8163" s="1">
        <v>10520908</v>
      </c>
      <c r="M8163" s="1">
        <v>0.39408698678016663</v>
      </c>
      <c r="N8163" s="1">
        <v>3.8915174007415771</v>
      </c>
      <c r="O8163" s="1">
        <v>0.10104142874479294</v>
      </c>
      <c r="P8163" s="1">
        <v>5.8538417816162109</v>
      </c>
      <c r="Q8163" s="1">
        <v>0</v>
      </c>
      <c r="S8163" s="1">
        <v>35</v>
      </c>
      <c r="T8163" s="1">
        <v>1</v>
      </c>
      <c r="U8163" s="1">
        <v>12843611</v>
      </c>
      <c r="V8163" s="1">
        <v>0.49512842297554016</v>
      </c>
      <c r="W8163" s="1">
        <v>4.0096344947814941</v>
      </c>
      <c r="X8163" s="1">
        <v>4.0096344947814941</v>
      </c>
    </row>
    <row r="8164" spans="1:24" x14ac:dyDescent="0.35">
      <c r="A8164" s="1">
        <v>360341</v>
      </c>
      <c r="B8164" s="1" t="s">
        <v>2349</v>
      </c>
      <c r="C8164" s="1">
        <v>118406602</v>
      </c>
      <c r="D8164" s="1">
        <v>341</v>
      </c>
      <c r="E8164" s="1" t="s">
        <v>2769</v>
      </c>
      <c r="F8164" s="1" t="s">
        <v>147</v>
      </c>
      <c r="G8164" s="1" t="s">
        <v>402</v>
      </c>
      <c r="H8164" s="1" t="s">
        <v>916</v>
      </c>
      <c r="I8164" s="1">
        <v>1998337.03</v>
      </c>
      <c r="K8164" s="1">
        <v>495591</v>
      </c>
      <c r="L8164" s="1">
        <v>12018442</v>
      </c>
      <c r="M8164" s="1">
        <v>1.4975340366363525</v>
      </c>
      <c r="N8164" s="1">
        <v>14.233885765075684</v>
      </c>
      <c r="O8164" s="1">
        <v>0.17122519016265869</v>
      </c>
      <c r="P8164" s="1">
        <v>9.3713579177856445</v>
      </c>
      <c r="Q8164" s="1">
        <v>0</v>
      </c>
      <c r="S8164" s="1">
        <v>36</v>
      </c>
      <c r="T8164" s="1">
        <v>1</v>
      </c>
      <c r="U8164" s="1">
        <v>14512370</v>
      </c>
      <c r="V8164" s="1">
        <v>1.6687592267990112</v>
      </c>
      <c r="W8164" s="1">
        <v>12.992911338806152</v>
      </c>
      <c r="X8164" s="1">
        <v>12.992911338806152</v>
      </c>
    </row>
    <row r="8165" spans="1:24" x14ac:dyDescent="0.35">
      <c r="A8165" s="1">
        <v>370341</v>
      </c>
      <c r="B8165" s="1" t="s">
        <v>2350</v>
      </c>
      <c r="C8165" s="1">
        <v>118406602</v>
      </c>
      <c r="D8165" s="1">
        <v>341</v>
      </c>
      <c r="E8165" s="1" t="s">
        <v>2769</v>
      </c>
      <c r="F8165" s="1" t="s">
        <v>147</v>
      </c>
      <c r="G8165" s="1" t="s">
        <v>402</v>
      </c>
      <c r="H8165" s="1" t="s">
        <v>916</v>
      </c>
      <c r="I8165" s="1">
        <v>2201591.7599999998</v>
      </c>
      <c r="K8165" s="1">
        <v>495591</v>
      </c>
      <c r="L8165" s="1">
        <v>13151708</v>
      </c>
      <c r="M8165" s="1">
        <v>1.1332659721374512</v>
      </c>
      <c r="N8165" s="1">
        <v>9.4293918609619141</v>
      </c>
      <c r="O8165" s="1">
        <v>0.20325472950935364</v>
      </c>
      <c r="P8165" s="1">
        <v>10.171194076538086</v>
      </c>
      <c r="Q8165" s="1">
        <v>0</v>
      </c>
      <c r="S8165" s="1">
        <v>37</v>
      </c>
      <c r="T8165" s="1">
        <v>1</v>
      </c>
      <c r="U8165" s="1">
        <v>15848891</v>
      </c>
      <c r="V8165" s="1">
        <v>1.3365206718444824</v>
      </c>
      <c r="W8165" s="1">
        <v>9.2095298767089844</v>
      </c>
      <c r="X8165" s="1">
        <v>9.2095298767089844</v>
      </c>
    </row>
    <row r="8166" spans="1:24" x14ac:dyDescent="0.35">
      <c r="A8166" s="1">
        <v>380341</v>
      </c>
      <c r="B8166" s="1" t="s">
        <v>2351</v>
      </c>
      <c r="C8166" s="1">
        <v>118406602</v>
      </c>
      <c r="D8166" s="1">
        <v>341</v>
      </c>
      <c r="E8166" s="1" t="s">
        <v>2769</v>
      </c>
      <c r="F8166" s="1" t="s">
        <v>147</v>
      </c>
      <c r="G8166" s="1" t="s">
        <v>402</v>
      </c>
      <c r="H8166" s="1" t="s">
        <v>916</v>
      </c>
      <c r="I8166" s="1">
        <v>2387247</v>
      </c>
      <c r="K8166" s="1">
        <v>1736385.25</v>
      </c>
      <c r="L8166" s="1">
        <v>13773639</v>
      </c>
      <c r="M8166" s="1">
        <v>0.62193101644515991</v>
      </c>
      <c r="N8166" s="1">
        <v>4.7288990020751953</v>
      </c>
      <c r="O8166" s="1">
        <v>0.18565523624420166</v>
      </c>
      <c r="P8166" s="1">
        <v>8.4327735900878906</v>
      </c>
      <c r="Q8166" s="1">
        <v>1.24079430103302</v>
      </c>
      <c r="S8166" s="1">
        <v>38</v>
      </c>
      <c r="T8166" s="1">
        <v>1</v>
      </c>
      <c r="U8166" s="1">
        <v>17897272</v>
      </c>
      <c r="V8166" s="1">
        <v>2.0483806133270264</v>
      </c>
      <c r="W8166" s="1">
        <v>12.924444198608398</v>
      </c>
      <c r="X8166" s="1">
        <v>12.924444198608398</v>
      </c>
    </row>
    <row r="8167" spans="1:24" x14ac:dyDescent="0.35">
      <c r="A8167" s="1">
        <v>390341</v>
      </c>
      <c r="B8167" s="1" t="s">
        <v>2352</v>
      </c>
      <c r="C8167" s="1">
        <v>118406602</v>
      </c>
      <c r="D8167" s="1">
        <v>341</v>
      </c>
      <c r="E8167" s="1" t="s">
        <v>2769</v>
      </c>
      <c r="F8167" s="1" t="s">
        <v>147</v>
      </c>
      <c r="G8167" s="1" t="s">
        <v>402</v>
      </c>
      <c r="H8167" s="1" t="s">
        <v>916</v>
      </c>
      <c r="I8167" s="1">
        <v>2502069</v>
      </c>
      <c r="K8167" s="1">
        <v>2976532.5</v>
      </c>
      <c r="L8167" s="1">
        <v>14017847</v>
      </c>
      <c r="M8167" s="1">
        <v>0.24420799314975739</v>
      </c>
      <c r="N8167" s="1">
        <v>1.7730100154876709</v>
      </c>
      <c r="O8167" s="1">
        <v>0.11482200026512146</v>
      </c>
      <c r="P8167" s="1">
        <v>4.8098082542419434</v>
      </c>
      <c r="Q8167" s="1">
        <v>1.2401472330093384</v>
      </c>
      <c r="S8167" s="1">
        <v>39</v>
      </c>
      <c r="T8167" s="1">
        <v>1</v>
      </c>
      <c r="U8167" s="1">
        <v>19496448</v>
      </c>
      <c r="V8167" s="1">
        <v>1.5991772413253784</v>
      </c>
      <c r="W8167" s="1">
        <v>8.9353055953979492</v>
      </c>
      <c r="X8167" s="1">
        <v>8.9353055953979492</v>
      </c>
    </row>
    <row r="8168" spans="1:24" x14ac:dyDescent="0.35">
      <c r="A8168" s="1">
        <v>400341</v>
      </c>
      <c r="B8168" s="1" t="s">
        <v>2353</v>
      </c>
      <c r="C8168" s="1">
        <v>118406602</v>
      </c>
      <c r="D8168" s="1">
        <v>341</v>
      </c>
      <c r="E8168" s="1" t="s">
        <v>2769</v>
      </c>
      <c r="F8168" s="1" t="s">
        <v>147</v>
      </c>
      <c r="G8168" s="1" t="s">
        <v>402</v>
      </c>
      <c r="H8168" s="1" t="s">
        <v>916</v>
      </c>
      <c r="S8168" s="1">
        <v>40</v>
      </c>
      <c r="T8168" s="1">
        <v>1</v>
      </c>
      <c r="U8168" s="1">
        <v>0</v>
      </c>
      <c r="V8168" s="1">
        <v>0</v>
      </c>
      <c r="W8168" s="1">
        <v>-100</v>
      </c>
      <c r="X8168" s="1">
        <v>-100</v>
      </c>
    </row>
    <row r="8169" spans="1:24" x14ac:dyDescent="0.35">
      <c r="A8169" s="1">
        <v>410341</v>
      </c>
      <c r="B8169" s="1" t="s">
        <v>2354</v>
      </c>
      <c r="C8169" s="1">
        <v>118406602</v>
      </c>
      <c r="D8169" s="1">
        <v>341</v>
      </c>
      <c r="E8169" s="1" t="s">
        <v>2769</v>
      </c>
      <c r="F8169" s="1" t="s">
        <v>147</v>
      </c>
      <c r="G8169" s="1" t="s">
        <v>402</v>
      </c>
      <c r="H8169" s="1" t="s">
        <v>916</v>
      </c>
      <c r="S8169" s="1">
        <v>41</v>
      </c>
      <c r="T8169" s="1">
        <v>1</v>
      </c>
      <c r="U8169" s="1">
        <v>0</v>
      </c>
      <c r="V8169" s="1">
        <v>0</v>
      </c>
    </row>
    <row r="8170" spans="1:24" x14ac:dyDescent="0.35">
      <c r="A8170" s="1">
        <v>420341</v>
      </c>
      <c r="B8170" s="1" t="s">
        <v>2355</v>
      </c>
      <c r="C8170" s="1">
        <v>118406602</v>
      </c>
      <c r="D8170" s="1">
        <v>341</v>
      </c>
      <c r="E8170" s="1" t="s">
        <v>2769</v>
      </c>
      <c r="F8170" s="1" t="s">
        <v>147</v>
      </c>
      <c r="G8170" s="1" t="s">
        <v>402</v>
      </c>
      <c r="H8170" s="1" t="s">
        <v>916</v>
      </c>
      <c r="S8170" s="1">
        <v>42</v>
      </c>
      <c r="T8170" s="1">
        <v>1</v>
      </c>
      <c r="U8170" s="1">
        <v>0</v>
      </c>
      <c r="V8170" s="1">
        <v>0</v>
      </c>
    </row>
    <row r="8171" spans="1:24" x14ac:dyDescent="0.35">
      <c r="A8171" s="1">
        <v>430341</v>
      </c>
      <c r="B8171" s="1" t="s">
        <v>2356</v>
      </c>
      <c r="C8171" s="1">
        <v>118406602</v>
      </c>
      <c r="D8171" s="1">
        <v>341</v>
      </c>
      <c r="E8171" s="1" t="s">
        <v>2769</v>
      </c>
      <c r="F8171" s="1" t="s">
        <v>147</v>
      </c>
      <c r="G8171" s="1" t="s">
        <v>402</v>
      </c>
      <c r="H8171" s="1" t="s">
        <v>916</v>
      </c>
      <c r="S8171" s="1">
        <v>43</v>
      </c>
      <c r="T8171" s="1">
        <v>1</v>
      </c>
      <c r="U8171" s="1">
        <v>0</v>
      </c>
      <c r="V8171" s="1">
        <v>0</v>
      </c>
    </row>
    <row r="8172" spans="1:24" x14ac:dyDescent="0.35">
      <c r="A8172" s="1">
        <v>440341</v>
      </c>
      <c r="B8172" s="1" t="s">
        <v>2357</v>
      </c>
      <c r="C8172" s="1">
        <v>118406602</v>
      </c>
      <c r="D8172" s="1">
        <v>341</v>
      </c>
      <c r="E8172" s="1" t="s">
        <v>2769</v>
      </c>
      <c r="F8172" s="1" t="s">
        <v>147</v>
      </c>
      <c r="G8172" s="1" t="s">
        <v>402</v>
      </c>
      <c r="H8172" s="1" t="s">
        <v>916</v>
      </c>
      <c r="S8172" s="1">
        <v>44</v>
      </c>
      <c r="T8172" s="1">
        <v>1</v>
      </c>
      <c r="U8172" s="1">
        <v>0</v>
      </c>
      <c r="V8172" s="1">
        <v>0</v>
      </c>
    </row>
    <row r="8173" spans="1:24" x14ac:dyDescent="0.35">
      <c r="A8173" s="1">
        <v>450341</v>
      </c>
      <c r="B8173" s="1" t="s">
        <v>2358</v>
      </c>
      <c r="C8173" s="1">
        <v>118406602</v>
      </c>
      <c r="D8173" s="1">
        <v>341</v>
      </c>
      <c r="E8173" s="1" t="s">
        <v>2769</v>
      </c>
      <c r="F8173" s="1" t="s">
        <v>147</v>
      </c>
      <c r="G8173" s="1" t="s">
        <v>402</v>
      </c>
      <c r="H8173" s="1" t="s">
        <v>916</v>
      </c>
      <c r="S8173" s="1">
        <v>45</v>
      </c>
      <c r="T8173" s="1">
        <v>1</v>
      </c>
      <c r="U8173" s="1">
        <v>0</v>
      </c>
      <c r="V8173" s="1">
        <v>0</v>
      </c>
    </row>
    <row r="8174" spans="1:24" x14ac:dyDescent="0.35">
      <c r="A8174" s="1">
        <v>460341</v>
      </c>
      <c r="B8174" s="1" t="s">
        <v>2359</v>
      </c>
      <c r="C8174" s="1">
        <v>118406602</v>
      </c>
      <c r="D8174" s="1">
        <v>341</v>
      </c>
      <c r="E8174" s="1" t="s">
        <v>2769</v>
      </c>
      <c r="F8174" s="1" t="s">
        <v>147</v>
      </c>
      <c r="G8174" s="1" t="s">
        <v>402</v>
      </c>
      <c r="H8174" s="1" t="s">
        <v>916</v>
      </c>
      <c r="S8174" s="1">
        <v>46</v>
      </c>
      <c r="T8174" s="1">
        <v>1</v>
      </c>
      <c r="U8174" s="1">
        <v>0</v>
      </c>
      <c r="V8174" s="1">
        <v>0</v>
      </c>
    </row>
    <row r="8175" spans="1:24" x14ac:dyDescent="0.35">
      <c r="A8175" s="1">
        <v>470341</v>
      </c>
      <c r="B8175" s="1" t="s">
        <v>2360</v>
      </c>
      <c r="C8175" s="1">
        <v>118406602</v>
      </c>
      <c r="D8175" s="1">
        <v>341</v>
      </c>
      <c r="E8175" s="1" t="s">
        <v>2769</v>
      </c>
      <c r="F8175" s="1" t="s">
        <v>147</v>
      </c>
      <c r="G8175" s="1" t="s">
        <v>402</v>
      </c>
      <c r="H8175" s="1" t="s">
        <v>916</v>
      </c>
      <c r="S8175" s="1">
        <v>47</v>
      </c>
      <c r="T8175" s="1">
        <v>1</v>
      </c>
      <c r="U8175" s="1">
        <v>0</v>
      </c>
      <c r="V8175" s="1">
        <v>0</v>
      </c>
    </row>
    <row r="8176" spans="1:24" x14ac:dyDescent="0.35">
      <c r="A8176" s="1">
        <v>480341</v>
      </c>
      <c r="B8176" s="1" t="s">
        <v>2361</v>
      </c>
      <c r="C8176" s="1">
        <v>118406602</v>
      </c>
      <c r="D8176" s="1">
        <v>341</v>
      </c>
      <c r="E8176" s="1" t="s">
        <v>2769</v>
      </c>
      <c r="F8176" s="1" t="s">
        <v>147</v>
      </c>
      <c r="G8176" s="1" t="s">
        <v>402</v>
      </c>
      <c r="H8176" s="1" t="s">
        <v>916</v>
      </c>
      <c r="S8176" s="1">
        <v>48</v>
      </c>
      <c r="T8176" s="1">
        <v>1</v>
      </c>
      <c r="U8176" s="1">
        <v>0</v>
      </c>
      <c r="V8176" s="1">
        <v>0</v>
      </c>
    </row>
    <row r="8177" spans="1:24" x14ac:dyDescent="0.35">
      <c r="A8177" s="1">
        <v>250577</v>
      </c>
      <c r="B8177" s="1" t="s">
        <v>2364</v>
      </c>
      <c r="C8177" s="1">
        <v>118408607</v>
      </c>
      <c r="D8177" s="1">
        <v>577</v>
      </c>
      <c r="E8177" s="1" t="s">
        <v>48</v>
      </c>
      <c r="F8177" s="1" t="s">
        <v>48</v>
      </c>
      <c r="G8177" s="1" t="s">
        <v>48</v>
      </c>
      <c r="H8177" s="1" t="s">
        <v>48</v>
      </c>
      <c r="S8177" s="1">
        <v>25</v>
      </c>
      <c r="T8177" s="1">
        <v>2</v>
      </c>
      <c r="U8177" s="1">
        <v>0</v>
      </c>
      <c r="V8177" s="1">
        <v>0</v>
      </c>
    </row>
    <row r="8178" spans="1:24" x14ac:dyDescent="0.35">
      <c r="A8178" s="1">
        <v>260577</v>
      </c>
      <c r="B8178" s="1" t="s">
        <v>2365</v>
      </c>
      <c r="C8178" s="1">
        <v>118408607</v>
      </c>
      <c r="D8178" s="1">
        <v>577</v>
      </c>
      <c r="E8178" s="1" t="s">
        <v>48</v>
      </c>
      <c r="F8178" s="1" t="s">
        <v>48</v>
      </c>
      <c r="G8178" s="1" t="s">
        <v>48</v>
      </c>
      <c r="H8178" s="1" t="s">
        <v>48</v>
      </c>
      <c r="S8178" s="1">
        <v>26</v>
      </c>
      <c r="T8178" s="1">
        <v>2</v>
      </c>
      <c r="U8178" s="1">
        <v>0</v>
      </c>
      <c r="V8178" s="1">
        <v>0</v>
      </c>
    </row>
    <row r="8179" spans="1:24" x14ac:dyDescent="0.35">
      <c r="A8179" s="1">
        <v>270577</v>
      </c>
      <c r="B8179" s="1" t="s">
        <v>2366</v>
      </c>
      <c r="C8179" s="1">
        <v>118408607</v>
      </c>
      <c r="D8179" s="1">
        <v>577</v>
      </c>
      <c r="E8179" s="1" t="s">
        <v>48</v>
      </c>
      <c r="F8179" s="1" t="s">
        <v>48</v>
      </c>
      <c r="G8179" s="1" t="s">
        <v>48</v>
      </c>
      <c r="H8179" s="1" t="s">
        <v>48</v>
      </c>
      <c r="S8179" s="1">
        <v>27</v>
      </c>
      <c r="T8179" s="1">
        <v>2</v>
      </c>
      <c r="U8179" s="1">
        <v>0</v>
      </c>
      <c r="V8179" s="1">
        <v>0</v>
      </c>
    </row>
    <row r="8180" spans="1:24" x14ac:dyDescent="0.35">
      <c r="A8180" s="1">
        <v>280577</v>
      </c>
      <c r="B8180" s="1" t="s">
        <v>2367</v>
      </c>
      <c r="C8180" s="1">
        <v>118408607</v>
      </c>
      <c r="D8180" s="1">
        <v>577</v>
      </c>
      <c r="E8180" s="1" t="s">
        <v>48</v>
      </c>
      <c r="F8180" s="1" t="s">
        <v>48</v>
      </c>
      <c r="G8180" s="1" t="s">
        <v>48</v>
      </c>
      <c r="H8180" s="1" t="s">
        <v>48</v>
      </c>
      <c r="S8180" s="1">
        <v>28</v>
      </c>
      <c r="T8180" s="1">
        <v>2</v>
      </c>
      <c r="U8180" s="1">
        <v>0</v>
      </c>
      <c r="V8180" s="1">
        <v>0</v>
      </c>
    </row>
    <row r="8181" spans="1:24" x14ac:dyDescent="0.35">
      <c r="A8181" s="1">
        <v>290577</v>
      </c>
      <c r="B8181" s="1" t="s">
        <v>2341</v>
      </c>
      <c r="C8181" s="1">
        <v>118408607</v>
      </c>
      <c r="D8181" s="1">
        <v>577</v>
      </c>
      <c r="E8181" s="1" t="s">
        <v>2770</v>
      </c>
      <c r="F8181" s="1" t="s">
        <v>147</v>
      </c>
      <c r="G8181" s="1" t="s">
        <v>402</v>
      </c>
      <c r="H8181" s="1" t="s">
        <v>2369</v>
      </c>
      <c r="J8181" s="1">
        <v>676781.88</v>
      </c>
      <c r="S8181" s="1">
        <v>29</v>
      </c>
      <c r="T8181" s="1">
        <v>2</v>
      </c>
      <c r="U8181" s="1">
        <v>676781.875</v>
      </c>
      <c r="V8181" s="1">
        <v>0</v>
      </c>
    </row>
    <row r="8182" spans="1:24" x14ac:dyDescent="0.35">
      <c r="A8182" s="1">
        <v>300577</v>
      </c>
      <c r="B8182" s="1" t="s">
        <v>2343</v>
      </c>
      <c r="C8182" s="1">
        <v>118408607</v>
      </c>
      <c r="D8182" s="1">
        <v>577</v>
      </c>
      <c r="E8182" s="1" t="s">
        <v>2770</v>
      </c>
      <c r="F8182" s="1" t="s">
        <v>147</v>
      </c>
      <c r="G8182" s="1" t="s">
        <v>402</v>
      </c>
      <c r="H8182" s="1" t="s">
        <v>2369</v>
      </c>
      <c r="J8182" s="1">
        <v>668180.84</v>
      </c>
      <c r="R8182" s="1">
        <v>-8.6010396480560303E-3</v>
      </c>
      <c r="S8182" s="1">
        <v>30</v>
      </c>
      <c r="T8182" s="1">
        <v>2</v>
      </c>
      <c r="U8182" s="1">
        <v>668180.8125</v>
      </c>
      <c r="V8182" s="1">
        <v>-8.6010396480560303E-3</v>
      </c>
      <c r="W8182" s="1">
        <v>-1.2708766460418701</v>
      </c>
      <c r="X8182" s="1">
        <v>-1.2708766460418701</v>
      </c>
    </row>
    <row r="8183" spans="1:24" x14ac:dyDescent="0.35">
      <c r="A8183" s="1">
        <v>310577</v>
      </c>
      <c r="B8183" s="1" t="s">
        <v>2344</v>
      </c>
      <c r="C8183" s="1">
        <v>118408607</v>
      </c>
      <c r="D8183" s="1">
        <v>577</v>
      </c>
      <c r="E8183" s="1" t="s">
        <v>2770</v>
      </c>
      <c r="F8183" s="1" t="s">
        <v>147</v>
      </c>
      <c r="G8183" s="1" t="s">
        <v>402</v>
      </c>
      <c r="H8183" s="1" t="s">
        <v>2369</v>
      </c>
      <c r="J8183" s="1">
        <v>681358.32</v>
      </c>
      <c r="R8183" s="1">
        <v>1.3177479617297649E-2</v>
      </c>
      <c r="S8183" s="1">
        <v>31</v>
      </c>
      <c r="T8183" s="1">
        <v>2</v>
      </c>
      <c r="U8183" s="1">
        <v>681358.3125</v>
      </c>
      <c r="V8183" s="1">
        <v>1.3177479617297649E-2</v>
      </c>
      <c r="W8183" s="1">
        <v>1.9721457958221436</v>
      </c>
      <c r="X8183" s="1">
        <v>1.9721457958221436</v>
      </c>
    </row>
    <row r="8184" spans="1:24" x14ac:dyDescent="0.35">
      <c r="A8184" s="1">
        <v>320577</v>
      </c>
      <c r="B8184" s="1" t="s">
        <v>2345</v>
      </c>
      <c r="C8184" s="1">
        <v>118408607</v>
      </c>
      <c r="D8184" s="1">
        <v>577</v>
      </c>
      <c r="E8184" s="1" t="s">
        <v>2770</v>
      </c>
      <c r="F8184" s="1" t="s">
        <v>147</v>
      </c>
      <c r="G8184" s="1" t="s">
        <v>402</v>
      </c>
      <c r="H8184" s="1" t="s">
        <v>2369</v>
      </c>
      <c r="J8184" s="1">
        <v>803720.92</v>
      </c>
      <c r="R8184" s="1">
        <v>0.12236259877681732</v>
      </c>
      <c r="S8184" s="1">
        <v>32</v>
      </c>
      <c r="T8184" s="1">
        <v>2</v>
      </c>
      <c r="U8184" s="1">
        <v>803720.9375</v>
      </c>
      <c r="V8184" s="1">
        <v>0.12236259877681732</v>
      </c>
      <c r="W8184" s="1">
        <v>17.95863151550293</v>
      </c>
      <c r="X8184" s="1">
        <v>17.95863151550293</v>
      </c>
    </row>
    <row r="8185" spans="1:24" x14ac:dyDescent="0.35">
      <c r="A8185" s="1">
        <v>330577</v>
      </c>
      <c r="B8185" s="1" t="s">
        <v>2346</v>
      </c>
      <c r="C8185" s="1">
        <v>118408607</v>
      </c>
      <c r="D8185" s="1">
        <v>577</v>
      </c>
      <c r="E8185" s="1" t="s">
        <v>2770</v>
      </c>
      <c r="F8185" s="1" t="s">
        <v>147</v>
      </c>
      <c r="G8185" s="1" t="s">
        <v>402</v>
      </c>
      <c r="H8185" s="1" t="s">
        <v>2369</v>
      </c>
      <c r="J8185" s="1">
        <v>851902.2</v>
      </c>
      <c r="R8185" s="1">
        <v>4.8181280493736267E-2</v>
      </c>
      <c r="S8185" s="1">
        <v>33</v>
      </c>
      <c r="T8185" s="1">
        <v>2</v>
      </c>
      <c r="U8185" s="1">
        <v>851902.1875</v>
      </c>
      <c r="V8185" s="1">
        <v>4.8181280493736267E-2</v>
      </c>
      <c r="W8185" s="1">
        <v>5.9947733879089355</v>
      </c>
      <c r="X8185" s="1">
        <v>5.9947733879089355</v>
      </c>
    </row>
    <row r="8186" spans="1:24" x14ac:dyDescent="0.35">
      <c r="A8186" s="1">
        <v>340577</v>
      </c>
      <c r="B8186" s="1" t="s">
        <v>2347</v>
      </c>
      <c r="C8186" s="1">
        <v>118408607</v>
      </c>
      <c r="D8186" s="1">
        <v>577</v>
      </c>
      <c r="E8186" s="1" t="s">
        <v>2770</v>
      </c>
      <c r="F8186" s="1" t="s">
        <v>147</v>
      </c>
      <c r="G8186" s="1" t="s">
        <v>402</v>
      </c>
      <c r="H8186" s="1" t="s">
        <v>2369</v>
      </c>
      <c r="J8186" s="1">
        <v>886413.74</v>
      </c>
      <c r="R8186" s="1">
        <v>3.4511540085077286E-2</v>
      </c>
      <c r="S8186" s="1">
        <v>34</v>
      </c>
      <c r="T8186" s="1">
        <v>2</v>
      </c>
      <c r="U8186" s="1">
        <v>886413.75</v>
      </c>
      <c r="V8186" s="1">
        <v>3.4511540085077286E-2</v>
      </c>
      <c r="W8186" s="1">
        <v>4.0511178970336914</v>
      </c>
      <c r="X8186" s="1">
        <v>4.0511178970336914</v>
      </c>
    </row>
    <row r="8187" spans="1:24" x14ac:dyDescent="0.35">
      <c r="A8187" s="1">
        <v>350577</v>
      </c>
      <c r="B8187" s="1" t="s">
        <v>2348</v>
      </c>
      <c r="C8187" s="1">
        <v>118408607</v>
      </c>
      <c r="D8187" s="1">
        <v>577</v>
      </c>
      <c r="E8187" s="1" t="s">
        <v>2770</v>
      </c>
      <c r="F8187" s="1" t="s">
        <v>147</v>
      </c>
      <c r="G8187" s="1" t="s">
        <v>402</v>
      </c>
      <c r="H8187" s="1" t="s">
        <v>2369</v>
      </c>
      <c r="J8187" s="1">
        <v>836962.26</v>
      </c>
      <c r="R8187" s="1">
        <v>-4.9451481550931931E-2</v>
      </c>
      <c r="S8187" s="1">
        <v>35</v>
      </c>
      <c r="T8187" s="1">
        <v>2</v>
      </c>
      <c r="U8187" s="1">
        <v>836962.25</v>
      </c>
      <c r="V8187" s="1">
        <v>-4.9451481550931931E-2</v>
      </c>
      <c r="W8187" s="1">
        <v>-5.5788283348083496</v>
      </c>
      <c r="X8187" s="1">
        <v>-5.5788283348083496</v>
      </c>
    </row>
    <row r="8188" spans="1:24" x14ac:dyDescent="0.35">
      <c r="A8188" s="1">
        <v>360577</v>
      </c>
      <c r="B8188" s="1" t="s">
        <v>2349</v>
      </c>
      <c r="C8188" s="1">
        <v>118408607</v>
      </c>
      <c r="D8188" s="1">
        <v>577</v>
      </c>
      <c r="E8188" s="1" t="s">
        <v>2770</v>
      </c>
      <c r="F8188" s="1" t="s">
        <v>147</v>
      </c>
      <c r="G8188" s="1" t="s">
        <v>402</v>
      </c>
      <c r="H8188" s="1" t="s">
        <v>2369</v>
      </c>
      <c r="J8188" s="1">
        <v>889034.76</v>
      </c>
      <c r="R8188" s="1">
        <v>5.2072498947381973E-2</v>
      </c>
      <c r="S8188" s="1">
        <v>36</v>
      </c>
      <c r="T8188" s="1">
        <v>2</v>
      </c>
      <c r="U8188" s="1">
        <v>889034.75</v>
      </c>
      <c r="V8188" s="1">
        <v>5.2072498947381973E-2</v>
      </c>
      <c r="W8188" s="1">
        <v>6.2216067314147949</v>
      </c>
      <c r="X8188" s="1">
        <v>6.2216067314147949</v>
      </c>
    </row>
    <row r="8189" spans="1:24" x14ac:dyDescent="0.35">
      <c r="A8189" s="1">
        <v>370577</v>
      </c>
      <c r="B8189" s="1" t="s">
        <v>2350</v>
      </c>
      <c r="C8189" s="1">
        <v>118408607</v>
      </c>
      <c r="D8189" s="1">
        <v>577</v>
      </c>
      <c r="E8189" s="1" t="s">
        <v>2770</v>
      </c>
      <c r="F8189" s="1" t="s">
        <v>147</v>
      </c>
      <c r="G8189" s="1" t="s">
        <v>402</v>
      </c>
      <c r="H8189" s="1" t="s">
        <v>2369</v>
      </c>
      <c r="J8189" s="1">
        <v>1435511.59</v>
      </c>
      <c r="R8189" s="1">
        <v>0.54647684097290039</v>
      </c>
      <c r="S8189" s="1">
        <v>37</v>
      </c>
      <c r="T8189" s="1">
        <v>2</v>
      </c>
      <c r="U8189" s="1">
        <v>1435511.625</v>
      </c>
      <c r="V8189" s="1">
        <v>0.54647684097290039</v>
      </c>
      <c r="W8189" s="1">
        <v>61.468563079833984</v>
      </c>
      <c r="X8189" s="1">
        <v>61.468563079833984</v>
      </c>
    </row>
    <row r="8190" spans="1:24" x14ac:dyDescent="0.35">
      <c r="A8190" s="1">
        <v>380577</v>
      </c>
      <c r="B8190" s="1" t="s">
        <v>2351</v>
      </c>
      <c r="C8190" s="1">
        <v>118408607</v>
      </c>
      <c r="D8190" s="1">
        <v>577</v>
      </c>
      <c r="E8190" s="1" t="s">
        <v>2770</v>
      </c>
      <c r="F8190" s="1" t="s">
        <v>147</v>
      </c>
      <c r="G8190" s="1" t="s">
        <v>402</v>
      </c>
      <c r="H8190" s="1" t="s">
        <v>2369</v>
      </c>
      <c r="J8190" s="1">
        <v>1189792</v>
      </c>
      <c r="R8190" s="1">
        <v>-0.24571959674358368</v>
      </c>
      <c r="S8190" s="1">
        <v>38</v>
      </c>
      <c r="T8190" s="1">
        <v>2</v>
      </c>
      <c r="U8190" s="1">
        <v>1189792</v>
      </c>
      <c r="V8190" s="1">
        <v>-0.24571959674358368</v>
      </c>
      <c r="W8190" s="1">
        <v>-17.117216110229492</v>
      </c>
      <c r="X8190" s="1">
        <v>-17.117216110229492</v>
      </c>
    </row>
    <row r="8191" spans="1:24" x14ac:dyDescent="0.35">
      <c r="A8191" s="1">
        <v>390577</v>
      </c>
      <c r="B8191" s="1" t="s">
        <v>2352</v>
      </c>
      <c r="C8191" s="1">
        <v>118408607</v>
      </c>
      <c r="D8191" s="1">
        <v>577</v>
      </c>
      <c r="E8191" s="1" t="s">
        <v>2770</v>
      </c>
      <c r="F8191" s="1" t="s">
        <v>147</v>
      </c>
      <c r="G8191" s="1" t="s">
        <v>402</v>
      </c>
      <c r="H8191" s="1" t="s">
        <v>2369</v>
      </c>
      <c r="J8191" s="1">
        <v>1378040</v>
      </c>
      <c r="R8191" s="1">
        <v>0.18824799358844757</v>
      </c>
      <c r="S8191" s="1">
        <v>39</v>
      </c>
      <c r="T8191" s="1">
        <v>2</v>
      </c>
      <c r="U8191" s="1">
        <v>1378040</v>
      </c>
      <c r="V8191" s="1">
        <v>0.18824799358844757</v>
      </c>
      <c r="W8191" s="1">
        <v>15.821925163269043</v>
      </c>
      <c r="X8191" s="1">
        <v>15.821925163269043</v>
      </c>
    </row>
    <row r="8192" spans="1:24" x14ac:dyDescent="0.35">
      <c r="A8192" s="1">
        <v>400577</v>
      </c>
      <c r="B8192" s="1" t="s">
        <v>2353</v>
      </c>
      <c r="C8192" s="1">
        <v>118408607</v>
      </c>
      <c r="D8192" s="1">
        <v>577</v>
      </c>
      <c r="E8192" s="1" t="s">
        <v>48</v>
      </c>
      <c r="F8192" s="1" t="s">
        <v>48</v>
      </c>
      <c r="G8192" s="1" t="s">
        <v>48</v>
      </c>
      <c r="H8192" s="1" t="s">
        <v>48</v>
      </c>
      <c r="S8192" s="1">
        <v>40</v>
      </c>
      <c r="T8192" s="1">
        <v>2</v>
      </c>
      <c r="U8192" s="1">
        <v>0</v>
      </c>
      <c r="V8192" s="1">
        <v>0</v>
      </c>
      <c r="W8192" s="1">
        <v>-100</v>
      </c>
      <c r="X8192" s="1">
        <v>-100</v>
      </c>
    </row>
    <row r="8193" spans="1:24" x14ac:dyDescent="0.35">
      <c r="A8193" s="1">
        <v>410577</v>
      </c>
      <c r="B8193" s="1" t="s">
        <v>2354</v>
      </c>
      <c r="C8193" s="1">
        <v>118408607</v>
      </c>
      <c r="D8193" s="1">
        <v>577</v>
      </c>
      <c r="E8193" s="1" t="s">
        <v>48</v>
      </c>
      <c r="F8193" s="1" t="s">
        <v>48</v>
      </c>
      <c r="G8193" s="1" t="s">
        <v>48</v>
      </c>
      <c r="H8193" s="1" t="s">
        <v>48</v>
      </c>
      <c r="S8193" s="1">
        <v>41</v>
      </c>
      <c r="T8193" s="1">
        <v>2</v>
      </c>
      <c r="U8193" s="1">
        <v>0</v>
      </c>
      <c r="V8193" s="1">
        <v>0</v>
      </c>
    </row>
    <row r="8194" spans="1:24" x14ac:dyDescent="0.35">
      <c r="A8194" s="1">
        <v>420577</v>
      </c>
      <c r="B8194" s="1" t="s">
        <v>2355</v>
      </c>
      <c r="C8194" s="1">
        <v>118408607</v>
      </c>
      <c r="D8194" s="1">
        <v>577</v>
      </c>
      <c r="E8194" s="1" t="s">
        <v>48</v>
      </c>
      <c r="F8194" s="1" t="s">
        <v>48</v>
      </c>
      <c r="G8194" s="1" t="s">
        <v>48</v>
      </c>
      <c r="H8194" s="1" t="s">
        <v>48</v>
      </c>
      <c r="S8194" s="1">
        <v>42</v>
      </c>
      <c r="T8194" s="1">
        <v>2</v>
      </c>
      <c r="U8194" s="1">
        <v>0</v>
      </c>
      <c r="V8194" s="1">
        <v>0</v>
      </c>
    </row>
    <row r="8195" spans="1:24" x14ac:dyDescent="0.35">
      <c r="A8195" s="1">
        <v>430577</v>
      </c>
      <c r="B8195" s="1" t="s">
        <v>2356</v>
      </c>
      <c r="C8195" s="1">
        <v>118408607</v>
      </c>
      <c r="D8195" s="1">
        <v>577</v>
      </c>
      <c r="E8195" s="1" t="s">
        <v>48</v>
      </c>
      <c r="F8195" s="1" t="s">
        <v>48</v>
      </c>
      <c r="G8195" s="1" t="s">
        <v>48</v>
      </c>
      <c r="H8195" s="1" t="s">
        <v>48</v>
      </c>
      <c r="S8195" s="1">
        <v>43</v>
      </c>
      <c r="T8195" s="1">
        <v>2</v>
      </c>
      <c r="U8195" s="1">
        <v>0</v>
      </c>
      <c r="V8195" s="1">
        <v>0</v>
      </c>
    </row>
    <row r="8196" spans="1:24" x14ac:dyDescent="0.35">
      <c r="A8196" s="1">
        <v>440577</v>
      </c>
      <c r="B8196" s="1" t="s">
        <v>2357</v>
      </c>
      <c r="C8196" s="1">
        <v>118408607</v>
      </c>
      <c r="D8196" s="1">
        <v>577</v>
      </c>
      <c r="E8196" s="1" t="s">
        <v>48</v>
      </c>
      <c r="F8196" s="1" t="s">
        <v>48</v>
      </c>
      <c r="G8196" s="1" t="s">
        <v>48</v>
      </c>
      <c r="H8196" s="1" t="s">
        <v>48</v>
      </c>
      <c r="S8196" s="1">
        <v>44</v>
      </c>
      <c r="T8196" s="1">
        <v>2</v>
      </c>
      <c r="U8196" s="1">
        <v>0</v>
      </c>
      <c r="V8196" s="1">
        <v>0</v>
      </c>
    </row>
    <row r="8197" spans="1:24" x14ac:dyDescent="0.35">
      <c r="A8197" s="1">
        <v>450577</v>
      </c>
      <c r="B8197" s="1" t="s">
        <v>2358</v>
      </c>
      <c r="C8197" s="1">
        <v>118408607</v>
      </c>
      <c r="D8197" s="1">
        <v>577</v>
      </c>
      <c r="E8197" s="1" t="s">
        <v>48</v>
      </c>
      <c r="F8197" s="1" t="s">
        <v>48</v>
      </c>
      <c r="G8197" s="1" t="s">
        <v>48</v>
      </c>
      <c r="H8197" s="1" t="s">
        <v>48</v>
      </c>
      <c r="S8197" s="1">
        <v>45</v>
      </c>
      <c r="T8197" s="1">
        <v>2</v>
      </c>
      <c r="U8197" s="1">
        <v>0</v>
      </c>
      <c r="V8197" s="1">
        <v>0</v>
      </c>
    </row>
    <row r="8198" spans="1:24" x14ac:dyDescent="0.35">
      <c r="A8198" s="1">
        <v>460577</v>
      </c>
      <c r="B8198" s="1" t="s">
        <v>2359</v>
      </c>
      <c r="C8198" s="1">
        <v>118408607</v>
      </c>
      <c r="D8198" s="1">
        <v>577</v>
      </c>
      <c r="E8198" s="1" t="s">
        <v>48</v>
      </c>
      <c r="F8198" s="1" t="s">
        <v>48</v>
      </c>
      <c r="G8198" s="1" t="s">
        <v>48</v>
      </c>
      <c r="H8198" s="1" t="s">
        <v>48</v>
      </c>
      <c r="S8198" s="1">
        <v>46</v>
      </c>
      <c r="T8198" s="1">
        <v>2</v>
      </c>
      <c r="U8198" s="1">
        <v>0</v>
      </c>
      <c r="V8198" s="1">
        <v>0</v>
      </c>
    </row>
    <row r="8199" spans="1:24" x14ac:dyDescent="0.35">
      <c r="A8199" s="1">
        <v>470577</v>
      </c>
      <c r="B8199" s="1" t="s">
        <v>2360</v>
      </c>
      <c r="C8199" s="1">
        <v>118408607</v>
      </c>
      <c r="D8199" s="1">
        <v>577</v>
      </c>
      <c r="E8199" s="1" t="s">
        <v>48</v>
      </c>
      <c r="F8199" s="1" t="s">
        <v>48</v>
      </c>
      <c r="G8199" s="1" t="s">
        <v>48</v>
      </c>
      <c r="H8199" s="1" t="s">
        <v>48</v>
      </c>
      <c r="S8199" s="1">
        <v>47</v>
      </c>
      <c r="T8199" s="1">
        <v>2</v>
      </c>
      <c r="U8199" s="1">
        <v>0</v>
      </c>
      <c r="V8199" s="1">
        <v>0</v>
      </c>
    </row>
    <row r="8200" spans="1:24" x14ac:dyDescent="0.35">
      <c r="A8200" s="1">
        <v>250574</v>
      </c>
      <c r="B8200" s="1" t="s">
        <v>2364</v>
      </c>
      <c r="C8200" s="1">
        <v>118408707</v>
      </c>
      <c r="D8200" s="1">
        <v>574</v>
      </c>
      <c r="E8200" s="1" t="s">
        <v>48</v>
      </c>
      <c r="F8200" s="1" t="s">
        <v>48</v>
      </c>
      <c r="G8200" s="1" t="s">
        <v>48</v>
      </c>
      <c r="H8200" s="1" t="s">
        <v>48</v>
      </c>
      <c r="S8200" s="1">
        <v>25</v>
      </c>
      <c r="T8200" s="1">
        <v>2</v>
      </c>
      <c r="U8200" s="1">
        <v>0</v>
      </c>
      <c r="V8200" s="1">
        <v>0</v>
      </c>
    </row>
    <row r="8201" spans="1:24" x14ac:dyDescent="0.35">
      <c r="A8201" s="1">
        <v>260574</v>
      </c>
      <c r="B8201" s="1" t="s">
        <v>2365</v>
      </c>
      <c r="C8201" s="1">
        <v>118408707</v>
      </c>
      <c r="D8201" s="1">
        <v>574</v>
      </c>
      <c r="E8201" s="1" t="s">
        <v>48</v>
      </c>
      <c r="F8201" s="1" t="s">
        <v>48</v>
      </c>
      <c r="G8201" s="1" t="s">
        <v>48</v>
      </c>
      <c r="H8201" s="1" t="s">
        <v>48</v>
      </c>
      <c r="S8201" s="1">
        <v>26</v>
      </c>
      <c r="T8201" s="1">
        <v>2</v>
      </c>
      <c r="U8201" s="1">
        <v>0</v>
      </c>
      <c r="V8201" s="1">
        <v>0</v>
      </c>
    </row>
    <row r="8202" spans="1:24" x14ac:dyDescent="0.35">
      <c r="A8202" s="1">
        <v>270574</v>
      </c>
      <c r="B8202" s="1" t="s">
        <v>2366</v>
      </c>
      <c r="C8202" s="1">
        <v>118408707</v>
      </c>
      <c r="D8202" s="1">
        <v>574</v>
      </c>
      <c r="E8202" s="1" t="s">
        <v>48</v>
      </c>
      <c r="F8202" s="1" t="s">
        <v>48</v>
      </c>
      <c r="G8202" s="1" t="s">
        <v>48</v>
      </c>
      <c r="H8202" s="1" t="s">
        <v>48</v>
      </c>
      <c r="S8202" s="1">
        <v>27</v>
      </c>
      <c r="T8202" s="1">
        <v>2</v>
      </c>
      <c r="U8202" s="1">
        <v>0</v>
      </c>
      <c r="V8202" s="1">
        <v>0</v>
      </c>
    </row>
    <row r="8203" spans="1:24" x14ac:dyDescent="0.35">
      <c r="A8203" s="1">
        <v>280574</v>
      </c>
      <c r="B8203" s="1" t="s">
        <v>2367</v>
      </c>
      <c r="C8203" s="1">
        <v>118408707</v>
      </c>
      <c r="D8203" s="1">
        <v>574</v>
      </c>
      <c r="E8203" s="1" t="s">
        <v>48</v>
      </c>
      <c r="F8203" s="1" t="s">
        <v>48</v>
      </c>
      <c r="G8203" s="1" t="s">
        <v>48</v>
      </c>
      <c r="H8203" s="1" t="s">
        <v>48</v>
      </c>
      <c r="S8203" s="1">
        <v>28</v>
      </c>
      <c r="T8203" s="1">
        <v>2</v>
      </c>
      <c r="U8203" s="1">
        <v>0</v>
      </c>
      <c r="V8203" s="1">
        <v>0</v>
      </c>
    </row>
    <row r="8204" spans="1:24" x14ac:dyDescent="0.35">
      <c r="A8204" s="1">
        <v>290574</v>
      </c>
      <c r="B8204" s="1" t="s">
        <v>2341</v>
      </c>
      <c r="C8204" s="1">
        <v>118408707</v>
      </c>
      <c r="D8204" s="1">
        <v>574</v>
      </c>
      <c r="E8204" s="1" t="s">
        <v>2771</v>
      </c>
      <c r="F8204" s="1" t="s">
        <v>147</v>
      </c>
      <c r="G8204" s="1" t="s">
        <v>402</v>
      </c>
      <c r="H8204" s="1" t="s">
        <v>2369</v>
      </c>
      <c r="J8204" s="1">
        <v>419497.44</v>
      </c>
      <c r="S8204" s="1">
        <v>29</v>
      </c>
      <c r="T8204" s="1">
        <v>2</v>
      </c>
      <c r="U8204" s="1">
        <v>419497.4375</v>
      </c>
      <c r="V8204" s="1">
        <v>0</v>
      </c>
    </row>
    <row r="8205" spans="1:24" x14ac:dyDescent="0.35">
      <c r="A8205" s="1">
        <v>300574</v>
      </c>
      <c r="B8205" s="1" t="s">
        <v>2343</v>
      </c>
      <c r="C8205" s="1">
        <v>118408707</v>
      </c>
      <c r="D8205" s="1">
        <v>574</v>
      </c>
      <c r="E8205" s="1" t="s">
        <v>2771</v>
      </c>
      <c r="F8205" s="1" t="s">
        <v>147</v>
      </c>
      <c r="G8205" s="1" t="s">
        <v>402</v>
      </c>
      <c r="H8205" s="1" t="s">
        <v>2369</v>
      </c>
      <c r="J8205" s="1">
        <v>420406.95</v>
      </c>
      <c r="R8205" s="1">
        <v>9.0951001038774848E-4</v>
      </c>
      <c r="S8205" s="1">
        <v>30</v>
      </c>
      <c r="T8205" s="1">
        <v>2</v>
      </c>
      <c r="U8205" s="1">
        <v>420406.9375</v>
      </c>
      <c r="V8205" s="1">
        <v>9.0951001038774848E-4</v>
      </c>
      <c r="W8205" s="1">
        <v>0.2168070524930954</v>
      </c>
      <c r="X8205" s="1">
        <v>0.2168070524930954</v>
      </c>
    </row>
    <row r="8206" spans="1:24" x14ac:dyDescent="0.35">
      <c r="A8206" s="1">
        <v>310574</v>
      </c>
      <c r="B8206" s="1" t="s">
        <v>2344</v>
      </c>
      <c r="C8206" s="1">
        <v>118408707</v>
      </c>
      <c r="D8206" s="1">
        <v>574</v>
      </c>
      <c r="E8206" s="1" t="s">
        <v>2771</v>
      </c>
      <c r="F8206" s="1" t="s">
        <v>147</v>
      </c>
      <c r="G8206" s="1" t="s">
        <v>402</v>
      </c>
      <c r="H8206" s="1" t="s">
        <v>2369</v>
      </c>
      <c r="J8206" s="1">
        <v>442252.16</v>
      </c>
      <c r="R8206" s="1">
        <v>2.1845210343599319E-2</v>
      </c>
      <c r="S8206" s="1">
        <v>31</v>
      </c>
      <c r="T8206" s="1">
        <v>2</v>
      </c>
      <c r="U8206" s="1">
        <v>442252.15625</v>
      </c>
      <c r="V8206" s="1">
        <v>2.1845210343599319E-2</v>
      </c>
      <c r="W8206" s="1">
        <v>5.1962080001831055</v>
      </c>
      <c r="X8206" s="1">
        <v>5.1962080001831055</v>
      </c>
    </row>
    <row r="8207" spans="1:24" x14ac:dyDescent="0.35">
      <c r="A8207" s="1">
        <v>320574</v>
      </c>
      <c r="B8207" s="1" t="s">
        <v>2345</v>
      </c>
      <c r="C8207" s="1">
        <v>118408707</v>
      </c>
      <c r="D8207" s="1">
        <v>574</v>
      </c>
      <c r="E8207" s="1" t="s">
        <v>2771</v>
      </c>
      <c r="F8207" s="1" t="s">
        <v>147</v>
      </c>
      <c r="G8207" s="1" t="s">
        <v>402</v>
      </c>
      <c r="H8207" s="1" t="s">
        <v>2369</v>
      </c>
      <c r="J8207" s="1">
        <v>553842.52</v>
      </c>
      <c r="R8207" s="1">
        <v>0.11159036308526993</v>
      </c>
      <c r="S8207" s="1">
        <v>32</v>
      </c>
      <c r="T8207" s="1">
        <v>2</v>
      </c>
      <c r="U8207" s="1">
        <v>553842.5</v>
      </c>
      <c r="V8207" s="1">
        <v>0.11159036308526993</v>
      </c>
      <c r="W8207" s="1">
        <v>25.232290267944336</v>
      </c>
      <c r="X8207" s="1">
        <v>25.232290267944336</v>
      </c>
    </row>
    <row r="8208" spans="1:24" x14ac:dyDescent="0.35">
      <c r="A8208" s="1">
        <v>330574</v>
      </c>
      <c r="B8208" s="1" t="s">
        <v>2346</v>
      </c>
      <c r="C8208" s="1">
        <v>118408707</v>
      </c>
      <c r="D8208" s="1">
        <v>574</v>
      </c>
      <c r="E8208" s="1" t="s">
        <v>2771</v>
      </c>
      <c r="F8208" s="1" t="s">
        <v>147</v>
      </c>
      <c r="G8208" s="1" t="s">
        <v>402</v>
      </c>
      <c r="H8208" s="1" t="s">
        <v>2369</v>
      </c>
      <c r="J8208" s="1">
        <v>630488.68999999994</v>
      </c>
      <c r="R8208" s="1">
        <v>7.6646171510219574E-2</v>
      </c>
      <c r="S8208" s="1">
        <v>33</v>
      </c>
      <c r="T8208" s="1">
        <v>2</v>
      </c>
      <c r="U8208" s="1">
        <v>630488.6875</v>
      </c>
      <c r="V8208" s="1">
        <v>7.6646171510219574E-2</v>
      </c>
      <c r="W8208" s="1">
        <v>13.838986396789551</v>
      </c>
      <c r="X8208" s="1">
        <v>13.838986396789551</v>
      </c>
    </row>
    <row r="8209" spans="1:24" x14ac:dyDescent="0.35">
      <c r="A8209" s="1">
        <v>340574</v>
      </c>
      <c r="B8209" s="1" t="s">
        <v>2347</v>
      </c>
      <c r="C8209" s="1">
        <v>118408707</v>
      </c>
      <c r="D8209" s="1">
        <v>574</v>
      </c>
      <c r="E8209" s="1" t="s">
        <v>2771</v>
      </c>
      <c r="F8209" s="1" t="s">
        <v>147</v>
      </c>
      <c r="G8209" s="1" t="s">
        <v>402</v>
      </c>
      <c r="H8209" s="1" t="s">
        <v>2369</v>
      </c>
      <c r="J8209" s="1">
        <v>674312</v>
      </c>
      <c r="R8209" s="1">
        <v>4.3823309242725372E-2</v>
      </c>
      <c r="S8209" s="1">
        <v>34</v>
      </c>
      <c r="T8209" s="1">
        <v>2</v>
      </c>
      <c r="U8209" s="1">
        <v>674312</v>
      </c>
      <c r="V8209" s="1">
        <v>4.3823309242725372E-2</v>
      </c>
      <c r="W8209" s="1">
        <v>6.9506897926330566</v>
      </c>
      <c r="X8209" s="1">
        <v>6.9506897926330566</v>
      </c>
    </row>
    <row r="8210" spans="1:24" x14ac:dyDescent="0.35">
      <c r="A8210" s="1">
        <v>350574</v>
      </c>
      <c r="B8210" s="1" t="s">
        <v>2348</v>
      </c>
      <c r="C8210" s="1">
        <v>118408707</v>
      </c>
      <c r="D8210" s="1">
        <v>574</v>
      </c>
      <c r="E8210" s="1" t="s">
        <v>2771</v>
      </c>
      <c r="F8210" s="1" t="s">
        <v>147</v>
      </c>
      <c r="G8210" s="1" t="s">
        <v>402</v>
      </c>
      <c r="H8210" s="1" t="s">
        <v>2369</v>
      </c>
      <c r="J8210" s="1">
        <v>560324</v>
      </c>
      <c r="R8210" s="1">
        <v>-0.113987997174263</v>
      </c>
      <c r="S8210" s="1">
        <v>35</v>
      </c>
      <c r="T8210" s="1">
        <v>2</v>
      </c>
      <c r="U8210" s="1">
        <v>560324</v>
      </c>
      <c r="V8210" s="1">
        <v>-0.113987997174263</v>
      </c>
      <c r="W8210" s="1">
        <v>-16.904340744018555</v>
      </c>
      <c r="X8210" s="1">
        <v>-16.904340744018555</v>
      </c>
    </row>
    <row r="8211" spans="1:24" x14ac:dyDescent="0.35">
      <c r="A8211" s="1">
        <v>360574</v>
      </c>
      <c r="B8211" s="1" t="s">
        <v>2349</v>
      </c>
      <c r="C8211" s="1">
        <v>118408707</v>
      </c>
      <c r="D8211" s="1">
        <v>574</v>
      </c>
      <c r="E8211" s="1" t="s">
        <v>2771</v>
      </c>
      <c r="F8211" s="1" t="s">
        <v>147</v>
      </c>
      <c r="G8211" s="1" t="s">
        <v>402</v>
      </c>
      <c r="H8211" s="1" t="s">
        <v>2369</v>
      </c>
      <c r="J8211" s="1">
        <v>617816.42000000004</v>
      </c>
      <c r="R8211" s="1">
        <v>5.7492420077323914E-2</v>
      </c>
      <c r="S8211" s="1">
        <v>36</v>
      </c>
      <c r="T8211" s="1">
        <v>2</v>
      </c>
      <c r="U8211" s="1">
        <v>617816.4375</v>
      </c>
      <c r="V8211" s="1">
        <v>5.7492420077323914E-2</v>
      </c>
      <c r="W8211" s="1">
        <v>10.260570526123047</v>
      </c>
      <c r="X8211" s="1">
        <v>10.260570526123047</v>
      </c>
    </row>
    <row r="8212" spans="1:24" x14ac:dyDescent="0.35">
      <c r="A8212" s="1">
        <v>370574</v>
      </c>
      <c r="B8212" s="1" t="s">
        <v>2350</v>
      </c>
      <c r="C8212" s="1">
        <v>118408707</v>
      </c>
      <c r="D8212" s="1">
        <v>574</v>
      </c>
      <c r="E8212" s="1" t="s">
        <v>2771</v>
      </c>
      <c r="F8212" s="1" t="s">
        <v>147</v>
      </c>
      <c r="G8212" s="1" t="s">
        <v>402</v>
      </c>
      <c r="H8212" s="1" t="s">
        <v>2369</v>
      </c>
      <c r="J8212" s="1">
        <v>768985.19</v>
      </c>
      <c r="R8212" s="1">
        <v>0.15116876363754272</v>
      </c>
      <c r="S8212" s="1">
        <v>37</v>
      </c>
      <c r="T8212" s="1">
        <v>2</v>
      </c>
      <c r="U8212" s="1">
        <v>768985.1875</v>
      </c>
      <c r="V8212" s="1">
        <v>0.15116876363754272</v>
      </c>
      <c r="W8212" s="1">
        <v>24.468231201171875</v>
      </c>
      <c r="X8212" s="1">
        <v>24.468231201171875</v>
      </c>
    </row>
    <row r="8213" spans="1:24" x14ac:dyDescent="0.35">
      <c r="A8213" s="1">
        <v>380574</v>
      </c>
      <c r="B8213" s="1" t="s">
        <v>2351</v>
      </c>
      <c r="C8213" s="1">
        <v>118408707</v>
      </c>
      <c r="D8213" s="1">
        <v>574</v>
      </c>
      <c r="E8213" s="1" t="s">
        <v>2771</v>
      </c>
      <c r="F8213" s="1" t="s">
        <v>147</v>
      </c>
      <c r="G8213" s="1" t="s">
        <v>402</v>
      </c>
      <c r="H8213" s="1" t="s">
        <v>2369</v>
      </c>
      <c r="J8213" s="1">
        <v>766543</v>
      </c>
      <c r="R8213" s="1">
        <v>-2.4421899579465389E-3</v>
      </c>
      <c r="S8213" s="1">
        <v>38</v>
      </c>
      <c r="T8213" s="1">
        <v>2</v>
      </c>
      <c r="U8213" s="1">
        <v>766543</v>
      </c>
      <c r="V8213" s="1">
        <v>-2.4421899579465389E-3</v>
      </c>
      <c r="W8213" s="1">
        <v>-0.31758576631546021</v>
      </c>
      <c r="X8213" s="1">
        <v>-0.31758576631546021</v>
      </c>
    </row>
    <row r="8214" spans="1:24" x14ac:dyDescent="0.35">
      <c r="A8214" s="1">
        <v>390574</v>
      </c>
      <c r="B8214" s="1" t="s">
        <v>2352</v>
      </c>
      <c r="C8214" s="1">
        <v>118408707</v>
      </c>
      <c r="D8214" s="1">
        <v>574</v>
      </c>
      <c r="E8214" s="1" t="s">
        <v>2771</v>
      </c>
      <c r="F8214" s="1" t="s">
        <v>147</v>
      </c>
      <c r="G8214" s="1" t="s">
        <v>402</v>
      </c>
      <c r="H8214" s="1" t="s">
        <v>2369</v>
      </c>
      <c r="J8214" s="1">
        <v>817066</v>
      </c>
      <c r="R8214" s="1">
        <v>5.0523001700639725E-2</v>
      </c>
      <c r="S8214" s="1">
        <v>39</v>
      </c>
      <c r="T8214" s="1">
        <v>2</v>
      </c>
      <c r="U8214" s="1">
        <v>817066</v>
      </c>
      <c r="V8214" s="1">
        <v>5.0523001700639725E-2</v>
      </c>
      <c r="W8214" s="1">
        <v>6.5910196304321289</v>
      </c>
      <c r="X8214" s="1">
        <v>6.5910196304321289</v>
      </c>
    </row>
    <row r="8215" spans="1:24" x14ac:dyDescent="0.35">
      <c r="A8215" s="1">
        <v>400574</v>
      </c>
      <c r="B8215" s="1" t="s">
        <v>2353</v>
      </c>
      <c r="C8215" s="1">
        <v>118408707</v>
      </c>
      <c r="D8215" s="1">
        <v>574</v>
      </c>
      <c r="E8215" s="1" t="s">
        <v>48</v>
      </c>
      <c r="F8215" s="1" t="s">
        <v>48</v>
      </c>
      <c r="G8215" s="1" t="s">
        <v>48</v>
      </c>
      <c r="H8215" s="1" t="s">
        <v>48</v>
      </c>
      <c r="S8215" s="1">
        <v>40</v>
      </c>
      <c r="T8215" s="1">
        <v>2</v>
      </c>
      <c r="U8215" s="1">
        <v>0</v>
      </c>
      <c r="V8215" s="1">
        <v>0</v>
      </c>
      <c r="W8215" s="1">
        <v>-100</v>
      </c>
      <c r="X8215" s="1">
        <v>-100</v>
      </c>
    </row>
    <row r="8216" spans="1:24" x14ac:dyDescent="0.35">
      <c r="A8216" s="1">
        <v>410574</v>
      </c>
      <c r="B8216" s="1" t="s">
        <v>2354</v>
      </c>
      <c r="C8216" s="1">
        <v>118408707</v>
      </c>
      <c r="D8216" s="1">
        <v>574</v>
      </c>
      <c r="E8216" s="1" t="s">
        <v>48</v>
      </c>
      <c r="F8216" s="1" t="s">
        <v>48</v>
      </c>
      <c r="G8216" s="1" t="s">
        <v>48</v>
      </c>
      <c r="H8216" s="1" t="s">
        <v>48</v>
      </c>
      <c r="S8216" s="1">
        <v>41</v>
      </c>
      <c r="T8216" s="1">
        <v>2</v>
      </c>
      <c r="U8216" s="1">
        <v>0</v>
      </c>
      <c r="V8216" s="1">
        <v>0</v>
      </c>
    </row>
    <row r="8217" spans="1:24" x14ac:dyDescent="0.35">
      <c r="A8217" s="1">
        <v>420574</v>
      </c>
      <c r="B8217" s="1" t="s">
        <v>2355</v>
      </c>
      <c r="C8217" s="1">
        <v>118408707</v>
      </c>
      <c r="D8217" s="1">
        <v>574</v>
      </c>
      <c r="E8217" s="1" t="s">
        <v>48</v>
      </c>
      <c r="F8217" s="1" t="s">
        <v>48</v>
      </c>
      <c r="G8217" s="1" t="s">
        <v>48</v>
      </c>
      <c r="H8217" s="1" t="s">
        <v>48</v>
      </c>
      <c r="S8217" s="1">
        <v>42</v>
      </c>
      <c r="T8217" s="1">
        <v>2</v>
      </c>
      <c r="U8217" s="1">
        <v>0</v>
      </c>
      <c r="V8217" s="1">
        <v>0</v>
      </c>
    </row>
    <row r="8218" spans="1:24" x14ac:dyDescent="0.35">
      <c r="A8218" s="1">
        <v>430574</v>
      </c>
      <c r="B8218" s="1" t="s">
        <v>2356</v>
      </c>
      <c r="C8218" s="1">
        <v>118408707</v>
      </c>
      <c r="D8218" s="1">
        <v>574</v>
      </c>
      <c r="E8218" s="1" t="s">
        <v>48</v>
      </c>
      <c r="F8218" s="1" t="s">
        <v>48</v>
      </c>
      <c r="G8218" s="1" t="s">
        <v>48</v>
      </c>
      <c r="H8218" s="1" t="s">
        <v>48</v>
      </c>
      <c r="S8218" s="1">
        <v>43</v>
      </c>
      <c r="T8218" s="1">
        <v>2</v>
      </c>
      <c r="U8218" s="1">
        <v>0</v>
      </c>
      <c r="V8218" s="1">
        <v>0</v>
      </c>
    </row>
    <row r="8219" spans="1:24" x14ac:dyDescent="0.35">
      <c r="A8219" s="1">
        <v>440574</v>
      </c>
      <c r="B8219" s="1" t="s">
        <v>2357</v>
      </c>
      <c r="C8219" s="1">
        <v>118408707</v>
      </c>
      <c r="D8219" s="1">
        <v>574</v>
      </c>
      <c r="E8219" s="1" t="s">
        <v>48</v>
      </c>
      <c r="F8219" s="1" t="s">
        <v>48</v>
      </c>
      <c r="G8219" s="1" t="s">
        <v>48</v>
      </c>
      <c r="H8219" s="1" t="s">
        <v>48</v>
      </c>
      <c r="S8219" s="1">
        <v>44</v>
      </c>
      <c r="T8219" s="1">
        <v>2</v>
      </c>
      <c r="U8219" s="1">
        <v>0</v>
      </c>
      <c r="V8219" s="1">
        <v>0</v>
      </c>
    </row>
    <row r="8220" spans="1:24" x14ac:dyDescent="0.35">
      <c r="A8220" s="1">
        <v>450574</v>
      </c>
      <c r="B8220" s="1" t="s">
        <v>2358</v>
      </c>
      <c r="C8220" s="1">
        <v>118408707</v>
      </c>
      <c r="D8220" s="1">
        <v>574</v>
      </c>
      <c r="E8220" s="1" t="s">
        <v>48</v>
      </c>
      <c r="F8220" s="1" t="s">
        <v>48</v>
      </c>
      <c r="G8220" s="1" t="s">
        <v>48</v>
      </c>
      <c r="H8220" s="1" t="s">
        <v>48</v>
      </c>
      <c r="S8220" s="1">
        <v>45</v>
      </c>
      <c r="T8220" s="1">
        <v>2</v>
      </c>
      <c r="U8220" s="1">
        <v>0</v>
      </c>
      <c r="V8220" s="1">
        <v>0</v>
      </c>
    </row>
    <row r="8221" spans="1:24" x14ac:dyDescent="0.35">
      <c r="A8221" s="1">
        <v>460574</v>
      </c>
      <c r="B8221" s="1" t="s">
        <v>2359</v>
      </c>
      <c r="C8221" s="1">
        <v>118408707</v>
      </c>
      <c r="D8221" s="1">
        <v>574</v>
      </c>
      <c r="E8221" s="1" t="s">
        <v>48</v>
      </c>
      <c r="F8221" s="1" t="s">
        <v>48</v>
      </c>
      <c r="G8221" s="1" t="s">
        <v>48</v>
      </c>
      <c r="H8221" s="1" t="s">
        <v>48</v>
      </c>
      <c r="S8221" s="1">
        <v>46</v>
      </c>
      <c r="T8221" s="1">
        <v>2</v>
      </c>
      <c r="U8221" s="1">
        <v>0</v>
      </c>
      <c r="V8221" s="1">
        <v>0</v>
      </c>
    </row>
    <row r="8222" spans="1:24" x14ac:dyDescent="0.35">
      <c r="A8222" s="1">
        <v>470574</v>
      </c>
      <c r="B8222" s="1" t="s">
        <v>2360</v>
      </c>
      <c r="C8222" s="1">
        <v>118408707</v>
      </c>
      <c r="D8222" s="1">
        <v>574</v>
      </c>
      <c r="E8222" s="1" t="s">
        <v>48</v>
      </c>
      <c r="F8222" s="1" t="s">
        <v>48</v>
      </c>
      <c r="G8222" s="1" t="s">
        <v>48</v>
      </c>
      <c r="H8222" s="1" t="s">
        <v>48</v>
      </c>
      <c r="S8222" s="1">
        <v>47</v>
      </c>
      <c r="T8222" s="1">
        <v>2</v>
      </c>
      <c r="U8222" s="1">
        <v>0</v>
      </c>
      <c r="V8222" s="1">
        <v>0</v>
      </c>
    </row>
    <row r="8223" spans="1:24" x14ac:dyDescent="0.35">
      <c r="A8223" s="1">
        <v>290482</v>
      </c>
      <c r="B8223" s="1" t="s">
        <v>2341</v>
      </c>
      <c r="C8223" s="1">
        <v>118408852</v>
      </c>
      <c r="D8223" s="1">
        <v>482</v>
      </c>
      <c r="E8223" s="1" t="s">
        <v>2772</v>
      </c>
      <c r="F8223" s="1" t="s">
        <v>147</v>
      </c>
      <c r="G8223" s="1" t="s">
        <v>402</v>
      </c>
      <c r="H8223" s="1" t="s">
        <v>916</v>
      </c>
      <c r="I8223" s="1">
        <v>4306505.18</v>
      </c>
      <c r="K8223" s="1">
        <v>1125250</v>
      </c>
      <c r="L8223" s="1">
        <v>25208462</v>
      </c>
      <c r="S8223" s="1">
        <v>29</v>
      </c>
      <c r="T8223" s="1">
        <v>1</v>
      </c>
      <c r="U8223" s="1">
        <v>30640216</v>
      </c>
      <c r="V8223" s="1">
        <v>0</v>
      </c>
    </row>
    <row r="8224" spans="1:24" x14ac:dyDescent="0.35">
      <c r="A8224" s="1">
        <v>300482</v>
      </c>
      <c r="B8224" s="1" t="s">
        <v>2343</v>
      </c>
      <c r="C8224" s="1">
        <v>118408852</v>
      </c>
      <c r="D8224" s="1">
        <v>482</v>
      </c>
      <c r="E8224" s="1" t="s">
        <v>2772</v>
      </c>
      <c r="F8224" s="1" t="s">
        <v>147</v>
      </c>
      <c r="G8224" s="1" t="s">
        <v>402</v>
      </c>
      <c r="H8224" s="1" t="s">
        <v>916</v>
      </c>
      <c r="I8224" s="1">
        <v>4530026.66</v>
      </c>
      <c r="K8224" s="1">
        <v>1190341.6000000001</v>
      </c>
      <c r="L8224" s="1">
        <v>26961192</v>
      </c>
      <c r="M8224" s="1">
        <v>1.7527300119400024</v>
      </c>
      <c r="N8224" s="1">
        <v>6.9529428482055664</v>
      </c>
      <c r="O8224" s="1">
        <v>0.22352148592472076</v>
      </c>
      <c r="P8224" s="1">
        <v>5.1903219223022461</v>
      </c>
      <c r="Q8224" s="1">
        <v>6.5091602504253387E-2</v>
      </c>
      <c r="S8224" s="1">
        <v>30</v>
      </c>
      <c r="T8224" s="1">
        <v>1</v>
      </c>
      <c r="U8224" s="1">
        <v>32681560</v>
      </c>
      <c r="V8224" s="1">
        <v>2.0413432121276855</v>
      </c>
      <c r="W8224" s="1">
        <v>6.6623029708862305</v>
      </c>
      <c r="X8224" s="1">
        <v>6.6623029708862305</v>
      </c>
    </row>
    <row r="8225" spans="1:24" x14ac:dyDescent="0.35">
      <c r="A8225" s="1">
        <v>310482</v>
      </c>
      <c r="B8225" s="1" t="s">
        <v>2344</v>
      </c>
      <c r="C8225" s="1">
        <v>118408852</v>
      </c>
      <c r="D8225" s="1">
        <v>482</v>
      </c>
      <c r="E8225" s="1" t="s">
        <v>2772</v>
      </c>
      <c r="F8225" s="1" t="s">
        <v>147</v>
      </c>
      <c r="G8225" s="1" t="s">
        <v>402</v>
      </c>
      <c r="H8225" s="1" t="s">
        <v>916</v>
      </c>
      <c r="I8225" s="1">
        <v>4545031.07</v>
      </c>
      <c r="K8225" s="1">
        <v>1157796</v>
      </c>
      <c r="L8225" s="1">
        <v>27863182</v>
      </c>
      <c r="M8225" s="1">
        <v>0.90198999643325806</v>
      </c>
      <c r="N8225" s="1">
        <v>3.3455123901367188</v>
      </c>
      <c r="O8225" s="1">
        <v>1.5004410408437252E-2</v>
      </c>
      <c r="P8225" s="1">
        <v>0.33122122287750244</v>
      </c>
      <c r="Q8225" s="1">
        <v>-3.2545600086450577E-2</v>
      </c>
      <c r="S8225" s="1">
        <v>31</v>
      </c>
      <c r="T8225" s="1">
        <v>1</v>
      </c>
      <c r="U8225" s="1">
        <v>33566008</v>
      </c>
      <c r="V8225" s="1">
        <v>0.8844488263130188</v>
      </c>
      <c r="W8225" s="1">
        <v>2.7062599658966064</v>
      </c>
      <c r="X8225" s="1">
        <v>2.7062599658966064</v>
      </c>
    </row>
    <row r="8226" spans="1:24" x14ac:dyDescent="0.35">
      <c r="A8226" s="1">
        <v>320482</v>
      </c>
      <c r="B8226" s="1" t="s">
        <v>2345</v>
      </c>
      <c r="C8226" s="1">
        <v>118408852</v>
      </c>
      <c r="D8226" s="1">
        <v>482</v>
      </c>
      <c r="E8226" s="1" t="s">
        <v>2772</v>
      </c>
      <c r="F8226" s="1" t="s">
        <v>147</v>
      </c>
      <c r="G8226" s="1" t="s">
        <v>402</v>
      </c>
      <c r="H8226" s="1" t="s">
        <v>916</v>
      </c>
      <c r="I8226" s="1">
        <v>4663427.38</v>
      </c>
      <c r="K8226" s="1">
        <v>2157796</v>
      </c>
      <c r="L8226" s="1">
        <v>29008262</v>
      </c>
      <c r="M8226" s="1">
        <v>1.1450799703598022</v>
      </c>
      <c r="N8226" s="1">
        <v>4.1096525192260742</v>
      </c>
      <c r="O8226" s="1">
        <v>0.11839631199836731</v>
      </c>
      <c r="P8226" s="1">
        <v>2.6049613952636719</v>
      </c>
      <c r="Q8226" s="1">
        <v>1</v>
      </c>
      <c r="S8226" s="1">
        <v>32</v>
      </c>
      <c r="T8226" s="1">
        <v>1</v>
      </c>
      <c r="U8226" s="1">
        <v>35829484</v>
      </c>
      <c r="V8226" s="1">
        <v>2.2634763717651367</v>
      </c>
      <c r="W8226" s="1">
        <v>6.7433576583862305</v>
      </c>
      <c r="X8226" s="1">
        <v>6.7433576583862305</v>
      </c>
    </row>
    <row r="8227" spans="1:24" x14ac:dyDescent="0.35">
      <c r="A8227" s="1">
        <v>330482</v>
      </c>
      <c r="B8227" s="1" t="s">
        <v>2346</v>
      </c>
      <c r="C8227" s="1">
        <v>118408852</v>
      </c>
      <c r="D8227" s="1">
        <v>482</v>
      </c>
      <c r="E8227" s="1" t="s">
        <v>2772</v>
      </c>
      <c r="F8227" s="1" t="s">
        <v>147</v>
      </c>
      <c r="G8227" s="1" t="s">
        <v>402</v>
      </c>
      <c r="H8227" s="1" t="s">
        <v>916</v>
      </c>
      <c r="I8227" s="1">
        <v>4988838.5</v>
      </c>
      <c r="K8227" s="1">
        <v>1157796</v>
      </c>
      <c r="L8227" s="1">
        <v>30362286</v>
      </c>
      <c r="M8227" s="1">
        <v>1.3540240526199341</v>
      </c>
      <c r="N8227" s="1">
        <v>4.6677184104919434</v>
      </c>
      <c r="O8227" s="1">
        <v>0.3254111111164093</v>
      </c>
      <c r="P8227" s="1">
        <v>6.9779391288757324</v>
      </c>
      <c r="Q8227" s="1">
        <v>-1</v>
      </c>
      <c r="S8227" s="1">
        <v>33</v>
      </c>
      <c r="T8227" s="1">
        <v>1</v>
      </c>
      <c r="U8227" s="1">
        <v>36508920</v>
      </c>
      <c r="V8227" s="1">
        <v>0.679435133934021</v>
      </c>
      <c r="W8227" s="1">
        <v>1.8963041305541992</v>
      </c>
      <c r="X8227" s="1">
        <v>1.8963041305541992</v>
      </c>
    </row>
    <row r="8228" spans="1:24" x14ac:dyDescent="0.35">
      <c r="A8228" s="1">
        <v>340482</v>
      </c>
      <c r="B8228" s="1" t="s">
        <v>2347</v>
      </c>
      <c r="C8228" s="1">
        <v>118408852</v>
      </c>
      <c r="D8228" s="1">
        <v>482</v>
      </c>
      <c r="E8228" s="1" t="s">
        <v>2772</v>
      </c>
      <c r="F8228" s="1" t="s">
        <v>147</v>
      </c>
      <c r="G8228" s="1" t="s">
        <v>402</v>
      </c>
      <c r="H8228" s="1" t="s">
        <v>916</v>
      </c>
      <c r="I8228" s="1">
        <v>4988547.91</v>
      </c>
      <c r="K8228" s="1">
        <v>1157796</v>
      </c>
      <c r="L8228" s="1">
        <v>30362214</v>
      </c>
      <c r="M8228" s="1">
        <v>-7.200000254670158E-5</v>
      </c>
      <c r="N8228" s="1">
        <v>-2.3713629343546927E-4</v>
      </c>
      <c r="O8228" s="1">
        <v>-2.9058998916298151E-4</v>
      </c>
      <c r="P8228" s="1">
        <v>-5.8248029090464115E-3</v>
      </c>
      <c r="Q8228" s="1">
        <v>0</v>
      </c>
      <c r="S8228" s="1">
        <v>34</v>
      </c>
      <c r="T8228" s="1">
        <v>1</v>
      </c>
      <c r="U8228" s="1">
        <v>36508560</v>
      </c>
      <c r="V8228" s="1">
        <v>-3.6258998443372548E-4</v>
      </c>
      <c r="W8228" s="1">
        <v>-9.860603604465723E-4</v>
      </c>
      <c r="X8228" s="1">
        <v>-9.860603604465723E-4</v>
      </c>
    </row>
    <row r="8229" spans="1:24" x14ac:dyDescent="0.35">
      <c r="A8229" s="1">
        <v>350482</v>
      </c>
      <c r="B8229" s="1" t="s">
        <v>2348</v>
      </c>
      <c r="C8229" s="1">
        <v>118408852</v>
      </c>
      <c r="D8229" s="1">
        <v>482</v>
      </c>
      <c r="E8229" s="1" t="s">
        <v>2772</v>
      </c>
      <c r="F8229" s="1" t="s">
        <v>147</v>
      </c>
      <c r="G8229" s="1" t="s">
        <v>402</v>
      </c>
      <c r="H8229" s="1" t="s">
        <v>916</v>
      </c>
      <c r="I8229" s="1">
        <v>5418099.29</v>
      </c>
      <c r="K8229" s="1">
        <v>1657796</v>
      </c>
      <c r="L8229" s="1">
        <v>33875004</v>
      </c>
      <c r="M8229" s="1">
        <v>3.5127899646759033</v>
      </c>
      <c r="N8229" s="1">
        <v>11.569610595703125</v>
      </c>
      <c r="O8229" s="1">
        <v>0.4295513927936554</v>
      </c>
      <c r="P8229" s="1">
        <v>8.6107501983642578</v>
      </c>
      <c r="Q8229" s="1">
        <v>0.5</v>
      </c>
      <c r="S8229" s="1">
        <v>35</v>
      </c>
      <c r="T8229" s="1">
        <v>1</v>
      </c>
      <c r="U8229" s="1">
        <v>40950900</v>
      </c>
      <c r="V8229" s="1">
        <v>4.4423413276672363</v>
      </c>
      <c r="W8229" s="1">
        <v>12.167941093444824</v>
      </c>
      <c r="X8229" s="1">
        <v>12.167941093444824</v>
      </c>
    </row>
    <row r="8230" spans="1:24" x14ac:dyDescent="0.35">
      <c r="A8230" s="1">
        <v>360482</v>
      </c>
      <c r="B8230" s="1" t="s">
        <v>2349</v>
      </c>
      <c r="C8230" s="1">
        <v>118408852</v>
      </c>
      <c r="D8230" s="1">
        <v>482</v>
      </c>
      <c r="E8230" s="1" t="s">
        <v>2772</v>
      </c>
      <c r="F8230" s="1" t="s">
        <v>147</v>
      </c>
      <c r="G8230" s="1" t="s">
        <v>402</v>
      </c>
      <c r="H8230" s="1" t="s">
        <v>916</v>
      </c>
      <c r="I8230" s="1">
        <v>6142727.79</v>
      </c>
      <c r="K8230" s="1">
        <v>1157796</v>
      </c>
      <c r="L8230" s="1">
        <v>39039472</v>
      </c>
      <c r="M8230" s="1">
        <v>5.1644678115844727</v>
      </c>
      <c r="N8230" s="1">
        <v>15.245659828186035</v>
      </c>
      <c r="O8230" s="1">
        <v>0.7246285080909729</v>
      </c>
      <c r="P8230" s="1">
        <v>13.37421989440918</v>
      </c>
      <c r="Q8230" s="1">
        <v>-0.5</v>
      </c>
      <c r="S8230" s="1">
        <v>36</v>
      </c>
      <c r="T8230" s="1">
        <v>1</v>
      </c>
      <c r="U8230" s="1">
        <v>46339996</v>
      </c>
      <c r="V8230" s="1">
        <v>5.3890962600708008</v>
      </c>
      <c r="W8230" s="1">
        <v>13.159895896911621</v>
      </c>
      <c r="X8230" s="1">
        <v>13.159895896911621</v>
      </c>
    </row>
    <row r="8231" spans="1:24" x14ac:dyDescent="0.35">
      <c r="A8231" s="1">
        <v>370482</v>
      </c>
      <c r="B8231" s="1" t="s">
        <v>2350</v>
      </c>
      <c r="C8231" s="1">
        <v>118408852</v>
      </c>
      <c r="D8231" s="1">
        <v>482</v>
      </c>
      <c r="E8231" s="1" t="s">
        <v>2772</v>
      </c>
      <c r="F8231" s="1" t="s">
        <v>147</v>
      </c>
      <c r="G8231" s="1" t="s">
        <v>402</v>
      </c>
      <c r="H8231" s="1" t="s">
        <v>916</v>
      </c>
      <c r="I8231" s="1">
        <v>6702185.9199999999</v>
      </c>
      <c r="K8231" s="1">
        <v>1157796</v>
      </c>
      <c r="L8231" s="1">
        <v>47334916</v>
      </c>
      <c r="M8231" s="1">
        <v>8.2954435348510742</v>
      </c>
      <c r="N8231" s="1">
        <v>21.248863220214844</v>
      </c>
      <c r="O8231" s="1">
        <v>0.55945813655853271</v>
      </c>
      <c r="P8231" s="1">
        <v>9.1076498031616211</v>
      </c>
      <c r="Q8231" s="1">
        <v>0</v>
      </c>
      <c r="S8231" s="1">
        <v>37</v>
      </c>
      <c r="T8231" s="1">
        <v>1</v>
      </c>
      <c r="U8231" s="1">
        <v>55194896</v>
      </c>
      <c r="V8231" s="1">
        <v>8.8549013137817383</v>
      </c>
      <c r="W8231" s="1">
        <v>19.108547210693359</v>
      </c>
      <c r="X8231" s="1">
        <v>19.108547210693359</v>
      </c>
    </row>
    <row r="8232" spans="1:24" x14ac:dyDescent="0.35">
      <c r="A8232" s="1">
        <v>380482</v>
      </c>
      <c r="B8232" s="1" t="s">
        <v>2351</v>
      </c>
      <c r="C8232" s="1">
        <v>118408852</v>
      </c>
      <c r="D8232" s="1">
        <v>482</v>
      </c>
      <c r="E8232" s="1" t="s">
        <v>2772</v>
      </c>
      <c r="F8232" s="1" t="s">
        <v>147</v>
      </c>
      <c r="G8232" s="1" t="s">
        <v>402</v>
      </c>
      <c r="H8232" s="1" t="s">
        <v>916</v>
      </c>
      <c r="I8232" s="1">
        <v>7605210</v>
      </c>
      <c r="K8232" s="1">
        <v>9548629</v>
      </c>
      <c r="L8232" s="1">
        <v>51652176</v>
      </c>
      <c r="M8232" s="1">
        <v>4.3172597885131836</v>
      </c>
      <c r="N8232" s="1">
        <v>9.12066650390625</v>
      </c>
      <c r="O8232" s="1">
        <v>0.90302407741546631</v>
      </c>
      <c r="P8232" s="1">
        <v>13.473575592041016</v>
      </c>
      <c r="Q8232" s="1">
        <v>8.3908329010009766</v>
      </c>
      <c r="S8232" s="1">
        <v>38</v>
      </c>
      <c r="T8232" s="1">
        <v>1</v>
      </c>
      <c r="U8232" s="1">
        <v>68806016</v>
      </c>
      <c r="V8232" s="1">
        <v>13.611116409301758</v>
      </c>
      <c r="W8232" s="1">
        <v>24.660106658935547</v>
      </c>
      <c r="X8232" s="1">
        <v>24.660106658935547</v>
      </c>
    </row>
    <row r="8233" spans="1:24" x14ac:dyDescent="0.35">
      <c r="A8233" s="1">
        <v>390482</v>
      </c>
      <c r="B8233" s="1" t="s">
        <v>2352</v>
      </c>
      <c r="C8233" s="1">
        <v>118408852</v>
      </c>
      <c r="D8233" s="1">
        <v>482</v>
      </c>
      <c r="E8233" s="1" t="s">
        <v>2772</v>
      </c>
      <c r="F8233" s="1" t="s">
        <v>147</v>
      </c>
      <c r="G8233" s="1" t="s">
        <v>402</v>
      </c>
      <c r="H8233" s="1" t="s">
        <v>916</v>
      </c>
      <c r="I8233" s="1">
        <v>8001323</v>
      </c>
      <c r="K8233" s="1">
        <v>17935086</v>
      </c>
      <c r="L8233" s="1">
        <v>52899004</v>
      </c>
      <c r="M8233" s="1">
        <v>1.2468279600143433</v>
      </c>
      <c r="N8233" s="1">
        <v>2.4138925075531006</v>
      </c>
      <c r="O8233" s="1">
        <v>0.39611300826072693</v>
      </c>
      <c r="P8233" s="1">
        <v>5.2084426879882813</v>
      </c>
      <c r="Q8233" s="1">
        <v>8.3864574432373047</v>
      </c>
      <c r="S8233" s="1">
        <v>39</v>
      </c>
      <c r="T8233" s="1">
        <v>1</v>
      </c>
      <c r="U8233" s="1">
        <v>78835408</v>
      </c>
      <c r="V8233" s="1">
        <v>10.029398918151855</v>
      </c>
      <c r="W8233" s="1">
        <v>14.576330184936523</v>
      </c>
      <c r="X8233" s="1">
        <v>14.576330184936523</v>
      </c>
    </row>
    <row r="8234" spans="1:24" x14ac:dyDescent="0.35">
      <c r="A8234" s="1">
        <v>400482</v>
      </c>
      <c r="B8234" s="1" t="s">
        <v>2353</v>
      </c>
      <c r="C8234" s="1">
        <v>118408852</v>
      </c>
      <c r="D8234" s="1">
        <v>482</v>
      </c>
      <c r="E8234" s="1" t="s">
        <v>2772</v>
      </c>
      <c r="F8234" s="1" t="s">
        <v>147</v>
      </c>
      <c r="G8234" s="1" t="s">
        <v>402</v>
      </c>
      <c r="H8234" s="1" t="s">
        <v>916</v>
      </c>
      <c r="S8234" s="1">
        <v>40</v>
      </c>
      <c r="T8234" s="1">
        <v>1</v>
      </c>
      <c r="U8234" s="1">
        <v>0</v>
      </c>
      <c r="V8234" s="1">
        <v>0</v>
      </c>
      <c r="W8234" s="1">
        <v>-100</v>
      </c>
      <c r="X8234" s="1">
        <v>-100</v>
      </c>
    </row>
    <row r="8235" spans="1:24" x14ac:dyDescent="0.35">
      <c r="A8235" s="1">
        <v>410482</v>
      </c>
      <c r="B8235" s="1" t="s">
        <v>2354</v>
      </c>
      <c r="C8235" s="1">
        <v>118408852</v>
      </c>
      <c r="D8235" s="1">
        <v>482</v>
      </c>
      <c r="E8235" s="1" t="s">
        <v>2772</v>
      </c>
      <c r="F8235" s="1" t="s">
        <v>147</v>
      </c>
      <c r="G8235" s="1" t="s">
        <v>402</v>
      </c>
      <c r="H8235" s="1" t="s">
        <v>916</v>
      </c>
      <c r="S8235" s="1">
        <v>41</v>
      </c>
      <c r="T8235" s="1">
        <v>1</v>
      </c>
      <c r="U8235" s="1">
        <v>0</v>
      </c>
      <c r="V8235" s="1">
        <v>0</v>
      </c>
    </row>
    <row r="8236" spans="1:24" x14ac:dyDescent="0.35">
      <c r="A8236" s="1">
        <v>420482</v>
      </c>
      <c r="B8236" s="1" t="s">
        <v>2355</v>
      </c>
      <c r="C8236" s="1">
        <v>118408852</v>
      </c>
      <c r="D8236" s="1">
        <v>482</v>
      </c>
      <c r="E8236" s="1" t="s">
        <v>2772</v>
      </c>
      <c r="F8236" s="1" t="s">
        <v>147</v>
      </c>
      <c r="G8236" s="1" t="s">
        <v>402</v>
      </c>
      <c r="H8236" s="1" t="s">
        <v>916</v>
      </c>
      <c r="S8236" s="1">
        <v>42</v>
      </c>
      <c r="T8236" s="1">
        <v>1</v>
      </c>
      <c r="U8236" s="1">
        <v>0</v>
      </c>
      <c r="V8236" s="1">
        <v>0</v>
      </c>
    </row>
    <row r="8237" spans="1:24" x14ac:dyDescent="0.35">
      <c r="A8237" s="1">
        <v>430482</v>
      </c>
      <c r="B8237" s="1" t="s">
        <v>2356</v>
      </c>
      <c r="C8237" s="1">
        <v>118408852</v>
      </c>
      <c r="D8237" s="1">
        <v>482</v>
      </c>
      <c r="E8237" s="1" t="s">
        <v>2772</v>
      </c>
      <c r="F8237" s="1" t="s">
        <v>147</v>
      </c>
      <c r="G8237" s="1" t="s">
        <v>402</v>
      </c>
      <c r="H8237" s="1" t="s">
        <v>916</v>
      </c>
      <c r="S8237" s="1">
        <v>43</v>
      </c>
      <c r="T8237" s="1">
        <v>1</v>
      </c>
      <c r="U8237" s="1">
        <v>0</v>
      </c>
      <c r="V8237" s="1">
        <v>0</v>
      </c>
    </row>
    <row r="8238" spans="1:24" x14ac:dyDescent="0.35">
      <c r="A8238" s="1">
        <v>440482</v>
      </c>
      <c r="B8238" s="1" t="s">
        <v>2357</v>
      </c>
      <c r="C8238" s="1">
        <v>118408852</v>
      </c>
      <c r="D8238" s="1">
        <v>482</v>
      </c>
      <c r="E8238" s="1" t="s">
        <v>2772</v>
      </c>
      <c r="F8238" s="1" t="s">
        <v>147</v>
      </c>
      <c r="G8238" s="1" t="s">
        <v>402</v>
      </c>
      <c r="H8238" s="1" t="s">
        <v>916</v>
      </c>
      <c r="S8238" s="1">
        <v>44</v>
      </c>
      <c r="T8238" s="1">
        <v>1</v>
      </c>
      <c r="U8238" s="1">
        <v>0</v>
      </c>
      <c r="V8238" s="1">
        <v>0</v>
      </c>
    </row>
    <row r="8239" spans="1:24" x14ac:dyDescent="0.35">
      <c r="A8239" s="1">
        <v>450482</v>
      </c>
      <c r="B8239" s="1" t="s">
        <v>2358</v>
      </c>
      <c r="C8239" s="1">
        <v>118408852</v>
      </c>
      <c r="D8239" s="1">
        <v>482</v>
      </c>
      <c r="E8239" s="1" t="s">
        <v>2772</v>
      </c>
      <c r="F8239" s="1" t="s">
        <v>147</v>
      </c>
      <c r="G8239" s="1" t="s">
        <v>402</v>
      </c>
      <c r="H8239" s="1" t="s">
        <v>916</v>
      </c>
      <c r="S8239" s="1">
        <v>45</v>
      </c>
      <c r="T8239" s="1">
        <v>1</v>
      </c>
      <c r="U8239" s="1">
        <v>0</v>
      </c>
      <c r="V8239" s="1">
        <v>0</v>
      </c>
    </row>
    <row r="8240" spans="1:24" x14ac:dyDescent="0.35">
      <c r="A8240" s="1">
        <v>460482</v>
      </c>
      <c r="B8240" s="1" t="s">
        <v>2359</v>
      </c>
      <c r="C8240" s="1">
        <v>118408852</v>
      </c>
      <c r="D8240" s="1">
        <v>482</v>
      </c>
      <c r="E8240" s="1" t="s">
        <v>2772</v>
      </c>
      <c r="F8240" s="1" t="s">
        <v>147</v>
      </c>
      <c r="G8240" s="1" t="s">
        <v>402</v>
      </c>
      <c r="H8240" s="1" t="s">
        <v>916</v>
      </c>
      <c r="S8240" s="1">
        <v>46</v>
      </c>
      <c r="T8240" s="1">
        <v>1</v>
      </c>
      <c r="U8240" s="1">
        <v>0</v>
      </c>
      <c r="V8240" s="1">
        <v>0</v>
      </c>
    </row>
    <row r="8241" spans="1:24" x14ac:dyDescent="0.35">
      <c r="A8241" s="1">
        <v>470482</v>
      </c>
      <c r="B8241" s="1" t="s">
        <v>2360</v>
      </c>
      <c r="C8241" s="1">
        <v>118408852</v>
      </c>
      <c r="D8241" s="1">
        <v>482</v>
      </c>
      <c r="E8241" s="1" t="s">
        <v>2772</v>
      </c>
      <c r="F8241" s="1" t="s">
        <v>147</v>
      </c>
      <c r="G8241" s="1" t="s">
        <v>402</v>
      </c>
      <c r="H8241" s="1" t="s">
        <v>916</v>
      </c>
      <c r="S8241" s="1">
        <v>47</v>
      </c>
      <c r="T8241" s="1">
        <v>1</v>
      </c>
      <c r="U8241" s="1">
        <v>0</v>
      </c>
      <c r="V8241" s="1">
        <v>0</v>
      </c>
    </row>
    <row r="8242" spans="1:24" x14ac:dyDescent="0.35">
      <c r="A8242" s="1">
        <v>480482</v>
      </c>
      <c r="B8242" s="1" t="s">
        <v>2361</v>
      </c>
      <c r="C8242" s="1">
        <v>118408852</v>
      </c>
      <c r="D8242" s="1">
        <v>482</v>
      </c>
      <c r="E8242" s="1" t="s">
        <v>2772</v>
      </c>
      <c r="F8242" s="1" t="s">
        <v>147</v>
      </c>
      <c r="G8242" s="1" t="s">
        <v>402</v>
      </c>
      <c r="H8242" s="1" t="s">
        <v>916</v>
      </c>
      <c r="S8242" s="1">
        <v>48</v>
      </c>
      <c r="T8242" s="1">
        <v>1</v>
      </c>
      <c r="U8242" s="1">
        <v>0</v>
      </c>
      <c r="V8242" s="1">
        <v>0</v>
      </c>
    </row>
    <row r="8243" spans="1:24" x14ac:dyDescent="0.35">
      <c r="A8243" s="1">
        <v>290495</v>
      </c>
      <c r="B8243" s="1" t="s">
        <v>2341</v>
      </c>
      <c r="C8243" s="1">
        <v>118409203</v>
      </c>
      <c r="D8243" s="1">
        <v>495</v>
      </c>
      <c r="E8243" s="1" t="s">
        <v>2773</v>
      </c>
      <c r="F8243" s="1" t="s">
        <v>147</v>
      </c>
      <c r="G8243" s="1" t="s">
        <v>402</v>
      </c>
      <c r="H8243" s="1" t="s">
        <v>916</v>
      </c>
      <c r="I8243" s="1">
        <v>1446380.16</v>
      </c>
      <c r="K8243" s="1">
        <v>357527</v>
      </c>
      <c r="L8243" s="1">
        <v>7594860</v>
      </c>
      <c r="S8243" s="1">
        <v>29</v>
      </c>
      <c r="T8243" s="1">
        <v>1</v>
      </c>
      <c r="U8243" s="1">
        <v>9398767</v>
      </c>
      <c r="V8243" s="1">
        <v>0</v>
      </c>
    </row>
    <row r="8244" spans="1:24" x14ac:dyDescent="0.35">
      <c r="A8244" s="1">
        <v>300495</v>
      </c>
      <c r="B8244" s="1" t="s">
        <v>2343</v>
      </c>
      <c r="C8244" s="1">
        <v>118409203</v>
      </c>
      <c r="D8244" s="1">
        <v>495</v>
      </c>
      <c r="E8244" s="1" t="s">
        <v>2773</v>
      </c>
      <c r="F8244" s="1" t="s">
        <v>147</v>
      </c>
      <c r="G8244" s="1" t="s">
        <v>402</v>
      </c>
      <c r="H8244" s="1" t="s">
        <v>916</v>
      </c>
      <c r="I8244" s="1">
        <v>1481077.24</v>
      </c>
      <c r="K8244" s="1">
        <v>357527</v>
      </c>
      <c r="L8244" s="1">
        <v>7803309</v>
      </c>
      <c r="M8244" s="1">
        <v>0.20844900608062744</v>
      </c>
      <c r="N8244" s="1">
        <v>2.7446062564849854</v>
      </c>
      <c r="O8244" s="1">
        <v>3.4697078168392181E-2</v>
      </c>
      <c r="P8244" s="1">
        <v>2.3988907337188721</v>
      </c>
      <c r="Q8244" s="1">
        <v>0</v>
      </c>
      <c r="S8244" s="1">
        <v>30</v>
      </c>
      <c r="T8244" s="1">
        <v>1</v>
      </c>
      <c r="U8244" s="1">
        <v>9641913</v>
      </c>
      <c r="V8244" s="1">
        <v>0.24314609169960022</v>
      </c>
      <c r="W8244" s="1">
        <v>2.5869989395141602</v>
      </c>
      <c r="X8244" s="1">
        <v>2.5869989395141602</v>
      </c>
    </row>
    <row r="8245" spans="1:24" x14ac:dyDescent="0.35">
      <c r="A8245" s="1">
        <v>310495</v>
      </c>
      <c r="B8245" s="1" t="s">
        <v>2344</v>
      </c>
      <c r="C8245" s="1">
        <v>118409203</v>
      </c>
      <c r="D8245" s="1">
        <v>495</v>
      </c>
      <c r="E8245" s="1" t="s">
        <v>2773</v>
      </c>
      <c r="F8245" s="1" t="s">
        <v>147</v>
      </c>
      <c r="G8245" s="1" t="s">
        <v>402</v>
      </c>
      <c r="H8245" s="1" t="s">
        <v>916</v>
      </c>
      <c r="I8245" s="1">
        <v>1513534.18</v>
      </c>
      <c r="K8245" s="1">
        <v>357527</v>
      </c>
      <c r="L8245" s="1">
        <v>7863089</v>
      </c>
      <c r="M8245" s="1">
        <v>5.9780001640319824E-2</v>
      </c>
      <c r="N8245" s="1">
        <v>0.76608526706695557</v>
      </c>
      <c r="O8245" s="1">
        <v>3.2456938177347183E-2</v>
      </c>
      <c r="P8245" s="1">
        <v>2.1914412975311279</v>
      </c>
      <c r="Q8245" s="1">
        <v>0</v>
      </c>
      <c r="S8245" s="1">
        <v>31</v>
      </c>
      <c r="T8245" s="1">
        <v>1</v>
      </c>
      <c r="U8245" s="1">
        <v>9734150</v>
      </c>
      <c r="V8245" s="1">
        <v>9.2236936092376709E-2</v>
      </c>
      <c r="W8245" s="1">
        <v>0.95662552118301392</v>
      </c>
      <c r="X8245" s="1">
        <v>0.95662552118301392</v>
      </c>
    </row>
    <row r="8246" spans="1:24" x14ac:dyDescent="0.35">
      <c r="A8246" s="1">
        <v>320495</v>
      </c>
      <c r="B8246" s="1" t="s">
        <v>2345</v>
      </c>
      <c r="C8246" s="1">
        <v>118409203</v>
      </c>
      <c r="D8246" s="1">
        <v>495</v>
      </c>
      <c r="E8246" s="1" t="s">
        <v>2773</v>
      </c>
      <c r="F8246" s="1" t="s">
        <v>147</v>
      </c>
      <c r="G8246" s="1" t="s">
        <v>402</v>
      </c>
      <c r="H8246" s="1" t="s">
        <v>916</v>
      </c>
      <c r="I8246" s="1">
        <v>1543085.7</v>
      </c>
      <c r="K8246" s="1">
        <v>357527</v>
      </c>
      <c r="L8246" s="1">
        <v>7994661</v>
      </c>
      <c r="M8246" s="1">
        <v>0.13157199323177338</v>
      </c>
      <c r="N8246" s="1">
        <v>1.6732864379882813</v>
      </c>
      <c r="O8246" s="1">
        <v>2.9551519080996513E-2</v>
      </c>
      <c r="P8246" s="1">
        <v>1.9524844884872437</v>
      </c>
      <c r="Q8246" s="1">
        <v>0</v>
      </c>
      <c r="S8246" s="1">
        <v>32</v>
      </c>
      <c r="T8246" s="1">
        <v>1</v>
      </c>
      <c r="U8246" s="1">
        <v>9895274</v>
      </c>
      <c r="V8246" s="1">
        <v>0.16112351417541504</v>
      </c>
      <c r="W8246" s="1">
        <v>1.6552447080612183</v>
      </c>
      <c r="X8246" s="1">
        <v>1.6552447080612183</v>
      </c>
    </row>
    <row r="8247" spans="1:24" x14ac:dyDescent="0.35">
      <c r="A8247" s="1">
        <v>330495</v>
      </c>
      <c r="B8247" s="1" t="s">
        <v>2346</v>
      </c>
      <c r="C8247" s="1">
        <v>118409203</v>
      </c>
      <c r="D8247" s="1">
        <v>495</v>
      </c>
      <c r="E8247" s="1" t="s">
        <v>2773</v>
      </c>
      <c r="F8247" s="1" t="s">
        <v>147</v>
      </c>
      <c r="G8247" s="1" t="s">
        <v>402</v>
      </c>
      <c r="H8247" s="1" t="s">
        <v>916</v>
      </c>
      <c r="I8247" s="1">
        <v>1630109.77</v>
      </c>
      <c r="K8247" s="1">
        <v>357527</v>
      </c>
      <c r="L8247" s="1">
        <v>8098718</v>
      </c>
      <c r="M8247" s="1">
        <v>0.10405699908733368</v>
      </c>
      <c r="N8247" s="1">
        <v>1.3015811443328857</v>
      </c>
      <c r="O8247" s="1">
        <v>8.702407032251358E-2</v>
      </c>
      <c r="P8247" s="1">
        <v>5.6396136283874512</v>
      </c>
      <c r="Q8247" s="1">
        <v>0</v>
      </c>
      <c r="S8247" s="1">
        <v>33</v>
      </c>
      <c r="T8247" s="1">
        <v>1</v>
      </c>
      <c r="U8247" s="1">
        <v>10086355</v>
      </c>
      <c r="V8247" s="1">
        <v>0.19108107686042786</v>
      </c>
      <c r="W8247" s="1">
        <v>1.9310328960418701</v>
      </c>
      <c r="X8247" s="1">
        <v>1.9310328960418701</v>
      </c>
    </row>
    <row r="8248" spans="1:24" x14ac:dyDescent="0.35">
      <c r="A8248" s="1">
        <v>340495</v>
      </c>
      <c r="B8248" s="1" t="s">
        <v>2347</v>
      </c>
      <c r="C8248" s="1">
        <v>118409203</v>
      </c>
      <c r="D8248" s="1">
        <v>495</v>
      </c>
      <c r="E8248" s="1" t="s">
        <v>2773</v>
      </c>
      <c r="F8248" s="1" t="s">
        <v>147</v>
      </c>
      <c r="G8248" s="1" t="s">
        <v>402</v>
      </c>
      <c r="H8248" s="1" t="s">
        <v>916</v>
      </c>
      <c r="I8248" s="1">
        <v>1630036.99</v>
      </c>
      <c r="K8248" s="1">
        <v>357527</v>
      </c>
      <c r="L8248" s="1">
        <v>8098711.5</v>
      </c>
      <c r="M8248" s="1">
        <v>-6.4999999267456587E-6</v>
      </c>
      <c r="N8248" s="1">
        <v>-8.0259618698619306E-5</v>
      </c>
      <c r="O8248" s="1">
        <v>-7.2779999754857272E-5</v>
      </c>
      <c r="P8248" s="1">
        <v>-4.464730154722929E-3</v>
      </c>
      <c r="Q8248" s="1">
        <v>0</v>
      </c>
      <c r="S8248" s="1">
        <v>34</v>
      </c>
      <c r="T8248" s="1">
        <v>1</v>
      </c>
      <c r="U8248" s="1">
        <v>10086276</v>
      </c>
      <c r="V8248" s="1">
        <v>-7.9279998317360878E-5</v>
      </c>
      <c r="W8248" s="1">
        <v>-7.8323634807020426E-4</v>
      </c>
      <c r="X8248" s="1">
        <v>-7.8323634807020426E-4</v>
      </c>
    </row>
    <row r="8249" spans="1:24" x14ac:dyDescent="0.35">
      <c r="A8249" s="1">
        <v>350495</v>
      </c>
      <c r="B8249" s="1" t="s">
        <v>2348</v>
      </c>
      <c r="C8249" s="1">
        <v>118409203</v>
      </c>
      <c r="D8249" s="1">
        <v>495</v>
      </c>
      <c r="E8249" s="1" t="s">
        <v>2773</v>
      </c>
      <c r="F8249" s="1" t="s">
        <v>147</v>
      </c>
      <c r="G8249" s="1" t="s">
        <v>402</v>
      </c>
      <c r="H8249" s="1" t="s">
        <v>916</v>
      </c>
      <c r="I8249" s="1">
        <v>1630671.02</v>
      </c>
      <c r="K8249" s="1">
        <v>357527</v>
      </c>
      <c r="L8249" s="1">
        <v>8401432</v>
      </c>
      <c r="M8249" s="1">
        <v>0.30272048711776733</v>
      </c>
      <c r="N8249" s="1">
        <v>3.7378847599029541</v>
      </c>
      <c r="O8249" s="1">
        <v>6.3402997329831123E-4</v>
      </c>
      <c r="P8249" s="1">
        <v>3.8896664977073669E-2</v>
      </c>
      <c r="Q8249" s="1">
        <v>0</v>
      </c>
      <c r="S8249" s="1">
        <v>35</v>
      </c>
      <c r="T8249" s="1">
        <v>1</v>
      </c>
      <c r="U8249" s="1">
        <v>10389630</v>
      </c>
      <c r="V8249" s="1">
        <v>0.30335453152656555</v>
      </c>
      <c r="W8249" s="1">
        <v>3.007591724395752</v>
      </c>
      <c r="X8249" s="1">
        <v>3.007591724395752</v>
      </c>
    </row>
    <row r="8250" spans="1:24" x14ac:dyDescent="0.35">
      <c r="A8250" s="1">
        <v>360495</v>
      </c>
      <c r="B8250" s="1" t="s">
        <v>2349</v>
      </c>
      <c r="C8250" s="1">
        <v>118409203</v>
      </c>
      <c r="D8250" s="1">
        <v>495</v>
      </c>
      <c r="E8250" s="1" t="s">
        <v>2773</v>
      </c>
      <c r="F8250" s="1" t="s">
        <v>147</v>
      </c>
      <c r="G8250" s="1" t="s">
        <v>402</v>
      </c>
      <c r="H8250" s="1" t="s">
        <v>916</v>
      </c>
      <c r="I8250" s="1">
        <v>1814041.16</v>
      </c>
      <c r="K8250" s="1">
        <v>357527</v>
      </c>
      <c r="L8250" s="1">
        <v>8995667</v>
      </c>
      <c r="M8250" s="1">
        <v>0.59423500299453735</v>
      </c>
      <c r="N8250" s="1">
        <v>7.0730204582214355</v>
      </c>
      <c r="O8250" s="1">
        <v>0.18337014317512512</v>
      </c>
      <c r="P8250" s="1">
        <v>11.245072364807129</v>
      </c>
      <c r="Q8250" s="1">
        <v>0</v>
      </c>
      <c r="S8250" s="1">
        <v>36</v>
      </c>
      <c r="T8250" s="1">
        <v>1</v>
      </c>
      <c r="U8250" s="1">
        <v>11167235</v>
      </c>
      <c r="V8250" s="1">
        <v>0.77760517597198486</v>
      </c>
      <c r="W8250" s="1">
        <v>7.4844341278076172</v>
      </c>
      <c r="X8250" s="1">
        <v>7.4844341278076172</v>
      </c>
    </row>
    <row r="8251" spans="1:24" x14ac:dyDescent="0.35">
      <c r="A8251" s="1">
        <v>370495</v>
      </c>
      <c r="B8251" s="1" t="s">
        <v>2350</v>
      </c>
      <c r="C8251" s="1">
        <v>118409203</v>
      </c>
      <c r="D8251" s="1">
        <v>495</v>
      </c>
      <c r="E8251" s="1" t="s">
        <v>2773</v>
      </c>
      <c r="F8251" s="1" t="s">
        <v>147</v>
      </c>
      <c r="G8251" s="1" t="s">
        <v>402</v>
      </c>
      <c r="H8251" s="1" t="s">
        <v>916</v>
      </c>
      <c r="I8251" s="1">
        <v>1855676.53</v>
      </c>
      <c r="K8251" s="1">
        <v>357527</v>
      </c>
      <c r="L8251" s="1">
        <v>9179540</v>
      </c>
      <c r="M8251" s="1">
        <v>0.18387299776077271</v>
      </c>
      <c r="N8251" s="1">
        <v>2.0440173149108887</v>
      </c>
      <c r="O8251" s="1">
        <v>4.1635371744632721E-2</v>
      </c>
      <c r="P8251" s="1">
        <v>2.2951722145080566</v>
      </c>
      <c r="Q8251" s="1">
        <v>0</v>
      </c>
      <c r="S8251" s="1">
        <v>37</v>
      </c>
      <c r="T8251" s="1">
        <v>1</v>
      </c>
      <c r="U8251" s="1">
        <v>11392744</v>
      </c>
      <c r="V8251" s="1">
        <v>0.22550836205482483</v>
      </c>
      <c r="W8251" s="1">
        <v>2.0193808078765869</v>
      </c>
      <c r="X8251" s="1">
        <v>2.0193808078765869</v>
      </c>
    </row>
    <row r="8252" spans="1:24" x14ac:dyDescent="0.35">
      <c r="A8252" s="1">
        <v>380495</v>
      </c>
      <c r="B8252" s="1" t="s">
        <v>2351</v>
      </c>
      <c r="C8252" s="1">
        <v>118409203</v>
      </c>
      <c r="D8252" s="1">
        <v>495</v>
      </c>
      <c r="E8252" s="1" t="s">
        <v>2773</v>
      </c>
      <c r="F8252" s="1" t="s">
        <v>147</v>
      </c>
      <c r="G8252" s="1" t="s">
        <v>402</v>
      </c>
      <c r="H8252" s="1" t="s">
        <v>916</v>
      </c>
      <c r="I8252" s="1">
        <v>2097610</v>
      </c>
      <c r="K8252" s="1">
        <v>627791.8125</v>
      </c>
      <c r="L8252" s="1">
        <v>9374183</v>
      </c>
      <c r="M8252" s="1">
        <v>0.19464300572872162</v>
      </c>
      <c r="N8252" s="1">
        <v>2.1204004287719727</v>
      </c>
      <c r="O8252" s="1">
        <v>0.24193346500396729</v>
      </c>
      <c r="P8252" s="1">
        <v>13.037480354309082</v>
      </c>
      <c r="Q8252" s="1">
        <v>0.27026480436325073</v>
      </c>
      <c r="S8252" s="1">
        <v>38</v>
      </c>
      <c r="T8252" s="1">
        <v>1</v>
      </c>
      <c r="U8252" s="1">
        <v>12099585</v>
      </c>
      <c r="V8252" s="1">
        <v>0.70684128999710083</v>
      </c>
      <c r="W8252" s="1">
        <v>6.2043085098266602</v>
      </c>
      <c r="X8252" s="1">
        <v>6.2043085098266602</v>
      </c>
    </row>
    <row r="8253" spans="1:24" x14ac:dyDescent="0.35">
      <c r="A8253" s="1">
        <v>390495</v>
      </c>
      <c r="B8253" s="1" t="s">
        <v>2352</v>
      </c>
      <c r="C8253" s="1">
        <v>118409203</v>
      </c>
      <c r="D8253" s="1">
        <v>495</v>
      </c>
      <c r="E8253" s="1" t="s">
        <v>2773</v>
      </c>
      <c r="F8253" s="1" t="s">
        <v>147</v>
      </c>
      <c r="G8253" s="1" t="s">
        <v>402</v>
      </c>
      <c r="H8253" s="1" t="s">
        <v>916</v>
      </c>
      <c r="I8253" s="1">
        <v>2259907</v>
      </c>
      <c r="K8253" s="1">
        <v>897915.6875</v>
      </c>
      <c r="L8253" s="1">
        <v>9477824</v>
      </c>
      <c r="M8253" s="1">
        <v>0.10364100337028503</v>
      </c>
      <c r="N8253" s="1">
        <v>1.1056003570556641</v>
      </c>
      <c r="O8253" s="1">
        <v>0.16229699552059174</v>
      </c>
      <c r="P8253" s="1">
        <v>7.7372341156005859</v>
      </c>
      <c r="Q8253" s="1">
        <v>0.27012386918067932</v>
      </c>
      <c r="S8253" s="1">
        <v>39</v>
      </c>
      <c r="T8253" s="1">
        <v>1</v>
      </c>
      <c r="U8253" s="1">
        <v>12635647</v>
      </c>
      <c r="V8253" s="1">
        <v>0.53606188297271729</v>
      </c>
      <c r="W8253" s="1">
        <v>4.4304165840148926</v>
      </c>
      <c r="X8253" s="1">
        <v>4.4304165840148926</v>
      </c>
    </row>
    <row r="8254" spans="1:24" x14ac:dyDescent="0.35">
      <c r="A8254" s="1">
        <v>400495</v>
      </c>
      <c r="B8254" s="1" t="s">
        <v>2353</v>
      </c>
      <c r="C8254" s="1">
        <v>118409203</v>
      </c>
      <c r="D8254" s="1">
        <v>495</v>
      </c>
      <c r="E8254" s="1" t="s">
        <v>2773</v>
      </c>
      <c r="F8254" s="1" t="s">
        <v>147</v>
      </c>
      <c r="G8254" s="1" t="s">
        <v>402</v>
      </c>
      <c r="H8254" s="1" t="s">
        <v>916</v>
      </c>
      <c r="S8254" s="1">
        <v>40</v>
      </c>
      <c r="T8254" s="1">
        <v>1</v>
      </c>
      <c r="U8254" s="1">
        <v>0</v>
      </c>
      <c r="V8254" s="1">
        <v>0</v>
      </c>
      <c r="W8254" s="1">
        <v>-100</v>
      </c>
      <c r="X8254" s="1">
        <v>-100</v>
      </c>
    </row>
    <row r="8255" spans="1:24" x14ac:dyDescent="0.35">
      <c r="A8255" s="1">
        <v>410495</v>
      </c>
      <c r="B8255" s="1" t="s">
        <v>2354</v>
      </c>
      <c r="C8255" s="1">
        <v>118409203</v>
      </c>
      <c r="D8255" s="1">
        <v>495</v>
      </c>
      <c r="E8255" s="1" t="s">
        <v>2773</v>
      </c>
      <c r="F8255" s="1" t="s">
        <v>147</v>
      </c>
      <c r="G8255" s="1" t="s">
        <v>402</v>
      </c>
      <c r="H8255" s="1" t="s">
        <v>916</v>
      </c>
      <c r="S8255" s="1">
        <v>41</v>
      </c>
      <c r="T8255" s="1">
        <v>1</v>
      </c>
      <c r="U8255" s="1">
        <v>0</v>
      </c>
      <c r="V8255" s="1">
        <v>0</v>
      </c>
    </row>
    <row r="8256" spans="1:24" x14ac:dyDescent="0.35">
      <c r="A8256" s="1">
        <v>420495</v>
      </c>
      <c r="B8256" s="1" t="s">
        <v>2355</v>
      </c>
      <c r="C8256" s="1">
        <v>118409203</v>
      </c>
      <c r="D8256" s="1">
        <v>495</v>
      </c>
      <c r="E8256" s="1" t="s">
        <v>2773</v>
      </c>
      <c r="F8256" s="1" t="s">
        <v>147</v>
      </c>
      <c r="G8256" s="1" t="s">
        <v>402</v>
      </c>
      <c r="H8256" s="1" t="s">
        <v>916</v>
      </c>
      <c r="S8256" s="1">
        <v>42</v>
      </c>
      <c r="T8256" s="1">
        <v>1</v>
      </c>
      <c r="U8256" s="1">
        <v>0</v>
      </c>
      <c r="V8256" s="1">
        <v>0</v>
      </c>
    </row>
    <row r="8257" spans="1:24" x14ac:dyDescent="0.35">
      <c r="A8257" s="1">
        <v>430495</v>
      </c>
      <c r="B8257" s="1" t="s">
        <v>2356</v>
      </c>
      <c r="C8257" s="1">
        <v>118409203</v>
      </c>
      <c r="D8257" s="1">
        <v>495</v>
      </c>
      <c r="E8257" s="1" t="s">
        <v>2773</v>
      </c>
      <c r="F8257" s="1" t="s">
        <v>147</v>
      </c>
      <c r="G8257" s="1" t="s">
        <v>402</v>
      </c>
      <c r="H8257" s="1" t="s">
        <v>916</v>
      </c>
      <c r="S8257" s="1">
        <v>43</v>
      </c>
      <c r="T8257" s="1">
        <v>1</v>
      </c>
      <c r="U8257" s="1">
        <v>0</v>
      </c>
      <c r="V8257" s="1">
        <v>0</v>
      </c>
    </row>
    <row r="8258" spans="1:24" x14ac:dyDescent="0.35">
      <c r="A8258" s="1">
        <v>440495</v>
      </c>
      <c r="B8258" s="1" t="s">
        <v>2357</v>
      </c>
      <c r="C8258" s="1">
        <v>118409203</v>
      </c>
      <c r="D8258" s="1">
        <v>495</v>
      </c>
      <c r="E8258" s="1" t="s">
        <v>2773</v>
      </c>
      <c r="F8258" s="1" t="s">
        <v>147</v>
      </c>
      <c r="G8258" s="1" t="s">
        <v>402</v>
      </c>
      <c r="H8258" s="1" t="s">
        <v>916</v>
      </c>
      <c r="S8258" s="1">
        <v>44</v>
      </c>
      <c r="T8258" s="1">
        <v>1</v>
      </c>
      <c r="U8258" s="1">
        <v>0</v>
      </c>
      <c r="V8258" s="1">
        <v>0</v>
      </c>
    </row>
    <row r="8259" spans="1:24" x14ac:dyDescent="0.35">
      <c r="A8259" s="1">
        <v>450495</v>
      </c>
      <c r="B8259" s="1" t="s">
        <v>2358</v>
      </c>
      <c r="C8259" s="1">
        <v>118409203</v>
      </c>
      <c r="D8259" s="1">
        <v>495</v>
      </c>
      <c r="E8259" s="1" t="s">
        <v>2773</v>
      </c>
      <c r="F8259" s="1" t="s">
        <v>147</v>
      </c>
      <c r="G8259" s="1" t="s">
        <v>402</v>
      </c>
      <c r="H8259" s="1" t="s">
        <v>916</v>
      </c>
      <c r="S8259" s="1">
        <v>45</v>
      </c>
      <c r="T8259" s="1">
        <v>1</v>
      </c>
      <c r="U8259" s="1">
        <v>0</v>
      </c>
      <c r="V8259" s="1">
        <v>0</v>
      </c>
    </row>
    <row r="8260" spans="1:24" x14ac:dyDescent="0.35">
      <c r="A8260" s="1">
        <v>460495</v>
      </c>
      <c r="B8260" s="1" t="s">
        <v>2359</v>
      </c>
      <c r="C8260" s="1">
        <v>118409203</v>
      </c>
      <c r="D8260" s="1">
        <v>495</v>
      </c>
      <c r="E8260" s="1" t="s">
        <v>2773</v>
      </c>
      <c r="F8260" s="1" t="s">
        <v>147</v>
      </c>
      <c r="G8260" s="1" t="s">
        <v>402</v>
      </c>
      <c r="H8260" s="1" t="s">
        <v>916</v>
      </c>
      <c r="S8260" s="1">
        <v>46</v>
      </c>
      <c r="T8260" s="1">
        <v>1</v>
      </c>
      <c r="U8260" s="1">
        <v>0</v>
      </c>
      <c r="V8260" s="1">
        <v>0</v>
      </c>
    </row>
    <row r="8261" spans="1:24" x14ac:dyDescent="0.35">
      <c r="A8261" s="1">
        <v>470495</v>
      </c>
      <c r="B8261" s="1" t="s">
        <v>2360</v>
      </c>
      <c r="C8261" s="1">
        <v>118409203</v>
      </c>
      <c r="D8261" s="1">
        <v>495</v>
      </c>
      <c r="E8261" s="1" t="s">
        <v>2773</v>
      </c>
      <c r="F8261" s="1" t="s">
        <v>147</v>
      </c>
      <c r="G8261" s="1" t="s">
        <v>402</v>
      </c>
      <c r="H8261" s="1" t="s">
        <v>916</v>
      </c>
      <c r="S8261" s="1">
        <v>47</v>
      </c>
      <c r="T8261" s="1">
        <v>1</v>
      </c>
      <c r="U8261" s="1">
        <v>0</v>
      </c>
      <c r="V8261" s="1">
        <v>0</v>
      </c>
    </row>
    <row r="8262" spans="1:24" x14ac:dyDescent="0.35">
      <c r="A8262" s="1">
        <v>480495</v>
      </c>
      <c r="B8262" s="1" t="s">
        <v>2361</v>
      </c>
      <c r="C8262" s="1">
        <v>118409203</v>
      </c>
      <c r="D8262" s="1">
        <v>495</v>
      </c>
      <c r="E8262" s="1" t="s">
        <v>2773</v>
      </c>
      <c r="F8262" s="1" t="s">
        <v>147</v>
      </c>
      <c r="G8262" s="1" t="s">
        <v>402</v>
      </c>
      <c r="H8262" s="1" t="s">
        <v>916</v>
      </c>
      <c r="S8262" s="1">
        <v>48</v>
      </c>
      <c r="T8262" s="1">
        <v>1</v>
      </c>
      <c r="U8262" s="1">
        <v>0</v>
      </c>
      <c r="V8262" s="1">
        <v>0</v>
      </c>
    </row>
    <row r="8263" spans="1:24" x14ac:dyDescent="0.35">
      <c r="A8263" s="1">
        <v>290496</v>
      </c>
      <c r="B8263" s="1" t="s">
        <v>2341</v>
      </c>
      <c r="C8263" s="1">
        <v>118409302</v>
      </c>
      <c r="D8263" s="1">
        <v>496</v>
      </c>
      <c r="E8263" s="1" t="s">
        <v>2774</v>
      </c>
      <c r="F8263" s="1" t="s">
        <v>147</v>
      </c>
      <c r="G8263" s="1" t="s">
        <v>402</v>
      </c>
      <c r="H8263" s="1" t="s">
        <v>916</v>
      </c>
      <c r="I8263" s="1">
        <v>3078831.75</v>
      </c>
      <c r="K8263" s="1">
        <v>755497</v>
      </c>
      <c r="L8263" s="1">
        <v>18994562</v>
      </c>
      <c r="S8263" s="1">
        <v>29</v>
      </c>
      <c r="T8263" s="1">
        <v>1</v>
      </c>
      <c r="U8263" s="1">
        <v>22828890</v>
      </c>
      <c r="V8263" s="1">
        <v>0</v>
      </c>
    </row>
    <row r="8264" spans="1:24" x14ac:dyDescent="0.35">
      <c r="A8264" s="1">
        <v>300496</v>
      </c>
      <c r="B8264" s="1" t="s">
        <v>2343</v>
      </c>
      <c r="C8264" s="1">
        <v>118409302</v>
      </c>
      <c r="D8264" s="1">
        <v>496</v>
      </c>
      <c r="E8264" s="1" t="s">
        <v>2774</v>
      </c>
      <c r="F8264" s="1" t="s">
        <v>147</v>
      </c>
      <c r="G8264" s="1" t="s">
        <v>402</v>
      </c>
      <c r="H8264" s="1" t="s">
        <v>916</v>
      </c>
      <c r="I8264" s="1">
        <v>3201685.71</v>
      </c>
      <c r="K8264" s="1">
        <v>1030845</v>
      </c>
      <c r="L8264" s="1">
        <v>19682258</v>
      </c>
      <c r="M8264" s="1">
        <v>0.68769598007202148</v>
      </c>
      <c r="N8264" s="1">
        <v>3.6204888820648193</v>
      </c>
      <c r="O8264" s="1">
        <v>0.12285395711660385</v>
      </c>
      <c r="P8264" s="1">
        <v>3.9902784824371338</v>
      </c>
      <c r="Q8264" s="1">
        <v>0.2753480076789856</v>
      </c>
      <c r="S8264" s="1">
        <v>30</v>
      </c>
      <c r="T8264" s="1">
        <v>1</v>
      </c>
      <c r="U8264" s="1">
        <v>23914788</v>
      </c>
      <c r="V8264" s="1">
        <v>1.0858979225158691</v>
      </c>
      <c r="W8264" s="1">
        <v>4.756683349609375</v>
      </c>
      <c r="X8264" s="1">
        <v>4.756683349609375</v>
      </c>
    </row>
    <row r="8265" spans="1:24" x14ac:dyDescent="0.35">
      <c r="A8265" s="1">
        <v>310496</v>
      </c>
      <c r="B8265" s="1" t="s">
        <v>2344</v>
      </c>
      <c r="C8265" s="1">
        <v>118409302</v>
      </c>
      <c r="D8265" s="1">
        <v>496</v>
      </c>
      <c r="E8265" s="1" t="s">
        <v>2774</v>
      </c>
      <c r="F8265" s="1" t="s">
        <v>147</v>
      </c>
      <c r="G8265" s="1" t="s">
        <v>402</v>
      </c>
      <c r="H8265" s="1" t="s">
        <v>916</v>
      </c>
      <c r="I8265" s="1">
        <v>3339578.93</v>
      </c>
      <c r="K8265" s="1">
        <v>893171</v>
      </c>
      <c r="L8265" s="1">
        <v>19790026</v>
      </c>
      <c r="M8265" s="1">
        <v>0.10776799917221069</v>
      </c>
      <c r="N8265" s="1">
        <v>0.54753881692886353</v>
      </c>
      <c r="O8265" s="1">
        <v>0.13789321482181549</v>
      </c>
      <c r="P8265" s="1">
        <v>4.3068943023681641</v>
      </c>
      <c r="Q8265" s="1">
        <v>-0.1376740038394928</v>
      </c>
      <c r="S8265" s="1">
        <v>31</v>
      </c>
      <c r="T8265" s="1">
        <v>1</v>
      </c>
      <c r="U8265" s="1">
        <v>24022776</v>
      </c>
      <c r="V8265" s="1">
        <v>0.10798721015453339</v>
      </c>
      <c r="W8265" s="1">
        <v>0.45155322551727295</v>
      </c>
      <c r="X8265" s="1">
        <v>0.45155322551727295</v>
      </c>
    </row>
    <row r="8266" spans="1:24" x14ac:dyDescent="0.35">
      <c r="A8266" s="1">
        <v>320496</v>
      </c>
      <c r="B8266" s="1" t="s">
        <v>2345</v>
      </c>
      <c r="C8266" s="1">
        <v>118409302</v>
      </c>
      <c r="D8266" s="1">
        <v>496</v>
      </c>
      <c r="E8266" s="1" t="s">
        <v>2774</v>
      </c>
      <c r="F8266" s="1" t="s">
        <v>147</v>
      </c>
      <c r="G8266" s="1" t="s">
        <v>402</v>
      </c>
      <c r="H8266" s="1" t="s">
        <v>916</v>
      </c>
      <c r="I8266" s="1">
        <v>3438972.7</v>
      </c>
      <c r="K8266" s="1">
        <v>893171</v>
      </c>
      <c r="L8266" s="1">
        <v>20004176</v>
      </c>
      <c r="M8266" s="1">
        <v>0.21414999663829803</v>
      </c>
      <c r="N8266" s="1">
        <v>1.0821107625961304</v>
      </c>
      <c r="O8266" s="1">
        <v>9.9393770098686218E-2</v>
      </c>
      <c r="P8266" s="1">
        <v>2.9762365818023682</v>
      </c>
      <c r="Q8266" s="1">
        <v>0</v>
      </c>
      <c r="S8266" s="1">
        <v>32</v>
      </c>
      <c r="T8266" s="1">
        <v>1</v>
      </c>
      <c r="U8266" s="1">
        <v>24336320</v>
      </c>
      <c r="V8266" s="1">
        <v>0.31354376673698425</v>
      </c>
      <c r="W8266" s="1">
        <v>1.3051947355270386</v>
      </c>
      <c r="X8266" s="1">
        <v>1.3051947355270386</v>
      </c>
    </row>
    <row r="8267" spans="1:24" x14ac:dyDescent="0.35">
      <c r="A8267" s="1">
        <v>330496</v>
      </c>
      <c r="B8267" s="1" t="s">
        <v>2346</v>
      </c>
      <c r="C8267" s="1">
        <v>118409302</v>
      </c>
      <c r="D8267" s="1">
        <v>496</v>
      </c>
      <c r="E8267" s="1" t="s">
        <v>2774</v>
      </c>
      <c r="F8267" s="1" t="s">
        <v>147</v>
      </c>
      <c r="G8267" s="1" t="s">
        <v>402</v>
      </c>
      <c r="H8267" s="1" t="s">
        <v>916</v>
      </c>
      <c r="I8267" s="1">
        <v>3700988.93</v>
      </c>
      <c r="K8267" s="1">
        <v>893171</v>
      </c>
      <c r="L8267" s="1">
        <v>20388330</v>
      </c>
      <c r="M8267" s="1">
        <v>0.38415399193763733</v>
      </c>
      <c r="N8267" s="1">
        <v>1.920369029045105</v>
      </c>
      <c r="O8267" s="1">
        <v>0.26201623678207397</v>
      </c>
      <c r="P8267" s="1">
        <v>7.6190261840820313</v>
      </c>
      <c r="Q8267" s="1">
        <v>0</v>
      </c>
      <c r="S8267" s="1">
        <v>33</v>
      </c>
      <c r="T8267" s="1">
        <v>1</v>
      </c>
      <c r="U8267" s="1">
        <v>24982490</v>
      </c>
      <c r="V8267" s="1">
        <v>0.64617025852203369</v>
      </c>
      <c r="W8267" s="1">
        <v>2.6551673412322998</v>
      </c>
      <c r="X8267" s="1">
        <v>2.6551673412322998</v>
      </c>
    </row>
    <row r="8268" spans="1:24" x14ac:dyDescent="0.35">
      <c r="A8268" s="1">
        <v>340496</v>
      </c>
      <c r="B8268" s="1" t="s">
        <v>2347</v>
      </c>
      <c r="C8268" s="1">
        <v>118409302</v>
      </c>
      <c r="D8268" s="1">
        <v>496</v>
      </c>
      <c r="E8268" s="1" t="s">
        <v>2774</v>
      </c>
      <c r="F8268" s="1" t="s">
        <v>147</v>
      </c>
      <c r="G8268" s="1" t="s">
        <v>402</v>
      </c>
      <c r="H8268" s="1" t="s">
        <v>916</v>
      </c>
      <c r="I8268" s="1">
        <v>3700744.04</v>
      </c>
      <c r="K8268" s="1">
        <v>893171</v>
      </c>
      <c r="L8268" s="1">
        <v>20388290</v>
      </c>
      <c r="M8268" s="1">
        <v>-3.9999998989515007E-5</v>
      </c>
      <c r="N8268" s="1">
        <v>-1.961906673386693E-4</v>
      </c>
      <c r="O8268" s="1">
        <v>-2.4488999042659998E-4</v>
      </c>
      <c r="P8268" s="1">
        <v>-6.6168801859021187E-3</v>
      </c>
      <c r="Q8268" s="1">
        <v>0</v>
      </c>
      <c r="S8268" s="1">
        <v>34</v>
      </c>
      <c r="T8268" s="1">
        <v>1</v>
      </c>
      <c r="U8268" s="1">
        <v>24982204</v>
      </c>
      <c r="V8268" s="1">
        <v>-2.8489000396803021E-4</v>
      </c>
      <c r="W8268" s="1">
        <v>-1.1448018485680223E-3</v>
      </c>
      <c r="X8268" s="1">
        <v>-1.1448018485680223E-3</v>
      </c>
    </row>
    <row r="8269" spans="1:24" x14ac:dyDescent="0.35">
      <c r="A8269" s="1">
        <v>350496</v>
      </c>
      <c r="B8269" s="1" t="s">
        <v>2348</v>
      </c>
      <c r="C8269" s="1">
        <v>118409302</v>
      </c>
      <c r="D8269" s="1">
        <v>496</v>
      </c>
      <c r="E8269" s="1" t="s">
        <v>2774</v>
      </c>
      <c r="F8269" s="1" t="s">
        <v>147</v>
      </c>
      <c r="G8269" s="1" t="s">
        <v>402</v>
      </c>
      <c r="H8269" s="1" t="s">
        <v>916</v>
      </c>
      <c r="I8269" s="1">
        <v>4074388.53</v>
      </c>
      <c r="K8269" s="1">
        <v>893171</v>
      </c>
      <c r="L8269" s="1">
        <v>21860690</v>
      </c>
      <c r="M8269" s="1">
        <v>1.4723999500274658</v>
      </c>
      <c r="N8269" s="1">
        <v>7.2217926979064941</v>
      </c>
      <c r="O8269" s="1">
        <v>0.37364450097084045</v>
      </c>
      <c r="P8269" s="1">
        <v>10.096469879150391</v>
      </c>
      <c r="Q8269" s="1">
        <v>0</v>
      </c>
      <c r="S8269" s="1">
        <v>35</v>
      </c>
      <c r="T8269" s="1">
        <v>1</v>
      </c>
      <c r="U8269" s="1">
        <v>26828250</v>
      </c>
      <c r="V8269" s="1">
        <v>1.8460444211959839</v>
      </c>
      <c r="W8269" s="1">
        <v>7.3894438743591309</v>
      </c>
      <c r="X8269" s="1">
        <v>7.3894438743591309</v>
      </c>
    </row>
    <row r="8270" spans="1:24" x14ac:dyDescent="0.35">
      <c r="A8270" s="1">
        <v>360496</v>
      </c>
      <c r="B8270" s="1" t="s">
        <v>2349</v>
      </c>
      <c r="C8270" s="1">
        <v>118409302</v>
      </c>
      <c r="D8270" s="1">
        <v>496</v>
      </c>
      <c r="E8270" s="1" t="s">
        <v>2774</v>
      </c>
      <c r="F8270" s="1" t="s">
        <v>147</v>
      </c>
      <c r="G8270" s="1" t="s">
        <v>402</v>
      </c>
      <c r="H8270" s="1" t="s">
        <v>916</v>
      </c>
      <c r="I8270" s="1">
        <v>4631416.28</v>
      </c>
      <c r="K8270" s="1">
        <v>893171</v>
      </c>
      <c r="L8270" s="1">
        <v>24437456</v>
      </c>
      <c r="M8270" s="1">
        <v>2.5767660140991211</v>
      </c>
      <c r="N8270" s="1">
        <v>11.787212371826172</v>
      </c>
      <c r="O8270" s="1">
        <v>0.55702775716781616</v>
      </c>
      <c r="P8270" s="1">
        <v>13.671443939208984</v>
      </c>
      <c r="Q8270" s="1">
        <v>0</v>
      </c>
      <c r="S8270" s="1">
        <v>36</v>
      </c>
      <c r="T8270" s="1">
        <v>1</v>
      </c>
      <c r="U8270" s="1">
        <v>29962044</v>
      </c>
      <c r="V8270" s="1">
        <v>3.133793830871582</v>
      </c>
      <c r="W8270" s="1">
        <v>11.680948257446289</v>
      </c>
      <c r="X8270" s="1">
        <v>11.680948257446289</v>
      </c>
    </row>
    <row r="8271" spans="1:24" x14ac:dyDescent="0.35">
      <c r="A8271" s="1">
        <v>370496</v>
      </c>
      <c r="B8271" s="1" t="s">
        <v>2350</v>
      </c>
      <c r="C8271" s="1">
        <v>118409302</v>
      </c>
      <c r="D8271" s="1">
        <v>496</v>
      </c>
      <c r="E8271" s="1" t="s">
        <v>2774</v>
      </c>
      <c r="F8271" s="1" t="s">
        <v>147</v>
      </c>
      <c r="G8271" s="1" t="s">
        <v>402</v>
      </c>
      <c r="H8271" s="1" t="s">
        <v>916</v>
      </c>
      <c r="I8271" s="1">
        <v>5011744.17</v>
      </c>
      <c r="K8271" s="1">
        <v>893171</v>
      </c>
      <c r="L8271" s="1">
        <v>28928332</v>
      </c>
      <c r="M8271" s="1">
        <v>4.4908761978149414</v>
      </c>
      <c r="N8271" s="1">
        <v>18.377019882202148</v>
      </c>
      <c r="O8271" s="1">
        <v>0.38032788038253784</v>
      </c>
      <c r="P8271" s="1">
        <v>8.2119131088256836</v>
      </c>
      <c r="Q8271" s="1">
        <v>0</v>
      </c>
      <c r="S8271" s="1">
        <v>37</v>
      </c>
      <c r="T8271" s="1">
        <v>1</v>
      </c>
      <c r="U8271" s="1">
        <v>34833248</v>
      </c>
      <c r="V8271" s="1">
        <v>4.8712038993835449</v>
      </c>
      <c r="W8271" s="1">
        <v>16.257915496826172</v>
      </c>
      <c r="X8271" s="1">
        <v>16.257915496826172</v>
      </c>
    </row>
    <row r="8272" spans="1:24" x14ac:dyDescent="0.35">
      <c r="A8272" s="1">
        <v>380496</v>
      </c>
      <c r="B8272" s="1" t="s">
        <v>2351</v>
      </c>
      <c r="C8272" s="1">
        <v>118409302</v>
      </c>
      <c r="D8272" s="1">
        <v>496</v>
      </c>
      <c r="E8272" s="1" t="s">
        <v>2774</v>
      </c>
      <c r="F8272" s="1" t="s">
        <v>147</v>
      </c>
      <c r="G8272" s="1" t="s">
        <v>402</v>
      </c>
      <c r="H8272" s="1" t="s">
        <v>916</v>
      </c>
      <c r="I8272" s="1">
        <v>5683927</v>
      </c>
      <c r="K8272" s="1">
        <v>5516790</v>
      </c>
      <c r="L8272" s="1">
        <v>30113548</v>
      </c>
      <c r="M8272" s="1">
        <v>1.185215950012207</v>
      </c>
      <c r="N8272" s="1">
        <v>4.0970768928527832</v>
      </c>
      <c r="O8272" s="1">
        <v>0.67218285799026489</v>
      </c>
      <c r="P8272" s="1">
        <v>13.412153244018555</v>
      </c>
      <c r="Q8272" s="1">
        <v>4.6236190795898438</v>
      </c>
      <c r="S8272" s="1">
        <v>38</v>
      </c>
      <c r="T8272" s="1">
        <v>1</v>
      </c>
      <c r="U8272" s="1">
        <v>41314264</v>
      </c>
      <c r="V8272" s="1">
        <v>6.48101806640625</v>
      </c>
      <c r="W8272" s="1">
        <v>18.605833053588867</v>
      </c>
      <c r="X8272" s="1">
        <v>18.605833053588867</v>
      </c>
    </row>
    <row r="8273" spans="1:24" x14ac:dyDescent="0.35">
      <c r="A8273" s="1">
        <v>390496</v>
      </c>
      <c r="B8273" s="1" t="s">
        <v>2352</v>
      </c>
      <c r="C8273" s="1">
        <v>118409302</v>
      </c>
      <c r="D8273" s="1">
        <v>496</v>
      </c>
      <c r="E8273" s="1" t="s">
        <v>2774</v>
      </c>
      <c r="F8273" s="1" t="s">
        <v>147</v>
      </c>
      <c r="G8273" s="1" t="s">
        <v>402</v>
      </c>
      <c r="H8273" s="1" t="s">
        <v>916</v>
      </c>
      <c r="I8273" s="1">
        <v>5934459</v>
      </c>
      <c r="K8273" s="1">
        <v>10137998</v>
      </c>
      <c r="L8273" s="1">
        <v>30815294</v>
      </c>
      <c r="M8273" s="1">
        <v>0.70174598693847656</v>
      </c>
      <c r="N8273" s="1">
        <v>2.3303332328796387</v>
      </c>
      <c r="O8273" s="1">
        <v>0.25053200125694275</v>
      </c>
      <c r="P8273" s="1">
        <v>4.4077272415161133</v>
      </c>
      <c r="Q8273" s="1">
        <v>4.6212081909179688</v>
      </c>
      <c r="S8273" s="1">
        <v>39</v>
      </c>
      <c r="T8273" s="1">
        <v>1</v>
      </c>
      <c r="U8273" s="1">
        <v>46887752</v>
      </c>
      <c r="V8273" s="1">
        <v>5.573486328125</v>
      </c>
      <c r="W8273" s="1">
        <v>13.490468978881836</v>
      </c>
      <c r="X8273" s="1">
        <v>13.490468978881836</v>
      </c>
    </row>
    <row r="8274" spans="1:24" x14ac:dyDescent="0.35">
      <c r="A8274" s="1">
        <v>400496</v>
      </c>
      <c r="B8274" s="1" t="s">
        <v>2353</v>
      </c>
      <c r="C8274" s="1">
        <v>118409302</v>
      </c>
      <c r="D8274" s="1">
        <v>496</v>
      </c>
      <c r="E8274" s="1" t="s">
        <v>2774</v>
      </c>
      <c r="F8274" s="1" t="s">
        <v>147</v>
      </c>
      <c r="G8274" s="1" t="s">
        <v>402</v>
      </c>
      <c r="H8274" s="1" t="s">
        <v>916</v>
      </c>
      <c r="S8274" s="1">
        <v>40</v>
      </c>
      <c r="T8274" s="1">
        <v>1</v>
      </c>
      <c r="U8274" s="1">
        <v>0</v>
      </c>
      <c r="V8274" s="1">
        <v>0</v>
      </c>
      <c r="W8274" s="1">
        <v>-100</v>
      </c>
      <c r="X8274" s="1">
        <v>-100</v>
      </c>
    </row>
    <row r="8275" spans="1:24" x14ac:dyDescent="0.35">
      <c r="A8275" s="1">
        <v>410496</v>
      </c>
      <c r="B8275" s="1" t="s">
        <v>2354</v>
      </c>
      <c r="C8275" s="1">
        <v>118409302</v>
      </c>
      <c r="D8275" s="1">
        <v>496</v>
      </c>
      <c r="E8275" s="1" t="s">
        <v>2774</v>
      </c>
      <c r="F8275" s="1" t="s">
        <v>147</v>
      </c>
      <c r="G8275" s="1" t="s">
        <v>402</v>
      </c>
      <c r="H8275" s="1" t="s">
        <v>916</v>
      </c>
      <c r="S8275" s="1">
        <v>41</v>
      </c>
      <c r="T8275" s="1">
        <v>1</v>
      </c>
      <c r="U8275" s="1">
        <v>0</v>
      </c>
      <c r="V8275" s="1">
        <v>0</v>
      </c>
    </row>
    <row r="8276" spans="1:24" x14ac:dyDescent="0.35">
      <c r="A8276" s="1">
        <v>420496</v>
      </c>
      <c r="B8276" s="1" t="s">
        <v>2355</v>
      </c>
      <c r="C8276" s="1">
        <v>118409302</v>
      </c>
      <c r="D8276" s="1">
        <v>496</v>
      </c>
      <c r="E8276" s="1" t="s">
        <v>2774</v>
      </c>
      <c r="F8276" s="1" t="s">
        <v>147</v>
      </c>
      <c r="G8276" s="1" t="s">
        <v>402</v>
      </c>
      <c r="H8276" s="1" t="s">
        <v>916</v>
      </c>
      <c r="S8276" s="1">
        <v>42</v>
      </c>
      <c r="T8276" s="1">
        <v>1</v>
      </c>
      <c r="U8276" s="1">
        <v>0</v>
      </c>
      <c r="V8276" s="1">
        <v>0</v>
      </c>
    </row>
    <row r="8277" spans="1:24" x14ac:dyDescent="0.35">
      <c r="A8277" s="1">
        <v>430496</v>
      </c>
      <c r="B8277" s="1" t="s">
        <v>2356</v>
      </c>
      <c r="C8277" s="1">
        <v>118409302</v>
      </c>
      <c r="D8277" s="1">
        <v>496</v>
      </c>
      <c r="E8277" s="1" t="s">
        <v>2774</v>
      </c>
      <c r="F8277" s="1" t="s">
        <v>147</v>
      </c>
      <c r="G8277" s="1" t="s">
        <v>402</v>
      </c>
      <c r="H8277" s="1" t="s">
        <v>916</v>
      </c>
      <c r="S8277" s="1">
        <v>43</v>
      </c>
      <c r="T8277" s="1">
        <v>1</v>
      </c>
      <c r="U8277" s="1">
        <v>0</v>
      </c>
      <c r="V8277" s="1">
        <v>0</v>
      </c>
    </row>
    <row r="8278" spans="1:24" x14ac:dyDescent="0.35">
      <c r="A8278" s="1">
        <v>440496</v>
      </c>
      <c r="B8278" s="1" t="s">
        <v>2357</v>
      </c>
      <c r="C8278" s="1">
        <v>118409302</v>
      </c>
      <c r="D8278" s="1">
        <v>496</v>
      </c>
      <c r="E8278" s="1" t="s">
        <v>2774</v>
      </c>
      <c r="F8278" s="1" t="s">
        <v>147</v>
      </c>
      <c r="G8278" s="1" t="s">
        <v>402</v>
      </c>
      <c r="H8278" s="1" t="s">
        <v>916</v>
      </c>
      <c r="S8278" s="1">
        <v>44</v>
      </c>
      <c r="T8278" s="1">
        <v>1</v>
      </c>
      <c r="U8278" s="1">
        <v>0</v>
      </c>
      <c r="V8278" s="1">
        <v>0</v>
      </c>
    </row>
    <row r="8279" spans="1:24" x14ac:dyDescent="0.35">
      <c r="A8279" s="1">
        <v>450496</v>
      </c>
      <c r="B8279" s="1" t="s">
        <v>2358</v>
      </c>
      <c r="C8279" s="1">
        <v>118409302</v>
      </c>
      <c r="D8279" s="1">
        <v>496</v>
      </c>
      <c r="E8279" s="1" t="s">
        <v>2774</v>
      </c>
      <c r="F8279" s="1" t="s">
        <v>147</v>
      </c>
      <c r="G8279" s="1" t="s">
        <v>402</v>
      </c>
      <c r="H8279" s="1" t="s">
        <v>916</v>
      </c>
      <c r="S8279" s="1">
        <v>45</v>
      </c>
      <c r="T8279" s="1">
        <v>1</v>
      </c>
      <c r="U8279" s="1">
        <v>0</v>
      </c>
      <c r="V8279" s="1">
        <v>0</v>
      </c>
    </row>
    <row r="8280" spans="1:24" x14ac:dyDescent="0.35">
      <c r="A8280" s="1">
        <v>460496</v>
      </c>
      <c r="B8280" s="1" t="s">
        <v>2359</v>
      </c>
      <c r="C8280" s="1">
        <v>118409302</v>
      </c>
      <c r="D8280" s="1">
        <v>496</v>
      </c>
      <c r="E8280" s="1" t="s">
        <v>2774</v>
      </c>
      <c r="F8280" s="1" t="s">
        <v>147</v>
      </c>
      <c r="G8280" s="1" t="s">
        <v>402</v>
      </c>
      <c r="H8280" s="1" t="s">
        <v>916</v>
      </c>
      <c r="S8280" s="1">
        <v>46</v>
      </c>
      <c r="T8280" s="1">
        <v>1</v>
      </c>
      <c r="U8280" s="1">
        <v>0</v>
      </c>
      <c r="V8280" s="1">
        <v>0</v>
      </c>
    </row>
    <row r="8281" spans="1:24" x14ac:dyDescent="0.35">
      <c r="A8281" s="1">
        <v>470496</v>
      </c>
      <c r="B8281" s="1" t="s">
        <v>2360</v>
      </c>
      <c r="C8281" s="1">
        <v>118409302</v>
      </c>
      <c r="D8281" s="1">
        <v>496</v>
      </c>
      <c r="E8281" s="1" t="s">
        <v>2774</v>
      </c>
      <c r="F8281" s="1" t="s">
        <v>147</v>
      </c>
      <c r="G8281" s="1" t="s">
        <v>402</v>
      </c>
      <c r="H8281" s="1" t="s">
        <v>916</v>
      </c>
      <c r="S8281" s="1">
        <v>47</v>
      </c>
      <c r="T8281" s="1">
        <v>1</v>
      </c>
      <c r="U8281" s="1">
        <v>0</v>
      </c>
      <c r="V8281" s="1">
        <v>0</v>
      </c>
    </row>
    <row r="8282" spans="1:24" x14ac:dyDescent="0.35">
      <c r="A8282" s="1">
        <v>480496</v>
      </c>
      <c r="B8282" s="1" t="s">
        <v>2361</v>
      </c>
      <c r="C8282" s="1">
        <v>118409302</v>
      </c>
      <c r="D8282" s="1">
        <v>496</v>
      </c>
      <c r="E8282" s="1" t="s">
        <v>2774</v>
      </c>
      <c r="F8282" s="1" t="s">
        <v>147</v>
      </c>
      <c r="G8282" s="1" t="s">
        <v>402</v>
      </c>
      <c r="H8282" s="1" t="s">
        <v>916</v>
      </c>
      <c r="S8282" s="1">
        <v>48</v>
      </c>
      <c r="T8282" s="1">
        <v>1</v>
      </c>
      <c r="U8282" s="1">
        <v>0</v>
      </c>
      <c r="V8282" s="1">
        <v>0</v>
      </c>
    </row>
    <row r="8283" spans="1:24" x14ac:dyDescent="0.35">
      <c r="A8283" s="1">
        <v>290435</v>
      </c>
      <c r="B8283" s="1" t="s">
        <v>2341</v>
      </c>
      <c r="C8283" s="1">
        <v>118667503</v>
      </c>
      <c r="D8283" s="1">
        <v>435</v>
      </c>
      <c r="E8283" s="1" t="s">
        <v>2775</v>
      </c>
      <c r="F8283" s="1" t="s">
        <v>147</v>
      </c>
      <c r="G8283" s="1" t="s">
        <v>594</v>
      </c>
      <c r="H8283" s="1" t="s">
        <v>916</v>
      </c>
      <c r="I8283" s="1">
        <v>1734570.72</v>
      </c>
      <c r="J8283" s="1">
        <v>83169.48</v>
      </c>
      <c r="K8283" s="1">
        <v>401678</v>
      </c>
      <c r="L8283" s="1">
        <v>10878851</v>
      </c>
      <c r="S8283" s="1">
        <v>29</v>
      </c>
      <c r="T8283" s="1">
        <v>1</v>
      </c>
      <c r="U8283" s="1">
        <v>13098269</v>
      </c>
      <c r="V8283" s="1">
        <v>0</v>
      </c>
    </row>
    <row r="8284" spans="1:24" x14ac:dyDescent="0.35">
      <c r="A8284" s="1">
        <v>300435</v>
      </c>
      <c r="B8284" s="1" t="s">
        <v>2343</v>
      </c>
      <c r="C8284" s="1">
        <v>118667503</v>
      </c>
      <c r="D8284" s="1">
        <v>435</v>
      </c>
      <c r="E8284" s="1" t="s">
        <v>2775</v>
      </c>
      <c r="F8284" s="1" t="s">
        <v>147</v>
      </c>
      <c r="G8284" s="1" t="s">
        <v>594</v>
      </c>
      <c r="H8284" s="1" t="s">
        <v>916</v>
      </c>
      <c r="I8284" s="1">
        <v>1749468.96</v>
      </c>
      <c r="J8284" s="1">
        <v>69821.16</v>
      </c>
      <c r="K8284" s="1">
        <v>401678</v>
      </c>
      <c r="L8284" s="1">
        <v>11131627</v>
      </c>
      <c r="M8284" s="1">
        <v>0.25277599692344666</v>
      </c>
      <c r="N8284" s="1">
        <v>2.3235542774200439</v>
      </c>
      <c r="O8284" s="1">
        <v>1.4898239634931087E-2</v>
      </c>
      <c r="P8284" s="1">
        <v>0.85890072584152222</v>
      </c>
      <c r="Q8284" s="1">
        <v>0</v>
      </c>
      <c r="R8284" s="1">
        <v>-1.3348319567739964E-2</v>
      </c>
      <c r="S8284" s="1">
        <v>30</v>
      </c>
      <c r="T8284" s="1">
        <v>1</v>
      </c>
      <c r="U8284" s="1">
        <v>13352595</v>
      </c>
      <c r="V8284" s="1">
        <v>0.25432592630386353</v>
      </c>
      <c r="W8284" s="1">
        <v>1.9416763782501221</v>
      </c>
      <c r="X8284" s="1">
        <v>1.9416763782501221</v>
      </c>
    </row>
    <row r="8285" spans="1:24" x14ac:dyDescent="0.35">
      <c r="A8285" s="1">
        <v>310435</v>
      </c>
      <c r="B8285" s="1" t="s">
        <v>2344</v>
      </c>
      <c r="C8285" s="1">
        <v>118667503</v>
      </c>
      <c r="D8285" s="1">
        <v>435</v>
      </c>
      <c r="E8285" s="1" t="s">
        <v>2775</v>
      </c>
      <c r="F8285" s="1" t="s">
        <v>147</v>
      </c>
      <c r="G8285" s="1" t="s">
        <v>594</v>
      </c>
      <c r="H8285" s="1" t="s">
        <v>916</v>
      </c>
      <c r="I8285" s="1">
        <v>1758793.07</v>
      </c>
      <c r="J8285" s="1">
        <v>44715.06</v>
      </c>
      <c r="K8285" s="1">
        <v>401678</v>
      </c>
      <c r="L8285" s="1">
        <v>11145770</v>
      </c>
      <c r="M8285" s="1">
        <v>1.4143000356853008E-2</v>
      </c>
      <c r="N8285" s="1">
        <v>0.12705241143703461</v>
      </c>
      <c r="O8285" s="1">
        <v>9.3241101130843163E-3</v>
      </c>
      <c r="P8285" s="1">
        <v>0.53296804428100586</v>
      </c>
      <c r="Q8285" s="1">
        <v>0</v>
      </c>
      <c r="R8285" s="1">
        <v>-2.5106100365519524E-2</v>
      </c>
      <c r="S8285" s="1">
        <v>31</v>
      </c>
      <c r="T8285" s="1">
        <v>1</v>
      </c>
      <c r="U8285" s="1">
        <v>13350956</v>
      </c>
      <c r="V8285" s="1">
        <v>-1.6389908269047737E-3</v>
      </c>
      <c r="W8285" s="1">
        <v>-1.2274767272174358E-2</v>
      </c>
      <c r="X8285" s="1">
        <v>-1.2274767272174358E-2</v>
      </c>
    </row>
    <row r="8286" spans="1:24" x14ac:dyDescent="0.35">
      <c r="A8286" s="1">
        <v>320435</v>
      </c>
      <c r="B8286" s="1" t="s">
        <v>2345</v>
      </c>
      <c r="C8286" s="1">
        <v>118667503</v>
      </c>
      <c r="D8286" s="1">
        <v>435</v>
      </c>
      <c r="E8286" s="1" t="s">
        <v>2775</v>
      </c>
      <c r="F8286" s="1" t="s">
        <v>147</v>
      </c>
      <c r="G8286" s="1" t="s">
        <v>594</v>
      </c>
      <c r="H8286" s="1" t="s">
        <v>916</v>
      </c>
      <c r="I8286" s="1">
        <v>1765831.45</v>
      </c>
      <c r="J8286" s="1">
        <v>54815.97</v>
      </c>
      <c r="K8286" s="1">
        <v>401678</v>
      </c>
      <c r="L8286" s="1">
        <v>11191360</v>
      </c>
      <c r="M8286" s="1">
        <v>4.5589998364448547E-2</v>
      </c>
      <c r="N8286" s="1">
        <v>0.40903410315513611</v>
      </c>
      <c r="O8286" s="1">
        <v>7.0383800193667412E-3</v>
      </c>
      <c r="P8286" s="1">
        <v>0.40018239617347717</v>
      </c>
      <c r="Q8286" s="1">
        <v>0</v>
      </c>
      <c r="R8286" s="1">
        <v>1.0100910440087318E-2</v>
      </c>
      <c r="S8286" s="1">
        <v>32</v>
      </c>
      <c r="T8286" s="1">
        <v>1</v>
      </c>
      <c r="U8286" s="1">
        <v>13413686</v>
      </c>
      <c r="V8286" s="1">
        <v>6.2729284167289734E-2</v>
      </c>
      <c r="W8286" s="1">
        <v>0.46985399723052979</v>
      </c>
      <c r="X8286" s="1">
        <v>0.46985399723052979</v>
      </c>
    </row>
    <row r="8287" spans="1:24" x14ac:dyDescent="0.35">
      <c r="A8287" s="1">
        <v>330435</v>
      </c>
      <c r="B8287" s="1" t="s">
        <v>2346</v>
      </c>
      <c r="C8287" s="1">
        <v>118667503</v>
      </c>
      <c r="D8287" s="1">
        <v>435</v>
      </c>
      <c r="E8287" s="1" t="s">
        <v>2775</v>
      </c>
      <c r="F8287" s="1" t="s">
        <v>147</v>
      </c>
      <c r="G8287" s="1" t="s">
        <v>594</v>
      </c>
      <c r="H8287" s="1" t="s">
        <v>916</v>
      </c>
      <c r="I8287" s="1">
        <v>1803947.53</v>
      </c>
      <c r="J8287" s="1">
        <v>64167.23</v>
      </c>
      <c r="K8287" s="1">
        <v>401678</v>
      </c>
      <c r="L8287" s="1">
        <v>11258264</v>
      </c>
      <c r="M8287" s="1">
        <v>6.690400093793869E-2</v>
      </c>
      <c r="N8287" s="1">
        <v>0.59781831502914429</v>
      </c>
      <c r="O8287" s="1">
        <v>3.8116078823804855E-2</v>
      </c>
      <c r="P8287" s="1">
        <v>2.1585345268249512</v>
      </c>
      <c r="Q8287" s="1">
        <v>0</v>
      </c>
      <c r="R8287" s="1">
        <v>9.3512600287795067E-3</v>
      </c>
      <c r="S8287" s="1">
        <v>33</v>
      </c>
      <c r="T8287" s="1">
        <v>1</v>
      </c>
      <c r="U8287" s="1">
        <v>13528057</v>
      </c>
      <c r="V8287" s="1">
        <v>0.11437134444713593</v>
      </c>
      <c r="W8287" s="1">
        <v>0.85264408588409424</v>
      </c>
      <c r="X8287" s="1">
        <v>0.85264408588409424</v>
      </c>
    </row>
    <row r="8288" spans="1:24" x14ac:dyDescent="0.35">
      <c r="A8288" s="1">
        <v>340435</v>
      </c>
      <c r="B8288" s="1" t="s">
        <v>2347</v>
      </c>
      <c r="C8288" s="1">
        <v>118667503</v>
      </c>
      <c r="D8288" s="1">
        <v>435</v>
      </c>
      <c r="E8288" s="1" t="s">
        <v>2775</v>
      </c>
      <c r="F8288" s="1" t="s">
        <v>147</v>
      </c>
      <c r="G8288" s="1" t="s">
        <v>594</v>
      </c>
      <c r="H8288" s="1" t="s">
        <v>916</v>
      </c>
      <c r="I8288" s="1">
        <v>1803913.87</v>
      </c>
      <c r="J8288" s="1">
        <v>102247</v>
      </c>
      <c r="K8288" s="1">
        <v>401678</v>
      </c>
      <c r="L8288" s="1">
        <v>11258258</v>
      </c>
      <c r="M8288" s="1">
        <v>-6.0000002122251317E-6</v>
      </c>
      <c r="N8288" s="1">
        <v>-5.3294184908736497E-5</v>
      </c>
      <c r="O8288" s="1">
        <v>-3.3659998734947294E-5</v>
      </c>
      <c r="P8288" s="1">
        <v>-1.8659079214558005E-3</v>
      </c>
      <c r="Q8288" s="1">
        <v>0</v>
      </c>
      <c r="R8288" s="1">
        <v>3.8079768419265747E-2</v>
      </c>
      <c r="S8288" s="1">
        <v>34</v>
      </c>
      <c r="T8288" s="1">
        <v>1</v>
      </c>
      <c r="U8288" s="1">
        <v>13566097</v>
      </c>
      <c r="V8288" s="1">
        <v>3.8040105253458023E-2</v>
      </c>
      <c r="W8288" s="1">
        <v>0.28119337558746338</v>
      </c>
      <c r="X8288" s="1">
        <v>0.28119337558746338</v>
      </c>
    </row>
    <row r="8289" spans="1:24" x14ac:dyDescent="0.35">
      <c r="A8289" s="1">
        <v>350435</v>
      </c>
      <c r="B8289" s="1" t="s">
        <v>2348</v>
      </c>
      <c r="C8289" s="1">
        <v>118667503</v>
      </c>
      <c r="D8289" s="1">
        <v>435</v>
      </c>
      <c r="E8289" s="1" t="s">
        <v>2775</v>
      </c>
      <c r="F8289" s="1" t="s">
        <v>147</v>
      </c>
      <c r="G8289" s="1" t="s">
        <v>594</v>
      </c>
      <c r="H8289" s="1" t="s">
        <v>916</v>
      </c>
      <c r="I8289" s="1">
        <v>1867224.75</v>
      </c>
      <c r="J8289" s="1">
        <v>38151</v>
      </c>
      <c r="K8289" s="1">
        <v>401678</v>
      </c>
      <c r="L8289" s="1">
        <v>11430969</v>
      </c>
      <c r="M8289" s="1">
        <v>0.17271099984645844</v>
      </c>
      <c r="N8289" s="1">
        <v>1.5340827703475952</v>
      </c>
      <c r="O8289" s="1">
        <v>6.3310876488685608E-2</v>
      </c>
      <c r="P8289" s="1">
        <v>3.5096397399902344</v>
      </c>
      <c r="Q8289" s="1">
        <v>0</v>
      </c>
      <c r="R8289" s="1">
        <v>-6.409599632024765E-2</v>
      </c>
      <c r="S8289" s="1">
        <v>35</v>
      </c>
      <c r="T8289" s="1">
        <v>1</v>
      </c>
      <c r="U8289" s="1">
        <v>13738023</v>
      </c>
      <c r="V8289" s="1">
        <v>0.1719258725643158</v>
      </c>
      <c r="W8289" s="1">
        <v>1.267320990562439</v>
      </c>
      <c r="X8289" s="1">
        <v>1.267320990562439</v>
      </c>
    </row>
    <row r="8290" spans="1:24" x14ac:dyDescent="0.35">
      <c r="A8290" s="1">
        <v>360435</v>
      </c>
      <c r="B8290" s="1" t="s">
        <v>2349</v>
      </c>
      <c r="C8290" s="1">
        <v>118667503</v>
      </c>
      <c r="D8290" s="1">
        <v>435</v>
      </c>
      <c r="E8290" s="1" t="s">
        <v>2775</v>
      </c>
      <c r="F8290" s="1" t="s">
        <v>147</v>
      </c>
      <c r="G8290" s="1" t="s">
        <v>594</v>
      </c>
      <c r="H8290" s="1" t="s">
        <v>916</v>
      </c>
      <c r="I8290" s="1">
        <v>1945616.77</v>
      </c>
      <c r="J8290" s="1">
        <v>78983</v>
      </c>
      <c r="K8290" s="1">
        <v>401678</v>
      </c>
      <c r="L8290" s="1">
        <v>11916455</v>
      </c>
      <c r="M8290" s="1">
        <v>0.48548600077629089</v>
      </c>
      <c r="N8290" s="1">
        <v>4.2471113204956055</v>
      </c>
      <c r="O8290" s="1">
        <v>7.8392021358013153E-2</v>
      </c>
      <c r="P8290" s="1">
        <v>4.1983175277709961</v>
      </c>
      <c r="Q8290" s="1">
        <v>0</v>
      </c>
      <c r="R8290" s="1">
        <v>4.0832001715898514E-2</v>
      </c>
      <c r="S8290" s="1">
        <v>36</v>
      </c>
      <c r="T8290" s="1">
        <v>1</v>
      </c>
      <c r="U8290" s="1">
        <v>14342733</v>
      </c>
      <c r="V8290" s="1">
        <v>0.60471004247665405</v>
      </c>
      <c r="W8290" s="1">
        <v>4.4017248153686523</v>
      </c>
      <c r="X8290" s="1">
        <v>4.4017248153686523</v>
      </c>
    </row>
    <row r="8291" spans="1:24" x14ac:dyDescent="0.35">
      <c r="A8291" s="1">
        <v>370435</v>
      </c>
      <c r="B8291" s="1" t="s">
        <v>2350</v>
      </c>
      <c r="C8291" s="1">
        <v>118667503</v>
      </c>
      <c r="D8291" s="1">
        <v>435</v>
      </c>
      <c r="E8291" s="1" t="s">
        <v>2775</v>
      </c>
      <c r="F8291" s="1" t="s">
        <v>147</v>
      </c>
      <c r="G8291" s="1" t="s">
        <v>594</v>
      </c>
      <c r="H8291" s="1" t="s">
        <v>916</v>
      </c>
      <c r="I8291" s="1">
        <v>2023674.01</v>
      </c>
      <c r="J8291" s="1">
        <v>120885.3</v>
      </c>
      <c r="K8291" s="1">
        <v>401678</v>
      </c>
      <c r="L8291" s="1">
        <v>12496463</v>
      </c>
      <c r="M8291" s="1">
        <v>0.58000797033309937</v>
      </c>
      <c r="N8291" s="1">
        <v>4.8672866821289063</v>
      </c>
      <c r="O8291" s="1">
        <v>7.8057236969470978E-2</v>
      </c>
      <c r="P8291" s="1">
        <v>4.0119533538818359</v>
      </c>
      <c r="Q8291" s="1">
        <v>0</v>
      </c>
      <c r="R8291" s="1">
        <v>4.1902299970388412E-2</v>
      </c>
      <c r="S8291" s="1">
        <v>37</v>
      </c>
      <c r="T8291" s="1">
        <v>1</v>
      </c>
      <c r="U8291" s="1">
        <v>15042700</v>
      </c>
      <c r="V8291" s="1">
        <v>0.69996750354766846</v>
      </c>
      <c r="W8291" s="1">
        <v>4.8802900314331055</v>
      </c>
      <c r="X8291" s="1">
        <v>4.8802900314331055</v>
      </c>
    </row>
    <row r="8292" spans="1:24" x14ac:dyDescent="0.35">
      <c r="A8292" s="1">
        <v>380435</v>
      </c>
      <c r="B8292" s="1" t="s">
        <v>2351</v>
      </c>
      <c r="C8292" s="1">
        <v>118667503</v>
      </c>
      <c r="D8292" s="1">
        <v>435</v>
      </c>
      <c r="E8292" s="1" t="s">
        <v>2775</v>
      </c>
      <c r="F8292" s="1" t="s">
        <v>147</v>
      </c>
      <c r="G8292" s="1" t="s">
        <v>594</v>
      </c>
      <c r="H8292" s="1" t="s">
        <v>916</v>
      </c>
      <c r="I8292" s="1">
        <v>2125306</v>
      </c>
      <c r="J8292" s="1">
        <v>135436</v>
      </c>
      <c r="K8292" s="1">
        <v>401678</v>
      </c>
      <c r="L8292" s="1">
        <v>12708888</v>
      </c>
      <c r="M8292" s="1">
        <v>0.21242499351501465</v>
      </c>
      <c r="N8292" s="1">
        <v>1.6998809576034546</v>
      </c>
      <c r="O8292" s="1">
        <v>0.10163199156522751</v>
      </c>
      <c r="P8292" s="1">
        <v>5.0221524238586426</v>
      </c>
      <c r="Q8292" s="1">
        <v>0</v>
      </c>
      <c r="R8292" s="1">
        <v>1.4550699852406979E-2</v>
      </c>
      <c r="S8292" s="1">
        <v>38</v>
      </c>
      <c r="T8292" s="1">
        <v>1</v>
      </c>
      <c r="U8292" s="1">
        <v>15371308</v>
      </c>
      <c r="V8292" s="1">
        <v>0.32860767841339111</v>
      </c>
      <c r="W8292" s="1">
        <v>2.1845014095306396</v>
      </c>
      <c r="X8292" s="1">
        <v>2.1845014095306396</v>
      </c>
    </row>
    <row r="8293" spans="1:24" x14ac:dyDescent="0.35">
      <c r="A8293" s="1">
        <v>390435</v>
      </c>
      <c r="B8293" s="1" t="s">
        <v>2352</v>
      </c>
      <c r="C8293" s="1">
        <v>118667503</v>
      </c>
      <c r="D8293" s="1">
        <v>435</v>
      </c>
      <c r="E8293" s="1" t="s">
        <v>2775</v>
      </c>
      <c r="F8293" s="1" t="s">
        <v>147</v>
      </c>
      <c r="G8293" s="1" t="s">
        <v>594</v>
      </c>
      <c r="H8293" s="1" t="s">
        <v>916</v>
      </c>
      <c r="I8293" s="1">
        <v>2147399</v>
      </c>
      <c r="J8293" s="1">
        <v>172805</v>
      </c>
      <c r="K8293" s="1">
        <v>451678</v>
      </c>
      <c r="L8293" s="1">
        <v>12787731</v>
      </c>
      <c r="M8293" s="1">
        <v>7.8842997550964355E-2</v>
      </c>
      <c r="N8293" s="1">
        <v>0.62037688493728638</v>
      </c>
      <c r="O8293" s="1">
        <v>2.2092999890446663E-2</v>
      </c>
      <c r="P8293" s="1">
        <v>1.0395208597183228</v>
      </c>
      <c r="Q8293" s="1">
        <v>5.000000074505806E-2</v>
      </c>
      <c r="R8293" s="1">
        <v>3.7369001656770706E-2</v>
      </c>
      <c r="S8293" s="1">
        <v>39</v>
      </c>
      <c r="T8293" s="1">
        <v>1</v>
      </c>
      <c r="U8293" s="1">
        <v>15559613</v>
      </c>
      <c r="V8293" s="1">
        <v>0.18830500543117523</v>
      </c>
      <c r="W8293" s="1">
        <v>1.2250421047210693</v>
      </c>
      <c r="X8293" s="1">
        <v>1.2250421047210693</v>
      </c>
    </row>
    <row r="8294" spans="1:24" x14ac:dyDescent="0.35">
      <c r="A8294" s="1">
        <v>400435</v>
      </c>
      <c r="B8294" s="1" t="s">
        <v>2353</v>
      </c>
      <c r="C8294" s="1">
        <v>118667503</v>
      </c>
      <c r="D8294" s="1">
        <v>435</v>
      </c>
      <c r="E8294" s="1" t="s">
        <v>2775</v>
      </c>
      <c r="F8294" s="1" t="s">
        <v>147</v>
      </c>
      <c r="G8294" s="1" t="s">
        <v>594</v>
      </c>
      <c r="H8294" s="1" t="s">
        <v>916</v>
      </c>
      <c r="S8294" s="1">
        <v>40</v>
      </c>
      <c r="T8294" s="1">
        <v>1</v>
      </c>
      <c r="U8294" s="1">
        <v>0</v>
      </c>
      <c r="V8294" s="1">
        <v>0</v>
      </c>
      <c r="W8294" s="1">
        <v>-100</v>
      </c>
      <c r="X8294" s="1">
        <v>-100</v>
      </c>
    </row>
    <row r="8295" spans="1:24" x14ac:dyDescent="0.35">
      <c r="A8295" s="1">
        <v>410435</v>
      </c>
      <c r="B8295" s="1" t="s">
        <v>2354</v>
      </c>
      <c r="C8295" s="1">
        <v>118667503</v>
      </c>
      <c r="D8295" s="1">
        <v>435</v>
      </c>
      <c r="E8295" s="1" t="s">
        <v>2775</v>
      </c>
      <c r="F8295" s="1" t="s">
        <v>147</v>
      </c>
      <c r="G8295" s="1" t="s">
        <v>594</v>
      </c>
      <c r="H8295" s="1" t="s">
        <v>916</v>
      </c>
      <c r="S8295" s="1">
        <v>41</v>
      </c>
      <c r="T8295" s="1">
        <v>1</v>
      </c>
      <c r="U8295" s="1">
        <v>0</v>
      </c>
      <c r="V8295" s="1">
        <v>0</v>
      </c>
    </row>
    <row r="8296" spans="1:24" x14ac:dyDescent="0.35">
      <c r="A8296" s="1">
        <v>420435</v>
      </c>
      <c r="B8296" s="1" t="s">
        <v>2355</v>
      </c>
      <c r="C8296" s="1">
        <v>118667503</v>
      </c>
      <c r="D8296" s="1">
        <v>435</v>
      </c>
      <c r="E8296" s="1" t="s">
        <v>2775</v>
      </c>
      <c r="F8296" s="1" t="s">
        <v>147</v>
      </c>
      <c r="G8296" s="1" t="s">
        <v>594</v>
      </c>
      <c r="H8296" s="1" t="s">
        <v>916</v>
      </c>
      <c r="S8296" s="1">
        <v>42</v>
      </c>
      <c r="T8296" s="1">
        <v>1</v>
      </c>
      <c r="U8296" s="1">
        <v>0</v>
      </c>
      <c r="V8296" s="1">
        <v>0</v>
      </c>
    </row>
    <row r="8297" spans="1:24" x14ac:dyDescent="0.35">
      <c r="A8297" s="1">
        <v>430435</v>
      </c>
      <c r="B8297" s="1" t="s">
        <v>2356</v>
      </c>
      <c r="C8297" s="1">
        <v>118667503</v>
      </c>
      <c r="D8297" s="1">
        <v>435</v>
      </c>
      <c r="E8297" s="1" t="s">
        <v>2775</v>
      </c>
      <c r="F8297" s="1" t="s">
        <v>147</v>
      </c>
      <c r="G8297" s="1" t="s">
        <v>594</v>
      </c>
      <c r="H8297" s="1" t="s">
        <v>916</v>
      </c>
      <c r="S8297" s="1">
        <v>43</v>
      </c>
      <c r="T8297" s="1">
        <v>1</v>
      </c>
      <c r="U8297" s="1">
        <v>0</v>
      </c>
      <c r="V8297" s="1">
        <v>0</v>
      </c>
    </row>
    <row r="8298" spans="1:24" x14ac:dyDescent="0.35">
      <c r="A8298" s="1">
        <v>440435</v>
      </c>
      <c r="B8298" s="1" t="s">
        <v>2357</v>
      </c>
      <c r="C8298" s="1">
        <v>118667503</v>
      </c>
      <c r="D8298" s="1">
        <v>435</v>
      </c>
      <c r="E8298" s="1" t="s">
        <v>2775</v>
      </c>
      <c r="F8298" s="1" t="s">
        <v>147</v>
      </c>
      <c r="G8298" s="1" t="s">
        <v>594</v>
      </c>
      <c r="H8298" s="1" t="s">
        <v>916</v>
      </c>
      <c r="S8298" s="1">
        <v>44</v>
      </c>
      <c r="T8298" s="1">
        <v>1</v>
      </c>
      <c r="U8298" s="1">
        <v>0</v>
      </c>
      <c r="V8298" s="1">
        <v>0</v>
      </c>
    </row>
    <row r="8299" spans="1:24" x14ac:dyDescent="0.35">
      <c r="A8299" s="1">
        <v>450435</v>
      </c>
      <c r="B8299" s="1" t="s">
        <v>2358</v>
      </c>
      <c r="C8299" s="1">
        <v>118667503</v>
      </c>
      <c r="D8299" s="1">
        <v>435</v>
      </c>
      <c r="E8299" s="1" t="s">
        <v>2775</v>
      </c>
      <c r="F8299" s="1" t="s">
        <v>147</v>
      </c>
      <c r="G8299" s="1" t="s">
        <v>594</v>
      </c>
      <c r="H8299" s="1" t="s">
        <v>916</v>
      </c>
      <c r="S8299" s="1">
        <v>45</v>
      </c>
      <c r="T8299" s="1">
        <v>1</v>
      </c>
      <c r="U8299" s="1">
        <v>0</v>
      </c>
      <c r="V8299" s="1">
        <v>0</v>
      </c>
    </row>
    <row r="8300" spans="1:24" x14ac:dyDescent="0.35">
      <c r="A8300" s="1">
        <v>460435</v>
      </c>
      <c r="B8300" s="1" t="s">
        <v>2359</v>
      </c>
      <c r="C8300" s="1">
        <v>118667503</v>
      </c>
      <c r="D8300" s="1">
        <v>435</v>
      </c>
      <c r="E8300" s="1" t="s">
        <v>2775</v>
      </c>
      <c r="F8300" s="1" t="s">
        <v>147</v>
      </c>
      <c r="G8300" s="1" t="s">
        <v>594</v>
      </c>
      <c r="H8300" s="1" t="s">
        <v>916</v>
      </c>
      <c r="S8300" s="1">
        <v>46</v>
      </c>
      <c r="T8300" s="1">
        <v>1</v>
      </c>
      <c r="U8300" s="1">
        <v>0</v>
      </c>
      <c r="V8300" s="1">
        <v>0</v>
      </c>
    </row>
    <row r="8301" spans="1:24" x14ac:dyDescent="0.35">
      <c r="A8301" s="1">
        <v>470435</v>
      </c>
      <c r="B8301" s="1" t="s">
        <v>2360</v>
      </c>
      <c r="C8301" s="1">
        <v>118667503</v>
      </c>
      <c r="D8301" s="1">
        <v>435</v>
      </c>
      <c r="E8301" s="1" t="s">
        <v>2775</v>
      </c>
      <c r="F8301" s="1" t="s">
        <v>147</v>
      </c>
      <c r="G8301" s="1" t="s">
        <v>594</v>
      </c>
      <c r="H8301" s="1" t="s">
        <v>916</v>
      </c>
      <c r="S8301" s="1">
        <v>47</v>
      </c>
      <c r="T8301" s="1">
        <v>1</v>
      </c>
      <c r="U8301" s="1">
        <v>0</v>
      </c>
      <c r="V8301" s="1">
        <v>0</v>
      </c>
    </row>
    <row r="8302" spans="1:24" x14ac:dyDescent="0.35">
      <c r="A8302" s="1">
        <v>480435</v>
      </c>
      <c r="B8302" s="1" t="s">
        <v>2361</v>
      </c>
      <c r="C8302" s="1">
        <v>118667503</v>
      </c>
      <c r="D8302" s="1">
        <v>435</v>
      </c>
      <c r="E8302" s="1" t="s">
        <v>2775</v>
      </c>
      <c r="F8302" s="1" t="s">
        <v>147</v>
      </c>
      <c r="G8302" s="1" t="s">
        <v>594</v>
      </c>
      <c r="H8302" s="1" t="s">
        <v>916</v>
      </c>
      <c r="S8302" s="1">
        <v>48</v>
      </c>
      <c r="T8302" s="1">
        <v>1</v>
      </c>
      <c r="U8302" s="1">
        <v>0</v>
      </c>
      <c r="V8302" s="1">
        <v>0</v>
      </c>
    </row>
    <row r="8303" spans="1:24" x14ac:dyDescent="0.35">
      <c r="A8303" s="1">
        <v>290002</v>
      </c>
      <c r="B8303" s="1" t="s">
        <v>2341</v>
      </c>
      <c r="C8303" s="1">
        <v>119350303</v>
      </c>
      <c r="D8303" s="1">
        <v>2</v>
      </c>
      <c r="E8303" s="1" t="s">
        <v>2776</v>
      </c>
      <c r="F8303" s="1" t="s">
        <v>147</v>
      </c>
      <c r="G8303" s="1" t="s">
        <v>348</v>
      </c>
      <c r="H8303" s="1" t="s">
        <v>916</v>
      </c>
      <c r="I8303" s="1">
        <v>1666182.74</v>
      </c>
      <c r="K8303" s="1">
        <v>255367</v>
      </c>
      <c r="L8303" s="1">
        <v>6123561.5</v>
      </c>
      <c r="S8303" s="1">
        <v>29</v>
      </c>
      <c r="T8303" s="1">
        <v>1</v>
      </c>
      <c r="U8303" s="1">
        <v>8045111</v>
      </c>
      <c r="V8303" s="1">
        <v>0</v>
      </c>
    </row>
    <row r="8304" spans="1:24" x14ac:dyDescent="0.35">
      <c r="A8304" s="1">
        <v>300002</v>
      </c>
      <c r="B8304" s="1" t="s">
        <v>2343</v>
      </c>
      <c r="C8304" s="1">
        <v>119350303</v>
      </c>
      <c r="D8304" s="1">
        <v>2</v>
      </c>
      <c r="E8304" s="1" t="s">
        <v>2776</v>
      </c>
      <c r="F8304" s="1" t="s">
        <v>147</v>
      </c>
      <c r="G8304" s="1" t="s">
        <v>348</v>
      </c>
      <c r="H8304" s="1" t="s">
        <v>916</v>
      </c>
      <c r="I8304" s="1">
        <v>1642785.13</v>
      </c>
      <c r="K8304" s="1">
        <v>334257</v>
      </c>
      <c r="L8304" s="1">
        <v>6273964</v>
      </c>
      <c r="M8304" s="1">
        <v>0.1504025012254715</v>
      </c>
      <c r="N8304" s="1">
        <v>2.4561278820037842</v>
      </c>
      <c r="O8304" s="1">
        <v>-2.339760959148407E-2</v>
      </c>
      <c r="P8304" s="1">
        <v>-1.4042643308639526</v>
      </c>
      <c r="Q8304" s="1">
        <v>7.8890003263950348E-2</v>
      </c>
      <c r="S8304" s="1">
        <v>30</v>
      </c>
      <c r="T8304" s="1">
        <v>1</v>
      </c>
      <c r="U8304" s="1">
        <v>8251006</v>
      </c>
      <c r="V8304" s="1">
        <v>0.20589488744735718</v>
      </c>
      <c r="W8304" s="1">
        <v>2.5592560768127441</v>
      </c>
      <c r="X8304" s="1">
        <v>2.5592560768127441</v>
      </c>
    </row>
    <row r="8305" spans="1:24" x14ac:dyDescent="0.35">
      <c r="A8305" s="1">
        <v>310002</v>
      </c>
      <c r="B8305" s="1" t="s">
        <v>2344</v>
      </c>
      <c r="C8305" s="1">
        <v>119350303</v>
      </c>
      <c r="D8305" s="1">
        <v>2</v>
      </c>
      <c r="E8305" s="1" t="s">
        <v>2776</v>
      </c>
      <c r="F8305" s="1" t="s">
        <v>147</v>
      </c>
      <c r="G8305" s="1" t="s">
        <v>348</v>
      </c>
      <c r="H8305" s="1" t="s">
        <v>916</v>
      </c>
      <c r="I8305" s="1">
        <v>1801541.77</v>
      </c>
      <c r="K8305" s="1">
        <v>294812</v>
      </c>
      <c r="L8305" s="1">
        <v>6356386</v>
      </c>
      <c r="M8305" s="1">
        <v>8.2422003149986267E-2</v>
      </c>
      <c r="N8305" s="1">
        <v>1.313714861869812</v>
      </c>
      <c r="O8305" s="1">
        <v>0.15875664353370667</v>
      </c>
      <c r="P8305" s="1">
        <v>9.6638708114624023</v>
      </c>
      <c r="Q8305" s="1">
        <v>-3.9445001631975174E-2</v>
      </c>
      <c r="S8305" s="1">
        <v>31</v>
      </c>
      <c r="T8305" s="1">
        <v>1</v>
      </c>
      <c r="U8305" s="1">
        <v>8452740</v>
      </c>
      <c r="V8305" s="1">
        <v>0.20173364877700806</v>
      </c>
      <c r="W8305" s="1">
        <v>2.4449625015258789</v>
      </c>
      <c r="X8305" s="1">
        <v>2.4449625015258789</v>
      </c>
    </row>
    <row r="8306" spans="1:24" x14ac:dyDescent="0.35">
      <c r="A8306" s="1">
        <v>320002</v>
      </c>
      <c r="B8306" s="1" t="s">
        <v>2345</v>
      </c>
      <c r="C8306" s="1">
        <v>119350303</v>
      </c>
      <c r="D8306" s="1">
        <v>2</v>
      </c>
      <c r="E8306" s="1" t="s">
        <v>2776</v>
      </c>
      <c r="F8306" s="1" t="s">
        <v>147</v>
      </c>
      <c r="G8306" s="1" t="s">
        <v>348</v>
      </c>
      <c r="H8306" s="1" t="s">
        <v>916</v>
      </c>
      <c r="I8306" s="1">
        <v>1715684.13</v>
      </c>
      <c r="K8306" s="1">
        <v>294812</v>
      </c>
      <c r="L8306" s="1">
        <v>6429619.5</v>
      </c>
      <c r="M8306" s="1">
        <v>7.3233500123023987E-2</v>
      </c>
      <c r="N8306" s="1">
        <v>1.1521247625350952</v>
      </c>
      <c r="O8306" s="1">
        <v>-8.5857637226581573E-2</v>
      </c>
      <c r="P8306" s="1">
        <v>-4.7657866477966309</v>
      </c>
      <c r="Q8306" s="1">
        <v>0</v>
      </c>
      <c r="S8306" s="1">
        <v>32</v>
      </c>
      <c r="T8306" s="1">
        <v>1</v>
      </c>
      <c r="U8306" s="1">
        <v>8440116</v>
      </c>
      <c r="V8306" s="1">
        <v>-1.2624137103557587E-2</v>
      </c>
      <c r="W8306" s="1">
        <v>-0.14934802055358887</v>
      </c>
      <c r="X8306" s="1">
        <v>-0.14934802055358887</v>
      </c>
    </row>
    <row r="8307" spans="1:24" x14ac:dyDescent="0.35">
      <c r="A8307" s="1">
        <v>330002</v>
      </c>
      <c r="B8307" s="1" t="s">
        <v>2346</v>
      </c>
      <c r="C8307" s="1">
        <v>119350303</v>
      </c>
      <c r="D8307" s="1">
        <v>2</v>
      </c>
      <c r="E8307" s="1" t="s">
        <v>2776</v>
      </c>
      <c r="F8307" s="1" t="s">
        <v>147</v>
      </c>
      <c r="G8307" s="1" t="s">
        <v>348</v>
      </c>
      <c r="H8307" s="1" t="s">
        <v>916</v>
      </c>
      <c r="I8307" s="1">
        <v>1757177.54</v>
      </c>
      <c r="K8307" s="1">
        <v>294812</v>
      </c>
      <c r="L8307" s="1">
        <v>6583131.5</v>
      </c>
      <c r="M8307" s="1">
        <v>0.15351200103759766</v>
      </c>
      <c r="N8307" s="1">
        <v>2.3875751495361328</v>
      </c>
      <c r="O8307" s="1">
        <v>4.1493408381938934E-2</v>
      </c>
      <c r="P8307" s="1">
        <v>2.4184761047363281</v>
      </c>
      <c r="Q8307" s="1">
        <v>0</v>
      </c>
      <c r="S8307" s="1">
        <v>33</v>
      </c>
      <c r="T8307" s="1">
        <v>1</v>
      </c>
      <c r="U8307" s="1">
        <v>8635121</v>
      </c>
      <c r="V8307" s="1">
        <v>0.19500541687011719</v>
      </c>
      <c r="W8307" s="1">
        <v>2.3104541301727295</v>
      </c>
      <c r="X8307" s="1">
        <v>2.3104541301727295</v>
      </c>
    </row>
    <row r="8308" spans="1:24" x14ac:dyDescent="0.35">
      <c r="A8308" s="1">
        <v>340002</v>
      </c>
      <c r="B8308" s="1" t="s">
        <v>2347</v>
      </c>
      <c r="C8308" s="1">
        <v>119350303</v>
      </c>
      <c r="D8308" s="1">
        <v>2</v>
      </c>
      <c r="E8308" s="1" t="s">
        <v>2776</v>
      </c>
      <c r="F8308" s="1" t="s">
        <v>147</v>
      </c>
      <c r="G8308" s="1" t="s">
        <v>348</v>
      </c>
      <c r="H8308" s="1" t="s">
        <v>916</v>
      </c>
      <c r="I8308" s="1">
        <v>1757130.53</v>
      </c>
      <c r="K8308" s="1">
        <v>294812</v>
      </c>
      <c r="L8308" s="1">
        <v>6583086.5</v>
      </c>
      <c r="M8308" s="1">
        <v>-4.5000000682193786E-5</v>
      </c>
      <c r="N8308" s="1">
        <v>-6.8356527481228113E-4</v>
      </c>
      <c r="O8308" s="1">
        <v>-4.7009998525027186E-5</v>
      </c>
      <c r="P8308" s="1">
        <v>-2.6753130368888378E-3</v>
      </c>
      <c r="Q8308" s="1">
        <v>0</v>
      </c>
      <c r="S8308" s="1">
        <v>34</v>
      </c>
      <c r="T8308" s="1">
        <v>1</v>
      </c>
      <c r="U8308" s="1">
        <v>8635029</v>
      </c>
      <c r="V8308" s="1">
        <v>-9.2009999207220972E-5</v>
      </c>
      <c r="W8308" s="1">
        <v>-1.065416494384408E-3</v>
      </c>
      <c r="X8308" s="1">
        <v>-1.065416494384408E-3</v>
      </c>
    </row>
    <row r="8309" spans="1:24" x14ac:dyDescent="0.35">
      <c r="A8309" s="1">
        <v>350002</v>
      </c>
      <c r="B8309" s="1" t="s">
        <v>2348</v>
      </c>
      <c r="C8309" s="1">
        <v>119350303</v>
      </c>
      <c r="D8309" s="1">
        <v>2</v>
      </c>
      <c r="E8309" s="1" t="s">
        <v>2776</v>
      </c>
      <c r="F8309" s="1" t="s">
        <v>147</v>
      </c>
      <c r="G8309" s="1" t="s">
        <v>348</v>
      </c>
      <c r="H8309" s="1" t="s">
        <v>916</v>
      </c>
      <c r="I8309" s="1">
        <v>1825842.89</v>
      </c>
      <c r="K8309" s="1">
        <v>294812</v>
      </c>
      <c r="L8309" s="1">
        <v>6768431</v>
      </c>
      <c r="M8309" s="1">
        <v>0.18534450232982635</v>
      </c>
      <c r="N8309" s="1">
        <v>2.815464973449707</v>
      </c>
      <c r="O8309" s="1">
        <v>6.871236115694046E-2</v>
      </c>
      <c r="P8309" s="1">
        <v>3.9104869365692139</v>
      </c>
      <c r="Q8309" s="1">
        <v>0</v>
      </c>
      <c r="S8309" s="1">
        <v>35</v>
      </c>
      <c r="T8309" s="1">
        <v>1</v>
      </c>
      <c r="U8309" s="1">
        <v>8889086</v>
      </c>
      <c r="V8309" s="1">
        <v>0.25405687093734741</v>
      </c>
      <c r="W8309" s="1">
        <v>2.9421672821044922</v>
      </c>
      <c r="X8309" s="1">
        <v>2.9421672821044922</v>
      </c>
    </row>
    <row r="8310" spans="1:24" x14ac:dyDescent="0.35">
      <c r="A8310" s="1">
        <v>360002</v>
      </c>
      <c r="B8310" s="1" t="s">
        <v>2349</v>
      </c>
      <c r="C8310" s="1">
        <v>119350303</v>
      </c>
      <c r="D8310" s="1">
        <v>2</v>
      </c>
      <c r="E8310" s="1" t="s">
        <v>2776</v>
      </c>
      <c r="F8310" s="1" t="s">
        <v>147</v>
      </c>
      <c r="G8310" s="1" t="s">
        <v>348</v>
      </c>
      <c r="H8310" s="1" t="s">
        <v>916</v>
      </c>
      <c r="I8310" s="1">
        <v>1888781.8</v>
      </c>
      <c r="K8310" s="1">
        <v>294812</v>
      </c>
      <c r="L8310" s="1">
        <v>7369965</v>
      </c>
      <c r="M8310" s="1">
        <v>0.60153400897979736</v>
      </c>
      <c r="N8310" s="1">
        <v>8.8873481750488281</v>
      </c>
      <c r="O8310" s="1">
        <v>6.2938913702964783E-2</v>
      </c>
      <c r="P8310" s="1">
        <v>3.447115421295166</v>
      </c>
      <c r="Q8310" s="1">
        <v>0</v>
      </c>
      <c r="S8310" s="1">
        <v>36</v>
      </c>
      <c r="T8310" s="1">
        <v>1</v>
      </c>
      <c r="U8310" s="1">
        <v>9553559</v>
      </c>
      <c r="V8310" s="1">
        <v>0.66447293758392334</v>
      </c>
      <c r="W8310" s="1">
        <v>7.4751553535461426</v>
      </c>
      <c r="X8310" s="1">
        <v>7.4751553535461426</v>
      </c>
    </row>
    <row r="8311" spans="1:24" x14ac:dyDescent="0.35">
      <c r="A8311" s="1">
        <v>370002</v>
      </c>
      <c r="B8311" s="1" t="s">
        <v>2350</v>
      </c>
      <c r="C8311" s="1">
        <v>119350303</v>
      </c>
      <c r="D8311" s="1">
        <v>2</v>
      </c>
      <c r="E8311" s="1" t="s">
        <v>2776</v>
      </c>
      <c r="F8311" s="1" t="s">
        <v>147</v>
      </c>
      <c r="G8311" s="1" t="s">
        <v>348</v>
      </c>
      <c r="H8311" s="1" t="s">
        <v>916</v>
      </c>
      <c r="I8311" s="1">
        <v>1968876.45</v>
      </c>
      <c r="K8311" s="1">
        <v>294812</v>
      </c>
      <c r="L8311" s="1">
        <v>7929753</v>
      </c>
      <c r="M8311" s="1">
        <v>0.55978798866271973</v>
      </c>
      <c r="N8311" s="1">
        <v>7.5955314636230469</v>
      </c>
      <c r="O8311" s="1">
        <v>8.0094650387763977E-2</v>
      </c>
      <c r="P8311" s="1">
        <v>4.2405452728271484</v>
      </c>
      <c r="Q8311" s="1">
        <v>0</v>
      </c>
      <c r="S8311" s="1">
        <v>37</v>
      </c>
      <c r="T8311" s="1">
        <v>1</v>
      </c>
      <c r="U8311" s="1">
        <v>10193442</v>
      </c>
      <c r="V8311" s="1">
        <v>0.63988262414932251</v>
      </c>
      <c r="W8311" s="1">
        <v>6.6978492736816406</v>
      </c>
      <c r="X8311" s="1">
        <v>6.6978492736816406</v>
      </c>
    </row>
    <row r="8312" spans="1:24" x14ac:dyDescent="0.35">
      <c r="A8312" s="1">
        <v>380002</v>
      </c>
      <c r="B8312" s="1" t="s">
        <v>2351</v>
      </c>
      <c r="C8312" s="1">
        <v>119350303</v>
      </c>
      <c r="D8312" s="1">
        <v>2</v>
      </c>
      <c r="E8312" s="1" t="s">
        <v>2776</v>
      </c>
      <c r="F8312" s="1" t="s">
        <v>147</v>
      </c>
      <c r="G8312" s="1" t="s">
        <v>348</v>
      </c>
      <c r="H8312" s="1" t="s">
        <v>916</v>
      </c>
      <c r="I8312" s="1">
        <v>2063363</v>
      </c>
      <c r="K8312" s="1">
        <v>857710.375</v>
      </c>
      <c r="L8312" s="1">
        <v>8141876</v>
      </c>
      <c r="M8312" s="1">
        <v>0.21212300658226013</v>
      </c>
      <c r="N8312" s="1">
        <v>2.6750266551971436</v>
      </c>
      <c r="O8312" s="1">
        <v>9.4486549496650696E-2</v>
      </c>
      <c r="P8312" s="1">
        <v>4.7990083694458008</v>
      </c>
      <c r="Q8312" s="1">
        <v>0.56289839744567871</v>
      </c>
      <c r="S8312" s="1">
        <v>38</v>
      </c>
      <c r="T8312" s="1">
        <v>1</v>
      </c>
      <c r="U8312" s="1">
        <v>11062950</v>
      </c>
      <c r="V8312" s="1">
        <v>0.86950790882110596</v>
      </c>
      <c r="W8312" s="1">
        <v>8.5300722122192383</v>
      </c>
      <c r="X8312" s="1">
        <v>8.5300722122192383</v>
      </c>
    </row>
    <row r="8313" spans="1:24" x14ac:dyDescent="0.35">
      <c r="A8313" s="1">
        <v>390002</v>
      </c>
      <c r="B8313" s="1" t="s">
        <v>2352</v>
      </c>
      <c r="C8313" s="1">
        <v>119350303</v>
      </c>
      <c r="D8313" s="1">
        <v>2</v>
      </c>
      <c r="E8313" s="1" t="s">
        <v>2776</v>
      </c>
      <c r="F8313" s="1" t="s">
        <v>147</v>
      </c>
      <c r="G8313" s="1" t="s">
        <v>348</v>
      </c>
      <c r="H8313" s="1" t="s">
        <v>916</v>
      </c>
      <c r="I8313" s="1">
        <v>2101686</v>
      </c>
      <c r="K8313" s="1">
        <v>2001552.25</v>
      </c>
      <c r="L8313" s="1">
        <v>8240249</v>
      </c>
      <c r="M8313" s="1">
        <v>9.8373003304004669E-2</v>
      </c>
      <c r="N8313" s="1">
        <v>1.2082350254058838</v>
      </c>
      <c r="O8313" s="1">
        <v>3.8323000073432922E-2</v>
      </c>
      <c r="P8313" s="1">
        <v>1.8573076725006104</v>
      </c>
      <c r="Q8313" s="1">
        <v>1.1438418626785278</v>
      </c>
      <c r="S8313" s="1">
        <v>39</v>
      </c>
      <c r="T8313" s="1">
        <v>1</v>
      </c>
      <c r="U8313" s="1">
        <v>12343487</v>
      </c>
      <c r="V8313" s="1">
        <v>1.2805379629135132</v>
      </c>
      <c r="W8313" s="1">
        <v>11.575004577636719</v>
      </c>
      <c r="X8313" s="1">
        <v>11.575004577636719</v>
      </c>
    </row>
    <row r="8314" spans="1:24" x14ac:dyDescent="0.35">
      <c r="A8314" s="1">
        <v>400002</v>
      </c>
      <c r="B8314" s="1" t="s">
        <v>2353</v>
      </c>
      <c r="C8314" s="1">
        <v>119350303</v>
      </c>
      <c r="D8314" s="1">
        <v>2</v>
      </c>
      <c r="E8314" s="1" t="s">
        <v>2776</v>
      </c>
      <c r="F8314" s="1" t="s">
        <v>147</v>
      </c>
      <c r="G8314" s="1" t="s">
        <v>348</v>
      </c>
      <c r="H8314" s="1" t="s">
        <v>916</v>
      </c>
      <c r="S8314" s="1">
        <v>40</v>
      </c>
      <c r="T8314" s="1">
        <v>1</v>
      </c>
      <c r="U8314" s="1">
        <v>0</v>
      </c>
      <c r="V8314" s="1">
        <v>0</v>
      </c>
      <c r="W8314" s="1">
        <v>-100</v>
      </c>
      <c r="X8314" s="1">
        <v>-100</v>
      </c>
    </row>
    <row r="8315" spans="1:24" x14ac:dyDescent="0.35">
      <c r="A8315" s="1">
        <v>410002</v>
      </c>
      <c r="B8315" s="1" t="s">
        <v>2354</v>
      </c>
      <c r="C8315" s="1">
        <v>119350303</v>
      </c>
      <c r="D8315" s="1">
        <v>2</v>
      </c>
      <c r="E8315" s="1" t="s">
        <v>2776</v>
      </c>
      <c r="F8315" s="1" t="s">
        <v>147</v>
      </c>
      <c r="G8315" s="1" t="s">
        <v>348</v>
      </c>
      <c r="H8315" s="1" t="s">
        <v>916</v>
      </c>
      <c r="S8315" s="1">
        <v>41</v>
      </c>
      <c r="T8315" s="1">
        <v>1</v>
      </c>
      <c r="U8315" s="1">
        <v>0</v>
      </c>
      <c r="V8315" s="1">
        <v>0</v>
      </c>
    </row>
    <row r="8316" spans="1:24" x14ac:dyDescent="0.35">
      <c r="A8316" s="1">
        <v>420002</v>
      </c>
      <c r="B8316" s="1" t="s">
        <v>2355</v>
      </c>
      <c r="C8316" s="1">
        <v>119350303</v>
      </c>
      <c r="D8316" s="1">
        <v>2</v>
      </c>
      <c r="E8316" s="1" t="s">
        <v>2776</v>
      </c>
      <c r="F8316" s="1" t="s">
        <v>147</v>
      </c>
      <c r="G8316" s="1" t="s">
        <v>348</v>
      </c>
      <c r="H8316" s="1" t="s">
        <v>916</v>
      </c>
      <c r="S8316" s="1">
        <v>42</v>
      </c>
      <c r="T8316" s="1">
        <v>1</v>
      </c>
      <c r="U8316" s="1">
        <v>0</v>
      </c>
      <c r="V8316" s="1">
        <v>0</v>
      </c>
    </row>
    <row r="8317" spans="1:24" x14ac:dyDescent="0.35">
      <c r="A8317" s="1">
        <v>430002</v>
      </c>
      <c r="B8317" s="1" t="s">
        <v>2356</v>
      </c>
      <c r="C8317" s="1">
        <v>119350303</v>
      </c>
      <c r="D8317" s="1">
        <v>2</v>
      </c>
      <c r="E8317" s="1" t="s">
        <v>2776</v>
      </c>
      <c r="F8317" s="1" t="s">
        <v>147</v>
      </c>
      <c r="G8317" s="1" t="s">
        <v>348</v>
      </c>
      <c r="H8317" s="1" t="s">
        <v>916</v>
      </c>
      <c r="S8317" s="1">
        <v>43</v>
      </c>
      <c r="T8317" s="1">
        <v>1</v>
      </c>
      <c r="U8317" s="1">
        <v>0</v>
      </c>
      <c r="V8317" s="1">
        <v>0</v>
      </c>
    </row>
    <row r="8318" spans="1:24" x14ac:dyDescent="0.35">
      <c r="A8318" s="1">
        <v>440002</v>
      </c>
      <c r="B8318" s="1" t="s">
        <v>2357</v>
      </c>
      <c r="C8318" s="1">
        <v>119350303</v>
      </c>
      <c r="D8318" s="1">
        <v>2</v>
      </c>
      <c r="E8318" s="1" t="s">
        <v>2776</v>
      </c>
      <c r="F8318" s="1" t="s">
        <v>147</v>
      </c>
      <c r="G8318" s="1" t="s">
        <v>348</v>
      </c>
      <c r="H8318" s="1" t="s">
        <v>916</v>
      </c>
      <c r="S8318" s="1">
        <v>44</v>
      </c>
      <c r="T8318" s="1">
        <v>1</v>
      </c>
      <c r="U8318" s="1">
        <v>0</v>
      </c>
      <c r="V8318" s="1">
        <v>0</v>
      </c>
    </row>
    <row r="8319" spans="1:24" x14ac:dyDescent="0.35">
      <c r="A8319" s="1">
        <v>450002</v>
      </c>
      <c r="B8319" s="1" t="s">
        <v>2358</v>
      </c>
      <c r="C8319" s="1">
        <v>119350303</v>
      </c>
      <c r="D8319" s="1">
        <v>2</v>
      </c>
      <c r="E8319" s="1" t="s">
        <v>2776</v>
      </c>
      <c r="F8319" s="1" t="s">
        <v>147</v>
      </c>
      <c r="G8319" s="1" t="s">
        <v>348</v>
      </c>
      <c r="H8319" s="1" t="s">
        <v>916</v>
      </c>
      <c r="S8319" s="1">
        <v>45</v>
      </c>
      <c r="T8319" s="1">
        <v>1</v>
      </c>
      <c r="U8319" s="1">
        <v>0</v>
      </c>
      <c r="V8319" s="1">
        <v>0</v>
      </c>
    </row>
    <row r="8320" spans="1:24" x14ac:dyDescent="0.35">
      <c r="A8320" s="1">
        <v>460002</v>
      </c>
      <c r="B8320" s="1" t="s">
        <v>2359</v>
      </c>
      <c r="C8320" s="1">
        <v>119350303</v>
      </c>
      <c r="D8320" s="1">
        <v>2</v>
      </c>
      <c r="E8320" s="1" t="s">
        <v>2776</v>
      </c>
      <c r="F8320" s="1" t="s">
        <v>147</v>
      </c>
      <c r="G8320" s="1" t="s">
        <v>348</v>
      </c>
      <c r="H8320" s="1" t="s">
        <v>916</v>
      </c>
      <c r="S8320" s="1">
        <v>46</v>
      </c>
      <c r="T8320" s="1">
        <v>1</v>
      </c>
      <c r="U8320" s="1">
        <v>0</v>
      </c>
      <c r="V8320" s="1">
        <v>0</v>
      </c>
    </row>
    <row r="8321" spans="1:24" x14ac:dyDescent="0.35">
      <c r="A8321" s="1">
        <v>470002</v>
      </c>
      <c r="B8321" s="1" t="s">
        <v>2360</v>
      </c>
      <c r="C8321" s="1">
        <v>119350303</v>
      </c>
      <c r="D8321" s="1">
        <v>2</v>
      </c>
      <c r="E8321" s="1" t="s">
        <v>2776</v>
      </c>
      <c r="F8321" s="1" t="s">
        <v>147</v>
      </c>
      <c r="G8321" s="1" t="s">
        <v>348</v>
      </c>
      <c r="H8321" s="1" t="s">
        <v>916</v>
      </c>
      <c r="S8321" s="1">
        <v>47</v>
      </c>
      <c r="T8321" s="1">
        <v>1</v>
      </c>
      <c r="U8321" s="1">
        <v>0</v>
      </c>
      <c r="V8321" s="1">
        <v>0</v>
      </c>
    </row>
    <row r="8322" spans="1:24" x14ac:dyDescent="0.35">
      <c r="A8322" s="1">
        <v>480002</v>
      </c>
      <c r="B8322" s="1" t="s">
        <v>2361</v>
      </c>
      <c r="C8322" s="1">
        <v>119350303</v>
      </c>
      <c r="D8322" s="1">
        <v>2</v>
      </c>
      <c r="E8322" s="1" t="s">
        <v>2776</v>
      </c>
      <c r="F8322" s="1" t="s">
        <v>147</v>
      </c>
      <c r="G8322" s="1" t="s">
        <v>348</v>
      </c>
      <c r="H8322" s="1" t="s">
        <v>916</v>
      </c>
      <c r="S8322" s="1">
        <v>48</v>
      </c>
      <c r="T8322" s="1">
        <v>1</v>
      </c>
      <c r="U8322" s="1">
        <v>0</v>
      </c>
      <c r="V8322" s="1">
        <v>0</v>
      </c>
    </row>
    <row r="8323" spans="1:24" x14ac:dyDescent="0.35">
      <c r="A8323" s="1">
        <v>290063</v>
      </c>
      <c r="B8323" s="1" t="s">
        <v>2341</v>
      </c>
      <c r="C8323" s="1">
        <v>119351303</v>
      </c>
      <c r="D8323" s="1">
        <v>63</v>
      </c>
      <c r="E8323" s="1" t="s">
        <v>2777</v>
      </c>
      <c r="F8323" s="1" t="s">
        <v>147</v>
      </c>
      <c r="G8323" s="1" t="s">
        <v>348</v>
      </c>
      <c r="H8323" s="1" t="s">
        <v>916</v>
      </c>
      <c r="I8323" s="1">
        <v>1119336.3999999999</v>
      </c>
      <c r="K8323" s="1">
        <v>306338</v>
      </c>
      <c r="L8323" s="1">
        <v>8122293.5</v>
      </c>
      <c r="S8323" s="1">
        <v>29</v>
      </c>
      <c r="T8323" s="1">
        <v>1</v>
      </c>
      <c r="U8323" s="1">
        <v>9547968</v>
      </c>
      <c r="V8323" s="1">
        <v>0</v>
      </c>
    </row>
    <row r="8324" spans="1:24" x14ac:dyDescent="0.35">
      <c r="A8324" s="1">
        <v>300063</v>
      </c>
      <c r="B8324" s="1" t="s">
        <v>2343</v>
      </c>
      <c r="C8324" s="1">
        <v>119351303</v>
      </c>
      <c r="D8324" s="1">
        <v>63</v>
      </c>
      <c r="E8324" s="1" t="s">
        <v>2777</v>
      </c>
      <c r="F8324" s="1" t="s">
        <v>147</v>
      </c>
      <c r="G8324" s="1" t="s">
        <v>348</v>
      </c>
      <c r="H8324" s="1" t="s">
        <v>916</v>
      </c>
      <c r="I8324" s="1">
        <v>1137010.8700000001</v>
      </c>
      <c r="K8324" s="1">
        <v>331550</v>
      </c>
      <c r="L8324" s="1">
        <v>8535125</v>
      </c>
      <c r="M8324" s="1">
        <v>0.41283148527145386</v>
      </c>
      <c r="N8324" s="1">
        <v>5.0826959609985352</v>
      </c>
      <c r="O8324" s="1">
        <v>1.7674470320343971E-2</v>
      </c>
      <c r="P8324" s="1">
        <v>1.5790132284164429</v>
      </c>
      <c r="Q8324" s="1">
        <v>2.52119991928339E-2</v>
      </c>
      <c r="S8324" s="1">
        <v>30</v>
      </c>
      <c r="T8324" s="1">
        <v>1</v>
      </c>
      <c r="U8324" s="1">
        <v>10003686</v>
      </c>
      <c r="V8324" s="1">
        <v>0.45571795105934143</v>
      </c>
      <c r="W8324" s="1">
        <v>4.7729315757751465</v>
      </c>
      <c r="X8324" s="1">
        <v>4.7729315757751465</v>
      </c>
    </row>
    <row r="8325" spans="1:24" x14ac:dyDescent="0.35">
      <c r="A8325" s="1">
        <v>310063</v>
      </c>
      <c r="B8325" s="1" t="s">
        <v>2344</v>
      </c>
      <c r="C8325" s="1">
        <v>119351303</v>
      </c>
      <c r="D8325" s="1">
        <v>63</v>
      </c>
      <c r="E8325" s="1" t="s">
        <v>2777</v>
      </c>
      <c r="F8325" s="1" t="s">
        <v>147</v>
      </c>
      <c r="G8325" s="1" t="s">
        <v>348</v>
      </c>
      <c r="H8325" s="1" t="s">
        <v>916</v>
      </c>
      <c r="I8325" s="1">
        <v>1220808.82</v>
      </c>
      <c r="K8325" s="1">
        <v>318944</v>
      </c>
      <c r="L8325" s="1">
        <v>8703596</v>
      </c>
      <c r="M8325" s="1">
        <v>0.16847099363803864</v>
      </c>
      <c r="N8325" s="1">
        <v>1.9738551378250122</v>
      </c>
      <c r="O8325" s="1">
        <v>8.3797946572303772E-2</v>
      </c>
      <c r="P8325" s="1">
        <v>7.3700218200683594</v>
      </c>
      <c r="Q8325" s="1">
        <v>-1.260599959641695E-2</v>
      </c>
      <c r="S8325" s="1">
        <v>31</v>
      </c>
      <c r="T8325" s="1">
        <v>1</v>
      </c>
      <c r="U8325" s="1">
        <v>10243349</v>
      </c>
      <c r="V8325" s="1">
        <v>0.23966294527053833</v>
      </c>
      <c r="W8325" s="1">
        <v>2.3957469463348389</v>
      </c>
      <c r="X8325" s="1">
        <v>2.3957469463348389</v>
      </c>
    </row>
    <row r="8326" spans="1:24" x14ac:dyDescent="0.35">
      <c r="A8326" s="1">
        <v>320063</v>
      </c>
      <c r="B8326" s="1" t="s">
        <v>2345</v>
      </c>
      <c r="C8326" s="1">
        <v>119351303</v>
      </c>
      <c r="D8326" s="1">
        <v>63</v>
      </c>
      <c r="E8326" s="1" t="s">
        <v>2777</v>
      </c>
      <c r="F8326" s="1" t="s">
        <v>147</v>
      </c>
      <c r="G8326" s="1" t="s">
        <v>348</v>
      </c>
      <c r="H8326" s="1" t="s">
        <v>916</v>
      </c>
      <c r="I8326" s="1">
        <v>1235512.48</v>
      </c>
      <c r="K8326" s="1">
        <v>318944</v>
      </c>
      <c r="L8326" s="1">
        <v>8893392</v>
      </c>
      <c r="M8326" s="1">
        <v>0.18979600071907043</v>
      </c>
      <c r="N8326" s="1">
        <v>2.1806619167327881</v>
      </c>
      <c r="O8326" s="1">
        <v>1.4703660272061825E-2</v>
      </c>
      <c r="P8326" s="1">
        <v>1.2044194936752319</v>
      </c>
      <c r="Q8326" s="1">
        <v>0</v>
      </c>
      <c r="S8326" s="1">
        <v>32</v>
      </c>
      <c r="T8326" s="1">
        <v>1</v>
      </c>
      <c r="U8326" s="1">
        <v>10447848</v>
      </c>
      <c r="V8326" s="1">
        <v>0.20449966192245483</v>
      </c>
      <c r="W8326" s="1">
        <v>1.9964076280593872</v>
      </c>
      <c r="X8326" s="1">
        <v>1.9964076280593872</v>
      </c>
    </row>
    <row r="8327" spans="1:24" x14ac:dyDescent="0.35">
      <c r="A8327" s="1">
        <v>330063</v>
      </c>
      <c r="B8327" s="1" t="s">
        <v>2346</v>
      </c>
      <c r="C8327" s="1">
        <v>119351303</v>
      </c>
      <c r="D8327" s="1">
        <v>63</v>
      </c>
      <c r="E8327" s="1" t="s">
        <v>2777</v>
      </c>
      <c r="F8327" s="1" t="s">
        <v>147</v>
      </c>
      <c r="G8327" s="1" t="s">
        <v>348</v>
      </c>
      <c r="H8327" s="1" t="s">
        <v>916</v>
      </c>
      <c r="I8327" s="1">
        <v>1347483.59</v>
      </c>
      <c r="K8327" s="1">
        <v>318944</v>
      </c>
      <c r="L8327" s="1">
        <v>9202692</v>
      </c>
      <c r="M8327" s="1">
        <v>0.3093000054359436</v>
      </c>
      <c r="N8327" s="1">
        <v>3.477863073348999</v>
      </c>
      <c r="O8327" s="1">
        <v>0.11197111010551453</v>
      </c>
      <c r="P8327" s="1">
        <v>9.0627260208129883</v>
      </c>
      <c r="Q8327" s="1">
        <v>0</v>
      </c>
      <c r="S8327" s="1">
        <v>33</v>
      </c>
      <c r="T8327" s="1">
        <v>1</v>
      </c>
      <c r="U8327" s="1">
        <v>10869120</v>
      </c>
      <c r="V8327" s="1">
        <v>0.42127111554145813</v>
      </c>
      <c r="W8327" s="1">
        <v>4.0321412086486816</v>
      </c>
      <c r="X8327" s="1">
        <v>4.0321412086486816</v>
      </c>
    </row>
    <row r="8328" spans="1:24" x14ac:dyDescent="0.35">
      <c r="A8328" s="1">
        <v>340063</v>
      </c>
      <c r="B8328" s="1" t="s">
        <v>2347</v>
      </c>
      <c r="C8328" s="1">
        <v>119351303</v>
      </c>
      <c r="D8328" s="1">
        <v>63</v>
      </c>
      <c r="E8328" s="1" t="s">
        <v>2777</v>
      </c>
      <c r="F8328" s="1" t="s">
        <v>147</v>
      </c>
      <c r="G8328" s="1" t="s">
        <v>348</v>
      </c>
      <c r="H8328" s="1" t="s">
        <v>916</v>
      </c>
      <c r="I8328" s="1">
        <v>1347393.56</v>
      </c>
      <c r="K8328" s="1">
        <v>318944</v>
      </c>
      <c r="L8328" s="1">
        <v>9202678</v>
      </c>
      <c r="M8328" s="1">
        <v>-1.4000000192027073E-5</v>
      </c>
      <c r="N8328" s="1">
        <v>-1.5212940343189985E-4</v>
      </c>
      <c r="O8328" s="1">
        <v>-9.003000013763085E-5</v>
      </c>
      <c r="P8328" s="1">
        <v>-6.681343074887991E-3</v>
      </c>
      <c r="Q8328" s="1">
        <v>0</v>
      </c>
      <c r="S8328" s="1">
        <v>34</v>
      </c>
      <c r="T8328" s="1">
        <v>1</v>
      </c>
      <c r="U8328" s="1">
        <v>10869016</v>
      </c>
      <c r="V8328" s="1">
        <v>-1.0402999760117382E-4</v>
      </c>
      <c r="W8328" s="1">
        <v>-9.5683918334543705E-4</v>
      </c>
      <c r="X8328" s="1">
        <v>-9.5683918334543705E-4</v>
      </c>
    </row>
    <row r="8329" spans="1:24" x14ac:dyDescent="0.35">
      <c r="A8329" s="1">
        <v>350063</v>
      </c>
      <c r="B8329" s="1" t="s">
        <v>2348</v>
      </c>
      <c r="C8329" s="1">
        <v>119351303</v>
      </c>
      <c r="D8329" s="1">
        <v>63</v>
      </c>
      <c r="E8329" s="1" t="s">
        <v>2777</v>
      </c>
      <c r="F8329" s="1" t="s">
        <v>147</v>
      </c>
      <c r="G8329" s="1" t="s">
        <v>348</v>
      </c>
      <c r="H8329" s="1" t="s">
        <v>916</v>
      </c>
      <c r="I8329" s="1">
        <v>1430311.23</v>
      </c>
      <c r="K8329" s="1">
        <v>318944</v>
      </c>
      <c r="L8329" s="1">
        <v>9740619</v>
      </c>
      <c r="M8329" s="1">
        <v>0.53794097900390625</v>
      </c>
      <c r="N8329" s="1">
        <v>5.8454833030700684</v>
      </c>
      <c r="O8329" s="1">
        <v>8.2917667925357819E-2</v>
      </c>
      <c r="P8329" s="1">
        <v>6.1539311408996582</v>
      </c>
      <c r="Q8329" s="1">
        <v>0</v>
      </c>
      <c r="S8329" s="1">
        <v>35</v>
      </c>
      <c r="T8329" s="1">
        <v>1</v>
      </c>
      <c r="U8329" s="1">
        <v>11489874</v>
      </c>
      <c r="V8329" s="1">
        <v>0.62085866928100586</v>
      </c>
      <c r="W8329" s="1">
        <v>5.7121820449829102</v>
      </c>
      <c r="X8329" s="1">
        <v>5.7121820449829102</v>
      </c>
    </row>
    <row r="8330" spans="1:24" x14ac:dyDescent="0.35">
      <c r="A8330" s="1">
        <v>360063</v>
      </c>
      <c r="B8330" s="1" t="s">
        <v>2349</v>
      </c>
      <c r="C8330" s="1">
        <v>119351303</v>
      </c>
      <c r="D8330" s="1">
        <v>63</v>
      </c>
      <c r="E8330" s="1" t="s">
        <v>2777</v>
      </c>
      <c r="F8330" s="1" t="s">
        <v>147</v>
      </c>
      <c r="G8330" s="1" t="s">
        <v>348</v>
      </c>
      <c r="H8330" s="1" t="s">
        <v>916</v>
      </c>
      <c r="I8330" s="1">
        <v>1661046.77</v>
      </c>
      <c r="K8330" s="1">
        <v>318944</v>
      </c>
      <c r="L8330" s="1">
        <v>10681729</v>
      </c>
      <c r="M8330" s="1">
        <v>0.94111001491546631</v>
      </c>
      <c r="N8330" s="1">
        <v>9.6617059707641602</v>
      </c>
      <c r="O8330" s="1">
        <v>0.23073554039001465</v>
      </c>
      <c r="P8330" s="1">
        <v>16.131841659545898</v>
      </c>
      <c r="Q8330" s="1">
        <v>0</v>
      </c>
      <c r="S8330" s="1">
        <v>36</v>
      </c>
      <c r="T8330" s="1">
        <v>1</v>
      </c>
      <c r="U8330" s="1">
        <v>12661720</v>
      </c>
      <c r="V8330" s="1">
        <v>1.171845555305481</v>
      </c>
      <c r="W8330" s="1">
        <v>10.198945999145508</v>
      </c>
      <c r="X8330" s="1">
        <v>10.198945999145508</v>
      </c>
    </row>
    <row r="8331" spans="1:24" x14ac:dyDescent="0.35">
      <c r="A8331" s="1">
        <v>370063</v>
      </c>
      <c r="B8331" s="1" t="s">
        <v>2350</v>
      </c>
      <c r="C8331" s="1">
        <v>119351303</v>
      </c>
      <c r="D8331" s="1">
        <v>63</v>
      </c>
      <c r="E8331" s="1" t="s">
        <v>2777</v>
      </c>
      <c r="F8331" s="1" t="s">
        <v>147</v>
      </c>
      <c r="G8331" s="1" t="s">
        <v>348</v>
      </c>
      <c r="H8331" s="1" t="s">
        <v>916</v>
      </c>
      <c r="I8331" s="1">
        <v>1776989.95</v>
      </c>
      <c r="K8331" s="1">
        <v>318944</v>
      </c>
      <c r="L8331" s="1">
        <v>12435698</v>
      </c>
      <c r="M8331" s="1">
        <v>1.7539689540863037</v>
      </c>
      <c r="N8331" s="1">
        <v>16.420272827148438</v>
      </c>
      <c r="O8331" s="1">
        <v>0.11594317853450775</v>
      </c>
      <c r="P8331" s="1">
        <v>6.9801273345947266</v>
      </c>
      <c r="Q8331" s="1">
        <v>0</v>
      </c>
      <c r="S8331" s="1">
        <v>37</v>
      </c>
      <c r="T8331" s="1">
        <v>1</v>
      </c>
      <c r="U8331" s="1">
        <v>14531632</v>
      </c>
      <c r="V8331" s="1">
        <v>1.8699121475219727</v>
      </c>
      <c r="W8331" s="1">
        <v>14.768230438232422</v>
      </c>
      <c r="X8331" s="1">
        <v>14.768230438232422</v>
      </c>
    </row>
    <row r="8332" spans="1:24" x14ac:dyDescent="0.35">
      <c r="A8332" s="1">
        <v>380063</v>
      </c>
      <c r="B8332" s="1" t="s">
        <v>2351</v>
      </c>
      <c r="C8332" s="1">
        <v>119351303</v>
      </c>
      <c r="D8332" s="1">
        <v>63</v>
      </c>
      <c r="E8332" s="1" t="s">
        <v>2777</v>
      </c>
      <c r="F8332" s="1" t="s">
        <v>147</v>
      </c>
      <c r="G8332" s="1" t="s">
        <v>348</v>
      </c>
      <c r="H8332" s="1" t="s">
        <v>916</v>
      </c>
      <c r="I8332" s="1">
        <v>1936020</v>
      </c>
      <c r="K8332" s="1">
        <v>1928907.5</v>
      </c>
      <c r="L8332" s="1">
        <v>12906453</v>
      </c>
      <c r="M8332" s="1">
        <v>0.47075501084327698</v>
      </c>
      <c r="N8332" s="1">
        <v>3.7855134010314941</v>
      </c>
      <c r="O8332" s="1">
        <v>0.15903005003929138</v>
      </c>
      <c r="P8332" s="1">
        <v>8.949406623840332</v>
      </c>
      <c r="Q8332" s="1">
        <v>1.6099635362625122</v>
      </c>
      <c r="S8332" s="1">
        <v>38</v>
      </c>
      <c r="T8332" s="1">
        <v>1</v>
      </c>
      <c r="U8332" s="1">
        <v>16771380</v>
      </c>
      <c r="V8332" s="1">
        <v>2.2397487163543701</v>
      </c>
      <c r="W8332" s="1">
        <v>15.412914276123047</v>
      </c>
      <c r="X8332" s="1">
        <v>15.412914276123047</v>
      </c>
    </row>
    <row r="8333" spans="1:24" x14ac:dyDescent="0.35">
      <c r="A8333" s="1">
        <v>390063</v>
      </c>
      <c r="B8333" s="1" t="s">
        <v>2352</v>
      </c>
      <c r="C8333" s="1">
        <v>119351303</v>
      </c>
      <c r="D8333" s="1">
        <v>63</v>
      </c>
      <c r="E8333" s="1" t="s">
        <v>2777</v>
      </c>
      <c r="F8333" s="1" t="s">
        <v>147</v>
      </c>
      <c r="G8333" s="1" t="s">
        <v>348</v>
      </c>
      <c r="H8333" s="1" t="s">
        <v>916</v>
      </c>
      <c r="I8333" s="1">
        <v>1981563</v>
      </c>
      <c r="K8333" s="1">
        <v>3538031.5</v>
      </c>
      <c r="L8333" s="1">
        <v>13093425</v>
      </c>
      <c r="M8333" s="1">
        <v>0.1869720071554184</v>
      </c>
      <c r="N8333" s="1">
        <v>1.4486706256866455</v>
      </c>
      <c r="O8333" s="1">
        <v>4.5543000102043152E-2</v>
      </c>
      <c r="P8333" s="1">
        <v>2.3524034023284912</v>
      </c>
      <c r="Q8333" s="1">
        <v>1.6091239452362061</v>
      </c>
      <c r="S8333" s="1">
        <v>39</v>
      </c>
      <c r="T8333" s="1">
        <v>1</v>
      </c>
      <c r="U8333" s="1">
        <v>18613020</v>
      </c>
      <c r="V8333" s="1">
        <v>1.8416389226913452</v>
      </c>
      <c r="W8333" s="1">
        <v>10.980849266052246</v>
      </c>
      <c r="X8333" s="1">
        <v>10.980849266052246</v>
      </c>
    </row>
    <row r="8334" spans="1:24" x14ac:dyDescent="0.35">
      <c r="A8334" s="1">
        <v>400063</v>
      </c>
      <c r="B8334" s="1" t="s">
        <v>2353</v>
      </c>
      <c r="C8334" s="1">
        <v>119351303</v>
      </c>
      <c r="D8334" s="1">
        <v>63</v>
      </c>
      <c r="E8334" s="1" t="s">
        <v>2777</v>
      </c>
      <c r="F8334" s="1" t="s">
        <v>147</v>
      </c>
      <c r="G8334" s="1" t="s">
        <v>348</v>
      </c>
      <c r="H8334" s="1" t="s">
        <v>916</v>
      </c>
      <c r="S8334" s="1">
        <v>40</v>
      </c>
      <c r="T8334" s="1">
        <v>1</v>
      </c>
      <c r="U8334" s="1">
        <v>0</v>
      </c>
      <c r="V8334" s="1">
        <v>0</v>
      </c>
      <c r="W8334" s="1">
        <v>-100</v>
      </c>
      <c r="X8334" s="1">
        <v>-100</v>
      </c>
    </row>
    <row r="8335" spans="1:24" x14ac:dyDescent="0.35">
      <c r="A8335" s="1">
        <v>410063</v>
      </c>
      <c r="B8335" s="1" t="s">
        <v>2354</v>
      </c>
      <c r="C8335" s="1">
        <v>119351303</v>
      </c>
      <c r="D8335" s="1">
        <v>63</v>
      </c>
      <c r="E8335" s="1" t="s">
        <v>2777</v>
      </c>
      <c r="F8335" s="1" t="s">
        <v>147</v>
      </c>
      <c r="G8335" s="1" t="s">
        <v>348</v>
      </c>
      <c r="H8335" s="1" t="s">
        <v>916</v>
      </c>
      <c r="S8335" s="1">
        <v>41</v>
      </c>
      <c r="T8335" s="1">
        <v>1</v>
      </c>
      <c r="U8335" s="1">
        <v>0</v>
      </c>
      <c r="V8335" s="1">
        <v>0</v>
      </c>
    </row>
    <row r="8336" spans="1:24" x14ac:dyDescent="0.35">
      <c r="A8336" s="1">
        <v>420063</v>
      </c>
      <c r="B8336" s="1" t="s">
        <v>2355</v>
      </c>
      <c r="C8336" s="1">
        <v>119351303</v>
      </c>
      <c r="D8336" s="1">
        <v>63</v>
      </c>
      <c r="E8336" s="1" t="s">
        <v>2777</v>
      </c>
      <c r="F8336" s="1" t="s">
        <v>147</v>
      </c>
      <c r="G8336" s="1" t="s">
        <v>348</v>
      </c>
      <c r="H8336" s="1" t="s">
        <v>916</v>
      </c>
      <c r="S8336" s="1">
        <v>42</v>
      </c>
      <c r="T8336" s="1">
        <v>1</v>
      </c>
      <c r="U8336" s="1">
        <v>0</v>
      </c>
      <c r="V8336" s="1">
        <v>0</v>
      </c>
    </row>
    <row r="8337" spans="1:24" x14ac:dyDescent="0.35">
      <c r="A8337" s="1">
        <v>430063</v>
      </c>
      <c r="B8337" s="1" t="s">
        <v>2356</v>
      </c>
      <c r="C8337" s="1">
        <v>119351303</v>
      </c>
      <c r="D8337" s="1">
        <v>63</v>
      </c>
      <c r="E8337" s="1" t="s">
        <v>2777</v>
      </c>
      <c r="F8337" s="1" t="s">
        <v>147</v>
      </c>
      <c r="G8337" s="1" t="s">
        <v>348</v>
      </c>
      <c r="H8337" s="1" t="s">
        <v>916</v>
      </c>
      <c r="S8337" s="1">
        <v>43</v>
      </c>
      <c r="T8337" s="1">
        <v>1</v>
      </c>
      <c r="U8337" s="1">
        <v>0</v>
      </c>
      <c r="V8337" s="1">
        <v>0</v>
      </c>
    </row>
    <row r="8338" spans="1:24" x14ac:dyDescent="0.35">
      <c r="A8338" s="1">
        <v>440063</v>
      </c>
      <c r="B8338" s="1" t="s">
        <v>2357</v>
      </c>
      <c r="C8338" s="1">
        <v>119351303</v>
      </c>
      <c r="D8338" s="1">
        <v>63</v>
      </c>
      <c r="E8338" s="1" t="s">
        <v>2777</v>
      </c>
      <c r="F8338" s="1" t="s">
        <v>147</v>
      </c>
      <c r="G8338" s="1" t="s">
        <v>348</v>
      </c>
      <c r="H8338" s="1" t="s">
        <v>916</v>
      </c>
      <c r="S8338" s="1">
        <v>44</v>
      </c>
      <c r="T8338" s="1">
        <v>1</v>
      </c>
      <c r="U8338" s="1">
        <v>0</v>
      </c>
      <c r="V8338" s="1">
        <v>0</v>
      </c>
    </row>
    <row r="8339" spans="1:24" x14ac:dyDescent="0.35">
      <c r="A8339" s="1">
        <v>450063</v>
      </c>
      <c r="B8339" s="1" t="s">
        <v>2358</v>
      </c>
      <c r="C8339" s="1">
        <v>119351303</v>
      </c>
      <c r="D8339" s="1">
        <v>63</v>
      </c>
      <c r="E8339" s="1" t="s">
        <v>2777</v>
      </c>
      <c r="F8339" s="1" t="s">
        <v>147</v>
      </c>
      <c r="G8339" s="1" t="s">
        <v>348</v>
      </c>
      <c r="H8339" s="1" t="s">
        <v>916</v>
      </c>
      <c r="S8339" s="1">
        <v>45</v>
      </c>
      <c r="T8339" s="1">
        <v>1</v>
      </c>
      <c r="U8339" s="1">
        <v>0</v>
      </c>
      <c r="V8339" s="1">
        <v>0</v>
      </c>
    </row>
    <row r="8340" spans="1:24" x14ac:dyDescent="0.35">
      <c r="A8340" s="1">
        <v>460063</v>
      </c>
      <c r="B8340" s="1" t="s">
        <v>2359</v>
      </c>
      <c r="C8340" s="1">
        <v>119351303</v>
      </c>
      <c r="D8340" s="1">
        <v>63</v>
      </c>
      <c r="E8340" s="1" t="s">
        <v>2777</v>
      </c>
      <c r="F8340" s="1" t="s">
        <v>147</v>
      </c>
      <c r="G8340" s="1" t="s">
        <v>348</v>
      </c>
      <c r="H8340" s="1" t="s">
        <v>916</v>
      </c>
      <c r="S8340" s="1">
        <v>46</v>
      </c>
      <c r="T8340" s="1">
        <v>1</v>
      </c>
      <c r="U8340" s="1">
        <v>0</v>
      </c>
      <c r="V8340" s="1">
        <v>0</v>
      </c>
    </row>
    <row r="8341" spans="1:24" x14ac:dyDescent="0.35">
      <c r="A8341" s="1">
        <v>470063</v>
      </c>
      <c r="B8341" s="1" t="s">
        <v>2360</v>
      </c>
      <c r="C8341" s="1">
        <v>119351303</v>
      </c>
      <c r="D8341" s="1">
        <v>63</v>
      </c>
      <c r="E8341" s="1" t="s">
        <v>2777</v>
      </c>
      <c r="F8341" s="1" t="s">
        <v>147</v>
      </c>
      <c r="G8341" s="1" t="s">
        <v>348</v>
      </c>
      <c r="H8341" s="1" t="s">
        <v>916</v>
      </c>
      <c r="S8341" s="1">
        <v>47</v>
      </c>
      <c r="T8341" s="1">
        <v>1</v>
      </c>
      <c r="U8341" s="1">
        <v>0</v>
      </c>
      <c r="V8341" s="1">
        <v>0</v>
      </c>
    </row>
    <row r="8342" spans="1:24" x14ac:dyDescent="0.35">
      <c r="A8342" s="1">
        <v>480063</v>
      </c>
      <c r="B8342" s="1" t="s">
        <v>2361</v>
      </c>
      <c r="C8342" s="1">
        <v>119351303</v>
      </c>
      <c r="D8342" s="1">
        <v>63</v>
      </c>
      <c r="E8342" s="1" t="s">
        <v>2777</v>
      </c>
      <c r="F8342" s="1" t="s">
        <v>147</v>
      </c>
      <c r="G8342" s="1" t="s">
        <v>348</v>
      </c>
      <c r="H8342" s="1" t="s">
        <v>916</v>
      </c>
      <c r="S8342" s="1">
        <v>48</v>
      </c>
      <c r="T8342" s="1">
        <v>1</v>
      </c>
      <c r="U8342" s="1">
        <v>0</v>
      </c>
      <c r="V8342" s="1">
        <v>0</v>
      </c>
    </row>
    <row r="8343" spans="1:24" x14ac:dyDescent="0.35">
      <c r="A8343" s="1">
        <v>290124</v>
      </c>
      <c r="B8343" s="1" t="s">
        <v>2341</v>
      </c>
      <c r="C8343" s="1">
        <v>119352203</v>
      </c>
      <c r="D8343" s="1">
        <v>124</v>
      </c>
      <c r="E8343" s="1" t="s">
        <v>2778</v>
      </c>
      <c r="F8343" s="1" t="s">
        <v>147</v>
      </c>
      <c r="G8343" s="1" t="s">
        <v>348</v>
      </c>
      <c r="H8343" s="1" t="s">
        <v>916</v>
      </c>
      <c r="I8343" s="1">
        <v>846639.33</v>
      </c>
      <c r="K8343" s="1">
        <v>209240</v>
      </c>
      <c r="L8343" s="1">
        <v>4171969.75</v>
      </c>
      <c r="S8343" s="1">
        <v>29</v>
      </c>
      <c r="T8343" s="1">
        <v>1</v>
      </c>
      <c r="U8343" s="1">
        <v>5227849</v>
      </c>
      <c r="V8343" s="1">
        <v>0</v>
      </c>
    </row>
    <row r="8344" spans="1:24" x14ac:dyDescent="0.35">
      <c r="A8344" s="1">
        <v>300124</v>
      </c>
      <c r="B8344" s="1" t="s">
        <v>2343</v>
      </c>
      <c r="C8344" s="1">
        <v>119352203</v>
      </c>
      <c r="D8344" s="1">
        <v>124</v>
      </c>
      <c r="E8344" s="1" t="s">
        <v>2778</v>
      </c>
      <c r="F8344" s="1" t="s">
        <v>147</v>
      </c>
      <c r="G8344" s="1" t="s">
        <v>348</v>
      </c>
      <c r="H8344" s="1" t="s">
        <v>916</v>
      </c>
      <c r="I8344" s="1">
        <v>851553.4</v>
      </c>
      <c r="K8344" s="1">
        <v>209240</v>
      </c>
      <c r="L8344" s="1">
        <v>4278302.5</v>
      </c>
      <c r="M8344" s="1">
        <v>0.10633274912834167</v>
      </c>
      <c r="N8344" s="1">
        <v>2.5487420558929443</v>
      </c>
      <c r="O8344" s="1">
        <v>4.914070013910532E-3</v>
      </c>
      <c r="P8344" s="1">
        <v>0.58042073249816895</v>
      </c>
      <c r="Q8344" s="1">
        <v>0</v>
      </c>
      <c r="S8344" s="1">
        <v>30</v>
      </c>
      <c r="T8344" s="1">
        <v>1</v>
      </c>
      <c r="U8344" s="1">
        <v>5339096</v>
      </c>
      <c r="V8344" s="1">
        <v>0.11124681681394577</v>
      </c>
      <c r="W8344" s="1">
        <v>2.1279687881469727</v>
      </c>
      <c r="X8344" s="1">
        <v>2.1279687881469727</v>
      </c>
    </row>
    <row r="8345" spans="1:24" x14ac:dyDescent="0.35">
      <c r="A8345" s="1">
        <v>310124</v>
      </c>
      <c r="B8345" s="1" t="s">
        <v>2344</v>
      </c>
      <c r="C8345" s="1">
        <v>119352203</v>
      </c>
      <c r="D8345" s="1">
        <v>124</v>
      </c>
      <c r="E8345" s="1" t="s">
        <v>2778</v>
      </c>
      <c r="F8345" s="1" t="s">
        <v>147</v>
      </c>
      <c r="G8345" s="1" t="s">
        <v>348</v>
      </c>
      <c r="H8345" s="1" t="s">
        <v>916</v>
      </c>
      <c r="I8345" s="1">
        <v>867745.85</v>
      </c>
      <c r="K8345" s="1">
        <v>209240</v>
      </c>
      <c r="L8345" s="1">
        <v>4345650</v>
      </c>
      <c r="M8345" s="1">
        <v>6.7347496747970581E-2</v>
      </c>
      <c r="N8345" s="1">
        <v>1.5741640329360962</v>
      </c>
      <c r="O8345" s="1">
        <v>1.6192449256777763E-2</v>
      </c>
      <c r="P8345" s="1">
        <v>1.9015190601348877</v>
      </c>
      <c r="Q8345" s="1">
        <v>0</v>
      </c>
      <c r="S8345" s="1">
        <v>31</v>
      </c>
      <c r="T8345" s="1">
        <v>1</v>
      </c>
      <c r="U8345" s="1">
        <v>5422636</v>
      </c>
      <c r="V8345" s="1">
        <v>8.3539947867393494E-2</v>
      </c>
      <c r="W8345" s="1">
        <v>1.5646843910217285</v>
      </c>
      <c r="X8345" s="1">
        <v>1.5646843910217285</v>
      </c>
    </row>
    <row r="8346" spans="1:24" x14ac:dyDescent="0.35">
      <c r="A8346" s="1">
        <v>320124</v>
      </c>
      <c r="B8346" s="1" t="s">
        <v>2345</v>
      </c>
      <c r="C8346" s="1">
        <v>119352203</v>
      </c>
      <c r="D8346" s="1">
        <v>124</v>
      </c>
      <c r="E8346" s="1" t="s">
        <v>2778</v>
      </c>
      <c r="F8346" s="1" t="s">
        <v>147</v>
      </c>
      <c r="G8346" s="1" t="s">
        <v>348</v>
      </c>
      <c r="H8346" s="1" t="s">
        <v>916</v>
      </c>
      <c r="I8346" s="1">
        <v>877111.86</v>
      </c>
      <c r="K8346" s="1">
        <v>209240</v>
      </c>
      <c r="L8346" s="1">
        <v>4443035</v>
      </c>
      <c r="M8346" s="1">
        <v>9.7384996712207794E-2</v>
      </c>
      <c r="N8346" s="1">
        <v>2.2409765720367432</v>
      </c>
      <c r="O8346" s="1">
        <v>9.3660103157162666E-3</v>
      </c>
      <c r="P8346" s="1">
        <v>1.0793493986129761</v>
      </c>
      <c r="Q8346" s="1">
        <v>0</v>
      </c>
      <c r="S8346" s="1">
        <v>32</v>
      </c>
      <c r="T8346" s="1">
        <v>1</v>
      </c>
      <c r="U8346" s="1">
        <v>5529387</v>
      </c>
      <c r="V8346" s="1">
        <v>0.10675100982189178</v>
      </c>
      <c r="W8346" s="1">
        <v>1.9686182737350464</v>
      </c>
      <c r="X8346" s="1">
        <v>1.9686182737350464</v>
      </c>
    </row>
    <row r="8347" spans="1:24" x14ac:dyDescent="0.35">
      <c r="A8347" s="1">
        <v>330124</v>
      </c>
      <c r="B8347" s="1" t="s">
        <v>2346</v>
      </c>
      <c r="C8347" s="1">
        <v>119352203</v>
      </c>
      <c r="D8347" s="1">
        <v>124</v>
      </c>
      <c r="E8347" s="1" t="s">
        <v>2778</v>
      </c>
      <c r="F8347" s="1" t="s">
        <v>147</v>
      </c>
      <c r="G8347" s="1" t="s">
        <v>348</v>
      </c>
      <c r="H8347" s="1" t="s">
        <v>916</v>
      </c>
      <c r="I8347" s="1">
        <v>910148.74</v>
      </c>
      <c r="K8347" s="1">
        <v>209240</v>
      </c>
      <c r="L8347" s="1">
        <v>4513633</v>
      </c>
      <c r="M8347" s="1">
        <v>7.0597998797893524E-2</v>
      </c>
      <c r="N8347" s="1">
        <v>1.5889588594436646</v>
      </c>
      <c r="O8347" s="1">
        <v>3.3036880195140839E-2</v>
      </c>
      <c r="P8347" s="1">
        <v>3.7665526866912842</v>
      </c>
      <c r="Q8347" s="1">
        <v>0</v>
      </c>
      <c r="S8347" s="1">
        <v>33</v>
      </c>
      <c r="T8347" s="1">
        <v>1</v>
      </c>
      <c r="U8347" s="1">
        <v>5633022</v>
      </c>
      <c r="V8347" s="1">
        <v>0.10363487899303436</v>
      </c>
      <c r="W8347" s="1">
        <v>1.8742583990097046</v>
      </c>
      <c r="X8347" s="1">
        <v>1.8742583990097046</v>
      </c>
    </row>
    <row r="8348" spans="1:24" x14ac:dyDescent="0.35">
      <c r="A8348" s="1">
        <v>340124</v>
      </c>
      <c r="B8348" s="1" t="s">
        <v>2347</v>
      </c>
      <c r="C8348" s="1">
        <v>119352203</v>
      </c>
      <c r="D8348" s="1">
        <v>124</v>
      </c>
      <c r="E8348" s="1" t="s">
        <v>2778</v>
      </c>
      <c r="F8348" s="1" t="s">
        <v>147</v>
      </c>
      <c r="G8348" s="1" t="s">
        <v>348</v>
      </c>
      <c r="H8348" s="1" t="s">
        <v>916</v>
      </c>
      <c r="I8348" s="1">
        <v>910122.15</v>
      </c>
      <c r="K8348" s="1">
        <v>209240</v>
      </c>
      <c r="L8348" s="1">
        <v>4513628.5</v>
      </c>
      <c r="M8348" s="1">
        <v>-4.5000001591688488E-6</v>
      </c>
      <c r="N8348" s="1">
        <v>-9.9697957921307534E-5</v>
      </c>
      <c r="O8348" s="1">
        <v>-2.6589999833959155E-5</v>
      </c>
      <c r="P8348" s="1">
        <v>-2.921500476077199E-3</v>
      </c>
      <c r="Q8348" s="1">
        <v>0</v>
      </c>
      <c r="S8348" s="1">
        <v>34</v>
      </c>
      <c r="T8348" s="1">
        <v>1</v>
      </c>
      <c r="U8348" s="1">
        <v>5632990.5</v>
      </c>
      <c r="V8348" s="1">
        <v>-3.1089999538380653E-5</v>
      </c>
      <c r="W8348" s="1">
        <v>-5.5920251179486513E-4</v>
      </c>
      <c r="X8348" s="1">
        <v>-5.5920251179486513E-4</v>
      </c>
    </row>
    <row r="8349" spans="1:24" x14ac:dyDescent="0.35">
      <c r="A8349" s="1">
        <v>350124</v>
      </c>
      <c r="B8349" s="1" t="s">
        <v>2348</v>
      </c>
      <c r="C8349" s="1">
        <v>119352203</v>
      </c>
      <c r="D8349" s="1">
        <v>124</v>
      </c>
      <c r="E8349" s="1" t="s">
        <v>2778</v>
      </c>
      <c r="F8349" s="1" t="s">
        <v>147</v>
      </c>
      <c r="G8349" s="1" t="s">
        <v>348</v>
      </c>
      <c r="H8349" s="1" t="s">
        <v>916</v>
      </c>
      <c r="I8349" s="1">
        <v>971070.12</v>
      </c>
      <c r="K8349" s="1">
        <v>209240</v>
      </c>
      <c r="L8349" s="1">
        <v>4558490</v>
      </c>
      <c r="M8349" s="1">
        <v>4.4861499220132828E-2</v>
      </c>
      <c r="N8349" s="1">
        <v>0.99391210079193115</v>
      </c>
      <c r="O8349" s="1">
        <v>6.0947969555854797E-2</v>
      </c>
      <c r="P8349" s="1">
        <v>6.6966800689697266</v>
      </c>
      <c r="Q8349" s="1">
        <v>0</v>
      </c>
      <c r="S8349" s="1">
        <v>35</v>
      </c>
      <c r="T8349" s="1">
        <v>1</v>
      </c>
      <c r="U8349" s="1">
        <v>5738800</v>
      </c>
      <c r="V8349" s="1">
        <v>0.10580946505069733</v>
      </c>
      <c r="W8349" s="1">
        <v>1.8783894777297974</v>
      </c>
      <c r="X8349" s="1">
        <v>1.8783894777297974</v>
      </c>
    </row>
    <row r="8350" spans="1:24" x14ac:dyDescent="0.35">
      <c r="A8350" s="1">
        <v>360124</v>
      </c>
      <c r="B8350" s="1" t="s">
        <v>2349</v>
      </c>
      <c r="C8350" s="1">
        <v>119352203</v>
      </c>
      <c r="D8350" s="1">
        <v>124</v>
      </c>
      <c r="E8350" s="1" t="s">
        <v>2778</v>
      </c>
      <c r="F8350" s="1" t="s">
        <v>147</v>
      </c>
      <c r="G8350" s="1" t="s">
        <v>348</v>
      </c>
      <c r="H8350" s="1" t="s">
        <v>916</v>
      </c>
      <c r="I8350" s="1">
        <v>1029451.35</v>
      </c>
      <c r="K8350" s="1">
        <v>459240</v>
      </c>
      <c r="L8350" s="1">
        <v>4851870.5</v>
      </c>
      <c r="M8350" s="1">
        <v>0.2933804988861084</v>
      </c>
      <c r="N8350" s="1">
        <v>6.4359140396118164</v>
      </c>
      <c r="O8350" s="1">
        <v>5.8381229639053345E-2</v>
      </c>
      <c r="P8350" s="1">
        <v>6.0120511054992676</v>
      </c>
      <c r="Q8350" s="1">
        <v>0.25</v>
      </c>
      <c r="S8350" s="1">
        <v>36</v>
      </c>
      <c r="T8350" s="1">
        <v>1</v>
      </c>
      <c r="U8350" s="1">
        <v>6340562</v>
      </c>
      <c r="V8350" s="1">
        <v>0.60176169872283936</v>
      </c>
      <c r="W8350" s="1">
        <v>10.48585033416748</v>
      </c>
      <c r="X8350" s="1">
        <v>10.48585033416748</v>
      </c>
    </row>
    <row r="8351" spans="1:24" x14ac:dyDescent="0.35">
      <c r="A8351" s="1">
        <v>370124</v>
      </c>
      <c r="B8351" s="1" t="s">
        <v>2350</v>
      </c>
      <c r="C8351" s="1">
        <v>119352203</v>
      </c>
      <c r="D8351" s="1">
        <v>124</v>
      </c>
      <c r="E8351" s="1" t="s">
        <v>2778</v>
      </c>
      <c r="F8351" s="1" t="s">
        <v>147</v>
      </c>
      <c r="G8351" s="1" t="s">
        <v>348</v>
      </c>
      <c r="H8351" s="1" t="s">
        <v>916</v>
      </c>
      <c r="I8351" s="1">
        <v>1084504.71</v>
      </c>
      <c r="K8351" s="1">
        <v>459240</v>
      </c>
      <c r="L8351" s="1">
        <v>5156048</v>
      </c>
      <c r="M8351" s="1">
        <v>0.30417749285697937</v>
      </c>
      <c r="N8351" s="1">
        <v>6.2692832946777344</v>
      </c>
      <c r="O8351" s="1">
        <v>5.5053360760211945E-2</v>
      </c>
      <c r="P8351" s="1">
        <v>5.3478350639343262</v>
      </c>
      <c r="Q8351" s="1">
        <v>0</v>
      </c>
      <c r="S8351" s="1">
        <v>37</v>
      </c>
      <c r="T8351" s="1">
        <v>1</v>
      </c>
      <c r="U8351" s="1">
        <v>6699793</v>
      </c>
      <c r="V8351" s="1">
        <v>0.35923084616661072</v>
      </c>
      <c r="W8351" s="1">
        <v>5.6656017303466797</v>
      </c>
      <c r="X8351" s="1">
        <v>5.6656017303466797</v>
      </c>
    </row>
    <row r="8352" spans="1:24" x14ac:dyDescent="0.35">
      <c r="A8352" s="1">
        <v>380124</v>
      </c>
      <c r="B8352" s="1" t="s">
        <v>2351</v>
      </c>
      <c r="C8352" s="1">
        <v>119352203</v>
      </c>
      <c r="D8352" s="1">
        <v>124</v>
      </c>
      <c r="E8352" s="1" t="s">
        <v>2778</v>
      </c>
      <c r="F8352" s="1" t="s">
        <v>147</v>
      </c>
      <c r="G8352" s="1" t="s">
        <v>348</v>
      </c>
      <c r="H8352" s="1" t="s">
        <v>916</v>
      </c>
      <c r="I8352" s="1">
        <v>1176153</v>
      </c>
      <c r="K8352" s="1">
        <v>705542.9375</v>
      </c>
      <c r="L8352" s="1">
        <v>5270305</v>
      </c>
      <c r="M8352" s="1">
        <v>0.11425700038671494</v>
      </c>
      <c r="N8352" s="1">
        <v>2.215980052947998</v>
      </c>
      <c r="O8352" s="1">
        <v>9.1648288071155548E-2</v>
      </c>
      <c r="P8352" s="1">
        <v>8.4507045745849609</v>
      </c>
      <c r="Q8352" s="1">
        <v>0.24630293250083923</v>
      </c>
      <c r="S8352" s="1">
        <v>38</v>
      </c>
      <c r="T8352" s="1">
        <v>1</v>
      </c>
      <c r="U8352" s="1">
        <v>7152001</v>
      </c>
      <c r="V8352" s="1">
        <v>0.45220822095870972</v>
      </c>
      <c r="W8352" s="1">
        <v>6.7495818138122559</v>
      </c>
      <c r="X8352" s="1">
        <v>6.7495818138122559</v>
      </c>
    </row>
    <row r="8353" spans="1:24" x14ac:dyDescent="0.35">
      <c r="A8353" s="1">
        <v>390124</v>
      </c>
      <c r="B8353" s="1" t="s">
        <v>2352</v>
      </c>
      <c r="C8353" s="1">
        <v>119352203</v>
      </c>
      <c r="D8353" s="1">
        <v>124</v>
      </c>
      <c r="E8353" s="1" t="s">
        <v>2778</v>
      </c>
      <c r="F8353" s="1" t="s">
        <v>147</v>
      </c>
      <c r="G8353" s="1" t="s">
        <v>348</v>
      </c>
      <c r="H8353" s="1" t="s">
        <v>916</v>
      </c>
      <c r="I8353" s="1">
        <v>1213085</v>
      </c>
      <c r="K8353" s="1">
        <v>964086.75</v>
      </c>
      <c r="L8353" s="1">
        <v>5314515</v>
      </c>
      <c r="M8353" s="1">
        <v>4.4210001826286316E-2</v>
      </c>
      <c r="N8353" s="1">
        <v>0.83885085582733154</v>
      </c>
      <c r="O8353" s="1">
        <v>3.6931999027729034E-2</v>
      </c>
      <c r="P8353" s="1">
        <v>3.1400675773620605</v>
      </c>
      <c r="Q8353" s="1">
        <v>0.25854381918907166</v>
      </c>
      <c r="S8353" s="1">
        <v>39</v>
      </c>
      <c r="T8353" s="1">
        <v>1</v>
      </c>
      <c r="U8353" s="1">
        <v>7491687</v>
      </c>
      <c r="V8353" s="1">
        <v>0.33968579769134521</v>
      </c>
      <c r="W8353" s="1">
        <v>4.7495241165161133</v>
      </c>
      <c r="X8353" s="1">
        <v>4.7495241165161133</v>
      </c>
    </row>
    <row r="8354" spans="1:24" x14ac:dyDescent="0.35">
      <c r="A8354" s="1">
        <v>400124</v>
      </c>
      <c r="B8354" s="1" t="s">
        <v>2353</v>
      </c>
      <c r="C8354" s="1">
        <v>119352203</v>
      </c>
      <c r="D8354" s="1">
        <v>124</v>
      </c>
      <c r="E8354" s="1" t="s">
        <v>2778</v>
      </c>
      <c r="F8354" s="1" t="s">
        <v>147</v>
      </c>
      <c r="G8354" s="1" t="s">
        <v>348</v>
      </c>
      <c r="H8354" s="1" t="s">
        <v>916</v>
      </c>
      <c r="S8354" s="1">
        <v>40</v>
      </c>
      <c r="T8354" s="1">
        <v>1</v>
      </c>
      <c r="U8354" s="1">
        <v>0</v>
      </c>
      <c r="V8354" s="1">
        <v>0</v>
      </c>
      <c r="W8354" s="1">
        <v>-100</v>
      </c>
      <c r="X8354" s="1">
        <v>-100</v>
      </c>
    </row>
    <row r="8355" spans="1:24" x14ac:dyDescent="0.35">
      <c r="A8355" s="1">
        <v>410124</v>
      </c>
      <c r="B8355" s="1" t="s">
        <v>2354</v>
      </c>
      <c r="C8355" s="1">
        <v>119352203</v>
      </c>
      <c r="D8355" s="1">
        <v>124</v>
      </c>
      <c r="E8355" s="1" t="s">
        <v>2778</v>
      </c>
      <c r="F8355" s="1" t="s">
        <v>147</v>
      </c>
      <c r="G8355" s="1" t="s">
        <v>348</v>
      </c>
      <c r="H8355" s="1" t="s">
        <v>916</v>
      </c>
      <c r="S8355" s="1">
        <v>41</v>
      </c>
      <c r="T8355" s="1">
        <v>1</v>
      </c>
      <c r="U8355" s="1">
        <v>0</v>
      </c>
      <c r="V8355" s="1">
        <v>0</v>
      </c>
    </row>
    <row r="8356" spans="1:24" x14ac:dyDescent="0.35">
      <c r="A8356" s="1">
        <v>420124</v>
      </c>
      <c r="B8356" s="1" t="s">
        <v>2355</v>
      </c>
      <c r="C8356" s="1">
        <v>119352203</v>
      </c>
      <c r="D8356" s="1">
        <v>124</v>
      </c>
      <c r="E8356" s="1" t="s">
        <v>2778</v>
      </c>
      <c r="F8356" s="1" t="s">
        <v>147</v>
      </c>
      <c r="G8356" s="1" t="s">
        <v>348</v>
      </c>
      <c r="H8356" s="1" t="s">
        <v>916</v>
      </c>
      <c r="S8356" s="1">
        <v>42</v>
      </c>
      <c r="T8356" s="1">
        <v>1</v>
      </c>
      <c r="U8356" s="1">
        <v>0</v>
      </c>
      <c r="V8356" s="1">
        <v>0</v>
      </c>
    </row>
    <row r="8357" spans="1:24" x14ac:dyDescent="0.35">
      <c r="A8357" s="1">
        <v>430124</v>
      </c>
      <c r="B8357" s="1" t="s">
        <v>2356</v>
      </c>
      <c r="C8357" s="1">
        <v>119352203</v>
      </c>
      <c r="D8357" s="1">
        <v>124</v>
      </c>
      <c r="E8357" s="1" t="s">
        <v>2778</v>
      </c>
      <c r="F8357" s="1" t="s">
        <v>147</v>
      </c>
      <c r="G8357" s="1" t="s">
        <v>348</v>
      </c>
      <c r="H8357" s="1" t="s">
        <v>916</v>
      </c>
      <c r="S8357" s="1">
        <v>43</v>
      </c>
      <c r="T8357" s="1">
        <v>1</v>
      </c>
      <c r="U8357" s="1">
        <v>0</v>
      </c>
      <c r="V8357" s="1">
        <v>0</v>
      </c>
    </row>
    <row r="8358" spans="1:24" x14ac:dyDescent="0.35">
      <c r="A8358" s="1">
        <v>440124</v>
      </c>
      <c r="B8358" s="1" t="s">
        <v>2357</v>
      </c>
      <c r="C8358" s="1">
        <v>119352203</v>
      </c>
      <c r="D8358" s="1">
        <v>124</v>
      </c>
      <c r="E8358" s="1" t="s">
        <v>2778</v>
      </c>
      <c r="F8358" s="1" t="s">
        <v>147</v>
      </c>
      <c r="G8358" s="1" t="s">
        <v>348</v>
      </c>
      <c r="H8358" s="1" t="s">
        <v>916</v>
      </c>
      <c r="S8358" s="1">
        <v>44</v>
      </c>
      <c r="T8358" s="1">
        <v>1</v>
      </c>
      <c r="U8358" s="1">
        <v>0</v>
      </c>
      <c r="V8358" s="1">
        <v>0</v>
      </c>
    </row>
    <row r="8359" spans="1:24" x14ac:dyDescent="0.35">
      <c r="A8359" s="1">
        <v>450124</v>
      </c>
      <c r="B8359" s="1" t="s">
        <v>2358</v>
      </c>
      <c r="C8359" s="1">
        <v>119352203</v>
      </c>
      <c r="D8359" s="1">
        <v>124</v>
      </c>
      <c r="E8359" s="1" t="s">
        <v>2778</v>
      </c>
      <c r="F8359" s="1" t="s">
        <v>147</v>
      </c>
      <c r="G8359" s="1" t="s">
        <v>348</v>
      </c>
      <c r="H8359" s="1" t="s">
        <v>916</v>
      </c>
      <c r="S8359" s="1">
        <v>45</v>
      </c>
      <c r="T8359" s="1">
        <v>1</v>
      </c>
      <c r="U8359" s="1">
        <v>0</v>
      </c>
      <c r="V8359" s="1">
        <v>0</v>
      </c>
    </row>
    <row r="8360" spans="1:24" x14ac:dyDescent="0.35">
      <c r="A8360" s="1">
        <v>460124</v>
      </c>
      <c r="B8360" s="1" t="s">
        <v>2359</v>
      </c>
      <c r="C8360" s="1">
        <v>119352203</v>
      </c>
      <c r="D8360" s="1">
        <v>124</v>
      </c>
      <c r="E8360" s="1" t="s">
        <v>2778</v>
      </c>
      <c r="F8360" s="1" t="s">
        <v>147</v>
      </c>
      <c r="G8360" s="1" t="s">
        <v>348</v>
      </c>
      <c r="H8360" s="1" t="s">
        <v>916</v>
      </c>
      <c r="S8360" s="1">
        <v>46</v>
      </c>
      <c r="T8360" s="1">
        <v>1</v>
      </c>
      <c r="U8360" s="1">
        <v>0</v>
      </c>
      <c r="V8360" s="1">
        <v>0</v>
      </c>
    </row>
    <row r="8361" spans="1:24" x14ac:dyDescent="0.35">
      <c r="A8361" s="1">
        <v>470124</v>
      </c>
      <c r="B8361" s="1" t="s">
        <v>2360</v>
      </c>
      <c r="C8361" s="1">
        <v>119352203</v>
      </c>
      <c r="D8361" s="1">
        <v>124</v>
      </c>
      <c r="E8361" s="1" t="s">
        <v>2778</v>
      </c>
      <c r="F8361" s="1" t="s">
        <v>147</v>
      </c>
      <c r="G8361" s="1" t="s">
        <v>348</v>
      </c>
      <c r="H8361" s="1" t="s">
        <v>916</v>
      </c>
      <c r="S8361" s="1">
        <v>47</v>
      </c>
      <c r="T8361" s="1">
        <v>1</v>
      </c>
      <c r="U8361" s="1">
        <v>0</v>
      </c>
      <c r="V8361" s="1">
        <v>0</v>
      </c>
    </row>
    <row r="8362" spans="1:24" x14ac:dyDescent="0.35">
      <c r="A8362" s="1">
        <v>480124</v>
      </c>
      <c r="B8362" s="1" t="s">
        <v>2361</v>
      </c>
      <c r="C8362" s="1">
        <v>119352203</v>
      </c>
      <c r="D8362" s="1">
        <v>124</v>
      </c>
      <c r="E8362" s="1" t="s">
        <v>2778</v>
      </c>
      <c r="F8362" s="1" t="s">
        <v>147</v>
      </c>
      <c r="G8362" s="1" t="s">
        <v>348</v>
      </c>
      <c r="H8362" s="1" t="s">
        <v>916</v>
      </c>
      <c r="S8362" s="1">
        <v>48</v>
      </c>
      <c r="T8362" s="1">
        <v>1</v>
      </c>
      <c r="U8362" s="1">
        <v>0</v>
      </c>
      <c r="V8362" s="1">
        <v>0</v>
      </c>
    </row>
    <row r="8363" spans="1:24" x14ac:dyDescent="0.35">
      <c r="A8363" s="1">
        <v>250510</v>
      </c>
      <c r="B8363" s="1" t="s">
        <v>2364</v>
      </c>
      <c r="C8363" s="1">
        <v>119354207</v>
      </c>
      <c r="D8363" s="1">
        <v>510</v>
      </c>
      <c r="E8363" s="1" t="s">
        <v>48</v>
      </c>
      <c r="F8363" s="1" t="s">
        <v>48</v>
      </c>
      <c r="G8363" s="1" t="s">
        <v>48</v>
      </c>
      <c r="H8363" s="1" t="s">
        <v>48</v>
      </c>
      <c r="S8363" s="1">
        <v>25</v>
      </c>
      <c r="T8363" s="1">
        <v>2</v>
      </c>
      <c r="U8363" s="1">
        <v>0</v>
      </c>
      <c r="V8363" s="1">
        <v>0</v>
      </c>
    </row>
    <row r="8364" spans="1:24" x14ac:dyDescent="0.35">
      <c r="A8364" s="1">
        <v>260510</v>
      </c>
      <c r="B8364" s="1" t="s">
        <v>2365</v>
      </c>
      <c r="C8364" s="1">
        <v>119354207</v>
      </c>
      <c r="D8364" s="1">
        <v>510</v>
      </c>
      <c r="E8364" s="1" t="s">
        <v>48</v>
      </c>
      <c r="F8364" s="1" t="s">
        <v>48</v>
      </c>
      <c r="G8364" s="1" t="s">
        <v>48</v>
      </c>
      <c r="H8364" s="1" t="s">
        <v>48</v>
      </c>
      <c r="S8364" s="1">
        <v>26</v>
      </c>
      <c r="T8364" s="1">
        <v>2</v>
      </c>
      <c r="U8364" s="1">
        <v>0</v>
      </c>
      <c r="V8364" s="1">
        <v>0</v>
      </c>
    </row>
    <row r="8365" spans="1:24" x14ac:dyDescent="0.35">
      <c r="A8365" s="1">
        <v>270510</v>
      </c>
      <c r="B8365" s="1" t="s">
        <v>2366</v>
      </c>
      <c r="C8365" s="1">
        <v>119354207</v>
      </c>
      <c r="D8365" s="1">
        <v>510</v>
      </c>
      <c r="E8365" s="1" t="s">
        <v>48</v>
      </c>
      <c r="F8365" s="1" t="s">
        <v>48</v>
      </c>
      <c r="G8365" s="1" t="s">
        <v>48</v>
      </c>
      <c r="H8365" s="1" t="s">
        <v>48</v>
      </c>
      <c r="S8365" s="1">
        <v>27</v>
      </c>
      <c r="T8365" s="1">
        <v>2</v>
      </c>
      <c r="U8365" s="1">
        <v>0</v>
      </c>
      <c r="V8365" s="1">
        <v>0</v>
      </c>
    </row>
    <row r="8366" spans="1:24" x14ac:dyDescent="0.35">
      <c r="A8366" s="1">
        <v>280510</v>
      </c>
      <c r="B8366" s="1" t="s">
        <v>2367</v>
      </c>
      <c r="C8366" s="1">
        <v>119354207</v>
      </c>
      <c r="D8366" s="1">
        <v>510</v>
      </c>
      <c r="E8366" s="1" t="s">
        <v>48</v>
      </c>
      <c r="F8366" s="1" t="s">
        <v>48</v>
      </c>
      <c r="G8366" s="1" t="s">
        <v>48</v>
      </c>
      <c r="H8366" s="1" t="s">
        <v>48</v>
      </c>
      <c r="S8366" s="1">
        <v>28</v>
      </c>
      <c r="T8366" s="1">
        <v>2</v>
      </c>
      <c r="U8366" s="1">
        <v>0</v>
      </c>
      <c r="V8366" s="1">
        <v>0</v>
      </c>
    </row>
    <row r="8367" spans="1:24" x14ac:dyDescent="0.35">
      <c r="A8367" s="1">
        <v>290510</v>
      </c>
      <c r="B8367" s="1" t="s">
        <v>2341</v>
      </c>
      <c r="C8367" s="1">
        <v>119354207</v>
      </c>
      <c r="D8367" s="1">
        <v>510</v>
      </c>
      <c r="E8367" s="1" t="s">
        <v>2779</v>
      </c>
      <c r="F8367" s="1" t="s">
        <v>147</v>
      </c>
      <c r="G8367" s="1" t="s">
        <v>348</v>
      </c>
      <c r="H8367" s="1" t="s">
        <v>2369</v>
      </c>
      <c r="J8367" s="1">
        <v>597475</v>
      </c>
      <c r="S8367" s="1">
        <v>29</v>
      </c>
      <c r="T8367" s="1">
        <v>2</v>
      </c>
      <c r="U8367" s="1">
        <v>597475</v>
      </c>
      <c r="V8367" s="1">
        <v>0</v>
      </c>
    </row>
    <row r="8368" spans="1:24" x14ac:dyDescent="0.35">
      <c r="A8368" s="1">
        <v>300510</v>
      </c>
      <c r="B8368" s="1" t="s">
        <v>2343</v>
      </c>
      <c r="C8368" s="1">
        <v>119354207</v>
      </c>
      <c r="D8368" s="1">
        <v>510</v>
      </c>
      <c r="E8368" s="1" t="s">
        <v>2779</v>
      </c>
      <c r="F8368" s="1" t="s">
        <v>147</v>
      </c>
      <c r="G8368" s="1" t="s">
        <v>348</v>
      </c>
      <c r="H8368" s="1" t="s">
        <v>2369</v>
      </c>
      <c r="J8368" s="1">
        <v>619025</v>
      </c>
      <c r="R8368" s="1">
        <v>2.1549999713897705E-2</v>
      </c>
      <c r="S8368" s="1">
        <v>30</v>
      </c>
      <c r="T8368" s="1">
        <v>2</v>
      </c>
      <c r="U8368" s="1">
        <v>619025</v>
      </c>
      <c r="V8368" s="1">
        <v>2.1549999713897705E-2</v>
      </c>
      <c r="W8368" s="1">
        <v>3.6068453788757324</v>
      </c>
      <c r="X8368" s="1">
        <v>3.6068453788757324</v>
      </c>
    </row>
    <row r="8369" spans="1:24" x14ac:dyDescent="0.35">
      <c r="A8369" s="1">
        <v>310510</v>
      </c>
      <c r="B8369" s="1" t="s">
        <v>2344</v>
      </c>
      <c r="C8369" s="1">
        <v>119354207</v>
      </c>
      <c r="D8369" s="1">
        <v>510</v>
      </c>
      <c r="E8369" s="1" t="s">
        <v>2779</v>
      </c>
      <c r="F8369" s="1" t="s">
        <v>147</v>
      </c>
      <c r="G8369" s="1" t="s">
        <v>348</v>
      </c>
      <c r="H8369" s="1" t="s">
        <v>2369</v>
      </c>
      <c r="J8369" s="1">
        <v>635579</v>
      </c>
      <c r="R8369" s="1">
        <v>1.6553999856114388E-2</v>
      </c>
      <c r="S8369" s="1">
        <v>31</v>
      </c>
      <c r="T8369" s="1">
        <v>2</v>
      </c>
      <c r="U8369" s="1">
        <v>635579</v>
      </c>
      <c r="V8369" s="1">
        <v>1.6553999856114388E-2</v>
      </c>
      <c r="W8369" s="1">
        <v>2.6742053031921387</v>
      </c>
      <c r="X8369" s="1">
        <v>2.6742053031921387</v>
      </c>
    </row>
    <row r="8370" spans="1:24" x14ac:dyDescent="0.35">
      <c r="A8370" s="1">
        <v>320510</v>
      </c>
      <c r="B8370" s="1" t="s">
        <v>2345</v>
      </c>
      <c r="C8370" s="1">
        <v>119354207</v>
      </c>
      <c r="D8370" s="1">
        <v>510</v>
      </c>
      <c r="E8370" s="1" t="s">
        <v>2779</v>
      </c>
      <c r="F8370" s="1" t="s">
        <v>147</v>
      </c>
      <c r="G8370" s="1" t="s">
        <v>348</v>
      </c>
      <c r="H8370" s="1" t="s">
        <v>2369</v>
      </c>
      <c r="J8370" s="1">
        <v>765703</v>
      </c>
      <c r="R8370" s="1">
        <v>0.13012400269508362</v>
      </c>
      <c r="S8370" s="1">
        <v>32</v>
      </c>
      <c r="T8370" s="1">
        <v>2</v>
      </c>
      <c r="U8370" s="1">
        <v>765703</v>
      </c>
      <c r="V8370" s="1">
        <v>0.13012400269508362</v>
      </c>
      <c r="W8370" s="1">
        <v>20.473300933837891</v>
      </c>
      <c r="X8370" s="1">
        <v>20.473300933837891</v>
      </c>
    </row>
    <row r="8371" spans="1:24" x14ac:dyDescent="0.35">
      <c r="A8371" s="1">
        <v>330510</v>
      </c>
      <c r="B8371" s="1" t="s">
        <v>2346</v>
      </c>
      <c r="C8371" s="1">
        <v>119354207</v>
      </c>
      <c r="D8371" s="1">
        <v>510</v>
      </c>
      <c r="E8371" s="1" t="s">
        <v>2779</v>
      </c>
      <c r="F8371" s="1" t="s">
        <v>147</v>
      </c>
      <c r="G8371" s="1" t="s">
        <v>348</v>
      </c>
      <c r="H8371" s="1" t="s">
        <v>2369</v>
      </c>
      <c r="J8371" s="1">
        <v>846911</v>
      </c>
      <c r="R8371" s="1">
        <v>8.1207998096942902E-2</v>
      </c>
      <c r="S8371" s="1">
        <v>33</v>
      </c>
      <c r="T8371" s="1">
        <v>2</v>
      </c>
      <c r="U8371" s="1">
        <v>846911</v>
      </c>
      <c r="V8371" s="1">
        <v>8.1207998096942902E-2</v>
      </c>
      <c r="W8371" s="1">
        <v>10.605678558349609</v>
      </c>
      <c r="X8371" s="1">
        <v>10.605678558349609</v>
      </c>
    </row>
    <row r="8372" spans="1:24" x14ac:dyDescent="0.35">
      <c r="A8372" s="1">
        <v>340510</v>
      </c>
      <c r="B8372" s="1" t="s">
        <v>2347</v>
      </c>
      <c r="C8372" s="1">
        <v>119354207</v>
      </c>
      <c r="D8372" s="1">
        <v>510</v>
      </c>
      <c r="E8372" s="1" t="s">
        <v>2779</v>
      </c>
      <c r="F8372" s="1" t="s">
        <v>147</v>
      </c>
      <c r="G8372" s="1" t="s">
        <v>348</v>
      </c>
      <c r="H8372" s="1" t="s">
        <v>2369</v>
      </c>
      <c r="J8372" s="1">
        <v>1010267</v>
      </c>
      <c r="R8372" s="1">
        <v>0.16335600614547729</v>
      </c>
      <c r="S8372" s="1">
        <v>34</v>
      </c>
      <c r="T8372" s="1">
        <v>2</v>
      </c>
      <c r="U8372" s="1">
        <v>1010267</v>
      </c>
      <c r="V8372" s="1">
        <v>0.16335600614547729</v>
      </c>
      <c r="W8372" s="1">
        <v>19.288450241088867</v>
      </c>
      <c r="X8372" s="1">
        <v>19.288450241088867</v>
      </c>
    </row>
    <row r="8373" spans="1:24" x14ac:dyDescent="0.35">
      <c r="A8373" s="1">
        <v>350510</v>
      </c>
      <c r="B8373" s="1" t="s">
        <v>2348</v>
      </c>
      <c r="C8373" s="1">
        <v>119354207</v>
      </c>
      <c r="D8373" s="1">
        <v>510</v>
      </c>
      <c r="E8373" s="1" t="s">
        <v>2779</v>
      </c>
      <c r="F8373" s="1" t="s">
        <v>147</v>
      </c>
      <c r="G8373" s="1" t="s">
        <v>348</v>
      </c>
      <c r="H8373" s="1" t="s">
        <v>2369</v>
      </c>
      <c r="J8373" s="1">
        <v>878737</v>
      </c>
      <c r="R8373" s="1">
        <v>-0.13153000175952911</v>
      </c>
      <c r="S8373" s="1">
        <v>35</v>
      </c>
      <c r="T8373" s="1">
        <v>2</v>
      </c>
      <c r="U8373" s="1">
        <v>878737</v>
      </c>
      <c r="V8373" s="1">
        <v>-0.13153000175952911</v>
      </c>
      <c r="W8373" s="1">
        <v>-13.019330978393555</v>
      </c>
      <c r="X8373" s="1">
        <v>-13.019330978393555</v>
      </c>
    </row>
    <row r="8374" spans="1:24" x14ac:dyDescent="0.35">
      <c r="A8374" s="1">
        <v>360510</v>
      </c>
      <c r="B8374" s="1" t="s">
        <v>2349</v>
      </c>
      <c r="C8374" s="1">
        <v>119354207</v>
      </c>
      <c r="D8374" s="1">
        <v>510</v>
      </c>
      <c r="E8374" s="1" t="s">
        <v>2779</v>
      </c>
      <c r="F8374" s="1" t="s">
        <v>147</v>
      </c>
      <c r="G8374" s="1" t="s">
        <v>348</v>
      </c>
      <c r="H8374" s="1" t="s">
        <v>2369</v>
      </c>
      <c r="J8374" s="1">
        <v>986420</v>
      </c>
      <c r="R8374" s="1">
        <v>0.10768300294876099</v>
      </c>
      <c r="S8374" s="1">
        <v>36</v>
      </c>
      <c r="T8374" s="1">
        <v>2</v>
      </c>
      <c r="U8374" s="1">
        <v>986420</v>
      </c>
      <c r="V8374" s="1">
        <v>0.10768300294876099</v>
      </c>
      <c r="W8374" s="1">
        <v>12.254292488098145</v>
      </c>
      <c r="X8374" s="1">
        <v>12.254292488098145</v>
      </c>
    </row>
    <row r="8375" spans="1:24" x14ac:dyDescent="0.35">
      <c r="A8375" s="1">
        <v>370510</v>
      </c>
      <c r="B8375" s="1" t="s">
        <v>2350</v>
      </c>
      <c r="C8375" s="1">
        <v>119354207</v>
      </c>
      <c r="D8375" s="1">
        <v>510</v>
      </c>
      <c r="E8375" s="1" t="s">
        <v>2779</v>
      </c>
      <c r="F8375" s="1" t="s">
        <v>147</v>
      </c>
      <c r="G8375" s="1" t="s">
        <v>348</v>
      </c>
      <c r="H8375" s="1" t="s">
        <v>2369</v>
      </c>
      <c r="J8375" s="1">
        <v>1382802</v>
      </c>
      <c r="R8375" s="1">
        <v>0.39638200402259827</v>
      </c>
      <c r="S8375" s="1">
        <v>37</v>
      </c>
      <c r="T8375" s="1">
        <v>2</v>
      </c>
      <c r="U8375" s="1">
        <v>1382802</v>
      </c>
      <c r="V8375" s="1">
        <v>0.39638200402259827</v>
      </c>
      <c r="W8375" s="1">
        <v>40.18389892578125</v>
      </c>
      <c r="X8375" s="1">
        <v>40.18389892578125</v>
      </c>
    </row>
    <row r="8376" spans="1:24" x14ac:dyDescent="0.35">
      <c r="A8376" s="1">
        <v>380510</v>
      </c>
      <c r="B8376" s="1" t="s">
        <v>2351</v>
      </c>
      <c r="C8376" s="1">
        <v>119354207</v>
      </c>
      <c r="D8376" s="1">
        <v>510</v>
      </c>
      <c r="E8376" s="1" t="s">
        <v>2779</v>
      </c>
      <c r="F8376" s="1" t="s">
        <v>147</v>
      </c>
      <c r="G8376" s="1" t="s">
        <v>348</v>
      </c>
      <c r="H8376" s="1" t="s">
        <v>2369</v>
      </c>
      <c r="J8376" s="1">
        <v>1398797</v>
      </c>
      <c r="R8376" s="1">
        <v>1.5994999557733536E-2</v>
      </c>
      <c r="S8376" s="1">
        <v>38</v>
      </c>
      <c r="T8376" s="1">
        <v>2</v>
      </c>
      <c r="U8376" s="1">
        <v>1398797</v>
      </c>
      <c r="V8376" s="1">
        <v>1.5994999557733536E-2</v>
      </c>
      <c r="W8376" s="1">
        <v>1.1567093133926392</v>
      </c>
      <c r="X8376" s="1">
        <v>1.1567093133926392</v>
      </c>
    </row>
    <row r="8377" spans="1:24" x14ac:dyDescent="0.35">
      <c r="A8377" s="1">
        <v>390510</v>
      </c>
      <c r="B8377" s="1" t="s">
        <v>2352</v>
      </c>
      <c r="C8377" s="1">
        <v>119354207</v>
      </c>
      <c r="D8377" s="1">
        <v>510</v>
      </c>
      <c r="E8377" s="1" t="s">
        <v>2779</v>
      </c>
      <c r="F8377" s="1" t="s">
        <v>147</v>
      </c>
      <c r="G8377" s="1" t="s">
        <v>348</v>
      </c>
      <c r="H8377" s="1" t="s">
        <v>2369</v>
      </c>
      <c r="J8377" s="1">
        <v>1461993</v>
      </c>
      <c r="R8377" s="1">
        <v>6.3196003437042236E-2</v>
      </c>
      <c r="S8377" s="1">
        <v>39</v>
      </c>
      <c r="T8377" s="1">
        <v>2</v>
      </c>
      <c r="U8377" s="1">
        <v>1461993</v>
      </c>
      <c r="V8377" s="1">
        <v>6.3196003437042236E-2</v>
      </c>
      <c r="W8377" s="1">
        <v>4.5178823471069336</v>
      </c>
      <c r="X8377" s="1">
        <v>4.5178823471069336</v>
      </c>
    </row>
    <row r="8378" spans="1:24" x14ac:dyDescent="0.35">
      <c r="A8378" s="1">
        <v>400510</v>
      </c>
      <c r="B8378" s="1" t="s">
        <v>2353</v>
      </c>
      <c r="C8378" s="1">
        <v>119354207</v>
      </c>
      <c r="D8378" s="1">
        <v>510</v>
      </c>
      <c r="E8378" s="1" t="s">
        <v>48</v>
      </c>
      <c r="F8378" s="1" t="s">
        <v>48</v>
      </c>
      <c r="G8378" s="1" t="s">
        <v>48</v>
      </c>
      <c r="H8378" s="1" t="s">
        <v>48</v>
      </c>
      <c r="S8378" s="1">
        <v>40</v>
      </c>
      <c r="T8378" s="1">
        <v>2</v>
      </c>
      <c r="U8378" s="1">
        <v>0</v>
      </c>
      <c r="V8378" s="1">
        <v>0</v>
      </c>
      <c r="W8378" s="1">
        <v>-100</v>
      </c>
      <c r="X8378" s="1">
        <v>-100</v>
      </c>
    </row>
    <row r="8379" spans="1:24" x14ac:dyDescent="0.35">
      <c r="A8379" s="1">
        <v>410510</v>
      </c>
      <c r="B8379" s="1" t="s">
        <v>2354</v>
      </c>
      <c r="C8379" s="1">
        <v>119354207</v>
      </c>
      <c r="D8379" s="1">
        <v>510</v>
      </c>
      <c r="E8379" s="1" t="s">
        <v>48</v>
      </c>
      <c r="F8379" s="1" t="s">
        <v>48</v>
      </c>
      <c r="G8379" s="1" t="s">
        <v>48</v>
      </c>
      <c r="H8379" s="1" t="s">
        <v>48</v>
      </c>
      <c r="S8379" s="1">
        <v>41</v>
      </c>
      <c r="T8379" s="1">
        <v>2</v>
      </c>
      <c r="U8379" s="1">
        <v>0</v>
      </c>
      <c r="V8379" s="1">
        <v>0</v>
      </c>
    </row>
    <row r="8380" spans="1:24" x14ac:dyDescent="0.35">
      <c r="A8380" s="1">
        <v>420510</v>
      </c>
      <c r="B8380" s="1" t="s">
        <v>2355</v>
      </c>
      <c r="C8380" s="1">
        <v>119354207</v>
      </c>
      <c r="D8380" s="1">
        <v>510</v>
      </c>
      <c r="E8380" s="1" t="s">
        <v>48</v>
      </c>
      <c r="F8380" s="1" t="s">
        <v>48</v>
      </c>
      <c r="G8380" s="1" t="s">
        <v>48</v>
      </c>
      <c r="H8380" s="1" t="s">
        <v>48</v>
      </c>
      <c r="S8380" s="1">
        <v>42</v>
      </c>
      <c r="T8380" s="1">
        <v>2</v>
      </c>
      <c r="U8380" s="1">
        <v>0</v>
      </c>
      <c r="V8380" s="1">
        <v>0</v>
      </c>
    </row>
    <row r="8381" spans="1:24" x14ac:dyDescent="0.35">
      <c r="A8381" s="1">
        <v>430510</v>
      </c>
      <c r="B8381" s="1" t="s">
        <v>2356</v>
      </c>
      <c r="C8381" s="1">
        <v>119354207</v>
      </c>
      <c r="D8381" s="1">
        <v>510</v>
      </c>
      <c r="E8381" s="1" t="s">
        <v>48</v>
      </c>
      <c r="F8381" s="1" t="s">
        <v>48</v>
      </c>
      <c r="G8381" s="1" t="s">
        <v>48</v>
      </c>
      <c r="H8381" s="1" t="s">
        <v>48</v>
      </c>
      <c r="S8381" s="1">
        <v>43</v>
      </c>
      <c r="T8381" s="1">
        <v>2</v>
      </c>
      <c r="U8381" s="1">
        <v>0</v>
      </c>
      <c r="V8381" s="1">
        <v>0</v>
      </c>
    </row>
    <row r="8382" spans="1:24" x14ac:dyDescent="0.35">
      <c r="A8382" s="1">
        <v>440510</v>
      </c>
      <c r="B8382" s="1" t="s">
        <v>2357</v>
      </c>
      <c r="C8382" s="1">
        <v>119354207</v>
      </c>
      <c r="D8382" s="1">
        <v>510</v>
      </c>
      <c r="E8382" s="1" t="s">
        <v>48</v>
      </c>
      <c r="F8382" s="1" t="s">
        <v>48</v>
      </c>
      <c r="G8382" s="1" t="s">
        <v>48</v>
      </c>
      <c r="H8382" s="1" t="s">
        <v>48</v>
      </c>
      <c r="S8382" s="1">
        <v>44</v>
      </c>
      <c r="T8382" s="1">
        <v>2</v>
      </c>
      <c r="U8382" s="1">
        <v>0</v>
      </c>
      <c r="V8382" s="1">
        <v>0</v>
      </c>
    </row>
    <row r="8383" spans="1:24" x14ac:dyDescent="0.35">
      <c r="A8383" s="1">
        <v>450510</v>
      </c>
      <c r="B8383" s="1" t="s">
        <v>2358</v>
      </c>
      <c r="C8383" s="1">
        <v>119354207</v>
      </c>
      <c r="D8383" s="1">
        <v>510</v>
      </c>
      <c r="E8383" s="1" t="s">
        <v>48</v>
      </c>
      <c r="F8383" s="1" t="s">
        <v>48</v>
      </c>
      <c r="G8383" s="1" t="s">
        <v>48</v>
      </c>
      <c r="H8383" s="1" t="s">
        <v>48</v>
      </c>
      <c r="S8383" s="1">
        <v>45</v>
      </c>
      <c r="T8383" s="1">
        <v>2</v>
      </c>
      <c r="U8383" s="1">
        <v>0</v>
      </c>
      <c r="V8383" s="1">
        <v>0</v>
      </c>
    </row>
    <row r="8384" spans="1:24" x14ac:dyDescent="0.35">
      <c r="A8384" s="1">
        <v>460510</v>
      </c>
      <c r="B8384" s="1" t="s">
        <v>2359</v>
      </c>
      <c r="C8384" s="1">
        <v>119354207</v>
      </c>
      <c r="D8384" s="1">
        <v>510</v>
      </c>
      <c r="E8384" s="1" t="s">
        <v>48</v>
      </c>
      <c r="F8384" s="1" t="s">
        <v>48</v>
      </c>
      <c r="G8384" s="1" t="s">
        <v>48</v>
      </c>
      <c r="H8384" s="1" t="s">
        <v>48</v>
      </c>
      <c r="S8384" s="1">
        <v>46</v>
      </c>
      <c r="T8384" s="1">
        <v>2</v>
      </c>
      <c r="U8384" s="1">
        <v>0</v>
      </c>
      <c r="V8384" s="1">
        <v>0</v>
      </c>
    </row>
    <row r="8385" spans="1:24" x14ac:dyDescent="0.35">
      <c r="A8385" s="1">
        <v>470510</v>
      </c>
      <c r="B8385" s="1" t="s">
        <v>2360</v>
      </c>
      <c r="C8385" s="1">
        <v>119354207</v>
      </c>
      <c r="D8385" s="1">
        <v>510</v>
      </c>
      <c r="E8385" s="1" t="s">
        <v>48</v>
      </c>
      <c r="F8385" s="1" t="s">
        <v>48</v>
      </c>
      <c r="G8385" s="1" t="s">
        <v>48</v>
      </c>
      <c r="H8385" s="1" t="s">
        <v>48</v>
      </c>
      <c r="S8385" s="1">
        <v>47</v>
      </c>
      <c r="T8385" s="1">
        <v>2</v>
      </c>
      <c r="U8385" s="1">
        <v>0</v>
      </c>
      <c r="V8385" s="1">
        <v>0</v>
      </c>
    </row>
    <row r="8386" spans="1:24" x14ac:dyDescent="0.35">
      <c r="A8386" s="1">
        <v>290219</v>
      </c>
      <c r="B8386" s="1" t="s">
        <v>2341</v>
      </c>
      <c r="C8386" s="1">
        <v>119354603</v>
      </c>
      <c r="D8386" s="1">
        <v>219</v>
      </c>
      <c r="E8386" s="1" t="s">
        <v>2780</v>
      </c>
      <c r="F8386" s="1" t="s">
        <v>147</v>
      </c>
      <c r="G8386" s="1" t="s">
        <v>348</v>
      </c>
      <c r="H8386" s="1" t="s">
        <v>916</v>
      </c>
      <c r="I8386" s="1">
        <v>902695.77</v>
      </c>
      <c r="K8386" s="1">
        <v>202117</v>
      </c>
      <c r="L8386" s="1">
        <v>5280566</v>
      </c>
      <c r="S8386" s="1">
        <v>29</v>
      </c>
      <c r="T8386" s="1">
        <v>1</v>
      </c>
      <c r="U8386" s="1">
        <v>6385379</v>
      </c>
      <c r="V8386" s="1">
        <v>0</v>
      </c>
    </row>
    <row r="8387" spans="1:24" x14ac:dyDescent="0.35">
      <c r="A8387" s="1">
        <v>300219</v>
      </c>
      <c r="B8387" s="1" t="s">
        <v>2343</v>
      </c>
      <c r="C8387" s="1">
        <v>119354603</v>
      </c>
      <c r="D8387" s="1">
        <v>219</v>
      </c>
      <c r="E8387" s="1" t="s">
        <v>2780</v>
      </c>
      <c r="F8387" s="1" t="s">
        <v>147</v>
      </c>
      <c r="G8387" s="1" t="s">
        <v>348</v>
      </c>
      <c r="H8387" s="1" t="s">
        <v>916</v>
      </c>
      <c r="I8387" s="1">
        <v>917245.78</v>
      </c>
      <c r="K8387" s="1">
        <v>271345</v>
      </c>
      <c r="L8387" s="1">
        <v>5384313</v>
      </c>
      <c r="M8387" s="1">
        <v>0.10374700278043747</v>
      </c>
      <c r="N8387" s="1">
        <v>1.9646947383880615</v>
      </c>
      <c r="O8387" s="1">
        <v>1.4550009742379189E-2</v>
      </c>
      <c r="P8387" s="1">
        <v>1.6118398904800415</v>
      </c>
      <c r="Q8387" s="1">
        <v>6.9228000938892365E-2</v>
      </c>
      <c r="S8387" s="1">
        <v>30</v>
      </c>
      <c r="T8387" s="1">
        <v>1</v>
      </c>
      <c r="U8387" s="1">
        <v>6572904</v>
      </c>
      <c r="V8387" s="1">
        <v>0.18752500414848328</v>
      </c>
      <c r="W8387" s="1">
        <v>2.9367873668670654</v>
      </c>
      <c r="X8387" s="1">
        <v>2.9367873668670654</v>
      </c>
    </row>
    <row r="8388" spans="1:24" x14ac:dyDescent="0.35">
      <c r="A8388" s="1">
        <v>310219</v>
      </c>
      <c r="B8388" s="1" t="s">
        <v>2344</v>
      </c>
      <c r="C8388" s="1">
        <v>119354603</v>
      </c>
      <c r="D8388" s="1">
        <v>219</v>
      </c>
      <c r="E8388" s="1" t="s">
        <v>2780</v>
      </c>
      <c r="F8388" s="1" t="s">
        <v>147</v>
      </c>
      <c r="G8388" s="1" t="s">
        <v>348</v>
      </c>
      <c r="H8388" s="1" t="s">
        <v>916</v>
      </c>
      <c r="I8388" s="1">
        <v>924383.97</v>
      </c>
      <c r="K8388" s="1">
        <v>236731</v>
      </c>
      <c r="L8388" s="1">
        <v>5416679</v>
      </c>
      <c r="M8388" s="1">
        <v>3.2366000115871429E-2</v>
      </c>
      <c r="N8388" s="1">
        <v>0.6011165976524353</v>
      </c>
      <c r="O8388" s="1">
        <v>7.138189859688282E-3</v>
      </c>
      <c r="P8388" s="1">
        <v>0.77821999788284302</v>
      </c>
      <c r="Q8388" s="1">
        <v>-3.4614000469446182E-2</v>
      </c>
      <c r="S8388" s="1">
        <v>31</v>
      </c>
      <c r="T8388" s="1">
        <v>1</v>
      </c>
      <c r="U8388" s="1">
        <v>6577794</v>
      </c>
      <c r="V8388" s="1">
        <v>4.8901885747909546E-3</v>
      </c>
      <c r="W8388" s="1">
        <v>7.4396342039108276E-2</v>
      </c>
      <c r="X8388" s="1">
        <v>7.4396342039108276E-2</v>
      </c>
    </row>
    <row r="8389" spans="1:24" x14ac:dyDescent="0.35">
      <c r="A8389" s="1">
        <v>320219</v>
      </c>
      <c r="B8389" s="1" t="s">
        <v>2345</v>
      </c>
      <c r="C8389" s="1">
        <v>119354603</v>
      </c>
      <c r="D8389" s="1">
        <v>219</v>
      </c>
      <c r="E8389" s="1" t="s">
        <v>2780</v>
      </c>
      <c r="F8389" s="1" t="s">
        <v>147</v>
      </c>
      <c r="G8389" s="1" t="s">
        <v>348</v>
      </c>
      <c r="H8389" s="1" t="s">
        <v>916</v>
      </c>
      <c r="I8389" s="1">
        <v>916061.77</v>
      </c>
      <c r="K8389" s="1">
        <v>236731</v>
      </c>
      <c r="L8389" s="1">
        <v>5466522.5</v>
      </c>
      <c r="M8389" s="1">
        <v>4.9843501299619675E-2</v>
      </c>
      <c r="N8389" s="1">
        <v>0.9201856255531311</v>
      </c>
      <c r="O8389" s="1">
        <v>-8.3221998065710068E-3</v>
      </c>
      <c r="P8389" s="1">
        <v>-0.90029686689376831</v>
      </c>
      <c r="Q8389" s="1">
        <v>0</v>
      </c>
      <c r="S8389" s="1">
        <v>32</v>
      </c>
      <c r="T8389" s="1">
        <v>1</v>
      </c>
      <c r="U8389" s="1">
        <v>6619315</v>
      </c>
      <c r="V8389" s="1">
        <v>4.1521303355693817E-2</v>
      </c>
      <c r="W8389" s="1">
        <v>0.63122987747192383</v>
      </c>
      <c r="X8389" s="1">
        <v>0.63122987747192383</v>
      </c>
    </row>
    <row r="8390" spans="1:24" x14ac:dyDescent="0.35">
      <c r="A8390" s="1">
        <v>330219</v>
      </c>
      <c r="B8390" s="1" t="s">
        <v>2346</v>
      </c>
      <c r="C8390" s="1">
        <v>119354603</v>
      </c>
      <c r="D8390" s="1">
        <v>219</v>
      </c>
      <c r="E8390" s="1" t="s">
        <v>2780</v>
      </c>
      <c r="F8390" s="1" t="s">
        <v>147</v>
      </c>
      <c r="G8390" s="1" t="s">
        <v>348</v>
      </c>
      <c r="H8390" s="1" t="s">
        <v>916</v>
      </c>
      <c r="I8390" s="1">
        <v>967543.8</v>
      </c>
      <c r="K8390" s="1">
        <v>236731</v>
      </c>
      <c r="L8390" s="1">
        <v>5541970</v>
      </c>
      <c r="M8390" s="1">
        <v>7.5447499752044678E-2</v>
      </c>
      <c r="N8390" s="1">
        <v>1.3801735639572144</v>
      </c>
      <c r="O8390" s="1">
        <v>5.1482029259204865E-2</v>
      </c>
      <c r="P8390" s="1">
        <v>5.6199297904968262</v>
      </c>
      <c r="Q8390" s="1">
        <v>0</v>
      </c>
      <c r="S8390" s="1">
        <v>33</v>
      </c>
      <c r="T8390" s="1">
        <v>1</v>
      </c>
      <c r="U8390" s="1">
        <v>6746245</v>
      </c>
      <c r="V8390" s="1">
        <v>0.12692952156066895</v>
      </c>
      <c r="W8390" s="1">
        <v>1.9175699949264526</v>
      </c>
      <c r="X8390" s="1">
        <v>1.9175699949264526</v>
      </c>
    </row>
    <row r="8391" spans="1:24" x14ac:dyDescent="0.35">
      <c r="A8391" s="1">
        <v>340219</v>
      </c>
      <c r="B8391" s="1" t="s">
        <v>2347</v>
      </c>
      <c r="C8391" s="1">
        <v>119354603</v>
      </c>
      <c r="D8391" s="1">
        <v>219</v>
      </c>
      <c r="E8391" s="1" t="s">
        <v>2780</v>
      </c>
      <c r="F8391" s="1" t="s">
        <v>147</v>
      </c>
      <c r="G8391" s="1" t="s">
        <v>348</v>
      </c>
      <c r="H8391" s="1" t="s">
        <v>916</v>
      </c>
      <c r="I8391" s="1">
        <v>967515.76</v>
      </c>
      <c r="K8391" s="1">
        <v>236731</v>
      </c>
      <c r="L8391" s="1">
        <v>5541966.5</v>
      </c>
      <c r="M8391" s="1">
        <v>-3.5000000480067683E-6</v>
      </c>
      <c r="N8391" s="1">
        <v>-6.3154438976198435E-5</v>
      </c>
      <c r="O8391" s="1">
        <v>-2.803999996103812E-5</v>
      </c>
      <c r="P8391" s="1">
        <v>-2.898060018196702E-3</v>
      </c>
      <c r="Q8391" s="1">
        <v>0</v>
      </c>
      <c r="S8391" s="1">
        <v>34</v>
      </c>
      <c r="T8391" s="1">
        <v>1</v>
      </c>
      <c r="U8391" s="1">
        <v>6746213</v>
      </c>
      <c r="V8391" s="1">
        <v>-3.1539999326923862E-5</v>
      </c>
      <c r="W8391" s="1">
        <v>-4.7433795407414436E-4</v>
      </c>
      <c r="X8391" s="1">
        <v>-4.7433795407414436E-4</v>
      </c>
    </row>
    <row r="8392" spans="1:24" x14ac:dyDescent="0.35">
      <c r="A8392" s="1">
        <v>350219</v>
      </c>
      <c r="B8392" s="1" t="s">
        <v>2348</v>
      </c>
      <c r="C8392" s="1">
        <v>119354603</v>
      </c>
      <c r="D8392" s="1">
        <v>219</v>
      </c>
      <c r="E8392" s="1" t="s">
        <v>2780</v>
      </c>
      <c r="F8392" s="1" t="s">
        <v>147</v>
      </c>
      <c r="G8392" s="1" t="s">
        <v>348</v>
      </c>
      <c r="H8392" s="1" t="s">
        <v>916</v>
      </c>
      <c r="I8392" s="1">
        <v>1047727.02</v>
      </c>
      <c r="K8392" s="1">
        <v>236731</v>
      </c>
      <c r="L8392" s="1">
        <v>5597917</v>
      </c>
      <c r="M8392" s="1">
        <v>5.5950500071048737E-2</v>
      </c>
      <c r="N8392" s="1">
        <v>1.0095784664154053</v>
      </c>
      <c r="O8392" s="1">
        <v>8.0211259424686432E-2</v>
      </c>
      <c r="P8392" s="1">
        <v>8.2904348373413086</v>
      </c>
      <c r="Q8392" s="1">
        <v>0</v>
      </c>
      <c r="S8392" s="1">
        <v>35</v>
      </c>
      <c r="T8392" s="1">
        <v>1</v>
      </c>
      <c r="U8392" s="1">
        <v>6882375</v>
      </c>
      <c r="V8392" s="1">
        <v>0.13616175949573517</v>
      </c>
      <c r="W8392" s="1">
        <v>2.0183472633361816</v>
      </c>
      <c r="X8392" s="1">
        <v>2.0183472633361816</v>
      </c>
    </row>
    <row r="8393" spans="1:24" x14ac:dyDescent="0.35">
      <c r="A8393" s="1">
        <v>360219</v>
      </c>
      <c r="B8393" s="1" t="s">
        <v>2349</v>
      </c>
      <c r="C8393" s="1">
        <v>119354603</v>
      </c>
      <c r="D8393" s="1">
        <v>219</v>
      </c>
      <c r="E8393" s="1" t="s">
        <v>2780</v>
      </c>
      <c r="F8393" s="1" t="s">
        <v>147</v>
      </c>
      <c r="G8393" s="1" t="s">
        <v>348</v>
      </c>
      <c r="H8393" s="1" t="s">
        <v>916</v>
      </c>
      <c r="I8393" s="1">
        <v>1094662.67</v>
      </c>
      <c r="K8393" s="1">
        <v>236731</v>
      </c>
      <c r="L8393" s="1">
        <v>5818095</v>
      </c>
      <c r="M8393" s="1">
        <v>0.22017799317836761</v>
      </c>
      <c r="N8393" s="1">
        <v>3.9332129955291748</v>
      </c>
      <c r="O8393" s="1">
        <v>4.6935651451349258E-2</v>
      </c>
      <c r="P8393" s="1">
        <v>4.4797592163085938</v>
      </c>
      <c r="Q8393" s="1">
        <v>0</v>
      </c>
      <c r="S8393" s="1">
        <v>36</v>
      </c>
      <c r="T8393" s="1">
        <v>1</v>
      </c>
      <c r="U8393" s="1">
        <v>7149488.5</v>
      </c>
      <c r="V8393" s="1">
        <v>0.26711365580558777</v>
      </c>
      <c r="W8393" s="1">
        <v>3.8811237812042236</v>
      </c>
      <c r="X8393" s="1">
        <v>3.8811237812042236</v>
      </c>
    </row>
    <row r="8394" spans="1:24" x14ac:dyDescent="0.35">
      <c r="A8394" s="1">
        <v>370219</v>
      </c>
      <c r="B8394" s="1" t="s">
        <v>2350</v>
      </c>
      <c r="C8394" s="1">
        <v>119354603</v>
      </c>
      <c r="D8394" s="1">
        <v>219</v>
      </c>
      <c r="E8394" s="1" t="s">
        <v>2780</v>
      </c>
      <c r="F8394" s="1" t="s">
        <v>147</v>
      </c>
      <c r="G8394" s="1" t="s">
        <v>348</v>
      </c>
      <c r="H8394" s="1" t="s">
        <v>916</v>
      </c>
      <c r="I8394" s="1">
        <v>1159267.55</v>
      </c>
      <c r="K8394" s="1">
        <v>236731</v>
      </c>
      <c r="L8394" s="1">
        <v>6079273</v>
      </c>
      <c r="M8394" s="1">
        <v>0.26117798686027527</v>
      </c>
      <c r="N8394" s="1">
        <v>4.4890637397766113</v>
      </c>
      <c r="O8394" s="1">
        <v>6.4604878425598145E-2</v>
      </c>
      <c r="P8394" s="1">
        <v>5.9018073081970215</v>
      </c>
      <c r="Q8394" s="1">
        <v>0</v>
      </c>
      <c r="S8394" s="1">
        <v>37</v>
      </c>
      <c r="T8394" s="1">
        <v>1</v>
      </c>
      <c r="U8394" s="1">
        <v>7475271.5</v>
      </c>
      <c r="V8394" s="1">
        <v>0.32578286528587341</v>
      </c>
      <c r="W8394" s="1">
        <v>4.5567317008972168</v>
      </c>
      <c r="X8394" s="1">
        <v>4.5567317008972168</v>
      </c>
    </row>
    <row r="8395" spans="1:24" x14ac:dyDescent="0.35">
      <c r="A8395" s="1">
        <v>380219</v>
      </c>
      <c r="B8395" s="1" t="s">
        <v>2351</v>
      </c>
      <c r="C8395" s="1">
        <v>119354603</v>
      </c>
      <c r="D8395" s="1">
        <v>219</v>
      </c>
      <c r="E8395" s="1" t="s">
        <v>2780</v>
      </c>
      <c r="F8395" s="1" t="s">
        <v>147</v>
      </c>
      <c r="G8395" s="1" t="s">
        <v>348</v>
      </c>
      <c r="H8395" s="1" t="s">
        <v>916</v>
      </c>
      <c r="I8395" s="1">
        <v>1231224</v>
      </c>
      <c r="K8395" s="1">
        <v>414954.21875</v>
      </c>
      <c r="L8395" s="1">
        <v>6173864</v>
      </c>
      <c r="M8395" s="1">
        <v>9.4590999186038971E-2</v>
      </c>
      <c r="N8395" s="1">
        <v>1.5559591054916382</v>
      </c>
      <c r="O8395" s="1">
        <v>7.1956448256969452E-2</v>
      </c>
      <c r="P8395" s="1">
        <v>6.2070612907409668</v>
      </c>
      <c r="Q8395" s="1">
        <v>0.17822322249412537</v>
      </c>
      <c r="S8395" s="1">
        <v>38</v>
      </c>
      <c r="T8395" s="1">
        <v>1</v>
      </c>
      <c r="U8395" s="1">
        <v>7820042</v>
      </c>
      <c r="V8395" s="1">
        <v>0.34477066993713379</v>
      </c>
      <c r="W8395" s="1">
        <v>4.6121468544006348</v>
      </c>
      <c r="X8395" s="1">
        <v>4.6121468544006348</v>
      </c>
    </row>
    <row r="8396" spans="1:24" x14ac:dyDescent="0.35">
      <c r="A8396" s="1">
        <v>390219</v>
      </c>
      <c r="B8396" s="1" t="s">
        <v>2352</v>
      </c>
      <c r="C8396" s="1">
        <v>119354603</v>
      </c>
      <c r="D8396" s="1">
        <v>219</v>
      </c>
      <c r="E8396" s="1" t="s">
        <v>2780</v>
      </c>
      <c r="F8396" s="1" t="s">
        <v>147</v>
      </c>
      <c r="G8396" s="1" t="s">
        <v>348</v>
      </c>
      <c r="H8396" s="1" t="s">
        <v>916</v>
      </c>
      <c r="I8396" s="1">
        <v>1234455</v>
      </c>
      <c r="K8396" s="1">
        <v>765083.8125</v>
      </c>
      <c r="L8396" s="1">
        <v>6218358</v>
      </c>
      <c r="M8396" s="1">
        <v>4.449399933218956E-2</v>
      </c>
      <c r="N8396" s="1">
        <v>0.72068321704864502</v>
      </c>
      <c r="O8396" s="1">
        <v>3.2309999223798513E-3</v>
      </c>
      <c r="P8396" s="1">
        <v>0.26242178678512573</v>
      </c>
      <c r="Q8396" s="1">
        <v>0.35012960433959961</v>
      </c>
      <c r="S8396" s="1">
        <v>39</v>
      </c>
      <c r="T8396" s="1">
        <v>1</v>
      </c>
      <c r="U8396" s="1">
        <v>8217897</v>
      </c>
      <c r="V8396" s="1">
        <v>0.39785459637641907</v>
      </c>
      <c r="W8396" s="1">
        <v>5.0876326560974121</v>
      </c>
      <c r="X8396" s="1">
        <v>5.0876326560974121</v>
      </c>
    </row>
    <row r="8397" spans="1:24" x14ac:dyDescent="0.35">
      <c r="A8397" s="1">
        <v>400219</v>
      </c>
      <c r="B8397" s="1" t="s">
        <v>2353</v>
      </c>
      <c r="C8397" s="1">
        <v>119354603</v>
      </c>
      <c r="D8397" s="1">
        <v>219</v>
      </c>
      <c r="E8397" s="1" t="s">
        <v>2780</v>
      </c>
      <c r="F8397" s="1" t="s">
        <v>147</v>
      </c>
      <c r="G8397" s="1" t="s">
        <v>348</v>
      </c>
      <c r="H8397" s="1" t="s">
        <v>916</v>
      </c>
      <c r="S8397" s="1">
        <v>40</v>
      </c>
      <c r="T8397" s="1">
        <v>1</v>
      </c>
      <c r="U8397" s="1">
        <v>0</v>
      </c>
      <c r="V8397" s="1">
        <v>0</v>
      </c>
      <c r="W8397" s="1">
        <v>-100</v>
      </c>
      <c r="X8397" s="1">
        <v>-100</v>
      </c>
    </row>
    <row r="8398" spans="1:24" x14ac:dyDescent="0.35">
      <c r="A8398" s="1">
        <v>410219</v>
      </c>
      <c r="B8398" s="1" t="s">
        <v>2354</v>
      </c>
      <c r="C8398" s="1">
        <v>119354603</v>
      </c>
      <c r="D8398" s="1">
        <v>219</v>
      </c>
      <c r="E8398" s="1" t="s">
        <v>2780</v>
      </c>
      <c r="F8398" s="1" t="s">
        <v>147</v>
      </c>
      <c r="G8398" s="1" t="s">
        <v>348</v>
      </c>
      <c r="H8398" s="1" t="s">
        <v>916</v>
      </c>
      <c r="S8398" s="1">
        <v>41</v>
      </c>
      <c r="T8398" s="1">
        <v>1</v>
      </c>
      <c r="U8398" s="1">
        <v>0</v>
      </c>
      <c r="V8398" s="1">
        <v>0</v>
      </c>
    </row>
    <row r="8399" spans="1:24" x14ac:dyDescent="0.35">
      <c r="A8399" s="1">
        <v>420219</v>
      </c>
      <c r="B8399" s="1" t="s">
        <v>2355</v>
      </c>
      <c r="C8399" s="1">
        <v>119354603</v>
      </c>
      <c r="D8399" s="1">
        <v>219</v>
      </c>
      <c r="E8399" s="1" t="s">
        <v>2780</v>
      </c>
      <c r="F8399" s="1" t="s">
        <v>147</v>
      </c>
      <c r="G8399" s="1" t="s">
        <v>348</v>
      </c>
      <c r="H8399" s="1" t="s">
        <v>916</v>
      </c>
      <c r="S8399" s="1">
        <v>42</v>
      </c>
      <c r="T8399" s="1">
        <v>1</v>
      </c>
      <c r="U8399" s="1">
        <v>0</v>
      </c>
      <c r="V8399" s="1">
        <v>0</v>
      </c>
    </row>
    <row r="8400" spans="1:24" x14ac:dyDescent="0.35">
      <c r="A8400" s="1">
        <v>430219</v>
      </c>
      <c r="B8400" s="1" t="s">
        <v>2356</v>
      </c>
      <c r="C8400" s="1">
        <v>119354603</v>
      </c>
      <c r="D8400" s="1">
        <v>219</v>
      </c>
      <c r="E8400" s="1" t="s">
        <v>2780</v>
      </c>
      <c r="F8400" s="1" t="s">
        <v>147</v>
      </c>
      <c r="G8400" s="1" t="s">
        <v>348</v>
      </c>
      <c r="H8400" s="1" t="s">
        <v>916</v>
      </c>
      <c r="S8400" s="1">
        <v>43</v>
      </c>
      <c r="T8400" s="1">
        <v>1</v>
      </c>
      <c r="U8400" s="1">
        <v>0</v>
      </c>
      <c r="V8400" s="1">
        <v>0</v>
      </c>
    </row>
    <row r="8401" spans="1:24" x14ac:dyDescent="0.35">
      <c r="A8401" s="1">
        <v>440219</v>
      </c>
      <c r="B8401" s="1" t="s">
        <v>2357</v>
      </c>
      <c r="C8401" s="1">
        <v>119354603</v>
      </c>
      <c r="D8401" s="1">
        <v>219</v>
      </c>
      <c r="E8401" s="1" t="s">
        <v>2780</v>
      </c>
      <c r="F8401" s="1" t="s">
        <v>147</v>
      </c>
      <c r="G8401" s="1" t="s">
        <v>348</v>
      </c>
      <c r="H8401" s="1" t="s">
        <v>916</v>
      </c>
      <c r="S8401" s="1">
        <v>44</v>
      </c>
      <c r="T8401" s="1">
        <v>1</v>
      </c>
      <c r="U8401" s="1">
        <v>0</v>
      </c>
      <c r="V8401" s="1">
        <v>0</v>
      </c>
    </row>
    <row r="8402" spans="1:24" x14ac:dyDescent="0.35">
      <c r="A8402" s="1">
        <v>450219</v>
      </c>
      <c r="B8402" s="1" t="s">
        <v>2358</v>
      </c>
      <c r="C8402" s="1">
        <v>119354603</v>
      </c>
      <c r="D8402" s="1">
        <v>219</v>
      </c>
      <c r="E8402" s="1" t="s">
        <v>2780</v>
      </c>
      <c r="F8402" s="1" t="s">
        <v>147</v>
      </c>
      <c r="G8402" s="1" t="s">
        <v>348</v>
      </c>
      <c r="H8402" s="1" t="s">
        <v>916</v>
      </c>
      <c r="S8402" s="1">
        <v>45</v>
      </c>
      <c r="T8402" s="1">
        <v>1</v>
      </c>
      <c r="U8402" s="1">
        <v>0</v>
      </c>
      <c r="V8402" s="1">
        <v>0</v>
      </c>
    </row>
    <row r="8403" spans="1:24" x14ac:dyDescent="0.35">
      <c r="A8403" s="1">
        <v>460219</v>
      </c>
      <c r="B8403" s="1" t="s">
        <v>2359</v>
      </c>
      <c r="C8403" s="1">
        <v>119354603</v>
      </c>
      <c r="D8403" s="1">
        <v>219</v>
      </c>
      <c r="E8403" s="1" t="s">
        <v>2780</v>
      </c>
      <c r="F8403" s="1" t="s">
        <v>147</v>
      </c>
      <c r="G8403" s="1" t="s">
        <v>348</v>
      </c>
      <c r="H8403" s="1" t="s">
        <v>916</v>
      </c>
      <c r="S8403" s="1">
        <v>46</v>
      </c>
      <c r="T8403" s="1">
        <v>1</v>
      </c>
      <c r="U8403" s="1">
        <v>0</v>
      </c>
      <c r="V8403" s="1">
        <v>0</v>
      </c>
    </row>
    <row r="8404" spans="1:24" x14ac:dyDescent="0.35">
      <c r="A8404" s="1">
        <v>470219</v>
      </c>
      <c r="B8404" s="1" t="s">
        <v>2360</v>
      </c>
      <c r="C8404" s="1">
        <v>119354603</v>
      </c>
      <c r="D8404" s="1">
        <v>219</v>
      </c>
      <c r="E8404" s="1" t="s">
        <v>2780</v>
      </c>
      <c r="F8404" s="1" t="s">
        <v>147</v>
      </c>
      <c r="G8404" s="1" t="s">
        <v>348</v>
      </c>
      <c r="H8404" s="1" t="s">
        <v>916</v>
      </c>
      <c r="S8404" s="1">
        <v>47</v>
      </c>
      <c r="T8404" s="1">
        <v>1</v>
      </c>
      <c r="U8404" s="1">
        <v>0</v>
      </c>
      <c r="V8404" s="1">
        <v>0</v>
      </c>
    </row>
    <row r="8405" spans="1:24" x14ac:dyDescent="0.35">
      <c r="A8405" s="1">
        <v>480219</v>
      </c>
      <c r="B8405" s="1" t="s">
        <v>2361</v>
      </c>
      <c r="C8405" s="1">
        <v>119354603</v>
      </c>
      <c r="D8405" s="1">
        <v>219</v>
      </c>
      <c r="E8405" s="1" t="s">
        <v>2780</v>
      </c>
      <c r="F8405" s="1" t="s">
        <v>147</v>
      </c>
      <c r="G8405" s="1" t="s">
        <v>348</v>
      </c>
      <c r="H8405" s="1" t="s">
        <v>916</v>
      </c>
      <c r="S8405" s="1">
        <v>48</v>
      </c>
      <c r="T8405" s="1">
        <v>1</v>
      </c>
      <c r="U8405" s="1">
        <v>0</v>
      </c>
      <c r="V8405" s="1">
        <v>0</v>
      </c>
    </row>
    <row r="8406" spans="1:24" x14ac:dyDescent="0.35">
      <c r="A8406" s="1">
        <v>290248</v>
      </c>
      <c r="B8406" s="1" t="s">
        <v>2341</v>
      </c>
      <c r="C8406" s="1">
        <v>119355503</v>
      </c>
      <c r="D8406" s="1">
        <v>248</v>
      </c>
      <c r="E8406" s="1" t="s">
        <v>2781</v>
      </c>
      <c r="F8406" s="1" t="s">
        <v>147</v>
      </c>
      <c r="G8406" s="1" t="s">
        <v>348</v>
      </c>
      <c r="H8406" s="1" t="s">
        <v>916</v>
      </c>
      <c r="I8406" s="1">
        <v>865403.24</v>
      </c>
      <c r="K8406" s="1">
        <v>159374</v>
      </c>
      <c r="L8406" s="1">
        <v>3976561.5</v>
      </c>
      <c r="S8406" s="1">
        <v>29</v>
      </c>
      <c r="T8406" s="1">
        <v>1</v>
      </c>
      <c r="U8406" s="1">
        <v>5001339</v>
      </c>
      <c r="V8406" s="1">
        <v>0</v>
      </c>
    </row>
    <row r="8407" spans="1:24" x14ac:dyDescent="0.35">
      <c r="A8407" s="1">
        <v>300248</v>
      </c>
      <c r="B8407" s="1" t="s">
        <v>2343</v>
      </c>
      <c r="C8407" s="1">
        <v>119355503</v>
      </c>
      <c r="D8407" s="1">
        <v>248</v>
      </c>
      <c r="E8407" s="1" t="s">
        <v>2781</v>
      </c>
      <c r="F8407" s="1" t="s">
        <v>147</v>
      </c>
      <c r="G8407" s="1" t="s">
        <v>348</v>
      </c>
      <c r="H8407" s="1" t="s">
        <v>916</v>
      </c>
      <c r="I8407" s="1">
        <v>885148.17</v>
      </c>
      <c r="K8407" s="1">
        <v>226462</v>
      </c>
      <c r="L8407" s="1">
        <v>4146792.5</v>
      </c>
      <c r="M8407" s="1">
        <v>0.17023099958896637</v>
      </c>
      <c r="N8407" s="1">
        <v>4.2808589935302734</v>
      </c>
      <c r="O8407" s="1">
        <v>1.9744930788874626E-2</v>
      </c>
      <c r="P8407" s="1">
        <v>2.2815873622894287</v>
      </c>
      <c r="Q8407" s="1">
        <v>6.7088000476360321E-2</v>
      </c>
      <c r="S8407" s="1">
        <v>30</v>
      </c>
      <c r="T8407" s="1">
        <v>1</v>
      </c>
      <c r="U8407" s="1">
        <v>5258403</v>
      </c>
      <c r="V8407" s="1">
        <v>0.25706392526626587</v>
      </c>
      <c r="W8407" s="1">
        <v>5.1399035453796387</v>
      </c>
      <c r="X8407" s="1">
        <v>5.1399035453796387</v>
      </c>
    </row>
    <row r="8408" spans="1:24" x14ac:dyDescent="0.35">
      <c r="A8408" s="1">
        <v>310248</v>
      </c>
      <c r="B8408" s="1" t="s">
        <v>2344</v>
      </c>
      <c r="C8408" s="1">
        <v>119355503</v>
      </c>
      <c r="D8408" s="1">
        <v>248</v>
      </c>
      <c r="E8408" s="1" t="s">
        <v>2781</v>
      </c>
      <c r="F8408" s="1" t="s">
        <v>147</v>
      </c>
      <c r="G8408" s="1" t="s">
        <v>348</v>
      </c>
      <c r="H8408" s="1" t="s">
        <v>916</v>
      </c>
      <c r="I8408" s="1">
        <v>912089.05</v>
      </c>
      <c r="K8408" s="1">
        <v>192918</v>
      </c>
      <c r="L8408" s="1">
        <v>4263336</v>
      </c>
      <c r="M8408" s="1">
        <v>0.11654350161552429</v>
      </c>
      <c r="N8408" s="1">
        <v>2.8104493618011475</v>
      </c>
      <c r="O8408" s="1">
        <v>2.6940880343317986E-2</v>
      </c>
      <c r="P8408" s="1">
        <v>3.0436575412750244</v>
      </c>
      <c r="Q8408" s="1">
        <v>-3.3544000238180161E-2</v>
      </c>
      <c r="S8408" s="1">
        <v>31</v>
      </c>
      <c r="T8408" s="1">
        <v>1</v>
      </c>
      <c r="U8408" s="1">
        <v>5368343</v>
      </c>
      <c r="V8408" s="1">
        <v>0.10994037985801697</v>
      </c>
      <c r="W8408" s="1">
        <v>2.0907487869262695</v>
      </c>
      <c r="X8408" s="1">
        <v>2.0907487869262695</v>
      </c>
    </row>
    <row r="8409" spans="1:24" x14ac:dyDescent="0.35">
      <c r="A8409" s="1">
        <v>320248</v>
      </c>
      <c r="B8409" s="1" t="s">
        <v>2345</v>
      </c>
      <c r="C8409" s="1">
        <v>119355503</v>
      </c>
      <c r="D8409" s="1">
        <v>248</v>
      </c>
      <c r="E8409" s="1" t="s">
        <v>2781</v>
      </c>
      <c r="F8409" s="1" t="s">
        <v>147</v>
      </c>
      <c r="G8409" s="1" t="s">
        <v>348</v>
      </c>
      <c r="H8409" s="1" t="s">
        <v>916</v>
      </c>
      <c r="I8409" s="1">
        <v>932935.34</v>
      </c>
      <c r="K8409" s="1">
        <v>192918</v>
      </c>
      <c r="L8409" s="1">
        <v>4537675.5</v>
      </c>
      <c r="M8409" s="1">
        <v>0.27433949708938599</v>
      </c>
      <c r="N8409" s="1">
        <v>6.4348554611206055</v>
      </c>
      <c r="O8409" s="1">
        <v>2.08462905138731E-2</v>
      </c>
      <c r="P8409" s="1">
        <v>2.2855541706085205</v>
      </c>
      <c r="Q8409" s="1">
        <v>0</v>
      </c>
      <c r="S8409" s="1">
        <v>32</v>
      </c>
      <c r="T8409" s="1">
        <v>1</v>
      </c>
      <c r="U8409" s="1">
        <v>5663529</v>
      </c>
      <c r="V8409" s="1">
        <v>0.29518577456474304</v>
      </c>
      <c r="W8409" s="1">
        <v>5.4986429214477539</v>
      </c>
      <c r="X8409" s="1">
        <v>5.4986429214477539</v>
      </c>
    </row>
    <row r="8410" spans="1:24" x14ac:dyDescent="0.35">
      <c r="A8410" s="1">
        <v>330248</v>
      </c>
      <c r="B8410" s="1" t="s">
        <v>2346</v>
      </c>
      <c r="C8410" s="1">
        <v>119355503</v>
      </c>
      <c r="D8410" s="1">
        <v>248</v>
      </c>
      <c r="E8410" s="1" t="s">
        <v>2781</v>
      </c>
      <c r="F8410" s="1" t="s">
        <v>147</v>
      </c>
      <c r="G8410" s="1" t="s">
        <v>348</v>
      </c>
      <c r="H8410" s="1" t="s">
        <v>916</v>
      </c>
      <c r="I8410" s="1">
        <v>987633.39</v>
      </c>
      <c r="K8410" s="1">
        <v>192918</v>
      </c>
      <c r="L8410" s="1">
        <v>4531616</v>
      </c>
      <c r="M8410" s="1">
        <v>-6.0594999231398106E-3</v>
      </c>
      <c r="N8410" s="1">
        <v>-0.13353753089904785</v>
      </c>
      <c r="O8410" s="1">
        <v>5.4698050022125244E-2</v>
      </c>
      <c r="P8410" s="1">
        <v>5.8630056381225586</v>
      </c>
      <c r="Q8410" s="1">
        <v>0</v>
      </c>
      <c r="S8410" s="1">
        <v>33</v>
      </c>
      <c r="T8410" s="1">
        <v>1</v>
      </c>
      <c r="U8410" s="1">
        <v>5712167.5</v>
      </c>
      <c r="V8410" s="1">
        <v>4.8638548702001572E-2</v>
      </c>
      <c r="W8410" s="1">
        <v>0.85880202054977417</v>
      </c>
      <c r="X8410" s="1">
        <v>0.85880202054977417</v>
      </c>
    </row>
    <row r="8411" spans="1:24" x14ac:dyDescent="0.35">
      <c r="A8411" s="1">
        <v>340248</v>
      </c>
      <c r="B8411" s="1" t="s">
        <v>2347</v>
      </c>
      <c r="C8411" s="1">
        <v>119355503</v>
      </c>
      <c r="D8411" s="1">
        <v>248</v>
      </c>
      <c r="E8411" s="1" t="s">
        <v>2781</v>
      </c>
      <c r="F8411" s="1" t="s">
        <v>147</v>
      </c>
      <c r="G8411" s="1" t="s">
        <v>348</v>
      </c>
      <c r="H8411" s="1" t="s">
        <v>916</v>
      </c>
      <c r="I8411" s="1">
        <v>987589.52</v>
      </c>
      <c r="K8411" s="1">
        <v>192918</v>
      </c>
      <c r="L8411" s="1">
        <v>4531608.5</v>
      </c>
      <c r="M8411" s="1">
        <v>-7.4999998105340637E-6</v>
      </c>
      <c r="N8411" s="1">
        <v>-1.6550387954339385E-4</v>
      </c>
      <c r="O8411" s="1">
        <v>-4.3870000808965415E-5</v>
      </c>
      <c r="P8411" s="1">
        <v>-4.4419318437576294E-3</v>
      </c>
      <c r="Q8411" s="1">
        <v>0</v>
      </c>
      <c r="S8411" s="1">
        <v>34</v>
      </c>
      <c r="T8411" s="1">
        <v>1</v>
      </c>
      <c r="U8411" s="1">
        <v>5712116</v>
      </c>
      <c r="V8411" s="1">
        <v>-5.1369999710004777E-5</v>
      </c>
      <c r="W8411" s="1">
        <v>-9.015842224471271E-4</v>
      </c>
      <c r="X8411" s="1">
        <v>-9.015842224471271E-4</v>
      </c>
    </row>
    <row r="8412" spans="1:24" x14ac:dyDescent="0.35">
      <c r="A8412" s="1">
        <v>350248</v>
      </c>
      <c r="B8412" s="1" t="s">
        <v>2348</v>
      </c>
      <c r="C8412" s="1">
        <v>119355503</v>
      </c>
      <c r="D8412" s="1">
        <v>248</v>
      </c>
      <c r="E8412" s="1" t="s">
        <v>2781</v>
      </c>
      <c r="F8412" s="1" t="s">
        <v>147</v>
      </c>
      <c r="G8412" s="1" t="s">
        <v>348</v>
      </c>
      <c r="H8412" s="1" t="s">
        <v>916</v>
      </c>
      <c r="I8412" s="1">
        <v>1031578.77</v>
      </c>
      <c r="K8412" s="1">
        <v>192918</v>
      </c>
      <c r="L8412" s="1">
        <v>5144474.5</v>
      </c>
      <c r="M8412" s="1">
        <v>0.61286598443984985</v>
      </c>
      <c r="N8412" s="1">
        <v>13.524249076843262</v>
      </c>
      <c r="O8412" s="1">
        <v>4.398924857378006E-2</v>
      </c>
      <c r="P8412" s="1">
        <v>4.4542036056518555</v>
      </c>
      <c r="Q8412" s="1">
        <v>0</v>
      </c>
      <c r="S8412" s="1">
        <v>35</v>
      </c>
      <c r="T8412" s="1">
        <v>1</v>
      </c>
      <c r="U8412" s="1">
        <v>6368971</v>
      </c>
      <c r="V8412" s="1">
        <v>0.65685522556304932</v>
      </c>
      <c r="W8412" s="1">
        <v>11.49932861328125</v>
      </c>
      <c r="X8412" s="1">
        <v>11.49932861328125</v>
      </c>
    </row>
    <row r="8413" spans="1:24" x14ac:dyDescent="0.35">
      <c r="A8413" s="1">
        <v>360248</v>
      </c>
      <c r="B8413" s="1" t="s">
        <v>2349</v>
      </c>
      <c r="C8413" s="1">
        <v>119355503</v>
      </c>
      <c r="D8413" s="1">
        <v>248</v>
      </c>
      <c r="E8413" s="1" t="s">
        <v>2781</v>
      </c>
      <c r="F8413" s="1" t="s">
        <v>147</v>
      </c>
      <c r="G8413" s="1" t="s">
        <v>348</v>
      </c>
      <c r="H8413" s="1" t="s">
        <v>916</v>
      </c>
      <c r="I8413" s="1">
        <v>1158092.94</v>
      </c>
      <c r="K8413" s="1">
        <v>192918</v>
      </c>
      <c r="L8413" s="1">
        <v>6029896.5</v>
      </c>
      <c r="M8413" s="1">
        <v>0.8854219913482666</v>
      </c>
      <c r="N8413" s="1">
        <v>17.211126327514648</v>
      </c>
      <c r="O8413" s="1">
        <v>0.12651416659355164</v>
      </c>
      <c r="P8413" s="1">
        <v>12.264130592346191</v>
      </c>
      <c r="Q8413" s="1">
        <v>0</v>
      </c>
      <c r="S8413" s="1">
        <v>36</v>
      </c>
      <c r="T8413" s="1">
        <v>1</v>
      </c>
      <c r="U8413" s="1">
        <v>7380907.5</v>
      </c>
      <c r="V8413" s="1">
        <v>1.0119361877441406</v>
      </c>
      <c r="W8413" s="1">
        <v>15.888540267944336</v>
      </c>
      <c r="X8413" s="1">
        <v>15.888540267944336</v>
      </c>
    </row>
    <row r="8414" spans="1:24" x14ac:dyDescent="0.35">
      <c r="A8414" s="1">
        <v>370248</v>
      </c>
      <c r="B8414" s="1" t="s">
        <v>2350</v>
      </c>
      <c r="C8414" s="1">
        <v>119355503</v>
      </c>
      <c r="D8414" s="1">
        <v>248</v>
      </c>
      <c r="E8414" s="1" t="s">
        <v>2781</v>
      </c>
      <c r="F8414" s="1" t="s">
        <v>147</v>
      </c>
      <c r="G8414" s="1" t="s">
        <v>348</v>
      </c>
      <c r="H8414" s="1" t="s">
        <v>916</v>
      </c>
      <c r="I8414" s="1">
        <v>1204642</v>
      </c>
      <c r="K8414" s="1">
        <v>192918</v>
      </c>
      <c r="L8414" s="1">
        <v>7014327.5</v>
      </c>
      <c r="M8414" s="1">
        <v>0.98443102836608887</v>
      </c>
      <c r="N8414" s="1">
        <v>16.325836181640625</v>
      </c>
      <c r="O8414" s="1">
        <v>4.6549059450626373E-2</v>
      </c>
      <c r="P8414" s="1">
        <v>4.0194582939147949</v>
      </c>
      <c r="Q8414" s="1">
        <v>0</v>
      </c>
      <c r="S8414" s="1">
        <v>37</v>
      </c>
      <c r="T8414" s="1">
        <v>1</v>
      </c>
      <c r="U8414" s="1">
        <v>8411888</v>
      </c>
      <c r="V8414" s="1">
        <v>1.030980110168457</v>
      </c>
      <c r="W8414" s="1">
        <v>13.968208312988281</v>
      </c>
      <c r="X8414" s="1">
        <v>13.968208312988281</v>
      </c>
    </row>
    <row r="8415" spans="1:24" x14ac:dyDescent="0.35">
      <c r="A8415" s="1">
        <v>380248</v>
      </c>
      <c r="B8415" s="1" t="s">
        <v>2351</v>
      </c>
      <c r="C8415" s="1">
        <v>119355503</v>
      </c>
      <c r="D8415" s="1">
        <v>248</v>
      </c>
      <c r="E8415" s="1" t="s">
        <v>2781</v>
      </c>
      <c r="F8415" s="1" t="s">
        <v>147</v>
      </c>
      <c r="G8415" s="1" t="s">
        <v>348</v>
      </c>
      <c r="H8415" s="1" t="s">
        <v>916</v>
      </c>
      <c r="I8415" s="1">
        <v>1286872</v>
      </c>
      <c r="K8415" s="1">
        <v>1052109.375</v>
      </c>
      <c r="L8415" s="1">
        <v>7447911</v>
      </c>
      <c r="M8415" s="1">
        <v>0.43358349800109863</v>
      </c>
      <c r="N8415" s="1">
        <v>6.1813979148864746</v>
      </c>
      <c r="O8415" s="1">
        <v>8.223000168800354E-2</v>
      </c>
      <c r="P8415" s="1">
        <v>6.8260946273803711</v>
      </c>
      <c r="Q8415" s="1">
        <v>0.85919135808944702</v>
      </c>
      <c r="S8415" s="1">
        <v>38</v>
      </c>
      <c r="T8415" s="1">
        <v>1</v>
      </c>
      <c r="U8415" s="1">
        <v>9786892</v>
      </c>
      <c r="V8415" s="1">
        <v>1.3750048875808716</v>
      </c>
      <c r="W8415" s="1">
        <v>16.345962524414063</v>
      </c>
      <c r="X8415" s="1">
        <v>16.345962524414063</v>
      </c>
    </row>
    <row r="8416" spans="1:24" x14ac:dyDescent="0.35">
      <c r="A8416" s="1">
        <v>390248</v>
      </c>
      <c r="B8416" s="1" t="s">
        <v>2352</v>
      </c>
      <c r="C8416" s="1">
        <v>119355503</v>
      </c>
      <c r="D8416" s="1">
        <v>248</v>
      </c>
      <c r="E8416" s="1" t="s">
        <v>2781</v>
      </c>
      <c r="F8416" s="1" t="s">
        <v>147</v>
      </c>
      <c r="G8416" s="1" t="s">
        <v>348</v>
      </c>
      <c r="H8416" s="1" t="s">
        <v>916</v>
      </c>
      <c r="I8416" s="1">
        <v>1319853</v>
      </c>
      <c r="K8416" s="1">
        <v>1910852.75</v>
      </c>
      <c r="L8416" s="1">
        <v>7588334</v>
      </c>
      <c r="M8416" s="1">
        <v>0.1404229998588562</v>
      </c>
      <c r="N8416" s="1">
        <v>1.8854011297225952</v>
      </c>
      <c r="O8416" s="1">
        <v>3.298100084066391E-2</v>
      </c>
      <c r="P8416" s="1">
        <v>2.5628812313079834</v>
      </c>
      <c r="Q8416" s="1">
        <v>0.85874336957931519</v>
      </c>
      <c r="S8416" s="1">
        <v>39</v>
      </c>
      <c r="T8416" s="1">
        <v>1</v>
      </c>
      <c r="U8416" s="1">
        <v>10819040</v>
      </c>
      <c r="V8416" s="1">
        <v>1.0321474075317383</v>
      </c>
      <c r="W8416" s="1">
        <v>10.546228408813477</v>
      </c>
      <c r="X8416" s="1">
        <v>10.546228408813477</v>
      </c>
    </row>
    <row r="8417" spans="1:24" x14ac:dyDescent="0.35">
      <c r="A8417" s="1">
        <v>400248</v>
      </c>
      <c r="B8417" s="1" t="s">
        <v>2353</v>
      </c>
      <c r="C8417" s="1">
        <v>119355503</v>
      </c>
      <c r="D8417" s="1">
        <v>248</v>
      </c>
      <c r="E8417" s="1" t="s">
        <v>2781</v>
      </c>
      <c r="F8417" s="1" t="s">
        <v>147</v>
      </c>
      <c r="G8417" s="1" t="s">
        <v>348</v>
      </c>
      <c r="H8417" s="1" t="s">
        <v>916</v>
      </c>
      <c r="S8417" s="1">
        <v>40</v>
      </c>
      <c r="T8417" s="1">
        <v>1</v>
      </c>
      <c r="U8417" s="1">
        <v>0</v>
      </c>
      <c r="V8417" s="1">
        <v>0</v>
      </c>
      <c r="W8417" s="1">
        <v>-100</v>
      </c>
      <c r="X8417" s="1">
        <v>-100</v>
      </c>
    </row>
    <row r="8418" spans="1:24" x14ac:dyDescent="0.35">
      <c r="A8418" s="1">
        <v>410248</v>
      </c>
      <c r="B8418" s="1" t="s">
        <v>2354</v>
      </c>
      <c r="C8418" s="1">
        <v>119355503</v>
      </c>
      <c r="D8418" s="1">
        <v>248</v>
      </c>
      <c r="E8418" s="1" t="s">
        <v>2781</v>
      </c>
      <c r="F8418" s="1" t="s">
        <v>147</v>
      </c>
      <c r="G8418" s="1" t="s">
        <v>348</v>
      </c>
      <c r="H8418" s="1" t="s">
        <v>916</v>
      </c>
      <c r="S8418" s="1">
        <v>41</v>
      </c>
      <c r="T8418" s="1">
        <v>1</v>
      </c>
      <c r="U8418" s="1">
        <v>0</v>
      </c>
      <c r="V8418" s="1">
        <v>0</v>
      </c>
    </row>
    <row r="8419" spans="1:24" x14ac:dyDescent="0.35">
      <c r="A8419" s="1">
        <v>420248</v>
      </c>
      <c r="B8419" s="1" t="s">
        <v>2355</v>
      </c>
      <c r="C8419" s="1">
        <v>119355503</v>
      </c>
      <c r="D8419" s="1">
        <v>248</v>
      </c>
      <c r="E8419" s="1" t="s">
        <v>2781</v>
      </c>
      <c r="F8419" s="1" t="s">
        <v>147</v>
      </c>
      <c r="G8419" s="1" t="s">
        <v>348</v>
      </c>
      <c r="H8419" s="1" t="s">
        <v>916</v>
      </c>
      <c r="S8419" s="1">
        <v>42</v>
      </c>
      <c r="T8419" s="1">
        <v>1</v>
      </c>
      <c r="U8419" s="1">
        <v>0</v>
      </c>
      <c r="V8419" s="1">
        <v>0</v>
      </c>
    </row>
    <row r="8420" spans="1:24" x14ac:dyDescent="0.35">
      <c r="A8420" s="1">
        <v>430248</v>
      </c>
      <c r="B8420" s="1" t="s">
        <v>2356</v>
      </c>
      <c r="C8420" s="1">
        <v>119355503</v>
      </c>
      <c r="D8420" s="1">
        <v>248</v>
      </c>
      <c r="E8420" s="1" t="s">
        <v>2781</v>
      </c>
      <c r="F8420" s="1" t="s">
        <v>147</v>
      </c>
      <c r="G8420" s="1" t="s">
        <v>348</v>
      </c>
      <c r="H8420" s="1" t="s">
        <v>916</v>
      </c>
      <c r="S8420" s="1">
        <v>43</v>
      </c>
      <c r="T8420" s="1">
        <v>1</v>
      </c>
      <c r="U8420" s="1">
        <v>0</v>
      </c>
      <c r="V8420" s="1">
        <v>0</v>
      </c>
    </row>
    <row r="8421" spans="1:24" x14ac:dyDescent="0.35">
      <c r="A8421" s="1">
        <v>440248</v>
      </c>
      <c r="B8421" s="1" t="s">
        <v>2357</v>
      </c>
      <c r="C8421" s="1">
        <v>119355503</v>
      </c>
      <c r="D8421" s="1">
        <v>248</v>
      </c>
      <c r="E8421" s="1" t="s">
        <v>2781</v>
      </c>
      <c r="F8421" s="1" t="s">
        <v>147</v>
      </c>
      <c r="G8421" s="1" t="s">
        <v>348</v>
      </c>
      <c r="H8421" s="1" t="s">
        <v>916</v>
      </c>
      <c r="S8421" s="1">
        <v>44</v>
      </c>
      <c r="T8421" s="1">
        <v>1</v>
      </c>
      <c r="U8421" s="1">
        <v>0</v>
      </c>
      <c r="V8421" s="1">
        <v>0</v>
      </c>
    </row>
    <row r="8422" spans="1:24" x14ac:dyDescent="0.35">
      <c r="A8422" s="1">
        <v>450248</v>
      </c>
      <c r="B8422" s="1" t="s">
        <v>2358</v>
      </c>
      <c r="C8422" s="1">
        <v>119355503</v>
      </c>
      <c r="D8422" s="1">
        <v>248</v>
      </c>
      <c r="E8422" s="1" t="s">
        <v>2781</v>
      </c>
      <c r="F8422" s="1" t="s">
        <v>147</v>
      </c>
      <c r="G8422" s="1" t="s">
        <v>348</v>
      </c>
      <c r="H8422" s="1" t="s">
        <v>916</v>
      </c>
      <c r="S8422" s="1">
        <v>45</v>
      </c>
      <c r="T8422" s="1">
        <v>1</v>
      </c>
      <c r="U8422" s="1">
        <v>0</v>
      </c>
      <c r="V8422" s="1">
        <v>0</v>
      </c>
    </row>
    <row r="8423" spans="1:24" x14ac:dyDescent="0.35">
      <c r="A8423" s="1">
        <v>460248</v>
      </c>
      <c r="B8423" s="1" t="s">
        <v>2359</v>
      </c>
      <c r="C8423" s="1">
        <v>119355503</v>
      </c>
      <c r="D8423" s="1">
        <v>248</v>
      </c>
      <c r="E8423" s="1" t="s">
        <v>2781</v>
      </c>
      <c r="F8423" s="1" t="s">
        <v>147</v>
      </c>
      <c r="G8423" s="1" t="s">
        <v>348</v>
      </c>
      <c r="H8423" s="1" t="s">
        <v>916</v>
      </c>
      <c r="S8423" s="1">
        <v>46</v>
      </c>
      <c r="T8423" s="1">
        <v>1</v>
      </c>
      <c r="U8423" s="1">
        <v>0</v>
      </c>
      <c r="V8423" s="1">
        <v>0</v>
      </c>
    </row>
    <row r="8424" spans="1:24" x14ac:dyDescent="0.35">
      <c r="A8424" s="1">
        <v>470248</v>
      </c>
      <c r="B8424" s="1" t="s">
        <v>2360</v>
      </c>
      <c r="C8424" s="1">
        <v>119355503</v>
      </c>
      <c r="D8424" s="1">
        <v>248</v>
      </c>
      <c r="E8424" s="1" t="s">
        <v>2781</v>
      </c>
      <c r="F8424" s="1" t="s">
        <v>147</v>
      </c>
      <c r="G8424" s="1" t="s">
        <v>348</v>
      </c>
      <c r="H8424" s="1" t="s">
        <v>916</v>
      </c>
      <c r="S8424" s="1">
        <v>47</v>
      </c>
      <c r="T8424" s="1">
        <v>1</v>
      </c>
      <c r="U8424" s="1">
        <v>0</v>
      </c>
      <c r="V8424" s="1">
        <v>0</v>
      </c>
    </row>
    <row r="8425" spans="1:24" x14ac:dyDescent="0.35">
      <c r="A8425" s="1">
        <v>480248</v>
      </c>
      <c r="B8425" s="1" t="s">
        <v>2361</v>
      </c>
      <c r="C8425" s="1">
        <v>119355503</v>
      </c>
      <c r="D8425" s="1">
        <v>248</v>
      </c>
      <c r="E8425" s="1" t="s">
        <v>2781</v>
      </c>
      <c r="F8425" s="1" t="s">
        <v>147</v>
      </c>
      <c r="G8425" s="1" t="s">
        <v>348</v>
      </c>
      <c r="H8425" s="1" t="s">
        <v>916</v>
      </c>
      <c r="S8425" s="1">
        <v>48</v>
      </c>
      <c r="T8425" s="1">
        <v>1</v>
      </c>
      <c r="U8425" s="1">
        <v>0</v>
      </c>
      <c r="V8425" s="1">
        <v>0</v>
      </c>
    </row>
    <row r="8426" spans="1:24" x14ac:dyDescent="0.35">
      <c r="A8426" s="1">
        <v>290290</v>
      </c>
      <c r="B8426" s="1" t="s">
        <v>2341</v>
      </c>
      <c r="C8426" s="1">
        <v>119356503</v>
      </c>
      <c r="D8426" s="1">
        <v>290</v>
      </c>
      <c r="E8426" s="1" t="s">
        <v>2782</v>
      </c>
      <c r="F8426" s="1" t="s">
        <v>147</v>
      </c>
      <c r="G8426" s="1" t="s">
        <v>348</v>
      </c>
      <c r="H8426" s="1" t="s">
        <v>916</v>
      </c>
      <c r="I8426" s="1">
        <v>1704688.6</v>
      </c>
      <c r="K8426" s="1">
        <v>417576</v>
      </c>
      <c r="L8426" s="1">
        <v>8218328</v>
      </c>
      <c r="S8426" s="1">
        <v>29</v>
      </c>
      <c r="T8426" s="1">
        <v>1</v>
      </c>
      <c r="U8426" s="1">
        <v>10340592</v>
      </c>
      <c r="V8426" s="1">
        <v>0</v>
      </c>
    </row>
    <row r="8427" spans="1:24" x14ac:dyDescent="0.35">
      <c r="A8427" s="1">
        <v>300290</v>
      </c>
      <c r="B8427" s="1" t="s">
        <v>2343</v>
      </c>
      <c r="C8427" s="1">
        <v>119356503</v>
      </c>
      <c r="D8427" s="1">
        <v>290</v>
      </c>
      <c r="E8427" s="1" t="s">
        <v>2782</v>
      </c>
      <c r="F8427" s="1" t="s">
        <v>147</v>
      </c>
      <c r="G8427" s="1" t="s">
        <v>348</v>
      </c>
      <c r="H8427" s="1" t="s">
        <v>916</v>
      </c>
      <c r="I8427" s="1">
        <v>1728831.37</v>
      </c>
      <c r="K8427" s="1">
        <v>417576</v>
      </c>
      <c r="L8427" s="1">
        <v>8496597</v>
      </c>
      <c r="M8427" s="1">
        <v>0.27826899290084839</v>
      </c>
      <c r="N8427" s="1">
        <v>3.3859562873840332</v>
      </c>
      <c r="O8427" s="1">
        <v>2.414277009665966E-2</v>
      </c>
      <c r="P8427" s="1">
        <v>1.4162569046020508</v>
      </c>
      <c r="Q8427" s="1">
        <v>0</v>
      </c>
      <c r="S8427" s="1">
        <v>30</v>
      </c>
      <c r="T8427" s="1">
        <v>1</v>
      </c>
      <c r="U8427" s="1">
        <v>10643004</v>
      </c>
      <c r="V8427" s="1">
        <v>0.3024117648601532</v>
      </c>
      <c r="W8427" s="1">
        <v>2.9245133399963379</v>
      </c>
      <c r="X8427" s="1">
        <v>2.9245133399963379</v>
      </c>
    </row>
    <row r="8428" spans="1:24" x14ac:dyDescent="0.35">
      <c r="A8428" s="1">
        <v>310290</v>
      </c>
      <c r="B8428" s="1" t="s">
        <v>2344</v>
      </c>
      <c r="C8428" s="1">
        <v>119356503</v>
      </c>
      <c r="D8428" s="1">
        <v>290</v>
      </c>
      <c r="E8428" s="1" t="s">
        <v>2782</v>
      </c>
      <c r="F8428" s="1" t="s">
        <v>147</v>
      </c>
      <c r="G8428" s="1" t="s">
        <v>348</v>
      </c>
      <c r="H8428" s="1" t="s">
        <v>916</v>
      </c>
      <c r="I8428" s="1">
        <v>1759864.57</v>
      </c>
      <c r="K8428" s="1">
        <v>417576</v>
      </c>
      <c r="L8428" s="1">
        <v>8564480</v>
      </c>
      <c r="M8428" s="1">
        <v>6.7882999777793884E-2</v>
      </c>
      <c r="N8428" s="1">
        <v>0.79894340038299561</v>
      </c>
      <c r="O8428" s="1">
        <v>3.1033199280500412E-2</v>
      </c>
      <c r="P8428" s="1">
        <v>1.795039176940918</v>
      </c>
      <c r="Q8428" s="1">
        <v>0</v>
      </c>
      <c r="S8428" s="1">
        <v>31</v>
      </c>
      <c r="T8428" s="1">
        <v>1</v>
      </c>
      <c r="U8428" s="1">
        <v>10741920</v>
      </c>
      <c r="V8428" s="1">
        <v>9.8916202783584595E-2</v>
      </c>
      <c r="W8428" s="1">
        <v>0.92939925193786621</v>
      </c>
      <c r="X8428" s="1">
        <v>0.92939925193786621</v>
      </c>
    </row>
    <row r="8429" spans="1:24" x14ac:dyDescent="0.35">
      <c r="A8429" s="1">
        <v>320290</v>
      </c>
      <c r="B8429" s="1" t="s">
        <v>2345</v>
      </c>
      <c r="C8429" s="1">
        <v>119356503</v>
      </c>
      <c r="D8429" s="1">
        <v>290</v>
      </c>
      <c r="E8429" s="1" t="s">
        <v>2782</v>
      </c>
      <c r="F8429" s="1" t="s">
        <v>147</v>
      </c>
      <c r="G8429" s="1" t="s">
        <v>348</v>
      </c>
      <c r="H8429" s="1" t="s">
        <v>916</v>
      </c>
      <c r="I8429" s="1">
        <v>1775767.12</v>
      </c>
      <c r="K8429" s="1">
        <v>417576</v>
      </c>
      <c r="L8429" s="1">
        <v>8678267</v>
      </c>
      <c r="M8429" s="1">
        <v>0.11378700286149979</v>
      </c>
      <c r="N8429" s="1">
        <v>1.32859206199646</v>
      </c>
      <c r="O8429" s="1">
        <v>1.5902550891041756E-2</v>
      </c>
      <c r="P8429" s="1">
        <v>0.90362352132797241</v>
      </c>
      <c r="Q8429" s="1">
        <v>0</v>
      </c>
      <c r="S8429" s="1">
        <v>32</v>
      </c>
      <c r="T8429" s="1">
        <v>1</v>
      </c>
      <c r="U8429" s="1">
        <v>10871610</v>
      </c>
      <c r="V8429" s="1">
        <v>0.12968955934047699</v>
      </c>
      <c r="W8429" s="1">
        <v>1.2073260545730591</v>
      </c>
      <c r="X8429" s="1">
        <v>1.2073260545730591</v>
      </c>
    </row>
    <row r="8430" spans="1:24" x14ac:dyDescent="0.35">
      <c r="A8430" s="1">
        <v>330290</v>
      </c>
      <c r="B8430" s="1" t="s">
        <v>2346</v>
      </c>
      <c r="C8430" s="1">
        <v>119356503</v>
      </c>
      <c r="D8430" s="1">
        <v>290</v>
      </c>
      <c r="E8430" s="1" t="s">
        <v>2782</v>
      </c>
      <c r="F8430" s="1" t="s">
        <v>147</v>
      </c>
      <c r="G8430" s="1" t="s">
        <v>348</v>
      </c>
      <c r="H8430" s="1" t="s">
        <v>916</v>
      </c>
      <c r="I8430" s="1">
        <v>1866028.34</v>
      </c>
      <c r="K8430" s="1">
        <v>417576</v>
      </c>
      <c r="L8430" s="1">
        <v>8815869</v>
      </c>
      <c r="M8430" s="1">
        <v>0.13760200142860413</v>
      </c>
      <c r="N8430" s="1">
        <v>1.5855931043624878</v>
      </c>
      <c r="O8430" s="1">
        <v>9.0261220932006836E-2</v>
      </c>
      <c r="P8430" s="1">
        <v>5.0829424858093262</v>
      </c>
      <c r="Q8430" s="1">
        <v>0</v>
      </c>
      <c r="S8430" s="1">
        <v>33</v>
      </c>
      <c r="T8430" s="1">
        <v>1</v>
      </c>
      <c r="U8430" s="1">
        <v>11099474</v>
      </c>
      <c r="V8430" s="1">
        <v>0.22786322236061096</v>
      </c>
      <c r="W8430" s="1">
        <v>2.095954418182373</v>
      </c>
      <c r="X8430" s="1">
        <v>2.095954418182373</v>
      </c>
    </row>
    <row r="8431" spans="1:24" x14ac:dyDescent="0.35">
      <c r="A8431" s="1">
        <v>340290</v>
      </c>
      <c r="B8431" s="1" t="s">
        <v>2347</v>
      </c>
      <c r="C8431" s="1">
        <v>119356503</v>
      </c>
      <c r="D8431" s="1">
        <v>290</v>
      </c>
      <c r="E8431" s="1" t="s">
        <v>2782</v>
      </c>
      <c r="F8431" s="1" t="s">
        <v>147</v>
      </c>
      <c r="G8431" s="1" t="s">
        <v>348</v>
      </c>
      <c r="H8431" s="1" t="s">
        <v>916</v>
      </c>
      <c r="I8431" s="1">
        <v>1865967.86</v>
      </c>
      <c r="K8431" s="1">
        <v>417576</v>
      </c>
      <c r="L8431" s="1">
        <v>8815861</v>
      </c>
      <c r="M8431" s="1">
        <v>-7.9999999798019417E-6</v>
      </c>
      <c r="N8431" s="1">
        <v>-9.0745452325791121E-5</v>
      </c>
      <c r="O8431" s="1">
        <v>-6.0480000684037805E-5</v>
      </c>
      <c r="P8431" s="1">
        <v>-3.2411082647740841E-3</v>
      </c>
      <c r="Q8431" s="1">
        <v>0</v>
      </c>
      <c r="S8431" s="1">
        <v>34</v>
      </c>
      <c r="T8431" s="1">
        <v>1</v>
      </c>
      <c r="U8431" s="1">
        <v>11099405</v>
      </c>
      <c r="V8431" s="1">
        <v>-6.8480003392323852E-5</v>
      </c>
      <c r="W8431" s="1">
        <v>-6.2165106646716595E-4</v>
      </c>
      <c r="X8431" s="1">
        <v>-6.2165106646716595E-4</v>
      </c>
    </row>
    <row r="8432" spans="1:24" x14ac:dyDescent="0.35">
      <c r="A8432" s="1">
        <v>350290</v>
      </c>
      <c r="B8432" s="1" t="s">
        <v>2348</v>
      </c>
      <c r="C8432" s="1">
        <v>119356503</v>
      </c>
      <c r="D8432" s="1">
        <v>290</v>
      </c>
      <c r="E8432" s="1" t="s">
        <v>2782</v>
      </c>
      <c r="F8432" s="1" t="s">
        <v>147</v>
      </c>
      <c r="G8432" s="1" t="s">
        <v>348</v>
      </c>
      <c r="H8432" s="1" t="s">
        <v>916</v>
      </c>
      <c r="I8432" s="1">
        <v>1955510.16</v>
      </c>
      <c r="K8432" s="1">
        <v>417576</v>
      </c>
      <c r="L8432" s="1">
        <v>9060685</v>
      </c>
      <c r="M8432" s="1">
        <v>0.24482400715351105</v>
      </c>
      <c r="N8432" s="1">
        <v>2.777085542678833</v>
      </c>
      <c r="O8432" s="1">
        <v>8.9542299509048462E-2</v>
      </c>
      <c r="P8432" s="1">
        <v>4.7987055778503418</v>
      </c>
      <c r="Q8432" s="1">
        <v>0</v>
      </c>
      <c r="S8432" s="1">
        <v>35</v>
      </c>
      <c r="T8432" s="1">
        <v>1</v>
      </c>
      <c r="U8432" s="1">
        <v>11433771</v>
      </c>
      <c r="V8432" s="1">
        <v>0.3343663215637207</v>
      </c>
      <c r="W8432" s="1">
        <v>3.0124678611755371</v>
      </c>
      <c r="X8432" s="1">
        <v>3.0124678611755371</v>
      </c>
    </row>
    <row r="8433" spans="1:24" x14ac:dyDescent="0.35">
      <c r="A8433" s="1">
        <v>360290</v>
      </c>
      <c r="B8433" s="1" t="s">
        <v>2349</v>
      </c>
      <c r="C8433" s="1">
        <v>119356503</v>
      </c>
      <c r="D8433" s="1">
        <v>290</v>
      </c>
      <c r="E8433" s="1" t="s">
        <v>2782</v>
      </c>
      <c r="F8433" s="1" t="s">
        <v>147</v>
      </c>
      <c r="G8433" s="1" t="s">
        <v>348</v>
      </c>
      <c r="H8433" s="1" t="s">
        <v>916</v>
      </c>
      <c r="I8433" s="1">
        <v>2114801.79</v>
      </c>
      <c r="K8433" s="1">
        <v>417576</v>
      </c>
      <c r="L8433" s="1">
        <v>9516861</v>
      </c>
      <c r="M8433" s="1">
        <v>0.45617601275444031</v>
      </c>
      <c r="N8433" s="1">
        <v>5.0346746444702148</v>
      </c>
      <c r="O8433" s="1">
        <v>0.15929162502288818</v>
      </c>
      <c r="P8433" s="1">
        <v>8.1457834243774414</v>
      </c>
      <c r="Q8433" s="1">
        <v>0</v>
      </c>
      <c r="S8433" s="1">
        <v>36</v>
      </c>
      <c r="T8433" s="1">
        <v>1</v>
      </c>
      <c r="U8433" s="1">
        <v>12049239</v>
      </c>
      <c r="V8433" s="1">
        <v>0.61546766757965088</v>
      </c>
      <c r="W8433" s="1">
        <v>5.3828959465026855</v>
      </c>
      <c r="X8433" s="1">
        <v>5.3828959465026855</v>
      </c>
    </row>
    <row r="8434" spans="1:24" x14ac:dyDescent="0.35">
      <c r="A8434" s="1">
        <v>370290</v>
      </c>
      <c r="B8434" s="1" t="s">
        <v>2350</v>
      </c>
      <c r="C8434" s="1">
        <v>119356503</v>
      </c>
      <c r="D8434" s="1">
        <v>290</v>
      </c>
      <c r="E8434" s="1" t="s">
        <v>2782</v>
      </c>
      <c r="F8434" s="1" t="s">
        <v>147</v>
      </c>
      <c r="G8434" s="1" t="s">
        <v>348</v>
      </c>
      <c r="H8434" s="1" t="s">
        <v>916</v>
      </c>
      <c r="I8434" s="1">
        <v>2205932.3199999998</v>
      </c>
      <c r="K8434" s="1">
        <v>417576</v>
      </c>
      <c r="L8434" s="1">
        <v>10553372</v>
      </c>
      <c r="M8434" s="1">
        <v>1.0365109443664551</v>
      </c>
      <c r="N8434" s="1">
        <v>10.891311645507813</v>
      </c>
      <c r="O8434" s="1">
        <v>9.1130532324314117E-2</v>
      </c>
      <c r="P8434" s="1">
        <v>4.309175968170166</v>
      </c>
      <c r="Q8434" s="1">
        <v>0</v>
      </c>
      <c r="S8434" s="1">
        <v>37</v>
      </c>
      <c r="T8434" s="1">
        <v>1</v>
      </c>
      <c r="U8434" s="1">
        <v>13176880</v>
      </c>
      <c r="V8434" s="1">
        <v>1.1276414394378662</v>
      </c>
      <c r="W8434" s="1">
        <v>9.358607292175293</v>
      </c>
      <c r="X8434" s="1">
        <v>9.358607292175293</v>
      </c>
    </row>
    <row r="8435" spans="1:24" x14ac:dyDescent="0.35">
      <c r="A8435" s="1">
        <v>380290</v>
      </c>
      <c r="B8435" s="1" t="s">
        <v>2351</v>
      </c>
      <c r="C8435" s="1">
        <v>119356503</v>
      </c>
      <c r="D8435" s="1">
        <v>290</v>
      </c>
      <c r="E8435" s="1" t="s">
        <v>2782</v>
      </c>
      <c r="F8435" s="1" t="s">
        <v>147</v>
      </c>
      <c r="G8435" s="1" t="s">
        <v>348</v>
      </c>
      <c r="H8435" s="1" t="s">
        <v>916</v>
      </c>
      <c r="I8435" s="1">
        <v>2320667</v>
      </c>
      <c r="K8435" s="1">
        <v>417576</v>
      </c>
      <c r="L8435" s="1">
        <v>10832928</v>
      </c>
      <c r="M8435" s="1">
        <v>0.27955600619316101</v>
      </c>
      <c r="N8435" s="1">
        <v>2.6489732265472412</v>
      </c>
      <c r="O8435" s="1">
        <v>0.11473467946052551</v>
      </c>
      <c r="P8435" s="1">
        <v>5.2011876106262207</v>
      </c>
      <c r="Q8435" s="1">
        <v>0</v>
      </c>
      <c r="S8435" s="1">
        <v>38</v>
      </c>
      <c r="T8435" s="1">
        <v>1</v>
      </c>
      <c r="U8435" s="1">
        <v>13571171</v>
      </c>
      <c r="V8435" s="1">
        <v>0.39429068565368652</v>
      </c>
      <c r="W8435" s="1">
        <v>2.9922940731048584</v>
      </c>
      <c r="X8435" s="1">
        <v>2.9922940731048584</v>
      </c>
    </row>
    <row r="8436" spans="1:24" x14ac:dyDescent="0.35">
      <c r="A8436" s="1">
        <v>390290</v>
      </c>
      <c r="B8436" s="1" t="s">
        <v>2352</v>
      </c>
      <c r="C8436" s="1">
        <v>119356503</v>
      </c>
      <c r="D8436" s="1">
        <v>290</v>
      </c>
      <c r="E8436" s="1" t="s">
        <v>2782</v>
      </c>
      <c r="F8436" s="1" t="s">
        <v>147</v>
      </c>
      <c r="G8436" s="1" t="s">
        <v>348</v>
      </c>
      <c r="H8436" s="1" t="s">
        <v>916</v>
      </c>
      <c r="I8436" s="1">
        <v>2329548</v>
      </c>
      <c r="K8436" s="1">
        <v>467576</v>
      </c>
      <c r="L8436" s="1">
        <v>11023225</v>
      </c>
      <c r="M8436" s="1">
        <v>0.19029699265956879</v>
      </c>
      <c r="N8436" s="1">
        <v>1.7566534280776978</v>
      </c>
      <c r="O8436" s="1">
        <v>8.8809998705983162E-3</v>
      </c>
      <c r="P8436" s="1">
        <v>0.38269171118736267</v>
      </c>
      <c r="Q8436" s="1">
        <v>5.000000074505806E-2</v>
      </c>
      <c r="S8436" s="1">
        <v>39</v>
      </c>
      <c r="T8436" s="1">
        <v>1</v>
      </c>
      <c r="U8436" s="1">
        <v>13820349</v>
      </c>
      <c r="V8436" s="1">
        <v>0.24917799234390259</v>
      </c>
      <c r="W8436" s="1">
        <v>1.8360832929611206</v>
      </c>
      <c r="X8436" s="1">
        <v>1.8360832929611206</v>
      </c>
    </row>
    <row r="8437" spans="1:24" x14ac:dyDescent="0.35">
      <c r="A8437" s="1">
        <v>400290</v>
      </c>
      <c r="B8437" s="1" t="s">
        <v>2353</v>
      </c>
      <c r="C8437" s="1">
        <v>119356503</v>
      </c>
      <c r="D8437" s="1">
        <v>290</v>
      </c>
      <c r="E8437" s="1" t="s">
        <v>2782</v>
      </c>
      <c r="F8437" s="1" t="s">
        <v>147</v>
      </c>
      <c r="G8437" s="1" t="s">
        <v>348</v>
      </c>
      <c r="H8437" s="1" t="s">
        <v>916</v>
      </c>
      <c r="S8437" s="1">
        <v>40</v>
      </c>
      <c r="T8437" s="1">
        <v>1</v>
      </c>
      <c r="U8437" s="1">
        <v>0</v>
      </c>
      <c r="V8437" s="1">
        <v>0</v>
      </c>
      <c r="W8437" s="1">
        <v>-100</v>
      </c>
      <c r="X8437" s="1">
        <v>-100</v>
      </c>
    </row>
    <row r="8438" spans="1:24" x14ac:dyDescent="0.35">
      <c r="A8438" s="1">
        <v>410290</v>
      </c>
      <c r="B8438" s="1" t="s">
        <v>2354</v>
      </c>
      <c r="C8438" s="1">
        <v>119356503</v>
      </c>
      <c r="D8438" s="1">
        <v>290</v>
      </c>
      <c r="E8438" s="1" t="s">
        <v>2782</v>
      </c>
      <c r="F8438" s="1" t="s">
        <v>147</v>
      </c>
      <c r="G8438" s="1" t="s">
        <v>348</v>
      </c>
      <c r="H8438" s="1" t="s">
        <v>916</v>
      </c>
      <c r="S8438" s="1">
        <v>41</v>
      </c>
      <c r="T8438" s="1">
        <v>1</v>
      </c>
      <c r="U8438" s="1">
        <v>0</v>
      </c>
      <c r="V8438" s="1">
        <v>0</v>
      </c>
    </row>
    <row r="8439" spans="1:24" x14ac:dyDescent="0.35">
      <c r="A8439" s="1">
        <v>420290</v>
      </c>
      <c r="B8439" s="1" t="s">
        <v>2355</v>
      </c>
      <c r="C8439" s="1">
        <v>119356503</v>
      </c>
      <c r="D8439" s="1">
        <v>290</v>
      </c>
      <c r="E8439" s="1" t="s">
        <v>2782</v>
      </c>
      <c r="F8439" s="1" t="s">
        <v>147</v>
      </c>
      <c r="G8439" s="1" t="s">
        <v>348</v>
      </c>
      <c r="H8439" s="1" t="s">
        <v>916</v>
      </c>
      <c r="S8439" s="1">
        <v>42</v>
      </c>
      <c r="T8439" s="1">
        <v>1</v>
      </c>
      <c r="U8439" s="1">
        <v>0</v>
      </c>
      <c r="V8439" s="1">
        <v>0</v>
      </c>
    </row>
    <row r="8440" spans="1:24" x14ac:dyDescent="0.35">
      <c r="A8440" s="1">
        <v>430290</v>
      </c>
      <c r="B8440" s="1" t="s">
        <v>2356</v>
      </c>
      <c r="C8440" s="1">
        <v>119356503</v>
      </c>
      <c r="D8440" s="1">
        <v>290</v>
      </c>
      <c r="E8440" s="1" t="s">
        <v>2782</v>
      </c>
      <c r="F8440" s="1" t="s">
        <v>147</v>
      </c>
      <c r="G8440" s="1" t="s">
        <v>348</v>
      </c>
      <c r="H8440" s="1" t="s">
        <v>916</v>
      </c>
      <c r="S8440" s="1">
        <v>43</v>
      </c>
      <c r="T8440" s="1">
        <v>1</v>
      </c>
      <c r="U8440" s="1">
        <v>0</v>
      </c>
      <c r="V8440" s="1">
        <v>0</v>
      </c>
    </row>
    <row r="8441" spans="1:24" x14ac:dyDescent="0.35">
      <c r="A8441" s="1">
        <v>440290</v>
      </c>
      <c r="B8441" s="1" t="s">
        <v>2357</v>
      </c>
      <c r="C8441" s="1">
        <v>119356503</v>
      </c>
      <c r="D8441" s="1">
        <v>290</v>
      </c>
      <c r="E8441" s="1" t="s">
        <v>2782</v>
      </c>
      <c r="F8441" s="1" t="s">
        <v>147</v>
      </c>
      <c r="G8441" s="1" t="s">
        <v>348</v>
      </c>
      <c r="H8441" s="1" t="s">
        <v>916</v>
      </c>
      <c r="S8441" s="1">
        <v>44</v>
      </c>
      <c r="T8441" s="1">
        <v>1</v>
      </c>
      <c r="U8441" s="1">
        <v>0</v>
      </c>
      <c r="V8441" s="1">
        <v>0</v>
      </c>
    </row>
    <row r="8442" spans="1:24" x14ac:dyDescent="0.35">
      <c r="A8442" s="1">
        <v>450290</v>
      </c>
      <c r="B8442" s="1" t="s">
        <v>2358</v>
      </c>
      <c r="C8442" s="1">
        <v>119356503</v>
      </c>
      <c r="D8442" s="1">
        <v>290</v>
      </c>
      <c r="E8442" s="1" t="s">
        <v>2782</v>
      </c>
      <c r="F8442" s="1" t="s">
        <v>147</v>
      </c>
      <c r="G8442" s="1" t="s">
        <v>348</v>
      </c>
      <c r="H8442" s="1" t="s">
        <v>916</v>
      </c>
      <c r="S8442" s="1">
        <v>45</v>
      </c>
      <c r="T8442" s="1">
        <v>1</v>
      </c>
      <c r="U8442" s="1">
        <v>0</v>
      </c>
      <c r="V8442" s="1">
        <v>0</v>
      </c>
    </row>
    <row r="8443" spans="1:24" x14ac:dyDescent="0.35">
      <c r="A8443" s="1">
        <v>460290</v>
      </c>
      <c r="B8443" s="1" t="s">
        <v>2359</v>
      </c>
      <c r="C8443" s="1">
        <v>119356503</v>
      </c>
      <c r="D8443" s="1">
        <v>290</v>
      </c>
      <c r="E8443" s="1" t="s">
        <v>2782</v>
      </c>
      <c r="F8443" s="1" t="s">
        <v>147</v>
      </c>
      <c r="G8443" s="1" t="s">
        <v>348</v>
      </c>
      <c r="H8443" s="1" t="s">
        <v>916</v>
      </c>
      <c r="S8443" s="1">
        <v>46</v>
      </c>
      <c r="T8443" s="1">
        <v>1</v>
      </c>
      <c r="U8443" s="1">
        <v>0</v>
      </c>
      <c r="V8443" s="1">
        <v>0</v>
      </c>
    </row>
    <row r="8444" spans="1:24" x14ac:dyDescent="0.35">
      <c r="A8444" s="1">
        <v>470290</v>
      </c>
      <c r="B8444" s="1" t="s">
        <v>2360</v>
      </c>
      <c r="C8444" s="1">
        <v>119356503</v>
      </c>
      <c r="D8444" s="1">
        <v>290</v>
      </c>
      <c r="E8444" s="1" t="s">
        <v>2782</v>
      </c>
      <c r="F8444" s="1" t="s">
        <v>147</v>
      </c>
      <c r="G8444" s="1" t="s">
        <v>348</v>
      </c>
      <c r="H8444" s="1" t="s">
        <v>916</v>
      </c>
      <c r="S8444" s="1">
        <v>47</v>
      </c>
      <c r="T8444" s="1">
        <v>1</v>
      </c>
      <c r="U8444" s="1">
        <v>0</v>
      </c>
      <c r="V8444" s="1">
        <v>0</v>
      </c>
    </row>
    <row r="8445" spans="1:24" x14ac:dyDescent="0.35">
      <c r="A8445" s="1">
        <v>480290</v>
      </c>
      <c r="B8445" s="1" t="s">
        <v>2361</v>
      </c>
      <c r="C8445" s="1">
        <v>119356503</v>
      </c>
      <c r="D8445" s="1">
        <v>290</v>
      </c>
      <c r="E8445" s="1" t="s">
        <v>2782</v>
      </c>
      <c r="F8445" s="1" t="s">
        <v>147</v>
      </c>
      <c r="G8445" s="1" t="s">
        <v>348</v>
      </c>
      <c r="H8445" s="1" t="s">
        <v>916</v>
      </c>
      <c r="S8445" s="1">
        <v>48</v>
      </c>
      <c r="T8445" s="1">
        <v>1</v>
      </c>
      <c r="U8445" s="1">
        <v>0</v>
      </c>
      <c r="V8445" s="1">
        <v>0</v>
      </c>
    </row>
    <row r="8446" spans="1:24" x14ac:dyDescent="0.35">
      <c r="A8446" s="1">
        <v>290310</v>
      </c>
      <c r="B8446" s="1" t="s">
        <v>2341</v>
      </c>
      <c r="C8446" s="1">
        <v>119356603</v>
      </c>
      <c r="D8446" s="1">
        <v>310</v>
      </c>
      <c r="E8446" s="1" t="s">
        <v>2783</v>
      </c>
      <c r="F8446" s="1" t="s">
        <v>147</v>
      </c>
      <c r="G8446" s="1" t="s">
        <v>348</v>
      </c>
      <c r="H8446" s="1" t="s">
        <v>916</v>
      </c>
      <c r="I8446" s="1">
        <v>502719.71</v>
      </c>
      <c r="K8446" s="1">
        <v>253561</v>
      </c>
      <c r="L8446" s="1">
        <v>2938376.75</v>
      </c>
      <c r="S8446" s="1">
        <v>29</v>
      </c>
      <c r="T8446" s="1">
        <v>1</v>
      </c>
      <c r="U8446" s="1">
        <v>3694657.5</v>
      </c>
      <c r="V8446" s="1">
        <v>0</v>
      </c>
    </row>
    <row r="8447" spans="1:24" x14ac:dyDescent="0.35">
      <c r="A8447" s="1">
        <v>300310</v>
      </c>
      <c r="B8447" s="1" t="s">
        <v>2343</v>
      </c>
      <c r="C8447" s="1">
        <v>119356603</v>
      </c>
      <c r="D8447" s="1">
        <v>310</v>
      </c>
      <c r="E8447" s="1" t="s">
        <v>2783</v>
      </c>
      <c r="F8447" s="1" t="s">
        <v>147</v>
      </c>
      <c r="G8447" s="1" t="s">
        <v>348</v>
      </c>
      <c r="H8447" s="1" t="s">
        <v>916</v>
      </c>
      <c r="I8447" s="1">
        <v>513704.09</v>
      </c>
      <c r="K8447" s="1">
        <v>16147</v>
      </c>
      <c r="L8447" s="1">
        <v>2997247.75</v>
      </c>
      <c r="M8447" s="1">
        <v>5.8871001005172729E-2</v>
      </c>
      <c r="N8447" s="1">
        <v>2.003521203994751</v>
      </c>
      <c r="O8447" s="1">
        <v>1.0984379798173904E-2</v>
      </c>
      <c r="P8447" s="1">
        <v>2.1849908828735352</v>
      </c>
      <c r="Q8447" s="1">
        <v>-0.23741400241851807</v>
      </c>
      <c r="S8447" s="1">
        <v>30</v>
      </c>
      <c r="T8447" s="1">
        <v>1</v>
      </c>
      <c r="U8447" s="1">
        <v>3527099</v>
      </c>
      <c r="V8447" s="1">
        <v>-0.16755862534046173</v>
      </c>
      <c r="W8447" s="1">
        <v>-4.5351567268371582</v>
      </c>
      <c r="X8447" s="1">
        <v>-4.5351567268371582</v>
      </c>
    </row>
    <row r="8448" spans="1:24" x14ac:dyDescent="0.35">
      <c r="A8448" s="1">
        <v>310310</v>
      </c>
      <c r="B8448" s="1" t="s">
        <v>2344</v>
      </c>
      <c r="C8448" s="1">
        <v>119356603</v>
      </c>
      <c r="D8448" s="1">
        <v>310</v>
      </c>
      <c r="E8448" s="1" t="s">
        <v>2783</v>
      </c>
      <c r="F8448" s="1" t="s">
        <v>147</v>
      </c>
      <c r="G8448" s="1" t="s">
        <v>348</v>
      </c>
      <c r="H8448" s="1" t="s">
        <v>916</v>
      </c>
      <c r="I8448" s="1">
        <v>533527.14</v>
      </c>
      <c r="K8448" s="1">
        <v>134854</v>
      </c>
      <c r="L8448" s="1">
        <v>3050235</v>
      </c>
      <c r="M8448" s="1">
        <v>5.2987251430749893E-2</v>
      </c>
      <c r="N8448" s="1">
        <v>1.7678635120391846</v>
      </c>
      <c r="O8448" s="1">
        <v>1.9823050126433372E-2</v>
      </c>
      <c r="P8448" s="1">
        <v>3.8588459491729736</v>
      </c>
      <c r="Q8448" s="1">
        <v>0.11870700120925903</v>
      </c>
      <c r="S8448" s="1">
        <v>31</v>
      </c>
      <c r="T8448" s="1">
        <v>1</v>
      </c>
      <c r="U8448" s="1">
        <v>3718616</v>
      </c>
      <c r="V8448" s="1">
        <v>0.19151729345321655</v>
      </c>
      <c r="W8448" s="1">
        <v>5.429872989654541</v>
      </c>
      <c r="X8448" s="1">
        <v>5.429872989654541</v>
      </c>
    </row>
    <row r="8449" spans="1:24" x14ac:dyDescent="0.35">
      <c r="A8449" s="1">
        <v>320310</v>
      </c>
      <c r="B8449" s="1" t="s">
        <v>2345</v>
      </c>
      <c r="C8449" s="1">
        <v>119356603</v>
      </c>
      <c r="D8449" s="1">
        <v>310</v>
      </c>
      <c r="E8449" s="1" t="s">
        <v>2783</v>
      </c>
      <c r="F8449" s="1" t="s">
        <v>147</v>
      </c>
      <c r="G8449" s="1" t="s">
        <v>348</v>
      </c>
      <c r="H8449" s="1" t="s">
        <v>916</v>
      </c>
      <c r="I8449" s="1">
        <v>534077.63</v>
      </c>
      <c r="K8449" s="1">
        <v>134854</v>
      </c>
      <c r="L8449" s="1">
        <v>3092115.75</v>
      </c>
      <c r="M8449" s="1">
        <v>4.188074916601181E-2</v>
      </c>
      <c r="N8449" s="1">
        <v>1.3730335235595703</v>
      </c>
      <c r="O8449" s="1">
        <v>5.5048998910933733E-4</v>
      </c>
      <c r="P8449" s="1">
        <v>0.10317938029766083</v>
      </c>
      <c r="Q8449" s="1">
        <v>0</v>
      </c>
      <c r="S8449" s="1">
        <v>32</v>
      </c>
      <c r="T8449" s="1">
        <v>1</v>
      </c>
      <c r="U8449" s="1">
        <v>3761047.5</v>
      </c>
      <c r="V8449" s="1">
        <v>4.2431239038705826E-2</v>
      </c>
      <c r="W8449" s="1">
        <v>1.1410562992095947</v>
      </c>
      <c r="X8449" s="1">
        <v>1.1410562992095947</v>
      </c>
    </row>
    <row r="8450" spans="1:24" x14ac:dyDescent="0.35">
      <c r="A8450" s="1">
        <v>330310</v>
      </c>
      <c r="B8450" s="1" t="s">
        <v>2346</v>
      </c>
      <c r="C8450" s="1">
        <v>119356603</v>
      </c>
      <c r="D8450" s="1">
        <v>310</v>
      </c>
      <c r="E8450" s="1" t="s">
        <v>2783</v>
      </c>
      <c r="F8450" s="1" t="s">
        <v>147</v>
      </c>
      <c r="G8450" s="1" t="s">
        <v>348</v>
      </c>
      <c r="H8450" s="1" t="s">
        <v>916</v>
      </c>
      <c r="I8450" s="1">
        <v>714380.39</v>
      </c>
      <c r="K8450" s="1">
        <v>134854</v>
      </c>
      <c r="L8450" s="1">
        <v>3152766.75</v>
      </c>
      <c r="M8450" s="1">
        <v>6.0651000589132309E-2</v>
      </c>
      <c r="N8450" s="1">
        <v>1.9614725112915039</v>
      </c>
      <c r="O8450" s="1">
        <v>0.18030275404453278</v>
      </c>
      <c r="P8450" s="1">
        <v>33.759654998779297</v>
      </c>
      <c r="Q8450" s="1">
        <v>0</v>
      </c>
      <c r="S8450" s="1">
        <v>33</v>
      </c>
      <c r="T8450" s="1">
        <v>1</v>
      </c>
      <c r="U8450" s="1">
        <v>4002001</v>
      </c>
      <c r="V8450" s="1">
        <v>0.24095375835895538</v>
      </c>
      <c r="W8450" s="1">
        <v>6.406552791595459</v>
      </c>
      <c r="X8450" s="1">
        <v>6.406552791595459</v>
      </c>
    </row>
    <row r="8451" spans="1:24" x14ac:dyDescent="0.35">
      <c r="A8451" s="1">
        <v>340310</v>
      </c>
      <c r="B8451" s="1" t="s">
        <v>2347</v>
      </c>
      <c r="C8451" s="1">
        <v>119356603</v>
      </c>
      <c r="D8451" s="1">
        <v>310</v>
      </c>
      <c r="E8451" s="1" t="s">
        <v>2783</v>
      </c>
      <c r="F8451" s="1" t="s">
        <v>147</v>
      </c>
      <c r="G8451" s="1" t="s">
        <v>348</v>
      </c>
      <c r="H8451" s="1" t="s">
        <v>916</v>
      </c>
      <c r="I8451" s="1">
        <v>564357.85</v>
      </c>
      <c r="K8451" s="1">
        <v>134854</v>
      </c>
      <c r="L8451" s="1">
        <v>3152764</v>
      </c>
      <c r="M8451" s="1">
        <v>-2.7500000214786269E-6</v>
      </c>
      <c r="N8451" s="1">
        <v>-8.7224972958210856E-5</v>
      </c>
      <c r="O8451" s="1">
        <v>-0.15002253651618958</v>
      </c>
      <c r="P8451" s="1">
        <v>-21.000371932983398</v>
      </c>
      <c r="Q8451" s="1">
        <v>0</v>
      </c>
      <c r="S8451" s="1">
        <v>34</v>
      </c>
      <c r="T8451" s="1">
        <v>1</v>
      </c>
      <c r="U8451" s="1">
        <v>3851976</v>
      </c>
      <c r="V8451" s="1">
        <v>-0.15002529323101044</v>
      </c>
      <c r="W8451" s="1">
        <v>-3.7487497329711914</v>
      </c>
      <c r="X8451" s="1">
        <v>-3.7487497329711914</v>
      </c>
    </row>
    <row r="8452" spans="1:24" x14ac:dyDescent="0.35">
      <c r="A8452" s="1">
        <v>350310</v>
      </c>
      <c r="B8452" s="1" t="s">
        <v>2348</v>
      </c>
      <c r="C8452" s="1">
        <v>119356603</v>
      </c>
      <c r="D8452" s="1">
        <v>310</v>
      </c>
      <c r="E8452" s="1" t="s">
        <v>2783</v>
      </c>
      <c r="F8452" s="1" t="s">
        <v>147</v>
      </c>
      <c r="G8452" s="1" t="s">
        <v>348</v>
      </c>
      <c r="H8452" s="1" t="s">
        <v>916</v>
      </c>
      <c r="I8452" s="1">
        <v>747799.27</v>
      </c>
      <c r="K8452" s="1">
        <v>1134854</v>
      </c>
      <c r="L8452" s="1">
        <v>3177931.5</v>
      </c>
      <c r="M8452" s="1">
        <v>2.5167500600218773E-2</v>
      </c>
      <c r="N8452" s="1">
        <v>0.79826778173446655</v>
      </c>
      <c r="O8452" s="1">
        <v>0.1834414154291153</v>
      </c>
      <c r="P8452" s="1">
        <v>32.504451751708984</v>
      </c>
      <c r="Q8452" s="1">
        <v>1</v>
      </c>
      <c r="S8452" s="1">
        <v>35</v>
      </c>
      <c r="T8452" s="1">
        <v>1</v>
      </c>
      <c r="U8452" s="1">
        <v>5060585</v>
      </c>
      <c r="V8452" s="1">
        <v>1.208608865737915</v>
      </c>
      <c r="W8452" s="1">
        <v>31.376337051391602</v>
      </c>
      <c r="X8452" s="1">
        <v>31.376337051391602</v>
      </c>
    </row>
    <row r="8453" spans="1:24" x14ac:dyDescent="0.35">
      <c r="A8453" s="1">
        <v>360310</v>
      </c>
      <c r="B8453" s="1" t="s">
        <v>2349</v>
      </c>
      <c r="C8453" s="1">
        <v>119356603</v>
      </c>
      <c r="D8453" s="1">
        <v>310</v>
      </c>
      <c r="E8453" s="1" t="s">
        <v>2783</v>
      </c>
      <c r="F8453" s="1" t="s">
        <v>147</v>
      </c>
      <c r="G8453" s="1" t="s">
        <v>348</v>
      </c>
      <c r="H8453" s="1" t="s">
        <v>916</v>
      </c>
      <c r="I8453" s="1">
        <v>811286.84</v>
      </c>
      <c r="K8453" s="1">
        <v>2134854</v>
      </c>
      <c r="L8453" s="1">
        <v>3455878</v>
      </c>
      <c r="M8453" s="1">
        <v>0.27794650197029114</v>
      </c>
      <c r="N8453" s="1">
        <v>8.7461452484130859</v>
      </c>
      <c r="O8453" s="1">
        <v>6.3487567007541656E-2</v>
      </c>
      <c r="P8453" s="1">
        <v>8.4899215698242188</v>
      </c>
      <c r="Q8453" s="1">
        <v>1</v>
      </c>
      <c r="S8453" s="1">
        <v>36</v>
      </c>
      <c r="T8453" s="1">
        <v>1</v>
      </c>
      <c r="U8453" s="1">
        <v>6402019</v>
      </c>
      <c r="V8453" s="1">
        <v>1.3414340019226074</v>
      </c>
      <c r="W8453" s="1">
        <v>26.507488250732422</v>
      </c>
      <c r="X8453" s="1">
        <v>26.507488250732422</v>
      </c>
    </row>
    <row r="8454" spans="1:24" x14ac:dyDescent="0.35">
      <c r="A8454" s="1">
        <v>370310</v>
      </c>
      <c r="B8454" s="1" t="s">
        <v>2350</v>
      </c>
      <c r="C8454" s="1">
        <v>119356603</v>
      </c>
      <c r="D8454" s="1">
        <v>310</v>
      </c>
      <c r="E8454" s="1" t="s">
        <v>2783</v>
      </c>
      <c r="F8454" s="1" t="s">
        <v>147</v>
      </c>
      <c r="G8454" s="1" t="s">
        <v>348</v>
      </c>
      <c r="H8454" s="1" t="s">
        <v>916</v>
      </c>
      <c r="I8454" s="1">
        <v>858759.86</v>
      </c>
      <c r="K8454" s="1">
        <v>1634854</v>
      </c>
      <c r="L8454" s="1">
        <v>3638750.5</v>
      </c>
      <c r="M8454" s="1">
        <v>0.18287250399589539</v>
      </c>
      <c r="N8454" s="1">
        <v>5.2916364669799805</v>
      </c>
      <c r="O8454" s="1">
        <v>4.7473020851612091E-2</v>
      </c>
      <c r="P8454" s="1">
        <v>5.8515701293945313</v>
      </c>
      <c r="Q8454" s="1">
        <v>-0.5</v>
      </c>
      <c r="S8454" s="1">
        <v>37</v>
      </c>
      <c r="T8454" s="1">
        <v>1</v>
      </c>
      <c r="U8454" s="1">
        <v>6132364.5</v>
      </c>
      <c r="V8454" s="1">
        <v>-0.26965448260307312</v>
      </c>
      <c r="W8454" s="1">
        <v>-4.2120227813720703</v>
      </c>
      <c r="X8454" s="1">
        <v>-4.2120227813720703</v>
      </c>
    </row>
    <row r="8455" spans="1:24" x14ac:dyDescent="0.35">
      <c r="A8455" s="1">
        <v>380310</v>
      </c>
      <c r="B8455" s="1" t="s">
        <v>2351</v>
      </c>
      <c r="C8455" s="1">
        <v>119356603</v>
      </c>
      <c r="D8455" s="1">
        <v>310</v>
      </c>
      <c r="E8455" s="1" t="s">
        <v>2783</v>
      </c>
      <c r="F8455" s="1" t="s">
        <v>147</v>
      </c>
      <c r="G8455" s="1" t="s">
        <v>348</v>
      </c>
      <c r="H8455" s="1" t="s">
        <v>916</v>
      </c>
      <c r="I8455" s="1">
        <v>788111</v>
      </c>
      <c r="K8455" s="1">
        <v>2118020.75</v>
      </c>
      <c r="L8455" s="1">
        <v>3720232</v>
      </c>
      <c r="M8455" s="1">
        <v>8.1481501460075378E-2</v>
      </c>
      <c r="N8455" s="1">
        <v>2.2392714023590088</v>
      </c>
      <c r="O8455" s="1">
        <v>-7.0648856461048126E-2</v>
      </c>
      <c r="P8455" s="1">
        <v>-8.2268466949462891</v>
      </c>
      <c r="Q8455" s="1">
        <v>0.48316675424575806</v>
      </c>
      <c r="S8455" s="1">
        <v>38</v>
      </c>
      <c r="T8455" s="1">
        <v>1</v>
      </c>
      <c r="U8455" s="1">
        <v>6626364</v>
      </c>
      <c r="V8455" s="1">
        <v>0.4939994215965271</v>
      </c>
      <c r="W8455" s="1">
        <v>8.0556125640869141</v>
      </c>
      <c r="X8455" s="1">
        <v>8.0556125640869141</v>
      </c>
    </row>
    <row r="8456" spans="1:24" x14ac:dyDescent="0.35">
      <c r="A8456" s="1">
        <v>390310</v>
      </c>
      <c r="B8456" s="1" t="s">
        <v>2352</v>
      </c>
      <c r="C8456" s="1">
        <v>119356603</v>
      </c>
      <c r="D8456" s="1">
        <v>310</v>
      </c>
      <c r="E8456" s="1" t="s">
        <v>2783</v>
      </c>
      <c r="F8456" s="1" t="s">
        <v>147</v>
      </c>
      <c r="G8456" s="1" t="s">
        <v>348</v>
      </c>
      <c r="H8456" s="1" t="s">
        <v>916</v>
      </c>
      <c r="I8456" s="1">
        <v>802886</v>
      </c>
      <c r="K8456" s="1">
        <v>2600935.75</v>
      </c>
      <c r="L8456" s="1">
        <v>3742802</v>
      </c>
      <c r="M8456" s="1">
        <v>2.2569999098777771E-2</v>
      </c>
      <c r="N8456" s="1">
        <v>0.60668259859085083</v>
      </c>
      <c r="O8456" s="1">
        <v>1.477499958127737E-2</v>
      </c>
      <c r="P8456" s="1">
        <v>1.874735951423645</v>
      </c>
      <c r="Q8456" s="1">
        <v>0.48291501402854919</v>
      </c>
      <c r="S8456" s="1">
        <v>39</v>
      </c>
      <c r="T8456" s="1">
        <v>1</v>
      </c>
      <c r="U8456" s="1">
        <v>7146624</v>
      </c>
      <c r="V8456" s="1">
        <v>0.5202600359916687</v>
      </c>
      <c r="W8456" s="1">
        <v>7.8513646125793457</v>
      </c>
      <c r="X8456" s="1">
        <v>7.8513646125793457</v>
      </c>
    </row>
    <row r="8457" spans="1:24" x14ac:dyDescent="0.35">
      <c r="A8457" s="1">
        <v>400310</v>
      </c>
      <c r="B8457" s="1" t="s">
        <v>2353</v>
      </c>
      <c r="C8457" s="1">
        <v>119356603</v>
      </c>
      <c r="D8457" s="1">
        <v>310</v>
      </c>
      <c r="E8457" s="1" t="s">
        <v>2783</v>
      </c>
      <c r="F8457" s="1" t="s">
        <v>147</v>
      </c>
      <c r="G8457" s="1" t="s">
        <v>348</v>
      </c>
      <c r="H8457" s="1" t="s">
        <v>916</v>
      </c>
      <c r="S8457" s="1">
        <v>40</v>
      </c>
      <c r="T8457" s="1">
        <v>1</v>
      </c>
      <c r="U8457" s="1">
        <v>0</v>
      </c>
      <c r="V8457" s="1">
        <v>0</v>
      </c>
      <c r="W8457" s="1">
        <v>-100</v>
      </c>
      <c r="X8457" s="1">
        <v>-100</v>
      </c>
    </row>
    <row r="8458" spans="1:24" x14ac:dyDescent="0.35">
      <c r="A8458" s="1">
        <v>410310</v>
      </c>
      <c r="B8458" s="1" t="s">
        <v>2354</v>
      </c>
      <c r="C8458" s="1">
        <v>119356603</v>
      </c>
      <c r="D8458" s="1">
        <v>310</v>
      </c>
      <c r="E8458" s="1" t="s">
        <v>2783</v>
      </c>
      <c r="F8458" s="1" t="s">
        <v>147</v>
      </c>
      <c r="G8458" s="1" t="s">
        <v>348</v>
      </c>
      <c r="H8458" s="1" t="s">
        <v>916</v>
      </c>
      <c r="S8458" s="1">
        <v>41</v>
      </c>
      <c r="T8458" s="1">
        <v>1</v>
      </c>
      <c r="U8458" s="1">
        <v>0</v>
      </c>
      <c r="V8458" s="1">
        <v>0</v>
      </c>
    </row>
    <row r="8459" spans="1:24" x14ac:dyDescent="0.35">
      <c r="A8459" s="1">
        <v>420310</v>
      </c>
      <c r="B8459" s="1" t="s">
        <v>2355</v>
      </c>
      <c r="C8459" s="1">
        <v>119356603</v>
      </c>
      <c r="D8459" s="1">
        <v>310</v>
      </c>
      <c r="E8459" s="1" t="s">
        <v>2783</v>
      </c>
      <c r="F8459" s="1" t="s">
        <v>147</v>
      </c>
      <c r="G8459" s="1" t="s">
        <v>348</v>
      </c>
      <c r="H8459" s="1" t="s">
        <v>916</v>
      </c>
      <c r="S8459" s="1">
        <v>42</v>
      </c>
      <c r="T8459" s="1">
        <v>1</v>
      </c>
      <c r="U8459" s="1">
        <v>0</v>
      </c>
      <c r="V8459" s="1">
        <v>0</v>
      </c>
    </row>
    <row r="8460" spans="1:24" x14ac:dyDescent="0.35">
      <c r="A8460" s="1">
        <v>430310</v>
      </c>
      <c r="B8460" s="1" t="s">
        <v>2356</v>
      </c>
      <c r="C8460" s="1">
        <v>119356603</v>
      </c>
      <c r="D8460" s="1">
        <v>310</v>
      </c>
      <c r="E8460" s="1" t="s">
        <v>2783</v>
      </c>
      <c r="F8460" s="1" t="s">
        <v>147</v>
      </c>
      <c r="G8460" s="1" t="s">
        <v>348</v>
      </c>
      <c r="H8460" s="1" t="s">
        <v>916</v>
      </c>
      <c r="S8460" s="1">
        <v>43</v>
      </c>
      <c r="T8460" s="1">
        <v>1</v>
      </c>
      <c r="U8460" s="1">
        <v>0</v>
      </c>
      <c r="V8460" s="1">
        <v>0</v>
      </c>
    </row>
    <row r="8461" spans="1:24" x14ac:dyDescent="0.35">
      <c r="A8461" s="1">
        <v>440310</v>
      </c>
      <c r="B8461" s="1" t="s">
        <v>2357</v>
      </c>
      <c r="C8461" s="1">
        <v>119356603</v>
      </c>
      <c r="D8461" s="1">
        <v>310</v>
      </c>
      <c r="E8461" s="1" t="s">
        <v>2783</v>
      </c>
      <c r="F8461" s="1" t="s">
        <v>147</v>
      </c>
      <c r="G8461" s="1" t="s">
        <v>348</v>
      </c>
      <c r="H8461" s="1" t="s">
        <v>916</v>
      </c>
      <c r="S8461" s="1">
        <v>44</v>
      </c>
      <c r="T8461" s="1">
        <v>1</v>
      </c>
      <c r="U8461" s="1">
        <v>0</v>
      </c>
      <c r="V8461" s="1">
        <v>0</v>
      </c>
    </row>
    <row r="8462" spans="1:24" x14ac:dyDescent="0.35">
      <c r="A8462" s="1">
        <v>450310</v>
      </c>
      <c r="B8462" s="1" t="s">
        <v>2358</v>
      </c>
      <c r="C8462" s="1">
        <v>119356603</v>
      </c>
      <c r="D8462" s="1">
        <v>310</v>
      </c>
      <c r="E8462" s="1" t="s">
        <v>2783</v>
      </c>
      <c r="F8462" s="1" t="s">
        <v>147</v>
      </c>
      <c r="G8462" s="1" t="s">
        <v>348</v>
      </c>
      <c r="H8462" s="1" t="s">
        <v>916</v>
      </c>
      <c r="S8462" s="1">
        <v>45</v>
      </c>
      <c r="T8462" s="1">
        <v>1</v>
      </c>
      <c r="U8462" s="1">
        <v>0</v>
      </c>
      <c r="V8462" s="1">
        <v>0</v>
      </c>
    </row>
    <row r="8463" spans="1:24" x14ac:dyDescent="0.35">
      <c r="A8463" s="1">
        <v>460310</v>
      </c>
      <c r="B8463" s="1" t="s">
        <v>2359</v>
      </c>
      <c r="C8463" s="1">
        <v>119356603</v>
      </c>
      <c r="D8463" s="1">
        <v>310</v>
      </c>
      <c r="E8463" s="1" t="s">
        <v>2783</v>
      </c>
      <c r="F8463" s="1" t="s">
        <v>147</v>
      </c>
      <c r="G8463" s="1" t="s">
        <v>348</v>
      </c>
      <c r="H8463" s="1" t="s">
        <v>916</v>
      </c>
      <c r="S8463" s="1">
        <v>46</v>
      </c>
      <c r="T8463" s="1">
        <v>1</v>
      </c>
      <c r="U8463" s="1">
        <v>0</v>
      </c>
      <c r="V8463" s="1">
        <v>0</v>
      </c>
    </row>
    <row r="8464" spans="1:24" x14ac:dyDescent="0.35">
      <c r="A8464" s="1">
        <v>470310</v>
      </c>
      <c r="B8464" s="1" t="s">
        <v>2360</v>
      </c>
      <c r="C8464" s="1">
        <v>119356603</v>
      </c>
      <c r="D8464" s="1">
        <v>310</v>
      </c>
      <c r="E8464" s="1" t="s">
        <v>2783</v>
      </c>
      <c r="F8464" s="1" t="s">
        <v>147</v>
      </c>
      <c r="G8464" s="1" t="s">
        <v>348</v>
      </c>
      <c r="H8464" s="1" t="s">
        <v>916</v>
      </c>
      <c r="S8464" s="1">
        <v>47</v>
      </c>
      <c r="T8464" s="1">
        <v>1</v>
      </c>
      <c r="U8464" s="1">
        <v>0</v>
      </c>
      <c r="V8464" s="1">
        <v>0</v>
      </c>
    </row>
    <row r="8465" spans="1:24" x14ac:dyDescent="0.35">
      <c r="A8465" s="1">
        <v>480310</v>
      </c>
      <c r="B8465" s="1" t="s">
        <v>2361</v>
      </c>
      <c r="C8465" s="1">
        <v>119356603</v>
      </c>
      <c r="D8465" s="1">
        <v>310</v>
      </c>
      <c r="E8465" s="1" t="s">
        <v>2783</v>
      </c>
      <c r="F8465" s="1" t="s">
        <v>147</v>
      </c>
      <c r="G8465" s="1" t="s">
        <v>348</v>
      </c>
      <c r="H8465" s="1" t="s">
        <v>916</v>
      </c>
      <c r="S8465" s="1">
        <v>48</v>
      </c>
      <c r="T8465" s="1">
        <v>1</v>
      </c>
      <c r="U8465" s="1">
        <v>0</v>
      </c>
      <c r="V8465" s="1">
        <v>0</v>
      </c>
    </row>
    <row r="8466" spans="1:24" x14ac:dyDescent="0.35">
      <c r="A8466" s="1">
        <v>290363</v>
      </c>
      <c r="B8466" s="1" t="s">
        <v>2341</v>
      </c>
      <c r="C8466" s="1">
        <v>119357003</v>
      </c>
      <c r="D8466" s="1">
        <v>363</v>
      </c>
      <c r="E8466" s="1" t="s">
        <v>2784</v>
      </c>
      <c r="F8466" s="1" t="s">
        <v>147</v>
      </c>
      <c r="G8466" s="1" t="s">
        <v>348</v>
      </c>
      <c r="H8466" s="1" t="s">
        <v>916</v>
      </c>
      <c r="I8466" s="1">
        <v>799796.19</v>
      </c>
      <c r="K8466" s="1">
        <v>222157</v>
      </c>
      <c r="L8466" s="1">
        <v>4723051.5</v>
      </c>
      <c r="S8466" s="1">
        <v>29</v>
      </c>
      <c r="T8466" s="1">
        <v>1</v>
      </c>
      <c r="U8466" s="1">
        <v>5745004.5</v>
      </c>
      <c r="V8466" s="1">
        <v>0</v>
      </c>
    </row>
    <row r="8467" spans="1:24" x14ac:dyDescent="0.35">
      <c r="A8467" s="1">
        <v>300363</v>
      </c>
      <c r="B8467" s="1" t="s">
        <v>2343</v>
      </c>
      <c r="C8467" s="1">
        <v>119357003</v>
      </c>
      <c r="D8467" s="1">
        <v>363</v>
      </c>
      <c r="E8467" s="1" t="s">
        <v>2784</v>
      </c>
      <c r="F8467" s="1" t="s">
        <v>147</v>
      </c>
      <c r="G8467" s="1" t="s">
        <v>348</v>
      </c>
      <c r="H8467" s="1" t="s">
        <v>916</v>
      </c>
      <c r="I8467" s="1">
        <v>809420.72</v>
      </c>
      <c r="K8467" s="1">
        <v>222157</v>
      </c>
      <c r="L8467" s="1">
        <v>4914771</v>
      </c>
      <c r="M8467" s="1">
        <v>0.19171950221061707</v>
      </c>
      <c r="N8467" s="1">
        <v>4.0592293739318848</v>
      </c>
      <c r="O8467" s="1">
        <v>9.624529629945755E-3</v>
      </c>
      <c r="P8467" s="1">
        <v>1.2033728361129761</v>
      </c>
      <c r="Q8467" s="1">
        <v>0</v>
      </c>
      <c r="S8467" s="1">
        <v>30</v>
      </c>
      <c r="T8467" s="1">
        <v>1</v>
      </c>
      <c r="U8467" s="1">
        <v>5946349</v>
      </c>
      <c r="V8467" s="1">
        <v>0.20134402811527252</v>
      </c>
      <c r="W8467" s="1">
        <v>3.5046882629394531</v>
      </c>
      <c r="X8467" s="1">
        <v>3.5046882629394531</v>
      </c>
    </row>
    <row r="8468" spans="1:24" x14ac:dyDescent="0.35">
      <c r="A8468" s="1">
        <v>310363</v>
      </c>
      <c r="B8468" s="1" t="s">
        <v>2344</v>
      </c>
      <c r="C8468" s="1">
        <v>119357003</v>
      </c>
      <c r="D8468" s="1">
        <v>363</v>
      </c>
      <c r="E8468" s="1" t="s">
        <v>2784</v>
      </c>
      <c r="F8468" s="1" t="s">
        <v>147</v>
      </c>
      <c r="G8468" s="1" t="s">
        <v>348</v>
      </c>
      <c r="H8468" s="1" t="s">
        <v>916</v>
      </c>
      <c r="I8468" s="1">
        <v>814274.93</v>
      </c>
      <c r="K8468" s="1">
        <v>222157</v>
      </c>
      <c r="L8468" s="1">
        <v>5040716</v>
      </c>
      <c r="M8468" s="1">
        <v>0.12594500184059143</v>
      </c>
      <c r="N8468" s="1">
        <v>2.5625813007354736</v>
      </c>
      <c r="O8468" s="1">
        <v>4.8542101867496967E-3</v>
      </c>
      <c r="P8468" s="1">
        <v>0.59971410036087036</v>
      </c>
      <c r="Q8468" s="1">
        <v>0</v>
      </c>
      <c r="S8468" s="1">
        <v>31</v>
      </c>
      <c r="T8468" s="1">
        <v>1</v>
      </c>
      <c r="U8468" s="1">
        <v>6077148</v>
      </c>
      <c r="V8468" s="1">
        <v>0.13079921901226044</v>
      </c>
      <c r="W8468" s="1">
        <v>2.1996521949768066</v>
      </c>
      <c r="X8468" s="1">
        <v>2.1996521949768066</v>
      </c>
    </row>
    <row r="8469" spans="1:24" x14ac:dyDescent="0.35">
      <c r="A8469" s="1">
        <v>320363</v>
      </c>
      <c r="B8469" s="1" t="s">
        <v>2345</v>
      </c>
      <c r="C8469" s="1">
        <v>119357003</v>
      </c>
      <c r="D8469" s="1">
        <v>363</v>
      </c>
      <c r="E8469" s="1" t="s">
        <v>2784</v>
      </c>
      <c r="F8469" s="1" t="s">
        <v>147</v>
      </c>
      <c r="G8469" s="1" t="s">
        <v>348</v>
      </c>
      <c r="H8469" s="1" t="s">
        <v>916</v>
      </c>
      <c r="I8469" s="1">
        <v>818097.51</v>
      </c>
      <c r="K8469" s="1">
        <v>222157</v>
      </c>
      <c r="L8469" s="1">
        <v>5091531.5</v>
      </c>
      <c r="M8469" s="1">
        <v>5.0815500319004059E-2</v>
      </c>
      <c r="N8469" s="1">
        <v>1.0081008672714233</v>
      </c>
      <c r="O8469" s="1">
        <v>3.8225799798965454E-3</v>
      </c>
      <c r="P8469" s="1">
        <v>0.4694458544254303</v>
      </c>
      <c r="Q8469" s="1">
        <v>0</v>
      </c>
      <c r="S8469" s="1">
        <v>32</v>
      </c>
      <c r="T8469" s="1">
        <v>1</v>
      </c>
      <c r="U8469" s="1">
        <v>6131786</v>
      </c>
      <c r="V8469" s="1">
        <v>5.4638080298900604E-2</v>
      </c>
      <c r="W8469" s="1">
        <v>0.89907306432723999</v>
      </c>
      <c r="X8469" s="1">
        <v>0.89907306432723999</v>
      </c>
    </row>
    <row r="8470" spans="1:24" x14ac:dyDescent="0.35">
      <c r="A8470" s="1">
        <v>330363</v>
      </c>
      <c r="B8470" s="1" t="s">
        <v>2346</v>
      </c>
      <c r="C8470" s="1">
        <v>119357003</v>
      </c>
      <c r="D8470" s="1">
        <v>363</v>
      </c>
      <c r="E8470" s="1" t="s">
        <v>2784</v>
      </c>
      <c r="F8470" s="1" t="s">
        <v>147</v>
      </c>
      <c r="G8470" s="1" t="s">
        <v>348</v>
      </c>
      <c r="H8470" s="1" t="s">
        <v>916</v>
      </c>
      <c r="I8470" s="1">
        <v>831344</v>
      </c>
      <c r="K8470" s="1">
        <v>222157</v>
      </c>
      <c r="L8470" s="1">
        <v>5359012</v>
      </c>
      <c r="M8470" s="1">
        <v>0.26748049259185791</v>
      </c>
      <c r="N8470" s="1">
        <v>5.2534389495849609</v>
      </c>
      <c r="O8470" s="1">
        <v>1.3246489688754082E-2</v>
      </c>
      <c r="P8470" s="1">
        <v>1.6191823482513428</v>
      </c>
      <c r="Q8470" s="1">
        <v>0</v>
      </c>
      <c r="S8470" s="1">
        <v>33</v>
      </c>
      <c r="T8470" s="1">
        <v>1</v>
      </c>
      <c r="U8470" s="1">
        <v>6412513</v>
      </c>
      <c r="V8470" s="1">
        <v>0.28072696924209595</v>
      </c>
      <c r="W8470" s="1">
        <v>4.5782256126403809</v>
      </c>
      <c r="X8470" s="1">
        <v>4.5782256126403809</v>
      </c>
    </row>
    <row r="8471" spans="1:24" x14ac:dyDescent="0.35">
      <c r="A8471" s="1">
        <v>340363</v>
      </c>
      <c r="B8471" s="1" t="s">
        <v>2347</v>
      </c>
      <c r="C8471" s="1">
        <v>119357003</v>
      </c>
      <c r="D8471" s="1">
        <v>363</v>
      </c>
      <c r="E8471" s="1" t="s">
        <v>2784</v>
      </c>
      <c r="F8471" s="1" t="s">
        <v>147</v>
      </c>
      <c r="G8471" s="1" t="s">
        <v>348</v>
      </c>
      <c r="H8471" s="1" t="s">
        <v>916</v>
      </c>
      <c r="I8471" s="1">
        <v>831324.71</v>
      </c>
      <c r="K8471" s="1">
        <v>222157</v>
      </c>
      <c r="L8471" s="1">
        <v>5359004</v>
      </c>
      <c r="M8471" s="1">
        <v>-7.9999999798019417E-6</v>
      </c>
      <c r="N8471" s="1">
        <v>-1.4928124437574297E-4</v>
      </c>
      <c r="O8471" s="1">
        <v>-1.9290000636829063E-5</v>
      </c>
      <c r="P8471" s="1">
        <v>-2.3203392047435045E-3</v>
      </c>
      <c r="Q8471" s="1">
        <v>0</v>
      </c>
      <c r="S8471" s="1">
        <v>34</v>
      </c>
      <c r="T8471" s="1">
        <v>1</v>
      </c>
      <c r="U8471" s="1">
        <v>6412486</v>
      </c>
      <c r="V8471" s="1">
        <v>-2.7289999707136303E-5</v>
      </c>
      <c r="W8471" s="1">
        <v>-4.2105177999474108E-4</v>
      </c>
      <c r="X8471" s="1">
        <v>-4.2105177999474108E-4</v>
      </c>
    </row>
    <row r="8472" spans="1:24" x14ac:dyDescent="0.35">
      <c r="A8472" s="1">
        <v>350363</v>
      </c>
      <c r="B8472" s="1" t="s">
        <v>2348</v>
      </c>
      <c r="C8472" s="1">
        <v>119357003</v>
      </c>
      <c r="D8472" s="1">
        <v>363</v>
      </c>
      <c r="E8472" s="1" t="s">
        <v>2784</v>
      </c>
      <c r="F8472" s="1" t="s">
        <v>147</v>
      </c>
      <c r="G8472" s="1" t="s">
        <v>348</v>
      </c>
      <c r="H8472" s="1" t="s">
        <v>916</v>
      </c>
      <c r="I8472" s="1">
        <v>910235.65</v>
      </c>
      <c r="K8472" s="1">
        <v>222157</v>
      </c>
      <c r="L8472" s="1">
        <v>5892469</v>
      </c>
      <c r="M8472" s="1">
        <v>0.53346502780914307</v>
      </c>
      <c r="N8472" s="1">
        <v>9.954554557800293</v>
      </c>
      <c r="O8472" s="1">
        <v>7.8910939395427704E-2</v>
      </c>
      <c r="P8472" s="1">
        <v>9.492192268371582</v>
      </c>
      <c r="Q8472" s="1">
        <v>0</v>
      </c>
      <c r="S8472" s="1">
        <v>35</v>
      </c>
      <c r="T8472" s="1">
        <v>1</v>
      </c>
      <c r="U8472" s="1">
        <v>7024861.5</v>
      </c>
      <c r="V8472" s="1">
        <v>0.61237597465515137</v>
      </c>
      <c r="W8472" s="1">
        <v>9.5497360229492188</v>
      </c>
      <c r="X8472" s="1">
        <v>9.5497360229492188</v>
      </c>
    </row>
    <row r="8473" spans="1:24" x14ac:dyDescent="0.35">
      <c r="A8473" s="1">
        <v>360363</v>
      </c>
      <c r="B8473" s="1" t="s">
        <v>2349</v>
      </c>
      <c r="C8473" s="1">
        <v>119357003</v>
      </c>
      <c r="D8473" s="1">
        <v>363</v>
      </c>
      <c r="E8473" s="1" t="s">
        <v>2784</v>
      </c>
      <c r="F8473" s="1" t="s">
        <v>147</v>
      </c>
      <c r="G8473" s="1" t="s">
        <v>348</v>
      </c>
      <c r="H8473" s="1" t="s">
        <v>916</v>
      </c>
      <c r="I8473" s="1">
        <v>964864.22</v>
      </c>
      <c r="K8473" s="1">
        <v>222157</v>
      </c>
      <c r="L8473" s="1">
        <v>6137304</v>
      </c>
      <c r="M8473" s="1">
        <v>0.24483500421047211</v>
      </c>
      <c r="N8473" s="1">
        <v>4.1550493240356445</v>
      </c>
      <c r="O8473" s="1">
        <v>5.4628569632768631E-2</v>
      </c>
      <c r="P8473" s="1">
        <v>6.0015854835510254</v>
      </c>
      <c r="Q8473" s="1">
        <v>0</v>
      </c>
      <c r="S8473" s="1">
        <v>36</v>
      </c>
      <c r="T8473" s="1">
        <v>1</v>
      </c>
      <c r="U8473" s="1">
        <v>7324325</v>
      </c>
      <c r="V8473" s="1">
        <v>0.29946357011795044</v>
      </c>
      <c r="W8473" s="1">
        <v>4.2629098892211914</v>
      </c>
      <c r="X8473" s="1">
        <v>4.2629098892211914</v>
      </c>
    </row>
    <row r="8474" spans="1:24" x14ac:dyDescent="0.35">
      <c r="A8474" s="1">
        <v>370363</v>
      </c>
      <c r="B8474" s="1" t="s">
        <v>2350</v>
      </c>
      <c r="C8474" s="1">
        <v>119357003</v>
      </c>
      <c r="D8474" s="1">
        <v>363</v>
      </c>
      <c r="E8474" s="1" t="s">
        <v>2784</v>
      </c>
      <c r="F8474" s="1" t="s">
        <v>147</v>
      </c>
      <c r="G8474" s="1" t="s">
        <v>348</v>
      </c>
      <c r="H8474" s="1" t="s">
        <v>916</v>
      </c>
      <c r="I8474" s="1">
        <v>859457.85</v>
      </c>
      <c r="L8474" s="1">
        <v>6745015.5</v>
      </c>
      <c r="M8474" s="1">
        <v>0.60771149396896362</v>
      </c>
      <c r="N8474" s="1">
        <v>9.9019289016723633</v>
      </c>
      <c r="O8474" s="1">
        <v>-0.10540636628866196</v>
      </c>
      <c r="P8474" s="1">
        <v>-10.924476623535156</v>
      </c>
      <c r="S8474" s="1">
        <v>37</v>
      </c>
      <c r="T8474" s="1">
        <v>1</v>
      </c>
      <c r="U8474" s="1">
        <v>7604473.5</v>
      </c>
      <c r="V8474" s="1">
        <v>0.50230515003204346</v>
      </c>
      <c r="W8474" s="1">
        <v>3.8249053955078125</v>
      </c>
      <c r="X8474" s="1">
        <v>3.8249053955078125</v>
      </c>
    </row>
    <row r="8475" spans="1:24" x14ac:dyDescent="0.35">
      <c r="A8475" s="1">
        <v>380363</v>
      </c>
      <c r="B8475" s="1" t="s">
        <v>2351</v>
      </c>
      <c r="C8475" s="1">
        <v>119357003</v>
      </c>
      <c r="D8475" s="1">
        <v>363</v>
      </c>
      <c r="E8475" s="1" t="s">
        <v>2784</v>
      </c>
      <c r="F8475" s="1" t="s">
        <v>147</v>
      </c>
      <c r="G8475" s="1" t="s">
        <v>348</v>
      </c>
      <c r="H8475" s="1" t="s">
        <v>916</v>
      </c>
      <c r="I8475" s="1">
        <v>1058199</v>
      </c>
      <c r="K8475" s="1">
        <v>1410125.375</v>
      </c>
      <c r="L8475" s="1">
        <v>7091621</v>
      </c>
      <c r="M8475" s="1">
        <v>0.34660550951957703</v>
      </c>
      <c r="N8475" s="1">
        <v>5.1386909484863281</v>
      </c>
      <c r="O8475" s="1">
        <v>0.19874115288257599</v>
      </c>
      <c r="P8475" s="1">
        <v>23.124013900756836</v>
      </c>
      <c r="S8475" s="1">
        <v>38</v>
      </c>
      <c r="T8475" s="1">
        <v>1</v>
      </c>
      <c r="U8475" s="1">
        <v>9559946</v>
      </c>
      <c r="V8475" s="1">
        <v>0.54534667730331421</v>
      </c>
      <c r="W8475" s="1">
        <v>25.714765548706055</v>
      </c>
      <c r="X8475" s="1">
        <v>25.714765548706055</v>
      </c>
    </row>
    <row r="8476" spans="1:24" x14ac:dyDescent="0.35">
      <c r="A8476" s="1">
        <v>390363</v>
      </c>
      <c r="B8476" s="1" t="s">
        <v>2352</v>
      </c>
      <c r="C8476" s="1">
        <v>119357003</v>
      </c>
      <c r="D8476" s="1">
        <v>363</v>
      </c>
      <c r="E8476" s="1" t="s">
        <v>2784</v>
      </c>
      <c r="F8476" s="1" t="s">
        <v>147</v>
      </c>
      <c r="G8476" s="1" t="s">
        <v>348</v>
      </c>
      <c r="H8476" s="1" t="s">
        <v>916</v>
      </c>
      <c r="I8476" s="1">
        <v>1100050</v>
      </c>
      <c r="K8476" s="1">
        <v>2597474</v>
      </c>
      <c r="L8476" s="1">
        <v>7166563</v>
      </c>
      <c r="M8476" s="1">
        <v>7.4942000210285187E-2</v>
      </c>
      <c r="N8476" s="1">
        <v>1.0567682981491089</v>
      </c>
      <c r="O8476" s="1">
        <v>4.1850998997688293E-2</v>
      </c>
      <c r="P8476" s="1">
        <v>3.9549272060394287</v>
      </c>
      <c r="Q8476" s="1">
        <v>1.1873486042022705</v>
      </c>
      <c r="S8476" s="1">
        <v>39</v>
      </c>
      <c r="T8476" s="1">
        <v>1</v>
      </c>
      <c r="U8476" s="1">
        <v>10864087</v>
      </c>
      <c r="V8476" s="1">
        <v>1.304141640663147</v>
      </c>
      <c r="W8476" s="1">
        <v>13.641718864440918</v>
      </c>
      <c r="X8476" s="1">
        <v>13.641718864440918</v>
      </c>
    </row>
    <row r="8477" spans="1:24" x14ac:dyDescent="0.35">
      <c r="A8477" s="1">
        <v>400363</v>
      </c>
      <c r="B8477" s="1" t="s">
        <v>2353</v>
      </c>
      <c r="C8477" s="1">
        <v>119357003</v>
      </c>
      <c r="D8477" s="1">
        <v>363</v>
      </c>
      <c r="E8477" s="1" t="s">
        <v>2784</v>
      </c>
      <c r="F8477" s="1" t="s">
        <v>147</v>
      </c>
      <c r="G8477" s="1" t="s">
        <v>348</v>
      </c>
      <c r="H8477" s="1" t="s">
        <v>916</v>
      </c>
      <c r="S8477" s="1">
        <v>40</v>
      </c>
      <c r="T8477" s="1">
        <v>1</v>
      </c>
      <c r="U8477" s="1">
        <v>0</v>
      </c>
      <c r="V8477" s="1">
        <v>0</v>
      </c>
      <c r="W8477" s="1">
        <v>-100</v>
      </c>
      <c r="X8477" s="1">
        <v>-100</v>
      </c>
    </row>
    <row r="8478" spans="1:24" x14ac:dyDescent="0.35">
      <c r="A8478" s="1">
        <v>410363</v>
      </c>
      <c r="B8478" s="1" t="s">
        <v>2354</v>
      </c>
      <c r="C8478" s="1">
        <v>119357003</v>
      </c>
      <c r="D8478" s="1">
        <v>363</v>
      </c>
      <c r="E8478" s="1" t="s">
        <v>2784</v>
      </c>
      <c r="F8478" s="1" t="s">
        <v>147</v>
      </c>
      <c r="G8478" s="1" t="s">
        <v>348</v>
      </c>
      <c r="H8478" s="1" t="s">
        <v>916</v>
      </c>
      <c r="S8478" s="1">
        <v>41</v>
      </c>
      <c r="T8478" s="1">
        <v>1</v>
      </c>
      <c r="U8478" s="1">
        <v>0</v>
      </c>
      <c r="V8478" s="1">
        <v>0</v>
      </c>
    </row>
    <row r="8479" spans="1:24" x14ac:dyDescent="0.35">
      <c r="A8479" s="1">
        <v>420363</v>
      </c>
      <c r="B8479" s="1" t="s">
        <v>2355</v>
      </c>
      <c r="C8479" s="1">
        <v>119357003</v>
      </c>
      <c r="D8479" s="1">
        <v>363</v>
      </c>
      <c r="E8479" s="1" t="s">
        <v>2784</v>
      </c>
      <c r="F8479" s="1" t="s">
        <v>147</v>
      </c>
      <c r="G8479" s="1" t="s">
        <v>348</v>
      </c>
      <c r="H8479" s="1" t="s">
        <v>916</v>
      </c>
      <c r="S8479" s="1">
        <v>42</v>
      </c>
      <c r="T8479" s="1">
        <v>1</v>
      </c>
      <c r="U8479" s="1">
        <v>0</v>
      </c>
      <c r="V8479" s="1">
        <v>0</v>
      </c>
    </row>
    <row r="8480" spans="1:24" x14ac:dyDescent="0.35">
      <c r="A8480" s="1">
        <v>430363</v>
      </c>
      <c r="B8480" s="1" t="s">
        <v>2356</v>
      </c>
      <c r="C8480" s="1">
        <v>119357003</v>
      </c>
      <c r="D8480" s="1">
        <v>363</v>
      </c>
      <c r="E8480" s="1" t="s">
        <v>2784</v>
      </c>
      <c r="F8480" s="1" t="s">
        <v>147</v>
      </c>
      <c r="G8480" s="1" t="s">
        <v>348</v>
      </c>
      <c r="H8480" s="1" t="s">
        <v>916</v>
      </c>
      <c r="S8480" s="1">
        <v>43</v>
      </c>
      <c r="T8480" s="1">
        <v>1</v>
      </c>
      <c r="U8480" s="1">
        <v>0</v>
      </c>
      <c r="V8480" s="1">
        <v>0</v>
      </c>
    </row>
    <row r="8481" spans="1:24" x14ac:dyDescent="0.35">
      <c r="A8481" s="1">
        <v>440363</v>
      </c>
      <c r="B8481" s="1" t="s">
        <v>2357</v>
      </c>
      <c r="C8481" s="1">
        <v>119357003</v>
      </c>
      <c r="D8481" s="1">
        <v>363</v>
      </c>
      <c r="E8481" s="1" t="s">
        <v>2784</v>
      </c>
      <c r="F8481" s="1" t="s">
        <v>147</v>
      </c>
      <c r="G8481" s="1" t="s">
        <v>348</v>
      </c>
      <c r="H8481" s="1" t="s">
        <v>916</v>
      </c>
      <c r="S8481" s="1">
        <v>44</v>
      </c>
      <c r="T8481" s="1">
        <v>1</v>
      </c>
      <c r="U8481" s="1">
        <v>0</v>
      </c>
      <c r="V8481" s="1">
        <v>0</v>
      </c>
    </row>
    <row r="8482" spans="1:24" x14ac:dyDescent="0.35">
      <c r="A8482" s="1">
        <v>450363</v>
      </c>
      <c r="B8482" s="1" t="s">
        <v>2358</v>
      </c>
      <c r="C8482" s="1">
        <v>119357003</v>
      </c>
      <c r="D8482" s="1">
        <v>363</v>
      </c>
      <c r="E8482" s="1" t="s">
        <v>2784</v>
      </c>
      <c r="F8482" s="1" t="s">
        <v>147</v>
      </c>
      <c r="G8482" s="1" t="s">
        <v>348</v>
      </c>
      <c r="H8482" s="1" t="s">
        <v>916</v>
      </c>
      <c r="S8482" s="1">
        <v>45</v>
      </c>
      <c r="T8482" s="1">
        <v>1</v>
      </c>
      <c r="U8482" s="1">
        <v>0</v>
      </c>
      <c r="V8482" s="1">
        <v>0</v>
      </c>
    </row>
    <row r="8483" spans="1:24" x14ac:dyDescent="0.35">
      <c r="A8483" s="1">
        <v>460363</v>
      </c>
      <c r="B8483" s="1" t="s">
        <v>2359</v>
      </c>
      <c r="C8483" s="1">
        <v>119357003</v>
      </c>
      <c r="D8483" s="1">
        <v>363</v>
      </c>
      <c r="E8483" s="1" t="s">
        <v>2784</v>
      </c>
      <c r="F8483" s="1" t="s">
        <v>147</v>
      </c>
      <c r="G8483" s="1" t="s">
        <v>348</v>
      </c>
      <c r="H8483" s="1" t="s">
        <v>916</v>
      </c>
      <c r="S8483" s="1">
        <v>46</v>
      </c>
      <c r="T8483" s="1">
        <v>1</v>
      </c>
      <c r="U8483" s="1">
        <v>0</v>
      </c>
      <c r="V8483" s="1">
        <v>0</v>
      </c>
    </row>
    <row r="8484" spans="1:24" x14ac:dyDescent="0.35">
      <c r="A8484" s="1">
        <v>470363</v>
      </c>
      <c r="B8484" s="1" t="s">
        <v>2360</v>
      </c>
      <c r="C8484" s="1">
        <v>119357003</v>
      </c>
      <c r="D8484" s="1">
        <v>363</v>
      </c>
      <c r="E8484" s="1" t="s">
        <v>2784</v>
      </c>
      <c r="F8484" s="1" t="s">
        <v>147</v>
      </c>
      <c r="G8484" s="1" t="s">
        <v>348</v>
      </c>
      <c r="H8484" s="1" t="s">
        <v>916</v>
      </c>
      <c r="S8484" s="1">
        <v>47</v>
      </c>
      <c r="T8484" s="1">
        <v>1</v>
      </c>
      <c r="U8484" s="1">
        <v>0</v>
      </c>
      <c r="V8484" s="1">
        <v>0</v>
      </c>
    </row>
    <row r="8485" spans="1:24" x14ac:dyDescent="0.35">
      <c r="A8485" s="1">
        <v>480363</v>
      </c>
      <c r="B8485" s="1" t="s">
        <v>2361</v>
      </c>
      <c r="C8485" s="1">
        <v>119357003</v>
      </c>
      <c r="D8485" s="1">
        <v>363</v>
      </c>
      <c r="E8485" s="1" t="s">
        <v>2784</v>
      </c>
      <c r="F8485" s="1" t="s">
        <v>147</v>
      </c>
      <c r="G8485" s="1" t="s">
        <v>348</v>
      </c>
      <c r="H8485" s="1" t="s">
        <v>916</v>
      </c>
      <c r="S8485" s="1">
        <v>48</v>
      </c>
      <c r="T8485" s="1">
        <v>1</v>
      </c>
      <c r="U8485" s="1">
        <v>0</v>
      </c>
      <c r="V8485" s="1">
        <v>0</v>
      </c>
    </row>
    <row r="8486" spans="1:24" x14ac:dyDescent="0.35">
      <c r="A8486" s="1">
        <v>290376</v>
      </c>
      <c r="B8486" s="1" t="s">
        <v>2341</v>
      </c>
      <c r="C8486" s="1">
        <v>119357402</v>
      </c>
      <c r="D8486" s="1">
        <v>376</v>
      </c>
      <c r="E8486" s="1" t="s">
        <v>2785</v>
      </c>
      <c r="F8486" s="1" t="s">
        <v>147</v>
      </c>
      <c r="G8486" s="1" t="s">
        <v>348</v>
      </c>
      <c r="H8486" s="1" t="s">
        <v>916</v>
      </c>
      <c r="I8486" s="1">
        <v>5687316.2999999998</v>
      </c>
      <c r="K8486" s="1">
        <v>1517889</v>
      </c>
      <c r="L8486" s="1">
        <v>39056408</v>
      </c>
      <c r="S8486" s="1">
        <v>29</v>
      </c>
      <c r="T8486" s="1">
        <v>1</v>
      </c>
      <c r="U8486" s="1">
        <v>46261612</v>
      </c>
      <c r="V8486" s="1">
        <v>0</v>
      </c>
    </row>
    <row r="8487" spans="1:24" x14ac:dyDescent="0.35">
      <c r="A8487" s="1">
        <v>300376</v>
      </c>
      <c r="B8487" s="1" t="s">
        <v>2343</v>
      </c>
      <c r="C8487" s="1">
        <v>119357402</v>
      </c>
      <c r="D8487" s="1">
        <v>376</v>
      </c>
      <c r="E8487" s="1" t="s">
        <v>2785</v>
      </c>
      <c r="F8487" s="1" t="s">
        <v>147</v>
      </c>
      <c r="G8487" s="1" t="s">
        <v>348</v>
      </c>
      <c r="H8487" s="1" t="s">
        <v>916</v>
      </c>
      <c r="I8487" s="1">
        <v>5858141.75</v>
      </c>
      <c r="K8487" s="1">
        <v>2155739</v>
      </c>
      <c r="L8487" s="1">
        <v>41337048</v>
      </c>
      <c r="M8487" s="1">
        <v>2.2806398868560791</v>
      </c>
      <c r="N8487" s="1">
        <v>5.8393492698669434</v>
      </c>
      <c r="O8487" s="1">
        <v>0.17082545161247253</v>
      </c>
      <c r="P8487" s="1">
        <v>3.0036213397979736</v>
      </c>
      <c r="Q8487" s="1">
        <v>0.63784998655319214</v>
      </c>
      <c r="S8487" s="1">
        <v>30</v>
      </c>
      <c r="T8487" s="1">
        <v>1</v>
      </c>
      <c r="U8487" s="1">
        <v>49350928</v>
      </c>
      <c r="V8487" s="1">
        <v>3.0893154144287109</v>
      </c>
      <c r="W8487" s="1">
        <v>6.6779255867004395</v>
      </c>
      <c r="X8487" s="1">
        <v>6.6779255867004395</v>
      </c>
    </row>
    <row r="8488" spans="1:24" x14ac:dyDescent="0.35">
      <c r="A8488" s="1">
        <v>310376</v>
      </c>
      <c r="B8488" s="1" t="s">
        <v>2344</v>
      </c>
      <c r="C8488" s="1">
        <v>119357402</v>
      </c>
      <c r="D8488" s="1">
        <v>376</v>
      </c>
      <c r="E8488" s="1" t="s">
        <v>2785</v>
      </c>
      <c r="F8488" s="1" t="s">
        <v>147</v>
      </c>
      <c r="G8488" s="1" t="s">
        <v>348</v>
      </c>
      <c r="H8488" s="1" t="s">
        <v>916</v>
      </c>
      <c r="I8488" s="1">
        <v>6082833.0099999998</v>
      </c>
      <c r="K8488" s="1">
        <v>1836814</v>
      </c>
      <c r="L8488" s="1">
        <v>42299272</v>
      </c>
      <c r="M8488" s="1">
        <v>0.96222400665283203</v>
      </c>
      <c r="N8488" s="1">
        <v>2.3277521133422852</v>
      </c>
      <c r="O8488" s="1">
        <v>0.22469125688076019</v>
      </c>
      <c r="P8488" s="1">
        <v>3.8355381488800049</v>
      </c>
      <c r="Q8488" s="1">
        <v>-0.31892499327659607</v>
      </c>
      <c r="S8488" s="1">
        <v>31</v>
      </c>
      <c r="T8488" s="1">
        <v>1</v>
      </c>
      <c r="U8488" s="1">
        <v>50218920</v>
      </c>
      <c r="V8488" s="1">
        <v>0.86799025535583496</v>
      </c>
      <c r="W8488" s="1">
        <v>1.7588160037994385</v>
      </c>
      <c r="X8488" s="1">
        <v>1.7588160037994385</v>
      </c>
    </row>
    <row r="8489" spans="1:24" x14ac:dyDescent="0.35">
      <c r="A8489" s="1">
        <v>320376</v>
      </c>
      <c r="B8489" s="1" t="s">
        <v>2345</v>
      </c>
      <c r="C8489" s="1">
        <v>119357402</v>
      </c>
      <c r="D8489" s="1">
        <v>376</v>
      </c>
      <c r="E8489" s="1" t="s">
        <v>2785</v>
      </c>
      <c r="F8489" s="1" t="s">
        <v>147</v>
      </c>
      <c r="G8489" s="1" t="s">
        <v>348</v>
      </c>
      <c r="H8489" s="1" t="s">
        <v>916</v>
      </c>
      <c r="I8489" s="1">
        <v>6405416</v>
      </c>
      <c r="K8489" s="1">
        <v>7836814</v>
      </c>
      <c r="L8489" s="1">
        <v>43350120</v>
      </c>
      <c r="M8489" s="1">
        <v>1.0508480072021484</v>
      </c>
      <c r="N8489" s="1">
        <v>2.4843170642852783</v>
      </c>
      <c r="O8489" s="1">
        <v>0.32258298993110657</v>
      </c>
      <c r="P8489" s="1">
        <v>5.3031702041625977</v>
      </c>
      <c r="Q8489" s="1">
        <v>6</v>
      </c>
      <c r="S8489" s="1">
        <v>32</v>
      </c>
      <c r="T8489" s="1">
        <v>1</v>
      </c>
      <c r="U8489" s="1">
        <v>57592352</v>
      </c>
      <c r="V8489" s="1">
        <v>7.3734312057495117</v>
      </c>
      <c r="W8489" s="1">
        <v>14.682578086853027</v>
      </c>
      <c r="X8489" s="1">
        <v>14.682578086853027</v>
      </c>
    </row>
    <row r="8490" spans="1:24" x14ac:dyDescent="0.35">
      <c r="A8490" s="1">
        <v>330376</v>
      </c>
      <c r="B8490" s="1" t="s">
        <v>2346</v>
      </c>
      <c r="C8490" s="1">
        <v>119357402</v>
      </c>
      <c r="D8490" s="1">
        <v>376</v>
      </c>
      <c r="E8490" s="1" t="s">
        <v>2785</v>
      </c>
      <c r="F8490" s="1" t="s">
        <v>147</v>
      </c>
      <c r="G8490" s="1" t="s">
        <v>348</v>
      </c>
      <c r="H8490" s="1" t="s">
        <v>916</v>
      </c>
      <c r="I8490" s="1">
        <v>7254188.5099999998</v>
      </c>
      <c r="K8490" s="1">
        <v>7836814</v>
      </c>
      <c r="L8490" s="1">
        <v>45796860</v>
      </c>
      <c r="M8490" s="1">
        <v>2.4467399120330811</v>
      </c>
      <c r="N8490" s="1">
        <v>5.6441364288330078</v>
      </c>
      <c r="O8490" s="1">
        <v>0.84877252578735352</v>
      </c>
      <c r="P8490" s="1">
        <v>13.250857353210449</v>
      </c>
      <c r="Q8490" s="1">
        <v>0</v>
      </c>
      <c r="S8490" s="1">
        <v>33</v>
      </c>
      <c r="T8490" s="1">
        <v>1</v>
      </c>
      <c r="U8490" s="1">
        <v>60887864</v>
      </c>
      <c r="V8490" s="1">
        <v>3.2955124378204346</v>
      </c>
      <c r="W8490" s="1">
        <v>5.7221345901489258</v>
      </c>
      <c r="X8490" s="1">
        <v>5.7221345901489258</v>
      </c>
    </row>
    <row r="8491" spans="1:24" x14ac:dyDescent="0.35">
      <c r="A8491" s="1">
        <v>340376</v>
      </c>
      <c r="B8491" s="1" t="s">
        <v>2347</v>
      </c>
      <c r="C8491" s="1">
        <v>119357402</v>
      </c>
      <c r="D8491" s="1">
        <v>376</v>
      </c>
      <c r="E8491" s="1" t="s">
        <v>2785</v>
      </c>
      <c r="F8491" s="1" t="s">
        <v>147</v>
      </c>
      <c r="G8491" s="1" t="s">
        <v>348</v>
      </c>
      <c r="H8491" s="1" t="s">
        <v>916</v>
      </c>
      <c r="I8491" s="1">
        <v>6866082</v>
      </c>
      <c r="K8491" s="1">
        <v>7836814</v>
      </c>
      <c r="L8491" s="1">
        <v>45796768</v>
      </c>
      <c r="M8491" s="1">
        <v>-9.2000002041459084E-5</v>
      </c>
      <c r="N8491" s="1">
        <v>-2.0088713790755719E-4</v>
      </c>
      <c r="O8491" s="1">
        <v>-0.38810649514198303</v>
      </c>
      <c r="P8491" s="1">
        <v>-5.350102424621582</v>
      </c>
      <c r="Q8491" s="1">
        <v>0</v>
      </c>
      <c r="S8491" s="1">
        <v>34</v>
      </c>
      <c r="T8491" s="1">
        <v>1</v>
      </c>
      <c r="U8491" s="1">
        <v>60499664</v>
      </c>
      <c r="V8491" s="1">
        <v>-0.38819849491119385</v>
      </c>
      <c r="W8491" s="1">
        <v>-0.6375654935836792</v>
      </c>
      <c r="X8491" s="1">
        <v>-0.6375654935836792</v>
      </c>
    </row>
    <row r="8492" spans="1:24" x14ac:dyDescent="0.35">
      <c r="A8492" s="1">
        <v>350376</v>
      </c>
      <c r="B8492" s="1" t="s">
        <v>2348</v>
      </c>
      <c r="C8492" s="1">
        <v>119357402</v>
      </c>
      <c r="D8492" s="1">
        <v>376</v>
      </c>
      <c r="E8492" s="1" t="s">
        <v>2785</v>
      </c>
      <c r="F8492" s="1" t="s">
        <v>147</v>
      </c>
      <c r="G8492" s="1" t="s">
        <v>348</v>
      </c>
      <c r="H8492" s="1" t="s">
        <v>916</v>
      </c>
      <c r="I8492" s="1">
        <v>7389239.5899999999</v>
      </c>
      <c r="K8492" s="1">
        <v>7836814</v>
      </c>
      <c r="L8492" s="1">
        <v>51002808</v>
      </c>
      <c r="M8492" s="1">
        <v>5.2060399055480957</v>
      </c>
      <c r="N8492" s="1">
        <v>11.367701530456543</v>
      </c>
      <c r="O8492" s="1">
        <v>0.52315759658813477</v>
      </c>
      <c r="P8492" s="1">
        <v>7.6194486618041992</v>
      </c>
      <c r="Q8492" s="1">
        <v>0</v>
      </c>
      <c r="S8492" s="1">
        <v>35</v>
      </c>
      <c r="T8492" s="1">
        <v>1</v>
      </c>
      <c r="U8492" s="1">
        <v>66228864</v>
      </c>
      <c r="V8492" s="1">
        <v>5.7291975021362305</v>
      </c>
      <c r="W8492" s="1">
        <v>9.4698047637939453</v>
      </c>
      <c r="X8492" s="1">
        <v>9.4698047637939453</v>
      </c>
    </row>
    <row r="8493" spans="1:24" x14ac:dyDescent="0.35">
      <c r="A8493" s="1">
        <v>360376</v>
      </c>
      <c r="B8493" s="1" t="s">
        <v>2349</v>
      </c>
      <c r="C8493" s="1">
        <v>119357402</v>
      </c>
      <c r="D8493" s="1">
        <v>376</v>
      </c>
      <c r="E8493" s="1" t="s">
        <v>2785</v>
      </c>
      <c r="F8493" s="1" t="s">
        <v>147</v>
      </c>
      <c r="G8493" s="1" t="s">
        <v>348</v>
      </c>
      <c r="H8493" s="1" t="s">
        <v>916</v>
      </c>
      <c r="I8493" s="1">
        <v>8500597.2300000004</v>
      </c>
      <c r="K8493" s="1">
        <v>9636814</v>
      </c>
      <c r="L8493" s="1">
        <v>57329724</v>
      </c>
      <c r="M8493" s="1">
        <v>6.3269162178039551</v>
      </c>
      <c r="N8493" s="1">
        <v>12.405035018920898</v>
      </c>
      <c r="O8493" s="1">
        <v>1.1113576889038086</v>
      </c>
      <c r="P8493" s="1">
        <v>15.040216445922852</v>
      </c>
      <c r="Q8493" s="1">
        <v>1.7999999523162842</v>
      </c>
      <c r="S8493" s="1">
        <v>36</v>
      </c>
      <c r="T8493" s="1">
        <v>1</v>
      </c>
      <c r="U8493" s="1">
        <v>75467136</v>
      </c>
      <c r="V8493" s="1">
        <v>9.2382736206054688</v>
      </c>
      <c r="W8493" s="1">
        <v>13.94901180267334</v>
      </c>
      <c r="X8493" s="1">
        <v>13.94901180267334</v>
      </c>
    </row>
    <row r="8494" spans="1:24" x14ac:dyDescent="0.35">
      <c r="A8494" s="1">
        <v>370376</v>
      </c>
      <c r="B8494" s="1" t="s">
        <v>2350</v>
      </c>
      <c r="C8494" s="1">
        <v>119357402</v>
      </c>
      <c r="D8494" s="1">
        <v>376</v>
      </c>
      <c r="E8494" s="1" t="s">
        <v>2785</v>
      </c>
      <c r="F8494" s="1" t="s">
        <v>147</v>
      </c>
      <c r="G8494" s="1" t="s">
        <v>348</v>
      </c>
      <c r="H8494" s="1" t="s">
        <v>916</v>
      </c>
      <c r="I8494" s="1">
        <v>9298835.8399999999</v>
      </c>
      <c r="K8494" s="1">
        <v>9636814</v>
      </c>
      <c r="L8494" s="1">
        <v>69821856</v>
      </c>
      <c r="M8494" s="1">
        <v>12.492132186889648</v>
      </c>
      <c r="N8494" s="1">
        <v>21.789974212646484</v>
      </c>
      <c r="O8494" s="1">
        <v>0.79823863506317139</v>
      </c>
      <c r="P8494" s="1">
        <v>9.3903827667236328</v>
      </c>
      <c r="Q8494" s="1">
        <v>0</v>
      </c>
      <c r="S8494" s="1">
        <v>37</v>
      </c>
      <c r="T8494" s="1">
        <v>1</v>
      </c>
      <c r="U8494" s="1">
        <v>88757504</v>
      </c>
      <c r="V8494" s="1">
        <v>13.290370941162109</v>
      </c>
      <c r="W8494" s="1">
        <v>17.610801696777344</v>
      </c>
      <c r="X8494" s="1">
        <v>17.610801696777344</v>
      </c>
    </row>
    <row r="8495" spans="1:24" x14ac:dyDescent="0.35">
      <c r="A8495" s="1">
        <v>380376</v>
      </c>
      <c r="B8495" s="1" t="s">
        <v>2351</v>
      </c>
      <c r="C8495" s="1">
        <v>119357402</v>
      </c>
      <c r="D8495" s="1">
        <v>376</v>
      </c>
      <c r="E8495" s="1" t="s">
        <v>2785</v>
      </c>
      <c r="F8495" s="1" t="s">
        <v>147</v>
      </c>
      <c r="G8495" s="1" t="s">
        <v>348</v>
      </c>
      <c r="H8495" s="1" t="s">
        <v>916</v>
      </c>
      <c r="I8495" s="1">
        <v>10216221</v>
      </c>
      <c r="K8495" s="1">
        <v>17059624</v>
      </c>
      <c r="L8495" s="1">
        <v>73923088</v>
      </c>
      <c r="M8495" s="1">
        <v>4.1012320518493652</v>
      </c>
      <c r="N8495" s="1">
        <v>5.8738512992858887</v>
      </c>
      <c r="O8495" s="1">
        <v>0.91738516092300415</v>
      </c>
      <c r="P8495" s="1">
        <v>9.8655910491943359</v>
      </c>
      <c r="Q8495" s="1">
        <v>7.4228100776672363</v>
      </c>
      <c r="S8495" s="1">
        <v>38</v>
      </c>
      <c r="T8495" s="1">
        <v>1</v>
      </c>
      <c r="U8495" s="1">
        <v>101198928</v>
      </c>
      <c r="V8495" s="1">
        <v>12.441427230834961</v>
      </c>
      <c r="W8495" s="1">
        <v>14.01732063293457</v>
      </c>
      <c r="X8495" s="1">
        <v>14.01732063293457</v>
      </c>
    </row>
    <row r="8496" spans="1:24" x14ac:dyDescent="0.35">
      <c r="A8496" s="1">
        <v>390376</v>
      </c>
      <c r="B8496" s="1" t="s">
        <v>2352</v>
      </c>
      <c r="C8496" s="1">
        <v>119357402</v>
      </c>
      <c r="D8496" s="1">
        <v>376</v>
      </c>
      <c r="E8496" s="1" t="s">
        <v>2785</v>
      </c>
      <c r="F8496" s="1" t="s">
        <v>147</v>
      </c>
      <c r="G8496" s="1" t="s">
        <v>348</v>
      </c>
      <c r="H8496" s="1" t="s">
        <v>916</v>
      </c>
      <c r="I8496" s="1">
        <v>10683793</v>
      </c>
      <c r="K8496" s="1">
        <v>26214824</v>
      </c>
      <c r="L8496" s="1">
        <v>75314992</v>
      </c>
      <c r="M8496" s="1">
        <v>1.3919039964675903</v>
      </c>
      <c r="N8496" s="1">
        <v>1.8829083442687988</v>
      </c>
      <c r="O8496" s="1">
        <v>0.46757200360298157</v>
      </c>
      <c r="P8496" s="1">
        <v>4.5767607688903809</v>
      </c>
      <c r="Q8496" s="1">
        <v>9.1552000045776367</v>
      </c>
      <c r="S8496" s="1">
        <v>39</v>
      </c>
      <c r="T8496" s="1">
        <v>1</v>
      </c>
      <c r="U8496" s="1">
        <v>112213608</v>
      </c>
      <c r="V8496" s="1">
        <v>11.014676094055176</v>
      </c>
      <c r="W8496" s="1">
        <v>10.884186744689941</v>
      </c>
      <c r="X8496" s="1">
        <v>10.884186744689941</v>
      </c>
    </row>
    <row r="8497" spans="1:24" x14ac:dyDescent="0.35">
      <c r="A8497" s="1">
        <v>400376</v>
      </c>
      <c r="B8497" s="1" t="s">
        <v>2353</v>
      </c>
      <c r="C8497" s="1">
        <v>119357402</v>
      </c>
      <c r="D8497" s="1">
        <v>376</v>
      </c>
      <c r="E8497" s="1" t="s">
        <v>2785</v>
      </c>
      <c r="F8497" s="1" t="s">
        <v>147</v>
      </c>
      <c r="G8497" s="1" t="s">
        <v>348</v>
      </c>
      <c r="H8497" s="1" t="s">
        <v>916</v>
      </c>
      <c r="S8497" s="1">
        <v>40</v>
      </c>
      <c r="T8497" s="1">
        <v>1</v>
      </c>
      <c r="U8497" s="1">
        <v>0</v>
      </c>
      <c r="V8497" s="1">
        <v>0</v>
      </c>
      <c r="W8497" s="1">
        <v>-100</v>
      </c>
      <c r="X8497" s="1">
        <v>-100</v>
      </c>
    </row>
    <row r="8498" spans="1:24" x14ac:dyDescent="0.35">
      <c r="A8498" s="1">
        <v>410376</v>
      </c>
      <c r="B8498" s="1" t="s">
        <v>2354</v>
      </c>
      <c r="C8498" s="1">
        <v>119357402</v>
      </c>
      <c r="D8498" s="1">
        <v>376</v>
      </c>
      <c r="E8498" s="1" t="s">
        <v>2785</v>
      </c>
      <c r="F8498" s="1" t="s">
        <v>147</v>
      </c>
      <c r="G8498" s="1" t="s">
        <v>348</v>
      </c>
      <c r="H8498" s="1" t="s">
        <v>916</v>
      </c>
      <c r="S8498" s="1">
        <v>41</v>
      </c>
      <c r="T8498" s="1">
        <v>1</v>
      </c>
      <c r="U8498" s="1">
        <v>0</v>
      </c>
      <c r="V8498" s="1">
        <v>0</v>
      </c>
    </row>
    <row r="8499" spans="1:24" x14ac:dyDescent="0.35">
      <c r="A8499" s="1">
        <v>420376</v>
      </c>
      <c r="B8499" s="1" t="s">
        <v>2355</v>
      </c>
      <c r="C8499" s="1">
        <v>119357402</v>
      </c>
      <c r="D8499" s="1">
        <v>376</v>
      </c>
      <c r="E8499" s="1" t="s">
        <v>2785</v>
      </c>
      <c r="F8499" s="1" t="s">
        <v>147</v>
      </c>
      <c r="G8499" s="1" t="s">
        <v>348</v>
      </c>
      <c r="H8499" s="1" t="s">
        <v>916</v>
      </c>
      <c r="S8499" s="1">
        <v>42</v>
      </c>
      <c r="T8499" s="1">
        <v>1</v>
      </c>
      <c r="U8499" s="1">
        <v>0</v>
      </c>
      <c r="V8499" s="1">
        <v>0</v>
      </c>
    </row>
    <row r="8500" spans="1:24" x14ac:dyDescent="0.35">
      <c r="A8500" s="1">
        <v>430376</v>
      </c>
      <c r="B8500" s="1" t="s">
        <v>2356</v>
      </c>
      <c r="C8500" s="1">
        <v>119357402</v>
      </c>
      <c r="D8500" s="1">
        <v>376</v>
      </c>
      <c r="E8500" s="1" t="s">
        <v>2785</v>
      </c>
      <c r="F8500" s="1" t="s">
        <v>147</v>
      </c>
      <c r="G8500" s="1" t="s">
        <v>348</v>
      </c>
      <c r="H8500" s="1" t="s">
        <v>916</v>
      </c>
      <c r="S8500" s="1">
        <v>43</v>
      </c>
      <c r="T8500" s="1">
        <v>1</v>
      </c>
      <c r="U8500" s="1">
        <v>0</v>
      </c>
      <c r="V8500" s="1">
        <v>0</v>
      </c>
    </row>
    <row r="8501" spans="1:24" x14ac:dyDescent="0.35">
      <c r="A8501" s="1">
        <v>440376</v>
      </c>
      <c r="B8501" s="1" t="s">
        <v>2357</v>
      </c>
      <c r="C8501" s="1">
        <v>119357402</v>
      </c>
      <c r="D8501" s="1">
        <v>376</v>
      </c>
      <c r="E8501" s="1" t="s">
        <v>2785</v>
      </c>
      <c r="F8501" s="1" t="s">
        <v>147</v>
      </c>
      <c r="G8501" s="1" t="s">
        <v>348</v>
      </c>
      <c r="H8501" s="1" t="s">
        <v>916</v>
      </c>
      <c r="S8501" s="1">
        <v>44</v>
      </c>
      <c r="T8501" s="1">
        <v>1</v>
      </c>
      <c r="U8501" s="1">
        <v>0</v>
      </c>
      <c r="V8501" s="1">
        <v>0</v>
      </c>
    </row>
    <row r="8502" spans="1:24" x14ac:dyDescent="0.35">
      <c r="A8502" s="1">
        <v>450376</v>
      </c>
      <c r="B8502" s="1" t="s">
        <v>2358</v>
      </c>
      <c r="C8502" s="1">
        <v>119357402</v>
      </c>
      <c r="D8502" s="1">
        <v>376</v>
      </c>
      <c r="E8502" s="1" t="s">
        <v>2785</v>
      </c>
      <c r="F8502" s="1" t="s">
        <v>147</v>
      </c>
      <c r="G8502" s="1" t="s">
        <v>348</v>
      </c>
      <c r="H8502" s="1" t="s">
        <v>916</v>
      </c>
      <c r="S8502" s="1">
        <v>45</v>
      </c>
      <c r="T8502" s="1">
        <v>1</v>
      </c>
      <c r="U8502" s="1">
        <v>0</v>
      </c>
      <c r="V8502" s="1">
        <v>0</v>
      </c>
    </row>
    <row r="8503" spans="1:24" x14ac:dyDescent="0.35">
      <c r="A8503" s="1">
        <v>460376</v>
      </c>
      <c r="B8503" s="1" t="s">
        <v>2359</v>
      </c>
      <c r="C8503" s="1">
        <v>119357402</v>
      </c>
      <c r="D8503" s="1">
        <v>376</v>
      </c>
      <c r="E8503" s="1" t="s">
        <v>2785</v>
      </c>
      <c r="F8503" s="1" t="s">
        <v>147</v>
      </c>
      <c r="G8503" s="1" t="s">
        <v>348</v>
      </c>
      <c r="H8503" s="1" t="s">
        <v>916</v>
      </c>
      <c r="S8503" s="1">
        <v>46</v>
      </c>
      <c r="T8503" s="1">
        <v>1</v>
      </c>
      <c r="U8503" s="1">
        <v>0</v>
      </c>
      <c r="V8503" s="1">
        <v>0</v>
      </c>
    </row>
    <row r="8504" spans="1:24" x14ac:dyDescent="0.35">
      <c r="A8504" s="1">
        <v>470376</v>
      </c>
      <c r="B8504" s="1" t="s">
        <v>2360</v>
      </c>
      <c r="C8504" s="1">
        <v>119357402</v>
      </c>
      <c r="D8504" s="1">
        <v>376</v>
      </c>
      <c r="E8504" s="1" t="s">
        <v>2785</v>
      </c>
      <c r="F8504" s="1" t="s">
        <v>147</v>
      </c>
      <c r="G8504" s="1" t="s">
        <v>348</v>
      </c>
      <c r="H8504" s="1" t="s">
        <v>916</v>
      </c>
      <c r="S8504" s="1">
        <v>47</v>
      </c>
      <c r="T8504" s="1">
        <v>1</v>
      </c>
      <c r="U8504" s="1">
        <v>0</v>
      </c>
      <c r="V8504" s="1">
        <v>0</v>
      </c>
    </row>
    <row r="8505" spans="1:24" x14ac:dyDescent="0.35">
      <c r="A8505" s="1">
        <v>480376</v>
      </c>
      <c r="B8505" s="1" t="s">
        <v>2361</v>
      </c>
      <c r="C8505" s="1">
        <v>119357402</v>
      </c>
      <c r="D8505" s="1">
        <v>376</v>
      </c>
      <c r="E8505" s="1" t="s">
        <v>2785</v>
      </c>
      <c r="F8505" s="1" t="s">
        <v>147</v>
      </c>
      <c r="G8505" s="1" t="s">
        <v>348</v>
      </c>
      <c r="H8505" s="1" t="s">
        <v>916</v>
      </c>
      <c r="S8505" s="1">
        <v>48</v>
      </c>
      <c r="T8505" s="1">
        <v>1</v>
      </c>
      <c r="U8505" s="1">
        <v>0</v>
      </c>
      <c r="V8505" s="1">
        <v>0</v>
      </c>
    </row>
    <row r="8506" spans="1:24" x14ac:dyDescent="0.35">
      <c r="A8506" s="1">
        <v>290456</v>
      </c>
      <c r="B8506" s="1" t="s">
        <v>2341</v>
      </c>
      <c r="C8506" s="1">
        <v>119358403</v>
      </c>
      <c r="D8506" s="1">
        <v>456</v>
      </c>
      <c r="E8506" s="1" t="s">
        <v>2786</v>
      </c>
      <c r="F8506" s="1" t="s">
        <v>147</v>
      </c>
      <c r="G8506" s="1" t="s">
        <v>348</v>
      </c>
      <c r="H8506" s="1" t="s">
        <v>916</v>
      </c>
      <c r="I8506" s="1">
        <v>1352355</v>
      </c>
      <c r="K8506" s="1">
        <v>393156</v>
      </c>
      <c r="L8506" s="1">
        <v>7652283</v>
      </c>
      <c r="S8506" s="1">
        <v>29</v>
      </c>
      <c r="T8506" s="1">
        <v>1</v>
      </c>
      <c r="U8506" s="1">
        <v>9397794</v>
      </c>
      <c r="V8506" s="1">
        <v>0</v>
      </c>
    </row>
    <row r="8507" spans="1:24" x14ac:dyDescent="0.35">
      <c r="A8507" s="1">
        <v>300456</v>
      </c>
      <c r="B8507" s="1" t="s">
        <v>2343</v>
      </c>
      <c r="C8507" s="1">
        <v>119358403</v>
      </c>
      <c r="D8507" s="1">
        <v>456</v>
      </c>
      <c r="E8507" s="1" t="s">
        <v>2786</v>
      </c>
      <c r="F8507" s="1" t="s">
        <v>147</v>
      </c>
      <c r="G8507" s="1" t="s">
        <v>348</v>
      </c>
      <c r="H8507" s="1" t="s">
        <v>916</v>
      </c>
      <c r="I8507" s="1">
        <v>1367964</v>
      </c>
      <c r="K8507" s="1">
        <v>393156</v>
      </c>
      <c r="L8507" s="1">
        <v>7837180</v>
      </c>
      <c r="M8507" s="1">
        <v>0.18489700555801392</v>
      </c>
      <c r="N8507" s="1">
        <v>2.4162330627441406</v>
      </c>
      <c r="O8507" s="1">
        <v>1.5608999878168106E-2</v>
      </c>
      <c r="P8507" s="1">
        <v>1.154208779335022</v>
      </c>
      <c r="Q8507" s="1">
        <v>0</v>
      </c>
      <c r="S8507" s="1">
        <v>30</v>
      </c>
      <c r="T8507" s="1">
        <v>1</v>
      </c>
      <c r="U8507" s="1">
        <v>9598300</v>
      </c>
      <c r="V8507" s="1">
        <v>0.20050600171089172</v>
      </c>
      <c r="W8507" s="1">
        <v>2.1335432529449463</v>
      </c>
      <c r="X8507" s="1">
        <v>2.1335432529449463</v>
      </c>
    </row>
    <row r="8508" spans="1:24" x14ac:dyDescent="0.35">
      <c r="A8508" s="1">
        <v>310456</v>
      </c>
      <c r="B8508" s="1" t="s">
        <v>2344</v>
      </c>
      <c r="C8508" s="1">
        <v>119358403</v>
      </c>
      <c r="D8508" s="1">
        <v>456</v>
      </c>
      <c r="E8508" s="1" t="s">
        <v>2786</v>
      </c>
      <c r="F8508" s="1" t="s">
        <v>147</v>
      </c>
      <c r="G8508" s="1" t="s">
        <v>348</v>
      </c>
      <c r="H8508" s="1" t="s">
        <v>916</v>
      </c>
      <c r="I8508" s="1">
        <v>1392312</v>
      </c>
      <c r="K8508" s="1">
        <v>393156</v>
      </c>
      <c r="L8508" s="1">
        <v>7958753</v>
      </c>
      <c r="M8508" s="1">
        <v>0.12157300114631653</v>
      </c>
      <c r="N8508" s="1">
        <v>1.5512340068817139</v>
      </c>
      <c r="O8508" s="1">
        <v>2.4348000064492226E-2</v>
      </c>
      <c r="P8508" s="1">
        <v>1.7798713445663452</v>
      </c>
      <c r="Q8508" s="1">
        <v>0</v>
      </c>
      <c r="S8508" s="1">
        <v>31</v>
      </c>
      <c r="T8508" s="1">
        <v>1</v>
      </c>
      <c r="U8508" s="1">
        <v>9744221</v>
      </c>
      <c r="V8508" s="1">
        <v>0.1459210067987442</v>
      </c>
      <c r="W8508" s="1">
        <v>1.5202796459197998</v>
      </c>
      <c r="X8508" s="1">
        <v>1.5202796459197998</v>
      </c>
    </row>
    <row r="8509" spans="1:24" x14ac:dyDescent="0.35">
      <c r="A8509" s="1">
        <v>320456</v>
      </c>
      <c r="B8509" s="1" t="s">
        <v>2345</v>
      </c>
      <c r="C8509" s="1">
        <v>119358403</v>
      </c>
      <c r="D8509" s="1">
        <v>456</v>
      </c>
      <c r="E8509" s="1" t="s">
        <v>2786</v>
      </c>
      <c r="F8509" s="1" t="s">
        <v>147</v>
      </c>
      <c r="G8509" s="1" t="s">
        <v>348</v>
      </c>
      <c r="H8509" s="1" t="s">
        <v>916</v>
      </c>
      <c r="I8509" s="1">
        <v>1409644</v>
      </c>
      <c r="K8509" s="1">
        <v>393156</v>
      </c>
      <c r="L8509" s="1">
        <v>8095129</v>
      </c>
      <c r="M8509" s="1">
        <v>0.13637599349021912</v>
      </c>
      <c r="N8509" s="1">
        <v>1.7135347127914429</v>
      </c>
      <c r="O8509" s="1">
        <v>1.7332000657916069E-2</v>
      </c>
      <c r="P8509" s="1">
        <v>1.2448359727859497</v>
      </c>
      <c r="Q8509" s="1">
        <v>0</v>
      </c>
      <c r="S8509" s="1">
        <v>32</v>
      </c>
      <c r="T8509" s="1">
        <v>1</v>
      </c>
      <c r="U8509" s="1">
        <v>9897929</v>
      </c>
      <c r="V8509" s="1">
        <v>0.15370799601078033</v>
      </c>
      <c r="W8509" s="1">
        <v>1.5774272680282593</v>
      </c>
      <c r="X8509" s="1">
        <v>1.5774272680282593</v>
      </c>
    </row>
    <row r="8510" spans="1:24" x14ac:dyDescent="0.35">
      <c r="A8510" s="1">
        <v>330456</v>
      </c>
      <c r="B8510" s="1" t="s">
        <v>2346</v>
      </c>
      <c r="C8510" s="1">
        <v>119358403</v>
      </c>
      <c r="D8510" s="1">
        <v>456</v>
      </c>
      <c r="E8510" s="1" t="s">
        <v>2786</v>
      </c>
      <c r="F8510" s="1" t="s">
        <v>147</v>
      </c>
      <c r="G8510" s="1" t="s">
        <v>348</v>
      </c>
      <c r="H8510" s="1" t="s">
        <v>916</v>
      </c>
      <c r="I8510" s="1">
        <v>1463602</v>
      </c>
      <c r="K8510" s="1">
        <v>393156</v>
      </c>
      <c r="L8510" s="1">
        <v>8209760</v>
      </c>
      <c r="M8510" s="1">
        <v>0.11463099718093872</v>
      </c>
      <c r="N8510" s="1">
        <v>1.4160491228103638</v>
      </c>
      <c r="O8510" s="1">
        <v>5.3957998752593994E-2</v>
      </c>
      <c r="P8510" s="1">
        <v>3.8277750015258789</v>
      </c>
      <c r="Q8510" s="1">
        <v>0</v>
      </c>
      <c r="S8510" s="1">
        <v>33</v>
      </c>
      <c r="T8510" s="1">
        <v>1</v>
      </c>
      <c r="U8510" s="1">
        <v>10066518</v>
      </c>
      <c r="V8510" s="1">
        <v>0.16858899593353271</v>
      </c>
      <c r="W8510" s="1">
        <v>1.7032755613327026</v>
      </c>
      <c r="X8510" s="1">
        <v>1.7032755613327026</v>
      </c>
    </row>
    <row r="8511" spans="1:24" x14ac:dyDescent="0.35">
      <c r="A8511" s="1">
        <v>340456</v>
      </c>
      <c r="B8511" s="1" t="s">
        <v>2347</v>
      </c>
      <c r="C8511" s="1">
        <v>119358403</v>
      </c>
      <c r="D8511" s="1">
        <v>456</v>
      </c>
      <c r="E8511" s="1" t="s">
        <v>2786</v>
      </c>
      <c r="F8511" s="1" t="s">
        <v>147</v>
      </c>
      <c r="G8511" s="1" t="s">
        <v>348</v>
      </c>
      <c r="H8511" s="1" t="s">
        <v>916</v>
      </c>
      <c r="I8511" s="1">
        <v>1463558</v>
      </c>
      <c r="K8511" s="1">
        <v>393156</v>
      </c>
      <c r="L8511" s="1">
        <v>8209752</v>
      </c>
      <c r="M8511" s="1">
        <v>-7.9999999798019417E-6</v>
      </c>
      <c r="N8511" s="1">
        <v>-9.7444994025863707E-5</v>
      </c>
      <c r="O8511" s="1">
        <v>-4.400000034365803E-5</v>
      </c>
      <c r="P8511" s="1">
        <v>-3.0062817968428135E-3</v>
      </c>
      <c r="Q8511" s="1">
        <v>0</v>
      </c>
      <c r="S8511" s="1">
        <v>34</v>
      </c>
      <c r="T8511" s="1">
        <v>1</v>
      </c>
      <c r="U8511" s="1">
        <v>10066466</v>
      </c>
      <c r="V8511" s="1">
        <v>-5.199999941396527E-5</v>
      </c>
      <c r="W8511" s="1">
        <v>-5.1656394498422742E-4</v>
      </c>
      <c r="X8511" s="1">
        <v>-5.1656394498422742E-4</v>
      </c>
    </row>
    <row r="8512" spans="1:24" x14ac:dyDescent="0.35">
      <c r="A8512" s="1">
        <v>350456</v>
      </c>
      <c r="B8512" s="1" t="s">
        <v>2348</v>
      </c>
      <c r="C8512" s="1">
        <v>119358403</v>
      </c>
      <c r="D8512" s="1">
        <v>456</v>
      </c>
      <c r="E8512" s="1" t="s">
        <v>2786</v>
      </c>
      <c r="F8512" s="1" t="s">
        <v>147</v>
      </c>
      <c r="G8512" s="1" t="s">
        <v>348</v>
      </c>
      <c r="H8512" s="1" t="s">
        <v>916</v>
      </c>
      <c r="I8512" s="1">
        <v>1493266</v>
      </c>
      <c r="K8512" s="1">
        <v>393156</v>
      </c>
      <c r="L8512" s="1">
        <v>8441594</v>
      </c>
      <c r="M8512" s="1">
        <v>0.23184199631214142</v>
      </c>
      <c r="N8512" s="1">
        <v>2.8239829540252686</v>
      </c>
      <c r="O8512" s="1">
        <v>2.9707999899983406E-2</v>
      </c>
      <c r="P8512" s="1">
        <v>2.0298478603363037</v>
      </c>
      <c r="Q8512" s="1">
        <v>0</v>
      </c>
      <c r="S8512" s="1">
        <v>35</v>
      </c>
      <c r="T8512" s="1">
        <v>1</v>
      </c>
      <c r="U8512" s="1">
        <v>10328016</v>
      </c>
      <c r="V8512" s="1">
        <v>0.26155000925064087</v>
      </c>
      <c r="W8512" s="1">
        <v>2.5982306003570557</v>
      </c>
      <c r="X8512" s="1">
        <v>2.5982306003570557</v>
      </c>
    </row>
    <row r="8513" spans="1:24" x14ac:dyDescent="0.35">
      <c r="A8513" s="1">
        <v>360456</v>
      </c>
      <c r="B8513" s="1" t="s">
        <v>2349</v>
      </c>
      <c r="C8513" s="1">
        <v>119358403</v>
      </c>
      <c r="D8513" s="1">
        <v>456</v>
      </c>
      <c r="E8513" s="1" t="s">
        <v>2786</v>
      </c>
      <c r="F8513" s="1" t="s">
        <v>147</v>
      </c>
      <c r="G8513" s="1" t="s">
        <v>348</v>
      </c>
      <c r="H8513" s="1" t="s">
        <v>916</v>
      </c>
      <c r="I8513" s="1">
        <v>1599646</v>
      </c>
      <c r="K8513" s="1">
        <v>643156</v>
      </c>
      <c r="L8513" s="1">
        <v>9183736</v>
      </c>
      <c r="M8513" s="1">
        <v>0.74214202165603638</v>
      </c>
      <c r="N8513" s="1">
        <v>8.7914915084838867</v>
      </c>
      <c r="O8513" s="1">
        <v>0.10638000071048737</v>
      </c>
      <c r="P8513" s="1">
        <v>7.1239819526672363</v>
      </c>
      <c r="Q8513" s="1">
        <v>0.25</v>
      </c>
      <c r="S8513" s="1">
        <v>36</v>
      </c>
      <c r="T8513" s="1">
        <v>1</v>
      </c>
      <c r="U8513" s="1">
        <v>11426538</v>
      </c>
      <c r="V8513" s="1">
        <v>1.0985219478607178</v>
      </c>
      <c r="W8513" s="1">
        <v>10.636331558227539</v>
      </c>
      <c r="X8513" s="1">
        <v>10.636331558227539</v>
      </c>
    </row>
    <row r="8514" spans="1:24" x14ac:dyDescent="0.35">
      <c r="A8514" s="1">
        <v>370456</v>
      </c>
      <c r="B8514" s="1" t="s">
        <v>2350</v>
      </c>
      <c r="C8514" s="1">
        <v>119358403</v>
      </c>
      <c r="D8514" s="1">
        <v>456</v>
      </c>
      <c r="E8514" s="1" t="s">
        <v>2786</v>
      </c>
      <c r="F8514" s="1" t="s">
        <v>147</v>
      </c>
      <c r="G8514" s="1" t="s">
        <v>348</v>
      </c>
      <c r="H8514" s="1" t="s">
        <v>916</v>
      </c>
      <c r="I8514" s="1">
        <v>1628320</v>
      </c>
      <c r="K8514" s="1">
        <v>643156</v>
      </c>
      <c r="L8514" s="1">
        <v>10033026</v>
      </c>
      <c r="M8514" s="1">
        <v>0.84929001331329346</v>
      </c>
      <c r="N8514" s="1">
        <v>9.2477617263793945</v>
      </c>
      <c r="O8514" s="1">
        <v>2.867400087416172E-2</v>
      </c>
      <c r="P8514" s="1">
        <v>1.792521595954895</v>
      </c>
      <c r="Q8514" s="1">
        <v>0</v>
      </c>
      <c r="S8514" s="1">
        <v>37</v>
      </c>
      <c r="T8514" s="1">
        <v>1</v>
      </c>
      <c r="U8514" s="1">
        <v>12304502</v>
      </c>
      <c r="V8514" s="1">
        <v>0.87796401977539063</v>
      </c>
      <c r="W8514" s="1">
        <v>7.6835522651672363</v>
      </c>
      <c r="X8514" s="1">
        <v>7.6835522651672363</v>
      </c>
    </row>
    <row r="8515" spans="1:24" x14ac:dyDescent="0.35">
      <c r="A8515" s="1">
        <v>380456</v>
      </c>
      <c r="B8515" s="1" t="s">
        <v>2351</v>
      </c>
      <c r="C8515" s="1">
        <v>119358403</v>
      </c>
      <c r="D8515" s="1">
        <v>456</v>
      </c>
      <c r="E8515" s="1" t="s">
        <v>2786</v>
      </c>
      <c r="F8515" s="1" t="s">
        <v>147</v>
      </c>
      <c r="G8515" s="1" t="s">
        <v>348</v>
      </c>
      <c r="H8515" s="1" t="s">
        <v>916</v>
      </c>
      <c r="I8515" s="1">
        <v>1701764</v>
      </c>
      <c r="K8515" s="1">
        <v>1159909.75</v>
      </c>
      <c r="L8515" s="1">
        <v>10305635</v>
      </c>
      <c r="M8515" s="1">
        <v>0.27260899543762207</v>
      </c>
      <c r="N8515" s="1">
        <v>2.7171163558959961</v>
      </c>
      <c r="O8515" s="1">
        <v>7.3444001376628876E-2</v>
      </c>
      <c r="P8515" s="1">
        <v>4.5104155540466309</v>
      </c>
      <c r="Q8515" s="1">
        <v>0.51675373315811157</v>
      </c>
      <c r="S8515" s="1">
        <v>38</v>
      </c>
      <c r="T8515" s="1">
        <v>1</v>
      </c>
      <c r="U8515" s="1">
        <v>13167309</v>
      </c>
      <c r="V8515" s="1">
        <v>0.86280673742294312</v>
      </c>
      <c r="W8515" s="1">
        <v>7.0121245384216309</v>
      </c>
      <c r="X8515" s="1">
        <v>7.0121245384216309</v>
      </c>
    </row>
    <row r="8516" spans="1:24" x14ac:dyDescent="0.35">
      <c r="A8516" s="1">
        <v>390456</v>
      </c>
      <c r="B8516" s="1" t="s">
        <v>2352</v>
      </c>
      <c r="C8516" s="1">
        <v>119358403</v>
      </c>
      <c r="D8516" s="1">
        <v>456</v>
      </c>
      <c r="E8516" s="1" t="s">
        <v>2786</v>
      </c>
      <c r="F8516" s="1" t="s">
        <v>147</v>
      </c>
      <c r="G8516" s="1" t="s">
        <v>348</v>
      </c>
      <c r="H8516" s="1" t="s">
        <v>916</v>
      </c>
      <c r="I8516" s="1">
        <v>1710526</v>
      </c>
      <c r="K8516" s="1">
        <v>2033306.125</v>
      </c>
      <c r="L8516" s="1">
        <v>10421392</v>
      </c>
      <c r="M8516" s="1">
        <v>0.11575700342655182</v>
      </c>
      <c r="N8516" s="1">
        <v>1.1232398748397827</v>
      </c>
      <c r="O8516" s="1">
        <v>8.7620001286268234E-3</v>
      </c>
      <c r="P8516" s="1">
        <v>0.51487749814987183</v>
      </c>
      <c r="Q8516" s="1">
        <v>0.87339639663696289</v>
      </c>
      <c r="S8516" s="1">
        <v>39</v>
      </c>
      <c r="T8516" s="1">
        <v>1</v>
      </c>
      <c r="U8516" s="1">
        <v>14165224</v>
      </c>
      <c r="V8516" s="1">
        <v>0.99791538715362549</v>
      </c>
      <c r="W8516" s="1">
        <v>7.5787315368652344</v>
      </c>
      <c r="X8516" s="1">
        <v>7.5787315368652344</v>
      </c>
    </row>
    <row r="8517" spans="1:24" x14ac:dyDescent="0.35">
      <c r="A8517" s="1">
        <v>400456</v>
      </c>
      <c r="B8517" s="1" t="s">
        <v>2353</v>
      </c>
      <c r="C8517" s="1">
        <v>119358403</v>
      </c>
      <c r="D8517" s="1">
        <v>456</v>
      </c>
      <c r="E8517" s="1" t="s">
        <v>2786</v>
      </c>
      <c r="F8517" s="1" t="s">
        <v>147</v>
      </c>
      <c r="G8517" s="1" t="s">
        <v>348</v>
      </c>
      <c r="H8517" s="1" t="s">
        <v>916</v>
      </c>
      <c r="S8517" s="1">
        <v>40</v>
      </c>
      <c r="T8517" s="1">
        <v>1</v>
      </c>
      <c r="U8517" s="1">
        <v>0</v>
      </c>
      <c r="V8517" s="1">
        <v>0</v>
      </c>
      <c r="W8517" s="1">
        <v>-100</v>
      </c>
      <c r="X8517" s="1">
        <v>-100</v>
      </c>
    </row>
    <row r="8518" spans="1:24" x14ac:dyDescent="0.35">
      <c r="A8518" s="1">
        <v>410456</v>
      </c>
      <c r="B8518" s="1" t="s">
        <v>2354</v>
      </c>
      <c r="C8518" s="1">
        <v>119358403</v>
      </c>
      <c r="D8518" s="1">
        <v>456</v>
      </c>
      <c r="E8518" s="1" t="s">
        <v>2786</v>
      </c>
      <c r="F8518" s="1" t="s">
        <v>147</v>
      </c>
      <c r="G8518" s="1" t="s">
        <v>348</v>
      </c>
      <c r="H8518" s="1" t="s">
        <v>916</v>
      </c>
      <c r="S8518" s="1">
        <v>41</v>
      </c>
      <c r="T8518" s="1">
        <v>1</v>
      </c>
      <c r="U8518" s="1">
        <v>0</v>
      </c>
      <c r="V8518" s="1">
        <v>0</v>
      </c>
    </row>
    <row r="8519" spans="1:24" x14ac:dyDescent="0.35">
      <c r="A8519" s="1">
        <v>420456</v>
      </c>
      <c r="B8519" s="1" t="s">
        <v>2355</v>
      </c>
      <c r="C8519" s="1">
        <v>119358403</v>
      </c>
      <c r="D8519" s="1">
        <v>456</v>
      </c>
      <c r="E8519" s="1" t="s">
        <v>2786</v>
      </c>
      <c r="F8519" s="1" t="s">
        <v>147</v>
      </c>
      <c r="G8519" s="1" t="s">
        <v>348</v>
      </c>
      <c r="H8519" s="1" t="s">
        <v>916</v>
      </c>
      <c r="S8519" s="1">
        <v>42</v>
      </c>
      <c r="T8519" s="1">
        <v>1</v>
      </c>
      <c r="U8519" s="1">
        <v>0</v>
      </c>
      <c r="V8519" s="1">
        <v>0</v>
      </c>
    </row>
    <row r="8520" spans="1:24" x14ac:dyDescent="0.35">
      <c r="A8520" s="1">
        <v>430456</v>
      </c>
      <c r="B8520" s="1" t="s">
        <v>2356</v>
      </c>
      <c r="C8520" s="1">
        <v>119358403</v>
      </c>
      <c r="D8520" s="1">
        <v>456</v>
      </c>
      <c r="E8520" s="1" t="s">
        <v>2786</v>
      </c>
      <c r="F8520" s="1" t="s">
        <v>147</v>
      </c>
      <c r="G8520" s="1" t="s">
        <v>348</v>
      </c>
      <c r="H8520" s="1" t="s">
        <v>916</v>
      </c>
      <c r="S8520" s="1">
        <v>43</v>
      </c>
      <c r="T8520" s="1">
        <v>1</v>
      </c>
      <c r="U8520" s="1">
        <v>0</v>
      </c>
      <c r="V8520" s="1">
        <v>0</v>
      </c>
    </row>
    <row r="8521" spans="1:24" x14ac:dyDescent="0.35">
      <c r="A8521" s="1">
        <v>440456</v>
      </c>
      <c r="B8521" s="1" t="s">
        <v>2357</v>
      </c>
      <c r="C8521" s="1">
        <v>119358403</v>
      </c>
      <c r="D8521" s="1">
        <v>456</v>
      </c>
      <c r="E8521" s="1" t="s">
        <v>2786</v>
      </c>
      <c r="F8521" s="1" t="s">
        <v>147</v>
      </c>
      <c r="G8521" s="1" t="s">
        <v>348</v>
      </c>
      <c r="H8521" s="1" t="s">
        <v>916</v>
      </c>
      <c r="S8521" s="1">
        <v>44</v>
      </c>
      <c r="T8521" s="1">
        <v>1</v>
      </c>
      <c r="U8521" s="1">
        <v>0</v>
      </c>
      <c r="V8521" s="1">
        <v>0</v>
      </c>
    </row>
    <row r="8522" spans="1:24" x14ac:dyDescent="0.35">
      <c r="A8522" s="1">
        <v>450456</v>
      </c>
      <c r="B8522" s="1" t="s">
        <v>2358</v>
      </c>
      <c r="C8522" s="1">
        <v>119358403</v>
      </c>
      <c r="D8522" s="1">
        <v>456</v>
      </c>
      <c r="E8522" s="1" t="s">
        <v>2786</v>
      </c>
      <c r="F8522" s="1" t="s">
        <v>147</v>
      </c>
      <c r="G8522" s="1" t="s">
        <v>348</v>
      </c>
      <c r="H8522" s="1" t="s">
        <v>916</v>
      </c>
      <c r="S8522" s="1">
        <v>45</v>
      </c>
      <c r="T8522" s="1">
        <v>1</v>
      </c>
      <c r="U8522" s="1">
        <v>0</v>
      </c>
      <c r="V8522" s="1">
        <v>0</v>
      </c>
    </row>
    <row r="8523" spans="1:24" x14ac:dyDescent="0.35">
      <c r="A8523" s="1">
        <v>460456</v>
      </c>
      <c r="B8523" s="1" t="s">
        <v>2359</v>
      </c>
      <c r="C8523" s="1">
        <v>119358403</v>
      </c>
      <c r="D8523" s="1">
        <v>456</v>
      </c>
      <c r="E8523" s="1" t="s">
        <v>2786</v>
      </c>
      <c r="F8523" s="1" t="s">
        <v>147</v>
      </c>
      <c r="G8523" s="1" t="s">
        <v>348</v>
      </c>
      <c r="H8523" s="1" t="s">
        <v>916</v>
      </c>
      <c r="S8523" s="1">
        <v>46</v>
      </c>
      <c r="T8523" s="1">
        <v>1</v>
      </c>
      <c r="U8523" s="1">
        <v>0</v>
      </c>
      <c r="V8523" s="1">
        <v>0</v>
      </c>
    </row>
    <row r="8524" spans="1:24" x14ac:dyDescent="0.35">
      <c r="A8524" s="1">
        <v>470456</v>
      </c>
      <c r="B8524" s="1" t="s">
        <v>2360</v>
      </c>
      <c r="C8524" s="1">
        <v>119358403</v>
      </c>
      <c r="D8524" s="1">
        <v>456</v>
      </c>
      <c r="E8524" s="1" t="s">
        <v>2786</v>
      </c>
      <c r="F8524" s="1" t="s">
        <v>147</v>
      </c>
      <c r="G8524" s="1" t="s">
        <v>348</v>
      </c>
      <c r="H8524" s="1" t="s">
        <v>916</v>
      </c>
      <c r="S8524" s="1">
        <v>47</v>
      </c>
      <c r="T8524" s="1">
        <v>1</v>
      </c>
      <c r="U8524" s="1">
        <v>0</v>
      </c>
      <c r="V8524" s="1">
        <v>0</v>
      </c>
    </row>
    <row r="8525" spans="1:24" x14ac:dyDescent="0.35">
      <c r="A8525" s="1">
        <v>480456</v>
      </c>
      <c r="B8525" s="1" t="s">
        <v>2361</v>
      </c>
      <c r="C8525" s="1">
        <v>119358403</v>
      </c>
      <c r="D8525" s="1">
        <v>456</v>
      </c>
      <c r="E8525" s="1" t="s">
        <v>2786</v>
      </c>
      <c r="F8525" s="1" t="s">
        <v>147</v>
      </c>
      <c r="G8525" s="1" t="s">
        <v>348</v>
      </c>
      <c r="H8525" s="1" t="s">
        <v>916</v>
      </c>
      <c r="S8525" s="1">
        <v>48</v>
      </c>
      <c r="T8525" s="1">
        <v>1</v>
      </c>
      <c r="U8525" s="1">
        <v>0</v>
      </c>
      <c r="V8525" s="1">
        <v>0</v>
      </c>
    </row>
    <row r="8526" spans="1:24" x14ac:dyDescent="0.35">
      <c r="A8526" s="1">
        <v>290043</v>
      </c>
      <c r="B8526" s="1" t="s">
        <v>2341</v>
      </c>
      <c r="C8526" s="1">
        <v>119581003</v>
      </c>
      <c r="D8526" s="1">
        <v>43</v>
      </c>
      <c r="E8526" s="1" t="s">
        <v>2787</v>
      </c>
      <c r="F8526" s="1" t="s">
        <v>147</v>
      </c>
      <c r="G8526" s="1" t="s">
        <v>536</v>
      </c>
      <c r="H8526" s="1" t="s">
        <v>916</v>
      </c>
      <c r="I8526" s="1">
        <v>724160.12</v>
      </c>
      <c r="K8526" s="1">
        <v>180360</v>
      </c>
      <c r="L8526" s="1">
        <v>6349267.5</v>
      </c>
      <c r="S8526" s="1">
        <v>29</v>
      </c>
      <c r="T8526" s="1">
        <v>1</v>
      </c>
      <c r="U8526" s="1">
        <v>7253787.5</v>
      </c>
      <c r="V8526" s="1">
        <v>0</v>
      </c>
    </row>
    <row r="8527" spans="1:24" x14ac:dyDescent="0.35">
      <c r="A8527" s="1">
        <v>300043</v>
      </c>
      <c r="B8527" s="1" t="s">
        <v>2343</v>
      </c>
      <c r="C8527" s="1">
        <v>119581003</v>
      </c>
      <c r="D8527" s="1">
        <v>43</v>
      </c>
      <c r="E8527" s="1" t="s">
        <v>2787</v>
      </c>
      <c r="F8527" s="1" t="s">
        <v>147</v>
      </c>
      <c r="G8527" s="1" t="s">
        <v>536</v>
      </c>
      <c r="H8527" s="1" t="s">
        <v>916</v>
      </c>
      <c r="I8527" s="1">
        <v>728835.25</v>
      </c>
      <c r="K8527" s="1">
        <v>226184</v>
      </c>
      <c r="L8527" s="1">
        <v>6470678</v>
      </c>
      <c r="M8527" s="1">
        <v>0.12141049653291702</v>
      </c>
      <c r="N8527" s="1">
        <v>1.9121969938278198</v>
      </c>
      <c r="O8527" s="1">
        <v>4.6751298941671848E-3</v>
      </c>
      <c r="P8527" s="1">
        <v>0.64559340476989746</v>
      </c>
      <c r="Q8527" s="1">
        <v>4.5823998749256134E-2</v>
      </c>
      <c r="S8527" s="1">
        <v>30</v>
      </c>
      <c r="T8527" s="1">
        <v>1</v>
      </c>
      <c r="U8527" s="1">
        <v>7425697</v>
      </c>
      <c r="V8527" s="1">
        <v>0.1719096302986145</v>
      </c>
      <c r="W8527" s="1">
        <v>2.3699274063110352</v>
      </c>
      <c r="X8527" s="1">
        <v>2.3699274063110352</v>
      </c>
    </row>
    <row r="8528" spans="1:24" x14ac:dyDescent="0.35">
      <c r="A8528" s="1">
        <v>310043</v>
      </c>
      <c r="B8528" s="1" t="s">
        <v>2344</v>
      </c>
      <c r="C8528" s="1">
        <v>119581003</v>
      </c>
      <c r="D8528" s="1">
        <v>43</v>
      </c>
      <c r="E8528" s="1" t="s">
        <v>2787</v>
      </c>
      <c r="F8528" s="1" t="s">
        <v>147</v>
      </c>
      <c r="G8528" s="1" t="s">
        <v>536</v>
      </c>
      <c r="H8528" s="1" t="s">
        <v>916</v>
      </c>
      <c r="I8528" s="1">
        <v>745355.49</v>
      </c>
      <c r="K8528" s="1">
        <v>203272</v>
      </c>
      <c r="L8528" s="1">
        <v>6528402</v>
      </c>
      <c r="M8528" s="1">
        <v>5.77239990234375E-2</v>
      </c>
      <c r="N8528" s="1">
        <v>0.89208579063415527</v>
      </c>
      <c r="O8528" s="1">
        <v>1.6520239412784576E-2</v>
      </c>
      <c r="P8528" s="1">
        <v>2.2666630744934082</v>
      </c>
      <c r="Q8528" s="1">
        <v>-2.2911999374628067E-2</v>
      </c>
      <c r="S8528" s="1">
        <v>31</v>
      </c>
      <c r="T8528" s="1">
        <v>1</v>
      </c>
      <c r="U8528" s="1">
        <v>7477029.5</v>
      </c>
      <c r="V8528" s="1">
        <v>5.1332239061594009E-2</v>
      </c>
      <c r="W8528" s="1">
        <v>0.69128191471099854</v>
      </c>
      <c r="X8528" s="1">
        <v>0.69128191471099854</v>
      </c>
    </row>
    <row r="8529" spans="1:24" x14ac:dyDescent="0.35">
      <c r="A8529" s="1">
        <v>320043</v>
      </c>
      <c r="B8529" s="1" t="s">
        <v>2345</v>
      </c>
      <c r="C8529" s="1">
        <v>119581003</v>
      </c>
      <c r="D8529" s="1">
        <v>43</v>
      </c>
      <c r="E8529" s="1" t="s">
        <v>2787</v>
      </c>
      <c r="F8529" s="1" t="s">
        <v>147</v>
      </c>
      <c r="G8529" s="1" t="s">
        <v>536</v>
      </c>
      <c r="H8529" s="1" t="s">
        <v>916</v>
      </c>
      <c r="I8529" s="1">
        <v>720497.7</v>
      </c>
      <c r="K8529" s="1">
        <v>203272</v>
      </c>
      <c r="L8529" s="1">
        <v>6613789.5</v>
      </c>
      <c r="M8529" s="1">
        <v>8.5387498140335083E-2</v>
      </c>
      <c r="N8529" s="1">
        <v>1.307938814163208</v>
      </c>
      <c r="O8529" s="1">
        <v>-2.4857789278030396E-2</v>
      </c>
      <c r="P8529" s="1">
        <v>-3.3350248336791992</v>
      </c>
      <c r="Q8529" s="1">
        <v>0</v>
      </c>
      <c r="S8529" s="1">
        <v>32</v>
      </c>
      <c r="T8529" s="1">
        <v>1</v>
      </c>
      <c r="U8529" s="1">
        <v>7537559</v>
      </c>
      <c r="V8529" s="1">
        <v>6.0529708862304688E-2</v>
      </c>
      <c r="W8529" s="1">
        <v>0.80953937768936157</v>
      </c>
      <c r="X8529" s="1">
        <v>0.80953937768936157</v>
      </c>
    </row>
    <row r="8530" spans="1:24" x14ac:dyDescent="0.35">
      <c r="A8530" s="1">
        <v>330043</v>
      </c>
      <c r="B8530" s="1" t="s">
        <v>2346</v>
      </c>
      <c r="C8530" s="1">
        <v>119581003</v>
      </c>
      <c r="D8530" s="1">
        <v>43</v>
      </c>
      <c r="E8530" s="1" t="s">
        <v>2787</v>
      </c>
      <c r="F8530" s="1" t="s">
        <v>147</v>
      </c>
      <c r="G8530" s="1" t="s">
        <v>536</v>
      </c>
      <c r="H8530" s="1" t="s">
        <v>916</v>
      </c>
      <c r="I8530" s="1">
        <v>791152.26</v>
      </c>
      <c r="K8530" s="1">
        <v>203272</v>
      </c>
      <c r="L8530" s="1">
        <v>6684536</v>
      </c>
      <c r="M8530" s="1">
        <v>7.0746496319770813E-2</v>
      </c>
      <c r="N8530" s="1">
        <v>1.0696817636489868</v>
      </c>
      <c r="O8530" s="1">
        <v>7.065456360578537E-2</v>
      </c>
      <c r="P8530" s="1">
        <v>9.8063545227050781</v>
      </c>
      <c r="Q8530" s="1">
        <v>0</v>
      </c>
      <c r="S8530" s="1">
        <v>33</v>
      </c>
      <c r="T8530" s="1">
        <v>1</v>
      </c>
      <c r="U8530" s="1">
        <v>7678960</v>
      </c>
      <c r="V8530" s="1">
        <v>0.14140105247497559</v>
      </c>
      <c r="W8530" s="1">
        <v>1.8759521245956421</v>
      </c>
      <c r="X8530" s="1">
        <v>1.8759521245956421</v>
      </c>
    </row>
    <row r="8531" spans="1:24" x14ac:dyDescent="0.35">
      <c r="A8531" s="1">
        <v>340043</v>
      </c>
      <c r="B8531" s="1" t="s">
        <v>2347</v>
      </c>
      <c r="C8531" s="1">
        <v>119581003</v>
      </c>
      <c r="D8531" s="1">
        <v>43</v>
      </c>
      <c r="E8531" s="1" t="s">
        <v>2787</v>
      </c>
      <c r="F8531" s="1" t="s">
        <v>147</v>
      </c>
      <c r="G8531" s="1" t="s">
        <v>536</v>
      </c>
      <c r="H8531" s="1" t="s">
        <v>916</v>
      </c>
      <c r="I8531" s="1">
        <v>767146.17</v>
      </c>
      <c r="K8531" s="1">
        <v>203272</v>
      </c>
      <c r="L8531" s="1">
        <v>6684495.5</v>
      </c>
      <c r="M8531" s="1">
        <v>-4.0499999158782884E-5</v>
      </c>
      <c r="N8531" s="1">
        <v>-6.058760336600244E-4</v>
      </c>
      <c r="O8531" s="1">
        <v>-2.4006089195609093E-2</v>
      </c>
      <c r="P8531" s="1">
        <v>-3.0343198776245117</v>
      </c>
      <c r="Q8531" s="1">
        <v>0</v>
      </c>
      <c r="S8531" s="1">
        <v>34</v>
      </c>
      <c r="T8531" s="1">
        <v>1</v>
      </c>
      <c r="U8531" s="1">
        <v>7654913.5</v>
      </c>
      <c r="V8531" s="1">
        <v>-2.4046588689088821E-2</v>
      </c>
      <c r="W8531" s="1">
        <v>-0.31314787268638611</v>
      </c>
      <c r="X8531" s="1">
        <v>-0.31314787268638611</v>
      </c>
    </row>
    <row r="8532" spans="1:24" x14ac:dyDescent="0.35">
      <c r="A8532" s="1">
        <v>350043</v>
      </c>
      <c r="B8532" s="1" t="s">
        <v>2348</v>
      </c>
      <c r="C8532" s="1">
        <v>119581003</v>
      </c>
      <c r="D8532" s="1">
        <v>43</v>
      </c>
      <c r="E8532" s="1" t="s">
        <v>2787</v>
      </c>
      <c r="F8532" s="1" t="s">
        <v>147</v>
      </c>
      <c r="G8532" s="1" t="s">
        <v>536</v>
      </c>
      <c r="H8532" s="1" t="s">
        <v>916</v>
      </c>
      <c r="I8532" s="1">
        <v>804428.87</v>
      </c>
      <c r="K8532" s="1">
        <v>203272</v>
      </c>
      <c r="L8532" s="1">
        <v>6802926</v>
      </c>
      <c r="M8532" s="1">
        <v>0.11843050271272659</v>
      </c>
      <c r="N8532" s="1">
        <v>1.7717193365097046</v>
      </c>
      <c r="O8532" s="1">
        <v>3.7282701581716537E-2</v>
      </c>
      <c r="P8532" s="1">
        <v>4.8599214553833008</v>
      </c>
      <c r="Q8532" s="1">
        <v>0</v>
      </c>
      <c r="S8532" s="1">
        <v>35</v>
      </c>
      <c r="T8532" s="1">
        <v>1</v>
      </c>
      <c r="U8532" s="1">
        <v>7810627</v>
      </c>
      <c r="V8532" s="1">
        <v>0.15571320056915283</v>
      </c>
      <c r="W8532" s="1">
        <v>2.0341639518737793</v>
      </c>
      <c r="X8532" s="1">
        <v>2.0341639518737793</v>
      </c>
    </row>
    <row r="8533" spans="1:24" x14ac:dyDescent="0.35">
      <c r="A8533" s="1">
        <v>360043</v>
      </c>
      <c r="B8533" s="1" t="s">
        <v>2349</v>
      </c>
      <c r="C8533" s="1">
        <v>119581003</v>
      </c>
      <c r="D8533" s="1">
        <v>43</v>
      </c>
      <c r="E8533" s="1" t="s">
        <v>2787</v>
      </c>
      <c r="F8533" s="1" t="s">
        <v>147</v>
      </c>
      <c r="G8533" s="1" t="s">
        <v>536</v>
      </c>
      <c r="H8533" s="1" t="s">
        <v>916</v>
      </c>
      <c r="I8533" s="1">
        <v>837519.72</v>
      </c>
      <c r="K8533" s="1">
        <v>203272</v>
      </c>
      <c r="L8533" s="1">
        <v>7210278</v>
      </c>
      <c r="M8533" s="1">
        <v>0.40735200047492981</v>
      </c>
      <c r="N8533" s="1">
        <v>5.9878940582275391</v>
      </c>
      <c r="O8533" s="1">
        <v>3.3090848475694656E-2</v>
      </c>
      <c r="P8533" s="1">
        <v>4.1135830879211426</v>
      </c>
      <c r="Q8533" s="1">
        <v>0</v>
      </c>
      <c r="S8533" s="1">
        <v>36</v>
      </c>
      <c r="T8533" s="1">
        <v>1</v>
      </c>
      <c r="U8533" s="1">
        <v>8251070</v>
      </c>
      <c r="V8533" s="1">
        <v>0.44044286012649536</v>
      </c>
      <c r="W8533" s="1">
        <v>5.6390223503112793</v>
      </c>
      <c r="X8533" s="1">
        <v>5.6390223503112793</v>
      </c>
    </row>
    <row r="8534" spans="1:24" x14ac:dyDescent="0.35">
      <c r="A8534" s="1">
        <v>370043</v>
      </c>
      <c r="B8534" s="1" t="s">
        <v>2350</v>
      </c>
      <c r="C8534" s="1">
        <v>119581003</v>
      </c>
      <c r="D8534" s="1">
        <v>43</v>
      </c>
      <c r="E8534" s="1" t="s">
        <v>2787</v>
      </c>
      <c r="F8534" s="1" t="s">
        <v>147</v>
      </c>
      <c r="G8534" s="1" t="s">
        <v>536</v>
      </c>
      <c r="H8534" s="1" t="s">
        <v>916</v>
      </c>
      <c r="I8534" s="1">
        <v>871750.8</v>
      </c>
      <c r="K8534" s="1">
        <v>203272</v>
      </c>
      <c r="L8534" s="1">
        <v>7715014</v>
      </c>
      <c r="M8534" s="1">
        <v>0.50473600625991821</v>
      </c>
      <c r="N8534" s="1">
        <v>7.0002293586730957</v>
      </c>
      <c r="O8534" s="1">
        <v>3.4231081604957581E-2</v>
      </c>
      <c r="P8534" s="1">
        <v>4.0871968269348145</v>
      </c>
      <c r="Q8534" s="1">
        <v>0</v>
      </c>
      <c r="S8534" s="1">
        <v>37</v>
      </c>
      <c r="T8534" s="1">
        <v>1</v>
      </c>
      <c r="U8534" s="1">
        <v>8790037</v>
      </c>
      <c r="V8534" s="1">
        <v>0.5389670729637146</v>
      </c>
      <c r="W8534" s="1">
        <v>6.5320863723754883</v>
      </c>
      <c r="X8534" s="1">
        <v>6.5320863723754883</v>
      </c>
    </row>
    <row r="8535" spans="1:24" x14ac:dyDescent="0.35">
      <c r="A8535" s="1">
        <v>380043</v>
      </c>
      <c r="B8535" s="1" t="s">
        <v>2351</v>
      </c>
      <c r="C8535" s="1">
        <v>119581003</v>
      </c>
      <c r="D8535" s="1">
        <v>43</v>
      </c>
      <c r="E8535" s="1" t="s">
        <v>2787</v>
      </c>
      <c r="F8535" s="1" t="s">
        <v>147</v>
      </c>
      <c r="G8535" s="1" t="s">
        <v>536</v>
      </c>
      <c r="H8535" s="1" t="s">
        <v>916</v>
      </c>
      <c r="I8535" s="1">
        <v>928220</v>
      </c>
      <c r="K8535" s="1">
        <v>325246.25</v>
      </c>
      <c r="L8535" s="1">
        <v>7878020</v>
      </c>
      <c r="M8535" s="1">
        <v>0.16300599277019501</v>
      </c>
      <c r="N8535" s="1">
        <v>2.1128413677215576</v>
      </c>
      <c r="O8535" s="1">
        <v>5.6469198316335678E-2</v>
      </c>
      <c r="P8535" s="1">
        <v>6.4776768684387207</v>
      </c>
      <c r="Q8535" s="1">
        <v>0.12197425216436386</v>
      </c>
      <c r="S8535" s="1">
        <v>38</v>
      </c>
      <c r="T8535" s="1">
        <v>1</v>
      </c>
      <c r="U8535" s="1">
        <v>9131486</v>
      </c>
      <c r="V8535" s="1">
        <v>0.34144943952560425</v>
      </c>
      <c r="W8535" s="1">
        <v>3.8845000267028809</v>
      </c>
      <c r="X8535" s="1">
        <v>3.8845000267028809</v>
      </c>
    </row>
    <row r="8536" spans="1:24" x14ac:dyDescent="0.35">
      <c r="A8536" s="1">
        <v>390043</v>
      </c>
      <c r="B8536" s="1" t="s">
        <v>2352</v>
      </c>
      <c r="C8536" s="1">
        <v>119581003</v>
      </c>
      <c r="D8536" s="1">
        <v>43</v>
      </c>
      <c r="E8536" s="1" t="s">
        <v>2787</v>
      </c>
      <c r="F8536" s="1" t="s">
        <v>147</v>
      </c>
      <c r="G8536" s="1" t="s">
        <v>536</v>
      </c>
      <c r="H8536" s="1" t="s">
        <v>916</v>
      </c>
      <c r="I8536" s="1">
        <v>945853</v>
      </c>
      <c r="K8536" s="1">
        <v>447156.875</v>
      </c>
      <c r="L8536" s="1">
        <v>7958207</v>
      </c>
      <c r="M8536" s="1">
        <v>8.0187000334262848E-2</v>
      </c>
      <c r="N8536" s="1">
        <v>1.0178573131561279</v>
      </c>
      <c r="O8536" s="1">
        <v>1.7633000388741493E-2</v>
      </c>
      <c r="P8536" s="1">
        <v>1.8996573686599731</v>
      </c>
      <c r="Q8536" s="1">
        <v>0.12191062420606613</v>
      </c>
      <c r="S8536" s="1">
        <v>39</v>
      </c>
      <c r="T8536" s="1">
        <v>1</v>
      </c>
      <c r="U8536" s="1">
        <v>9351217</v>
      </c>
      <c r="V8536" s="1">
        <v>0.21973061561584473</v>
      </c>
      <c r="W8536" s="1">
        <v>2.4063005447387695</v>
      </c>
      <c r="X8536" s="1">
        <v>2.4063005447387695</v>
      </c>
    </row>
    <row r="8537" spans="1:24" x14ac:dyDescent="0.35">
      <c r="A8537" s="1">
        <v>400043</v>
      </c>
      <c r="B8537" s="1" t="s">
        <v>2353</v>
      </c>
      <c r="C8537" s="1">
        <v>119581003</v>
      </c>
      <c r="D8537" s="1">
        <v>43</v>
      </c>
      <c r="E8537" s="1" t="s">
        <v>2787</v>
      </c>
      <c r="F8537" s="1" t="s">
        <v>147</v>
      </c>
      <c r="G8537" s="1" t="s">
        <v>536</v>
      </c>
      <c r="H8537" s="1" t="s">
        <v>916</v>
      </c>
      <c r="S8537" s="1">
        <v>40</v>
      </c>
      <c r="T8537" s="1">
        <v>1</v>
      </c>
      <c r="U8537" s="1">
        <v>0</v>
      </c>
      <c r="V8537" s="1">
        <v>0</v>
      </c>
      <c r="W8537" s="1">
        <v>-100</v>
      </c>
      <c r="X8537" s="1">
        <v>-100</v>
      </c>
    </row>
    <row r="8538" spans="1:24" x14ac:dyDescent="0.35">
      <c r="A8538" s="1">
        <v>410043</v>
      </c>
      <c r="B8538" s="1" t="s">
        <v>2354</v>
      </c>
      <c r="C8538" s="1">
        <v>119581003</v>
      </c>
      <c r="D8538" s="1">
        <v>43</v>
      </c>
      <c r="E8538" s="1" t="s">
        <v>2787</v>
      </c>
      <c r="F8538" s="1" t="s">
        <v>147</v>
      </c>
      <c r="G8538" s="1" t="s">
        <v>536</v>
      </c>
      <c r="H8538" s="1" t="s">
        <v>916</v>
      </c>
      <c r="S8538" s="1">
        <v>41</v>
      </c>
      <c r="T8538" s="1">
        <v>1</v>
      </c>
      <c r="U8538" s="1">
        <v>0</v>
      </c>
      <c r="V8538" s="1">
        <v>0</v>
      </c>
    </row>
    <row r="8539" spans="1:24" x14ac:dyDescent="0.35">
      <c r="A8539" s="1">
        <v>420043</v>
      </c>
      <c r="B8539" s="1" t="s">
        <v>2355</v>
      </c>
      <c r="C8539" s="1">
        <v>119581003</v>
      </c>
      <c r="D8539" s="1">
        <v>43</v>
      </c>
      <c r="E8539" s="1" t="s">
        <v>2787</v>
      </c>
      <c r="F8539" s="1" t="s">
        <v>147</v>
      </c>
      <c r="G8539" s="1" t="s">
        <v>536</v>
      </c>
      <c r="H8539" s="1" t="s">
        <v>916</v>
      </c>
      <c r="S8539" s="1">
        <v>42</v>
      </c>
      <c r="T8539" s="1">
        <v>1</v>
      </c>
      <c r="U8539" s="1">
        <v>0</v>
      </c>
      <c r="V8539" s="1">
        <v>0</v>
      </c>
    </row>
    <row r="8540" spans="1:24" x14ac:dyDescent="0.35">
      <c r="A8540" s="1">
        <v>430043</v>
      </c>
      <c r="B8540" s="1" t="s">
        <v>2356</v>
      </c>
      <c r="C8540" s="1">
        <v>119581003</v>
      </c>
      <c r="D8540" s="1">
        <v>43</v>
      </c>
      <c r="E8540" s="1" t="s">
        <v>2787</v>
      </c>
      <c r="F8540" s="1" t="s">
        <v>147</v>
      </c>
      <c r="G8540" s="1" t="s">
        <v>536</v>
      </c>
      <c r="H8540" s="1" t="s">
        <v>916</v>
      </c>
      <c r="S8540" s="1">
        <v>43</v>
      </c>
      <c r="T8540" s="1">
        <v>1</v>
      </c>
      <c r="U8540" s="1">
        <v>0</v>
      </c>
      <c r="V8540" s="1">
        <v>0</v>
      </c>
    </row>
    <row r="8541" spans="1:24" x14ac:dyDescent="0.35">
      <c r="A8541" s="1">
        <v>440043</v>
      </c>
      <c r="B8541" s="1" t="s">
        <v>2357</v>
      </c>
      <c r="C8541" s="1">
        <v>119581003</v>
      </c>
      <c r="D8541" s="1">
        <v>43</v>
      </c>
      <c r="E8541" s="1" t="s">
        <v>2787</v>
      </c>
      <c r="F8541" s="1" t="s">
        <v>147</v>
      </c>
      <c r="G8541" s="1" t="s">
        <v>536</v>
      </c>
      <c r="H8541" s="1" t="s">
        <v>916</v>
      </c>
      <c r="S8541" s="1">
        <v>44</v>
      </c>
      <c r="T8541" s="1">
        <v>1</v>
      </c>
      <c r="U8541" s="1">
        <v>0</v>
      </c>
      <c r="V8541" s="1">
        <v>0</v>
      </c>
    </row>
    <row r="8542" spans="1:24" x14ac:dyDescent="0.35">
      <c r="A8542" s="1">
        <v>450043</v>
      </c>
      <c r="B8542" s="1" t="s">
        <v>2358</v>
      </c>
      <c r="C8542" s="1">
        <v>119581003</v>
      </c>
      <c r="D8542" s="1">
        <v>43</v>
      </c>
      <c r="E8542" s="1" t="s">
        <v>2787</v>
      </c>
      <c r="F8542" s="1" t="s">
        <v>147</v>
      </c>
      <c r="G8542" s="1" t="s">
        <v>536</v>
      </c>
      <c r="H8542" s="1" t="s">
        <v>916</v>
      </c>
      <c r="S8542" s="1">
        <v>45</v>
      </c>
      <c r="T8542" s="1">
        <v>1</v>
      </c>
      <c r="U8542" s="1">
        <v>0</v>
      </c>
      <c r="V8542" s="1">
        <v>0</v>
      </c>
    </row>
    <row r="8543" spans="1:24" x14ac:dyDescent="0.35">
      <c r="A8543" s="1">
        <v>460043</v>
      </c>
      <c r="B8543" s="1" t="s">
        <v>2359</v>
      </c>
      <c r="C8543" s="1">
        <v>119581003</v>
      </c>
      <c r="D8543" s="1">
        <v>43</v>
      </c>
      <c r="E8543" s="1" t="s">
        <v>2787</v>
      </c>
      <c r="F8543" s="1" t="s">
        <v>147</v>
      </c>
      <c r="G8543" s="1" t="s">
        <v>536</v>
      </c>
      <c r="H8543" s="1" t="s">
        <v>916</v>
      </c>
      <c r="S8543" s="1">
        <v>46</v>
      </c>
      <c r="T8543" s="1">
        <v>1</v>
      </c>
      <c r="U8543" s="1">
        <v>0</v>
      </c>
      <c r="V8543" s="1">
        <v>0</v>
      </c>
    </row>
    <row r="8544" spans="1:24" x14ac:dyDescent="0.35">
      <c r="A8544" s="1">
        <v>470043</v>
      </c>
      <c r="B8544" s="1" t="s">
        <v>2360</v>
      </c>
      <c r="C8544" s="1">
        <v>119581003</v>
      </c>
      <c r="D8544" s="1">
        <v>43</v>
      </c>
      <c r="E8544" s="1" t="s">
        <v>2787</v>
      </c>
      <c r="F8544" s="1" t="s">
        <v>147</v>
      </c>
      <c r="G8544" s="1" t="s">
        <v>536</v>
      </c>
      <c r="H8544" s="1" t="s">
        <v>916</v>
      </c>
      <c r="S8544" s="1">
        <v>47</v>
      </c>
      <c r="T8544" s="1">
        <v>1</v>
      </c>
      <c r="U8544" s="1">
        <v>0</v>
      </c>
      <c r="V8544" s="1">
        <v>0</v>
      </c>
    </row>
    <row r="8545" spans="1:24" x14ac:dyDescent="0.35">
      <c r="A8545" s="1">
        <v>480043</v>
      </c>
      <c r="B8545" s="1" t="s">
        <v>2361</v>
      </c>
      <c r="C8545" s="1">
        <v>119581003</v>
      </c>
      <c r="D8545" s="1">
        <v>43</v>
      </c>
      <c r="E8545" s="1" t="s">
        <v>2787</v>
      </c>
      <c r="F8545" s="1" t="s">
        <v>147</v>
      </c>
      <c r="G8545" s="1" t="s">
        <v>536</v>
      </c>
      <c r="H8545" s="1" t="s">
        <v>916</v>
      </c>
      <c r="S8545" s="1">
        <v>48</v>
      </c>
      <c r="T8545" s="1">
        <v>1</v>
      </c>
      <c r="U8545" s="1">
        <v>0</v>
      </c>
      <c r="V8545" s="1">
        <v>0</v>
      </c>
    </row>
    <row r="8546" spans="1:24" x14ac:dyDescent="0.35">
      <c r="A8546" s="1">
        <v>290137</v>
      </c>
      <c r="B8546" s="1" t="s">
        <v>2341</v>
      </c>
      <c r="C8546" s="1">
        <v>119582503</v>
      </c>
      <c r="D8546" s="1">
        <v>137</v>
      </c>
      <c r="E8546" s="1" t="s">
        <v>2788</v>
      </c>
      <c r="F8546" s="1" t="s">
        <v>147</v>
      </c>
      <c r="G8546" s="1" t="s">
        <v>536</v>
      </c>
      <c r="H8546" s="1" t="s">
        <v>916</v>
      </c>
      <c r="I8546" s="1">
        <v>921280.53</v>
      </c>
      <c r="K8546" s="1">
        <v>226601</v>
      </c>
      <c r="L8546" s="1">
        <v>6600440</v>
      </c>
      <c r="S8546" s="1">
        <v>29</v>
      </c>
      <c r="T8546" s="1">
        <v>1</v>
      </c>
      <c r="U8546" s="1">
        <v>7748321.5</v>
      </c>
      <c r="V8546" s="1">
        <v>0</v>
      </c>
    </row>
    <row r="8547" spans="1:24" x14ac:dyDescent="0.35">
      <c r="A8547" s="1">
        <v>300137</v>
      </c>
      <c r="B8547" s="1" t="s">
        <v>2343</v>
      </c>
      <c r="C8547" s="1">
        <v>119582503</v>
      </c>
      <c r="D8547" s="1">
        <v>137</v>
      </c>
      <c r="E8547" s="1" t="s">
        <v>2788</v>
      </c>
      <c r="F8547" s="1" t="s">
        <v>147</v>
      </c>
      <c r="G8547" s="1" t="s">
        <v>536</v>
      </c>
      <c r="H8547" s="1" t="s">
        <v>916</v>
      </c>
      <c r="I8547" s="1">
        <v>930459.36</v>
      </c>
      <c r="K8547" s="1">
        <v>226601</v>
      </c>
      <c r="L8547" s="1">
        <v>6682207.5</v>
      </c>
      <c r="M8547" s="1">
        <v>8.1767499446868896E-2</v>
      </c>
      <c r="N8547" s="1">
        <v>1.238818883895874</v>
      </c>
      <c r="O8547" s="1">
        <v>9.1788303107023239E-3</v>
      </c>
      <c r="P8547" s="1">
        <v>0.99631214141845703</v>
      </c>
      <c r="Q8547" s="1">
        <v>0</v>
      </c>
      <c r="S8547" s="1">
        <v>30</v>
      </c>
      <c r="T8547" s="1">
        <v>1</v>
      </c>
      <c r="U8547" s="1">
        <v>7839268</v>
      </c>
      <c r="V8547" s="1">
        <v>9.094633162021637E-2</v>
      </c>
      <c r="W8547" s="1">
        <v>1.1737574338912964</v>
      </c>
      <c r="X8547" s="1">
        <v>1.1737574338912964</v>
      </c>
    </row>
    <row r="8548" spans="1:24" x14ac:dyDescent="0.35">
      <c r="A8548" s="1">
        <v>310137</v>
      </c>
      <c r="B8548" s="1" t="s">
        <v>2344</v>
      </c>
      <c r="C8548" s="1">
        <v>119582503</v>
      </c>
      <c r="D8548" s="1">
        <v>137</v>
      </c>
      <c r="E8548" s="1" t="s">
        <v>2788</v>
      </c>
      <c r="F8548" s="1" t="s">
        <v>147</v>
      </c>
      <c r="G8548" s="1" t="s">
        <v>536</v>
      </c>
      <c r="H8548" s="1" t="s">
        <v>916</v>
      </c>
      <c r="I8548" s="1">
        <v>945588.09</v>
      </c>
      <c r="K8548" s="1">
        <v>226601</v>
      </c>
      <c r="L8548" s="1">
        <v>6729948</v>
      </c>
      <c r="M8548" s="1">
        <v>4.7740500420331955E-2</v>
      </c>
      <c r="N8548" s="1">
        <v>0.71444207429885864</v>
      </c>
      <c r="O8548" s="1">
        <v>1.5128729864954948E-2</v>
      </c>
      <c r="P8548" s="1">
        <v>1.6259419918060303</v>
      </c>
      <c r="Q8548" s="1">
        <v>0</v>
      </c>
      <c r="S8548" s="1">
        <v>31</v>
      </c>
      <c r="T8548" s="1">
        <v>1</v>
      </c>
      <c r="U8548" s="1">
        <v>7902137</v>
      </c>
      <c r="V8548" s="1">
        <v>6.2869228422641754E-2</v>
      </c>
      <c r="W8548" s="1">
        <v>0.80197536945343018</v>
      </c>
      <c r="X8548" s="1">
        <v>0.80197536945343018</v>
      </c>
    </row>
    <row r="8549" spans="1:24" x14ac:dyDescent="0.35">
      <c r="A8549" s="1">
        <v>320137</v>
      </c>
      <c r="B8549" s="1" t="s">
        <v>2345</v>
      </c>
      <c r="C8549" s="1">
        <v>119582503</v>
      </c>
      <c r="D8549" s="1">
        <v>137</v>
      </c>
      <c r="E8549" s="1" t="s">
        <v>2788</v>
      </c>
      <c r="F8549" s="1" t="s">
        <v>147</v>
      </c>
      <c r="G8549" s="1" t="s">
        <v>536</v>
      </c>
      <c r="H8549" s="1" t="s">
        <v>916</v>
      </c>
      <c r="I8549" s="1">
        <v>958500.53</v>
      </c>
      <c r="K8549" s="1">
        <v>226601</v>
      </c>
      <c r="L8549" s="1">
        <v>6774324.5</v>
      </c>
      <c r="M8549" s="1">
        <v>4.4376499950885773E-2</v>
      </c>
      <c r="N8549" s="1">
        <v>0.65938848257064819</v>
      </c>
      <c r="O8549" s="1">
        <v>1.2912440113723278E-2</v>
      </c>
      <c r="P8549" s="1">
        <v>1.3655459880828857</v>
      </c>
      <c r="Q8549" s="1">
        <v>0</v>
      </c>
      <c r="S8549" s="1">
        <v>32</v>
      </c>
      <c r="T8549" s="1">
        <v>1</v>
      </c>
      <c r="U8549" s="1">
        <v>7959426</v>
      </c>
      <c r="V8549" s="1">
        <v>5.7288940995931625E-2</v>
      </c>
      <c r="W8549" s="1">
        <v>0.72498112916946411</v>
      </c>
      <c r="X8549" s="1">
        <v>0.72498112916946411</v>
      </c>
    </row>
    <row r="8550" spans="1:24" x14ac:dyDescent="0.35">
      <c r="A8550" s="1">
        <v>330137</v>
      </c>
      <c r="B8550" s="1" t="s">
        <v>2346</v>
      </c>
      <c r="C8550" s="1">
        <v>119582503</v>
      </c>
      <c r="D8550" s="1">
        <v>137</v>
      </c>
      <c r="E8550" s="1" t="s">
        <v>2788</v>
      </c>
      <c r="F8550" s="1" t="s">
        <v>147</v>
      </c>
      <c r="G8550" s="1" t="s">
        <v>536</v>
      </c>
      <c r="H8550" s="1" t="s">
        <v>916</v>
      </c>
      <c r="I8550" s="1">
        <v>984259.88</v>
      </c>
      <c r="K8550" s="1">
        <v>226601</v>
      </c>
      <c r="L8550" s="1">
        <v>6882665.5</v>
      </c>
      <c r="M8550" s="1">
        <v>0.10834100097417831</v>
      </c>
      <c r="N8550" s="1">
        <v>1.5992885828018188</v>
      </c>
      <c r="O8550" s="1">
        <v>2.5759350508451462E-2</v>
      </c>
      <c r="P8550" s="1">
        <v>2.6874632835388184</v>
      </c>
      <c r="Q8550" s="1">
        <v>0</v>
      </c>
      <c r="S8550" s="1">
        <v>33</v>
      </c>
      <c r="T8550" s="1">
        <v>1</v>
      </c>
      <c r="U8550" s="1">
        <v>8093526.5</v>
      </c>
      <c r="V8550" s="1">
        <v>0.13410034775733948</v>
      </c>
      <c r="W8550" s="1">
        <v>1.6848011016845703</v>
      </c>
      <c r="X8550" s="1">
        <v>1.6848011016845703</v>
      </c>
    </row>
    <row r="8551" spans="1:24" x14ac:dyDescent="0.35">
      <c r="A8551" s="1">
        <v>340137</v>
      </c>
      <c r="B8551" s="1" t="s">
        <v>2347</v>
      </c>
      <c r="C8551" s="1">
        <v>119582503</v>
      </c>
      <c r="D8551" s="1">
        <v>137</v>
      </c>
      <c r="E8551" s="1" t="s">
        <v>2788</v>
      </c>
      <c r="F8551" s="1" t="s">
        <v>147</v>
      </c>
      <c r="G8551" s="1" t="s">
        <v>536</v>
      </c>
      <c r="H8551" s="1" t="s">
        <v>916</v>
      </c>
      <c r="I8551" s="1">
        <v>984213.29</v>
      </c>
      <c r="K8551" s="1">
        <v>226601</v>
      </c>
      <c r="L8551" s="1">
        <v>6882660</v>
      </c>
      <c r="M8551" s="1">
        <v>-5.5000000429572538E-6</v>
      </c>
      <c r="N8551" s="1">
        <v>-7.9910903878044337E-5</v>
      </c>
      <c r="O8551" s="1">
        <v>-4.6590001147706062E-5</v>
      </c>
      <c r="P8551" s="1">
        <v>-4.7335061244666576E-3</v>
      </c>
      <c r="Q8551" s="1">
        <v>0</v>
      </c>
      <c r="S8551" s="1">
        <v>34</v>
      </c>
      <c r="T8551" s="1">
        <v>1</v>
      </c>
      <c r="U8551" s="1">
        <v>8093474</v>
      </c>
      <c r="V8551" s="1">
        <v>-5.2089999371673912E-5</v>
      </c>
      <c r="W8551" s="1">
        <v>-6.4866658067330718E-4</v>
      </c>
      <c r="X8551" s="1">
        <v>-6.4866658067330718E-4</v>
      </c>
    </row>
    <row r="8552" spans="1:24" x14ac:dyDescent="0.35">
      <c r="A8552" s="1">
        <v>350137</v>
      </c>
      <c r="B8552" s="1" t="s">
        <v>2348</v>
      </c>
      <c r="C8552" s="1">
        <v>119582503</v>
      </c>
      <c r="D8552" s="1">
        <v>137</v>
      </c>
      <c r="E8552" s="1" t="s">
        <v>2788</v>
      </c>
      <c r="F8552" s="1" t="s">
        <v>147</v>
      </c>
      <c r="G8552" s="1" t="s">
        <v>536</v>
      </c>
      <c r="H8552" s="1" t="s">
        <v>916</v>
      </c>
      <c r="I8552" s="1">
        <v>1024431.36</v>
      </c>
      <c r="K8552" s="1">
        <v>226601</v>
      </c>
      <c r="L8552" s="1">
        <v>7026449.5</v>
      </c>
      <c r="M8552" s="1">
        <v>0.14378949999809265</v>
      </c>
      <c r="N8552" s="1">
        <v>2.089155912399292</v>
      </c>
      <c r="O8552" s="1">
        <v>4.0218070149421692E-2</v>
      </c>
      <c r="P8552" s="1">
        <v>4.0863165855407715</v>
      </c>
      <c r="Q8552" s="1">
        <v>0</v>
      </c>
      <c r="S8552" s="1">
        <v>35</v>
      </c>
      <c r="T8552" s="1">
        <v>1</v>
      </c>
      <c r="U8552" s="1">
        <v>8277482</v>
      </c>
      <c r="V8552" s="1">
        <v>0.18400757014751434</v>
      </c>
      <c r="W8552" s="1">
        <v>2.2735354900360107</v>
      </c>
      <c r="X8552" s="1">
        <v>2.2735354900360107</v>
      </c>
    </row>
    <row r="8553" spans="1:24" x14ac:dyDescent="0.35">
      <c r="A8553" s="1">
        <v>360137</v>
      </c>
      <c r="B8553" s="1" t="s">
        <v>2349</v>
      </c>
      <c r="C8553" s="1">
        <v>119582503</v>
      </c>
      <c r="D8553" s="1">
        <v>137</v>
      </c>
      <c r="E8553" s="1" t="s">
        <v>2788</v>
      </c>
      <c r="F8553" s="1" t="s">
        <v>147</v>
      </c>
      <c r="G8553" s="1" t="s">
        <v>536</v>
      </c>
      <c r="H8553" s="1" t="s">
        <v>916</v>
      </c>
      <c r="I8553" s="1">
        <v>1090554.98</v>
      </c>
      <c r="K8553" s="1">
        <v>226601</v>
      </c>
      <c r="L8553" s="1">
        <v>7251458.5</v>
      </c>
      <c r="M8553" s="1">
        <v>0.22500899434089661</v>
      </c>
      <c r="N8553" s="1">
        <v>3.2023143768310547</v>
      </c>
      <c r="O8553" s="1">
        <v>6.6123619675636292E-2</v>
      </c>
      <c r="P8553" s="1">
        <v>6.4546656608581543</v>
      </c>
      <c r="Q8553" s="1">
        <v>0</v>
      </c>
      <c r="S8553" s="1">
        <v>36</v>
      </c>
      <c r="T8553" s="1">
        <v>1</v>
      </c>
      <c r="U8553" s="1">
        <v>8568614</v>
      </c>
      <c r="V8553" s="1">
        <v>0.29113262891769409</v>
      </c>
      <c r="W8553" s="1">
        <v>3.5171566009521484</v>
      </c>
      <c r="X8553" s="1">
        <v>3.5171566009521484</v>
      </c>
    </row>
    <row r="8554" spans="1:24" x14ac:dyDescent="0.35">
      <c r="A8554" s="1">
        <v>370137</v>
      </c>
      <c r="B8554" s="1" t="s">
        <v>2350</v>
      </c>
      <c r="C8554" s="1">
        <v>119582503</v>
      </c>
      <c r="D8554" s="1">
        <v>137</v>
      </c>
      <c r="E8554" s="1" t="s">
        <v>2788</v>
      </c>
      <c r="F8554" s="1" t="s">
        <v>147</v>
      </c>
      <c r="G8554" s="1" t="s">
        <v>536</v>
      </c>
      <c r="H8554" s="1" t="s">
        <v>916</v>
      </c>
      <c r="I8554" s="1">
        <v>1134659.97</v>
      </c>
      <c r="K8554" s="1">
        <v>226601</v>
      </c>
      <c r="L8554" s="1">
        <v>7556573</v>
      </c>
      <c r="M8554" s="1">
        <v>0.3051145076751709</v>
      </c>
      <c r="N8554" s="1">
        <v>4.2076292037963867</v>
      </c>
      <c r="O8554" s="1">
        <v>4.4104989618062973E-2</v>
      </c>
      <c r="P8554" s="1">
        <v>4.0442700386047363</v>
      </c>
      <c r="Q8554" s="1">
        <v>0</v>
      </c>
      <c r="S8554" s="1">
        <v>37</v>
      </c>
      <c r="T8554" s="1">
        <v>1</v>
      </c>
      <c r="U8554" s="1">
        <v>8917834</v>
      </c>
      <c r="V8554" s="1">
        <v>0.34921950101852417</v>
      </c>
      <c r="W8554" s="1">
        <v>4.0755715370178223</v>
      </c>
      <c r="X8554" s="1">
        <v>4.0755715370178223</v>
      </c>
    </row>
    <row r="8555" spans="1:24" x14ac:dyDescent="0.35">
      <c r="A8555" s="1">
        <v>380137</v>
      </c>
      <c r="B8555" s="1" t="s">
        <v>2351</v>
      </c>
      <c r="C8555" s="1">
        <v>119582503</v>
      </c>
      <c r="D8555" s="1">
        <v>137</v>
      </c>
      <c r="E8555" s="1" t="s">
        <v>2788</v>
      </c>
      <c r="F8555" s="1" t="s">
        <v>147</v>
      </c>
      <c r="G8555" s="1" t="s">
        <v>536</v>
      </c>
      <c r="H8555" s="1" t="s">
        <v>916</v>
      </c>
      <c r="I8555" s="1">
        <v>1190204</v>
      </c>
      <c r="K8555" s="1">
        <v>344195.15625</v>
      </c>
      <c r="L8555" s="1">
        <v>7672656</v>
      </c>
      <c r="M8555" s="1">
        <v>0.11608300358057022</v>
      </c>
      <c r="N8555" s="1">
        <v>1.5361857414245605</v>
      </c>
      <c r="O8555" s="1">
        <v>5.5544029921293259E-2</v>
      </c>
      <c r="P8555" s="1">
        <v>4.8952136039733887</v>
      </c>
      <c r="Q8555" s="1">
        <v>0.1175941526889801</v>
      </c>
      <c r="S8555" s="1">
        <v>38</v>
      </c>
      <c r="T8555" s="1">
        <v>1</v>
      </c>
      <c r="U8555" s="1">
        <v>9207055</v>
      </c>
      <c r="V8555" s="1">
        <v>0.28922119736671448</v>
      </c>
      <c r="W8555" s="1">
        <v>3.2431755065917969</v>
      </c>
      <c r="X8555" s="1">
        <v>3.2431755065917969</v>
      </c>
    </row>
    <row r="8556" spans="1:24" x14ac:dyDescent="0.35">
      <c r="A8556" s="1">
        <v>390137</v>
      </c>
      <c r="B8556" s="1" t="s">
        <v>2352</v>
      </c>
      <c r="C8556" s="1">
        <v>119582503</v>
      </c>
      <c r="D8556" s="1">
        <v>137</v>
      </c>
      <c r="E8556" s="1" t="s">
        <v>2788</v>
      </c>
      <c r="F8556" s="1" t="s">
        <v>147</v>
      </c>
      <c r="G8556" s="1" t="s">
        <v>536</v>
      </c>
      <c r="H8556" s="1" t="s">
        <v>916</v>
      </c>
      <c r="I8556" s="1">
        <v>1191490</v>
      </c>
      <c r="K8556" s="1">
        <v>545447.4375</v>
      </c>
      <c r="L8556" s="1">
        <v>7707140</v>
      </c>
      <c r="M8556" s="1">
        <v>3.4483999013900757E-2</v>
      </c>
      <c r="N8556" s="1">
        <v>0.44944018125534058</v>
      </c>
      <c r="O8556" s="1">
        <v>1.2860000133514404E-3</v>
      </c>
      <c r="P8556" s="1">
        <v>0.1080487072467804</v>
      </c>
      <c r="Q8556" s="1">
        <v>0.201252281665802</v>
      </c>
      <c r="S8556" s="1">
        <v>39</v>
      </c>
      <c r="T8556" s="1">
        <v>1</v>
      </c>
      <c r="U8556" s="1">
        <v>9444078</v>
      </c>
      <c r="V8556" s="1">
        <v>0.2370222806930542</v>
      </c>
      <c r="W8556" s="1">
        <v>2.5743627548217773</v>
      </c>
      <c r="X8556" s="1">
        <v>2.5743627548217773</v>
      </c>
    </row>
    <row r="8557" spans="1:24" x14ac:dyDescent="0.35">
      <c r="A8557" s="1">
        <v>400137</v>
      </c>
      <c r="B8557" s="1" t="s">
        <v>2353</v>
      </c>
      <c r="C8557" s="1">
        <v>119582503</v>
      </c>
      <c r="D8557" s="1">
        <v>137</v>
      </c>
      <c r="E8557" s="1" t="s">
        <v>2788</v>
      </c>
      <c r="F8557" s="1" t="s">
        <v>147</v>
      </c>
      <c r="G8557" s="1" t="s">
        <v>536</v>
      </c>
      <c r="H8557" s="1" t="s">
        <v>916</v>
      </c>
      <c r="S8557" s="1">
        <v>40</v>
      </c>
      <c r="T8557" s="1">
        <v>1</v>
      </c>
      <c r="U8557" s="1">
        <v>0</v>
      </c>
      <c r="V8557" s="1">
        <v>0</v>
      </c>
      <c r="W8557" s="1">
        <v>-100</v>
      </c>
      <c r="X8557" s="1">
        <v>-100</v>
      </c>
    </row>
    <row r="8558" spans="1:24" x14ac:dyDescent="0.35">
      <c r="A8558" s="1">
        <v>410137</v>
      </c>
      <c r="B8558" s="1" t="s">
        <v>2354</v>
      </c>
      <c r="C8558" s="1">
        <v>119582503</v>
      </c>
      <c r="D8558" s="1">
        <v>137</v>
      </c>
      <c r="E8558" s="1" t="s">
        <v>2788</v>
      </c>
      <c r="F8558" s="1" t="s">
        <v>147</v>
      </c>
      <c r="G8558" s="1" t="s">
        <v>536</v>
      </c>
      <c r="H8558" s="1" t="s">
        <v>916</v>
      </c>
      <c r="S8558" s="1">
        <v>41</v>
      </c>
      <c r="T8558" s="1">
        <v>1</v>
      </c>
      <c r="U8558" s="1">
        <v>0</v>
      </c>
      <c r="V8558" s="1">
        <v>0</v>
      </c>
    </row>
    <row r="8559" spans="1:24" x14ac:dyDescent="0.35">
      <c r="A8559" s="1">
        <v>420137</v>
      </c>
      <c r="B8559" s="1" t="s">
        <v>2355</v>
      </c>
      <c r="C8559" s="1">
        <v>119582503</v>
      </c>
      <c r="D8559" s="1">
        <v>137</v>
      </c>
      <c r="E8559" s="1" t="s">
        <v>2788</v>
      </c>
      <c r="F8559" s="1" t="s">
        <v>147</v>
      </c>
      <c r="G8559" s="1" t="s">
        <v>536</v>
      </c>
      <c r="H8559" s="1" t="s">
        <v>916</v>
      </c>
      <c r="S8559" s="1">
        <v>42</v>
      </c>
      <c r="T8559" s="1">
        <v>1</v>
      </c>
      <c r="U8559" s="1">
        <v>0</v>
      </c>
      <c r="V8559" s="1">
        <v>0</v>
      </c>
    </row>
    <row r="8560" spans="1:24" x14ac:dyDescent="0.35">
      <c r="A8560" s="1">
        <v>430137</v>
      </c>
      <c r="B8560" s="1" t="s">
        <v>2356</v>
      </c>
      <c r="C8560" s="1">
        <v>119582503</v>
      </c>
      <c r="D8560" s="1">
        <v>137</v>
      </c>
      <c r="E8560" s="1" t="s">
        <v>2788</v>
      </c>
      <c r="F8560" s="1" t="s">
        <v>147</v>
      </c>
      <c r="G8560" s="1" t="s">
        <v>536</v>
      </c>
      <c r="H8560" s="1" t="s">
        <v>916</v>
      </c>
      <c r="S8560" s="1">
        <v>43</v>
      </c>
      <c r="T8560" s="1">
        <v>1</v>
      </c>
      <c r="U8560" s="1">
        <v>0</v>
      </c>
      <c r="V8560" s="1">
        <v>0</v>
      </c>
    </row>
    <row r="8561" spans="1:24" x14ac:dyDescent="0.35">
      <c r="A8561" s="1">
        <v>440137</v>
      </c>
      <c r="B8561" s="1" t="s">
        <v>2357</v>
      </c>
      <c r="C8561" s="1">
        <v>119582503</v>
      </c>
      <c r="D8561" s="1">
        <v>137</v>
      </c>
      <c r="E8561" s="1" t="s">
        <v>2788</v>
      </c>
      <c r="F8561" s="1" t="s">
        <v>147</v>
      </c>
      <c r="G8561" s="1" t="s">
        <v>536</v>
      </c>
      <c r="H8561" s="1" t="s">
        <v>916</v>
      </c>
      <c r="S8561" s="1">
        <v>44</v>
      </c>
      <c r="T8561" s="1">
        <v>1</v>
      </c>
      <c r="U8561" s="1">
        <v>0</v>
      </c>
      <c r="V8561" s="1">
        <v>0</v>
      </c>
    </row>
    <row r="8562" spans="1:24" x14ac:dyDescent="0.35">
      <c r="A8562" s="1">
        <v>450137</v>
      </c>
      <c r="B8562" s="1" t="s">
        <v>2358</v>
      </c>
      <c r="C8562" s="1">
        <v>119582503</v>
      </c>
      <c r="D8562" s="1">
        <v>137</v>
      </c>
      <c r="E8562" s="1" t="s">
        <v>2788</v>
      </c>
      <c r="F8562" s="1" t="s">
        <v>147</v>
      </c>
      <c r="G8562" s="1" t="s">
        <v>536</v>
      </c>
      <c r="H8562" s="1" t="s">
        <v>916</v>
      </c>
      <c r="S8562" s="1">
        <v>45</v>
      </c>
      <c r="T8562" s="1">
        <v>1</v>
      </c>
      <c r="U8562" s="1">
        <v>0</v>
      </c>
      <c r="V8562" s="1">
        <v>0</v>
      </c>
    </row>
    <row r="8563" spans="1:24" x14ac:dyDescent="0.35">
      <c r="A8563" s="1">
        <v>460137</v>
      </c>
      <c r="B8563" s="1" t="s">
        <v>2359</v>
      </c>
      <c r="C8563" s="1">
        <v>119582503</v>
      </c>
      <c r="D8563" s="1">
        <v>137</v>
      </c>
      <c r="E8563" s="1" t="s">
        <v>2788</v>
      </c>
      <c r="F8563" s="1" t="s">
        <v>147</v>
      </c>
      <c r="G8563" s="1" t="s">
        <v>536</v>
      </c>
      <c r="H8563" s="1" t="s">
        <v>916</v>
      </c>
      <c r="S8563" s="1">
        <v>46</v>
      </c>
      <c r="T8563" s="1">
        <v>1</v>
      </c>
      <c r="U8563" s="1">
        <v>0</v>
      </c>
      <c r="V8563" s="1">
        <v>0</v>
      </c>
    </row>
    <row r="8564" spans="1:24" x14ac:dyDescent="0.35">
      <c r="A8564" s="1">
        <v>470137</v>
      </c>
      <c r="B8564" s="1" t="s">
        <v>2360</v>
      </c>
      <c r="C8564" s="1">
        <v>119582503</v>
      </c>
      <c r="D8564" s="1">
        <v>137</v>
      </c>
      <c r="E8564" s="1" t="s">
        <v>2788</v>
      </c>
      <c r="F8564" s="1" t="s">
        <v>147</v>
      </c>
      <c r="G8564" s="1" t="s">
        <v>536</v>
      </c>
      <c r="H8564" s="1" t="s">
        <v>916</v>
      </c>
      <c r="S8564" s="1">
        <v>47</v>
      </c>
      <c r="T8564" s="1">
        <v>1</v>
      </c>
      <c r="U8564" s="1">
        <v>0</v>
      </c>
      <c r="V8564" s="1">
        <v>0</v>
      </c>
    </row>
    <row r="8565" spans="1:24" x14ac:dyDescent="0.35">
      <c r="A8565" s="1">
        <v>480137</v>
      </c>
      <c r="B8565" s="1" t="s">
        <v>2361</v>
      </c>
      <c r="C8565" s="1">
        <v>119582503</v>
      </c>
      <c r="D8565" s="1">
        <v>137</v>
      </c>
      <c r="E8565" s="1" t="s">
        <v>2788</v>
      </c>
      <c r="F8565" s="1" t="s">
        <v>147</v>
      </c>
      <c r="G8565" s="1" t="s">
        <v>536</v>
      </c>
      <c r="H8565" s="1" t="s">
        <v>916</v>
      </c>
      <c r="S8565" s="1">
        <v>48</v>
      </c>
      <c r="T8565" s="1">
        <v>1</v>
      </c>
      <c r="U8565" s="1">
        <v>0</v>
      </c>
      <c r="V8565" s="1">
        <v>0</v>
      </c>
    </row>
    <row r="8566" spans="1:24" x14ac:dyDescent="0.35">
      <c r="A8566" s="1">
        <v>290151</v>
      </c>
      <c r="B8566" s="1" t="s">
        <v>2341</v>
      </c>
      <c r="C8566" s="1">
        <v>119583003</v>
      </c>
      <c r="D8566" s="1">
        <v>151</v>
      </c>
      <c r="E8566" s="1" t="s">
        <v>2789</v>
      </c>
      <c r="F8566" s="1" t="s">
        <v>147</v>
      </c>
      <c r="G8566" s="1" t="s">
        <v>536</v>
      </c>
      <c r="H8566" s="1" t="s">
        <v>916</v>
      </c>
      <c r="I8566" s="1">
        <v>483705.94</v>
      </c>
      <c r="K8566" s="1">
        <v>121293</v>
      </c>
      <c r="L8566" s="1">
        <v>3336182</v>
      </c>
      <c r="S8566" s="1">
        <v>29</v>
      </c>
      <c r="T8566" s="1">
        <v>1</v>
      </c>
      <c r="U8566" s="1">
        <v>3941181</v>
      </c>
      <c r="V8566" s="1">
        <v>0</v>
      </c>
    </row>
    <row r="8567" spans="1:24" x14ac:dyDescent="0.35">
      <c r="A8567" s="1">
        <v>300151</v>
      </c>
      <c r="B8567" s="1" t="s">
        <v>2343</v>
      </c>
      <c r="C8567" s="1">
        <v>119583003</v>
      </c>
      <c r="D8567" s="1">
        <v>151</v>
      </c>
      <c r="E8567" s="1" t="s">
        <v>2789</v>
      </c>
      <c r="F8567" s="1" t="s">
        <v>147</v>
      </c>
      <c r="G8567" s="1" t="s">
        <v>536</v>
      </c>
      <c r="H8567" s="1" t="s">
        <v>916</v>
      </c>
      <c r="I8567" s="1">
        <v>490011.99</v>
      </c>
      <c r="K8567" s="1">
        <v>121293</v>
      </c>
      <c r="L8567" s="1">
        <v>3415619.75</v>
      </c>
      <c r="M8567" s="1">
        <v>7.9437747597694397E-2</v>
      </c>
      <c r="N8567" s="1">
        <v>2.3810975551605225</v>
      </c>
      <c r="O8567" s="1">
        <v>6.3060498796403408E-3</v>
      </c>
      <c r="P8567" s="1">
        <v>1.3036949634552002</v>
      </c>
      <c r="Q8567" s="1">
        <v>0</v>
      </c>
      <c r="S8567" s="1">
        <v>30</v>
      </c>
      <c r="T8567" s="1">
        <v>1</v>
      </c>
      <c r="U8567" s="1">
        <v>4026924.75</v>
      </c>
      <c r="V8567" s="1">
        <v>8.5743799805641174E-2</v>
      </c>
      <c r="W8567" s="1">
        <v>2.1755852699279785</v>
      </c>
      <c r="X8567" s="1">
        <v>2.1755852699279785</v>
      </c>
    </row>
    <row r="8568" spans="1:24" x14ac:dyDescent="0.35">
      <c r="A8568" s="1">
        <v>310151</v>
      </c>
      <c r="B8568" s="1" t="s">
        <v>2344</v>
      </c>
      <c r="C8568" s="1">
        <v>119583003</v>
      </c>
      <c r="D8568" s="1">
        <v>151</v>
      </c>
      <c r="E8568" s="1" t="s">
        <v>2789</v>
      </c>
      <c r="F8568" s="1" t="s">
        <v>147</v>
      </c>
      <c r="G8568" s="1" t="s">
        <v>536</v>
      </c>
      <c r="H8568" s="1" t="s">
        <v>916</v>
      </c>
      <c r="I8568" s="1">
        <v>499120.77</v>
      </c>
      <c r="K8568" s="1">
        <v>121293</v>
      </c>
      <c r="L8568" s="1">
        <v>3443335.75</v>
      </c>
      <c r="M8568" s="1">
        <v>2.7715999633073807E-2</v>
      </c>
      <c r="N8568" s="1">
        <v>0.81144863367080688</v>
      </c>
      <c r="O8568" s="1">
        <v>9.1087799519300461E-3</v>
      </c>
      <c r="P8568" s="1">
        <v>1.8588892221450806</v>
      </c>
      <c r="Q8568" s="1">
        <v>0</v>
      </c>
      <c r="S8568" s="1">
        <v>31</v>
      </c>
      <c r="T8568" s="1">
        <v>1</v>
      </c>
      <c r="U8568" s="1">
        <v>4063749.5</v>
      </c>
      <c r="V8568" s="1">
        <v>3.6824777722358704E-2</v>
      </c>
      <c r="W8568" s="1">
        <v>0.9144633412361145</v>
      </c>
      <c r="X8568" s="1">
        <v>0.9144633412361145</v>
      </c>
    </row>
    <row r="8569" spans="1:24" x14ac:dyDescent="0.35">
      <c r="A8569" s="1">
        <v>320151</v>
      </c>
      <c r="B8569" s="1" t="s">
        <v>2345</v>
      </c>
      <c r="C8569" s="1">
        <v>119583003</v>
      </c>
      <c r="D8569" s="1">
        <v>151</v>
      </c>
      <c r="E8569" s="1" t="s">
        <v>2789</v>
      </c>
      <c r="F8569" s="1" t="s">
        <v>147</v>
      </c>
      <c r="G8569" s="1" t="s">
        <v>536</v>
      </c>
      <c r="H8569" s="1" t="s">
        <v>916</v>
      </c>
      <c r="I8569" s="1">
        <v>501554.27</v>
      </c>
      <c r="K8569" s="1">
        <v>121293</v>
      </c>
      <c r="L8569" s="1">
        <v>3486756.5</v>
      </c>
      <c r="M8569" s="1">
        <v>4.3420750647783279E-2</v>
      </c>
      <c r="N8569" s="1">
        <v>1.2610082626342773</v>
      </c>
      <c r="O8569" s="1">
        <v>2.4335000198334455E-3</v>
      </c>
      <c r="P8569" s="1">
        <v>0.48755735158920288</v>
      </c>
      <c r="Q8569" s="1">
        <v>0</v>
      </c>
      <c r="S8569" s="1">
        <v>32</v>
      </c>
      <c r="T8569" s="1">
        <v>1</v>
      </c>
      <c r="U8569" s="1">
        <v>4109603.75</v>
      </c>
      <c r="V8569" s="1">
        <v>4.5854251831769943E-2</v>
      </c>
      <c r="W8569" s="1">
        <v>1.1283729076385498</v>
      </c>
      <c r="X8569" s="1">
        <v>1.1283729076385498</v>
      </c>
    </row>
    <row r="8570" spans="1:24" x14ac:dyDescent="0.35">
      <c r="A8570" s="1">
        <v>330151</v>
      </c>
      <c r="B8570" s="1" t="s">
        <v>2346</v>
      </c>
      <c r="C8570" s="1">
        <v>119583003</v>
      </c>
      <c r="D8570" s="1">
        <v>151</v>
      </c>
      <c r="E8570" s="1" t="s">
        <v>2789</v>
      </c>
      <c r="F8570" s="1" t="s">
        <v>147</v>
      </c>
      <c r="G8570" s="1" t="s">
        <v>536</v>
      </c>
      <c r="H8570" s="1" t="s">
        <v>916</v>
      </c>
      <c r="I8570" s="1">
        <v>524515.51</v>
      </c>
      <c r="K8570" s="1">
        <v>121293</v>
      </c>
      <c r="L8570" s="1">
        <v>3519599.5</v>
      </c>
      <c r="M8570" s="1">
        <v>3.2843001186847687E-2</v>
      </c>
      <c r="N8570" s="1">
        <v>0.94193559885025024</v>
      </c>
      <c r="O8570" s="1">
        <v>2.2961240261793137E-2</v>
      </c>
      <c r="P8570" s="1">
        <v>4.5780172348022461</v>
      </c>
      <c r="Q8570" s="1">
        <v>0</v>
      </c>
      <c r="S8570" s="1">
        <v>33</v>
      </c>
      <c r="T8570" s="1">
        <v>1</v>
      </c>
      <c r="U8570" s="1">
        <v>4165408</v>
      </c>
      <c r="V8570" s="1">
        <v>5.5804241448640823E-2</v>
      </c>
      <c r="W8570" s="1">
        <v>1.3578985929489136</v>
      </c>
      <c r="X8570" s="1">
        <v>1.3578985929489136</v>
      </c>
    </row>
    <row r="8571" spans="1:24" x14ac:dyDescent="0.35">
      <c r="A8571" s="1">
        <v>340151</v>
      </c>
      <c r="B8571" s="1" t="s">
        <v>2347</v>
      </c>
      <c r="C8571" s="1">
        <v>119583003</v>
      </c>
      <c r="D8571" s="1">
        <v>151</v>
      </c>
      <c r="E8571" s="1" t="s">
        <v>2789</v>
      </c>
      <c r="F8571" s="1" t="s">
        <v>147</v>
      </c>
      <c r="G8571" s="1" t="s">
        <v>536</v>
      </c>
      <c r="H8571" s="1" t="s">
        <v>916</v>
      </c>
      <c r="I8571" s="1">
        <v>524496</v>
      </c>
      <c r="K8571" s="1">
        <v>121293</v>
      </c>
      <c r="L8571" s="1">
        <v>3519596</v>
      </c>
      <c r="M8571" s="1">
        <v>-3.5000000480067683E-6</v>
      </c>
      <c r="N8571" s="1">
        <v>-9.9443132057785988E-5</v>
      </c>
      <c r="O8571" s="1">
        <v>-1.951000012923032E-5</v>
      </c>
      <c r="P8571" s="1">
        <v>-3.7196232005953789E-3</v>
      </c>
      <c r="Q8571" s="1">
        <v>0</v>
      </c>
      <c r="S8571" s="1">
        <v>34</v>
      </c>
      <c r="T8571" s="1">
        <v>1</v>
      </c>
      <c r="U8571" s="1">
        <v>4165385</v>
      </c>
      <c r="V8571" s="1">
        <v>-2.3009999495116062E-5</v>
      </c>
      <c r="W8571" s="1">
        <v>-5.5216677719727159E-4</v>
      </c>
      <c r="X8571" s="1">
        <v>-5.5216677719727159E-4</v>
      </c>
    </row>
    <row r="8572" spans="1:24" x14ac:dyDescent="0.35">
      <c r="A8572" s="1">
        <v>350151</v>
      </c>
      <c r="B8572" s="1" t="s">
        <v>2348</v>
      </c>
      <c r="C8572" s="1">
        <v>119583003</v>
      </c>
      <c r="D8572" s="1">
        <v>151</v>
      </c>
      <c r="E8572" s="1" t="s">
        <v>2789</v>
      </c>
      <c r="F8572" s="1" t="s">
        <v>147</v>
      </c>
      <c r="G8572" s="1" t="s">
        <v>536</v>
      </c>
      <c r="H8572" s="1" t="s">
        <v>916</v>
      </c>
      <c r="I8572" s="1">
        <v>566943.96</v>
      </c>
      <c r="K8572" s="1">
        <v>121293</v>
      </c>
      <c r="L8572" s="1">
        <v>3640113.5</v>
      </c>
      <c r="M8572" s="1">
        <v>0.12051749974489212</v>
      </c>
      <c r="N8572" s="1">
        <v>3.4241855144500732</v>
      </c>
      <c r="O8572" s="1">
        <v>4.2447958141565323E-2</v>
      </c>
      <c r="P8572" s="1">
        <v>8.0930948257446289</v>
      </c>
      <c r="Q8572" s="1">
        <v>0</v>
      </c>
      <c r="S8572" s="1">
        <v>35</v>
      </c>
      <c r="T8572" s="1">
        <v>1</v>
      </c>
      <c r="U8572" s="1">
        <v>4328350.5</v>
      </c>
      <c r="V8572" s="1">
        <v>0.16296546161174774</v>
      </c>
      <c r="W8572" s="1">
        <v>3.9123754501342773</v>
      </c>
      <c r="X8572" s="1">
        <v>3.9123754501342773</v>
      </c>
    </row>
    <row r="8573" spans="1:24" x14ac:dyDescent="0.35">
      <c r="A8573" s="1">
        <v>360151</v>
      </c>
      <c r="B8573" s="1" t="s">
        <v>2349</v>
      </c>
      <c r="C8573" s="1">
        <v>119583003</v>
      </c>
      <c r="D8573" s="1">
        <v>151</v>
      </c>
      <c r="E8573" s="1" t="s">
        <v>2789</v>
      </c>
      <c r="F8573" s="1" t="s">
        <v>147</v>
      </c>
      <c r="G8573" s="1" t="s">
        <v>536</v>
      </c>
      <c r="H8573" s="1" t="s">
        <v>916</v>
      </c>
      <c r="I8573" s="1">
        <v>606350.4</v>
      </c>
      <c r="K8573" s="1">
        <v>121293</v>
      </c>
      <c r="L8573" s="1">
        <v>3893824.25</v>
      </c>
      <c r="M8573" s="1">
        <v>0.25371074676513672</v>
      </c>
      <c r="N8573" s="1">
        <v>6.9698581695556641</v>
      </c>
      <c r="O8573" s="1">
        <v>3.9406441152095795E-2</v>
      </c>
      <c r="P8573" s="1">
        <v>6.950676441192627</v>
      </c>
      <c r="Q8573" s="1">
        <v>0</v>
      </c>
      <c r="S8573" s="1">
        <v>36</v>
      </c>
      <c r="T8573" s="1">
        <v>1</v>
      </c>
      <c r="U8573" s="1">
        <v>4621467.5</v>
      </c>
      <c r="V8573" s="1">
        <v>0.29311719536781311</v>
      </c>
      <c r="W8573" s="1">
        <v>6.7720255851745605</v>
      </c>
      <c r="X8573" s="1">
        <v>6.7720255851745605</v>
      </c>
    </row>
    <row r="8574" spans="1:24" x14ac:dyDescent="0.35">
      <c r="A8574" s="1">
        <v>370151</v>
      </c>
      <c r="B8574" s="1" t="s">
        <v>2350</v>
      </c>
      <c r="C8574" s="1">
        <v>119583003</v>
      </c>
      <c r="D8574" s="1">
        <v>151</v>
      </c>
      <c r="E8574" s="1" t="s">
        <v>2789</v>
      </c>
      <c r="F8574" s="1" t="s">
        <v>147</v>
      </c>
      <c r="G8574" s="1" t="s">
        <v>536</v>
      </c>
      <c r="H8574" s="1" t="s">
        <v>916</v>
      </c>
      <c r="I8574" s="1">
        <v>640400.1</v>
      </c>
      <c r="K8574" s="1">
        <v>121293</v>
      </c>
      <c r="L8574" s="1">
        <v>4234283.5</v>
      </c>
      <c r="M8574" s="1">
        <v>0.34045925736427307</v>
      </c>
      <c r="N8574" s="1">
        <v>8.7435703277587891</v>
      </c>
      <c r="O8574" s="1">
        <v>3.4049700945615768E-2</v>
      </c>
      <c r="P8574" s="1">
        <v>5.6155152320861816</v>
      </c>
      <c r="Q8574" s="1">
        <v>0</v>
      </c>
      <c r="S8574" s="1">
        <v>37</v>
      </c>
      <c r="T8574" s="1">
        <v>1</v>
      </c>
      <c r="U8574" s="1">
        <v>4995976.5</v>
      </c>
      <c r="V8574" s="1">
        <v>0.37450894713401794</v>
      </c>
      <c r="W8574" s="1">
        <v>8.1036815643310547</v>
      </c>
      <c r="X8574" s="1">
        <v>8.1036815643310547</v>
      </c>
    </row>
    <row r="8575" spans="1:24" x14ac:dyDescent="0.35">
      <c r="A8575" s="1">
        <v>380151</v>
      </c>
      <c r="B8575" s="1" t="s">
        <v>2351</v>
      </c>
      <c r="C8575" s="1">
        <v>119583003</v>
      </c>
      <c r="D8575" s="1">
        <v>151</v>
      </c>
      <c r="E8575" s="1" t="s">
        <v>2789</v>
      </c>
      <c r="F8575" s="1" t="s">
        <v>147</v>
      </c>
      <c r="G8575" s="1" t="s">
        <v>536</v>
      </c>
      <c r="H8575" s="1" t="s">
        <v>916</v>
      </c>
      <c r="I8575" s="1">
        <v>702100</v>
      </c>
      <c r="K8575" s="1">
        <v>201949.421875</v>
      </c>
      <c r="L8575" s="1">
        <v>4350932</v>
      </c>
      <c r="M8575" s="1">
        <v>0.11664850264787674</v>
      </c>
      <c r="N8575" s="1">
        <v>2.7548580169677734</v>
      </c>
      <c r="O8575" s="1">
        <v>6.1699900776147842E-2</v>
      </c>
      <c r="P8575" s="1">
        <v>9.6345863342285156</v>
      </c>
      <c r="Q8575" s="1">
        <v>8.0656424164772034E-2</v>
      </c>
      <c r="S8575" s="1">
        <v>38</v>
      </c>
      <c r="T8575" s="1">
        <v>1</v>
      </c>
      <c r="U8575" s="1">
        <v>5254981.5</v>
      </c>
      <c r="V8575" s="1">
        <v>0.25900483131408691</v>
      </c>
      <c r="W8575" s="1">
        <v>5.1842718124389648</v>
      </c>
      <c r="X8575" s="1">
        <v>5.1842718124389648</v>
      </c>
    </row>
    <row r="8576" spans="1:24" x14ac:dyDescent="0.35">
      <c r="A8576" s="1">
        <v>390151</v>
      </c>
      <c r="B8576" s="1" t="s">
        <v>2352</v>
      </c>
      <c r="C8576" s="1">
        <v>119583003</v>
      </c>
      <c r="D8576" s="1">
        <v>151</v>
      </c>
      <c r="E8576" s="1" t="s">
        <v>2789</v>
      </c>
      <c r="F8576" s="1" t="s">
        <v>147</v>
      </c>
      <c r="G8576" s="1" t="s">
        <v>536</v>
      </c>
      <c r="H8576" s="1" t="s">
        <v>916</v>
      </c>
      <c r="I8576" s="1">
        <v>742678</v>
      </c>
      <c r="K8576" s="1">
        <v>282563.78125</v>
      </c>
      <c r="L8576" s="1">
        <v>4412962</v>
      </c>
      <c r="M8576" s="1">
        <v>6.2029998749494553E-2</v>
      </c>
      <c r="N8576" s="1">
        <v>1.4256715774536133</v>
      </c>
      <c r="O8576" s="1">
        <v>4.0578000247478485E-2</v>
      </c>
      <c r="P8576" s="1">
        <v>5.7795186042785645</v>
      </c>
      <c r="Q8576" s="1">
        <v>8.0614358186721802E-2</v>
      </c>
      <c r="S8576" s="1">
        <v>39</v>
      </c>
      <c r="T8576" s="1">
        <v>1</v>
      </c>
      <c r="U8576" s="1">
        <v>5438204</v>
      </c>
      <c r="V8576" s="1">
        <v>0.18322235345840454</v>
      </c>
      <c r="W8576" s="1">
        <v>3.4866440296173096</v>
      </c>
      <c r="X8576" s="1">
        <v>3.4866440296173096</v>
      </c>
    </row>
    <row r="8577" spans="1:24" x14ac:dyDescent="0.35">
      <c r="A8577" s="1">
        <v>400151</v>
      </c>
      <c r="B8577" s="1" t="s">
        <v>2353</v>
      </c>
      <c r="C8577" s="1">
        <v>119583003</v>
      </c>
      <c r="D8577" s="1">
        <v>151</v>
      </c>
      <c r="E8577" s="1" t="s">
        <v>2789</v>
      </c>
      <c r="F8577" s="1" t="s">
        <v>147</v>
      </c>
      <c r="G8577" s="1" t="s">
        <v>536</v>
      </c>
      <c r="H8577" s="1" t="s">
        <v>916</v>
      </c>
      <c r="S8577" s="1">
        <v>40</v>
      </c>
      <c r="T8577" s="1">
        <v>1</v>
      </c>
      <c r="U8577" s="1">
        <v>0</v>
      </c>
      <c r="V8577" s="1">
        <v>0</v>
      </c>
      <c r="W8577" s="1">
        <v>-100</v>
      </c>
      <c r="X8577" s="1">
        <v>-100</v>
      </c>
    </row>
    <row r="8578" spans="1:24" x14ac:dyDescent="0.35">
      <c r="A8578" s="1">
        <v>410151</v>
      </c>
      <c r="B8578" s="1" t="s">
        <v>2354</v>
      </c>
      <c r="C8578" s="1">
        <v>119583003</v>
      </c>
      <c r="D8578" s="1">
        <v>151</v>
      </c>
      <c r="E8578" s="1" t="s">
        <v>2789</v>
      </c>
      <c r="F8578" s="1" t="s">
        <v>147</v>
      </c>
      <c r="G8578" s="1" t="s">
        <v>536</v>
      </c>
      <c r="H8578" s="1" t="s">
        <v>916</v>
      </c>
      <c r="S8578" s="1">
        <v>41</v>
      </c>
      <c r="T8578" s="1">
        <v>1</v>
      </c>
      <c r="U8578" s="1">
        <v>0</v>
      </c>
      <c r="V8578" s="1">
        <v>0</v>
      </c>
    </row>
    <row r="8579" spans="1:24" x14ac:dyDescent="0.35">
      <c r="A8579" s="1">
        <v>420151</v>
      </c>
      <c r="B8579" s="1" t="s">
        <v>2355</v>
      </c>
      <c r="C8579" s="1">
        <v>119583003</v>
      </c>
      <c r="D8579" s="1">
        <v>151</v>
      </c>
      <c r="E8579" s="1" t="s">
        <v>2789</v>
      </c>
      <c r="F8579" s="1" t="s">
        <v>147</v>
      </c>
      <c r="G8579" s="1" t="s">
        <v>536</v>
      </c>
      <c r="H8579" s="1" t="s">
        <v>916</v>
      </c>
      <c r="S8579" s="1">
        <v>42</v>
      </c>
      <c r="T8579" s="1">
        <v>1</v>
      </c>
      <c r="U8579" s="1">
        <v>0</v>
      </c>
      <c r="V8579" s="1">
        <v>0</v>
      </c>
    </row>
    <row r="8580" spans="1:24" x14ac:dyDescent="0.35">
      <c r="A8580" s="1">
        <v>430151</v>
      </c>
      <c r="B8580" s="1" t="s">
        <v>2356</v>
      </c>
      <c r="C8580" s="1">
        <v>119583003</v>
      </c>
      <c r="D8580" s="1">
        <v>151</v>
      </c>
      <c r="E8580" s="1" t="s">
        <v>2789</v>
      </c>
      <c r="F8580" s="1" t="s">
        <v>147</v>
      </c>
      <c r="G8580" s="1" t="s">
        <v>536</v>
      </c>
      <c r="H8580" s="1" t="s">
        <v>916</v>
      </c>
      <c r="S8580" s="1">
        <v>43</v>
      </c>
      <c r="T8580" s="1">
        <v>1</v>
      </c>
      <c r="U8580" s="1">
        <v>0</v>
      </c>
      <c r="V8580" s="1">
        <v>0</v>
      </c>
    </row>
    <row r="8581" spans="1:24" x14ac:dyDescent="0.35">
      <c r="A8581" s="1">
        <v>440151</v>
      </c>
      <c r="B8581" s="1" t="s">
        <v>2357</v>
      </c>
      <c r="C8581" s="1">
        <v>119583003</v>
      </c>
      <c r="D8581" s="1">
        <v>151</v>
      </c>
      <c r="E8581" s="1" t="s">
        <v>2789</v>
      </c>
      <c r="F8581" s="1" t="s">
        <v>147</v>
      </c>
      <c r="G8581" s="1" t="s">
        <v>536</v>
      </c>
      <c r="H8581" s="1" t="s">
        <v>916</v>
      </c>
      <c r="S8581" s="1">
        <v>44</v>
      </c>
      <c r="T8581" s="1">
        <v>1</v>
      </c>
      <c r="U8581" s="1">
        <v>0</v>
      </c>
      <c r="V8581" s="1">
        <v>0</v>
      </c>
    </row>
    <row r="8582" spans="1:24" x14ac:dyDescent="0.35">
      <c r="A8582" s="1">
        <v>450151</v>
      </c>
      <c r="B8582" s="1" t="s">
        <v>2358</v>
      </c>
      <c r="C8582" s="1">
        <v>119583003</v>
      </c>
      <c r="D8582" s="1">
        <v>151</v>
      </c>
      <c r="E8582" s="1" t="s">
        <v>2789</v>
      </c>
      <c r="F8582" s="1" t="s">
        <v>147</v>
      </c>
      <c r="G8582" s="1" t="s">
        <v>536</v>
      </c>
      <c r="H8582" s="1" t="s">
        <v>916</v>
      </c>
      <c r="S8582" s="1">
        <v>45</v>
      </c>
      <c r="T8582" s="1">
        <v>1</v>
      </c>
      <c r="U8582" s="1">
        <v>0</v>
      </c>
      <c r="V8582" s="1">
        <v>0</v>
      </c>
    </row>
    <row r="8583" spans="1:24" x14ac:dyDescent="0.35">
      <c r="A8583" s="1">
        <v>460151</v>
      </c>
      <c r="B8583" s="1" t="s">
        <v>2359</v>
      </c>
      <c r="C8583" s="1">
        <v>119583003</v>
      </c>
      <c r="D8583" s="1">
        <v>151</v>
      </c>
      <c r="E8583" s="1" t="s">
        <v>2789</v>
      </c>
      <c r="F8583" s="1" t="s">
        <v>147</v>
      </c>
      <c r="G8583" s="1" t="s">
        <v>536</v>
      </c>
      <c r="H8583" s="1" t="s">
        <v>916</v>
      </c>
      <c r="S8583" s="1">
        <v>46</v>
      </c>
      <c r="T8583" s="1">
        <v>1</v>
      </c>
      <c r="U8583" s="1">
        <v>0</v>
      </c>
      <c r="V8583" s="1">
        <v>0</v>
      </c>
    </row>
    <row r="8584" spans="1:24" x14ac:dyDescent="0.35">
      <c r="A8584" s="1">
        <v>470151</v>
      </c>
      <c r="B8584" s="1" t="s">
        <v>2360</v>
      </c>
      <c r="C8584" s="1">
        <v>119583003</v>
      </c>
      <c r="D8584" s="1">
        <v>151</v>
      </c>
      <c r="E8584" s="1" t="s">
        <v>2789</v>
      </c>
      <c r="F8584" s="1" t="s">
        <v>147</v>
      </c>
      <c r="G8584" s="1" t="s">
        <v>536</v>
      </c>
      <c r="H8584" s="1" t="s">
        <v>916</v>
      </c>
      <c r="S8584" s="1">
        <v>47</v>
      </c>
      <c r="T8584" s="1">
        <v>1</v>
      </c>
      <c r="U8584" s="1">
        <v>0</v>
      </c>
      <c r="V8584" s="1">
        <v>0</v>
      </c>
    </row>
    <row r="8585" spans="1:24" x14ac:dyDescent="0.35">
      <c r="A8585" s="1">
        <v>480151</v>
      </c>
      <c r="B8585" s="1" t="s">
        <v>2361</v>
      </c>
      <c r="C8585" s="1">
        <v>119583003</v>
      </c>
      <c r="D8585" s="1">
        <v>151</v>
      </c>
      <c r="E8585" s="1" t="s">
        <v>2789</v>
      </c>
      <c r="F8585" s="1" t="s">
        <v>147</v>
      </c>
      <c r="G8585" s="1" t="s">
        <v>536</v>
      </c>
      <c r="H8585" s="1" t="s">
        <v>916</v>
      </c>
      <c r="S8585" s="1">
        <v>48</v>
      </c>
      <c r="T8585" s="1">
        <v>1</v>
      </c>
      <c r="U8585" s="1">
        <v>0</v>
      </c>
      <c r="V8585" s="1">
        <v>0</v>
      </c>
    </row>
    <row r="8586" spans="1:24" x14ac:dyDescent="0.35">
      <c r="A8586" s="1">
        <v>290265</v>
      </c>
      <c r="B8586" s="1" t="s">
        <v>2341</v>
      </c>
      <c r="C8586" s="1">
        <v>119584503</v>
      </c>
      <c r="D8586" s="1">
        <v>265</v>
      </c>
      <c r="E8586" s="1" t="s">
        <v>2790</v>
      </c>
      <c r="F8586" s="1" t="s">
        <v>147</v>
      </c>
      <c r="G8586" s="1" t="s">
        <v>536</v>
      </c>
      <c r="H8586" s="1" t="s">
        <v>916</v>
      </c>
      <c r="I8586" s="1">
        <v>1124774.6599999999</v>
      </c>
      <c r="J8586" s="1">
        <v>4356.32</v>
      </c>
      <c r="K8586" s="1">
        <v>290716</v>
      </c>
      <c r="L8586" s="1">
        <v>7430513</v>
      </c>
      <c r="S8586" s="1">
        <v>29</v>
      </c>
      <c r="T8586" s="1">
        <v>1</v>
      </c>
      <c r="U8586" s="1">
        <v>8850360</v>
      </c>
      <c r="V8586" s="1">
        <v>0</v>
      </c>
    </row>
    <row r="8587" spans="1:24" x14ac:dyDescent="0.35">
      <c r="A8587" s="1">
        <v>300265</v>
      </c>
      <c r="B8587" s="1" t="s">
        <v>2343</v>
      </c>
      <c r="C8587" s="1">
        <v>119584503</v>
      </c>
      <c r="D8587" s="1">
        <v>265</v>
      </c>
      <c r="E8587" s="1" t="s">
        <v>2790</v>
      </c>
      <c r="F8587" s="1" t="s">
        <v>147</v>
      </c>
      <c r="G8587" s="1" t="s">
        <v>536</v>
      </c>
      <c r="H8587" s="1" t="s">
        <v>916</v>
      </c>
      <c r="I8587" s="1">
        <v>1135893.3600000001</v>
      </c>
      <c r="J8587" s="1">
        <v>6206.01</v>
      </c>
      <c r="K8587" s="1">
        <v>290716</v>
      </c>
      <c r="L8587" s="1">
        <v>7523705.5</v>
      </c>
      <c r="M8587" s="1">
        <v>9.3192502856254578E-2</v>
      </c>
      <c r="N8587" s="1">
        <v>1.2541866302490234</v>
      </c>
      <c r="O8587" s="1">
        <v>1.1118699796497822E-2</v>
      </c>
      <c r="P8587" s="1">
        <v>0.98852688074111938</v>
      </c>
      <c r="Q8587" s="1">
        <v>0</v>
      </c>
      <c r="R8587" s="1">
        <v>1.8496899865567684E-3</v>
      </c>
      <c r="S8587" s="1">
        <v>30</v>
      </c>
      <c r="T8587" s="1">
        <v>1</v>
      </c>
      <c r="U8587" s="1">
        <v>8956521</v>
      </c>
      <c r="V8587" s="1">
        <v>0.10616089403629303</v>
      </c>
      <c r="W8587" s="1">
        <v>1.1995105743408203</v>
      </c>
      <c r="X8587" s="1">
        <v>1.1995105743408203</v>
      </c>
    </row>
    <row r="8588" spans="1:24" x14ac:dyDescent="0.35">
      <c r="A8588" s="1">
        <v>310265</v>
      </c>
      <c r="B8588" s="1" t="s">
        <v>2344</v>
      </c>
      <c r="C8588" s="1">
        <v>119584503</v>
      </c>
      <c r="D8588" s="1">
        <v>265</v>
      </c>
      <c r="E8588" s="1" t="s">
        <v>2790</v>
      </c>
      <c r="F8588" s="1" t="s">
        <v>147</v>
      </c>
      <c r="G8588" s="1" t="s">
        <v>536</v>
      </c>
      <c r="H8588" s="1" t="s">
        <v>916</v>
      </c>
      <c r="I8588" s="1">
        <v>1148429.07</v>
      </c>
      <c r="J8588" s="1">
        <v>2658.95</v>
      </c>
      <c r="K8588" s="1">
        <v>290716</v>
      </c>
      <c r="L8588" s="1">
        <v>7563114.5</v>
      </c>
      <c r="M8588" s="1">
        <v>3.9409000426530838E-2</v>
      </c>
      <c r="N8588" s="1">
        <v>0.52379775047302246</v>
      </c>
      <c r="O8588" s="1">
        <v>1.2535709887742996E-2</v>
      </c>
      <c r="P8588" s="1">
        <v>1.1035991907119751</v>
      </c>
      <c r="Q8588" s="1">
        <v>0</v>
      </c>
      <c r="R8588" s="1">
        <v>-3.5470600705593824E-3</v>
      </c>
      <c r="S8588" s="1">
        <v>31</v>
      </c>
      <c r="T8588" s="1">
        <v>1</v>
      </c>
      <c r="U8588" s="1">
        <v>9004919</v>
      </c>
      <c r="V8588" s="1">
        <v>4.8397649079561234E-2</v>
      </c>
      <c r="W8588" s="1">
        <v>0.54036605358123779</v>
      </c>
      <c r="X8588" s="1">
        <v>0.54036605358123779</v>
      </c>
    </row>
    <row r="8589" spans="1:24" x14ac:dyDescent="0.35">
      <c r="A8589" s="1">
        <v>320265</v>
      </c>
      <c r="B8589" s="1" t="s">
        <v>2345</v>
      </c>
      <c r="C8589" s="1">
        <v>119584503</v>
      </c>
      <c r="D8589" s="1">
        <v>265</v>
      </c>
      <c r="E8589" s="1" t="s">
        <v>2790</v>
      </c>
      <c r="F8589" s="1" t="s">
        <v>147</v>
      </c>
      <c r="G8589" s="1" t="s">
        <v>536</v>
      </c>
      <c r="H8589" s="1" t="s">
        <v>916</v>
      </c>
      <c r="I8589" s="1">
        <v>1296200.26</v>
      </c>
      <c r="K8589" s="1">
        <v>290716</v>
      </c>
      <c r="L8589" s="1">
        <v>7618251</v>
      </c>
      <c r="M8589" s="1">
        <v>5.5136501789093018E-2</v>
      </c>
      <c r="N8589" s="1">
        <v>0.7290184497833252</v>
      </c>
      <c r="O8589" s="1">
        <v>0.1477711945772171</v>
      </c>
      <c r="P8589" s="1">
        <v>12.867245674133301</v>
      </c>
      <c r="Q8589" s="1">
        <v>0</v>
      </c>
      <c r="S8589" s="1">
        <v>32</v>
      </c>
      <c r="T8589" s="1">
        <v>1</v>
      </c>
      <c r="U8589" s="1">
        <v>9205167</v>
      </c>
      <c r="V8589" s="1">
        <v>0.20290769636631012</v>
      </c>
      <c r="W8589" s="1">
        <v>2.2237622737884521</v>
      </c>
      <c r="X8589" s="1">
        <v>2.2237622737884521</v>
      </c>
    </row>
    <row r="8590" spans="1:24" x14ac:dyDescent="0.35">
      <c r="A8590" s="1">
        <v>330265</v>
      </c>
      <c r="B8590" s="1" t="s">
        <v>2346</v>
      </c>
      <c r="C8590" s="1">
        <v>119584503</v>
      </c>
      <c r="D8590" s="1">
        <v>265</v>
      </c>
      <c r="E8590" s="1" t="s">
        <v>2790</v>
      </c>
      <c r="F8590" s="1" t="s">
        <v>147</v>
      </c>
      <c r="G8590" s="1" t="s">
        <v>536</v>
      </c>
      <c r="H8590" s="1" t="s">
        <v>916</v>
      </c>
      <c r="I8590" s="1">
        <v>1336225.04</v>
      </c>
      <c r="K8590" s="1">
        <v>290716</v>
      </c>
      <c r="L8590" s="1">
        <v>7690940.5</v>
      </c>
      <c r="M8590" s="1">
        <v>7.268950343132019E-2</v>
      </c>
      <c r="N8590" s="1">
        <v>0.95414942502975464</v>
      </c>
      <c r="O8590" s="1">
        <v>4.0024779736995697E-2</v>
      </c>
      <c r="P8590" s="1">
        <v>3.0878546237945557</v>
      </c>
      <c r="Q8590" s="1">
        <v>0</v>
      </c>
      <c r="S8590" s="1">
        <v>33</v>
      </c>
      <c r="T8590" s="1">
        <v>1</v>
      </c>
      <c r="U8590" s="1">
        <v>9317882</v>
      </c>
      <c r="V8590" s="1">
        <v>0.11271428316831589</v>
      </c>
      <c r="W8590" s="1">
        <v>1.2244753837585449</v>
      </c>
      <c r="X8590" s="1">
        <v>1.2244753837585449</v>
      </c>
    </row>
    <row r="8591" spans="1:24" x14ac:dyDescent="0.35">
      <c r="A8591" s="1">
        <v>340265</v>
      </c>
      <c r="B8591" s="1" t="s">
        <v>2347</v>
      </c>
      <c r="C8591" s="1">
        <v>119584503</v>
      </c>
      <c r="D8591" s="1">
        <v>265</v>
      </c>
      <c r="E8591" s="1" t="s">
        <v>2790</v>
      </c>
      <c r="F8591" s="1" t="s">
        <v>147</v>
      </c>
      <c r="G8591" s="1" t="s">
        <v>536</v>
      </c>
      <c r="H8591" s="1" t="s">
        <v>916</v>
      </c>
      <c r="I8591" s="1">
        <v>1336195.5</v>
      </c>
      <c r="K8591" s="1">
        <v>290716</v>
      </c>
      <c r="L8591" s="1">
        <v>7690930</v>
      </c>
      <c r="M8591" s="1">
        <v>-1.049999991664663E-5</v>
      </c>
      <c r="N8591" s="1">
        <v>-1.3652426423504949E-4</v>
      </c>
      <c r="O8591" s="1">
        <v>-2.9540000468841754E-5</v>
      </c>
      <c r="P8591" s="1">
        <v>-2.210705541074276E-3</v>
      </c>
      <c r="Q8591" s="1">
        <v>0</v>
      </c>
      <c r="S8591" s="1">
        <v>34</v>
      </c>
      <c r="T8591" s="1">
        <v>1</v>
      </c>
      <c r="U8591" s="1">
        <v>9317842</v>
      </c>
      <c r="V8591" s="1">
        <v>-4.0040002204477787E-5</v>
      </c>
      <c r="W8591" s="1">
        <v>-4.2928211041726172E-4</v>
      </c>
      <c r="X8591" s="1">
        <v>-4.2928211041726172E-4</v>
      </c>
    </row>
    <row r="8592" spans="1:24" x14ac:dyDescent="0.35">
      <c r="A8592" s="1">
        <v>350265</v>
      </c>
      <c r="B8592" s="1" t="s">
        <v>2348</v>
      </c>
      <c r="C8592" s="1">
        <v>119584503</v>
      </c>
      <c r="D8592" s="1">
        <v>265</v>
      </c>
      <c r="E8592" s="1" t="s">
        <v>2790</v>
      </c>
      <c r="F8592" s="1" t="s">
        <v>147</v>
      </c>
      <c r="G8592" s="1" t="s">
        <v>536</v>
      </c>
      <c r="H8592" s="1" t="s">
        <v>916</v>
      </c>
      <c r="I8592" s="1">
        <v>1345204.8</v>
      </c>
      <c r="K8592" s="1">
        <v>290716</v>
      </c>
      <c r="L8592" s="1">
        <v>7814158.5</v>
      </c>
      <c r="M8592" s="1">
        <v>0.12322849780321121</v>
      </c>
      <c r="N8592" s="1">
        <v>1.6022574901580811</v>
      </c>
      <c r="O8592" s="1">
        <v>9.0092997997999191E-3</v>
      </c>
      <c r="P8592" s="1">
        <v>0.67425012588500977</v>
      </c>
      <c r="Q8592" s="1">
        <v>0</v>
      </c>
      <c r="S8592" s="1">
        <v>35</v>
      </c>
      <c r="T8592" s="1">
        <v>1</v>
      </c>
      <c r="U8592" s="1">
        <v>9450079</v>
      </c>
      <c r="V8592" s="1">
        <v>0.13223779201507568</v>
      </c>
      <c r="W8592" s="1">
        <v>1.4191805124282837</v>
      </c>
      <c r="X8592" s="1">
        <v>1.4191805124282837</v>
      </c>
    </row>
    <row r="8593" spans="1:24" x14ac:dyDescent="0.35">
      <c r="A8593" s="1">
        <v>360265</v>
      </c>
      <c r="B8593" s="1" t="s">
        <v>2349</v>
      </c>
      <c r="C8593" s="1">
        <v>119584503</v>
      </c>
      <c r="D8593" s="1">
        <v>265</v>
      </c>
      <c r="E8593" s="1" t="s">
        <v>2790</v>
      </c>
      <c r="F8593" s="1" t="s">
        <v>147</v>
      </c>
      <c r="G8593" s="1" t="s">
        <v>536</v>
      </c>
      <c r="H8593" s="1" t="s">
        <v>916</v>
      </c>
      <c r="I8593" s="1">
        <v>1382488.38</v>
      </c>
      <c r="K8593" s="1">
        <v>290716</v>
      </c>
      <c r="L8593" s="1">
        <v>8102444</v>
      </c>
      <c r="M8593" s="1">
        <v>0.28828549385070801</v>
      </c>
      <c r="N8593" s="1">
        <v>3.6892712116241455</v>
      </c>
      <c r="O8593" s="1">
        <v>3.7283580750226974E-2</v>
      </c>
      <c r="P8593" s="1">
        <v>2.7715914249420166</v>
      </c>
      <c r="Q8593" s="1">
        <v>0</v>
      </c>
      <c r="S8593" s="1">
        <v>36</v>
      </c>
      <c r="T8593" s="1">
        <v>1</v>
      </c>
      <c r="U8593" s="1">
        <v>9775648</v>
      </c>
      <c r="V8593" s="1">
        <v>0.32556906342506409</v>
      </c>
      <c r="W8593" s="1">
        <v>3.445145845413208</v>
      </c>
      <c r="X8593" s="1">
        <v>3.445145845413208</v>
      </c>
    </row>
    <row r="8594" spans="1:24" x14ac:dyDescent="0.35">
      <c r="A8594" s="1">
        <v>370265</v>
      </c>
      <c r="B8594" s="1" t="s">
        <v>2350</v>
      </c>
      <c r="C8594" s="1">
        <v>119584503</v>
      </c>
      <c r="D8594" s="1">
        <v>265</v>
      </c>
      <c r="E8594" s="1" t="s">
        <v>2790</v>
      </c>
      <c r="F8594" s="1" t="s">
        <v>147</v>
      </c>
      <c r="G8594" s="1" t="s">
        <v>536</v>
      </c>
      <c r="H8594" s="1" t="s">
        <v>916</v>
      </c>
      <c r="I8594" s="1">
        <v>1403295.95</v>
      </c>
      <c r="K8594" s="1">
        <v>290716</v>
      </c>
      <c r="L8594" s="1">
        <v>8495102</v>
      </c>
      <c r="M8594" s="1">
        <v>0.39265799522399902</v>
      </c>
      <c r="N8594" s="1">
        <v>4.8461675643920898</v>
      </c>
      <c r="O8594" s="1">
        <v>2.0807569846510887E-2</v>
      </c>
      <c r="P8594" s="1">
        <v>1.5050810575485229</v>
      </c>
      <c r="Q8594" s="1">
        <v>0</v>
      </c>
      <c r="S8594" s="1">
        <v>37</v>
      </c>
      <c r="T8594" s="1">
        <v>1</v>
      </c>
      <c r="U8594" s="1">
        <v>10189114</v>
      </c>
      <c r="V8594" s="1">
        <v>0.41346555948257446</v>
      </c>
      <c r="W8594" s="1">
        <v>4.229550838470459</v>
      </c>
      <c r="X8594" s="1">
        <v>4.229550838470459</v>
      </c>
    </row>
    <row r="8595" spans="1:24" x14ac:dyDescent="0.35">
      <c r="A8595" s="1">
        <v>380265</v>
      </c>
      <c r="B8595" s="1" t="s">
        <v>2351</v>
      </c>
      <c r="C8595" s="1">
        <v>119584503</v>
      </c>
      <c r="D8595" s="1">
        <v>265</v>
      </c>
      <c r="E8595" s="1" t="s">
        <v>2790</v>
      </c>
      <c r="F8595" s="1" t="s">
        <v>147</v>
      </c>
      <c r="G8595" s="1" t="s">
        <v>536</v>
      </c>
      <c r="H8595" s="1" t="s">
        <v>916</v>
      </c>
      <c r="I8595" s="1">
        <v>1309306</v>
      </c>
      <c r="K8595" s="1">
        <v>290716</v>
      </c>
      <c r="L8595" s="1">
        <v>8623249</v>
      </c>
      <c r="M8595" s="1">
        <v>0.12814700603485107</v>
      </c>
      <c r="N8595" s="1">
        <v>1.5084810256958008</v>
      </c>
      <c r="O8595" s="1">
        <v>-9.3989953398704529E-2</v>
      </c>
      <c r="P8595" s="1">
        <v>-6.6977996826171875</v>
      </c>
      <c r="Q8595" s="1">
        <v>0</v>
      </c>
      <c r="S8595" s="1">
        <v>38</v>
      </c>
      <c r="T8595" s="1">
        <v>1</v>
      </c>
      <c r="U8595" s="1">
        <v>10223271</v>
      </c>
      <c r="V8595" s="1">
        <v>3.4157052636146545E-2</v>
      </c>
      <c r="W8595" s="1">
        <v>0.33523032069206238</v>
      </c>
      <c r="X8595" s="1">
        <v>0.33523032069206238</v>
      </c>
    </row>
    <row r="8596" spans="1:24" x14ac:dyDescent="0.35">
      <c r="A8596" s="1">
        <v>390265</v>
      </c>
      <c r="B8596" s="1" t="s">
        <v>2352</v>
      </c>
      <c r="C8596" s="1">
        <v>119584503</v>
      </c>
      <c r="D8596" s="1">
        <v>265</v>
      </c>
      <c r="E8596" s="1" t="s">
        <v>2790</v>
      </c>
      <c r="F8596" s="1" t="s">
        <v>147</v>
      </c>
      <c r="G8596" s="1" t="s">
        <v>536</v>
      </c>
      <c r="H8596" s="1" t="s">
        <v>916</v>
      </c>
      <c r="I8596" s="1">
        <v>1314341</v>
      </c>
      <c r="K8596" s="1">
        <v>340716</v>
      </c>
      <c r="L8596" s="1">
        <v>8684346</v>
      </c>
      <c r="M8596" s="1">
        <v>6.1096999794244766E-2</v>
      </c>
      <c r="N8596" s="1">
        <v>0.70851486921310425</v>
      </c>
      <c r="O8596" s="1">
        <v>5.0349999219179153E-3</v>
      </c>
      <c r="P8596" s="1">
        <v>0.38455486297607422</v>
      </c>
      <c r="Q8596" s="1">
        <v>5.000000074505806E-2</v>
      </c>
      <c r="S8596" s="1">
        <v>39</v>
      </c>
      <c r="T8596" s="1">
        <v>1</v>
      </c>
      <c r="U8596" s="1">
        <v>10339403</v>
      </c>
      <c r="V8596" s="1">
        <v>0.11613200604915619</v>
      </c>
      <c r="W8596" s="1">
        <v>1.1359573602676392</v>
      </c>
      <c r="X8596" s="1">
        <v>1.1359573602676392</v>
      </c>
    </row>
    <row r="8597" spans="1:24" x14ac:dyDescent="0.35">
      <c r="A8597" s="1">
        <v>400265</v>
      </c>
      <c r="B8597" s="1" t="s">
        <v>2353</v>
      </c>
      <c r="C8597" s="1">
        <v>119584503</v>
      </c>
      <c r="D8597" s="1">
        <v>265</v>
      </c>
      <c r="E8597" s="1" t="s">
        <v>2790</v>
      </c>
      <c r="F8597" s="1" t="s">
        <v>147</v>
      </c>
      <c r="G8597" s="1" t="s">
        <v>536</v>
      </c>
      <c r="H8597" s="1" t="s">
        <v>916</v>
      </c>
      <c r="S8597" s="1">
        <v>40</v>
      </c>
      <c r="T8597" s="1">
        <v>1</v>
      </c>
      <c r="U8597" s="1">
        <v>0</v>
      </c>
      <c r="V8597" s="1">
        <v>0</v>
      </c>
      <c r="W8597" s="1">
        <v>-100</v>
      </c>
      <c r="X8597" s="1">
        <v>-100</v>
      </c>
    </row>
    <row r="8598" spans="1:24" x14ac:dyDescent="0.35">
      <c r="A8598" s="1">
        <v>410265</v>
      </c>
      <c r="B8598" s="1" t="s">
        <v>2354</v>
      </c>
      <c r="C8598" s="1">
        <v>119584503</v>
      </c>
      <c r="D8598" s="1">
        <v>265</v>
      </c>
      <c r="E8598" s="1" t="s">
        <v>2790</v>
      </c>
      <c r="F8598" s="1" t="s">
        <v>147</v>
      </c>
      <c r="G8598" s="1" t="s">
        <v>536</v>
      </c>
      <c r="H8598" s="1" t="s">
        <v>916</v>
      </c>
      <c r="S8598" s="1">
        <v>41</v>
      </c>
      <c r="T8598" s="1">
        <v>1</v>
      </c>
      <c r="U8598" s="1">
        <v>0</v>
      </c>
      <c r="V8598" s="1">
        <v>0</v>
      </c>
    </row>
    <row r="8599" spans="1:24" x14ac:dyDescent="0.35">
      <c r="A8599" s="1">
        <v>420265</v>
      </c>
      <c r="B8599" s="1" t="s">
        <v>2355</v>
      </c>
      <c r="C8599" s="1">
        <v>119584503</v>
      </c>
      <c r="D8599" s="1">
        <v>265</v>
      </c>
      <c r="E8599" s="1" t="s">
        <v>2790</v>
      </c>
      <c r="F8599" s="1" t="s">
        <v>147</v>
      </c>
      <c r="G8599" s="1" t="s">
        <v>536</v>
      </c>
      <c r="H8599" s="1" t="s">
        <v>916</v>
      </c>
      <c r="S8599" s="1">
        <v>42</v>
      </c>
      <c r="T8599" s="1">
        <v>1</v>
      </c>
      <c r="U8599" s="1">
        <v>0</v>
      </c>
      <c r="V8599" s="1">
        <v>0</v>
      </c>
    </row>
    <row r="8600" spans="1:24" x14ac:dyDescent="0.35">
      <c r="A8600" s="1">
        <v>430265</v>
      </c>
      <c r="B8600" s="1" t="s">
        <v>2356</v>
      </c>
      <c r="C8600" s="1">
        <v>119584503</v>
      </c>
      <c r="D8600" s="1">
        <v>265</v>
      </c>
      <c r="E8600" s="1" t="s">
        <v>2790</v>
      </c>
      <c r="F8600" s="1" t="s">
        <v>147</v>
      </c>
      <c r="G8600" s="1" t="s">
        <v>536</v>
      </c>
      <c r="H8600" s="1" t="s">
        <v>916</v>
      </c>
      <c r="S8600" s="1">
        <v>43</v>
      </c>
      <c r="T8600" s="1">
        <v>1</v>
      </c>
      <c r="U8600" s="1">
        <v>0</v>
      </c>
      <c r="V8600" s="1">
        <v>0</v>
      </c>
    </row>
    <row r="8601" spans="1:24" x14ac:dyDescent="0.35">
      <c r="A8601" s="1">
        <v>440265</v>
      </c>
      <c r="B8601" s="1" t="s">
        <v>2357</v>
      </c>
      <c r="C8601" s="1">
        <v>119584503</v>
      </c>
      <c r="D8601" s="1">
        <v>265</v>
      </c>
      <c r="E8601" s="1" t="s">
        <v>2790</v>
      </c>
      <c r="F8601" s="1" t="s">
        <v>147</v>
      </c>
      <c r="G8601" s="1" t="s">
        <v>536</v>
      </c>
      <c r="H8601" s="1" t="s">
        <v>916</v>
      </c>
      <c r="S8601" s="1">
        <v>44</v>
      </c>
      <c r="T8601" s="1">
        <v>1</v>
      </c>
      <c r="U8601" s="1">
        <v>0</v>
      </c>
      <c r="V8601" s="1">
        <v>0</v>
      </c>
    </row>
    <row r="8602" spans="1:24" x14ac:dyDescent="0.35">
      <c r="A8602" s="1">
        <v>450265</v>
      </c>
      <c r="B8602" s="1" t="s">
        <v>2358</v>
      </c>
      <c r="C8602" s="1">
        <v>119584503</v>
      </c>
      <c r="D8602" s="1">
        <v>265</v>
      </c>
      <c r="E8602" s="1" t="s">
        <v>2790</v>
      </c>
      <c r="F8602" s="1" t="s">
        <v>147</v>
      </c>
      <c r="G8602" s="1" t="s">
        <v>536</v>
      </c>
      <c r="H8602" s="1" t="s">
        <v>916</v>
      </c>
      <c r="S8602" s="1">
        <v>45</v>
      </c>
      <c r="T8602" s="1">
        <v>1</v>
      </c>
      <c r="U8602" s="1">
        <v>0</v>
      </c>
      <c r="V8602" s="1">
        <v>0</v>
      </c>
    </row>
    <row r="8603" spans="1:24" x14ac:dyDescent="0.35">
      <c r="A8603" s="1">
        <v>460265</v>
      </c>
      <c r="B8603" s="1" t="s">
        <v>2359</v>
      </c>
      <c r="C8603" s="1">
        <v>119584503</v>
      </c>
      <c r="D8603" s="1">
        <v>265</v>
      </c>
      <c r="E8603" s="1" t="s">
        <v>2790</v>
      </c>
      <c r="F8603" s="1" t="s">
        <v>147</v>
      </c>
      <c r="G8603" s="1" t="s">
        <v>536</v>
      </c>
      <c r="H8603" s="1" t="s">
        <v>916</v>
      </c>
      <c r="S8603" s="1">
        <v>46</v>
      </c>
      <c r="T8603" s="1">
        <v>1</v>
      </c>
      <c r="U8603" s="1">
        <v>0</v>
      </c>
      <c r="V8603" s="1">
        <v>0</v>
      </c>
    </row>
    <row r="8604" spans="1:24" x14ac:dyDescent="0.35">
      <c r="A8604" s="1">
        <v>470265</v>
      </c>
      <c r="B8604" s="1" t="s">
        <v>2360</v>
      </c>
      <c r="C8604" s="1">
        <v>119584503</v>
      </c>
      <c r="D8604" s="1">
        <v>265</v>
      </c>
      <c r="E8604" s="1" t="s">
        <v>2790</v>
      </c>
      <c r="F8604" s="1" t="s">
        <v>147</v>
      </c>
      <c r="G8604" s="1" t="s">
        <v>536</v>
      </c>
      <c r="H8604" s="1" t="s">
        <v>916</v>
      </c>
      <c r="S8604" s="1">
        <v>47</v>
      </c>
      <c r="T8604" s="1">
        <v>1</v>
      </c>
      <c r="U8604" s="1">
        <v>0</v>
      </c>
      <c r="V8604" s="1">
        <v>0</v>
      </c>
    </row>
    <row r="8605" spans="1:24" x14ac:dyDescent="0.35">
      <c r="A8605" s="1">
        <v>480265</v>
      </c>
      <c r="B8605" s="1" t="s">
        <v>2361</v>
      </c>
      <c r="C8605" s="1">
        <v>119584503</v>
      </c>
      <c r="D8605" s="1">
        <v>265</v>
      </c>
      <c r="E8605" s="1" t="s">
        <v>2790</v>
      </c>
      <c r="F8605" s="1" t="s">
        <v>147</v>
      </c>
      <c r="G8605" s="1" t="s">
        <v>536</v>
      </c>
      <c r="H8605" s="1" t="s">
        <v>916</v>
      </c>
      <c r="S8605" s="1">
        <v>48</v>
      </c>
      <c r="T8605" s="1">
        <v>1</v>
      </c>
      <c r="U8605" s="1">
        <v>0</v>
      </c>
      <c r="V8605" s="1">
        <v>0</v>
      </c>
    </row>
    <row r="8606" spans="1:24" x14ac:dyDescent="0.35">
      <c r="A8606" s="1">
        <v>290271</v>
      </c>
      <c r="B8606" s="1" t="s">
        <v>2341</v>
      </c>
      <c r="C8606" s="1">
        <v>119584603</v>
      </c>
      <c r="D8606" s="1">
        <v>271</v>
      </c>
      <c r="E8606" s="1" t="s">
        <v>2791</v>
      </c>
      <c r="F8606" s="1" t="s">
        <v>147</v>
      </c>
      <c r="G8606" s="1" t="s">
        <v>536</v>
      </c>
      <c r="H8606" s="1" t="s">
        <v>916</v>
      </c>
      <c r="I8606" s="1">
        <v>789202.18</v>
      </c>
      <c r="K8606" s="1">
        <v>179312</v>
      </c>
      <c r="L8606" s="1">
        <v>5283077.5</v>
      </c>
      <c r="S8606" s="1">
        <v>29</v>
      </c>
      <c r="T8606" s="1">
        <v>1</v>
      </c>
      <c r="U8606" s="1">
        <v>6251591.5</v>
      </c>
      <c r="V8606" s="1">
        <v>0</v>
      </c>
    </row>
    <row r="8607" spans="1:24" x14ac:dyDescent="0.35">
      <c r="A8607" s="1">
        <v>300271</v>
      </c>
      <c r="B8607" s="1" t="s">
        <v>2343</v>
      </c>
      <c r="C8607" s="1">
        <v>119584603</v>
      </c>
      <c r="D8607" s="1">
        <v>271</v>
      </c>
      <c r="E8607" s="1" t="s">
        <v>2791</v>
      </c>
      <c r="F8607" s="1" t="s">
        <v>147</v>
      </c>
      <c r="G8607" s="1" t="s">
        <v>536</v>
      </c>
      <c r="H8607" s="1" t="s">
        <v>916</v>
      </c>
      <c r="I8607" s="1">
        <v>790456.92</v>
      </c>
      <c r="L8607" s="1">
        <v>5372123</v>
      </c>
      <c r="M8607" s="1">
        <v>8.9045502245426178E-2</v>
      </c>
      <c r="N8607" s="1">
        <v>1.6854853630065918</v>
      </c>
      <c r="O8607" s="1">
        <v>1.2547400547191501E-3</v>
      </c>
      <c r="P8607" s="1">
        <v>0.15898841619491577</v>
      </c>
      <c r="S8607" s="1">
        <v>30</v>
      </c>
      <c r="T8607" s="1">
        <v>1</v>
      </c>
      <c r="U8607" s="1">
        <v>6162580</v>
      </c>
      <c r="V8607" s="1">
        <v>9.0300239622592926E-2</v>
      </c>
      <c r="W8607" s="1">
        <v>-1.4238214492797852</v>
      </c>
      <c r="X8607" s="1">
        <v>-1.4238214492797852</v>
      </c>
    </row>
    <row r="8608" spans="1:24" x14ac:dyDescent="0.35">
      <c r="A8608" s="1">
        <v>310271</v>
      </c>
      <c r="B8608" s="1" t="s">
        <v>2344</v>
      </c>
      <c r="C8608" s="1">
        <v>119584603</v>
      </c>
      <c r="D8608" s="1">
        <v>271</v>
      </c>
      <c r="E8608" s="1" t="s">
        <v>2791</v>
      </c>
      <c r="F8608" s="1" t="s">
        <v>147</v>
      </c>
      <c r="G8608" s="1" t="s">
        <v>536</v>
      </c>
      <c r="H8608" s="1" t="s">
        <v>916</v>
      </c>
      <c r="I8608" s="1">
        <v>797886.29</v>
      </c>
      <c r="L8608" s="1">
        <v>5359182.5</v>
      </c>
      <c r="M8608" s="1">
        <v>-1.2940499931573868E-2</v>
      </c>
      <c r="N8608" s="1">
        <v>-0.24088242650032043</v>
      </c>
      <c r="O8608" s="1">
        <v>7.4293701909482479E-3</v>
      </c>
      <c r="P8608" s="1">
        <v>0.93988299369812012</v>
      </c>
      <c r="S8608" s="1">
        <v>31</v>
      </c>
      <c r="T8608" s="1">
        <v>1</v>
      </c>
      <c r="U8608" s="1">
        <v>6157069</v>
      </c>
      <c r="V8608" s="1">
        <v>-5.5111297406256199E-3</v>
      </c>
      <c r="W8608" s="1">
        <v>-8.9426830410957336E-2</v>
      </c>
      <c r="X8608" s="1">
        <v>-8.9426830410957336E-2</v>
      </c>
    </row>
    <row r="8609" spans="1:24" x14ac:dyDescent="0.35">
      <c r="A8609" s="1">
        <v>320271</v>
      </c>
      <c r="B8609" s="1" t="s">
        <v>2345</v>
      </c>
      <c r="C8609" s="1">
        <v>119584603</v>
      </c>
      <c r="D8609" s="1">
        <v>271</v>
      </c>
      <c r="E8609" s="1" t="s">
        <v>2791</v>
      </c>
      <c r="F8609" s="1" t="s">
        <v>147</v>
      </c>
      <c r="G8609" s="1" t="s">
        <v>536</v>
      </c>
      <c r="H8609" s="1" t="s">
        <v>916</v>
      </c>
      <c r="I8609" s="1">
        <v>788251.99</v>
      </c>
      <c r="L8609" s="1">
        <v>5401898</v>
      </c>
      <c r="M8609" s="1">
        <v>4.2715501040220261E-2</v>
      </c>
      <c r="N8609" s="1">
        <v>0.79705256223678589</v>
      </c>
      <c r="O8609" s="1">
        <v>-9.634300135076046E-3</v>
      </c>
      <c r="P8609" s="1">
        <v>-1.2074778079986572</v>
      </c>
      <c r="S8609" s="1">
        <v>32</v>
      </c>
      <c r="T8609" s="1">
        <v>1</v>
      </c>
      <c r="U8609" s="1">
        <v>6190150</v>
      </c>
      <c r="V8609" s="1">
        <v>3.308119997382164E-2</v>
      </c>
      <c r="W8609" s="1">
        <v>0.53728485107421875</v>
      </c>
      <c r="X8609" s="1">
        <v>0.53728485107421875</v>
      </c>
    </row>
    <row r="8610" spans="1:24" x14ac:dyDescent="0.35">
      <c r="A8610" s="1">
        <v>330271</v>
      </c>
      <c r="B8610" s="1" t="s">
        <v>2346</v>
      </c>
      <c r="C8610" s="1">
        <v>119584603</v>
      </c>
      <c r="D8610" s="1">
        <v>271</v>
      </c>
      <c r="E8610" s="1" t="s">
        <v>2791</v>
      </c>
      <c r="F8610" s="1" t="s">
        <v>147</v>
      </c>
      <c r="G8610" s="1" t="s">
        <v>536</v>
      </c>
      <c r="H8610" s="1" t="s">
        <v>916</v>
      </c>
      <c r="I8610" s="1">
        <v>817329.45</v>
      </c>
      <c r="K8610" s="1">
        <v>191469</v>
      </c>
      <c r="L8610" s="1">
        <v>5418648</v>
      </c>
      <c r="M8610" s="1">
        <v>1.6750000417232513E-2</v>
      </c>
      <c r="N8610" s="1">
        <v>0.31007620692253113</v>
      </c>
      <c r="O8610" s="1">
        <v>2.9077459126710892E-2</v>
      </c>
      <c r="P8610" s="1">
        <v>3.6888532638549805</v>
      </c>
      <c r="S8610" s="1">
        <v>33</v>
      </c>
      <c r="T8610" s="1">
        <v>1</v>
      </c>
      <c r="U8610" s="1">
        <v>6427446.5</v>
      </c>
      <c r="V8610" s="1">
        <v>4.5827459543943405E-2</v>
      </c>
      <c r="W8610" s="1">
        <v>3.8334531784057617</v>
      </c>
      <c r="X8610" s="1">
        <v>3.8334531784057617</v>
      </c>
    </row>
    <row r="8611" spans="1:24" x14ac:dyDescent="0.35">
      <c r="A8611" s="1">
        <v>340271</v>
      </c>
      <c r="B8611" s="1" t="s">
        <v>2347</v>
      </c>
      <c r="C8611" s="1">
        <v>119584603</v>
      </c>
      <c r="D8611" s="1">
        <v>271</v>
      </c>
      <c r="E8611" s="1" t="s">
        <v>2791</v>
      </c>
      <c r="F8611" s="1" t="s">
        <v>147</v>
      </c>
      <c r="G8611" s="1" t="s">
        <v>536</v>
      </c>
      <c r="H8611" s="1" t="s">
        <v>916</v>
      </c>
      <c r="I8611" s="1">
        <v>817313.28000000003</v>
      </c>
      <c r="K8611" s="1">
        <v>191469</v>
      </c>
      <c r="L8611" s="1">
        <v>5418646</v>
      </c>
      <c r="M8611" s="1">
        <v>-1.9999999949504854E-6</v>
      </c>
      <c r="N8611" s="1">
        <v>-3.6909576010657474E-5</v>
      </c>
      <c r="O8611" s="1">
        <v>-1.6170000890269876E-5</v>
      </c>
      <c r="P8611" s="1">
        <v>-1.9783943425863981E-3</v>
      </c>
      <c r="Q8611" s="1">
        <v>0</v>
      </c>
      <c r="S8611" s="1">
        <v>34</v>
      </c>
      <c r="T8611" s="1">
        <v>1</v>
      </c>
      <c r="U8611" s="1">
        <v>6427428</v>
      </c>
      <c r="V8611" s="1">
        <v>-1.8170001567341387E-5</v>
      </c>
      <c r="W8611" s="1">
        <v>-2.8782815206795931E-4</v>
      </c>
      <c r="X8611" s="1">
        <v>-2.8782815206795931E-4</v>
      </c>
    </row>
    <row r="8612" spans="1:24" x14ac:dyDescent="0.35">
      <c r="A8612" s="1">
        <v>350271</v>
      </c>
      <c r="B8612" s="1" t="s">
        <v>2348</v>
      </c>
      <c r="C8612" s="1">
        <v>119584603</v>
      </c>
      <c r="D8612" s="1">
        <v>271</v>
      </c>
      <c r="E8612" s="1" t="s">
        <v>2791</v>
      </c>
      <c r="F8612" s="1" t="s">
        <v>147</v>
      </c>
      <c r="G8612" s="1" t="s">
        <v>536</v>
      </c>
      <c r="H8612" s="1" t="s">
        <v>916</v>
      </c>
      <c r="I8612" s="1">
        <v>830891.9</v>
      </c>
      <c r="K8612" s="1">
        <v>191469</v>
      </c>
      <c r="L8612" s="1">
        <v>5503938.5</v>
      </c>
      <c r="M8612" s="1">
        <v>8.5292503237724304E-2</v>
      </c>
      <c r="N8612" s="1">
        <v>1.574055552482605</v>
      </c>
      <c r="O8612" s="1">
        <v>1.3578619807958603E-2</v>
      </c>
      <c r="P8612" s="1">
        <v>1.6613727807998657</v>
      </c>
      <c r="Q8612" s="1">
        <v>0</v>
      </c>
      <c r="S8612" s="1">
        <v>35</v>
      </c>
      <c r="T8612" s="1">
        <v>1</v>
      </c>
      <c r="U8612" s="1">
        <v>6526299.5</v>
      </c>
      <c r="V8612" s="1">
        <v>9.8871126770973206E-2</v>
      </c>
      <c r="W8612" s="1">
        <v>1.5382747650146484</v>
      </c>
      <c r="X8612" s="1">
        <v>1.5382747650146484</v>
      </c>
    </row>
    <row r="8613" spans="1:24" x14ac:dyDescent="0.35">
      <c r="A8613" s="1">
        <v>360271</v>
      </c>
      <c r="B8613" s="1" t="s">
        <v>2349</v>
      </c>
      <c r="C8613" s="1">
        <v>119584603</v>
      </c>
      <c r="D8613" s="1">
        <v>271</v>
      </c>
      <c r="E8613" s="1" t="s">
        <v>2791</v>
      </c>
      <c r="F8613" s="1" t="s">
        <v>147</v>
      </c>
      <c r="G8613" s="1" t="s">
        <v>536</v>
      </c>
      <c r="H8613" s="1" t="s">
        <v>916</v>
      </c>
      <c r="I8613" s="1">
        <v>858736.11</v>
      </c>
      <c r="K8613" s="1">
        <v>191469</v>
      </c>
      <c r="L8613" s="1">
        <v>5653851.5</v>
      </c>
      <c r="M8613" s="1">
        <v>0.1499129980802536</v>
      </c>
      <c r="N8613" s="1">
        <v>2.7237405776977539</v>
      </c>
      <c r="O8613" s="1">
        <v>2.7844209223985672E-2</v>
      </c>
      <c r="P8613" s="1">
        <v>3.3511230945587158</v>
      </c>
      <c r="Q8613" s="1">
        <v>0</v>
      </c>
      <c r="S8613" s="1">
        <v>36</v>
      </c>
      <c r="T8613" s="1">
        <v>1</v>
      </c>
      <c r="U8613" s="1">
        <v>6704056.5</v>
      </c>
      <c r="V8613" s="1">
        <v>0.17775720357894897</v>
      </c>
      <c r="W8613" s="1">
        <v>2.7237026691436768</v>
      </c>
      <c r="X8613" s="1">
        <v>2.7237026691436768</v>
      </c>
    </row>
    <row r="8614" spans="1:24" x14ac:dyDescent="0.35">
      <c r="A8614" s="1">
        <v>370271</v>
      </c>
      <c r="B8614" s="1" t="s">
        <v>2350</v>
      </c>
      <c r="C8614" s="1">
        <v>119584603</v>
      </c>
      <c r="D8614" s="1">
        <v>271</v>
      </c>
      <c r="E8614" s="1" t="s">
        <v>2791</v>
      </c>
      <c r="F8614" s="1" t="s">
        <v>147</v>
      </c>
      <c r="G8614" s="1" t="s">
        <v>536</v>
      </c>
      <c r="H8614" s="1" t="s">
        <v>916</v>
      </c>
      <c r="I8614" s="1">
        <v>893460.56</v>
      </c>
      <c r="K8614" s="1">
        <v>191469</v>
      </c>
      <c r="L8614" s="1">
        <v>5911819</v>
      </c>
      <c r="M8614" s="1">
        <v>0.2579675018787384</v>
      </c>
      <c r="N8614" s="1">
        <v>4.5626859664916992</v>
      </c>
      <c r="O8614" s="1">
        <v>3.472445160150528E-2</v>
      </c>
      <c r="P8614" s="1">
        <v>4.0436697006225586</v>
      </c>
      <c r="Q8614" s="1">
        <v>0</v>
      </c>
      <c r="S8614" s="1">
        <v>37</v>
      </c>
      <c r="T8614" s="1">
        <v>1</v>
      </c>
      <c r="U8614" s="1">
        <v>6996748.5</v>
      </c>
      <c r="V8614" s="1">
        <v>0.29269194602966309</v>
      </c>
      <c r="W8614" s="1">
        <v>4.3658938407897949</v>
      </c>
      <c r="X8614" s="1">
        <v>4.3658938407897949</v>
      </c>
    </row>
    <row r="8615" spans="1:24" x14ac:dyDescent="0.35">
      <c r="A8615" s="1">
        <v>380271</v>
      </c>
      <c r="B8615" s="1" t="s">
        <v>2351</v>
      </c>
      <c r="C8615" s="1">
        <v>119584603</v>
      </c>
      <c r="D8615" s="1">
        <v>271</v>
      </c>
      <c r="E8615" s="1" t="s">
        <v>2791</v>
      </c>
      <c r="F8615" s="1" t="s">
        <v>147</v>
      </c>
      <c r="G8615" s="1" t="s">
        <v>536</v>
      </c>
      <c r="H8615" s="1" t="s">
        <v>916</v>
      </c>
      <c r="I8615" s="1">
        <v>920013</v>
      </c>
      <c r="K8615" s="1">
        <v>191469</v>
      </c>
      <c r="L8615" s="1">
        <v>5988733</v>
      </c>
      <c r="M8615" s="1">
        <v>7.6913997530937195E-2</v>
      </c>
      <c r="N8615" s="1">
        <v>1.3010208606719971</v>
      </c>
      <c r="O8615" s="1">
        <v>2.6552440598607063E-2</v>
      </c>
      <c r="P8615" s="1">
        <v>2.9718647003173828</v>
      </c>
      <c r="Q8615" s="1">
        <v>0</v>
      </c>
      <c r="S8615" s="1">
        <v>38</v>
      </c>
      <c r="T8615" s="1">
        <v>1</v>
      </c>
      <c r="U8615" s="1">
        <v>7100215</v>
      </c>
      <c r="V8615" s="1">
        <v>0.10346643626689911</v>
      </c>
      <c r="W8615" s="1">
        <v>1.4787797927856445</v>
      </c>
      <c r="X8615" s="1">
        <v>1.4787797927856445</v>
      </c>
    </row>
    <row r="8616" spans="1:24" x14ac:dyDescent="0.35">
      <c r="A8616" s="1">
        <v>390271</v>
      </c>
      <c r="B8616" s="1" t="s">
        <v>2352</v>
      </c>
      <c r="C8616" s="1">
        <v>119584603</v>
      </c>
      <c r="D8616" s="1">
        <v>271</v>
      </c>
      <c r="E8616" s="1" t="s">
        <v>2791</v>
      </c>
      <c r="F8616" s="1" t="s">
        <v>147</v>
      </c>
      <c r="G8616" s="1" t="s">
        <v>536</v>
      </c>
      <c r="H8616" s="1" t="s">
        <v>916</v>
      </c>
      <c r="I8616" s="1">
        <v>932048</v>
      </c>
      <c r="K8616" s="1">
        <v>241469</v>
      </c>
      <c r="L8616" s="1">
        <v>6022337</v>
      </c>
      <c r="M8616" s="1">
        <v>3.3603999763727188E-2</v>
      </c>
      <c r="N8616" s="1">
        <v>0.56112033128738403</v>
      </c>
      <c r="O8616" s="1">
        <v>1.2035000137984753E-2</v>
      </c>
      <c r="P8616" s="1">
        <v>1.3081337213516235</v>
      </c>
      <c r="Q8616" s="1">
        <v>5.000000074505806E-2</v>
      </c>
      <c r="S8616" s="1">
        <v>39</v>
      </c>
      <c r="T8616" s="1">
        <v>1</v>
      </c>
      <c r="U8616" s="1">
        <v>7195854</v>
      </c>
      <c r="V8616" s="1">
        <v>9.5639005303382874E-2</v>
      </c>
      <c r="W8616" s="1">
        <v>1.3469873666763306</v>
      </c>
      <c r="X8616" s="1">
        <v>1.3469873666763306</v>
      </c>
    </row>
    <row r="8617" spans="1:24" x14ac:dyDescent="0.35">
      <c r="A8617" s="1">
        <v>400271</v>
      </c>
      <c r="B8617" s="1" t="s">
        <v>2353</v>
      </c>
      <c r="C8617" s="1">
        <v>119584603</v>
      </c>
      <c r="D8617" s="1">
        <v>271</v>
      </c>
      <c r="E8617" s="1" t="s">
        <v>2791</v>
      </c>
      <c r="F8617" s="1" t="s">
        <v>147</v>
      </c>
      <c r="G8617" s="1" t="s">
        <v>536</v>
      </c>
      <c r="H8617" s="1" t="s">
        <v>916</v>
      </c>
      <c r="S8617" s="1">
        <v>40</v>
      </c>
      <c r="T8617" s="1">
        <v>1</v>
      </c>
      <c r="U8617" s="1">
        <v>0</v>
      </c>
      <c r="V8617" s="1">
        <v>0</v>
      </c>
      <c r="W8617" s="1">
        <v>-100</v>
      </c>
      <c r="X8617" s="1">
        <v>-100</v>
      </c>
    </row>
    <row r="8618" spans="1:24" x14ac:dyDescent="0.35">
      <c r="A8618" s="1">
        <v>410271</v>
      </c>
      <c r="B8618" s="1" t="s">
        <v>2354</v>
      </c>
      <c r="C8618" s="1">
        <v>119584603</v>
      </c>
      <c r="D8618" s="1">
        <v>271</v>
      </c>
      <c r="E8618" s="1" t="s">
        <v>2791</v>
      </c>
      <c r="F8618" s="1" t="s">
        <v>147</v>
      </c>
      <c r="G8618" s="1" t="s">
        <v>536</v>
      </c>
      <c r="H8618" s="1" t="s">
        <v>916</v>
      </c>
      <c r="S8618" s="1">
        <v>41</v>
      </c>
      <c r="T8618" s="1">
        <v>1</v>
      </c>
      <c r="U8618" s="1">
        <v>0</v>
      </c>
      <c r="V8618" s="1">
        <v>0</v>
      </c>
    </row>
    <row r="8619" spans="1:24" x14ac:dyDescent="0.35">
      <c r="A8619" s="1">
        <v>420271</v>
      </c>
      <c r="B8619" s="1" t="s">
        <v>2355</v>
      </c>
      <c r="C8619" s="1">
        <v>119584603</v>
      </c>
      <c r="D8619" s="1">
        <v>271</v>
      </c>
      <c r="E8619" s="1" t="s">
        <v>2791</v>
      </c>
      <c r="F8619" s="1" t="s">
        <v>147</v>
      </c>
      <c r="G8619" s="1" t="s">
        <v>536</v>
      </c>
      <c r="H8619" s="1" t="s">
        <v>916</v>
      </c>
      <c r="S8619" s="1">
        <v>42</v>
      </c>
      <c r="T8619" s="1">
        <v>1</v>
      </c>
      <c r="U8619" s="1">
        <v>0</v>
      </c>
      <c r="V8619" s="1">
        <v>0</v>
      </c>
    </row>
    <row r="8620" spans="1:24" x14ac:dyDescent="0.35">
      <c r="A8620" s="1">
        <v>430271</v>
      </c>
      <c r="B8620" s="1" t="s">
        <v>2356</v>
      </c>
      <c r="C8620" s="1">
        <v>119584603</v>
      </c>
      <c r="D8620" s="1">
        <v>271</v>
      </c>
      <c r="E8620" s="1" t="s">
        <v>2791</v>
      </c>
      <c r="F8620" s="1" t="s">
        <v>147</v>
      </c>
      <c r="G8620" s="1" t="s">
        <v>536</v>
      </c>
      <c r="H8620" s="1" t="s">
        <v>916</v>
      </c>
      <c r="S8620" s="1">
        <v>43</v>
      </c>
      <c r="T8620" s="1">
        <v>1</v>
      </c>
      <c r="U8620" s="1">
        <v>0</v>
      </c>
      <c r="V8620" s="1">
        <v>0</v>
      </c>
    </row>
    <row r="8621" spans="1:24" x14ac:dyDescent="0.35">
      <c r="A8621" s="1">
        <v>440271</v>
      </c>
      <c r="B8621" s="1" t="s">
        <v>2357</v>
      </c>
      <c r="C8621" s="1">
        <v>119584603</v>
      </c>
      <c r="D8621" s="1">
        <v>271</v>
      </c>
      <c r="E8621" s="1" t="s">
        <v>2791</v>
      </c>
      <c r="F8621" s="1" t="s">
        <v>147</v>
      </c>
      <c r="G8621" s="1" t="s">
        <v>536</v>
      </c>
      <c r="H8621" s="1" t="s">
        <v>916</v>
      </c>
      <c r="S8621" s="1">
        <v>44</v>
      </c>
      <c r="T8621" s="1">
        <v>1</v>
      </c>
      <c r="U8621" s="1">
        <v>0</v>
      </c>
      <c r="V8621" s="1">
        <v>0</v>
      </c>
    </row>
    <row r="8622" spans="1:24" x14ac:dyDescent="0.35">
      <c r="A8622" s="1">
        <v>450271</v>
      </c>
      <c r="B8622" s="1" t="s">
        <v>2358</v>
      </c>
      <c r="C8622" s="1">
        <v>119584603</v>
      </c>
      <c r="D8622" s="1">
        <v>271</v>
      </c>
      <c r="E8622" s="1" t="s">
        <v>2791</v>
      </c>
      <c r="F8622" s="1" t="s">
        <v>147</v>
      </c>
      <c r="G8622" s="1" t="s">
        <v>536</v>
      </c>
      <c r="H8622" s="1" t="s">
        <v>916</v>
      </c>
      <c r="S8622" s="1">
        <v>45</v>
      </c>
      <c r="T8622" s="1">
        <v>1</v>
      </c>
      <c r="U8622" s="1">
        <v>0</v>
      </c>
      <c r="V8622" s="1">
        <v>0</v>
      </c>
    </row>
    <row r="8623" spans="1:24" x14ac:dyDescent="0.35">
      <c r="A8623" s="1">
        <v>460271</v>
      </c>
      <c r="B8623" s="1" t="s">
        <v>2359</v>
      </c>
      <c r="C8623" s="1">
        <v>119584603</v>
      </c>
      <c r="D8623" s="1">
        <v>271</v>
      </c>
      <c r="E8623" s="1" t="s">
        <v>2791</v>
      </c>
      <c r="F8623" s="1" t="s">
        <v>147</v>
      </c>
      <c r="G8623" s="1" t="s">
        <v>536</v>
      </c>
      <c r="H8623" s="1" t="s">
        <v>916</v>
      </c>
      <c r="S8623" s="1">
        <v>46</v>
      </c>
      <c r="T8623" s="1">
        <v>1</v>
      </c>
      <c r="U8623" s="1">
        <v>0</v>
      </c>
      <c r="V8623" s="1">
        <v>0</v>
      </c>
    </row>
    <row r="8624" spans="1:24" x14ac:dyDescent="0.35">
      <c r="A8624" s="1">
        <v>470271</v>
      </c>
      <c r="B8624" s="1" t="s">
        <v>2360</v>
      </c>
      <c r="C8624" s="1">
        <v>119584603</v>
      </c>
      <c r="D8624" s="1">
        <v>271</v>
      </c>
      <c r="E8624" s="1" t="s">
        <v>2791</v>
      </c>
      <c r="F8624" s="1" t="s">
        <v>147</v>
      </c>
      <c r="G8624" s="1" t="s">
        <v>536</v>
      </c>
      <c r="H8624" s="1" t="s">
        <v>916</v>
      </c>
      <c r="S8624" s="1">
        <v>47</v>
      </c>
      <c r="T8624" s="1">
        <v>1</v>
      </c>
      <c r="U8624" s="1">
        <v>0</v>
      </c>
      <c r="V8624" s="1">
        <v>0</v>
      </c>
    </row>
    <row r="8625" spans="1:24" x14ac:dyDescent="0.35">
      <c r="A8625" s="1">
        <v>480271</v>
      </c>
      <c r="B8625" s="1" t="s">
        <v>2361</v>
      </c>
      <c r="C8625" s="1">
        <v>119584603</v>
      </c>
      <c r="D8625" s="1">
        <v>271</v>
      </c>
      <c r="E8625" s="1" t="s">
        <v>2791</v>
      </c>
      <c r="F8625" s="1" t="s">
        <v>147</v>
      </c>
      <c r="G8625" s="1" t="s">
        <v>536</v>
      </c>
      <c r="H8625" s="1" t="s">
        <v>916</v>
      </c>
      <c r="S8625" s="1">
        <v>48</v>
      </c>
      <c r="T8625" s="1">
        <v>1</v>
      </c>
      <c r="U8625" s="1">
        <v>0</v>
      </c>
      <c r="V8625" s="1">
        <v>0</v>
      </c>
    </row>
    <row r="8626" spans="1:24" x14ac:dyDescent="0.35">
      <c r="A8626" s="1">
        <v>250570</v>
      </c>
      <c r="B8626" s="1" t="s">
        <v>2364</v>
      </c>
      <c r="C8626" s="1">
        <v>119584707</v>
      </c>
      <c r="D8626" s="1">
        <v>570</v>
      </c>
      <c r="E8626" s="1" t="s">
        <v>48</v>
      </c>
      <c r="F8626" s="1" t="s">
        <v>48</v>
      </c>
      <c r="G8626" s="1" t="s">
        <v>48</v>
      </c>
      <c r="H8626" s="1" t="s">
        <v>48</v>
      </c>
      <c r="S8626" s="1">
        <v>25</v>
      </c>
      <c r="T8626" s="1">
        <v>2</v>
      </c>
      <c r="U8626" s="1">
        <v>0</v>
      </c>
      <c r="V8626" s="1">
        <v>0</v>
      </c>
    </row>
    <row r="8627" spans="1:24" x14ac:dyDescent="0.35">
      <c r="A8627" s="1">
        <v>260570</v>
      </c>
      <c r="B8627" s="1" t="s">
        <v>2365</v>
      </c>
      <c r="C8627" s="1">
        <v>119584707</v>
      </c>
      <c r="D8627" s="1">
        <v>570</v>
      </c>
      <c r="E8627" s="1" t="s">
        <v>48</v>
      </c>
      <c r="F8627" s="1" t="s">
        <v>48</v>
      </c>
      <c r="G8627" s="1" t="s">
        <v>48</v>
      </c>
      <c r="H8627" s="1" t="s">
        <v>48</v>
      </c>
      <c r="S8627" s="1">
        <v>26</v>
      </c>
      <c r="T8627" s="1">
        <v>2</v>
      </c>
      <c r="U8627" s="1">
        <v>0</v>
      </c>
      <c r="V8627" s="1">
        <v>0</v>
      </c>
    </row>
    <row r="8628" spans="1:24" x14ac:dyDescent="0.35">
      <c r="A8628" s="1">
        <v>270570</v>
      </c>
      <c r="B8628" s="1" t="s">
        <v>2366</v>
      </c>
      <c r="C8628" s="1">
        <v>119584707</v>
      </c>
      <c r="D8628" s="1">
        <v>570</v>
      </c>
      <c r="E8628" s="1" t="s">
        <v>48</v>
      </c>
      <c r="F8628" s="1" t="s">
        <v>48</v>
      </c>
      <c r="G8628" s="1" t="s">
        <v>48</v>
      </c>
      <c r="H8628" s="1" t="s">
        <v>48</v>
      </c>
      <c r="S8628" s="1">
        <v>27</v>
      </c>
      <c r="T8628" s="1">
        <v>2</v>
      </c>
      <c r="U8628" s="1">
        <v>0</v>
      </c>
      <c r="V8628" s="1">
        <v>0</v>
      </c>
    </row>
    <row r="8629" spans="1:24" x14ac:dyDescent="0.35">
      <c r="A8629" s="1">
        <v>280570</v>
      </c>
      <c r="B8629" s="1" t="s">
        <v>2367</v>
      </c>
      <c r="C8629" s="1">
        <v>119584707</v>
      </c>
      <c r="D8629" s="1">
        <v>570</v>
      </c>
      <c r="E8629" s="1" t="s">
        <v>48</v>
      </c>
      <c r="F8629" s="1" t="s">
        <v>48</v>
      </c>
      <c r="G8629" s="1" t="s">
        <v>48</v>
      </c>
      <c r="H8629" s="1" t="s">
        <v>48</v>
      </c>
      <c r="S8629" s="1">
        <v>28</v>
      </c>
      <c r="T8629" s="1">
        <v>2</v>
      </c>
      <c r="U8629" s="1">
        <v>0</v>
      </c>
      <c r="V8629" s="1">
        <v>0</v>
      </c>
    </row>
    <row r="8630" spans="1:24" x14ac:dyDescent="0.35">
      <c r="A8630" s="1">
        <v>290570</v>
      </c>
      <c r="B8630" s="1" t="s">
        <v>2341</v>
      </c>
      <c r="C8630" s="1">
        <v>119584707</v>
      </c>
      <c r="D8630" s="1">
        <v>570</v>
      </c>
      <c r="E8630" s="1" t="s">
        <v>2792</v>
      </c>
      <c r="F8630" s="1" t="s">
        <v>147</v>
      </c>
      <c r="G8630" s="1" t="s">
        <v>536</v>
      </c>
      <c r="H8630" s="1" t="s">
        <v>2369</v>
      </c>
      <c r="J8630" s="1">
        <v>474838.77</v>
      </c>
      <c r="S8630" s="1">
        <v>29</v>
      </c>
      <c r="T8630" s="1">
        <v>2</v>
      </c>
      <c r="U8630" s="1">
        <v>474838.78125</v>
      </c>
      <c r="V8630" s="1">
        <v>0</v>
      </c>
    </row>
    <row r="8631" spans="1:24" x14ac:dyDescent="0.35">
      <c r="A8631" s="1">
        <v>300570</v>
      </c>
      <c r="B8631" s="1" t="s">
        <v>2343</v>
      </c>
      <c r="C8631" s="1">
        <v>119584707</v>
      </c>
      <c r="D8631" s="1">
        <v>570</v>
      </c>
      <c r="E8631" s="1" t="s">
        <v>2792</v>
      </c>
      <c r="F8631" s="1" t="s">
        <v>147</v>
      </c>
      <c r="G8631" s="1" t="s">
        <v>536</v>
      </c>
      <c r="H8631" s="1" t="s">
        <v>2369</v>
      </c>
      <c r="J8631" s="1">
        <v>447471.86</v>
      </c>
      <c r="R8631" s="1">
        <v>-2.7366910129785538E-2</v>
      </c>
      <c r="S8631" s="1">
        <v>30</v>
      </c>
      <c r="T8631" s="1">
        <v>2</v>
      </c>
      <c r="U8631" s="1">
        <v>447471.875</v>
      </c>
      <c r="V8631" s="1">
        <v>-2.7366910129785538E-2</v>
      </c>
      <c r="W8631" s="1">
        <v>-5.7634100914001465</v>
      </c>
      <c r="X8631" s="1">
        <v>-5.7634100914001465</v>
      </c>
    </row>
    <row r="8632" spans="1:24" x14ac:dyDescent="0.35">
      <c r="A8632" s="1">
        <v>310570</v>
      </c>
      <c r="B8632" s="1" t="s">
        <v>2344</v>
      </c>
      <c r="C8632" s="1">
        <v>119584707</v>
      </c>
      <c r="D8632" s="1">
        <v>570</v>
      </c>
      <c r="E8632" s="1" t="s">
        <v>2792</v>
      </c>
      <c r="F8632" s="1" t="s">
        <v>147</v>
      </c>
      <c r="G8632" s="1" t="s">
        <v>536</v>
      </c>
      <c r="H8632" s="1" t="s">
        <v>2369</v>
      </c>
      <c r="J8632" s="1">
        <v>450113.62</v>
      </c>
      <c r="R8632" s="1">
        <v>2.6417600456625223E-3</v>
      </c>
      <c r="S8632" s="1">
        <v>31</v>
      </c>
      <c r="T8632" s="1">
        <v>2</v>
      </c>
      <c r="U8632" s="1">
        <v>450113.625</v>
      </c>
      <c r="V8632" s="1">
        <v>2.6417600456625223E-3</v>
      </c>
      <c r="W8632" s="1">
        <v>0.59037232398986816</v>
      </c>
      <c r="X8632" s="1">
        <v>0.59037232398986816</v>
      </c>
    </row>
    <row r="8633" spans="1:24" x14ac:dyDescent="0.35">
      <c r="A8633" s="1">
        <v>320570</v>
      </c>
      <c r="B8633" s="1" t="s">
        <v>2345</v>
      </c>
      <c r="C8633" s="1">
        <v>119584707</v>
      </c>
      <c r="D8633" s="1">
        <v>570</v>
      </c>
      <c r="E8633" s="1" t="s">
        <v>2792</v>
      </c>
      <c r="F8633" s="1" t="s">
        <v>147</v>
      </c>
      <c r="G8633" s="1" t="s">
        <v>536</v>
      </c>
      <c r="H8633" s="1" t="s">
        <v>2369</v>
      </c>
      <c r="J8633" s="1">
        <v>487129.13</v>
      </c>
      <c r="R8633" s="1">
        <v>3.7015508860349655E-2</v>
      </c>
      <c r="S8633" s="1">
        <v>32</v>
      </c>
      <c r="T8633" s="1">
        <v>2</v>
      </c>
      <c r="U8633" s="1">
        <v>487129.125</v>
      </c>
      <c r="V8633" s="1">
        <v>3.7015508860349655E-2</v>
      </c>
      <c r="W8633" s="1">
        <v>8.2235898971557617</v>
      </c>
      <c r="X8633" s="1">
        <v>8.2235898971557617</v>
      </c>
    </row>
    <row r="8634" spans="1:24" x14ac:dyDescent="0.35">
      <c r="A8634" s="1">
        <v>330570</v>
      </c>
      <c r="B8634" s="1" t="s">
        <v>2346</v>
      </c>
      <c r="C8634" s="1">
        <v>119584707</v>
      </c>
      <c r="D8634" s="1">
        <v>570</v>
      </c>
      <c r="E8634" s="1" t="s">
        <v>2792</v>
      </c>
      <c r="F8634" s="1" t="s">
        <v>147</v>
      </c>
      <c r="G8634" s="1" t="s">
        <v>536</v>
      </c>
      <c r="H8634" s="1" t="s">
        <v>2369</v>
      </c>
      <c r="J8634" s="1">
        <v>508185.95</v>
      </c>
      <c r="R8634" s="1">
        <v>2.1056819707155228E-2</v>
      </c>
      <c r="S8634" s="1">
        <v>33</v>
      </c>
      <c r="T8634" s="1">
        <v>2</v>
      </c>
      <c r="U8634" s="1">
        <v>508185.9375</v>
      </c>
      <c r="V8634" s="1">
        <v>2.1056819707155228E-2</v>
      </c>
      <c r="W8634" s="1">
        <v>4.3226346969604492</v>
      </c>
      <c r="X8634" s="1">
        <v>4.3226346969604492</v>
      </c>
    </row>
    <row r="8635" spans="1:24" x14ac:dyDescent="0.35">
      <c r="A8635" s="1">
        <v>340570</v>
      </c>
      <c r="B8635" s="1" t="s">
        <v>2347</v>
      </c>
      <c r="C8635" s="1">
        <v>119584707</v>
      </c>
      <c r="D8635" s="1">
        <v>570</v>
      </c>
      <c r="E8635" s="1" t="s">
        <v>2792</v>
      </c>
      <c r="F8635" s="1" t="s">
        <v>147</v>
      </c>
      <c r="G8635" s="1" t="s">
        <v>536</v>
      </c>
      <c r="H8635" s="1" t="s">
        <v>2369</v>
      </c>
      <c r="J8635" s="1">
        <v>547264.06000000006</v>
      </c>
      <c r="R8635" s="1">
        <v>3.9078108966350555E-2</v>
      </c>
      <c r="S8635" s="1">
        <v>34</v>
      </c>
      <c r="T8635" s="1">
        <v>2</v>
      </c>
      <c r="U8635" s="1">
        <v>547264.0625</v>
      </c>
      <c r="V8635" s="1">
        <v>3.9078108966350555E-2</v>
      </c>
      <c r="W8635" s="1">
        <v>7.6897296905517578</v>
      </c>
      <c r="X8635" s="1">
        <v>7.6897296905517578</v>
      </c>
    </row>
    <row r="8636" spans="1:24" x14ac:dyDescent="0.35">
      <c r="A8636" s="1">
        <v>350570</v>
      </c>
      <c r="B8636" s="1" t="s">
        <v>2348</v>
      </c>
      <c r="C8636" s="1">
        <v>119584707</v>
      </c>
      <c r="D8636" s="1">
        <v>570</v>
      </c>
      <c r="E8636" s="1" t="s">
        <v>2792</v>
      </c>
      <c r="F8636" s="1" t="s">
        <v>147</v>
      </c>
      <c r="G8636" s="1" t="s">
        <v>536</v>
      </c>
      <c r="H8636" s="1" t="s">
        <v>2369</v>
      </c>
      <c r="J8636" s="1">
        <v>497506.43</v>
      </c>
      <c r="R8636" s="1">
        <v>-4.9757629632949829E-2</v>
      </c>
      <c r="S8636" s="1">
        <v>35</v>
      </c>
      <c r="T8636" s="1">
        <v>2</v>
      </c>
      <c r="U8636" s="1">
        <v>497506.4375</v>
      </c>
      <c r="V8636" s="1">
        <v>-4.9757629632949829E-2</v>
      </c>
      <c r="W8636" s="1">
        <v>-9.0920686721801758</v>
      </c>
      <c r="X8636" s="1">
        <v>-9.0920686721801758</v>
      </c>
    </row>
    <row r="8637" spans="1:24" x14ac:dyDescent="0.35">
      <c r="A8637" s="1">
        <v>360570</v>
      </c>
      <c r="B8637" s="1" t="s">
        <v>2349</v>
      </c>
      <c r="C8637" s="1">
        <v>119584707</v>
      </c>
      <c r="D8637" s="1">
        <v>570</v>
      </c>
      <c r="E8637" s="1" t="s">
        <v>2792</v>
      </c>
      <c r="F8637" s="1" t="s">
        <v>147</v>
      </c>
      <c r="G8637" s="1" t="s">
        <v>536</v>
      </c>
      <c r="H8637" s="1" t="s">
        <v>2369</v>
      </c>
      <c r="J8637" s="1">
        <v>550702.98</v>
      </c>
      <c r="R8637" s="1">
        <v>5.3196549415588379E-2</v>
      </c>
      <c r="S8637" s="1">
        <v>36</v>
      </c>
      <c r="T8637" s="1">
        <v>2</v>
      </c>
      <c r="U8637" s="1">
        <v>550703</v>
      </c>
      <c r="V8637" s="1">
        <v>5.3196549415588379E-2</v>
      </c>
      <c r="W8637" s="1">
        <v>10.692638397216797</v>
      </c>
      <c r="X8637" s="1">
        <v>10.692638397216797</v>
      </c>
    </row>
    <row r="8638" spans="1:24" x14ac:dyDescent="0.35">
      <c r="A8638" s="1">
        <v>370570</v>
      </c>
      <c r="B8638" s="1" t="s">
        <v>2350</v>
      </c>
      <c r="C8638" s="1">
        <v>119584707</v>
      </c>
      <c r="D8638" s="1">
        <v>570</v>
      </c>
      <c r="E8638" s="1" t="s">
        <v>2792</v>
      </c>
      <c r="F8638" s="1" t="s">
        <v>147</v>
      </c>
      <c r="G8638" s="1" t="s">
        <v>536</v>
      </c>
      <c r="H8638" s="1" t="s">
        <v>2369</v>
      </c>
      <c r="J8638" s="1">
        <v>716395.04</v>
      </c>
      <c r="R8638" s="1">
        <v>0.16569206118583679</v>
      </c>
      <c r="S8638" s="1">
        <v>37</v>
      </c>
      <c r="T8638" s="1">
        <v>2</v>
      </c>
      <c r="U8638" s="1">
        <v>716395.0625</v>
      </c>
      <c r="V8638" s="1">
        <v>0.16569206118583679</v>
      </c>
      <c r="W8638" s="1">
        <v>30.087371826171875</v>
      </c>
      <c r="X8638" s="1">
        <v>30.087371826171875</v>
      </c>
    </row>
    <row r="8639" spans="1:24" x14ac:dyDescent="0.35">
      <c r="A8639" s="1">
        <v>380570</v>
      </c>
      <c r="B8639" s="1" t="s">
        <v>2351</v>
      </c>
      <c r="C8639" s="1">
        <v>119584707</v>
      </c>
      <c r="D8639" s="1">
        <v>570</v>
      </c>
      <c r="E8639" s="1" t="s">
        <v>2792</v>
      </c>
      <c r="F8639" s="1" t="s">
        <v>147</v>
      </c>
      <c r="G8639" s="1" t="s">
        <v>536</v>
      </c>
      <c r="H8639" s="1" t="s">
        <v>2369</v>
      </c>
      <c r="J8639" s="1">
        <v>660615</v>
      </c>
      <c r="R8639" s="1">
        <v>-5.5780038237571716E-2</v>
      </c>
      <c r="S8639" s="1">
        <v>38</v>
      </c>
      <c r="T8639" s="1">
        <v>2</v>
      </c>
      <c r="U8639" s="1">
        <v>660615</v>
      </c>
      <c r="V8639" s="1">
        <v>-5.5780038237571716E-2</v>
      </c>
      <c r="W8639" s="1">
        <v>-7.7862153053283691</v>
      </c>
      <c r="X8639" s="1">
        <v>-7.7862153053283691</v>
      </c>
    </row>
    <row r="8640" spans="1:24" x14ac:dyDescent="0.35">
      <c r="A8640" s="1">
        <v>390570</v>
      </c>
      <c r="B8640" s="1" t="s">
        <v>2352</v>
      </c>
      <c r="C8640" s="1">
        <v>119584707</v>
      </c>
      <c r="D8640" s="1">
        <v>570</v>
      </c>
      <c r="E8640" s="1" t="s">
        <v>2792</v>
      </c>
      <c r="F8640" s="1" t="s">
        <v>147</v>
      </c>
      <c r="G8640" s="1" t="s">
        <v>536</v>
      </c>
      <c r="H8640" s="1" t="s">
        <v>2369</v>
      </c>
      <c r="J8640" s="1">
        <v>699134</v>
      </c>
      <c r="R8640" s="1">
        <v>3.8518998771905899E-2</v>
      </c>
      <c r="S8640" s="1">
        <v>39</v>
      </c>
      <c r="T8640" s="1">
        <v>2</v>
      </c>
      <c r="U8640" s="1">
        <v>699134</v>
      </c>
      <c r="V8640" s="1">
        <v>3.8518998771905899E-2</v>
      </c>
      <c r="W8640" s="1">
        <v>5.8307790756225586</v>
      </c>
      <c r="X8640" s="1">
        <v>5.8307790756225586</v>
      </c>
    </row>
    <row r="8641" spans="1:24" x14ac:dyDescent="0.35">
      <c r="A8641" s="1">
        <v>400570</v>
      </c>
      <c r="B8641" s="1" t="s">
        <v>2353</v>
      </c>
      <c r="C8641" s="1">
        <v>119584707</v>
      </c>
      <c r="D8641" s="1">
        <v>570</v>
      </c>
      <c r="E8641" s="1" t="s">
        <v>48</v>
      </c>
      <c r="F8641" s="1" t="s">
        <v>48</v>
      </c>
      <c r="G8641" s="1" t="s">
        <v>48</v>
      </c>
      <c r="H8641" s="1" t="s">
        <v>48</v>
      </c>
      <c r="S8641" s="1">
        <v>40</v>
      </c>
      <c r="T8641" s="1">
        <v>2</v>
      </c>
      <c r="U8641" s="1">
        <v>0</v>
      </c>
      <c r="V8641" s="1">
        <v>0</v>
      </c>
      <c r="W8641" s="1">
        <v>-100</v>
      </c>
      <c r="X8641" s="1">
        <v>-100</v>
      </c>
    </row>
    <row r="8642" spans="1:24" x14ac:dyDescent="0.35">
      <c r="A8642" s="1">
        <v>410570</v>
      </c>
      <c r="B8642" s="1" t="s">
        <v>2354</v>
      </c>
      <c r="C8642" s="1">
        <v>119584707</v>
      </c>
      <c r="D8642" s="1">
        <v>570</v>
      </c>
      <c r="E8642" s="1" t="s">
        <v>48</v>
      </c>
      <c r="F8642" s="1" t="s">
        <v>48</v>
      </c>
      <c r="G8642" s="1" t="s">
        <v>48</v>
      </c>
      <c r="H8642" s="1" t="s">
        <v>48</v>
      </c>
      <c r="S8642" s="1">
        <v>41</v>
      </c>
      <c r="T8642" s="1">
        <v>2</v>
      </c>
      <c r="U8642" s="1">
        <v>0</v>
      </c>
      <c r="V8642" s="1">
        <v>0</v>
      </c>
    </row>
    <row r="8643" spans="1:24" x14ac:dyDescent="0.35">
      <c r="A8643" s="1">
        <v>420570</v>
      </c>
      <c r="B8643" s="1" t="s">
        <v>2355</v>
      </c>
      <c r="C8643" s="1">
        <v>119584707</v>
      </c>
      <c r="D8643" s="1">
        <v>570</v>
      </c>
      <c r="E8643" s="1" t="s">
        <v>48</v>
      </c>
      <c r="F8643" s="1" t="s">
        <v>48</v>
      </c>
      <c r="G8643" s="1" t="s">
        <v>48</v>
      </c>
      <c r="H8643" s="1" t="s">
        <v>48</v>
      </c>
      <c r="S8643" s="1">
        <v>42</v>
      </c>
      <c r="T8643" s="1">
        <v>2</v>
      </c>
      <c r="U8643" s="1">
        <v>0</v>
      </c>
      <c r="V8643" s="1">
        <v>0</v>
      </c>
    </row>
    <row r="8644" spans="1:24" x14ac:dyDescent="0.35">
      <c r="A8644" s="1">
        <v>430570</v>
      </c>
      <c r="B8644" s="1" t="s">
        <v>2356</v>
      </c>
      <c r="C8644" s="1">
        <v>119584707</v>
      </c>
      <c r="D8644" s="1">
        <v>570</v>
      </c>
      <c r="E8644" s="1" t="s">
        <v>48</v>
      </c>
      <c r="F8644" s="1" t="s">
        <v>48</v>
      </c>
      <c r="G8644" s="1" t="s">
        <v>48</v>
      </c>
      <c r="H8644" s="1" t="s">
        <v>48</v>
      </c>
      <c r="S8644" s="1">
        <v>43</v>
      </c>
      <c r="T8644" s="1">
        <v>2</v>
      </c>
      <c r="U8644" s="1">
        <v>0</v>
      </c>
      <c r="V8644" s="1">
        <v>0</v>
      </c>
    </row>
    <row r="8645" spans="1:24" x14ac:dyDescent="0.35">
      <c r="A8645" s="1">
        <v>440570</v>
      </c>
      <c r="B8645" s="1" t="s">
        <v>2357</v>
      </c>
      <c r="C8645" s="1">
        <v>119584707</v>
      </c>
      <c r="D8645" s="1">
        <v>570</v>
      </c>
      <c r="E8645" s="1" t="s">
        <v>48</v>
      </c>
      <c r="F8645" s="1" t="s">
        <v>48</v>
      </c>
      <c r="G8645" s="1" t="s">
        <v>48</v>
      </c>
      <c r="H8645" s="1" t="s">
        <v>48</v>
      </c>
      <c r="S8645" s="1">
        <v>44</v>
      </c>
      <c r="T8645" s="1">
        <v>2</v>
      </c>
      <c r="U8645" s="1">
        <v>0</v>
      </c>
      <c r="V8645" s="1">
        <v>0</v>
      </c>
    </row>
    <row r="8646" spans="1:24" x14ac:dyDescent="0.35">
      <c r="A8646" s="1">
        <v>450570</v>
      </c>
      <c r="B8646" s="1" t="s">
        <v>2358</v>
      </c>
      <c r="C8646" s="1">
        <v>119584707</v>
      </c>
      <c r="D8646" s="1">
        <v>570</v>
      </c>
      <c r="E8646" s="1" t="s">
        <v>48</v>
      </c>
      <c r="F8646" s="1" t="s">
        <v>48</v>
      </c>
      <c r="G8646" s="1" t="s">
        <v>48</v>
      </c>
      <c r="H8646" s="1" t="s">
        <v>48</v>
      </c>
      <c r="S8646" s="1">
        <v>45</v>
      </c>
      <c r="T8646" s="1">
        <v>2</v>
      </c>
      <c r="U8646" s="1">
        <v>0</v>
      </c>
      <c r="V8646" s="1">
        <v>0</v>
      </c>
    </row>
    <row r="8647" spans="1:24" x14ac:dyDescent="0.35">
      <c r="A8647" s="1">
        <v>460570</v>
      </c>
      <c r="B8647" s="1" t="s">
        <v>2359</v>
      </c>
      <c r="C8647" s="1">
        <v>119584707</v>
      </c>
      <c r="D8647" s="1">
        <v>570</v>
      </c>
      <c r="E8647" s="1" t="s">
        <v>48</v>
      </c>
      <c r="F8647" s="1" t="s">
        <v>48</v>
      </c>
      <c r="G8647" s="1" t="s">
        <v>48</v>
      </c>
      <c r="H8647" s="1" t="s">
        <v>48</v>
      </c>
      <c r="S8647" s="1">
        <v>46</v>
      </c>
      <c r="T8647" s="1">
        <v>2</v>
      </c>
      <c r="U8647" s="1">
        <v>0</v>
      </c>
      <c r="V8647" s="1">
        <v>0</v>
      </c>
    </row>
    <row r="8648" spans="1:24" x14ac:dyDescent="0.35">
      <c r="A8648" s="1">
        <v>470570</v>
      </c>
      <c r="B8648" s="1" t="s">
        <v>2360</v>
      </c>
      <c r="C8648" s="1">
        <v>119584707</v>
      </c>
      <c r="D8648" s="1">
        <v>570</v>
      </c>
      <c r="E8648" s="1" t="s">
        <v>48</v>
      </c>
      <c r="F8648" s="1" t="s">
        <v>48</v>
      </c>
      <c r="G8648" s="1" t="s">
        <v>48</v>
      </c>
      <c r="H8648" s="1" t="s">
        <v>48</v>
      </c>
      <c r="S8648" s="1">
        <v>47</v>
      </c>
      <c r="T8648" s="1">
        <v>2</v>
      </c>
      <c r="U8648" s="1">
        <v>0</v>
      </c>
      <c r="V8648" s="1">
        <v>0</v>
      </c>
    </row>
    <row r="8649" spans="1:24" x14ac:dyDescent="0.35">
      <c r="A8649" s="1">
        <v>290424</v>
      </c>
      <c r="B8649" s="1" t="s">
        <v>2341</v>
      </c>
      <c r="C8649" s="1">
        <v>119586503</v>
      </c>
      <c r="D8649" s="1">
        <v>424</v>
      </c>
      <c r="E8649" s="1" t="s">
        <v>2793</v>
      </c>
      <c r="F8649" s="1" t="s">
        <v>147</v>
      </c>
      <c r="G8649" s="1" t="s">
        <v>536</v>
      </c>
      <c r="H8649" s="1" t="s">
        <v>916</v>
      </c>
      <c r="I8649" s="1">
        <v>1027651.68</v>
      </c>
      <c r="K8649" s="1">
        <v>167340</v>
      </c>
      <c r="L8649" s="1">
        <v>6430597.5</v>
      </c>
      <c r="S8649" s="1">
        <v>29</v>
      </c>
      <c r="T8649" s="1">
        <v>1</v>
      </c>
      <c r="U8649" s="1">
        <v>7625589</v>
      </c>
      <c r="V8649" s="1">
        <v>0</v>
      </c>
    </row>
    <row r="8650" spans="1:24" x14ac:dyDescent="0.35">
      <c r="A8650" s="1">
        <v>300424</v>
      </c>
      <c r="B8650" s="1" t="s">
        <v>2343</v>
      </c>
      <c r="C8650" s="1">
        <v>119586503</v>
      </c>
      <c r="D8650" s="1">
        <v>424</v>
      </c>
      <c r="E8650" s="1" t="s">
        <v>2793</v>
      </c>
      <c r="F8650" s="1" t="s">
        <v>147</v>
      </c>
      <c r="G8650" s="1" t="s">
        <v>536</v>
      </c>
      <c r="H8650" s="1" t="s">
        <v>916</v>
      </c>
      <c r="I8650" s="1">
        <v>1044227.22</v>
      </c>
      <c r="K8650" s="1">
        <v>218208</v>
      </c>
      <c r="L8650" s="1">
        <v>6571903</v>
      </c>
      <c r="M8650" s="1">
        <v>0.14130550622940063</v>
      </c>
      <c r="N8650" s="1">
        <v>2.1973929405212402</v>
      </c>
      <c r="O8650" s="1">
        <v>1.6575539484620094E-2</v>
      </c>
      <c r="P8650" s="1">
        <v>1.6129531860351563</v>
      </c>
      <c r="Q8650" s="1">
        <v>5.0868000835180283E-2</v>
      </c>
      <c r="S8650" s="1">
        <v>30</v>
      </c>
      <c r="T8650" s="1">
        <v>1</v>
      </c>
      <c r="U8650" s="1">
        <v>7834338</v>
      </c>
      <c r="V8650" s="1">
        <v>0.20874905586242676</v>
      </c>
      <c r="W8650" s="1">
        <v>2.7374804019927979</v>
      </c>
      <c r="X8650" s="1">
        <v>2.7374804019927979</v>
      </c>
    </row>
    <row r="8651" spans="1:24" x14ac:dyDescent="0.35">
      <c r="A8651" s="1">
        <v>310424</v>
      </c>
      <c r="B8651" s="1" t="s">
        <v>2344</v>
      </c>
      <c r="C8651" s="1">
        <v>119586503</v>
      </c>
      <c r="D8651" s="1">
        <v>424</v>
      </c>
      <c r="E8651" s="1" t="s">
        <v>2793</v>
      </c>
      <c r="F8651" s="1" t="s">
        <v>147</v>
      </c>
      <c r="G8651" s="1" t="s">
        <v>536</v>
      </c>
      <c r="H8651" s="1" t="s">
        <v>916</v>
      </c>
      <c r="I8651" s="1">
        <v>1050986.46</v>
      </c>
      <c r="K8651" s="1">
        <v>192774</v>
      </c>
      <c r="L8651" s="1">
        <v>6601083</v>
      </c>
      <c r="M8651" s="1">
        <v>2.9179999604821205E-2</v>
      </c>
      <c r="N8651" s="1">
        <v>0.44401142001152039</v>
      </c>
      <c r="O8651" s="1">
        <v>6.7592398263514042E-3</v>
      </c>
      <c r="P8651" s="1">
        <v>0.64729589223861694</v>
      </c>
      <c r="Q8651" s="1">
        <v>-2.5434000417590141E-2</v>
      </c>
      <c r="S8651" s="1">
        <v>31</v>
      </c>
      <c r="T8651" s="1">
        <v>1</v>
      </c>
      <c r="U8651" s="1">
        <v>7844843.5</v>
      </c>
      <c r="V8651" s="1">
        <v>1.0505238547921181E-2</v>
      </c>
      <c r="W8651" s="1">
        <v>0.13409556448459625</v>
      </c>
      <c r="X8651" s="1">
        <v>0.13409556448459625</v>
      </c>
    </row>
    <row r="8652" spans="1:24" x14ac:dyDescent="0.35">
      <c r="A8652" s="1">
        <v>320424</v>
      </c>
      <c r="B8652" s="1" t="s">
        <v>2345</v>
      </c>
      <c r="C8652" s="1">
        <v>119586503</v>
      </c>
      <c r="D8652" s="1">
        <v>424</v>
      </c>
      <c r="E8652" s="1" t="s">
        <v>2793</v>
      </c>
      <c r="F8652" s="1" t="s">
        <v>147</v>
      </c>
      <c r="G8652" s="1" t="s">
        <v>536</v>
      </c>
      <c r="H8652" s="1" t="s">
        <v>916</v>
      </c>
      <c r="I8652" s="1">
        <v>1064498.3600000001</v>
      </c>
      <c r="J8652" s="1">
        <v>8028.24</v>
      </c>
      <c r="K8652" s="1">
        <v>192774</v>
      </c>
      <c r="L8652" s="1">
        <v>6644312</v>
      </c>
      <c r="M8652" s="1">
        <v>4.3228998780250549E-2</v>
      </c>
      <c r="N8652" s="1">
        <v>0.65487736463546753</v>
      </c>
      <c r="O8652" s="1">
        <v>1.351189985871315E-2</v>
      </c>
      <c r="P8652" s="1">
        <v>1.285639762878418</v>
      </c>
      <c r="Q8652" s="1">
        <v>0</v>
      </c>
      <c r="S8652" s="1">
        <v>32</v>
      </c>
      <c r="T8652" s="1">
        <v>1</v>
      </c>
      <c r="U8652" s="1">
        <v>7909612.5</v>
      </c>
      <c r="V8652" s="1">
        <v>5.6740898638963699E-2</v>
      </c>
      <c r="W8652" s="1">
        <v>0.82562512159347534</v>
      </c>
      <c r="X8652" s="1">
        <v>0.82562512159347534</v>
      </c>
    </row>
    <row r="8653" spans="1:24" x14ac:dyDescent="0.35">
      <c r="A8653" s="1">
        <v>330424</v>
      </c>
      <c r="B8653" s="1" t="s">
        <v>2346</v>
      </c>
      <c r="C8653" s="1">
        <v>119586503</v>
      </c>
      <c r="D8653" s="1">
        <v>424</v>
      </c>
      <c r="E8653" s="1" t="s">
        <v>2793</v>
      </c>
      <c r="F8653" s="1" t="s">
        <v>147</v>
      </c>
      <c r="G8653" s="1" t="s">
        <v>536</v>
      </c>
      <c r="H8653" s="1" t="s">
        <v>916</v>
      </c>
      <c r="I8653" s="1">
        <v>1093764.25</v>
      </c>
      <c r="K8653" s="1">
        <v>192774</v>
      </c>
      <c r="L8653" s="1">
        <v>6760761.5</v>
      </c>
      <c r="M8653" s="1">
        <v>0.1164494976401329</v>
      </c>
      <c r="N8653" s="1">
        <v>1.7526193857192993</v>
      </c>
      <c r="O8653" s="1">
        <v>2.9265889897942543E-2</v>
      </c>
      <c r="P8653" s="1">
        <v>2.7492659091949463</v>
      </c>
      <c r="Q8653" s="1">
        <v>0</v>
      </c>
      <c r="S8653" s="1">
        <v>33</v>
      </c>
      <c r="T8653" s="1">
        <v>1</v>
      </c>
      <c r="U8653" s="1">
        <v>8047300</v>
      </c>
      <c r="V8653" s="1">
        <v>0.1457153856754303</v>
      </c>
      <c r="W8653" s="1">
        <v>1.7407616376876831</v>
      </c>
      <c r="X8653" s="1">
        <v>1.7407616376876831</v>
      </c>
    </row>
    <row r="8654" spans="1:24" x14ac:dyDescent="0.35">
      <c r="A8654" s="1">
        <v>340424</v>
      </c>
      <c r="B8654" s="1" t="s">
        <v>2347</v>
      </c>
      <c r="C8654" s="1">
        <v>119586503</v>
      </c>
      <c r="D8654" s="1">
        <v>424</v>
      </c>
      <c r="E8654" s="1" t="s">
        <v>2793</v>
      </c>
      <c r="F8654" s="1" t="s">
        <v>147</v>
      </c>
      <c r="G8654" s="1" t="s">
        <v>536</v>
      </c>
      <c r="H8654" s="1" t="s">
        <v>916</v>
      </c>
      <c r="I8654" s="1">
        <v>1093733.26</v>
      </c>
      <c r="K8654" s="1">
        <v>192774</v>
      </c>
      <c r="L8654" s="1">
        <v>6760757</v>
      </c>
      <c r="M8654" s="1">
        <v>-4.5000001591688488E-6</v>
      </c>
      <c r="N8654" s="1">
        <v>-6.656054756604135E-5</v>
      </c>
      <c r="O8654" s="1">
        <v>-3.0989998776931316E-5</v>
      </c>
      <c r="P8654" s="1">
        <v>-2.8333344962447882E-3</v>
      </c>
      <c r="Q8654" s="1">
        <v>0</v>
      </c>
      <c r="S8654" s="1">
        <v>34</v>
      </c>
      <c r="T8654" s="1">
        <v>1</v>
      </c>
      <c r="U8654" s="1">
        <v>8047264</v>
      </c>
      <c r="V8654" s="1">
        <v>-3.5490000300342217E-5</v>
      </c>
      <c r="W8654" s="1">
        <v>-4.4735500705428421E-4</v>
      </c>
      <c r="X8654" s="1">
        <v>-4.4735500705428421E-4</v>
      </c>
    </row>
    <row r="8655" spans="1:24" x14ac:dyDescent="0.35">
      <c r="A8655" s="1">
        <v>350424</v>
      </c>
      <c r="B8655" s="1" t="s">
        <v>2348</v>
      </c>
      <c r="C8655" s="1">
        <v>119586503</v>
      </c>
      <c r="D8655" s="1">
        <v>424</v>
      </c>
      <c r="E8655" s="1" t="s">
        <v>2793</v>
      </c>
      <c r="F8655" s="1" t="s">
        <v>147</v>
      </c>
      <c r="G8655" s="1" t="s">
        <v>536</v>
      </c>
      <c r="H8655" s="1" t="s">
        <v>916</v>
      </c>
      <c r="I8655" s="1">
        <v>1127944.1200000001</v>
      </c>
      <c r="K8655" s="1">
        <v>192774</v>
      </c>
      <c r="L8655" s="1">
        <v>6970923.5</v>
      </c>
      <c r="M8655" s="1">
        <v>0.21016649901866913</v>
      </c>
      <c r="N8655" s="1">
        <v>3.108623743057251</v>
      </c>
      <c r="O8655" s="1">
        <v>3.4210860729217529E-2</v>
      </c>
      <c r="P8655" s="1">
        <v>3.1278979778289795</v>
      </c>
      <c r="Q8655" s="1">
        <v>0</v>
      </c>
      <c r="S8655" s="1">
        <v>35</v>
      </c>
      <c r="T8655" s="1">
        <v>1</v>
      </c>
      <c r="U8655" s="1">
        <v>8291641.5</v>
      </c>
      <c r="V8655" s="1">
        <v>0.24437735974788666</v>
      </c>
      <c r="W8655" s="1">
        <v>3.0367774963378906</v>
      </c>
      <c r="X8655" s="1">
        <v>3.0367774963378906</v>
      </c>
    </row>
    <row r="8656" spans="1:24" x14ac:dyDescent="0.35">
      <c r="A8656" s="1">
        <v>360424</v>
      </c>
      <c r="B8656" s="1" t="s">
        <v>2349</v>
      </c>
      <c r="C8656" s="1">
        <v>119586503</v>
      </c>
      <c r="D8656" s="1">
        <v>424</v>
      </c>
      <c r="E8656" s="1" t="s">
        <v>2793</v>
      </c>
      <c r="F8656" s="1" t="s">
        <v>147</v>
      </c>
      <c r="G8656" s="1" t="s">
        <v>536</v>
      </c>
      <c r="H8656" s="1" t="s">
        <v>916</v>
      </c>
      <c r="I8656" s="1">
        <v>1195989.18</v>
      </c>
      <c r="K8656" s="1">
        <v>192774</v>
      </c>
      <c r="L8656" s="1">
        <v>7559189</v>
      </c>
      <c r="M8656" s="1">
        <v>0.58826547861099243</v>
      </c>
      <c r="N8656" s="1">
        <v>8.4388456344604492</v>
      </c>
      <c r="O8656" s="1">
        <v>6.8045057356357574E-2</v>
      </c>
      <c r="P8656" s="1">
        <v>6.0326623916625977</v>
      </c>
      <c r="Q8656" s="1">
        <v>0</v>
      </c>
      <c r="S8656" s="1">
        <v>36</v>
      </c>
      <c r="T8656" s="1">
        <v>1</v>
      </c>
      <c r="U8656" s="1">
        <v>8947952</v>
      </c>
      <c r="V8656" s="1">
        <v>0.6563105583190918</v>
      </c>
      <c r="W8656" s="1">
        <v>7.9153265953063965</v>
      </c>
      <c r="X8656" s="1">
        <v>7.9153265953063965</v>
      </c>
    </row>
    <row r="8657" spans="1:24" x14ac:dyDescent="0.35">
      <c r="A8657" s="1">
        <v>370424</v>
      </c>
      <c r="B8657" s="1" t="s">
        <v>2350</v>
      </c>
      <c r="C8657" s="1">
        <v>119586503</v>
      </c>
      <c r="D8657" s="1">
        <v>424</v>
      </c>
      <c r="E8657" s="1" t="s">
        <v>2793</v>
      </c>
      <c r="F8657" s="1" t="s">
        <v>147</v>
      </c>
      <c r="G8657" s="1" t="s">
        <v>536</v>
      </c>
      <c r="H8657" s="1" t="s">
        <v>916</v>
      </c>
      <c r="I8657" s="1">
        <v>1230386.3400000001</v>
      </c>
      <c r="K8657" s="1">
        <v>192774</v>
      </c>
      <c r="L8657" s="1">
        <v>8204530</v>
      </c>
      <c r="M8657" s="1">
        <v>0.64534097909927368</v>
      </c>
      <c r="N8657" s="1">
        <v>8.5371723175048828</v>
      </c>
      <c r="O8657" s="1">
        <v>3.4397158771753311E-2</v>
      </c>
      <c r="P8657" s="1">
        <v>2.8760428428649902</v>
      </c>
      <c r="Q8657" s="1">
        <v>0</v>
      </c>
      <c r="S8657" s="1">
        <v>37</v>
      </c>
      <c r="T8657" s="1">
        <v>1</v>
      </c>
      <c r="U8657" s="1">
        <v>9627690</v>
      </c>
      <c r="V8657" s="1">
        <v>0.67973816394805908</v>
      </c>
      <c r="W8657" s="1">
        <v>7.5965762138366699</v>
      </c>
      <c r="X8657" s="1">
        <v>7.5965762138366699</v>
      </c>
    </row>
    <row r="8658" spans="1:24" x14ac:dyDescent="0.35">
      <c r="A8658" s="1">
        <v>380424</v>
      </c>
      <c r="B8658" s="1" t="s">
        <v>2351</v>
      </c>
      <c r="C8658" s="1">
        <v>119586503</v>
      </c>
      <c r="D8658" s="1">
        <v>424</v>
      </c>
      <c r="E8658" s="1" t="s">
        <v>2793</v>
      </c>
      <c r="F8658" s="1" t="s">
        <v>147</v>
      </c>
      <c r="G8658" s="1" t="s">
        <v>536</v>
      </c>
      <c r="H8658" s="1" t="s">
        <v>916</v>
      </c>
      <c r="I8658" s="1">
        <v>1317893</v>
      </c>
      <c r="K8658" s="1">
        <v>269142.59375</v>
      </c>
      <c r="L8658" s="1">
        <v>8406557</v>
      </c>
      <c r="M8658" s="1">
        <v>0.20202699303627014</v>
      </c>
      <c r="N8658" s="1">
        <v>2.462383508682251</v>
      </c>
      <c r="O8658" s="1">
        <v>8.7506659328937531E-2</v>
      </c>
      <c r="P8658" s="1">
        <v>7.112128734588623</v>
      </c>
      <c r="Q8658" s="1">
        <v>7.636859267950058E-2</v>
      </c>
      <c r="S8658" s="1">
        <v>38</v>
      </c>
      <c r="T8658" s="1">
        <v>1</v>
      </c>
      <c r="U8658" s="1">
        <v>9993593</v>
      </c>
      <c r="V8658" s="1">
        <v>0.36590224504470825</v>
      </c>
      <c r="W8658" s="1">
        <v>3.8005273342132568</v>
      </c>
      <c r="X8658" s="1">
        <v>3.8005273342132568</v>
      </c>
    </row>
    <row r="8659" spans="1:24" x14ac:dyDescent="0.35">
      <c r="A8659" s="1">
        <v>390424</v>
      </c>
      <c r="B8659" s="1" t="s">
        <v>2352</v>
      </c>
      <c r="C8659" s="1">
        <v>119586503</v>
      </c>
      <c r="D8659" s="1">
        <v>424</v>
      </c>
      <c r="E8659" s="1" t="s">
        <v>2793</v>
      </c>
      <c r="F8659" s="1" t="s">
        <v>147</v>
      </c>
      <c r="G8659" s="1" t="s">
        <v>536</v>
      </c>
      <c r="H8659" s="1" t="s">
        <v>916</v>
      </c>
      <c r="I8659" s="1">
        <v>1328177</v>
      </c>
      <c r="K8659" s="1">
        <v>345471.375</v>
      </c>
      <c r="L8659" s="1">
        <v>8477831</v>
      </c>
      <c r="M8659" s="1">
        <v>7.127399742603302E-2</v>
      </c>
      <c r="N8659" s="1">
        <v>0.84783816337585449</v>
      </c>
      <c r="O8659" s="1">
        <v>1.028400007635355E-2</v>
      </c>
      <c r="P8659" s="1">
        <v>0.78033649921417236</v>
      </c>
      <c r="Q8659" s="1">
        <v>7.6328784227371216E-2</v>
      </c>
      <c r="S8659" s="1">
        <v>39</v>
      </c>
      <c r="T8659" s="1">
        <v>1</v>
      </c>
      <c r="U8659" s="1">
        <v>10151479</v>
      </c>
      <c r="V8659" s="1">
        <v>0.15788677334785461</v>
      </c>
      <c r="W8659" s="1">
        <v>1.5798722505569458</v>
      </c>
      <c r="X8659" s="1">
        <v>1.5798722505569458</v>
      </c>
    </row>
    <row r="8660" spans="1:24" x14ac:dyDescent="0.35">
      <c r="A8660" s="1">
        <v>400424</v>
      </c>
      <c r="B8660" s="1" t="s">
        <v>2353</v>
      </c>
      <c r="C8660" s="1">
        <v>119586503</v>
      </c>
      <c r="D8660" s="1">
        <v>424</v>
      </c>
      <c r="E8660" s="1" t="s">
        <v>2793</v>
      </c>
      <c r="F8660" s="1" t="s">
        <v>147</v>
      </c>
      <c r="G8660" s="1" t="s">
        <v>536</v>
      </c>
      <c r="H8660" s="1" t="s">
        <v>916</v>
      </c>
      <c r="S8660" s="1">
        <v>40</v>
      </c>
      <c r="T8660" s="1">
        <v>1</v>
      </c>
      <c r="U8660" s="1">
        <v>0</v>
      </c>
      <c r="V8660" s="1">
        <v>0</v>
      </c>
      <c r="W8660" s="1">
        <v>-100</v>
      </c>
      <c r="X8660" s="1">
        <v>-100</v>
      </c>
    </row>
    <row r="8661" spans="1:24" x14ac:dyDescent="0.35">
      <c r="A8661" s="1">
        <v>410424</v>
      </c>
      <c r="B8661" s="1" t="s">
        <v>2354</v>
      </c>
      <c r="C8661" s="1">
        <v>119586503</v>
      </c>
      <c r="D8661" s="1">
        <v>424</v>
      </c>
      <c r="E8661" s="1" t="s">
        <v>2793</v>
      </c>
      <c r="F8661" s="1" t="s">
        <v>147</v>
      </c>
      <c r="G8661" s="1" t="s">
        <v>536</v>
      </c>
      <c r="H8661" s="1" t="s">
        <v>916</v>
      </c>
      <c r="S8661" s="1">
        <v>41</v>
      </c>
      <c r="T8661" s="1">
        <v>1</v>
      </c>
      <c r="U8661" s="1">
        <v>0</v>
      </c>
      <c r="V8661" s="1">
        <v>0</v>
      </c>
    </row>
    <row r="8662" spans="1:24" x14ac:dyDescent="0.35">
      <c r="A8662" s="1">
        <v>420424</v>
      </c>
      <c r="B8662" s="1" t="s">
        <v>2355</v>
      </c>
      <c r="C8662" s="1">
        <v>119586503</v>
      </c>
      <c r="D8662" s="1">
        <v>424</v>
      </c>
      <c r="E8662" s="1" t="s">
        <v>2793</v>
      </c>
      <c r="F8662" s="1" t="s">
        <v>147</v>
      </c>
      <c r="G8662" s="1" t="s">
        <v>536</v>
      </c>
      <c r="H8662" s="1" t="s">
        <v>916</v>
      </c>
      <c r="S8662" s="1">
        <v>42</v>
      </c>
      <c r="T8662" s="1">
        <v>1</v>
      </c>
      <c r="U8662" s="1">
        <v>0</v>
      </c>
      <c r="V8662" s="1">
        <v>0</v>
      </c>
    </row>
    <row r="8663" spans="1:24" x14ac:dyDescent="0.35">
      <c r="A8663" s="1">
        <v>430424</v>
      </c>
      <c r="B8663" s="1" t="s">
        <v>2356</v>
      </c>
      <c r="C8663" s="1">
        <v>119586503</v>
      </c>
      <c r="D8663" s="1">
        <v>424</v>
      </c>
      <c r="E8663" s="1" t="s">
        <v>2793</v>
      </c>
      <c r="F8663" s="1" t="s">
        <v>147</v>
      </c>
      <c r="G8663" s="1" t="s">
        <v>536</v>
      </c>
      <c r="H8663" s="1" t="s">
        <v>916</v>
      </c>
      <c r="S8663" s="1">
        <v>43</v>
      </c>
      <c r="T8663" s="1">
        <v>1</v>
      </c>
      <c r="U8663" s="1">
        <v>0</v>
      </c>
      <c r="V8663" s="1">
        <v>0</v>
      </c>
    </row>
    <row r="8664" spans="1:24" x14ac:dyDescent="0.35">
      <c r="A8664" s="1">
        <v>440424</v>
      </c>
      <c r="B8664" s="1" t="s">
        <v>2357</v>
      </c>
      <c r="C8664" s="1">
        <v>119586503</v>
      </c>
      <c r="D8664" s="1">
        <v>424</v>
      </c>
      <c r="E8664" s="1" t="s">
        <v>2793</v>
      </c>
      <c r="F8664" s="1" t="s">
        <v>147</v>
      </c>
      <c r="G8664" s="1" t="s">
        <v>536</v>
      </c>
      <c r="H8664" s="1" t="s">
        <v>916</v>
      </c>
      <c r="S8664" s="1">
        <v>44</v>
      </c>
      <c r="T8664" s="1">
        <v>1</v>
      </c>
      <c r="U8664" s="1">
        <v>0</v>
      </c>
      <c r="V8664" s="1">
        <v>0</v>
      </c>
    </row>
    <row r="8665" spans="1:24" x14ac:dyDescent="0.35">
      <c r="A8665" s="1">
        <v>450424</v>
      </c>
      <c r="B8665" s="1" t="s">
        <v>2358</v>
      </c>
      <c r="C8665" s="1">
        <v>119586503</v>
      </c>
      <c r="D8665" s="1">
        <v>424</v>
      </c>
      <c r="E8665" s="1" t="s">
        <v>2793</v>
      </c>
      <c r="F8665" s="1" t="s">
        <v>147</v>
      </c>
      <c r="G8665" s="1" t="s">
        <v>536</v>
      </c>
      <c r="H8665" s="1" t="s">
        <v>916</v>
      </c>
      <c r="S8665" s="1">
        <v>45</v>
      </c>
      <c r="T8665" s="1">
        <v>1</v>
      </c>
      <c r="U8665" s="1">
        <v>0</v>
      </c>
      <c r="V8665" s="1">
        <v>0</v>
      </c>
    </row>
    <row r="8666" spans="1:24" x14ac:dyDescent="0.35">
      <c r="A8666" s="1">
        <v>460424</v>
      </c>
      <c r="B8666" s="1" t="s">
        <v>2359</v>
      </c>
      <c r="C8666" s="1">
        <v>119586503</v>
      </c>
      <c r="D8666" s="1">
        <v>424</v>
      </c>
      <c r="E8666" s="1" t="s">
        <v>2793</v>
      </c>
      <c r="F8666" s="1" t="s">
        <v>147</v>
      </c>
      <c r="G8666" s="1" t="s">
        <v>536</v>
      </c>
      <c r="H8666" s="1" t="s">
        <v>916</v>
      </c>
      <c r="S8666" s="1">
        <v>46</v>
      </c>
      <c r="T8666" s="1">
        <v>1</v>
      </c>
      <c r="U8666" s="1">
        <v>0</v>
      </c>
      <c r="V8666" s="1">
        <v>0</v>
      </c>
    </row>
    <row r="8667" spans="1:24" x14ac:dyDescent="0.35">
      <c r="A8667" s="1">
        <v>470424</v>
      </c>
      <c r="B8667" s="1" t="s">
        <v>2360</v>
      </c>
      <c r="C8667" s="1">
        <v>119586503</v>
      </c>
      <c r="D8667" s="1">
        <v>424</v>
      </c>
      <c r="E8667" s="1" t="s">
        <v>2793</v>
      </c>
      <c r="F8667" s="1" t="s">
        <v>147</v>
      </c>
      <c r="G8667" s="1" t="s">
        <v>536</v>
      </c>
      <c r="H8667" s="1" t="s">
        <v>916</v>
      </c>
      <c r="S8667" s="1">
        <v>47</v>
      </c>
      <c r="T8667" s="1">
        <v>1</v>
      </c>
      <c r="U8667" s="1">
        <v>0</v>
      </c>
      <c r="V8667" s="1">
        <v>0</v>
      </c>
    </row>
    <row r="8668" spans="1:24" x14ac:dyDescent="0.35">
      <c r="A8668" s="1">
        <v>480424</v>
      </c>
      <c r="B8668" s="1" t="s">
        <v>2361</v>
      </c>
      <c r="C8668" s="1">
        <v>119586503</v>
      </c>
      <c r="D8668" s="1">
        <v>424</v>
      </c>
      <c r="E8668" s="1" t="s">
        <v>2793</v>
      </c>
      <c r="F8668" s="1" t="s">
        <v>147</v>
      </c>
      <c r="G8668" s="1" t="s">
        <v>536</v>
      </c>
      <c r="H8668" s="1" t="s">
        <v>916</v>
      </c>
      <c r="S8668" s="1">
        <v>48</v>
      </c>
      <c r="T8668" s="1">
        <v>1</v>
      </c>
      <c r="U8668" s="1">
        <v>0</v>
      </c>
      <c r="V8668" s="1">
        <v>0</v>
      </c>
    </row>
    <row r="8669" spans="1:24" x14ac:dyDescent="0.35">
      <c r="A8669" s="1">
        <v>290457</v>
      </c>
      <c r="B8669" s="1" t="s">
        <v>2341</v>
      </c>
      <c r="C8669" s="1">
        <v>119648303</v>
      </c>
      <c r="D8669" s="1">
        <v>457</v>
      </c>
      <c r="E8669" s="1" t="s">
        <v>2794</v>
      </c>
      <c r="F8669" s="1" t="s">
        <v>147</v>
      </c>
      <c r="G8669" s="1" t="s">
        <v>497</v>
      </c>
      <c r="H8669" s="1" t="s">
        <v>916</v>
      </c>
      <c r="I8669" s="1">
        <v>1730289.51</v>
      </c>
      <c r="J8669" s="1">
        <v>69500.179999999993</v>
      </c>
      <c r="K8669" s="1">
        <v>307524</v>
      </c>
      <c r="L8669" s="1">
        <v>4879772.5</v>
      </c>
      <c r="S8669" s="1">
        <v>29</v>
      </c>
      <c r="T8669" s="1">
        <v>1</v>
      </c>
      <c r="U8669" s="1">
        <v>6987086</v>
      </c>
      <c r="V8669" s="1">
        <v>0</v>
      </c>
    </row>
    <row r="8670" spans="1:24" x14ac:dyDescent="0.35">
      <c r="A8670" s="1">
        <v>300457</v>
      </c>
      <c r="B8670" s="1" t="s">
        <v>2343</v>
      </c>
      <c r="C8670" s="1">
        <v>119648303</v>
      </c>
      <c r="D8670" s="1">
        <v>457</v>
      </c>
      <c r="E8670" s="1" t="s">
        <v>2794</v>
      </c>
      <c r="F8670" s="1" t="s">
        <v>147</v>
      </c>
      <c r="G8670" s="1" t="s">
        <v>497</v>
      </c>
      <c r="H8670" s="1" t="s">
        <v>916</v>
      </c>
      <c r="I8670" s="1">
        <v>1748548.58</v>
      </c>
      <c r="J8670" s="1">
        <v>65491</v>
      </c>
      <c r="K8670" s="1">
        <v>307524</v>
      </c>
      <c r="L8670" s="1">
        <v>5187516</v>
      </c>
      <c r="M8670" s="1">
        <v>0.30774348974227905</v>
      </c>
      <c r="N8670" s="1">
        <v>6.3065133094787598</v>
      </c>
      <c r="O8670" s="1">
        <v>1.8259070813655853E-2</v>
      </c>
      <c r="P8670" s="1">
        <v>1.0552610158920288</v>
      </c>
      <c r="Q8670" s="1">
        <v>0</v>
      </c>
      <c r="R8670" s="1">
        <v>-4.0091797709465027E-3</v>
      </c>
      <c r="S8670" s="1">
        <v>30</v>
      </c>
      <c r="T8670" s="1">
        <v>1</v>
      </c>
      <c r="U8670" s="1">
        <v>7309079.5</v>
      </c>
      <c r="V8670" s="1">
        <v>0.3219933807849884</v>
      </c>
      <c r="W8670" s="1">
        <v>4.6084089279174805</v>
      </c>
      <c r="X8670" s="1">
        <v>4.6084089279174805</v>
      </c>
    </row>
    <row r="8671" spans="1:24" x14ac:dyDescent="0.35">
      <c r="A8671" s="1">
        <v>310457</v>
      </c>
      <c r="B8671" s="1" t="s">
        <v>2344</v>
      </c>
      <c r="C8671" s="1">
        <v>119648303</v>
      </c>
      <c r="D8671" s="1">
        <v>457</v>
      </c>
      <c r="E8671" s="1" t="s">
        <v>2794</v>
      </c>
      <c r="F8671" s="1" t="s">
        <v>147</v>
      </c>
      <c r="G8671" s="1" t="s">
        <v>497</v>
      </c>
      <c r="H8671" s="1" t="s">
        <v>916</v>
      </c>
      <c r="I8671" s="1">
        <v>1771314.68</v>
      </c>
      <c r="J8671" s="1">
        <v>62429.9</v>
      </c>
      <c r="K8671" s="1">
        <v>307524</v>
      </c>
      <c r="L8671" s="1">
        <v>5348172.5</v>
      </c>
      <c r="M8671" s="1">
        <v>0.16065649688243866</v>
      </c>
      <c r="N8671" s="1">
        <v>3.0969831943511963</v>
      </c>
      <c r="O8671" s="1">
        <v>2.2766100242733955E-2</v>
      </c>
      <c r="P8671" s="1">
        <v>1.3019998073577881</v>
      </c>
      <c r="Q8671" s="1">
        <v>0</v>
      </c>
      <c r="R8671" s="1">
        <v>-3.0610999092459679E-3</v>
      </c>
      <c r="S8671" s="1">
        <v>31</v>
      </c>
      <c r="T8671" s="1">
        <v>1</v>
      </c>
      <c r="U8671" s="1">
        <v>7489441</v>
      </c>
      <c r="V8671" s="1">
        <v>0.18036149442195892</v>
      </c>
      <c r="W8671" s="1">
        <v>2.4676363468170166</v>
      </c>
      <c r="X8671" s="1">
        <v>2.4676363468170166</v>
      </c>
    </row>
    <row r="8672" spans="1:24" x14ac:dyDescent="0.35">
      <c r="A8672" s="1">
        <v>320457</v>
      </c>
      <c r="B8672" s="1" t="s">
        <v>2345</v>
      </c>
      <c r="C8672" s="1">
        <v>119648303</v>
      </c>
      <c r="D8672" s="1">
        <v>457</v>
      </c>
      <c r="E8672" s="1" t="s">
        <v>2794</v>
      </c>
      <c r="F8672" s="1" t="s">
        <v>147</v>
      </c>
      <c r="G8672" s="1" t="s">
        <v>497</v>
      </c>
      <c r="H8672" s="1" t="s">
        <v>916</v>
      </c>
      <c r="I8672" s="1">
        <v>1778892.6</v>
      </c>
      <c r="J8672" s="1">
        <v>88273.24</v>
      </c>
      <c r="K8672" s="1">
        <v>307524</v>
      </c>
      <c r="L8672" s="1">
        <v>5425418</v>
      </c>
      <c r="M8672" s="1">
        <v>7.7245503664016724E-2</v>
      </c>
      <c r="N8672" s="1">
        <v>1.4443345069885254</v>
      </c>
      <c r="O8672" s="1">
        <v>7.5779198668897152E-3</v>
      </c>
      <c r="P8672" s="1">
        <v>0.427813321352005</v>
      </c>
      <c r="Q8672" s="1">
        <v>0</v>
      </c>
      <c r="R8672" s="1">
        <v>2.5843340903520584E-2</v>
      </c>
      <c r="S8672" s="1">
        <v>32</v>
      </c>
      <c r="T8672" s="1">
        <v>1</v>
      </c>
      <c r="U8672" s="1">
        <v>7600108</v>
      </c>
      <c r="V8672" s="1">
        <v>0.11066676676273346</v>
      </c>
      <c r="W8672" s="1">
        <v>1.4776402711868286</v>
      </c>
      <c r="X8672" s="1">
        <v>1.4776402711868286</v>
      </c>
    </row>
    <row r="8673" spans="1:24" x14ac:dyDescent="0.35">
      <c r="A8673" s="1">
        <v>330457</v>
      </c>
      <c r="B8673" s="1" t="s">
        <v>2346</v>
      </c>
      <c r="C8673" s="1">
        <v>119648303</v>
      </c>
      <c r="D8673" s="1">
        <v>457</v>
      </c>
      <c r="E8673" s="1" t="s">
        <v>2794</v>
      </c>
      <c r="F8673" s="1" t="s">
        <v>147</v>
      </c>
      <c r="G8673" s="1" t="s">
        <v>497</v>
      </c>
      <c r="H8673" s="1" t="s">
        <v>916</v>
      </c>
      <c r="I8673" s="1">
        <v>1824568.98</v>
      </c>
      <c r="J8673" s="1">
        <v>144106.14000000001</v>
      </c>
      <c r="K8673" s="1">
        <v>307524</v>
      </c>
      <c r="L8673" s="1">
        <v>5669585.5</v>
      </c>
      <c r="M8673" s="1">
        <v>0.2441675066947937</v>
      </c>
      <c r="N8673" s="1">
        <v>4.5004367828369141</v>
      </c>
      <c r="O8673" s="1">
        <v>4.5676380395889282E-2</v>
      </c>
      <c r="P8673" s="1">
        <v>2.5676863193511963</v>
      </c>
      <c r="Q8673" s="1">
        <v>0</v>
      </c>
      <c r="R8673" s="1">
        <v>5.5832900106906891E-2</v>
      </c>
      <c r="S8673" s="1">
        <v>33</v>
      </c>
      <c r="T8673" s="1">
        <v>1</v>
      </c>
      <c r="U8673" s="1">
        <v>7945785</v>
      </c>
      <c r="V8673" s="1">
        <v>0.34567677974700928</v>
      </c>
      <c r="W8673" s="1">
        <v>4.5483169555664063</v>
      </c>
      <c r="X8673" s="1">
        <v>4.5483169555664063</v>
      </c>
    </row>
    <row r="8674" spans="1:24" x14ac:dyDescent="0.35">
      <c r="A8674" s="1">
        <v>340457</v>
      </c>
      <c r="B8674" s="1" t="s">
        <v>2347</v>
      </c>
      <c r="C8674" s="1">
        <v>119648303</v>
      </c>
      <c r="D8674" s="1">
        <v>457</v>
      </c>
      <c r="E8674" s="1" t="s">
        <v>2794</v>
      </c>
      <c r="F8674" s="1" t="s">
        <v>147</v>
      </c>
      <c r="G8674" s="1" t="s">
        <v>497</v>
      </c>
      <c r="H8674" s="1" t="s">
        <v>916</v>
      </c>
      <c r="I8674" s="1">
        <v>1945534.6</v>
      </c>
      <c r="J8674" s="1">
        <v>145301.35</v>
      </c>
      <c r="K8674" s="1">
        <v>307524</v>
      </c>
      <c r="L8674" s="1">
        <v>5669828.5</v>
      </c>
      <c r="M8674" s="1">
        <v>2.4300000222865492E-4</v>
      </c>
      <c r="N8674" s="1">
        <v>4.2860275134444237E-3</v>
      </c>
      <c r="O8674" s="1">
        <v>0.1209656223654747</v>
      </c>
      <c r="P8674" s="1">
        <v>6.6298189163208008</v>
      </c>
      <c r="Q8674" s="1">
        <v>0</v>
      </c>
      <c r="R8674" s="1">
        <v>1.1952100321650505E-3</v>
      </c>
      <c r="S8674" s="1">
        <v>34</v>
      </c>
      <c r="T8674" s="1">
        <v>1</v>
      </c>
      <c r="U8674" s="1">
        <v>8068188</v>
      </c>
      <c r="V8674" s="1">
        <v>0.1224038302898407</v>
      </c>
      <c r="W8674" s="1">
        <v>1.5404771566390991</v>
      </c>
      <c r="X8674" s="1">
        <v>1.5404771566390991</v>
      </c>
    </row>
    <row r="8675" spans="1:24" x14ac:dyDescent="0.35">
      <c r="A8675" s="1">
        <v>350457</v>
      </c>
      <c r="B8675" s="1" t="s">
        <v>2348</v>
      </c>
      <c r="C8675" s="1">
        <v>119648303</v>
      </c>
      <c r="D8675" s="1">
        <v>457</v>
      </c>
      <c r="E8675" s="1" t="s">
        <v>2794</v>
      </c>
      <c r="F8675" s="1" t="s">
        <v>147</v>
      </c>
      <c r="G8675" s="1" t="s">
        <v>497</v>
      </c>
      <c r="H8675" s="1" t="s">
        <v>916</v>
      </c>
      <c r="I8675" s="1">
        <v>1803005.3</v>
      </c>
      <c r="J8675" s="1">
        <v>166880</v>
      </c>
      <c r="K8675" s="1">
        <v>307524</v>
      </c>
      <c r="L8675" s="1">
        <v>6243856</v>
      </c>
      <c r="M8675" s="1">
        <v>0.57402747869491577</v>
      </c>
      <c r="N8675" s="1">
        <v>10.124247550964355</v>
      </c>
      <c r="O8675" s="1">
        <v>-0.14252929389476776</v>
      </c>
      <c r="P8675" s="1">
        <v>-7.3259711265563965</v>
      </c>
      <c r="Q8675" s="1">
        <v>0</v>
      </c>
      <c r="R8675" s="1">
        <v>2.1578650921583176E-2</v>
      </c>
      <c r="S8675" s="1">
        <v>35</v>
      </c>
      <c r="T8675" s="1">
        <v>1</v>
      </c>
      <c r="U8675" s="1">
        <v>8521265</v>
      </c>
      <c r="V8675" s="1">
        <v>0.45307683944702148</v>
      </c>
      <c r="W8675" s="1">
        <v>5.6155977249145508</v>
      </c>
      <c r="X8675" s="1">
        <v>5.6155977249145508</v>
      </c>
    </row>
    <row r="8676" spans="1:24" x14ac:dyDescent="0.35">
      <c r="A8676" s="1">
        <v>360457</v>
      </c>
      <c r="B8676" s="1" t="s">
        <v>2349</v>
      </c>
      <c r="C8676" s="1">
        <v>119648303</v>
      </c>
      <c r="D8676" s="1">
        <v>457</v>
      </c>
      <c r="E8676" s="1" t="s">
        <v>2794</v>
      </c>
      <c r="F8676" s="1" t="s">
        <v>147</v>
      </c>
      <c r="G8676" s="1" t="s">
        <v>497</v>
      </c>
      <c r="H8676" s="1" t="s">
        <v>916</v>
      </c>
      <c r="I8676" s="1">
        <v>1887418.23</v>
      </c>
      <c r="J8676" s="1">
        <v>233277.4</v>
      </c>
      <c r="K8676" s="1">
        <v>307524</v>
      </c>
      <c r="L8676" s="1">
        <v>7324420</v>
      </c>
      <c r="M8676" s="1">
        <v>1.080564022064209</v>
      </c>
      <c r="N8676" s="1">
        <v>17.306035995483398</v>
      </c>
      <c r="O8676" s="1">
        <v>8.4412932395935059E-2</v>
      </c>
      <c r="P8676" s="1">
        <v>4.6817903518676758</v>
      </c>
      <c r="Q8676" s="1">
        <v>0</v>
      </c>
      <c r="R8676" s="1">
        <v>6.6397398710250854E-2</v>
      </c>
      <c r="S8676" s="1">
        <v>36</v>
      </c>
      <c r="T8676" s="1">
        <v>1</v>
      </c>
      <c r="U8676" s="1">
        <v>9752640</v>
      </c>
      <c r="V8676" s="1">
        <v>1.2313743829727173</v>
      </c>
      <c r="W8676" s="1">
        <v>14.450613021850586</v>
      </c>
      <c r="X8676" s="1">
        <v>14.450613021850586</v>
      </c>
    </row>
    <row r="8677" spans="1:24" x14ac:dyDescent="0.35">
      <c r="A8677" s="1">
        <v>370457</v>
      </c>
      <c r="B8677" s="1" t="s">
        <v>2350</v>
      </c>
      <c r="C8677" s="1">
        <v>119648303</v>
      </c>
      <c r="D8677" s="1">
        <v>457</v>
      </c>
      <c r="E8677" s="1" t="s">
        <v>2794</v>
      </c>
      <c r="F8677" s="1" t="s">
        <v>147</v>
      </c>
      <c r="G8677" s="1" t="s">
        <v>497</v>
      </c>
      <c r="H8677" s="1" t="s">
        <v>916</v>
      </c>
      <c r="I8677" s="1">
        <v>2072439.51</v>
      </c>
      <c r="J8677" s="1">
        <v>253203.46</v>
      </c>
      <c r="K8677" s="1">
        <v>307524</v>
      </c>
      <c r="L8677" s="1">
        <v>8104136</v>
      </c>
      <c r="M8677" s="1">
        <v>0.77971601486206055</v>
      </c>
      <c r="N8677" s="1">
        <v>10.645429611206055</v>
      </c>
      <c r="O8677" s="1">
        <v>0.18502128124237061</v>
      </c>
      <c r="P8677" s="1">
        <v>9.8028764724731445</v>
      </c>
      <c r="Q8677" s="1">
        <v>0</v>
      </c>
      <c r="R8677" s="1">
        <v>1.9926059991121292E-2</v>
      </c>
      <c r="S8677" s="1">
        <v>37</v>
      </c>
      <c r="T8677" s="1">
        <v>1</v>
      </c>
      <c r="U8677" s="1">
        <v>10737303</v>
      </c>
      <c r="V8677" s="1">
        <v>0.98466336727142334</v>
      </c>
      <c r="W8677" s="1">
        <v>10.096373558044434</v>
      </c>
      <c r="X8677" s="1">
        <v>10.096373558044434</v>
      </c>
    </row>
    <row r="8678" spans="1:24" x14ac:dyDescent="0.35">
      <c r="A8678" s="1">
        <v>380457</v>
      </c>
      <c r="B8678" s="1" t="s">
        <v>2351</v>
      </c>
      <c r="C8678" s="1">
        <v>119648303</v>
      </c>
      <c r="D8678" s="1">
        <v>457</v>
      </c>
      <c r="E8678" s="1" t="s">
        <v>2794</v>
      </c>
      <c r="F8678" s="1" t="s">
        <v>147</v>
      </c>
      <c r="G8678" s="1" t="s">
        <v>497</v>
      </c>
      <c r="H8678" s="1" t="s">
        <v>916</v>
      </c>
      <c r="I8678" s="1">
        <v>1998916</v>
      </c>
      <c r="J8678" s="1">
        <v>283775</v>
      </c>
      <c r="K8678" s="1">
        <v>307524</v>
      </c>
      <c r="L8678" s="1">
        <v>8756970</v>
      </c>
      <c r="M8678" s="1">
        <v>0.65283399820327759</v>
      </c>
      <c r="N8678" s="1">
        <v>8.0555658340454102</v>
      </c>
      <c r="O8678" s="1">
        <v>-7.352350652217865E-2</v>
      </c>
      <c r="P8678" s="1">
        <v>-3.5476794242858887</v>
      </c>
      <c r="Q8678" s="1">
        <v>0</v>
      </c>
      <c r="R8678" s="1">
        <v>3.057154081761837E-2</v>
      </c>
      <c r="S8678" s="1">
        <v>38</v>
      </c>
      <c r="T8678" s="1">
        <v>1</v>
      </c>
      <c r="U8678" s="1">
        <v>11347185</v>
      </c>
      <c r="V8678" s="1">
        <v>0.60988205671310425</v>
      </c>
      <c r="W8678" s="1">
        <v>5.6800298690795898</v>
      </c>
      <c r="X8678" s="1">
        <v>5.6800298690795898</v>
      </c>
    </row>
    <row r="8679" spans="1:24" x14ac:dyDescent="0.35">
      <c r="A8679" s="1">
        <v>390457</v>
      </c>
      <c r="B8679" s="1" t="s">
        <v>2352</v>
      </c>
      <c r="C8679" s="1">
        <v>119648303</v>
      </c>
      <c r="D8679" s="1">
        <v>457</v>
      </c>
      <c r="E8679" s="1" t="s">
        <v>2794</v>
      </c>
      <c r="F8679" s="1" t="s">
        <v>147</v>
      </c>
      <c r="G8679" s="1" t="s">
        <v>497</v>
      </c>
      <c r="H8679" s="1" t="s">
        <v>916</v>
      </c>
      <c r="I8679" s="1">
        <v>2007699</v>
      </c>
      <c r="J8679" s="1">
        <v>290069</v>
      </c>
      <c r="K8679" s="1">
        <v>357524</v>
      </c>
      <c r="L8679" s="1">
        <v>8902627</v>
      </c>
      <c r="M8679" s="1">
        <v>0.1456570029258728</v>
      </c>
      <c r="N8679" s="1">
        <v>1.6633265018463135</v>
      </c>
      <c r="O8679" s="1">
        <v>8.7829995900392532E-3</v>
      </c>
      <c r="P8679" s="1">
        <v>0.43938815593719482</v>
      </c>
      <c r="Q8679" s="1">
        <v>5.000000074505806E-2</v>
      </c>
      <c r="R8679" s="1">
        <v>6.2939999625086784E-3</v>
      </c>
      <c r="S8679" s="1">
        <v>39</v>
      </c>
      <c r="T8679" s="1">
        <v>1</v>
      </c>
      <c r="U8679" s="1">
        <v>11557919</v>
      </c>
      <c r="V8679" s="1">
        <v>0.21073400974273682</v>
      </c>
      <c r="W8679" s="1">
        <v>1.8571478128433228</v>
      </c>
      <c r="X8679" s="1">
        <v>1.8571478128433228</v>
      </c>
    </row>
    <row r="8680" spans="1:24" x14ac:dyDescent="0.35">
      <c r="A8680" s="1">
        <v>400457</v>
      </c>
      <c r="B8680" s="1" t="s">
        <v>2353</v>
      </c>
      <c r="C8680" s="1">
        <v>119648303</v>
      </c>
      <c r="D8680" s="1">
        <v>457</v>
      </c>
      <c r="E8680" s="1" t="s">
        <v>2794</v>
      </c>
      <c r="F8680" s="1" t="s">
        <v>147</v>
      </c>
      <c r="G8680" s="1" t="s">
        <v>573</v>
      </c>
      <c r="H8680" s="1" t="s">
        <v>916</v>
      </c>
      <c r="S8680" s="1">
        <v>40</v>
      </c>
      <c r="T8680" s="1">
        <v>1</v>
      </c>
      <c r="U8680" s="1">
        <v>0</v>
      </c>
      <c r="V8680" s="1">
        <v>0</v>
      </c>
      <c r="W8680" s="1">
        <v>-100</v>
      </c>
      <c r="X8680" s="1">
        <v>-100</v>
      </c>
    </row>
    <row r="8681" spans="1:24" x14ac:dyDescent="0.35">
      <c r="A8681" s="1">
        <v>410457</v>
      </c>
      <c r="B8681" s="1" t="s">
        <v>2354</v>
      </c>
      <c r="C8681" s="1">
        <v>119648303</v>
      </c>
      <c r="D8681" s="1">
        <v>457</v>
      </c>
      <c r="E8681" s="1" t="s">
        <v>2794</v>
      </c>
      <c r="F8681" s="1" t="s">
        <v>147</v>
      </c>
      <c r="G8681" s="1" t="s">
        <v>573</v>
      </c>
      <c r="H8681" s="1" t="s">
        <v>916</v>
      </c>
      <c r="S8681" s="1">
        <v>41</v>
      </c>
      <c r="T8681" s="1">
        <v>1</v>
      </c>
      <c r="U8681" s="1">
        <v>0</v>
      </c>
      <c r="V8681" s="1">
        <v>0</v>
      </c>
    </row>
    <row r="8682" spans="1:24" x14ac:dyDescent="0.35">
      <c r="A8682" s="1">
        <v>420457</v>
      </c>
      <c r="B8682" s="1" t="s">
        <v>2355</v>
      </c>
      <c r="C8682" s="1">
        <v>119648303</v>
      </c>
      <c r="D8682" s="1">
        <v>457</v>
      </c>
      <c r="E8682" s="1" t="s">
        <v>2794</v>
      </c>
      <c r="F8682" s="1" t="s">
        <v>147</v>
      </c>
      <c r="G8682" s="1" t="s">
        <v>573</v>
      </c>
      <c r="H8682" s="1" t="s">
        <v>916</v>
      </c>
      <c r="S8682" s="1">
        <v>42</v>
      </c>
      <c r="T8682" s="1">
        <v>1</v>
      </c>
      <c r="U8682" s="1">
        <v>0</v>
      </c>
      <c r="V8682" s="1">
        <v>0</v>
      </c>
    </row>
    <row r="8683" spans="1:24" x14ac:dyDescent="0.35">
      <c r="A8683" s="1">
        <v>430457</v>
      </c>
      <c r="B8683" s="1" t="s">
        <v>2356</v>
      </c>
      <c r="C8683" s="1">
        <v>119648303</v>
      </c>
      <c r="D8683" s="1">
        <v>457</v>
      </c>
      <c r="E8683" s="1" t="s">
        <v>2794</v>
      </c>
      <c r="F8683" s="1" t="s">
        <v>147</v>
      </c>
      <c r="G8683" s="1" t="s">
        <v>573</v>
      </c>
      <c r="H8683" s="1" t="s">
        <v>916</v>
      </c>
      <c r="S8683" s="1">
        <v>43</v>
      </c>
      <c r="T8683" s="1">
        <v>1</v>
      </c>
      <c r="U8683" s="1">
        <v>0</v>
      </c>
      <c r="V8683" s="1">
        <v>0</v>
      </c>
    </row>
    <row r="8684" spans="1:24" x14ac:dyDescent="0.35">
      <c r="A8684" s="1">
        <v>440457</v>
      </c>
      <c r="B8684" s="1" t="s">
        <v>2357</v>
      </c>
      <c r="C8684" s="1">
        <v>119648303</v>
      </c>
      <c r="D8684" s="1">
        <v>457</v>
      </c>
      <c r="E8684" s="1" t="s">
        <v>2794</v>
      </c>
      <c r="F8684" s="1" t="s">
        <v>147</v>
      </c>
      <c r="G8684" s="1" t="s">
        <v>573</v>
      </c>
      <c r="H8684" s="1" t="s">
        <v>916</v>
      </c>
      <c r="S8684" s="1">
        <v>44</v>
      </c>
      <c r="T8684" s="1">
        <v>1</v>
      </c>
      <c r="U8684" s="1">
        <v>0</v>
      </c>
      <c r="V8684" s="1">
        <v>0</v>
      </c>
    </row>
    <row r="8685" spans="1:24" x14ac:dyDescent="0.35">
      <c r="A8685" s="1">
        <v>450457</v>
      </c>
      <c r="B8685" s="1" t="s">
        <v>2358</v>
      </c>
      <c r="C8685" s="1">
        <v>119648303</v>
      </c>
      <c r="D8685" s="1">
        <v>457</v>
      </c>
      <c r="E8685" s="1" t="s">
        <v>2794</v>
      </c>
      <c r="F8685" s="1" t="s">
        <v>147</v>
      </c>
      <c r="G8685" s="1" t="s">
        <v>573</v>
      </c>
      <c r="H8685" s="1" t="s">
        <v>916</v>
      </c>
      <c r="S8685" s="1">
        <v>45</v>
      </c>
      <c r="T8685" s="1">
        <v>1</v>
      </c>
      <c r="U8685" s="1">
        <v>0</v>
      </c>
      <c r="V8685" s="1">
        <v>0</v>
      </c>
    </row>
    <row r="8686" spans="1:24" x14ac:dyDescent="0.35">
      <c r="A8686" s="1">
        <v>460457</v>
      </c>
      <c r="B8686" s="1" t="s">
        <v>2359</v>
      </c>
      <c r="C8686" s="1">
        <v>119648303</v>
      </c>
      <c r="D8686" s="1">
        <v>457</v>
      </c>
      <c r="E8686" s="1" t="s">
        <v>2794</v>
      </c>
      <c r="F8686" s="1" t="s">
        <v>147</v>
      </c>
      <c r="G8686" s="1" t="s">
        <v>573</v>
      </c>
      <c r="H8686" s="1" t="s">
        <v>916</v>
      </c>
      <c r="S8686" s="1">
        <v>46</v>
      </c>
      <c r="T8686" s="1">
        <v>1</v>
      </c>
      <c r="U8686" s="1">
        <v>0</v>
      </c>
      <c r="V8686" s="1">
        <v>0</v>
      </c>
    </row>
    <row r="8687" spans="1:24" x14ac:dyDescent="0.35">
      <c r="A8687" s="1">
        <v>470457</v>
      </c>
      <c r="B8687" s="1" t="s">
        <v>2360</v>
      </c>
      <c r="C8687" s="1">
        <v>119648303</v>
      </c>
      <c r="D8687" s="1">
        <v>457</v>
      </c>
      <c r="E8687" s="1" t="s">
        <v>2794</v>
      </c>
      <c r="F8687" s="1" t="s">
        <v>147</v>
      </c>
      <c r="G8687" s="1" t="s">
        <v>573</v>
      </c>
      <c r="H8687" s="1" t="s">
        <v>916</v>
      </c>
      <c r="S8687" s="1">
        <v>47</v>
      </c>
      <c r="T8687" s="1">
        <v>1</v>
      </c>
      <c r="U8687" s="1">
        <v>0</v>
      </c>
      <c r="V8687" s="1">
        <v>0</v>
      </c>
    </row>
    <row r="8688" spans="1:24" x14ac:dyDescent="0.35">
      <c r="A8688" s="1">
        <v>480457</v>
      </c>
      <c r="B8688" s="1" t="s">
        <v>2361</v>
      </c>
      <c r="C8688" s="1">
        <v>119648303</v>
      </c>
      <c r="D8688" s="1">
        <v>457</v>
      </c>
      <c r="E8688" s="1" t="s">
        <v>2794</v>
      </c>
      <c r="F8688" s="1" t="s">
        <v>147</v>
      </c>
      <c r="G8688" s="1" t="s">
        <v>573</v>
      </c>
      <c r="H8688" s="1" t="s">
        <v>916</v>
      </c>
      <c r="S8688" s="1">
        <v>48</v>
      </c>
      <c r="T8688" s="1">
        <v>1</v>
      </c>
      <c r="U8688" s="1">
        <v>0</v>
      </c>
      <c r="V8688" s="1">
        <v>0</v>
      </c>
    </row>
    <row r="8689" spans="1:24" x14ac:dyDescent="0.35">
      <c r="A8689" s="1">
        <v>290464</v>
      </c>
      <c r="B8689" s="1" t="s">
        <v>2341</v>
      </c>
      <c r="C8689" s="1">
        <v>119648703</v>
      </c>
      <c r="D8689" s="1">
        <v>464</v>
      </c>
      <c r="E8689" s="1" t="s">
        <v>2795</v>
      </c>
      <c r="F8689" s="1" t="s">
        <v>147</v>
      </c>
      <c r="G8689" s="1" t="s">
        <v>573</v>
      </c>
      <c r="H8689" s="1" t="s">
        <v>916</v>
      </c>
      <c r="I8689" s="1">
        <v>1632456.93</v>
      </c>
      <c r="J8689" s="1">
        <v>5425.41</v>
      </c>
      <c r="K8689" s="1">
        <v>316551</v>
      </c>
      <c r="L8689" s="1">
        <v>7891941.5</v>
      </c>
      <c r="S8689" s="1">
        <v>29</v>
      </c>
      <c r="T8689" s="1">
        <v>1</v>
      </c>
      <c r="U8689" s="1">
        <v>9846375</v>
      </c>
      <c r="V8689" s="1">
        <v>0</v>
      </c>
    </row>
    <row r="8690" spans="1:24" x14ac:dyDescent="0.35">
      <c r="A8690" s="1">
        <v>300464</v>
      </c>
      <c r="B8690" s="1" t="s">
        <v>2343</v>
      </c>
      <c r="C8690" s="1">
        <v>119648703</v>
      </c>
      <c r="D8690" s="1">
        <v>464</v>
      </c>
      <c r="E8690" s="1" t="s">
        <v>2795</v>
      </c>
      <c r="F8690" s="1" t="s">
        <v>147</v>
      </c>
      <c r="G8690" s="1" t="s">
        <v>573</v>
      </c>
      <c r="H8690" s="1" t="s">
        <v>916</v>
      </c>
      <c r="I8690" s="1">
        <v>1648207.68</v>
      </c>
      <c r="J8690" s="1">
        <v>11274.34</v>
      </c>
      <c r="K8690" s="1">
        <v>365319</v>
      </c>
      <c r="L8690" s="1">
        <v>8265596</v>
      </c>
      <c r="M8690" s="1">
        <v>0.37365451455116272</v>
      </c>
      <c r="N8690" s="1">
        <v>4.7346334457397461</v>
      </c>
      <c r="O8690" s="1">
        <v>1.575075089931488E-2</v>
      </c>
      <c r="P8690" s="1">
        <v>0.96484935283660889</v>
      </c>
      <c r="Q8690" s="1">
        <v>4.8767998814582825E-2</v>
      </c>
      <c r="R8690" s="1">
        <v>5.8489302173256874E-3</v>
      </c>
      <c r="S8690" s="1">
        <v>30</v>
      </c>
      <c r="T8690" s="1">
        <v>1</v>
      </c>
      <c r="U8690" s="1">
        <v>10290397</v>
      </c>
      <c r="V8690" s="1">
        <v>0.44402217864990234</v>
      </c>
      <c r="W8690" s="1">
        <v>4.5094971656799316</v>
      </c>
      <c r="X8690" s="1">
        <v>4.5094971656799316</v>
      </c>
    </row>
    <row r="8691" spans="1:24" x14ac:dyDescent="0.35">
      <c r="A8691" s="1">
        <v>310464</v>
      </c>
      <c r="B8691" s="1" t="s">
        <v>2344</v>
      </c>
      <c r="C8691" s="1">
        <v>119648703</v>
      </c>
      <c r="D8691" s="1">
        <v>464</v>
      </c>
      <c r="E8691" s="1" t="s">
        <v>2795</v>
      </c>
      <c r="F8691" s="1" t="s">
        <v>147</v>
      </c>
      <c r="G8691" s="1" t="s">
        <v>573</v>
      </c>
      <c r="H8691" s="1" t="s">
        <v>916</v>
      </c>
      <c r="I8691" s="1">
        <v>1665956.57</v>
      </c>
      <c r="J8691" s="1">
        <v>14799.33</v>
      </c>
      <c r="K8691" s="1">
        <v>340935</v>
      </c>
      <c r="L8691" s="1">
        <v>8392959</v>
      </c>
      <c r="M8691" s="1">
        <v>0.12736299633979797</v>
      </c>
      <c r="N8691" s="1">
        <v>1.5408810377120972</v>
      </c>
      <c r="O8691" s="1">
        <v>1.7748890444636345E-2</v>
      </c>
      <c r="P8691" s="1">
        <v>1.0768600702285767</v>
      </c>
      <c r="Q8691" s="1">
        <v>-2.4383999407291412E-2</v>
      </c>
      <c r="R8691" s="1">
        <v>3.5249900538474321E-3</v>
      </c>
      <c r="S8691" s="1">
        <v>31</v>
      </c>
      <c r="T8691" s="1">
        <v>1</v>
      </c>
      <c r="U8691" s="1">
        <v>10414650</v>
      </c>
      <c r="V8691" s="1">
        <v>0.12425287812948227</v>
      </c>
      <c r="W8691" s="1">
        <v>1.2074655294418335</v>
      </c>
      <c r="X8691" s="1">
        <v>1.2074655294418335</v>
      </c>
    </row>
    <row r="8692" spans="1:24" x14ac:dyDescent="0.35">
      <c r="A8692" s="1">
        <v>320464</v>
      </c>
      <c r="B8692" s="1" t="s">
        <v>2345</v>
      </c>
      <c r="C8692" s="1">
        <v>119648703</v>
      </c>
      <c r="D8692" s="1">
        <v>464</v>
      </c>
      <c r="E8692" s="1" t="s">
        <v>2795</v>
      </c>
      <c r="F8692" s="1" t="s">
        <v>147</v>
      </c>
      <c r="G8692" s="1" t="s">
        <v>573</v>
      </c>
      <c r="H8692" s="1" t="s">
        <v>916</v>
      </c>
      <c r="I8692" s="1">
        <v>1678695.9</v>
      </c>
      <c r="J8692" s="1">
        <v>43596.98</v>
      </c>
      <c r="K8692" s="1">
        <v>340935</v>
      </c>
      <c r="L8692" s="1">
        <v>8576303</v>
      </c>
      <c r="M8692" s="1">
        <v>0.18334400653839111</v>
      </c>
      <c r="N8692" s="1">
        <v>2.1844978332519531</v>
      </c>
      <c r="O8692" s="1">
        <v>1.2739329598844051E-2</v>
      </c>
      <c r="P8692" s="1">
        <v>0.76468557119369507</v>
      </c>
      <c r="Q8692" s="1">
        <v>0</v>
      </c>
      <c r="R8692" s="1">
        <v>2.8797650709748268E-2</v>
      </c>
      <c r="S8692" s="1">
        <v>32</v>
      </c>
      <c r="T8692" s="1">
        <v>1</v>
      </c>
      <c r="U8692" s="1">
        <v>10639531</v>
      </c>
      <c r="V8692" s="1">
        <v>0.22488099336624146</v>
      </c>
      <c r="W8692" s="1">
        <v>2.1592755317687988</v>
      </c>
      <c r="X8692" s="1">
        <v>2.1592755317687988</v>
      </c>
    </row>
    <row r="8693" spans="1:24" x14ac:dyDescent="0.35">
      <c r="A8693" s="1">
        <v>330464</v>
      </c>
      <c r="B8693" s="1" t="s">
        <v>2346</v>
      </c>
      <c r="C8693" s="1">
        <v>119648703</v>
      </c>
      <c r="D8693" s="1">
        <v>464</v>
      </c>
      <c r="E8693" s="1" t="s">
        <v>2795</v>
      </c>
      <c r="F8693" s="1" t="s">
        <v>147</v>
      </c>
      <c r="G8693" s="1" t="s">
        <v>573</v>
      </c>
      <c r="H8693" s="1" t="s">
        <v>916</v>
      </c>
      <c r="I8693" s="1">
        <v>1707121.75</v>
      </c>
      <c r="J8693" s="1">
        <v>65010.5</v>
      </c>
      <c r="K8693" s="1">
        <v>340935</v>
      </c>
      <c r="L8693" s="1">
        <v>8670192</v>
      </c>
      <c r="M8693" s="1">
        <v>9.3888998031616211E-2</v>
      </c>
      <c r="N8693" s="1">
        <v>1.0947490930557251</v>
      </c>
      <c r="O8693" s="1">
        <v>2.8425849974155426E-2</v>
      </c>
      <c r="P8693" s="1">
        <v>1.6933293342590332</v>
      </c>
      <c r="Q8693" s="1">
        <v>0</v>
      </c>
      <c r="R8693" s="1">
        <v>2.1413519978523254E-2</v>
      </c>
      <c r="S8693" s="1">
        <v>33</v>
      </c>
      <c r="T8693" s="1">
        <v>1</v>
      </c>
      <c r="U8693" s="1">
        <v>10783259</v>
      </c>
      <c r="V8693" s="1">
        <v>0.14372837543487549</v>
      </c>
      <c r="W8693" s="1">
        <v>1.3508865833282471</v>
      </c>
      <c r="X8693" s="1">
        <v>1.3508865833282471</v>
      </c>
    </row>
    <row r="8694" spans="1:24" x14ac:dyDescent="0.35">
      <c r="A8694" s="1">
        <v>340464</v>
      </c>
      <c r="B8694" s="1" t="s">
        <v>2347</v>
      </c>
      <c r="C8694" s="1">
        <v>119648703</v>
      </c>
      <c r="D8694" s="1">
        <v>464</v>
      </c>
      <c r="E8694" s="1" t="s">
        <v>2795</v>
      </c>
      <c r="F8694" s="1" t="s">
        <v>147</v>
      </c>
      <c r="G8694" s="1" t="s">
        <v>573</v>
      </c>
      <c r="H8694" s="1" t="s">
        <v>916</v>
      </c>
      <c r="I8694" s="1">
        <v>1707092.28</v>
      </c>
      <c r="J8694" s="1">
        <v>52688.480000000003</v>
      </c>
      <c r="K8694" s="1">
        <v>340935</v>
      </c>
      <c r="L8694" s="1">
        <v>8670181</v>
      </c>
      <c r="M8694" s="1">
        <v>-1.1000000085914508E-5</v>
      </c>
      <c r="N8694" s="1">
        <v>-1.2687146954704076E-4</v>
      </c>
      <c r="O8694" s="1">
        <v>-2.9470000299625099E-5</v>
      </c>
      <c r="P8694" s="1">
        <v>-1.7262975452467799E-3</v>
      </c>
      <c r="Q8694" s="1">
        <v>0</v>
      </c>
      <c r="R8694" s="1">
        <v>-1.2322019785642624E-2</v>
      </c>
      <c r="S8694" s="1">
        <v>34</v>
      </c>
      <c r="T8694" s="1">
        <v>1</v>
      </c>
      <c r="U8694" s="1">
        <v>10770897</v>
      </c>
      <c r="V8694" s="1">
        <v>-1.2362489476799965E-2</v>
      </c>
      <c r="W8694" s="1">
        <v>-0.11464066803455353</v>
      </c>
      <c r="X8694" s="1">
        <v>-0.11464066803455353</v>
      </c>
    </row>
    <row r="8695" spans="1:24" x14ac:dyDescent="0.35">
      <c r="A8695" s="1">
        <v>350464</v>
      </c>
      <c r="B8695" s="1" t="s">
        <v>2348</v>
      </c>
      <c r="C8695" s="1">
        <v>119648703</v>
      </c>
      <c r="D8695" s="1">
        <v>464</v>
      </c>
      <c r="E8695" s="1" t="s">
        <v>2795</v>
      </c>
      <c r="F8695" s="1" t="s">
        <v>147</v>
      </c>
      <c r="G8695" s="1" t="s">
        <v>573</v>
      </c>
      <c r="H8695" s="1" t="s">
        <v>916</v>
      </c>
      <c r="I8695" s="1">
        <v>1760692.52</v>
      </c>
      <c r="J8695" s="1">
        <v>48408</v>
      </c>
      <c r="K8695" s="1">
        <v>340935</v>
      </c>
      <c r="L8695" s="1">
        <v>9148459</v>
      </c>
      <c r="M8695" s="1">
        <v>0.47827801108360291</v>
      </c>
      <c r="N8695" s="1">
        <v>5.5163555145263672</v>
      </c>
      <c r="O8695" s="1">
        <v>5.3600240498781204E-2</v>
      </c>
      <c r="P8695" s="1">
        <v>3.1398561000823975</v>
      </c>
      <c r="Q8695" s="1">
        <v>0</v>
      </c>
      <c r="R8695" s="1">
        <v>-4.2804800905287266E-3</v>
      </c>
      <c r="S8695" s="1">
        <v>35</v>
      </c>
      <c r="T8695" s="1">
        <v>1</v>
      </c>
      <c r="U8695" s="1">
        <v>11298494</v>
      </c>
      <c r="V8695" s="1">
        <v>0.52759778499603271</v>
      </c>
      <c r="W8695" s="1">
        <v>4.8983569145202637</v>
      </c>
      <c r="X8695" s="1">
        <v>4.8983569145202637</v>
      </c>
    </row>
    <row r="8696" spans="1:24" x14ac:dyDescent="0.35">
      <c r="A8696" s="1">
        <v>360464</v>
      </c>
      <c r="B8696" s="1" t="s">
        <v>2349</v>
      </c>
      <c r="C8696" s="1">
        <v>119648703</v>
      </c>
      <c r="D8696" s="1">
        <v>464</v>
      </c>
      <c r="E8696" s="1" t="s">
        <v>2795</v>
      </c>
      <c r="F8696" s="1" t="s">
        <v>147</v>
      </c>
      <c r="G8696" s="1" t="s">
        <v>573</v>
      </c>
      <c r="H8696" s="1" t="s">
        <v>916</v>
      </c>
      <c r="I8696" s="1">
        <v>1834362.82</v>
      </c>
      <c r="J8696" s="1">
        <v>37145.89</v>
      </c>
      <c r="K8696" s="1">
        <v>340935</v>
      </c>
      <c r="L8696" s="1">
        <v>9972923</v>
      </c>
      <c r="M8696" s="1">
        <v>0.82446402311325073</v>
      </c>
      <c r="N8696" s="1">
        <v>9.0120534896850586</v>
      </c>
      <c r="O8696" s="1">
        <v>7.3670297861099243E-2</v>
      </c>
      <c r="P8696" s="1">
        <v>4.1841659545898438</v>
      </c>
      <c r="Q8696" s="1">
        <v>0</v>
      </c>
      <c r="R8696" s="1">
        <v>-1.1262110434472561E-2</v>
      </c>
      <c r="S8696" s="1">
        <v>36</v>
      </c>
      <c r="T8696" s="1">
        <v>1</v>
      </c>
      <c r="U8696" s="1">
        <v>12185367</v>
      </c>
      <c r="V8696" s="1">
        <v>0.88687223196029663</v>
      </c>
      <c r="W8696" s="1">
        <v>7.8494796752929688</v>
      </c>
      <c r="X8696" s="1">
        <v>7.8494796752929688</v>
      </c>
    </row>
    <row r="8697" spans="1:24" x14ac:dyDescent="0.35">
      <c r="A8697" s="1">
        <v>370464</v>
      </c>
      <c r="B8697" s="1" t="s">
        <v>2350</v>
      </c>
      <c r="C8697" s="1">
        <v>119648703</v>
      </c>
      <c r="D8697" s="1">
        <v>464</v>
      </c>
      <c r="E8697" s="1" t="s">
        <v>2795</v>
      </c>
      <c r="F8697" s="1" t="s">
        <v>147</v>
      </c>
      <c r="G8697" s="1" t="s">
        <v>573</v>
      </c>
      <c r="H8697" s="1" t="s">
        <v>916</v>
      </c>
      <c r="I8697" s="1">
        <v>1895990.79</v>
      </c>
      <c r="J8697" s="1">
        <v>55877.97</v>
      </c>
      <c r="K8697" s="1">
        <v>340935</v>
      </c>
      <c r="L8697" s="1">
        <v>10882071</v>
      </c>
      <c r="M8697" s="1">
        <v>0.90914797782897949</v>
      </c>
      <c r="N8697" s="1">
        <v>9.1161642074584961</v>
      </c>
      <c r="O8697" s="1">
        <v>6.1627969145774841E-2</v>
      </c>
      <c r="P8697" s="1">
        <v>3.3596391677856445</v>
      </c>
      <c r="Q8697" s="1">
        <v>0</v>
      </c>
      <c r="R8697" s="1">
        <v>1.8732080236077309E-2</v>
      </c>
      <c r="S8697" s="1">
        <v>37</v>
      </c>
      <c r="T8697" s="1">
        <v>1</v>
      </c>
      <c r="U8697" s="1">
        <v>13174875</v>
      </c>
      <c r="V8697" s="1">
        <v>0.98950803279876709</v>
      </c>
      <c r="W8697" s="1">
        <v>8.1204614639282227</v>
      </c>
      <c r="X8697" s="1">
        <v>8.1204614639282227</v>
      </c>
    </row>
    <row r="8698" spans="1:24" x14ac:dyDescent="0.35">
      <c r="A8698" s="1">
        <v>380464</v>
      </c>
      <c r="B8698" s="1" t="s">
        <v>2351</v>
      </c>
      <c r="C8698" s="1">
        <v>119648703</v>
      </c>
      <c r="D8698" s="1">
        <v>464</v>
      </c>
      <c r="E8698" s="1" t="s">
        <v>2795</v>
      </c>
      <c r="F8698" s="1" t="s">
        <v>147</v>
      </c>
      <c r="G8698" s="1" t="s">
        <v>573</v>
      </c>
      <c r="H8698" s="1" t="s">
        <v>916</v>
      </c>
      <c r="I8698" s="1">
        <v>1982010</v>
      </c>
      <c r="J8698" s="1">
        <v>62625</v>
      </c>
      <c r="K8698" s="1">
        <v>340935</v>
      </c>
      <c r="L8698" s="1">
        <v>11369036</v>
      </c>
      <c r="M8698" s="1">
        <v>0.48696500062942505</v>
      </c>
      <c r="N8698" s="1">
        <v>4.4749293327331543</v>
      </c>
      <c r="O8698" s="1">
        <v>8.6019210517406464E-2</v>
      </c>
      <c r="P8698" s="1">
        <v>4.5369000434875488</v>
      </c>
      <c r="Q8698" s="1">
        <v>0</v>
      </c>
      <c r="R8698" s="1">
        <v>6.7470301873981953E-3</v>
      </c>
      <c r="S8698" s="1">
        <v>38</v>
      </c>
      <c r="T8698" s="1">
        <v>1</v>
      </c>
      <c r="U8698" s="1">
        <v>13754606</v>
      </c>
      <c r="V8698" s="1">
        <v>0.57973122596740723</v>
      </c>
      <c r="W8698" s="1">
        <v>4.4002771377563477</v>
      </c>
      <c r="X8698" s="1">
        <v>4.4002771377563477</v>
      </c>
    </row>
    <row r="8699" spans="1:24" x14ac:dyDescent="0.35">
      <c r="A8699" s="1">
        <v>390464</v>
      </c>
      <c r="B8699" s="1" t="s">
        <v>2352</v>
      </c>
      <c r="C8699" s="1">
        <v>119648703</v>
      </c>
      <c r="D8699" s="1">
        <v>464</v>
      </c>
      <c r="E8699" s="1" t="s">
        <v>2795</v>
      </c>
      <c r="F8699" s="1" t="s">
        <v>147</v>
      </c>
      <c r="G8699" s="1" t="s">
        <v>573</v>
      </c>
      <c r="H8699" s="1" t="s">
        <v>916</v>
      </c>
      <c r="I8699" s="1">
        <v>2030193</v>
      </c>
      <c r="J8699" s="1">
        <v>79289</v>
      </c>
      <c r="K8699" s="1">
        <v>390935</v>
      </c>
      <c r="L8699" s="1">
        <v>11549690</v>
      </c>
      <c r="M8699" s="1">
        <v>0.18065400421619415</v>
      </c>
      <c r="N8699" s="1">
        <v>1.5890001058578491</v>
      </c>
      <c r="O8699" s="1">
        <v>4.8183001577854156E-2</v>
      </c>
      <c r="P8699" s="1">
        <v>2.4310169219970703</v>
      </c>
      <c r="Q8699" s="1">
        <v>5.000000074505806E-2</v>
      </c>
      <c r="R8699" s="1">
        <v>1.6664000228047371E-2</v>
      </c>
      <c r="S8699" s="1">
        <v>39</v>
      </c>
      <c r="T8699" s="1">
        <v>1</v>
      </c>
      <c r="U8699" s="1">
        <v>14050107</v>
      </c>
      <c r="V8699" s="1">
        <v>0.2955009937286377</v>
      </c>
      <c r="W8699" s="1">
        <v>2.1483786106109619</v>
      </c>
      <c r="X8699" s="1">
        <v>2.1483786106109619</v>
      </c>
    </row>
    <row r="8700" spans="1:24" x14ac:dyDescent="0.35">
      <c r="A8700" s="1">
        <v>400464</v>
      </c>
      <c r="B8700" s="1" t="s">
        <v>2353</v>
      </c>
      <c r="C8700" s="1">
        <v>119648703</v>
      </c>
      <c r="D8700" s="1">
        <v>464</v>
      </c>
      <c r="E8700" s="1" t="s">
        <v>2795</v>
      </c>
      <c r="F8700" s="1" t="s">
        <v>147</v>
      </c>
      <c r="G8700" s="1" t="s">
        <v>573</v>
      </c>
      <c r="H8700" s="1" t="s">
        <v>916</v>
      </c>
      <c r="S8700" s="1">
        <v>40</v>
      </c>
      <c r="T8700" s="1">
        <v>1</v>
      </c>
      <c r="U8700" s="1">
        <v>0</v>
      </c>
      <c r="V8700" s="1">
        <v>0</v>
      </c>
      <c r="W8700" s="1">
        <v>-100</v>
      </c>
      <c r="X8700" s="1">
        <v>-100</v>
      </c>
    </row>
    <row r="8701" spans="1:24" x14ac:dyDescent="0.35">
      <c r="A8701" s="1">
        <v>410464</v>
      </c>
      <c r="B8701" s="1" t="s">
        <v>2354</v>
      </c>
      <c r="C8701" s="1">
        <v>119648703</v>
      </c>
      <c r="D8701" s="1">
        <v>464</v>
      </c>
      <c r="E8701" s="1" t="s">
        <v>2795</v>
      </c>
      <c r="F8701" s="1" t="s">
        <v>147</v>
      </c>
      <c r="G8701" s="1" t="s">
        <v>573</v>
      </c>
      <c r="H8701" s="1" t="s">
        <v>916</v>
      </c>
      <c r="S8701" s="1">
        <v>41</v>
      </c>
      <c r="T8701" s="1">
        <v>1</v>
      </c>
      <c r="U8701" s="1">
        <v>0</v>
      </c>
      <c r="V8701" s="1">
        <v>0</v>
      </c>
    </row>
    <row r="8702" spans="1:24" x14ac:dyDescent="0.35">
      <c r="A8702" s="1">
        <v>420464</v>
      </c>
      <c r="B8702" s="1" t="s">
        <v>2355</v>
      </c>
      <c r="C8702" s="1">
        <v>119648703</v>
      </c>
      <c r="D8702" s="1">
        <v>464</v>
      </c>
      <c r="E8702" s="1" t="s">
        <v>2795</v>
      </c>
      <c r="F8702" s="1" t="s">
        <v>147</v>
      </c>
      <c r="G8702" s="1" t="s">
        <v>573</v>
      </c>
      <c r="H8702" s="1" t="s">
        <v>916</v>
      </c>
      <c r="S8702" s="1">
        <v>42</v>
      </c>
      <c r="T8702" s="1">
        <v>1</v>
      </c>
      <c r="U8702" s="1">
        <v>0</v>
      </c>
      <c r="V8702" s="1">
        <v>0</v>
      </c>
    </row>
    <row r="8703" spans="1:24" x14ac:dyDescent="0.35">
      <c r="A8703" s="1">
        <v>430464</v>
      </c>
      <c r="B8703" s="1" t="s">
        <v>2356</v>
      </c>
      <c r="C8703" s="1">
        <v>119648703</v>
      </c>
      <c r="D8703" s="1">
        <v>464</v>
      </c>
      <c r="E8703" s="1" t="s">
        <v>2795</v>
      </c>
      <c r="F8703" s="1" t="s">
        <v>147</v>
      </c>
      <c r="G8703" s="1" t="s">
        <v>573</v>
      </c>
      <c r="H8703" s="1" t="s">
        <v>916</v>
      </c>
      <c r="S8703" s="1">
        <v>43</v>
      </c>
      <c r="T8703" s="1">
        <v>1</v>
      </c>
      <c r="U8703" s="1">
        <v>0</v>
      </c>
      <c r="V8703" s="1">
        <v>0</v>
      </c>
    </row>
    <row r="8704" spans="1:24" x14ac:dyDescent="0.35">
      <c r="A8704" s="1">
        <v>440464</v>
      </c>
      <c r="B8704" s="1" t="s">
        <v>2357</v>
      </c>
      <c r="C8704" s="1">
        <v>119648703</v>
      </c>
      <c r="D8704" s="1">
        <v>464</v>
      </c>
      <c r="E8704" s="1" t="s">
        <v>2795</v>
      </c>
      <c r="F8704" s="1" t="s">
        <v>147</v>
      </c>
      <c r="G8704" s="1" t="s">
        <v>573</v>
      </c>
      <c r="H8704" s="1" t="s">
        <v>916</v>
      </c>
      <c r="S8704" s="1">
        <v>44</v>
      </c>
      <c r="T8704" s="1">
        <v>1</v>
      </c>
      <c r="U8704" s="1">
        <v>0</v>
      </c>
      <c r="V8704" s="1">
        <v>0</v>
      </c>
    </row>
    <row r="8705" spans="1:24" x14ac:dyDescent="0.35">
      <c r="A8705" s="1">
        <v>450464</v>
      </c>
      <c r="B8705" s="1" t="s">
        <v>2358</v>
      </c>
      <c r="C8705" s="1">
        <v>119648703</v>
      </c>
      <c r="D8705" s="1">
        <v>464</v>
      </c>
      <c r="E8705" s="1" t="s">
        <v>2795</v>
      </c>
      <c r="F8705" s="1" t="s">
        <v>147</v>
      </c>
      <c r="G8705" s="1" t="s">
        <v>573</v>
      </c>
      <c r="H8705" s="1" t="s">
        <v>916</v>
      </c>
      <c r="S8705" s="1">
        <v>45</v>
      </c>
      <c r="T8705" s="1">
        <v>1</v>
      </c>
      <c r="U8705" s="1">
        <v>0</v>
      </c>
      <c r="V8705" s="1">
        <v>0</v>
      </c>
    </row>
    <row r="8706" spans="1:24" x14ac:dyDescent="0.35">
      <c r="A8706" s="1">
        <v>460464</v>
      </c>
      <c r="B8706" s="1" t="s">
        <v>2359</v>
      </c>
      <c r="C8706" s="1">
        <v>119648703</v>
      </c>
      <c r="D8706" s="1">
        <v>464</v>
      </c>
      <c r="E8706" s="1" t="s">
        <v>2795</v>
      </c>
      <c r="F8706" s="1" t="s">
        <v>147</v>
      </c>
      <c r="G8706" s="1" t="s">
        <v>573</v>
      </c>
      <c r="H8706" s="1" t="s">
        <v>916</v>
      </c>
      <c r="S8706" s="1">
        <v>46</v>
      </c>
      <c r="T8706" s="1">
        <v>1</v>
      </c>
      <c r="U8706" s="1">
        <v>0</v>
      </c>
      <c r="V8706" s="1">
        <v>0</v>
      </c>
    </row>
    <row r="8707" spans="1:24" x14ac:dyDescent="0.35">
      <c r="A8707" s="1">
        <v>470464</v>
      </c>
      <c r="B8707" s="1" t="s">
        <v>2360</v>
      </c>
      <c r="C8707" s="1">
        <v>119648703</v>
      </c>
      <c r="D8707" s="1">
        <v>464</v>
      </c>
      <c r="E8707" s="1" t="s">
        <v>2795</v>
      </c>
      <c r="F8707" s="1" t="s">
        <v>147</v>
      </c>
      <c r="G8707" s="1" t="s">
        <v>573</v>
      </c>
      <c r="H8707" s="1" t="s">
        <v>916</v>
      </c>
      <c r="S8707" s="1">
        <v>47</v>
      </c>
      <c r="T8707" s="1">
        <v>1</v>
      </c>
      <c r="U8707" s="1">
        <v>0</v>
      </c>
      <c r="V8707" s="1">
        <v>0</v>
      </c>
    </row>
    <row r="8708" spans="1:24" x14ac:dyDescent="0.35">
      <c r="A8708" s="1">
        <v>480464</v>
      </c>
      <c r="B8708" s="1" t="s">
        <v>2361</v>
      </c>
      <c r="C8708" s="1">
        <v>119648703</v>
      </c>
      <c r="D8708" s="1">
        <v>464</v>
      </c>
      <c r="E8708" s="1" t="s">
        <v>2795</v>
      </c>
      <c r="F8708" s="1" t="s">
        <v>147</v>
      </c>
      <c r="G8708" s="1" t="s">
        <v>573</v>
      </c>
      <c r="H8708" s="1" t="s">
        <v>916</v>
      </c>
      <c r="S8708" s="1">
        <v>48</v>
      </c>
      <c r="T8708" s="1">
        <v>1</v>
      </c>
      <c r="U8708" s="1">
        <v>0</v>
      </c>
      <c r="V8708" s="1">
        <v>0</v>
      </c>
    </row>
    <row r="8709" spans="1:24" x14ac:dyDescent="0.35">
      <c r="A8709" s="1">
        <v>290479</v>
      </c>
      <c r="B8709" s="1" t="s">
        <v>2341</v>
      </c>
      <c r="C8709" s="1">
        <v>119648903</v>
      </c>
      <c r="D8709" s="1">
        <v>479</v>
      </c>
      <c r="E8709" s="1" t="s">
        <v>2796</v>
      </c>
      <c r="F8709" s="1" t="s">
        <v>147</v>
      </c>
      <c r="G8709" s="1" t="s">
        <v>573</v>
      </c>
      <c r="H8709" s="1" t="s">
        <v>916</v>
      </c>
      <c r="I8709" s="1">
        <v>1206800.25</v>
      </c>
      <c r="K8709" s="1">
        <v>239366</v>
      </c>
      <c r="L8709" s="1">
        <v>4825568.5</v>
      </c>
      <c r="S8709" s="1">
        <v>29</v>
      </c>
      <c r="T8709" s="1">
        <v>1</v>
      </c>
      <c r="U8709" s="1">
        <v>6271735</v>
      </c>
      <c r="V8709" s="1">
        <v>0</v>
      </c>
    </row>
    <row r="8710" spans="1:24" x14ac:dyDescent="0.35">
      <c r="A8710" s="1">
        <v>300479</v>
      </c>
      <c r="B8710" s="1" t="s">
        <v>2343</v>
      </c>
      <c r="C8710" s="1">
        <v>119648903</v>
      </c>
      <c r="D8710" s="1">
        <v>479</v>
      </c>
      <c r="E8710" s="1" t="s">
        <v>2796</v>
      </c>
      <c r="F8710" s="1" t="s">
        <v>147</v>
      </c>
      <c r="G8710" s="1" t="s">
        <v>573</v>
      </c>
      <c r="H8710" s="1" t="s">
        <v>916</v>
      </c>
      <c r="I8710" s="1">
        <v>1184254.24</v>
      </c>
      <c r="K8710" s="1">
        <v>239366</v>
      </c>
      <c r="L8710" s="1">
        <v>5044283.5</v>
      </c>
      <c r="M8710" s="1">
        <v>0.21871499717235565</v>
      </c>
      <c r="N8710" s="1">
        <v>4.5324192047119141</v>
      </c>
      <c r="O8710" s="1">
        <v>-2.2546010091900826E-2</v>
      </c>
      <c r="P8710" s="1">
        <v>-1.8682470321655273</v>
      </c>
      <c r="Q8710" s="1">
        <v>0</v>
      </c>
      <c r="S8710" s="1">
        <v>30</v>
      </c>
      <c r="T8710" s="1">
        <v>1</v>
      </c>
      <c r="U8710" s="1">
        <v>6467904</v>
      </c>
      <c r="V8710" s="1">
        <v>0.19616898894309998</v>
      </c>
      <c r="W8710" s="1">
        <v>3.1278266906738281</v>
      </c>
      <c r="X8710" s="1">
        <v>3.1278266906738281</v>
      </c>
    </row>
    <row r="8711" spans="1:24" x14ac:dyDescent="0.35">
      <c r="A8711" s="1">
        <v>310479</v>
      </c>
      <c r="B8711" s="1" t="s">
        <v>2344</v>
      </c>
      <c r="C8711" s="1">
        <v>119648903</v>
      </c>
      <c r="D8711" s="1">
        <v>479</v>
      </c>
      <c r="E8711" s="1" t="s">
        <v>2796</v>
      </c>
      <c r="F8711" s="1" t="s">
        <v>147</v>
      </c>
      <c r="G8711" s="1" t="s">
        <v>573</v>
      </c>
      <c r="H8711" s="1" t="s">
        <v>916</v>
      </c>
      <c r="I8711" s="1">
        <v>1227852.8799999999</v>
      </c>
      <c r="K8711" s="1">
        <v>239366</v>
      </c>
      <c r="L8711" s="1">
        <v>5106839.5</v>
      </c>
      <c r="M8711" s="1">
        <v>6.2555998563766479E-2</v>
      </c>
      <c r="N8711" s="1">
        <v>1.2401365041732788</v>
      </c>
      <c r="O8711" s="1">
        <v>4.3598640710115433E-2</v>
      </c>
      <c r="P8711" s="1">
        <v>3.6815271377563477</v>
      </c>
      <c r="Q8711" s="1">
        <v>0</v>
      </c>
      <c r="S8711" s="1">
        <v>31</v>
      </c>
      <c r="T8711" s="1">
        <v>1</v>
      </c>
      <c r="U8711" s="1">
        <v>6574058.5</v>
      </c>
      <c r="V8711" s="1">
        <v>0.10615463554859161</v>
      </c>
      <c r="W8711" s="1">
        <v>1.6412503719329834</v>
      </c>
      <c r="X8711" s="1">
        <v>1.6412503719329834</v>
      </c>
    </row>
    <row r="8712" spans="1:24" x14ac:dyDescent="0.35">
      <c r="A8712" s="1">
        <v>320479</v>
      </c>
      <c r="B8712" s="1" t="s">
        <v>2345</v>
      </c>
      <c r="C8712" s="1">
        <v>119648903</v>
      </c>
      <c r="D8712" s="1">
        <v>479</v>
      </c>
      <c r="E8712" s="1" t="s">
        <v>2796</v>
      </c>
      <c r="F8712" s="1" t="s">
        <v>147</v>
      </c>
      <c r="G8712" s="1" t="s">
        <v>573</v>
      </c>
      <c r="H8712" s="1" t="s">
        <v>916</v>
      </c>
      <c r="I8712" s="1">
        <v>1206322.54</v>
      </c>
      <c r="K8712" s="1">
        <v>239366</v>
      </c>
      <c r="L8712" s="1">
        <v>5226724</v>
      </c>
      <c r="M8712" s="1">
        <v>0.11988449841737747</v>
      </c>
      <c r="N8712" s="1">
        <v>2.3475282192230225</v>
      </c>
      <c r="O8712" s="1">
        <v>-2.1530339494347572E-2</v>
      </c>
      <c r="P8712" s="1">
        <v>-1.7534950971603394</v>
      </c>
      <c r="Q8712" s="1">
        <v>0</v>
      </c>
      <c r="S8712" s="1">
        <v>32</v>
      </c>
      <c r="T8712" s="1">
        <v>1</v>
      </c>
      <c r="U8712" s="1">
        <v>6672412.5</v>
      </c>
      <c r="V8712" s="1">
        <v>9.8354160785675049E-2</v>
      </c>
      <c r="W8712" s="1">
        <v>1.4960925579071045</v>
      </c>
      <c r="X8712" s="1">
        <v>1.4960925579071045</v>
      </c>
    </row>
    <row r="8713" spans="1:24" x14ac:dyDescent="0.35">
      <c r="A8713" s="1">
        <v>330479</v>
      </c>
      <c r="B8713" s="1" t="s">
        <v>2346</v>
      </c>
      <c r="C8713" s="1">
        <v>119648903</v>
      </c>
      <c r="D8713" s="1">
        <v>479</v>
      </c>
      <c r="E8713" s="1" t="s">
        <v>2796</v>
      </c>
      <c r="F8713" s="1" t="s">
        <v>147</v>
      </c>
      <c r="G8713" s="1" t="s">
        <v>573</v>
      </c>
      <c r="H8713" s="1" t="s">
        <v>916</v>
      </c>
      <c r="I8713" s="1">
        <v>1230894.3400000001</v>
      </c>
      <c r="K8713" s="1">
        <v>239366</v>
      </c>
      <c r="L8713" s="1">
        <v>5400542.5</v>
      </c>
      <c r="M8713" s="1">
        <v>0.17381849884986877</v>
      </c>
      <c r="N8713" s="1">
        <v>3.3255724906921387</v>
      </c>
      <c r="O8713" s="1">
        <v>2.4571800604462624E-2</v>
      </c>
      <c r="P8713" s="1">
        <v>2.0369179248809814</v>
      </c>
      <c r="Q8713" s="1">
        <v>0</v>
      </c>
      <c r="S8713" s="1">
        <v>33</v>
      </c>
      <c r="T8713" s="1">
        <v>1</v>
      </c>
      <c r="U8713" s="1">
        <v>6870803</v>
      </c>
      <c r="V8713" s="1">
        <v>0.19839030504226685</v>
      </c>
      <c r="W8713" s="1">
        <v>2.9732949733734131</v>
      </c>
      <c r="X8713" s="1">
        <v>2.9732949733734131</v>
      </c>
    </row>
    <row r="8714" spans="1:24" x14ac:dyDescent="0.35">
      <c r="A8714" s="1">
        <v>340479</v>
      </c>
      <c r="B8714" s="1" t="s">
        <v>2347</v>
      </c>
      <c r="C8714" s="1">
        <v>119648903</v>
      </c>
      <c r="D8714" s="1">
        <v>479</v>
      </c>
      <c r="E8714" s="1" t="s">
        <v>2796</v>
      </c>
      <c r="F8714" s="1" t="s">
        <v>147</v>
      </c>
      <c r="G8714" s="1" t="s">
        <v>573</v>
      </c>
      <c r="H8714" s="1" t="s">
        <v>916</v>
      </c>
      <c r="I8714" s="1">
        <v>1230868.71</v>
      </c>
      <c r="K8714" s="1">
        <v>239366</v>
      </c>
      <c r="L8714" s="1">
        <v>5400535</v>
      </c>
      <c r="M8714" s="1">
        <v>-7.4999998105340637E-6</v>
      </c>
      <c r="N8714" s="1">
        <v>-1.3887493696529418E-4</v>
      </c>
      <c r="O8714" s="1">
        <v>-2.5630000891396776E-5</v>
      </c>
      <c r="P8714" s="1">
        <v>-2.0822258666157722E-3</v>
      </c>
      <c r="Q8714" s="1">
        <v>0</v>
      </c>
      <c r="S8714" s="1">
        <v>34</v>
      </c>
      <c r="T8714" s="1">
        <v>1</v>
      </c>
      <c r="U8714" s="1">
        <v>6870770</v>
      </c>
      <c r="V8714" s="1">
        <v>-3.3129999792436138E-5</v>
      </c>
      <c r="W8714" s="1">
        <v>-4.8029320896603167E-4</v>
      </c>
      <c r="X8714" s="1">
        <v>-4.8029320896603167E-4</v>
      </c>
    </row>
    <row r="8715" spans="1:24" x14ac:dyDescent="0.35">
      <c r="A8715" s="1">
        <v>350479</v>
      </c>
      <c r="B8715" s="1" t="s">
        <v>2348</v>
      </c>
      <c r="C8715" s="1">
        <v>119648903</v>
      </c>
      <c r="D8715" s="1">
        <v>479</v>
      </c>
      <c r="E8715" s="1" t="s">
        <v>2796</v>
      </c>
      <c r="F8715" s="1" t="s">
        <v>147</v>
      </c>
      <c r="G8715" s="1" t="s">
        <v>573</v>
      </c>
      <c r="H8715" s="1" t="s">
        <v>916</v>
      </c>
      <c r="I8715" s="1">
        <v>1290410.9099999999</v>
      </c>
      <c r="K8715" s="1">
        <v>239366</v>
      </c>
      <c r="L8715" s="1">
        <v>5475927.5</v>
      </c>
      <c r="M8715" s="1">
        <v>7.5392499566078186E-2</v>
      </c>
      <c r="N8715" s="1">
        <v>1.3960191011428833</v>
      </c>
      <c r="O8715" s="1">
        <v>5.9542201459407806E-2</v>
      </c>
      <c r="P8715" s="1">
        <v>4.8374128341674805</v>
      </c>
      <c r="Q8715" s="1">
        <v>0</v>
      </c>
      <c r="S8715" s="1">
        <v>35</v>
      </c>
      <c r="T8715" s="1">
        <v>1</v>
      </c>
      <c r="U8715" s="1">
        <v>7005704.5</v>
      </c>
      <c r="V8715" s="1">
        <v>0.1349346935749054</v>
      </c>
      <c r="W8715" s="1">
        <v>1.9638919830322266</v>
      </c>
      <c r="X8715" s="1">
        <v>1.9638919830322266</v>
      </c>
    </row>
    <row r="8716" spans="1:24" x14ac:dyDescent="0.35">
      <c r="A8716" s="1">
        <v>360479</v>
      </c>
      <c r="B8716" s="1" t="s">
        <v>2349</v>
      </c>
      <c r="C8716" s="1">
        <v>119648903</v>
      </c>
      <c r="D8716" s="1">
        <v>479</v>
      </c>
      <c r="E8716" s="1" t="s">
        <v>2796</v>
      </c>
      <c r="F8716" s="1" t="s">
        <v>147</v>
      </c>
      <c r="G8716" s="1" t="s">
        <v>573</v>
      </c>
      <c r="H8716" s="1" t="s">
        <v>916</v>
      </c>
      <c r="I8716" s="1">
        <v>1375773.22</v>
      </c>
      <c r="K8716" s="1">
        <v>239366</v>
      </c>
      <c r="L8716" s="1">
        <v>6050382</v>
      </c>
      <c r="M8716" s="1">
        <v>0.57445448637008667</v>
      </c>
      <c r="N8716" s="1">
        <v>10.490542411804199</v>
      </c>
      <c r="O8716" s="1">
        <v>8.5362307727336884E-2</v>
      </c>
      <c r="P8716" s="1">
        <v>6.6151261329650879</v>
      </c>
      <c r="Q8716" s="1">
        <v>0</v>
      </c>
      <c r="S8716" s="1">
        <v>36</v>
      </c>
      <c r="T8716" s="1">
        <v>1</v>
      </c>
      <c r="U8716" s="1">
        <v>7665521</v>
      </c>
      <c r="V8716" s="1">
        <v>0.65981680154800415</v>
      </c>
      <c r="W8716" s="1">
        <v>9.4182748794555664</v>
      </c>
      <c r="X8716" s="1">
        <v>9.4182748794555664</v>
      </c>
    </row>
    <row r="8717" spans="1:24" x14ac:dyDescent="0.35">
      <c r="A8717" s="1">
        <v>370479</v>
      </c>
      <c r="B8717" s="1" t="s">
        <v>2350</v>
      </c>
      <c r="C8717" s="1">
        <v>119648903</v>
      </c>
      <c r="D8717" s="1">
        <v>479</v>
      </c>
      <c r="E8717" s="1" t="s">
        <v>2796</v>
      </c>
      <c r="F8717" s="1" t="s">
        <v>147</v>
      </c>
      <c r="G8717" s="1" t="s">
        <v>573</v>
      </c>
      <c r="H8717" s="1" t="s">
        <v>916</v>
      </c>
      <c r="I8717" s="1">
        <v>1389960.78</v>
      </c>
      <c r="K8717" s="1">
        <v>239366</v>
      </c>
      <c r="L8717" s="1">
        <v>6826082</v>
      </c>
      <c r="M8717" s="1">
        <v>0.77569997310638428</v>
      </c>
      <c r="N8717" s="1">
        <v>12.820677757263184</v>
      </c>
      <c r="O8717" s="1">
        <v>1.418756041675806E-2</v>
      </c>
      <c r="P8717" s="1">
        <v>1.0312426090240479</v>
      </c>
      <c r="Q8717" s="1">
        <v>0</v>
      </c>
      <c r="S8717" s="1">
        <v>37</v>
      </c>
      <c r="T8717" s="1">
        <v>1</v>
      </c>
      <c r="U8717" s="1">
        <v>8455409</v>
      </c>
      <c r="V8717" s="1">
        <v>0.78988754749298096</v>
      </c>
      <c r="W8717" s="1">
        <v>10.304427146911621</v>
      </c>
      <c r="X8717" s="1">
        <v>10.304427146911621</v>
      </c>
    </row>
    <row r="8718" spans="1:24" x14ac:dyDescent="0.35">
      <c r="A8718" s="1">
        <v>380479</v>
      </c>
      <c r="B8718" s="1" t="s">
        <v>2351</v>
      </c>
      <c r="C8718" s="1">
        <v>119648903</v>
      </c>
      <c r="D8718" s="1">
        <v>479</v>
      </c>
      <c r="E8718" s="1" t="s">
        <v>2796</v>
      </c>
      <c r="F8718" s="1" t="s">
        <v>147</v>
      </c>
      <c r="G8718" s="1" t="s">
        <v>573</v>
      </c>
      <c r="H8718" s="1" t="s">
        <v>916</v>
      </c>
      <c r="I8718" s="1">
        <v>1462253</v>
      </c>
      <c r="K8718" s="1">
        <v>239366</v>
      </c>
      <c r="L8718" s="1">
        <v>7151230</v>
      </c>
      <c r="M8718" s="1">
        <v>0.32514798641204834</v>
      </c>
      <c r="N8718" s="1">
        <v>4.7633180618286133</v>
      </c>
      <c r="O8718" s="1">
        <v>7.2292223572731018E-2</v>
      </c>
      <c r="P8718" s="1">
        <v>5.2010259628295898</v>
      </c>
      <c r="Q8718" s="1">
        <v>0</v>
      </c>
      <c r="S8718" s="1">
        <v>38</v>
      </c>
      <c r="T8718" s="1">
        <v>1</v>
      </c>
      <c r="U8718" s="1">
        <v>8852849</v>
      </c>
      <c r="V8718" s="1">
        <v>0.39744019508361816</v>
      </c>
      <c r="W8718" s="1">
        <v>4.7004232406616211</v>
      </c>
      <c r="X8718" s="1">
        <v>4.7004232406616211</v>
      </c>
    </row>
    <row r="8719" spans="1:24" x14ac:dyDescent="0.35">
      <c r="A8719" s="1">
        <v>390479</v>
      </c>
      <c r="B8719" s="1" t="s">
        <v>2352</v>
      </c>
      <c r="C8719" s="1">
        <v>119648903</v>
      </c>
      <c r="D8719" s="1">
        <v>479</v>
      </c>
      <c r="E8719" s="1" t="s">
        <v>2796</v>
      </c>
      <c r="F8719" s="1" t="s">
        <v>147</v>
      </c>
      <c r="G8719" s="1" t="s">
        <v>573</v>
      </c>
      <c r="H8719" s="1" t="s">
        <v>916</v>
      </c>
      <c r="I8719" s="1">
        <v>1490386</v>
      </c>
      <c r="K8719" s="1">
        <v>289366</v>
      </c>
      <c r="L8719" s="1">
        <v>7271989</v>
      </c>
      <c r="M8719" s="1">
        <v>0.12075900286436081</v>
      </c>
      <c r="N8719" s="1">
        <v>1.6886465549468994</v>
      </c>
      <c r="O8719" s="1">
        <v>2.8132999315857887E-2</v>
      </c>
      <c r="P8719" s="1">
        <v>1.9239488840103149</v>
      </c>
      <c r="Q8719" s="1">
        <v>5.000000074505806E-2</v>
      </c>
      <c r="S8719" s="1">
        <v>39</v>
      </c>
      <c r="T8719" s="1">
        <v>1</v>
      </c>
      <c r="U8719" s="1">
        <v>9051741</v>
      </c>
      <c r="V8719" s="1">
        <v>0.19889199733734131</v>
      </c>
      <c r="W8719" s="1">
        <v>2.2466440200805664</v>
      </c>
      <c r="X8719" s="1">
        <v>2.2466440200805664</v>
      </c>
    </row>
    <row r="8720" spans="1:24" x14ac:dyDescent="0.35">
      <c r="A8720" s="1">
        <v>400479</v>
      </c>
      <c r="B8720" s="1" t="s">
        <v>2353</v>
      </c>
      <c r="C8720" s="1">
        <v>119648903</v>
      </c>
      <c r="D8720" s="1">
        <v>479</v>
      </c>
      <c r="E8720" s="1" t="s">
        <v>2796</v>
      </c>
      <c r="F8720" s="1" t="s">
        <v>147</v>
      </c>
      <c r="G8720" s="1" t="s">
        <v>573</v>
      </c>
      <c r="H8720" s="1" t="s">
        <v>916</v>
      </c>
      <c r="S8720" s="1">
        <v>40</v>
      </c>
      <c r="T8720" s="1">
        <v>1</v>
      </c>
      <c r="U8720" s="1">
        <v>0</v>
      </c>
      <c r="V8720" s="1">
        <v>0</v>
      </c>
      <c r="W8720" s="1">
        <v>-100</v>
      </c>
      <c r="X8720" s="1">
        <v>-100</v>
      </c>
    </row>
    <row r="8721" spans="1:24" x14ac:dyDescent="0.35">
      <c r="A8721" s="1">
        <v>410479</v>
      </c>
      <c r="B8721" s="1" t="s">
        <v>2354</v>
      </c>
      <c r="C8721" s="1">
        <v>119648903</v>
      </c>
      <c r="D8721" s="1">
        <v>479</v>
      </c>
      <c r="E8721" s="1" t="s">
        <v>2796</v>
      </c>
      <c r="F8721" s="1" t="s">
        <v>147</v>
      </c>
      <c r="G8721" s="1" t="s">
        <v>573</v>
      </c>
      <c r="H8721" s="1" t="s">
        <v>916</v>
      </c>
      <c r="S8721" s="1">
        <v>41</v>
      </c>
      <c r="T8721" s="1">
        <v>1</v>
      </c>
      <c r="U8721" s="1">
        <v>0</v>
      </c>
      <c r="V8721" s="1">
        <v>0</v>
      </c>
    </row>
    <row r="8722" spans="1:24" x14ac:dyDescent="0.35">
      <c r="A8722" s="1">
        <v>420479</v>
      </c>
      <c r="B8722" s="1" t="s">
        <v>2355</v>
      </c>
      <c r="C8722" s="1">
        <v>119648903</v>
      </c>
      <c r="D8722" s="1">
        <v>479</v>
      </c>
      <c r="E8722" s="1" t="s">
        <v>2796</v>
      </c>
      <c r="F8722" s="1" t="s">
        <v>147</v>
      </c>
      <c r="G8722" s="1" t="s">
        <v>573</v>
      </c>
      <c r="H8722" s="1" t="s">
        <v>916</v>
      </c>
      <c r="S8722" s="1">
        <v>42</v>
      </c>
      <c r="T8722" s="1">
        <v>1</v>
      </c>
      <c r="U8722" s="1">
        <v>0</v>
      </c>
      <c r="V8722" s="1">
        <v>0</v>
      </c>
    </row>
    <row r="8723" spans="1:24" x14ac:dyDescent="0.35">
      <c r="A8723" s="1">
        <v>430479</v>
      </c>
      <c r="B8723" s="1" t="s">
        <v>2356</v>
      </c>
      <c r="C8723" s="1">
        <v>119648903</v>
      </c>
      <c r="D8723" s="1">
        <v>479</v>
      </c>
      <c r="E8723" s="1" t="s">
        <v>2796</v>
      </c>
      <c r="F8723" s="1" t="s">
        <v>147</v>
      </c>
      <c r="G8723" s="1" t="s">
        <v>573</v>
      </c>
      <c r="H8723" s="1" t="s">
        <v>916</v>
      </c>
      <c r="S8723" s="1">
        <v>43</v>
      </c>
      <c r="T8723" s="1">
        <v>1</v>
      </c>
      <c r="U8723" s="1">
        <v>0</v>
      </c>
      <c r="V8723" s="1">
        <v>0</v>
      </c>
    </row>
    <row r="8724" spans="1:24" x14ac:dyDescent="0.35">
      <c r="A8724" s="1">
        <v>440479</v>
      </c>
      <c r="B8724" s="1" t="s">
        <v>2357</v>
      </c>
      <c r="C8724" s="1">
        <v>119648903</v>
      </c>
      <c r="D8724" s="1">
        <v>479</v>
      </c>
      <c r="E8724" s="1" t="s">
        <v>2796</v>
      </c>
      <c r="F8724" s="1" t="s">
        <v>147</v>
      </c>
      <c r="G8724" s="1" t="s">
        <v>573</v>
      </c>
      <c r="H8724" s="1" t="s">
        <v>916</v>
      </c>
      <c r="S8724" s="1">
        <v>44</v>
      </c>
      <c r="T8724" s="1">
        <v>1</v>
      </c>
      <c r="U8724" s="1">
        <v>0</v>
      </c>
      <c r="V8724" s="1">
        <v>0</v>
      </c>
    </row>
    <row r="8725" spans="1:24" x14ac:dyDescent="0.35">
      <c r="A8725" s="1">
        <v>450479</v>
      </c>
      <c r="B8725" s="1" t="s">
        <v>2358</v>
      </c>
      <c r="C8725" s="1">
        <v>119648903</v>
      </c>
      <c r="D8725" s="1">
        <v>479</v>
      </c>
      <c r="E8725" s="1" t="s">
        <v>2796</v>
      </c>
      <c r="F8725" s="1" t="s">
        <v>147</v>
      </c>
      <c r="G8725" s="1" t="s">
        <v>573</v>
      </c>
      <c r="H8725" s="1" t="s">
        <v>916</v>
      </c>
      <c r="S8725" s="1">
        <v>45</v>
      </c>
      <c r="T8725" s="1">
        <v>1</v>
      </c>
      <c r="U8725" s="1">
        <v>0</v>
      </c>
      <c r="V8725" s="1">
        <v>0</v>
      </c>
    </row>
    <row r="8726" spans="1:24" x14ac:dyDescent="0.35">
      <c r="A8726" s="1">
        <v>460479</v>
      </c>
      <c r="B8726" s="1" t="s">
        <v>2359</v>
      </c>
      <c r="C8726" s="1">
        <v>119648903</v>
      </c>
      <c r="D8726" s="1">
        <v>479</v>
      </c>
      <c r="E8726" s="1" t="s">
        <v>2796</v>
      </c>
      <c r="F8726" s="1" t="s">
        <v>147</v>
      </c>
      <c r="G8726" s="1" t="s">
        <v>573</v>
      </c>
      <c r="H8726" s="1" t="s">
        <v>916</v>
      </c>
      <c r="S8726" s="1">
        <v>46</v>
      </c>
      <c r="T8726" s="1">
        <v>1</v>
      </c>
      <c r="U8726" s="1">
        <v>0</v>
      </c>
      <c r="V8726" s="1">
        <v>0</v>
      </c>
    </row>
    <row r="8727" spans="1:24" x14ac:dyDescent="0.35">
      <c r="A8727" s="1">
        <v>470479</v>
      </c>
      <c r="B8727" s="1" t="s">
        <v>2360</v>
      </c>
      <c r="C8727" s="1">
        <v>119648903</v>
      </c>
      <c r="D8727" s="1">
        <v>479</v>
      </c>
      <c r="E8727" s="1" t="s">
        <v>2796</v>
      </c>
      <c r="F8727" s="1" t="s">
        <v>147</v>
      </c>
      <c r="G8727" s="1" t="s">
        <v>573</v>
      </c>
      <c r="H8727" s="1" t="s">
        <v>916</v>
      </c>
      <c r="S8727" s="1">
        <v>47</v>
      </c>
      <c r="T8727" s="1">
        <v>1</v>
      </c>
      <c r="U8727" s="1">
        <v>0</v>
      </c>
      <c r="V8727" s="1">
        <v>0</v>
      </c>
    </row>
    <row r="8728" spans="1:24" x14ac:dyDescent="0.35">
      <c r="A8728" s="1">
        <v>480479</v>
      </c>
      <c r="B8728" s="1" t="s">
        <v>2361</v>
      </c>
      <c r="C8728" s="1">
        <v>119648903</v>
      </c>
      <c r="D8728" s="1">
        <v>479</v>
      </c>
      <c r="E8728" s="1" t="s">
        <v>2796</v>
      </c>
      <c r="F8728" s="1" t="s">
        <v>147</v>
      </c>
      <c r="G8728" s="1" t="s">
        <v>573</v>
      </c>
      <c r="H8728" s="1" t="s">
        <v>916</v>
      </c>
      <c r="S8728" s="1">
        <v>48</v>
      </c>
      <c r="T8728" s="1">
        <v>1</v>
      </c>
      <c r="U8728" s="1">
        <v>0</v>
      </c>
      <c r="V8728" s="1">
        <v>0</v>
      </c>
    </row>
    <row r="8729" spans="1:24" x14ac:dyDescent="0.35">
      <c r="A8729" s="1">
        <v>290217</v>
      </c>
      <c r="B8729" s="1" t="s">
        <v>2341</v>
      </c>
      <c r="C8729" s="1">
        <v>119665003</v>
      </c>
      <c r="D8729" s="1">
        <v>217</v>
      </c>
      <c r="E8729" s="1" t="s">
        <v>2797</v>
      </c>
      <c r="F8729" s="1" t="s">
        <v>147</v>
      </c>
      <c r="G8729" s="1" t="s">
        <v>594</v>
      </c>
      <c r="H8729" s="1" t="s">
        <v>916</v>
      </c>
      <c r="I8729" s="1">
        <v>973856.21</v>
      </c>
      <c r="K8729" s="1">
        <v>181454</v>
      </c>
      <c r="L8729" s="1">
        <v>5553033</v>
      </c>
      <c r="S8729" s="1">
        <v>29</v>
      </c>
      <c r="T8729" s="1">
        <v>1</v>
      </c>
      <c r="U8729" s="1">
        <v>6708343</v>
      </c>
      <c r="V8729" s="1">
        <v>0</v>
      </c>
    </row>
    <row r="8730" spans="1:24" x14ac:dyDescent="0.35">
      <c r="A8730" s="1">
        <v>300217</v>
      </c>
      <c r="B8730" s="1" t="s">
        <v>2343</v>
      </c>
      <c r="C8730" s="1">
        <v>119665003</v>
      </c>
      <c r="D8730" s="1">
        <v>217</v>
      </c>
      <c r="E8730" s="1" t="s">
        <v>2797</v>
      </c>
      <c r="F8730" s="1" t="s">
        <v>147</v>
      </c>
      <c r="G8730" s="1" t="s">
        <v>594</v>
      </c>
      <c r="H8730" s="1" t="s">
        <v>916</v>
      </c>
      <c r="I8730" s="1">
        <v>985315.34</v>
      </c>
      <c r="K8730" s="1">
        <v>181454</v>
      </c>
      <c r="L8730" s="1">
        <v>5623757</v>
      </c>
      <c r="M8730" s="1">
        <v>7.07240030169487E-2</v>
      </c>
      <c r="N8730" s="1">
        <v>1.2736103534698486</v>
      </c>
      <c r="O8730" s="1">
        <v>1.1459129862487316E-2</v>
      </c>
      <c r="P8730" s="1">
        <v>1.1766757965087891</v>
      </c>
      <c r="Q8730" s="1">
        <v>0</v>
      </c>
      <c r="S8730" s="1">
        <v>30</v>
      </c>
      <c r="T8730" s="1">
        <v>1</v>
      </c>
      <c r="U8730" s="1">
        <v>6790526</v>
      </c>
      <c r="V8730" s="1">
        <v>8.2183130085468292E-2</v>
      </c>
      <c r="W8730" s="1">
        <v>1.2250864505767822</v>
      </c>
      <c r="X8730" s="1">
        <v>1.2250864505767822</v>
      </c>
    </row>
    <row r="8731" spans="1:24" x14ac:dyDescent="0.35">
      <c r="A8731" s="1">
        <v>310217</v>
      </c>
      <c r="B8731" s="1" t="s">
        <v>2344</v>
      </c>
      <c r="C8731" s="1">
        <v>119665003</v>
      </c>
      <c r="D8731" s="1">
        <v>217</v>
      </c>
      <c r="E8731" s="1" t="s">
        <v>2797</v>
      </c>
      <c r="F8731" s="1" t="s">
        <v>147</v>
      </c>
      <c r="G8731" s="1" t="s">
        <v>594</v>
      </c>
      <c r="H8731" s="1" t="s">
        <v>916</v>
      </c>
      <c r="I8731" s="1">
        <v>1013368</v>
      </c>
      <c r="K8731" s="1">
        <v>181454</v>
      </c>
      <c r="L8731" s="1">
        <v>5672863</v>
      </c>
      <c r="M8731" s="1">
        <v>4.9106001853942871E-2</v>
      </c>
      <c r="N8731" s="1">
        <v>0.87318849563598633</v>
      </c>
      <c r="O8731" s="1">
        <v>2.8052659705281258E-2</v>
      </c>
      <c r="P8731" s="1">
        <v>2.8470742702484131</v>
      </c>
      <c r="Q8731" s="1">
        <v>0</v>
      </c>
      <c r="S8731" s="1">
        <v>31</v>
      </c>
      <c r="T8731" s="1">
        <v>1</v>
      </c>
      <c r="U8731" s="1">
        <v>6867685</v>
      </c>
      <c r="V8731" s="1">
        <v>7.7158659696578979E-2</v>
      </c>
      <c r="W8731" s="1">
        <v>1.1362742185592651</v>
      </c>
      <c r="X8731" s="1">
        <v>1.1362742185592651</v>
      </c>
    </row>
    <row r="8732" spans="1:24" x14ac:dyDescent="0.35">
      <c r="A8732" s="1">
        <v>320217</v>
      </c>
      <c r="B8732" s="1" t="s">
        <v>2345</v>
      </c>
      <c r="C8732" s="1">
        <v>119665003</v>
      </c>
      <c r="D8732" s="1">
        <v>217</v>
      </c>
      <c r="E8732" s="1" t="s">
        <v>2797</v>
      </c>
      <c r="F8732" s="1" t="s">
        <v>147</v>
      </c>
      <c r="G8732" s="1" t="s">
        <v>594</v>
      </c>
      <c r="H8732" s="1" t="s">
        <v>916</v>
      </c>
      <c r="I8732" s="1">
        <v>1011624</v>
      </c>
      <c r="K8732" s="1">
        <v>181454</v>
      </c>
      <c r="L8732" s="1">
        <v>5697445</v>
      </c>
      <c r="M8732" s="1">
        <v>2.4582000449299812E-2</v>
      </c>
      <c r="N8732" s="1">
        <v>0.43332618474960327</v>
      </c>
      <c r="O8732" s="1">
        <v>-1.7440000083297491E-3</v>
      </c>
      <c r="P8732" s="1">
        <v>-0.17209938168525696</v>
      </c>
      <c r="Q8732" s="1">
        <v>0</v>
      </c>
      <c r="S8732" s="1">
        <v>32</v>
      </c>
      <c r="T8732" s="1">
        <v>1</v>
      </c>
      <c r="U8732" s="1">
        <v>6890523</v>
      </c>
      <c r="V8732" s="1">
        <v>2.283800020813942E-2</v>
      </c>
      <c r="W8732" s="1">
        <v>0.33254292607307434</v>
      </c>
      <c r="X8732" s="1">
        <v>0.33254292607307434</v>
      </c>
    </row>
    <row r="8733" spans="1:24" x14ac:dyDescent="0.35">
      <c r="A8733" s="1">
        <v>330217</v>
      </c>
      <c r="B8733" s="1" t="s">
        <v>2346</v>
      </c>
      <c r="C8733" s="1">
        <v>119665003</v>
      </c>
      <c r="D8733" s="1">
        <v>217</v>
      </c>
      <c r="E8733" s="1" t="s">
        <v>2797</v>
      </c>
      <c r="F8733" s="1" t="s">
        <v>147</v>
      </c>
      <c r="G8733" s="1" t="s">
        <v>594</v>
      </c>
      <c r="H8733" s="1" t="s">
        <v>916</v>
      </c>
      <c r="I8733" s="1">
        <v>904615</v>
      </c>
      <c r="K8733" s="1">
        <v>181454</v>
      </c>
      <c r="L8733" s="1">
        <v>5756210</v>
      </c>
      <c r="M8733" s="1">
        <v>5.8765001595020294E-2</v>
      </c>
      <c r="N8733" s="1">
        <v>1.031427264213562</v>
      </c>
      <c r="O8733" s="1">
        <v>-0.10700900107622147</v>
      </c>
      <c r="P8733" s="1">
        <v>-10.57794189453125</v>
      </c>
      <c r="Q8733" s="1">
        <v>0</v>
      </c>
      <c r="S8733" s="1">
        <v>33</v>
      </c>
      <c r="T8733" s="1">
        <v>1</v>
      </c>
      <c r="U8733" s="1">
        <v>6842279</v>
      </c>
      <c r="V8733" s="1">
        <v>-4.8243999481201172E-2</v>
      </c>
      <c r="W8733" s="1">
        <v>-0.70015007257461548</v>
      </c>
      <c r="X8733" s="1">
        <v>-0.70015007257461548</v>
      </c>
    </row>
    <row r="8734" spans="1:24" x14ac:dyDescent="0.35">
      <c r="A8734" s="1">
        <v>340217</v>
      </c>
      <c r="B8734" s="1" t="s">
        <v>2347</v>
      </c>
      <c r="C8734" s="1">
        <v>119665003</v>
      </c>
      <c r="D8734" s="1">
        <v>217</v>
      </c>
      <c r="E8734" s="1" t="s">
        <v>2797</v>
      </c>
      <c r="F8734" s="1" t="s">
        <v>147</v>
      </c>
      <c r="G8734" s="1" t="s">
        <v>594</v>
      </c>
      <c r="H8734" s="1" t="s">
        <v>916</v>
      </c>
      <c r="I8734" s="1">
        <v>904584</v>
      </c>
      <c r="K8734" s="1">
        <v>181454</v>
      </c>
      <c r="L8734" s="1">
        <v>5756208</v>
      </c>
      <c r="M8734" s="1">
        <v>-1.9999999949504854E-6</v>
      </c>
      <c r="N8734" s="1">
        <v>-3.4745084121823311E-5</v>
      </c>
      <c r="O8734" s="1">
        <v>-3.0999999580672011E-5</v>
      </c>
      <c r="P8734" s="1">
        <v>-3.426872193813324E-3</v>
      </c>
      <c r="Q8734" s="1">
        <v>0</v>
      </c>
      <c r="S8734" s="1">
        <v>34</v>
      </c>
      <c r="T8734" s="1">
        <v>1</v>
      </c>
      <c r="U8734" s="1">
        <v>6842246</v>
      </c>
      <c r="V8734" s="1">
        <v>-3.3000000257743523E-5</v>
      </c>
      <c r="W8734" s="1">
        <v>-4.8229543608613312E-4</v>
      </c>
      <c r="X8734" s="1">
        <v>-4.8229543608613312E-4</v>
      </c>
    </row>
    <row r="8735" spans="1:24" x14ac:dyDescent="0.35">
      <c r="A8735" s="1">
        <v>350217</v>
      </c>
      <c r="B8735" s="1" t="s">
        <v>2348</v>
      </c>
      <c r="C8735" s="1">
        <v>119665003</v>
      </c>
      <c r="D8735" s="1">
        <v>217</v>
      </c>
      <c r="E8735" s="1" t="s">
        <v>2797</v>
      </c>
      <c r="F8735" s="1" t="s">
        <v>147</v>
      </c>
      <c r="G8735" s="1" t="s">
        <v>594</v>
      </c>
      <c r="H8735" s="1" t="s">
        <v>916</v>
      </c>
      <c r="I8735" s="1">
        <v>1068325</v>
      </c>
      <c r="K8735" s="1">
        <v>181454</v>
      </c>
      <c r="L8735" s="1">
        <v>5881408</v>
      </c>
      <c r="M8735" s="1">
        <v>0.12520000338554382</v>
      </c>
      <c r="N8735" s="1">
        <v>2.1750431060791016</v>
      </c>
      <c r="O8735" s="1">
        <v>0.16374100744724274</v>
      </c>
      <c r="P8735" s="1">
        <v>18.101249694824219</v>
      </c>
      <c r="Q8735" s="1">
        <v>0</v>
      </c>
      <c r="S8735" s="1">
        <v>35</v>
      </c>
      <c r="T8735" s="1">
        <v>1</v>
      </c>
      <c r="U8735" s="1">
        <v>7131187</v>
      </c>
      <c r="V8735" s="1">
        <v>0.28894102573394775</v>
      </c>
      <c r="W8735" s="1">
        <v>4.2228970527648926</v>
      </c>
      <c r="X8735" s="1">
        <v>4.2228970527648926</v>
      </c>
    </row>
    <row r="8736" spans="1:24" x14ac:dyDescent="0.35">
      <c r="A8736" s="1">
        <v>360217</v>
      </c>
      <c r="B8736" s="1" t="s">
        <v>2349</v>
      </c>
      <c r="C8736" s="1">
        <v>119665003</v>
      </c>
      <c r="D8736" s="1">
        <v>217</v>
      </c>
      <c r="E8736" s="1" t="s">
        <v>2797</v>
      </c>
      <c r="F8736" s="1" t="s">
        <v>147</v>
      </c>
      <c r="G8736" s="1" t="s">
        <v>594</v>
      </c>
      <c r="H8736" s="1" t="s">
        <v>916</v>
      </c>
      <c r="I8736" s="1">
        <v>1147237</v>
      </c>
      <c r="K8736" s="1">
        <v>181454</v>
      </c>
      <c r="L8736" s="1">
        <v>6168649</v>
      </c>
      <c r="M8736" s="1">
        <v>0.28724101185798645</v>
      </c>
      <c r="N8736" s="1">
        <v>4.8838815689086914</v>
      </c>
      <c r="O8736" s="1">
        <v>7.8911997377872467E-2</v>
      </c>
      <c r="P8736" s="1">
        <v>7.3865160942077637</v>
      </c>
      <c r="Q8736" s="1">
        <v>0</v>
      </c>
      <c r="S8736" s="1">
        <v>36</v>
      </c>
      <c r="T8736" s="1">
        <v>1</v>
      </c>
      <c r="U8736" s="1">
        <v>7497340</v>
      </c>
      <c r="V8736" s="1">
        <v>0.36615300178527832</v>
      </c>
      <c r="W8736" s="1">
        <v>5.1345310211181641</v>
      </c>
      <c r="X8736" s="1">
        <v>5.1345310211181641</v>
      </c>
    </row>
    <row r="8737" spans="1:24" x14ac:dyDescent="0.35">
      <c r="A8737" s="1">
        <v>370217</v>
      </c>
      <c r="B8737" s="1" t="s">
        <v>2350</v>
      </c>
      <c r="C8737" s="1">
        <v>119665003</v>
      </c>
      <c r="D8737" s="1">
        <v>217</v>
      </c>
      <c r="E8737" s="1" t="s">
        <v>2797</v>
      </c>
      <c r="F8737" s="1" t="s">
        <v>147</v>
      </c>
      <c r="G8737" s="1" t="s">
        <v>594</v>
      </c>
      <c r="H8737" s="1" t="s">
        <v>916</v>
      </c>
      <c r="I8737" s="1">
        <v>1072338</v>
      </c>
      <c r="K8737" s="1">
        <v>181454</v>
      </c>
      <c r="L8737" s="1">
        <v>6624725</v>
      </c>
      <c r="M8737" s="1">
        <v>0.4560759961605072</v>
      </c>
      <c r="N8737" s="1">
        <v>7.3934502601623535</v>
      </c>
      <c r="O8737" s="1">
        <v>-7.4899002909660339E-2</v>
      </c>
      <c r="P8737" s="1">
        <v>-6.5286421775817871</v>
      </c>
      <c r="Q8737" s="1">
        <v>0</v>
      </c>
      <c r="S8737" s="1">
        <v>37</v>
      </c>
      <c r="T8737" s="1">
        <v>1</v>
      </c>
      <c r="U8737" s="1">
        <v>7878517</v>
      </c>
      <c r="V8737" s="1">
        <v>0.38117700815200806</v>
      </c>
      <c r="W8737" s="1">
        <v>5.0841631889343262</v>
      </c>
      <c r="X8737" s="1">
        <v>5.0841631889343262</v>
      </c>
    </row>
    <row r="8738" spans="1:24" x14ac:dyDescent="0.35">
      <c r="A8738" s="1">
        <v>380217</v>
      </c>
      <c r="B8738" s="1" t="s">
        <v>2351</v>
      </c>
      <c r="C8738" s="1">
        <v>119665003</v>
      </c>
      <c r="D8738" s="1">
        <v>217</v>
      </c>
      <c r="E8738" s="1" t="s">
        <v>2797</v>
      </c>
      <c r="F8738" s="1" t="s">
        <v>147</v>
      </c>
      <c r="G8738" s="1" t="s">
        <v>594</v>
      </c>
      <c r="H8738" s="1" t="s">
        <v>916</v>
      </c>
      <c r="I8738" s="1">
        <v>1146758</v>
      </c>
      <c r="K8738" s="1">
        <v>256933.171875</v>
      </c>
      <c r="L8738" s="1">
        <v>6746612</v>
      </c>
      <c r="M8738" s="1">
        <v>0.12188699841499329</v>
      </c>
      <c r="N8738" s="1">
        <v>1.839880108833313</v>
      </c>
      <c r="O8738" s="1">
        <v>7.441999763250351E-2</v>
      </c>
      <c r="P8738" s="1">
        <v>6.9399762153625488</v>
      </c>
      <c r="Q8738" s="1">
        <v>7.5479172170162201E-2</v>
      </c>
      <c r="S8738" s="1">
        <v>38</v>
      </c>
      <c r="T8738" s="1">
        <v>1</v>
      </c>
      <c r="U8738" s="1">
        <v>8150303</v>
      </c>
      <c r="V8738" s="1">
        <v>0.2717861533164978</v>
      </c>
      <c r="W8738" s="1">
        <v>3.4497101306915283</v>
      </c>
      <c r="X8738" s="1">
        <v>3.4497101306915283</v>
      </c>
    </row>
    <row r="8739" spans="1:24" x14ac:dyDescent="0.35">
      <c r="A8739" s="1">
        <v>390217</v>
      </c>
      <c r="B8739" s="1" t="s">
        <v>2352</v>
      </c>
      <c r="C8739" s="1">
        <v>119665003</v>
      </c>
      <c r="D8739" s="1">
        <v>217</v>
      </c>
      <c r="E8739" s="1" t="s">
        <v>2797</v>
      </c>
      <c r="F8739" s="1" t="s">
        <v>147</v>
      </c>
      <c r="G8739" s="1" t="s">
        <v>594</v>
      </c>
      <c r="H8739" s="1" t="s">
        <v>916</v>
      </c>
      <c r="I8739" s="1">
        <v>1175989</v>
      </c>
      <c r="K8739" s="1">
        <v>332372.96875</v>
      </c>
      <c r="L8739" s="1">
        <v>6803635</v>
      </c>
      <c r="M8739" s="1">
        <v>5.7022999972105026E-2</v>
      </c>
      <c r="N8739" s="1">
        <v>0.84520941972732544</v>
      </c>
      <c r="O8739" s="1">
        <v>2.9231000691652298E-2</v>
      </c>
      <c r="P8739" s="1">
        <v>2.5490121841430664</v>
      </c>
      <c r="Q8739" s="1">
        <v>7.5439795851707458E-2</v>
      </c>
      <c r="S8739" s="1">
        <v>39</v>
      </c>
      <c r="T8739" s="1">
        <v>1</v>
      </c>
      <c r="U8739" s="1">
        <v>8311997</v>
      </c>
      <c r="V8739" s="1">
        <v>0.16169379651546478</v>
      </c>
      <c r="W8739" s="1">
        <v>1.9839017391204834</v>
      </c>
      <c r="X8739" s="1">
        <v>1.9839017391204834</v>
      </c>
    </row>
    <row r="8740" spans="1:24" x14ac:dyDescent="0.35">
      <c r="A8740" s="1">
        <v>400217</v>
      </c>
      <c r="B8740" s="1" t="s">
        <v>2353</v>
      </c>
      <c r="C8740" s="1">
        <v>119665003</v>
      </c>
      <c r="D8740" s="1">
        <v>217</v>
      </c>
      <c r="E8740" s="1" t="s">
        <v>2797</v>
      </c>
      <c r="F8740" s="1" t="s">
        <v>147</v>
      </c>
      <c r="G8740" s="1" t="s">
        <v>594</v>
      </c>
      <c r="H8740" s="1" t="s">
        <v>916</v>
      </c>
      <c r="S8740" s="1">
        <v>40</v>
      </c>
      <c r="T8740" s="1">
        <v>1</v>
      </c>
      <c r="U8740" s="1">
        <v>0</v>
      </c>
      <c r="V8740" s="1">
        <v>0</v>
      </c>
      <c r="W8740" s="1">
        <v>-100</v>
      </c>
      <c r="X8740" s="1">
        <v>-100</v>
      </c>
    </row>
    <row r="8741" spans="1:24" x14ac:dyDescent="0.35">
      <c r="A8741" s="1">
        <v>410217</v>
      </c>
      <c r="B8741" s="1" t="s">
        <v>2354</v>
      </c>
      <c r="C8741" s="1">
        <v>119665003</v>
      </c>
      <c r="D8741" s="1">
        <v>217</v>
      </c>
      <c r="E8741" s="1" t="s">
        <v>2797</v>
      </c>
      <c r="F8741" s="1" t="s">
        <v>147</v>
      </c>
      <c r="G8741" s="1" t="s">
        <v>594</v>
      </c>
      <c r="H8741" s="1" t="s">
        <v>916</v>
      </c>
      <c r="S8741" s="1">
        <v>41</v>
      </c>
      <c r="T8741" s="1">
        <v>1</v>
      </c>
      <c r="U8741" s="1">
        <v>0</v>
      </c>
      <c r="V8741" s="1">
        <v>0</v>
      </c>
    </row>
    <row r="8742" spans="1:24" x14ac:dyDescent="0.35">
      <c r="A8742" s="1">
        <v>420217</v>
      </c>
      <c r="B8742" s="1" t="s">
        <v>2355</v>
      </c>
      <c r="C8742" s="1">
        <v>119665003</v>
      </c>
      <c r="D8742" s="1">
        <v>217</v>
      </c>
      <c r="E8742" s="1" t="s">
        <v>2797</v>
      </c>
      <c r="F8742" s="1" t="s">
        <v>147</v>
      </c>
      <c r="G8742" s="1" t="s">
        <v>594</v>
      </c>
      <c r="H8742" s="1" t="s">
        <v>916</v>
      </c>
      <c r="S8742" s="1">
        <v>42</v>
      </c>
      <c r="T8742" s="1">
        <v>1</v>
      </c>
      <c r="U8742" s="1">
        <v>0</v>
      </c>
      <c r="V8742" s="1">
        <v>0</v>
      </c>
    </row>
    <row r="8743" spans="1:24" x14ac:dyDescent="0.35">
      <c r="A8743" s="1">
        <v>430217</v>
      </c>
      <c r="B8743" s="1" t="s">
        <v>2356</v>
      </c>
      <c r="C8743" s="1">
        <v>119665003</v>
      </c>
      <c r="D8743" s="1">
        <v>217</v>
      </c>
      <c r="E8743" s="1" t="s">
        <v>2797</v>
      </c>
      <c r="F8743" s="1" t="s">
        <v>147</v>
      </c>
      <c r="G8743" s="1" t="s">
        <v>594</v>
      </c>
      <c r="H8743" s="1" t="s">
        <v>916</v>
      </c>
      <c r="S8743" s="1">
        <v>43</v>
      </c>
      <c r="T8743" s="1">
        <v>1</v>
      </c>
      <c r="U8743" s="1">
        <v>0</v>
      </c>
      <c r="V8743" s="1">
        <v>0</v>
      </c>
    </row>
    <row r="8744" spans="1:24" x14ac:dyDescent="0.35">
      <c r="A8744" s="1">
        <v>440217</v>
      </c>
      <c r="B8744" s="1" t="s">
        <v>2357</v>
      </c>
      <c r="C8744" s="1">
        <v>119665003</v>
      </c>
      <c r="D8744" s="1">
        <v>217</v>
      </c>
      <c r="E8744" s="1" t="s">
        <v>2797</v>
      </c>
      <c r="F8744" s="1" t="s">
        <v>147</v>
      </c>
      <c r="G8744" s="1" t="s">
        <v>594</v>
      </c>
      <c r="H8744" s="1" t="s">
        <v>916</v>
      </c>
      <c r="S8744" s="1">
        <v>44</v>
      </c>
      <c r="T8744" s="1">
        <v>1</v>
      </c>
      <c r="U8744" s="1">
        <v>0</v>
      </c>
      <c r="V8744" s="1">
        <v>0</v>
      </c>
    </row>
    <row r="8745" spans="1:24" x14ac:dyDescent="0.35">
      <c r="A8745" s="1">
        <v>450217</v>
      </c>
      <c r="B8745" s="1" t="s">
        <v>2358</v>
      </c>
      <c r="C8745" s="1">
        <v>119665003</v>
      </c>
      <c r="D8745" s="1">
        <v>217</v>
      </c>
      <c r="E8745" s="1" t="s">
        <v>2797</v>
      </c>
      <c r="F8745" s="1" t="s">
        <v>147</v>
      </c>
      <c r="G8745" s="1" t="s">
        <v>594</v>
      </c>
      <c r="H8745" s="1" t="s">
        <v>916</v>
      </c>
      <c r="S8745" s="1">
        <v>45</v>
      </c>
      <c r="T8745" s="1">
        <v>1</v>
      </c>
      <c r="U8745" s="1">
        <v>0</v>
      </c>
      <c r="V8745" s="1">
        <v>0</v>
      </c>
    </row>
    <row r="8746" spans="1:24" x14ac:dyDescent="0.35">
      <c r="A8746" s="1">
        <v>460217</v>
      </c>
      <c r="B8746" s="1" t="s">
        <v>2359</v>
      </c>
      <c r="C8746" s="1">
        <v>119665003</v>
      </c>
      <c r="D8746" s="1">
        <v>217</v>
      </c>
      <c r="E8746" s="1" t="s">
        <v>2797</v>
      </c>
      <c r="F8746" s="1" t="s">
        <v>147</v>
      </c>
      <c r="G8746" s="1" t="s">
        <v>594</v>
      </c>
      <c r="H8746" s="1" t="s">
        <v>916</v>
      </c>
      <c r="S8746" s="1">
        <v>46</v>
      </c>
      <c r="T8746" s="1">
        <v>1</v>
      </c>
      <c r="U8746" s="1">
        <v>0</v>
      </c>
      <c r="V8746" s="1">
        <v>0</v>
      </c>
    </row>
    <row r="8747" spans="1:24" x14ac:dyDescent="0.35">
      <c r="A8747" s="1">
        <v>470217</v>
      </c>
      <c r="B8747" s="1" t="s">
        <v>2360</v>
      </c>
      <c r="C8747" s="1">
        <v>119665003</v>
      </c>
      <c r="D8747" s="1">
        <v>217</v>
      </c>
      <c r="E8747" s="1" t="s">
        <v>2797</v>
      </c>
      <c r="F8747" s="1" t="s">
        <v>147</v>
      </c>
      <c r="G8747" s="1" t="s">
        <v>594</v>
      </c>
      <c r="H8747" s="1" t="s">
        <v>916</v>
      </c>
      <c r="S8747" s="1">
        <v>47</v>
      </c>
      <c r="T8747" s="1">
        <v>1</v>
      </c>
      <c r="U8747" s="1">
        <v>0</v>
      </c>
      <c r="V8747" s="1">
        <v>0</v>
      </c>
    </row>
    <row r="8748" spans="1:24" x14ac:dyDescent="0.35">
      <c r="A8748" s="1">
        <v>480217</v>
      </c>
      <c r="B8748" s="1" t="s">
        <v>2361</v>
      </c>
      <c r="C8748" s="1">
        <v>119665003</v>
      </c>
      <c r="D8748" s="1">
        <v>217</v>
      </c>
      <c r="E8748" s="1" t="s">
        <v>2797</v>
      </c>
      <c r="F8748" s="1" t="s">
        <v>147</v>
      </c>
      <c r="G8748" s="1" t="s">
        <v>594</v>
      </c>
      <c r="H8748" s="1" t="s">
        <v>916</v>
      </c>
      <c r="S8748" s="1">
        <v>48</v>
      </c>
      <c r="T8748" s="1">
        <v>1</v>
      </c>
      <c r="U8748" s="1">
        <v>0</v>
      </c>
      <c r="V8748" s="1">
        <v>0</v>
      </c>
    </row>
    <row r="8749" spans="1:24" x14ac:dyDescent="0.35">
      <c r="A8749" s="1">
        <v>290130</v>
      </c>
      <c r="B8749" s="1" t="s">
        <v>2341</v>
      </c>
      <c r="C8749" s="1">
        <v>120452003</v>
      </c>
      <c r="D8749" s="1">
        <v>130</v>
      </c>
      <c r="E8749" s="1" t="s">
        <v>2798</v>
      </c>
      <c r="F8749" s="1" t="s">
        <v>147</v>
      </c>
      <c r="G8749" s="1" t="s">
        <v>444</v>
      </c>
      <c r="H8749" s="1" t="s">
        <v>916</v>
      </c>
      <c r="I8749" s="1">
        <v>3919614.95</v>
      </c>
      <c r="K8749" s="1">
        <v>1248758</v>
      </c>
      <c r="L8749" s="1">
        <v>13975283</v>
      </c>
      <c r="S8749" s="1">
        <v>29</v>
      </c>
      <c r="T8749" s="1">
        <v>1</v>
      </c>
      <c r="U8749" s="1">
        <v>19143656</v>
      </c>
      <c r="V8749" s="1">
        <v>0</v>
      </c>
    </row>
    <row r="8750" spans="1:24" x14ac:dyDescent="0.35">
      <c r="A8750" s="1">
        <v>300130</v>
      </c>
      <c r="B8750" s="1" t="s">
        <v>2343</v>
      </c>
      <c r="C8750" s="1">
        <v>120452003</v>
      </c>
      <c r="D8750" s="1">
        <v>130</v>
      </c>
      <c r="E8750" s="1" t="s">
        <v>2798</v>
      </c>
      <c r="F8750" s="1" t="s">
        <v>147</v>
      </c>
      <c r="G8750" s="1" t="s">
        <v>444</v>
      </c>
      <c r="H8750" s="1" t="s">
        <v>916</v>
      </c>
      <c r="I8750" s="1">
        <v>3975312.67</v>
      </c>
      <c r="K8750" s="1">
        <v>1248758</v>
      </c>
      <c r="L8750" s="1">
        <v>14983603</v>
      </c>
      <c r="M8750" s="1">
        <v>1.0083199739456177</v>
      </c>
      <c r="N8750" s="1">
        <v>7.2150239944458008</v>
      </c>
      <c r="O8750" s="1">
        <v>5.5697720497846603E-2</v>
      </c>
      <c r="P8750" s="1">
        <v>1.4209997653961182</v>
      </c>
      <c r="Q8750" s="1">
        <v>0</v>
      </c>
      <c r="S8750" s="1">
        <v>30</v>
      </c>
      <c r="T8750" s="1">
        <v>1</v>
      </c>
      <c r="U8750" s="1">
        <v>20207674</v>
      </c>
      <c r="V8750" s="1">
        <v>1.064017653465271</v>
      </c>
      <c r="W8750" s="1">
        <v>5.5580711364746094</v>
      </c>
      <c r="X8750" s="1">
        <v>5.5580711364746094</v>
      </c>
    </row>
    <row r="8751" spans="1:24" x14ac:dyDescent="0.35">
      <c r="A8751" s="1">
        <v>310130</v>
      </c>
      <c r="B8751" s="1" t="s">
        <v>2344</v>
      </c>
      <c r="C8751" s="1">
        <v>120452003</v>
      </c>
      <c r="D8751" s="1">
        <v>130</v>
      </c>
      <c r="E8751" s="1" t="s">
        <v>2798</v>
      </c>
      <c r="F8751" s="1" t="s">
        <v>147</v>
      </c>
      <c r="G8751" s="1" t="s">
        <v>444</v>
      </c>
      <c r="H8751" s="1" t="s">
        <v>916</v>
      </c>
      <c r="I8751" s="1">
        <v>4320669.6900000004</v>
      </c>
      <c r="K8751" s="1">
        <v>1248758</v>
      </c>
      <c r="L8751" s="1">
        <v>15675927</v>
      </c>
      <c r="M8751" s="1">
        <v>0.69232398271560669</v>
      </c>
      <c r="N8751" s="1">
        <v>4.62054443359375</v>
      </c>
      <c r="O8751" s="1">
        <v>0.34535703063011169</v>
      </c>
      <c r="P8751" s="1">
        <v>8.6875438690185547</v>
      </c>
      <c r="Q8751" s="1">
        <v>0</v>
      </c>
      <c r="S8751" s="1">
        <v>31</v>
      </c>
      <c r="T8751" s="1">
        <v>1</v>
      </c>
      <c r="U8751" s="1">
        <v>21245354</v>
      </c>
      <c r="V8751" s="1">
        <v>1.037680983543396</v>
      </c>
      <c r="W8751" s="1">
        <v>5.1350789070129395</v>
      </c>
      <c r="X8751" s="1">
        <v>5.1350789070129395</v>
      </c>
    </row>
    <row r="8752" spans="1:24" x14ac:dyDescent="0.35">
      <c r="A8752" s="1">
        <v>320130</v>
      </c>
      <c r="B8752" s="1" t="s">
        <v>2345</v>
      </c>
      <c r="C8752" s="1">
        <v>120452003</v>
      </c>
      <c r="D8752" s="1">
        <v>130</v>
      </c>
      <c r="E8752" s="1" t="s">
        <v>2798</v>
      </c>
      <c r="F8752" s="1" t="s">
        <v>147</v>
      </c>
      <c r="G8752" s="1" t="s">
        <v>444</v>
      </c>
      <c r="H8752" s="1" t="s">
        <v>916</v>
      </c>
      <c r="I8752" s="1">
        <v>4255794.6500000004</v>
      </c>
      <c r="K8752" s="1">
        <v>1248758</v>
      </c>
      <c r="L8752" s="1">
        <v>16445428</v>
      </c>
      <c r="M8752" s="1">
        <v>0.7695009708404541</v>
      </c>
      <c r="N8752" s="1">
        <v>4.9088068008422852</v>
      </c>
      <c r="O8752" s="1">
        <v>-6.4875036478042603E-2</v>
      </c>
      <c r="P8752" s="1">
        <v>-1.5015043020248413</v>
      </c>
      <c r="Q8752" s="1">
        <v>0</v>
      </c>
      <c r="S8752" s="1">
        <v>32</v>
      </c>
      <c r="T8752" s="1">
        <v>1</v>
      </c>
      <c r="U8752" s="1">
        <v>21949980</v>
      </c>
      <c r="V8752" s="1">
        <v>0.70462596416473389</v>
      </c>
      <c r="W8752" s="1">
        <v>3.3166122436523438</v>
      </c>
      <c r="X8752" s="1">
        <v>3.3166122436523438</v>
      </c>
    </row>
    <row r="8753" spans="1:24" x14ac:dyDescent="0.35">
      <c r="A8753" s="1">
        <v>330130</v>
      </c>
      <c r="B8753" s="1" t="s">
        <v>2346</v>
      </c>
      <c r="C8753" s="1">
        <v>120452003</v>
      </c>
      <c r="D8753" s="1">
        <v>130</v>
      </c>
      <c r="E8753" s="1" t="s">
        <v>2798</v>
      </c>
      <c r="F8753" s="1" t="s">
        <v>147</v>
      </c>
      <c r="G8753" s="1" t="s">
        <v>444</v>
      </c>
      <c r="H8753" s="1" t="s">
        <v>916</v>
      </c>
      <c r="I8753" s="1">
        <v>4657727.42</v>
      </c>
      <c r="K8753" s="1">
        <v>1248758</v>
      </c>
      <c r="L8753" s="1">
        <v>16802126</v>
      </c>
      <c r="M8753" s="1">
        <v>0.35669800639152527</v>
      </c>
      <c r="N8753" s="1">
        <v>2.1689796447753906</v>
      </c>
      <c r="O8753" s="1">
        <v>0.40193277597427368</v>
      </c>
      <c r="P8753" s="1">
        <v>9.4443645477294922</v>
      </c>
      <c r="Q8753" s="1">
        <v>0</v>
      </c>
      <c r="S8753" s="1">
        <v>33</v>
      </c>
      <c r="T8753" s="1">
        <v>1</v>
      </c>
      <c r="U8753" s="1">
        <v>22708612</v>
      </c>
      <c r="V8753" s="1">
        <v>0.75863075256347656</v>
      </c>
      <c r="W8753" s="1">
        <v>3.4561853408813477</v>
      </c>
      <c r="X8753" s="1">
        <v>3.4561853408813477</v>
      </c>
    </row>
    <row r="8754" spans="1:24" x14ac:dyDescent="0.35">
      <c r="A8754" s="1">
        <v>340130</v>
      </c>
      <c r="B8754" s="1" t="s">
        <v>2347</v>
      </c>
      <c r="C8754" s="1">
        <v>120452003</v>
      </c>
      <c r="D8754" s="1">
        <v>130</v>
      </c>
      <c r="E8754" s="1" t="s">
        <v>2798</v>
      </c>
      <c r="F8754" s="1" t="s">
        <v>147</v>
      </c>
      <c r="G8754" s="1" t="s">
        <v>444</v>
      </c>
      <c r="H8754" s="1" t="s">
        <v>916</v>
      </c>
      <c r="I8754" s="1">
        <v>4657441.57</v>
      </c>
      <c r="K8754" s="1">
        <v>1248758</v>
      </c>
      <c r="L8754" s="1">
        <v>16802164</v>
      </c>
      <c r="M8754" s="1">
        <v>3.7999998312443495E-5</v>
      </c>
      <c r="N8754" s="1">
        <v>2.2616185015067458E-4</v>
      </c>
      <c r="O8754" s="1">
        <v>-2.8584999381564558E-4</v>
      </c>
      <c r="P8754" s="1">
        <v>-6.1371130868792534E-3</v>
      </c>
      <c r="Q8754" s="1">
        <v>0</v>
      </c>
      <c r="S8754" s="1">
        <v>34</v>
      </c>
      <c r="T8754" s="1">
        <v>1</v>
      </c>
      <c r="U8754" s="1">
        <v>22708364</v>
      </c>
      <c r="V8754" s="1">
        <v>-2.4784999550320208E-4</v>
      </c>
      <c r="W8754" s="1">
        <v>-1.0920966742560267E-3</v>
      </c>
      <c r="X8754" s="1">
        <v>-1.0920966742560267E-3</v>
      </c>
    </row>
    <row r="8755" spans="1:24" x14ac:dyDescent="0.35">
      <c r="A8755" s="1">
        <v>350130</v>
      </c>
      <c r="B8755" s="1" t="s">
        <v>2348</v>
      </c>
      <c r="C8755" s="1">
        <v>120452003</v>
      </c>
      <c r="D8755" s="1">
        <v>130</v>
      </c>
      <c r="E8755" s="1" t="s">
        <v>2798</v>
      </c>
      <c r="F8755" s="1" t="s">
        <v>147</v>
      </c>
      <c r="G8755" s="1" t="s">
        <v>444</v>
      </c>
      <c r="H8755" s="1" t="s">
        <v>916</v>
      </c>
      <c r="I8755" s="1">
        <v>5039464.04</v>
      </c>
      <c r="K8755" s="1">
        <v>1248758</v>
      </c>
      <c r="L8755" s="1">
        <v>18273860</v>
      </c>
      <c r="M8755" s="1">
        <v>1.4716960191726685</v>
      </c>
      <c r="N8755" s="1">
        <v>8.758967399597168</v>
      </c>
      <c r="O8755" s="1">
        <v>0.38202247023582458</v>
      </c>
      <c r="P8755" s="1">
        <v>8.2024106979370117</v>
      </c>
      <c r="Q8755" s="1">
        <v>0</v>
      </c>
      <c r="S8755" s="1">
        <v>35</v>
      </c>
      <c r="T8755" s="1">
        <v>1</v>
      </c>
      <c r="U8755" s="1">
        <v>24562082</v>
      </c>
      <c r="V8755" s="1">
        <v>1.8537185192108154</v>
      </c>
      <c r="W8755" s="1">
        <v>8.1631507873535156</v>
      </c>
      <c r="X8755" s="1">
        <v>8.1631507873535156</v>
      </c>
    </row>
    <row r="8756" spans="1:24" x14ac:dyDescent="0.35">
      <c r="A8756" s="1">
        <v>360130</v>
      </c>
      <c r="B8756" s="1" t="s">
        <v>2349</v>
      </c>
      <c r="C8756" s="1">
        <v>120452003</v>
      </c>
      <c r="D8756" s="1">
        <v>130</v>
      </c>
      <c r="E8756" s="1" t="s">
        <v>2798</v>
      </c>
      <c r="F8756" s="1" t="s">
        <v>147</v>
      </c>
      <c r="G8756" s="1" t="s">
        <v>444</v>
      </c>
      <c r="H8756" s="1" t="s">
        <v>916</v>
      </c>
      <c r="I8756" s="1">
        <v>5668114.6100000003</v>
      </c>
      <c r="K8756" s="1">
        <v>1498758</v>
      </c>
      <c r="L8756" s="1">
        <v>21286644</v>
      </c>
      <c r="M8756" s="1">
        <v>3.0127840042114258</v>
      </c>
      <c r="N8756" s="1">
        <v>16.486850738525391</v>
      </c>
      <c r="O8756" s="1">
        <v>0.62865054607391357</v>
      </c>
      <c r="P8756" s="1">
        <v>12.474552154541016</v>
      </c>
      <c r="Q8756" s="1">
        <v>0.25</v>
      </c>
      <c r="S8756" s="1">
        <v>36</v>
      </c>
      <c r="T8756" s="1">
        <v>1</v>
      </c>
      <c r="U8756" s="1">
        <v>28453516</v>
      </c>
      <c r="V8756" s="1">
        <v>3.8914346694946289</v>
      </c>
      <c r="W8756" s="1">
        <v>15.843257904052734</v>
      </c>
      <c r="X8756" s="1">
        <v>15.843257904052734</v>
      </c>
    </row>
    <row r="8757" spans="1:24" x14ac:dyDescent="0.35">
      <c r="A8757" s="1">
        <v>370130</v>
      </c>
      <c r="B8757" s="1" t="s">
        <v>2350</v>
      </c>
      <c r="C8757" s="1">
        <v>120452003</v>
      </c>
      <c r="D8757" s="1">
        <v>130</v>
      </c>
      <c r="E8757" s="1" t="s">
        <v>2798</v>
      </c>
      <c r="F8757" s="1" t="s">
        <v>147</v>
      </c>
      <c r="G8757" s="1" t="s">
        <v>444</v>
      </c>
      <c r="H8757" s="1" t="s">
        <v>916</v>
      </c>
      <c r="I8757" s="1">
        <v>6073774.5599999996</v>
      </c>
      <c r="K8757" s="1">
        <v>1498758</v>
      </c>
      <c r="L8757" s="1">
        <v>24095526</v>
      </c>
      <c r="M8757" s="1">
        <v>2.8088819980621338</v>
      </c>
      <c r="N8757" s="1">
        <v>13.195513725280762</v>
      </c>
      <c r="O8757" s="1">
        <v>0.40565994381904602</v>
      </c>
      <c r="P8757" s="1">
        <v>7.1568760871887207</v>
      </c>
      <c r="Q8757" s="1">
        <v>0</v>
      </c>
      <c r="S8757" s="1">
        <v>37</v>
      </c>
      <c r="T8757" s="1">
        <v>1</v>
      </c>
      <c r="U8757" s="1">
        <v>31668058</v>
      </c>
      <c r="V8757" s="1">
        <v>3.2145419120788574</v>
      </c>
      <c r="W8757" s="1">
        <v>11.297521591186523</v>
      </c>
      <c r="X8757" s="1">
        <v>11.297521591186523</v>
      </c>
    </row>
    <row r="8758" spans="1:24" x14ac:dyDescent="0.35">
      <c r="A8758" s="1">
        <v>380130</v>
      </c>
      <c r="B8758" s="1" t="s">
        <v>2351</v>
      </c>
      <c r="C8758" s="1">
        <v>120452003</v>
      </c>
      <c r="D8758" s="1">
        <v>130</v>
      </c>
      <c r="E8758" s="1" t="s">
        <v>2798</v>
      </c>
      <c r="F8758" s="1" t="s">
        <v>147</v>
      </c>
      <c r="G8758" s="1" t="s">
        <v>444</v>
      </c>
      <c r="H8758" s="1" t="s">
        <v>916</v>
      </c>
      <c r="I8758" s="1">
        <v>6683782</v>
      </c>
      <c r="K8758" s="1">
        <v>7050223</v>
      </c>
      <c r="L8758" s="1">
        <v>26302656</v>
      </c>
      <c r="M8758" s="1">
        <v>2.207129955291748</v>
      </c>
      <c r="N8758" s="1">
        <v>9.1599159240722656</v>
      </c>
      <c r="O8758" s="1">
        <v>0.61000746488571167</v>
      </c>
      <c r="P8758" s="1">
        <v>10.043300628662109</v>
      </c>
      <c r="Q8758" s="1">
        <v>5.5514650344848633</v>
      </c>
      <c r="S8758" s="1">
        <v>38</v>
      </c>
      <c r="T8758" s="1">
        <v>1</v>
      </c>
      <c r="U8758" s="1">
        <v>40036660</v>
      </c>
      <c r="V8758" s="1">
        <v>8.3686027526855469</v>
      </c>
      <c r="W8758" s="1">
        <v>26.426002502441406</v>
      </c>
      <c r="X8758" s="1">
        <v>26.426002502441406</v>
      </c>
    </row>
    <row r="8759" spans="1:24" x14ac:dyDescent="0.35">
      <c r="A8759" s="1">
        <v>390130</v>
      </c>
      <c r="B8759" s="1" t="s">
        <v>2352</v>
      </c>
      <c r="C8759" s="1">
        <v>120452003</v>
      </c>
      <c r="D8759" s="1">
        <v>130</v>
      </c>
      <c r="E8759" s="1" t="s">
        <v>2798</v>
      </c>
      <c r="F8759" s="1" t="s">
        <v>147</v>
      </c>
      <c r="G8759" s="1" t="s">
        <v>444</v>
      </c>
      <c r="H8759" s="1" t="s">
        <v>916</v>
      </c>
      <c r="I8759" s="1">
        <v>6784262</v>
      </c>
      <c r="K8759" s="1">
        <v>12159573</v>
      </c>
      <c r="L8759" s="1">
        <v>26718458</v>
      </c>
      <c r="M8759" s="1">
        <v>0.415802001953125</v>
      </c>
      <c r="N8759" s="1">
        <v>1.5808365345001221</v>
      </c>
      <c r="O8759" s="1">
        <v>0.10047999769449234</v>
      </c>
      <c r="P8759" s="1">
        <v>1.503340482711792</v>
      </c>
      <c r="Q8759" s="1">
        <v>5.1093502044677734</v>
      </c>
      <c r="S8759" s="1">
        <v>39</v>
      </c>
      <c r="T8759" s="1">
        <v>1</v>
      </c>
      <c r="U8759" s="1">
        <v>45662296</v>
      </c>
      <c r="V8759" s="1">
        <v>5.6256322860717773</v>
      </c>
      <c r="W8759" s="1">
        <v>14.051212310791016</v>
      </c>
      <c r="X8759" s="1">
        <v>14.051212310791016</v>
      </c>
    </row>
    <row r="8760" spans="1:24" x14ac:dyDescent="0.35">
      <c r="A8760" s="1">
        <v>400130</v>
      </c>
      <c r="B8760" s="1" t="s">
        <v>2353</v>
      </c>
      <c r="C8760" s="1">
        <v>120452003</v>
      </c>
      <c r="D8760" s="1">
        <v>130</v>
      </c>
      <c r="E8760" s="1" t="s">
        <v>2798</v>
      </c>
      <c r="F8760" s="1" t="s">
        <v>147</v>
      </c>
      <c r="G8760" s="1" t="s">
        <v>444</v>
      </c>
      <c r="H8760" s="1" t="s">
        <v>916</v>
      </c>
      <c r="S8760" s="1">
        <v>40</v>
      </c>
      <c r="T8760" s="1">
        <v>1</v>
      </c>
      <c r="U8760" s="1">
        <v>0</v>
      </c>
      <c r="V8760" s="1">
        <v>0</v>
      </c>
      <c r="W8760" s="1">
        <v>-100</v>
      </c>
      <c r="X8760" s="1">
        <v>-100</v>
      </c>
    </row>
    <row r="8761" spans="1:24" x14ac:dyDescent="0.35">
      <c r="A8761" s="1">
        <v>410130</v>
      </c>
      <c r="B8761" s="1" t="s">
        <v>2354</v>
      </c>
      <c r="C8761" s="1">
        <v>120452003</v>
      </c>
      <c r="D8761" s="1">
        <v>130</v>
      </c>
      <c r="E8761" s="1" t="s">
        <v>2798</v>
      </c>
      <c r="F8761" s="1" t="s">
        <v>147</v>
      </c>
      <c r="G8761" s="1" t="s">
        <v>444</v>
      </c>
      <c r="H8761" s="1" t="s">
        <v>916</v>
      </c>
      <c r="S8761" s="1">
        <v>41</v>
      </c>
      <c r="T8761" s="1">
        <v>1</v>
      </c>
      <c r="U8761" s="1">
        <v>0</v>
      </c>
      <c r="V8761" s="1">
        <v>0</v>
      </c>
    </row>
    <row r="8762" spans="1:24" x14ac:dyDescent="0.35">
      <c r="A8762" s="1">
        <v>420130</v>
      </c>
      <c r="B8762" s="1" t="s">
        <v>2355</v>
      </c>
      <c r="C8762" s="1">
        <v>120452003</v>
      </c>
      <c r="D8762" s="1">
        <v>130</v>
      </c>
      <c r="E8762" s="1" t="s">
        <v>2798</v>
      </c>
      <c r="F8762" s="1" t="s">
        <v>147</v>
      </c>
      <c r="G8762" s="1" t="s">
        <v>444</v>
      </c>
      <c r="H8762" s="1" t="s">
        <v>916</v>
      </c>
      <c r="S8762" s="1">
        <v>42</v>
      </c>
      <c r="T8762" s="1">
        <v>1</v>
      </c>
      <c r="U8762" s="1">
        <v>0</v>
      </c>
      <c r="V8762" s="1">
        <v>0</v>
      </c>
    </row>
    <row r="8763" spans="1:24" x14ac:dyDescent="0.35">
      <c r="A8763" s="1">
        <v>430130</v>
      </c>
      <c r="B8763" s="1" t="s">
        <v>2356</v>
      </c>
      <c r="C8763" s="1">
        <v>120452003</v>
      </c>
      <c r="D8763" s="1">
        <v>130</v>
      </c>
      <c r="E8763" s="1" t="s">
        <v>2798</v>
      </c>
      <c r="F8763" s="1" t="s">
        <v>147</v>
      </c>
      <c r="G8763" s="1" t="s">
        <v>444</v>
      </c>
      <c r="H8763" s="1" t="s">
        <v>916</v>
      </c>
      <c r="S8763" s="1">
        <v>43</v>
      </c>
      <c r="T8763" s="1">
        <v>1</v>
      </c>
      <c r="U8763" s="1">
        <v>0</v>
      </c>
      <c r="V8763" s="1">
        <v>0</v>
      </c>
    </row>
    <row r="8764" spans="1:24" x14ac:dyDescent="0.35">
      <c r="A8764" s="1">
        <v>440130</v>
      </c>
      <c r="B8764" s="1" t="s">
        <v>2357</v>
      </c>
      <c r="C8764" s="1">
        <v>120452003</v>
      </c>
      <c r="D8764" s="1">
        <v>130</v>
      </c>
      <c r="E8764" s="1" t="s">
        <v>2798</v>
      </c>
      <c r="F8764" s="1" t="s">
        <v>147</v>
      </c>
      <c r="G8764" s="1" t="s">
        <v>444</v>
      </c>
      <c r="H8764" s="1" t="s">
        <v>916</v>
      </c>
      <c r="S8764" s="1">
        <v>44</v>
      </c>
      <c r="T8764" s="1">
        <v>1</v>
      </c>
      <c r="U8764" s="1">
        <v>0</v>
      </c>
      <c r="V8764" s="1">
        <v>0</v>
      </c>
    </row>
    <row r="8765" spans="1:24" x14ac:dyDescent="0.35">
      <c r="A8765" s="1">
        <v>450130</v>
      </c>
      <c r="B8765" s="1" t="s">
        <v>2358</v>
      </c>
      <c r="C8765" s="1">
        <v>120452003</v>
      </c>
      <c r="D8765" s="1">
        <v>130</v>
      </c>
      <c r="E8765" s="1" t="s">
        <v>2798</v>
      </c>
      <c r="F8765" s="1" t="s">
        <v>147</v>
      </c>
      <c r="G8765" s="1" t="s">
        <v>444</v>
      </c>
      <c r="H8765" s="1" t="s">
        <v>916</v>
      </c>
      <c r="S8765" s="1">
        <v>45</v>
      </c>
      <c r="T8765" s="1">
        <v>1</v>
      </c>
      <c r="U8765" s="1">
        <v>0</v>
      </c>
      <c r="V8765" s="1">
        <v>0</v>
      </c>
    </row>
    <row r="8766" spans="1:24" x14ac:dyDescent="0.35">
      <c r="A8766" s="1">
        <v>460130</v>
      </c>
      <c r="B8766" s="1" t="s">
        <v>2359</v>
      </c>
      <c r="C8766" s="1">
        <v>120452003</v>
      </c>
      <c r="D8766" s="1">
        <v>130</v>
      </c>
      <c r="E8766" s="1" t="s">
        <v>2798</v>
      </c>
      <c r="F8766" s="1" t="s">
        <v>147</v>
      </c>
      <c r="G8766" s="1" t="s">
        <v>444</v>
      </c>
      <c r="H8766" s="1" t="s">
        <v>916</v>
      </c>
      <c r="S8766" s="1">
        <v>46</v>
      </c>
      <c r="T8766" s="1">
        <v>1</v>
      </c>
      <c r="U8766" s="1">
        <v>0</v>
      </c>
      <c r="V8766" s="1">
        <v>0</v>
      </c>
    </row>
    <row r="8767" spans="1:24" x14ac:dyDescent="0.35">
      <c r="A8767" s="1">
        <v>470130</v>
      </c>
      <c r="B8767" s="1" t="s">
        <v>2360</v>
      </c>
      <c r="C8767" s="1">
        <v>120452003</v>
      </c>
      <c r="D8767" s="1">
        <v>130</v>
      </c>
      <c r="E8767" s="1" t="s">
        <v>2798</v>
      </c>
      <c r="F8767" s="1" t="s">
        <v>147</v>
      </c>
      <c r="G8767" s="1" t="s">
        <v>444</v>
      </c>
      <c r="H8767" s="1" t="s">
        <v>916</v>
      </c>
      <c r="S8767" s="1">
        <v>47</v>
      </c>
      <c r="T8767" s="1">
        <v>1</v>
      </c>
      <c r="U8767" s="1">
        <v>0</v>
      </c>
      <c r="V8767" s="1">
        <v>0</v>
      </c>
    </row>
    <row r="8768" spans="1:24" x14ac:dyDescent="0.35">
      <c r="A8768" s="1">
        <v>480130</v>
      </c>
      <c r="B8768" s="1" t="s">
        <v>2361</v>
      </c>
      <c r="C8768" s="1">
        <v>120452003</v>
      </c>
      <c r="D8768" s="1">
        <v>130</v>
      </c>
      <c r="E8768" s="1" t="s">
        <v>2798</v>
      </c>
      <c r="F8768" s="1" t="s">
        <v>147</v>
      </c>
      <c r="G8768" s="1" t="s">
        <v>444</v>
      </c>
      <c r="H8768" s="1" t="s">
        <v>916</v>
      </c>
      <c r="S8768" s="1">
        <v>48</v>
      </c>
      <c r="T8768" s="1">
        <v>1</v>
      </c>
      <c r="U8768" s="1">
        <v>0</v>
      </c>
      <c r="V8768" s="1">
        <v>0</v>
      </c>
    </row>
    <row r="8769" spans="1:24" x14ac:dyDescent="0.35">
      <c r="A8769" s="1">
        <v>250555</v>
      </c>
      <c r="B8769" s="1" t="s">
        <v>2364</v>
      </c>
      <c r="C8769" s="1">
        <v>120454507</v>
      </c>
      <c r="D8769" s="1">
        <v>555</v>
      </c>
      <c r="E8769" s="1" t="s">
        <v>48</v>
      </c>
      <c r="F8769" s="1" t="s">
        <v>48</v>
      </c>
      <c r="G8769" s="1" t="s">
        <v>48</v>
      </c>
      <c r="H8769" s="1" t="s">
        <v>48</v>
      </c>
      <c r="S8769" s="1">
        <v>25</v>
      </c>
      <c r="T8769" s="1">
        <v>2</v>
      </c>
      <c r="U8769" s="1">
        <v>0</v>
      </c>
      <c r="V8769" s="1">
        <v>0</v>
      </c>
    </row>
    <row r="8770" spans="1:24" x14ac:dyDescent="0.35">
      <c r="A8770" s="1">
        <v>260555</v>
      </c>
      <c r="B8770" s="1" t="s">
        <v>2365</v>
      </c>
      <c r="C8770" s="1">
        <v>120454507</v>
      </c>
      <c r="D8770" s="1">
        <v>555</v>
      </c>
      <c r="E8770" s="1" t="s">
        <v>48</v>
      </c>
      <c r="F8770" s="1" t="s">
        <v>48</v>
      </c>
      <c r="G8770" s="1" t="s">
        <v>48</v>
      </c>
      <c r="H8770" s="1" t="s">
        <v>48</v>
      </c>
      <c r="S8770" s="1">
        <v>26</v>
      </c>
      <c r="T8770" s="1">
        <v>2</v>
      </c>
      <c r="U8770" s="1">
        <v>0</v>
      </c>
      <c r="V8770" s="1">
        <v>0</v>
      </c>
    </row>
    <row r="8771" spans="1:24" x14ac:dyDescent="0.35">
      <c r="A8771" s="1">
        <v>270555</v>
      </c>
      <c r="B8771" s="1" t="s">
        <v>2366</v>
      </c>
      <c r="C8771" s="1">
        <v>120454507</v>
      </c>
      <c r="D8771" s="1">
        <v>555</v>
      </c>
      <c r="E8771" s="1" t="s">
        <v>48</v>
      </c>
      <c r="F8771" s="1" t="s">
        <v>48</v>
      </c>
      <c r="G8771" s="1" t="s">
        <v>48</v>
      </c>
      <c r="H8771" s="1" t="s">
        <v>48</v>
      </c>
      <c r="S8771" s="1">
        <v>27</v>
      </c>
      <c r="T8771" s="1">
        <v>2</v>
      </c>
      <c r="U8771" s="1">
        <v>0</v>
      </c>
      <c r="V8771" s="1">
        <v>0</v>
      </c>
    </row>
    <row r="8772" spans="1:24" x14ac:dyDescent="0.35">
      <c r="A8772" s="1">
        <v>280555</v>
      </c>
      <c r="B8772" s="1" t="s">
        <v>2367</v>
      </c>
      <c r="C8772" s="1">
        <v>120454507</v>
      </c>
      <c r="D8772" s="1">
        <v>555</v>
      </c>
      <c r="E8772" s="1" t="s">
        <v>48</v>
      </c>
      <c r="F8772" s="1" t="s">
        <v>48</v>
      </c>
      <c r="G8772" s="1" t="s">
        <v>48</v>
      </c>
      <c r="H8772" s="1" t="s">
        <v>48</v>
      </c>
      <c r="S8772" s="1">
        <v>28</v>
      </c>
      <c r="T8772" s="1">
        <v>2</v>
      </c>
      <c r="U8772" s="1">
        <v>0</v>
      </c>
      <c r="V8772" s="1">
        <v>0</v>
      </c>
    </row>
    <row r="8773" spans="1:24" x14ac:dyDescent="0.35">
      <c r="A8773" s="1">
        <v>290555</v>
      </c>
      <c r="B8773" s="1" t="s">
        <v>2341</v>
      </c>
      <c r="C8773" s="1">
        <v>120454507</v>
      </c>
      <c r="D8773" s="1">
        <v>555</v>
      </c>
      <c r="E8773" s="1" t="s">
        <v>2799</v>
      </c>
      <c r="F8773" s="1" t="s">
        <v>147</v>
      </c>
      <c r="G8773" s="1" t="s">
        <v>444</v>
      </c>
      <c r="H8773" s="1" t="s">
        <v>2369</v>
      </c>
      <c r="J8773" s="1">
        <v>802044.85</v>
      </c>
      <c r="S8773" s="1">
        <v>29</v>
      </c>
      <c r="T8773" s="1">
        <v>2</v>
      </c>
      <c r="U8773" s="1">
        <v>802044.875</v>
      </c>
      <c r="V8773" s="1">
        <v>0</v>
      </c>
    </row>
    <row r="8774" spans="1:24" x14ac:dyDescent="0.35">
      <c r="A8774" s="1">
        <v>300555</v>
      </c>
      <c r="B8774" s="1" t="s">
        <v>2343</v>
      </c>
      <c r="C8774" s="1">
        <v>120454507</v>
      </c>
      <c r="D8774" s="1">
        <v>555</v>
      </c>
      <c r="E8774" s="1" t="s">
        <v>2799</v>
      </c>
      <c r="F8774" s="1" t="s">
        <v>147</v>
      </c>
      <c r="G8774" s="1" t="s">
        <v>444</v>
      </c>
      <c r="H8774" s="1" t="s">
        <v>2369</v>
      </c>
      <c r="J8774" s="1">
        <v>815222.08</v>
      </c>
      <c r="R8774" s="1">
        <v>1.3177230022847652E-2</v>
      </c>
      <c r="S8774" s="1">
        <v>30</v>
      </c>
      <c r="T8774" s="1">
        <v>2</v>
      </c>
      <c r="U8774" s="1">
        <v>815222.0625</v>
      </c>
      <c r="V8774" s="1">
        <v>1.3177230022847652E-2</v>
      </c>
      <c r="W8774" s="1">
        <v>1.6429488658905029</v>
      </c>
      <c r="X8774" s="1">
        <v>1.6429488658905029</v>
      </c>
    </row>
    <row r="8775" spans="1:24" x14ac:dyDescent="0.35">
      <c r="A8775" s="1">
        <v>310555</v>
      </c>
      <c r="B8775" s="1" t="s">
        <v>2344</v>
      </c>
      <c r="C8775" s="1">
        <v>120454507</v>
      </c>
      <c r="D8775" s="1">
        <v>555</v>
      </c>
      <c r="E8775" s="1" t="s">
        <v>2799</v>
      </c>
      <c r="F8775" s="1" t="s">
        <v>147</v>
      </c>
      <c r="G8775" s="1" t="s">
        <v>444</v>
      </c>
      <c r="H8775" s="1" t="s">
        <v>2369</v>
      </c>
      <c r="J8775" s="1">
        <v>1194049.02</v>
      </c>
      <c r="R8775" s="1">
        <v>0.37882694602012634</v>
      </c>
      <c r="S8775" s="1">
        <v>31</v>
      </c>
      <c r="T8775" s="1">
        <v>2</v>
      </c>
      <c r="U8775" s="1">
        <v>1194049</v>
      </c>
      <c r="V8775" s="1">
        <v>0.37882694602012634</v>
      </c>
      <c r="W8775" s="1">
        <v>46.469169616699219</v>
      </c>
      <c r="X8775" s="1">
        <v>46.469169616699219</v>
      </c>
    </row>
    <row r="8776" spans="1:24" x14ac:dyDescent="0.35">
      <c r="A8776" s="1">
        <v>320555</v>
      </c>
      <c r="B8776" s="1" t="s">
        <v>2345</v>
      </c>
      <c r="C8776" s="1">
        <v>120454507</v>
      </c>
      <c r="D8776" s="1">
        <v>555</v>
      </c>
      <c r="E8776" s="1" t="s">
        <v>2799</v>
      </c>
      <c r="F8776" s="1" t="s">
        <v>147</v>
      </c>
      <c r="G8776" s="1" t="s">
        <v>444</v>
      </c>
      <c r="H8776" s="1" t="s">
        <v>2369</v>
      </c>
      <c r="J8776" s="1">
        <v>1204791.1200000001</v>
      </c>
      <c r="R8776" s="1">
        <v>1.0742099955677986E-2</v>
      </c>
      <c r="S8776" s="1">
        <v>32</v>
      </c>
      <c r="T8776" s="1">
        <v>2</v>
      </c>
      <c r="U8776" s="1">
        <v>1204791.125</v>
      </c>
      <c r="V8776" s="1">
        <v>1.0742099955677986E-2</v>
      </c>
      <c r="W8776" s="1">
        <v>0.89963853359222412</v>
      </c>
      <c r="X8776" s="1">
        <v>0.89963853359222412</v>
      </c>
    </row>
    <row r="8777" spans="1:24" x14ac:dyDescent="0.35">
      <c r="A8777" s="1">
        <v>330555</v>
      </c>
      <c r="B8777" s="1" t="s">
        <v>2346</v>
      </c>
      <c r="C8777" s="1">
        <v>120454507</v>
      </c>
      <c r="D8777" s="1">
        <v>555</v>
      </c>
      <c r="E8777" s="1" t="s">
        <v>2799</v>
      </c>
      <c r="F8777" s="1" t="s">
        <v>147</v>
      </c>
      <c r="G8777" s="1" t="s">
        <v>444</v>
      </c>
      <c r="H8777" s="1" t="s">
        <v>2369</v>
      </c>
      <c r="J8777" s="1">
        <v>1249443.3400000001</v>
      </c>
      <c r="R8777" s="1">
        <v>4.4652219861745834E-2</v>
      </c>
      <c r="S8777" s="1">
        <v>33</v>
      </c>
      <c r="T8777" s="1">
        <v>2</v>
      </c>
      <c r="U8777" s="1">
        <v>1249443.375</v>
      </c>
      <c r="V8777" s="1">
        <v>4.4652219861745834E-2</v>
      </c>
      <c r="W8777" s="1">
        <v>3.7062232494354248</v>
      </c>
      <c r="X8777" s="1">
        <v>3.7062232494354248</v>
      </c>
    </row>
    <row r="8778" spans="1:24" x14ac:dyDescent="0.35">
      <c r="A8778" s="1">
        <v>340555</v>
      </c>
      <c r="B8778" s="1" t="s">
        <v>2347</v>
      </c>
      <c r="C8778" s="1">
        <v>120454507</v>
      </c>
      <c r="D8778" s="1">
        <v>555</v>
      </c>
      <c r="E8778" s="1" t="s">
        <v>2799</v>
      </c>
      <c r="F8778" s="1" t="s">
        <v>147</v>
      </c>
      <c r="G8778" s="1" t="s">
        <v>444</v>
      </c>
      <c r="H8778" s="1" t="s">
        <v>2369</v>
      </c>
      <c r="J8778" s="1">
        <v>1399440.73</v>
      </c>
      <c r="R8778" s="1">
        <v>0.14999738335609436</v>
      </c>
      <c r="S8778" s="1">
        <v>34</v>
      </c>
      <c r="T8778" s="1">
        <v>2</v>
      </c>
      <c r="U8778" s="1">
        <v>1399440.75</v>
      </c>
      <c r="V8778" s="1">
        <v>0.14999738335609436</v>
      </c>
      <c r="W8778" s="1">
        <v>12.005135536193848</v>
      </c>
      <c r="X8778" s="1">
        <v>12.005135536193848</v>
      </c>
    </row>
    <row r="8779" spans="1:24" x14ac:dyDescent="0.35">
      <c r="A8779" s="1">
        <v>350555</v>
      </c>
      <c r="B8779" s="1" t="s">
        <v>2348</v>
      </c>
      <c r="C8779" s="1">
        <v>120454507</v>
      </c>
      <c r="D8779" s="1">
        <v>555</v>
      </c>
      <c r="E8779" s="1" t="s">
        <v>2799</v>
      </c>
      <c r="F8779" s="1" t="s">
        <v>147</v>
      </c>
      <c r="G8779" s="1" t="s">
        <v>444</v>
      </c>
      <c r="H8779" s="1" t="s">
        <v>2369</v>
      </c>
      <c r="J8779" s="1">
        <v>1316203</v>
      </c>
      <c r="R8779" s="1">
        <v>-8.3237729966640472E-2</v>
      </c>
      <c r="S8779" s="1">
        <v>35</v>
      </c>
      <c r="T8779" s="1">
        <v>2</v>
      </c>
      <c r="U8779" s="1">
        <v>1316203</v>
      </c>
      <c r="V8779" s="1">
        <v>-8.3237729966640472E-2</v>
      </c>
      <c r="W8779" s="1">
        <v>-5.9479293823242188</v>
      </c>
      <c r="X8779" s="1">
        <v>-5.9479293823242188</v>
      </c>
    </row>
    <row r="8780" spans="1:24" x14ac:dyDescent="0.35">
      <c r="A8780" s="1">
        <v>360555</v>
      </c>
      <c r="B8780" s="1" t="s">
        <v>2349</v>
      </c>
      <c r="C8780" s="1">
        <v>120454507</v>
      </c>
      <c r="D8780" s="1">
        <v>555</v>
      </c>
      <c r="E8780" s="1" t="s">
        <v>2799</v>
      </c>
      <c r="F8780" s="1" t="s">
        <v>147</v>
      </c>
      <c r="G8780" s="1" t="s">
        <v>444</v>
      </c>
      <c r="H8780" s="1" t="s">
        <v>2369</v>
      </c>
      <c r="J8780" s="1">
        <v>1477527.86</v>
      </c>
      <c r="R8780" s="1">
        <v>0.16132485866546631</v>
      </c>
      <c r="S8780" s="1">
        <v>36</v>
      </c>
      <c r="T8780" s="1">
        <v>2</v>
      </c>
      <c r="U8780" s="1">
        <v>1477527.875</v>
      </c>
      <c r="V8780" s="1">
        <v>0.16132485866546631</v>
      </c>
      <c r="W8780" s="1">
        <v>12.256838798522949</v>
      </c>
      <c r="X8780" s="1">
        <v>12.256838798522949</v>
      </c>
    </row>
    <row r="8781" spans="1:24" x14ac:dyDescent="0.35">
      <c r="A8781" s="1">
        <v>370555</v>
      </c>
      <c r="B8781" s="1" t="s">
        <v>2350</v>
      </c>
      <c r="C8781" s="1">
        <v>120454507</v>
      </c>
      <c r="D8781" s="1">
        <v>555</v>
      </c>
      <c r="E8781" s="1" t="s">
        <v>2799</v>
      </c>
      <c r="F8781" s="1" t="s">
        <v>147</v>
      </c>
      <c r="G8781" s="1" t="s">
        <v>444</v>
      </c>
      <c r="H8781" s="1" t="s">
        <v>2369</v>
      </c>
      <c r="J8781" s="1">
        <v>2030022.8</v>
      </c>
      <c r="R8781" s="1">
        <v>0.55249494314193726</v>
      </c>
      <c r="S8781" s="1">
        <v>37</v>
      </c>
      <c r="T8781" s="1">
        <v>2</v>
      </c>
      <c r="U8781" s="1">
        <v>2030022.75</v>
      </c>
      <c r="V8781" s="1">
        <v>0.55249494314193726</v>
      </c>
      <c r="W8781" s="1">
        <v>37.393196105957031</v>
      </c>
      <c r="X8781" s="1">
        <v>37.393196105957031</v>
      </c>
    </row>
    <row r="8782" spans="1:24" x14ac:dyDescent="0.35">
      <c r="A8782" s="1">
        <v>380555</v>
      </c>
      <c r="B8782" s="1" t="s">
        <v>2351</v>
      </c>
      <c r="C8782" s="1">
        <v>120454507</v>
      </c>
      <c r="D8782" s="1">
        <v>555</v>
      </c>
      <c r="E8782" s="1" t="s">
        <v>2799</v>
      </c>
      <c r="F8782" s="1" t="s">
        <v>147</v>
      </c>
      <c r="G8782" s="1" t="s">
        <v>444</v>
      </c>
      <c r="H8782" s="1" t="s">
        <v>2369</v>
      </c>
      <c r="J8782" s="1">
        <v>2166418</v>
      </c>
      <c r="R8782" s="1">
        <v>0.13639520108699799</v>
      </c>
      <c r="S8782" s="1">
        <v>38</v>
      </c>
      <c r="T8782" s="1">
        <v>2</v>
      </c>
      <c r="U8782" s="1">
        <v>2166418</v>
      </c>
      <c r="V8782" s="1">
        <v>0.13639520108699799</v>
      </c>
      <c r="W8782" s="1">
        <v>6.718902587890625</v>
      </c>
      <c r="X8782" s="1">
        <v>6.718902587890625</v>
      </c>
    </row>
    <row r="8783" spans="1:24" x14ac:dyDescent="0.35">
      <c r="A8783" s="1">
        <v>390555</v>
      </c>
      <c r="B8783" s="1" t="s">
        <v>2352</v>
      </c>
      <c r="C8783" s="1">
        <v>120454507</v>
      </c>
      <c r="D8783" s="1">
        <v>555</v>
      </c>
      <c r="E8783" s="1" t="s">
        <v>2799</v>
      </c>
      <c r="F8783" s="1" t="s">
        <v>147</v>
      </c>
      <c r="G8783" s="1" t="s">
        <v>444</v>
      </c>
      <c r="H8783" s="1" t="s">
        <v>2369</v>
      </c>
      <c r="J8783" s="1">
        <v>2238687</v>
      </c>
      <c r="R8783" s="1">
        <v>7.2269000113010406E-2</v>
      </c>
      <c r="S8783" s="1">
        <v>39</v>
      </c>
      <c r="T8783" s="1">
        <v>2</v>
      </c>
      <c r="U8783" s="1">
        <v>2238687</v>
      </c>
      <c r="V8783" s="1">
        <v>7.2269000113010406E-2</v>
      </c>
      <c r="W8783" s="1">
        <v>3.3358752727508545</v>
      </c>
      <c r="X8783" s="1">
        <v>3.3358752727508545</v>
      </c>
    </row>
    <row r="8784" spans="1:24" x14ac:dyDescent="0.35">
      <c r="A8784" s="1">
        <v>400555</v>
      </c>
      <c r="B8784" s="1" t="s">
        <v>2353</v>
      </c>
      <c r="C8784" s="1">
        <v>120454507</v>
      </c>
      <c r="D8784" s="1">
        <v>555</v>
      </c>
      <c r="E8784" s="1" t="s">
        <v>48</v>
      </c>
      <c r="F8784" s="1" t="s">
        <v>48</v>
      </c>
      <c r="G8784" s="1" t="s">
        <v>48</v>
      </c>
      <c r="H8784" s="1" t="s">
        <v>48</v>
      </c>
      <c r="S8784" s="1">
        <v>40</v>
      </c>
      <c r="T8784" s="1">
        <v>2</v>
      </c>
      <c r="U8784" s="1">
        <v>0</v>
      </c>
      <c r="V8784" s="1">
        <v>0</v>
      </c>
      <c r="W8784" s="1">
        <v>-100</v>
      </c>
      <c r="X8784" s="1">
        <v>-100</v>
      </c>
    </row>
    <row r="8785" spans="1:24" x14ac:dyDescent="0.35">
      <c r="A8785" s="1">
        <v>410555</v>
      </c>
      <c r="B8785" s="1" t="s">
        <v>2354</v>
      </c>
      <c r="C8785" s="1">
        <v>120454507</v>
      </c>
      <c r="D8785" s="1">
        <v>555</v>
      </c>
      <c r="E8785" s="1" t="s">
        <v>48</v>
      </c>
      <c r="F8785" s="1" t="s">
        <v>48</v>
      </c>
      <c r="G8785" s="1" t="s">
        <v>48</v>
      </c>
      <c r="H8785" s="1" t="s">
        <v>48</v>
      </c>
      <c r="S8785" s="1">
        <v>41</v>
      </c>
      <c r="T8785" s="1">
        <v>2</v>
      </c>
      <c r="U8785" s="1">
        <v>0</v>
      </c>
      <c r="V8785" s="1">
        <v>0</v>
      </c>
    </row>
    <row r="8786" spans="1:24" x14ac:dyDescent="0.35">
      <c r="A8786" s="1">
        <v>420555</v>
      </c>
      <c r="B8786" s="1" t="s">
        <v>2355</v>
      </c>
      <c r="C8786" s="1">
        <v>120454507</v>
      </c>
      <c r="D8786" s="1">
        <v>555</v>
      </c>
      <c r="E8786" s="1" t="s">
        <v>48</v>
      </c>
      <c r="F8786" s="1" t="s">
        <v>48</v>
      </c>
      <c r="G8786" s="1" t="s">
        <v>48</v>
      </c>
      <c r="H8786" s="1" t="s">
        <v>48</v>
      </c>
      <c r="S8786" s="1">
        <v>42</v>
      </c>
      <c r="T8786" s="1">
        <v>2</v>
      </c>
      <c r="U8786" s="1">
        <v>0</v>
      </c>
      <c r="V8786" s="1">
        <v>0</v>
      </c>
    </row>
    <row r="8787" spans="1:24" x14ac:dyDescent="0.35">
      <c r="A8787" s="1">
        <v>430555</v>
      </c>
      <c r="B8787" s="1" t="s">
        <v>2356</v>
      </c>
      <c r="C8787" s="1">
        <v>120454507</v>
      </c>
      <c r="D8787" s="1">
        <v>555</v>
      </c>
      <c r="E8787" s="1" t="s">
        <v>48</v>
      </c>
      <c r="F8787" s="1" t="s">
        <v>48</v>
      </c>
      <c r="G8787" s="1" t="s">
        <v>48</v>
      </c>
      <c r="H8787" s="1" t="s">
        <v>48</v>
      </c>
      <c r="S8787" s="1">
        <v>43</v>
      </c>
      <c r="T8787" s="1">
        <v>2</v>
      </c>
      <c r="U8787" s="1">
        <v>0</v>
      </c>
      <c r="V8787" s="1">
        <v>0</v>
      </c>
    </row>
    <row r="8788" spans="1:24" x14ac:dyDescent="0.35">
      <c r="A8788" s="1">
        <v>440555</v>
      </c>
      <c r="B8788" s="1" t="s">
        <v>2357</v>
      </c>
      <c r="C8788" s="1">
        <v>120454507</v>
      </c>
      <c r="D8788" s="1">
        <v>555</v>
      </c>
      <c r="E8788" s="1" t="s">
        <v>48</v>
      </c>
      <c r="F8788" s="1" t="s">
        <v>48</v>
      </c>
      <c r="G8788" s="1" t="s">
        <v>48</v>
      </c>
      <c r="H8788" s="1" t="s">
        <v>48</v>
      </c>
      <c r="S8788" s="1">
        <v>44</v>
      </c>
      <c r="T8788" s="1">
        <v>2</v>
      </c>
      <c r="U8788" s="1">
        <v>0</v>
      </c>
      <c r="V8788" s="1">
        <v>0</v>
      </c>
    </row>
    <row r="8789" spans="1:24" x14ac:dyDescent="0.35">
      <c r="A8789" s="1">
        <v>450555</v>
      </c>
      <c r="B8789" s="1" t="s">
        <v>2358</v>
      </c>
      <c r="C8789" s="1">
        <v>120454507</v>
      </c>
      <c r="D8789" s="1">
        <v>555</v>
      </c>
      <c r="E8789" s="1" t="s">
        <v>48</v>
      </c>
      <c r="F8789" s="1" t="s">
        <v>48</v>
      </c>
      <c r="G8789" s="1" t="s">
        <v>48</v>
      </c>
      <c r="H8789" s="1" t="s">
        <v>48</v>
      </c>
      <c r="S8789" s="1">
        <v>45</v>
      </c>
      <c r="T8789" s="1">
        <v>2</v>
      </c>
      <c r="U8789" s="1">
        <v>0</v>
      </c>
      <c r="V8789" s="1">
        <v>0</v>
      </c>
    </row>
    <row r="8790" spans="1:24" x14ac:dyDescent="0.35">
      <c r="A8790" s="1">
        <v>460555</v>
      </c>
      <c r="B8790" s="1" t="s">
        <v>2359</v>
      </c>
      <c r="C8790" s="1">
        <v>120454507</v>
      </c>
      <c r="D8790" s="1">
        <v>555</v>
      </c>
      <c r="E8790" s="1" t="s">
        <v>48</v>
      </c>
      <c r="F8790" s="1" t="s">
        <v>48</v>
      </c>
      <c r="G8790" s="1" t="s">
        <v>48</v>
      </c>
      <c r="H8790" s="1" t="s">
        <v>48</v>
      </c>
      <c r="S8790" s="1">
        <v>46</v>
      </c>
      <c r="T8790" s="1">
        <v>2</v>
      </c>
      <c r="U8790" s="1">
        <v>0</v>
      </c>
      <c r="V8790" s="1">
        <v>0</v>
      </c>
    </row>
    <row r="8791" spans="1:24" x14ac:dyDescent="0.35">
      <c r="A8791" s="1">
        <v>470555</v>
      </c>
      <c r="B8791" s="1" t="s">
        <v>2360</v>
      </c>
      <c r="C8791" s="1">
        <v>120454507</v>
      </c>
      <c r="D8791" s="1">
        <v>555</v>
      </c>
      <c r="E8791" s="1" t="s">
        <v>48</v>
      </c>
      <c r="F8791" s="1" t="s">
        <v>48</v>
      </c>
      <c r="G8791" s="1" t="s">
        <v>48</v>
      </c>
      <c r="H8791" s="1" t="s">
        <v>48</v>
      </c>
      <c r="S8791" s="1">
        <v>47</v>
      </c>
      <c r="T8791" s="1">
        <v>2</v>
      </c>
      <c r="U8791" s="1">
        <v>0</v>
      </c>
      <c r="V8791" s="1">
        <v>0</v>
      </c>
    </row>
    <row r="8792" spans="1:24" x14ac:dyDescent="0.35">
      <c r="A8792" s="1">
        <v>290342</v>
      </c>
      <c r="B8792" s="1" t="s">
        <v>2341</v>
      </c>
      <c r="C8792" s="1">
        <v>120455203</v>
      </c>
      <c r="D8792" s="1">
        <v>342</v>
      </c>
      <c r="E8792" s="1" t="s">
        <v>2800</v>
      </c>
      <c r="F8792" s="1" t="s">
        <v>147</v>
      </c>
      <c r="G8792" s="1" t="s">
        <v>444</v>
      </c>
      <c r="H8792" s="1" t="s">
        <v>916</v>
      </c>
      <c r="I8792" s="1">
        <v>3406250.15</v>
      </c>
      <c r="K8792" s="1">
        <v>1021256</v>
      </c>
      <c r="L8792" s="1">
        <v>21835180</v>
      </c>
      <c r="S8792" s="1">
        <v>29</v>
      </c>
      <c r="T8792" s="1">
        <v>1</v>
      </c>
      <c r="U8792" s="1">
        <v>26262686</v>
      </c>
      <c r="V8792" s="1">
        <v>0</v>
      </c>
    </row>
    <row r="8793" spans="1:24" x14ac:dyDescent="0.35">
      <c r="A8793" s="1">
        <v>300342</v>
      </c>
      <c r="B8793" s="1" t="s">
        <v>2343</v>
      </c>
      <c r="C8793" s="1">
        <v>120455203</v>
      </c>
      <c r="D8793" s="1">
        <v>342</v>
      </c>
      <c r="E8793" s="1" t="s">
        <v>2800</v>
      </c>
      <c r="F8793" s="1" t="s">
        <v>147</v>
      </c>
      <c r="G8793" s="1" t="s">
        <v>444</v>
      </c>
      <c r="H8793" s="1" t="s">
        <v>916</v>
      </c>
      <c r="I8793" s="1">
        <v>3350202.2</v>
      </c>
      <c r="K8793" s="1">
        <v>1021256</v>
      </c>
      <c r="L8793" s="1">
        <v>22269674</v>
      </c>
      <c r="M8793" s="1">
        <v>0.43449398875236511</v>
      </c>
      <c r="N8793" s="1">
        <v>1.9898805618286133</v>
      </c>
      <c r="O8793" s="1">
        <v>-5.6047949939966202E-2</v>
      </c>
      <c r="P8793" s="1">
        <v>-1.6454442739486694</v>
      </c>
      <c r="Q8793" s="1">
        <v>0</v>
      </c>
      <c r="S8793" s="1">
        <v>30</v>
      </c>
      <c r="T8793" s="1">
        <v>1</v>
      </c>
      <c r="U8793" s="1">
        <v>26641132</v>
      </c>
      <c r="V8793" s="1">
        <v>0.37844604253768921</v>
      </c>
      <c r="W8793" s="1">
        <v>1.4410026073455811</v>
      </c>
      <c r="X8793" s="1">
        <v>1.4410026073455811</v>
      </c>
    </row>
    <row r="8794" spans="1:24" x14ac:dyDescent="0.35">
      <c r="A8794" s="1">
        <v>310342</v>
      </c>
      <c r="B8794" s="1" t="s">
        <v>2344</v>
      </c>
      <c r="C8794" s="1">
        <v>120455203</v>
      </c>
      <c r="D8794" s="1">
        <v>342</v>
      </c>
      <c r="E8794" s="1" t="s">
        <v>2800</v>
      </c>
      <c r="F8794" s="1" t="s">
        <v>147</v>
      </c>
      <c r="G8794" s="1" t="s">
        <v>444</v>
      </c>
      <c r="H8794" s="1" t="s">
        <v>916</v>
      </c>
      <c r="I8794" s="1">
        <v>3574828.54</v>
      </c>
      <c r="K8794" s="1">
        <v>1021256</v>
      </c>
      <c r="L8794" s="1">
        <v>22357740</v>
      </c>
      <c r="M8794" s="1">
        <v>8.8065996766090393E-2</v>
      </c>
      <c r="N8794" s="1">
        <v>0.3954525887966156</v>
      </c>
      <c r="O8794" s="1">
        <v>0.22462634742259979</v>
      </c>
      <c r="P8794" s="1">
        <v>6.7048592567443848</v>
      </c>
      <c r="Q8794" s="1">
        <v>0</v>
      </c>
      <c r="S8794" s="1">
        <v>31</v>
      </c>
      <c r="T8794" s="1">
        <v>1</v>
      </c>
      <c r="U8794" s="1">
        <v>26953824</v>
      </c>
      <c r="V8794" s="1">
        <v>0.31269234418869019</v>
      </c>
      <c r="W8794" s="1">
        <v>1.1737189292907715</v>
      </c>
      <c r="X8794" s="1">
        <v>1.1737189292907715</v>
      </c>
    </row>
    <row r="8795" spans="1:24" x14ac:dyDescent="0.35">
      <c r="A8795" s="1">
        <v>320342</v>
      </c>
      <c r="B8795" s="1" t="s">
        <v>2345</v>
      </c>
      <c r="C8795" s="1">
        <v>120455203</v>
      </c>
      <c r="D8795" s="1">
        <v>342</v>
      </c>
      <c r="E8795" s="1" t="s">
        <v>2800</v>
      </c>
      <c r="F8795" s="1" t="s">
        <v>147</v>
      </c>
      <c r="G8795" s="1" t="s">
        <v>444</v>
      </c>
      <c r="H8795" s="1" t="s">
        <v>916</v>
      </c>
      <c r="I8795" s="1">
        <v>3430250.36</v>
      </c>
      <c r="K8795" s="1">
        <v>1021256</v>
      </c>
      <c r="L8795" s="1">
        <v>22508700</v>
      </c>
      <c r="M8795" s="1">
        <v>0.15095999836921692</v>
      </c>
      <c r="N8795" s="1">
        <v>0.67520242929458618</v>
      </c>
      <c r="O8795" s="1">
        <v>-0.14457817375659943</v>
      </c>
      <c r="P8795" s="1">
        <v>-4.0443387031555176</v>
      </c>
      <c r="Q8795" s="1">
        <v>0</v>
      </c>
      <c r="S8795" s="1">
        <v>32</v>
      </c>
      <c r="T8795" s="1">
        <v>1</v>
      </c>
      <c r="U8795" s="1">
        <v>26960206</v>
      </c>
      <c r="V8795" s="1">
        <v>6.3818246126174927E-3</v>
      </c>
      <c r="W8795" s="1">
        <v>2.3677531629800797E-2</v>
      </c>
      <c r="X8795" s="1">
        <v>2.3677531629800797E-2</v>
      </c>
    </row>
    <row r="8796" spans="1:24" x14ac:dyDescent="0.35">
      <c r="A8796" s="1">
        <v>330342</v>
      </c>
      <c r="B8796" s="1" t="s">
        <v>2346</v>
      </c>
      <c r="C8796" s="1">
        <v>120455203</v>
      </c>
      <c r="D8796" s="1">
        <v>342</v>
      </c>
      <c r="E8796" s="1" t="s">
        <v>2800</v>
      </c>
      <c r="F8796" s="1" t="s">
        <v>147</v>
      </c>
      <c r="G8796" s="1" t="s">
        <v>444</v>
      </c>
      <c r="H8796" s="1" t="s">
        <v>916</v>
      </c>
      <c r="I8796" s="1">
        <v>3737782.23</v>
      </c>
      <c r="K8796" s="1">
        <v>1021256</v>
      </c>
      <c r="L8796" s="1">
        <v>22657644</v>
      </c>
      <c r="M8796" s="1">
        <v>0.14894400537014008</v>
      </c>
      <c r="N8796" s="1">
        <v>0.66171747446060181</v>
      </c>
      <c r="O8796" s="1">
        <v>0.30753186345100403</v>
      </c>
      <c r="P8796" s="1">
        <v>8.9652891159057617</v>
      </c>
      <c r="Q8796" s="1">
        <v>0</v>
      </c>
      <c r="S8796" s="1">
        <v>33</v>
      </c>
      <c r="T8796" s="1">
        <v>1</v>
      </c>
      <c r="U8796" s="1">
        <v>27416682</v>
      </c>
      <c r="V8796" s="1">
        <v>0.45647585391998291</v>
      </c>
      <c r="W8796" s="1">
        <v>1.6931473016738892</v>
      </c>
      <c r="X8796" s="1">
        <v>1.6931473016738892</v>
      </c>
    </row>
    <row r="8797" spans="1:24" x14ac:dyDescent="0.35">
      <c r="A8797" s="1">
        <v>340342</v>
      </c>
      <c r="B8797" s="1" t="s">
        <v>2347</v>
      </c>
      <c r="C8797" s="1">
        <v>120455203</v>
      </c>
      <c r="D8797" s="1">
        <v>342</v>
      </c>
      <c r="E8797" s="1" t="s">
        <v>2800</v>
      </c>
      <c r="F8797" s="1" t="s">
        <v>147</v>
      </c>
      <c r="G8797" s="1" t="s">
        <v>444</v>
      </c>
      <c r="H8797" s="1" t="s">
        <v>916</v>
      </c>
      <c r="I8797" s="1">
        <v>3719913.34</v>
      </c>
      <c r="K8797" s="1">
        <v>1021256</v>
      </c>
      <c r="L8797" s="1">
        <v>22657576</v>
      </c>
      <c r="M8797" s="1">
        <v>-6.8000001192558557E-5</v>
      </c>
      <c r="N8797" s="1">
        <v>-3.0011945636942983E-4</v>
      </c>
      <c r="O8797" s="1">
        <v>-1.78688894957304E-2</v>
      </c>
      <c r="P8797" s="1">
        <v>-0.47806128859519958</v>
      </c>
      <c r="Q8797" s="1">
        <v>0</v>
      </c>
      <c r="S8797" s="1">
        <v>34</v>
      </c>
      <c r="T8797" s="1">
        <v>1</v>
      </c>
      <c r="U8797" s="1">
        <v>27398744</v>
      </c>
      <c r="V8797" s="1">
        <v>-1.7936889082193375E-2</v>
      </c>
      <c r="W8797" s="1">
        <v>-6.5427318215370178E-2</v>
      </c>
      <c r="X8797" s="1">
        <v>-6.5427318215370178E-2</v>
      </c>
    </row>
    <row r="8798" spans="1:24" x14ac:dyDescent="0.35">
      <c r="A8798" s="1">
        <v>350342</v>
      </c>
      <c r="B8798" s="1" t="s">
        <v>2348</v>
      </c>
      <c r="C8798" s="1">
        <v>120455203</v>
      </c>
      <c r="D8798" s="1">
        <v>342</v>
      </c>
      <c r="E8798" s="1" t="s">
        <v>2800</v>
      </c>
      <c r="F8798" s="1" t="s">
        <v>147</v>
      </c>
      <c r="G8798" s="1" t="s">
        <v>444</v>
      </c>
      <c r="H8798" s="1" t="s">
        <v>916</v>
      </c>
      <c r="I8798" s="1">
        <v>3955246.3</v>
      </c>
      <c r="K8798" s="1">
        <v>1021256</v>
      </c>
      <c r="L8798" s="1">
        <v>23052650</v>
      </c>
      <c r="M8798" s="1">
        <v>0.39507400989532471</v>
      </c>
      <c r="N8798" s="1">
        <v>1.7436728477478027</v>
      </c>
      <c r="O8798" s="1">
        <v>0.23533296585083008</v>
      </c>
      <c r="P8798" s="1">
        <v>6.3263020515441895</v>
      </c>
      <c r="Q8798" s="1">
        <v>0</v>
      </c>
      <c r="S8798" s="1">
        <v>35</v>
      </c>
      <c r="T8798" s="1">
        <v>1</v>
      </c>
      <c r="U8798" s="1">
        <v>28029152</v>
      </c>
      <c r="V8798" s="1">
        <v>0.63040697574615479</v>
      </c>
      <c r="W8798" s="1">
        <v>2.3008646965026855</v>
      </c>
      <c r="X8798" s="1">
        <v>2.3008646965026855</v>
      </c>
    </row>
    <row r="8799" spans="1:24" x14ac:dyDescent="0.35">
      <c r="A8799" s="1">
        <v>360342</v>
      </c>
      <c r="B8799" s="1" t="s">
        <v>2349</v>
      </c>
      <c r="C8799" s="1">
        <v>120455203</v>
      </c>
      <c r="D8799" s="1">
        <v>342</v>
      </c>
      <c r="E8799" s="1" t="s">
        <v>2800</v>
      </c>
      <c r="F8799" s="1" t="s">
        <v>147</v>
      </c>
      <c r="G8799" s="1" t="s">
        <v>444</v>
      </c>
      <c r="H8799" s="1" t="s">
        <v>916</v>
      </c>
      <c r="I8799" s="1">
        <v>4323802.25</v>
      </c>
      <c r="K8799" s="1">
        <v>3521256</v>
      </c>
      <c r="L8799" s="1">
        <v>23819982</v>
      </c>
      <c r="M8799" s="1">
        <v>0.76733201742172241</v>
      </c>
      <c r="N8799" s="1">
        <v>3.3286063671112061</v>
      </c>
      <c r="O8799" s="1">
        <v>0.36855596303939819</v>
      </c>
      <c r="P8799" s="1">
        <v>9.3181543350219727</v>
      </c>
      <c r="Q8799" s="1">
        <v>2.5</v>
      </c>
      <c r="S8799" s="1">
        <v>36</v>
      </c>
      <c r="T8799" s="1">
        <v>1</v>
      </c>
      <c r="U8799" s="1">
        <v>31665040</v>
      </c>
      <c r="V8799" s="1">
        <v>3.6358880996704102</v>
      </c>
      <c r="W8799" s="1">
        <v>12.971808433532715</v>
      </c>
      <c r="X8799" s="1">
        <v>12.971808433532715</v>
      </c>
    </row>
    <row r="8800" spans="1:24" x14ac:dyDescent="0.35">
      <c r="A8800" s="1">
        <v>370342</v>
      </c>
      <c r="B8800" s="1" t="s">
        <v>2350</v>
      </c>
      <c r="C8800" s="1">
        <v>120455203</v>
      </c>
      <c r="D8800" s="1">
        <v>342</v>
      </c>
      <c r="E8800" s="1" t="s">
        <v>2800</v>
      </c>
      <c r="F8800" s="1" t="s">
        <v>147</v>
      </c>
      <c r="G8800" s="1" t="s">
        <v>444</v>
      </c>
      <c r="H8800" s="1" t="s">
        <v>916</v>
      </c>
      <c r="I8800" s="1">
        <v>4399307.28</v>
      </c>
      <c r="K8800" s="1">
        <v>3521256</v>
      </c>
      <c r="L8800" s="1">
        <v>25945964</v>
      </c>
      <c r="M8800" s="1">
        <v>2.1259820461273193</v>
      </c>
      <c r="N8800" s="1">
        <v>8.9252042770385742</v>
      </c>
      <c r="O8800" s="1">
        <v>7.5505033135414124E-2</v>
      </c>
      <c r="P8800" s="1">
        <v>1.7462646961212158</v>
      </c>
      <c r="Q8800" s="1">
        <v>0</v>
      </c>
      <c r="S8800" s="1">
        <v>37</v>
      </c>
      <c r="T8800" s="1">
        <v>1</v>
      </c>
      <c r="U8800" s="1">
        <v>33866528</v>
      </c>
      <c r="V8800" s="1">
        <v>2.2014870643615723</v>
      </c>
      <c r="W8800" s="1">
        <v>6.9524245262145996</v>
      </c>
      <c r="X8800" s="1">
        <v>6.9524245262145996</v>
      </c>
    </row>
    <row r="8801" spans="1:24" x14ac:dyDescent="0.35">
      <c r="A8801" s="1">
        <v>380342</v>
      </c>
      <c r="B8801" s="1" t="s">
        <v>2351</v>
      </c>
      <c r="C8801" s="1">
        <v>120455203</v>
      </c>
      <c r="D8801" s="1">
        <v>342</v>
      </c>
      <c r="E8801" s="1" t="s">
        <v>2800</v>
      </c>
      <c r="F8801" s="1" t="s">
        <v>147</v>
      </c>
      <c r="G8801" s="1" t="s">
        <v>444</v>
      </c>
      <c r="H8801" s="1" t="s">
        <v>916</v>
      </c>
      <c r="I8801" s="1">
        <v>4765131</v>
      </c>
      <c r="K8801" s="1">
        <v>4390855</v>
      </c>
      <c r="L8801" s="1">
        <v>26419322</v>
      </c>
      <c r="M8801" s="1">
        <v>0.47335800528526306</v>
      </c>
      <c r="N8801" s="1">
        <v>1.8243993520736694</v>
      </c>
      <c r="O8801" s="1">
        <v>0.36582371592521667</v>
      </c>
      <c r="P8801" s="1">
        <v>8.3154850006103516</v>
      </c>
      <c r="Q8801" s="1">
        <v>0.86959898471832275</v>
      </c>
      <c r="S8801" s="1">
        <v>38</v>
      </c>
      <c r="T8801" s="1">
        <v>1</v>
      </c>
      <c r="U8801" s="1">
        <v>35575308</v>
      </c>
      <c r="V8801" s="1">
        <v>1.7087807655334473</v>
      </c>
      <c r="W8801" s="1">
        <v>5.045630931854248</v>
      </c>
      <c r="X8801" s="1">
        <v>5.045630931854248</v>
      </c>
    </row>
    <row r="8802" spans="1:24" x14ac:dyDescent="0.35">
      <c r="A8802" s="1">
        <v>390342</v>
      </c>
      <c r="B8802" s="1" t="s">
        <v>2352</v>
      </c>
      <c r="C8802" s="1">
        <v>120455203</v>
      </c>
      <c r="D8802" s="1">
        <v>342</v>
      </c>
      <c r="E8802" s="1" t="s">
        <v>2800</v>
      </c>
      <c r="F8802" s="1" t="s">
        <v>147</v>
      </c>
      <c r="G8802" s="1" t="s">
        <v>444</v>
      </c>
      <c r="H8802" s="1" t="s">
        <v>916</v>
      </c>
      <c r="I8802" s="1">
        <v>4768805</v>
      </c>
      <c r="K8802" s="1">
        <v>5191200</v>
      </c>
      <c r="L8802" s="1">
        <v>26621896</v>
      </c>
      <c r="M8802" s="1">
        <v>0.2025739997625351</v>
      </c>
      <c r="N8802" s="1">
        <v>0.76676458120346069</v>
      </c>
      <c r="O8802" s="1">
        <v>3.6740000359714031E-3</v>
      </c>
      <c r="P8802" s="1">
        <v>7.7101759612560272E-2</v>
      </c>
      <c r="Q8802" s="1">
        <v>0.80034500360488892</v>
      </c>
      <c r="S8802" s="1">
        <v>39</v>
      </c>
      <c r="T8802" s="1">
        <v>1</v>
      </c>
      <c r="U8802" s="1">
        <v>36581900</v>
      </c>
      <c r="V8802" s="1">
        <v>1.0065929889678955</v>
      </c>
      <c r="W8802" s="1">
        <v>2.8294680118560791</v>
      </c>
      <c r="X8802" s="1">
        <v>2.8294680118560791</v>
      </c>
    </row>
    <row r="8803" spans="1:24" x14ac:dyDescent="0.35">
      <c r="A8803" s="1">
        <v>400342</v>
      </c>
      <c r="B8803" s="1" t="s">
        <v>2353</v>
      </c>
      <c r="C8803" s="1">
        <v>120455203</v>
      </c>
      <c r="D8803" s="1">
        <v>342</v>
      </c>
      <c r="E8803" s="1" t="s">
        <v>2800</v>
      </c>
      <c r="F8803" s="1" t="s">
        <v>147</v>
      </c>
      <c r="G8803" s="1" t="s">
        <v>444</v>
      </c>
      <c r="H8803" s="1" t="s">
        <v>916</v>
      </c>
      <c r="S8803" s="1">
        <v>40</v>
      </c>
      <c r="T8803" s="1">
        <v>1</v>
      </c>
      <c r="U8803" s="1">
        <v>0</v>
      </c>
      <c r="V8803" s="1">
        <v>0</v>
      </c>
      <c r="W8803" s="1">
        <v>-100</v>
      </c>
      <c r="X8803" s="1">
        <v>-100</v>
      </c>
    </row>
    <row r="8804" spans="1:24" x14ac:dyDescent="0.35">
      <c r="A8804" s="1">
        <v>410342</v>
      </c>
      <c r="B8804" s="1" t="s">
        <v>2354</v>
      </c>
      <c r="C8804" s="1">
        <v>120455203</v>
      </c>
      <c r="D8804" s="1">
        <v>342</v>
      </c>
      <c r="E8804" s="1" t="s">
        <v>2800</v>
      </c>
      <c r="F8804" s="1" t="s">
        <v>147</v>
      </c>
      <c r="G8804" s="1" t="s">
        <v>444</v>
      </c>
      <c r="H8804" s="1" t="s">
        <v>916</v>
      </c>
      <c r="S8804" s="1">
        <v>41</v>
      </c>
      <c r="T8804" s="1">
        <v>1</v>
      </c>
      <c r="U8804" s="1">
        <v>0</v>
      </c>
      <c r="V8804" s="1">
        <v>0</v>
      </c>
    </row>
    <row r="8805" spans="1:24" x14ac:dyDescent="0.35">
      <c r="A8805" s="1">
        <v>420342</v>
      </c>
      <c r="B8805" s="1" t="s">
        <v>2355</v>
      </c>
      <c r="C8805" s="1">
        <v>120455203</v>
      </c>
      <c r="D8805" s="1">
        <v>342</v>
      </c>
      <c r="E8805" s="1" t="s">
        <v>2800</v>
      </c>
      <c r="F8805" s="1" t="s">
        <v>147</v>
      </c>
      <c r="G8805" s="1" t="s">
        <v>444</v>
      </c>
      <c r="H8805" s="1" t="s">
        <v>916</v>
      </c>
      <c r="S8805" s="1">
        <v>42</v>
      </c>
      <c r="T8805" s="1">
        <v>1</v>
      </c>
      <c r="U8805" s="1">
        <v>0</v>
      </c>
      <c r="V8805" s="1">
        <v>0</v>
      </c>
    </row>
    <row r="8806" spans="1:24" x14ac:dyDescent="0.35">
      <c r="A8806" s="1">
        <v>430342</v>
      </c>
      <c r="B8806" s="1" t="s">
        <v>2356</v>
      </c>
      <c r="C8806" s="1">
        <v>120455203</v>
      </c>
      <c r="D8806" s="1">
        <v>342</v>
      </c>
      <c r="E8806" s="1" t="s">
        <v>2800</v>
      </c>
      <c r="F8806" s="1" t="s">
        <v>147</v>
      </c>
      <c r="G8806" s="1" t="s">
        <v>444</v>
      </c>
      <c r="H8806" s="1" t="s">
        <v>916</v>
      </c>
      <c r="S8806" s="1">
        <v>43</v>
      </c>
      <c r="T8806" s="1">
        <v>1</v>
      </c>
      <c r="U8806" s="1">
        <v>0</v>
      </c>
      <c r="V8806" s="1">
        <v>0</v>
      </c>
    </row>
    <row r="8807" spans="1:24" x14ac:dyDescent="0.35">
      <c r="A8807" s="1">
        <v>440342</v>
      </c>
      <c r="B8807" s="1" t="s">
        <v>2357</v>
      </c>
      <c r="C8807" s="1">
        <v>120455203</v>
      </c>
      <c r="D8807" s="1">
        <v>342</v>
      </c>
      <c r="E8807" s="1" t="s">
        <v>2800</v>
      </c>
      <c r="F8807" s="1" t="s">
        <v>147</v>
      </c>
      <c r="G8807" s="1" t="s">
        <v>444</v>
      </c>
      <c r="H8807" s="1" t="s">
        <v>916</v>
      </c>
      <c r="S8807" s="1">
        <v>44</v>
      </c>
      <c r="T8807" s="1">
        <v>1</v>
      </c>
      <c r="U8807" s="1">
        <v>0</v>
      </c>
      <c r="V8807" s="1">
        <v>0</v>
      </c>
    </row>
    <row r="8808" spans="1:24" x14ac:dyDescent="0.35">
      <c r="A8808" s="1">
        <v>450342</v>
      </c>
      <c r="B8808" s="1" t="s">
        <v>2358</v>
      </c>
      <c r="C8808" s="1">
        <v>120455203</v>
      </c>
      <c r="D8808" s="1">
        <v>342</v>
      </c>
      <c r="E8808" s="1" t="s">
        <v>2800</v>
      </c>
      <c r="F8808" s="1" t="s">
        <v>147</v>
      </c>
      <c r="G8808" s="1" t="s">
        <v>444</v>
      </c>
      <c r="H8808" s="1" t="s">
        <v>916</v>
      </c>
      <c r="S8808" s="1">
        <v>45</v>
      </c>
      <c r="T8808" s="1">
        <v>1</v>
      </c>
      <c r="U8808" s="1">
        <v>0</v>
      </c>
      <c r="V8808" s="1">
        <v>0</v>
      </c>
    </row>
    <row r="8809" spans="1:24" x14ac:dyDescent="0.35">
      <c r="A8809" s="1">
        <v>460342</v>
      </c>
      <c r="B8809" s="1" t="s">
        <v>2359</v>
      </c>
      <c r="C8809" s="1">
        <v>120455203</v>
      </c>
      <c r="D8809" s="1">
        <v>342</v>
      </c>
      <c r="E8809" s="1" t="s">
        <v>2800</v>
      </c>
      <c r="F8809" s="1" t="s">
        <v>147</v>
      </c>
      <c r="G8809" s="1" t="s">
        <v>444</v>
      </c>
      <c r="H8809" s="1" t="s">
        <v>916</v>
      </c>
      <c r="S8809" s="1">
        <v>46</v>
      </c>
      <c r="T8809" s="1">
        <v>1</v>
      </c>
      <c r="U8809" s="1">
        <v>0</v>
      </c>
      <c r="V8809" s="1">
        <v>0</v>
      </c>
    </row>
    <row r="8810" spans="1:24" x14ac:dyDescent="0.35">
      <c r="A8810" s="1">
        <v>470342</v>
      </c>
      <c r="B8810" s="1" t="s">
        <v>2360</v>
      </c>
      <c r="C8810" s="1">
        <v>120455203</v>
      </c>
      <c r="D8810" s="1">
        <v>342</v>
      </c>
      <c r="E8810" s="1" t="s">
        <v>2800</v>
      </c>
      <c r="F8810" s="1" t="s">
        <v>147</v>
      </c>
      <c r="G8810" s="1" t="s">
        <v>444</v>
      </c>
      <c r="H8810" s="1" t="s">
        <v>916</v>
      </c>
      <c r="S8810" s="1">
        <v>47</v>
      </c>
      <c r="T8810" s="1">
        <v>1</v>
      </c>
      <c r="U8810" s="1">
        <v>0</v>
      </c>
      <c r="V8810" s="1">
        <v>0</v>
      </c>
    </row>
    <row r="8811" spans="1:24" x14ac:dyDescent="0.35">
      <c r="A8811" s="1">
        <v>480342</v>
      </c>
      <c r="B8811" s="1" t="s">
        <v>2361</v>
      </c>
      <c r="C8811" s="1">
        <v>120455203</v>
      </c>
      <c r="D8811" s="1">
        <v>342</v>
      </c>
      <c r="E8811" s="1" t="s">
        <v>2800</v>
      </c>
      <c r="F8811" s="1" t="s">
        <v>147</v>
      </c>
      <c r="G8811" s="1" t="s">
        <v>444</v>
      </c>
      <c r="H8811" s="1" t="s">
        <v>916</v>
      </c>
      <c r="S8811" s="1">
        <v>48</v>
      </c>
      <c r="T8811" s="1">
        <v>1</v>
      </c>
      <c r="U8811" s="1">
        <v>0</v>
      </c>
      <c r="V8811" s="1">
        <v>0</v>
      </c>
    </row>
    <row r="8812" spans="1:24" x14ac:dyDescent="0.35">
      <c r="A8812" s="1">
        <v>290344</v>
      </c>
      <c r="B8812" s="1" t="s">
        <v>2341</v>
      </c>
      <c r="C8812" s="1">
        <v>120455403</v>
      </c>
      <c r="D8812" s="1">
        <v>344</v>
      </c>
      <c r="E8812" s="1" t="s">
        <v>2801</v>
      </c>
      <c r="F8812" s="1" t="s">
        <v>147</v>
      </c>
      <c r="G8812" s="1" t="s">
        <v>444</v>
      </c>
      <c r="H8812" s="1" t="s">
        <v>916</v>
      </c>
      <c r="I8812" s="1">
        <v>5370235.8600000003</v>
      </c>
      <c r="K8812" s="1">
        <v>1534068</v>
      </c>
      <c r="L8812" s="1">
        <v>25184804</v>
      </c>
      <c r="S8812" s="1">
        <v>29</v>
      </c>
      <c r="T8812" s="1">
        <v>1</v>
      </c>
      <c r="U8812" s="1">
        <v>32089108</v>
      </c>
      <c r="V8812" s="1">
        <v>0</v>
      </c>
    </row>
    <row r="8813" spans="1:24" x14ac:dyDescent="0.35">
      <c r="A8813" s="1">
        <v>300344</v>
      </c>
      <c r="B8813" s="1" t="s">
        <v>2343</v>
      </c>
      <c r="C8813" s="1">
        <v>120455403</v>
      </c>
      <c r="D8813" s="1">
        <v>344</v>
      </c>
      <c r="E8813" s="1" t="s">
        <v>2801</v>
      </c>
      <c r="F8813" s="1" t="s">
        <v>147</v>
      </c>
      <c r="G8813" s="1" t="s">
        <v>444</v>
      </c>
      <c r="H8813" s="1" t="s">
        <v>916</v>
      </c>
      <c r="I8813" s="1">
        <v>5545252.6299999999</v>
      </c>
      <c r="K8813" s="1">
        <v>1534068</v>
      </c>
      <c r="L8813" s="1">
        <v>26848130</v>
      </c>
      <c r="M8813" s="1">
        <v>1.6633260250091553</v>
      </c>
      <c r="N8813" s="1">
        <v>6.6044826507568359</v>
      </c>
      <c r="O8813" s="1">
        <v>0.17501677572727203</v>
      </c>
      <c r="P8813" s="1">
        <v>3.2590146064758301</v>
      </c>
      <c r="Q8813" s="1">
        <v>0</v>
      </c>
      <c r="S8813" s="1">
        <v>30</v>
      </c>
      <c r="T8813" s="1">
        <v>1</v>
      </c>
      <c r="U8813" s="1">
        <v>33927452</v>
      </c>
      <c r="V8813" s="1">
        <v>1.8383427858352661</v>
      </c>
      <c r="W8813" s="1">
        <v>5.7288722991943359</v>
      </c>
      <c r="X8813" s="1">
        <v>5.7288722991943359</v>
      </c>
    </row>
    <row r="8814" spans="1:24" x14ac:dyDescent="0.35">
      <c r="A8814" s="1">
        <v>310344</v>
      </c>
      <c r="B8814" s="1" t="s">
        <v>2344</v>
      </c>
      <c r="C8814" s="1">
        <v>120455403</v>
      </c>
      <c r="D8814" s="1">
        <v>344</v>
      </c>
      <c r="E8814" s="1" t="s">
        <v>2801</v>
      </c>
      <c r="F8814" s="1" t="s">
        <v>147</v>
      </c>
      <c r="G8814" s="1" t="s">
        <v>444</v>
      </c>
      <c r="H8814" s="1" t="s">
        <v>916</v>
      </c>
      <c r="I8814" s="1">
        <v>5598876.0300000003</v>
      </c>
      <c r="K8814" s="1">
        <v>1534068</v>
      </c>
      <c r="L8814" s="1">
        <v>27293238</v>
      </c>
      <c r="M8814" s="1">
        <v>0.44510799646377563</v>
      </c>
      <c r="N8814" s="1">
        <v>1.6578733921051025</v>
      </c>
      <c r="O8814" s="1">
        <v>5.3623400628566742E-2</v>
      </c>
      <c r="P8814" s="1">
        <v>0.96701455116271973</v>
      </c>
      <c r="Q8814" s="1">
        <v>0</v>
      </c>
      <c r="S8814" s="1">
        <v>31</v>
      </c>
      <c r="T8814" s="1">
        <v>1</v>
      </c>
      <c r="U8814" s="1">
        <v>34426184</v>
      </c>
      <c r="V8814" s="1">
        <v>0.49873140454292297</v>
      </c>
      <c r="W8814" s="1">
        <v>1.4699954986572266</v>
      </c>
      <c r="X8814" s="1">
        <v>1.4699954986572266</v>
      </c>
    </row>
    <row r="8815" spans="1:24" x14ac:dyDescent="0.35">
      <c r="A8815" s="1">
        <v>320344</v>
      </c>
      <c r="B8815" s="1" t="s">
        <v>2345</v>
      </c>
      <c r="C8815" s="1">
        <v>120455403</v>
      </c>
      <c r="D8815" s="1">
        <v>344</v>
      </c>
      <c r="E8815" s="1" t="s">
        <v>2801</v>
      </c>
      <c r="F8815" s="1" t="s">
        <v>147</v>
      </c>
      <c r="G8815" s="1" t="s">
        <v>444</v>
      </c>
      <c r="H8815" s="1" t="s">
        <v>916</v>
      </c>
      <c r="I8815" s="1">
        <v>5857195.5899999999</v>
      </c>
      <c r="K8815" s="1">
        <v>1534068</v>
      </c>
      <c r="L8815" s="1">
        <v>27464348</v>
      </c>
      <c r="M8815" s="1">
        <v>0.17111000418663025</v>
      </c>
      <c r="N8815" s="1">
        <v>0.62693184614181519</v>
      </c>
      <c r="O8815" s="1">
        <v>0.25831955671310425</v>
      </c>
      <c r="P8815" s="1">
        <v>4.6137752532958984</v>
      </c>
      <c r="Q8815" s="1">
        <v>0</v>
      </c>
      <c r="S8815" s="1">
        <v>32</v>
      </c>
      <c r="T8815" s="1">
        <v>1</v>
      </c>
      <c r="U8815" s="1">
        <v>34855612</v>
      </c>
      <c r="V8815" s="1">
        <v>0.4294295608997345</v>
      </c>
      <c r="W8815" s="1">
        <v>1.2473877668380737</v>
      </c>
      <c r="X8815" s="1">
        <v>1.2473877668380737</v>
      </c>
    </row>
    <row r="8816" spans="1:24" x14ac:dyDescent="0.35">
      <c r="A8816" s="1">
        <v>330344</v>
      </c>
      <c r="B8816" s="1" t="s">
        <v>2346</v>
      </c>
      <c r="C8816" s="1">
        <v>120455403</v>
      </c>
      <c r="D8816" s="1">
        <v>344</v>
      </c>
      <c r="E8816" s="1" t="s">
        <v>2801</v>
      </c>
      <c r="F8816" s="1" t="s">
        <v>147</v>
      </c>
      <c r="G8816" s="1" t="s">
        <v>444</v>
      </c>
      <c r="H8816" s="1" t="s">
        <v>916</v>
      </c>
      <c r="I8816" s="1">
        <v>6221182.7199999997</v>
      </c>
      <c r="K8816" s="1">
        <v>1534068</v>
      </c>
      <c r="L8816" s="1">
        <v>28305082</v>
      </c>
      <c r="M8816" s="1">
        <v>0.84073400497436523</v>
      </c>
      <c r="N8816" s="1">
        <v>3.0611832141876221</v>
      </c>
      <c r="O8816" s="1">
        <v>0.36398711800575256</v>
      </c>
      <c r="P8816" s="1">
        <v>6.2143583297729492</v>
      </c>
      <c r="Q8816" s="1">
        <v>0</v>
      </c>
      <c r="S8816" s="1">
        <v>33</v>
      </c>
      <c r="T8816" s="1">
        <v>1</v>
      </c>
      <c r="U8816" s="1">
        <v>36060332</v>
      </c>
      <c r="V8816" s="1">
        <v>1.2047210931777954</v>
      </c>
      <c r="W8816" s="1">
        <v>3.4563157558441162</v>
      </c>
      <c r="X8816" s="1">
        <v>3.4563157558441162</v>
      </c>
    </row>
    <row r="8817" spans="1:24" x14ac:dyDescent="0.35">
      <c r="A8817" s="1">
        <v>340344</v>
      </c>
      <c r="B8817" s="1" t="s">
        <v>2347</v>
      </c>
      <c r="C8817" s="1">
        <v>120455403</v>
      </c>
      <c r="D8817" s="1">
        <v>344</v>
      </c>
      <c r="E8817" s="1" t="s">
        <v>2801</v>
      </c>
      <c r="F8817" s="1" t="s">
        <v>147</v>
      </c>
      <c r="G8817" s="1" t="s">
        <v>444</v>
      </c>
      <c r="H8817" s="1" t="s">
        <v>916</v>
      </c>
      <c r="I8817" s="1">
        <v>6220844.96</v>
      </c>
      <c r="K8817" s="1">
        <v>1534068</v>
      </c>
      <c r="L8817" s="1">
        <v>28305036</v>
      </c>
      <c r="M8817" s="1">
        <v>-4.6000001020729542E-5</v>
      </c>
      <c r="N8817" s="1">
        <v>-1.6251498891506344E-4</v>
      </c>
      <c r="O8817" s="1">
        <v>-3.377599932719022E-4</v>
      </c>
      <c r="P8817" s="1">
        <v>-5.4291929118335247E-3</v>
      </c>
      <c r="Q8817" s="1">
        <v>0</v>
      </c>
      <c r="S8817" s="1">
        <v>34</v>
      </c>
      <c r="T8817" s="1">
        <v>1</v>
      </c>
      <c r="U8817" s="1">
        <v>36059948</v>
      </c>
      <c r="V8817" s="1">
        <v>-3.8375999429263175E-4</v>
      </c>
      <c r="W8817" s="1">
        <v>-1.0648820316419005E-3</v>
      </c>
      <c r="X8817" s="1">
        <v>-1.0648820316419005E-3</v>
      </c>
    </row>
    <row r="8818" spans="1:24" x14ac:dyDescent="0.35">
      <c r="A8818" s="1">
        <v>350344</v>
      </c>
      <c r="B8818" s="1" t="s">
        <v>2348</v>
      </c>
      <c r="C8818" s="1">
        <v>120455403</v>
      </c>
      <c r="D8818" s="1">
        <v>344</v>
      </c>
      <c r="E8818" s="1" t="s">
        <v>2801</v>
      </c>
      <c r="F8818" s="1" t="s">
        <v>147</v>
      </c>
      <c r="G8818" s="1" t="s">
        <v>444</v>
      </c>
      <c r="H8818" s="1" t="s">
        <v>916</v>
      </c>
      <c r="I8818" s="1">
        <v>6692394.8499999996</v>
      </c>
      <c r="J8818" s="1">
        <v>423718</v>
      </c>
      <c r="K8818" s="1">
        <v>2034068</v>
      </c>
      <c r="L8818" s="1">
        <v>29761380</v>
      </c>
      <c r="M8818" s="1">
        <v>1.4563440084457397</v>
      </c>
      <c r="N8818" s="1">
        <v>5.1451764106750488</v>
      </c>
      <c r="O8818" s="1">
        <v>0.47154989838600159</v>
      </c>
      <c r="P8818" s="1">
        <v>7.5801582336425781</v>
      </c>
      <c r="Q8818" s="1">
        <v>0.5</v>
      </c>
      <c r="S8818" s="1">
        <v>35</v>
      </c>
      <c r="T8818" s="1">
        <v>1</v>
      </c>
      <c r="U8818" s="1">
        <v>38911560</v>
      </c>
      <c r="V8818" s="1">
        <v>2.4278938770294189</v>
      </c>
      <c r="W8818" s="1">
        <v>7.9079756736755371</v>
      </c>
      <c r="X8818" s="1">
        <v>7.9079756736755371</v>
      </c>
    </row>
    <row r="8819" spans="1:24" x14ac:dyDescent="0.35">
      <c r="A8819" s="1">
        <v>360344</v>
      </c>
      <c r="B8819" s="1" t="s">
        <v>2349</v>
      </c>
      <c r="C8819" s="1">
        <v>120455403</v>
      </c>
      <c r="D8819" s="1">
        <v>344</v>
      </c>
      <c r="E8819" s="1" t="s">
        <v>2801</v>
      </c>
      <c r="F8819" s="1" t="s">
        <v>147</v>
      </c>
      <c r="G8819" s="1" t="s">
        <v>444</v>
      </c>
      <c r="H8819" s="1" t="s">
        <v>916</v>
      </c>
      <c r="I8819" s="1">
        <v>7510643.6900000004</v>
      </c>
      <c r="J8819" s="1">
        <v>479602.8</v>
      </c>
      <c r="K8819" s="1">
        <v>2034068</v>
      </c>
      <c r="L8819" s="1">
        <v>31730366</v>
      </c>
      <c r="M8819" s="1">
        <v>1.9689860343933105</v>
      </c>
      <c r="N8819" s="1">
        <v>6.6159095764160156</v>
      </c>
      <c r="O8819" s="1">
        <v>0.81824886798858643</v>
      </c>
      <c r="P8819" s="1">
        <v>12.226547241210938</v>
      </c>
      <c r="Q8819" s="1">
        <v>0</v>
      </c>
      <c r="R8819" s="1">
        <v>5.5884800851345062E-2</v>
      </c>
      <c r="S8819" s="1">
        <v>36</v>
      </c>
      <c r="T8819" s="1">
        <v>1</v>
      </c>
      <c r="U8819" s="1">
        <v>41754680</v>
      </c>
      <c r="V8819" s="1">
        <v>2.8431196212768555</v>
      </c>
      <c r="W8819" s="1">
        <v>7.3066205978393555</v>
      </c>
      <c r="X8819" s="1">
        <v>7.3066205978393555</v>
      </c>
    </row>
    <row r="8820" spans="1:24" x14ac:dyDescent="0.35">
      <c r="A8820" s="1">
        <v>370344</v>
      </c>
      <c r="B8820" s="1" t="s">
        <v>2350</v>
      </c>
      <c r="C8820" s="1">
        <v>120455403</v>
      </c>
      <c r="D8820" s="1">
        <v>344</v>
      </c>
      <c r="E8820" s="1" t="s">
        <v>2801</v>
      </c>
      <c r="F8820" s="1" t="s">
        <v>147</v>
      </c>
      <c r="G8820" s="1" t="s">
        <v>444</v>
      </c>
      <c r="H8820" s="1" t="s">
        <v>916</v>
      </c>
      <c r="I8820" s="1">
        <v>7887629.9299999997</v>
      </c>
      <c r="K8820" s="1">
        <v>2034068</v>
      </c>
      <c r="L8820" s="1">
        <v>35189764</v>
      </c>
      <c r="M8820" s="1">
        <v>3.4593980312347412</v>
      </c>
      <c r="N8820" s="1">
        <v>10.902483940124512</v>
      </c>
      <c r="O8820" s="1">
        <v>0.37698623538017273</v>
      </c>
      <c r="P8820" s="1">
        <v>5.0193600654602051</v>
      </c>
      <c r="Q8820" s="1">
        <v>0</v>
      </c>
      <c r="S8820" s="1">
        <v>37</v>
      </c>
      <c r="T8820" s="1">
        <v>1</v>
      </c>
      <c r="U8820" s="1">
        <v>45111464</v>
      </c>
      <c r="V8820" s="1">
        <v>3.8363842964172363</v>
      </c>
      <c r="W8820" s="1">
        <v>8.0392999649047852</v>
      </c>
      <c r="X8820" s="1">
        <v>8.0392999649047852</v>
      </c>
    </row>
    <row r="8821" spans="1:24" x14ac:dyDescent="0.35">
      <c r="A8821" s="1">
        <v>380344</v>
      </c>
      <c r="B8821" s="1" t="s">
        <v>2351</v>
      </c>
      <c r="C8821" s="1">
        <v>120455403</v>
      </c>
      <c r="D8821" s="1">
        <v>344</v>
      </c>
      <c r="E8821" s="1" t="s">
        <v>2801</v>
      </c>
      <c r="F8821" s="1" t="s">
        <v>147</v>
      </c>
      <c r="G8821" s="1" t="s">
        <v>444</v>
      </c>
      <c r="H8821" s="1" t="s">
        <v>916</v>
      </c>
      <c r="I8821" s="1">
        <v>8140994</v>
      </c>
      <c r="K8821" s="1">
        <v>4315293</v>
      </c>
      <c r="L8821" s="1">
        <v>36783628</v>
      </c>
      <c r="M8821" s="1">
        <v>1.5938639640808105</v>
      </c>
      <c r="N8821" s="1">
        <v>4.5293397903442383</v>
      </c>
      <c r="O8821" s="1">
        <v>0.25336405634880066</v>
      </c>
      <c r="P8821" s="1">
        <v>3.212169885635376</v>
      </c>
      <c r="Q8821" s="1">
        <v>2.2812249660491943</v>
      </c>
      <c r="S8821" s="1">
        <v>38</v>
      </c>
      <c r="T8821" s="1">
        <v>1</v>
      </c>
      <c r="U8821" s="1">
        <v>49239916</v>
      </c>
      <c r="V8821" s="1">
        <v>4.128453254699707</v>
      </c>
      <c r="W8821" s="1">
        <v>9.1516695022583008</v>
      </c>
      <c r="X8821" s="1">
        <v>9.1516695022583008</v>
      </c>
    </row>
    <row r="8822" spans="1:24" x14ac:dyDescent="0.35">
      <c r="A8822" s="1">
        <v>390344</v>
      </c>
      <c r="B8822" s="1" t="s">
        <v>2352</v>
      </c>
      <c r="C8822" s="1">
        <v>120455403</v>
      </c>
      <c r="D8822" s="1">
        <v>344</v>
      </c>
      <c r="E8822" s="1" t="s">
        <v>2801</v>
      </c>
      <c r="F8822" s="1" t="s">
        <v>147</v>
      </c>
      <c r="G8822" s="1" t="s">
        <v>444</v>
      </c>
      <c r="H8822" s="1" t="s">
        <v>916</v>
      </c>
      <c r="I8822" s="1">
        <v>8270820</v>
      </c>
      <c r="K8822" s="1">
        <v>6518210.5</v>
      </c>
      <c r="L8822" s="1">
        <v>37265996</v>
      </c>
      <c r="M8822" s="1">
        <v>0.48236799240112305</v>
      </c>
      <c r="N8822" s="1">
        <v>1.311366081237793</v>
      </c>
      <c r="O8822" s="1">
        <v>0.12982599437236786</v>
      </c>
      <c r="P8822" s="1">
        <v>1.5947192907333374</v>
      </c>
      <c r="Q8822" s="1">
        <v>2.2029175758361816</v>
      </c>
      <c r="S8822" s="1">
        <v>39</v>
      </c>
      <c r="T8822" s="1">
        <v>1</v>
      </c>
      <c r="U8822" s="1">
        <v>52055024</v>
      </c>
      <c r="V8822" s="1">
        <v>2.8151116371154785</v>
      </c>
      <c r="W8822" s="1">
        <v>5.7171258926391602</v>
      </c>
      <c r="X8822" s="1">
        <v>5.7171258926391602</v>
      </c>
    </row>
    <row r="8823" spans="1:24" x14ac:dyDescent="0.35">
      <c r="A8823" s="1">
        <v>400344</v>
      </c>
      <c r="B8823" s="1" t="s">
        <v>2353</v>
      </c>
      <c r="C8823" s="1">
        <v>120455403</v>
      </c>
      <c r="D8823" s="1">
        <v>344</v>
      </c>
      <c r="E8823" s="1" t="s">
        <v>2801</v>
      </c>
      <c r="F8823" s="1" t="s">
        <v>147</v>
      </c>
      <c r="G8823" s="1" t="s">
        <v>444</v>
      </c>
      <c r="H8823" s="1" t="s">
        <v>916</v>
      </c>
      <c r="S8823" s="1">
        <v>40</v>
      </c>
      <c r="T8823" s="1">
        <v>1</v>
      </c>
      <c r="U8823" s="1">
        <v>0</v>
      </c>
      <c r="V8823" s="1">
        <v>0</v>
      </c>
      <c r="W8823" s="1">
        <v>-100</v>
      </c>
      <c r="X8823" s="1">
        <v>-100</v>
      </c>
    </row>
    <row r="8824" spans="1:24" x14ac:dyDescent="0.35">
      <c r="A8824" s="1">
        <v>410344</v>
      </c>
      <c r="B8824" s="1" t="s">
        <v>2354</v>
      </c>
      <c r="C8824" s="1">
        <v>120455403</v>
      </c>
      <c r="D8824" s="1">
        <v>344</v>
      </c>
      <c r="E8824" s="1" t="s">
        <v>2801</v>
      </c>
      <c r="F8824" s="1" t="s">
        <v>147</v>
      </c>
      <c r="G8824" s="1" t="s">
        <v>444</v>
      </c>
      <c r="H8824" s="1" t="s">
        <v>916</v>
      </c>
      <c r="S8824" s="1">
        <v>41</v>
      </c>
      <c r="T8824" s="1">
        <v>1</v>
      </c>
      <c r="U8824" s="1">
        <v>0</v>
      </c>
      <c r="V8824" s="1">
        <v>0</v>
      </c>
    </row>
    <row r="8825" spans="1:24" x14ac:dyDescent="0.35">
      <c r="A8825" s="1">
        <v>420344</v>
      </c>
      <c r="B8825" s="1" t="s">
        <v>2355</v>
      </c>
      <c r="C8825" s="1">
        <v>120455403</v>
      </c>
      <c r="D8825" s="1">
        <v>344</v>
      </c>
      <c r="E8825" s="1" t="s">
        <v>2801</v>
      </c>
      <c r="F8825" s="1" t="s">
        <v>147</v>
      </c>
      <c r="G8825" s="1" t="s">
        <v>444</v>
      </c>
      <c r="H8825" s="1" t="s">
        <v>916</v>
      </c>
      <c r="S8825" s="1">
        <v>42</v>
      </c>
      <c r="T8825" s="1">
        <v>1</v>
      </c>
      <c r="U8825" s="1">
        <v>0</v>
      </c>
      <c r="V8825" s="1">
        <v>0</v>
      </c>
    </row>
    <row r="8826" spans="1:24" x14ac:dyDescent="0.35">
      <c r="A8826" s="1">
        <v>430344</v>
      </c>
      <c r="B8826" s="1" t="s">
        <v>2356</v>
      </c>
      <c r="C8826" s="1">
        <v>120455403</v>
      </c>
      <c r="D8826" s="1">
        <v>344</v>
      </c>
      <c r="E8826" s="1" t="s">
        <v>2801</v>
      </c>
      <c r="F8826" s="1" t="s">
        <v>147</v>
      </c>
      <c r="G8826" s="1" t="s">
        <v>444</v>
      </c>
      <c r="H8826" s="1" t="s">
        <v>916</v>
      </c>
      <c r="S8826" s="1">
        <v>43</v>
      </c>
      <c r="T8826" s="1">
        <v>1</v>
      </c>
      <c r="U8826" s="1">
        <v>0</v>
      </c>
      <c r="V8826" s="1">
        <v>0</v>
      </c>
    </row>
    <row r="8827" spans="1:24" x14ac:dyDescent="0.35">
      <c r="A8827" s="1">
        <v>440344</v>
      </c>
      <c r="B8827" s="1" t="s">
        <v>2357</v>
      </c>
      <c r="C8827" s="1">
        <v>120455403</v>
      </c>
      <c r="D8827" s="1">
        <v>344</v>
      </c>
      <c r="E8827" s="1" t="s">
        <v>2801</v>
      </c>
      <c r="F8827" s="1" t="s">
        <v>147</v>
      </c>
      <c r="G8827" s="1" t="s">
        <v>444</v>
      </c>
      <c r="H8827" s="1" t="s">
        <v>916</v>
      </c>
      <c r="S8827" s="1">
        <v>44</v>
      </c>
      <c r="T8827" s="1">
        <v>1</v>
      </c>
      <c r="U8827" s="1">
        <v>0</v>
      </c>
      <c r="V8827" s="1">
        <v>0</v>
      </c>
    </row>
    <row r="8828" spans="1:24" x14ac:dyDescent="0.35">
      <c r="A8828" s="1">
        <v>450344</v>
      </c>
      <c r="B8828" s="1" t="s">
        <v>2358</v>
      </c>
      <c r="C8828" s="1">
        <v>120455403</v>
      </c>
      <c r="D8828" s="1">
        <v>344</v>
      </c>
      <c r="E8828" s="1" t="s">
        <v>2801</v>
      </c>
      <c r="F8828" s="1" t="s">
        <v>147</v>
      </c>
      <c r="G8828" s="1" t="s">
        <v>444</v>
      </c>
      <c r="H8828" s="1" t="s">
        <v>916</v>
      </c>
      <c r="S8828" s="1">
        <v>45</v>
      </c>
      <c r="T8828" s="1">
        <v>1</v>
      </c>
      <c r="U8828" s="1">
        <v>0</v>
      </c>
      <c r="V8828" s="1">
        <v>0</v>
      </c>
    </row>
    <row r="8829" spans="1:24" x14ac:dyDescent="0.35">
      <c r="A8829" s="1">
        <v>460344</v>
      </c>
      <c r="B8829" s="1" t="s">
        <v>2359</v>
      </c>
      <c r="C8829" s="1">
        <v>120455403</v>
      </c>
      <c r="D8829" s="1">
        <v>344</v>
      </c>
      <c r="E8829" s="1" t="s">
        <v>2801</v>
      </c>
      <c r="F8829" s="1" t="s">
        <v>147</v>
      </c>
      <c r="G8829" s="1" t="s">
        <v>444</v>
      </c>
      <c r="H8829" s="1" t="s">
        <v>916</v>
      </c>
      <c r="S8829" s="1">
        <v>46</v>
      </c>
      <c r="T8829" s="1">
        <v>1</v>
      </c>
      <c r="U8829" s="1">
        <v>0</v>
      </c>
      <c r="V8829" s="1">
        <v>0</v>
      </c>
    </row>
    <row r="8830" spans="1:24" x14ac:dyDescent="0.35">
      <c r="A8830" s="1">
        <v>470344</v>
      </c>
      <c r="B8830" s="1" t="s">
        <v>2360</v>
      </c>
      <c r="C8830" s="1">
        <v>120455403</v>
      </c>
      <c r="D8830" s="1">
        <v>344</v>
      </c>
      <c r="E8830" s="1" t="s">
        <v>2801</v>
      </c>
      <c r="F8830" s="1" t="s">
        <v>147</v>
      </c>
      <c r="G8830" s="1" t="s">
        <v>444</v>
      </c>
      <c r="H8830" s="1" t="s">
        <v>916</v>
      </c>
      <c r="S8830" s="1">
        <v>47</v>
      </c>
      <c r="T8830" s="1">
        <v>1</v>
      </c>
      <c r="U8830" s="1">
        <v>0</v>
      </c>
      <c r="V8830" s="1">
        <v>0</v>
      </c>
    </row>
    <row r="8831" spans="1:24" x14ac:dyDescent="0.35">
      <c r="A8831" s="1">
        <v>480344</v>
      </c>
      <c r="B8831" s="1" t="s">
        <v>2361</v>
      </c>
      <c r="C8831" s="1">
        <v>120455403</v>
      </c>
      <c r="D8831" s="1">
        <v>344</v>
      </c>
      <c r="E8831" s="1" t="s">
        <v>2801</v>
      </c>
      <c r="F8831" s="1" t="s">
        <v>147</v>
      </c>
      <c r="G8831" s="1" t="s">
        <v>444</v>
      </c>
      <c r="H8831" s="1" t="s">
        <v>916</v>
      </c>
      <c r="S8831" s="1">
        <v>48</v>
      </c>
      <c r="T8831" s="1">
        <v>1</v>
      </c>
      <c r="U8831" s="1">
        <v>0</v>
      </c>
      <c r="V8831" s="1">
        <v>0</v>
      </c>
    </row>
    <row r="8832" spans="1:24" x14ac:dyDescent="0.35">
      <c r="A8832" s="1">
        <v>290422</v>
      </c>
      <c r="B8832" s="1" t="s">
        <v>2341</v>
      </c>
      <c r="C8832" s="1">
        <v>120456003</v>
      </c>
      <c r="D8832" s="1">
        <v>422</v>
      </c>
      <c r="E8832" s="1" t="s">
        <v>2802</v>
      </c>
      <c r="F8832" s="1" t="s">
        <v>147</v>
      </c>
      <c r="G8832" s="1" t="s">
        <v>444</v>
      </c>
      <c r="H8832" s="1" t="s">
        <v>916</v>
      </c>
      <c r="I8832" s="1">
        <v>2716443.81</v>
      </c>
      <c r="K8832" s="1">
        <v>776707</v>
      </c>
      <c r="L8832" s="1">
        <v>13139595</v>
      </c>
      <c r="S8832" s="1">
        <v>29</v>
      </c>
      <c r="T8832" s="1">
        <v>1</v>
      </c>
      <c r="U8832" s="1">
        <v>16632746</v>
      </c>
      <c r="V8832" s="1">
        <v>0</v>
      </c>
    </row>
    <row r="8833" spans="1:24" x14ac:dyDescent="0.35">
      <c r="A8833" s="1">
        <v>300422</v>
      </c>
      <c r="B8833" s="1" t="s">
        <v>2343</v>
      </c>
      <c r="C8833" s="1">
        <v>120456003</v>
      </c>
      <c r="D8833" s="1">
        <v>422</v>
      </c>
      <c r="E8833" s="1" t="s">
        <v>2802</v>
      </c>
      <c r="F8833" s="1" t="s">
        <v>147</v>
      </c>
      <c r="G8833" s="1" t="s">
        <v>444</v>
      </c>
      <c r="H8833" s="1" t="s">
        <v>916</v>
      </c>
      <c r="I8833" s="1">
        <v>2957492.42</v>
      </c>
      <c r="K8833" s="1">
        <v>776707</v>
      </c>
      <c r="L8833" s="1">
        <v>13718356</v>
      </c>
      <c r="M8833" s="1">
        <v>0.57876098155975342</v>
      </c>
      <c r="N8833" s="1">
        <v>4.4047098159790039</v>
      </c>
      <c r="O8833" s="1">
        <v>0.24104860424995422</v>
      </c>
      <c r="P8833" s="1">
        <v>8.873682975769043</v>
      </c>
      <c r="Q8833" s="1">
        <v>0</v>
      </c>
      <c r="S8833" s="1">
        <v>30</v>
      </c>
      <c r="T8833" s="1">
        <v>1</v>
      </c>
      <c r="U8833" s="1">
        <v>17452556</v>
      </c>
      <c r="V8833" s="1">
        <v>0.81980955600738525</v>
      </c>
      <c r="W8833" s="1">
        <v>4.928891658782959</v>
      </c>
      <c r="X8833" s="1">
        <v>4.928891658782959</v>
      </c>
    </row>
    <row r="8834" spans="1:24" x14ac:dyDescent="0.35">
      <c r="A8834" s="1">
        <v>310422</v>
      </c>
      <c r="B8834" s="1" t="s">
        <v>2344</v>
      </c>
      <c r="C8834" s="1">
        <v>120456003</v>
      </c>
      <c r="D8834" s="1">
        <v>422</v>
      </c>
      <c r="E8834" s="1" t="s">
        <v>2802</v>
      </c>
      <c r="F8834" s="1" t="s">
        <v>147</v>
      </c>
      <c r="G8834" s="1" t="s">
        <v>444</v>
      </c>
      <c r="H8834" s="1" t="s">
        <v>916</v>
      </c>
      <c r="I8834" s="1">
        <v>3025024.52</v>
      </c>
      <c r="K8834" s="1">
        <v>776707</v>
      </c>
      <c r="L8834" s="1">
        <v>14025152</v>
      </c>
      <c r="M8834" s="1">
        <v>0.30679601430892944</v>
      </c>
      <c r="N8834" s="1">
        <v>2.2363903522491455</v>
      </c>
      <c r="O8834" s="1">
        <v>6.7532099783420563E-2</v>
      </c>
      <c r="P8834" s="1">
        <v>2.2834243774414063</v>
      </c>
      <c r="Q8834" s="1">
        <v>0</v>
      </c>
      <c r="S8834" s="1">
        <v>31</v>
      </c>
      <c r="T8834" s="1">
        <v>1</v>
      </c>
      <c r="U8834" s="1">
        <v>17826884</v>
      </c>
      <c r="V8834" s="1">
        <v>0.37432810664176941</v>
      </c>
      <c r="W8834" s="1">
        <v>2.1448318958282471</v>
      </c>
      <c r="X8834" s="1">
        <v>2.1448318958282471</v>
      </c>
    </row>
    <row r="8835" spans="1:24" x14ac:dyDescent="0.35">
      <c r="A8835" s="1">
        <v>320422</v>
      </c>
      <c r="B8835" s="1" t="s">
        <v>2345</v>
      </c>
      <c r="C8835" s="1">
        <v>120456003</v>
      </c>
      <c r="D8835" s="1">
        <v>422</v>
      </c>
      <c r="E8835" s="1" t="s">
        <v>2802</v>
      </c>
      <c r="F8835" s="1" t="s">
        <v>147</v>
      </c>
      <c r="G8835" s="1" t="s">
        <v>444</v>
      </c>
      <c r="H8835" s="1" t="s">
        <v>916</v>
      </c>
      <c r="I8835" s="1">
        <v>3130920.79</v>
      </c>
      <c r="K8835" s="1">
        <v>776707</v>
      </c>
      <c r="L8835" s="1">
        <v>14369309</v>
      </c>
      <c r="M8835" s="1">
        <v>0.34415701031684875</v>
      </c>
      <c r="N8835" s="1">
        <v>2.4538557529449463</v>
      </c>
      <c r="O8835" s="1">
        <v>0.10589627176523209</v>
      </c>
      <c r="P8835" s="1">
        <v>3.5006747245788574</v>
      </c>
      <c r="Q8835" s="1">
        <v>0</v>
      </c>
      <c r="S8835" s="1">
        <v>32</v>
      </c>
      <c r="T8835" s="1">
        <v>1</v>
      </c>
      <c r="U8835" s="1">
        <v>18276936</v>
      </c>
      <c r="V8835" s="1">
        <v>0.45005327463150024</v>
      </c>
      <c r="W8835" s="1">
        <v>2.524569034576416</v>
      </c>
      <c r="X8835" s="1">
        <v>2.524569034576416</v>
      </c>
    </row>
    <row r="8836" spans="1:24" x14ac:dyDescent="0.35">
      <c r="A8836" s="1">
        <v>330422</v>
      </c>
      <c r="B8836" s="1" t="s">
        <v>2346</v>
      </c>
      <c r="C8836" s="1">
        <v>120456003</v>
      </c>
      <c r="D8836" s="1">
        <v>422</v>
      </c>
      <c r="E8836" s="1" t="s">
        <v>2802</v>
      </c>
      <c r="F8836" s="1" t="s">
        <v>147</v>
      </c>
      <c r="G8836" s="1" t="s">
        <v>444</v>
      </c>
      <c r="H8836" s="1" t="s">
        <v>916</v>
      </c>
      <c r="I8836" s="1">
        <v>3077749.64</v>
      </c>
      <c r="J8836" s="1">
        <v>35481</v>
      </c>
      <c r="K8836" s="1">
        <v>776707</v>
      </c>
      <c r="L8836" s="1">
        <v>14828415</v>
      </c>
      <c r="M8836" s="1">
        <v>0.45910599827766418</v>
      </c>
      <c r="N8836" s="1">
        <v>3.1950457096099854</v>
      </c>
      <c r="O8836" s="1">
        <v>-5.3171150386333466E-2</v>
      </c>
      <c r="P8836" s="1">
        <v>-1.6982592344284058</v>
      </c>
      <c r="Q8836" s="1">
        <v>0</v>
      </c>
      <c r="S8836" s="1">
        <v>33</v>
      </c>
      <c r="T8836" s="1">
        <v>1</v>
      </c>
      <c r="U8836" s="1">
        <v>18718352</v>
      </c>
      <c r="V8836" s="1">
        <v>0.40593484044075012</v>
      </c>
      <c r="W8836" s="1">
        <v>2.4151532649993896</v>
      </c>
      <c r="X8836" s="1">
        <v>2.4151532649993896</v>
      </c>
    </row>
    <row r="8837" spans="1:24" x14ac:dyDescent="0.35">
      <c r="A8837" s="1">
        <v>340422</v>
      </c>
      <c r="B8837" s="1" t="s">
        <v>2347</v>
      </c>
      <c r="C8837" s="1">
        <v>120456003</v>
      </c>
      <c r="D8837" s="1">
        <v>422</v>
      </c>
      <c r="E8837" s="1" t="s">
        <v>2802</v>
      </c>
      <c r="F8837" s="1" t="s">
        <v>147</v>
      </c>
      <c r="G8837" s="1" t="s">
        <v>444</v>
      </c>
      <c r="H8837" s="1" t="s">
        <v>916</v>
      </c>
      <c r="I8837" s="1">
        <v>3077621.83</v>
      </c>
      <c r="K8837" s="1">
        <v>776707</v>
      </c>
      <c r="L8837" s="1">
        <v>14828393</v>
      </c>
      <c r="M8837" s="1">
        <v>-2.2000000171829015E-5</v>
      </c>
      <c r="N8837" s="1">
        <v>-1.4836380432825536E-4</v>
      </c>
      <c r="O8837" s="1">
        <v>-1.2780999531969428E-4</v>
      </c>
      <c r="P8837" s="1">
        <v>-4.1527096182107925E-3</v>
      </c>
      <c r="Q8837" s="1">
        <v>0</v>
      </c>
      <c r="S8837" s="1">
        <v>34</v>
      </c>
      <c r="T8837" s="1">
        <v>1</v>
      </c>
      <c r="U8837" s="1">
        <v>18682722</v>
      </c>
      <c r="V8837" s="1">
        <v>-1.4980998821556568E-4</v>
      </c>
      <c r="W8837" s="1">
        <v>-0.19034795463085175</v>
      </c>
      <c r="X8837" s="1">
        <v>-0.19034795463085175</v>
      </c>
    </row>
    <row r="8838" spans="1:24" x14ac:dyDescent="0.35">
      <c r="A8838" s="1">
        <v>350422</v>
      </c>
      <c r="B8838" s="1" t="s">
        <v>2348</v>
      </c>
      <c r="C8838" s="1">
        <v>120456003</v>
      </c>
      <c r="D8838" s="1">
        <v>422</v>
      </c>
      <c r="E8838" s="1" t="s">
        <v>2802</v>
      </c>
      <c r="F8838" s="1" t="s">
        <v>147</v>
      </c>
      <c r="G8838" s="1" t="s">
        <v>444</v>
      </c>
      <c r="H8838" s="1" t="s">
        <v>916</v>
      </c>
      <c r="I8838" s="1">
        <v>3409723.41</v>
      </c>
      <c r="K8838" s="1">
        <v>776707</v>
      </c>
      <c r="L8838" s="1">
        <v>15879729</v>
      </c>
      <c r="M8838" s="1">
        <v>1.0513360500335693</v>
      </c>
      <c r="N8838" s="1">
        <v>7.090019702911377</v>
      </c>
      <c r="O8838" s="1">
        <v>0.33210158348083496</v>
      </c>
      <c r="P8838" s="1">
        <v>10.790850639343262</v>
      </c>
      <c r="Q8838" s="1">
        <v>0</v>
      </c>
      <c r="S8838" s="1">
        <v>35</v>
      </c>
      <c r="T8838" s="1">
        <v>1</v>
      </c>
      <c r="U8838" s="1">
        <v>20066160</v>
      </c>
      <c r="V8838" s="1">
        <v>1.3834376335144043</v>
      </c>
      <c r="W8838" s="1">
        <v>7.4049057960510254</v>
      </c>
      <c r="X8838" s="1">
        <v>7.4049057960510254</v>
      </c>
    </row>
    <row r="8839" spans="1:24" x14ac:dyDescent="0.35">
      <c r="A8839" s="1">
        <v>360422</v>
      </c>
      <c r="B8839" s="1" t="s">
        <v>2349</v>
      </c>
      <c r="C8839" s="1">
        <v>120456003</v>
      </c>
      <c r="D8839" s="1">
        <v>422</v>
      </c>
      <c r="E8839" s="1" t="s">
        <v>2802</v>
      </c>
      <c r="F8839" s="1" t="s">
        <v>147</v>
      </c>
      <c r="G8839" s="1" t="s">
        <v>444</v>
      </c>
      <c r="H8839" s="1" t="s">
        <v>916</v>
      </c>
      <c r="I8839" s="1">
        <v>3867891.46</v>
      </c>
      <c r="K8839" s="1">
        <v>776707</v>
      </c>
      <c r="L8839" s="1">
        <v>18370452</v>
      </c>
      <c r="M8839" s="1">
        <v>2.4907228946685791</v>
      </c>
      <c r="N8839" s="1">
        <v>15.684921264648438</v>
      </c>
      <c r="O8839" s="1">
        <v>0.45816805958747864</v>
      </c>
      <c r="P8839" s="1">
        <v>13.437103271484375</v>
      </c>
      <c r="Q8839" s="1">
        <v>0</v>
      </c>
      <c r="S8839" s="1">
        <v>36</v>
      </c>
      <c r="T8839" s="1">
        <v>1</v>
      </c>
      <c r="U8839" s="1">
        <v>23015050</v>
      </c>
      <c r="V8839" s="1">
        <v>2.9488909244537354</v>
      </c>
      <c r="W8839" s="1">
        <v>14.695836067199707</v>
      </c>
      <c r="X8839" s="1">
        <v>14.695836067199707</v>
      </c>
    </row>
    <row r="8840" spans="1:24" x14ac:dyDescent="0.35">
      <c r="A8840" s="1">
        <v>370422</v>
      </c>
      <c r="B8840" s="1" t="s">
        <v>2350</v>
      </c>
      <c r="C8840" s="1">
        <v>120456003</v>
      </c>
      <c r="D8840" s="1">
        <v>422</v>
      </c>
      <c r="E8840" s="1" t="s">
        <v>2802</v>
      </c>
      <c r="F8840" s="1" t="s">
        <v>147</v>
      </c>
      <c r="G8840" s="1" t="s">
        <v>444</v>
      </c>
      <c r="H8840" s="1" t="s">
        <v>916</v>
      </c>
      <c r="I8840" s="1">
        <v>4188384.85</v>
      </c>
      <c r="K8840" s="1">
        <v>776707</v>
      </c>
      <c r="L8840" s="1">
        <v>20457554</v>
      </c>
      <c r="M8840" s="1">
        <v>2.087101936340332</v>
      </c>
      <c r="N8840" s="1">
        <v>11.361189842224121</v>
      </c>
      <c r="O8840" s="1">
        <v>0.32049340009689331</v>
      </c>
      <c r="P8840" s="1">
        <v>8.2859973907470703</v>
      </c>
      <c r="Q8840" s="1">
        <v>0</v>
      </c>
      <c r="S8840" s="1">
        <v>37</v>
      </c>
      <c r="T8840" s="1">
        <v>1</v>
      </c>
      <c r="U8840" s="1">
        <v>25422646</v>
      </c>
      <c r="V8840" s="1">
        <v>2.4075953960418701</v>
      </c>
      <c r="W8840" s="1">
        <v>10.460963249206543</v>
      </c>
      <c r="X8840" s="1">
        <v>10.460963249206543</v>
      </c>
    </row>
    <row r="8841" spans="1:24" x14ac:dyDescent="0.35">
      <c r="A8841" s="1">
        <v>380422</v>
      </c>
      <c r="B8841" s="1" t="s">
        <v>2351</v>
      </c>
      <c r="C8841" s="1">
        <v>120456003</v>
      </c>
      <c r="D8841" s="1">
        <v>422</v>
      </c>
      <c r="E8841" s="1" t="s">
        <v>2802</v>
      </c>
      <c r="F8841" s="1" t="s">
        <v>147</v>
      </c>
      <c r="G8841" s="1" t="s">
        <v>444</v>
      </c>
      <c r="H8841" s="1" t="s">
        <v>916</v>
      </c>
      <c r="I8841" s="1">
        <v>4397515</v>
      </c>
      <c r="K8841" s="1">
        <v>3268999</v>
      </c>
      <c r="L8841" s="1">
        <v>21507860</v>
      </c>
      <c r="M8841" s="1">
        <v>1.050305962562561</v>
      </c>
      <c r="N8841" s="1">
        <v>5.1340742111206055</v>
      </c>
      <c r="O8841" s="1">
        <v>0.20913015305995941</v>
      </c>
      <c r="P8841" s="1">
        <v>4.9930977821350098</v>
      </c>
      <c r="Q8841" s="1">
        <v>2.4922919273376465</v>
      </c>
      <c r="S8841" s="1">
        <v>38</v>
      </c>
      <c r="T8841" s="1">
        <v>1</v>
      </c>
      <c r="U8841" s="1">
        <v>29174374</v>
      </c>
      <c r="V8841" s="1">
        <v>3.7517280578613281</v>
      </c>
      <c r="W8841" s="1">
        <v>14.757425308227539</v>
      </c>
      <c r="X8841" s="1">
        <v>14.757425308227539</v>
      </c>
    </row>
    <row r="8842" spans="1:24" x14ac:dyDescent="0.35">
      <c r="A8842" s="1">
        <v>390422</v>
      </c>
      <c r="B8842" s="1" t="s">
        <v>2352</v>
      </c>
      <c r="C8842" s="1">
        <v>120456003</v>
      </c>
      <c r="D8842" s="1">
        <v>422</v>
      </c>
      <c r="E8842" s="1" t="s">
        <v>2802</v>
      </c>
      <c r="F8842" s="1" t="s">
        <v>147</v>
      </c>
      <c r="G8842" s="1" t="s">
        <v>444</v>
      </c>
      <c r="H8842" s="1" t="s">
        <v>916</v>
      </c>
      <c r="I8842" s="1">
        <v>4411036</v>
      </c>
      <c r="K8842" s="1">
        <v>5562806.5</v>
      </c>
      <c r="L8842" s="1">
        <v>21767384</v>
      </c>
      <c r="M8842" s="1">
        <v>0.25952398777008057</v>
      </c>
      <c r="N8842" s="1">
        <v>1.2066472768783569</v>
      </c>
      <c r="O8842" s="1">
        <v>1.3520999811589718E-2</v>
      </c>
      <c r="P8842" s="1">
        <v>0.30746909976005554</v>
      </c>
      <c r="Q8842" s="1">
        <v>2.2938075065612793</v>
      </c>
      <c r="S8842" s="1">
        <v>39</v>
      </c>
      <c r="T8842" s="1">
        <v>1</v>
      </c>
      <c r="U8842" s="1">
        <v>31741226</v>
      </c>
      <c r="V8842" s="1">
        <v>2.5668525695800781</v>
      </c>
      <c r="W8842" s="1">
        <v>8.7983102798461914</v>
      </c>
      <c r="X8842" s="1">
        <v>8.7983102798461914</v>
      </c>
    </row>
    <row r="8843" spans="1:24" x14ac:dyDescent="0.35">
      <c r="A8843" s="1">
        <v>400422</v>
      </c>
      <c r="B8843" s="1" t="s">
        <v>2353</v>
      </c>
      <c r="C8843" s="1">
        <v>120456003</v>
      </c>
      <c r="D8843" s="1">
        <v>422</v>
      </c>
      <c r="E8843" s="1" t="s">
        <v>2802</v>
      </c>
      <c r="F8843" s="1" t="s">
        <v>147</v>
      </c>
      <c r="G8843" s="1" t="s">
        <v>444</v>
      </c>
      <c r="H8843" s="1" t="s">
        <v>916</v>
      </c>
      <c r="S8843" s="1">
        <v>40</v>
      </c>
      <c r="T8843" s="1">
        <v>1</v>
      </c>
      <c r="U8843" s="1">
        <v>0</v>
      </c>
      <c r="V8843" s="1">
        <v>0</v>
      </c>
      <c r="W8843" s="1">
        <v>-100</v>
      </c>
      <c r="X8843" s="1">
        <v>-100</v>
      </c>
    </row>
    <row r="8844" spans="1:24" x14ac:dyDescent="0.35">
      <c r="A8844" s="1">
        <v>410422</v>
      </c>
      <c r="B8844" s="1" t="s">
        <v>2354</v>
      </c>
      <c r="C8844" s="1">
        <v>120456003</v>
      </c>
      <c r="D8844" s="1">
        <v>422</v>
      </c>
      <c r="E8844" s="1" t="s">
        <v>2802</v>
      </c>
      <c r="F8844" s="1" t="s">
        <v>147</v>
      </c>
      <c r="G8844" s="1" t="s">
        <v>444</v>
      </c>
      <c r="H8844" s="1" t="s">
        <v>916</v>
      </c>
      <c r="S8844" s="1">
        <v>41</v>
      </c>
      <c r="T8844" s="1">
        <v>1</v>
      </c>
      <c r="U8844" s="1">
        <v>0</v>
      </c>
      <c r="V8844" s="1">
        <v>0</v>
      </c>
    </row>
    <row r="8845" spans="1:24" x14ac:dyDescent="0.35">
      <c r="A8845" s="1">
        <v>420422</v>
      </c>
      <c r="B8845" s="1" t="s">
        <v>2355</v>
      </c>
      <c r="C8845" s="1">
        <v>120456003</v>
      </c>
      <c r="D8845" s="1">
        <v>422</v>
      </c>
      <c r="E8845" s="1" t="s">
        <v>2802</v>
      </c>
      <c r="F8845" s="1" t="s">
        <v>147</v>
      </c>
      <c r="G8845" s="1" t="s">
        <v>444</v>
      </c>
      <c r="H8845" s="1" t="s">
        <v>916</v>
      </c>
      <c r="S8845" s="1">
        <v>42</v>
      </c>
      <c r="T8845" s="1">
        <v>1</v>
      </c>
      <c r="U8845" s="1">
        <v>0</v>
      </c>
      <c r="V8845" s="1">
        <v>0</v>
      </c>
    </row>
    <row r="8846" spans="1:24" x14ac:dyDescent="0.35">
      <c r="A8846" s="1">
        <v>430422</v>
      </c>
      <c r="B8846" s="1" t="s">
        <v>2356</v>
      </c>
      <c r="C8846" s="1">
        <v>120456003</v>
      </c>
      <c r="D8846" s="1">
        <v>422</v>
      </c>
      <c r="E8846" s="1" t="s">
        <v>2802</v>
      </c>
      <c r="F8846" s="1" t="s">
        <v>147</v>
      </c>
      <c r="G8846" s="1" t="s">
        <v>444</v>
      </c>
      <c r="H8846" s="1" t="s">
        <v>916</v>
      </c>
      <c r="S8846" s="1">
        <v>43</v>
      </c>
      <c r="T8846" s="1">
        <v>1</v>
      </c>
      <c r="U8846" s="1">
        <v>0</v>
      </c>
      <c r="V8846" s="1">
        <v>0</v>
      </c>
    </row>
    <row r="8847" spans="1:24" x14ac:dyDescent="0.35">
      <c r="A8847" s="1">
        <v>440422</v>
      </c>
      <c r="B8847" s="1" t="s">
        <v>2357</v>
      </c>
      <c r="C8847" s="1">
        <v>120456003</v>
      </c>
      <c r="D8847" s="1">
        <v>422</v>
      </c>
      <c r="E8847" s="1" t="s">
        <v>2802</v>
      </c>
      <c r="F8847" s="1" t="s">
        <v>147</v>
      </c>
      <c r="G8847" s="1" t="s">
        <v>444</v>
      </c>
      <c r="H8847" s="1" t="s">
        <v>916</v>
      </c>
      <c r="S8847" s="1">
        <v>44</v>
      </c>
      <c r="T8847" s="1">
        <v>1</v>
      </c>
      <c r="U8847" s="1">
        <v>0</v>
      </c>
      <c r="V8847" s="1">
        <v>0</v>
      </c>
    </row>
    <row r="8848" spans="1:24" x14ac:dyDescent="0.35">
      <c r="A8848" s="1">
        <v>450422</v>
      </c>
      <c r="B8848" s="1" t="s">
        <v>2358</v>
      </c>
      <c r="C8848" s="1">
        <v>120456003</v>
      </c>
      <c r="D8848" s="1">
        <v>422</v>
      </c>
      <c r="E8848" s="1" t="s">
        <v>2802</v>
      </c>
      <c r="F8848" s="1" t="s">
        <v>147</v>
      </c>
      <c r="G8848" s="1" t="s">
        <v>444</v>
      </c>
      <c r="H8848" s="1" t="s">
        <v>916</v>
      </c>
      <c r="S8848" s="1">
        <v>45</v>
      </c>
      <c r="T8848" s="1">
        <v>1</v>
      </c>
      <c r="U8848" s="1">
        <v>0</v>
      </c>
      <c r="V8848" s="1">
        <v>0</v>
      </c>
    </row>
    <row r="8849" spans="1:24" x14ac:dyDescent="0.35">
      <c r="A8849" s="1">
        <v>460422</v>
      </c>
      <c r="B8849" s="1" t="s">
        <v>2359</v>
      </c>
      <c r="C8849" s="1">
        <v>120456003</v>
      </c>
      <c r="D8849" s="1">
        <v>422</v>
      </c>
      <c r="E8849" s="1" t="s">
        <v>2802</v>
      </c>
      <c r="F8849" s="1" t="s">
        <v>147</v>
      </c>
      <c r="G8849" s="1" t="s">
        <v>444</v>
      </c>
      <c r="H8849" s="1" t="s">
        <v>916</v>
      </c>
      <c r="S8849" s="1">
        <v>46</v>
      </c>
      <c r="T8849" s="1">
        <v>1</v>
      </c>
      <c r="U8849" s="1">
        <v>0</v>
      </c>
      <c r="V8849" s="1">
        <v>0</v>
      </c>
    </row>
    <row r="8850" spans="1:24" x14ac:dyDescent="0.35">
      <c r="A8850" s="1">
        <v>470422</v>
      </c>
      <c r="B8850" s="1" t="s">
        <v>2360</v>
      </c>
      <c r="C8850" s="1">
        <v>120456003</v>
      </c>
      <c r="D8850" s="1">
        <v>422</v>
      </c>
      <c r="E8850" s="1" t="s">
        <v>2802</v>
      </c>
      <c r="F8850" s="1" t="s">
        <v>147</v>
      </c>
      <c r="G8850" s="1" t="s">
        <v>444</v>
      </c>
      <c r="H8850" s="1" t="s">
        <v>916</v>
      </c>
      <c r="S8850" s="1">
        <v>47</v>
      </c>
      <c r="T8850" s="1">
        <v>1</v>
      </c>
      <c r="U8850" s="1">
        <v>0</v>
      </c>
      <c r="V8850" s="1">
        <v>0</v>
      </c>
    </row>
    <row r="8851" spans="1:24" x14ac:dyDescent="0.35">
      <c r="A8851" s="1">
        <v>480422</v>
      </c>
      <c r="B8851" s="1" t="s">
        <v>2361</v>
      </c>
      <c r="C8851" s="1">
        <v>120456003</v>
      </c>
      <c r="D8851" s="1">
        <v>422</v>
      </c>
      <c r="E8851" s="1" t="s">
        <v>2802</v>
      </c>
      <c r="F8851" s="1" t="s">
        <v>147</v>
      </c>
      <c r="G8851" s="1" t="s">
        <v>444</v>
      </c>
      <c r="H8851" s="1" t="s">
        <v>916</v>
      </c>
      <c r="S8851" s="1">
        <v>48</v>
      </c>
      <c r="T8851" s="1">
        <v>1</v>
      </c>
      <c r="U8851" s="1">
        <v>0</v>
      </c>
      <c r="V8851" s="1">
        <v>0</v>
      </c>
    </row>
    <row r="8852" spans="1:24" x14ac:dyDescent="0.35">
      <c r="A8852" s="1">
        <v>290021</v>
      </c>
      <c r="B8852" s="1" t="s">
        <v>2341</v>
      </c>
      <c r="C8852" s="1">
        <v>120480803</v>
      </c>
      <c r="D8852" s="1">
        <v>21</v>
      </c>
      <c r="E8852" s="1" t="s">
        <v>2803</v>
      </c>
      <c r="F8852" s="1" t="s">
        <v>118</v>
      </c>
      <c r="G8852" s="1" t="s">
        <v>474</v>
      </c>
      <c r="H8852" s="1" t="s">
        <v>916</v>
      </c>
      <c r="I8852" s="1">
        <v>1926051.85</v>
      </c>
      <c r="K8852" s="1">
        <v>511151</v>
      </c>
      <c r="L8852" s="1">
        <v>9236261</v>
      </c>
      <c r="S8852" s="1">
        <v>29</v>
      </c>
      <c r="T8852" s="1">
        <v>1</v>
      </c>
      <c r="U8852" s="1">
        <v>11673464</v>
      </c>
      <c r="V8852" s="1">
        <v>0</v>
      </c>
    </row>
    <row r="8853" spans="1:24" x14ac:dyDescent="0.35">
      <c r="A8853" s="1">
        <v>300021</v>
      </c>
      <c r="B8853" s="1" t="s">
        <v>2343</v>
      </c>
      <c r="C8853" s="1">
        <v>120480803</v>
      </c>
      <c r="D8853" s="1">
        <v>21</v>
      </c>
      <c r="E8853" s="1" t="s">
        <v>2803</v>
      </c>
      <c r="F8853" s="1" t="s">
        <v>118</v>
      </c>
      <c r="G8853" s="1" t="s">
        <v>474</v>
      </c>
      <c r="H8853" s="1" t="s">
        <v>916</v>
      </c>
      <c r="I8853" s="1">
        <v>1964532.52</v>
      </c>
      <c r="K8853" s="1">
        <v>511151</v>
      </c>
      <c r="L8853" s="1">
        <v>9486214</v>
      </c>
      <c r="M8853" s="1">
        <v>0.2499530017375946</v>
      </c>
      <c r="N8853" s="1">
        <v>2.7062141895294189</v>
      </c>
      <c r="O8853" s="1">
        <v>3.8480669260025024E-2</v>
      </c>
      <c r="P8853" s="1">
        <v>1.9979041814804077</v>
      </c>
      <c r="Q8853" s="1">
        <v>0</v>
      </c>
      <c r="S8853" s="1">
        <v>30</v>
      </c>
      <c r="T8853" s="1">
        <v>1</v>
      </c>
      <c r="U8853" s="1">
        <v>11961898</v>
      </c>
      <c r="V8853" s="1">
        <v>0.28843367099761963</v>
      </c>
      <c r="W8853" s="1">
        <v>2.4708518981933594</v>
      </c>
      <c r="X8853" s="1">
        <v>2.4708518981933594</v>
      </c>
    </row>
    <row r="8854" spans="1:24" x14ac:dyDescent="0.35">
      <c r="A8854" s="1">
        <v>310021</v>
      </c>
      <c r="B8854" s="1" t="s">
        <v>2344</v>
      </c>
      <c r="C8854" s="1">
        <v>120480803</v>
      </c>
      <c r="D8854" s="1">
        <v>21</v>
      </c>
      <c r="E8854" s="1" t="s">
        <v>2803</v>
      </c>
      <c r="F8854" s="1" t="s">
        <v>118</v>
      </c>
      <c r="G8854" s="1" t="s">
        <v>474</v>
      </c>
      <c r="H8854" s="1" t="s">
        <v>916</v>
      </c>
      <c r="I8854" s="1">
        <v>2002337.05</v>
      </c>
      <c r="K8854" s="1">
        <v>511151</v>
      </c>
      <c r="L8854" s="1">
        <v>9632593</v>
      </c>
      <c r="M8854" s="1">
        <v>0.14637899398803711</v>
      </c>
      <c r="N8854" s="1">
        <v>1.5430707931518555</v>
      </c>
      <c r="O8854" s="1">
        <v>3.7804529070854187E-2</v>
      </c>
      <c r="P8854" s="1">
        <v>1.9243524074554443</v>
      </c>
      <c r="Q8854" s="1">
        <v>0</v>
      </c>
      <c r="S8854" s="1">
        <v>31</v>
      </c>
      <c r="T8854" s="1">
        <v>1</v>
      </c>
      <c r="U8854" s="1">
        <v>12146081</v>
      </c>
      <c r="V8854" s="1">
        <v>0.1841835230588913</v>
      </c>
      <c r="W8854" s="1">
        <v>1.5397472381591797</v>
      </c>
      <c r="X8854" s="1">
        <v>1.5397472381591797</v>
      </c>
    </row>
    <row r="8855" spans="1:24" x14ac:dyDescent="0.35">
      <c r="A8855" s="1">
        <v>320021</v>
      </c>
      <c r="B8855" s="1" t="s">
        <v>2345</v>
      </c>
      <c r="C8855" s="1">
        <v>120480803</v>
      </c>
      <c r="D8855" s="1">
        <v>21</v>
      </c>
      <c r="E8855" s="1" t="s">
        <v>2803</v>
      </c>
      <c r="F8855" s="1" t="s">
        <v>118</v>
      </c>
      <c r="G8855" s="1" t="s">
        <v>474</v>
      </c>
      <c r="H8855" s="1" t="s">
        <v>916</v>
      </c>
      <c r="I8855" s="1">
        <v>2005852.95</v>
      </c>
      <c r="K8855" s="1">
        <v>511151</v>
      </c>
      <c r="L8855" s="1">
        <v>9738248</v>
      </c>
      <c r="M8855" s="1">
        <v>0.1056549996137619</v>
      </c>
      <c r="N8855" s="1">
        <v>1.0968489646911621</v>
      </c>
      <c r="O8855" s="1">
        <v>3.5159001126885414E-3</v>
      </c>
      <c r="P8855" s="1">
        <v>0.17558981478214264</v>
      </c>
      <c r="Q8855" s="1">
        <v>0</v>
      </c>
      <c r="S8855" s="1">
        <v>32</v>
      </c>
      <c r="T8855" s="1">
        <v>1</v>
      </c>
      <c r="U8855" s="1">
        <v>12255252</v>
      </c>
      <c r="V8855" s="1">
        <v>0.10917089879512787</v>
      </c>
      <c r="W8855" s="1">
        <v>0.89881664514541626</v>
      </c>
      <c r="X8855" s="1">
        <v>0.89881664514541626</v>
      </c>
    </row>
    <row r="8856" spans="1:24" x14ac:dyDescent="0.35">
      <c r="A8856" s="1">
        <v>330021</v>
      </c>
      <c r="B8856" s="1" t="s">
        <v>2346</v>
      </c>
      <c r="C8856" s="1">
        <v>120480803</v>
      </c>
      <c r="D8856" s="1">
        <v>21</v>
      </c>
      <c r="E8856" s="1" t="s">
        <v>2803</v>
      </c>
      <c r="F8856" s="1" t="s">
        <v>118</v>
      </c>
      <c r="G8856" s="1" t="s">
        <v>474</v>
      </c>
      <c r="H8856" s="1" t="s">
        <v>916</v>
      </c>
      <c r="I8856" s="1">
        <v>2068182.91</v>
      </c>
      <c r="K8856" s="1">
        <v>511151</v>
      </c>
      <c r="L8856" s="1">
        <v>9859049</v>
      </c>
      <c r="M8856" s="1">
        <v>0.12080100178718567</v>
      </c>
      <c r="N8856" s="1">
        <v>1.2404798269271851</v>
      </c>
      <c r="O8856" s="1">
        <v>6.2329959124326706E-2</v>
      </c>
      <c r="P8856" s="1">
        <v>3.1074042320251465</v>
      </c>
      <c r="Q8856" s="1">
        <v>0</v>
      </c>
      <c r="S8856" s="1">
        <v>33</v>
      </c>
      <c r="T8856" s="1">
        <v>1</v>
      </c>
      <c r="U8856" s="1">
        <v>12438383</v>
      </c>
      <c r="V8856" s="1">
        <v>0.18313096463680267</v>
      </c>
      <c r="W8856" s="1">
        <v>1.4943063259124756</v>
      </c>
      <c r="X8856" s="1">
        <v>1.4943063259124756</v>
      </c>
    </row>
    <row r="8857" spans="1:24" x14ac:dyDescent="0.35">
      <c r="A8857" s="1">
        <v>340021</v>
      </c>
      <c r="B8857" s="1" t="s">
        <v>2347</v>
      </c>
      <c r="C8857" s="1">
        <v>120480803</v>
      </c>
      <c r="D8857" s="1">
        <v>21</v>
      </c>
      <c r="E8857" s="1" t="s">
        <v>2803</v>
      </c>
      <c r="F8857" s="1" t="s">
        <v>118</v>
      </c>
      <c r="G8857" s="1" t="s">
        <v>474</v>
      </c>
      <c r="H8857" s="1" t="s">
        <v>916</v>
      </c>
      <c r="I8857" s="1">
        <v>2068118.98</v>
      </c>
      <c r="K8857" s="1">
        <v>511151</v>
      </c>
      <c r="L8857" s="1">
        <v>9859041</v>
      </c>
      <c r="M8857" s="1">
        <v>-7.9999999798019417E-6</v>
      </c>
      <c r="N8857" s="1">
        <v>-8.1143727584276348E-5</v>
      </c>
      <c r="O8857" s="1">
        <v>-6.3929997850209475E-5</v>
      </c>
      <c r="P8857" s="1">
        <v>-3.0911192297935486E-3</v>
      </c>
      <c r="Q8857" s="1">
        <v>0</v>
      </c>
      <c r="S8857" s="1">
        <v>34</v>
      </c>
      <c r="T8857" s="1">
        <v>1</v>
      </c>
      <c r="U8857" s="1">
        <v>12438311</v>
      </c>
      <c r="V8857" s="1">
        <v>-7.1930000558495522E-5</v>
      </c>
      <c r="W8857" s="1">
        <v>-5.7885335991159081E-4</v>
      </c>
      <c r="X8857" s="1">
        <v>-5.7885335991159081E-4</v>
      </c>
    </row>
    <row r="8858" spans="1:24" x14ac:dyDescent="0.35">
      <c r="A8858" s="1">
        <v>350021</v>
      </c>
      <c r="B8858" s="1" t="s">
        <v>2348</v>
      </c>
      <c r="C8858" s="1">
        <v>120480803</v>
      </c>
      <c r="D8858" s="1">
        <v>21</v>
      </c>
      <c r="E8858" s="1" t="s">
        <v>2803</v>
      </c>
      <c r="F8858" s="1" t="s">
        <v>118</v>
      </c>
      <c r="G8858" s="1" t="s">
        <v>474</v>
      </c>
      <c r="H8858" s="1" t="s">
        <v>916</v>
      </c>
      <c r="I8858" s="1">
        <v>2200717.12</v>
      </c>
      <c r="K8858" s="1">
        <v>511151</v>
      </c>
      <c r="L8858" s="1">
        <v>10340421</v>
      </c>
      <c r="M8858" s="1">
        <v>0.48137998580932617</v>
      </c>
      <c r="N8858" s="1">
        <v>4.8826251029968262</v>
      </c>
      <c r="O8858" s="1">
        <v>0.1325981467962265</v>
      </c>
      <c r="P8858" s="1">
        <v>6.4115333557128906</v>
      </c>
      <c r="Q8858" s="1">
        <v>0</v>
      </c>
      <c r="S8858" s="1">
        <v>35</v>
      </c>
      <c r="T8858" s="1">
        <v>1</v>
      </c>
      <c r="U8858" s="1">
        <v>13052289</v>
      </c>
      <c r="V8858" s="1">
        <v>0.61397814750671387</v>
      </c>
      <c r="W8858" s="1">
        <v>4.9361848831176758</v>
      </c>
      <c r="X8858" s="1">
        <v>4.9361848831176758</v>
      </c>
    </row>
    <row r="8859" spans="1:24" x14ac:dyDescent="0.35">
      <c r="A8859" s="1">
        <v>360021</v>
      </c>
      <c r="B8859" s="1" t="s">
        <v>2349</v>
      </c>
      <c r="C8859" s="1">
        <v>120480803</v>
      </c>
      <c r="D8859" s="1">
        <v>21</v>
      </c>
      <c r="E8859" s="1" t="s">
        <v>2803</v>
      </c>
      <c r="F8859" s="1" t="s">
        <v>118</v>
      </c>
      <c r="G8859" s="1" t="s">
        <v>474</v>
      </c>
      <c r="H8859" s="1" t="s">
        <v>916</v>
      </c>
      <c r="I8859" s="1">
        <v>2379252.5299999998</v>
      </c>
      <c r="K8859" s="1">
        <v>511151</v>
      </c>
      <c r="L8859" s="1">
        <v>11252957</v>
      </c>
      <c r="M8859" s="1">
        <v>0.91253602504730225</v>
      </c>
      <c r="N8859" s="1">
        <v>8.8249406814575195</v>
      </c>
      <c r="O8859" s="1">
        <v>0.17853541672229767</v>
      </c>
      <c r="P8859" s="1">
        <v>8.1126012802124023</v>
      </c>
      <c r="Q8859" s="1">
        <v>0</v>
      </c>
      <c r="S8859" s="1">
        <v>36</v>
      </c>
      <c r="T8859" s="1">
        <v>1</v>
      </c>
      <c r="U8859" s="1">
        <v>14143360</v>
      </c>
      <c r="V8859" s="1">
        <v>1.0910714864730835</v>
      </c>
      <c r="W8859" s="1">
        <v>8.3592309951782227</v>
      </c>
      <c r="X8859" s="1">
        <v>8.3592309951782227</v>
      </c>
    </row>
    <row r="8860" spans="1:24" x14ac:dyDescent="0.35">
      <c r="A8860" s="1">
        <v>370021</v>
      </c>
      <c r="B8860" s="1" t="s">
        <v>2350</v>
      </c>
      <c r="C8860" s="1">
        <v>120480803</v>
      </c>
      <c r="D8860" s="1">
        <v>21</v>
      </c>
      <c r="E8860" s="1" t="s">
        <v>2803</v>
      </c>
      <c r="F8860" s="1" t="s">
        <v>118</v>
      </c>
      <c r="G8860" s="1" t="s">
        <v>474</v>
      </c>
      <c r="H8860" s="1" t="s">
        <v>916</v>
      </c>
      <c r="I8860" s="1">
        <v>2565967.2599999998</v>
      </c>
      <c r="K8860" s="1">
        <v>511151</v>
      </c>
      <c r="L8860" s="1">
        <v>12416407</v>
      </c>
      <c r="M8860" s="1">
        <v>1.1634500026702881</v>
      </c>
      <c r="N8860" s="1">
        <v>10.339059829711914</v>
      </c>
      <c r="O8860" s="1">
        <v>0.18671472370624542</v>
      </c>
      <c r="P8860" s="1">
        <v>7.8476214408874512</v>
      </c>
      <c r="Q8860" s="1">
        <v>0</v>
      </c>
      <c r="S8860" s="1">
        <v>37</v>
      </c>
      <c r="T8860" s="1">
        <v>1</v>
      </c>
      <c r="U8860" s="1">
        <v>15493525</v>
      </c>
      <c r="V8860" s="1">
        <v>1.3501647710800171</v>
      </c>
      <c r="W8860" s="1">
        <v>9.5462818145751953</v>
      </c>
      <c r="X8860" s="1">
        <v>9.5462818145751953</v>
      </c>
    </row>
    <row r="8861" spans="1:24" x14ac:dyDescent="0.35">
      <c r="A8861" s="1">
        <v>380021</v>
      </c>
      <c r="B8861" s="1" t="s">
        <v>2351</v>
      </c>
      <c r="C8861" s="1">
        <v>120480803</v>
      </c>
      <c r="D8861" s="1">
        <v>21</v>
      </c>
      <c r="E8861" s="1" t="s">
        <v>2803</v>
      </c>
      <c r="F8861" s="1" t="s">
        <v>118</v>
      </c>
      <c r="G8861" s="1" t="s">
        <v>474</v>
      </c>
      <c r="H8861" s="1" t="s">
        <v>916</v>
      </c>
      <c r="I8861" s="1">
        <v>2792183</v>
      </c>
      <c r="K8861" s="1">
        <v>1194675.375</v>
      </c>
      <c r="L8861" s="1">
        <v>12785826</v>
      </c>
      <c r="M8861" s="1">
        <v>0.36941900849342346</v>
      </c>
      <c r="N8861" s="1">
        <v>2.9752488136291504</v>
      </c>
      <c r="O8861" s="1">
        <v>0.22621573507785797</v>
      </c>
      <c r="P8861" s="1">
        <v>8.8160028457641602</v>
      </c>
      <c r="Q8861" s="1">
        <v>0.68352437019348145</v>
      </c>
      <c r="S8861" s="1">
        <v>38</v>
      </c>
      <c r="T8861" s="1">
        <v>1</v>
      </c>
      <c r="U8861" s="1">
        <v>16772684</v>
      </c>
      <c r="V8861" s="1">
        <v>1.2791590690612793</v>
      </c>
      <c r="W8861" s="1">
        <v>8.2560873031616211</v>
      </c>
      <c r="X8861" s="1">
        <v>8.2560873031616211</v>
      </c>
    </row>
    <row r="8862" spans="1:24" x14ac:dyDescent="0.35">
      <c r="A8862" s="1">
        <v>390021</v>
      </c>
      <c r="B8862" s="1" t="s">
        <v>2352</v>
      </c>
      <c r="C8862" s="1">
        <v>120480803</v>
      </c>
      <c r="D8862" s="1">
        <v>21</v>
      </c>
      <c r="E8862" s="1" t="s">
        <v>2803</v>
      </c>
      <c r="F8862" s="1" t="s">
        <v>118</v>
      </c>
      <c r="G8862" s="1" t="s">
        <v>474</v>
      </c>
      <c r="H8862" s="1" t="s">
        <v>916</v>
      </c>
      <c r="I8862" s="1">
        <v>2895878</v>
      </c>
      <c r="K8862" s="1">
        <v>1877843.25</v>
      </c>
      <c r="L8862" s="1">
        <v>12945048</v>
      </c>
      <c r="M8862" s="1">
        <v>0.15922200679779053</v>
      </c>
      <c r="N8862" s="1">
        <v>1.2453008890151978</v>
      </c>
      <c r="O8862" s="1">
        <v>0.10369499772787094</v>
      </c>
      <c r="P8862" s="1">
        <v>3.7137608528137207</v>
      </c>
      <c r="Q8862" s="1">
        <v>0.68316787481307983</v>
      </c>
      <c r="S8862" s="1">
        <v>39</v>
      </c>
      <c r="T8862" s="1">
        <v>1</v>
      </c>
      <c r="U8862" s="1">
        <v>17718768</v>
      </c>
      <c r="V8862" s="1">
        <v>0.94608485698699951</v>
      </c>
      <c r="W8862" s="1">
        <v>5.6406235694885254</v>
      </c>
      <c r="X8862" s="1">
        <v>5.6406235694885254</v>
      </c>
    </row>
    <row r="8863" spans="1:24" x14ac:dyDescent="0.35">
      <c r="A8863" s="1">
        <v>400021</v>
      </c>
      <c r="B8863" s="1" t="s">
        <v>2353</v>
      </c>
      <c r="C8863" s="1">
        <v>120480803</v>
      </c>
      <c r="D8863" s="1">
        <v>21</v>
      </c>
      <c r="E8863" s="1" t="s">
        <v>2803</v>
      </c>
      <c r="F8863" s="1" t="s">
        <v>118</v>
      </c>
      <c r="G8863" s="1" t="s">
        <v>474</v>
      </c>
      <c r="H8863" s="1" t="s">
        <v>916</v>
      </c>
      <c r="S8863" s="1">
        <v>40</v>
      </c>
      <c r="T8863" s="1">
        <v>1</v>
      </c>
      <c r="U8863" s="1">
        <v>0</v>
      </c>
      <c r="V8863" s="1">
        <v>0</v>
      </c>
      <c r="W8863" s="1">
        <v>-100</v>
      </c>
      <c r="X8863" s="1">
        <v>-100</v>
      </c>
    </row>
    <row r="8864" spans="1:24" x14ac:dyDescent="0.35">
      <c r="A8864" s="1">
        <v>410021</v>
      </c>
      <c r="B8864" s="1" t="s">
        <v>2354</v>
      </c>
      <c r="C8864" s="1">
        <v>120480803</v>
      </c>
      <c r="D8864" s="1">
        <v>21</v>
      </c>
      <c r="E8864" s="1" t="s">
        <v>2803</v>
      </c>
      <c r="F8864" s="1" t="s">
        <v>118</v>
      </c>
      <c r="G8864" s="1" t="s">
        <v>474</v>
      </c>
      <c r="H8864" s="1" t="s">
        <v>916</v>
      </c>
      <c r="S8864" s="1">
        <v>41</v>
      </c>
      <c r="T8864" s="1">
        <v>1</v>
      </c>
      <c r="U8864" s="1">
        <v>0</v>
      </c>
      <c r="V8864" s="1">
        <v>0</v>
      </c>
    </row>
    <row r="8865" spans="1:24" x14ac:dyDescent="0.35">
      <c r="A8865" s="1">
        <v>420021</v>
      </c>
      <c r="B8865" s="1" t="s">
        <v>2355</v>
      </c>
      <c r="C8865" s="1">
        <v>120480803</v>
      </c>
      <c r="D8865" s="1">
        <v>21</v>
      </c>
      <c r="E8865" s="1" t="s">
        <v>2803</v>
      </c>
      <c r="F8865" s="1" t="s">
        <v>118</v>
      </c>
      <c r="G8865" s="1" t="s">
        <v>474</v>
      </c>
      <c r="H8865" s="1" t="s">
        <v>916</v>
      </c>
      <c r="S8865" s="1">
        <v>42</v>
      </c>
      <c r="T8865" s="1">
        <v>1</v>
      </c>
      <c r="U8865" s="1">
        <v>0</v>
      </c>
      <c r="V8865" s="1">
        <v>0</v>
      </c>
    </row>
    <row r="8866" spans="1:24" x14ac:dyDescent="0.35">
      <c r="A8866" s="1">
        <v>430021</v>
      </c>
      <c r="B8866" s="1" t="s">
        <v>2356</v>
      </c>
      <c r="C8866" s="1">
        <v>120480803</v>
      </c>
      <c r="D8866" s="1">
        <v>21</v>
      </c>
      <c r="E8866" s="1" t="s">
        <v>2803</v>
      </c>
      <c r="F8866" s="1" t="s">
        <v>118</v>
      </c>
      <c r="G8866" s="1" t="s">
        <v>474</v>
      </c>
      <c r="H8866" s="1" t="s">
        <v>916</v>
      </c>
      <c r="S8866" s="1">
        <v>43</v>
      </c>
      <c r="T8866" s="1">
        <v>1</v>
      </c>
      <c r="U8866" s="1">
        <v>0</v>
      </c>
      <c r="V8866" s="1">
        <v>0</v>
      </c>
    </row>
    <row r="8867" spans="1:24" x14ac:dyDescent="0.35">
      <c r="A8867" s="1">
        <v>440021</v>
      </c>
      <c r="B8867" s="1" t="s">
        <v>2357</v>
      </c>
      <c r="C8867" s="1">
        <v>120480803</v>
      </c>
      <c r="D8867" s="1">
        <v>21</v>
      </c>
      <c r="E8867" s="1" t="s">
        <v>2803</v>
      </c>
      <c r="F8867" s="1" t="s">
        <v>118</v>
      </c>
      <c r="G8867" s="1" t="s">
        <v>474</v>
      </c>
      <c r="H8867" s="1" t="s">
        <v>916</v>
      </c>
      <c r="S8867" s="1">
        <v>44</v>
      </c>
      <c r="T8867" s="1">
        <v>1</v>
      </c>
      <c r="U8867" s="1">
        <v>0</v>
      </c>
      <c r="V8867" s="1">
        <v>0</v>
      </c>
    </row>
    <row r="8868" spans="1:24" x14ac:dyDescent="0.35">
      <c r="A8868" s="1">
        <v>450021</v>
      </c>
      <c r="B8868" s="1" t="s">
        <v>2358</v>
      </c>
      <c r="C8868" s="1">
        <v>120480803</v>
      </c>
      <c r="D8868" s="1">
        <v>21</v>
      </c>
      <c r="E8868" s="1" t="s">
        <v>2803</v>
      </c>
      <c r="F8868" s="1" t="s">
        <v>118</v>
      </c>
      <c r="G8868" s="1" t="s">
        <v>474</v>
      </c>
      <c r="H8868" s="1" t="s">
        <v>916</v>
      </c>
      <c r="S8868" s="1">
        <v>45</v>
      </c>
      <c r="T8868" s="1">
        <v>1</v>
      </c>
      <c r="U8868" s="1">
        <v>0</v>
      </c>
      <c r="V8868" s="1">
        <v>0</v>
      </c>
    </row>
    <row r="8869" spans="1:24" x14ac:dyDescent="0.35">
      <c r="A8869" s="1">
        <v>460021</v>
      </c>
      <c r="B8869" s="1" t="s">
        <v>2359</v>
      </c>
      <c r="C8869" s="1">
        <v>120480803</v>
      </c>
      <c r="D8869" s="1">
        <v>21</v>
      </c>
      <c r="E8869" s="1" t="s">
        <v>2803</v>
      </c>
      <c r="F8869" s="1" t="s">
        <v>118</v>
      </c>
      <c r="G8869" s="1" t="s">
        <v>474</v>
      </c>
      <c r="H8869" s="1" t="s">
        <v>916</v>
      </c>
      <c r="S8869" s="1">
        <v>46</v>
      </c>
      <c r="T8869" s="1">
        <v>1</v>
      </c>
      <c r="U8869" s="1">
        <v>0</v>
      </c>
      <c r="V8869" s="1">
        <v>0</v>
      </c>
    </row>
    <row r="8870" spans="1:24" x14ac:dyDescent="0.35">
      <c r="A8870" s="1">
        <v>470021</v>
      </c>
      <c r="B8870" s="1" t="s">
        <v>2360</v>
      </c>
      <c r="C8870" s="1">
        <v>120480803</v>
      </c>
      <c r="D8870" s="1">
        <v>21</v>
      </c>
      <c r="E8870" s="1" t="s">
        <v>2803</v>
      </c>
      <c r="F8870" s="1" t="s">
        <v>118</v>
      </c>
      <c r="G8870" s="1" t="s">
        <v>474</v>
      </c>
      <c r="H8870" s="1" t="s">
        <v>916</v>
      </c>
      <c r="S8870" s="1">
        <v>47</v>
      </c>
      <c r="T8870" s="1">
        <v>1</v>
      </c>
      <c r="U8870" s="1">
        <v>0</v>
      </c>
      <c r="V8870" s="1">
        <v>0</v>
      </c>
    </row>
    <row r="8871" spans="1:24" x14ac:dyDescent="0.35">
      <c r="A8871" s="1">
        <v>480021</v>
      </c>
      <c r="B8871" s="1" t="s">
        <v>2361</v>
      </c>
      <c r="C8871" s="1">
        <v>120480803</v>
      </c>
      <c r="D8871" s="1">
        <v>21</v>
      </c>
      <c r="E8871" s="1" t="s">
        <v>2803</v>
      </c>
      <c r="F8871" s="1" t="s">
        <v>118</v>
      </c>
      <c r="G8871" s="1" t="s">
        <v>474</v>
      </c>
      <c r="H8871" s="1" t="s">
        <v>916</v>
      </c>
      <c r="S8871" s="1">
        <v>48</v>
      </c>
      <c r="T8871" s="1">
        <v>1</v>
      </c>
      <c r="U8871" s="1">
        <v>0</v>
      </c>
      <c r="V8871" s="1">
        <v>0</v>
      </c>
    </row>
    <row r="8872" spans="1:24" x14ac:dyDescent="0.35">
      <c r="A8872" s="1">
        <v>290034</v>
      </c>
      <c r="B8872" s="1" t="s">
        <v>2341</v>
      </c>
      <c r="C8872" s="1">
        <v>120481002</v>
      </c>
      <c r="D8872" s="1">
        <v>34</v>
      </c>
      <c r="E8872" s="1" t="s">
        <v>2804</v>
      </c>
      <c r="F8872" s="1" t="s">
        <v>118</v>
      </c>
      <c r="G8872" s="1" t="s">
        <v>474</v>
      </c>
      <c r="H8872" s="1" t="s">
        <v>916</v>
      </c>
      <c r="I8872" s="1">
        <v>6969585.8600000003</v>
      </c>
      <c r="K8872" s="1">
        <v>1797733</v>
      </c>
      <c r="L8872" s="1">
        <v>29220358</v>
      </c>
      <c r="S8872" s="1">
        <v>29</v>
      </c>
      <c r="T8872" s="1">
        <v>1</v>
      </c>
      <c r="U8872" s="1">
        <v>37987676</v>
      </c>
      <c r="V8872" s="1">
        <v>0</v>
      </c>
    </row>
    <row r="8873" spans="1:24" x14ac:dyDescent="0.35">
      <c r="A8873" s="1">
        <v>300034</v>
      </c>
      <c r="B8873" s="1" t="s">
        <v>2343</v>
      </c>
      <c r="C8873" s="1">
        <v>120481002</v>
      </c>
      <c r="D8873" s="1">
        <v>34</v>
      </c>
      <c r="E8873" s="1" t="s">
        <v>2804</v>
      </c>
      <c r="F8873" s="1" t="s">
        <v>118</v>
      </c>
      <c r="G8873" s="1" t="s">
        <v>474</v>
      </c>
      <c r="H8873" s="1" t="s">
        <v>916</v>
      </c>
      <c r="I8873" s="1">
        <v>7183058.1799999997</v>
      </c>
      <c r="K8873" s="1">
        <v>1797733</v>
      </c>
      <c r="L8873" s="1">
        <v>30914200</v>
      </c>
      <c r="M8873" s="1">
        <v>1.6938420534133911</v>
      </c>
      <c r="N8873" s="1">
        <v>5.7967872619628906</v>
      </c>
      <c r="O8873" s="1">
        <v>0.21347232162952423</v>
      </c>
      <c r="P8873" s="1">
        <v>3.0629124641418457</v>
      </c>
      <c r="Q8873" s="1">
        <v>0</v>
      </c>
      <c r="S8873" s="1">
        <v>30</v>
      </c>
      <c r="T8873" s="1">
        <v>1</v>
      </c>
      <c r="U8873" s="1">
        <v>39894992</v>
      </c>
      <c r="V8873" s="1">
        <v>1.9073144197463989</v>
      </c>
      <c r="W8873" s="1">
        <v>5.020881175994873</v>
      </c>
      <c r="X8873" s="1">
        <v>5.020881175994873</v>
      </c>
    </row>
    <row r="8874" spans="1:24" x14ac:dyDescent="0.35">
      <c r="A8874" s="1">
        <v>310034</v>
      </c>
      <c r="B8874" s="1" t="s">
        <v>2344</v>
      </c>
      <c r="C8874" s="1">
        <v>120481002</v>
      </c>
      <c r="D8874" s="1">
        <v>34</v>
      </c>
      <c r="E8874" s="1" t="s">
        <v>2804</v>
      </c>
      <c r="F8874" s="1" t="s">
        <v>118</v>
      </c>
      <c r="G8874" s="1" t="s">
        <v>474</v>
      </c>
      <c r="H8874" s="1" t="s">
        <v>916</v>
      </c>
      <c r="I8874" s="1">
        <v>7477534.25</v>
      </c>
      <c r="K8874" s="1">
        <v>1797733</v>
      </c>
      <c r="L8874" s="1">
        <v>31776628</v>
      </c>
      <c r="M8874" s="1">
        <v>0.86242800951004028</v>
      </c>
      <c r="N8874" s="1">
        <v>2.7897469997406006</v>
      </c>
      <c r="O8874" s="1">
        <v>0.29447606205940247</v>
      </c>
      <c r="P8874" s="1">
        <v>4.0995917320251465</v>
      </c>
      <c r="Q8874" s="1">
        <v>0</v>
      </c>
      <c r="S8874" s="1">
        <v>31</v>
      </c>
      <c r="T8874" s="1">
        <v>1</v>
      </c>
      <c r="U8874" s="1">
        <v>41051896</v>
      </c>
      <c r="V8874" s="1">
        <v>1.1569041013717651</v>
      </c>
      <c r="W8874" s="1">
        <v>2.8998727798461914</v>
      </c>
      <c r="X8874" s="1">
        <v>2.8998727798461914</v>
      </c>
    </row>
    <row r="8875" spans="1:24" x14ac:dyDescent="0.35">
      <c r="A8875" s="1">
        <v>320034</v>
      </c>
      <c r="B8875" s="1" t="s">
        <v>2345</v>
      </c>
      <c r="C8875" s="1">
        <v>120481002</v>
      </c>
      <c r="D8875" s="1">
        <v>34</v>
      </c>
      <c r="E8875" s="1" t="s">
        <v>2804</v>
      </c>
      <c r="F8875" s="1" t="s">
        <v>118</v>
      </c>
      <c r="G8875" s="1" t="s">
        <v>474</v>
      </c>
      <c r="H8875" s="1" t="s">
        <v>916</v>
      </c>
      <c r="I8875" s="1">
        <v>7574674.2699999996</v>
      </c>
      <c r="K8875" s="1">
        <v>1797733</v>
      </c>
      <c r="L8875" s="1">
        <v>32610550</v>
      </c>
      <c r="M8875" s="1">
        <v>0.83392202854156494</v>
      </c>
      <c r="N8875" s="1">
        <v>2.6243250370025635</v>
      </c>
      <c r="O8875" s="1">
        <v>9.7140021622180939E-2</v>
      </c>
      <c r="P8875" s="1">
        <v>1.2990915775299072</v>
      </c>
      <c r="Q8875" s="1">
        <v>0</v>
      </c>
      <c r="S8875" s="1">
        <v>32</v>
      </c>
      <c r="T8875" s="1">
        <v>1</v>
      </c>
      <c r="U8875" s="1">
        <v>41982960</v>
      </c>
      <c r="V8875" s="1">
        <v>0.93106204271316528</v>
      </c>
      <c r="W8875" s="1">
        <v>2.268017053604126</v>
      </c>
      <c r="X8875" s="1">
        <v>2.268017053604126</v>
      </c>
    </row>
    <row r="8876" spans="1:24" x14ac:dyDescent="0.35">
      <c r="A8876" s="1">
        <v>330034</v>
      </c>
      <c r="B8876" s="1" t="s">
        <v>2346</v>
      </c>
      <c r="C8876" s="1">
        <v>120481002</v>
      </c>
      <c r="D8876" s="1">
        <v>34</v>
      </c>
      <c r="E8876" s="1" t="s">
        <v>2804</v>
      </c>
      <c r="F8876" s="1" t="s">
        <v>118</v>
      </c>
      <c r="G8876" s="1" t="s">
        <v>474</v>
      </c>
      <c r="H8876" s="1" t="s">
        <v>916</v>
      </c>
      <c r="I8876" s="1">
        <v>8028584.5199999996</v>
      </c>
      <c r="K8876" s="1">
        <v>1797733</v>
      </c>
      <c r="L8876" s="1">
        <v>33971900</v>
      </c>
      <c r="M8876" s="1">
        <v>1.3613500595092773</v>
      </c>
      <c r="N8876" s="1">
        <v>4.1745691299438477</v>
      </c>
      <c r="O8876" s="1">
        <v>0.45391026139259338</v>
      </c>
      <c r="P8876" s="1">
        <v>5.9924721717834473</v>
      </c>
      <c r="Q8876" s="1">
        <v>0</v>
      </c>
      <c r="S8876" s="1">
        <v>33</v>
      </c>
      <c r="T8876" s="1">
        <v>1</v>
      </c>
      <c r="U8876" s="1">
        <v>43798216</v>
      </c>
      <c r="V8876" s="1">
        <v>1.8152602910995483</v>
      </c>
      <c r="W8876" s="1">
        <v>4.3237924575805664</v>
      </c>
      <c r="X8876" s="1">
        <v>4.3237924575805664</v>
      </c>
    </row>
    <row r="8877" spans="1:24" x14ac:dyDescent="0.35">
      <c r="A8877" s="1">
        <v>340034</v>
      </c>
      <c r="B8877" s="1" t="s">
        <v>2347</v>
      </c>
      <c r="C8877" s="1">
        <v>120481002</v>
      </c>
      <c r="D8877" s="1">
        <v>34</v>
      </c>
      <c r="E8877" s="1" t="s">
        <v>2804</v>
      </c>
      <c r="F8877" s="1" t="s">
        <v>118</v>
      </c>
      <c r="G8877" s="1" t="s">
        <v>474</v>
      </c>
      <c r="H8877" s="1" t="s">
        <v>916</v>
      </c>
      <c r="I8877" s="1">
        <v>8153348.1299999999</v>
      </c>
      <c r="K8877" s="1">
        <v>1797733</v>
      </c>
      <c r="L8877" s="1">
        <v>33971836</v>
      </c>
      <c r="M8877" s="1">
        <v>-6.3999999838415533E-5</v>
      </c>
      <c r="N8877" s="1">
        <v>-1.8839100084733218E-4</v>
      </c>
      <c r="O8877" s="1">
        <v>0.1247636079788208</v>
      </c>
      <c r="P8877" s="1">
        <v>1.5539926290512085</v>
      </c>
      <c r="Q8877" s="1">
        <v>0</v>
      </c>
      <c r="S8877" s="1">
        <v>34</v>
      </c>
      <c r="T8877" s="1">
        <v>1</v>
      </c>
      <c r="U8877" s="1">
        <v>43922916</v>
      </c>
      <c r="V8877" s="1">
        <v>0.12469960749149323</v>
      </c>
      <c r="W8877" s="1">
        <v>0.28471478819847107</v>
      </c>
      <c r="X8877" s="1">
        <v>0.28471478819847107</v>
      </c>
    </row>
    <row r="8878" spans="1:24" x14ac:dyDescent="0.35">
      <c r="A8878" s="1">
        <v>350034</v>
      </c>
      <c r="B8878" s="1" t="s">
        <v>2348</v>
      </c>
      <c r="C8878" s="1">
        <v>120481002</v>
      </c>
      <c r="D8878" s="1">
        <v>34</v>
      </c>
      <c r="E8878" s="1" t="s">
        <v>2804</v>
      </c>
      <c r="F8878" s="1" t="s">
        <v>118</v>
      </c>
      <c r="G8878" s="1" t="s">
        <v>474</v>
      </c>
      <c r="H8878" s="1" t="s">
        <v>916</v>
      </c>
      <c r="I8878" s="1">
        <v>8360654.5199999996</v>
      </c>
      <c r="K8878" s="1">
        <v>1797733</v>
      </c>
      <c r="L8878" s="1">
        <v>37681608</v>
      </c>
      <c r="M8878" s="1">
        <v>3.7097721099853516</v>
      </c>
      <c r="N8878" s="1">
        <v>10.920140266418457</v>
      </c>
      <c r="O8878" s="1">
        <v>0.2073063850402832</v>
      </c>
      <c r="P8878" s="1">
        <v>2.5425920486450195</v>
      </c>
      <c r="Q8878" s="1">
        <v>0</v>
      </c>
      <c r="S8878" s="1">
        <v>35</v>
      </c>
      <c r="T8878" s="1">
        <v>1</v>
      </c>
      <c r="U8878" s="1">
        <v>47839996</v>
      </c>
      <c r="V8878" s="1">
        <v>3.9170784950256348</v>
      </c>
      <c r="W8878" s="1">
        <v>8.9180784225463867</v>
      </c>
      <c r="X8878" s="1">
        <v>8.9180784225463867</v>
      </c>
    </row>
    <row r="8879" spans="1:24" x14ac:dyDescent="0.35">
      <c r="A8879" s="1">
        <v>360034</v>
      </c>
      <c r="B8879" s="1" t="s">
        <v>2349</v>
      </c>
      <c r="C8879" s="1">
        <v>120481002</v>
      </c>
      <c r="D8879" s="1">
        <v>34</v>
      </c>
      <c r="E8879" s="1" t="s">
        <v>2804</v>
      </c>
      <c r="F8879" s="1" t="s">
        <v>118</v>
      </c>
      <c r="G8879" s="1" t="s">
        <v>474</v>
      </c>
      <c r="H8879" s="1" t="s">
        <v>916</v>
      </c>
      <c r="I8879" s="1">
        <v>9159627.4700000007</v>
      </c>
      <c r="K8879" s="1">
        <v>1797733</v>
      </c>
      <c r="L8879" s="1">
        <v>42833264</v>
      </c>
      <c r="M8879" s="1">
        <v>5.1516561508178711</v>
      </c>
      <c r="N8879" s="1">
        <v>13.671539306640625</v>
      </c>
      <c r="O8879" s="1">
        <v>0.7989729642868042</v>
      </c>
      <c r="P8879" s="1">
        <v>9.5563449859619141</v>
      </c>
      <c r="Q8879" s="1">
        <v>0</v>
      </c>
      <c r="S8879" s="1">
        <v>36</v>
      </c>
      <c r="T8879" s="1">
        <v>1</v>
      </c>
      <c r="U8879" s="1">
        <v>53790624</v>
      </c>
      <c r="V8879" s="1">
        <v>5.9506292343139648</v>
      </c>
      <c r="W8879" s="1">
        <v>12.438604354858398</v>
      </c>
      <c r="X8879" s="1">
        <v>12.438604354858398</v>
      </c>
    </row>
    <row r="8880" spans="1:24" x14ac:dyDescent="0.35">
      <c r="A8880" s="1">
        <v>370034</v>
      </c>
      <c r="B8880" s="1" t="s">
        <v>2350</v>
      </c>
      <c r="C8880" s="1">
        <v>120481002</v>
      </c>
      <c r="D8880" s="1">
        <v>34</v>
      </c>
      <c r="E8880" s="1" t="s">
        <v>2804</v>
      </c>
      <c r="F8880" s="1" t="s">
        <v>118</v>
      </c>
      <c r="G8880" s="1" t="s">
        <v>474</v>
      </c>
      <c r="H8880" s="1" t="s">
        <v>916</v>
      </c>
      <c r="I8880" s="1">
        <v>9428940.4800000004</v>
      </c>
      <c r="K8880" s="1">
        <v>2797733</v>
      </c>
      <c r="L8880" s="1">
        <v>52041016</v>
      </c>
      <c r="M8880" s="1">
        <v>9.2077522277832031</v>
      </c>
      <c r="N8880" s="1">
        <v>21.496732711791992</v>
      </c>
      <c r="O8880" s="1">
        <v>0.26931300759315491</v>
      </c>
      <c r="P8880" s="1">
        <v>2.9402179718017578</v>
      </c>
      <c r="Q8880" s="1">
        <v>1</v>
      </c>
      <c r="S8880" s="1">
        <v>37</v>
      </c>
      <c r="T8880" s="1">
        <v>1</v>
      </c>
      <c r="U8880" s="1">
        <v>64267688</v>
      </c>
      <c r="V8880" s="1">
        <v>10.477065086364746</v>
      </c>
      <c r="W8880" s="1">
        <v>19.47749137878418</v>
      </c>
      <c r="X8880" s="1">
        <v>19.47749137878418</v>
      </c>
    </row>
    <row r="8881" spans="1:24" x14ac:dyDescent="0.35">
      <c r="A8881" s="1">
        <v>380034</v>
      </c>
      <c r="B8881" s="1" t="s">
        <v>2351</v>
      </c>
      <c r="C8881" s="1">
        <v>120481002</v>
      </c>
      <c r="D8881" s="1">
        <v>34</v>
      </c>
      <c r="E8881" s="1" t="s">
        <v>2804</v>
      </c>
      <c r="F8881" s="1" t="s">
        <v>118</v>
      </c>
      <c r="G8881" s="1" t="s">
        <v>474</v>
      </c>
      <c r="H8881" s="1" t="s">
        <v>916</v>
      </c>
      <c r="I8881" s="1">
        <v>10144956</v>
      </c>
      <c r="K8881" s="1">
        <v>6300752.5</v>
      </c>
      <c r="L8881" s="1">
        <v>55327536</v>
      </c>
      <c r="M8881" s="1">
        <v>3.2865200042724609</v>
      </c>
      <c r="N8881" s="1">
        <v>6.3152494430541992</v>
      </c>
      <c r="O8881" s="1">
        <v>0.7160155177116394</v>
      </c>
      <c r="P8881" s="1">
        <v>7.5938067436218262</v>
      </c>
      <c r="Q8881" s="1">
        <v>3.5030195713043213</v>
      </c>
      <c r="S8881" s="1">
        <v>38</v>
      </c>
      <c r="T8881" s="1">
        <v>1</v>
      </c>
      <c r="U8881" s="1">
        <v>71773248</v>
      </c>
      <c r="V8881" s="1">
        <v>7.5055551528930664</v>
      </c>
      <c r="W8881" s="1">
        <v>11.678590774536133</v>
      </c>
      <c r="X8881" s="1">
        <v>11.678590774536133</v>
      </c>
    </row>
    <row r="8882" spans="1:24" x14ac:dyDescent="0.35">
      <c r="A8882" s="1">
        <v>390034</v>
      </c>
      <c r="B8882" s="1" t="s">
        <v>2352</v>
      </c>
      <c r="C8882" s="1">
        <v>120481002</v>
      </c>
      <c r="D8882" s="1">
        <v>34</v>
      </c>
      <c r="E8882" s="1" t="s">
        <v>2804</v>
      </c>
      <c r="F8882" s="1" t="s">
        <v>118</v>
      </c>
      <c r="G8882" s="1" t="s">
        <v>474</v>
      </c>
      <c r="H8882" s="1" t="s">
        <v>916</v>
      </c>
      <c r="I8882" s="1">
        <v>10244769</v>
      </c>
      <c r="K8882" s="1">
        <v>10801424</v>
      </c>
      <c r="L8882" s="1">
        <v>56216620</v>
      </c>
      <c r="M8882" s="1">
        <v>0.88908398151397705</v>
      </c>
      <c r="N8882" s="1">
        <v>1.6069467067718506</v>
      </c>
      <c r="O8882" s="1">
        <v>9.9812999367713928E-2</v>
      </c>
      <c r="P8882" s="1">
        <v>0.98386824131011963</v>
      </c>
      <c r="Q8882" s="1">
        <v>4.50067138671875</v>
      </c>
      <c r="S8882" s="1">
        <v>39</v>
      </c>
      <c r="T8882" s="1">
        <v>1</v>
      </c>
      <c r="U8882" s="1">
        <v>77262816</v>
      </c>
      <c r="V8882" s="1">
        <v>5.4895682334899902</v>
      </c>
      <c r="W8882" s="1">
        <v>7.6484875679016113</v>
      </c>
      <c r="X8882" s="1">
        <v>7.6484875679016113</v>
      </c>
    </row>
    <row r="8883" spans="1:24" x14ac:dyDescent="0.35">
      <c r="A8883" s="1">
        <v>400034</v>
      </c>
      <c r="B8883" s="1" t="s">
        <v>2353</v>
      </c>
      <c r="C8883" s="1">
        <v>120481002</v>
      </c>
      <c r="D8883" s="1">
        <v>34</v>
      </c>
      <c r="E8883" s="1" t="s">
        <v>2804</v>
      </c>
      <c r="F8883" s="1" t="s">
        <v>118</v>
      </c>
      <c r="G8883" s="1" t="s">
        <v>474</v>
      </c>
      <c r="H8883" s="1" t="s">
        <v>916</v>
      </c>
      <c r="S8883" s="1">
        <v>40</v>
      </c>
      <c r="T8883" s="1">
        <v>1</v>
      </c>
      <c r="U8883" s="1">
        <v>0</v>
      </c>
      <c r="V8883" s="1">
        <v>0</v>
      </c>
      <c r="W8883" s="1">
        <v>-100</v>
      </c>
      <c r="X8883" s="1">
        <v>-100</v>
      </c>
    </row>
    <row r="8884" spans="1:24" x14ac:dyDescent="0.35">
      <c r="A8884" s="1">
        <v>410034</v>
      </c>
      <c r="B8884" s="1" t="s">
        <v>2354</v>
      </c>
      <c r="C8884" s="1">
        <v>120481002</v>
      </c>
      <c r="D8884" s="1">
        <v>34</v>
      </c>
      <c r="E8884" s="1" t="s">
        <v>2804</v>
      </c>
      <c r="F8884" s="1" t="s">
        <v>118</v>
      </c>
      <c r="G8884" s="1" t="s">
        <v>474</v>
      </c>
      <c r="H8884" s="1" t="s">
        <v>916</v>
      </c>
      <c r="S8884" s="1">
        <v>41</v>
      </c>
      <c r="T8884" s="1">
        <v>1</v>
      </c>
      <c r="U8884" s="1">
        <v>0</v>
      </c>
      <c r="V8884" s="1">
        <v>0</v>
      </c>
    </row>
    <row r="8885" spans="1:24" x14ac:dyDescent="0.35">
      <c r="A8885" s="1">
        <v>420034</v>
      </c>
      <c r="B8885" s="1" t="s">
        <v>2355</v>
      </c>
      <c r="C8885" s="1">
        <v>120481002</v>
      </c>
      <c r="D8885" s="1">
        <v>34</v>
      </c>
      <c r="E8885" s="1" t="s">
        <v>2804</v>
      </c>
      <c r="F8885" s="1" t="s">
        <v>118</v>
      </c>
      <c r="G8885" s="1" t="s">
        <v>474</v>
      </c>
      <c r="H8885" s="1" t="s">
        <v>916</v>
      </c>
      <c r="S8885" s="1">
        <v>42</v>
      </c>
      <c r="T8885" s="1">
        <v>1</v>
      </c>
      <c r="U8885" s="1">
        <v>0</v>
      </c>
      <c r="V8885" s="1">
        <v>0</v>
      </c>
    </row>
    <row r="8886" spans="1:24" x14ac:dyDescent="0.35">
      <c r="A8886" s="1">
        <v>430034</v>
      </c>
      <c r="B8886" s="1" t="s">
        <v>2356</v>
      </c>
      <c r="C8886" s="1">
        <v>120481002</v>
      </c>
      <c r="D8886" s="1">
        <v>34</v>
      </c>
      <c r="E8886" s="1" t="s">
        <v>2804</v>
      </c>
      <c r="F8886" s="1" t="s">
        <v>118</v>
      </c>
      <c r="G8886" s="1" t="s">
        <v>474</v>
      </c>
      <c r="H8886" s="1" t="s">
        <v>916</v>
      </c>
      <c r="S8886" s="1">
        <v>43</v>
      </c>
      <c r="T8886" s="1">
        <v>1</v>
      </c>
      <c r="U8886" s="1">
        <v>0</v>
      </c>
      <c r="V8886" s="1">
        <v>0</v>
      </c>
    </row>
    <row r="8887" spans="1:24" x14ac:dyDescent="0.35">
      <c r="A8887" s="1">
        <v>440034</v>
      </c>
      <c r="B8887" s="1" t="s">
        <v>2357</v>
      </c>
      <c r="C8887" s="1">
        <v>120481002</v>
      </c>
      <c r="D8887" s="1">
        <v>34</v>
      </c>
      <c r="E8887" s="1" t="s">
        <v>2804</v>
      </c>
      <c r="F8887" s="1" t="s">
        <v>118</v>
      </c>
      <c r="G8887" s="1" t="s">
        <v>474</v>
      </c>
      <c r="H8887" s="1" t="s">
        <v>916</v>
      </c>
      <c r="S8887" s="1">
        <v>44</v>
      </c>
      <c r="T8887" s="1">
        <v>1</v>
      </c>
      <c r="U8887" s="1">
        <v>0</v>
      </c>
      <c r="V8887" s="1">
        <v>0</v>
      </c>
    </row>
    <row r="8888" spans="1:24" x14ac:dyDescent="0.35">
      <c r="A8888" s="1">
        <v>450034</v>
      </c>
      <c r="B8888" s="1" t="s">
        <v>2358</v>
      </c>
      <c r="C8888" s="1">
        <v>120481002</v>
      </c>
      <c r="D8888" s="1">
        <v>34</v>
      </c>
      <c r="E8888" s="1" t="s">
        <v>2804</v>
      </c>
      <c r="F8888" s="1" t="s">
        <v>118</v>
      </c>
      <c r="G8888" s="1" t="s">
        <v>474</v>
      </c>
      <c r="H8888" s="1" t="s">
        <v>916</v>
      </c>
      <c r="S8888" s="1">
        <v>45</v>
      </c>
      <c r="T8888" s="1">
        <v>1</v>
      </c>
      <c r="U8888" s="1">
        <v>0</v>
      </c>
      <c r="V8888" s="1">
        <v>0</v>
      </c>
    </row>
    <row r="8889" spans="1:24" x14ac:dyDescent="0.35">
      <c r="A8889" s="1">
        <v>460034</v>
      </c>
      <c r="B8889" s="1" t="s">
        <v>2359</v>
      </c>
      <c r="C8889" s="1">
        <v>120481002</v>
      </c>
      <c r="D8889" s="1">
        <v>34</v>
      </c>
      <c r="E8889" s="1" t="s">
        <v>2804</v>
      </c>
      <c r="F8889" s="1" t="s">
        <v>118</v>
      </c>
      <c r="G8889" s="1" t="s">
        <v>474</v>
      </c>
      <c r="H8889" s="1" t="s">
        <v>916</v>
      </c>
      <c r="S8889" s="1">
        <v>46</v>
      </c>
      <c r="T8889" s="1">
        <v>1</v>
      </c>
      <c r="U8889" s="1">
        <v>0</v>
      </c>
      <c r="V8889" s="1">
        <v>0</v>
      </c>
    </row>
    <row r="8890" spans="1:24" x14ac:dyDescent="0.35">
      <c r="A8890" s="1">
        <v>470034</v>
      </c>
      <c r="B8890" s="1" t="s">
        <v>2360</v>
      </c>
      <c r="C8890" s="1">
        <v>120481002</v>
      </c>
      <c r="D8890" s="1">
        <v>34</v>
      </c>
      <c r="E8890" s="1" t="s">
        <v>2804</v>
      </c>
      <c r="F8890" s="1" t="s">
        <v>118</v>
      </c>
      <c r="G8890" s="1" t="s">
        <v>474</v>
      </c>
      <c r="H8890" s="1" t="s">
        <v>916</v>
      </c>
      <c r="S8890" s="1">
        <v>47</v>
      </c>
      <c r="T8890" s="1">
        <v>1</v>
      </c>
      <c r="U8890" s="1">
        <v>0</v>
      </c>
      <c r="V8890" s="1">
        <v>0</v>
      </c>
    </row>
    <row r="8891" spans="1:24" x14ac:dyDescent="0.35">
      <c r="A8891" s="1">
        <v>480034</v>
      </c>
      <c r="B8891" s="1" t="s">
        <v>2361</v>
      </c>
      <c r="C8891" s="1">
        <v>120481002</v>
      </c>
      <c r="D8891" s="1">
        <v>34</v>
      </c>
      <c r="E8891" s="1" t="s">
        <v>2804</v>
      </c>
      <c r="F8891" s="1" t="s">
        <v>118</v>
      </c>
      <c r="G8891" s="1" t="s">
        <v>474</v>
      </c>
      <c r="H8891" s="1" t="s">
        <v>916</v>
      </c>
      <c r="S8891" s="1">
        <v>48</v>
      </c>
      <c r="T8891" s="1">
        <v>1</v>
      </c>
      <c r="U8891" s="1">
        <v>0</v>
      </c>
      <c r="V8891" s="1">
        <v>0</v>
      </c>
    </row>
    <row r="8892" spans="1:24" x14ac:dyDescent="0.35">
      <c r="A8892" s="1">
        <v>250507</v>
      </c>
      <c r="B8892" s="1" t="s">
        <v>2364</v>
      </c>
      <c r="C8892" s="1">
        <v>120481107</v>
      </c>
      <c r="D8892" s="1">
        <v>507</v>
      </c>
      <c r="E8892" s="1" t="s">
        <v>48</v>
      </c>
      <c r="F8892" s="1" t="s">
        <v>48</v>
      </c>
      <c r="G8892" s="1" t="s">
        <v>48</v>
      </c>
      <c r="H8892" s="1" t="s">
        <v>48</v>
      </c>
      <c r="S8892" s="1">
        <v>25</v>
      </c>
      <c r="T8892" s="1">
        <v>2</v>
      </c>
      <c r="U8892" s="1">
        <v>0</v>
      </c>
      <c r="V8892" s="1">
        <v>0</v>
      </c>
    </row>
    <row r="8893" spans="1:24" x14ac:dyDescent="0.35">
      <c r="A8893" s="1">
        <v>260507</v>
      </c>
      <c r="B8893" s="1" t="s">
        <v>2365</v>
      </c>
      <c r="C8893" s="1">
        <v>120481107</v>
      </c>
      <c r="D8893" s="1">
        <v>507</v>
      </c>
      <c r="E8893" s="1" t="s">
        <v>48</v>
      </c>
      <c r="F8893" s="1" t="s">
        <v>48</v>
      </c>
      <c r="G8893" s="1" t="s">
        <v>48</v>
      </c>
      <c r="H8893" s="1" t="s">
        <v>48</v>
      </c>
      <c r="S8893" s="1">
        <v>26</v>
      </c>
      <c r="T8893" s="1">
        <v>2</v>
      </c>
      <c r="U8893" s="1">
        <v>0</v>
      </c>
      <c r="V8893" s="1">
        <v>0</v>
      </c>
    </row>
    <row r="8894" spans="1:24" x14ac:dyDescent="0.35">
      <c r="A8894" s="1">
        <v>270507</v>
      </c>
      <c r="B8894" s="1" t="s">
        <v>2366</v>
      </c>
      <c r="C8894" s="1">
        <v>120481107</v>
      </c>
      <c r="D8894" s="1">
        <v>507</v>
      </c>
      <c r="E8894" s="1" t="s">
        <v>48</v>
      </c>
      <c r="F8894" s="1" t="s">
        <v>48</v>
      </c>
      <c r="G8894" s="1" t="s">
        <v>48</v>
      </c>
      <c r="H8894" s="1" t="s">
        <v>48</v>
      </c>
      <c r="S8894" s="1">
        <v>27</v>
      </c>
      <c r="T8894" s="1">
        <v>2</v>
      </c>
      <c r="U8894" s="1">
        <v>0</v>
      </c>
      <c r="V8894" s="1">
        <v>0</v>
      </c>
    </row>
    <row r="8895" spans="1:24" x14ac:dyDescent="0.35">
      <c r="A8895" s="1">
        <v>280507</v>
      </c>
      <c r="B8895" s="1" t="s">
        <v>2367</v>
      </c>
      <c r="C8895" s="1">
        <v>120481107</v>
      </c>
      <c r="D8895" s="1">
        <v>507</v>
      </c>
      <c r="E8895" s="1" t="s">
        <v>48</v>
      </c>
      <c r="F8895" s="1" t="s">
        <v>48</v>
      </c>
      <c r="G8895" s="1" t="s">
        <v>48</v>
      </c>
      <c r="H8895" s="1" t="s">
        <v>48</v>
      </c>
      <c r="S8895" s="1">
        <v>28</v>
      </c>
      <c r="T8895" s="1">
        <v>2</v>
      </c>
      <c r="U8895" s="1">
        <v>0</v>
      </c>
      <c r="V8895" s="1">
        <v>0</v>
      </c>
    </row>
    <row r="8896" spans="1:24" x14ac:dyDescent="0.35">
      <c r="A8896" s="1">
        <v>290507</v>
      </c>
      <c r="B8896" s="1" t="s">
        <v>2341</v>
      </c>
      <c r="C8896" s="1">
        <v>120481107</v>
      </c>
      <c r="D8896" s="1">
        <v>507</v>
      </c>
      <c r="E8896" s="1" t="s">
        <v>2805</v>
      </c>
      <c r="F8896" s="1" t="s">
        <v>118</v>
      </c>
      <c r="G8896" s="1" t="s">
        <v>474</v>
      </c>
      <c r="H8896" s="1" t="s">
        <v>2369</v>
      </c>
      <c r="J8896" s="1">
        <v>767741.95</v>
      </c>
      <c r="S8896" s="1">
        <v>29</v>
      </c>
      <c r="T8896" s="1">
        <v>2</v>
      </c>
      <c r="U8896" s="1">
        <v>767741.9375</v>
      </c>
      <c r="V8896" s="1">
        <v>0</v>
      </c>
    </row>
    <row r="8897" spans="1:24" x14ac:dyDescent="0.35">
      <c r="A8897" s="1">
        <v>300507</v>
      </c>
      <c r="B8897" s="1" t="s">
        <v>2343</v>
      </c>
      <c r="C8897" s="1">
        <v>120481107</v>
      </c>
      <c r="D8897" s="1">
        <v>507</v>
      </c>
      <c r="E8897" s="1" t="s">
        <v>2805</v>
      </c>
      <c r="F8897" s="1" t="s">
        <v>118</v>
      </c>
      <c r="G8897" s="1" t="s">
        <v>474</v>
      </c>
      <c r="H8897" s="1" t="s">
        <v>2369</v>
      </c>
      <c r="J8897" s="1">
        <v>871417.56</v>
      </c>
      <c r="R8897" s="1">
        <v>0.10367561131715775</v>
      </c>
      <c r="S8897" s="1">
        <v>30</v>
      </c>
      <c r="T8897" s="1">
        <v>2</v>
      </c>
      <c r="U8897" s="1">
        <v>871417.5625</v>
      </c>
      <c r="V8897" s="1">
        <v>0.10367561131715775</v>
      </c>
      <c r="W8897" s="1">
        <v>13.503968238830566</v>
      </c>
      <c r="X8897" s="1">
        <v>13.503968238830566</v>
      </c>
    </row>
    <row r="8898" spans="1:24" x14ac:dyDescent="0.35">
      <c r="A8898" s="1">
        <v>310507</v>
      </c>
      <c r="B8898" s="1" t="s">
        <v>2344</v>
      </c>
      <c r="C8898" s="1">
        <v>120481107</v>
      </c>
      <c r="D8898" s="1">
        <v>507</v>
      </c>
      <c r="E8898" s="1" t="s">
        <v>2805</v>
      </c>
      <c r="F8898" s="1" t="s">
        <v>118</v>
      </c>
      <c r="G8898" s="1" t="s">
        <v>474</v>
      </c>
      <c r="H8898" s="1" t="s">
        <v>2369</v>
      </c>
      <c r="J8898" s="1">
        <v>886420.98</v>
      </c>
      <c r="R8898" s="1">
        <v>1.5003420412540436E-2</v>
      </c>
      <c r="S8898" s="1">
        <v>31</v>
      </c>
      <c r="T8898" s="1">
        <v>2</v>
      </c>
      <c r="U8898" s="1">
        <v>886421</v>
      </c>
      <c r="V8898" s="1">
        <v>1.5003420412540436E-2</v>
      </c>
      <c r="W8898" s="1">
        <v>1.721727728843689</v>
      </c>
      <c r="X8898" s="1">
        <v>1.721727728843689</v>
      </c>
    </row>
    <row r="8899" spans="1:24" x14ac:dyDescent="0.35">
      <c r="A8899" s="1">
        <v>320507</v>
      </c>
      <c r="B8899" s="1" t="s">
        <v>2345</v>
      </c>
      <c r="C8899" s="1">
        <v>120481107</v>
      </c>
      <c r="D8899" s="1">
        <v>507</v>
      </c>
      <c r="E8899" s="1" t="s">
        <v>2805</v>
      </c>
      <c r="F8899" s="1" t="s">
        <v>118</v>
      </c>
      <c r="G8899" s="1" t="s">
        <v>474</v>
      </c>
      <c r="H8899" s="1" t="s">
        <v>2369</v>
      </c>
      <c r="J8899" s="1">
        <v>984593.58</v>
      </c>
      <c r="R8899" s="1">
        <v>9.8172597587108612E-2</v>
      </c>
      <c r="S8899" s="1">
        <v>32</v>
      </c>
      <c r="T8899" s="1">
        <v>2</v>
      </c>
      <c r="U8899" s="1">
        <v>984593.5625</v>
      </c>
      <c r="V8899" s="1">
        <v>9.8172597587108612E-2</v>
      </c>
      <c r="W8899" s="1">
        <v>11.075161933898926</v>
      </c>
      <c r="X8899" s="1">
        <v>11.075161933898926</v>
      </c>
    </row>
    <row r="8900" spans="1:24" x14ac:dyDescent="0.35">
      <c r="A8900" s="1">
        <v>330507</v>
      </c>
      <c r="B8900" s="1" t="s">
        <v>2346</v>
      </c>
      <c r="C8900" s="1">
        <v>120481107</v>
      </c>
      <c r="D8900" s="1">
        <v>507</v>
      </c>
      <c r="E8900" s="1" t="s">
        <v>2805</v>
      </c>
      <c r="F8900" s="1" t="s">
        <v>118</v>
      </c>
      <c r="G8900" s="1" t="s">
        <v>474</v>
      </c>
      <c r="H8900" s="1" t="s">
        <v>2369</v>
      </c>
      <c r="J8900" s="1">
        <v>1174280.57</v>
      </c>
      <c r="R8900" s="1">
        <v>0.18968698382377625</v>
      </c>
      <c r="S8900" s="1">
        <v>33</v>
      </c>
      <c r="T8900" s="1">
        <v>2</v>
      </c>
      <c r="U8900" s="1">
        <v>1174280.625</v>
      </c>
      <c r="V8900" s="1">
        <v>0.18968698382377625</v>
      </c>
      <c r="W8900" s="1">
        <v>19.265520095825195</v>
      </c>
      <c r="X8900" s="1">
        <v>19.265520095825195</v>
      </c>
    </row>
    <row r="8901" spans="1:24" x14ac:dyDescent="0.35">
      <c r="A8901" s="1">
        <v>340507</v>
      </c>
      <c r="B8901" s="1" t="s">
        <v>2347</v>
      </c>
      <c r="C8901" s="1">
        <v>120481107</v>
      </c>
      <c r="D8901" s="1">
        <v>507</v>
      </c>
      <c r="E8901" s="1" t="s">
        <v>2805</v>
      </c>
      <c r="F8901" s="1" t="s">
        <v>118</v>
      </c>
      <c r="G8901" s="1" t="s">
        <v>474</v>
      </c>
      <c r="H8901" s="1" t="s">
        <v>2369</v>
      </c>
      <c r="J8901" s="1">
        <v>1183982</v>
      </c>
      <c r="R8901" s="1">
        <v>9.7014298662543297E-3</v>
      </c>
      <c r="S8901" s="1">
        <v>34</v>
      </c>
      <c r="T8901" s="1">
        <v>2</v>
      </c>
      <c r="U8901" s="1">
        <v>1183982</v>
      </c>
      <c r="V8901" s="1">
        <v>9.7014298662543297E-3</v>
      </c>
      <c r="W8901" s="1">
        <v>0.82615470886230469</v>
      </c>
      <c r="X8901" s="1">
        <v>0.82615470886230469</v>
      </c>
    </row>
    <row r="8902" spans="1:24" x14ac:dyDescent="0.35">
      <c r="A8902" s="1">
        <v>350507</v>
      </c>
      <c r="B8902" s="1" t="s">
        <v>2348</v>
      </c>
      <c r="C8902" s="1">
        <v>120481107</v>
      </c>
      <c r="D8902" s="1">
        <v>507</v>
      </c>
      <c r="E8902" s="1" t="s">
        <v>2805</v>
      </c>
      <c r="F8902" s="1" t="s">
        <v>118</v>
      </c>
      <c r="G8902" s="1" t="s">
        <v>474</v>
      </c>
      <c r="H8902" s="1" t="s">
        <v>2369</v>
      </c>
      <c r="J8902" s="1">
        <v>1180908.0900000001</v>
      </c>
      <c r="R8902" s="1">
        <v>-3.0739100184291601E-3</v>
      </c>
      <c r="S8902" s="1">
        <v>35</v>
      </c>
      <c r="T8902" s="1">
        <v>2</v>
      </c>
      <c r="U8902" s="1">
        <v>1180908.125</v>
      </c>
      <c r="V8902" s="1">
        <v>-3.0739100184291601E-3</v>
      </c>
      <c r="W8902" s="1">
        <v>-0.25962176918983459</v>
      </c>
      <c r="X8902" s="1">
        <v>-0.25962176918983459</v>
      </c>
    </row>
    <row r="8903" spans="1:24" x14ac:dyDescent="0.35">
      <c r="A8903" s="1">
        <v>360507</v>
      </c>
      <c r="B8903" s="1" t="s">
        <v>2349</v>
      </c>
      <c r="C8903" s="1">
        <v>120481107</v>
      </c>
      <c r="D8903" s="1">
        <v>507</v>
      </c>
      <c r="E8903" s="1" t="s">
        <v>2805</v>
      </c>
      <c r="F8903" s="1" t="s">
        <v>118</v>
      </c>
      <c r="G8903" s="1" t="s">
        <v>474</v>
      </c>
      <c r="H8903" s="1" t="s">
        <v>2369</v>
      </c>
      <c r="J8903" s="1">
        <v>1099913.94</v>
      </c>
      <c r="R8903" s="1">
        <v>-8.0994151532649994E-2</v>
      </c>
      <c r="S8903" s="1">
        <v>36</v>
      </c>
      <c r="T8903" s="1">
        <v>2</v>
      </c>
      <c r="U8903" s="1">
        <v>1099914</v>
      </c>
      <c r="V8903" s="1">
        <v>-8.0994151532649994E-2</v>
      </c>
      <c r="W8903" s="1">
        <v>-6.8586306571960449</v>
      </c>
      <c r="X8903" s="1">
        <v>-6.8586306571960449</v>
      </c>
    </row>
    <row r="8904" spans="1:24" x14ac:dyDescent="0.35">
      <c r="A8904" s="1">
        <v>370507</v>
      </c>
      <c r="B8904" s="1" t="s">
        <v>2350</v>
      </c>
      <c r="C8904" s="1">
        <v>120481107</v>
      </c>
      <c r="D8904" s="1">
        <v>507</v>
      </c>
      <c r="E8904" s="1" t="s">
        <v>2805</v>
      </c>
      <c r="F8904" s="1" t="s">
        <v>118</v>
      </c>
      <c r="G8904" s="1" t="s">
        <v>474</v>
      </c>
      <c r="H8904" s="1" t="s">
        <v>2369</v>
      </c>
      <c r="J8904" s="1">
        <v>1474998.63</v>
      </c>
      <c r="R8904" s="1">
        <v>0.37508469820022583</v>
      </c>
      <c r="S8904" s="1">
        <v>37</v>
      </c>
      <c r="T8904" s="1">
        <v>2</v>
      </c>
      <c r="U8904" s="1">
        <v>1474998.625</v>
      </c>
      <c r="V8904" s="1">
        <v>0.37508469820022583</v>
      </c>
      <c r="W8904" s="1">
        <v>34.101268768310547</v>
      </c>
      <c r="X8904" s="1">
        <v>34.101268768310547</v>
      </c>
    </row>
    <row r="8905" spans="1:24" x14ac:dyDescent="0.35">
      <c r="A8905" s="1">
        <v>380507</v>
      </c>
      <c r="B8905" s="1" t="s">
        <v>2351</v>
      </c>
      <c r="C8905" s="1">
        <v>120481107</v>
      </c>
      <c r="D8905" s="1">
        <v>507</v>
      </c>
      <c r="E8905" s="1" t="s">
        <v>2805</v>
      </c>
      <c r="F8905" s="1" t="s">
        <v>118</v>
      </c>
      <c r="G8905" s="1" t="s">
        <v>474</v>
      </c>
      <c r="H8905" s="1" t="s">
        <v>2369</v>
      </c>
      <c r="J8905" s="1">
        <v>1652400</v>
      </c>
      <c r="R8905" s="1">
        <v>0.17740136384963989</v>
      </c>
      <c r="S8905" s="1">
        <v>38</v>
      </c>
      <c r="T8905" s="1">
        <v>2</v>
      </c>
      <c r="U8905" s="1">
        <v>1652400</v>
      </c>
      <c r="V8905" s="1">
        <v>0.17740136384963989</v>
      </c>
      <c r="W8905" s="1">
        <v>12.027222633361816</v>
      </c>
      <c r="X8905" s="1">
        <v>12.027222633361816</v>
      </c>
    </row>
    <row r="8906" spans="1:24" x14ac:dyDescent="0.35">
      <c r="A8906" s="1">
        <v>390507</v>
      </c>
      <c r="B8906" s="1" t="s">
        <v>2352</v>
      </c>
      <c r="C8906" s="1">
        <v>120481107</v>
      </c>
      <c r="D8906" s="1">
        <v>507</v>
      </c>
      <c r="E8906" s="1" t="s">
        <v>2805</v>
      </c>
      <c r="F8906" s="1" t="s">
        <v>118</v>
      </c>
      <c r="G8906" s="1" t="s">
        <v>474</v>
      </c>
      <c r="H8906" s="1" t="s">
        <v>2369</v>
      </c>
      <c r="J8906" s="1">
        <v>1732189</v>
      </c>
      <c r="R8906" s="1">
        <v>7.9788997769355774E-2</v>
      </c>
      <c r="S8906" s="1">
        <v>39</v>
      </c>
      <c r="T8906" s="1">
        <v>2</v>
      </c>
      <c r="U8906" s="1">
        <v>1732189</v>
      </c>
      <c r="V8906" s="1">
        <v>7.9788997769355774E-2</v>
      </c>
      <c r="W8906" s="1">
        <v>4.8286733627319336</v>
      </c>
      <c r="X8906" s="1">
        <v>4.8286733627319336</v>
      </c>
    </row>
    <row r="8907" spans="1:24" x14ac:dyDescent="0.35">
      <c r="A8907" s="1">
        <v>400507</v>
      </c>
      <c r="B8907" s="1" t="s">
        <v>2353</v>
      </c>
      <c r="C8907" s="1">
        <v>120481107</v>
      </c>
      <c r="D8907" s="1">
        <v>507</v>
      </c>
      <c r="E8907" s="1" t="s">
        <v>48</v>
      </c>
      <c r="F8907" s="1" t="s">
        <v>48</v>
      </c>
      <c r="G8907" s="1" t="s">
        <v>48</v>
      </c>
      <c r="H8907" s="1" t="s">
        <v>48</v>
      </c>
      <c r="S8907" s="1">
        <v>40</v>
      </c>
      <c r="T8907" s="1">
        <v>2</v>
      </c>
      <c r="U8907" s="1">
        <v>0</v>
      </c>
      <c r="V8907" s="1">
        <v>0</v>
      </c>
      <c r="W8907" s="1">
        <v>-100</v>
      </c>
      <c r="X8907" s="1">
        <v>-100</v>
      </c>
    </row>
    <row r="8908" spans="1:24" x14ac:dyDescent="0.35">
      <c r="A8908" s="1">
        <v>410507</v>
      </c>
      <c r="B8908" s="1" t="s">
        <v>2354</v>
      </c>
      <c r="C8908" s="1">
        <v>120481107</v>
      </c>
      <c r="D8908" s="1">
        <v>507</v>
      </c>
      <c r="E8908" s="1" t="s">
        <v>48</v>
      </c>
      <c r="F8908" s="1" t="s">
        <v>48</v>
      </c>
      <c r="G8908" s="1" t="s">
        <v>48</v>
      </c>
      <c r="H8908" s="1" t="s">
        <v>48</v>
      </c>
      <c r="S8908" s="1">
        <v>41</v>
      </c>
      <c r="T8908" s="1">
        <v>2</v>
      </c>
      <c r="U8908" s="1">
        <v>0</v>
      </c>
      <c r="V8908" s="1">
        <v>0</v>
      </c>
    </row>
    <row r="8909" spans="1:24" x14ac:dyDescent="0.35">
      <c r="A8909" s="1">
        <v>420507</v>
      </c>
      <c r="B8909" s="1" t="s">
        <v>2355</v>
      </c>
      <c r="C8909" s="1">
        <v>120481107</v>
      </c>
      <c r="D8909" s="1">
        <v>507</v>
      </c>
      <c r="E8909" s="1" t="s">
        <v>48</v>
      </c>
      <c r="F8909" s="1" t="s">
        <v>48</v>
      </c>
      <c r="G8909" s="1" t="s">
        <v>48</v>
      </c>
      <c r="H8909" s="1" t="s">
        <v>48</v>
      </c>
      <c r="S8909" s="1">
        <v>42</v>
      </c>
      <c r="T8909" s="1">
        <v>2</v>
      </c>
      <c r="U8909" s="1">
        <v>0</v>
      </c>
      <c r="V8909" s="1">
        <v>0</v>
      </c>
    </row>
    <row r="8910" spans="1:24" x14ac:dyDescent="0.35">
      <c r="A8910" s="1">
        <v>430507</v>
      </c>
      <c r="B8910" s="1" t="s">
        <v>2356</v>
      </c>
      <c r="C8910" s="1">
        <v>120481107</v>
      </c>
      <c r="D8910" s="1">
        <v>507</v>
      </c>
      <c r="E8910" s="1" t="s">
        <v>48</v>
      </c>
      <c r="F8910" s="1" t="s">
        <v>48</v>
      </c>
      <c r="G8910" s="1" t="s">
        <v>48</v>
      </c>
      <c r="H8910" s="1" t="s">
        <v>48</v>
      </c>
      <c r="S8910" s="1">
        <v>43</v>
      </c>
      <c r="T8910" s="1">
        <v>2</v>
      </c>
      <c r="U8910" s="1">
        <v>0</v>
      </c>
      <c r="V8910" s="1">
        <v>0</v>
      </c>
    </row>
    <row r="8911" spans="1:24" x14ac:dyDescent="0.35">
      <c r="A8911" s="1">
        <v>440507</v>
      </c>
      <c r="B8911" s="1" t="s">
        <v>2357</v>
      </c>
      <c r="C8911" s="1">
        <v>120481107</v>
      </c>
      <c r="D8911" s="1">
        <v>507</v>
      </c>
      <c r="E8911" s="1" t="s">
        <v>48</v>
      </c>
      <c r="F8911" s="1" t="s">
        <v>48</v>
      </c>
      <c r="G8911" s="1" t="s">
        <v>48</v>
      </c>
      <c r="H8911" s="1" t="s">
        <v>48</v>
      </c>
      <c r="S8911" s="1">
        <v>44</v>
      </c>
      <c r="T8911" s="1">
        <v>2</v>
      </c>
      <c r="U8911" s="1">
        <v>0</v>
      </c>
      <c r="V8911" s="1">
        <v>0</v>
      </c>
    </row>
    <row r="8912" spans="1:24" x14ac:dyDescent="0.35">
      <c r="A8912" s="1">
        <v>450507</v>
      </c>
      <c r="B8912" s="1" t="s">
        <v>2358</v>
      </c>
      <c r="C8912" s="1">
        <v>120481107</v>
      </c>
      <c r="D8912" s="1">
        <v>507</v>
      </c>
      <c r="E8912" s="1" t="s">
        <v>48</v>
      </c>
      <c r="F8912" s="1" t="s">
        <v>48</v>
      </c>
      <c r="G8912" s="1" t="s">
        <v>48</v>
      </c>
      <c r="H8912" s="1" t="s">
        <v>48</v>
      </c>
      <c r="S8912" s="1">
        <v>45</v>
      </c>
      <c r="T8912" s="1">
        <v>2</v>
      </c>
      <c r="U8912" s="1">
        <v>0</v>
      </c>
      <c r="V8912" s="1">
        <v>0</v>
      </c>
    </row>
    <row r="8913" spans="1:24" x14ac:dyDescent="0.35">
      <c r="A8913" s="1">
        <v>460507</v>
      </c>
      <c r="B8913" s="1" t="s">
        <v>2359</v>
      </c>
      <c r="C8913" s="1">
        <v>120481107</v>
      </c>
      <c r="D8913" s="1">
        <v>507</v>
      </c>
      <c r="E8913" s="1" t="s">
        <v>48</v>
      </c>
      <c r="F8913" s="1" t="s">
        <v>48</v>
      </c>
      <c r="G8913" s="1" t="s">
        <v>48</v>
      </c>
      <c r="H8913" s="1" t="s">
        <v>48</v>
      </c>
      <c r="S8913" s="1">
        <v>46</v>
      </c>
      <c r="T8913" s="1">
        <v>2</v>
      </c>
      <c r="U8913" s="1">
        <v>0</v>
      </c>
      <c r="V8913" s="1">
        <v>0</v>
      </c>
    </row>
    <row r="8914" spans="1:24" x14ac:dyDescent="0.35">
      <c r="A8914" s="1">
        <v>470507</v>
      </c>
      <c r="B8914" s="1" t="s">
        <v>2360</v>
      </c>
      <c r="C8914" s="1">
        <v>120481107</v>
      </c>
      <c r="D8914" s="1">
        <v>507</v>
      </c>
      <c r="E8914" s="1" t="s">
        <v>48</v>
      </c>
      <c r="F8914" s="1" t="s">
        <v>48</v>
      </c>
      <c r="G8914" s="1" t="s">
        <v>48</v>
      </c>
      <c r="H8914" s="1" t="s">
        <v>48</v>
      </c>
      <c r="S8914" s="1">
        <v>47</v>
      </c>
      <c r="T8914" s="1">
        <v>2</v>
      </c>
      <c r="U8914" s="1">
        <v>0</v>
      </c>
      <c r="V8914" s="1">
        <v>0</v>
      </c>
    </row>
    <row r="8915" spans="1:24" x14ac:dyDescent="0.35">
      <c r="A8915" s="1">
        <v>250512</v>
      </c>
      <c r="B8915" s="1" t="s">
        <v>2364</v>
      </c>
      <c r="C8915" s="1">
        <v>120483007</v>
      </c>
      <c r="D8915" s="1">
        <v>512</v>
      </c>
      <c r="E8915" s="1" t="s">
        <v>48</v>
      </c>
      <c r="F8915" s="1" t="s">
        <v>48</v>
      </c>
      <c r="G8915" s="1" t="s">
        <v>48</v>
      </c>
      <c r="H8915" s="1" t="s">
        <v>48</v>
      </c>
      <c r="S8915" s="1">
        <v>25</v>
      </c>
      <c r="T8915" s="1">
        <v>2</v>
      </c>
      <c r="U8915" s="1">
        <v>0</v>
      </c>
      <c r="V8915" s="1">
        <v>0</v>
      </c>
    </row>
    <row r="8916" spans="1:24" x14ac:dyDescent="0.35">
      <c r="A8916" s="1">
        <v>260512</v>
      </c>
      <c r="B8916" s="1" t="s">
        <v>2365</v>
      </c>
      <c r="C8916" s="1">
        <v>120483007</v>
      </c>
      <c r="D8916" s="1">
        <v>512</v>
      </c>
      <c r="E8916" s="1" t="s">
        <v>48</v>
      </c>
      <c r="F8916" s="1" t="s">
        <v>48</v>
      </c>
      <c r="G8916" s="1" t="s">
        <v>48</v>
      </c>
      <c r="H8916" s="1" t="s">
        <v>48</v>
      </c>
      <c r="S8916" s="1">
        <v>26</v>
      </c>
      <c r="T8916" s="1">
        <v>2</v>
      </c>
      <c r="U8916" s="1">
        <v>0</v>
      </c>
      <c r="V8916" s="1">
        <v>0</v>
      </c>
    </row>
    <row r="8917" spans="1:24" x14ac:dyDescent="0.35">
      <c r="A8917" s="1">
        <v>270512</v>
      </c>
      <c r="B8917" s="1" t="s">
        <v>2366</v>
      </c>
      <c r="C8917" s="1">
        <v>120483007</v>
      </c>
      <c r="D8917" s="1">
        <v>512</v>
      </c>
      <c r="E8917" s="1" t="s">
        <v>48</v>
      </c>
      <c r="F8917" s="1" t="s">
        <v>48</v>
      </c>
      <c r="G8917" s="1" t="s">
        <v>48</v>
      </c>
      <c r="H8917" s="1" t="s">
        <v>48</v>
      </c>
      <c r="S8917" s="1">
        <v>27</v>
      </c>
      <c r="T8917" s="1">
        <v>2</v>
      </c>
      <c r="U8917" s="1">
        <v>0</v>
      </c>
      <c r="V8917" s="1">
        <v>0</v>
      </c>
    </row>
    <row r="8918" spans="1:24" x14ac:dyDescent="0.35">
      <c r="A8918" s="1">
        <v>280512</v>
      </c>
      <c r="B8918" s="1" t="s">
        <v>2367</v>
      </c>
      <c r="C8918" s="1">
        <v>120483007</v>
      </c>
      <c r="D8918" s="1">
        <v>512</v>
      </c>
      <c r="E8918" s="1" t="s">
        <v>48</v>
      </c>
      <c r="F8918" s="1" t="s">
        <v>48</v>
      </c>
      <c r="G8918" s="1" t="s">
        <v>48</v>
      </c>
      <c r="H8918" s="1" t="s">
        <v>48</v>
      </c>
      <c r="S8918" s="1">
        <v>28</v>
      </c>
      <c r="T8918" s="1">
        <v>2</v>
      </c>
      <c r="U8918" s="1">
        <v>0</v>
      </c>
      <c r="V8918" s="1">
        <v>0</v>
      </c>
    </row>
    <row r="8919" spans="1:24" x14ac:dyDescent="0.35">
      <c r="A8919" s="1">
        <v>290512</v>
      </c>
      <c r="B8919" s="1" t="s">
        <v>2341</v>
      </c>
      <c r="C8919" s="1">
        <v>120483007</v>
      </c>
      <c r="D8919" s="1">
        <v>512</v>
      </c>
      <c r="E8919" s="1" t="s">
        <v>2806</v>
      </c>
      <c r="F8919" s="1" t="s">
        <v>118</v>
      </c>
      <c r="G8919" s="1" t="s">
        <v>474</v>
      </c>
      <c r="H8919" s="1" t="s">
        <v>2369</v>
      </c>
      <c r="J8919" s="1">
        <v>487762.55</v>
      </c>
      <c r="S8919" s="1">
        <v>29</v>
      </c>
      <c r="T8919" s="1">
        <v>2</v>
      </c>
      <c r="U8919" s="1">
        <v>487762.5625</v>
      </c>
      <c r="V8919" s="1">
        <v>0</v>
      </c>
    </row>
    <row r="8920" spans="1:24" x14ac:dyDescent="0.35">
      <c r="A8920" s="1">
        <v>300512</v>
      </c>
      <c r="B8920" s="1" t="s">
        <v>2343</v>
      </c>
      <c r="C8920" s="1">
        <v>120483007</v>
      </c>
      <c r="D8920" s="1">
        <v>512</v>
      </c>
      <c r="E8920" s="1" t="s">
        <v>2806</v>
      </c>
      <c r="F8920" s="1" t="s">
        <v>118</v>
      </c>
      <c r="G8920" s="1" t="s">
        <v>474</v>
      </c>
      <c r="H8920" s="1" t="s">
        <v>2369</v>
      </c>
      <c r="J8920" s="1">
        <v>529898.05000000005</v>
      </c>
      <c r="R8920" s="1">
        <v>4.213549941778183E-2</v>
      </c>
      <c r="S8920" s="1">
        <v>30</v>
      </c>
      <c r="T8920" s="1">
        <v>2</v>
      </c>
      <c r="U8920" s="1">
        <v>529898.0625</v>
      </c>
      <c r="V8920" s="1">
        <v>4.213549941778183E-2</v>
      </c>
      <c r="W8920" s="1">
        <v>8.6385269165039063</v>
      </c>
      <c r="X8920" s="1">
        <v>8.6385269165039063</v>
      </c>
    </row>
    <row r="8921" spans="1:24" x14ac:dyDescent="0.35">
      <c r="A8921" s="1">
        <v>310512</v>
      </c>
      <c r="B8921" s="1" t="s">
        <v>2344</v>
      </c>
      <c r="C8921" s="1">
        <v>120483007</v>
      </c>
      <c r="D8921" s="1">
        <v>512</v>
      </c>
      <c r="E8921" s="1" t="s">
        <v>2806</v>
      </c>
      <c r="F8921" s="1" t="s">
        <v>118</v>
      </c>
      <c r="G8921" s="1" t="s">
        <v>474</v>
      </c>
      <c r="H8921" s="1" t="s">
        <v>2369</v>
      </c>
      <c r="J8921" s="1">
        <v>536472.36</v>
      </c>
      <c r="R8921" s="1">
        <v>6.5743098966777325E-3</v>
      </c>
      <c r="S8921" s="1">
        <v>31</v>
      </c>
      <c r="T8921" s="1">
        <v>2</v>
      </c>
      <c r="U8921" s="1">
        <v>536472.375</v>
      </c>
      <c r="V8921" s="1">
        <v>6.5743098966777325E-3</v>
      </c>
      <c r="W8921" s="1">
        <v>1.2406749725341797</v>
      </c>
      <c r="X8921" s="1">
        <v>1.2406749725341797</v>
      </c>
    </row>
    <row r="8922" spans="1:24" x14ac:dyDescent="0.35">
      <c r="A8922" s="1">
        <v>320512</v>
      </c>
      <c r="B8922" s="1" t="s">
        <v>2345</v>
      </c>
      <c r="C8922" s="1">
        <v>120483007</v>
      </c>
      <c r="D8922" s="1">
        <v>512</v>
      </c>
      <c r="E8922" s="1" t="s">
        <v>2806</v>
      </c>
      <c r="F8922" s="1" t="s">
        <v>118</v>
      </c>
      <c r="G8922" s="1" t="s">
        <v>474</v>
      </c>
      <c r="H8922" s="1" t="s">
        <v>2369</v>
      </c>
      <c r="J8922" s="1">
        <v>633178.35</v>
      </c>
      <c r="R8922" s="1">
        <v>9.6705988049507141E-2</v>
      </c>
      <c r="S8922" s="1">
        <v>32</v>
      </c>
      <c r="T8922" s="1">
        <v>2</v>
      </c>
      <c r="U8922" s="1">
        <v>633178.375</v>
      </c>
      <c r="V8922" s="1">
        <v>9.6705988049507141E-2</v>
      </c>
      <c r="W8922" s="1">
        <v>18.026277542114258</v>
      </c>
      <c r="X8922" s="1">
        <v>18.026277542114258</v>
      </c>
    </row>
    <row r="8923" spans="1:24" x14ac:dyDescent="0.35">
      <c r="A8923" s="1">
        <v>330512</v>
      </c>
      <c r="B8923" s="1" t="s">
        <v>2346</v>
      </c>
      <c r="C8923" s="1">
        <v>120483007</v>
      </c>
      <c r="D8923" s="1">
        <v>512</v>
      </c>
      <c r="E8923" s="1" t="s">
        <v>2806</v>
      </c>
      <c r="F8923" s="1" t="s">
        <v>118</v>
      </c>
      <c r="G8923" s="1" t="s">
        <v>474</v>
      </c>
      <c r="H8923" s="1" t="s">
        <v>2369</v>
      </c>
      <c r="J8923" s="1">
        <v>704104.28</v>
      </c>
      <c r="R8923" s="1">
        <v>7.092592865228653E-2</v>
      </c>
      <c r="S8923" s="1">
        <v>33</v>
      </c>
      <c r="T8923" s="1">
        <v>2</v>
      </c>
      <c r="U8923" s="1">
        <v>704104.25</v>
      </c>
      <c r="V8923" s="1">
        <v>7.092592865228653E-2</v>
      </c>
      <c r="W8923" s="1">
        <v>11.201562881469727</v>
      </c>
      <c r="X8923" s="1">
        <v>11.201562881469727</v>
      </c>
    </row>
    <row r="8924" spans="1:24" x14ac:dyDescent="0.35">
      <c r="A8924" s="1">
        <v>340512</v>
      </c>
      <c r="B8924" s="1" t="s">
        <v>2347</v>
      </c>
      <c r="C8924" s="1">
        <v>120483007</v>
      </c>
      <c r="D8924" s="1">
        <v>512</v>
      </c>
      <c r="E8924" s="1" t="s">
        <v>2806</v>
      </c>
      <c r="F8924" s="1" t="s">
        <v>118</v>
      </c>
      <c r="G8924" s="1" t="s">
        <v>474</v>
      </c>
      <c r="H8924" s="1" t="s">
        <v>2369</v>
      </c>
      <c r="J8924" s="1">
        <v>859356</v>
      </c>
      <c r="R8924" s="1">
        <v>0.15525172650814056</v>
      </c>
      <c r="S8924" s="1">
        <v>34</v>
      </c>
      <c r="T8924" s="1">
        <v>2</v>
      </c>
      <c r="U8924" s="1">
        <v>859356</v>
      </c>
      <c r="V8924" s="1">
        <v>0.15525172650814056</v>
      </c>
      <c r="W8924" s="1">
        <v>22.049539566040039</v>
      </c>
      <c r="X8924" s="1">
        <v>22.049539566040039</v>
      </c>
    </row>
    <row r="8925" spans="1:24" x14ac:dyDescent="0.35">
      <c r="A8925" s="1">
        <v>350512</v>
      </c>
      <c r="B8925" s="1" t="s">
        <v>2348</v>
      </c>
      <c r="C8925" s="1">
        <v>120483007</v>
      </c>
      <c r="D8925" s="1">
        <v>512</v>
      </c>
      <c r="E8925" s="1" t="s">
        <v>2806</v>
      </c>
      <c r="F8925" s="1" t="s">
        <v>118</v>
      </c>
      <c r="G8925" s="1" t="s">
        <v>474</v>
      </c>
      <c r="H8925" s="1" t="s">
        <v>2369</v>
      </c>
      <c r="J8925" s="1">
        <v>703977</v>
      </c>
      <c r="R8925" s="1">
        <v>-0.15537899732589722</v>
      </c>
      <c r="S8925" s="1">
        <v>35</v>
      </c>
      <c r="T8925" s="1">
        <v>2</v>
      </c>
      <c r="U8925" s="1">
        <v>703977</v>
      </c>
      <c r="V8925" s="1">
        <v>-0.15537899732589722</v>
      </c>
      <c r="W8925" s="1">
        <v>-18.080865859985352</v>
      </c>
      <c r="X8925" s="1">
        <v>-18.080865859985352</v>
      </c>
    </row>
    <row r="8926" spans="1:24" x14ac:dyDescent="0.35">
      <c r="A8926" s="1">
        <v>360512</v>
      </c>
      <c r="B8926" s="1" t="s">
        <v>2349</v>
      </c>
      <c r="C8926" s="1">
        <v>120483007</v>
      </c>
      <c r="D8926" s="1">
        <v>512</v>
      </c>
      <c r="E8926" s="1" t="s">
        <v>2806</v>
      </c>
      <c r="F8926" s="1" t="s">
        <v>118</v>
      </c>
      <c r="G8926" s="1" t="s">
        <v>474</v>
      </c>
      <c r="H8926" s="1" t="s">
        <v>2369</v>
      </c>
      <c r="J8926" s="1">
        <v>700369.33</v>
      </c>
      <c r="R8926" s="1">
        <v>-3.6076700780540705E-3</v>
      </c>
      <c r="S8926" s="1">
        <v>36</v>
      </c>
      <c r="T8926" s="1">
        <v>2</v>
      </c>
      <c r="U8926" s="1">
        <v>700369.3125</v>
      </c>
      <c r="V8926" s="1">
        <v>-3.6076700780540705E-3</v>
      </c>
      <c r="W8926" s="1">
        <v>-0.51247233152389526</v>
      </c>
      <c r="X8926" s="1">
        <v>-0.51247233152389526</v>
      </c>
    </row>
    <row r="8927" spans="1:24" x14ac:dyDescent="0.35">
      <c r="A8927" s="1">
        <v>370512</v>
      </c>
      <c r="B8927" s="1" t="s">
        <v>2350</v>
      </c>
      <c r="C8927" s="1">
        <v>120483007</v>
      </c>
      <c r="D8927" s="1">
        <v>512</v>
      </c>
      <c r="E8927" s="1" t="s">
        <v>2806</v>
      </c>
      <c r="F8927" s="1" t="s">
        <v>118</v>
      </c>
      <c r="G8927" s="1" t="s">
        <v>474</v>
      </c>
      <c r="H8927" s="1" t="s">
        <v>2369</v>
      </c>
      <c r="J8927" s="1">
        <v>1004503.79</v>
      </c>
      <c r="R8927" s="1">
        <v>0.30413445830345154</v>
      </c>
      <c r="S8927" s="1">
        <v>37</v>
      </c>
      <c r="T8927" s="1">
        <v>2</v>
      </c>
      <c r="U8927" s="1">
        <v>1004503.8125</v>
      </c>
      <c r="V8927" s="1">
        <v>0.30413445830345154</v>
      </c>
      <c r="W8927" s="1">
        <v>43.424873352050781</v>
      </c>
      <c r="X8927" s="1">
        <v>43.424873352050781</v>
      </c>
    </row>
    <row r="8928" spans="1:24" x14ac:dyDescent="0.35">
      <c r="A8928" s="1">
        <v>380512</v>
      </c>
      <c r="B8928" s="1" t="s">
        <v>2351</v>
      </c>
      <c r="C8928" s="1">
        <v>120483007</v>
      </c>
      <c r="D8928" s="1">
        <v>512</v>
      </c>
      <c r="E8928" s="1" t="s">
        <v>2806</v>
      </c>
      <c r="F8928" s="1" t="s">
        <v>118</v>
      </c>
      <c r="G8928" s="1" t="s">
        <v>474</v>
      </c>
      <c r="H8928" s="1" t="s">
        <v>2369</v>
      </c>
      <c r="J8928" s="1">
        <v>1125734</v>
      </c>
      <c r="R8928" s="1">
        <v>0.12123020738363266</v>
      </c>
      <c r="S8928" s="1">
        <v>38</v>
      </c>
      <c r="T8928" s="1">
        <v>2</v>
      </c>
      <c r="U8928" s="1">
        <v>1125734</v>
      </c>
      <c r="V8928" s="1">
        <v>0.12123020738363266</v>
      </c>
      <c r="W8928" s="1">
        <v>12.068663597106934</v>
      </c>
      <c r="X8928" s="1">
        <v>12.068663597106934</v>
      </c>
    </row>
    <row r="8929" spans="1:24" x14ac:dyDescent="0.35">
      <c r="A8929" s="1">
        <v>390512</v>
      </c>
      <c r="B8929" s="1" t="s">
        <v>2352</v>
      </c>
      <c r="C8929" s="1">
        <v>120483007</v>
      </c>
      <c r="D8929" s="1">
        <v>512</v>
      </c>
      <c r="E8929" s="1" t="s">
        <v>2806</v>
      </c>
      <c r="F8929" s="1" t="s">
        <v>118</v>
      </c>
      <c r="G8929" s="1" t="s">
        <v>474</v>
      </c>
      <c r="H8929" s="1" t="s">
        <v>2369</v>
      </c>
      <c r="J8929" s="1">
        <v>1283166</v>
      </c>
      <c r="R8929" s="1">
        <v>0.15743200480937958</v>
      </c>
      <c r="S8929" s="1">
        <v>39</v>
      </c>
      <c r="T8929" s="1">
        <v>2</v>
      </c>
      <c r="U8929" s="1">
        <v>1283166</v>
      </c>
      <c r="V8929" s="1">
        <v>0.15743200480937958</v>
      </c>
      <c r="W8929" s="1">
        <v>13.984830856323242</v>
      </c>
      <c r="X8929" s="1">
        <v>13.984830856323242</v>
      </c>
    </row>
    <row r="8930" spans="1:24" x14ac:dyDescent="0.35">
      <c r="A8930" s="1">
        <v>400512</v>
      </c>
      <c r="B8930" s="1" t="s">
        <v>2353</v>
      </c>
      <c r="C8930" s="1">
        <v>120483007</v>
      </c>
      <c r="D8930" s="1">
        <v>512</v>
      </c>
      <c r="E8930" s="1" t="s">
        <v>48</v>
      </c>
      <c r="F8930" s="1" t="s">
        <v>48</v>
      </c>
      <c r="G8930" s="1" t="s">
        <v>48</v>
      </c>
      <c r="H8930" s="1" t="s">
        <v>48</v>
      </c>
      <c r="S8930" s="1">
        <v>40</v>
      </c>
      <c r="T8930" s="1">
        <v>2</v>
      </c>
      <c r="U8930" s="1">
        <v>0</v>
      </c>
      <c r="V8930" s="1">
        <v>0</v>
      </c>
      <c r="W8930" s="1">
        <v>-100</v>
      </c>
      <c r="X8930" s="1">
        <v>-100</v>
      </c>
    </row>
    <row r="8931" spans="1:24" x14ac:dyDescent="0.35">
      <c r="A8931" s="1">
        <v>410512</v>
      </c>
      <c r="B8931" s="1" t="s">
        <v>2354</v>
      </c>
      <c r="C8931" s="1">
        <v>120483007</v>
      </c>
      <c r="D8931" s="1">
        <v>512</v>
      </c>
      <c r="E8931" s="1" t="s">
        <v>48</v>
      </c>
      <c r="F8931" s="1" t="s">
        <v>48</v>
      </c>
      <c r="G8931" s="1" t="s">
        <v>48</v>
      </c>
      <c r="H8931" s="1" t="s">
        <v>48</v>
      </c>
      <c r="S8931" s="1">
        <v>41</v>
      </c>
      <c r="T8931" s="1">
        <v>2</v>
      </c>
      <c r="U8931" s="1">
        <v>0</v>
      </c>
      <c r="V8931" s="1">
        <v>0</v>
      </c>
    </row>
    <row r="8932" spans="1:24" x14ac:dyDescent="0.35">
      <c r="A8932" s="1">
        <v>420512</v>
      </c>
      <c r="B8932" s="1" t="s">
        <v>2355</v>
      </c>
      <c r="C8932" s="1">
        <v>120483007</v>
      </c>
      <c r="D8932" s="1">
        <v>512</v>
      </c>
      <c r="E8932" s="1" t="s">
        <v>48</v>
      </c>
      <c r="F8932" s="1" t="s">
        <v>48</v>
      </c>
      <c r="G8932" s="1" t="s">
        <v>48</v>
      </c>
      <c r="H8932" s="1" t="s">
        <v>48</v>
      </c>
      <c r="S8932" s="1">
        <v>42</v>
      </c>
      <c r="T8932" s="1">
        <v>2</v>
      </c>
      <c r="U8932" s="1">
        <v>0</v>
      </c>
      <c r="V8932" s="1">
        <v>0</v>
      </c>
    </row>
    <row r="8933" spans="1:24" x14ac:dyDescent="0.35">
      <c r="A8933" s="1">
        <v>430512</v>
      </c>
      <c r="B8933" s="1" t="s">
        <v>2356</v>
      </c>
      <c r="C8933" s="1">
        <v>120483007</v>
      </c>
      <c r="D8933" s="1">
        <v>512</v>
      </c>
      <c r="E8933" s="1" t="s">
        <v>48</v>
      </c>
      <c r="F8933" s="1" t="s">
        <v>48</v>
      </c>
      <c r="G8933" s="1" t="s">
        <v>48</v>
      </c>
      <c r="H8933" s="1" t="s">
        <v>48</v>
      </c>
      <c r="S8933" s="1">
        <v>43</v>
      </c>
      <c r="T8933" s="1">
        <v>2</v>
      </c>
      <c r="U8933" s="1">
        <v>0</v>
      </c>
      <c r="V8933" s="1">
        <v>0</v>
      </c>
    </row>
    <row r="8934" spans="1:24" x14ac:dyDescent="0.35">
      <c r="A8934" s="1">
        <v>440512</v>
      </c>
      <c r="B8934" s="1" t="s">
        <v>2357</v>
      </c>
      <c r="C8934" s="1">
        <v>120483007</v>
      </c>
      <c r="D8934" s="1">
        <v>512</v>
      </c>
      <c r="E8934" s="1" t="s">
        <v>48</v>
      </c>
      <c r="F8934" s="1" t="s">
        <v>48</v>
      </c>
      <c r="G8934" s="1" t="s">
        <v>48</v>
      </c>
      <c r="H8934" s="1" t="s">
        <v>48</v>
      </c>
      <c r="S8934" s="1">
        <v>44</v>
      </c>
      <c r="T8934" s="1">
        <v>2</v>
      </c>
      <c r="U8934" s="1">
        <v>0</v>
      </c>
      <c r="V8934" s="1">
        <v>0</v>
      </c>
    </row>
    <row r="8935" spans="1:24" x14ac:dyDescent="0.35">
      <c r="A8935" s="1">
        <v>450512</v>
      </c>
      <c r="B8935" s="1" t="s">
        <v>2358</v>
      </c>
      <c r="C8935" s="1">
        <v>120483007</v>
      </c>
      <c r="D8935" s="1">
        <v>512</v>
      </c>
      <c r="E8935" s="1" t="s">
        <v>48</v>
      </c>
      <c r="F8935" s="1" t="s">
        <v>48</v>
      </c>
      <c r="G8935" s="1" t="s">
        <v>48</v>
      </c>
      <c r="H8935" s="1" t="s">
        <v>48</v>
      </c>
      <c r="S8935" s="1">
        <v>45</v>
      </c>
      <c r="T8935" s="1">
        <v>2</v>
      </c>
      <c r="U8935" s="1">
        <v>0</v>
      </c>
      <c r="V8935" s="1">
        <v>0</v>
      </c>
    </row>
    <row r="8936" spans="1:24" x14ac:dyDescent="0.35">
      <c r="A8936" s="1">
        <v>460512</v>
      </c>
      <c r="B8936" s="1" t="s">
        <v>2359</v>
      </c>
      <c r="C8936" s="1">
        <v>120483007</v>
      </c>
      <c r="D8936" s="1">
        <v>512</v>
      </c>
      <c r="E8936" s="1" t="s">
        <v>48</v>
      </c>
      <c r="F8936" s="1" t="s">
        <v>48</v>
      </c>
      <c r="G8936" s="1" t="s">
        <v>48</v>
      </c>
      <c r="H8936" s="1" t="s">
        <v>48</v>
      </c>
      <c r="S8936" s="1">
        <v>46</v>
      </c>
      <c r="T8936" s="1">
        <v>2</v>
      </c>
      <c r="U8936" s="1">
        <v>0</v>
      </c>
      <c r="V8936" s="1">
        <v>0</v>
      </c>
    </row>
    <row r="8937" spans="1:24" x14ac:dyDescent="0.35">
      <c r="A8937" s="1">
        <v>470512</v>
      </c>
      <c r="B8937" s="1" t="s">
        <v>2360</v>
      </c>
      <c r="C8937" s="1">
        <v>120483007</v>
      </c>
      <c r="D8937" s="1">
        <v>512</v>
      </c>
      <c r="E8937" s="1" t="s">
        <v>48</v>
      </c>
      <c r="F8937" s="1" t="s">
        <v>48</v>
      </c>
      <c r="G8937" s="1" t="s">
        <v>48</v>
      </c>
      <c r="H8937" s="1" t="s">
        <v>48</v>
      </c>
      <c r="S8937" s="1">
        <v>47</v>
      </c>
      <c r="T8937" s="1">
        <v>2</v>
      </c>
      <c r="U8937" s="1">
        <v>0</v>
      </c>
      <c r="V8937" s="1">
        <v>0</v>
      </c>
    </row>
    <row r="8938" spans="1:24" x14ac:dyDescent="0.35">
      <c r="A8938" s="1">
        <v>290134</v>
      </c>
      <c r="B8938" s="1" t="s">
        <v>2341</v>
      </c>
      <c r="C8938" s="1">
        <v>120483302</v>
      </c>
      <c r="D8938" s="1">
        <v>134</v>
      </c>
      <c r="E8938" s="1" t="s">
        <v>2807</v>
      </c>
      <c r="F8938" s="1" t="s">
        <v>118</v>
      </c>
      <c r="G8938" s="1" t="s">
        <v>474</v>
      </c>
      <c r="H8938" s="1" t="s">
        <v>916</v>
      </c>
      <c r="I8938" s="1">
        <v>4222495.42</v>
      </c>
      <c r="J8938" s="1">
        <v>130969.36</v>
      </c>
      <c r="K8938" s="1">
        <v>1289684</v>
      </c>
      <c r="L8938" s="1">
        <v>19634028</v>
      </c>
      <c r="S8938" s="1">
        <v>29</v>
      </c>
      <c r="T8938" s="1">
        <v>1</v>
      </c>
      <c r="U8938" s="1">
        <v>25277176</v>
      </c>
      <c r="V8938" s="1">
        <v>0</v>
      </c>
    </row>
    <row r="8939" spans="1:24" x14ac:dyDescent="0.35">
      <c r="A8939" s="1">
        <v>300134</v>
      </c>
      <c r="B8939" s="1" t="s">
        <v>2343</v>
      </c>
      <c r="C8939" s="1">
        <v>120483302</v>
      </c>
      <c r="D8939" s="1">
        <v>134</v>
      </c>
      <c r="E8939" s="1" t="s">
        <v>2807</v>
      </c>
      <c r="F8939" s="1" t="s">
        <v>118</v>
      </c>
      <c r="G8939" s="1" t="s">
        <v>474</v>
      </c>
      <c r="H8939" s="1" t="s">
        <v>916</v>
      </c>
      <c r="I8939" s="1">
        <v>4102955.89</v>
      </c>
      <c r="J8939" s="1">
        <v>115408.18</v>
      </c>
      <c r="K8939" s="1">
        <v>1289684</v>
      </c>
      <c r="L8939" s="1">
        <v>20454136</v>
      </c>
      <c r="M8939" s="1">
        <v>0.82010799646377563</v>
      </c>
      <c r="N8939" s="1">
        <v>4.1769728660583496</v>
      </c>
      <c r="O8939" s="1">
        <v>-0.1195395290851593</v>
      </c>
      <c r="P8939" s="1">
        <v>-2.8310163021087646</v>
      </c>
      <c r="Q8939" s="1">
        <v>0</v>
      </c>
      <c r="R8939" s="1">
        <v>-1.55611801892519E-2</v>
      </c>
      <c r="S8939" s="1">
        <v>30</v>
      </c>
      <c r="T8939" s="1">
        <v>1</v>
      </c>
      <c r="U8939" s="1">
        <v>25962184</v>
      </c>
      <c r="V8939" s="1">
        <v>0.68500727415084839</v>
      </c>
      <c r="W8939" s="1">
        <v>2.7099862098693848</v>
      </c>
      <c r="X8939" s="1">
        <v>2.7099862098693848</v>
      </c>
    </row>
    <row r="8940" spans="1:24" x14ac:dyDescent="0.35">
      <c r="A8940" s="1">
        <v>310134</v>
      </c>
      <c r="B8940" s="1" t="s">
        <v>2344</v>
      </c>
      <c r="C8940" s="1">
        <v>120483302</v>
      </c>
      <c r="D8940" s="1">
        <v>134</v>
      </c>
      <c r="E8940" s="1" t="s">
        <v>2807</v>
      </c>
      <c r="F8940" s="1" t="s">
        <v>118</v>
      </c>
      <c r="G8940" s="1" t="s">
        <v>474</v>
      </c>
      <c r="H8940" s="1" t="s">
        <v>916</v>
      </c>
      <c r="I8940" s="1">
        <v>4416358.58</v>
      </c>
      <c r="J8940" s="1">
        <v>106978.08</v>
      </c>
      <c r="K8940" s="1">
        <v>1289684</v>
      </c>
      <c r="L8940" s="1">
        <v>20861796</v>
      </c>
      <c r="M8940" s="1">
        <v>0.40766000747680664</v>
      </c>
      <c r="N8940" s="1">
        <v>1.993044376373291</v>
      </c>
      <c r="O8940" s="1">
        <v>0.3134026825428009</v>
      </c>
      <c r="P8940" s="1">
        <v>7.6384611129760742</v>
      </c>
      <c r="Q8940" s="1">
        <v>0</v>
      </c>
      <c r="R8940" s="1">
        <v>-8.4301000460982323E-3</v>
      </c>
      <c r="S8940" s="1">
        <v>31</v>
      </c>
      <c r="T8940" s="1">
        <v>1</v>
      </c>
      <c r="U8940" s="1">
        <v>26674816</v>
      </c>
      <c r="V8940" s="1">
        <v>0.71263259649276733</v>
      </c>
      <c r="W8940" s="1">
        <v>2.744884729385376</v>
      </c>
      <c r="X8940" s="1">
        <v>2.744884729385376</v>
      </c>
    </row>
    <row r="8941" spans="1:24" x14ac:dyDescent="0.35">
      <c r="A8941" s="1">
        <v>320134</v>
      </c>
      <c r="B8941" s="1" t="s">
        <v>2345</v>
      </c>
      <c r="C8941" s="1">
        <v>120483302</v>
      </c>
      <c r="D8941" s="1">
        <v>134</v>
      </c>
      <c r="E8941" s="1" t="s">
        <v>2807</v>
      </c>
      <c r="F8941" s="1" t="s">
        <v>118</v>
      </c>
      <c r="G8941" s="1" t="s">
        <v>474</v>
      </c>
      <c r="H8941" s="1" t="s">
        <v>916</v>
      </c>
      <c r="I8941" s="1">
        <v>4317025.7699999996</v>
      </c>
      <c r="J8941" s="1">
        <v>56877.24</v>
      </c>
      <c r="K8941" s="1">
        <v>1289684</v>
      </c>
      <c r="L8941" s="1">
        <v>21251352</v>
      </c>
      <c r="M8941" s="1">
        <v>0.38955599069595337</v>
      </c>
      <c r="N8941" s="1">
        <v>1.8673176765441895</v>
      </c>
      <c r="O8941" s="1">
        <v>-9.9332809448242188E-2</v>
      </c>
      <c r="P8941" s="1">
        <v>-2.2492015361785889</v>
      </c>
      <c r="Q8941" s="1">
        <v>0</v>
      </c>
      <c r="R8941" s="1">
        <v>-5.0100840628147125E-2</v>
      </c>
      <c r="S8941" s="1">
        <v>32</v>
      </c>
      <c r="T8941" s="1">
        <v>1</v>
      </c>
      <c r="U8941" s="1">
        <v>26914940</v>
      </c>
      <c r="V8941" s="1">
        <v>0.24012234807014465</v>
      </c>
      <c r="W8941" s="1">
        <v>0.90018987655639648</v>
      </c>
      <c r="X8941" s="1">
        <v>0.90018987655639648</v>
      </c>
    </row>
    <row r="8942" spans="1:24" x14ac:dyDescent="0.35">
      <c r="A8942" s="1">
        <v>330134</v>
      </c>
      <c r="B8942" s="1" t="s">
        <v>2346</v>
      </c>
      <c r="C8942" s="1">
        <v>120483302</v>
      </c>
      <c r="D8942" s="1">
        <v>134</v>
      </c>
      <c r="E8942" s="1" t="s">
        <v>2807</v>
      </c>
      <c r="F8942" s="1" t="s">
        <v>118</v>
      </c>
      <c r="G8942" s="1" t="s">
        <v>474</v>
      </c>
      <c r="H8942" s="1" t="s">
        <v>916</v>
      </c>
      <c r="I8942" s="1">
        <v>4754976.92</v>
      </c>
      <c r="J8942" s="1">
        <v>98287.77</v>
      </c>
      <c r="K8942" s="1">
        <v>1289684</v>
      </c>
      <c r="L8942" s="1">
        <v>22042186</v>
      </c>
      <c r="M8942" s="1">
        <v>0.79083400964736938</v>
      </c>
      <c r="N8942" s="1">
        <v>3.7213349342346191</v>
      </c>
      <c r="O8942" s="1">
        <v>0.43795114755630493</v>
      </c>
      <c r="P8942" s="1">
        <v>10.144742965698242</v>
      </c>
      <c r="Q8942" s="1">
        <v>0</v>
      </c>
      <c r="R8942" s="1">
        <v>4.1410531848669052E-2</v>
      </c>
      <c r="S8942" s="1">
        <v>33</v>
      </c>
      <c r="T8942" s="1">
        <v>1</v>
      </c>
      <c r="U8942" s="1">
        <v>28185136</v>
      </c>
      <c r="V8942" s="1">
        <v>1.2701957225799561</v>
      </c>
      <c r="W8942" s="1">
        <v>4.719296932220459</v>
      </c>
      <c r="X8942" s="1">
        <v>4.719296932220459</v>
      </c>
    </row>
    <row r="8943" spans="1:24" x14ac:dyDescent="0.35">
      <c r="A8943" s="1">
        <v>340134</v>
      </c>
      <c r="B8943" s="1" t="s">
        <v>2347</v>
      </c>
      <c r="C8943" s="1">
        <v>120483302</v>
      </c>
      <c r="D8943" s="1">
        <v>134</v>
      </c>
      <c r="E8943" s="1" t="s">
        <v>2807</v>
      </c>
      <c r="F8943" s="1" t="s">
        <v>118</v>
      </c>
      <c r="G8943" s="1" t="s">
        <v>474</v>
      </c>
      <c r="H8943" s="1" t="s">
        <v>916</v>
      </c>
      <c r="I8943" s="1">
        <v>4682624</v>
      </c>
      <c r="J8943" s="1">
        <v>95001.47</v>
      </c>
      <c r="K8943" s="1">
        <v>1289684</v>
      </c>
      <c r="L8943" s="1">
        <v>22042150</v>
      </c>
      <c r="M8943" s="1">
        <v>-3.600000127335079E-5</v>
      </c>
      <c r="N8943" s="1">
        <v>-1.6332318773493171E-4</v>
      </c>
      <c r="O8943" s="1">
        <v>-7.2352923452854156E-2</v>
      </c>
      <c r="P8943" s="1">
        <v>-1.5216250419616699</v>
      </c>
      <c r="Q8943" s="1">
        <v>0</v>
      </c>
      <c r="R8943" s="1">
        <v>-3.2862999942153692E-3</v>
      </c>
      <c r="S8943" s="1">
        <v>34</v>
      </c>
      <c r="T8943" s="1">
        <v>1</v>
      </c>
      <c r="U8943" s="1">
        <v>28109460</v>
      </c>
      <c r="V8943" s="1">
        <v>-7.5675226747989655E-2</v>
      </c>
      <c r="W8943" s="1">
        <v>-0.26849612593650818</v>
      </c>
      <c r="X8943" s="1">
        <v>-0.26849612593650818</v>
      </c>
    </row>
    <row r="8944" spans="1:24" x14ac:dyDescent="0.35">
      <c r="A8944" s="1">
        <v>350134</v>
      </c>
      <c r="B8944" s="1" t="s">
        <v>2348</v>
      </c>
      <c r="C8944" s="1">
        <v>120483302</v>
      </c>
      <c r="D8944" s="1">
        <v>134</v>
      </c>
      <c r="E8944" s="1" t="s">
        <v>2807</v>
      </c>
      <c r="F8944" s="1" t="s">
        <v>118</v>
      </c>
      <c r="G8944" s="1" t="s">
        <v>474</v>
      </c>
      <c r="H8944" s="1" t="s">
        <v>916</v>
      </c>
      <c r="I8944" s="1">
        <v>5075683.84</v>
      </c>
      <c r="J8944" s="1">
        <v>97296</v>
      </c>
      <c r="K8944" s="1">
        <v>1289684</v>
      </c>
      <c r="L8944" s="1">
        <v>22836466</v>
      </c>
      <c r="M8944" s="1">
        <v>0.79431599378585815</v>
      </c>
      <c r="N8944" s="1">
        <v>3.6036231517791748</v>
      </c>
      <c r="O8944" s="1">
        <v>0.39305984973907471</v>
      </c>
      <c r="P8944" s="1">
        <v>8.394007682800293</v>
      </c>
      <c r="Q8944" s="1">
        <v>0</v>
      </c>
      <c r="R8944" s="1">
        <v>2.2945299278944731E-3</v>
      </c>
      <c r="S8944" s="1">
        <v>35</v>
      </c>
      <c r="T8944" s="1">
        <v>1</v>
      </c>
      <c r="U8944" s="1">
        <v>29299130</v>
      </c>
      <c r="V8944" s="1">
        <v>1.1896703243255615</v>
      </c>
      <c r="W8944" s="1">
        <v>4.232276439666748</v>
      </c>
      <c r="X8944" s="1">
        <v>4.232276439666748</v>
      </c>
    </row>
    <row r="8945" spans="1:24" x14ac:dyDescent="0.35">
      <c r="A8945" s="1">
        <v>360134</v>
      </c>
      <c r="B8945" s="1" t="s">
        <v>2349</v>
      </c>
      <c r="C8945" s="1">
        <v>120483302</v>
      </c>
      <c r="D8945" s="1">
        <v>134</v>
      </c>
      <c r="E8945" s="1" t="s">
        <v>2807</v>
      </c>
      <c r="F8945" s="1" t="s">
        <v>118</v>
      </c>
      <c r="G8945" s="1" t="s">
        <v>474</v>
      </c>
      <c r="H8945" s="1" t="s">
        <v>916</v>
      </c>
      <c r="I8945" s="1">
        <v>5578043.7400000002</v>
      </c>
      <c r="J8945" s="1">
        <v>97577.27</v>
      </c>
      <c r="K8945" s="1">
        <v>1289684</v>
      </c>
      <c r="L8945" s="1">
        <v>25057728</v>
      </c>
      <c r="M8945" s="1">
        <v>2.2212619781494141</v>
      </c>
      <c r="N8945" s="1">
        <v>9.7268199920654297</v>
      </c>
      <c r="O8945" s="1">
        <v>0.50235992670059204</v>
      </c>
      <c r="P8945" s="1">
        <v>9.8973836898803711</v>
      </c>
      <c r="Q8945" s="1">
        <v>0</v>
      </c>
      <c r="R8945" s="1">
        <v>2.8127001132816076E-4</v>
      </c>
      <c r="S8945" s="1">
        <v>36</v>
      </c>
      <c r="T8945" s="1">
        <v>1</v>
      </c>
      <c r="U8945" s="1">
        <v>32023032</v>
      </c>
      <c r="V8945" s="1">
        <v>2.7239031791687012</v>
      </c>
      <c r="W8945" s="1">
        <v>9.296870231628418</v>
      </c>
      <c r="X8945" s="1">
        <v>9.296870231628418</v>
      </c>
    </row>
    <row r="8946" spans="1:24" x14ac:dyDescent="0.35">
      <c r="A8946" s="1">
        <v>370134</v>
      </c>
      <c r="B8946" s="1" t="s">
        <v>2350</v>
      </c>
      <c r="C8946" s="1">
        <v>120483302</v>
      </c>
      <c r="D8946" s="1">
        <v>134</v>
      </c>
      <c r="E8946" s="1" t="s">
        <v>2807</v>
      </c>
      <c r="F8946" s="1" t="s">
        <v>118</v>
      </c>
      <c r="G8946" s="1" t="s">
        <v>474</v>
      </c>
      <c r="H8946" s="1" t="s">
        <v>916</v>
      </c>
      <c r="I8946" s="1">
        <v>6116276.21</v>
      </c>
      <c r="J8946" s="1">
        <v>119304.79</v>
      </c>
      <c r="K8946" s="1">
        <v>1289684</v>
      </c>
      <c r="L8946" s="1">
        <v>27538648</v>
      </c>
      <c r="M8946" s="1">
        <v>2.4809200763702393</v>
      </c>
      <c r="N8946" s="1">
        <v>9.90081787109375</v>
      </c>
      <c r="O8946" s="1">
        <v>0.53823244571685791</v>
      </c>
      <c r="P8946" s="1">
        <v>9.6491260528564453</v>
      </c>
      <c r="Q8946" s="1">
        <v>0</v>
      </c>
      <c r="R8946" s="1">
        <v>2.1727519109845161E-2</v>
      </c>
      <c r="S8946" s="1">
        <v>37</v>
      </c>
      <c r="T8946" s="1">
        <v>1</v>
      </c>
      <c r="U8946" s="1">
        <v>35063912</v>
      </c>
      <c r="V8946" s="1">
        <v>3.0408799648284912</v>
      </c>
      <c r="W8946" s="1">
        <v>9.495915412902832</v>
      </c>
      <c r="X8946" s="1">
        <v>9.495915412902832</v>
      </c>
    </row>
    <row r="8947" spans="1:24" x14ac:dyDescent="0.35">
      <c r="A8947" s="1">
        <v>380134</v>
      </c>
      <c r="B8947" s="1" t="s">
        <v>2351</v>
      </c>
      <c r="C8947" s="1">
        <v>120483302</v>
      </c>
      <c r="D8947" s="1">
        <v>134</v>
      </c>
      <c r="E8947" s="1" t="s">
        <v>2807</v>
      </c>
      <c r="F8947" s="1" t="s">
        <v>118</v>
      </c>
      <c r="G8947" s="1" t="s">
        <v>474</v>
      </c>
      <c r="H8947" s="1" t="s">
        <v>916</v>
      </c>
      <c r="I8947" s="1">
        <v>6652944</v>
      </c>
      <c r="J8947" s="1">
        <v>133711</v>
      </c>
      <c r="K8947" s="1">
        <v>1961090.625</v>
      </c>
      <c r="L8947" s="1">
        <v>28726072</v>
      </c>
      <c r="M8947" s="1">
        <v>1.1874239444732666</v>
      </c>
      <c r="N8947" s="1">
        <v>4.3118457794189453</v>
      </c>
      <c r="O8947" s="1">
        <v>0.53666776418685913</v>
      </c>
      <c r="P8947" s="1">
        <v>8.7744207382202148</v>
      </c>
      <c r="Q8947" s="1">
        <v>0.67140662670135498</v>
      </c>
      <c r="R8947" s="1">
        <v>1.440620981156826E-2</v>
      </c>
      <c r="S8947" s="1">
        <v>38</v>
      </c>
      <c r="T8947" s="1">
        <v>1</v>
      </c>
      <c r="U8947" s="1">
        <v>37473816</v>
      </c>
      <c r="V8947" s="1">
        <v>2.4099044799804688</v>
      </c>
      <c r="W8947" s="1">
        <v>6.872889518737793</v>
      </c>
      <c r="X8947" s="1">
        <v>6.872889518737793</v>
      </c>
    </row>
    <row r="8948" spans="1:24" x14ac:dyDescent="0.35">
      <c r="A8948" s="1">
        <v>390134</v>
      </c>
      <c r="B8948" s="1" t="s">
        <v>2352</v>
      </c>
      <c r="C8948" s="1">
        <v>120483302</v>
      </c>
      <c r="D8948" s="1">
        <v>134</v>
      </c>
      <c r="E8948" s="1" t="s">
        <v>2807</v>
      </c>
      <c r="F8948" s="1" t="s">
        <v>118</v>
      </c>
      <c r="G8948" s="1" t="s">
        <v>474</v>
      </c>
      <c r="H8948" s="1" t="s">
        <v>916</v>
      </c>
      <c r="I8948" s="1">
        <v>6754262</v>
      </c>
      <c r="J8948" s="1">
        <v>169482</v>
      </c>
      <c r="K8948" s="1">
        <v>2632147</v>
      </c>
      <c r="L8948" s="1">
        <v>29146208</v>
      </c>
      <c r="M8948" s="1">
        <v>0.42013600468635559</v>
      </c>
      <c r="N8948" s="1">
        <v>1.4625598192214966</v>
      </c>
      <c r="O8948" s="1">
        <v>0.10131800174713135</v>
      </c>
      <c r="P8948" s="1">
        <v>1.5229047536849976</v>
      </c>
      <c r="Q8948" s="1">
        <v>0.67105638980865479</v>
      </c>
      <c r="R8948" s="1">
        <v>3.5771001130342484E-2</v>
      </c>
      <c r="S8948" s="1">
        <v>39</v>
      </c>
      <c r="T8948" s="1">
        <v>1</v>
      </c>
      <c r="U8948" s="1">
        <v>38702100</v>
      </c>
      <c r="V8948" s="1">
        <v>1.2282813787460327</v>
      </c>
      <c r="W8948" s="1">
        <v>3.2777125835418701</v>
      </c>
      <c r="X8948" s="1">
        <v>3.2777125835418701</v>
      </c>
    </row>
    <row r="8949" spans="1:24" x14ac:dyDescent="0.35">
      <c r="A8949" s="1">
        <v>400134</v>
      </c>
      <c r="B8949" s="1" t="s">
        <v>2353</v>
      </c>
      <c r="C8949" s="1">
        <v>120483302</v>
      </c>
      <c r="D8949" s="1">
        <v>134</v>
      </c>
      <c r="E8949" s="1" t="s">
        <v>2807</v>
      </c>
      <c r="F8949" s="1" t="s">
        <v>118</v>
      </c>
      <c r="G8949" s="1" t="s">
        <v>474</v>
      </c>
      <c r="H8949" s="1" t="s">
        <v>916</v>
      </c>
      <c r="S8949" s="1">
        <v>40</v>
      </c>
      <c r="T8949" s="1">
        <v>1</v>
      </c>
      <c r="U8949" s="1">
        <v>0</v>
      </c>
      <c r="V8949" s="1">
        <v>0</v>
      </c>
      <c r="W8949" s="1">
        <v>-100</v>
      </c>
      <c r="X8949" s="1">
        <v>-100</v>
      </c>
    </row>
    <row r="8950" spans="1:24" x14ac:dyDescent="0.35">
      <c r="A8950" s="1">
        <v>410134</v>
      </c>
      <c r="B8950" s="1" t="s">
        <v>2354</v>
      </c>
      <c r="C8950" s="1">
        <v>120483302</v>
      </c>
      <c r="D8950" s="1">
        <v>134</v>
      </c>
      <c r="E8950" s="1" t="s">
        <v>2807</v>
      </c>
      <c r="F8950" s="1" t="s">
        <v>118</v>
      </c>
      <c r="G8950" s="1" t="s">
        <v>474</v>
      </c>
      <c r="H8950" s="1" t="s">
        <v>916</v>
      </c>
      <c r="S8950" s="1">
        <v>41</v>
      </c>
      <c r="T8950" s="1">
        <v>1</v>
      </c>
      <c r="U8950" s="1">
        <v>0</v>
      </c>
      <c r="V8950" s="1">
        <v>0</v>
      </c>
    </row>
    <row r="8951" spans="1:24" x14ac:dyDescent="0.35">
      <c r="A8951" s="1">
        <v>420134</v>
      </c>
      <c r="B8951" s="1" t="s">
        <v>2355</v>
      </c>
      <c r="C8951" s="1">
        <v>120483302</v>
      </c>
      <c r="D8951" s="1">
        <v>134</v>
      </c>
      <c r="E8951" s="1" t="s">
        <v>2807</v>
      </c>
      <c r="F8951" s="1" t="s">
        <v>118</v>
      </c>
      <c r="G8951" s="1" t="s">
        <v>474</v>
      </c>
      <c r="H8951" s="1" t="s">
        <v>916</v>
      </c>
      <c r="S8951" s="1">
        <v>42</v>
      </c>
      <c r="T8951" s="1">
        <v>1</v>
      </c>
      <c r="U8951" s="1">
        <v>0</v>
      </c>
      <c r="V8951" s="1">
        <v>0</v>
      </c>
    </row>
    <row r="8952" spans="1:24" x14ac:dyDescent="0.35">
      <c r="A8952" s="1">
        <v>430134</v>
      </c>
      <c r="B8952" s="1" t="s">
        <v>2356</v>
      </c>
      <c r="C8952" s="1">
        <v>120483302</v>
      </c>
      <c r="D8952" s="1">
        <v>134</v>
      </c>
      <c r="E8952" s="1" t="s">
        <v>2807</v>
      </c>
      <c r="F8952" s="1" t="s">
        <v>118</v>
      </c>
      <c r="G8952" s="1" t="s">
        <v>474</v>
      </c>
      <c r="H8952" s="1" t="s">
        <v>916</v>
      </c>
      <c r="S8952" s="1">
        <v>43</v>
      </c>
      <c r="T8952" s="1">
        <v>1</v>
      </c>
      <c r="U8952" s="1">
        <v>0</v>
      </c>
      <c r="V8952" s="1">
        <v>0</v>
      </c>
    </row>
    <row r="8953" spans="1:24" x14ac:dyDescent="0.35">
      <c r="A8953" s="1">
        <v>440134</v>
      </c>
      <c r="B8953" s="1" t="s">
        <v>2357</v>
      </c>
      <c r="C8953" s="1">
        <v>120483302</v>
      </c>
      <c r="D8953" s="1">
        <v>134</v>
      </c>
      <c r="E8953" s="1" t="s">
        <v>2807</v>
      </c>
      <c r="F8953" s="1" t="s">
        <v>118</v>
      </c>
      <c r="G8953" s="1" t="s">
        <v>474</v>
      </c>
      <c r="H8953" s="1" t="s">
        <v>916</v>
      </c>
      <c r="S8953" s="1">
        <v>44</v>
      </c>
      <c r="T8953" s="1">
        <v>1</v>
      </c>
      <c r="U8953" s="1">
        <v>0</v>
      </c>
      <c r="V8953" s="1">
        <v>0</v>
      </c>
    </row>
    <row r="8954" spans="1:24" x14ac:dyDescent="0.35">
      <c r="A8954" s="1">
        <v>450134</v>
      </c>
      <c r="B8954" s="1" t="s">
        <v>2358</v>
      </c>
      <c r="C8954" s="1">
        <v>120483302</v>
      </c>
      <c r="D8954" s="1">
        <v>134</v>
      </c>
      <c r="E8954" s="1" t="s">
        <v>2807</v>
      </c>
      <c r="F8954" s="1" t="s">
        <v>118</v>
      </c>
      <c r="G8954" s="1" t="s">
        <v>474</v>
      </c>
      <c r="H8954" s="1" t="s">
        <v>916</v>
      </c>
      <c r="S8954" s="1">
        <v>45</v>
      </c>
      <c r="T8954" s="1">
        <v>1</v>
      </c>
      <c r="U8954" s="1">
        <v>0</v>
      </c>
      <c r="V8954" s="1">
        <v>0</v>
      </c>
    </row>
    <row r="8955" spans="1:24" x14ac:dyDescent="0.35">
      <c r="A8955" s="1">
        <v>460134</v>
      </c>
      <c r="B8955" s="1" t="s">
        <v>2359</v>
      </c>
      <c r="C8955" s="1">
        <v>120483302</v>
      </c>
      <c r="D8955" s="1">
        <v>134</v>
      </c>
      <c r="E8955" s="1" t="s">
        <v>2807</v>
      </c>
      <c r="F8955" s="1" t="s">
        <v>118</v>
      </c>
      <c r="G8955" s="1" t="s">
        <v>474</v>
      </c>
      <c r="H8955" s="1" t="s">
        <v>916</v>
      </c>
      <c r="S8955" s="1">
        <v>46</v>
      </c>
      <c r="T8955" s="1">
        <v>1</v>
      </c>
      <c r="U8955" s="1">
        <v>0</v>
      </c>
      <c r="V8955" s="1">
        <v>0</v>
      </c>
    </row>
    <row r="8956" spans="1:24" x14ac:dyDescent="0.35">
      <c r="A8956" s="1">
        <v>470134</v>
      </c>
      <c r="B8956" s="1" t="s">
        <v>2360</v>
      </c>
      <c r="C8956" s="1">
        <v>120483302</v>
      </c>
      <c r="D8956" s="1">
        <v>134</v>
      </c>
      <c r="E8956" s="1" t="s">
        <v>2807</v>
      </c>
      <c r="F8956" s="1" t="s">
        <v>118</v>
      </c>
      <c r="G8956" s="1" t="s">
        <v>474</v>
      </c>
      <c r="H8956" s="1" t="s">
        <v>916</v>
      </c>
      <c r="S8956" s="1">
        <v>47</v>
      </c>
      <c r="T8956" s="1">
        <v>1</v>
      </c>
      <c r="U8956" s="1">
        <v>0</v>
      </c>
      <c r="V8956" s="1">
        <v>0</v>
      </c>
    </row>
    <row r="8957" spans="1:24" x14ac:dyDescent="0.35">
      <c r="A8957" s="1">
        <v>480134</v>
      </c>
      <c r="B8957" s="1" t="s">
        <v>2361</v>
      </c>
      <c r="C8957" s="1">
        <v>120483302</v>
      </c>
      <c r="D8957" s="1">
        <v>134</v>
      </c>
      <c r="E8957" s="1" t="s">
        <v>2807</v>
      </c>
      <c r="F8957" s="1" t="s">
        <v>118</v>
      </c>
      <c r="G8957" s="1" t="s">
        <v>474</v>
      </c>
      <c r="H8957" s="1" t="s">
        <v>916</v>
      </c>
      <c r="S8957" s="1">
        <v>48</v>
      </c>
      <c r="T8957" s="1">
        <v>1</v>
      </c>
      <c r="U8957" s="1">
        <v>0</v>
      </c>
      <c r="V8957" s="1">
        <v>0</v>
      </c>
    </row>
    <row r="8958" spans="1:24" x14ac:dyDescent="0.35">
      <c r="A8958" s="1">
        <v>290276</v>
      </c>
      <c r="B8958" s="1" t="s">
        <v>2341</v>
      </c>
      <c r="C8958" s="1">
        <v>120484803</v>
      </c>
      <c r="D8958" s="1">
        <v>276</v>
      </c>
      <c r="E8958" s="1" t="s">
        <v>2808</v>
      </c>
      <c r="F8958" s="1" t="s">
        <v>118</v>
      </c>
      <c r="G8958" s="1" t="s">
        <v>474</v>
      </c>
      <c r="H8958" s="1" t="s">
        <v>916</v>
      </c>
      <c r="I8958" s="1">
        <v>1983292.14</v>
      </c>
      <c r="K8958" s="1">
        <v>476529</v>
      </c>
      <c r="L8958" s="1">
        <v>8530331</v>
      </c>
      <c r="S8958" s="1">
        <v>29</v>
      </c>
      <c r="T8958" s="1">
        <v>1</v>
      </c>
      <c r="U8958" s="1">
        <v>10990152</v>
      </c>
      <c r="V8958" s="1">
        <v>0</v>
      </c>
    </row>
    <row r="8959" spans="1:24" x14ac:dyDescent="0.35">
      <c r="A8959" s="1">
        <v>300276</v>
      </c>
      <c r="B8959" s="1" t="s">
        <v>2343</v>
      </c>
      <c r="C8959" s="1">
        <v>120484803</v>
      </c>
      <c r="D8959" s="1">
        <v>276</v>
      </c>
      <c r="E8959" s="1" t="s">
        <v>2808</v>
      </c>
      <c r="F8959" s="1" t="s">
        <v>118</v>
      </c>
      <c r="G8959" s="1" t="s">
        <v>474</v>
      </c>
      <c r="H8959" s="1" t="s">
        <v>916</v>
      </c>
      <c r="I8959" s="1">
        <v>2020550.89</v>
      </c>
      <c r="K8959" s="1">
        <v>476529</v>
      </c>
      <c r="L8959" s="1">
        <v>8817264</v>
      </c>
      <c r="M8959" s="1">
        <v>0.28693300485610962</v>
      </c>
      <c r="N8959" s="1">
        <v>3.3636796474456787</v>
      </c>
      <c r="O8959" s="1">
        <v>3.7258751690387726E-2</v>
      </c>
      <c r="P8959" s="1">
        <v>1.8786314725875854</v>
      </c>
      <c r="Q8959" s="1">
        <v>0</v>
      </c>
      <c r="S8959" s="1">
        <v>30</v>
      </c>
      <c r="T8959" s="1">
        <v>1</v>
      </c>
      <c r="U8959" s="1">
        <v>11314344</v>
      </c>
      <c r="V8959" s="1">
        <v>0.32419174909591675</v>
      </c>
      <c r="W8959" s="1">
        <v>2.9498410224914551</v>
      </c>
      <c r="X8959" s="1">
        <v>2.9498410224914551</v>
      </c>
    </row>
    <row r="8960" spans="1:24" x14ac:dyDescent="0.35">
      <c r="A8960" s="1">
        <v>310276</v>
      </c>
      <c r="B8960" s="1" t="s">
        <v>2344</v>
      </c>
      <c r="C8960" s="1">
        <v>120484803</v>
      </c>
      <c r="D8960" s="1">
        <v>276</v>
      </c>
      <c r="E8960" s="1" t="s">
        <v>2808</v>
      </c>
      <c r="F8960" s="1" t="s">
        <v>118</v>
      </c>
      <c r="G8960" s="1" t="s">
        <v>474</v>
      </c>
      <c r="H8960" s="1" t="s">
        <v>916</v>
      </c>
      <c r="I8960" s="1">
        <v>2208531.13</v>
      </c>
      <c r="K8960" s="1">
        <v>476529</v>
      </c>
      <c r="L8960" s="1">
        <v>8939962</v>
      </c>
      <c r="M8960" s="1">
        <v>0.12269800156354904</v>
      </c>
      <c r="N8960" s="1">
        <v>1.3915654420852661</v>
      </c>
      <c r="O8960" s="1">
        <v>0.18798023462295532</v>
      </c>
      <c r="P8960" s="1">
        <v>9.3034152984619141</v>
      </c>
      <c r="Q8960" s="1">
        <v>0</v>
      </c>
      <c r="S8960" s="1">
        <v>31</v>
      </c>
      <c r="T8960" s="1">
        <v>1</v>
      </c>
      <c r="U8960" s="1">
        <v>11625022</v>
      </c>
      <c r="V8960" s="1">
        <v>0.31067824363708496</v>
      </c>
      <c r="W8960" s="1">
        <v>2.7458772659301758</v>
      </c>
      <c r="X8960" s="1">
        <v>2.7458772659301758</v>
      </c>
    </row>
    <row r="8961" spans="1:24" x14ac:dyDescent="0.35">
      <c r="A8961" s="1">
        <v>320276</v>
      </c>
      <c r="B8961" s="1" t="s">
        <v>2345</v>
      </c>
      <c r="C8961" s="1">
        <v>120484803</v>
      </c>
      <c r="D8961" s="1">
        <v>276</v>
      </c>
      <c r="E8961" s="1" t="s">
        <v>2808</v>
      </c>
      <c r="F8961" s="1" t="s">
        <v>118</v>
      </c>
      <c r="G8961" s="1" t="s">
        <v>474</v>
      </c>
      <c r="H8961" s="1" t="s">
        <v>916</v>
      </c>
      <c r="I8961" s="1">
        <v>2245982.1800000002</v>
      </c>
      <c r="K8961" s="1">
        <v>476529</v>
      </c>
      <c r="L8961" s="1">
        <v>9078497</v>
      </c>
      <c r="M8961" s="1">
        <v>0.13853499293327332</v>
      </c>
      <c r="N8961" s="1">
        <v>1.5496151447296143</v>
      </c>
      <c r="O8961" s="1">
        <v>3.745105117559433E-2</v>
      </c>
      <c r="P8961" s="1">
        <v>1.6957447528839111</v>
      </c>
      <c r="Q8961" s="1">
        <v>0</v>
      </c>
      <c r="S8961" s="1">
        <v>32</v>
      </c>
      <c r="T8961" s="1">
        <v>1</v>
      </c>
      <c r="U8961" s="1">
        <v>11801008</v>
      </c>
      <c r="V8961" s="1">
        <v>0.17598605155944824</v>
      </c>
      <c r="W8961" s="1">
        <v>1.5138552188873291</v>
      </c>
      <c r="X8961" s="1">
        <v>1.5138552188873291</v>
      </c>
    </row>
    <row r="8962" spans="1:24" x14ac:dyDescent="0.35">
      <c r="A8962" s="1">
        <v>330276</v>
      </c>
      <c r="B8962" s="1" t="s">
        <v>2346</v>
      </c>
      <c r="C8962" s="1">
        <v>120484803</v>
      </c>
      <c r="D8962" s="1">
        <v>276</v>
      </c>
      <c r="E8962" s="1" t="s">
        <v>2808</v>
      </c>
      <c r="F8962" s="1" t="s">
        <v>118</v>
      </c>
      <c r="G8962" s="1" t="s">
        <v>474</v>
      </c>
      <c r="H8962" s="1" t="s">
        <v>916</v>
      </c>
      <c r="I8962" s="1">
        <v>2314557.34</v>
      </c>
      <c r="K8962" s="1">
        <v>476529</v>
      </c>
      <c r="L8962" s="1">
        <v>9501911</v>
      </c>
      <c r="M8962" s="1">
        <v>0.42341399192810059</v>
      </c>
      <c r="N8962" s="1">
        <v>4.6639218330383301</v>
      </c>
      <c r="O8962" s="1">
        <v>6.8575158715248108E-2</v>
      </c>
      <c r="P8962" s="1">
        <v>3.0532369613647461</v>
      </c>
      <c r="Q8962" s="1">
        <v>0</v>
      </c>
      <c r="S8962" s="1">
        <v>33</v>
      </c>
      <c r="T8962" s="1">
        <v>1</v>
      </c>
      <c r="U8962" s="1">
        <v>12292997</v>
      </c>
      <c r="V8962" s="1">
        <v>0.4919891357421875</v>
      </c>
      <c r="W8962" s="1">
        <v>4.1690421104431152</v>
      </c>
      <c r="X8962" s="1">
        <v>4.1690421104431152</v>
      </c>
    </row>
    <row r="8963" spans="1:24" x14ac:dyDescent="0.35">
      <c r="A8963" s="1">
        <v>340276</v>
      </c>
      <c r="B8963" s="1" t="s">
        <v>2347</v>
      </c>
      <c r="C8963" s="1">
        <v>120484803</v>
      </c>
      <c r="D8963" s="1">
        <v>276</v>
      </c>
      <c r="E8963" s="1" t="s">
        <v>2808</v>
      </c>
      <c r="F8963" s="1" t="s">
        <v>118</v>
      </c>
      <c r="G8963" s="1" t="s">
        <v>474</v>
      </c>
      <c r="H8963" s="1" t="s">
        <v>916</v>
      </c>
      <c r="I8963" s="1">
        <v>2314489.29</v>
      </c>
      <c r="K8963" s="1">
        <v>476529</v>
      </c>
      <c r="L8963" s="1">
        <v>9501899</v>
      </c>
      <c r="M8963" s="1">
        <v>-1.2000000424450263E-5</v>
      </c>
      <c r="N8963" s="1">
        <v>-1.2629038246814162E-4</v>
      </c>
      <c r="O8963" s="1">
        <v>-6.8050001573283225E-5</v>
      </c>
      <c r="P8963" s="1">
        <v>-2.9400871135294437E-3</v>
      </c>
      <c r="Q8963" s="1">
        <v>0</v>
      </c>
      <c r="S8963" s="1">
        <v>34</v>
      </c>
      <c r="T8963" s="1">
        <v>1</v>
      </c>
      <c r="U8963" s="1">
        <v>12292917</v>
      </c>
      <c r="V8963" s="1">
        <v>-8.0049998359754682E-5</v>
      </c>
      <c r="W8963" s="1">
        <v>-6.5077701583504677E-4</v>
      </c>
      <c r="X8963" s="1">
        <v>-6.5077701583504677E-4</v>
      </c>
    </row>
    <row r="8964" spans="1:24" x14ac:dyDescent="0.35">
      <c r="A8964" s="1">
        <v>350276</v>
      </c>
      <c r="B8964" s="1" t="s">
        <v>2348</v>
      </c>
      <c r="C8964" s="1">
        <v>120484803</v>
      </c>
      <c r="D8964" s="1">
        <v>276</v>
      </c>
      <c r="E8964" s="1" t="s">
        <v>2808</v>
      </c>
      <c r="F8964" s="1" t="s">
        <v>118</v>
      </c>
      <c r="G8964" s="1" t="s">
        <v>474</v>
      </c>
      <c r="H8964" s="1" t="s">
        <v>916</v>
      </c>
      <c r="I8964" s="1">
        <v>2257064.77</v>
      </c>
      <c r="K8964" s="1">
        <v>476529</v>
      </c>
      <c r="L8964" s="1">
        <v>9994397</v>
      </c>
      <c r="M8964" s="1">
        <v>0.4924980103969574</v>
      </c>
      <c r="N8964" s="1">
        <v>5.1831531524658203</v>
      </c>
      <c r="O8964" s="1">
        <v>-5.7424519211053848E-2</v>
      </c>
      <c r="P8964" s="1">
        <v>-2.4810881614685059</v>
      </c>
      <c r="Q8964" s="1">
        <v>0</v>
      </c>
      <c r="S8964" s="1">
        <v>35</v>
      </c>
      <c r="T8964" s="1">
        <v>1</v>
      </c>
      <c r="U8964" s="1">
        <v>12727991</v>
      </c>
      <c r="V8964" s="1">
        <v>0.43507349491119385</v>
      </c>
      <c r="W8964" s="1">
        <v>3.5392251014709473</v>
      </c>
      <c r="X8964" s="1">
        <v>3.5392251014709473</v>
      </c>
    </row>
    <row r="8965" spans="1:24" x14ac:dyDescent="0.35">
      <c r="A8965" s="1">
        <v>360276</v>
      </c>
      <c r="B8965" s="1" t="s">
        <v>2349</v>
      </c>
      <c r="C8965" s="1">
        <v>120484803</v>
      </c>
      <c r="D8965" s="1">
        <v>276</v>
      </c>
      <c r="E8965" s="1" t="s">
        <v>2808</v>
      </c>
      <c r="F8965" s="1" t="s">
        <v>118</v>
      </c>
      <c r="G8965" s="1" t="s">
        <v>474</v>
      </c>
      <c r="H8965" s="1" t="s">
        <v>916</v>
      </c>
      <c r="I8965" s="1">
        <v>2413053.4900000002</v>
      </c>
      <c r="K8965" s="1">
        <v>476529</v>
      </c>
      <c r="L8965" s="1">
        <v>11368797</v>
      </c>
      <c r="M8965" s="1">
        <v>1.3744000196456909</v>
      </c>
      <c r="N8965" s="1">
        <v>13.751705169677734</v>
      </c>
      <c r="O8965" s="1">
        <v>0.15598872303962708</v>
      </c>
      <c r="P8965" s="1">
        <v>6.9111318588256836</v>
      </c>
      <c r="Q8965" s="1">
        <v>0</v>
      </c>
      <c r="S8965" s="1">
        <v>36</v>
      </c>
      <c r="T8965" s="1">
        <v>1</v>
      </c>
      <c r="U8965" s="1">
        <v>14258380</v>
      </c>
      <c r="V8965" s="1">
        <v>1.5303887128829956</v>
      </c>
      <c r="W8965" s="1">
        <v>12.023806571960449</v>
      </c>
      <c r="X8965" s="1">
        <v>12.023806571960449</v>
      </c>
    </row>
    <row r="8966" spans="1:24" x14ac:dyDescent="0.35">
      <c r="A8966" s="1">
        <v>370276</v>
      </c>
      <c r="B8966" s="1" t="s">
        <v>2350</v>
      </c>
      <c r="C8966" s="1">
        <v>120484803</v>
      </c>
      <c r="D8966" s="1">
        <v>276</v>
      </c>
      <c r="E8966" s="1" t="s">
        <v>2808</v>
      </c>
      <c r="F8966" s="1" t="s">
        <v>118</v>
      </c>
      <c r="G8966" s="1" t="s">
        <v>474</v>
      </c>
      <c r="H8966" s="1" t="s">
        <v>916</v>
      </c>
      <c r="I8966" s="1">
        <v>2513301.9700000002</v>
      </c>
      <c r="K8966" s="1">
        <v>476529</v>
      </c>
      <c r="L8966" s="1">
        <v>12271965</v>
      </c>
      <c r="M8966" s="1">
        <v>0.90316802263259888</v>
      </c>
      <c r="N8966" s="1">
        <v>7.9442706108093262</v>
      </c>
      <c r="O8966" s="1">
        <v>0.10024847835302353</v>
      </c>
      <c r="P8966" s="1">
        <v>4.1544241905212402</v>
      </c>
      <c r="Q8966" s="1">
        <v>0</v>
      </c>
      <c r="S8966" s="1">
        <v>37</v>
      </c>
      <c r="T8966" s="1">
        <v>1</v>
      </c>
      <c r="U8966" s="1">
        <v>15261796</v>
      </c>
      <c r="V8966" s="1">
        <v>1.0034165382385254</v>
      </c>
      <c r="W8966" s="1">
        <v>7.0373773574829102</v>
      </c>
      <c r="X8966" s="1">
        <v>7.0373773574829102</v>
      </c>
    </row>
    <row r="8967" spans="1:24" x14ac:dyDescent="0.35">
      <c r="A8967" s="1">
        <v>380276</v>
      </c>
      <c r="B8967" s="1" t="s">
        <v>2351</v>
      </c>
      <c r="C8967" s="1">
        <v>120484803</v>
      </c>
      <c r="D8967" s="1">
        <v>276</v>
      </c>
      <c r="E8967" s="1" t="s">
        <v>2808</v>
      </c>
      <c r="F8967" s="1" t="s">
        <v>118</v>
      </c>
      <c r="G8967" s="1" t="s">
        <v>474</v>
      </c>
      <c r="H8967" s="1" t="s">
        <v>916</v>
      </c>
      <c r="I8967" s="1">
        <v>2712551</v>
      </c>
      <c r="K8967" s="1">
        <v>476529</v>
      </c>
      <c r="L8967" s="1">
        <v>12895938</v>
      </c>
      <c r="M8967" s="1">
        <v>0.62397301197052002</v>
      </c>
      <c r="N8967" s="1">
        <v>5.0845403671264648</v>
      </c>
      <c r="O8967" s="1">
        <v>0.1992490291595459</v>
      </c>
      <c r="P8967" s="1">
        <v>7.9277791976928711</v>
      </c>
      <c r="Q8967" s="1">
        <v>0</v>
      </c>
      <c r="S8967" s="1">
        <v>38</v>
      </c>
      <c r="T8967" s="1">
        <v>1</v>
      </c>
      <c r="U8967" s="1">
        <v>16085018</v>
      </c>
      <c r="V8967" s="1">
        <v>0.82322204113006592</v>
      </c>
      <c r="W8967" s="1">
        <v>5.3940048217773438</v>
      </c>
      <c r="X8967" s="1">
        <v>5.3940048217773438</v>
      </c>
    </row>
    <row r="8968" spans="1:24" x14ac:dyDescent="0.35">
      <c r="A8968" s="1">
        <v>390276</v>
      </c>
      <c r="B8968" s="1" t="s">
        <v>2352</v>
      </c>
      <c r="C8968" s="1">
        <v>120484803</v>
      </c>
      <c r="D8968" s="1">
        <v>276</v>
      </c>
      <c r="E8968" s="1" t="s">
        <v>2808</v>
      </c>
      <c r="F8968" s="1" t="s">
        <v>118</v>
      </c>
      <c r="G8968" s="1" t="s">
        <v>474</v>
      </c>
      <c r="H8968" s="1" t="s">
        <v>916</v>
      </c>
      <c r="I8968" s="1">
        <v>2755499</v>
      </c>
      <c r="K8968" s="1">
        <v>526529</v>
      </c>
      <c r="L8968" s="1">
        <v>13072413</v>
      </c>
      <c r="M8968" s="1">
        <v>0.17647500336170197</v>
      </c>
      <c r="N8968" s="1">
        <v>1.3684542179107666</v>
      </c>
      <c r="O8968" s="1">
        <v>4.2948000133037567E-2</v>
      </c>
      <c r="P8968" s="1">
        <v>1.5833066701889038</v>
      </c>
      <c r="Q8968" s="1">
        <v>5.000000074505806E-2</v>
      </c>
      <c r="S8968" s="1">
        <v>39</v>
      </c>
      <c r="T8968" s="1">
        <v>1</v>
      </c>
      <c r="U8968" s="1">
        <v>16354441</v>
      </c>
      <c r="V8968" s="1">
        <v>0.26942300796508789</v>
      </c>
      <c r="W8968" s="1">
        <v>1.6749935150146484</v>
      </c>
      <c r="X8968" s="1">
        <v>1.6749935150146484</v>
      </c>
    </row>
    <row r="8969" spans="1:24" x14ac:dyDescent="0.35">
      <c r="A8969" s="1">
        <v>400276</v>
      </c>
      <c r="B8969" s="1" t="s">
        <v>2353</v>
      </c>
      <c r="C8969" s="1">
        <v>120484803</v>
      </c>
      <c r="D8969" s="1">
        <v>276</v>
      </c>
      <c r="E8969" s="1" t="s">
        <v>2808</v>
      </c>
      <c r="F8969" s="1" t="s">
        <v>118</v>
      </c>
      <c r="G8969" s="1" t="s">
        <v>474</v>
      </c>
      <c r="H8969" s="1" t="s">
        <v>916</v>
      </c>
      <c r="S8969" s="1">
        <v>40</v>
      </c>
      <c r="T8969" s="1">
        <v>1</v>
      </c>
      <c r="U8969" s="1">
        <v>0</v>
      </c>
      <c r="V8969" s="1">
        <v>0</v>
      </c>
      <c r="W8969" s="1">
        <v>-100</v>
      </c>
      <c r="X8969" s="1">
        <v>-100</v>
      </c>
    </row>
    <row r="8970" spans="1:24" x14ac:dyDescent="0.35">
      <c r="A8970" s="1">
        <v>410276</v>
      </c>
      <c r="B8970" s="1" t="s">
        <v>2354</v>
      </c>
      <c r="C8970" s="1">
        <v>120484803</v>
      </c>
      <c r="D8970" s="1">
        <v>276</v>
      </c>
      <c r="E8970" s="1" t="s">
        <v>2808</v>
      </c>
      <c r="F8970" s="1" t="s">
        <v>118</v>
      </c>
      <c r="G8970" s="1" t="s">
        <v>474</v>
      </c>
      <c r="H8970" s="1" t="s">
        <v>916</v>
      </c>
      <c r="S8970" s="1">
        <v>41</v>
      </c>
      <c r="T8970" s="1">
        <v>1</v>
      </c>
      <c r="U8970" s="1">
        <v>0</v>
      </c>
      <c r="V8970" s="1">
        <v>0</v>
      </c>
    </row>
    <row r="8971" spans="1:24" x14ac:dyDescent="0.35">
      <c r="A8971" s="1">
        <v>420276</v>
      </c>
      <c r="B8971" s="1" t="s">
        <v>2355</v>
      </c>
      <c r="C8971" s="1">
        <v>120484803</v>
      </c>
      <c r="D8971" s="1">
        <v>276</v>
      </c>
      <c r="E8971" s="1" t="s">
        <v>2808</v>
      </c>
      <c r="F8971" s="1" t="s">
        <v>118</v>
      </c>
      <c r="G8971" s="1" t="s">
        <v>474</v>
      </c>
      <c r="H8971" s="1" t="s">
        <v>916</v>
      </c>
      <c r="S8971" s="1">
        <v>42</v>
      </c>
      <c r="T8971" s="1">
        <v>1</v>
      </c>
      <c r="U8971" s="1">
        <v>0</v>
      </c>
      <c r="V8971" s="1">
        <v>0</v>
      </c>
    </row>
    <row r="8972" spans="1:24" x14ac:dyDescent="0.35">
      <c r="A8972" s="1">
        <v>430276</v>
      </c>
      <c r="B8972" s="1" t="s">
        <v>2356</v>
      </c>
      <c r="C8972" s="1">
        <v>120484803</v>
      </c>
      <c r="D8972" s="1">
        <v>276</v>
      </c>
      <c r="E8972" s="1" t="s">
        <v>2808</v>
      </c>
      <c r="F8972" s="1" t="s">
        <v>118</v>
      </c>
      <c r="G8972" s="1" t="s">
        <v>474</v>
      </c>
      <c r="H8972" s="1" t="s">
        <v>916</v>
      </c>
      <c r="S8972" s="1">
        <v>43</v>
      </c>
      <c r="T8972" s="1">
        <v>1</v>
      </c>
      <c r="U8972" s="1">
        <v>0</v>
      </c>
      <c r="V8972" s="1">
        <v>0</v>
      </c>
    </row>
    <row r="8973" spans="1:24" x14ac:dyDescent="0.35">
      <c r="A8973" s="1">
        <v>440276</v>
      </c>
      <c r="B8973" s="1" t="s">
        <v>2357</v>
      </c>
      <c r="C8973" s="1">
        <v>120484803</v>
      </c>
      <c r="D8973" s="1">
        <v>276</v>
      </c>
      <c r="E8973" s="1" t="s">
        <v>2808</v>
      </c>
      <c r="F8973" s="1" t="s">
        <v>118</v>
      </c>
      <c r="G8973" s="1" t="s">
        <v>474</v>
      </c>
      <c r="H8973" s="1" t="s">
        <v>916</v>
      </c>
      <c r="S8973" s="1">
        <v>44</v>
      </c>
      <c r="T8973" s="1">
        <v>1</v>
      </c>
      <c r="U8973" s="1">
        <v>0</v>
      </c>
      <c r="V8973" s="1">
        <v>0</v>
      </c>
    </row>
    <row r="8974" spans="1:24" x14ac:dyDescent="0.35">
      <c r="A8974" s="1">
        <v>450276</v>
      </c>
      <c r="B8974" s="1" t="s">
        <v>2358</v>
      </c>
      <c r="C8974" s="1">
        <v>120484803</v>
      </c>
      <c r="D8974" s="1">
        <v>276</v>
      </c>
      <c r="E8974" s="1" t="s">
        <v>2808</v>
      </c>
      <c r="F8974" s="1" t="s">
        <v>118</v>
      </c>
      <c r="G8974" s="1" t="s">
        <v>474</v>
      </c>
      <c r="H8974" s="1" t="s">
        <v>916</v>
      </c>
      <c r="S8974" s="1">
        <v>45</v>
      </c>
      <c r="T8974" s="1">
        <v>1</v>
      </c>
      <c r="U8974" s="1">
        <v>0</v>
      </c>
      <c r="V8974" s="1">
        <v>0</v>
      </c>
    </row>
    <row r="8975" spans="1:24" x14ac:dyDescent="0.35">
      <c r="A8975" s="1">
        <v>460276</v>
      </c>
      <c r="B8975" s="1" t="s">
        <v>2359</v>
      </c>
      <c r="C8975" s="1">
        <v>120484803</v>
      </c>
      <c r="D8975" s="1">
        <v>276</v>
      </c>
      <c r="E8975" s="1" t="s">
        <v>2808</v>
      </c>
      <c r="F8975" s="1" t="s">
        <v>118</v>
      </c>
      <c r="G8975" s="1" t="s">
        <v>474</v>
      </c>
      <c r="H8975" s="1" t="s">
        <v>916</v>
      </c>
      <c r="S8975" s="1">
        <v>46</v>
      </c>
      <c r="T8975" s="1">
        <v>1</v>
      </c>
      <c r="U8975" s="1">
        <v>0</v>
      </c>
      <c r="V8975" s="1">
        <v>0</v>
      </c>
    </row>
    <row r="8976" spans="1:24" x14ac:dyDescent="0.35">
      <c r="A8976" s="1">
        <v>470276</v>
      </c>
      <c r="B8976" s="1" t="s">
        <v>2360</v>
      </c>
      <c r="C8976" s="1">
        <v>120484803</v>
      </c>
      <c r="D8976" s="1">
        <v>276</v>
      </c>
      <c r="E8976" s="1" t="s">
        <v>2808</v>
      </c>
      <c r="F8976" s="1" t="s">
        <v>118</v>
      </c>
      <c r="G8976" s="1" t="s">
        <v>474</v>
      </c>
      <c r="H8976" s="1" t="s">
        <v>916</v>
      </c>
      <c r="S8976" s="1">
        <v>47</v>
      </c>
      <c r="T8976" s="1">
        <v>1</v>
      </c>
      <c r="U8976" s="1">
        <v>0</v>
      </c>
      <c r="V8976" s="1">
        <v>0</v>
      </c>
    </row>
    <row r="8977" spans="1:24" x14ac:dyDescent="0.35">
      <c r="A8977" s="1">
        <v>480276</v>
      </c>
      <c r="B8977" s="1" t="s">
        <v>2361</v>
      </c>
      <c r="C8977" s="1">
        <v>120484803</v>
      </c>
      <c r="D8977" s="1">
        <v>276</v>
      </c>
      <c r="E8977" s="1" t="s">
        <v>2808</v>
      </c>
      <c r="F8977" s="1" t="s">
        <v>118</v>
      </c>
      <c r="G8977" s="1" t="s">
        <v>474</v>
      </c>
      <c r="H8977" s="1" t="s">
        <v>916</v>
      </c>
      <c r="S8977" s="1">
        <v>48</v>
      </c>
      <c r="T8977" s="1">
        <v>1</v>
      </c>
      <c r="U8977" s="1">
        <v>0</v>
      </c>
      <c r="V8977" s="1">
        <v>0</v>
      </c>
    </row>
    <row r="8978" spans="1:24" x14ac:dyDescent="0.35">
      <c r="A8978" s="1">
        <v>290293</v>
      </c>
      <c r="B8978" s="1" t="s">
        <v>2341</v>
      </c>
      <c r="C8978" s="1">
        <v>120484903</v>
      </c>
      <c r="D8978" s="1">
        <v>293</v>
      </c>
      <c r="E8978" s="1" t="s">
        <v>2809</v>
      </c>
      <c r="F8978" s="1" t="s">
        <v>118</v>
      </c>
      <c r="G8978" s="1" t="s">
        <v>474</v>
      </c>
      <c r="H8978" s="1" t="s">
        <v>916</v>
      </c>
      <c r="I8978" s="1">
        <v>2761179.99</v>
      </c>
      <c r="K8978" s="1">
        <v>617222</v>
      </c>
      <c r="L8978" s="1">
        <v>13218180</v>
      </c>
      <c r="S8978" s="1">
        <v>29</v>
      </c>
      <c r="T8978" s="1">
        <v>1</v>
      </c>
      <c r="U8978" s="1">
        <v>16596582</v>
      </c>
      <c r="V8978" s="1">
        <v>0</v>
      </c>
    </row>
    <row r="8979" spans="1:24" x14ac:dyDescent="0.35">
      <c r="A8979" s="1">
        <v>300293</v>
      </c>
      <c r="B8979" s="1" t="s">
        <v>2343</v>
      </c>
      <c r="C8979" s="1">
        <v>120484903</v>
      </c>
      <c r="D8979" s="1">
        <v>293</v>
      </c>
      <c r="E8979" s="1" t="s">
        <v>2809</v>
      </c>
      <c r="F8979" s="1" t="s">
        <v>118</v>
      </c>
      <c r="G8979" s="1" t="s">
        <v>474</v>
      </c>
      <c r="H8979" s="1" t="s">
        <v>916</v>
      </c>
      <c r="I8979" s="1">
        <v>2953027.16</v>
      </c>
      <c r="K8979" s="1">
        <v>617222</v>
      </c>
      <c r="L8979" s="1">
        <v>13615621</v>
      </c>
      <c r="M8979" s="1">
        <v>0.39744099974632263</v>
      </c>
      <c r="N8979" s="1">
        <v>3.0067756175994873</v>
      </c>
      <c r="O8979" s="1">
        <v>0.19184717535972595</v>
      </c>
      <c r="P8979" s="1">
        <v>6.9480137825012207</v>
      </c>
      <c r="Q8979" s="1">
        <v>0</v>
      </c>
      <c r="S8979" s="1">
        <v>30</v>
      </c>
      <c r="T8979" s="1">
        <v>1</v>
      </c>
      <c r="U8979" s="1">
        <v>17185870</v>
      </c>
      <c r="V8979" s="1">
        <v>0.58928817510604858</v>
      </c>
      <c r="W8979" s="1">
        <v>3.5506587028503418</v>
      </c>
      <c r="X8979" s="1">
        <v>3.5506587028503418</v>
      </c>
    </row>
    <row r="8980" spans="1:24" x14ac:dyDescent="0.35">
      <c r="A8980" s="1">
        <v>310293</v>
      </c>
      <c r="B8980" s="1" t="s">
        <v>2344</v>
      </c>
      <c r="C8980" s="1">
        <v>120484903</v>
      </c>
      <c r="D8980" s="1">
        <v>293</v>
      </c>
      <c r="E8980" s="1" t="s">
        <v>2809</v>
      </c>
      <c r="F8980" s="1" t="s">
        <v>118</v>
      </c>
      <c r="G8980" s="1" t="s">
        <v>474</v>
      </c>
      <c r="H8980" s="1" t="s">
        <v>916</v>
      </c>
      <c r="I8980" s="1">
        <v>2911350.32</v>
      </c>
      <c r="K8980" s="1">
        <v>617222</v>
      </c>
      <c r="L8980" s="1">
        <v>13868310</v>
      </c>
      <c r="M8980" s="1">
        <v>0.25268900394439697</v>
      </c>
      <c r="N8980" s="1">
        <v>1.8558757305145264</v>
      </c>
      <c r="O8980" s="1">
        <v>-4.1676841676235199E-2</v>
      </c>
      <c r="P8980" s="1">
        <v>-1.4113260507583618</v>
      </c>
      <c r="Q8980" s="1">
        <v>0</v>
      </c>
      <c r="S8980" s="1">
        <v>31</v>
      </c>
      <c r="T8980" s="1">
        <v>1</v>
      </c>
      <c r="U8980" s="1">
        <v>17396882</v>
      </c>
      <c r="V8980" s="1">
        <v>0.21101215481758118</v>
      </c>
      <c r="W8980" s="1">
        <v>1.2278226613998413</v>
      </c>
      <c r="X8980" s="1">
        <v>1.2278226613998413</v>
      </c>
    </row>
    <row r="8981" spans="1:24" x14ac:dyDescent="0.35">
      <c r="A8981" s="1">
        <v>320293</v>
      </c>
      <c r="B8981" s="1" t="s">
        <v>2345</v>
      </c>
      <c r="C8981" s="1">
        <v>120484903</v>
      </c>
      <c r="D8981" s="1">
        <v>293</v>
      </c>
      <c r="E8981" s="1" t="s">
        <v>2809</v>
      </c>
      <c r="F8981" s="1" t="s">
        <v>118</v>
      </c>
      <c r="G8981" s="1" t="s">
        <v>474</v>
      </c>
      <c r="H8981" s="1" t="s">
        <v>916</v>
      </c>
      <c r="I8981" s="1">
        <v>3123982.89</v>
      </c>
      <c r="K8981" s="1">
        <v>617222</v>
      </c>
      <c r="L8981" s="1">
        <v>13981686</v>
      </c>
      <c r="M8981" s="1">
        <v>0.11337599903345108</v>
      </c>
      <c r="N8981" s="1">
        <v>0.81751847267150879</v>
      </c>
      <c r="O8981" s="1">
        <v>0.21263256669044495</v>
      </c>
      <c r="P8981" s="1">
        <v>7.3035721778869629</v>
      </c>
      <c r="Q8981" s="1">
        <v>0</v>
      </c>
      <c r="S8981" s="1">
        <v>32</v>
      </c>
      <c r="T8981" s="1">
        <v>1</v>
      </c>
      <c r="U8981" s="1">
        <v>17722892</v>
      </c>
      <c r="V8981" s="1">
        <v>0.32600855827331543</v>
      </c>
      <c r="W8981" s="1">
        <v>1.8739564418792725</v>
      </c>
      <c r="X8981" s="1">
        <v>1.8739564418792725</v>
      </c>
    </row>
    <row r="8982" spans="1:24" x14ac:dyDescent="0.35">
      <c r="A8982" s="1">
        <v>330293</v>
      </c>
      <c r="B8982" s="1" t="s">
        <v>2346</v>
      </c>
      <c r="C8982" s="1">
        <v>120484903</v>
      </c>
      <c r="D8982" s="1">
        <v>293</v>
      </c>
      <c r="E8982" s="1" t="s">
        <v>2809</v>
      </c>
      <c r="F8982" s="1" t="s">
        <v>118</v>
      </c>
      <c r="G8982" s="1" t="s">
        <v>474</v>
      </c>
      <c r="H8982" s="1" t="s">
        <v>916</v>
      </c>
      <c r="I8982" s="1">
        <v>3304388.85</v>
      </c>
      <c r="K8982" s="1">
        <v>617222</v>
      </c>
      <c r="L8982" s="1">
        <v>14302076</v>
      </c>
      <c r="M8982" s="1">
        <v>0.32038998603820801</v>
      </c>
      <c r="N8982" s="1">
        <v>2.2914977073669434</v>
      </c>
      <c r="O8982" s="1">
        <v>0.18040595948696136</v>
      </c>
      <c r="P8982" s="1">
        <v>5.7748703956604004</v>
      </c>
      <c r="Q8982" s="1">
        <v>0</v>
      </c>
      <c r="S8982" s="1">
        <v>33</v>
      </c>
      <c r="T8982" s="1">
        <v>1</v>
      </c>
      <c r="U8982" s="1">
        <v>18223686</v>
      </c>
      <c r="V8982" s="1">
        <v>0.50079596042633057</v>
      </c>
      <c r="W8982" s="1">
        <v>2.8256900310516357</v>
      </c>
      <c r="X8982" s="1">
        <v>2.8256900310516357</v>
      </c>
    </row>
    <row r="8983" spans="1:24" x14ac:dyDescent="0.35">
      <c r="A8983" s="1">
        <v>340293</v>
      </c>
      <c r="B8983" s="1" t="s">
        <v>2347</v>
      </c>
      <c r="C8983" s="1">
        <v>120484903</v>
      </c>
      <c r="D8983" s="1">
        <v>293</v>
      </c>
      <c r="E8983" s="1" t="s">
        <v>2809</v>
      </c>
      <c r="F8983" s="1" t="s">
        <v>118</v>
      </c>
      <c r="G8983" s="1" t="s">
        <v>474</v>
      </c>
      <c r="H8983" s="1" t="s">
        <v>916</v>
      </c>
      <c r="I8983" s="1">
        <v>3304244.43</v>
      </c>
      <c r="K8983" s="1">
        <v>617222</v>
      </c>
      <c r="L8983" s="1">
        <v>14302062</v>
      </c>
      <c r="M8983" s="1">
        <v>-1.4000000192027073E-5</v>
      </c>
      <c r="N8983" s="1">
        <v>-9.7887888841796666E-5</v>
      </c>
      <c r="O8983" s="1">
        <v>-1.4442000247072428E-4</v>
      </c>
      <c r="P8983" s="1">
        <v>-4.3705510906875134E-3</v>
      </c>
      <c r="Q8983" s="1">
        <v>0</v>
      </c>
      <c r="S8983" s="1">
        <v>34</v>
      </c>
      <c r="T8983" s="1">
        <v>1</v>
      </c>
      <c r="U8983" s="1">
        <v>18223528</v>
      </c>
      <c r="V8983" s="1">
        <v>-1.5842000721022487E-4</v>
      </c>
      <c r="W8983" s="1">
        <v>-8.6700351675972342E-4</v>
      </c>
      <c r="X8983" s="1">
        <v>-8.6700351675972342E-4</v>
      </c>
    </row>
    <row r="8984" spans="1:24" x14ac:dyDescent="0.35">
      <c r="A8984" s="1">
        <v>350293</v>
      </c>
      <c r="B8984" s="1" t="s">
        <v>2348</v>
      </c>
      <c r="C8984" s="1">
        <v>120484903</v>
      </c>
      <c r="D8984" s="1">
        <v>293</v>
      </c>
      <c r="E8984" s="1" t="s">
        <v>2809</v>
      </c>
      <c r="F8984" s="1" t="s">
        <v>118</v>
      </c>
      <c r="G8984" s="1" t="s">
        <v>474</v>
      </c>
      <c r="H8984" s="1" t="s">
        <v>916</v>
      </c>
      <c r="I8984" s="1">
        <v>3468463.24</v>
      </c>
      <c r="K8984" s="1">
        <v>617222</v>
      </c>
      <c r="L8984" s="1">
        <v>15113672</v>
      </c>
      <c r="M8984" s="1">
        <v>0.81160998344421387</v>
      </c>
      <c r="N8984" s="1">
        <v>5.6747760772705078</v>
      </c>
      <c r="O8984" s="1">
        <v>0.16421881318092346</v>
      </c>
      <c r="P8984" s="1">
        <v>4.969935417175293</v>
      </c>
      <c r="Q8984" s="1">
        <v>0</v>
      </c>
      <c r="S8984" s="1">
        <v>35</v>
      </c>
      <c r="T8984" s="1">
        <v>1</v>
      </c>
      <c r="U8984" s="1">
        <v>19199358</v>
      </c>
      <c r="V8984" s="1">
        <v>0.97582876682281494</v>
      </c>
      <c r="W8984" s="1">
        <v>5.3547811508178711</v>
      </c>
      <c r="X8984" s="1">
        <v>5.3547811508178711</v>
      </c>
    </row>
    <row r="8985" spans="1:24" x14ac:dyDescent="0.35">
      <c r="A8985" s="1">
        <v>360293</v>
      </c>
      <c r="B8985" s="1" t="s">
        <v>2349</v>
      </c>
      <c r="C8985" s="1">
        <v>120484903</v>
      </c>
      <c r="D8985" s="1">
        <v>293</v>
      </c>
      <c r="E8985" s="1" t="s">
        <v>2809</v>
      </c>
      <c r="F8985" s="1" t="s">
        <v>118</v>
      </c>
      <c r="G8985" s="1" t="s">
        <v>474</v>
      </c>
      <c r="H8985" s="1" t="s">
        <v>916</v>
      </c>
      <c r="I8985" s="1">
        <v>3664842.99</v>
      </c>
      <c r="K8985" s="1">
        <v>617222</v>
      </c>
      <c r="L8985" s="1">
        <v>16714522</v>
      </c>
      <c r="M8985" s="1">
        <v>1.600849986076355</v>
      </c>
      <c r="N8985" s="1">
        <v>10.59206485748291</v>
      </c>
      <c r="O8985" s="1">
        <v>0.19637975096702576</v>
      </c>
      <c r="P8985" s="1">
        <v>5.6618661880493164</v>
      </c>
      <c r="Q8985" s="1">
        <v>0</v>
      </c>
      <c r="S8985" s="1">
        <v>36</v>
      </c>
      <c r="T8985" s="1">
        <v>1</v>
      </c>
      <c r="U8985" s="1">
        <v>20996588</v>
      </c>
      <c r="V8985" s="1">
        <v>1.7972297668457031</v>
      </c>
      <c r="W8985" s="1">
        <v>9.3608856201171875</v>
      </c>
      <c r="X8985" s="1">
        <v>9.3608856201171875</v>
      </c>
    </row>
    <row r="8986" spans="1:24" x14ac:dyDescent="0.35">
      <c r="A8986" s="1">
        <v>370293</v>
      </c>
      <c r="B8986" s="1" t="s">
        <v>2350</v>
      </c>
      <c r="C8986" s="1">
        <v>120484903</v>
      </c>
      <c r="D8986" s="1">
        <v>293</v>
      </c>
      <c r="E8986" s="1" t="s">
        <v>2809</v>
      </c>
      <c r="F8986" s="1" t="s">
        <v>118</v>
      </c>
      <c r="G8986" s="1" t="s">
        <v>474</v>
      </c>
      <c r="H8986" s="1" t="s">
        <v>916</v>
      </c>
      <c r="I8986" s="1">
        <v>3851633.79</v>
      </c>
      <c r="K8986" s="1">
        <v>617222</v>
      </c>
      <c r="L8986" s="1">
        <v>18058792</v>
      </c>
      <c r="M8986" s="1">
        <v>1.3442699909210205</v>
      </c>
      <c r="N8986" s="1">
        <v>8.0425271987915039</v>
      </c>
      <c r="O8986" s="1">
        <v>0.18679079413414001</v>
      </c>
      <c r="P8986" s="1">
        <v>5.0968294143676758</v>
      </c>
      <c r="Q8986" s="1">
        <v>0</v>
      </c>
      <c r="S8986" s="1">
        <v>37</v>
      </c>
      <c r="T8986" s="1">
        <v>1</v>
      </c>
      <c r="U8986" s="1">
        <v>22527648</v>
      </c>
      <c r="V8986" s="1">
        <v>1.5310608148574829</v>
      </c>
      <c r="W8986" s="1">
        <v>7.2919468879699707</v>
      </c>
      <c r="X8986" s="1">
        <v>7.2919468879699707</v>
      </c>
    </row>
    <row r="8987" spans="1:24" x14ac:dyDescent="0.35">
      <c r="A8987" s="1">
        <v>380293</v>
      </c>
      <c r="B8987" s="1" t="s">
        <v>2351</v>
      </c>
      <c r="C8987" s="1">
        <v>120484903</v>
      </c>
      <c r="D8987" s="1">
        <v>293</v>
      </c>
      <c r="E8987" s="1" t="s">
        <v>2809</v>
      </c>
      <c r="F8987" s="1" t="s">
        <v>118</v>
      </c>
      <c r="G8987" s="1" t="s">
        <v>474</v>
      </c>
      <c r="H8987" s="1" t="s">
        <v>916</v>
      </c>
      <c r="I8987" s="1">
        <v>4162332</v>
      </c>
      <c r="K8987" s="1">
        <v>1075391.5</v>
      </c>
      <c r="L8987" s="1">
        <v>18690486</v>
      </c>
      <c r="M8987" s="1">
        <v>0.63169401884078979</v>
      </c>
      <c r="N8987" s="1">
        <v>3.49798583984375</v>
      </c>
      <c r="O8987" s="1">
        <v>0.31069821119308472</v>
      </c>
      <c r="P8987" s="1">
        <v>8.0666599273681641</v>
      </c>
      <c r="Q8987" s="1">
        <v>0.45816949009895325</v>
      </c>
      <c r="S8987" s="1">
        <v>38</v>
      </c>
      <c r="T8987" s="1">
        <v>1</v>
      </c>
      <c r="U8987" s="1">
        <v>23928210</v>
      </c>
      <c r="V8987" s="1">
        <v>1.4005618095397949</v>
      </c>
      <c r="W8987" s="1">
        <v>6.2170805931091309</v>
      </c>
      <c r="X8987" s="1">
        <v>6.2170805931091309</v>
      </c>
    </row>
    <row r="8988" spans="1:24" x14ac:dyDescent="0.35">
      <c r="A8988" s="1">
        <v>390293</v>
      </c>
      <c r="B8988" s="1" t="s">
        <v>2352</v>
      </c>
      <c r="C8988" s="1">
        <v>120484903</v>
      </c>
      <c r="D8988" s="1">
        <v>293</v>
      </c>
      <c r="E8988" s="1" t="s">
        <v>2809</v>
      </c>
      <c r="F8988" s="1" t="s">
        <v>118</v>
      </c>
      <c r="G8988" s="1" t="s">
        <v>474</v>
      </c>
      <c r="H8988" s="1" t="s">
        <v>916</v>
      </c>
      <c r="I8988" s="1">
        <v>4170857</v>
      </c>
      <c r="K8988" s="1">
        <v>1533322.125</v>
      </c>
      <c r="L8988" s="1">
        <v>18940436</v>
      </c>
      <c r="M8988" s="1">
        <v>0.24995000660419464</v>
      </c>
      <c r="N8988" s="1">
        <v>1.3373113870620728</v>
      </c>
      <c r="O8988" s="1">
        <v>8.5249999538064003E-3</v>
      </c>
      <c r="P8988" s="1">
        <v>0.20481307804584503</v>
      </c>
      <c r="Q8988" s="1">
        <v>0.45793062448501587</v>
      </c>
      <c r="S8988" s="1">
        <v>39</v>
      </c>
      <c r="T8988" s="1">
        <v>1</v>
      </c>
      <c r="U8988" s="1">
        <v>24644616</v>
      </c>
      <c r="V8988" s="1">
        <v>0.71640563011169434</v>
      </c>
      <c r="W8988" s="1">
        <v>2.9939806461334229</v>
      </c>
      <c r="X8988" s="1">
        <v>2.9939806461334229</v>
      </c>
    </row>
    <row r="8989" spans="1:24" x14ac:dyDescent="0.35">
      <c r="A8989" s="1">
        <v>400293</v>
      </c>
      <c r="B8989" s="1" t="s">
        <v>2353</v>
      </c>
      <c r="C8989" s="1">
        <v>120484903</v>
      </c>
      <c r="D8989" s="1">
        <v>293</v>
      </c>
      <c r="E8989" s="1" t="s">
        <v>2809</v>
      </c>
      <c r="F8989" s="1" t="s">
        <v>118</v>
      </c>
      <c r="G8989" s="1" t="s">
        <v>474</v>
      </c>
      <c r="H8989" s="1" t="s">
        <v>916</v>
      </c>
      <c r="S8989" s="1">
        <v>40</v>
      </c>
      <c r="T8989" s="1">
        <v>1</v>
      </c>
      <c r="U8989" s="1">
        <v>0</v>
      </c>
      <c r="V8989" s="1">
        <v>0</v>
      </c>
      <c r="W8989" s="1">
        <v>-100</v>
      </c>
      <c r="X8989" s="1">
        <v>-100</v>
      </c>
    </row>
    <row r="8990" spans="1:24" x14ac:dyDescent="0.35">
      <c r="A8990" s="1">
        <v>410293</v>
      </c>
      <c r="B8990" s="1" t="s">
        <v>2354</v>
      </c>
      <c r="C8990" s="1">
        <v>120484903</v>
      </c>
      <c r="D8990" s="1">
        <v>293</v>
      </c>
      <c r="E8990" s="1" t="s">
        <v>2809</v>
      </c>
      <c r="F8990" s="1" t="s">
        <v>118</v>
      </c>
      <c r="G8990" s="1" t="s">
        <v>474</v>
      </c>
      <c r="H8990" s="1" t="s">
        <v>916</v>
      </c>
      <c r="S8990" s="1">
        <v>41</v>
      </c>
      <c r="T8990" s="1">
        <v>1</v>
      </c>
      <c r="U8990" s="1">
        <v>0</v>
      </c>
      <c r="V8990" s="1">
        <v>0</v>
      </c>
    </row>
    <row r="8991" spans="1:24" x14ac:dyDescent="0.35">
      <c r="A8991" s="1">
        <v>420293</v>
      </c>
      <c r="B8991" s="1" t="s">
        <v>2355</v>
      </c>
      <c r="C8991" s="1">
        <v>120484903</v>
      </c>
      <c r="D8991" s="1">
        <v>293</v>
      </c>
      <c r="E8991" s="1" t="s">
        <v>2809</v>
      </c>
      <c r="F8991" s="1" t="s">
        <v>118</v>
      </c>
      <c r="G8991" s="1" t="s">
        <v>474</v>
      </c>
      <c r="H8991" s="1" t="s">
        <v>916</v>
      </c>
      <c r="S8991" s="1">
        <v>42</v>
      </c>
      <c r="T8991" s="1">
        <v>1</v>
      </c>
      <c r="U8991" s="1">
        <v>0</v>
      </c>
      <c r="V8991" s="1">
        <v>0</v>
      </c>
    </row>
    <row r="8992" spans="1:24" x14ac:dyDescent="0.35">
      <c r="A8992" s="1">
        <v>430293</v>
      </c>
      <c r="B8992" s="1" t="s">
        <v>2356</v>
      </c>
      <c r="C8992" s="1">
        <v>120484903</v>
      </c>
      <c r="D8992" s="1">
        <v>293</v>
      </c>
      <c r="E8992" s="1" t="s">
        <v>2809</v>
      </c>
      <c r="F8992" s="1" t="s">
        <v>118</v>
      </c>
      <c r="G8992" s="1" t="s">
        <v>474</v>
      </c>
      <c r="H8992" s="1" t="s">
        <v>916</v>
      </c>
      <c r="S8992" s="1">
        <v>43</v>
      </c>
      <c r="T8992" s="1">
        <v>1</v>
      </c>
      <c r="U8992" s="1">
        <v>0</v>
      </c>
      <c r="V8992" s="1">
        <v>0</v>
      </c>
    </row>
    <row r="8993" spans="1:24" x14ac:dyDescent="0.35">
      <c r="A8993" s="1">
        <v>440293</v>
      </c>
      <c r="B8993" s="1" t="s">
        <v>2357</v>
      </c>
      <c r="C8993" s="1">
        <v>120484903</v>
      </c>
      <c r="D8993" s="1">
        <v>293</v>
      </c>
      <c r="E8993" s="1" t="s">
        <v>2809</v>
      </c>
      <c r="F8993" s="1" t="s">
        <v>118</v>
      </c>
      <c r="G8993" s="1" t="s">
        <v>474</v>
      </c>
      <c r="H8993" s="1" t="s">
        <v>916</v>
      </c>
      <c r="S8993" s="1">
        <v>44</v>
      </c>
      <c r="T8993" s="1">
        <v>1</v>
      </c>
      <c r="U8993" s="1">
        <v>0</v>
      </c>
      <c r="V8993" s="1">
        <v>0</v>
      </c>
    </row>
    <row r="8994" spans="1:24" x14ac:dyDescent="0.35">
      <c r="A8994" s="1">
        <v>450293</v>
      </c>
      <c r="B8994" s="1" t="s">
        <v>2358</v>
      </c>
      <c r="C8994" s="1">
        <v>120484903</v>
      </c>
      <c r="D8994" s="1">
        <v>293</v>
      </c>
      <c r="E8994" s="1" t="s">
        <v>2809</v>
      </c>
      <c r="F8994" s="1" t="s">
        <v>118</v>
      </c>
      <c r="G8994" s="1" t="s">
        <v>474</v>
      </c>
      <c r="H8994" s="1" t="s">
        <v>916</v>
      </c>
      <c r="S8994" s="1">
        <v>45</v>
      </c>
      <c r="T8994" s="1">
        <v>1</v>
      </c>
      <c r="U8994" s="1">
        <v>0</v>
      </c>
      <c r="V8994" s="1">
        <v>0</v>
      </c>
    </row>
    <row r="8995" spans="1:24" x14ac:dyDescent="0.35">
      <c r="A8995" s="1">
        <v>460293</v>
      </c>
      <c r="B8995" s="1" t="s">
        <v>2359</v>
      </c>
      <c r="C8995" s="1">
        <v>120484903</v>
      </c>
      <c r="D8995" s="1">
        <v>293</v>
      </c>
      <c r="E8995" s="1" t="s">
        <v>2809</v>
      </c>
      <c r="F8995" s="1" t="s">
        <v>118</v>
      </c>
      <c r="G8995" s="1" t="s">
        <v>474</v>
      </c>
      <c r="H8995" s="1" t="s">
        <v>916</v>
      </c>
      <c r="S8995" s="1">
        <v>46</v>
      </c>
      <c r="T8995" s="1">
        <v>1</v>
      </c>
      <c r="U8995" s="1">
        <v>0</v>
      </c>
      <c r="V8995" s="1">
        <v>0</v>
      </c>
    </row>
    <row r="8996" spans="1:24" x14ac:dyDescent="0.35">
      <c r="A8996" s="1">
        <v>470293</v>
      </c>
      <c r="B8996" s="1" t="s">
        <v>2360</v>
      </c>
      <c r="C8996" s="1">
        <v>120484903</v>
      </c>
      <c r="D8996" s="1">
        <v>293</v>
      </c>
      <c r="E8996" s="1" t="s">
        <v>2809</v>
      </c>
      <c r="F8996" s="1" t="s">
        <v>118</v>
      </c>
      <c r="G8996" s="1" t="s">
        <v>474</v>
      </c>
      <c r="H8996" s="1" t="s">
        <v>916</v>
      </c>
      <c r="S8996" s="1">
        <v>47</v>
      </c>
      <c r="T8996" s="1">
        <v>1</v>
      </c>
      <c r="U8996" s="1">
        <v>0</v>
      </c>
      <c r="V8996" s="1">
        <v>0</v>
      </c>
    </row>
    <row r="8997" spans="1:24" x14ac:dyDescent="0.35">
      <c r="A8997" s="1">
        <v>480293</v>
      </c>
      <c r="B8997" s="1" t="s">
        <v>2361</v>
      </c>
      <c r="C8997" s="1">
        <v>120484903</v>
      </c>
      <c r="D8997" s="1">
        <v>293</v>
      </c>
      <c r="E8997" s="1" t="s">
        <v>2809</v>
      </c>
      <c r="F8997" s="1" t="s">
        <v>118</v>
      </c>
      <c r="G8997" s="1" t="s">
        <v>474</v>
      </c>
      <c r="H8997" s="1" t="s">
        <v>916</v>
      </c>
      <c r="S8997" s="1">
        <v>48</v>
      </c>
      <c r="T8997" s="1">
        <v>1</v>
      </c>
      <c r="U8997" s="1">
        <v>0</v>
      </c>
      <c r="V8997" s="1">
        <v>0</v>
      </c>
    </row>
    <row r="8998" spans="1:24" x14ac:dyDescent="0.35">
      <c r="A8998" s="1">
        <v>290321</v>
      </c>
      <c r="B8998" s="1" t="s">
        <v>2341</v>
      </c>
      <c r="C8998" s="1">
        <v>120485603</v>
      </c>
      <c r="D8998" s="1">
        <v>321</v>
      </c>
      <c r="E8998" s="1" t="s">
        <v>2810</v>
      </c>
      <c r="F8998" s="1" t="s">
        <v>118</v>
      </c>
      <c r="G8998" s="1" t="s">
        <v>474</v>
      </c>
      <c r="H8998" s="1" t="s">
        <v>916</v>
      </c>
      <c r="I8998" s="1">
        <v>974587.91</v>
      </c>
      <c r="K8998" s="1">
        <v>256790</v>
      </c>
      <c r="L8998" s="1">
        <v>4658634.5</v>
      </c>
      <c r="S8998" s="1">
        <v>29</v>
      </c>
      <c r="T8998" s="1">
        <v>1</v>
      </c>
      <c r="U8998" s="1">
        <v>5890012.5</v>
      </c>
      <c r="V8998" s="1">
        <v>0</v>
      </c>
    </row>
    <row r="8999" spans="1:24" x14ac:dyDescent="0.35">
      <c r="A8999" s="1">
        <v>300321</v>
      </c>
      <c r="B8999" s="1" t="s">
        <v>2343</v>
      </c>
      <c r="C8999" s="1">
        <v>120485603</v>
      </c>
      <c r="D8999" s="1">
        <v>321</v>
      </c>
      <c r="E8999" s="1" t="s">
        <v>2810</v>
      </c>
      <c r="F8999" s="1" t="s">
        <v>118</v>
      </c>
      <c r="G8999" s="1" t="s">
        <v>474</v>
      </c>
      <c r="H8999" s="1" t="s">
        <v>916</v>
      </c>
      <c r="I8999" s="1">
        <v>1000579.35</v>
      </c>
      <c r="K8999" s="1">
        <v>256790</v>
      </c>
      <c r="L8999" s="1">
        <v>4809247.5</v>
      </c>
      <c r="M8999" s="1">
        <v>0.15061299502849579</v>
      </c>
      <c r="N8999" s="1">
        <v>3.2329859733581543</v>
      </c>
      <c r="O8999" s="1">
        <v>2.5991439819335938E-2</v>
      </c>
      <c r="P8999" s="1">
        <v>2.6669158935546875</v>
      </c>
      <c r="Q8999" s="1">
        <v>0</v>
      </c>
      <c r="S8999" s="1">
        <v>30</v>
      </c>
      <c r="T8999" s="1">
        <v>1</v>
      </c>
      <c r="U8999" s="1">
        <v>6066617</v>
      </c>
      <c r="V8999" s="1">
        <v>0.17660443484783173</v>
      </c>
      <c r="W8999" s="1">
        <v>2.9983723163604736</v>
      </c>
      <c r="X8999" s="1">
        <v>2.9983723163604736</v>
      </c>
    </row>
    <row r="9000" spans="1:24" x14ac:dyDescent="0.35">
      <c r="A9000" s="1">
        <v>310321</v>
      </c>
      <c r="B9000" s="1" t="s">
        <v>2344</v>
      </c>
      <c r="C9000" s="1">
        <v>120485603</v>
      </c>
      <c r="D9000" s="1">
        <v>321</v>
      </c>
      <c r="E9000" s="1" t="s">
        <v>2810</v>
      </c>
      <c r="F9000" s="1" t="s">
        <v>118</v>
      </c>
      <c r="G9000" s="1" t="s">
        <v>474</v>
      </c>
      <c r="H9000" s="1" t="s">
        <v>916</v>
      </c>
      <c r="I9000" s="1">
        <v>1029547.81</v>
      </c>
      <c r="K9000" s="1">
        <v>256790</v>
      </c>
      <c r="L9000" s="1">
        <v>4870946.5</v>
      </c>
      <c r="M9000" s="1">
        <v>6.1698999255895615E-2</v>
      </c>
      <c r="N9000" s="1">
        <v>1.2829241752624512</v>
      </c>
      <c r="O9000" s="1">
        <v>2.8968460857868195E-2</v>
      </c>
      <c r="P9000" s="1">
        <v>2.8951687812805176</v>
      </c>
      <c r="Q9000" s="1">
        <v>0</v>
      </c>
      <c r="S9000" s="1">
        <v>31</v>
      </c>
      <c r="T9000" s="1">
        <v>1</v>
      </c>
      <c r="U9000" s="1">
        <v>6157284</v>
      </c>
      <c r="V9000" s="1">
        <v>9.0667456388473511E-2</v>
      </c>
      <c r="W9000" s="1">
        <v>1.4945231676101685</v>
      </c>
      <c r="X9000" s="1">
        <v>1.4945231676101685</v>
      </c>
    </row>
    <row r="9001" spans="1:24" x14ac:dyDescent="0.35">
      <c r="A9001" s="1">
        <v>320321</v>
      </c>
      <c r="B9001" s="1" t="s">
        <v>2345</v>
      </c>
      <c r="C9001" s="1">
        <v>120485603</v>
      </c>
      <c r="D9001" s="1">
        <v>321</v>
      </c>
      <c r="E9001" s="1" t="s">
        <v>2810</v>
      </c>
      <c r="F9001" s="1" t="s">
        <v>118</v>
      </c>
      <c r="G9001" s="1" t="s">
        <v>474</v>
      </c>
      <c r="H9001" s="1" t="s">
        <v>916</v>
      </c>
      <c r="I9001" s="1">
        <v>1054144.8999999999</v>
      </c>
      <c r="K9001" s="1">
        <v>256790</v>
      </c>
      <c r="L9001" s="1">
        <v>4937069.5</v>
      </c>
      <c r="M9001" s="1">
        <v>6.6123001277446747E-2</v>
      </c>
      <c r="N9001" s="1">
        <v>1.3574979305267334</v>
      </c>
      <c r="O9001" s="1">
        <v>2.4597089737653732E-2</v>
      </c>
      <c r="P9001" s="1">
        <v>2.3891158103942871</v>
      </c>
      <c r="Q9001" s="1">
        <v>0</v>
      </c>
      <c r="S9001" s="1">
        <v>32</v>
      </c>
      <c r="T9001" s="1">
        <v>1</v>
      </c>
      <c r="U9001" s="1">
        <v>6248004.5</v>
      </c>
      <c r="V9001" s="1">
        <v>9.0720087289810181E-2</v>
      </c>
      <c r="W9001" s="1">
        <v>1.4733849763870239</v>
      </c>
      <c r="X9001" s="1">
        <v>1.4733849763870239</v>
      </c>
    </row>
    <row r="9002" spans="1:24" x14ac:dyDescent="0.35">
      <c r="A9002" s="1">
        <v>330321</v>
      </c>
      <c r="B9002" s="1" t="s">
        <v>2346</v>
      </c>
      <c r="C9002" s="1">
        <v>120485603</v>
      </c>
      <c r="D9002" s="1">
        <v>321</v>
      </c>
      <c r="E9002" s="1" t="s">
        <v>2810</v>
      </c>
      <c r="F9002" s="1" t="s">
        <v>118</v>
      </c>
      <c r="G9002" s="1" t="s">
        <v>474</v>
      </c>
      <c r="H9002" s="1" t="s">
        <v>916</v>
      </c>
      <c r="I9002" s="1">
        <v>1106699.95</v>
      </c>
      <c r="K9002" s="1">
        <v>256790</v>
      </c>
      <c r="L9002" s="1">
        <v>5067256.5</v>
      </c>
      <c r="M9002" s="1">
        <v>0.13018700480461121</v>
      </c>
      <c r="N9002" s="1">
        <v>2.6369285583496094</v>
      </c>
      <c r="O9002" s="1">
        <v>5.2555050700902939E-2</v>
      </c>
      <c r="P9002" s="1">
        <v>4.9855623245239258</v>
      </c>
      <c r="Q9002" s="1">
        <v>0</v>
      </c>
      <c r="S9002" s="1">
        <v>33</v>
      </c>
      <c r="T9002" s="1">
        <v>1</v>
      </c>
      <c r="U9002" s="1">
        <v>6430746.5</v>
      </c>
      <c r="V9002" s="1">
        <v>0.18274205923080444</v>
      </c>
      <c r="W9002" s="1">
        <v>2.9248058795928955</v>
      </c>
      <c r="X9002" s="1">
        <v>2.9248058795928955</v>
      </c>
    </row>
    <row r="9003" spans="1:24" x14ac:dyDescent="0.35">
      <c r="A9003" s="1">
        <v>340321</v>
      </c>
      <c r="B9003" s="1" t="s">
        <v>2347</v>
      </c>
      <c r="C9003" s="1">
        <v>120485603</v>
      </c>
      <c r="D9003" s="1">
        <v>321</v>
      </c>
      <c r="E9003" s="1" t="s">
        <v>2810</v>
      </c>
      <c r="F9003" s="1" t="s">
        <v>118</v>
      </c>
      <c r="G9003" s="1" t="s">
        <v>474</v>
      </c>
      <c r="H9003" s="1" t="s">
        <v>916</v>
      </c>
      <c r="I9003" s="1">
        <v>1106651.78</v>
      </c>
      <c r="K9003" s="1">
        <v>256790</v>
      </c>
      <c r="L9003" s="1">
        <v>5067251.5</v>
      </c>
      <c r="M9003" s="1">
        <v>-4.9999998736893758E-6</v>
      </c>
      <c r="N9003" s="1">
        <v>-9.867272456176579E-5</v>
      </c>
      <c r="O9003" s="1">
        <v>-4.8170000809477642E-5</v>
      </c>
      <c r="P9003" s="1">
        <v>-4.3525798246264458E-3</v>
      </c>
      <c r="Q9003" s="1">
        <v>0</v>
      </c>
      <c r="S9003" s="1">
        <v>34</v>
      </c>
      <c r="T9003" s="1">
        <v>1</v>
      </c>
      <c r="U9003" s="1">
        <v>6430693</v>
      </c>
      <c r="V9003" s="1">
        <v>-5.3169998864177614E-5</v>
      </c>
      <c r="W9003" s="1">
        <v>-8.3194073522463441E-4</v>
      </c>
      <c r="X9003" s="1">
        <v>-8.3194073522463441E-4</v>
      </c>
    </row>
    <row r="9004" spans="1:24" x14ac:dyDescent="0.35">
      <c r="A9004" s="1">
        <v>350321</v>
      </c>
      <c r="B9004" s="1" t="s">
        <v>2348</v>
      </c>
      <c r="C9004" s="1">
        <v>120485603</v>
      </c>
      <c r="D9004" s="1">
        <v>321</v>
      </c>
      <c r="E9004" s="1" t="s">
        <v>2810</v>
      </c>
      <c r="F9004" s="1" t="s">
        <v>118</v>
      </c>
      <c r="G9004" s="1" t="s">
        <v>474</v>
      </c>
      <c r="H9004" s="1" t="s">
        <v>916</v>
      </c>
      <c r="I9004" s="1">
        <v>1148007.21</v>
      </c>
      <c r="K9004" s="1">
        <v>256790</v>
      </c>
      <c r="L9004" s="1">
        <v>5189844.5</v>
      </c>
      <c r="M9004" s="1">
        <v>0.12259300053119659</v>
      </c>
      <c r="N9004" s="1">
        <v>2.4193193912506104</v>
      </c>
      <c r="O9004" s="1">
        <v>4.1355431079864502E-2</v>
      </c>
      <c r="P9004" s="1">
        <v>3.7369866371154785</v>
      </c>
      <c r="Q9004" s="1">
        <v>0</v>
      </c>
      <c r="S9004" s="1">
        <v>35</v>
      </c>
      <c r="T9004" s="1">
        <v>1</v>
      </c>
      <c r="U9004" s="1">
        <v>6594642</v>
      </c>
      <c r="V9004" s="1">
        <v>0.1639484316110611</v>
      </c>
      <c r="W9004" s="1">
        <v>2.5494763851165771</v>
      </c>
      <c r="X9004" s="1">
        <v>2.5494763851165771</v>
      </c>
    </row>
    <row r="9005" spans="1:24" x14ac:dyDescent="0.35">
      <c r="A9005" s="1">
        <v>360321</v>
      </c>
      <c r="B9005" s="1" t="s">
        <v>2349</v>
      </c>
      <c r="C9005" s="1">
        <v>120485603</v>
      </c>
      <c r="D9005" s="1">
        <v>321</v>
      </c>
      <c r="E9005" s="1" t="s">
        <v>2810</v>
      </c>
      <c r="F9005" s="1" t="s">
        <v>118</v>
      </c>
      <c r="G9005" s="1" t="s">
        <v>474</v>
      </c>
      <c r="H9005" s="1" t="s">
        <v>916</v>
      </c>
      <c r="I9005" s="1">
        <v>1386601.8</v>
      </c>
      <c r="K9005" s="1">
        <v>256790</v>
      </c>
      <c r="L9005" s="1">
        <v>5642258</v>
      </c>
      <c r="M9005" s="1">
        <v>0.45241349935531616</v>
      </c>
      <c r="N9005" s="1">
        <v>8.7172842025756836</v>
      </c>
      <c r="O9005" s="1">
        <v>0.23859459161758423</v>
      </c>
      <c r="P9005" s="1">
        <v>20.783370971679688</v>
      </c>
      <c r="Q9005" s="1">
        <v>0</v>
      </c>
      <c r="S9005" s="1">
        <v>36</v>
      </c>
      <c r="T9005" s="1">
        <v>1</v>
      </c>
      <c r="U9005" s="1">
        <v>7285650</v>
      </c>
      <c r="V9005" s="1">
        <v>0.69100809097290039</v>
      </c>
      <c r="W9005" s="1">
        <v>10.478324890136719</v>
      </c>
      <c r="X9005" s="1">
        <v>10.478324890136719</v>
      </c>
    </row>
    <row r="9006" spans="1:24" x14ac:dyDescent="0.35">
      <c r="A9006" s="1">
        <v>370321</v>
      </c>
      <c r="B9006" s="1" t="s">
        <v>2350</v>
      </c>
      <c r="C9006" s="1">
        <v>120485603</v>
      </c>
      <c r="D9006" s="1">
        <v>321</v>
      </c>
      <c r="E9006" s="1" t="s">
        <v>2810</v>
      </c>
      <c r="F9006" s="1" t="s">
        <v>118</v>
      </c>
      <c r="G9006" s="1" t="s">
        <v>474</v>
      </c>
      <c r="H9006" s="1" t="s">
        <v>916</v>
      </c>
      <c r="I9006" s="1">
        <v>1323188.55</v>
      </c>
      <c r="K9006" s="1">
        <v>256790</v>
      </c>
      <c r="L9006" s="1">
        <v>6083200</v>
      </c>
      <c r="M9006" s="1">
        <v>0.44094198942184448</v>
      </c>
      <c r="N9006" s="1">
        <v>7.8149919509887695</v>
      </c>
      <c r="O9006" s="1">
        <v>-6.3413247466087341E-2</v>
      </c>
      <c r="P9006" s="1">
        <v>-4.5732846260070801</v>
      </c>
      <c r="Q9006" s="1">
        <v>0</v>
      </c>
      <c r="S9006" s="1">
        <v>37</v>
      </c>
      <c r="T9006" s="1">
        <v>1</v>
      </c>
      <c r="U9006" s="1">
        <v>7663178.5</v>
      </c>
      <c r="V9006" s="1">
        <v>0.37752872705459595</v>
      </c>
      <c r="W9006" s="1">
        <v>5.1818094253540039</v>
      </c>
      <c r="X9006" s="1">
        <v>5.1818094253540039</v>
      </c>
    </row>
    <row r="9007" spans="1:24" x14ac:dyDescent="0.35">
      <c r="A9007" s="1">
        <v>380321</v>
      </c>
      <c r="B9007" s="1" t="s">
        <v>2351</v>
      </c>
      <c r="C9007" s="1">
        <v>120485603</v>
      </c>
      <c r="D9007" s="1">
        <v>321</v>
      </c>
      <c r="E9007" s="1" t="s">
        <v>2810</v>
      </c>
      <c r="F9007" s="1" t="s">
        <v>118</v>
      </c>
      <c r="G9007" s="1" t="s">
        <v>474</v>
      </c>
      <c r="H9007" s="1" t="s">
        <v>916</v>
      </c>
      <c r="I9007" s="1">
        <v>1428924</v>
      </c>
      <c r="K9007" s="1">
        <v>256790</v>
      </c>
      <c r="L9007" s="1">
        <v>6254268</v>
      </c>
      <c r="M9007" s="1">
        <v>0.17106799781322479</v>
      </c>
      <c r="N9007" s="1">
        <v>2.8121383190155029</v>
      </c>
      <c r="O9007" s="1">
        <v>0.10573545098304749</v>
      </c>
      <c r="P9007" s="1">
        <v>7.9909586906433105</v>
      </c>
      <c r="Q9007" s="1">
        <v>0</v>
      </c>
      <c r="S9007" s="1">
        <v>38</v>
      </c>
      <c r="T9007" s="1">
        <v>1</v>
      </c>
      <c r="U9007" s="1">
        <v>7939982</v>
      </c>
      <c r="V9007" s="1">
        <v>0.27680343389511108</v>
      </c>
      <c r="W9007" s="1">
        <v>3.612123966217041</v>
      </c>
      <c r="X9007" s="1">
        <v>3.612123966217041</v>
      </c>
    </row>
    <row r="9008" spans="1:24" x14ac:dyDescent="0.35">
      <c r="A9008" s="1">
        <v>390321</v>
      </c>
      <c r="B9008" s="1" t="s">
        <v>2352</v>
      </c>
      <c r="C9008" s="1">
        <v>120485603</v>
      </c>
      <c r="D9008" s="1">
        <v>321</v>
      </c>
      <c r="E9008" s="1" t="s">
        <v>2810</v>
      </c>
      <c r="F9008" s="1" t="s">
        <v>118</v>
      </c>
      <c r="G9008" s="1" t="s">
        <v>474</v>
      </c>
      <c r="H9008" s="1" t="s">
        <v>916</v>
      </c>
      <c r="I9008" s="1">
        <v>1455456</v>
      </c>
      <c r="K9008" s="1">
        <v>306790</v>
      </c>
      <c r="L9008" s="1">
        <v>6331776</v>
      </c>
      <c r="M9008" s="1">
        <v>7.7508002519607544E-2</v>
      </c>
      <c r="N9008" s="1">
        <v>1.2392817735671997</v>
      </c>
      <c r="O9008" s="1">
        <v>2.6531999930739403E-2</v>
      </c>
      <c r="P9008" s="1">
        <v>1.8567817211151123</v>
      </c>
      <c r="Q9008" s="1">
        <v>5.000000074505806E-2</v>
      </c>
      <c r="S9008" s="1">
        <v>39</v>
      </c>
      <c r="T9008" s="1">
        <v>1</v>
      </c>
      <c r="U9008" s="1">
        <v>8094022</v>
      </c>
      <c r="V9008" s="1">
        <v>0.15404000878334045</v>
      </c>
      <c r="W9008" s="1">
        <v>1.9400547742843628</v>
      </c>
      <c r="X9008" s="1">
        <v>1.9400547742843628</v>
      </c>
    </row>
    <row r="9009" spans="1:24" x14ac:dyDescent="0.35">
      <c r="A9009" s="1">
        <v>400321</v>
      </c>
      <c r="B9009" s="1" t="s">
        <v>2353</v>
      </c>
      <c r="C9009" s="1">
        <v>120485603</v>
      </c>
      <c r="D9009" s="1">
        <v>321</v>
      </c>
      <c r="E9009" s="1" t="s">
        <v>2810</v>
      </c>
      <c r="F9009" s="1" t="s">
        <v>118</v>
      </c>
      <c r="G9009" s="1" t="s">
        <v>474</v>
      </c>
      <c r="H9009" s="1" t="s">
        <v>916</v>
      </c>
      <c r="S9009" s="1">
        <v>40</v>
      </c>
      <c r="T9009" s="1">
        <v>1</v>
      </c>
      <c r="U9009" s="1">
        <v>0</v>
      </c>
      <c r="V9009" s="1">
        <v>0</v>
      </c>
      <c r="W9009" s="1">
        <v>-100</v>
      </c>
      <c r="X9009" s="1">
        <v>-100</v>
      </c>
    </row>
    <row r="9010" spans="1:24" x14ac:dyDescent="0.35">
      <c r="A9010" s="1">
        <v>410321</v>
      </c>
      <c r="B9010" s="1" t="s">
        <v>2354</v>
      </c>
      <c r="C9010" s="1">
        <v>120485603</v>
      </c>
      <c r="D9010" s="1">
        <v>321</v>
      </c>
      <c r="E9010" s="1" t="s">
        <v>2810</v>
      </c>
      <c r="F9010" s="1" t="s">
        <v>118</v>
      </c>
      <c r="G9010" s="1" t="s">
        <v>474</v>
      </c>
      <c r="H9010" s="1" t="s">
        <v>916</v>
      </c>
      <c r="S9010" s="1">
        <v>41</v>
      </c>
      <c r="T9010" s="1">
        <v>1</v>
      </c>
      <c r="U9010" s="1">
        <v>0</v>
      </c>
      <c r="V9010" s="1">
        <v>0</v>
      </c>
    </row>
    <row r="9011" spans="1:24" x14ac:dyDescent="0.35">
      <c r="A9011" s="1">
        <v>420321</v>
      </c>
      <c r="B9011" s="1" t="s">
        <v>2355</v>
      </c>
      <c r="C9011" s="1">
        <v>120485603</v>
      </c>
      <c r="D9011" s="1">
        <v>321</v>
      </c>
      <c r="E9011" s="1" t="s">
        <v>2810</v>
      </c>
      <c r="F9011" s="1" t="s">
        <v>118</v>
      </c>
      <c r="G9011" s="1" t="s">
        <v>474</v>
      </c>
      <c r="H9011" s="1" t="s">
        <v>916</v>
      </c>
      <c r="S9011" s="1">
        <v>42</v>
      </c>
      <c r="T9011" s="1">
        <v>1</v>
      </c>
      <c r="U9011" s="1">
        <v>0</v>
      </c>
      <c r="V9011" s="1">
        <v>0</v>
      </c>
    </row>
    <row r="9012" spans="1:24" x14ac:dyDescent="0.35">
      <c r="A9012" s="1">
        <v>430321</v>
      </c>
      <c r="B9012" s="1" t="s">
        <v>2356</v>
      </c>
      <c r="C9012" s="1">
        <v>120485603</v>
      </c>
      <c r="D9012" s="1">
        <v>321</v>
      </c>
      <c r="E9012" s="1" t="s">
        <v>2810</v>
      </c>
      <c r="F9012" s="1" t="s">
        <v>118</v>
      </c>
      <c r="G9012" s="1" t="s">
        <v>474</v>
      </c>
      <c r="H9012" s="1" t="s">
        <v>916</v>
      </c>
      <c r="S9012" s="1">
        <v>43</v>
      </c>
      <c r="T9012" s="1">
        <v>1</v>
      </c>
      <c r="U9012" s="1">
        <v>0</v>
      </c>
      <c r="V9012" s="1">
        <v>0</v>
      </c>
    </row>
    <row r="9013" spans="1:24" x14ac:dyDescent="0.35">
      <c r="A9013" s="1">
        <v>440321</v>
      </c>
      <c r="B9013" s="1" t="s">
        <v>2357</v>
      </c>
      <c r="C9013" s="1">
        <v>120485603</v>
      </c>
      <c r="D9013" s="1">
        <v>321</v>
      </c>
      <c r="E9013" s="1" t="s">
        <v>2810</v>
      </c>
      <c r="F9013" s="1" t="s">
        <v>118</v>
      </c>
      <c r="G9013" s="1" t="s">
        <v>474</v>
      </c>
      <c r="H9013" s="1" t="s">
        <v>916</v>
      </c>
      <c r="S9013" s="1">
        <v>44</v>
      </c>
      <c r="T9013" s="1">
        <v>1</v>
      </c>
      <c r="U9013" s="1">
        <v>0</v>
      </c>
      <c r="V9013" s="1">
        <v>0</v>
      </c>
    </row>
    <row r="9014" spans="1:24" x14ac:dyDescent="0.35">
      <c r="A9014" s="1">
        <v>450321</v>
      </c>
      <c r="B9014" s="1" t="s">
        <v>2358</v>
      </c>
      <c r="C9014" s="1">
        <v>120485603</v>
      </c>
      <c r="D9014" s="1">
        <v>321</v>
      </c>
      <c r="E9014" s="1" t="s">
        <v>2810</v>
      </c>
      <c r="F9014" s="1" t="s">
        <v>118</v>
      </c>
      <c r="G9014" s="1" t="s">
        <v>474</v>
      </c>
      <c r="H9014" s="1" t="s">
        <v>916</v>
      </c>
      <c r="S9014" s="1">
        <v>45</v>
      </c>
      <c r="T9014" s="1">
        <v>1</v>
      </c>
      <c r="U9014" s="1">
        <v>0</v>
      </c>
      <c r="V9014" s="1">
        <v>0</v>
      </c>
    </row>
    <row r="9015" spans="1:24" x14ac:dyDescent="0.35">
      <c r="A9015" s="1">
        <v>460321</v>
      </c>
      <c r="B9015" s="1" t="s">
        <v>2359</v>
      </c>
      <c r="C9015" s="1">
        <v>120485603</v>
      </c>
      <c r="D9015" s="1">
        <v>321</v>
      </c>
      <c r="E9015" s="1" t="s">
        <v>2810</v>
      </c>
      <c r="F9015" s="1" t="s">
        <v>118</v>
      </c>
      <c r="G9015" s="1" t="s">
        <v>474</v>
      </c>
      <c r="H9015" s="1" t="s">
        <v>916</v>
      </c>
      <c r="S9015" s="1">
        <v>46</v>
      </c>
      <c r="T9015" s="1">
        <v>1</v>
      </c>
      <c r="U9015" s="1">
        <v>0</v>
      </c>
      <c r="V9015" s="1">
        <v>0</v>
      </c>
    </row>
    <row r="9016" spans="1:24" x14ac:dyDescent="0.35">
      <c r="A9016" s="1">
        <v>470321</v>
      </c>
      <c r="B9016" s="1" t="s">
        <v>2360</v>
      </c>
      <c r="C9016" s="1">
        <v>120485603</v>
      </c>
      <c r="D9016" s="1">
        <v>321</v>
      </c>
      <c r="E9016" s="1" t="s">
        <v>2810</v>
      </c>
      <c r="F9016" s="1" t="s">
        <v>118</v>
      </c>
      <c r="G9016" s="1" t="s">
        <v>474</v>
      </c>
      <c r="H9016" s="1" t="s">
        <v>916</v>
      </c>
      <c r="S9016" s="1">
        <v>47</v>
      </c>
      <c r="T9016" s="1">
        <v>1</v>
      </c>
      <c r="U9016" s="1">
        <v>0</v>
      </c>
      <c r="V9016" s="1">
        <v>0</v>
      </c>
    </row>
    <row r="9017" spans="1:24" x14ac:dyDescent="0.35">
      <c r="A9017" s="1">
        <v>480321</v>
      </c>
      <c r="B9017" s="1" t="s">
        <v>2361</v>
      </c>
      <c r="C9017" s="1">
        <v>120485603</v>
      </c>
      <c r="D9017" s="1">
        <v>321</v>
      </c>
      <c r="E9017" s="1" t="s">
        <v>2810</v>
      </c>
      <c r="F9017" s="1" t="s">
        <v>118</v>
      </c>
      <c r="G9017" s="1" t="s">
        <v>474</v>
      </c>
      <c r="H9017" s="1" t="s">
        <v>916</v>
      </c>
      <c r="S9017" s="1">
        <v>48</v>
      </c>
      <c r="T9017" s="1">
        <v>1</v>
      </c>
      <c r="U9017" s="1">
        <v>0</v>
      </c>
      <c r="V9017" s="1">
        <v>0</v>
      </c>
    </row>
    <row r="9018" spans="1:24" x14ac:dyDescent="0.35">
      <c r="A9018" s="1">
        <v>290372</v>
      </c>
      <c r="B9018" s="1" t="s">
        <v>2341</v>
      </c>
      <c r="C9018" s="1">
        <v>120486003</v>
      </c>
      <c r="D9018" s="1">
        <v>372</v>
      </c>
      <c r="E9018" s="1" t="s">
        <v>2811</v>
      </c>
      <c r="F9018" s="1" t="s">
        <v>118</v>
      </c>
      <c r="G9018" s="1" t="s">
        <v>474</v>
      </c>
      <c r="H9018" s="1" t="s">
        <v>916</v>
      </c>
      <c r="I9018" s="1">
        <v>953845.3</v>
      </c>
      <c r="K9018" s="1">
        <v>142538</v>
      </c>
      <c r="L9018" s="1">
        <v>2951999</v>
      </c>
      <c r="S9018" s="1">
        <v>29</v>
      </c>
      <c r="T9018" s="1">
        <v>1</v>
      </c>
      <c r="U9018" s="1">
        <v>4048382.25</v>
      </c>
      <c r="V9018" s="1">
        <v>0</v>
      </c>
    </row>
    <row r="9019" spans="1:24" x14ac:dyDescent="0.35">
      <c r="A9019" s="1">
        <v>300372</v>
      </c>
      <c r="B9019" s="1" t="s">
        <v>2343</v>
      </c>
      <c r="C9019" s="1">
        <v>120486003</v>
      </c>
      <c r="D9019" s="1">
        <v>372</v>
      </c>
      <c r="E9019" s="1" t="s">
        <v>2811</v>
      </c>
      <c r="F9019" s="1" t="s">
        <v>118</v>
      </c>
      <c r="G9019" s="1" t="s">
        <v>474</v>
      </c>
      <c r="H9019" s="1" t="s">
        <v>916</v>
      </c>
      <c r="I9019" s="1">
        <v>977006.53</v>
      </c>
      <c r="K9019" s="1">
        <v>142538</v>
      </c>
      <c r="L9019" s="1">
        <v>3101311.75</v>
      </c>
      <c r="M9019" s="1">
        <v>0.14931274950504303</v>
      </c>
      <c r="N9019" s="1">
        <v>5.0580215454101563</v>
      </c>
      <c r="O9019" s="1">
        <v>2.3161230608820915E-2</v>
      </c>
      <c r="P9019" s="1">
        <v>2.4281957149505615</v>
      </c>
      <c r="Q9019" s="1">
        <v>0</v>
      </c>
      <c r="S9019" s="1">
        <v>30</v>
      </c>
      <c r="T9019" s="1">
        <v>1</v>
      </c>
      <c r="U9019" s="1">
        <v>4220856</v>
      </c>
      <c r="V9019" s="1">
        <v>0.17247398197650909</v>
      </c>
      <c r="W9019" s="1">
        <v>4.2603130340576172</v>
      </c>
      <c r="X9019" s="1">
        <v>4.2603130340576172</v>
      </c>
    </row>
    <row r="9020" spans="1:24" x14ac:dyDescent="0.35">
      <c r="A9020" s="1">
        <v>310372</v>
      </c>
      <c r="B9020" s="1" t="s">
        <v>2344</v>
      </c>
      <c r="C9020" s="1">
        <v>120486003</v>
      </c>
      <c r="D9020" s="1">
        <v>372</v>
      </c>
      <c r="E9020" s="1" t="s">
        <v>2811</v>
      </c>
      <c r="F9020" s="1" t="s">
        <v>118</v>
      </c>
      <c r="G9020" s="1" t="s">
        <v>474</v>
      </c>
      <c r="H9020" s="1" t="s">
        <v>916</v>
      </c>
      <c r="I9020" s="1">
        <v>994750.78</v>
      </c>
      <c r="K9020" s="1">
        <v>142538</v>
      </c>
      <c r="L9020" s="1">
        <v>3177440.5</v>
      </c>
      <c r="M9020" s="1">
        <v>7.6128751039505005E-2</v>
      </c>
      <c r="N9020" s="1">
        <v>2.4547274112701416</v>
      </c>
      <c r="O9020" s="1">
        <v>1.7744250595569611E-2</v>
      </c>
      <c r="P9020" s="1">
        <v>1.8161853551864624</v>
      </c>
      <c r="Q9020" s="1">
        <v>0</v>
      </c>
      <c r="S9020" s="1">
        <v>31</v>
      </c>
      <c r="T9020" s="1">
        <v>1</v>
      </c>
      <c r="U9020" s="1">
        <v>4314729</v>
      </c>
      <c r="V9020" s="1">
        <v>9.3873001635074615E-2</v>
      </c>
      <c r="W9020" s="1">
        <v>2.2240276336669922</v>
      </c>
      <c r="X9020" s="1">
        <v>2.2240276336669922</v>
      </c>
    </row>
    <row r="9021" spans="1:24" x14ac:dyDescent="0.35">
      <c r="A9021" s="1">
        <v>320372</v>
      </c>
      <c r="B9021" s="1" t="s">
        <v>2345</v>
      </c>
      <c r="C9021" s="1">
        <v>120486003</v>
      </c>
      <c r="D9021" s="1">
        <v>372</v>
      </c>
      <c r="E9021" s="1" t="s">
        <v>2811</v>
      </c>
      <c r="F9021" s="1" t="s">
        <v>118</v>
      </c>
      <c r="G9021" s="1" t="s">
        <v>474</v>
      </c>
      <c r="H9021" s="1" t="s">
        <v>916</v>
      </c>
      <c r="I9021" s="1">
        <v>1002235.15</v>
      </c>
      <c r="J9021" s="1">
        <v>481.4</v>
      </c>
      <c r="K9021" s="1">
        <v>142538</v>
      </c>
      <c r="L9021" s="1">
        <v>3219269.25</v>
      </c>
      <c r="M9021" s="1">
        <v>4.1828751564025879E-2</v>
      </c>
      <c r="N9021" s="1">
        <v>1.3164290189743042</v>
      </c>
      <c r="O9021" s="1">
        <v>7.4843699112534523E-3</v>
      </c>
      <c r="P9021" s="1">
        <v>0.75238645076751709</v>
      </c>
      <c r="Q9021" s="1">
        <v>0</v>
      </c>
      <c r="S9021" s="1">
        <v>32</v>
      </c>
      <c r="T9021" s="1">
        <v>1</v>
      </c>
      <c r="U9021" s="1">
        <v>4364524</v>
      </c>
      <c r="V9021" s="1">
        <v>4.9313120543956757E-2</v>
      </c>
      <c r="W9021" s="1">
        <v>1.1540701389312744</v>
      </c>
      <c r="X9021" s="1">
        <v>1.1540701389312744</v>
      </c>
    </row>
    <row r="9022" spans="1:24" x14ac:dyDescent="0.35">
      <c r="A9022" s="1">
        <v>330372</v>
      </c>
      <c r="B9022" s="1" t="s">
        <v>2346</v>
      </c>
      <c r="C9022" s="1">
        <v>120486003</v>
      </c>
      <c r="D9022" s="1">
        <v>372</v>
      </c>
      <c r="E9022" s="1" t="s">
        <v>2811</v>
      </c>
      <c r="F9022" s="1" t="s">
        <v>118</v>
      </c>
      <c r="G9022" s="1" t="s">
        <v>474</v>
      </c>
      <c r="H9022" s="1" t="s">
        <v>916</v>
      </c>
      <c r="I9022" s="1">
        <v>1026385.4</v>
      </c>
      <c r="K9022" s="1">
        <v>142538</v>
      </c>
      <c r="L9022" s="1">
        <v>3390421</v>
      </c>
      <c r="M9022" s="1">
        <v>0.17115175724029541</v>
      </c>
      <c r="N9022" s="1">
        <v>5.3164782524108887</v>
      </c>
      <c r="O9022" s="1">
        <v>2.4150250479578972E-2</v>
      </c>
      <c r="P9022" s="1">
        <v>2.4096391201019287</v>
      </c>
      <c r="Q9022" s="1">
        <v>0</v>
      </c>
      <c r="S9022" s="1">
        <v>33</v>
      </c>
      <c r="T9022" s="1">
        <v>1</v>
      </c>
      <c r="U9022" s="1">
        <v>4559344.5</v>
      </c>
      <c r="V9022" s="1">
        <v>0.19530200958251953</v>
      </c>
      <c r="W9022" s="1">
        <v>4.4637284278869629</v>
      </c>
      <c r="X9022" s="1">
        <v>4.4637284278869629</v>
      </c>
    </row>
    <row r="9023" spans="1:24" x14ac:dyDescent="0.35">
      <c r="A9023" s="1">
        <v>340372</v>
      </c>
      <c r="B9023" s="1" t="s">
        <v>2347</v>
      </c>
      <c r="C9023" s="1">
        <v>120486003</v>
      </c>
      <c r="D9023" s="1">
        <v>372</v>
      </c>
      <c r="E9023" s="1" t="s">
        <v>2811</v>
      </c>
      <c r="F9023" s="1" t="s">
        <v>118</v>
      </c>
      <c r="G9023" s="1" t="s">
        <v>474</v>
      </c>
      <c r="H9023" s="1" t="s">
        <v>916</v>
      </c>
      <c r="I9023" s="1">
        <v>1026359.93</v>
      </c>
      <c r="K9023" s="1">
        <v>142538</v>
      </c>
      <c r="L9023" s="1">
        <v>3390415.25</v>
      </c>
      <c r="M9023" s="1">
        <v>-5.7500001275911927E-6</v>
      </c>
      <c r="N9023" s="1">
        <v>-1.6959545610006899E-4</v>
      </c>
      <c r="O9023" s="1">
        <v>-2.5470000764471479E-5</v>
      </c>
      <c r="P9023" s="1">
        <v>-2.4815239012241364E-3</v>
      </c>
      <c r="Q9023" s="1">
        <v>0</v>
      </c>
      <c r="S9023" s="1">
        <v>34</v>
      </c>
      <c r="T9023" s="1">
        <v>1</v>
      </c>
      <c r="U9023" s="1">
        <v>4559313</v>
      </c>
      <c r="V9023" s="1">
        <v>-3.1219999073073268E-5</v>
      </c>
      <c r="W9023" s="1">
        <v>-6.9088878808543086E-4</v>
      </c>
      <c r="X9023" s="1">
        <v>-6.9088878808543086E-4</v>
      </c>
    </row>
    <row r="9024" spans="1:24" x14ac:dyDescent="0.35">
      <c r="A9024" s="1">
        <v>350372</v>
      </c>
      <c r="B9024" s="1" t="s">
        <v>2348</v>
      </c>
      <c r="C9024" s="1">
        <v>120486003</v>
      </c>
      <c r="D9024" s="1">
        <v>372</v>
      </c>
      <c r="E9024" s="1" t="s">
        <v>2811</v>
      </c>
      <c r="F9024" s="1" t="s">
        <v>118</v>
      </c>
      <c r="G9024" s="1" t="s">
        <v>474</v>
      </c>
      <c r="H9024" s="1" t="s">
        <v>916</v>
      </c>
      <c r="I9024" s="1">
        <v>1033314.06</v>
      </c>
      <c r="K9024" s="1">
        <v>142538</v>
      </c>
      <c r="L9024" s="1">
        <v>3510484.25</v>
      </c>
      <c r="M9024" s="1">
        <v>0.1200689971446991</v>
      </c>
      <c r="N9024" s="1">
        <v>3.5414245128631592</v>
      </c>
      <c r="O9024" s="1">
        <v>6.9541297852993011E-3</v>
      </c>
      <c r="P9024" s="1">
        <v>0.67755275964736938</v>
      </c>
      <c r="Q9024" s="1">
        <v>0</v>
      </c>
      <c r="S9024" s="1">
        <v>35</v>
      </c>
      <c r="T9024" s="1">
        <v>1</v>
      </c>
      <c r="U9024" s="1">
        <v>4686336</v>
      </c>
      <c r="V9024" s="1">
        <v>0.1270231306552887</v>
      </c>
      <c r="W9024" s="1">
        <v>2.7860119342803955</v>
      </c>
      <c r="X9024" s="1">
        <v>2.7860119342803955</v>
      </c>
    </row>
    <row r="9025" spans="1:24" x14ac:dyDescent="0.35">
      <c r="A9025" s="1">
        <v>360372</v>
      </c>
      <c r="B9025" s="1" t="s">
        <v>2349</v>
      </c>
      <c r="C9025" s="1">
        <v>120486003</v>
      </c>
      <c r="D9025" s="1">
        <v>372</v>
      </c>
      <c r="E9025" s="1" t="s">
        <v>2811</v>
      </c>
      <c r="F9025" s="1" t="s">
        <v>118</v>
      </c>
      <c r="G9025" s="1" t="s">
        <v>474</v>
      </c>
      <c r="H9025" s="1" t="s">
        <v>916</v>
      </c>
      <c r="I9025" s="1">
        <v>1078761.77</v>
      </c>
      <c r="K9025" s="1">
        <v>142538</v>
      </c>
      <c r="L9025" s="1">
        <v>3914602.25</v>
      </c>
      <c r="M9025" s="1">
        <v>0.40411800146102905</v>
      </c>
      <c r="N9025" s="1">
        <v>11.511745452880859</v>
      </c>
      <c r="O9025" s="1">
        <v>4.5447710901498795E-2</v>
      </c>
      <c r="P9025" s="1">
        <v>4.3982477188110352</v>
      </c>
      <c r="Q9025" s="1">
        <v>0</v>
      </c>
      <c r="S9025" s="1">
        <v>36</v>
      </c>
      <c r="T9025" s="1">
        <v>1</v>
      </c>
      <c r="U9025" s="1">
        <v>5135902</v>
      </c>
      <c r="V9025" s="1">
        <v>0.44956570863723755</v>
      </c>
      <c r="W9025" s="1">
        <v>9.5931234359741211</v>
      </c>
      <c r="X9025" s="1">
        <v>9.5931234359741211</v>
      </c>
    </row>
    <row r="9026" spans="1:24" x14ac:dyDescent="0.35">
      <c r="A9026" s="1">
        <v>370372</v>
      </c>
      <c r="B9026" s="1" t="s">
        <v>2350</v>
      </c>
      <c r="C9026" s="1">
        <v>120486003</v>
      </c>
      <c r="D9026" s="1">
        <v>372</v>
      </c>
      <c r="E9026" s="1" t="s">
        <v>2811</v>
      </c>
      <c r="F9026" s="1" t="s">
        <v>118</v>
      </c>
      <c r="G9026" s="1" t="s">
        <v>474</v>
      </c>
      <c r="H9026" s="1" t="s">
        <v>916</v>
      </c>
      <c r="I9026" s="1">
        <v>1207542.74</v>
      </c>
      <c r="K9026" s="1">
        <v>142538</v>
      </c>
      <c r="L9026" s="1">
        <v>4361200.5</v>
      </c>
      <c r="M9026" s="1">
        <v>0.44659826159477234</v>
      </c>
      <c r="N9026" s="1">
        <v>11.40852165222168</v>
      </c>
      <c r="O9026" s="1">
        <v>0.12878097593784332</v>
      </c>
      <c r="P9026" s="1">
        <v>11.937850952148438</v>
      </c>
      <c r="Q9026" s="1">
        <v>0</v>
      </c>
      <c r="S9026" s="1">
        <v>37</v>
      </c>
      <c r="T9026" s="1">
        <v>1</v>
      </c>
      <c r="U9026" s="1">
        <v>5711281</v>
      </c>
      <c r="V9026" s="1">
        <v>0.57537925243377686</v>
      </c>
      <c r="W9026" s="1">
        <v>11.203076362609863</v>
      </c>
      <c r="X9026" s="1">
        <v>11.203076362609863</v>
      </c>
    </row>
    <row r="9027" spans="1:24" x14ac:dyDescent="0.35">
      <c r="A9027" s="1">
        <v>380372</v>
      </c>
      <c r="B9027" s="1" t="s">
        <v>2351</v>
      </c>
      <c r="C9027" s="1">
        <v>120486003</v>
      </c>
      <c r="D9027" s="1">
        <v>372</v>
      </c>
      <c r="E9027" s="1" t="s">
        <v>2811</v>
      </c>
      <c r="F9027" s="1" t="s">
        <v>118</v>
      </c>
      <c r="G9027" s="1" t="s">
        <v>474</v>
      </c>
      <c r="H9027" s="1" t="s">
        <v>916</v>
      </c>
      <c r="I9027" s="1">
        <v>1123042</v>
      </c>
      <c r="K9027" s="1">
        <v>142538</v>
      </c>
      <c r="L9027" s="1">
        <v>4589739</v>
      </c>
      <c r="M9027" s="1">
        <v>0.22853849828243256</v>
      </c>
      <c r="N9027" s="1">
        <v>5.2402658462524414</v>
      </c>
      <c r="O9027" s="1">
        <v>-8.4500737488269806E-2</v>
      </c>
      <c r="P9027" s="1">
        <v>-6.9977431297302246</v>
      </c>
      <c r="Q9027" s="1">
        <v>0</v>
      </c>
      <c r="S9027" s="1">
        <v>38</v>
      </c>
      <c r="T9027" s="1">
        <v>1</v>
      </c>
      <c r="U9027" s="1">
        <v>5855319</v>
      </c>
      <c r="V9027" s="1">
        <v>0.14403775334358215</v>
      </c>
      <c r="W9027" s="1">
        <v>2.5219910144805908</v>
      </c>
      <c r="X9027" s="1">
        <v>2.5219910144805908</v>
      </c>
    </row>
    <row r="9028" spans="1:24" x14ac:dyDescent="0.35">
      <c r="A9028" s="1">
        <v>390372</v>
      </c>
      <c r="B9028" s="1" t="s">
        <v>2352</v>
      </c>
      <c r="C9028" s="1">
        <v>120486003</v>
      </c>
      <c r="D9028" s="1">
        <v>372</v>
      </c>
      <c r="E9028" s="1" t="s">
        <v>2811</v>
      </c>
      <c r="F9028" s="1" t="s">
        <v>118</v>
      </c>
      <c r="G9028" s="1" t="s">
        <v>474</v>
      </c>
      <c r="H9028" s="1" t="s">
        <v>916</v>
      </c>
      <c r="I9028" s="1">
        <v>1153409</v>
      </c>
      <c r="K9028" s="1">
        <v>192538</v>
      </c>
      <c r="L9028" s="1">
        <v>4651237</v>
      </c>
      <c r="M9028" s="1">
        <v>6.1498001217842102E-2</v>
      </c>
      <c r="N9028" s="1">
        <v>1.3399019241333008</v>
      </c>
      <c r="O9028" s="1">
        <v>3.036700002849102E-2</v>
      </c>
      <c r="P9028" s="1">
        <v>2.7039949893951416</v>
      </c>
      <c r="Q9028" s="1">
        <v>5.000000074505806E-2</v>
      </c>
      <c r="S9028" s="1">
        <v>39</v>
      </c>
      <c r="T9028" s="1">
        <v>1</v>
      </c>
      <c r="U9028" s="1">
        <v>5997184</v>
      </c>
      <c r="V9028" s="1">
        <v>0.14186500012874603</v>
      </c>
      <c r="W9028" s="1">
        <v>2.422839879989624</v>
      </c>
      <c r="X9028" s="1">
        <v>2.422839879989624</v>
      </c>
    </row>
    <row r="9029" spans="1:24" x14ac:dyDescent="0.35">
      <c r="A9029" s="1">
        <v>400372</v>
      </c>
      <c r="B9029" s="1" t="s">
        <v>2353</v>
      </c>
      <c r="C9029" s="1">
        <v>120486003</v>
      </c>
      <c r="D9029" s="1">
        <v>372</v>
      </c>
      <c r="E9029" s="1" t="s">
        <v>2811</v>
      </c>
      <c r="F9029" s="1" t="s">
        <v>118</v>
      </c>
      <c r="G9029" s="1" t="s">
        <v>474</v>
      </c>
      <c r="H9029" s="1" t="s">
        <v>916</v>
      </c>
      <c r="S9029" s="1">
        <v>40</v>
      </c>
      <c r="T9029" s="1">
        <v>1</v>
      </c>
      <c r="U9029" s="1">
        <v>0</v>
      </c>
      <c r="V9029" s="1">
        <v>0</v>
      </c>
      <c r="W9029" s="1">
        <v>-100</v>
      </c>
      <c r="X9029" s="1">
        <v>-100</v>
      </c>
    </row>
    <row r="9030" spans="1:24" x14ac:dyDescent="0.35">
      <c r="A9030" s="1">
        <v>410372</v>
      </c>
      <c r="B9030" s="1" t="s">
        <v>2354</v>
      </c>
      <c r="C9030" s="1">
        <v>120486003</v>
      </c>
      <c r="D9030" s="1">
        <v>372</v>
      </c>
      <c r="E9030" s="1" t="s">
        <v>2811</v>
      </c>
      <c r="F9030" s="1" t="s">
        <v>118</v>
      </c>
      <c r="G9030" s="1" t="s">
        <v>474</v>
      </c>
      <c r="H9030" s="1" t="s">
        <v>916</v>
      </c>
      <c r="S9030" s="1">
        <v>41</v>
      </c>
      <c r="T9030" s="1">
        <v>1</v>
      </c>
      <c r="U9030" s="1">
        <v>0</v>
      </c>
      <c r="V9030" s="1">
        <v>0</v>
      </c>
    </row>
    <row r="9031" spans="1:24" x14ac:dyDescent="0.35">
      <c r="A9031" s="1">
        <v>420372</v>
      </c>
      <c r="B9031" s="1" t="s">
        <v>2355</v>
      </c>
      <c r="C9031" s="1">
        <v>120486003</v>
      </c>
      <c r="D9031" s="1">
        <v>372</v>
      </c>
      <c r="E9031" s="1" t="s">
        <v>2811</v>
      </c>
      <c r="F9031" s="1" t="s">
        <v>118</v>
      </c>
      <c r="G9031" s="1" t="s">
        <v>474</v>
      </c>
      <c r="H9031" s="1" t="s">
        <v>916</v>
      </c>
      <c r="S9031" s="1">
        <v>42</v>
      </c>
      <c r="T9031" s="1">
        <v>1</v>
      </c>
      <c r="U9031" s="1">
        <v>0</v>
      </c>
      <c r="V9031" s="1">
        <v>0</v>
      </c>
    </row>
    <row r="9032" spans="1:24" x14ac:dyDescent="0.35">
      <c r="A9032" s="1">
        <v>430372</v>
      </c>
      <c r="B9032" s="1" t="s">
        <v>2356</v>
      </c>
      <c r="C9032" s="1">
        <v>120486003</v>
      </c>
      <c r="D9032" s="1">
        <v>372</v>
      </c>
      <c r="E9032" s="1" t="s">
        <v>2811</v>
      </c>
      <c r="F9032" s="1" t="s">
        <v>118</v>
      </c>
      <c r="G9032" s="1" t="s">
        <v>474</v>
      </c>
      <c r="H9032" s="1" t="s">
        <v>916</v>
      </c>
      <c r="S9032" s="1">
        <v>43</v>
      </c>
      <c r="T9032" s="1">
        <v>1</v>
      </c>
      <c r="U9032" s="1">
        <v>0</v>
      </c>
      <c r="V9032" s="1">
        <v>0</v>
      </c>
    </row>
    <row r="9033" spans="1:24" x14ac:dyDescent="0.35">
      <c r="A9033" s="1">
        <v>440372</v>
      </c>
      <c r="B9033" s="1" t="s">
        <v>2357</v>
      </c>
      <c r="C9033" s="1">
        <v>120486003</v>
      </c>
      <c r="D9033" s="1">
        <v>372</v>
      </c>
      <c r="E9033" s="1" t="s">
        <v>2811</v>
      </c>
      <c r="F9033" s="1" t="s">
        <v>118</v>
      </c>
      <c r="G9033" s="1" t="s">
        <v>474</v>
      </c>
      <c r="H9033" s="1" t="s">
        <v>916</v>
      </c>
      <c r="S9033" s="1">
        <v>44</v>
      </c>
      <c r="T9033" s="1">
        <v>1</v>
      </c>
      <c r="U9033" s="1">
        <v>0</v>
      </c>
      <c r="V9033" s="1">
        <v>0</v>
      </c>
    </row>
    <row r="9034" spans="1:24" x14ac:dyDescent="0.35">
      <c r="A9034" s="1">
        <v>450372</v>
      </c>
      <c r="B9034" s="1" t="s">
        <v>2358</v>
      </c>
      <c r="C9034" s="1">
        <v>120486003</v>
      </c>
      <c r="D9034" s="1">
        <v>372</v>
      </c>
      <c r="E9034" s="1" t="s">
        <v>2811</v>
      </c>
      <c r="F9034" s="1" t="s">
        <v>118</v>
      </c>
      <c r="G9034" s="1" t="s">
        <v>474</v>
      </c>
      <c r="H9034" s="1" t="s">
        <v>916</v>
      </c>
      <c r="S9034" s="1">
        <v>45</v>
      </c>
      <c r="T9034" s="1">
        <v>1</v>
      </c>
      <c r="U9034" s="1">
        <v>0</v>
      </c>
      <c r="V9034" s="1">
        <v>0</v>
      </c>
    </row>
    <row r="9035" spans="1:24" x14ac:dyDescent="0.35">
      <c r="A9035" s="1">
        <v>460372</v>
      </c>
      <c r="B9035" s="1" t="s">
        <v>2359</v>
      </c>
      <c r="C9035" s="1">
        <v>120486003</v>
      </c>
      <c r="D9035" s="1">
        <v>372</v>
      </c>
      <c r="E9035" s="1" t="s">
        <v>2811</v>
      </c>
      <c r="F9035" s="1" t="s">
        <v>118</v>
      </c>
      <c r="G9035" s="1" t="s">
        <v>474</v>
      </c>
      <c r="H9035" s="1" t="s">
        <v>916</v>
      </c>
      <c r="S9035" s="1">
        <v>46</v>
      </c>
      <c r="T9035" s="1">
        <v>1</v>
      </c>
      <c r="U9035" s="1">
        <v>0</v>
      </c>
      <c r="V9035" s="1">
        <v>0</v>
      </c>
    </row>
    <row r="9036" spans="1:24" x14ac:dyDescent="0.35">
      <c r="A9036" s="1">
        <v>470372</v>
      </c>
      <c r="B9036" s="1" t="s">
        <v>2360</v>
      </c>
      <c r="C9036" s="1">
        <v>120486003</v>
      </c>
      <c r="D9036" s="1">
        <v>372</v>
      </c>
      <c r="E9036" s="1" t="s">
        <v>2811</v>
      </c>
      <c r="F9036" s="1" t="s">
        <v>118</v>
      </c>
      <c r="G9036" s="1" t="s">
        <v>474</v>
      </c>
      <c r="H9036" s="1" t="s">
        <v>916</v>
      </c>
      <c r="S9036" s="1">
        <v>47</v>
      </c>
      <c r="T9036" s="1">
        <v>1</v>
      </c>
      <c r="U9036" s="1">
        <v>0</v>
      </c>
      <c r="V9036" s="1">
        <v>0</v>
      </c>
    </row>
    <row r="9037" spans="1:24" x14ac:dyDescent="0.35">
      <c r="A9037" s="1">
        <v>480372</v>
      </c>
      <c r="B9037" s="1" t="s">
        <v>2361</v>
      </c>
      <c r="C9037" s="1">
        <v>120486003</v>
      </c>
      <c r="D9037" s="1">
        <v>372</v>
      </c>
      <c r="E9037" s="1" t="s">
        <v>2811</v>
      </c>
      <c r="F9037" s="1" t="s">
        <v>118</v>
      </c>
      <c r="G9037" s="1" t="s">
        <v>474</v>
      </c>
      <c r="H9037" s="1" t="s">
        <v>916</v>
      </c>
      <c r="S9037" s="1">
        <v>48</v>
      </c>
      <c r="T9037" s="1">
        <v>1</v>
      </c>
      <c r="U9037" s="1">
        <v>0</v>
      </c>
      <c r="V9037" s="1">
        <v>0</v>
      </c>
    </row>
    <row r="9038" spans="1:24" x14ac:dyDescent="0.35">
      <c r="A9038" s="1">
        <v>290490</v>
      </c>
      <c r="B9038" s="1" t="s">
        <v>2341</v>
      </c>
      <c r="C9038" s="1">
        <v>120488603</v>
      </c>
      <c r="D9038" s="1">
        <v>490</v>
      </c>
      <c r="E9038" s="1" t="s">
        <v>2812</v>
      </c>
      <c r="F9038" s="1" t="s">
        <v>118</v>
      </c>
      <c r="G9038" s="1" t="s">
        <v>474</v>
      </c>
      <c r="H9038" s="1" t="s">
        <v>916</v>
      </c>
      <c r="I9038" s="1">
        <v>1497531.3</v>
      </c>
      <c r="K9038" s="1">
        <v>292809</v>
      </c>
      <c r="L9038" s="1">
        <v>5279402</v>
      </c>
      <c r="S9038" s="1">
        <v>29</v>
      </c>
      <c r="T9038" s="1">
        <v>1</v>
      </c>
      <c r="U9038" s="1">
        <v>7069742</v>
      </c>
      <c r="V9038" s="1">
        <v>0</v>
      </c>
    </row>
    <row r="9039" spans="1:24" x14ac:dyDescent="0.35">
      <c r="A9039" s="1">
        <v>300490</v>
      </c>
      <c r="B9039" s="1" t="s">
        <v>2343</v>
      </c>
      <c r="C9039" s="1">
        <v>120488603</v>
      </c>
      <c r="D9039" s="1">
        <v>490</v>
      </c>
      <c r="E9039" s="1" t="s">
        <v>2812</v>
      </c>
      <c r="F9039" s="1" t="s">
        <v>118</v>
      </c>
      <c r="G9039" s="1" t="s">
        <v>474</v>
      </c>
      <c r="H9039" s="1" t="s">
        <v>916</v>
      </c>
      <c r="I9039" s="1">
        <v>1551644.25</v>
      </c>
      <c r="K9039" s="1">
        <v>335125</v>
      </c>
      <c r="L9039" s="1">
        <v>5459181.5</v>
      </c>
      <c r="M9039" s="1">
        <v>0.17977949976921082</v>
      </c>
      <c r="N9039" s="1">
        <v>3.4053003787994385</v>
      </c>
      <c r="O9039" s="1">
        <v>5.4112948477268219E-2</v>
      </c>
      <c r="P9039" s="1">
        <v>3.6134769916534424</v>
      </c>
      <c r="Q9039" s="1">
        <v>4.2316000908613205E-2</v>
      </c>
      <c r="S9039" s="1">
        <v>30</v>
      </c>
      <c r="T9039" s="1">
        <v>1</v>
      </c>
      <c r="U9039" s="1">
        <v>7345951</v>
      </c>
      <c r="V9039" s="1">
        <v>0.27620846033096313</v>
      </c>
      <c r="W9039" s="1">
        <v>3.9069175720214844</v>
      </c>
      <c r="X9039" s="1">
        <v>3.9069175720214844</v>
      </c>
    </row>
    <row r="9040" spans="1:24" x14ac:dyDescent="0.35">
      <c r="A9040" s="1">
        <v>310490</v>
      </c>
      <c r="B9040" s="1" t="s">
        <v>2344</v>
      </c>
      <c r="C9040" s="1">
        <v>120488603</v>
      </c>
      <c r="D9040" s="1">
        <v>490</v>
      </c>
      <c r="E9040" s="1" t="s">
        <v>2812</v>
      </c>
      <c r="F9040" s="1" t="s">
        <v>118</v>
      </c>
      <c r="G9040" s="1" t="s">
        <v>474</v>
      </c>
      <c r="H9040" s="1" t="s">
        <v>916</v>
      </c>
      <c r="I9040" s="1">
        <v>1418710.2</v>
      </c>
      <c r="K9040" s="1">
        <v>313967</v>
      </c>
      <c r="L9040" s="1">
        <v>5572784</v>
      </c>
      <c r="M9040" s="1">
        <v>0.11360249668359756</v>
      </c>
      <c r="N9040" s="1">
        <v>2.0809438228607178</v>
      </c>
      <c r="O9040" s="1">
        <v>-0.13293404877185822</v>
      </c>
      <c r="P9040" s="1">
        <v>-8.5673017501831055</v>
      </c>
      <c r="Q9040" s="1">
        <v>-2.1158000454306602E-2</v>
      </c>
      <c r="S9040" s="1">
        <v>31</v>
      </c>
      <c r="T9040" s="1">
        <v>1</v>
      </c>
      <c r="U9040" s="1">
        <v>7305461</v>
      </c>
      <c r="V9040" s="1">
        <v>-4.0489546954631805E-2</v>
      </c>
      <c r="W9040" s="1">
        <v>-0.55118799209594727</v>
      </c>
      <c r="X9040" s="1">
        <v>-0.55118799209594727</v>
      </c>
    </row>
    <row r="9041" spans="1:24" x14ac:dyDescent="0.35">
      <c r="A9041" s="1">
        <v>320490</v>
      </c>
      <c r="B9041" s="1" t="s">
        <v>2345</v>
      </c>
      <c r="C9041" s="1">
        <v>120488603</v>
      </c>
      <c r="D9041" s="1">
        <v>490</v>
      </c>
      <c r="E9041" s="1" t="s">
        <v>2812</v>
      </c>
      <c r="F9041" s="1" t="s">
        <v>118</v>
      </c>
      <c r="G9041" s="1" t="s">
        <v>474</v>
      </c>
      <c r="H9041" s="1" t="s">
        <v>916</v>
      </c>
      <c r="I9041" s="1">
        <v>1608398.91</v>
      </c>
      <c r="K9041" s="1">
        <v>313967</v>
      </c>
      <c r="L9041" s="1">
        <v>5683144</v>
      </c>
      <c r="M9041" s="1">
        <v>0.11035999655723572</v>
      </c>
      <c r="N9041" s="1">
        <v>1.9803386926651001</v>
      </c>
      <c r="O9041" s="1">
        <v>0.18968871235847473</v>
      </c>
      <c r="P9041" s="1">
        <v>13.370504379272461</v>
      </c>
      <c r="Q9041" s="1">
        <v>0</v>
      </c>
      <c r="S9041" s="1">
        <v>32</v>
      </c>
      <c r="T9041" s="1">
        <v>1</v>
      </c>
      <c r="U9041" s="1">
        <v>7605510</v>
      </c>
      <c r="V9041" s="1">
        <v>0.30004870891571045</v>
      </c>
      <c r="W9041" s="1">
        <v>4.1071877479553223</v>
      </c>
      <c r="X9041" s="1">
        <v>4.1071877479553223</v>
      </c>
    </row>
    <row r="9042" spans="1:24" x14ac:dyDescent="0.35">
      <c r="A9042" s="1">
        <v>330490</v>
      </c>
      <c r="B9042" s="1" t="s">
        <v>2346</v>
      </c>
      <c r="C9042" s="1">
        <v>120488603</v>
      </c>
      <c r="D9042" s="1">
        <v>490</v>
      </c>
      <c r="E9042" s="1" t="s">
        <v>2812</v>
      </c>
      <c r="F9042" s="1" t="s">
        <v>118</v>
      </c>
      <c r="G9042" s="1" t="s">
        <v>474</v>
      </c>
      <c r="H9042" s="1" t="s">
        <v>916</v>
      </c>
      <c r="I9042" s="1">
        <v>1647623.15</v>
      </c>
      <c r="K9042" s="1">
        <v>313967</v>
      </c>
      <c r="L9042" s="1">
        <v>5859697.5</v>
      </c>
      <c r="M9042" s="1">
        <v>0.17655350267887115</v>
      </c>
      <c r="N9042" s="1">
        <v>3.106616735458374</v>
      </c>
      <c r="O9042" s="1">
        <v>3.9224240928888321E-2</v>
      </c>
      <c r="P9042" s="1">
        <v>2.4387133121490479</v>
      </c>
      <c r="Q9042" s="1">
        <v>0</v>
      </c>
      <c r="S9042" s="1">
        <v>33</v>
      </c>
      <c r="T9042" s="1">
        <v>1</v>
      </c>
      <c r="U9042" s="1">
        <v>7821287.5</v>
      </c>
      <c r="V9042" s="1">
        <v>0.21577773988246918</v>
      </c>
      <c r="W9042" s="1">
        <v>2.8371207714080811</v>
      </c>
      <c r="X9042" s="1">
        <v>2.8371207714080811</v>
      </c>
    </row>
    <row r="9043" spans="1:24" x14ac:dyDescent="0.35">
      <c r="A9043" s="1">
        <v>340490</v>
      </c>
      <c r="B9043" s="1" t="s">
        <v>2347</v>
      </c>
      <c r="C9043" s="1">
        <v>120488603</v>
      </c>
      <c r="D9043" s="1">
        <v>490</v>
      </c>
      <c r="E9043" s="1" t="s">
        <v>2812</v>
      </c>
      <c r="F9043" s="1" t="s">
        <v>118</v>
      </c>
      <c r="G9043" s="1" t="s">
        <v>474</v>
      </c>
      <c r="H9043" s="1" t="s">
        <v>916</v>
      </c>
      <c r="I9043" s="1">
        <v>1526761.85</v>
      </c>
      <c r="K9043" s="1">
        <v>313967</v>
      </c>
      <c r="L9043" s="1">
        <v>5859690</v>
      </c>
      <c r="M9043" s="1">
        <v>-7.4999998105340637E-6</v>
      </c>
      <c r="N9043" s="1">
        <v>-1.2799295654986054E-4</v>
      </c>
      <c r="O9043" s="1">
        <v>-0.12086129933595657</v>
      </c>
      <c r="P9043" s="1">
        <v>-7.3354940414428711</v>
      </c>
      <c r="Q9043" s="1">
        <v>0</v>
      </c>
      <c r="S9043" s="1">
        <v>34</v>
      </c>
      <c r="T9043" s="1">
        <v>1</v>
      </c>
      <c r="U9043" s="1">
        <v>7700419</v>
      </c>
      <c r="V9043" s="1">
        <v>-0.12086880207061768</v>
      </c>
      <c r="W9043" s="1">
        <v>-1.545378565788269</v>
      </c>
      <c r="X9043" s="1">
        <v>-1.545378565788269</v>
      </c>
    </row>
    <row r="9044" spans="1:24" x14ac:dyDescent="0.35">
      <c r="A9044" s="1">
        <v>350490</v>
      </c>
      <c r="B9044" s="1" t="s">
        <v>2348</v>
      </c>
      <c r="C9044" s="1">
        <v>120488603</v>
      </c>
      <c r="D9044" s="1">
        <v>490</v>
      </c>
      <c r="E9044" s="1" t="s">
        <v>2812</v>
      </c>
      <c r="F9044" s="1" t="s">
        <v>118</v>
      </c>
      <c r="G9044" s="1" t="s">
        <v>474</v>
      </c>
      <c r="H9044" s="1" t="s">
        <v>916</v>
      </c>
      <c r="I9044" s="1">
        <v>1595224.18</v>
      </c>
      <c r="K9044" s="1">
        <v>313967</v>
      </c>
      <c r="L9044" s="1">
        <v>6120240</v>
      </c>
      <c r="M9044" s="1">
        <v>0.26054999232292175</v>
      </c>
      <c r="N9044" s="1">
        <v>4.4464807510375977</v>
      </c>
      <c r="O9044" s="1">
        <v>6.8462327122688293E-2</v>
      </c>
      <c r="P9044" s="1">
        <v>4.4841523170471191</v>
      </c>
      <c r="Q9044" s="1">
        <v>0</v>
      </c>
      <c r="S9044" s="1">
        <v>35</v>
      </c>
      <c r="T9044" s="1">
        <v>1</v>
      </c>
      <c r="U9044" s="1">
        <v>8029431</v>
      </c>
      <c r="V9044" s="1">
        <v>0.32901233434677124</v>
      </c>
      <c r="W9044" s="1">
        <v>4.2726507186889648</v>
      </c>
      <c r="X9044" s="1">
        <v>4.2726507186889648</v>
      </c>
    </row>
    <row r="9045" spans="1:24" x14ac:dyDescent="0.35">
      <c r="A9045" s="1">
        <v>360490</v>
      </c>
      <c r="B9045" s="1" t="s">
        <v>2349</v>
      </c>
      <c r="C9045" s="1">
        <v>120488603</v>
      </c>
      <c r="D9045" s="1">
        <v>490</v>
      </c>
      <c r="E9045" s="1" t="s">
        <v>2812</v>
      </c>
      <c r="F9045" s="1" t="s">
        <v>118</v>
      </c>
      <c r="G9045" s="1" t="s">
        <v>474</v>
      </c>
      <c r="H9045" s="1" t="s">
        <v>916</v>
      </c>
      <c r="I9045" s="1">
        <v>1874562.62</v>
      </c>
      <c r="K9045" s="1">
        <v>313967</v>
      </c>
      <c r="L9045" s="1">
        <v>6553926.5</v>
      </c>
      <c r="M9045" s="1">
        <v>0.43368649482727051</v>
      </c>
      <c r="N9045" s="1">
        <v>7.0861029624938965</v>
      </c>
      <c r="O9045" s="1">
        <v>0.27933844923973083</v>
      </c>
      <c r="P9045" s="1">
        <v>17.510921478271484</v>
      </c>
      <c r="Q9045" s="1">
        <v>0</v>
      </c>
      <c r="S9045" s="1">
        <v>36</v>
      </c>
      <c r="T9045" s="1">
        <v>1</v>
      </c>
      <c r="U9045" s="1">
        <v>8742456</v>
      </c>
      <c r="V9045" s="1">
        <v>0.71302497386932373</v>
      </c>
      <c r="W9045" s="1">
        <v>8.8801431655883789</v>
      </c>
      <c r="X9045" s="1">
        <v>8.8801431655883789</v>
      </c>
    </row>
    <row r="9046" spans="1:24" x14ac:dyDescent="0.35">
      <c r="A9046" s="1">
        <v>370490</v>
      </c>
      <c r="B9046" s="1" t="s">
        <v>2350</v>
      </c>
      <c r="C9046" s="1">
        <v>120488603</v>
      </c>
      <c r="D9046" s="1">
        <v>490</v>
      </c>
      <c r="E9046" s="1" t="s">
        <v>2812</v>
      </c>
      <c r="F9046" s="1" t="s">
        <v>118</v>
      </c>
      <c r="G9046" s="1" t="s">
        <v>474</v>
      </c>
      <c r="H9046" s="1" t="s">
        <v>916</v>
      </c>
      <c r="I9046" s="1">
        <v>1851850.13</v>
      </c>
      <c r="K9046" s="1">
        <v>313967</v>
      </c>
      <c r="L9046" s="1">
        <v>7031336</v>
      </c>
      <c r="M9046" s="1">
        <v>0.47740951180458069</v>
      </c>
      <c r="N9046" s="1">
        <v>7.2843279838562012</v>
      </c>
      <c r="O9046" s="1">
        <v>-2.271248959004879E-2</v>
      </c>
      <c r="P9046" s="1">
        <v>-1.2116154432296753</v>
      </c>
      <c r="Q9046" s="1">
        <v>0</v>
      </c>
      <c r="S9046" s="1">
        <v>37</v>
      </c>
      <c r="T9046" s="1">
        <v>1</v>
      </c>
      <c r="U9046" s="1">
        <v>9197153</v>
      </c>
      <c r="V9046" s="1">
        <v>0.45469701290130615</v>
      </c>
      <c r="W9046" s="1">
        <v>5.2010211944580078</v>
      </c>
      <c r="X9046" s="1">
        <v>5.2010211944580078</v>
      </c>
    </row>
    <row r="9047" spans="1:24" x14ac:dyDescent="0.35">
      <c r="A9047" s="1">
        <v>380490</v>
      </c>
      <c r="B9047" s="1" t="s">
        <v>2351</v>
      </c>
      <c r="C9047" s="1">
        <v>120488603</v>
      </c>
      <c r="D9047" s="1">
        <v>490</v>
      </c>
      <c r="E9047" s="1" t="s">
        <v>2812</v>
      </c>
      <c r="F9047" s="1" t="s">
        <v>118</v>
      </c>
      <c r="G9047" s="1" t="s">
        <v>474</v>
      </c>
      <c r="H9047" s="1" t="s">
        <v>916</v>
      </c>
      <c r="I9047" s="1">
        <v>1960157</v>
      </c>
      <c r="K9047" s="1">
        <v>1300190.25</v>
      </c>
      <c r="L9047" s="1">
        <v>7269173</v>
      </c>
      <c r="M9047" s="1">
        <v>0.23783700168132782</v>
      </c>
      <c r="N9047" s="1">
        <v>3.3825292587280273</v>
      </c>
      <c r="O9047" s="1">
        <v>0.10830686986446381</v>
      </c>
      <c r="P9047" s="1">
        <v>5.848576545715332</v>
      </c>
      <c r="Q9047" s="1">
        <v>0.98622322082519531</v>
      </c>
      <c r="S9047" s="1">
        <v>38</v>
      </c>
      <c r="T9047" s="1">
        <v>1</v>
      </c>
      <c r="U9047" s="1">
        <v>10529520</v>
      </c>
      <c r="V9047" s="1">
        <v>1.3323670625686646</v>
      </c>
      <c r="W9047" s="1">
        <v>14.486733436584473</v>
      </c>
      <c r="X9047" s="1">
        <v>14.486733436584473</v>
      </c>
    </row>
    <row r="9048" spans="1:24" x14ac:dyDescent="0.35">
      <c r="A9048" s="1">
        <v>390490</v>
      </c>
      <c r="B9048" s="1" t="s">
        <v>2352</v>
      </c>
      <c r="C9048" s="1">
        <v>120488603</v>
      </c>
      <c r="D9048" s="1">
        <v>490</v>
      </c>
      <c r="E9048" s="1" t="s">
        <v>2812</v>
      </c>
      <c r="F9048" s="1" t="s">
        <v>118</v>
      </c>
      <c r="G9048" s="1" t="s">
        <v>474</v>
      </c>
      <c r="H9048" s="1" t="s">
        <v>916</v>
      </c>
      <c r="I9048" s="1">
        <v>2054759</v>
      </c>
      <c r="K9048" s="1">
        <v>2285899</v>
      </c>
      <c r="L9048" s="1">
        <v>7354331</v>
      </c>
      <c r="M9048" s="1">
        <v>8.5157997906208038E-2</v>
      </c>
      <c r="N9048" s="1">
        <v>1.1714950799942017</v>
      </c>
      <c r="O9048" s="1">
        <v>9.4602003693580627E-2</v>
      </c>
      <c r="P9048" s="1">
        <v>4.8262462615966797</v>
      </c>
      <c r="Q9048" s="1">
        <v>0.98570877313613892</v>
      </c>
      <c r="S9048" s="1">
        <v>39</v>
      </c>
      <c r="T9048" s="1">
        <v>1</v>
      </c>
      <c r="U9048" s="1">
        <v>11694989</v>
      </c>
      <c r="V9048" s="1">
        <v>1.1654688119888306</v>
      </c>
      <c r="W9048" s="1">
        <v>11.068586349487305</v>
      </c>
      <c r="X9048" s="1">
        <v>11.068586349487305</v>
      </c>
    </row>
    <row r="9049" spans="1:24" x14ac:dyDescent="0.35">
      <c r="A9049" s="1">
        <v>400490</v>
      </c>
      <c r="B9049" s="1" t="s">
        <v>2353</v>
      </c>
      <c r="C9049" s="1">
        <v>120488603</v>
      </c>
      <c r="D9049" s="1">
        <v>490</v>
      </c>
      <c r="E9049" s="1" t="s">
        <v>2812</v>
      </c>
      <c r="F9049" s="1" t="s">
        <v>118</v>
      </c>
      <c r="G9049" s="1" t="s">
        <v>474</v>
      </c>
      <c r="H9049" s="1" t="s">
        <v>916</v>
      </c>
      <c r="S9049" s="1">
        <v>40</v>
      </c>
      <c r="T9049" s="1">
        <v>1</v>
      </c>
      <c r="U9049" s="1">
        <v>0</v>
      </c>
      <c r="V9049" s="1">
        <v>0</v>
      </c>
      <c r="W9049" s="1">
        <v>-100</v>
      </c>
      <c r="X9049" s="1">
        <v>-100</v>
      </c>
    </row>
    <row r="9050" spans="1:24" x14ac:dyDescent="0.35">
      <c r="A9050" s="1">
        <v>410490</v>
      </c>
      <c r="B9050" s="1" t="s">
        <v>2354</v>
      </c>
      <c r="C9050" s="1">
        <v>120488603</v>
      </c>
      <c r="D9050" s="1">
        <v>490</v>
      </c>
      <c r="E9050" s="1" t="s">
        <v>2812</v>
      </c>
      <c r="F9050" s="1" t="s">
        <v>118</v>
      </c>
      <c r="G9050" s="1" t="s">
        <v>474</v>
      </c>
      <c r="H9050" s="1" t="s">
        <v>916</v>
      </c>
      <c r="S9050" s="1">
        <v>41</v>
      </c>
      <c r="T9050" s="1">
        <v>1</v>
      </c>
      <c r="U9050" s="1">
        <v>0</v>
      </c>
      <c r="V9050" s="1">
        <v>0</v>
      </c>
    </row>
    <row r="9051" spans="1:24" x14ac:dyDescent="0.35">
      <c r="A9051" s="1">
        <v>420490</v>
      </c>
      <c r="B9051" s="1" t="s">
        <v>2355</v>
      </c>
      <c r="C9051" s="1">
        <v>120488603</v>
      </c>
      <c r="D9051" s="1">
        <v>490</v>
      </c>
      <c r="E9051" s="1" t="s">
        <v>2812</v>
      </c>
      <c r="F9051" s="1" t="s">
        <v>118</v>
      </c>
      <c r="G9051" s="1" t="s">
        <v>474</v>
      </c>
      <c r="H9051" s="1" t="s">
        <v>916</v>
      </c>
      <c r="S9051" s="1">
        <v>42</v>
      </c>
      <c r="T9051" s="1">
        <v>1</v>
      </c>
      <c r="U9051" s="1">
        <v>0</v>
      </c>
      <c r="V9051" s="1">
        <v>0</v>
      </c>
    </row>
    <row r="9052" spans="1:24" x14ac:dyDescent="0.35">
      <c r="A9052" s="1">
        <v>430490</v>
      </c>
      <c r="B9052" s="1" t="s">
        <v>2356</v>
      </c>
      <c r="C9052" s="1">
        <v>120488603</v>
      </c>
      <c r="D9052" s="1">
        <v>490</v>
      </c>
      <c r="E9052" s="1" t="s">
        <v>2812</v>
      </c>
      <c r="F9052" s="1" t="s">
        <v>118</v>
      </c>
      <c r="G9052" s="1" t="s">
        <v>474</v>
      </c>
      <c r="H9052" s="1" t="s">
        <v>916</v>
      </c>
      <c r="S9052" s="1">
        <v>43</v>
      </c>
      <c r="T9052" s="1">
        <v>1</v>
      </c>
      <c r="U9052" s="1">
        <v>0</v>
      </c>
      <c r="V9052" s="1">
        <v>0</v>
      </c>
    </row>
    <row r="9053" spans="1:24" x14ac:dyDescent="0.35">
      <c r="A9053" s="1">
        <v>440490</v>
      </c>
      <c r="B9053" s="1" t="s">
        <v>2357</v>
      </c>
      <c r="C9053" s="1">
        <v>120488603</v>
      </c>
      <c r="D9053" s="1">
        <v>490</v>
      </c>
      <c r="E9053" s="1" t="s">
        <v>2812</v>
      </c>
      <c r="F9053" s="1" t="s">
        <v>118</v>
      </c>
      <c r="G9053" s="1" t="s">
        <v>474</v>
      </c>
      <c r="H9053" s="1" t="s">
        <v>916</v>
      </c>
      <c r="S9053" s="1">
        <v>44</v>
      </c>
      <c r="T9053" s="1">
        <v>1</v>
      </c>
      <c r="U9053" s="1">
        <v>0</v>
      </c>
      <c r="V9053" s="1">
        <v>0</v>
      </c>
    </row>
    <row r="9054" spans="1:24" x14ac:dyDescent="0.35">
      <c r="A9054" s="1">
        <v>450490</v>
      </c>
      <c r="B9054" s="1" t="s">
        <v>2358</v>
      </c>
      <c r="C9054" s="1">
        <v>120488603</v>
      </c>
      <c r="D9054" s="1">
        <v>490</v>
      </c>
      <c r="E9054" s="1" t="s">
        <v>2812</v>
      </c>
      <c r="F9054" s="1" t="s">
        <v>118</v>
      </c>
      <c r="G9054" s="1" t="s">
        <v>474</v>
      </c>
      <c r="H9054" s="1" t="s">
        <v>916</v>
      </c>
      <c r="S9054" s="1">
        <v>45</v>
      </c>
      <c r="T9054" s="1">
        <v>1</v>
      </c>
      <c r="U9054" s="1">
        <v>0</v>
      </c>
      <c r="V9054" s="1">
        <v>0</v>
      </c>
    </row>
    <row r="9055" spans="1:24" x14ac:dyDescent="0.35">
      <c r="A9055" s="1">
        <v>460490</v>
      </c>
      <c r="B9055" s="1" t="s">
        <v>2359</v>
      </c>
      <c r="C9055" s="1">
        <v>120488603</v>
      </c>
      <c r="D9055" s="1">
        <v>490</v>
      </c>
      <c r="E9055" s="1" t="s">
        <v>2812</v>
      </c>
      <c r="F9055" s="1" t="s">
        <v>118</v>
      </c>
      <c r="G9055" s="1" t="s">
        <v>474</v>
      </c>
      <c r="H9055" s="1" t="s">
        <v>916</v>
      </c>
      <c r="S9055" s="1">
        <v>46</v>
      </c>
      <c r="T9055" s="1">
        <v>1</v>
      </c>
      <c r="U9055" s="1">
        <v>0</v>
      </c>
      <c r="V9055" s="1">
        <v>0</v>
      </c>
    </row>
    <row r="9056" spans="1:24" x14ac:dyDescent="0.35">
      <c r="A9056" s="1">
        <v>470490</v>
      </c>
      <c r="B9056" s="1" t="s">
        <v>2360</v>
      </c>
      <c r="C9056" s="1">
        <v>120488603</v>
      </c>
      <c r="D9056" s="1">
        <v>490</v>
      </c>
      <c r="E9056" s="1" t="s">
        <v>2812</v>
      </c>
      <c r="F9056" s="1" t="s">
        <v>118</v>
      </c>
      <c r="G9056" s="1" t="s">
        <v>474</v>
      </c>
      <c r="H9056" s="1" t="s">
        <v>916</v>
      </c>
      <c r="S9056" s="1">
        <v>47</v>
      </c>
      <c r="T9056" s="1">
        <v>1</v>
      </c>
      <c r="U9056" s="1">
        <v>0</v>
      </c>
      <c r="V9056" s="1">
        <v>0</v>
      </c>
    </row>
    <row r="9057" spans="1:24" x14ac:dyDescent="0.35">
      <c r="A9057" s="1">
        <v>480490</v>
      </c>
      <c r="B9057" s="1" t="s">
        <v>2361</v>
      </c>
      <c r="C9057" s="1">
        <v>120488603</v>
      </c>
      <c r="D9057" s="1">
        <v>490</v>
      </c>
      <c r="E9057" s="1" t="s">
        <v>2812</v>
      </c>
      <c r="F9057" s="1" t="s">
        <v>118</v>
      </c>
      <c r="G9057" s="1" t="s">
        <v>474</v>
      </c>
      <c r="H9057" s="1" t="s">
        <v>916</v>
      </c>
      <c r="S9057" s="1">
        <v>48</v>
      </c>
      <c r="T9057" s="1">
        <v>1</v>
      </c>
      <c r="U9057" s="1">
        <v>0</v>
      </c>
      <c r="V9057" s="1">
        <v>0</v>
      </c>
    </row>
    <row r="9058" spans="1:24" x14ac:dyDescent="0.35">
      <c r="A9058" s="1">
        <v>290117</v>
      </c>
      <c r="B9058" s="1" t="s">
        <v>2341</v>
      </c>
      <c r="C9058" s="1">
        <v>120522003</v>
      </c>
      <c r="D9058" s="1">
        <v>117</v>
      </c>
      <c r="E9058" s="1" t="s">
        <v>2813</v>
      </c>
      <c r="F9058" s="1" t="s">
        <v>147</v>
      </c>
      <c r="G9058" s="1" t="s">
        <v>497</v>
      </c>
      <c r="H9058" s="1" t="s">
        <v>916</v>
      </c>
      <c r="I9058" s="1">
        <v>2536019.06</v>
      </c>
      <c r="J9058" s="1">
        <v>161362.88</v>
      </c>
      <c r="K9058" s="1">
        <v>728801</v>
      </c>
      <c r="L9058" s="1">
        <v>13742923</v>
      </c>
      <c r="S9058" s="1">
        <v>29</v>
      </c>
      <c r="T9058" s="1">
        <v>1</v>
      </c>
      <c r="U9058" s="1">
        <v>17169106</v>
      </c>
      <c r="V9058" s="1">
        <v>0</v>
      </c>
    </row>
    <row r="9059" spans="1:24" x14ac:dyDescent="0.35">
      <c r="A9059" s="1">
        <v>300117</v>
      </c>
      <c r="B9059" s="1" t="s">
        <v>2343</v>
      </c>
      <c r="C9059" s="1">
        <v>120522003</v>
      </c>
      <c r="D9059" s="1">
        <v>117</v>
      </c>
      <c r="E9059" s="1" t="s">
        <v>2813</v>
      </c>
      <c r="F9059" s="1" t="s">
        <v>147</v>
      </c>
      <c r="G9059" s="1" t="s">
        <v>497</v>
      </c>
      <c r="H9059" s="1" t="s">
        <v>916</v>
      </c>
      <c r="I9059" s="1">
        <v>2588678.04</v>
      </c>
      <c r="J9059" s="1">
        <v>171965.7</v>
      </c>
      <c r="K9059" s="1">
        <v>728801</v>
      </c>
      <c r="L9059" s="1">
        <v>14121867</v>
      </c>
      <c r="M9059" s="1">
        <v>0.37894400954246521</v>
      </c>
      <c r="N9059" s="1">
        <v>2.7573754787445068</v>
      </c>
      <c r="O9059" s="1">
        <v>5.2658978849649429E-2</v>
      </c>
      <c r="P9059" s="1">
        <v>2.0764424800872803</v>
      </c>
      <c r="Q9059" s="1">
        <v>0</v>
      </c>
      <c r="R9059" s="1">
        <v>1.0602819733321667E-2</v>
      </c>
      <c r="S9059" s="1">
        <v>30</v>
      </c>
      <c r="T9059" s="1">
        <v>1</v>
      </c>
      <c r="U9059" s="1">
        <v>17611312</v>
      </c>
      <c r="V9059" s="1">
        <v>0.44220581650733948</v>
      </c>
      <c r="W9059" s="1">
        <v>2.5755913257598877</v>
      </c>
      <c r="X9059" s="1">
        <v>2.5755913257598877</v>
      </c>
    </row>
    <row r="9060" spans="1:24" x14ac:dyDescent="0.35">
      <c r="A9060" s="1">
        <v>310117</v>
      </c>
      <c r="B9060" s="1" t="s">
        <v>2344</v>
      </c>
      <c r="C9060" s="1">
        <v>120522003</v>
      </c>
      <c r="D9060" s="1">
        <v>117</v>
      </c>
      <c r="E9060" s="1" t="s">
        <v>2813</v>
      </c>
      <c r="F9060" s="1" t="s">
        <v>147</v>
      </c>
      <c r="G9060" s="1" t="s">
        <v>497</v>
      </c>
      <c r="H9060" s="1" t="s">
        <v>916</v>
      </c>
      <c r="I9060" s="1">
        <v>2663581.62</v>
      </c>
      <c r="J9060" s="1">
        <v>185864.76</v>
      </c>
      <c r="K9060" s="1">
        <v>728801</v>
      </c>
      <c r="L9060" s="1">
        <v>14232607</v>
      </c>
      <c r="M9060" s="1">
        <v>0.11073999851942062</v>
      </c>
      <c r="N9060" s="1">
        <v>0.78417390584945679</v>
      </c>
      <c r="O9060" s="1">
        <v>7.4903577566146851E-2</v>
      </c>
      <c r="P9060" s="1">
        <v>2.8935070037841797</v>
      </c>
      <c r="Q9060" s="1">
        <v>0</v>
      </c>
      <c r="R9060" s="1">
        <v>1.3899059966206551E-2</v>
      </c>
      <c r="S9060" s="1">
        <v>31</v>
      </c>
      <c r="T9060" s="1">
        <v>1</v>
      </c>
      <c r="U9060" s="1">
        <v>17810854</v>
      </c>
      <c r="V9060" s="1">
        <v>0.19954264163970947</v>
      </c>
      <c r="W9060" s="1">
        <v>1.1330331563949585</v>
      </c>
      <c r="X9060" s="1">
        <v>1.1330331563949585</v>
      </c>
    </row>
    <row r="9061" spans="1:24" x14ac:dyDescent="0.35">
      <c r="A9061" s="1">
        <v>320117</v>
      </c>
      <c r="B9061" s="1" t="s">
        <v>2345</v>
      </c>
      <c r="C9061" s="1">
        <v>120522003</v>
      </c>
      <c r="D9061" s="1">
        <v>117</v>
      </c>
      <c r="E9061" s="1" t="s">
        <v>2813</v>
      </c>
      <c r="F9061" s="1" t="s">
        <v>147</v>
      </c>
      <c r="G9061" s="1" t="s">
        <v>497</v>
      </c>
      <c r="H9061" s="1" t="s">
        <v>916</v>
      </c>
      <c r="I9061" s="1">
        <v>2701482.9</v>
      </c>
      <c r="J9061" s="1">
        <v>186765.96</v>
      </c>
      <c r="K9061" s="1">
        <v>728801</v>
      </c>
      <c r="L9061" s="1">
        <v>14327769</v>
      </c>
      <c r="M9061" s="1">
        <v>9.5161996781826019E-2</v>
      </c>
      <c r="N9061" s="1">
        <v>0.66861957311630249</v>
      </c>
      <c r="O9061" s="1">
        <v>3.7901278585195541E-2</v>
      </c>
      <c r="P9061" s="1">
        <v>1.422944188117981</v>
      </c>
      <c r="Q9061" s="1">
        <v>0</v>
      </c>
      <c r="R9061" s="1">
        <v>9.0119999367743731E-4</v>
      </c>
      <c r="S9061" s="1">
        <v>32</v>
      </c>
      <c r="T9061" s="1">
        <v>1</v>
      </c>
      <c r="U9061" s="1">
        <v>17944820</v>
      </c>
      <c r="V9061" s="1">
        <v>0.13396447896957397</v>
      </c>
      <c r="W9061" s="1">
        <v>0.75215935707092285</v>
      </c>
      <c r="X9061" s="1">
        <v>0.75215935707092285</v>
      </c>
    </row>
    <row r="9062" spans="1:24" x14ac:dyDescent="0.35">
      <c r="A9062" s="1">
        <v>330117</v>
      </c>
      <c r="B9062" s="1" t="s">
        <v>2346</v>
      </c>
      <c r="C9062" s="1">
        <v>120522003</v>
      </c>
      <c r="D9062" s="1">
        <v>117</v>
      </c>
      <c r="E9062" s="1" t="s">
        <v>2813</v>
      </c>
      <c r="F9062" s="1" t="s">
        <v>147</v>
      </c>
      <c r="G9062" s="1" t="s">
        <v>497</v>
      </c>
      <c r="H9062" s="1" t="s">
        <v>916</v>
      </c>
      <c r="I9062" s="1">
        <v>2805306.81</v>
      </c>
      <c r="J9062" s="1">
        <v>166615.51999999999</v>
      </c>
      <c r="K9062" s="1">
        <v>728801</v>
      </c>
      <c r="L9062" s="1">
        <v>14594108</v>
      </c>
      <c r="M9062" s="1">
        <v>0.2663390040397644</v>
      </c>
      <c r="N9062" s="1">
        <v>1.8589006662368774</v>
      </c>
      <c r="O9062" s="1">
        <v>0.10382390767335892</v>
      </c>
      <c r="P9062" s="1">
        <v>3.8432192802429199</v>
      </c>
      <c r="Q9062" s="1">
        <v>0</v>
      </c>
      <c r="R9062" s="1">
        <v>-2.0150439813733101E-2</v>
      </c>
      <c r="S9062" s="1">
        <v>33</v>
      </c>
      <c r="T9062" s="1">
        <v>1</v>
      </c>
      <c r="U9062" s="1">
        <v>18294832</v>
      </c>
      <c r="V9062" s="1">
        <v>0.35001248121261597</v>
      </c>
      <c r="W9062" s="1">
        <v>1.9504904747009277</v>
      </c>
      <c r="X9062" s="1">
        <v>1.9504904747009277</v>
      </c>
    </row>
    <row r="9063" spans="1:24" x14ac:dyDescent="0.35">
      <c r="A9063" s="1">
        <v>340117</v>
      </c>
      <c r="B9063" s="1" t="s">
        <v>2347</v>
      </c>
      <c r="C9063" s="1">
        <v>120522003</v>
      </c>
      <c r="D9063" s="1">
        <v>117</v>
      </c>
      <c r="E9063" s="1" t="s">
        <v>2813</v>
      </c>
      <c r="F9063" s="1" t="s">
        <v>147</v>
      </c>
      <c r="G9063" s="1" t="s">
        <v>497</v>
      </c>
      <c r="H9063" s="1" t="s">
        <v>916</v>
      </c>
      <c r="I9063" s="1">
        <v>2805206.2</v>
      </c>
      <c r="J9063" s="1">
        <v>209045</v>
      </c>
      <c r="K9063" s="1">
        <v>728801</v>
      </c>
      <c r="L9063" s="1">
        <v>14594096</v>
      </c>
      <c r="M9063" s="1">
        <v>-1.2000000424450263E-5</v>
      </c>
      <c r="N9063" s="1">
        <v>-8.2224963989574462E-5</v>
      </c>
      <c r="O9063" s="1">
        <v>-1.0060999920824543E-4</v>
      </c>
      <c r="P9063" s="1">
        <v>-3.5864170640707016E-3</v>
      </c>
      <c r="Q9063" s="1">
        <v>0</v>
      </c>
      <c r="R9063" s="1">
        <v>4.2429480701684952E-2</v>
      </c>
      <c r="S9063" s="1">
        <v>34</v>
      </c>
      <c r="T9063" s="1">
        <v>1</v>
      </c>
      <c r="U9063" s="1">
        <v>18337148</v>
      </c>
      <c r="V9063" s="1">
        <v>4.2316872626543045E-2</v>
      </c>
      <c r="W9063" s="1">
        <v>0.23130029439926147</v>
      </c>
      <c r="X9063" s="1">
        <v>0.23130029439926147</v>
      </c>
    </row>
    <row r="9064" spans="1:24" x14ac:dyDescent="0.35">
      <c r="A9064" s="1">
        <v>350117</v>
      </c>
      <c r="B9064" s="1" t="s">
        <v>2348</v>
      </c>
      <c r="C9064" s="1">
        <v>120522003</v>
      </c>
      <c r="D9064" s="1">
        <v>117</v>
      </c>
      <c r="E9064" s="1" t="s">
        <v>2813</v>
      </c>
      <c r="F9064" s="1" t="s">
        <v>147</v>
      </c>
      <c r="G9064" s="1" t="s">
        <v>497</v>
      </c>
      <c r="H9064" s="1" t="s">
        <v>916</v>
      </c>
      <c r="I9064" s="1">
        <v>2977807.02</v>
      </c>
      <c r="J9064" s="1">
        <v>233353.93</v>
      </c>
      <c r="K9064" s="1">
        <v>728801</v>
      </c>
      <c r="L9064" s="1">
        <v>14858939</v>
      </c>
      <c r="M9064" s="1">
        <v>0.26484298706054688</v>
      </c>
      <c r="N9064" s="1">
        <v>1.8147269487380981</v>
      </c>
      <c r="O9064" s="1">
        <v>0.17260082066059113</v>
      </c>
      <c r="P9064" s="1">
        <v>6.1528744697570801</v>
      </c>
      <c r="Q9064" s="1">
        <v>0</v>
      </c>
      <c r="R9064" s="1">
        <v>2.4308929219841957E-2</v>
      </c>
      <c r="S9064" s="1">
        <v>35</v>
      </c>
      <c r="T9064" s="1">
        <v>1</v>
      </c>
      <c r="U9064" s="1">
        <v>18798900</v>
      </c>
      <c r="V9064" s="1">
        <v>0.46175274252891541</v>
      </c>
      <c r="W9064" s="1">
        <v>2.5181233882904053</v>
      </c>
      <c r="X9064" s="1">
        <v>2.5181233882904053</v>
      </c>
    </row>
    <row r="9065" spans="1:24" x14ac:dyDescent="0.35">
      <c r="A9065" s="1">
        <v>360117</v>
      </c>
      <c r="B9065" s="1" t="s">
        <v>2349</v>
      </c>
      <c r="C9065" s="1">
        <v>120522003</v>
      </c>
      <c r="D9065" s="1">
        <v>117</v>
      </c>
      <c r="E9065" s="1" t="s">
        <v>2813</v>
      </c>
      <c r="F9065" s="1" t="s">
        <v>147</v>
      </c>
      <c r="G9065" s="1" t="s">
        <v>497</v>
      </c>
      <c r="H9065" s="1" t="s">
        <v>916</v>
      </c>
      <c r="I9065" s="1">
        <v>3232141.83</v>
      </c>
      <c r="J9065" s="1">
        <v>256826.86</v>
      </c>
      <c r="K9065" s="1">
        <v>728801</v>
      </c>
      <c r="L9065" s="1">
        <v>15756001</v>
      </c>
      <c r="M9065" s="1">
        <v>0.89706200361251831</v>
      </c>
      <c r="N9065" s="1">
        <v>6.0371875762939453</v>
      </c>
      <c r="O9065" s="1">
        <v>0.25433480739593506</v>
      </c>
      <c r="P9065" s="1">
        <v>8.541010856628418</v>
      </c>
      <c r="Q9065" s="1">
        <v>0</v>
      </c>
      <c r="R9065" s="1">
        <v>2.3472929373383522E-2</v>
      </c>
      <c r="S9065" s="1">
        <v>36</v>
      </c>
      <c r="T9065" s="1">
        <v>1</v>
      </c>
      <c r="U9065" s="1">
        <v>19973770</v>
      </c>
      <c r="V9065" s="1">
        <v>1.1748697757720947</v>
      </c>
      <c r="W9065" s="1">
        <v>6.2496743202209473</v>
      </c>
      <c r="X9065" s="1">
        <v>6.2496743202209473</v>
      </c>
    </row>
    <row r="9066" spans="1:24" x14ac:dyDescent="0.35">
      <c r="A9066" s="1">
        <v>370117</v>
      </c>
      <c r="B9066" s="1" t="s">
        <v>2350</v>
      </c>
      <c r="C9066" s="1">
        <v>120522003</v>
      </c>
      <c r="D9066" s="1">
        <v>117</v>
      </c>
      <c r="E9066" s="1" t="s">
        <v>2813</v>
      </c>
      <c r="F9066" s="1" t="s">
        <v>147</v>
      </c>
      <c r="G9066" s="1" t="s">
        <v>497</v>
      </c>
      <c r="H9066" s="1" t="s">
        <v>916</v>
      </c>
      <c r="I9066" s="1">
        <v>3372048.13</v>
      </c>
      <c r="J9066" s="1">
        <v>296198.46999999997</v>
      </c>
      <c r="K9066" s="1">
        <v>728801</v>
      </c>
      <c r="L9066" s="1">
        <v>16939516</v>
      </c>
      <c r="M9066" s="1">
        <v>1.1835149526596069</v>
      </c>
      <c r="N9066" s="1">
        <v>7.5115189552307129</v>
      </c>
      <c r="O9066" s="1">
        <v>0.13990630209445953</v>
      </c>
      <c r="P9066" s="1">
        <v>4.3285942077636719</v>
      </c>
      <c r="Q9066" s="1">
        <v>0</v>
      </c>
      <c r="R9066" s="1">
        <v>3.9371609687805176E-2</v>
      </c>
      <c r="S9066" s="1">
        <v>37</v>
      </c>
      <c r="T9066" s="1">
        <v>1</v>
      </c>
      <c r="U9066" s="1">
        <v>21336564</v>
      </c>
      <c r="V9066" s="1">
        <v>1.3627928495407104</v>
      </c>
      <c r="W9066" s="1">
        <v>6.8229184150695801</v>
      </c>
      <c r="X9066" s="1">
        <v>6.8229184150695801</v>
      </c>
    </row>
    <row r="9067" spans="1:24" x14ac:dyDescent="0.35">
      <c r="A9067" s="1">
        <v>380117</v>
      </c>
      <c r="B9067" s="1" t="s">
        <v>2351</v>
      </c>
      <c r="C9067" s="1">
        <v>120522003</v>
      </c>
      <c r="D9067" s="1">
        <v>117</v>
      </c>
      <c r="E9067" s="1" t="s">
        <v>2813</v>
      </c>
      <c r="F9067" s="1" t="s">
        <v>147</v>
      </c>
      <c r="G9067" s="1" t="s">
        <v>497</v>
      </c>
      <c r="H9067" s="1" t="s">
        <v>916</v>
      </c>
      <c r="I9067" s="1">
        <v>3605773</v>
      </c>
      <c r="J9067" s="1">
        <v>331840</v>
      </c>
      <c r="K9067" s="1">
        <v>728801</v>
      </c>
      <c r="L9067" s="1">
        <v>17321820</v>
      </c>
      <c r="M9067" s="1">
        <v>0.38230401277542114</v>
      </c>
      <c r="N9067" s="1">
        <v>2.2568767070770264</v>
      </c>
      <c r="O9067" s="1">
        <v>0.23372487723827362</v>
      </c>
      <c r="P9067" s="1">
        <v>6.9312434196472168</v>
      </c>
      <c r="Q9067" s="1">
        <v>0</v>
      </c>
      <c r="R9067" s="1">
        <v>3.564152866601944E-2</v>
      </c>
      <c r="S9067" s="1">
        <v>38</v>
      </c>
      <c r="T9067" s="1">
        <v>1</v>
      </c>
      <c r="U9067" s="1">
        <v>21988234</v>
      </c>
      <c r="V9067" s="1">
        <v>0.65167045593261719</v>
      </c>
      <c r="W9067" s="1">
        <v>3.0542407035827637</v>
      </c>
      <c r="X9067" s="1">
        <v>3.0542407035827637</v>
      </c>
    </row>
    <row r="9068" spans="1:24" x14ac:dyDescent="0.35">
      <c r="A9068" s="1">
        <v>390117</v>
      </c>
      <c r="B9068" s="1" t="s">
        <v>2352</v>
      </c>
      <c r="C9068" s="1">
        <v>120522003</v>
      </c>
      <c r="D9068" s="1">
        <v>117</v>
      </c>
      <c r="E9068" s="1" t="s">
        <v>2813</v>
      </c>
      <c r="F9068" s="1" t="s">
        <v>147</v>
      </c>
      <c r="G9068" s="1" t="s">
        <v>497</v>
      </c>
      <c r="H9068" s="1" t="s">
        <v>916</v>
      </c>
      <c r="I9068" s="1">
        <v>3611145</v>
      </c>
      <c r="J9068" s="1">
        <v>338694</v>
      </c>
      <c r="K9068" s="1">
        <v>778801</v>
      </c>
      <c r="L9068" s="1">
        <v>17486628</v>
      </c>
      <c r="M9068" s="1">
        <v>0.1648080050945282</v>
      </c>
      <c r="N9068" s="1">
        <v>0.95144736766815186</v>
      </c>
      <c r="O9068" s="1">
        <v>5.3719999268651009E-3</v>
      </c>
      <c r="P9068" s="1">
        <v>0.14898331463336945</v>
      </c>
      <c r="Q9068" s="1">
        <v>5.000000074505806E-2</v>
      </c>
      <c r="R9068" s="1">
        <v>6.8540000356733799E-3</v>
      </c>
      <c r="S9068" s="1">
        <v>39</v>
      </c>
      <c r="T9068" s="1">
        <v>1</v>
      </c>
      <c r="U9068" s="1">
        <v>22215268</v>
      </c>
      <c r="V9068" s="1">
        <v>0.22703400254249573</v>
      </c>
      <c r="W9068" s="1">
        <v>1.0325249433517456</v>
      </c>
      <c r="X9068" s="1">
        <v>1.0325249433517456</v>
      </c>
    </row>
    <row r="9069" spans="1:24" x14ac:dyDescent="0.35">
      <c r="A9069" s="1">
        <v>400117</v>
      </c>
      <c r="B9069" s="1" t="s">
        <v>2353</v>
      </c>
      <c r="C9069" s="1">
        <v>120522003</v>
      </c>
      <c r="D9069" s="1">
        <v>117</v>
      </c>
      <c r="E9069" s="1" t="s">
        <v>2813</v>
      </c>
      <c r="F9069" s="1" t="s">
        <v>147</v>
      </c>
      <c r="G9069" s="1" t="s">
        <v>497</v>
      </c>
      <c r="H9069" s="1" t="s">
        <v>916</v>
      </c>
      <c r="S9069" s="1">
        <v>40</v>
      </c>
      <c r="T9069" s="1">
        <v>1</v>
      </c>
      <c r="U9069" s="1">
        <v>0</v>
      </c>
      <c r="V9069" s="1">
        <v>0</v>
      </c>
      <c r="W9069" s="1">
        <v>-100</v>
      </c>
      <c r="X9069" s="1">
        <v>-100</v>
      </c>
    </row>
    <row r="9070" spans="1:24" x14ac:dyDescent="0.35">
      <c r="A9070" s="1">
        <v>410117</v>
      </c>
      <c r="B9070" s="1" t="s">
        <v>2354</v>
      </c>
      <c r="C9070" s="1">
        <v>120522003</v>
      </c>
      <c r="D9070" s="1">
        <v>117</v>
      </c>
      <c r="E9070" s="1" t="s">
        <v>2813</v>
      </c>
      <c r="F9070" s="1" t="s">
        <v>147</v>
      </c>
      <c r="G9070" s="1" t="s">
        <v>497</v>
      </c>
      <c r="H9070" s="1" t="s">
        <v>916</v>
      </c>
      <c r="S9070" s="1">
        <v>41</v>
      </c>
      <c r="T9070" s="1">
        <v>1</v>
      </c>
      <c r="U9070" s="1">
        <v>0</v>
      </c>
      <c r="V9070" s="1">
        <v>0</v>
      </c>
    </row>
    <row r="9071" spans="1:24" x14ac:dyDescent="0.35">
      <c r="A9071" s="1">
        <v>420117</v>
      </c>
      <c r="B9071" s="1" t="s">
        <v>2355</v>
      </c>
      <c r="C9071" s="1">
        <v>120522003</v>
      </c>
      <c r="D9071" s="1">
        <v>117</v>
      </c>
      <c r="E9071" s="1" t="s">
        <v>2813</v>
      </c>
      <c r="F9071" s="1" t="s">
        <v>147</v>
      </c>
      <c r="G9071" s="1" t="s">
        <v>497</v>
      </c>
      <c r="H9071" s="1" t="s">
        <v>916</v>
      </c>
      <c r="S9071" s="1">
        <v>42</v>
      </c>
      <c r="T9071" s="1">
        <v>1</v>
      </c>
      <c r="U9071" s="1">
        <v>0</v>
      </c>
      <c r="V9071" s="1">
        <v>0</v>
      </c>
    </row>
    <row r="9072" spans="1:24" x14ac:dyDescent="0.35">
      <c r="A9072" s="1">
        <v>430117</v>
      </c>
      <c r="B9072" s="1" t="s">
        <v>2356</v>
      </c>
      <c r="C9072" s="1">
        <v>120522003</v>
      </c>
      <c r="D9072" s="1">
        <v>117</v>
      </c>
      <c r="E9072" s="1" t="s">
        <v>2813</v>
      </c>
      <c r="F9072" s="1" t="s">
        <v>147</v>
      </c>
      <c r="G9072" s="1" t="s">
        <v>497</v>
      </c>
      <c r="H9072" s="1" t="s">
        <v>916</v>
      </c>
      <c r="S9072" s="1">
        <v>43</v>
      </c>
      <c r="T9072" s="1">
        <v>1</v>
      </c>
      <c r="U9072" s="1">
        <v>0</v>
      </c>
      <c r="V9072" s="1">
        <v>0</v>
      </c>
    </row>
    <row r="9073" spans="1:24" x14ac:dyDescent="0.35">
      <c r="A9073" s="1">
        <v>440117</v>
      </c>
      <c r="B9073" s="1" t="s">
        <v>2357</v>
      </c>
      <c r="C9073" s="1">
        <v>120522003</v>
      </c>
      <c r="D9073" s="1">
        <v>117</v>
      </c>
      <c r="E9073" s="1" t="s">
        <v>2813</v>
      </c>
      <c r="F9073" s="1" t="s">
        <v>147</v>
      </c>
      <c r="G9073" s="1" t="s">
        <v>497</v>
      </c>
      <c r="H9073" s="1" t="s">
        <v>916</v>
      </c>
      <c r="S9073" s="1">
        <v>44</v>
      </c>
      <c r="T9073" s="1">
        <v>1</v>
      </c>
      <c r="U9073" s="1">
        <v>0</v>
      </c>
      <c r="V9073" s="1">
        <v>0</v>
      </c>
    </row>
    <row r="9074" spans="1:24" x14ac:dyDescent="0.35">
      <c r="A9074" s="1">
        <v>450117</v>
      </c>
      <c r="B9074" s="1" t="s">
        <v>2358</v>
      </c>
      <c r="C9074" s="1">
        <v>120522003</v>
      </c>
      <c r="D9074" s="1">
        <v>117</v>
      </c>
      <c r="E9074" s="1" t="s">
        <v>2813</v>
      </c>
      <c r="F9074" s="1" t="s">
        <v>147</v>
      </c>
      <c r="G9074" s="1" t="s">
        <v>497</v>
      </c>
      <c r="H9074" s="1" t="s">
        <v>916</v>
      </c>
      <c r="S9074" s="1">
        <v>45</v>
      </c>
      <c r="T9074" s="1">
        <v>1</v>
      </c>
      <c r="U9074" s="1">
        <v>0</v>
      </c>
      <c r="V9074" s="1">
        <v>0</v>
      </c>
    </row>
    <row r="9075" spans="1:24" x14ac:dyDescent="0.35">
      <c r="A9075" s="1">
        <v>460117</v>
      </c>
      <c r="B9075" s="1" t="s">
        <v>2359</v>
      </c>
      <c r="C9075" s="1">
        <v>120522003</v>
      </c>
      <c r="D9075" s="1">
        <v>117</v>
      </c>
      <c r="E9075" s="1" t="s">
        <v>2813</v>
      </c>
      <c r="F9075" s="1" t="s">
        <v>147</v>
      </c>
      <c r="G9075" s="1" t="s">
        <v>497</v>
      </c>
      <c r="H9075" s="1" t="s">
        <v>916</v>
      </c>
      <c r="S9075" s="1">
        <v>46</v>
      </c>
      <c r="T9075" s="1">
        <v>1</v>
      </c>
      <c r="U9075" s="1">
        <v>0</v>
      </c>
      <c r="V9075" s="1">
        <v>0</v>
      </c>
    </row>
    <row r="9076" spans="1:24" x14ac:dyDescent="0.35">
      <c r="A9076" s="1">
        <v>470117</v>
      </c>
      <c r="B9076" s="1" t="s">
        <v>2360</v>
      </c>
      <c r="C9076" s="1">
        <v>120522003</v>
      </c>
      <c r="D9076" s="1">
        <v>117</v>
      </c>
      <c r="E9076" s="1" t="s">
        <v>2813</v>
      </c>
      <c r="F9076" s="1" t="s">
        <v>147</v>
      </c>
      <c r="G9076" s="1" t="s">
        <v>497</v>
      </c>
      <c r="H9076" s="1" t="s">
        <v>916</v>
      </c>
      <c r="S9076" s="1">
        <v>47</v>
      </c>
      <c r="T9076" s="1">
        <v>1</v>
      </c>
      <c r="U9076" s="1">
        <v>0</v>
      </c>
      <c r="V9076" s="1">
        <v>0</v>
      </c>
    </row>
    <row r="9077" spans="1:24" x14ac:dyDescent="0.35">
      <c r="A9077" s="1">
        <v>480117</v>
      </c>
      <c r="B9077" s="1" t="s">
        <v>2361</v>
      </c>
      <c r="C9077" s="1">
        <v>120522003</v>
      </c>
      <c r="D9077" s="1">
        <v>117</v>
      </c>
      <c r="E9077" s="1" t="s">
        <v>2813</v>
      </c>
      <c r="F9077" s="1" t="s">
        <v>147</v>
      </c>
      <c r="G9077" s="1" t="s">
        <v>497</v>
      </c>
      <c r="H9077" s="1" t="s">
        <v>916</v>
      </c>
      <c r="S9077" s="1">
        <v>48</v>
      </c>
      <c r="T9077" s="1">
        <v>1</v>
      </c>
      <c r="U9077" s="1">
        <v>0</v>
      </c>
      <c r="V9077" s="1">
        <v>0</v>
      </c>
    </row>
    <row r="9078" spans="1:24" x14ac:dyDescent="0.35">
      <c r="A9078" s="1">
        <v>250511</v>
      </c>
      <c r="B9078" s="1" t="s">
        <v>2364</v>
      </c>
      <c r="C9078" s="1">
        <v>121131507</v>
      </c>
      <c r="D9078" s="1">
        <v>511</v>
      </c>
      <c r="E9078" s="1" t="s">
        <v>48</v>
      </c>
      <c r="F9078" s="1" t="s">
        <v>48</v>
      </c>
      <c r="G9078" s="1" t="s">
        <v>48</v>
      </c>
      <c r="H9078" s="1" t="s">
        <v>48</v>
      </c>
      <c r="S9078" s="1">
        <v>25</v>
      </c>
      <c r="T9078" s="1">
        <v>2</v>
      </c>
      <c r="U9078" s="1">
        <v>0</v>
      </c>
      <c r="V9078" s="1">
        <v>0</v>
      </c>
    </row>
    <row r="9079" spans="1:24" x14ac:dyDescent="0.35">
      <c r="A9079" s="1">
        <v>260511</v>
      </c>
      <c r="B9079" s="1" t="s">
        <v>2365</v>
      </c>
      <c r="C9079" s="1">
        <v>121131507</v>
      </c>
      <c r="D9079" s="1">
        <v>511</v>
      </c>
      <c r="E9079" s="1" t="s">
        <v>48</v>
      </c>
      <c r="F9079" s="1" t="s">
        <v>48</v>
      </c>
      <c r="G9079" s="1" t="s">
        <v>48</v>
      </c>
      <c r="H9079" s="1" t="s">
        <v>48</v>
      </c>
      <c r="S9079" s="1">
        <v>26</v>
      </c>
      <c r="T9079" s="1">
        <v>2</v>
      </c>
      <c r="U9079" s="1">
        <v>0</v>
      </c>
      <c r="V9079" s="1">
        <v>0</v>
      </c>
    </row>
    <row r="9080" spans="1:24" x14ac:dyDescent="0.35">
      <c r="A9080" s="1">
        <v>270511</v>
      </c>
      <c r="B9080" s="1" t="s">
        <v>2366</v>
      </c>
      <c r="C9080" s="1">
        <v>121131507</v>
      </c>
      <c r="D9080" s="1">
        <v>511</v>
      </c>
      <c r="E9080" s="1" t="s">
        <v>48</v>
      </c>
      <c r="F9080" s="1" t="s">
        <v>48</v>
      </c>
      <c r="G9080" s="1" t="s">
        <v>48</v>
      </c>
      <c r="H9080" s="1" t="s">
        <v>48</v>
      </c>
      <c r="S9080" s="1">
        <v>27</v>
      </c>
      <c r="T9080" s="1">
        <v>2</v>
      </c>
      <c r="U9080" s="1">
        <v>0</v>
      </c>
      <c r="V9080" s="1">
        <v>0</v>
      </c>
    </row>
    <row r="9081" spans="1:24" x14ac:dyDescent="0.35">
      <c r="A9081" s="1">
        <v>280511</v>
      </c>
      <c r="B9081" s="1" t="s">
        <v>2367</v>
      </c>
      <c r="C9081" s="1">
        <v>121131507</v>
      </c>
      <c r="D9081" s="1">
        <v>511</v>
      </c>
      <c r="E9081" s="1" t="s">
        <v>48</v>
      </c>
      <c r="F9081" s="1" t="s">
        <v>48</v>
      </c>
      <c r="G9081" s="1" t="s">
        <v>48</v>
      </c>
      <c r="H9081" s="1" t="s">
        <v>48</v>
      </c>
      <c r="S9081" s="1">
        <v>28</v>
      </c>
      <c r="T9081" s="1">
        <v>2</v>
      </c>
      <c r="U9081" s="1">
        <v>0</v>
      </c>
      <c r="V9081" s="1">
        <v>0</v>
      </c>
    </row>
    <row r="9082" spans="1:24" x14ac:dyDescent="0.35">
      <c r="A9082" s="1">
        <v>290511</v>
      </c>
      <c r="B9082" s="1" t="s">
        <v>2341</v>
      </c>
      <c r="C9082" s="1">
        <v>121131507</v>
      </c>
      <c r="D9082" s="1">
        <v>511</v>
      </c>
      <c r="E9082" s="1" t="s">
        <v>2814</v>
      </c>
      <c r="F9082" s="1" t="s">
        <v>118</v>
      </c>
      <c r="G9082" s="1" t="s">
        <v>193</v>
      </c>
      <c r="H9082" s="1" t="s">
        <v>2369</v>
      </c>
      <c r="J9082" s="1">
        <v>318220</v>
      </c>
      <c r="S9082" s="1">
        <v>29</v>
      </c>
      <c r="T9082" s="1">
        <v>2</v>
      </c>
      <c r="U9082" s="1">
        <v>318220</v>
      </c>
      <c r="V9082" s="1">
        <v>0</v>
      </c>
    </row>
    <row r="9083" spans="1:24" x14ac:dyDescent="0.35">
      <c r="A9083" s="1">
        <v>300511</v>
      </c>
      <c r="B9083" s="1" t="s">
        <v>2343</v>
      </c>
      <c r="C9083" s="1">
        <v>121131507</v>
      </c>
      <c r="D9083" s="1">
        <v>511</v>
      </c>
      <c r="E9083" s="1" t="s">
        <v>2814</v>
      </c>
      <c r="F9083" s="1" t="s">
        <v>118</v>
      </c>
      <c r="G9083" s="1" t="s">
        <v>193</v>
      </c>
      <c r="H9083" s="1" t="s">
        <v>2369</v>
      </c>
      <c r="J9083" s="1">
        <v>352973</v>
      </c>
      <c r="R9083" s="1">
        <v>3.4752998501062393E-2</v>
      </c>
      <c r="S9083" s="1">
        <v>30</v>
      </c>
      <c r="T9083" s="1">
        <v>2</v>
      </c>
      <c r="U9083" s="1">
        <v>352973</v>
      </c>
      <c r="V9083" s="1">
        <v>3.4752998501062393E-2</v>
      </c>
      <c r="W9083" s="1">
        <v>10.921060562133789</v>
      </c>
      <c r="X9083" s="1">
        <v>10.921060562133789</v>
      </c>
    </row>
    <row r="9084" spans="1:24" x14ac:dyDescent="0.35">
      <c r="A9084" s="1">
        <v>310511</v>
      </c>
      <c r="B9084" s="1" t="s">
        <v>2344</v>
      </c>
      <c r="C9084" s="1">
        <v>121131507</v>
      </c>
      <c r="D9084" s="1">
        <v>511</v>
      </c>
      <c r="E9084" s="1" t="s">
        <v>2814</v>
      </c>
      <c r="F9084" s="1" t="s">
        <v>118</v>
      </c>
      <c r="G9084" s="1" t="s">
        <v>193</v>
      </c>
      <c r="H9084" s="1" t="s">
        <v>2369</v>
      </c>
      <c r="J9084" s="1">
        <v>360214.37</v>
      </c>
      <c r="R9084" s="1">
        <v>7.2413701564073563E-3</v>
      </c>
      <c r="S9084" s="1">
        <v>31</v>
      </c>
      <c r="T9084" s="1">
        <v>2</v>
      </c>
      <c r="U9084" s="1">
        <v>360214.375</v>
      </c>
      <c r="V9084" s="1">
        <v>7.2413701564073563E-3</v>
      </c>
      <c r="W9084" s="1">
        <v>2.0515379905700684</v>
      </c>
      <c r="X9084" s="1">
        <v>2.0515379905700684</v>
      </c>
    </row>
    <row r="9085" spans="1:24" x14ac:dyDescent="0.35">
      <c r="A9085" s="1">
        <v>320511</v>
      </c>
      <c r="B9085" s="1" t="s">
        <v>2345</v>
      </c>
      <c r="C9085" s="1">
        <v>121131507</v>
      </c>
      <c r="D9085" s="1">
        <v>511</v>
      </c>
      <c r="E9085" s="1" t="s">
        <v>2814</v>
      </c>
      <c r="F9085" s="1" t="s">
        <v>118</v>
      </c>
      <c r="G9085" s="1" t="s">
        <v>193</v>
      </c>
      <c r="H9085" s="1" t="s">
        <v>2369</v>
      </c>
      <c r="J9085" s="1">
        <v>411501</v>
      </c>
      <c r="R9085" s="1">
        <v>5.128663033246994E-2</v>
      </c>
      <c r="S9085" s="1">
        <v>32</v>
      </c>
      <c r="T9085" s="1">
        <v>2</v>
      </c>
      <c r="U9085" s="1">
        <v>411501</v>
      </c>
      <c r="V9085" s="1">
        <v>5.128663033246994E-2</v>
      </c>
      <c r="W9085" s="1">
        <v>14.23780632019043</v>
      </c>
      <c r="X9085" s="1">
        <v>14.23780632019043</v>
      </c>
    </row>
    <row r="9086" spans="1:24" x14ac:dyDescent="0.35">
      <c r="A9086" s="1">
        <v>330511</v>
      </c>
      <c r="B9086" s="1" t="s">
        <v>2346</v>
      </c>
      <c r="C9086" s="1">
        <v>121131507</v>
      </c>
      <c r="D9086" s="1">
        <v>511</v>
      </c>
      <c r="E9086" s="1" t="s">
        <v>2814</v>
      </c>
      <c r="F9086" s="1" t="s">
        <v>118</v>
      </c>
      <c r="G9086" s="1" t="s">
        <v>193</v>
      </c>
      <c r="H9086" s="1" t="s">
        <v>2369</v>
      </c>
      <c r="J9086" s="1">
        <v>470731</v>
      </c>
      <c r="R9086" s="1">
        <v>5.9229999780654907E-2</v>
      </c>
      <c r="S9086" s="1">
        <v>33</v>
      </c>
      <c r="T9086" s="1">
        <v>2</v>
      </c>
      <c r="U9086" s="1">
        <v>470731</v>
      </c>
      <c r="V9086" s="1">
        <v>5.9229999780654907E-2</v>
      </c>
      <c r="W9086" s="1">
        <v>14.393646240234375</v>
      </c>
      <c r="X9086" s="1">
        <v>14.393646240234375</v>
      </c>
    </row>
    <row r="9087" spans="1:24" x14ac:dyDescent="0.35">
      <c r="A9087" s="1">
        <v>340511</v>
      </c>
      <c r="B9087" s="1" t="s">
        <v>2347</v>
      </c>
      <c r="C9087" s="1">
        <v>121131507</v>
      </c>
      <c r="D9087" s="1">
        <v>511</v>
      </c>
      <c r="E9087" s="1" t="s">
        <v>2814</v>
      </c>
      <c r="F9087" s="1" t="s">
        <v>118</v>
      </c>
      <c r="G9087" s="1" t="s">
        <v>193</v>
      </c>
      <c r="H9087" s="1" t="s">
        <v>2369</v>
      </c>
      <c r="J9087" s="1">
        <v>521982</v>
      </c>
      <c r="R9087" s="1">
        <v>5.125100165605545E-2</v>
      </c>
      <c r="S9087" s="1">
        <v>34</v>
      </c>
      <c r="T9087" s="1">
        <v>2</v>
      </c>
      <c r="U9087" s="1">
        <v>521982</v>
      </c>
      <c r="V9087" s="1">
        <v>5.125100165605545E-2</v>
      </c>
      <c r="W9087" s="1">
        <v>10.887534141540527</v>
      </c>
      <c r="X9087" s="1">
        <v>10.887534141540527</v>
      </c>
    </row>
    <row r="9088" spans="1:24" x14ac:dyDescent="0.35">
      <c r="A9088" s="1">
        <v>350511</v>
      </c>
      <c r="B9088" s="1" t="s">
        <v>2348</v>
      </c>
      <c r="C9088" s="1">
        <v>121131507</v>
      </c>
      <c r="D9088" s="1">
        <v>511</v>
      </c>
      <c r="E9088" s="1" t="s">
        <v>2814</v>
      </c>
      <c r="F9088" s="1" t="s">
        <v>118</v>
      </c>
      <c r="G9088" s="1" t="s">
        <v>193</v>
      </c>
      <c r="H9088" s="1" t="s">
        <v>2369</v>
      </c>
      <c r="J9088" s="1">
        <v>483452</v>
      </c>
      <c r="R9088" s="1">
        <v>-3.8529999554157257E-2</v>
      </c>
      <c r="S9088" s="1">
        <v>35</v>
      </c>
      <c r="T9088" s="1">
        <v>2</v>
      </c>
      <c r="U9088" s="1">
        <v>483452</v>
      </c>
      <c r="V9088" s="1">
        <v>-3.8529999554157257E-2</v>
      </c>
      <c r="W9088" s="1">
        <v>-7.3814806938171387</v>
      </c>
      <c r="X9088" s="1">
        <v>-7.3814806938171387</v>
      </c>
    </row>
    <row r="9089" spans="1:24" x14ac:dyDescent="0.35">
      <c r="A9089" s="1">
        <v>360511</v>
      </c>
      <c r="B9089" s="1" t="s">
        <v>2349</v>
      </c>
      <c r="C9089" s="1">
        <v>121131507</v>
      </c>
      <c r="D9089" s="1">
        <v>511</v>
      </c>
      <c r="E9089" s="1" t="s">
        <v>2814</v>
      </c>
      <c r="F9089" s="1" t="s">
        <v>118</v>
      </c>
      <c r="G9089" s="1" t="s">
        <v>193</v>
      </c>
      <c r="H9089" s="1" t="s">
        <v>2369</v>
      </c>
      <c r="J9089" s="1">
        <v>466442</v>
      </c>
      <c r="R9089" s="1">
        <v>-1.7009999603033066E-2</v>
      </c>
      <c r="S9089" s="1">
        <v>36</v>
      </c>
      <c r="T9089" s="1">
        <v>2</v>
      </c>
      <c r="U9089" s="1">
        <v>466442</v>
      </c>
      <c r="V9089" s="1">
        <v>-1.7009999603033066E-2</v>
      </c>
      <c r="W9089" s="1">
        <v>-3.5184464454650879</v>
      </c>
      <c r="X9089" s="1">
        <v>-3.5184464454650879</v>
      </c>
    </row>
    <row r="9090" spans="1:24" x14ac:dyDescent="0.35">
      <c r="A9090" s="1">
        <v>370511</v>
      </c>
      <c r="B9090" s="1" t="s">
        <v>2350</v>
      </c>
      <c r="C9090" s="1">
        <v>121131507</v>
      </c>
      <c r="D9090" s="1">
        <v>511</v>
      </c>
      <c r="E9090" s="1" t="s">
        <v>2814</v>
      </c>
      <c r="F9090" s="1" t="s">
        <v>118</v>
      </c>
      <c r="G9090" s="1" t="s">
        <v>193</v>
      </c>
      <c r="H9090" s="1" t="s">
        <v>2369</v>
      </c>
      <c r="J9090" s="1">
        <v>662542.5</v>
      </c>
      <c r="R9090" s="1">
        <v>0.19610050320625305</v>
      </c>
      <c r="S9090" s="1">
        <v>37</v>
      </c>
      <c r="T9090" s="1">
        <v>2</v>
      </c>
      <c r="U9090" s="1">
        <v>662542.5</v>
      </c>
      <c r="V9090" s="1">
        <v>0.19610050320625305</v>
      </c>
      <c r="W9090" s="1">
        <v>42.041774749755859</v>
      </c>
      <c r="X9090" s="1">
        <v>42.041774749755859</v>
      </c>
    </row>
    <row r="9091" spans="1:24" x14ac:dyDescent="0.35">
      <c r="A9091" s="1">
        <v>380511</v>
      </c>
      <c r="B9091" s="1" t="s">
        <v>2351</v>
      </c>
      <c r="C9091" s="1">
        <v>121131507</v>
      </c>
      <c r="D9091" s="1">
        <v>511</v>
      </c>
      <c r="E9091" s="1" t="s">
        <v>2814</v>
      </c>
      <c r="F9091" s="1" t="s">
        <v>118</v>
      </c>
      <c r="G9091" s="1" t="s">
        <v>193</v>
      </c>
      <c r="H9091" s="1" t="s">
        <v>2369</v>
      </c>
      <c r="J9091" s="1">
        <v>738868</v>
      </c>
      <c r="R9091" s="1">
        <v>7.6325498521327972E-2</v>
      </c>
      <c r="S9091" s="1">
        <v>38</v>
      </c>
      <c r="T9091" s="1">
        <v>2</v>
      </c>
      <c r="U9091" s="1">
        <v>738868</v>
      </c>
      <c r="V9091" s="1">
        <v>7.6325498521327972E-2</v>
      </c>
      <c r="W9091" s="1">
        <v>11.52009105682373</v>
      </c>
      <c r="X9091" s="1">
        <v>11.52009105682373</v>
      </c>
    </row>
    <row r="9092" spans="1:24" x14ac:dyDescent="0.35">
      <c r="A9092" s="1">
        <v>390511</v>
      </c>
      <c r="B9092" s="1" t="s">
        <v>2352</v>
      </c>
      <c r="C9092" s="1">
        <v>121131507</v>
      </c>
      <c r="D9092" s="1">
        <v>511</v>
      </c>
      <c r="E9092" s="1" t="s">
        <v>2814</v>
      </c>
      <c r="F9092" s="1" t="s">
        <v>118</v>
      </c>
      <c r="G9092" s="1" t="s">
        <v>193</v>
      </c>
      <c r="H9092" s="1" t="s">
        <v>2369</v>
      </c>
      <c r="J9092" s="1">
        <v>809157</v>
      </c>
      <c r="R9092" s="1">
        <v>7.0289000868797302E-2</v>
      </c>
      <c r="S9092" s="1">
        <v>39</v>
      </c>
      <c r="T9092" s="1">
        <v>2</v>
      </c>
      <c r="U9092" s="1">
        <v>809157</v>
      </c>
      <c r="V9092" s="1">
        <v>7.0289000868797302E-2</v>
      </c>
      <c r="W9092" s="1">
        <v>9.513066291809082</v>
      </c>
      <c r="X9092" s="1">
        <v>9.513066291809082</v>
      </c>
    </row>
    <row r="9093" spans="1:24" x14ac:dyDescent="0.35">
      <c r="A9093" s="1">
        <v>400511</v>
      </c>
      <c r="B9093" s="1" t="s">
        <v>2353</v>
      </c>
      <c r="C9093" s="1">
        <v>121131507</v>
      </c>
      <c r="D9093" s="1">
        <v>511</v>
      </c>
      <c r="E9093" s="1" t="s">
        <v>48</v>
      </c>
      <c r="F9093" s="1" t="s">
        <v>48</v>
      </c>
      <c r="G9093" s="1" t="s">
        <v>48</v>
      </c>
      <c r="H9093" s="1" t="s">
        <v>48</v>
      </c>
      <c r="S9093" s="1">
        <v>40</v>
      </c>
      <c r="T9093" s="1">
        <v>2</v>
      </c>
      <c r="U9093" s="1">
        <v>0</v>
      </c>
      <c r="V9093" s="1">
        <v>0</v>
      </c>
      <c r="W9093" s="1">
        <v>-100</v>
      </c>
      <c r="X9093" s="1">
        <v>-100</v>
      </c>
    </row>
    <row r="9094" spans="1:24" x14ac:dyDescent="0.35">
      <c r="A9094" s="1">
        <v>410511</v>
      </c>
      <c r="B9094" s="1" t="s">
        <v>2354</v>
      </c>
      <c r="C9094" s="1">
        <v>121131507</v>
      </c>
      <c r="D9094" s="1">
        <v>511</v>
      </c>
      <c r="E9094" s="1" t="s">
        <v>48</v>
      </c>
      <c r="F9094" s="1" t="s">
        <v>48</v>
      </c>
      <c r="G9094" s="1" t="s">
        <v>48</v>
      </c>
      <c r="H9094" s="1" t="s">
        <v>48</v>
      </c>
      <c r="S9094" s="1">
        <v>41</v>
      </c>
      <c r="T9094" s="1">
        <v>2</v>
      </c>
      <c r="U9094" s="1">
        <v>0</v>
      </c>
      <c r="V9094" s="1">
        <v>0</v>
      </c>
    </row>
    <row r="9095" spans="1:24" x14ac:dyDescent="0.35">
      <c r="A9095" s="1">
        <v>420511</v>
      </c>
      <c r="B9095" s="1" t="s">
        <v>2355</v>
      </c>
      <c r="C9095" s="1">
        <v>121131507</v>
      </c>
      <c r="D9095" s="1">
        <v>511</v>
      </c>
      <c r="E9095" s="1" t="s">
        <v>48</v>
      </c>
      <c r="F9095" s="1" t="s">
        <v>48</v>
      </c>
      <c r="G9095" s="1" t="s">
        <v>48</v>
      </c>
      <c r="H9095" s="1" t="s">
        <v>48</v>
      </c>
      <c r="S9095" s="1">
        <v>42</v>
      </c>
      <c r="T9095" s="1">
        <v>2</v>
      </c>
      <c r="U9095" s="1">
        <v>0</v>
      </c>
      <c r="V9095" s="1">
        <v>0</v>
      </c>
    </row>
    <row r="9096" spans="1:24" x14ac:dyDescent="0.35">
      <c r="A9096" s="1">
        <v>430511</v>
      </c>
      <c r="B9096" s="1" t="s">
        <v>2356</v>
      </c>
      <c r="C9096" s="1">
        <v>121131507</v>
      </c>
      <c r="D9096" s="1">
        <v>511</v>
      </c>
      <c r="E9096" s="1" t="s">
        <v>48</v>
      </c>
      <c r="F9096" s="1" t="s">
        <v>48</v>
      </c>
      <c r="G9096" s="1" t="s">
        <v>48</v>
      </c>
      <c r="H9096" s="1" t="s">
        <v>48</v>
      </c>
      <c r="S9096" s="1">
        <v>43</v>
      </c>
      <c r="T9096" s="1">
        <v>2</v>
      </c>
      <c r="U9096" s="1">
        <v>0</v>
      </c>
      <c r="V9096" s="1">
        <v>0</v>
      </c>
    </row>
    <row r="9097" spans="1:24" x14ac:dyDescent="0.35">
      <c r="A9097" s="1">
        <v>440511</v>
      </c>
      <c r="B9097" s="1" t="s">
        <v>2357</v>
      </c>
      <c r="C9097" s="1">
        <v>121131507</v>
      </c>
      <c r="D9097" s="1">
        <v>511</v>
      </c>
      <c r="E9097" s="1" t="s">
        <v>48</v>
      </c>
      <c r="F9097" s="1" t="s">
        <v>48</v>
      </c>
      <c r="G9097" s="1" t="s">
        <v>48</v>
      </c>
      <c r="H9097" s="1" t="s">
        <v>48</v>
      </c>
      <c r="S9097" s="1">
        <v>44</v>
      </c>
      <c r="T9097" s="1">
        <v>2</v>
      </c>
      <c r="U9097" s="1">
        <v>0</v>
      </c>
      <c r="V9097" s="1">
        <v>0</v>
      </c>
    </row>
    <row r="9098" spans="1:24" x14ac:dyDescent="0.35">
      <c r="A9098" s="1">
        <v>450511</v>
      </c>
      <c r="B9098" s="1" t="s">
        <v>2358</v>
      </c>
      <c r="C9098" s="1">
        <v>121131507</v>
      </c>
      <c r="D9098" s="1">
        <v>511</v>
      </c>
      <c r="E9098" s="1" t="s">
        <v>48</v>
      </c>
      <c r="F9098" s="1" t="s">
        <v>48</v>
      </c>
      <c r="G9098" s="1" t="s">
        <v>48</v>
      </c>
      <c r="H9098" s="1" t="s">
        <v>48</v>
      </c>
      <c r="S9098" s="1">
        <v>45</v>
      </c>
      <c r="T9098" s="1">
        <v>2</v>
      </c>
      <c r="U9098" s="1">
        <v>0</v>
      </c>
      <c r="V9098" s="1">
        <v>0</v>
      </c>
    </row>
    <row r="9099" spans="1:24" x14ac:dyDescent="0.35">
      <c r="A9099" s="1">
        <v>460511</v>
      </c>
      <c r="B9099" s="1" t="s">
        <v>2359</v>
      </c>
      <c r="C9099" s="1">
        <v>121131507</v>
      </c>
      <c r="D9099" s="1">
        <v>511</v>
      </c>
      <c r="E9099" s="1" t="s">
        <v>48</v>
      </c>
      <c r="F9099" s="1" t="s">
        <v>48</v>
      </c>
      <c r="G9099" s="1" t="s">
        <v>48</v>
      </c>
      <c r="H9099" s="1" t="s">
        <v>48</v>
      </c>
      <c r="S9099" s="1">
        <v>46</v>
      </c>
      <c r="T9099" s="1">
        <v>2</v>
      </c>
      <c r="U9099" s="1">
        <v>0</v>
      </c>
      <c r="V9099" s="1">
        <v>0</v>
      </c>
    </row>
    <row r="9100" spans="1:24" x14ac:dyDescent="0.35">
      <c r="A9100" s="1">
        <v>470511</v>
      </c>
      <c r="B9100" s="1" t="s">
        <v>2360</v>
      </c>
      <c r="C9100" s="1">
        <v>121131507</v>
      </c>
      <c r="D9100" s="1">
        <v>511</v>
      </c>
      <c r="E9100" s="1" t="s">
        <v>48</v>
      </c>
      <c r="F9100" s="1" t="s">
        <v>48</v>
      </c>
      <c r="G9100" s="1" t="s">
        <v>48</v>
      </c>
      <c r="H9100" s="1" t="s">
        <v>48</v>
      </c>
      <c r="S9100" s="1">
        <v>47</v>
      </c>
      <c r="T9100" s="1">
        <v>2</v>
      </c>
      <c r="U9100" s="1">
        <v>0</v>
      </c>
      <c r="V9100" s="1">
        <v>0</v>
      </c>
    </row>
    <row r="9101" spans="1:24" x14ac:dyDescent="0.35">
      <c r="A9101" s="1">
        <v>290205</v>
      </c>
      <c r="B9101" s="1" t="s">
        <v>2341</v>
      </c>
      <c r="C9101" s="1">
        <v>121135003</v>
      </c>
      <c r="D9101" s="1">
        <v>205</v>
      </c>
      <c r="E9101" s="1" t="s">
        <v>2815</v>
      </c>
      <c r="F9101" s="1" t="s">
        <v>118</v>
      </c>
      <c r="G9101" s="1" t="s">
        <v>193</v>
      </c>
      <c r="H9101" s="1" t="s">
        <v>916</v>
      </c>
      <c r="I9101" s="1">
        <v>799901.58</v>
      </c>
      <c r="K9101" s="1">
        <v>219928</v>
      </c>
      <c r="L9101" s="1">
        <v>2966227.25</v>
      </c>
      <c r="S9101" s="1">
        <v>29</v>
      </c>
      <c r="T9101" s="1">
        <v>1</v>
      </c>
      <c r="U9101" s="1">
        <v>3986056.75</v>
      </c>
      <c r="V9101" s="1">
        <v>0</v>
      </c>
    </row>
    <row r="9102" spans="1:24" x14ac:dyDescent="0.35">
      <c r="A9102" s="1">
        <v>300205</v>
      </c>
      <c r="B9102" s="1" t="s">
        <v>2343</v>
      </c>
      <c r="C9102" s="1">
        <v>121135003</v>
      </c>
      <c r="D9102" s="1">
        <v>205</v>
      </c>
      <c r="E9102" s="1" t="s">
        <v>2815</v>
      </c>
      <c r="F9102" s="1" t="s">
        <v>118</v>
      </c>
      <c r="G9102" s="1" t="s">
        <v>193</v>
      </c>
      <c r="H9102" s="1" t="s">
        <v>916</v>
      </c>
      <c r="I9102" s="1">
        <v>850469.93</v>
      </c>
      <c r="K9102" s="1">
        <v>219928</v>
      </c>
      <c r="L9102" s="1">
        <v>3277400.25</v>
      </c>
      <c r="M9102" s="1">
        <v>0.31117299199104309</v>
      </c>
      <c r="N9102" s="1">
        <v>10.490530967712402</v>
      </c>
      <c r="O9102" s="1">
        <v>5.0568349659442902E-2</v>
      </c>
      <c r="P9102" s="1">
        <v>6.3218216896057129</v>
      </c>
      <c r="Q9102" s="1">
        <v>0</v>
      </c>
      <c r="S9102" s="1">
        <v>30</v>
      </c>
      <c r="T9102" s="1">
        <v>1</v>
      </c>
      <c r="U9102" s="1">
        <v>4347798</v>
      </c>
      <c r="V9102" s="1">
        <v>0.3617413341999054</v>
      </c>
      <c r="W9102" s="1">
        <v>9.0751657485961914</v>
      </c>
      <c r="X9102" s="1">
        <v>9.0751657485961914</v>
      </c>
    </row>
    <row r="9103" spans="1:24" x14ac:dyDescent="0.35">
      <c r="A9103" s="1">
        <v>310205</v>
      </c>
      <c r="B9103" s="1" t="s">
        <v>2344</v>
      </c>
      <c r="C9103" s="1">
        <v>121135003</v>
      </c>
      <c r="D9103" s="1">
        <v>205</v>
      </c>
      <c r="E9103" s="1" t="s">
        <v>2815</v>
      </c>
      <c r="F9103" s="1" t="s">
        <v>118</v>
      </c>
      <c r="G9103" s="1" t="s">
        <v>193</v>
      </c>
      <c r="H9103" s="1" t="s">
        <v>916</v>
      </c>
      <c r="I9103" s="1">
        <v>883536.8</v>
      </c>
      <c r="K9103" s="1">
        <v>219928</v>
      </c>
      <c r="L9103" s="1">
        <v>3477161</v>
      </c>
      <c r="M9103" s="1">
        <v>0.19976074993610382</v>
      </c>
      <c r="N9103" s="1">
        <v>6.0950980186462402</v>
      </c>
      <c r="O9103" s="1">
        <v>3.3066868782043457E-2</v>
      </c>
      <c r="P9103" s="1">
        <v>3.8880703449249268</v>
      </c>
      <c r="Q9103" s="1">
        <v>0</v>
      </c>
      <c r="S9103" s="1">
        <v>31</v>
      </c>
      <c r="T9103" s="1">
        <v>1</v>
      </c>
      <c r="U9103" s="1">
        <v>4580626</v>
      </c>
      <c r="V9103" s="1">
        <v>0.23282761871814728</v>
      </c>
      <c r="W9103" s="1">
        <v>5.3550786972045898</v>
      </c>
      <c r="X9103" s="1">
        <v>5.3550786972045898</v>
      </c>
    </row>
    <row r="9104" spans="1:24" x14ac:dyDescent="0.35">
      <c r="A9104" s="1">
        <v>320205</v>
      </c>
      <c r="B9104" s="1" t="s">
        <v>2345</v>
      </c>
      <c r="C9104" s="1">
        <v>121135003</v>
      </c>
      <c r="D9104" s="1">
        <v>205</v>
      </c>
      <c r="E9104" s="1" t="s">
        <v>2815</v>
      </c>
      <c r="F9104" s="1" t="s">
        <v>118</v>
      </c>
      <c r="G9104" s="1" t="s">
        <v>193</v>
      </c>
      <c r="H9104" s="1" t="s">
        <v>916</v>
      </c>
      <c r="I9104" s="1">
        <v>900037.51</v>
      </c>
      <c r="K9104" s="1">
        <v>219928</v>
      </c>
      <c r="L9104" s="1">
        <v>3636590.25</v>
      </c>
      <c r="M9104" s="1">
        <v>0.15942925214767456</v>
      </c>
      <c r="N9104" s="1">
        <v>4.5850405693054199</v>
      </c>
      <c r="O9104" s="1">
        <v>1.650070957839489E-2</v>
      </c>
      <c r="P9104" s="1">
        <v>1.8675746917724609</v>
      </c>
      <c r="Q9104" s="1">
        <v>0</v>
      </c>
      <c r="S9104" s="1">
        <v>32</v>
      </c>
      <c r="T9104" s="1">
        <v>1</v>
      </c>
      <c r="U9104" s="1">
        <v>4756556</v>
      </c>
      <c r="V9104" s="1">
        <v>0.1759299635887146</v>
      </c>
      <c r="W9104" s="1">
        <v>3.8407413959503174</v>
      </c>
      <c r="X9104" s="1">
        <v>3.8407413959503174</v>
      </c>
    </row>
    <row r="9105" spans="1:24" x14ac:dyDescent="0.35">
      <c r="A9105" s="1">
        <v>330205</v>
      </c>
      <c r="B9105" s="1" t="s">
        <v>2346</v>
      </c>
      <c r="C9105" s="1">
        <v>121135003</v>
      </c>
      <c r="D9105" s="1">
        <v>205</v>
      </c>
      <c r="E9105" s="1" t="s">
        <v>2815</v>
      </c>
      <c r="F9105" s="1" t="s">
        <v>118</v>
      </c>
      <c r="G9105" s="1" t="s">
        <v>193</v>
      </c>
      <c r="H9105" s="1" t="s">
        <v>916</v>
      </c>
      <c r="I9105" s="1">
        <v>1080761</v>
      </c>
      <c r="K9105" s="1">
        <v>219928</v>
      </c>
      <c r="L9105" s="1">
        <v>3851972</v>
      </c>
      <c r="M9105" s="1">
        <v>0.21538175642490387</v>
      </c>
      <c r="N9105" s="1">
        <v>5.9226288795471191</v>
      </c>
      <c r="O9105" s="1">
        <v>0.18072348833084106</v>
      </c>
      <c r="P9105" s="1">
        <v>20.079551696777344</v>
      </c>
      <c r="Q9105" s="1">
        <v>0</v>
      </c>
      <c r="S9105" s="1">
        <v>33</v>
      </c>
      <c r="T9105" s="1">
        <v>1</v>
      </c>
      <c r="U9105" s="1">
        <v>5152661</v>
      </c>
      <c r="V9105" s="1">
        <v>0.39610522985458374</v>
      </c>
      <c r="W9105" s="1">
        <v>8.3275585174560547</v>
      </c>
      <c r="X9105" s="1">
        <v>8.3275585174560547</v>
      </c>
    </row>
    <row r="9106" spans="1:24" x14ac:dyDescent="0.35">
      <c r="A9106" s="1">
        <v>340205</v>
      </c>
      <c r="B9106" s="1" t="s">
        <v>2347</v>
      </c>
      <c r="C9106" s="1">
        <v>121135003</v>
      </c>
      <c r="D9106" s="1">
        <v>205</v>
      </c>
      <c r="E9106" s="1" t="s">
        <v>2815</v>
      </c>
      <c r="F9106" s="1" t="s">
        <v>118</v>
      </c>
      <c r="G9106" s="1" t="s">
        <v>193</v>
      </c>
      <c r="H9106" s="1" t="s">
        <v>916</v>
      </c>
      <c r="I9106" s="1">
        <v>1040519.92</v>
      </c>
      <c r="K9106" s="1">
        <v>219928</v>
      </c>
      <c r="L9106" s="1">
        <v>3851958.75</v>
      </c>
      <c r="M9106" s="1">
        <v>-1.3249999938125256E-5</v>
      </c>
      <c r="N9106" s="1">
        <v>-3.4397965646348894E-4</v>
      </c>
      <c r="O9106" s="1">
        <v>-4.0241081267595291E-2</v>
      </c>
      <c r="P9106" s="1">
        <v>-3.7234022617340088</v>
      </c>
      <c r="Q9106" s="1">
        <v>0</v>
      </c>
      <c r="S9106" s="1">
        <v>34</v>
      </c>
      <c r="T9106" s="1">
        <v>1</v>
      </c>
      <c r="U9106" s="1">
        <v>5112407</v>
      </c>
      <c r="V9106" s="1">
        <v>-4.025433212518692E-2</v>
      </c>
      <c r="W9106" s="1">
        <v>-0.78122740983963013</v>
      </c>
      <c r="X9106" s="1">
        <v>-0.78122740983963013</v>
      </c>
    </row>
    <row r="9107" spans="1:24" x14ac:dyDescent="0.35">
      <c r="A9107" s="1">
        <v>350205</v>
      </c>
      <c r="B9107" s="1" t="s">
        <v>2348</v>
      </c>
      <c r="C9107" s="1">
        <v>121135003</v>
      </c>
      <c r="D9107" s="1">
        <v>205</v>
      </c>
      <c r="E9107" s="1" t="s">
        <v>2815</v>
      </c>
      <c r="F9107" s="1" t="s">
        <v>118</v>
      </c>
      <c r="G9107" s="1" t="s">
        <v>193</v>
      </c>
      <c r="H9107" s="1" t="s">
        <v>916</v>
      </c>
      <c r="I9107" s="1">
        <v>909136.71</v>
      </c>
      <c r="K9107" s="1">
        <v>219928</v>
      </c>
      <c r="L9107" s="1">
        <v>3888722</v>
      </c>
      <c r="M9107" s="1">
        <v>3.6763250827789307E-2</v>
      </c>
      <c r="N9107" s="1">
        <v>0.95440405607223511</v>
      </c>
      <c r="O9107" s="1">
        <v>-0.13138321042060852</v>
      </c>
      <c r="P9107" s="1">
        <v>-12.626688957214355</v>
      </c>
      <c r="Q9107" s="1">
        <v>0</v>
      </c>
      <c r="S9107" s="1">
        <v>35</v>
      </c>
      <c r="T9107" s="1">
        <v>1</v>
      </c>
      <c r="U9107" s="1">
        <v>5017787</v>
      </c>
      <c r="V9107" s="1">
        <v>-9.4619959592819214E-2</v>
      </c>
      <c r="W9107" s="1">
        <v>-1.8507915735244751</v>
      </c>
      <c r="X9107" s="1">
        <v>-1.8507915735244751</v>
      </c>
    </row>
    <row r="9108" spans="1:24" x14ac:dyDescent="0.35">
      <c r="A9108" s="1">
        <v>360205</v>
      </c>
      <c r="B9108" s="1" t="s">
        <v>2349</v>
      </c>
      <c r="C9108" s="1">
        <v>121135003</v>
      </c>
      <c r="D9108" s="1">
        <v>205</v>
      </c>
      <c r="E9108" s="1" t="s">
        <v>2815</v>
      </c>
      <c r="F9108" s="1" t="s">
        <v>118</v>
      </c>
      <c r="G9108" s="1" t="s">
        <v>193</v>
      </c>
      <c r="H9108" s="1" t="s">
        <v>916</v>
      </c>
      <c r="I9108" s="1">
        <v>1094433.4099999999</v>
      </c>
      <c r="K9108" s="1">
        <v>219928</v>
      </c>
      <c r="L9108" s="1">
        <v>4629743.5</v>
      </c>
      <c r="M9108" s="1">
        <v>0.74102151393890381</v>
      </c>
      <c r="N9108" s="1">
        <v>19.055656433105469</v>
      </c>
      <c r="O9108" s="1">
        <v>0.18529669940471649</v>
      </c>
      <c r="P9108" s="1">
        <v>20.381610870361328</v>
      </c>
      <c r="Q9108" s="1">
        <v>0</v>
      </c>
      <c r="S9108" s="1">
        <v>36</v>
      </c>
      <c r="T9108" s="1">
        <v>1</v>
      </c>
      <c r="U9108" s="1">
        <v>5944105</v>
      </c>
      <c r="V9108" s="1">
        <v>0.92631822824478149</v>
      </c>
      <c r="W9108" s="1">
        <v>18.460687637329102</v>
      </c>
      <c r="X9108" s="1">
        <v>18.460687637329102</v>
      </c>
    </row>
    <row r="9109" spans="1:24" x14ac:dyDescent="0.35">
      <c r="A9109" s="1">
        <v>370205</v>
      </c>
      <c r="B9109" s="1" t="s">
        <v>2350</v>
      </c>
      <c r="C9109" s="1">
        <v>121135003</v>
      </c>
      <c r="D9109" s="1">
        <v>205</v>
      </c>
      <c r="E9109" s="1" t="s">
        <v>2815</v>
      </c>
      <c r="F9109" s="1" t="s">
        <v>118</v>
      </c>
      <c r="G9109" s="1" t="s">
        <v>193</v>
      </c>
      <c r="H9109" s="1" t="s">
        <v>916</v>
      </c>
      <c r="I9109" s="1">
        <v>1117640.01</v>
      </c>
      <c r="K9109" s="1">
        <v>219928</v>
      </c>
      <c r="L9109" s="1">
        <v>5643940.5</v>
      </c>
      <c r="M9109" s="1">
        <v>1.0141969919204712</v>
      </c>
      <c r="N9109" s="1">
        <v>21.906116485595703</v>
      </c>
      <c r="O9109" s="1">
        <v>2.3206600919365883E-2</v>
      </c>
      <c r="P9109" s="1">
        <v>2.1204214096069336</v>
      </c>
      <c r="Q9109" s="1">
        <v>0</v>
      </c>
      <c r="S9109" s="1">
        <v>37</v>
      </c>
      <c r="T9109" s="1">
        <v>1</v>
      </c>
      <c r="U9109" s="1">
        <v>6981508.5</v>
      </c>
      <c r="V9109" s="1">
        <v>1.0374035835266113</v>
      </c>
      <c r="W9109" s="1">
        <v>17.452644348144531</v>
      </c>
      <c r="X9109" s="1">
        <v>17.452644348144531</v>
      </c>
    </row>
    <row r="9110" spans="1:24" x14ac:dyDescent="0.35">
      <c r="A9110" s="1">
        <v>380205</v>
      </c>
      <c r="B9110" s="1" t="s">
        <v>2351</v>
      </c>
      <c r="C9110" s="1">
        <v>121135003</v>
      </c>
      <c r="D9110" s="1">
        <v>205</v>
      </c>
      <c r="E9110" s="1" t="s">
        <v>2815</v>
      </c>
      <c r="F9110" s="1" t="s">
        <v>118</v>
      </c>
      <c r="G9110" s="1" t="s">
        <v>193</v>
      </c>
      <c r="H9110" s="1" t="s">
        <v>916</v>
      </c>
      <c r="I9110" s="1">
        <v>1167439</v>
      </c>
      <c r="K9110" s="1">
        <v>219928</v>
      </c>
      <c r="L9110" s="1">
        <v>6243336</v>
      </c>
      <c r="M9110" s="1">
        <v>0.5993955135345459</v>
      </c>
      <c r="N9110" s="1">
        <v>10.620160102844238</v>
      </c>
      <c r="O9110" s="1">
        <v>4.9798991531133652E-2</v>
      </c>
      <c r="P9110" s="1">
        <v>4.4557271003723145</v>
      </c>
      <c r="Q9110" s="1">
        <v>0</v>
      </c>
      <c r="S9110" s="1">
        <v>38</v>
      </c>
      <c r="T9110" s="1">
        <v>1</v>
      </c>
      <c r="U9110" s="1">
        <v>7630703</v>
      </c>
      <c r="V9110" s="1">
        <v>0.64919447898864746</v>
      </c>
      <c r="W9110" s="1">
        <v>9.2987709045410156</v>
      </c>
      <c r="X9110" s="1">
        <v>9.2987709045410156</v>
      </c>
    </row>
    <row r="9111" spans="1:24" x14ac:dyDescent="0.35">
      <c r="A9111" s="1">
        <v>390205</v>
      </c>
      <c r="B9111" s="1" t="s">
        <v>2352</v>
      </c>
      <c r="C9111" s="1">
        <v>121135003</v>
      </c>
      <c r="D9111" s="1">
        <v>205</v>
      </c>
      <c r="E9111" s="1" t="s">
        <v>2815</v>
      </c>
      <c r="F9111" s="1" t="s">
        <v>118</v>
      </c>
      <c r="G9111" s="1" t="s">
        <v>193</v>
      </c>
      <c r="H9111" s="1" t="s">
        <v>916</v>
      </c>
      <c r="I9111" s="1">
        <v>1248542</v>
      </c>
      <c r="K9111" s="1">
        <v>269928</v>
      </c>
      <c r="L9111" s="1">
        <v>6359879</v>
      </c>
      <c r="M9111" s="1">
        <v>0.1165430024266243</v>
      </c>
      <c r="N9111" s="1">
        <v>1.8666783571243286</v>
      </c>
      <c r="O9111" s="1">
        <v>8.1102997064590454E-2</v>
      </c>
      <c r="P9111" s="1">
        <v>6.9470868110656738</v>
      </c>
      <c r="Q9111" s="1">
        <v>5.000000074505806E-2</v>
      </c>
      <c r="S9111" s="1">
        <v>39</v>
      </c>
      <c r="T9111" s="1">
        <v>1</v>
      </c>
      <c r="U9111" s="1">
        <v>7878349</v>
      </c>
      <c r="V9111" s="1">
        <v>0.24764600396156311</v>
      </c>
      <c r="W9111" s="1">
        <v>3.2453889846801758</v>
      </c>
      <c r="X9111" s="1">
        <v>3.2453889846801758</v>
      </c>
    </row>
    <row r="9112" spans="1:24" x14ac:dyDescent="0.35">
      <c r="A9112" s="1">
        <v>400205</v>
      </c>
      <c r="B9112" s="1" t="s">
        <v>2353</v>
      </c>
      <c r="C9112" s="1">
        <v>121135003</v>
      </c>
      <c r="D9112" s="1">
        <v>205</v>
      </c>
      <c r="E9112" s="1" t="s">
        <v>2815</v>
      </c>
      <c r="F9112" s="1" t="s">
        <v>118</v>
      </c>
      <c r="G9112" s="1" t="s">
        <v>193</v>
      </c>
      <c r="H9112" s="1" t="s">
        <v>916</v>
      </c>
      <c r="S9112" s="1">
        <v>40</v>
      </c>
      <c r="T9112" s="1">
        <v>1</v>
      </c>
      <c r="U9112" s="1">
        <v>0</v>
      </c>
      <c r="V9112" s="1">
        <v>0</v>
      </c>
      <c r="W9112" s="1">
        <v>-100</v>
      </c>
      <c r="X9112" s="1">
        <v>-100</v>
      </c>
    </row>
    <row r="9113" spans="1:24" x14ac:dyDescent="0.35">
      <c r="A9113" s="1">
        <v>410205</v>
      </c>
      <c r="B9113" s="1" t="s">
        <v>2354</v>
      </c>
      <c r="C9113" s="1">
        <v>121135003</v>
      </c>
      <c r="D9113" s="1">
        <v>205</v>
      </c>
      <c r="E9113" s="1" t="s">
        <v>2815</v>
      </c>
      <c r="F9113" s="1" t="s">
        <v>118</v>
      </c>
      <c r="G9113" s="1" t="s">
        <v>193</v>
      </c>
      <c r="H9113" s="1" t="s">
        <v>916</v>
      </c>
      <c r="S9113" s="1">
        <v>41</v>
      </c>
      <c r="T9113" s="1">
        <v>1</v>
      </c>
      <c r="U9113" s="1">
        <v>0</v>
      </c>
      <c r="V9113" s="1">
        <v>0</v>
      </c>
    </row>
    <row r="9114" spans="1:24" x14ac:dyDescent="0.35">
      <c r="A9114" s="1">
        <v>420205</v>
      </c>
      <c r="B9114" s="1" t="s">
        <v>2355</v>
      </c>
      <c r="C9114" s="1">
        <v>121135003</v>
      </c>
      <c r="D9114" s="1">
        <v>205</v>
      </c>
      <c r="E9114" s="1" t="s">
        <v>2815</v>
      </c>
      <c r="F9114" s="1" t="s">
        <v>118</v>
      </c>
      <c r="G9114" s="1" t="s">
        <v>193</v>
      </c>
      <c r="H9114" s="1" t="s">
        <v>916</v>
      </c>
      <c r="S9114" s="1">
        <v>42</v>
      </c>
      <c r="T9114" s="1">
        <v>1</v>
      </c>
      <c r="U9114" s="1">
        <v>0</v>
      </c>
      <c r="V9114" s="1">
        <v>0</v>
      </c>
    </row>
    <row r="9115" spans="1:24" x14ac:dyDescent="0.35">
      <c r="A9115" s="1">
        <v>430205</v>
      </c>
      <c r="B9115" s="1" t="s">
        <v>2356</v>
      </c>
      <c r="C9115" s="1">
        <v>121135003</v>
      </c>
      <c r="D9115" s="1">
        <v>205</v>
      </c>
      <c r="E9115" s="1" t="s">
        <v>2815</v>
      </c>
      <c r="F9115" s="1" t="s">
        <v>118</v>
      </c>
      <c r="G9115" s="1" t="s">
        <v>193</v>
      </c>
      <c r="H9115" s="1" t="s">
        <v>916</v>
      </c>
      <c r="S9115" s="1">
        <v>43</v>
      </c>
      <c r="T9115" s="1">
        <v>1</v>
      </c>
      <c r="U9115" s="1">
        <v>0</v>
      </c>
      <c r="V9115" s="1">
        <v>0</v>
      </c>
    </row>
    <row r="9116" spans="1:24" x14ac:dyDescent="0.35">
      <c r="A9116" s="1">
        <v>440205</v>
      </c>
      <c r="B9116" s="1" t="s">
        <v>2357</v>
      </c>
      <c r="C9116" s="1">
        <v>121135003</v>
      </c>
      <c r="D9116" s="1">
        <v>205</v>
      </c>
      <c r="E9116" s="1" t="s">
        <v>2815</v>
      </c>
      <c r="F9116" s="1" t="s">
        <v>118</v>
      </c>
      <c r="G9116" s="1" t="s">
        <v>193</v>
      </c>
      <c r="H9116" s="1" t="s">
        <v>916</v>
      </c>
      <c r="S9116" s="1">
        <v>44</v>
      </c>
      <c r="T9116" s="1">
        <v>1</v>
      </c>
      <c r="U9116" s="1">
        <v>0</v>
      </c>
      <c r="V9116" s="1">
        <v>0</v>
      </c>
    </row>
    <row r="9117" spans="1:24" x14ac:dyDescent="0.35">
      <c r="A9117" s="1">
        <v>450205</v>
      </c>
      <c r="B9117" s="1" t="s">
        <v>2358</v>
      </c>
      <c r="C9117" s="1">
        <v>121135003</v>
      </c>
      <c r="D9117" s="1">
        <v>205</v>
      </c>
      <c r="E9117" s="1" t="s">
        <v>2815</v>
      </c>
      <c r="F9117" s="1" t="s">
        <v>118</v>
      </c>
      <c r="G9117" s="1" t="s">
        <v>193</v>
      </c>
      <c r="H9117" s="1" t="s">
        <v>916</v>
      </c>
      <c r="S9117" s="1">
        <v>45</v>
      </c>
      <c r="T9117" s="1">
        <v>1</v>
      </c>
      <c r="U9117" s="1">
        <v>0</v>
      </c>
      <c r="V9117" s="1">
        <v>0</v>
      </c>
    </row>
    <row r="9118" spans="1:24" x14ac:dyDescent="0.35">
      <c r="A9118" s="1">
        <v>460205</v>
      </c>
      <c r="B9118" s="1" t="s">
        <v>2359</v>
      </c>
      <c r="C9118" s="1">
        <v>121135003</v>
      </c>
      <c r="D9118" s="1">
        <v>205</v>
      </c>
      <c r="E9118" s="1" t="s">
        <v>2815</v>
      </c>
      <c r="F9118" s="1" t="s">
        <v>118</v>
      </c>
      <c r="G9118" s="1" t="s">
        <v>193</v>
      </c>
      <c r="H9118" s="1" t="s">
        <v>916</v>
      </c>
      <c r="S9118" s="1">
        <v>46</v>
      </c>
      <c r="T9118" s="1">
        <v>1</v>
      </c>
      <c r="U9118" s="1">
        <v>0</v>
      </c>
      <c r="V9118" s="1">
        <v>0</v>
      </c>
    </row>
    <row r="9119" spans="1:24" x14ac:dyDescent="0.35">
      <c r="A9119" s="1">
        <v>470205</v>
      </c>
      <c r="B9119" s="1" t="s">
        <v>2360</v>
      </c>
      <c r="C9119" s="1">
        <v>121135003</v>
      </c>
      <c r="D9119" s="1">
        <v>205</v>
      </c>
      <c r="E9119" s="1" t="s">
        <v>2815</v>
      </c>
      <c r="F9119" s="1" t="s">
        <v>118</v>
      </c>
      <c r="G9119" s="1" t="s">
        <v>193</v>
      </c>
      <c r="H9119" s="1" t="s">
        <v>916</v>
      </c>
      <c r="S9119" s="1">
        <v>47</v>
      </c>
      <c r="T9119" s="1">
        <v>1</v>
      </c>
      <c r="U9119" s="1">
        <v>0</v>
      </c>
      <c r="V9119" s="1">
        <v>0</v>
      </c>
    </row>
    <row r="9120" spans="1:24" x14ac:dyDescent="0.35">
      <c r="A9120" s="1">
        <v>480205</v>
      </c>
      <c r="B9120" s="1" t="s">
        <v>2361</v>
      </c>
      <c r="C9120" s="1">
        <v>121135003</v>
      </c>
      <c r="D9120" s="1">
        <v>205</v>
      </c>
      <c r="E9120" s="1" t="s">
        <v>2815</v>
      </c>
      <c r="F9120" s="1" t="s">
        <v>118</v>
      </c>
      <c r="G9120" s="1" t="s">
        <v>193</v>
      </c>
      <c r="H9120" s="1" t="s">
        <v>916</v>
      </c>
      <c r="S9120" s="1">
        <v>48</v>
      </c>
      <c r="T9120" s="1">
        <v>1</v>
      </c>
      <c r="U9120" s="1">
        <v>0</v>
      </c>
      <c r="V9120" s="1">
        <v>0</v>
      </c>
    </row>
    <row r="9121" spans="1:24" x14ac:dyDescent="0.35">
      <c r="A9121" s="1">
        <v>290227</v>
      </c>
      <c r="B9121" s="1" t="s">
        <v>2341</v>
      </c>
      <c r="C9121" s="1">
        <v>121135503</v>
      </c>
      <c r="D9121" s="1">
        <v>227</v>
      </c>
      <c r="E9121" s="1" t="s">
        <v>2816</v>
      </c>
      <c r="F9121" s="1" t="s">
        <v>118</v>
      </c>
      <c r="G9121" s="1" t="s">
        <v>193</v>
      </c>
      <c r="H9121" s="1" t="s">
        <v>916</v>
      </c>
      <c r="I9121" s="1">
        <v>1439492.21</v>
      </c>
      <c r="K9121" s="1">
        <v>326940</v>
      </c>
      <c r="L9121" s="1">
        <v>8482960</v>
      </c>
      <c r="S9121" s="1">
        <v>29</v>
      </c>
      <c r="T9121" s="1">
        <v>1</v>
      </c>
      <c r="U9121" s="1">
        <v>10249392</v>
      </c>
      <c r="V9121" s="1">
        <v>0</v>
      </c>
    </row>
    <row r="9122" spans="1:24" x14ac:dyDescent="0.35">
      <c r="A9122" s="1">
        <v>300227</v>
      </c>
      <c r="B9122" s="1" t="s">
        <v>2343</v>
      </c>
      <c r="C9122" s="1">
        <v>121135503</v>
      </c>
      <c r="D9122" s="1">
        <v>227</v>
      </c>
      <c r="E9122" s="1" t="s">
        <v>2816</v>
      </c>
      <c r="F9122" s="1" t="s">
        <v>118</v>
      </c>
      <c r="G9122" s="1" t="s">
        <v>193</v>
      </c>
      <c r="H9122" s="1" t="s">
        <v>916</v>
      </c>
      <c r="I9122" s="1">
        <v>1492794.71</v>
      </c>
      <c r="K9122" s="1">
        <v>421378</v>
      </c>
      <c r="L9122" s="1">
        <v>8705952</v>
      </c>
      <c r="M9122" s="1">
        <v>0.22299200296401978</v>
      </c>
      <c r="N9122" s="1">
        <v>2.6287050247192383</v>
      </c>
      <c r="O9122" s="1">
        <v>5.3302500396966934E-2</v>
      </c>
      <c r="P9122" s="1">
        <v>3.7028682231903076</v>
      </c>
      <c r="Q9122" s="1">
        <v>9.443800151348114E-2</v>
      </c>
      <c r="S9122" s="1">
        <v>30</v>
      </c>
      <c r="T9122" s="1">
        <v>1</v>
      </c>
      <c r="U9122" s="1">
        <v>10620125</v>
      </c>
      <c r="V9122" s="1">
        <v>0.37073248624801636</v>
      </c>
      <c r="W9122" s="1">
        <v>3.6171219348907471</v>
      </c>
      <c r="X9122" s="1">
        <v>3.6171219348907471</v>
      </c>
    </row>
    <row r="9123" spans="1:24" x14ac:dyDescent="0.35">
      <c r="A9123" s="1">
        <v>310227</v>
      </c>
      <c r="B9123" s="1" t="s">
        <v>2344</v>
      </c>
      <c r="C9123" s="1">
        <v>121135503</v>
      </c>
      <c r="D9123" s="1">
        <v>227</v>
      </c>
      <c r="E9123" s="1" t="s">
        <v>2816</v>
      </c>
      <c r="F9123" s="1" t="s">
        <v>118</v>
      </c>
      <c r="G9123" s="1" t="s">
        <v>193</v>
      </c>
      <c r="H9123" s="1" t="s">
        <v>916</v>
      </c>
      <c r="I9123" s="1">
        <v>1511667.88</v>
      </c>
      <c r="K9123" s="1">
        <v>374159</v>
      </c>
      <c r="L9123" s="1">
        <v>8890523</v>
      </c>
      <c r="M9123" s="1">
        <v>0.18457099795341492</v>
      </c>
      <c r="N9123" s="1">
        <v>2.1200554370880127</v>
      </c>
      <c r="O9123" s="1">
        <v>1.8873170018196106E-2</v>
      </c>
      <c r="P9123" s="1">
        <v>1.2642843723297119</v>
      </c>
      <c r="Q9123" s="1">
        <v>-4.721900075674057E-2</v>
      </c>
      <c r="S9123" s="1">
        <v>31</v>
      </c>
      <c r="T9123" s="1">
        <v>1</v>
      </c>
      <c r="U9123" s="1">
        <v>10776350</v>
      </c>
      <c r="V9123" s="1">
        <v>0.15622517466545105</v>
      </c>
      <c r="W9123" s="1">
        <v>1.4710278511047363</v>
      </c>
      <c r="X9123" s="1">
        <v>1.4710278511047363</v>
      </c>
    </row>
    <row r="9124" spans="1:24" x14ac:dyDescent="0.35">
      <c r="A9124" s="1">
        <v>320227</v>
      </c>
      <c r="B9124" s="1" t="s">
        <v>2345</v>
      </c>
      <c r="C9124" s="1">
        <v>121135503</v>
      </c>
      <c r="D9124" s="1">
        <v>227</v>
      </c>
      <c r="E9124" s="1" t="s">
        <v>2816</v>
      </c>
      <c r="F9124" s="1" t="s">
        <v>118</v>
      </c>
      <c r="G9124" s="1" t="s">
        <v>193</v>
      </c>
      <c r="H9124" s="1" t="s">
        <v>916</v>
      </c>
      <c r="I9124" s="1">
        <v>1446763.08</v>
      </c>
      <c r="K9124" s="1">
        <v>374159</v>
      </c>
      <c r="L9124" s="1">
        <v>9003292</v>
      </c>
      <c r="M9124" s="1">
        <v>0.1127690002322197</v>
      </c>
      <c r="N9124" s="1">
        <v>1.2684180736541748</v>
      </c>
      <c r="O9124" s="1">
        <v>-6.4904801547527313E-2</v>
      </c>
      <c r="P9124" s="1">
        <v>-4.2935886383056641</v>
      </c>
      <c r="Q9124" s="1">
        <v>0</v>
      </c>
      <c r="S9124" s="1">
        <v>32</v>
      </c>
      <c r="T9124" s="1">
        <v>1</v>
      </c>
      <c r="U9124" s="1">
        <v>10824214</v>
      </c>
      <c r="V9124" s="1">
        <v>4.7864198684692383E-2</v>
      </c>
      <c r="W9124" s="1">
        <v>0.44415780901908875</v>
      </c>
      <c r="X9124" s="1">
        <v>0.44415780901908875</v>
      </c>
    </row>
    <row r="9125" spans="1:24" x14ac:dyDescent="0.35">
      <c r="A9125" s="1">
        <v>330227</v>
      </c>
      <c r="B9125" s="1" t="s">
        <v>2346</v>
      </c>
      <c r="C9125" s="1">
        <v>121135503</v>
      </c>
      <c r="D9125" s="1">
        <v>227</v>
      </c>
      <c r="E9125" s="1" t="s">
        <v>2816</v>
      </c>
      <c r="F9125" s="1" t="s">
        <v>118</v>
      </c>
      <c r="G9125" s="1" t="s">
        <v>193</v>
      </c>
      <c r="H9125" s="1" t="s">
        <v>916</v>
      </c>
      <c r="I9125" s="1">
        <v>1648928.94</v>
      </c>
      <c r="K9125" s="1">
        <v>374159</v>
      </c>
      <c r="L9125" s="1">
        <v>9282109</v>
      </c>
      <c r="M9125" s="1">
        <v>0.27881699800491333</v>
      </c>
      <c r="N9125" s="1">
        <v>3.0968339443206787</v>
      </c>
      <c r="O9125" s="1">
        <v>0.20216585695743561</v>
      </c>
      <c r="P9125" s="1">
        <v>13.973667144775391</v>
      </c>
      <c r="Q9125" s="1">
        <v>0</v>
      </c>
      <c r="S9125" s="1">
        <v>33</v>
      </c>
      <c r="T9125" s="1">
        <v>1</v>
      </c>
      <c r="U9125" s="1">
        <v>11305197</v>
      </c>
      <c r="V9125" s="1">
        <v>0.48098284006118774</v>
      </c>
      <c r="W9125" s="1">
        <v>4.4435834884643555</v>
      </c>
      <c r="X9125" s="1">
        <v>4.4435834884643555</v>
      </c>
    </row>
    <row r="9126" spans="1:24" x14ac:dyDescent="0.35">
      <c r="A9126" s="1">
        <v>340227</v>
      </c>
      <c r="B9126" s="1" t="s">
        <v>2347</v>
      </c>
      <c r="C9126" s="1">
        <v>121135503</v>
      </c>
      <c r="D9126" s="1">
        <v>227</v>
      </c>
      <c r="E9126" s="1" t="s">
        <v>2816</v>
      </c>
      <c r="F9126" s="1" t="s">
        <v>118</v>
      </c>
      <c r="G9126" s="1" t="s">
        <v>193</v>
      </c>
      <c r="H9126" s="1" t="s">
        <v>916</v>
      </c>
      <c r="I9126" s="1">
        <v>1648850.63</v>
      </c>
      <c r="K9126" s="1">
        <v>374159</v>
      </c>
      <c r="L9126" s="1">
        <v>9282099</v>
      </c>
      <c r="M9126" s="1">
        <v>-9.9999997473787516E-6</v>
      </c>
      <c r="N9126" s="1">
        <v>-1.077341366908513E-4</v>
      </c>
      <c r="O9126" s="1">
        <v>-7.83099967520684E-5</v>
      </c>
      <c r="P9126" s="1">
        <v>-4.7491434961557388E-3</v>
      </c>
      <c r="Q9126" s="1">
        <v>0</v>
      </c>
      <c r="S9126" s="1">
        <v>34</v>
      </c>
      <c r="T9126" s="1">
        <v>1</v>
      </c>
      <c r="U9126" s="1">
        <v>11305109</v>
      </c>
      <c r="V9126" s="1">
        <v>-8.8310000137425959E-5</v>
      </c>
      <c r="W9126" s="1">
        <v>-7.7840307494625449E-4</v>
      </c>
      <c r="X9126" s="1">
        <v>-7.7840307494625449E-4</v>
      </c>
    </row>
    <row r="9127" spans="1:24" x14ac:dyDescent="0.35">
      <c r="A9127" s="1">
        <v>350227</v>
      </c>
      <c r="B9127" s="1" t="s">
        <v>2348</v>
      </c>
      <c r="C9127" s="1">
        <v>121135503</v>
      </c>
      <c r="D9127" s="1">
        <v>227</v>
      </c>
      <c r="E9127" s="1" t="s">
        <v>2816</v>
      </c>
      <c r="F9127" s="1" t="s">
        <v>118</v>
      </c>
      <c r="G9127" s="1" t="s">
        <v>193</v>
      </c>
      <c r="H9127" s="1" t="s">
        <v>916</v>
      </c>
      <c r="I9127" s="1">
        <v>1768950.3</v>
      </c>
      <c r="K9127" s="1">
        <v>374159</v>
      </c>
      <c r="L9127" s="1">
        <v>9642179</v>
      </c>
      <c r="M9127" s="1">
        <v>0.36008000373840332</v>
      </c>
      <c r="N9127" s="1">
        <v>3.8792948722839355</v>
      </c>
      <c r="O9127" s="1">
        <v>0.12009967118501663</v>
      </c>
      <c r="P9127" s="1">
        <v>7.283841609954834</v>
      </c>
      <c r="Q9127" s="1">
        <v>0</v>
      </c>
      <c r="S9127" s="1">
        <v>35</v>
      </c>
      <c r="T9127" s="1">
        <v>1</v>
      </c>
      <c r="U9127" s="1">
        <v>11785288</v>
      </c>
      <c r="V9127" s="1">
        <v>0.48017966747283936</v>
      </c>
      <c r="W9127" s="1">
        <v>4.2474513053894043</v>
      </c>
      <c r="X9127" s="1">
        <v>4.2474513053894043</v>
      </c>
    </row>
    <row r="9128" spans="1:24" x14ac:dyDescent="0.35">
      <c r="A9128" s="1">
        <v>360227</v>
      </c>
      <c r="B9128" s="1" t="s">
        <v>2349</v>
      </c>
      <c r="C9128" s="1">
        <v>121135503</v>
      </c>
      <c r="D9128" s="1">
        <v>227</v>
      </c>
      <c r="E9128" s="1" t="s">
        <v>2816</v>
      </c>
      <c r="F9128" s="1" t="s">
        <v>118</v>
      </c>
      <c r="G9128" s="1" t="s">
        <v>193</v>
      </c>
      <c r="H9128" s="1" t="s">
        <v>916</v>
      </c>
      <c r="I9128" s="1">
        <v>1928397.76</v>
      </c>
      <c r="K9128" s="1">
        <v>374159</v>
      </c>
      <c r="L9128" s="1">
        <v>10111511</v>
      </c>
      <c r="M9128" s="1">
        <v>0.4693320095539093</v>
      </c>
      <c r="N9128" s="1">
        <v>4.8674888610839844</v>
      </c>
      <c r="O9128" s="1">
        <v>0.15944746136665344</v>
      </c>
      <c r="P9128" s="1">
        <v>9.013676643371582</v>
      </c>
      <c r="Q9128" s="1">
        <v>0</v>
      </c>
      <c r="S9128" s="1">
        <v>36</v>
      </c>
      <c r="T9128" s="1">
        <v>1</v>
      </c>
      <c r="U9128" s="1">
        <v>12414068</v>
      </c>
      <c r="V9128" s="1">
        <v>0.62877947092056274</v>
      </c>
      <c r="W9128" s="1">
        <v>5.3352961540222168</v>
      </c>
      <c r="X9128" s="1">
        <v>5.3352961540222168</v>
      </c>
    </row>
    <row r="9129" spans="1:24" x14ac:dyDescent="0.35">
      <c r="A9129" s="1">
        <v>370227</v>
      </c>
      <c r="B9129" s="1" t="s">
        <v>2350</v>
      </c>
      <c r="C9129" s="1">
        <v>121135503</v>
      </c>
      <c r="D9129" s="1">
        <v>227</v>
      </c>
      <c r="E9129" s="1" t="s">
        <v>2816</v>
      </c>
      <c r="F9129" s="1" t="s">
        <v>118</v>
      </c>
      <c r="G9129" s="1" t="s">
        <v>193</v>
      </c>
      <c r="H9129" s="1" t="s">
        <v>916</v>
      </c>
      <c r="I9129" s="1">
        <v>2052334.44</v>
      </c>
      <c r="K9129" s="1">
        <v>374159</v>
      </c>
      <c r="L9129" s="1">
        <v>11201877</v>
      </c>
      <c r="M9129" s="1">
        <v>1.090366005897522</v>
      </c>
      <c r="N9129" s="1">
        <v>10.783412933349609</v>
      </c>
      <c r="O9129" s="1">
        <v>0.12393668293952942</v>
      </c>
      <c r="P9129" s="1">
        <v>6.4269251823425293</v>
      </c>
      <c r="Q9129" s="1">
        <v>0</v>
      </c>
      <c r="S9129" s="1">
        <v>37</v>
      </c>
      <c r="T9129" s="1">
        <v>1</v>
      </c>
      <c r="U9129" s="1">
        <v>13628370</v>
      </c>
      <c r="V9129" s="1">
        <v>1.214302659034729</v>
      </c>
      <c r="W9129" s="1">
        <v>9.7816610336303711</v>
      </c>
      <c r="X9129" s="1">
        <v>9.7816610336303711</v>
      </c>
    </row>
    <row r="9130" spans="1:24" x14ac:dyDescent="0.35">
      <c r="A9130" s="1">
        <v>380227</v>
      </c>
      <c r="B9130" s="1" t="s">
        <v>2351</v>
      </c>
      <c r="C9130" s="1">
        <v>121135503</v>
      </c>
      <c r="D9130" s="1">
        <v>227</v>
      </c>
      <c r="E9130" s="1" t="s">
        <v>2816</v>
      </c>
      <c r="F9130" s="1" t="s">
        <v>118</v>
      </c>
      <c r="G9130" s="1" t="s">
        <v>193</v>
      </c>
      <c r="H9130" s="1" t="s">
        <v>916</v>
      </c>
      <c r="I9130" s="1">
        <v>2270508</v>
      </c>
      <c r="K9130" s="1">
        <v>1223623.625</v>
      </c>
      <c r="L9130" s="1">
        <v>11485698</v>
      </c>
      <c r="M9130" s="1">
        <v>0.2838209867477417</v>
      </c>
      <c r="N9130" s="1">
        <v>2.53369140625</v>
      </c>
      <c r="O9130" s="1">
        <v>0.2181735634803772</v>
      </c>
      <c r="P9130" s="1">
        <v>10.630507469177246</v>
      </c>
      <c r="Q9130" s="1">
        <v>0.84946459531784058</v>
      </c>
      <c r="S9130" s="1">
        <v>38</v>
      </c>
      <c r="T9130" s="1">
        <v>1</v>
      </c>
      <c r="U9130" s="1">
        <v>14979830</v>
      </c>
      <c r="V9130" s="1">
        <v>1.3514591455459595</v>
      </c>
      <c r="W9130" s="1">
        <v>9.9165201187133789</v>
      </c>
      <c r="X9130" s="1">
        <v>9.9165201187133789</v>
      </c>
    </row>
    <row r="9131" spans="1:24" x14ac:dyDescent="0.35">
      <c r="A9131" s="1">
        <v>390227</v>
      </c>
      <c r="B9131" s="1" t="s">
        <v>2352</v>
      </c>
      <c r="C9131" s="1">
        <v>121135503</v>
      </c>
      <c r="D9131" s="1">
        <v>227</v>
      </c>
      <c r="E9131" s="1" t="s">
        <v>2816</v>
      </c>
      <c r="F9131" s="1" t="s">
        <v>118</v>
      </c>
      <c r="G9131" s="1" t="s">
        <v>193</v>
      </c>
      <c r="H9131" s="1" t="s">
        <v>916</v>
      </c>
      <c r="I9131" s="1">
        <v>2382310</v>
      </c>
      <c r="K9131" s="1">
        <v>2072645.375</v>
      </c>
      <c r="L9131" s="1">
        <v>11566165</v>
      </c>
      <c r="M9131" s="1">
        <v>8.0467000603675842E-2</v>
      </c>
      <c r="N9131" s="1">
        <v>0.70058435201644897</v>
      </c>
      <c r="O9131" s="1">
        <v>0.11180199682712555</v>
      </c>
      <c r="P9131" s="1">
        <v>4.9240961074829102</v>
      </c>
      <c r="Q9131" s="1">
        <v>0.84902173280715942</v>
      </c>
      <c r="S9131" s="1">
        <v>39</v>
      </c>
      <c r="T9131" s="1">
        <v>1</v>
      </c>
      <c r="U9131" s="1">
        <v>16021120</v>
      </c>
      <c r="V9131" s="1">
        <v>1.0412907600402832</v>
      </c>
      <c r="W9131" s="1">
        <v>6.9512805938720703</v>
      </c>
      <c r="X9131" s="1">
        <v>6.9512805938720703</v>
      </c>
    </row>
    <row r="9132" spans="1:24" x14ac:dyDescent="0.35">
      <c r="A9132" s="1">
        <v>400227</v>
      </c>
      <c r="B9132" s="1" t="s">
        <v>2353</v>
      </c>
      <c r="C9132" s="1">
        <v>121135503</v>
      </c>
      <c r="D9132" s="1">
        <v>227</v>
      </c>
      <c r="E9132" s="1" t="s">
        <v>2816</v>
      </c>
      <c r="F9132" s="1" t="s">
        <v>118</v>
      </c>
      <c r="G9132" s="1" t="s">
        <v>193</v>
      </c>
      <c r="H9132" s="1" t="s">
        <v>916</v>
      </c>
      <c r="S9132" s="1">
        <v>40</v>
      </c>
      <c r="T9132" s="1">
        <v>1</v>
      </c>
      <c r="U9132" s="1">
        <v>0</v>
      </c>
      <c r="V9132" s="1">
        <v>0</v>
      </c>
      <c r="W9132" s="1">
        <v>-100</v>
      </c>
      <c r="X9132" s="1">
        <v>-100</v>
      </c>
    </row>
    <row r="9133" spans="1:24" x14ac:dyDescent="0.35">
      <c r="A9133" s="1">
        <v>410227</v>
      </c>
      <c r="B9133" s="1" t="s">
        <v>2354</v>
      </c>
      <c r="C9133" s="1">
        <v>121135503</v>
      </c>
      <c r="D9133" s="1">
        <v>227</v>
      </c>
      <c r="E9133" s="1" t="s">
        <v>2816</v>
      </c>
      <c r="F9133" s="1" t="s">
        <v>118</v>
      </c>
      <c r="G9133" s="1" t="s">
        <v>193</v>
      </c>
      <c r="H9133" s="1" t="s">
        <v>916</v>
      </c>
      <c r="S9133" s="1">
        <v>41</v>
      </c>
      <c r="T9133" s="1">
        <v>1</v>
      </c>
      <c r="U9133" s="1">
        <v>0</v>
      </c>
      <c r="V9133" s="1">
        <v>0</v>
      </c>
    </row>
    <row r="9134" spans="1:24" x14ac:dyDescent="0.35">
      <c r="A9134" s="1">
        <v>420227</v>
      </c>
      <c r="B9134" s="1" t="s">
        <v>2355</v>
      </c>
      <c r="C9134" s="1">
        <v>121135503</v>
      </c>
      <c r="D9134" s="1">
        <v>227</v>
      </c>
      <c r="E9134" s="1" t="s">
        <v>2816</v>
      </c>
      <c r="F9134" s="1" t="s">
        <v>118</v>
      </c>
      <c r="G9134" s="1" t="s">
        <v>193</v>
      </c>
      <c r="H9134" s="1" t="s">
        <v>916</v>
      </c>
      <c r="S9134" s="1">
        <v>42</v>
      </c>
      <c r="T9134" s="1">
        <v>1</v>
      </c>
      <c r="U9134" s="1">
        <v>0</v>
      </c>
      <c r="V9134" s="1">
        <v>0</v>
      </c>
    </row>
    <row r="9135" spans="1:24" x14ac:dyDescent="0.35">
      <c r="A9135" s="1">
        <v>430227</v>
      </c>
      <c r="B9135" s="1" t="s">
        <v>2356</v>
      </c>
      <c r="C9135" s="1">
        <v>121135503</v>
      </c>
      <c r="D9135" s="1">
        <v>227</v>
      </c>
      <c r="E9135" s="1" t="s">
        <v>2816</v>
      </c>
      <c r="F9135" s="1" t="s">
        <v>118</v>
      </c>
      <c r="G9135" s="1" t="s">
        <v>193</v>
      </c>
      <c r="H9135" s="1" t="s">
        <v>916</v>
      </c>
      <c r="S9135" s="1">
        <v>43</v>
      </c>
      <c r="T9135" s="1">
        <v>1</v>
      </c>
      <c r="U9135" s="1">
        <v>0</v>
      </c>
      <c r="V9135" s="1">
        <v>0</v>
      </c>
    </row>
    <row r="9136" spans="1:24" x14ac:dyDescent="0.35">
      <c r="A9136" s="1">
        <v>440227</v>
      </c>
      <c r="B9136" s="1" t="s">
        <v>2357</v>
      </c>
      <c r="C9136" s="1">
        <v>121135503</v>
      </c>
      <c r="D9136" s="1">
        <v>227</v>
      </c>
      <c r="E9136" s="1" t="s">
        <v>2816</v>
      </c>
      <c r="F9136" s="1" t="s">
        <v>118</v>
      </c>
      <c r="G9136" s="1" t="s">
        <v>193</v>
      </c>
      <c r="H9136" s="1" t="s">
        <v>916</v>
      </c>
      <c r="S9136" s="1">
        <v>44</v>
      </c>
      <c r="T9136" s="1">
        <v>1</v>
      </c>
      <c r="U9136" s="1">
        <v>0</v>
      </c>
      <c r="V9136" s="1">
        <v>0</v>
      </c>
    </row>
    <row r="9137" spans="1:24" x14ac:dyDescent="0.35">
      <c r="A9137" s="1">
        <v>450227</v>
      </c>
      <c r="B9137" s="1" t="s">
        <v>2358</v>
      </c>
      <c r="C9137" s="1">
        <v>121135503</v>
      </c>
      <c r="D9137" s="1">
        <v>227</v>
      </c>
      <c r="E9137" s="1" t="s">
        <v>2816</v>
      </c>
      <c r="F9137" s="1" t="s">
        <v>118</v>
      </c>
      <c r="G9137" s="1" t="s">
        <v>193</v>
      </c>
      <c r="H9137" s="1" t="s">
        <v>916</v>
      </c>
      <c r="S9137" s="1">
        <v>45</v>
      </c>
      <c r="T9137" s="1">
        <v>1</v>
      </c>
      <c r="U9137" s="1">
        <v>0</v>
      </c>
      <c r="V9137" s="1">
        <v>0</v>
      </c>
    </row>
    <row r="9138" spans="1:24" x14ac:dyDescent="0.35">
      <c r="A9138" s="1">
        <v>460227</v>
      </c>
      <c r="B9138" s="1" t="s">
        <v>2359</v>
      </c>
      <c r="C9138" s="1">
        <v>121135503</v>
      </c>
      <c r="D9138" s="1">
        <v>227</v>
      </c>
      <c r="E9138" s="1" t="s">
        <v>2816</v>
      </c>
      <c r="F9138" s="1" t="s">
        <v>118</v>
      </c>
      <c r="G9138" s="1" t="s">
        <v>193</v>
      </c>
      <c r="H9138" s="1" t="s">
        <v>916</v>
      </c>
      <c r="S9138" s="1">
        <v>46</v>
      </c>
      <c r="T9138" s="1">
        <v>1</v>
      </c>
      <c r="U9138" s="1">
        <v>0</v>
      </c>
      <c r="V9138" s="1">
        <v>0</v>
      </c>
    </row>
    <row r="9139" spans="1:24" x14ac:dyDescent="0.35">
      <c r="A9139" s="1">
        <v>470227</v>
      </c>
      <c r="B9139" s="1" t="s">
        <v>2360</v>
      </c>
      <c r="C9139" s="1">
        <v>121135503</v>
      </c>
      <c r="D9139" s="1">
        <v>227</v>
      </c>
      <c r="E9139" s="1" t="s">
        <v>2816</v>
      </c>
      <c r="F9139" s="1" t="s">
        <v>118</v>
      </c>
      <c r="G9139" s="1" t="s">
        <v>193</v>
      </c>
      <c r="H9139" s="1" t="s">
        <v>916</v>
      </c>
      <c r="S9139" s="1">
        <v>47</v>
      </c>
      <c r="T9139" s="1">
        <v>1</v>
      </c>
      <c r="U9139" s="1">
        <v>0</v>
      </c>
      <c r="V9139" s="1">
        <v>0</v>
      </c>
    </row>
    <row r="9140" spans="1:24" x14ac:dyDescent="0.35">
      <c r="A9140" s="1">
        <v>480227</v>
      </c>
      <c r="B9140" s="1" t="s">
        <v>2361</v>
      </c>
      <c r="C9140" s="1">
        <v>121135503</v>
      </c>
      <c r="D9140" s="1">
        <v>227</v>
      </c>
      <c r="E9140" s="1" t="s">
        <v>2816</v>
      </c>
      <c r="F9140" s="1" t="s">
        <v>118</v>
      </c>
      <c r="G9140" s="1" t="s">
        <v>193</v>
      </c>
      <c r="H9140" s="1" t="s">
        <v>916</v>
      </c>
      <c r="S9140" s="1">
        <v>48</v>
      </c>
      <c r="T9140" s="1">
        <v>1</v>
      </c>
      <c r="U9140" s="1">
        <v>0</v>
      </c>
      <c r="V9140" s="1">
        <v>0</v>
      </c>
    </row>
    <row r="9141" spans="1:24" x14ac:dyDescent="0.35">
      <c r="A9141" s="1">
        <v>290317</v>
      </c>
      <c r="B9141" s="1" t="s">
        <v>2341</v>
      </c>
      <c r="C9141" s="1">
        <v>121136503</v>
      </c>
      <c r="D9141" s="1">
        <v>317</v>
      </c>
      <c r="E9141" s="1" t="s">
        <v>2817</v>
      </c>
      <c r="F9141" s="1" t="s">
        <v>118</v>
      </c>
      <c r="G9141" s="1" t="s">
        <v>193</v>
      </c>
      <c r="H9141" s="1" t="s">
        <v>916</v>
      </c>
      <c r="I9141" s="1">
        <v>1111090.0900000001</v>
      </c>
      <c r="K9141" s="1">
        <v>303548</v>
      </c>
      <c r="L9141" s="1">
        <v>6321855.5</v>
      </c>
      <c r="S9141" s="1">
        <v>29</v>
      </c>
      <c r="T9141" s="1">
        <v>1</v>
      </c>
      <c r="U9141" s="1">
        <v>7736493.5</v>
      </c>
      <c r="V9141" s="1">
        <v>0</v>
      </c>
    </row>
    <row r="9142" spans="1:24" x14ac:dyDescent="0.35">
      <c r="A9142" s="1">
        <v>300317</v>
      </c>
      <c r="B9142" s="1" t="s">
        <v>2343</v>
      </c>
      <c r="C9142" s="1">
        <v>121136503</v>
      </c>
      <c r="D9142" s="1">
        <v>317</v>
      </c>
      <c r="E9142" s="1" t="s">
        <v>2817</v>
      </c>
      <c r="F9142" s="1" t="s">
        <v>118</v>
      </c>
      <c r="G9142" s="1" t="s">
        <v>193</v>
      </c>
      <c r="H9142" s="1" t="s">
        <v>916</v>
      </c>
      <c r="I9142" s="1">
        <v>1135332.25</v>
      </c>
      <c r="K9142" s="1">
        <v>303548</v>
      </c>
      <c r="L9142" s="1">
        <v>6499490.5</v>
      </c>
      <c r="M9142" s="1">
        <v>0.17763499915599823</v>
      </c>
      <c r="N9142" s="1">
        <v>2.8098554611206055</v>
      </c>
      <c r="O9142" s="1">
        <v>2.4242160841822624E-2</v>
      </c>
      <c r="P9142" s="1">
        <v>2.1818356513977051</v>
      </c>
      <c r="Q9142" s="1">
        <v>0</v>
      </c>
      <c r="S9142" s="1">
        <v>30</v>
      </c>
      <c r="T9142" s="1">
        <v>1</v>
      </c>
      <c r="U9142" s="1">
        <v>7938371</v>
      </c>
      <c r="V9142" s="1">
        <v>0.201877161860466</v>
      </c>
      <c r="W9142" s="1">
        <v>2.6094186305999756</v>
      </c>
      <c r="X9142" s="1">
        <v>2.6094186305999756</v>
      </c>
    </row>
    <row r="9143" spans="1:24" x14ac:dyDescent="0.35">
      <c r="A9143" s="1">
        <v>310317</v>
      </c>
      <c r="B9143" s="1" t="s">
        <v>2344</v>
      </c>
      <c r="C9143" s="1">
        <v>121136503</v>
      </c>
      <c r="D9143" s="1">
        <v>317</v>
      </c>
      <c r="E9143" s="1" t="s">
        <v>2817</v>
      </c>
      <c r="F9143" s="1" t="s">
        <v>118</v>
      </c>
      <c r="G9143" s="1" t="s">
        <v>193</v>
      </c>
      <c r="H9143" s="1" t="s">
        <v>916</v>
      </c>
      <c r="I9143" s="1">
        <v>1140827.1000000001</v>
      </c>
      <c r="K9143" s="1">
        <v>303548</v>
      </c>
      <c r="L9143" s="1">
        <v>6572284.5</v>
      </c>
      <c r="M9143" s="1">
        <v>7.2793997824192047E-2</v>
      </c>
      <c r="N9143" s="1">
        <v>1.1199954748153687</v>
      </c>
      <c r="O9143" s="1">
        <v>5.4948502220213413E-3</v>
      </c>
      <c r="P9143" s="1">
        <v>0.48398607969284058</v>
      </c>
      <c r="Q9143" s="1">
        <v>0</v>
      </c>
      <c r="S9143" s="1">
        <v>31</v>
      </c>
      <c r="T9143" s="1">
        <v>1</v>
      </c>
      <c r="U9143" s="1">
        <v>8016659.5</v>
      </c>
      <c r="V9143" s="1">
        <v>7.8288845717906952E-2</v>
      </c>
      <c r="W9143" s="1">
        <v>0.98620361089706421</v>
      </c>
      <c r="X9143" s="1">
        <v>0.98620361089706421</v>
      </c>
    </row>
    <row r="9144" spans="1:24" x14ac:dyDescent="0.35">
      <c r="A9144" s="1">
        <v>320317</v>
      </c>
      <c r="B9144" s="1" t="s">
        <v>2345</v>
      </c>
      <c r="C9144" s="1">
        <v>121136503</v>
      </c>
      <c r="D9144" s="1">
        <v>317</v>
      </c>
      <c r="E9144" s="1" t="s">
        <v>2817</v>
      </c>
      <c r="F9144" s="1" t="s">
        <v>118</v>
      </c>
      <c r="G9144" s="1" t="s">
        <v>193</v>
      </c>
      <c r="H9144" s="1" t="s">
        <v>916</v>
      </c>
      <c r="I9144" s="1">
        <v>1165284.04</v>
      </c>
      <c r="K9144" s="1">
        <v>303548</v>
      </c>
      <c r="L9144" s="1">
        <v>6619043</v>
      </c>
      <c r="M9144" s="1">
        <v>4.6758498996496201E-2</v>
      </c>
      <c r="N9144" s="1">
        <v>0.71144974231719971</v>
      </c>
      <c r="O9144" s="1">
        <v>2.4456940591335297E-2</v>
      </c>
      <c r="P9144" s="1">
        <v>2.1437902450561523</v>
      </c>
      <c r="Q9144" s="1">
        <v>0</v>
      </c>
      <c r="S9144" s="1">
        <v>32</v>
      </c>
      <c r="T9144" s="1">
        <v>1</v>
      </c>
      <c r="U9144" s="1">
        <v>8087875</v>
      </c>
      <c r="V9144" s="1">
        <v>7.1215435862541199E-2</v>
      </c>
      <c r="W9144" s="1">
        <v>0.88834381103515625</v>
      </c>
      <c r="X9144" s="1">
        <v>0.88834381103515625</v>
      </c>
    </row>
    <row r="9145" spans="1:24" x14ac:dyDescent="0.35">
      <c r="A9145" s="1">
        <v>330317</v>
      </c>
      <c r="B9145" s="1" t="s">
        <v>2346</v>
      </c>
      <c r="C9145" s="1">
        <v>121136503</v>
      </c>
      <c r="D9145" s="1">
        <v>317</v>
      </c>
      <c r="E9145" s="1" t="s">
        <v>2817</v>
      </c>
      <c r="F9145" s="1" t="s">
        <v>118</v>
      </c>
      <c r="G9145" s="1" t="s">
        <v>193</v>
      </c>
      <c r="H9145" s="1" t="s">
        <v>916</v>
      </c>
      <c r="I9145" s="1">
        <v>1408423</v>
      </c>
      <c r="K9145" s="1">
        <v>303548</v>
      </c>
      <c r="L9145" s="1">
        <v>6700034</v>
      </c>
      <c r="M9145" s="1">
        <v>8.0990999937057495E-2</v>
      </c>
      <c r="N9145" s="1">
        <v>1.2236058712005615</v>
      </c>
      <c r="O9145" s="1">
        <v>0.24313895404338837</v>
      </c>
      <c r="P9145" s="1">
        <v>20.865209579467773</v>
      </c>
      <c r="Q9145" s="1">
        <v>0</v>
      </c>
      <c r="S9145" s="1">
        <v>33</v>
      </c>
      <c r="T9145" s="1">
        <v>1</v>
      </c>
      <c r="U9145" s="1">
        <v>8412005</v>
      </c>
      <c r="V9145" s="1">
        <v>0.32412993907928467</v>
      </c>
      <c r="W9145" s="1">
        <v>4.0076041221618652</v>
      </c>
      <c r="X9145" s="1">
        <v>4.0076041221618652</v>
      </c>
    </row>
    <row r="9146" spans="1:24" x14ac:dyDescent="0.35">
      <c r="A9146" s="1">
        <v>340317</v>
      </c>
      <c r="B9146" s="1" t="s">
        <v>2347</v>
      </c>
      <c r="C9146" s="1">
        <v>121136503</v>
      </c>
      <c r="D9146" s="1">
        <v>317</v>
      </c>
      <c r="E9146" s="1" t="s">
        <v>2817</v>
      </c>
      <c r="F9146" s="1" t="s">
        <v>118</v>
      </c>
      <c r="G9146" s="1" t="s">
        <v>193</v>
      </c>
      <c r="H9146" s="1" t="s">
        <v>916</v>
      </c>
      <c r="I9146" s="1">
        <v>1264767.31</v>
      </c>
      <c r="K9146" s="1">
        <v>303548</v>
      </c>
      <c r="L9146" s="1">
        <v>6700029</v>
      </c>
      <c r="M9146" s="1">
        <v>-4.9999998736893758E-6</v>
      </c>
      <c r="N9146" s="1">
        <v>-7.4626485002227128E-5</v>
      </c>
      <c r="O9146" s="1">
        <v>-0.1436556875705719</v>
      </c>
      <c r="P9146" s="1">
        <v>-10.19975471496582</v>
      </c>
      <c r="Q9146" s="1">
        <v>0</v>
      </c>
      <c r="S9146" s="1">
        <v>34</v>
      </c>
      <c r="T9146" s="1">
        <v>1</v>
      </c>
      <c r="U9146" s="1">
        <v>8268344</v>
      </c>
      <c r="V9146" s="1">
        <v>-0.14366069436073303</v>
      </c>
      <c r="W9146" s="1">
        <v>-1.7078092098236084</v>
      </c>
      <c r="X9146" s="1">
        <v>-1.7078092098236084</v>
      </c>
    </row>
    <row r="9147" spans="1:24" x14ac:dyDescent="0.35">
      <c r="A9147" s="1">
        <v>350317</v>
      </c>
      <c r="B9147" s="1" t="s">
        <v>2348</v>
      </c>
      <c r="C9147" s="1">
        <v>121136503</v>
      </c>
      <c r="D9147" s="1">
        <v>317</v>
      </c>
      <c r="E9147" s="1" t="s">
        <v>2817</v>
      </c>
      <c r="F9147" s="1" t="s">
        <v>118</v>
      </c>
      <c r="G9147" s="1" t="s">
        <v>193</v>
      </c>
      <c r="H9147" s="1" t="s">
        <v>916</v>
      </c>
      <c r="I9147" s="1">
        <v>1503317.28</v>
      </c>
      <c r="K9147" s="1">
        <v>303548</v>
      </c>
      <c r="L9147" s="1">
        <v>6825707</v>
      </c>
      <c r="M9147" s="1">
        <v>0.12567800283432007</v>
      </c>
      <c r="N9147" s="1">
        <v>1.8757829666137695</v>
      </c>
      <c r="O9147" s="1">
        <v>0.23854996263980865</v>
      </c>
      <c r="P9147" s="1">
        <v>18.861173629760742</v>
      </c>
      <c r="Q9147" s="1">
        <v>0</v>
      </c>
      <c r="S9147" s="1">
        <v>35</v>
      </c>
      <c r="T9147" s="1">
        <v>1</v>
      </c>
      <c r="U9147" s="1">
        <v>8632572</v>
      </c>
      <c r="V9147" s="1">
        <v>0.36422795057296753</v>
      </c>
      <c r="W9147" s="1">
        <v>4.4050898551940918</v>
      </c>
      <c r="X9147" s="1">
        <v>4.4050898551940918</v>
      </c>
    </row>
    <row r="9148" spans="1:24" x14ac:dyDescent="0.35">
      <c r="A9148" s="1">
        <v>360317</v>
      </c>
      <c r="B9148" s="1" t="s">
        <v>2349</v>
      </c>
      <c r="C9148" s="1">
        <v>121136503</v>
      </c>
      <c r="D9148" s="1">
        <v>317</v>
      </c>
      <c r="E9148" s="1" t="s">
        <v>2817</v>
      </c>
      <c r="F9148" s="1" t="s">
        <v>118</v>
      </c>
      <c r="G9148" s="1" t="s">
        <v>193</v>
      </c>
      <c r="H9148" s="1" t="s">
        <v>916</v>
      </c>
      <c r="I9148" s="1">
        <v>1502381.22</v>
      </c>
      <c r="K9148" s="1">
        <v>303548</v>
      </c>
      <c r="L9148" s="1">
        <v>7265503.5</v>
      </c>
      <c r="M9148" s="1">
        <v>0.43979650735855103</v>
      </c>
      <c r="N9148" s="1">
        <v>6.4432373046875</v>
      </c>
      <c r="O9148" s="1">
        <v>-9.360599797219038E-4</v>
      </c>
      <c r="P9148" s="1">
        <v>-6.226629763841629E-2</v>
      </c>
      <c r="Q9148" s="1">
        <v>0</v>
      </c>
      <c r="S9148" s="1">
        <v>36</v>
      </c>
      <c r="T9148" s="1">
        <v>1</v>
      </c>
      <c r="U9148" s="1">
        <v>9071433</v>
      </c>
      <c r="V9148" s="1">
        <v>0.4388604462146759</v>
      </c>
      <c r="W9148" s="1">
        <v>5.0837802886962891</v>
      </c>
      <c r="X9148" s="1">
        <v>5.0837802886962891</v>
      </c>
    </row>
    <row r="9149" spans="1:24" x14ac:dyDescent="0.35">
      <c r="A9149" s="1">
        <v>370317</v>
      </c>
      <c r="B9149" s="1" t="s">
        <v>2350</v>
      </c>
      <c r="C9149" s="1">
        <v>121136503</v>
      </c>
      <c r="D9149" s="1">
        <v>317</v>
      </c>
      <c r="E9149" s="1" t="s">
        <v>2817</v>
      </c>
      <c r="F9149" s="1" t="s">
        <v>118</v>
      </c>
      <c r="G9149" s="1" t="s">
        <v>193</v>
      </c>
      <c r="H9149" s="1" t="s">
        <v>916</v>
      </c>
      <c r="I9149" s="1">
        <v>1601683.36</v>
      </c>
      <c r="K9149" s="1">
        <v>303548</v>
      </c>
      <c r="L9149" s="1">
        <v>8254479</v>
      </c>
      <c r="M9149" s="1">
        <v>0.98897552490234375</v>
      </c>
      <c r="N9149" s="1">
        <v>13.611933708190918</v>
      </c>
      <c r="O9149" s="1">
        <v>9.9302142858505249E-2</v>
      </c>
      <c r="P9149" s="1">
        <v>6.6096501350402832</v>
      </c>
      <c r="Q9149" s="1">
        <v>0</v>
      </c>
      <c r="S9149" s="1">
        <v>37</v>
      </c>
      <c r="T9149" s="1">
        <v>1</v>
      </c>
      <c r="U9149" s="1">
        <v>10159710</v>
      </c>
      <c r="V9149" s="1">
        <v>1.0882776975631714</v>
      </c>
      <c r="W9149" s="1">
        <v>11.996748924255371</v>
      </c>
      <c r="X9149" s="1">
        <v>11.996748924255371</v>
      </c>
    </row>
    <row r="9150" spans="1:24" x14ac:dyDescent="0.35">
      <c r="A9150" s="1">
        <v>380317</v>
      </c>
      <c r="B9150" s="1" t="s">
        <v>2351</v>
      </c>
      <c r="C9150" s="1">
        <v>121136503</v>
      </c>
      <c r="D9150" s="1">
        <v>317</v>
      </c>
      <c r="E9150" s="1" t="s">
        <v>2817</v>
      </c>
      <c r="F9150" s="1" t="s">
        <v>118</v>
      </c>
      <c r="G9150" s="1" t="s">
        <v>193</v>
      </c>
      <c r="H9150" s="1" t="s">
        <v>916</v>
      </c>
      <c r="I9150" s="1">
        <v>1747380</v>
      </c>
      <c r="K9150" s="1">
        <v>646014.25</v>
      </c>
      <c r="L9150" s="1">
        <v>8468048</v>
      </c>
      <c r="M9150" s="1">
        <v>0.21356900036334991</v>
      </c>
      <c r="N9150" s="1">
        <v>2.5873105525970459</v>
      </c>
      <c r="O9150" s="1">
        <v>0.14569664001464844</v>
      </c>
      <c r="P9150" s="1">
        <v>9.0964698791503906</v>
      </c>
      <c r="Q9150" s="1">
        <v>0.34246623516082764</v>
      </c>
      <c r="S9150" s="1">
        <v>38</v>
      </c>
      <c r="T9150" s="1">
        <v>1</v>
      </c>
      <c r="U9150" s="1">
        <v>10861442</v>
      </c>
      <c r="V9150" s="1">
        <v>0.70173186063766479</v>
      </c>
      <c r="W9150" s="1">
        <v>6.907008171081543</v>
      </c>
      <c r="X9150" s="1">
        <v>6.907008171081543</v>
      </c>
    </row>
    <row r="9151" spans="1:24" x14ac:dyDescent="0.35">
      <c r="A9151" s="1">
        <v>390317</v>
      </c>
      <c r="B9151" s="1" t="s">
        <v>2352</v>
      </c>
      <c r="C9151" s="1">
        <v>121136503</v>
      </c>
      <c r="D9151" s="1">
        <v>317</v>
      </c>
      <c r="E9151" s="1" t="s">
        <v>2817</v>
      </c>
      <c r="F9151" s="1" t="s">
        <v>118</v>
      </c>
      <c r="G9151" s="1" t="s">
        <v>193</v>
      </c>
      <c r="H9151" s="1" t="s">
        <v>916</v>
      </c>
      <c r="I9151" s="1">
        <v>1806109</v>
      </c>
      <c r="K9151" s="1">
        <v>988301.9375</v>
      </c>
      <c r="L9151" s="1">
        <v>8592749</v>
      </c>
      <c r="M9151" s="1">
        <v>0.12470100075006485</v>
      </c>
      <c r="N9151" s="1">
        <v>1.4726061820983887</v>
      </c>
      <c r="O9151" s="1">
        <v>5.8729000389575958E-2</v>
      </c>
      <c r="P9151" s="1">
        <v>3.3609747886657715</v>
      </c>
      <c r="Q9151" s="1">
        <v>0.34228768944740295</v>
      </c>
      <c r="S9151" s="1">
        <v>39</v>
      </c>
      <c r="T9151" s="1">
        <v>1</v>
      </c>
      <c r="U9151" s="1">
        <v>11387160</v>
      </c>
      <c r="V9151" s="1">
        <v>0.52571767568588257</v>
      </c>
      <c r="W9151" s="1">
        <v>4.8402228355407715</v>
      </c>
      <c r="X9151" s="1">
        <v>4.8402228355407715</v>
      </c>
    </row>
    <row r="9152" spans="1:24" x14ac:dyDescent="0.35">
      <c r="A9152" s="1">
        <v>400317</v>
      </c>
      <c r="B9152" s="1" t="s">
        <v>2353</v>
      </c>
      <c r="C9152" s="1">
        <v>121136503</v>
      </c>
      <c r="D9152" s="1">
        <v>317</v>
      </c>
      <c r="E9152" s="1" t="s">
        <v>2817</v>
      </c>
      <c r="F9152" s="1" t="s">
        <v>118</v>
      </c>
      <c r="G9152" s="1" t="s">
        <v>193</v>
      </c>
      <c r="H9152" s="1" t="s">
        <v>916</v>
      </c>
      <c r="S9152" s="1">
        <v>40</v>
      </c>
      <c r="T9152" s="1">
        <v>1</v>
      </c>
      <c r="U9152" s="1">
        <v>0</v>
      </c>
      <c r="V9152" s="1">
        <v>0</v>
      </c>
      <c r="W9152" s="1">
        <v>-100</v>
      </c>
      <c r="X9152" s="1">
        <v>-100</v>
      </c>
    </row>
    <row r="9153" spans="1:24" x14ac:dyDescent="0.35">
      <c r="A9153" s="1">
        <v>410317</v>
      </c>
      <c r="B9153" s="1" t="s">
        <v>2354</v>
      </c>
      <c r="C9153" s="1">
        <v>121136503</v>
      </c>
      <c r="D9153" s="1">
        <v>317</v>
      </c>
      <c r="E9153" s="1" t="s">
        <v>2817</v>
      </c>
      <c r="F9153" s="1" t="s">
        <v>118</v>
      </c>
      <c r="G9153" s="1" t="s">
        <v>193</v>
      </c>
      <c r="H9153" s="1" t="s">
        <v>916</v>
      </c>
      <c r="S9153" s="1">
        <v>41</v>
      </c>
      <c r="T9153" s="1">
        <v>1</v>
      </c>
      <c r="U9153" s="1">
        <v>0</v>
      </c>
      <c r="V9153" s="1">
        <v>0</v>
      </c>
    </row>
    <row r="9154" spans="1:24" x14ac:dyDescent="0.35">
      <c r="A9154" s="1">
        <v>420317</v>
      </c>
      <c r="B9154" s="1" t="s">
        <v>2355</v>
      </c>
      <c r="C9154" s="1">
        <v>121136503</v>
      </c>
      <c r="D9154" s="1">
        <v>317</v>
      </c>
      <c r="E9154" s="1" t="s">
        <v>2817</v>
      </c>
      <c r="F9154" s="1" t="s">
        <v>118</v>
      </c>
      <c r="G9154" s="1" t="s">
        <v>193</v>
      </c>
      <c r="H9154" s="1" t="s">
        <v>916</v>
      </c>
      <c r="S9154" s="1">
        <v>42</v>
      </c>
      <c r="T9154" s="1">
        <v>1</v>
      </c>
      <c r="U9154" s="1">
        <v>0</v>
      </c>
      <c r="V9154" s="1">
        <v>0</v>
      </c>
    </row>
    <row r="9155" spans="1:24" x14ac:dyDescent="0.35">
      <c r="A9155" s="1">
        <v>430317</v>
      </c>
      <c r="B9155" s="1" t="s">
        <v>2356</v>
      </c>
      <c r="C9155" s="1">
        <v>121136503</v>
      </c>
      <c r="D9155" s="1">
        <v>317</v>
      </c>
      <c r="E9155" s="1" t="s">
        <v>2817</v>
      </c>
      <c r="F9155" s="1" t="s">
        <v>118</v>
      </c>
      <c r="G9155" s="1" t="s">
        <v>193</v>
      </c>
      <c r="H9155" s="1" t="s">
        <v>916</v>
      </c>
      <c r="S9155" s="1">
        <v>43</v>
      </c>
      <c r="T9155" s="1">
        <v>1</v>
      </c>
      <c r="U9155" s="1">
        <v>0</v>
      </c>
      <c r="V9155" s="1">
        <v>0</v>
      </c>
    </row>
    <row r="9156" spans="1:24" x14ac:dyDescent="0.35">
      <c r="A9156" s="1">
        <v>440317</v>
      </c>
      <c r="B9156" s="1" t="s">
        <v>2357</v>
      </c>
      <c r="C9156" s="1">
        <v>121136503</v>
      </c>
      <c r="D9156" s="1">
        <v>317</v>
      </c>
      <c r="E9156" s="1" t="s">
        <v>2817</v>
      </c>
      <c r="F9156" s="1" t="s">
        <v>118</v>
      </c>
      <c r="G9156" s="1" t="s">
        <v>193</v>
      </c>
      <c r="H9156" s="1" t="s">
        <v>916</v>
      </c>
      <c r="S9156" s="1">
        <v>44</v>
      </c>
      <c r="T9156" s="1">
        <v>1</v>
      </c>
      <c r="U9156" s="1">
        <v>0</v>
      </c>
      <c r="V9156" s="1">
        <v>0</v>
      </c>
    </row>
    <row r="9157" spans="1:24" x14ac:dyDescent="0.35">
      <c r="A9157" s="1">
        <v>450317</v>
      </c>
      <c r="B9157" s="1" t="s">
        <v>2358</v>
      </c>
      <c r="C9157" s="1">
        <v>121136503</v>
      </c>
      <c r="D9157" s="1">
        <v>317</v>
      </c>
      <c r="E9157" s="1" t="s">
        <v>2817</v>
      </c>
      <c r="F9157" s="1" t="s">
        <v>118</v>
      </c>
      <c r="G9157" s="1" t="s">
        <v>193</v>
      </c>
      <c r="H9157" s="1" t="s">
        <v>916</v>
      </c>
      <c r="S9157" s="1">
        <v>45</v>
      </c>
      <c r="T9157" s="1">
        <v>1</v>
      </c>
      <c r="U9157" s="1">
        <v>0</v>
      </c>
      <c r="V9157" s="1">
        <v>0</v>
      </c>
    </row>
    <row r="9158" spans="1:24" x14ac:dyDescent="0.35">
      <c r="A9158" s="1">
        <v>460317</v>
      </c>
      <c r="B9158" s="1" t="s">
        <v>2359</v>
      </c>
      <c r="C9158" s="1">
        <v>121136503</v>
      </c>
      <c r="D9158" s="1">
        <v>317</v>
      </c>
      <c r="E9158" s="1" t="s">
        <v>2817</v>
      </c>
      <c r="F9158" s="1" t="s">
        <v>118</v>
      </c>
      <c r="G9158" s="1" t="s">
        <v>193</v>
      </c>
      <c r="H9158" s="1" t="s">
        <v>916</v>
      </c>
      <c r="S9158" s="1">
        <v>46</v>
      </c>
      <c r="T9158" s="1">
        <v>1</v>
      </c>
      <c r="U9158" s="1">
        <v>0</v>
      </c>
      <c r="V9158" s="1">
        <v>0</v>
      </c>
    </row>
    <row r="9159" spans="1:24" x14ac:dyDescent="0.35">
      <c r="A9159" s="1">
        <v>470317</v>
      </c>
      <c r="B9159" s="1" t="s">
        <v>2360</v>
      </c>
      <c r="C9159" s="1">
        <v>121136503</v>
      </c>
      <c r="D9159" s="1">
        <v>317</v>
      </c>
      <c r="E9159" s="1" t="s">
        <v>2817</v>
      </c>
      <c r="F9159" s="1" t="s">
        <v>118</v>
      </c>
      <c r="G9159" s="1" t="s">
        <v>193</v>
      </c>
      <c r="H9159" s="1" t="s">
        <v>916</v>
      </c>
      <c r="S9159" s="1">
        <v>47</v>
      </c>
      <c r="T9159" s="1">
        <v>1</v>
      </c>
      <c r="U9159" s="1">
        <v>0</v>
      </c>
      <c r="V9159" s="1">
        <v>0</v>
      </c>
    </row>
    <row r="9160" spans="1:24" x14ac:dyDescent="0.35">
      <c r="A9160" s="1">
        <v>480317</v>
      </c>
      <c r="B9160" s="1" t="s">
        <v>2361</v>
      </c>
      <c r="C9160" s="1">
        <v>121136503</v>
      </c>
      <c r="D9160" s="1">
        <v>317</v>
      </c>
      <c r="E9160" s="1" t="s">
        <v>2817</v>
      </c>
      <c r="F9160" s="1" t="s">
        <v>118</v>
      </c>
      <c r="G9160" s="1" t="s">
        <v>193</v>
      </c>
      <c r="H9160" s="1" t="s">
        <v>916</v>
      </c>
      <c r="S9160" s="1">
        <v>48</v>
      </c>
      <c r="T9160" s="1">
        <v>1</v>
      </c>
      <c r="U9160" s="1">
        <v>0</v>
      </c>
      <c r="V9160" s="1">
        <v>0</v>
      </c>
    </row>
    <row r="9161" spans="1:24" x14ac:dyDescent="0.35">
      <c r="A9161" s="1">
        <v>290319</v>
      </c>
      <c r="B9161" s="1" t="s">
        <v>2341</v>
      </c>
      <c r="C9161" s="1">
        <v>121136603</v>
      </c>
      <c r="D9161" s="1">
        <v>319</v>
      </c>
      <c r="E9161" s="1" t="s">
        <v>2818</v>
      </c>
      <c r="F9161" s="1" t="s">
        <v>118</v>
      </c>
      <c r="G9161" s="1" t="s">
        <v>193</v>
      </c>
      <c r="H9161" s="1" t="s">
        <v>916</v>
      </c>
      <c r="I9161" s="1">
        <v>1140433.94</v>
      </c>
      <c r="K9161" s="1">
        <v>338016</v>
      </c>
      <c r="L9161" s="1">
        <v>7980943</v>
      </c>
      <c r="S9161" s="1">
        <v>29</v>
      </c>
      <c r="T9161" s="1">
        <v>1</v>
      </c>
      <c r="U9161" s="1">
        <v>9459393</v>
      </c>
      <c r="V9161" s="1">
        <v>0</v>
      </c>
    </row>
    <row r="9162" spans="1:24" x14ac:dyDescent="0.35">
      <c r="A9162" s="1">
        <v>300319</v>
      </c>
      <c r="B9162" s="1" t="s">
        <v>2343</v>
      </c>
      <c r="C9162" s="1">
        <v>121136603</v>
      </c>
      <c r="D9162" s="1">
        <v>319</v>
      </c>
      <c r="E9162" s="1" t="s">
        <v>2818</v>
      </c>
      <c r="F9162" s="1" t="s">
        <v>118</v>
      </c>
      <c r="G9162" s="1" t="s">
        <v>193</v>
      </c>
      <c r="H9162" s="1" t="s">
        <v>916</v>
      </c>
      <c r="I9162" s="1">
        <v>1048512.04</v>
      </c>
      <c r="K9162" s="1">
        <v>338016</v>
      </c>
      <c r="L9162" s="1">
        <v>8396502</v>
      </c>
      <c r="M9162" s="1">
        <v>0.41555899381637573</v>
      </c>
      <c r="N9162" s="1">
        <v>5.2068910598754883</v>
      </c>
      <c r="O9162" s="1">
        <v>-9.1921903192996979E-2</v>
      </c>
      <c r="P9162" s="1">
        <v>-8.0602560043334961</v>
      </c>
      <c r="Q9162" s="1">
        <v>0</v>
      </c>
      <c r="S9162" s="1">
        <v>30</v>
      </c>
      <c r="T9162" s="1">
        <v>1</v>
      </c>
      <c r="U9162" s="1">
        <v>9783030</v>
      </c>
      <c r="V9162" s="1">
        <v>0.32363709807395935</v>
      </c>
      <c r="W9162" s="1">
        <v>3.4213294982910156</v>
      </c>
      <c r="X9162" s="1">
        <v>3.4213294982910156</v>
      </c>
    </row>
    <row r="9163" spans="1:24" x14ac:dyDescent="0.35">
      <c r="A9163" s="1">
        <v>310319</v>
      </c>
      <c r="B9163" s="1" t="s">
        <v>2344</v>
      </c>
      <c r="C9163" s="1">
        <v>121136603</v>
      </c>
      <c r="D9163" s="1">
        <v>319</v>
      </c>
      <c r="E9163" s="1" t="s">
        <v>2818</v>
      </c>
      <c r="F9163" s="1" t="s">
        <v>118</v>
      </c>
      <c r="G9163" s="1" t="s">
        <v>193</v>
      </c>
      <c r="H9163" s="1" t="s">
        <v>916</v>
      </c>
      <c r="I9163" s="1">
        <v>1090841.6100000001</v>
      </c>
      <c r="K9163" s="1">
        <v>338016</v>
      </c>
      <c r="L9163" s="1">
        <v>8582046</v>
      </c>
      <c r="M9163" s="1">
        <v>0.18554399907588959</v>
      </c>
      <c r="N9163" s="1">
        <v>2.2097773551940918</v>
      </c>
      <c r="O9163" s="1">
        <v>4.2329568415880203E-2</v>
      </c>
      <c r="P9163" s="1">
        <v>4.0371084213256836</v>
      </c>
      <c r="Q9163" s="1">
        <v>0</v>
      </c>
      <c r="S9163" s="1">
        <v>31</v>
      </c>
      <c r="T9163" s="1">
        <v>1</v>
      </c>
      <c r="U9163" s="1">
        <v>10010904</v>
      </c>
      <c r="V9163" s="1">
        <v>0.22787356376647949</v>
      </c>
      <c r="W9163" s="1">
        <v>2.3292784690856934</v>
      </c>
      <c r="X9163" s="1">
        <v>2.3292784690856934</v>
      </c>
    </row>
    <row r="9164" spans="1:24" x14ac:dyDescent="0.35">
      <c r="A9164" s="1">
        <v>320319</v>
      </c>
      <c r="B9164" s="1" t="s">
        <v>2345</v>
      </c>
      <c r="C9164" s="1">
        <v>121136603</v>
      </c>
      <c r="D9164" s="1">
        <v>319</v>
      </c>
      <c r="E9164" s="1" t="s">
        <v>2818</v>
      </c>
      <c r="F9164" s="1" t="s">
        <v>118</v>
      </c>
      <c r="G9164" s="1" t="s">
        <v>193</v>
      </c>
      <c r="H9164" s="1" t="s">
        <v>916</v>
      </c>
      <c r="I9164" s="1">
        <v>1288289.57</v>
      </c>
      <c r="K9164" s="1">
        <v>338016</v>
      </c>
      <c r="L9164" s="1">
        <v>8758047</v>
      </c>
      <c r="M9164" s="1">
        <v>0.17600099742412567</v>
      </c>
      <c r="N9164" s="1">
        <v>2.050804615020752</v>
      </c>
      <c r="O9164" s="1">
        <v>0.19744795560836792</v>
      </c>
      <c r="P9164" s="1">
        <v>18.100515365600586</v>
      </c>
      <c r="Q9164" s="1">
        <v>0</v>
      </c>
      <c r="S9164" s="1">
        <v>32</v>
      </c>
      <c r="T9164" s="1">
        <v>1</v>
      </c>
      <c r="U9164" s="1">
        <v>10384353</v>
      </c>
      <c r="V9164" s="1">
        <v>0.37344896793365479</v>
      </c>
      <c r="W9164" s="1">
        <v>3.7304222583770752</v>
      </c>
      <c r="X9164" s="1">
        <v>3.7304222583770752</v>
      </c>
    </row>
    <row r="9165" spans="1:24" x14ac:dyDescent="0.35">
      <c r="A9165" s="1">
        <v>330319</v>
      </c>
      <c r="B9165" s="1" t="s">
        <v>2346</v>
      </c>
      <c r="C9165" s="1">
        <v>121136603</v>
      </c>
      <c r="D9165" s="1">
        <v>319</v>
      </c>
      <c r="E9165" s="1" t="s">
        <v>2818</v>
      </c>
      <c r="F9165" s="1" t="s">
        <v>118</v>
      </c>
      <c r="G9165" s="1" t="s">
        <v>193</v>
      </c>
      <c r="H9165" s="1" t="s">
        <v>916</v>
      </c>
      <c r="I9165" s="1">
        <v>1461348.7</v>
      </c>
      <c r="K9165" s="1">
        <v>338016</v>
      </c>
      <c r="L9165" s="1">
        <v>9017703</v>
      </c>
      <c r="M9165" s="1">
        <v>0.25965601205825806</v>
      </c>
      <c r="N9165" s="1">
        <v>2.9647705554962158</v>
      </c>
      <c r="O9165" s="1">
        <v>0.1730591356754303</v>
      </c>
      <c r="P9165" s="1">
        <v>13.433247566223145</v>
      </c>
      <c r="Q9165" s="1">
        <v>0</v>
      </c>
      <c r="S9165" s="1">
        <v>33</v>
      </c>
      <c r="T9165" s="1">
        <v>1</v>
      </c>
      <c r="U9165" s="1">
        <v>10817068</v>
      </c>
      <c r="V9165" s="1">
        <v>0.43271514773368835</v>
      </c>
      <c r="W9165" s="1">
        <v>4.1669902801513672</v>
      </c>
      <c r="X9165" s="1">
        <v>4.1669902801513672</v>
      </c>
    </row>
    <row r="9166" spans="1:24" x14ac:dyDescent="0.35">
      <c r="A9166" s="1">
        <v>340319</v>
      </c>
      <c r="B9166" s="1" t="s">
        <v>2347</v>
      </c>
      <c r="C9166" s="1">
        <v>121136603</v>
      </c>
      <c r="D9166" s="1">
        <v>319</v>
      </c>
      <c r="E9166" s="1" t="s">
        <v>2818</v>
      </c>
      <c r="F9166" s="1" t="s">
        <v>118</v>
      </c>
      <c r="G9166" s="1" t="s">
        <v>193</v>
      </c>
      <c r="H9166" s="1" t="s">
        <v>916</v>
      </c>
      <c r="I9166" s="1">
        <v>1657940.16</v>
      </c>
      <c r="K9166" s="1">
        <v>338016</v>
      </c>
      <c r="L9166" s="1">
        <v>9017689</v>
      </c>
      <c r="M9166" s="1">
        <v>-1.4000000192027073E-5</v>
      </c>
      <c r="N9166" s="1">
        <v>-1.5525017806794494E-4</v>
      </c>
      <c r="O9166" s="1">
        <v>0.19659146666526794</v>
      </c>
      <c r="P9166" s="1">
        <v>13.452741622924805</v>
      </c>
      <c r="Q9166" s="1">
        <v>0</v>
      </c>
      <c r="S9166" s="1">
        <v>34</v>
      </c>
      <c r="T9166" s="1">
        <v>1</v>
      </c>
      <c r="U9166" s="1">
        <v>11013645</v>
      </c>
      <c r="V9166" s="1">
        <v>0.19657745957374573</v>
      </c>
      <c r="W9166" s="1">
        <v>1.817285418510437</v>
      </c>
      <c r="X9166" s="1">
        <v>1.817285418510437</v>
      </c>
    </row>
    <row r="9167" spans="1:24" x14ac:dyDescent="0.35">
      <c r="A9167" s="1">
        <v>350319</v>
      </c>
      <c r="B9167" s="1" t="s">
        <v>2348</v>
      </c>
      <c r="C9167" s="1">
        <v>121136603</v>
      </c>
      <c r="D9167" s="1">
        <v>319</v>
      </c>
      <c r="E9167" s="1" t="s">
        <v>2818</v>
      </c>
      <c r="F9167" s="1" t="s">
        <v>118</v>
      </c>
      <c r="G9167" s="1" t="s">
        <v>193</v>
      </c>
      <c r="H9167" s="1" t="s">
        <v>916</v>
      </c>
      <c r="I9167" s="1">
        <v>1535177.47</v>
      </c>
      <c r="K9167" s="1">
        <v>338016</v>
      </c>
      <c r="L9167" s="1">
        <v>9747552</v>
      </c>
      <c r="M9167" s="1">
        <v>0.72986298799514771</v>
      </c>
      <c r="N9167" s="1">
        <v>8.0936813354492188</v>
      </c>
      <c r="O9167" s="1">
        <v>-0.12276268750429153</v>
      </c>
      <c r="P9167" s="1">
        <v>-7.4045310020446777</v>
      </c>
      <c r="Q9167" s="1">
        <v>0</v>
      </c>
      <c r="S9167" s="1">
        <v>35</v>
      </c>
      <c r="T9167" s="1">
        <v>1</v>
      </c>
      <c r="U9167" s="1">
        <v>11620746</v>
      </c>
      <c r="V9167" s="1">
        <v>0.60710030794143677</v>
      </c>
      <c r="W9167" s="1">
        <v>5.5122623443603516</v>
      </c>
      <c r="X9167" s="1">
        <v>5.5122623443603516</v>
      </c>
    </row>
    <row r="9168" spans="1:24" x14ac:dyDescent="0.35">
      <c r="A9168" s="1">
        <v>360319</v>
      </c>
      <c r="B9168" s="1" t="s">
        <v>2349</v>
      </c>
      <c r="C9168" s="1">
        <v>121136603</v>
      </c>
      <c r="D9168" s="1">
        <v>319</v>
      </c>
      <c r="E9168" s="1" t="s">
        <v>2818</v>
      </c>
      <c r="F9168" s="1" t="s">
        <v>118</v>
      </c>
      <c r="G9168" s="1" t="s">
        <v>193</v>
      </c>
      <c r="H9168" s="1" t="s">
        <v>916</v>
      </c>
      <c r="I9168" s="1">
        <v>1746032.38</v>
      </c>
      <c r="K9168" s="1">
        <v>338016</v>
      </c>
      <c r="L9168" s="1">
        <v>11110640</v>
      </c>
      <c r="M9168" s="1">
        <v>1.3630880117416382</v>
      </c>
      <c r="N9168" s="1">
        <v>13.983901023864746</v>
      </c>
      <c r="O9168" s="1">
        <v>0.2108549028635025</v>
      </c>
      <c r="P9168" s="1">
        <v>13.734888076782227</v>
      </c>
      <c r="Q9168" s="1">
        <v>0</v>
      </c>
      <c r="S9168" s="1">
        <v>36</v>
      </c>
      <c r="T9168" s="1">
        <v>1</v>
      </c>
      <c r="U9168" s="1">
        <v>13194688</v>
      </c>
      <c r="V9168" s="1">
        <v>1.5739428997039795</v>
      </c>
      <c r="W9168" s="1">
        <v>13.544241905212402</v>
      </c>
      <c r="X9168" s="1">
        <v>13.544241905212402</v>
      </c>
    </row>
    <row r="9169" spans="1:24" x14ac:dyDescent="0.35">
      <c r="A9169" s="1">
        <v>370319</v>
      </c>
      <c r="B9169" s="1" t="s">
        <v>2350</v>
      </c>
      <c r="C9169" s="1">
        <v>121136603</v>
      </c>
      <c r="D9169" s="1">
        <v>319</v>
      </c>
      <c r="E9169" s="1" t="s">
        <v>2818</v>
      </c>
      <c r="F9169" s="1" t="s">
        <v>118</v>
      </c>
      <c r="G9169" s="1" t="s">
        <v>193</v>
      </c>
      <c r="H9169" s="1" t="s">
        <v>916</v>
      </c>
      <c r="I9169" s="1">
        <v>2138315.14</v>
      </c>
      <c r="K9169" s="1">
        <v>338016</v>
      </c>
      <c r="L9169" s="1">
        <v>13968442</v>
      </c>
      <c r="M9169" s="1">
        <v>2.8578019142150879</v>
      </c>
      <c r="N9169" s="1">
        <v>25.721307754516602</v>
      </c>
      <c r="O9169" s="1">
        <v>0.39228275418281555</v>
      </c>
      <c r="P9169" s="1">
        <v>22.467094421386719</v>
      </c>
      <c r="Q9169" s="1">
        <v>0</v>
      </c>
      <c r="S9169" s="1">
        <v>37</v>
      </c>
      <c r="T9169" s="1">
        <v>1</v>
      </c>
      <c r="U9169" s="1">
        <v>16444773</v>
      </c>
      <c r="V9169" s="1">
        <v>3.2500846385955811</v>
      </c>
      <c r="W9169" s="1">
        <v>24.631769180297852</v>
      </c>
      <c r="X9169" s="1">
        <v>24.631769180297852</v>
      </c>
    </row>
    <row r="9170" spans="1:24" x14ac:dyDescent="0.35">
      <c r="A9170" s="1">
        <v>380319</v>
      </c>
      <c r="B9170" s="1" t="s">
        <v>2351</v>
      </c>
      <c r="C9170" s="1">
        <v>121136603</v>
      </c>
      <c r="D9170" s="1">
        <v>319</v>
      </c>
      <c r="E9170" s="1" t="s">
        <v>2818</v>
      </c>
      <c r="F9170" s="1" t="s">
        <v>118</v>
      </c>
      <c r="G9170" s="1" t="s">
        <v>193</v>
      </c>
      <c r="H9170" s="1" t="s">
        <v>916</v>
      </c>
      <c r="I9170" s="1">
        <v>2357290</v>
      </c>
      <c r="K9170" s="1">
        <v>2335304.5</v>
      </c>
      <c r="L9170" s="1">
        <v>14742700</v>
      </c>
      <c r="M9170" s="1">
        <v>0.77425801753997803</v>
      </c>
      <c r="N9170" s="1">
        <v>5.5429086685180664</v>
      </c>
      <c r="O9170" s="1">
        <v>0.21897485852241516</v>
      </c>
      <c r="P9170" s="1">
        <v>10.240532875061035</v>
      </c>
      <c r="Q9170" s="1">
        <v>1.9972884654998779</v>
      </c>
      <c r="S9170" s="1">
        <v>38</v>
      </c>
      <c r="T9170" s="1">
        <v>1</v>
      </c>
      <c r="U9170" s="1">
        <v>19435294</v>
      </c>
      <c r="V9170" s="1">
        <v>2.9905214309692383</v>
      </c>
      <c r="W9170" s="1">
        <v>18.185237884521484</v>
      </c>
      <c r="X9170" s="1">
        <v>18.185237884521484</v>
      </c>
    </row>
    <row r="9171" spans="1:24" x14ac:dyDescent="0.35">
      <c r="A9171" s="1">
        <v>390319</v>
      </c>
      <c r="B9171" s="1" t="s">
        <v>2352</v>
      </c>
      <c r="C9171" s="1">
        <v>121136603</v>
      </c>
      <c r="D9171" s="1">
        <v>319</v>
      </c>
      <c r="E9171" s="1" t="s">
        <v>2818</v>
      </c>
      <c r="F9171" s="1" t="s">
        <v>118</v>
      </c>
      <c r="G9171" s="1" t="s">
        <v>193</v>
      </c>
      <c r="H9171" s="1" t="s">
        <v>916</v>
      </c>
      <c r="I9171" s="1">
        <v>2513202</v>
      </c>
      <c r="K9171" s="1">
        <v>4311931</v>
      </c>
      <c r="L9171" s="1">
        <v>15021257</v>
      </c>
      <c r="M9171" s="1">
        <v>0.27855700254440308</v>
      </c>
      <c r="N9171" s="1">
        <v>1.889457106590271</v>
      </c>
      <c r="O9171" s="1">
        <v>0.15591199696063995</v>
      </c>
      <c r="P9171" s="1">
        <v>6.6140356063842773</v>
      </c>
      <c r="Q9171" s="1">
        <v>1.9766265153884888</v>
      </c>
      <c r="S9171" s="1">
        <v>39</v>
      </c>
      <c r="T9171" s="1">
        <v>1</v>
      </c>
      <c r="U9171" s="1">
        <v>21846390</v>
      </c>
      <c r="V9171" s="1">
        <v>2.4110956192016602</v>
      </c>
      <c r="W9171" s="1">
        <v>12.405760765075684</v>
      </c>
      <c r="X9171" s="1">
        <v>12.405760765075684</v>
      </c>
    </row>
    <row r="9172" spans="1:24" x14ac:dyDescent="0.35">
      <c r="A9172" s="1">
        <v>400319</v>
      </c>
      <c r="B9172" s="1" t="s">
        <v>2353</v>
      </c>
      <c r="C9172" s="1">
        <v>121136603</v>
      </c>
      <c r="D9172" s="1">
        <v>319</v>
      </c>
      <c r="E9172" s="1" t="s">
        <v>2818</v>
      </c>
      <c r="F9172" s="1" t="s">
        <v>118</v>
      </c>
      <c r="G9172" s="1" t="s">
        <v>193</v>
      </c>
      <c r="H9172" s="1" t="s">
        <v>916</v>
      </c>
      <c r="S9172" s="1">
        <v>40</v>
      </c>
      <c r="T9172" s="1">
        <v>1</v>
      </c>
      <c r="U9172" s="1">
        <v>0</v>
      </c>
      <c r="V9172" s="1">
        <v>0</v>
      </c>
      <c r="W9172" s="1">
        <v>-100</v>
      </c>
      <c r="X9172" s="1">
        <v>-100</v>
      </c>
    </row>
    <row r="9173" spans="1:24" x14ac:dyDescent="0.35">
      <c r="A9173" s="1">
        <v>410319</v>
      </c>
      <c r="B9173" s="1" t="s">
        <v>2354</v>
      </c>
      <c r="C9173" s="1">
        <v>121136603</v>
      </c>
      <c r="D9173" s="1">
        <v>319</v>
      </c>
      <c r="E9173" s="1" t="s">
        <v>2818</v>
      </c>
      <c r="F9173" s="1" t="s">
        <v>118</v>
      </c>
      <c r="G9173" s="1" t="s">
        <v>193</v>
      </c>
      <c r="H9173" s="1" t="s">
        <v>916</v>
      </c>
      <c r="S9173" s="1">
        <v>41</v>
      </c>
      <c r="T9173" s="1">
        <v>1</v>
      </c>
      <c r="U9173" s="1">
        <v>0</v>
      </c>
      <c r="V9173" s="1">
        <v>0</v>
      </c>
    </row>
    <row r="9174" spans="1:24" x14ac:dyDescent="0.35">
      <c r="A9174" s="1">
        <v>420319</v>
      </c>
      <c r="B9174" s="1" t="s">
        <v>2355</v>
      </c>
      <c r="C9174" s="1">
        <v>121136603</v>
      </c>
      <c r="D9174" s="1">
        <v>319</v>
      </c>
      <c r="E9174" s="1" t="s">
        <v>2818</v>
      </c>
      <c r="F9174" s="1" t="s">
        <v>118</v>
      </c>
      <c r="G9174" s="1" t="s">
        <v>193</v>
      </c>
      <c r="H9174" s="1" t="s">
        <v>916</v>
      </c>
      <c r="S9174" s="1">
        <v>42</v>
      </c>
      <c r="T9174" s="1">
        <v>1</v>
      </c>
      <c r="U9174" s="1">
        <v>0</v>
      </c>
      <c r="V9174" s="1">
        <v>0</v>
      </c>
    </row>
    <row r="9175" spans="1:24" x14ac:dyDescent="0.35">
      <c r="A9175" s="1">
        <v>430319</v>
      </c>
      <c r="B9175" s="1" t="s">
        <v>2356</v>
      </c>
      <c r="C9175" s="1">
        <v>121136603</v>
      </c>
      <c r="D9175" s="1">
        <v>319</v>
      </c>
      <c r="E9175" s="1" t="s">
        <v>2818</v>
      </c>
      <c r="F9175" s="1" t="s">
        <v>118</v>
      </c>
      <c r="G9175" s="1" t="s">
        <v>193</v>
      </c>
      <c r="H9175" s="1" t="s">
        <v>916</v>
      </c>
      <c r="S9175" s="1">
        <v>43</v>
      </c>
      <c r="T9175" s="1">
        <v>1</v>
      </c>
      <c r="U9175" s="1">
        <v>0</v>
      </c>
      <c r="V9175" s="1">
        <v>0</v>
      </c>
    </row>
    <row r="9176" spans="1:24" x14ac:dyDescent="0.35">
      <c r="A9176" s="1">
        <v>440319</v>
      </c>
      <c r="B9176" s="1" t="s">
        <v>2357</v>
      </c>
      <c r="C9176" s="1">
        <v>121136603</v>
      </c>
      <c r="D9176" s="1">
        <v>319</v>
      </c>
      <c r="E9176" s="1" t="s">
        <v>2818</v>
      </c>
      <c r="F9176" s="1" t="s">
        <v>118</v>
      </c>
      <c r="G9176" s="1" t="s">
        <v>193</v>
      </c>
      <c r="H9176" s="1" t="s">
        <v>916</v>
      </c>
      <c r="S9176" s="1">
        <v>44</v>
      </c>
      <c r="T9176" s="1">
        <v>1</v>
      </c>
      <c r="U9176" s="1">
        <v>0</v>
      </c>
      <c r="V9176" s="1">
        <v>0</v>
      </c>
    </row>
    <row r="9177" spans="1:24" x14ac:dyDescent="0.35">
      <c r="A9177" s="1">
        <v>450319</v>
      </c>
      <c r="B9177" s="1" t="s">
        <v>2358</v>
      </c>
      <c r="C9177" s="1">
        <v>121136603</v>
      </c>
      <c r="D9177" s="1">
        <v>319</v>
      </c>
      <c r="E9177" s="1" t="s">
        <v>2818</v>
      </c>
      <c r="F9177" s="1" t="s">
        <v>118</v>
      </c>
      <c r="G9177" s="1" t="s">
        <v>193</v>
      </c>
      <c r="H9177" s="1" t="s">
        <v>916</v>
      </c>
      <c r="S9177" s="1">
        <v>45</v>
      </c>
      <c r="T9177" s="1">
        <v>1</v>
      </c>
      <c r="U9177" s="1">
        <v>0</v>
      </c>
      <c r="V9177" s="1">
        <v>0</v>
      </c>
    </row>
    <row r="9178" spans="1:24" x14ac:dyDescent="0.35">
      <c r="A9178" s="1">
        <v>460319</v>
      </c>
      <c r="B9178" s="1" t="s">
        <v>2359</v>
      </c>
      <c r="C9178" s="1">
        <v>121136603</v>
      </c>
      <c r="D9178" s="1">
        <v>319</v>
      </c>
      <c r="E9178" s="1" t="s">
        <v>2818</v>
      </c>
      <c r="F9178" s="1" t="s">
        <v>118</v>
      </c>
      <c r="G9178" s="1" t="s">
        <v>193</v>
      </c>
      <c r="H9178" s="1" t="s">
        <v>916</v>
      </c>
      <c r="S9178" s="1">
        <v>46</v>
      </c>
      <c r="T9178" s="1">
        <v>1</v>
      </c>
      <c r="U9178" s="1">
        <v>0</v>
      </c>
      <c r="V9178" s="1">
        <v>0</v>
      </c>
    </row>
    <row r="9179" spans="1:24" x14ac:dyDescent="0.35">
      <c r="A9179" s="1">
        <v>470319</v>
      </c>
      <c r="B9179" s="1" t="s">
        <v>2360</v>
      </c>
      <c r="C9179" s="1">
        <v>121136603</v>
      </c>
      <c r="D9179" s="1">
        <v>319</v>
      </c>
      <c r="E9179" s="1" t="s">
        <v>2818</v>
      </c>
      <c r="F9179" s="1" t="s">
        <v>118</v>
      </c>
      <c r="G9179" s="1" t="s">
        <v>193</v>
      </c>
      <c r="H9179" s="1" t="s">
        <v>916</v>
      </c>
      <c r="S9179" s="1">
        <v>47</v>
      </c>
      <c r="T9179" s="1">
        <v>1</v>
      </c>
      <c r="U9179" s="1">
        <v>0</v>
      </c>
      <c r="V9179" s="1">
        <v>0</v>
      </c>
    </row>
    <row r="9180" spans="1:24" x14ac:dyDescent="0.35">
      <c r="A9180" s="1">
        <v>480319</v>
      </c>
      <c r="B9180" s="1" t="s">
        <v>2361</v>
      </c>
      <c r="C9180" s="1">
        <v>121136603</v>
      </c>
      <c r="D9180" s="1">
        <v>319</v>
      </c>
      <c r="E9180" s="1" t="s">
        <v>2818</v>
      </c>
      <c r="F9180" s="1" t="s">
        <v>118</v>
      </c>
      <c r="G9180" s="1" t="s">
        <v>193</v>
      </c>
      <c r="H9180" s="1" t="s">
        <v>916</v>
      </c>
      <c r="S9180" s="1">
        <v>48</v>
      </c>
      <c r="T9180" s="1">
        <v>1</v>
      </c>
      <c r="U9180" s="1">
        <v>0</v>
      </c>
      <c r="V9180" s="1">
        <v>0</v>
      </c>
    </row>
    <row r="9181" spans="1:24" x14ac:dyDescent="0.35">
      <c r="A9181" s="1">
        <v>290466</v>
      </c>
      <c r="B9181" s="1" t="s">
        <v>2341</v>
      </c>
      <c r="C9181" s="1">
        <v>121139004</v>
      </c>
      <c r="D9181" s="1">
        <v>466</v>
      </c>
      <c r="E9181" s="1" t="s">
        <v>2819</v>
      </c>
      <c r="F9181" s="1" t="s">
        <v>118</v>
      </c>
      <c r="G9181" s="1" t="s">
        <v>193</v>
      </c>
      <c r="H9181" s="1" t="s">
        <v>916</v>
      </c>
      <c r="I9181" s="1">
        <v>437116.24</v>
      </c>
      <c r="K9181" s="1">
        <v>88058</v>
      </c>
      <c r="L9181" s="1">
        <v>3058808.75</v>
      </c>
      <c r="S9181" s="1">
        <v>29</v>
      </c>
      <c r="T9181" s="1">
        <v>1</v>
      </c>
      <c r="U9181" s="1">
        <v>3583983</v>
      </c>
      <c r="V9181" s="1">
        <v>0</v>
      </c>
    </row>
    <row r="9182" spans="1:24" x14ac:dyDescent="0.35">
      <c r="A9182" s="1">
        <v>300466</v>
      </c>
      <c r="B9182" s="1" t="s">
        <v>2343</v>
      </c>
      <c r="C9182" s="1">
        <v>121139004</v>
      </c>
      <c r="D9182" s="1">
        <v>466</v>
      </c>
      <c r="E9182" s="1" t="s">
        <v>2819</v>
      </c>
      <c r="F9182" s="1" t="s">
        <v>118</v>
      </c>
      <c r="G9182" s="1" t="s">
        <v>193</v>
      </c>
      <c r="H9182" s="1" t="s">
        <v>916</v>
      </c>
      <c r="I9182" s="1">
        <v>440265.72</v>
      </c>
      <c r="K9182" s="1">
        <v>108886</v>
      </c>
      <c r="L9182" s="1">
        <v>3139766.5</v>
      </c>
      <c r="M9182" s="1">
        <v>8.0957747995853424E-2</v>
      </c>
      <c r="N9182" s="1">
        <v>2.6467084884643555</v>
      </c>
      <c r="O9182" s="1">
        <v>3.1494800932705402E-3</v>
      </c>
      <c r="P9182" s="1">
        <v>0.72051316499710083</v>
      </c>
      <c r="Q9182" s="1">
        <v>2.0827999338507652E-2</v>
      </c>
      <c r="S9182" s="1">
        <v>30</v>
      </c>
      <c r="T9182" s="1">
        <v>1</v>
      </c>
      <c r="U9182" s="1">
        <v>3688918.25</v>
      </c>
      <c r="V9182" s="1">
        <v>0.10493522882461548</v>
      </c>
      <c r="W9182" s="1">
        <v>2.9278948307037354</v>
      </c>
      <c r="X9182" s="1">
        <v>2.9278948307037354</v>
      </c>
    </row>
    <row r="9183" spans="1:24" x14ac:dyDescent="0.35">
      <c r="A9183" s="1">
        <v>310466</v>
      </c>
      <c r="B9183" s="1" t="s">
        <v>2344</v>
      </c>
      <c r="C9183" s="1">
        <v>121139004</v>
      </c>
      <c r="D9183" s="1">
        <v>466</v>
      </c>
      <c r="E9183" s="1" t="s">
        <v>2819</v>
      </c>
      <c r="F9183" s="1" t="s">
        <v>118</v>
      </c>
      <c r="G9183" s="1" t="s">
        <v>193</v>
      </c>
      <c r="H9183" s="1" t="s">
        <v>916</v>
      </c>
      <c r="I9183" s="1">
        <v>454424.11</v>
      </c>
      <c r="K9183" s="1">
        <v>98472</v>
      </c>
      <c r="L9183" s="1">
        <v>3168291.5</v>
      </c>
      <c r="M9183" s="1">
        <v>2.8525000438094139E-2</v>
      </c>
      <c r="N9183" s="1">
        <v>0.90850704908370972</v>
      </c>
      <c r="O9183" s="1">
        <v>1.4158390462398529E-2</v>
      </c>
      <c r="P9183" s="1">
        <v>3.2158737182617188</v>
      </c>
      <c r="Q9183" s="1">
        <v>-1.0413999669253826E-2</v>
      </c>
      <c r="S9183" s="1">
        <v>31</v>
      </c>
      <c r="T9183" s="1">
        <v>1</v>
      </c>
      <c r="U9183" s="1">
        <v>3721187.5</v>
      </c>
      <c r="V9183" s="1">
        <v>3.2269392162561417E-2</v>
      </c>
      <c r="W9183" s="1">
        <v>0.87476187944412231</v>
      </c>
      <c r="X9183" s="1">
        <v>0.87476187944412231</v>
      </c>
    </row>
    <row r="9184" spans="1:24" x14ac:dyDescent="0.35">
      <c r="A9184" s="1">
        <v>320466</v>
      </c>
      <c r="B9184" s="1" t="s">
        <v>2345</v>
      </c>
      <c r="C9184" s="1">
        <v>121139004</v>
      </c>
      <c r="D9184" s="1">
        <v>466</v>
      </c>
      <c r="E9184" s="1" t="s">
        <v>2819</v>
      </c>
      <c r="F9184" s="1" t="s">
        <v>118</v>
      </c>
      <c r="G9184" s="1" t="s">
        <v>193</v>
      </c>
      <c r="H9184" s="1" t="s">
        <v>916</v>
      </c>
      <c r="I9184" s="1">
        <v>457175.85</v>
      </c>
      <c r="K9184" s="1">
        <v>98472</v>
      </c>
      <c r="L9184" s="1">
        <v>3248614</v>
      </c>
      <c r="M9184" s="1">
        <v>8.0322496592998505E-2</v>
      </c>
      <c r="N9184" s="1">
        <v>2.5351991653442383</v>
      </c>
      <c r="O9184" s="1">
        <v>2.7517399284988642E-3</v>
      </c>
      <c r="P9184" s="1">
        <v>0.60554444789886475</v>
      </c>
      <c r="Q9184" s="1">
        <v>0</v>
      </c>
      <c r="S9184" s="1">
        <v>32</v>
      </c>
      <c r="T9184" s="1">
        <v>1</v>
      </c>
      <c r="U9184" s="1">
        <v>3804262</v>
      </c>
      <c r="V9184" s="1">
        <v>8.3074234426021576E-2</v>
      </c>
      <c r="W9184" s="1">
        <v>2.2324728965759277</v>
      </c>
      <c r="X9184" s="1">
        <v>2.2324728965759277</v>
      </c>
    </row>
    <row r="9185" spans="1:24" x14ac:dyDescent="0.35">
      <c r="A9185" s="1">
        <v>330466</v>
      </c>
      <c r="B9185" s="1" t="s">
        <v>2346</v>
      </c>
      <c r="C9185" s="1">
        <v>121139004</v>
      </c>
      <c r="D9185" s="1">
        <v>466</v>
      </c>
      <c r="E9185" s="1" t="s">
        <v>2819</v>
      </c>
      <c r="F9185" s="1" t="s">
        <v>118</v>
      </c>
      <c r="G9185" s="1" t="s">
        <v>193</v>
      </c>
      <c r="H9185" s="1" t="s">
        <v>916</v>
      </c>
      <c r="I9185" s="1">
        <v>485833.13</v>
      </c>
      <c r="J9185" s="1">
        <v>7792.44</v>
      </c>
      <c r="K9185" s="1">
        <v>98472</v>
      </c>
      <c r="L9185" s="1">
        <v>3300493.25</v>
      </c>
      <c r="M9185" s="1">
        <v>5.1879249513149261E-2</v>
      </c>
      <c r="N9185" s="1">
        <v>1.5969656705856323</v>
      </c>
      <c r="O9185" s="1">
        <v>2.8657279908657074E-2</v>
      </c>
      <c r="P9185" s="1">
        <v>6.2683277130126953</v>
      </c>
      <c r="Q9185" s="1">
        <v>0</v>
      </c>
      <c r="S9185" s="1">
        <v>33</v>
      </c>
      <c r="T9185" s="1">
        <v>1</v>
      </c>
      <c r="U9185" s="1">
        <v>3892590.75</v>
      </c>
      <c r="V9185" s="1">
        <v>8.0536529421806335E-2</v>
      </c>
      <c r="W9185" s="1">
        <v>2.3218367099761963</v>
      </c>
      <c r="X9185" s="1">
        <v>2.3218367099761963</v>
      </c>
    </row>
    <row r="9186" spans="1:24" x14ac:dyDescent="0.35">
      <c r="A9186" s="1">
        <v>340466</v>
      </c>
      <c r="B9186" s="1" t="s">
        <v>2347</v>
      </c>
      <c r="C9186" s="1">
        <v>121139004</v>
      </c>
      <c r="D9186" s="1">
        <v>466</v>
      </c>
      <c r="E9186" s="1" t="s">
        <v>2819</v>
      </c>
      <c r="F9186" s="1" t="s">
        <v>118</v>
      </c>
      <c r="G9186" s="1" t="s">
        <v>193</v>
      </c>
      <c r="H9186" s="1" t="s">
        <v>916</v>
      </c>
      <c r="I9186" s="1">
        <v>485807.29</v>
      </c>
      <c r="K9186" s="1">
        <v>98472</v>
      </c>
      <c r="L9186" s="1">
        <v>3300490</v>
      </c>
      <c r="M9186" s="1">
        <v>-3.2499999633728294E-6</v>
      </c>
      <c r="N9186" s="1">
        <v>-9.8470132797956467E-5</v>
      </c>
      <c r="O9186" s="1">
        <v>-2.5839999580057338E-5</v>
      </c>
      <c r="P9186" s="1">
        <v>-5.3186984732747078E-3</v>
      </c>
      <c r="Q9186" s="1">
        <v>0</v>
      </c>
      <c r="S9186" s="1">
        <v>34</v>
      </c>
      <c r="T9186" s="1">
        <v>1</v>
      </c>
      <c r="U9186" s="1">
        <v>3884769.25</v>
      </c>
      <c r="V9186" s="1">
        <v>-2.9089998861309141E-5</v>
      </c>
      <c r="W9186" s="1">
        <v>-0.20093300938606262</v>
      </c>
      <c r="X9186" s="1">
        <v>-0.20093300938606262</v>
      </c>
    </row>
    <row r="9187" spans="1:24" x14ac:dyDescent="0.35">
      <c r="A9187" s="1">
        <v>350466</v>
      </c>
      <c r="B9187" s="1" t="s">
        <v>2348</v>
      </c>
      <c r="C9187" s="1">
        <v>121139004</v>
      </c>
      <c r="D9187" s="1">
        <v>466</v>
      </c>
      <c r="E9187" s="1" t="s">
        <v>2819</v>
      </c>
      <c r="F9187" s="1" t="s">
        <v>118</v>
      </c>
      <c r="G9187" s="1" t="s">
        <v>193</v>
      </c>
      <c r="H9187" s="1" t="s">
        <v>916</v>
      </c>
      <c r="I9187" s="1">
        <v>497917.01</v>
      </c>
      <c r="K9187" s="1">
        <v>98472</v>
      </c>
      <c r="L9187" s="1">
        <v>3336464.75</v>
      </c>
      <c r="M9187" s="1">
        <v>3.5974748432636261E-2</v>
      </c>
      <c r="N9187" s="1">
        <v>1.0899821519851685</v>
      </c>
      <c r="O9187" s="1">
        <v>1.2109720148146152E-2</v>
      </c>
      <c r="P9187" s="1">
        <v>2.4927003383636475</v>
      </c>
      <c r="Q9187" s="1">
        <v>0</v>
      </c>
      <c r="S9187" s="1">
        <v>35</v>
      </c>
      <c r="T9187" s="1">
        <v>1</v>
      </c>
      <c r="U9187" s="1">
        <v>3932853.75</v>
      </c>
      <c r="V9187" s="1">
        <v>4.8084467649459839E-2</v>
      </c>
      <c r="W9187" s="1">
        <v>1.2377698421478271</v>
      </c>
      <c r="X9187" s="1">
        <v>1.2377698421478271</v>
      </c>
    </row>
    <row r="9188" spans="1:24" x14ac:dyDescent="0.35">
      <c r="A9188" s="1">
        <v>360466</v>
      </c>
      <c r="B9188" s="1" t="s">
        <v>2349</v>
      </c>
      <c r="C9188" s="1">
        <v>121139004</v>
      </c>
      <c r="D9188" s="1">
        <v>466</v>
      </c>
      <c r="E9188" s="1" t="s">
        <v>2819</v>
      </c>
      <c r="F9188" s="1" t="s">
        <v>118</v>
      </c>
      <c r="G9188" s="1" t="s">
        <v>193</v>
      </c>
      <c r="H9188" s="1" t="s">
        <v>916</v>
      </c>
      <c r="I9188" s="1">
        <v>557892.13</v>
      </c>
      <c r="K9188" s="1">
        <v>98472</v>
      </c>
      <c r="L9188" s="1">
        <v>4011192.75</v>
      </c>
      <c r="M9188" s="1">
        <v>0.67472797632217407</v>
      </c>
      <c r="N9188" s="1">
        <v>20.222841262817383</v>
      </c>
      <c r="O9188" s="1">
        <v>5.9975121170282364E-2</v>
      </c>
      <c r="P9188" s="1">
        <v>12.045204162597656</v>
      </c>
      <c r="Q9188" s="1">
        <v>0</v>
      </c>
      <c r="S9188" s="1">
        <v>36</v>
      </c>
      <c r="T9188" s="1">
        <v>1</v>
      </c>
      <c r="U9188" s="1">
        <v>4667557</v>
      </c>
      <c r="V9188" s="1">
        <v>0.73470312356948853</v>
      </c>
      <c r="W9188" s="1">
        <v>18.681173324584961</v>
      </c>
      <c r="X9188" s="1">
        <v>18.681173324584961</v>
      </c>
    </row>
    <row r="9189" spans="1:24" x14ac:dyDescent="0.35">
      <c r="A9189" s="1">
        <v>370466</v>
      </c>
      <c r="B9189" s="1" t="s">
        <v>2350</v>
      </c>
      <c r="C9189" s="1">
        <v>121139004</v>
      </c>
      <c r="D9189" s="1">
        <v>466</v>
      </c>
      <c r="E9189" s="1" t="s">
        <v>2819</v>
      </c>
      <c r="F9189" s="1" t="s">
        <v>118</v>
      </c>
      <c r="G9189" s="1" t="s">
        <v>193</v>
      </c>
      <c r="H9189" s="1" t="s">
        <v>916</v>
      </c>
      <c r="I9189" s="1">
        <v>586702.15</v>
      </c>
      <c r="K9189" s="1">
        <v>98472</v>
      </c>
      <c r="L9189" s="1">
        <v>4390578</v>
      </c>
      <c r="M9189" s="1">
        <v>0.37938526272773743</v>
      </c>
      <c r="N9189" s="1">
        <v>9.458165168762207</v>
      </c>
      <c r="O9189" s="1">
        <v>2.8810020536184311E-2</v>
      </c>
      <c r="P9189" s="1">
        <v>5.1640844345092773</v>
      </c>
      <c r="Q9189" s="1">
        <v>0</v>
      </c>
      <c r="S9189" s="1">
        <v>37</v>
      </c>
      <c r="T9189" s="1">
        <v>1</v>
      </c>
      <c r="U9189" s="1">
        <v>5075752</v>
      </c>
      <c r="V9189" s="1">
        <v>0.40819528698921204</v>
      </c>
      <c r="W9189" s="1">
        <v>8.7453670501708984</v>
      </c>
      <c r="X9189" s="1">
        <v>8.7453670501708984</v>
      </c>
    </row>
    <row r="9190" spans="1:24" x14ac:dyDescent="0.35">
      <c r="A9190" s="1">
        <v>380466</v>
      </c>
      <c r="B9190" s="1" t="s">
        <v>2351</v>
      </c>
      <c r="C9190" s="1">
        <v>121139004</v>
      </c>
      <c r="D9190" s="1">
        <v>466</v>
      </c>
      <c r="E9190" s="1" t="s">
        <v>2819</v>
      </c>
      <c r="F9190" s="1" t="s">
        <v>118</v>
      </c>
      <c r="G9190" s="1" t="s">
        <v>193</v>
      </c>
      <c r="H9190" s="1" t="s">
        <v>916</v>
      </c>
      <c r="I9190" s="1">
        <v>652181</v>
      </c>
      <c r="K9190" s="1">
        <v>220862.390625</v>
      </c>
      <c r="L9190" s="1">
        <v>4590557</v>
      </c>
      <c r="M9190" s="1">
        <v>0.19997900724411011</v>
      </c>
      <c r="N9190" s="1">
        <v>4.5547304153442383</v>
      </c>
      <c r="O9190" s="1">
        <v>6.5478846430778503E-2</v>
      </c>
      <c r="P9190" s="1">
        <v>11.160492897033691</v>
      </c>
      <c r="Q9190" s="1">
        <v>0.12239038944244385</v>
      </c>
      <c r="S9190" s="1">
        <v>38</v>
      </c>
      <c r="T9190" s="1">
        <v>1</v>
      </c>
      <c r="U9190" s="1">
        <v>5463600.5</v>
      </c>
      <c r="V9190" s="1">
        <v>0.38784825801849365</v>
      </c>
      <c r="W9190" s="1">
        <v>7.6412029266357422</v>
      </c>
      <c r="X9190" s="1">
        <v>7.6412029266357422</v>
      </c>
    </row>
    <row r="9191" spans="1:24" x14ac:dyDescent="0.35">
      <c r="A9191" s="1">
        <v>390466</v>
      </c>
      <c r="B9191" s="1" t="s">
        <v>2352</v>
      </c>
      <c r="C9191" s="1">
        <v>121139004</v>
      </c>
      <c r="D9191" s="1">
        <v>466</v>
      </c>
      <c r="E9191" s="1" t="s">
        <v>2819</v>
      </c>
      <c r="F9191" s="1" t="s">
        <v>118</v>
      </c>
      <c r="G9191" s="1" t="s">
        <v>193</v>
      </c>
      <c r="H9191" s="1" t="s">
        <v>916</v>
      </c>
      <c r="I9191" s="1">
        <v>703529</v>
      </c>
      <c r="K9191" s="1">
        <v>343188.96875</v>
      </c>
      <c r="L9191" s="1">
        <v>4658177</v>
      </c>
      <c r="M9191" s="1">
        <v>6.762000173330307E-2</v>
      </c>
      <c r="N9191" s="1">
        <v>1.4730238914489746</v>
      </c>
      <c r="O9191" s="1">
        <v>5.1348000764846802E-2</v>
      </c>
      <c r="P9191" s="1">
        <v>7.8732743263244629</v>
      </c>
      <c r="Q9191" s="1">
        <v>0.1223265752196312</v>
      </c>
      <c r="S9191" s="1">
        <v>39</v>
      </c>
      <c r="T9191" s="1">
        <v>1</v>
      </c>
      <c r="U9191" s="1">
        <v>5704895</v>
      </c>
      <c r="V9191" s="1">
        <v>0.24129459261894226</v>
      </c>
      <c r="W9191" s="1">
        <v>4.4164009094238281</v>
      </c>
      <c r="X9191" s="1">
        <v>4.4164009094238281</v>
      </c>
    </row>
    <row r="9192" spans="1:24" x14ac:dyDescent="0.35">
      <c r="A9192" s="1">
        <v>400466</v>
      </c>
      <c r="B9192" s="1" t="s">
        <v>2353</v>
      </c>
      <c r="C9192" s="1">
        <v>121139004</v>
      </c>
      <c r="D9192" s="1">
        <v>466</v>
      </c>
      <c r="E9192" s="1" t="s">
        <v>2819</v>
      </c>
      <c r="F9192" s="1" t="s">
        <v>118</v>
      </c>
      <c r="G9192" s="1" t="s">
        <v>193</v>
      </c>
      <c r="H9192" s="1" t="s">
        <v>916</v>
      </c>
      <c r="S9192" s="1">
        <v>40</v>
      </c>
      <c r="T9192" s="1">
        <v>1</v>
      </c>
      <c r="U9192" s="1">
        <v>0</v>
      </c>
      <c r="V9192" s="1">
        <v>0</v>
      </c>
      <c r="W9192" s="1">
        <v>-100</v>
      </c>
      <c r="X9192" s="1">
        <v>-100</v>
      </c>
    </row>
    <row r="9193" spans="1:24" x14ac:dyDescent="0.35">
      <c r="A9193" s="1">
        <v>410466</v>
      </c>
      <c r="B9193" s="1" t="s">
        <v>2354</v>
      </c>
      <c r="C9193" s="1">
        <v>121139004</v>
      </c>
      <c r="D9193" s="1">
        <v>466</v>
      </c>
      <c r="E9193" s="1" t="s">
        <v>2819</v>
      </c>
      <c r="F9193" s="1" t="s">
        <v>118</v>
      </c>
      <c r="G9193" s="1" t="s">
        <v>193</v>
      </c>
      <c r="H9193" s="1" t="s">
        <v>916</v>
      </c>
      <c r="S9193" s="1">
        <v>41</v>
      </c>
      <c r="T9193" s="1">
        <v>1</v>
      </c>
      <c r="U9193" s="1">
        <v>0</v>
      </c>
      <c r="V9193" s="1">
        <v>0</v>
      </c>
    </row>
    <row r="9194" spans="1:24" x14ac:dyDescent="0.35">
      <c r="A9194" s="1">
        <v>420466</v>
      </c>
      <c r="B9194" s="1" t="s">
        <v>2355</v>
      </c>
      <c r="C9194" s="1">
        <v>121139004</v>
      </c>
      <c r="D9194" s="1">
        <v>466</v>
      </c>
      <c r="E9194" s="1" t="s">
        <v>2819</v>
      </c>
      <c r="F9194" s="1" t="s">
        <v>118</v>
      </c>
      <c r="G9194" s="1" t="s">
        <v>193</v>
      </c>
      <c r="H9194" s="1" t="s">
        <v>916</v>
      </c>
      <c r="S9194" s="1">
        <v>42</v>
      </c>
      <c r="T9194" s="1">
        <v>1</v>
      </c>
      <c r="U9194" s="1">
        <v>0</v>
      </c>
      <c r="V9194" s="1">
        <v>0</v>
      </c>
    </row>
    <row r="9195" spans="1:24" x14ac:dyDescent="0.35">
      <c r="A9195" s="1">
        <v>430466</v>
      </c>
      <c r="B9195" s="1" t="s">
        <v>2356</v>
      </c>
      <c r="C9195" s="1">
        <v>121139004</v>
      </c>
      <c r="D9195" s="1">
        <v>466</v>
      </c>
      <c r="E9195" s="1" t="s">
        <v>2819</v>
      </c>
      <c r="F9195" s="1" t="s">
        <v>118</v>
      </c>
      <c r="G9195" s="1" t="s">
        <v>193</v>
      </c>
      <c r="H9195" s="1" t="s">
        <v>916</v>
      </c>
      <c r="S9195" s="1">
        <v>43</v>
      </c>
      <c r="T9195" s="1">
        <v>1</v>
      </c>
      <c r="U9195" s="1">
        <v>0</v>
      </c>
      <c r="V9195" s="1">
        <v>0</v>
      </c>
    </row>
    <row r="9196" spans="1:24" x14ac:dyDescent="0.35">
      <c r="A9196" s="1">
        <v>440466</v>
      </c>
      <c r="B9196" s="1" t="s">
        <v>2357</v>
      </c>
      <c r="C9196" s="1">
        <v>121139004</v>
      </c>
      <c r="D9196" s="1">
        <v>466</v>
      </c>
      <c r="E9196" s="1" t="s">
        <v>2819</v>
      </c>
      <c r="F9196" s="1" t="s">
        <v>118</v>
      </c>
      <c r="G9196" s="1" t="s">
        <v>193</v>
      </c>
      <c r="H9196" s="1" t="s">
        <v>916</v>
      </c>
      <c r="S9196" s="1">
        <v>44</v>
      </c>
      <c r="T9196" s="1">
        <v>1</v>
      </c>
      <c r="U9196" s="1">
        <v>0</v>
      </c>
      <c r="V9196" s="1">
        <v>0</v>
      </c>
    </row>
    <row r="9197" spans="1:24" x14ac:dyDescent="0.35">
      <c r="A9197" s="1">
        <v>450466</v>
      </c>
      <c r="B9197" s="1" t="s">
        <v>2358</v>
      </c>
      <c r="C9197" s="1">
        <v>121139004</v>
      </c>
      <c r="D9197" s="1">
        <v>466</v>
      </c>
      <c r="E9197" s="1" t="s">
        <v>2819</v>
      </c>
      <c r="F9197" s="1" t="s">
        <v>118</v>
      </c>
      <c r="G9197" s="1" t="s">
        <v>193</v>
      </c>
      <c r="H9197" s="1" t="s">
        <v>916</v>
      </c>
      <c r="S9197" s="1">
        <v>45</v>
      </c>
      <c r="T9197" s="1">
        <v>1</v>
      </c>
      <c r="U9197" s="1">
        <v>0</v>
      </c>
      <c r="V9197" s="1">
        <v>0</v>
      </c>
    </row>
    <row r="9198" spans="1:24" x14ac:dyDescent="0.35">
      <c r="A9198" s="1">
        <v>460466</v>
      </c>
      <c r="B9198" s="1" t="s">
        <v>2359</v>
      </c>
      <c r="C9198" s="1">
        <v>121139004</v>
      </c>
      <c r="D9198" s="1">
        <v>466</v>
      </c>
      <c r="E9198" s="1" t="s">
        <v>2819</v>
      </c>
      <c r="F9198" s="1" t="s">
        <v>118</v>
      </c>
      <c r="G9198" s="1" t="s">
        <v>193</v>
      </c>
      <c r="H9198" s="1" t="s">
        <v>916</v>
      </c>
      <c r="S9198" s="1">
        <v>46</v>
      </c>
      <c r="T9198" s="1">
        <v>1</v>
      </c>
      <c r="U9198" s="1">
        <v>0</v>
      </c>
      <c r="V9198" s="1">
        <v>0</v>
      </c>
    </row>
    <row r="9199" spans="1:24" x14ac:dyDescent="0.35">
      <c r="A9199" s="1">
        <v>470466</v>
      </c>
      <c r="B9199" s="1" t="s">
        <v>2360</v>
      </c>
      <c r="C9199" s="1">
        <v>121139004</v>
      </c>
      <c r="D9199" s="1">
        <v>466</v>
      </c>
      <c r="E9199" s="1" t="s">
        <v>2819</v>
      </c>
      <c r="F9199" s="1" t="s">
        <v>118</v>
      </c>
      <c r="G9199" s="1" t="s">
        <v>193</v>
      </c>
      <c r="H9199" s="1" t="s">
        <v>916</v>
      </c>
      <c r="S9199" s="1">
        <v>47</v>
      </c>
      <c r="T9199" s="1">
        <v>1</v>
      </c>
      <c r="U9199" s="1">
        <v>0</v>
      </c>
      <c r="V9199" s="1">
        <v>0</v>
      </c>
    </row>
    <row r="9200" spans="1:24" x14ac:dyDescent="0.35">
      <c r="A9200" s="1">
        <v>480466</v>
      </c>
      <c r="B9200" s="1" t="s">
        <v>2361</v>
      </c>
      <c r="C9200" s="1">
        <v>121139004</v>
      </c>
      <c r="D9200" s="1">
        <v>466</v>
      </c>
      <c r="E9200" s="1" t="s">
        <v>2819</v>
      </c>
      <c r="F9200" s="1" t="s">
        <v>118</v>
      </c>
      <c r="G9200" s="1" t="s">
        <v>193</v>
      </c>
      <c r="H9200" s="1" t="s">
        <v>916</v>
      </c>
      <c r="S9200" s="1">
        <v>48</v>
      </c>
      <c r="T9200" s="1">
        <v>1</v>
      </c>
      <c r="U9200" s="1">
        <v>0</v>
      </c>
      <c r="V9200" s="1">
        <v>0</v>
      </c>
    </row>
    <row r="9201" spans="1:24" x14ac:dyDescent="0.35">
      <c r="A9201" s="1">
        <v>290007</v>
      </c>
      <c r="B9201" s="1" t="s">
        <v>2341</v>
      </c>
      <c r="C9201" s="1">
        <v>121390302</v>
      </c>
      <c r="D9201" s="1">
        <v>7</v>
      </c>
      <c r="E9201" s="1" t="s">
        <v>2820</v>
      </c>
      <c r="F9201" s="1" t="s">
        <v>118</v>
      </c>
      <c r="G9201" s="1" t="s">
        <v>392</v>
      </c>
      <c r="H9201" s="1" t="s">
        <v>916</v>
      </c>
      <c r="I9201" s="1">
        <v>9139225</v>
      </c>
      <c r="K9201" s="1">
        <v>3899955</v>
      </c>
      <c r="L9201" s="1">
        <v>103095384</v>
      </c>
      <c r="S9201" s="1">
        <v>29</v>
      </c>
      <c r="T9201" s="1">
        <v>1</v>
      </c>
      <c r="U9201" s="1">
        <v>116134560</v>
      </c>
      <c r="V9201" s="1">
        <v>0</v>
      </c>
    </row>
    <row r="9202" spans="1:24" x14ac:dyDescent="0.35">
      <c r="A9202" s="1">
        <v>300007</v>
      </c>
      <c r="B9202" s="1" t="s">
        <v>2343</v>
      </c>
      <c r="C9202" s="1">
        <v>121390302</v>
      </c>
      <c r="D9202" s="1">
        <v>7</v>
      </c>
      <c r="E9202" s="1" t="s">
        <v>2820</v>
      </c>
      <c r="F9202" s="1" t="s">
        <v>118</v>
      </c>
      <c r="G9202" s="1" t="s">
        <v>392</v>
      </c>
      <c r="H9202" s="1" t="s">
        <v>916</v>
      </c>
      <c r="I9202" s="1">
        <v>10363520</v>
      </c>
      <c r="K9202" s="1">
        <v>3929579</v>
      </c>
      <c r="L9202" s="1">
        <v>107722768</v>
      </c>
      <c r="M9202" s="1">
        <v>4.6273841857910156</v>
      </c>
      <c r="N9202" s="1">
        <v>4.4884490966796875</v>
      </c>
      <c r="O9202" s="1">
        <v>1.2242950201034546</v>
      </c>
      <c r="P9202" s="1">
        <v>13.396048545837402</v>
      </c>
      <c r="Q9202" s="1">
        <v>2.9624000191688538E-2</v>
      </c>
      <c r="S9202" s="1">
        <v>30</v>
      </c>
      <c r="T9202" s="1">
        <v>1</v>
      </c>
      <c r="U9202" s="1">
        <v>122015864</v>
      </c>
      <c r="V9202" s="1">
        <v>5.8813033103942871</v>
      </c>
      <c r="W9202" s="1">
        <v>5.0642151832580566</v>
      </c>
      <c r="X9202" s="1">
        <v>5.0642151832580566</v>
      </c>
    </row>
    <row r="9203" spans="1:24" x14ac:dyDescent="0.35">
      <c r="A9203" s="1">
        <v>310007</v>
      </c>
      <c r="B9203" s="1" t="s">
        <v>2344</v>
      </c>
      <c r="C9203" s="1">
        <v>121390302</v>
      </c>
      <c r="D9203" s="1">
        <v>7</v>
      </c>
      <c r="E9203" s="1" t="s">
        <v>2820</v>
      </c>
      <c r="F9203" s="1" t="s">
        <v>118</v>
      </c>
      <c r="G9203" s="1" t="s">
        <v>392</v>
      </c>
      <c r="H9203" s="1" t="s">
        <v>916</v>
      </c>
      <c r="I9203" s="1">
        <v>10799139</v>
      </c>
      <c r="K9203" s="1">
        <v>3914767</v>
      </c>
      <c r="L9203" s="1">
        <v>110523352</v>
      </c>
      <c r="M9203" s="1">
        <v>2.800584077835083</v>
      </c>
      <c r="N9203" s="1">
        <v>2.5998070240020752</v>
      </c>
      <c r="O9203" s="1">
        <v>0.43561899662017822</v>
      </c>
      <c r="P9203" s="1">
        <v>4.2033882141113281</v>
      </c>
      <c r="Q9203" s="1">
        <v>-1.4812000095844269E-2</v>
      </c>
      <c r="S9203" s="1">
        <v>31</v>
      </c>
      <c r="T9203" s="1">
        <v>1</v>
      </c>
      <c r="U9203" s="1">
        <v>125237256</v>
      </c>
      <c r="V9203" s="1">
        <v>3.2213912010192871</v>
      </c>
      <c r="W9203" s="1">
        <v>2.6401419639587402</v>
      </c>
      <c r="X9203" s="1">
        <v>2.6401419639587402</v>
      </c>
    </row>
    <row r="9204" spans="1:24" x14ac:dyDescent="0.35">
      <c r="A9204" s="1">
        <v>320007</v>
      </c>
      <c r="B9204" s="1" t="s">
        <v>2345</v>
      </c>
      <c r="C9204" s="1">
        <v>121390302</v>
      </c>
      <c r="D9204" s="1">
        <v>7</v>
      </c>
      <c r="E9204" s="1" t="s">
        <v>2820</v>
      </c>
      <c r="F9204" s="1" t="s">
        <v>118</v>
      </c>
      <c r="G9204" s="1" t="s">
        <v>392</v>
      </c>
      <c r="H9204" s="1" t="s">
        <v>916</v>
      </c>
      <c r="I9204" s="1">
        <v>11073763</v>
      </c>
      <c r="K9204" s="1">
        <v>3914767</v>
      </c>
      <c r="L9204" s="1">
        <v>114724984</v>
      </c>
      <c r="M9204" s="1">
        <v>4.201632022857666</v>
      </c>
      <c r="N9204" s="1">
        <v>3.8015785217285156</v>
      </c>
      <c r="O9204" s="1">
        <v>0.27462399005889893</v>
      </c>
      <c r="P9204" s="1">
        <v>2.5430176258087158</v>
      </c>
      <c r="Q9204" s="1">
        <v>0</v>
      </c>
      <c r="S9204" s="1">
        <v>32</v>
      </c>
      <c r="T9204" s="1">
        <v>1</v>
      </c>
      <c r="U9204" s="1">
        <v>129713512</v>
      </c>
      <c r="V9204" s="1">
        <v>4.4762558937072754</v>
      </c>
      <c r="W9204" s="1">
        <v>3.5742206573486328</v>
      </c>
      <c r="X9204" s="1">
        <v>3.5742206573486328</v>
      </c>
    </row>
    <row r="9205" spans="1:24" x14ac:dyDescent="0.35">
      <c r="A9205" s="1">
        <v>330007</v>
      </c>
      <c r="B9205" s="1" t="s">
        <v>2346</v>
      </c>
      <c r="C9205" s="1">
        <v>121390302</v>
      </c>
      <c r="D9205" s="1">
        <v>7</v>
      </c>
      <c r="E9205" s="1" t="s">
        <v>2820</v>
      </c>
      <c r="F9205" s="1" t="s">
        <v>118</v>
      </c>
      <c r="G9205" s="1" t="s">
        <v>392</v>
      </c>
      <c r="H9205" s="1" t="s">
        <v>916</v>
      </c>
      <c r="I9205" s="1">
        <v>12012023</v>
      </c>
      <c r="K9205" s="1">
        <v>3926527</v>
      </c>
      <c r="L9205" s="1">
        <v>120844512</v>
      </c>
      <c r="M9205" s="1">
        <v>6.1195278167724609</v>
      </c>
      <c r="N9205" s="1">
        <v>5.3340849876403809</v>
      </c>
      <c r="O9205" s="1">
        <v>0.93826001882553101</v>
      </c>
      <c r="P9205" s="1">
        <v>8.4728202819824219</v>
      </c>
      <c r="Q9205" s="1">
        <v>1.1760000139474869E-2</v>
      </c>
      <c r="S9205" s="1">
        <v>33</v>
      </c>
      <c r="T9205" s="1">
        <v>1</v>
      </c>
      <c r="U9205" s="1">
        <v>136783056</v>
      </c>
      <c r="V9205" s="1">
        <v>7.0695476531982422</v>
      </c>
      <c r="W9205" s="1">
        <v>5.4501214027404785</v>
      </c>
      <c r="X9205" s="1">
        <v>5.4501214027404785</v>
      </c>
    </row>
    <row r="9206" spans="1:24" x14ac:dyDescent="0.35">
      <c r="A9206" s="1">
        <v>340007</v>
      </c>
      <c r="B9206" s="1" t="s">
        <v>2347</v>
      </c>
      <c r="C9206" s="1">
        <v>121390302</v>
      </c>
      <c r="D9206" s="1">
        <v>7</v>
      </c>
      <c r="E9206" s="1" t="s">
        <v>2820</v>
      </c>
      <c r="F9206" s="1" t="s">
        <v>118</v>
      </c>
      <c r="G9206" s="1" t="s">
        <v>392</v>
      </c>
      <c r="H9206" s="1" t="s">
        <v>916</v>
      </c>
      <c r="I9206" s="1">
        <v>12011130</v>
      </c>
      <c r="K9206" s="1">
        <v>13914767</v>
      </c>
      <c r="L9206" s="1">
        <v>120842056</v>
      </c>
      <c r="M9206" s="1">
        <v>-2.4560000747442245E-3</v>
      </c>
      <c r="N9206" s="1">
        <v>-2.0323637872934341E-3</v>
      </c>
      <c r="O9206" s="1">
        <v>-8.9299998944625258E-4</v>
      </c>
      <c r="P9206" s="1">
        <v>-7.4342181906104088E-3</v>
      </c>
      <c r="Q9206" s="1">
        <v>9.9882402420043945</v>
      </c>
      <c r="S9206" s="1">
        <v>34</v>
      </c>
      <c r="T9206" s="1">
        <v>1</v>
      </c>
      <c r="U9206" s="1">
        <v>146767952</v>
      </c>
      <c r="V9206" s="1">
        <v>9.9848918914794922</v>
      </c>
      <c r="W9206" s="1">
        <v>7.2998046875</v>
      </c>
      <c r="X9206" s="1">
        <v>7.2998046875</v>
      </c>
    </row>
    <row r="9207" spans="1:24" x14ac:dyDescent="0.35">
      <c r="A9207" s="1">
        <v>350007</v>
      </c>
      <c r="B9207" s="1" t="s">
        <v>2348</v>
      </c>
      <c r="C9207" s="1">
        <v>121390302</v>
      </c>
      <c r="D9207" s="1">
        <v>7</v>
      </c>
      <c r="E9207" s="1" t="s">
        <v>2820</v>
      </c>
      <c r="F9207" s="1" t="s">
        <v>118</v>
      </c>
      <c r="G9207" s="1" t="s">
        <v>392</v>
      </c>
      <c r="H9207" s="1" t="s">
        <v>916</v>
      </c>
      <c r="I9207" s="1">
        <v>12694577</v>
      </c>
      <c r="K9207" s="1">
        <v>13914767</v>
      </c>
      <c r="L9207" s="1">
        <v>136813264</v>
      </c>
      <c r="M9207" s="1">
        <v>15.971207618713379</v>
      </c>
      <c r="N9207" s="1">
        <v>13.216597557067871</v>
      </c>
      <c r="O9207" s="1">
        <v>0.68344700336456299</v>
      </c>
      <c r="P9207" s="1">
        <v>5.6901140213012695</v>
      </c>
      <c r="Q9207" s="1">
        <v>0</v>
      </c>
      <c r="S9207" s="1">
        <v>35</v>
      </c>
      <c r="T9207" s="1">
        <v>1</v>
      </c>
      <c r="U9207" s="1">
        <v>163422608</v>
      </c>
      <c r="V9207" s="1">
        <v>16.654655456542969</v>
      </c>
      <c r="W9207" s="1">
        <v>11.347610473632813</v>
      </c>
      <c r="X9207" s="1">
        <v>11.347610473632813</v>
      </c>
    </row>
    <row r="9208" spans="1:24" x14ac:dyDescent="0.35">
      <c r="A9208" s="1">
        <v>360007</v>
      </c>
      <c r="B9208" s="1" t="s">
        <v>2349</v>
      </c>
      <c r="C9208" s="1">
        <v>121390302</v>
      </c>
      <c r="D9208" s="1">
        <v>7</v>
      </c>
      <c r="E9208" s="1" t="s">
        <v>2820</v>
      </c>
      <c r="F9208" s="1" t="s">
        <v>118</v>
      </c>
      <c r="G9208" s="1" t="s">
        <v>392</v>
      </c>
      <c r="H9208" s="1" t="s">
        <v>916</v>
      </c>
      <c r="I9208" s="1">
        <v>14997459</v>
      </c>
      <c r="K9208" s="1">
        <v>14414767</v>
      </c>
      <c r="L9208" s="1">
        <v>157246048</v>
      </c>
      <c r="M9208" s="1">
        <v>20.432783126831055</v>
      </c>
      <c r="N9208" s="1">
        <v>14.934797286987305</v>
      </c>
      <c r="O9208" s="1">
        <v>2.3028819561004639</v>
      </c>
      <c r="P9208" s="1">
        <v>18.140674591064453</v>
      </c>
      <c r="Q9208" s="1">
        <v>0.5</v>
      </c>
      <c r="S9208" s="1">
        <v>36</v>
      </c>
      <c r="T9208" s="1">
        <v>1</v>
      </c>
      <c r="U9208" s="1">
        <v>186658272</v>
      </c>
      <c r="V9208" s="1">
        <v>23.235664367675781</v>
      </c>
      <c r="W9208" s="1">
        <v>14.218145370483398</v>
      </c>
      <c r="X9208" s="1">
        <v>14.218145370483398</v>
      </c>
    </row>
    <row r="9209" spans="1:24" x14ac:dyDescent="0.35">
      <c r="A9209" s="1">
        <v>370007</v>
      </c>
      <c r="B9209" s="1" t="s">
        <v>2350</v>
      </c>
      <c r="C9209" s="1">
        <v>121390302</v>
      </c>
      <c r="D9209" s="1">
        <v>7</v>
      </c>
      <c r="E9209" s="1" t="s">
        <v>2820</v>
      </c>
      <c r="F9209" s="1" t="s">
        <v>118</v>
      </c>
      <c r="G9209" s="1" t="s">
        <v>392</v>
      </c>
      <c r="H9209" s="1" t="s">
        <v>916</v>
      </c>
      <c r="I9209" s="1">
        <v>15937853</v>
      </c>
      <c r="K9209" s="1">
        <v>13914767</v>
      </c>
      <c r="L9209" s="1">
        <v>186914800</v>
      </c>
      <c r="M9209" s="1">
        <v>29.668752670288086</v>
      </c>
      <c r="N9209" s="1">
        <v>18.867725372314453</v>
      </c>
      <c r="O9209" s="1">
        <v>0.94039398431777954</v>
      </c>
      <c r="P9209" s="1">
        <v>6.2703557014465332</v>
      </c>
      <c r="Q9209" s="1">
        <v>-0.5</v>
      </c>
      <c r="S9209" s="1">
        <v>37</v>
      </c>
      <c r="T9209" s="1">
        <v>1</v>
      </c>
      <c r="U9209" s="1">
        <v>216767424</v>
      </c>
      <c r="V9209" s="1">
        <v>30.109146118164063</v>
      </c>
      <c r="W9209" s="1">
        <v>16.13062858581543</v>
      </c>
      <c r="X9209" s="1">
        <v>16.13062858581543</v>
      </c>
    </row>
    <row r="9210" spans="1:24" x14ac:dyDescent="0.35">
      <c r="A9210" s="1">
        <v>380007</v>
      </c>
      <c r="B9210" s="1" t="s">
        <v>2351</v>
      </c>
      <c r="C9210" s="1">
        <v>121390302</v>
      </c>
      <c r="D9210" s="1">
        <v>7</v>
      </c>
      <c r="E9210" s="1" t="s">
        <v>2820</v>
      </c>
      <c r="F9210" s="1" t="s">
        <v>118</v>
      </c>
      <c r="G9210" s="1" t="s">
        <v>392</v>
      </c>
      <c r="H9210" s="1" t="s">
        <v>916</v>
      </c>
      <c r="I9210" s="1">
        <v>17378972</v>
      </c>
      <c r="K9210" s="1">
        <v>35152240</v>
      </c>
      <c r="L9210" s="1">
        <v>199396336</v>
      </c>
      <c r="M9210" s="1">
        <v>12.481535911560059</v>
      </c>
      <c r="N9210" s="1">
        <v>6.6776604652404785</v>
      </c>
      <c r="O9210" s="1">
        <v>1.4411189556121826</v>
      </c>
      <c r="P9210" s="1">
        <v>9.0421152114868164</v>
      </c>
      <c r="Q9210" s="1">
        <v>21.237472534179688</v>
      </c>
      <c r="S9210" s="1">
        <v>38</v>
      </c>
      <c r="T9210" s="1">
        <v>1</v>
      </c>
      <c r="U9210" s="1">
        <v>251927552</v>
      </c>
      <c r="V9210" s="1">
        <v>35.160125732421875</v>
      </c>
      <c r="W9210" s="1">
        <v>16.220209121704102</v>
      </c>
      <c r="X9210" s="1">
        <v>16.220209121704102</v>
      </c>
    </row>
    <row r="9211" spans="1:24" x14ac:dyDescent="0.35">
      <c r="A9211" s="1">
        <v>390007</v>
      </c>
      <c r="B9211" s="1" t="s">
        <v>2352</v>
      </c>
      <c r="C9211" s="1">
        <v>121390302</v>
      </c>
      <c r="D9211" s="1">
        <v>7</v>
      </c>
      <c r="E9211" s="1" t="s">
        <v>2820</v>
      </c>
      <c r="F9211" s="1" t="s">
        <v>118</v>
      </c>
      <c r="G9211" s="1" t="s">
        <v>392</v>
      </c>
      <c r="H9211" s="1" t="s">
        <v>916</v>
      </c>
      <c r="I9211" s="1">
        <v>17892892</v>
      </c>
      <c r="K9211" s="1">
        <v>55379160</v>
      </c>
      <c r="L9211" s="1">
        <v>202688768</v>
      </c>
      <c r="M9211" s="1">
        <v>3.2924320697784424</v>
      </c>
      <c r="N9211" s="1">
        <v>1.6511998176574707</v>
      </c>
      <c r="O9211" s="1">
        <v>0.51392000913619995</v>
      </c>
      <c r="P9211" s="1">
        <v>2.957136869430542</v>
      </c>
      <c r="Q9211" s="1">
        <v>20.226919174194336</v>
      </c>
      <c r="S9211" s="1">
        <v>39</v>
      </c>
      <c r="T9211" s="1">
        <v>1</v>
      </c>
      <c r="U9211" s="1">
        <v>275960832</v>
      </c>
      <c r="V9211" s="1">
        <v>24.033271789550781</v>
      </c>
      <c r="W9211" s="1">
        <v>9.5397586822509766</v>
      </c>
      <c r="X9211" s="1">
        <v>9.5397586822509766</v>
      </c>
    </row>
    <row r="9212" spans="1:24" x14ac:dyDescent="0.35">
      <c r="A9212" s="1">
        <v>400007</v>
      </c>
      <c r="B9212" s="1" t="s">
        <v>2353</v>
      </c>
      <c r="C9212" s="1">
        <v>121390302</v>
      </c>
      <c r="D9212" s="1">
        <v>7</v>
      </c>
      <c r="E9212" s="1" t="s">
        <v>2820</v>
      </c>
      <c r="F9212" s="1" t="s">
        <v>118</v>
      </c>
      <c r="G9212" s="1" t="s">
        <v>392</v>
      </c>
      <c r="H9212" s="1" t="s">
        <v>916</v>
      </c>
      <c r="S9212" s="1">
        <v>40</v>
      </c>
      <c r="T9212" s="1">
        <v>1</v>
      </c>
      <c r="U9212" s="1">
        <v>0</v>
      </c>
      <c r="V9212" s="1">
        <v>0</v>
      </c>
      <c r="W9212" s="1">
        <v>-100</v>
      </c>
      <c r="X9212" s="1">
        <v>-100</v>
      </c>
    </row>
    <row r="9213" spans="1:24" x14ac:dyDescent="0.35">
      <c r="A9213" s="1">
        <v>410007</v>
      </c>
      <c r="B9213" s="1" t="s">
        <v>2354</v>
      </c>
      <c r="C9213" s="1">
        <v>121390302</v>
      </c>
      <c r="D9213" s="1">
        <v>7</v>
      </c>
      <c r="E9213" s="1" t="s">
        <v>2820</v>
      </c>
      <c r="F9213" s="1" t="s">
        <v>118</v>
      </c>
      <c r="G9213" s="1" t="s">
        <v>392</v>
      </c>
      <c r="H9213" s="1" t="s">
        <v>916</v>
      </c>
      <c r="S9213" s="1">
        <v>41</v>
      </c>
      <c r="T9213" s="1">
        <v>1</v>
      </c>
      <c r="U9213" s="1">
        <v>0</v>
      </c>
      <c r="V9213" s="1">
        <v>0</v>
      </c>
    </row>
    <row r="9214" spans="1:24" x14ac:dyDescent="0.35">
      <c r="A9214" s="1">
        <v>420007</v>
      </c>
      <c r="B9214" s="1" t="s">
        <v>2355</v>
      </c>
      <c r="C9214" s="1">
        <v>121390302</v>
      </c>
      <c r="D9214" s="1">
        <v>7</v>
      </c>
      <c r="E9214" s="1" t="s">
        <v>2820</v>
      </c>
      <c r="F9214" s="1" t="s">
        <v>118</v>
      </c>
      <c r="G9214" s="1" t="s">
        <v>392</v>
      </c>
      <c r="H9214" s="1" t="s">
        <v>916</v>
      </c>
      <c r="S9214" s="1">
        <v>42</v>
      </c>
      <c r="T9214" s="1">
        <v>1</v>
      </c>
      <c r="U9214" s="1">
        <v>0</v>
      </c>
      <c r="V9214" s="1">
        <v>0</v>
      </c>
    </row>
    <row r="9215" spans="1:24" x14ac:dyDescent="0.35">
      <c r="A9215" s="1">
        <v>430007</v>
      </c>
      <c r="B9215" s="1" t="s">
        <v>2356</v>
      </c>
      <c r="C9215" s="1">
        <v>121390302</v>
      </c>
      <c r="D9215" s="1">
        <v>7</v>
      </c>
      <c r="E9215" s="1" t="s">
        <v>2820</v>
      </c>
      <c r="F9215" s="1" t="s">
        <v>118</v>
      </c>
      <c r="G9215" s="1" t="s">
        <v>392</v>
      </c>
      <c r="H9215" s="1" t="s">
        <v>916</v>
      </c>
      <c r="S9215" s="1">
        <v>43</v>
      </c>
      <c r="T9215" s="1">
        <v>1</v>
      </c>
      <c r="U9215" s="1">
        <v>0</v>
      </c>
      <c r="V9215" s="1">
        <v>0</v>
      </c>
    </row>
    <row r="9216" spans="1:24" x14ac:dyDescent="0.35">
      <c r="A9216" s="1">
        <v>440007</v>
      </c>
      <c r="B9216" s="1" t="s">
        <v>2357</v>
      </c>
      <c r="C9216" s="1">
        <v>121390302</v>
      </c>
      <c r="D9216" s="1">
        <v>7</v>
      </c>
      <c r="E9216" s="1" t="s">
        <v>2820</v>
      </c>
      <c r="F9216" s="1" t="s">
        <v>118</v>
      </c>
      <c r="G9216" s="1" t="s">
        <v>392</v>
      </c>
      <c r="H9216" s="1" t="s">
        <v>916</v>
      </c>
      <c r="S9216" s="1">
        <v>44</v>
      </c>
      <c r="T9216" s="1">
        <v>1</v>
      </c>
      <c r="U9216" s="1">
        <v>0</v>
      </c>
      <c r="V9216" s="1">
        <v>0</v>
      </c>
    </row>
    <row r="9217" spans="1:24" x14ac:dyDescent="0.35">
      <c r="A9217" s="1">
        <v>450007</v>
      </c>
      <c r="B9217" s="1" t="s">
        <v>2358</v>
      </c>
      <c r="C9217" s="1">
        <v>121390302</v>
      </c>
      <c r="D9217" s="1">
        <v>7</v>
      </c>
      <c r="E9217" s="1" t="s">
        <v>2820</v>
      </c>
      <c r="F9217" s="1" t="s">
        <v>118</v>
      </c>
      <c r="G9217" s="1" t="s">
        <v>392</v>
      </c>
      <c r="H9217" s="1" t="s">
        <v>916</v>
      </c>
      <c r="S9217" s="1">
        <v>45</v>
      </c>
      <c r="T9217" s="1">
        <v>1</v>
      </c>
      <c r="U9217" s="1">
        <v>0</v>
      </c>
      <c r="V9217" s="1">
        <v>0</v>
      </c>
    </row>
    <row r="9218" spans="1:24" x14ac:dyDescent="0.35">
      <c r="A9218" s="1">
        <v>460007</v>
      </c>
      <c r="B9218" s="1" t="s">
        <v>2359</v>
      </c>
      <c r="C9218" s="1">
        <v>121390302</v>
      </c>
      <c r="D9218" s="1">
        <v>7</v>
      </c>
      <c r="E9218" s="1" t="s">
        <v>2820</v>
      </c>
      <c r="F9218" s="1" t="s">
        <v>118</v>
      </c>
      <c r="G9218" s="1" t="s">
        <v>392</v>
      </c>
      <c r="H9218" s="1" t="s">
        <v>916</v>
      </c>
      <c r="S9218" s="1">
        <v>46</v>
      </c>
      <c r="T9218" s="1">
        <v>1</v>
      </c>
      <c r="U9218" s="1">
        <v>0</v>
      </c>
      <c r="V9218" s="1">
        <v>0</v>
      </c>
    </row>
    <row r="9219" spans="1:24" x14ac:dyDescent="0.35">
      <c r="A9219" s="1">
        <v>470007</v>
      </c>
      <c r="B9219" s="1" t="s">
        <v>2360</v>
      </c>
      <c r="C9219" s="1">
        <v>121390302</v>
      </c>
      <c r="D9219" s="1">
        <v>7</v>
      </c>
      <c r="E9219" s="1" t="s">
        <v>2820</v>
      </c>
      <c r="F9219" s="1" t="s">
        <v>118</v>
      </c>
      <c r="G9219" s="1" t="s">
        <v>392</v>
      </c>
      <c r="H9219" s="1" t="s">
        <v>916</v>
      </c>
      <c r="S9219" s="1">
        <v>47</v>
      </c>
      <c r="T9219" s="1">
        <v>1</v>
      </c>
      <c r="U9219" s="1">
        <v>0</v>
      </c>
      <c r="V9219" s="1">
        <v>0</v>
      </c>
    </row>
    <row r="9220" spans="1:24" x14ac:dyDescent="0.35">
      <c r="A9220" s="1">
        <v>480007</v>
      </c>
      <c r="B9220" s="1" t="s">
        <v>2361</v>
      </c>
      <c r="C9220" s="1">
        <v>121390302</v>
      </c>
      <c r="D9220" s="1">
        <v>7</v>
      </c>
      <c r="E9220" s="1" t="s">
        <v>2820</v>
      </c>
      <c r="F9220" s="1" t="s">
        <v>118</v>
      </c>
      <c r="G9220" s="1" t="s">
        <v>392</v>
      </c>
      <c r="H9220" s="1" t="s">
        <v>916</v>
      </c>
      <c r="S9220" s="1">
        <v>48</v>
      </c>
      <c r="T9220" s="1">
        <v>1</v>
      </c>
      <c r="U9220" s="1">
        <v>0</v>
      </c>
      <c r="V9220" s="1">
        <v>0</v>
      </c>
    </row>
    <row r="9221" spans="1:24" x14ac:dyDescent="0.35">
      <c r="A9221" s="1">
        <v>290067</v>
      </c>
      <c r="B9221" s="1" t="s">
        <v>2341</v>
      </c>
      <c r="C9221" s="1">
        <v>121391303</v>
      </c>
      <c r="D9221" s="1">
        <v>67</v>
      </c>
      <c r="E9221" s="1" t="s">
        <v>2821</v>
      </c>
      <c r="F9221" s="1" t="s">
        <v>118</v>
      </c>
      <c r="G9221" s="1" t="s">
        <v>392</v>
      </c>
      <c r="H9221" s="1" t="s">
        <v>916</v>
      </c>
      <c r="I9221" s="1">
        <v>914468.63</v>
      </c>
      <c r="K9221" s="1">
        <v>206861</v>
      </c>
      <c r="L9221" s="1">
        <v>4034916.25</v>
      </c>
      <c r="S9221" s="1">
        <v>29</v>
      </c>
      <c r="T9221" s="1">
        <v>1</v>
      </c>
      <c r="U9221" s="1">
        <v>5156246</v>
      </c>
      <c r="V9221" s="1">
        <v>0</v>
      </c>
    </row>
    <row r="9222" spans="1:24" x14ac:dyDescent="0.35">
      <c r="A9222" s="1">
        <v>300067</v>
      </c>
      <c r="B9222" s="1" t="s">
        <v>2343</v>
      </c>
      <c r="C9222" s="1">
        <v>121391303</v>
      </c>
      <c r="D9222" s="1">
        <v>67</v>
      </c>
      <c r="E9222" s="1" t="s">
        <v>2821</v>
      </c>
      <c r="F9222" s="1" t="s">
        <v>118</v>
      </c>
      <c r="G9222" s="1" t="s">
        <v>392</v>
      </c>
      <c r="H9222" s="1" t="s">
        <v>916</v>
      </c>
      <c r="I9222" s="1">
        <v>937015.6</v>
      </c>
      <c r="K9222" s="1">
        <v>206861</v>
      </c>
      <c r="L9222" s="1">
        <v>4202952</v>
      </c>
      <c r="M9222" s="1">
        <v>0.16803574562072754</v>
      </c>
      <c r="N9222" s="1">
        <v>4.1645412445068359</v>
      </c>
      <c r="O9222" s="1">
        <v>2.2546969354152679E-2</v>
      </c>
      <c r="P9222" s="1">
        <v>2.4655816555023193</v>
      </c>
      <c r="Q9222" s="1">
        <v>0</v>
      </c>
      <c r="S9222" s="1">
        <v>30</v>
      </c>
      <c r="T9222" s="1">
        <v>1</v>
      </c>
      <c r="U9222" s="1">
        <v>5346828.5</v>
      </c>
      <c r="V9222" s="1">
        <v>0.19058272242546082</v>
      </c>
      <c r="W9222" s="1">
        <v>3.6961483955383301</v>
      </c>
      <c r="X9222" s="1">
        <v>3.6961483955383301</v>
      </c>
    </row>
    <row r="9223" spans="1:24" x14ac:dyDescent="0.35">
      <c r="A9223" s="1">
        <v>310067</v>
      </c>
      <c r="B9223" s="1" t="s">
        <v>2344</v>
      </c>
      <c r="C9223" s="1">
        <v>121391303</v>
      </c>
      <c r="D9223" s="1">
        <v>67</v>
      </c>
      <c r="E9223" s="1" t="s">
        <v>2821</v>
      </c>
      <c r="F9223" s="1" t="s">
        <v>118</v>
      </c>
      <c r="G9223" s="1" t="s">
        <v>392</v>
      </c>
      <c r="H9223" s="1" t="s">
        <v>916</v>
      </c>
      <c r="I9223" s="1">
        <v>966590.85</v>
      </c>
      <c r="K9223" s="1">
        <v>206861</v>
      </c>
      <c r="L9223" s="1">
        <v>4305298</v>
      </c>
      <c r="M9223" s="1">
        <v>0.10234600305557251</v>
      </c>
      <c r="N9223" s="1">
        <v>2.4350979328155518</v>
      </c>
      <c r="O9223" s="1">
        <v>2.9575249180197716E-2</v>
      </c>
      <c r="P9223" s="1">
        <v>3.1563241481781006</v>
      </c>
      <c r="Q9223" s="1">
        <v>0</v>
      </c>
      <c r="S9223" s="1">
        <v>31</v>
      </c>
      <c r="T9223" s="1">
        <v>1</v>
      </c>
      <c r="U9223" s="1">
        <v>5478750</v>
      </c>
      <c r="V9223" s="1">
        <v>0.13192124664783478</v>
      </c>
      <c r="W9223" s="1">
        <v>2.46728515625</v>
      </c>
      <c r="X9223" s="1">
        <v>2.46728515625</v>
      </c>
    </row>
    <row r="9224" spans="1:24" x14ac:dyDescent="0.35">
      <c r="A9224" s="1">
        <v>320067</v>
      </c>
      <c r="B9224" s="1" t="s">
        <v>2345</v>
      </c>
      <c r="C9224" s="1">
        <v>121391303</v>
      </c>
      <c r="D9224" s="1">
        <v>67</v>
      </c>
      <c r="E9224" s="1" t="s">
        <v>2821</v>
      </c>
      <c r="F9224" s="1" t="s">
        <v>118</v>
      </c>
      <c r="G9224" s="1" t="s">
        <v>392</v>
      </c>
      <c r="H9224" s="1" t="s">
        <v>916</v>
      </c>
      <c r="I9224" s="1">
        <v>974838.53</v>
      </c>
      <c r="K9224" s="1">
        <v>206861</v>
      </c>
      <c r="L9224" s="1">
        <v>4404625.5</v>
      </c>
      <c r="M9224" s="1">
        <v>9.9327497184276581E-2</v>
      </c>
      <c r="N9224" s="1">
        <v>2.3070993423461914</v>
      </c>
      <c r="O9224" s="1">
        <v>8.2476800307631493E-3</v>
      </c>
      <c r="P9224" s="1">
        <v>0.85327517986297607</v>
      </c>
      <c r="Q9224" s="1">
        <v>0</v>
      </c>
      <c r="S9224" s="1">
        <v>32</v>
      </c>
      <c r="T9224" s="1">
        <v>1</v>
      </c>
      <c r="U9224" s="1">
        <v>5586325</v>
      </c>
      <c r="V9224" s="1">
        <v>0.1075751781463623</v>
      </c>
      <c r="W9224" s="1">
        <v>1.9634953737258911</v>
      </c>
      <c r="X9224" s="1">
        <v>1.9634953737258911</v>
      </c>
    </row>
    <row r="9225" spans="1:24" x14ac:dyDescent="0.35">
      <c r="A9225" s="1">
        <v>330067</v>
      </c>
      <c r="B9225" s="1" t="s">
        <v>2346</v>
      </c>
      <c r="C9225" s="1">
        <v>121391303</v>
      </c>
      <c r="D9225" s="1">
        <v>67</v>
      </c>
      <c r="E9225" s="1" t="s">
        <v>2821</v>
      </c>
      <c r="F9225" s="1" t="s">
        <v>118</v>
      </c>
      <c r="G9225" s="1" t="s">
        <v>392</v>
      </c>
      <c r="H9225" s="1" t="s">
        <v>916</v>
      </c>
      <c r="I9225" s="1">
        <v>1016411.93</v>
      </c>
      <c r="K9225" s="1">
        <v>206861</v>
      </c>
      <c r="L9225" s="1">
        <v>4513921.5</v>
      </c>
      <c r="M9225" s="1">
        <v>0.10929600149393082</v>
      </c>
      <c r="N9225" s="1">
        <v>2.481391429901123</v>
      </c>
      <c r="O9225" s="1">
        <v>4.1573401540517807E-2</v>
      </c>
      <c r="P9225" s="1">
        <v>4.2646446228027344</v>
      </c>
      <c r="Q9225" s="1">
        <v>0</v>
      </c>
      <c r="S9225" s="1">
        <v>33</v>
      </c>
      <c r="T9225" s="1">
        <v>1</v>
      </c>
      <c r="U9225" s="1">
        <v>5737194.5</v>
      </c>
      <c r="V9225" s="1">
        <v>0.15086939930915833</v>
      </c>
      <c r="W9225" s="1">
        <v>2.7006931304931641</v>
      </c>
      <c r="X9225" s="1">
        <v>2.7006931304931641</v>
      </c>
    </row>
    <row r="9226" spans="1:24" x14ac:dyDescent="0.35">
      <c r="A9226" s="1">
        <v>340067</v>
      </c>
      <c r="B9226" s="1" t="s">
        <v>2347</v>
      </c>
      <c r="C9226" s="1">
        <v>121391303</v>
      </c>
      <c r="D9226" s="1">
        <v>67</v>
      </c>
      <c r="E9226" s="1" t="s">
        <v>2821</v>
      </c>
      <c r="F9226" s="1" t="s">
        <v>118</v>
      </c>
      <c r="G9226" s="1" t="s">
        <v>392</v>
      </c>
      <c r="H9226" s="1" t="s">
        <v>916</v>
      </c>
      <c r="I9226" s="1">
        <v>1016368.67</v>
      </c>
      <c r="K9226" s="1">
        <v>206861</v>
      </c>
      <c r="L9226" s="1">
        <v>4513915</v>
      </c>
      <c r="M9226" s="1">
        <v>-6.4999999267456587E-6</v>
      </c>
      <c r="N9226" s="1">
        <v>-1.4399895735550672E-4</v>
      </c>
      <c r="O9226" s="1">
        <v>-4.3259999074507505E-5</v>
      </c>
      <c r="P9226" s="1">
        <v>-4.2561483569443226E-3</v>
      </c>
      <c r="Q9226" s="1">
        <v>0</v>
      </c>
      <c r="S9226" s="1">
        <v>34</v>
      </c>
      <c r="T9226" s="1">
        <v>1</v>
      </c>
      <c r="U9226" s="1">
        <v>5737145</v>
      </c>
      <c r="V9226" s="1">
        <v>-4.9759997637011111E-5</v>
      </c>
      <c r="W9226" s="1">
        <v>-8.6279102833941579E-4</v>
      </c>
      <c r="X9226" s="1">
        <v>-8.6279102833941579E-4</v>
      </c>
    </row>
    <row r="9227" spans="1:24" x14ac:dyDescent="0.35">
      <c r="A9227" s="1">
        <v>350067</v>
      </c>
      <c r="B9227" s="1" t="s">
        <v>2348</v>
      </c>
      <c r="C9227" s="1">
        <v>121391303</v>
      </c>
      <c r="D9227" s="1">
        <v>67</v>
      </c>
      <c r="E9227" s="1" t="s">
        <v>2821</v>
      </c>
      <c r="F9227" s="1" t="s">
        <v>118</v>
      </c>
      <c r="G9227" s="1" t="s">
        <v>392</v>
      </c>
      <c r="H9227" s="1" t="s">
        <v>916</v>
      </c>
      <c r="I9227" s="1">
        <v>1087776.6499999999</v>
      </c>
      <c r="K9227" s="1">
        <v>206861</v>
      </c>
      <c r="L9227" s="1">
        <v>5730009</v>
      </c>
      <c r="M9227" s="1">
        <v>1.2160940170288086</v>
      </c>
      <c r="N9227" s="1">
        <v>26.941003799438477</v>
      </c>
      <c r="O9227" s="1">
        <v>7.1407981216907501E-2</v>
      </c>
      <c r="P9227" s="1">
        <v>7.0257949829101563</v>
      </c>
      <c r="Q9227" s="1">
        <v>0</v>
      </c>
      <c r="S9227" s="1">
        <v>35</v>
      </c>
      <c r="T9227" s="1">
        <v>1</v>
      </c>
      <c r="U9227" s="1">
        <v>7024646.5</v>
      </c>
      <c r="V9227" s="1">
        <v>1.2875020503997803</v>
      </c>
      <c r="W9227" s="1">
        <v>22.441501617431641</v>
      </c>
      <c r="X9227" s="1">
        <v>22.441501617431641</v>
      </c>
    </row>
    <row r="9228" spans="1:24" x14ac:dyDescent="0.35">
      <c r="A9228" s="1">
        <v>360067</v>
      </c>
      <c r="B9228" s="1" t="s">
        <v>2349</v>
      </c>
      <c r="C9228" s="1">
        <v>121391303</v>
      </c>
      <c r="D9228" s="1">
        <v>67</v>
      </c>
      <c r="E9228" s="1" t="s">
        <v>2821</v>
      </c>
      <c r="F9228" s="1" t="s">
        <v>118</v>
      </c>
      <c r="G9228" s="1" t="s">
        <v>392</v>
      </c>
      <c r="H9228" s="1" t="s">
        <v>916</v>
      </c>
      <c r="I9228" s="1">
        <v>1196446.71</v>
      </c>
      <c r="K9228" s="1">
        <v>206861</v>
      </c>
      <c r="L9228" s="1">
        <v>5299415.5</v>
      </c>
      <c r="M9228" s="1">
        <v>-0.43059349060058594</v>
      </c>
      <c r="N9228" s="1">
        <v>-7.5147089958190918</v>
      </c>
      <c r="O9228" s="1">
        <v>0.10867006331682205</v>
      </c>
      <c r="P9228" s="1">
        <v>9.990107536315918</v>
      </c>
      <c r="Q9228" s="1">
        <v>0</v>
      </c>
      <c r="S9228" s="1">
        <v>36</v>
      </c>
      <c r="T9228" s="1">
        <v>1</v>
      </c>
      <c r="U9228" s="1">
        <v>6702723</v>
      </c>
      <c r="V9228" s="1">
        <v>-0.32192343473434448</v>
      </c>
      <c r="W9228" s="1">
        <v>-4.5827713012695313</v>
      </c>
      <c r="X9228" s="1">
        <v>-4.5827713012695313</v>
      </c>
    </row>
    <row r="9229" spans="1:24" x14ac:dyDescent="0.35">
      <c r="A9229" s="1">
        <v>370067</v>
      </c>
      <c r="B9229" s="1" t="s">
        <v>2350</v>
      </c>
      <c r="C9229" s="1">
        <v>121391303</v>
      </c>
      <c r="D9229" s="1">
        <v>67</v>
      </c>
      <c r="E9229" s="1" t="s">
        <v>2821</v>
      </c>
      <c r="F9229" s="1" t="s">
        <v>118</v>
      </c>
      <c r="G9229" s="1" t="s">
        <v>392</v>
      </c>
      <c r="H9229" s="1" t="s">
        <v>916</v>
      </c>
      <c r="I9229" s="1">
        <v>1259784.21</v>
      </c>
      <c r="K9229" s="1">
        <v>206861</v>
      </c>
      <c r="L9229" s="1">
        <v>6028433</v>
      </c>
      <c r="M9229" s="1">
        <v>0.72901749610900879</v>
      </c>
      <c r="N9229" s="1">
        <v>13.756564140319824</v>
      </c>
      <c r="O9229" s="1">
        <v>6.3337497413158417E-2</v>
      </c>
      <c r="P9229" s="1">
        <v>5.2938003540039063</v>
      </c>
      <c r="Q9229" s="1">
        <v>0</v>
      </c>
      <c r="S9229" s="1">
        <v>37</v>
      </c>
      <c r="T9229" s="1">
        <v>1</v>
      </c>
      <c r="U9229" s="1">
        <v>7495078</v>
      </c>
      <c r="V9229" s="1">
        <v>0.7923550009727478</v>
      </c>
      <c r="W9229" s="1">
        <v>11.821389198303223</v>
      </c>
      <c r="X9229" s="1">
        <v>11.821389198303223</v>
      </c>
    </row>
    <row r="9230" spans="1:24" x14ac:dyDescent="0.35">
      <c r="A9230" s="1">
        <v>380067</v>
      </c>
      <c r="B9230" s="1" t="s">
        <v>2351</v>
      </c>
      <c r="C9230" s="1">
        <v>121391303</v>
      </c>
      <c r="D9230" s="1">
        <v>67</v>
      </c>
      <c r="E9230" s="1" t="s">
        <v>2821</v>
      </c>
      <c r="F9230" s="1" t="s">
        <v>118</v>
      </c>
      <c r="G9230" s="1" t="s">
        <v>392</v>
      </c>
      <c r="H9230" s="1" t="s">
        <v>916</v>
      </c>
      <c r="I9230" s="1">
        <v>1371161</v>
      </c>
      <c r="K9230" s="1">
        <v>266283.5625</v>
      </c>
      <c r="L9230" s="1">
        <v>6445085</v>
      </c>
      <c r="M9230" s="1">
        <v>0.41665199398994446</v>
      </c>
      <c r="N9230" s="1">
        <v>6.9114480018615723</v>
      </c>
      <c r="O9230" s="1">
        <v>0.11137679219245911</v>
      </c>
      <c r="P9230" s="1">
        <v>8.8409414291381836</v>
      </c>
      <c r="Q9230" s="1">
        <v>5.9422563761472702E-2</v>
      </c>
      <c r="S9230" s="1">
        <v>38</v>
      </c>
      <c r="T9230" s="1">
        <v>1</v>
      </c>
      <c r="U9230" s="1">
        <v>8082529.5</v>
      </c>
      <c r="V9230" s="1">
        <v>0.58745133876800537</v>
      </c>
      <c r="W9230" s="1">
        <v>7.8378305435180664</v>
      </c>
      <c r="X9230" s="1">
        <v>7.8378305435180664</v>
      </c>
    </row>
    <row r="9231" spans="1:24" x14ac:dyDescent="0.35">
      <c r="A9231" s="1">
        <v>390067</v>
      </c>
      <c r="B9231" s="1" t="s">
        <v>2352</v>
      </c>
      <c r="C9231" s="1">
        <v>121391303</v>
      </c>
      <c r="D9231" s="1">
        <v>67</v>
      </c>
      <c r="E9231" s="1" t="s">
        <v>2821</v>
      </c>
      <c r="F9231" s="1" t="s">
        <v>118</v>
      </c>
      <c r="G9231" s="1" t="s">
        <v>392</v>
      </c>
      <c r="H9231" s="1" t="s">
        <v>916</v>
      </c>
      <c r="I9231" s="1">
        <v>1376797</v>
      </c>
      <c r="K9231" s="1">
        <v>325675.125</v>
      </c>
      <c r="L9231" s="1">
        <v>6588660</v>
      </c>
      <c r="M9231" s="1">
        <v>0.14357499778270721</v>
      </c>
      <c r="N9231" s="1">
        <v>2.2276666164398193</v>
      </c>
      <c r="O9231" s="1">
        <v>5.6360000744462013E-3</v>
      </c>
      <c r="P9231" s="1">
        <v>0.41103851795196533</v>
      </c>
      <c r="Q9231" s="1">
        <v>5.9391561895608902E-2</v>
      </c>
      <c r="S9231" s="1">
        <v>39</v>
      </c>
      <c r="T9231" s="1">
        <v>1</v>
      </c>
      <c r="U9231" s="1">
        <v>8291132</v>
      </c>
      <c r="V9231" s="1">
        <v>0.20860256254673004</v>
      </c>
      <c r="W9231" s="1">
        <v>2.5809061527252197</v>
      </c>
      <c r="X9231" s="1">
        <v>2.5809061527252197</v>
      </c>
    </row>
    <row r="9232" spans="1:24" x14ac:dyDescent="0.35">
      <c r="A9232" s="1">
        <v>400067</v>
      </c>
      <c r="B9232" s="1" t="s">
        <v>2353</v>
      </c>
      <c r="C9232" s="1">
        <v>121391303</v>
      </c>
      <c r="D9232" s="1">
        <v>67</v>
      </c>
      <c r="E9232" s="1" t="s">
        <v>2821</v>
      </c>
      <c r="F9232" s="1" t="s">
        <v>118</v>
      </c>
      <c r="G9232" s="1" t="s">
        <v>392</v>
      </c>
      <c r="H9232" s="1" t="s">
        <v>916</v>
      </c>
      <c r="S9232" s="1">
        <v>40</v>
      </c>
      <c r="T9232" s="1">
        <v>1</v>
      </c>
      <c r="U9232" s="1">
        <v>0</v>
      </c>
      <c r="V9232" s="1">
        <v>0</v>
      </c>
      <c r="W9232" s="1">
        <v>-100</v>
      </c>
      <c r="X9232" s="1">
        <v>-100</v>
      </c>
    </row>
    <row r="9233" spans="1:24" x14ac:dyDescent="0.35">
      <c r="A9233" s="1">
        <v>410067</v>
      </c>
      <c r="B9233" s="1" t="s">
        <v>2354</v>
      </c>
      <c r="C9233" s="1">
        <v>121391303</v>
      </c>
      <c r="D9233" s="1">
        <v>67</v>
      </c>
      <c r="E9233" s="1" t="s">
        <v>2821</v>
      </c>
      <c r="F9233" s="1" t="s">
        <v>118</v>
      </c>
      <c r="G9233" s="1" t="s">
        <v>392</v>
      </c>
      <c r="H9233" s="1" t="s">
        <v>916</v>
      </c>
      <c r="S9233" s="1">
        <v>41</v>
      </c>
      <c r="T9233" s="1">
        <v>1</v>
      </c>
      <c r="U9233" s="1">
        <v>0</v>
      </c>
      <c r="V9233" s="1">
        <v>0</v>
      </c>
    </row>
    <row r="9234" spans="1:24" x14ac:dyDescent="0.35">
      <c r="A9234" s="1">
        <v>420067</v>
      </c>
      <c r="B9234" s="1" t="s">
        <v>2355</v>
      </c>
      <c r="C9234" s="1">
        <v>121391303</v>
      </c>
      <c r="D9234" s="1">
        <v>67</v>
      </c>
      <c r="E9234" s="1" t="s">
        <v>2821</v>
      </c>
      <c r="F9234" s="1" t="s">
        <v>118</v>
      </c>
      <c r="G9234" s="1" t="s">
        <v>392</v>
      </c>
      <c r="H9234" s="1" t="s">
        <v>916</v>
      </c>
      <c r="S9234" s="1">
        <v>42</v>
      </c>
      <c r="T9234" s="1">
        <v>1</v>
      </c>
      <c r="U9234" s="1">
        <v>0</v>
      </c>
      <c r="V9234" s="1">
        <v>0</v>
      </c>
    </row>
    <row r="9235" spans="1:24" x14ac:dyDescent="0.35">
      <c r="A9235" s="1">
        <v>430067</v>
      </c>
      <c r="B9235" s="1" t="s">
        <v>2356</v>
      </c>
      <c r="C9235" s="1">
        <v>121391303</v>
      </c>
      <c r="D9235" s="1">
        <v>67</v>
      </c>
      <c r="E9235" s="1" t="s">
        <v>2821</v>
      </c>
      <c r="F9235" s="1" t="s">
        <v>118</v>
      </c>
      <c r="G9235" s="1" t="s">
        <v>392</v>
      </c>
      <c r="H9235" s="1" t="s">
        <v>916</v>
      </c>
      <c r="S9235" s="1">
        <v>43</v>
      </c>
      <c r="T9235" s="1">
        <v>1</v>
      </c>
      <c r="U9235" s="1">
        <v>0</v>
      </c>
      <c r="V9235" s="1">
        <v>0</v>
      </c>
    </row>
    <row r="9236" spans="1:24" x14ac:dyDescent="0.35">
      <c r="A9236" s="1">
        <v>440067</v>
      </c>
      <c r="B9236" s="1" t="s">
        <v>2357</v>
      </c>
      <c r="C9236" s="1">
        <v>121391303</v>
      </c>
      <c r="D9236" s="1">
        <v>67</v>
      </c>
      <c r="E9236" s="1" t="s">
        <v>2821</v>
      </c>
      <c r="F9236" s="1" t="s">
        <v>118</v>
      </c>
      <c r="G9236" s="1" t="s">
        <v>392</v>
      </c>
      <c r="H9236" s="1" t="s">
        <v>916</v>
      </c>
      <c r="S9236" s="1">
        <v>44</v>
      </c>
      <c r="T9236" s="1">
        <v>1</v>
      </c>
      <c r="U9236" s="1">
        <v>0</v>
      </c>
      <c r="V9236" s="1">
        <v>0</v>
      </c>
    </row>
    <row r="9237" spans="1:24" x14ac:dyDescent="0.35">
      <c r="A9237" s="1">
        <v>450067</v>
      </c>
      <c r="B9237" s="1" t="s">
        <v>2358</v>
      </c>
      <c r="C9237" s="1">
        <v>121391303</v>
      </c>
      <c r="D9237" s="1">
        <v>67</v>
      </c>
      <c r="E9237" s="1" t="s">
        <v>2821</v>
      </c>
      <c r="F9237" s="1" t="s">
        <v>118</v>
      </c>
      <c r="G9237" s="1" t="s">
        <v>392</v>
      </c>
      <c r="H9237" s="1" t="s">
        <v>916</v>
      </c>
      <c r="S9237" s="1">
        <v>45</v>
      </c>
      <c r="T9237" s="1">
        <v>1</v>
      </c>
      <c r="U9237" s="1">
        <v>0</v>
      </c>
      <c r="V9237" s="1">
        <v>0</v>
      </c>
    </row>
    <row r="9238" spans="1:24" x14ac:dyDescent="0.35">
      <c r="A9238" s="1">
        <v>460067</v>
      </c>
      <c r="B9238" s="1" t="s">
        <v>2359</v>
      </c>
      <c r="C9238" s="1">
        <v>121391303</v>
      </c>
      <c r="D9238" s="1">
        <v>67</v>
      </c>
      <c r="E9238" s="1" t="s">
        <v>2821</v>
      </c>
      <c r="F9238" s="1" t="s">
        <v>118</v>
      </c>
      <c r="G9238" s="1" t="s">
        <v>392</v>
      </c>
      <c r="H9238" s="1" t="s">
        <v>916</v>
      </c>
      <c r="S9238" s="1">
        <v>46</v>
      </c>
      <c r="T9238" s="1">
        <v>1</v>
      </c>
      <c r="U9238" s="1">
        <v>0</v>
      </c>
      <c r="V9238" s="1">
        <v>0</v>
      </c>
    </row>
    <row r="9239" spans="1:24" x14ac:dyDescent="0.35">
      <c r="A9239" s="1">
        <v>470067</v>
      </c>
      <c r="B9239" s="1" t="s">
        <v>2360</v>
      </c>
      <c r="C9239" s="1">
        <v>121391303</v>
      </c>
      <c r="D9239" s="1">
        <v>67</v>
      </c>
      <c r="E9239" s="1" t="s">
        <v>2821</v>
      </c>
      <c r="F9239" s="1" t="s">
        <v>118</v>
      </c>
      <c r="G9239" s="1" t="s">
        <v>392</v>
      </c>
      <c r="H9239" s="1" t="s">
        <v>916</v>
      </c>
      <c r="S9239" s="1">
        <v>47</v>
      </c>
      <c r="T9239" s="1">
        <v>1</v>
      </c>
      <c r="U9239" s="1">
        <v>0</v>
      </c>
      <c r="V9239" s="1">
        <v>0</v>
      </c>
    </row>
    <row r="9240" spans="1:24" x14ac:dyDescent="0.35">
      <c r="A9240" s="1">
        <v>480067</v>
      </c>
      <c r="B9240" s="1" t="s">
        <v>2361</v>
      </c>
      <c r="C9240" s="1">
        <v>121391303</v>
      </c>
      <c r="D9240" s="1">
        <v>67</v>
      </c>
      <c r="E9240" s="1" t="s">
        <v>2821</v>
      </c>
      <c r="F9240" s="1" t="s">
        <v>118</v>
      </c>
      <c r="G9240" s="1" t="s">
        <v>392</v>
      </c>
      <c r="H9240" s="1" t="s">
        <v>916</v>
      </c>
      <c r="S9240" s="1">
        <v>48</v>
      </c>
      <c r="T9240" s="1">
        <v>1</v>
      </c>
      <c r="U9240" s="1">
        <v>0</v>
      </c>
      <c r="V9240" s="1">
        <v>0</v>
      </c>
    </row>
    <row r="9241" spans="1:24" x14ac:dyDescent="0.35">
      <c r="A9241" s="1">
        <v>290128</v>
      </c>
      <c r="B9241" s="1" t="s">
        <v>2341</v>
      </c>
      <c r="C9241" s="1">
        <v>121392303</v>
      </c>
      <c r="D9241" s="1">
        <v>128</v>
      </c>
      <c r="E9241" s="1" t="s">
        <v>2822</v>
      </c>
      <c r="F9241" s="1" t="s">
        <v>118</v>
      </c>
      <c r="G9241" s="1" t="s">
        <v>392</v>
      </c>
      <c r="H9241" s="1" t="s">
        <v>916</v>
      </c>
      <c r="I9241" s="1">
        <v>3263269.81</v>
      </c>
      <c r="K9241" s="1">
        <v>705924</v>
      </c>
      <c r="L9241" s="1">
        <v>11066007</v>
      </c>
      <c r="S9241" s="1">
        <v>29</v>
      </c>
      <c r="T9241" s="1">
        <v>1</v>
      </c>
      <c r="U9241" s="1">
        <v>15035201</v>
      </c>
      <c r="V9241" s="1">
        <v>0</v>
      </c>
    </row>
    <row r="9242" spans="1:24" x14ac:dyDescent="0.35">
      <c r="A9242" s="1">
        <v>300128</v>
      </c>
      <c r="B9242" s="1" t="s">
        <v>2343</v>
      </c>
      <c r="C9242" s="1">
        <v>121392303</v>
      </c>
      <c r="D9242" s="1">
        <v>128</v>
      </c>
      <c r="E9242" s="1" t="s">
        <v>2822</v>
      </c>
      <c r="F9242" s="1" t="s">
        <v>118</v>
      </c>
      <c r="G9242" s="1" t="s">
        <v>392</v>
      </c>
      <c r="H9242" s="1" t="s">
        <v>916</v>
      </c>
      <c r="I9242" s="1">
        <v>3337788.32</v>
      </c>
      <c r="K9242" s="1">
        <v>705924</v>
      </c>
      <c r="L9242" s="1">
        <v>11584800</v>
      </c>
      <c r="M9242" s="1">
        <v>0.51879298686981201</v>
      </c>
      <c r="N9242" s="1">
        <v>4.6881680488586426</v>
      </c>
      <c r="O9242" s="1">
        <v>7.4518509209156036E-2</v>
      </c>
      <c r="P9242" s="1">
        <v>2.2835533618927002</v>
      </c>
      <c r="Q9242" s="1">
        <v>0</v>
      </c>
      <c r="S9242" s="1">
        <v>30</v>
      </c>
      <c r="T9242" s="1">
        <v>1</v>
      </c>
      <c r="U9242" s="1">
        <v>15628512</v>
      </c>
      <c r="V9242" s="1">
        <v>0.59331148862838745</v>
      </c>
      <c r="W9242" s="1">
        <v>3.9461460113525391</v>
      </c>
      <c r="X9242" s="1">
        <v>3.9461460113525391</v>
      </c>
    </row>
    <row r="9243" spans="1:24" x14ac:dyDescent="0.35">
      <c r="A9243" s="1">
        <v>310128</v>
      </c>
      <c r="B9243" s="1" t="s">
        <v>2344</v>
      </c>
      <c r="C9243" s="1">
        <v>121392303</v>
      </c>
      <c r="D9243" s="1">
        <v>128</v>
      </c>
      <c r="E9243" s="1" t="s">
        <v>2822</v>
      </c>
      <c r="F9243" s="1" t="s">
        <v>118</v>
      </c>
      <c r="G9243" s="1" t="s">
        <v>392</v>
      </c>
      <c r="H9243" s="1" t="s">
        <v>916</v>
      </c>
      <c r="I9243" s="1">
        <v>3447957.7</v>
      </c>
      <c r="K9243" s="1">
        <v>705924</v>
      </c>
      <c r="L9243" s="1">
        <v>11813328</v>
      </c>
      <c r="M9243" s="1">
        <v>0.22852799296379089</v>
      </c>
      <c r="N9243" s="1">
        <v>1.972653865814209</v>
      </c>
      <c r="O9243" s="1">
        <v>0.11016938090324402</v>
      </c>
      <c r="P9243" s="1">
        <v>3.3006701469421387</v>
      </c>
      <c r="Q9243" s="1">
        <v>0</v>
      </c>
      <c r="S9243" s="1">
        <v>31</v>
      </c>
      <c r="T9243" s="1">
        <v>1</v>
      </c>
      <c r="U9243" s="1">
        <v>15967210</v>
      </c>
      <c r="V9243" s="1">
        <v>0.33869737386703491</v>
      </c>
      <c r="W9243" s="1">
        <v>2.167180061340332</v>
      </c>
      <c r="X9243" s="1">
        <v>2.167180061340332</v>
      </c>
    </row>
    <row r="9244" spans="1:24" x14ac:dyDescent="0.35">
      <c r="A9244" s="1">
        <v>320128</v>
      </c>
      <c r="B9244" s="1" t="s">
        <v>2345</v>
      </c>
      <c r="C9244" s="1">
        <v>121392303</v>
      </c>
      <c r="D9244" s="1">
        <v>128</v>
      </c>
      <c r="E9244" s="1" t="s">
        <v>2822</v>
      </c>
      <c r="F9244" s="1" t="s">
        <v>118</v>
      </c>
      <c r="G9244" s="1" t="s">
        <v>392</v>
      </c>
      <c r="H9244" s="1" t="s">
        <v>916</v>
      </c>
      <c r="I9244" s="1">
        <v>3531819.81</v>
      </c>
      <c r="K9244" s="1">
        <v>705924</v>
      </c>
      <c r="L9244" s="1">
        <v>12129006</v>
      </c>
      <c r="M9244" s="1">
        <v>0.31567800045013428</v>
      </c>
      <c r="N9244" s="1">
        <v>2.6722190380096436</v>
      </c>
      <c r="O9244" s="1">
        <v>8.386211097240448E-2</v>
      </c>
      <c r="P9244" s="1">
        <v>2.4322257041931152</v>
      </c>
      <c r="Q9244" s="1">
        <v>0</v>
      </c>
      <c r="S9244" s="1">
        <v>32</v>
      </c>
      <c r="T9244" s="1">
        <v>1</v>
      </c>
      <c r="U9244" s="1">
        <v>16366750</v>
      </c>
      <c r="V9244" s="1">
        <v>0.39954012632369995</v>
      </c>
      <c r="W9244" s="1">
        <v>2.5022530555725098</v>
      </c>
      <c r="X9244" s="1">
        <v>2.5022530555725098</v>
      </c>
    </row>
    <row r="9245" spans="1:24" x14ac:dyDescent="0.35">
      <c r="A9245" s="1">
        <v>330128</v>
      </c>
      <c r="B9245" s="1" t="s">
        <v>2346</v>
      </c>
      <c r="C9245" s="1">
        <v>121392303</v>
      </c>
      <c r="D9245" s="1">
        <v>128</v>
      </c>
      <c r="E9245" s="1" t="s">
        <v>2822</v>
      </c>
      <c r="F9245" s="1" t="s">
        <v>118</v>
      </c>
      <c r="G9245" s="1" t="s">
        <v>392</v>
      </c>
      <c r="H9245" s="1" t="s">
        <v>916</v>
      </c>
      <c r="I9245" s="1">
        <v>3707567.34</v>
      </c>
      <c r="K9245" s="1">
        <v>705924</v>
      </c>
      <c r="L9245" s="1">
        <v>12596257</v>
      </c>
      <c r="M9245" s="1">
        <v>0.4672510027885437</v>
      </c>
      <c r="N9245" s="1">
        <v>3.8523437976837158</v>
      </c>
      <c r="O9245" s="1">
        <v>0.17574752867221832</v>
      </c>
      <c r="P9245" s="1">
        <v>4.9761180877685547</v>
      </c>
      <c r="Q9245" s="1">
        <v>0</v>
      </c>
      <c r="S9245" s="1">
        <v>33</v>
      </c>
      <c r="T9245" s="1">
        <v>1</v>
      </c>
      <c r="U9245" s="1">
        <v>17009748</v>
      </c>
      <c r="V9245" s="1">
        <v>0.64299851655960083</v>
      </c>
      <c r="W9245" s="1">
        <v>3.9286847114562988</v>
      </c>
      <c r="X9245" s="1">
        <v>3.9286847114562988</v>
      </c>
    </row>
    <row r="9246" spans="1:24" x14ac:dyDescent="0.35">
      <c r="A9246" s="1">
        <v>340128</v>
      </c>
      <c r="B9246" s="1" t="s">
        <v>2347</v>
      </c>
      <c r="C9246" s="1">
        <v>121392303</v>
      </c>
      <c r="D9246" s="1">
        <v>128</v>
      </c>
      <c r="E9246" s="1" t="s">
        <v>2822</v>
      </c>
      <c r="F9246" s="1" t="s">
        <v>118</v>
      </c>
      <c r="G9246" s="1" t="s">
        <v>392</v>
      </c>
      <c r="H9246" s="1" t="s">
        <v>916</v>
      </c>
      <c r="I9246" s="1">
        <v>3709736.67</v>
      </c>
      <c r="K9246" s="1">
        <v>705924</v>
      </c>
      <c r="L9246" s="1">
        <v>12596174</v>
      </c>
      <c r="M9246" s="1">
        <v>-8.2999998994637281E-5</v>
      </c>
      <c r="N9246" s="1">
        <v>-6.5892591373994946E-4</v>
      </c>
      <c r="O9246" s="1">
        <v>2.1693299058824778E-3</v>
      </c>
      <c r="P9246" s="1">
        <v>5.8510873466730118E-2</v>
      </c>
      <c r="Q9246" s="1">
        <v>0</v>
      </c>
      <c r="S9246" s="1">
        <v>34</v>
      </c>
      <c r="T9246" s="1">
        <v>1</v>
      </c>
      <c r="U9246" s="1">
        <v>17011836</v>
      </c>
      <c r="V9246" s="1">
        <v>2.086329972371459E-3</v>
      </c>
      <c r="W9246" s="1">
        <v>1.2275313958525658E-2</v>
      </c>
      <c r="X9246" s="1">
        <v>1.2275313958525658E-2</v>
      </c>
    </row>
    <row r="9247" spans="1:24" x14ac:dyDescent="0.35">
      <c r="A9247" s="1">
        <v>350128</v>
      </c>
      <c r="B9247" s="1" t="s">
        <v>2348</v>
      </c>
      <c r="C9247" s="1">
        <v>121392303</v>
      </c>
      <c r="D9247" s="1">
        <v>128</v>
      </c>
      <c r="E9247" s="1" t="s">
        <v>2822</v>
      </c>
      <c r="F9247" s="1" t="s">
        <v>118</v>
      </c>
      <c r="G9247" s="1" t="s">
        <v>392</v>
      </c>
      <c r="H9247" s="1" t="s">
        <v>916</v>
      </c>
      <c r="I9247" s="1">
        <v>3943712.62</v>
      </c>
      <c r="K9247" s="1">
        <v>705924</v>
      </c>
      <c r="L9247" s="1">
        <v>13315525</v>
      </c>
      <c r="M9247" s="1">
        <v>0.71935099363327026</v>
      </c>
      <c r="N9247" s="1">
        <v>5.7108688354492188</v>
      </c>
      <c r="O9247" s="1">
        <v>0.23397594690322876</v>
      </c>
      <c r="P9247" s="1">
        <v>6.3070769309997559</v>
      </c>
      <c r="Q9247" s="1">
        <v>0</v>
      </c>
      <c r="S9247" s="1">
        <v>35</v>
      </c>
      <c r="T9247" s="1">
        <v>1</v>
      </c>
      <c r="U9247" s="1">
        <v>17965162</v>
      </c>
      <c r="V9247" s="1">
        <v>0.95332694053649902</v>
      </c>
      <c r="W9247" s="1">
        <v>5.6038985252380371</v>
      </c>
      <c r="X9247" s="1">
        <v>5.6038985252380371</v>
      </c>
    </row>
    <row r="9248" spans="1:24" x14ac:dyDescent="0.35">
      <c r="A9248" s="1">
        <v>360128</v>
      </c>
      <c r="B9248" s="1" t="s">
        <v>2349</v>
      </c>
      <c r="C9248" s="1">
        <v>121392303</v>
      </c>
      <c r="D9248" s="1">
        <v>128</v>
      </c>
      <c r="E9248" s="1" t="s">
        <v>2822</v>
      </c>
      <c r="F9248" s="1" t="s">
        <v>118</v>
      </c>
      <c r="G9248" s="1" t="s">
        <v>392</v>
      </c>
      <c r="H9248" s="1" t="s">
        <v>916</v>
      </c>
      <c r="I9248" s="1">
        <v>4334036.04</v>
      </c>
      <c r="K9248" s="1">
        <v>705924</v>
      </c>
      <c r="L9248" s="1">
        <v>15386019</v>
      </c>
      <c r="M9248" s="1">
        <v>2.0704939365386963</v>
      </c>
      <c r="N9248" s="1">
        <v>15.549472808837891</v>
      </c>
      <c r="O9248" s="1">
        <v>0.39032343029975891</v>
      </c>
      <c r="P9248" s="1">
        <v>9.8973598480224609</v>
      </c>
      <c r="Q9248" s="1">
        <v>0</v>
      </c>
      <c r="S9248" s="1">
        <v>36</v>
      </c>
      <c r="T9248" s="1">
        <v>1</v>
      </c>
      <c r="U9248" s="1">
        <v>20425980</v>
      </c>
      <c r="V9248" s="1">
        <v>2.4608173370361328</v>
      </c>
      <c r="W9248" s="1">
        <v>13.697722434997559</v>
      </c>
      <c r="X9248" s="1">
        <v>13.697722434997559</v>
      </c>
    </row>
    <row r="9249" spans="1:24" x14ac:dyDescent="0.35">
      <c r="A9249" s="1">
        <v>370128</v>
      </c>
      <c r="B9249" s="1" t="s">
        <v>2350</v>
      </c>
      <c r="C9249" s="1">
        <v>121392303</v>
      </c>
      <c r="D9249" s="1">
        <v>128</v>
      </c>
      <c r="E9249" s="1" t="s">
        <v>2822</v>
      </c>
      <c r="F9249" s="1" t="s">
        <v>118</v>
      </c>
      <c r="G9249" s="1" t="s">
        <v>392</v>
      </c>
      <c r="H9249" s="1" t="s">
        <v>916</v>
      </c>
      <c r="I9249" s="1">
        <v>4565053.4800000004</v>
      </c>
      <c r="K9249" s="1">
        <v>705924</v>
      </c>
      <c r="L9249" s="1">
        <v>16857826</v>
      </c>
      <c r="M9249" s="1">
        <v>1.4718070030212402</v>
      </c>
      <c r="N9249" s="1">
        <v>9.5658731460571289</v>
      </c>
      <c r="O9249" s="1">
        <v>0.23101744055747986</v>
      </c>
      <c r="P9249" s="1">
        <v>5.3303074836730957</v>
      </c>
      <c r="Q9249" s="1">
        <v>0</v>
      </c>
      <c r="S9249" s="1">
        <v>37</v>
      </c>
      <c r="T9249" s="1">
        <v>1</v>
      </c>
      <c r="U9249" s="1">
        <v>22128804</v>
      </c>
      <c r="V9249" s="1">
        <v>1.7028244733810425</v>
      </c>
      <c r="W9249" s="1">
        <v>8.3365592956542969</v>
      </c>
      <c r="X9249" s="1">
        <v>8.3365592956542969</v>
      </c>
    </row>
    <row r="9250" spans="1:24" x14ac:dyDescent="0.35">
      <c r="A9250" s="1">
        <v>380128</v>
      </c>
      <c r="B9250" s="1" t="s">
        <v>2351</v>
      </c>
      <c r="C9250" s="1">
        <v>121392303</v>
      </c>
      <c r="D9250" s="1">
        <v>128</v>
      </c>
      <c r="E9250" s="1" t="s">
        <v>2822</v>
      </c>
      <c r="F9250" s="1" t="s">
        <v>118</v>
      </c>
      <c r="G9250" s="1" t="s">
        <v>392</v>
      </c>
      <c r="H9250" s="1" t="s">
        <v>916</v>
      </c>
      <c r="I9250" s="1">
        <v>4760553</v>
      </c>
      <c r="K9250" s="1">
        <v>1800819</v>
      </c>
      <c r="L9250" s="1">
        <v>17904380</v>
      </c>
      <c r="M9250" s="1">
        <v>1.0465539693832397</v>
      </c>
      <c r="N9250" s="1">
        <v>6.2081193923950195</v>
      </c>
      <c r="O9250" s="1">
        <v>0.19549952447414398</v>
      </c>
      <c r="P9250" s="1">
        <v>4.2825241088867188</v>
      </c>
      <c r="Q9250" s="1">
        <v>1.0948950052261353</v>
      </c>
      <c r="S9250" s="1">
        <v>38</v>
      </c>
      <c r="T9250" s="1">
        <v>1</v>
      </c>
      <c r="U9250" s="1">
        <v>24465752</v>
      </c>
      <c r="V9250" s="1">
        <v>2.3369483947753906</v>
      </c>
      <c r="W9250" s="1">
        <v>10.560661315917969</v>
      </c>
      <c r="X9250" s="1">
        <v>10.560661315917969</v>
      </c>
    </row>
    <row r="9251" spans="1:24" x14ac:dyDescent="0.35">
      <c r="A9251" s="1">
        <v>390128</v>
      </c>
      <c r="B9251" s="1" t="s">
        <v>2352</v>
      </c>
      <c r="C9251" s="1">
        <v>121392303</v>
      </c>
      <c r="D9251" s="1">
        <v>128</v>
      </c>
      <c r="E9251" s="1" t="s">
        <v>2822</v>
      </c>
      <c r="F9251" s="1" t="s">
        <v>118</v>
      </c>
      <c r="G9251" s="1" t="s">
        <v>392</v>
      </c>
      <c r="H9251" s="1" t="s">
        <v>916</v>
      </c>
      <c r="I9251" s="1">
        <v>4768161</v>
      </c>
      <c r="K9251" s="1">
        <v>2895143.25</v>
      </c>
      <c r="L9251" s="1">
        <v>18166360</v>
      </c>
      <c r="M9251" s="1">
        <v>0.26197999715805054</v>
      </c>
      <c r="N9251" s="1">
        <v>1.4632173776626587</v>
      </c>
      <c r="O9251" s="1">
        <v>7.6080001890659332E-3</v>
      </c>
      <c r="P9251" s="1">
        <v>0.15981335937976837</v>
      </c>
      <c r="Q9251" s="1">
        <v>1.0943242311477661</v>
      </c>
      <c r="S9251" s="1">
        <v>39</v>
      </c>
      <c r="T9251" s="1">
        <v>1</v>
      </c>
      <c r="U9251" s="1">
        <v>25829664</v>
      </c>
      <c r="V9251" s="1">
        <v>1.3639123439788818</v>
      </c>
      <c r="W9251" s="1">
        <v>5.5747804641723633</v>
      </c>
      <c r="X9251" s="1">
        <v>5.5747804641723633</v>
      </c>
    </row>
    <row r="9252" spans="1:24" x14ac:dyDescent="0.35">
      <c r="A9252" s="1">
        <v>400128</v>
      </c>
      <c r="B9252" s="1" t="s">
        <v>2353</v>
      </c>
      <c r="C9252" s="1">
        <v>121392303</v>
      </c>
      <c r="D9252" s="1">
        <v>128</v>
      </c>
      <c r="E9252" s="1" t="s">
        <v>2822</v>
      </c>
      <c r="F9252" s="1" t="s">
        <v>118</v>
      </c>
      <c r="G9252" s="1" t="s">
        <v>392</v>
      </c>
      <c r="H9252" s="1" t="s">
        <v>916</v>
      </c>
      <c r="S9252" s="1">
        <v>40</v>
      </c>
      <c r="T9252" s="1">
        <v>1</v>
      </c>
      <c r="U9252" s="1">
        <v>0</v>
      </c>
      <c r="V9252" s="1">
        <v>0</v>
      </c>
      <c r="W9252" s="1">
        <v>-100</v>
      </c>
      <c r="X9252" s="1">
        <v>-100</v>
      </c>
    </row>
    <row r="9253" spans="1:24" x14ac:dyDescent="0.35">
      <c r="A9253" s="1">
        <v>410128</v>
      </c>
      <c r="B9253" s="1" t="s">
        <v>2354</v>
      </c>
      <c r="C9253" s="1">
        <v>121392303</v>
      </c>
      <c r="D9253" s="1">
        <v>128</v>
      </c>
      <c r="E9253" s="1" t="s">
        <v>2822</v>
      </c>
      <c r="F9253" s="1" t="s">
        <v>118</v>
      </c>
      <c r="G9253" s="1" t="s">
        <v>392</v>
      </c>
      <c r="H9253" s="1" t="s">
        <v>916</v>
      </c>
      <c r="S9253" s="1">
        <v>41</v>
      </c>
      <c r="T9253" s="1">
        <v>1</v>
      </c>
      <c r="U9253" s="1">
        <v>0</v>
      </c>
      <c r="V9253" s="1">
        <v>0</v>
      </c>
    </row>
    <row r="9254" spans="1:24" x14ac:dyDescent="0.35">
      <c r="A9254" s="1">
        <v>420128</v>
      </c>
      <c r="B9254" s="1" t="s">
        <v>2355</v>
      </c>
      <c r="C9254" s="1">
        <v>121392303</v>
      </c>
      <c r="D9254" s="1">
        <v>128</v>
      </c>
      <c r="E9254" s="1" t="s">
        <v>2822</v>
      </c>
      <c r="F9254" s="1" t="s">
        <v>118</v>
      </c>
      <c r="G9254" s="1" t="s">
        <v>392</v>
      </c>
      <c r="H9254" s="1" t="s">
        <v>916</v>
      </c>
      <c r="S9254" s="1">
        <v>42</v>
      </c>
      <c r="T9254" s="1">
        <v>1</v>
      </c>
      <c r="U9254" s="1">
        <v>0</v>
      </c>
      <c r="V9254" s="1">
        <v>0</v>
      </c>
    </row>
    <row r="9255" spans="1:24" x14ac:dyDescent="0.35">
      <c r="A9255" s="1">
        <v>430128</v>
      </c>
      <c r="B9255" s="1" t="s">
        <v>2356</v>
      </c>
      <c r="C9255" s="1">
        <v>121392303</v>
      </c>
      <c r="D9255" s="1">
        <v>128</v>
      </c>
      <c r="E9255" s="1" t="s">
        <v>2822</v>
      </c>
      <c r="F9255" s="1" t="s">
        <v>118</v>
      </c>
      <c r="G9255" s="1" t="s">
        <v>392</v>
      </c>
      <c r="H9255" s="1" t="s">
        <v>916</v>
      </c>
      <c r="S9255" s="1">
        <v>43</v>
      </c>
      <c r="T9255" s="1">
        <v>1</v>
      </c>
      <c r="U9255" s="1">
        <v>0</v>
      </c>
      <c r="V9255" s="1">
        <v>0</v>
      </c>
    </row>
    <row r="9256" spans="1:24" x14ac:dyDescent="0.35">
      <c r="A9256" s="1">
        <v>440128</v>
      </c>
      <c r="B9256" s="1" t="s">
        <v>2357</v>
      </c>
      <c r="C9256" s="1">
        <v>121392303</v>
      </c>
      <c r="D9256" s="1">
        <v>128</v>
      </c>
      <c r="E9256" s="1" t="s">
        <v>2822</v>
      </c>
      <c r="F9256" s="1" t="s">
        <v>118</v>
      </c>
      <c r="G9256" s="1" t="s">
        <v>392</v>
      </c>
      <c r="H9256" s="1" t="s">
        <v>916</v>
      </c>
      <c r="S9256" s="1">
        <v>44</v>
      </c>
      <c r="T9256" s="1">
        <v>1</v>
      </c>
      <c r="U9256" s="1">
        <v>0</v>
      </c>
      <c r="V9256" s="1">
        <v>0</v>
      </c>
    </row>
    <row r="9257" spans="1:24" x14ac:dyDescent="0.35">
      <c r="A9257" s="1">
        <v>450128</v>
      </c>
      <c r="B9257" s="1" t="s">
        <v>2358</v>
      </c>
      <c r="C9257" s="1">
        <v>121392303</v>
      </c>
      <c r="D9257" s="1">
        <v>128</v>
      </c>
      <c r="E9257" s="1" t="s">
        <v>2822</v>
      </c>
      <c r="F9257" s="1" t="s">
        <v>118</v>
      </c>
      <c r="G9257" s="1" t="s">
        <v>392</v>
      </c>
      <c r="H9257" s="1" t="s">
        <v>916</v>
      </c>
      <c r="S9257" s="1">
        <v>45</v>
      </c>
      <c r="T9257" s="1">
        <v>1</v>
      </c>
      <c r="U9257" s="1">
        <v>0</v>
      </c>
      <c r="V9257" s="1">
        <v>0</v>
      </c>
    </row>
    <row r="9258" spans="1:24" x14ac:dyDescent="0.35">
      <c r="A9258" s="1">
        <v>460128</v>
      </c>
      <c r="B9258" s="1" t="s">
        <v>2359</v>
      </c>
      <c r="C9258" s="1">
        <v>121392303</v>
      </c>
      <c r="D9258" s="1">
        <v>128</v>
      </c>
      <c r="E9258" s="1" t="s">
        <v>2822</v>
      </c>
      <c r="F9258" s="1" t="s">
        <v>118</v>
      </c>
      <c r="G9258" s="1" t="s">
        <v>392</v>
      </c>
      <c r="H9258" s="1" t="s">
        <v>916</v>
      </c>
      <c r="S9258" s="1">
        <v>46</v>
      </c>
      <c r="T9258" s="1">
        <v>1</v>
      </c>
      <c r="U9258" s="1">
        <v>0</v>
      </c>
      <c r="V9258" s="1">
        <v>0</v>
      </c>
    </row>
    <row r="9259" spans="1:24" x14ac:dyDescent="0.35">
      <c r="A9259" s="1">
        <v>470128</v>
      </c>
      <c r="B9259" s="1" t="s">
        <v>2360</v>
      </c>
      <c r="C9259" s="1">
        <v>121392303</v>
      </c>
      <c r="D9259" s="1">
        <v>128</v>
      </c>
      <c r="E9259" s="1" t="s">
        <v>2822</v>
      </c>
      <c r="F9259" s="1" t="s">
        <v>118</v>
      </c>
      <c r="G9259" s="1" t="s">
        <v>392</v>
      </c>
      <c r="H9259" s="1" t="s">
        <v>916</v>
      </c>
      <c r="S9259" s="1">
        <v>47</v>
      </c>
      <c r="T9259" s="1">
        <v>1</v>
      </c>
      <c r="U9259" s="1">
        <v>0</v>
      </c>
      <c r="V9259" s="1">
        <v>0</v>
      </c>
    </row>
    <row r="9260" spans="1:24" x14ac:dyDescent="0.35">
      <c r="A9260" s="1">
        <v>480128</v>
      </c>
      <c r="B9260" s="1" t="s">
        <v>2361</v>
      </c>
      <c r="C9260" s="1">
        <v>121392303</v>
      </c>
      <c r="D9260" s="1">
        <v>128</v>
      </c>
      <c r="E9260" s="1" t="s">
        <v>2822</v>
      </c>
      <c r="F9260" s="1" t="s">
        <v>118</v>
      </c>
      <c r="G9260" s="1" t="s">
        <v>392</v>
      </c>
      <c r="H9260" s="1" t="s">
        <v>916</v>
      </c>
      <c r="S9260" s="1">
        <v>48</v>
      </c>
      <c r="T9260" s="1">
        <v>1</v>
      </c>
      <c r="U9260" s="1">
        <v>0</v>
      </c>
      <c r="V9260" s="1">
        <v>0</v>
      </c>
    </row>
    <row r="9261" spans="1:24" x14ac:dyDescent="0.35">
      <c r="A9261" s="1">
        <v>250546</v>
      </c>
      <c r="B9261" s="1" t="s">
        <v>2364</v>
      </c>
      <c r="C9261" s="1">
        <v>121393007</v>
      </c>
      <c r="D9261" s="1">
        <v>546</v>
      </c>
      <c r="E9261" s="1" t="s">
        <v>48</v>
      </c>
      <c r="F9261" s="1" t="s">
        <v>48</v>
      </c>
      <c r="G9261" s="1" t="s">
        <v>48</v>
      </c>
      <c r="H9261" s="1" t="s">
        <v>48</v>
      </c>
      <c r="S9261" s="1">
        <v>25</v>
      </c>
      <c r="T9261" s="1">
        <v>2</v>
      </c>
      <c r="U9261" s="1">
        <v>0</v>
      </c>
      <c r="V9261" s="1">
        <v>0</v>
      </c>
    </row>
    <row r="9262" spans="1:24" x14ac:dyDescent="0.35">
      <c r="A9262" s="1">
        <v>260546</v>
      </c>
      <c r="B9262" s="1" t="s">
        <v>2365</v>
      </c>
      <c r="C9262" s="1">
        <v>121393007</v>
      </c>
      <c r="D9262" s="1">
        <v>546</v>
      </c>
      <c r="E9262" s="1" t="s">
        <v>48</v>
      </c>
      <c r="F9262" s="1" t="s">
        <v>48</v>
      </c>
      <c r="G9262" s="1" t="s">
        <v>48</v>
      </c>
      <c r="H9262" s="1" t="s">
        <v>48</v>
      </c>
      <c r="S9262" s="1">
        <v>26</v>
      </c>
      <c r="T9262" s="1">
        <v>2</v>
      </c>
      <c r="U9262" s="1">
        <v>0</v>
      </c>
      <c r="V9262" s="1">
        <v>0</v>
      </c>
    </row>
    <row r="9263" spans="1:24" x14ac:dyDescent="0.35">
      <c r="A9263" s="1">
        <v>270546</v>
      </c>
      <c r="B9263" s="1" t="s">
        <v>2366</v>
      </c>
      <c r="C9263" s="1">
        <v>121393007</v>
      </c>
      <c r="D9263" s="1">
        <v>546</v>
      </c>
      <c r="E9263" s="1" t="s">
        <v>48</v>
      </c>
      <c r="F9263" s="1" t="s">
        <v>48</v>
      </c>
      <c r="G9263" s="1" t="s">
        <v>48</v>
      </c>
      <c r="H9263" s="1" t="s">
        <v>48</v>
      </c>
      <c r="S9263" s="1">
        <v>27</v>
      </c>
      <c r="T9263" s="1">
        <v>2</v>
      </c>
      <c r="U9263" s="1">
        <v>0</v>
      </c>
      <c r="V9263" s="1">
        <v>0</v>
      </c>
    </row>
    <row r="9264" spans="1:24" x14ac:dyDescent="0.35">
      <c r="A9264" s="1">
        <v>280546</v>
      </c>
      <c r="B9264" s="1" t="s">
        <v>2367</v>
      </c>
      <c r="C9264" s="1">
        <v>121393007</v>
      </c>
      <c r="D9264" s="1">
        <v>546</v>
      </c>
      <c r="E9264" s="1" t="s">
        <v>48</v>
      </c>
      <c r="F9264" s="1" t="s">
        <v>48</v>
      </c>
      <c r="G9264" s="1" t="s">
        <v>48</v>
      </c>
      <c r="H9264" s="1" t="s">
        <v>48</v>
      </c>
      <c r="S9264" s="1">
        <v>28</v>
      </c>
      <c r="T9264" s="1">
        <v>2</v>
      </c>
      <c r="U9264" s="1">
        <v>0</v>
      </c>
      <c r="V9264" s="1">
        <v>0</v>
      </c>
    </row>
    <row r="9265" spans="1:24" x14ac:dyDescent="0.35">
      <c r="A9265" s="1">
        <v>290546</v>
      </c>
      <c r="B9265" s="1" t="s">
        <v>2341</v>
      </c>
      <c r="C9265" s="1">
        <v>121393007</v>
      </c>
      <c r="D9265" s="1">
        <v>546</v>
      </c>
      <c r="E9265" s="1" t="s">
        <v>2823</v>
      </c>
      <c r="F9265" s="1" t="s">
        <v>118</v>
      </c>
      <c r="G9265" s="1" t="s">
        <v>392</v>
      </c>
      <c r="H9265" s="1" t="s">
        <v>2369</v>
      </c>
      <c r="J9265" s="1">
        <v>2906504.33</v>
      </c>
      <c r="S9265" s="1">
        <v>29</v>
      </c>
      <c r="T9265" s="1">
        <v>2</v>
      </c>
      <c r="U9265" s="1">
        <v>2906504.25</v>
      </c>
      <c r="V9265" s="1">
        <v>0</v>
      </c>
    </row>
    <row r="9266" spans="1:24" x14ac:dyDescent="0.35">
      <c r="A9266" s="1">
        <v>300546</v>
      </c>
      <c r="B9266" s="1" t="s">
        <v>2343</v>
      </c>
      <c r="C9266" s="1">
        <v>121393007</v>
      </c>
      <c r="D9266" s="1">
        <v>546</v>
      </c>
      <c r="E9266" s="1" t="s">
        <v>2823</v>
      </c>
      <c r="F9266" s="1" t="s">
        <v>118</v>
      </c>
      <c r="G9266" s="1" t="s">
        <v>392</v>
      </c>
      <c r="H9266" s="1" t="s">
        <v>2369</v>
      </c>
      <c r="J9266" s="1">
        <v>2881074.69</v>
      </c>
      <c r="R9266" s="1">
        <v>-2.5429639965295792E-2</v>
      </c>
      <c r="S9266" s="1">
        <v>30</v>
      </c>
      <c r="T9266" s="1">
        <v>2</v>
      </c>
      <c r="U9266" s="1">
        <v>2881074.75</v>
      </c>
      <c r="V9266" s="1">
        <v>-2.5429639965295792E-2</v>
      </c>
      <c r="W9266" s="1">
        <v>-0.87491703033447266</v>
      </c>
      <c r="X9266" s="1">
        <v>-0.87491703033447266</v>
      </c>
    </row>
    <row r="9267" spans="1:24" x14ac:dyDescent="0.35">
      <c r="A9267" s="1">
        <v>310546</v>
      </c>
      <c r="B9267" s="1" t="s">
        <v>2344</v>
      </c>
      <c r="C9267" s="1">
        <v>121393007</v>
      </c>
      <c r="D9267" s="1">
        <v>546</v>
      </c>
      <c r="E9267" s="1" t="s">
        <v>2823</v>
      </c>
      <c r="F9267" s="1" t="s">
        <v>118</v>
      </c>
      <c r="G9267" s="1" t="s">
        <v>392</v>
      </c>
      <c r="H9267" s="1" t="s">
        <v>2369</v>
      </c>
      <c r="J9267" s="1">
        <v>2603091.17</v>
      </c>
      <c r="R9267" s="1">
        <v>-0.27798351645469666</v>
      </c>
      <c r="S9267" s="1">
        <v>31</v>
      </c>
      <c r="T9267" s="1">
        <v>2</v>
      </c>
      <c r="U9267" s="1">
        <v>2603091.25</v>
      </c>
      <c r="V9267" s="1">
        <v>-0.27798351645469666</v>
      </c>
      <c r="W9267" s="1">
        <v>-9.6486043930053711</v>
      </c>
      <c r="X9267" s="1">
        <v>-9.6486043930053711</v>
      </c>
    </row>
    <row r="9268" spans="1:24" x14ac:dyDescent="0.35">
      <c r="A9268" s="1">
        <v>320546</v>
      </c>
      <c r="B9268" s="1" t="s">
        <v>2345</v>
      </c>
      <c r="C9268" s="1">
        <v>121393007</v>
      </c>
      <c r="D9268" s="1">
        <v>546</v>
      </c>
      <c r="E9268" s="1" t="s">
        <v>2823</v>
      </c>
      <c r="F9268" s="1" t="s">
        <v>118</v>
      </c>
      <c r="G9268" s="1" t="s">
        <v>392</v>
      </c>
      <c r="H9268" s="1" t="s">
        <v>2369</v>
      </c>
      <c r="J9268" s="1">
        <v>2903245.43</v>
      </c>
      <c r="R9268" s="1">
        <v>0.30015426874160767</v>
      </c>
      <c r="S9268" s="1">
        <v>32</v>
      </c>
      <c r="T9268" s="1">
        <v>2</v>
      </c>
      <c r="U9268" s="1">
        <v>2903245.5</v>
      </c>
      <c r="V9268" s="1">
        <v>0.30015426874160767</v>
      </c>
      <c r="W9268" s="1">
        <v>11.530684471130371</v>
      </c>
      <c r="X9268" s="1">
        <v>11.530684471130371</v>
      </c>
    </row>
    <row r="9269" spans="1:24" x14ac:dyDescent="0.35">
      <c r="A9269" s="1">
        <v>330546</v>
      </c>
      <c r="B9269" s="1" t="s">
        <v>2346</v>
      </c>
      <c r="C9269" s="1">
        <v>121393007</v>
      </c>
      <c r="D9269" s="1">
        <v>546</v>
      </c>
      <c r="E9269" s="1" t="s">
        <v>2823</v>
      </c>
      <c r="F9269" s="1" t="s">
        <v>118</v>
      </c>
      <c r="G9269" s="1" t="s">
        <v>392</v>
      </c>
      <c r="H9269" s="1" t="s">
        <v>2369</v>
      </c>
      <c r="J9269" s="1">
        <v>2982699.66</v>
      </c>
      <c r="R9269" s="1">
        <v>7.9454228281974792E-2</v>
      </c>
      <c r="S9269" s="1">
        <v>33</v>
      </c>
      <c r="T9269" s="1">
        <v>2</v>
      </c>
      <c r="U9269" s="1">
        <v>2982699.75</v>
      </c>
      <c r="V9269" s="1">
        <v>7.9454228281974792E-2</v>
      </c>
      <c r="W9269" s="1">
        <v>2.736738920211792</v>
      </c>
      <c r="X9269" s="1">
        <v>2.736738920211792</v>
      </c>
    </row>
    <row r="9270" spans="1:24" x14ac:dyDescent="0.35">
      <c r="A9270" s="1">
        <v>340546</v>
      </c>
      <c r="B9270" s="1" t="s">
        <v>2347</v>
      </c>
      <c r="C9270" s="1">
        <v>121393007</v>
      </c>
      <c r="D9270" s="1">
        <v>546</v>
      </c>
      <c r="E9270" s="1" t="s">
        <v>2823</v>
      </c>
      <c r="F9270" s="1" t="s">
        <v>118</v>
      </c>
      <c r="G9270" s="1" t="s">
        <v>392</v>
      </c>
      <c r="H9270" s="1" t="s">
        <v>2369</v>
      </c>
      <c r="J9270" s="1">
        <v>2999433.15</v>
      </c>
      <c r="R9270" s="1">
        <v>1.673348993062973E-2</v>
      </c>
      <c r="S9270" s="1">
        <v>34</v>
      </c>
      <c r="T9270" s="1">
        <v>2</v>
      </c>
      <c r="U9270" s="1">
        <v>2999433.25</v>
      </c>
      <c r="V9270" s="1">
        <v>1.673348993062973E-2</v>
      </c>
      <c r="W9270" s="1">
        <v>0.56101858615875244</v>
      </c>
      <c r="X9270" s="1">
        <v>0.56101858615875244</v>
      </c>
    </row>
    <row r="9271" spans="1:24" x14ac:dyDescent="0.35">
      <c r="A9271" s="1">
        <v>350546</v>
      </c>
      <c r="B9271" s="1" t="s">
        <v>2348</v>
      </c>
      <c r="C9271" s="1">
        <v>121393007</v>
      </c>
      <c r="D9271" s="1">
        <v>546</v>
      </c>
      <c r="E9271" s="1" t="s">
        <v>2823</v>
      </c>
      <c r="F9271" s="1" t="s">
        <v>118</v>
      </c>
      <c r="G9271" s="1" t="s">
        <v>392</v>
      </c>
      <c r="H9271" s="1" t="s">
        <v>2369</v>
      </c>
      <c r="J9271" s="1">
        <v>2777436.94</v>
      </c>
      <c r="R9271" s="1">
        <v>-0.22199620306491852</v>
      </c>
      <c r="S9271" s="1">
        <v>35</v>
      </c>
      <c r="T9271" s="1">
        <v>2</v>
      </c>
      <c r="U9271" s="1">
        <v>2777437</v>
      </c>
      <c r="V9271" s="1">
        <v>-0.22199620306491852</v>
      </c>
      <c r="W9271" s="1">
        <v>-7.401273250579834</v>
      </c>
      <c r="X9271" s="1">
        <v>-7.401273250579834</v>
      </c>
    </row>
    <row r="9272" spans="1:24" x14ac:dyDescent="0.35">
      <c r="A9272" s="1">
        <v>360546</v>
      </c>
      <c r="B9272" s="1" t="s">
        <v>2349</v>
      </c>
      <c r="C9272" s="1">
        <v>121393007</v>
      </c>
      <c r="D9272" s="1">
        <v>546</v>
      </c>
      <c r="E9272" s="1" t="s">
        <v>2823</v>
      </c>
      <c r="F9272" s="1" t="s">
        <v>118</v>
      </c>
      <c r="G9272" s="1" t="s">
        <v>392</v>
      </c>
      <c r="H9272" s="1" t="s">
        <v>2369</v>
      </c>
      <c r="J9272" s="1">
        <v>2784067.59</v>
      </c>
      <c r="R9272" s="1">
        <v>6.6306497901678085E-3</v>
      </c>
      <c r="S9272" s="1">
        <v>36</v>
      </c>
      <c r="T9272" s="1">
        <v>2</v>
      </c>
      <c r="U9272" s="1">
        <v>2784067.5</v>
      </c>
      <c r="V9272" s="1">
        <v>6.6306497901678085E-3</v>
      </c>
      <c r="W9272" s="1">
        <v>0.23872728645801544</v>
      </c>
      <c r="X9272" s="1">
        <v>0.23872728645801544</v>
      </c>
    </row>
    <row r="9273" spans="1:24" x14ac:dyDescent="0.35">
      <c r="A9273" s="1">
        <v>370546</v>
      </c>
      <c r="B9273" s="1" t="s">
        <v>2350</v>
      </c>
      <c r="C9273" s="1">
        <v>121393007</v>
      </c>
      <c r="D9273" s="1">
        <v>546</v>
      </c>
      <c r="E9273" s="1" t="s">
        <v>2823</v>
      </c>
      <c r="F9273" s="1" t="s">
        <v>118</v>
      </c>
      <c r="G9273" s="1" t="s">
        <v>392</v>
      </c>
      <c r="H9273" s="1" t="s">
        <v>2369</v>
      </c>
      <c r="J9273" s="1">
        <v>3774015.73</v>
      </c>
      <c r="R9273" s="1">
        <v>0.98994815349578857</v>
      </c>
      <c r="S9273" s="1">
        <v>37</v>
      </c>
      <c r="T9273" s="1">
        <v>2</v>
      </c>
      <c r="U9273" s="1">
        <v>3774015.75</v>
      </c>
      <c r="V9273" s="1">
        <v>0.98994815349578857</v>
      </c>
      <c r="W9273" s="1">
        <v>35.557624816894531</v>
      </c>
      <c r="X9273" s="1">
        <v>35.557624816894531</v>
      </c>
    </row>
    <row r="9274" spans="1:24" x14ac:dyDescent="0.35">
      <c r="A9274" s="1">
        <v>380546</v>
      </c>
      <c r="B9274" s="1" t="s">
        <v>2351</v>
      </c>
      <c r="C9274" s="1">
        <v>121393007</v>
      </c>
      <c r="D9274" s="1">
        <v>546</v>
      </c>
      <c r="E9274" s="1" t="s">
        <v>2823</v>
      </c>
      <c r="F9274" s="1" t="s">
        <v>118</v>
      </c>
      <c r="G9274" s="1" t="s">
        <v>392</v>
      </c>
      <c r="H9274" s="1" t="s">
        <v>2369</v>
      </c>
      <c r="J9274" s="1">
        <v>3780314</v>
      </c>
      <c r="R9274" s="1">
        <v>6.2982700765132904E-3</v>
      </c>
      <c r="S9274" s="1">
        <v>38</v>
      </c>
      <c r="T9274" s="1">
        <v>2</v>
      </c>
      <c r="U9274" s="1">
        <v>3780314</v>
      </c>
      <c r="V9274" s="1">
        <v>6.2982700765132904E-3</v>
      </c>
      <c r="W9274" s="1">
        <v>0.16688457131385803</v>
      </c>
      <c r="X9274" s="1">
        <v>0.16688457131385803</v>
      </c>
    </row>
    <row r="9275" spans="1:24" x14ac:dyDescent="0.35">
      <c r="A9275" s="1">
        <v>390546</v>
      </c>
      <c r="B9275" s="1" t="s">
        <v>2352</v>
      </c>
      <c r="C9275" s="1">
        <v>121393007</v>
      </c>
      <c r="D9275" s="1">
        <v>546</v>
      </c>
      <c r="E9275" s="1" t="s">
        <v>2823</v>
      </c>
      <c r="F9275" s="1" t="s">
        <v>118</v>
      </c>
      <c r="G9275" s="1" t="s">
        <v>392</v>
      </c>
      <c r="H9275" s="1" t="s">
        <v>2369</v>
      </c>
      <c r="J9275" s="1">
        <v>3813652</v>
      </c>
      <c r="R9275" s="1">
        <v>3.3337999135255814E-2</v>
      </c>
      <c r="S9275" s="1">
        <v>39</v>
      </c>
      <c r="T9275" s="1">
        <v>2</v>
      </c>
      <c r="U9275" s="1">
        <v>3813652</v>
      </c>
      <c r="V9275" s="1">
        <v>3.3337999135255814E-2</v>
      </c>
      <c r="W9275" s="1">
        <v>0.88188439607620239</v>
      </c>
      <c r="X9275" s="1">
        <v>0.88188439607620239</v>
      </c>
    </row>
    <row r="9276" spans="1:24" x14ac:dyDescent="0.35">
      <c r="A9276" s="1">
        <v>400546</v>
      </c>
      <c r="B9276" s="1" t="s">
        <v>2353</v>
      </c>
      <c r="C9276" s="1">
        <v>121393007</v>
      </c>
      <c r="D9276" s="1">
        <v>546</v>
      </c>
      <c r="E9276" s="1" t="s">
        <v>48</v>
      </c>
      <c r="F9276" s="1" t="s">
        <v>48</v>
      </c>
      <c r="G9276" s="1" t="s">
        <v>48</v>
      </c>
      <c r="H9276" s="1" t="s">
        <v>48</v>
      </c>
      <c r="S9276" s="1">
        <v>40</v>
      </c>
      <c r="T9276" s="1">
        <v>2</v>
      </c>
      <c r="U9276" s="1">
        <v>0</v>
      </c>
      <c r="V9276" s="1">
        <v>0</v>
      </c>
      <c r="W9276" s="1">
        <v>-100</v>
      </c>
      <c r="X9276" s="1">
        <v>-100</v>
      </c>
    </row>
    <row r="9277" spans="1:24" x14ac:dyDescent="0.35">
      <c r="A9277" s="1">
        <v>410546</v>
      </c>
      <c r="B9277" s="1" t="s">
        <v>2354</v>
      </c>
      <c r="C9277" s="1">
        <v>121393007</v>
      </c>
      <c r="D9277" s="1">
        <v>546</v>
      </c>
      <c r="E9277" s="1" t="s">
        <v>48</v>
      </c>
      <c r="F9277" s="1" t="s">
        <v>48</v>
      </c>
      <c r="G9277" s="1" t="s">
        <v>48</v>
      </c>
      <c r="H9277" s="1" t="s">
        <v>48</v>
      </c>
      <c r="S9277" s="1">
        <v>41</v>
      </c>
      <c r="T9277" s="1">
        <v>2</v>
      </c>
      <c r="U9277" s="1">
        <v>0</v>
      </c>
      <c r="V9277" s="1">
        <v>0</v>
      </c>
    </row>
    <row r="9278" spans="1:24" x14ac:dyDescent="0.35">
      <c r="A9278" s="1">
        <v>420546</v>
      </c>
      <c r="B9278" s="1" t="s">
        <v>2355</v>
      </c>
      <c r="C9278" s="1">
        <v>121393007</v>
      </c>
      <c r="D9278" s="1">
        <v>546</v>
      </c>
      <c r="E9278" s="1" t="s">
        <v>48</v>
      </c>
      <c r="F9278" s="1" t="s">
        <v>48</v>
      </c>
      <c r="G9278" s="1" t="s">
        <v>48</v>
      </c>
      <c r="H9278" s="1" t="s">
        <v>48</v>
      </c>
      <c r="S9278" s="1">
        <v>42</v>
      </c>
      <c r="T9278" s="1">
        <v>2</v>
      </c>
      <c r="U9278" s="1">
        <v>0</v>
      </c>
      <c r="V9278" s="1">
        <v>0</v>
      </c>
    </row>
    <row r="9279" spans="1:24" x14ac:dyDescent="0.35">
      <c r="A9279" s="1">
        <v>430546</v>
      </c>
      <c r="B9279" s="1" t="s">
        <v>2356</v>
      </c>
      <c r="C9279" s="1">
        <v>121393007</v>
      </c>
      <c r="D9279" s="1">
        <v>546</v>
      </c>
      <c r="E9279" s="1" t="s">
        <v>48</v>
      </c>
      <c r="F9279" s="1" t="s">
        <v>48</v>
      </c>
      <c r="G9279" s="1" t="s">
        <v>48</v>
      </c>
      <c r="H9279" s="1" t="s">
        <v>48</v>
      </c>
      <c r="S9279" s="1">
        <v>43</v>
      </c>
      <c r="T9279" s="1">
        <v>2</v>
      </c>
      <c r="U9279" s="1">
        <v>0</v>
      </c>
      <c r="V9279" s="1">
        <v>0</v>
      </c>
    </row>
    <row r="9280" spans="1:24" x14ac:dyDescent="0.35">
      <c r="A9280" s="1">
        <v>440546</v>
      </c>
      <c r="B9280" s="1" t="s">
        <v>2357</v>
      </c>
      <c r="C9280" s="1">
        <v>121393007</v>
      </c>
      <c r="D9280" s="1">
        <v>546</v>
      </c>
      <c r="E9280" s="1" t="s">
        <v>48</v>
      </c>
      <c r="F9280" s="1" t="s">
        <v>48</v>
      </c>
      <c r="G9280" s="1" t="s">
        <v>48</v>
      </c>
      <c r="H9280" s="1" t="s">
        <v>48</v>
      </c>
      <c r="S9280" s="1">
        <v>44</v>
      </c>
      <c r="T9280" s="1">
        <v>2</v>
      </c>
      <c r="U9280" s="1">
        <v>0</v>
      </c>
      <c r="V9280" s="1">
        <v>0</v>
      </c>
    </row>
    <row r="9281" spans="1:24" x14ac:dyDescent="0.35">
      <c r="A9281" s="1">
        <v>450546</v>
      </c>
      <c r="B9281" s="1" t="s">
        <v>2358</v>
      </c>
      <c r="C9281" s="1">
        <v>121393007</v>
      </c>
      <c r="D9281" s="1">
        <v>546</v>
      </c>
      <c r="E9281" s="1" t="s">
        <v>48</v>
      </c>
      <c r="F9281" s="1" t="s">
        <v>48</v>
      </c>
      <c r="G9281" s="1" t="s">
        <v>48</v>
      </c>
      <c r="H9281" s="1" t="s">
        <v>48</v>
      </c>
      <c r="S9281" s="1">
        <v>45</v>
      </c>
      <c r="T9281" s="1">
        <v>2</v>
      </c>
      <c r="U9281" s="1">
        <v>0</v>
      </c>
      <c r="V9281" s="1">
        <v>0</v>
      </c>
    </row>
    <row r="9282" spans="1:24" x14ac:dyDescent="0.35">
      <c r="A9282" s="1">
        <v>460546</v>
      </c>
      <c r="B9282" s="1" t="s">
        <v>2359</v>
      </c>
      <c r="C9282" s="1">
        <v>121393007</v>
      </c>
      <c r="D9282" s="1">
        <v>546</v>
      </c>
      <c r="E9282" s="1" t="s">
        <v>48</v>
      </c>
      <c r="F9282" s="1" t="s">
        <v>48</v>
      </c>
      <c r="G9282" s="1" t="s">
        <v>48</v>
      </c>
      <c r="H9282" s="1" t="s">
        <v>48</v>
      </c>
      <c r="S9282" s="1">
        <v>46</v>
      </c>
      <c r="T9282" s="1">
        <v>2</v>
      </c>
      <c r="U9282" s="1">
        <v>0</v>
      </c>
      <c r="V9282" s="1">
        <v>0</v>
      </c>
    </row>
    <row r="9283" spans="1:24" x14ac:dyDescent="0.35">
      <c r="A9283" s="1">
        <v>470546</v>
      </c>
      <c r="B9283" s="1" t="s">
        <v>2360</v>
      </c>
      <c r="C9283" s="1">
        <v>121393007</v>
      </c>
      <c r="D9283" s="1">
        <v>546</v>
      </c>
      <c r="E9283" s="1" t="s">
        <v>48</v>
      </c>
      <c r="F9283" s="1" t="s">
        <v>48</v>
      </c>
      <c r="G9283" s="1" t="s">
        <v>48</v>
      </c>
      <c r="H9283" s="1" t="s">
        <v>48</v>
      </c>
      <c r="S9283" s="1">
        <v>47</v>
      </c>
      <c r="T9283" s="1">
        <v>2</v>
      </c>
      <c r="U9283" s="1">
        <v>0</v>
      </c>
      <c r="V9283" s="1">
        <v>0</v>
      </c>
    </row>
    <row r="9284" spans="1:24" x14ac:dyDescent="0.35">
      <c r="A9284" s="1">
        <v>290299</v>
      </c>
      <c r="B9284" s="1" t="s">
        <v>2341</v>
      </c>
      <c r="C9284" s="1">
        <v>121394503</v>
      </c>
      <c r="D9284" s="1">
        <v>299</v>
      </c>
      <c r="E9284" s="1" t="s">
        <v>2824</v>
      </c>
      <c r="F9284" s="1" t="s">
        <v>118</v>
      </c>
      <c r="G9284" s="1" t="s">
        <v>392</v>
      </c>
      <c r="H9284" s="1" t="s">
        <v>916</v>
      </c>
      <c r="I9284" s="1">
        <v>1170974.6299999999</v>
      </c>
      <c r="K9284" s="1">
        <v>298608</v>
      </c>
      <c r="L9284" s="1">
        <v>6812429</v>
      </c>
      <c r="S9284" s="1">
        <v>29</v>
      </c>
      <c r="T9284" s="1">
        <v>1</v>
      </c>
      <c r="U9284" s="1">
        <v>8282011.5</v>
      </c>
      <c r="V9284" s="1">
        <v>0</v>
      </c>
    </row>
    <row r="9285" spans="1:24" x14ac:dyDescent="0.35">
      <c r="A9285" s="1">
        <v>300299</v>
      </c>
      <c r="B9285" s="1" t="s">
        <v>2343</v>
      </c>
      <c r="C9285" s="1">
        <v>121394503</v>
      </c>
      <c r="D9285" s="1">
        <v>299</v>
      </c>
      <c r="E9285" s="1" t="s">
        <v>2824</v>
      </c>
      <c r="F9285" s="1" t="s">
        <v>118</v>
      </c>
      <c r="G9285" s="1" t="s">
        <v>392</v>
      </c>
      <c r="H9285" s="1" t="s">
        <v>916</v>
      </c>
      <c r="I9285" s="1">
        <v>1196931.71</v>
      </c>
      <c r="K9285" s="1">
        <v>298608</v>
      </c>
      <c r="L9285" s="1">
        <v>6946148.5</v>
      </c>
      <c r="M9285" s="1">
        <v>0.13371950387954712</v>
      </c>
      <c r="N9285" s="1">
        <v>1.9628754854202271</v>
      </c>
      <c r="O9285" s="1">
        <v>2.5957079604268074E-2</v>
      </c>
      <c r="P9285" s="1">
        <v>2.2167072296142578</v>
      </c>
      <c r="Q9285" s="1">
        <v>0</v>
      </c>
      <c r="S9285" s="1">
        <v>30</v>
      </c>
      <c r="T9285" s="1">
        <v>1</v>
      </c>
      <c r="U9285" s="1">
        <v>8441688</v>
      </c>
      <c r="V9285" s="1">
        <v>0.15967658162117004</v>
      </c>
      <c r="W9285" s="1">
        <v>1.9279917478561401</v>
      </c>
      <c r="X9285" s="1">
        <v>1.9279917478561401</v>
      </c>
    </row>
    <row r="9286" spans="1:24" x14ac:dyDescent="0.35">
      <c r="A9286" s="1">
        <v>310299</v>
      </c>
      <c r="B9286" s="1" t="s">
        <v>2344</v>
      </c>
      <c r="C9286" s="1">
        <v>121394503</v>
      </c>
      <c r="D9286" s="1">
        <v>299</v>
      </c>
      <c r="E9286" s="1" t="s">
        <v>2824</v>
      </c>
      <c r="F9286" s="1" t="s">
        <v>118</v>
      </c>
      <c r="G9286" s="1" t="s">
        <v>392</v>
      </c>
      <c r="H9286" s="1" t="s">
        <v>916</v>
      </c>
      <c r="I9286" s="1">
        <v>1217777.1000000001</v>
      </c>
      <c r="K9286" s="1">
        <v>298608</v>
      </c>
      <c r="L9286" s="1">
        <v>6963476</v>
      </c>
      <c r="M9286" s="1">
        <v>1.7327500507235527E-2</v>
      </c>
      <c r="N9286" s="1">
        <v>0.24945478141307831</v>
      </c>
      <c r="O9286" s="1">
        <v>2.0845390856266022E-2</v>
      </c>
      <c r="P9286" s="1">
        <v>1.741568922996521</v>
      </c>
      <c r="Q9286" s="1">
        <v>0</v>
      </c>
      <c r="S9286" s="1">
        <v>31</v>
      </c>
      <c r="T9286" s="1">
        <v>1</v>
      </c>
      <c r="U9286" s="1">
        <v>8479861</v>
      </c>
      <c r="V9286" s="1">
        <v>3.8172893226146698E-2</v>
      </c>
      <c r="W9286" s="1">
        <v>0.45219630002975464</v>
      </c>
      <c r="X9286" s="1">
        <v>0.45219630002975464</v>
      </c>
    </row>
    <row r="9287" spans="1:24" x14ac:dyDescent="0.35">
      <c r="A9287" s="1">
        <v>320299</v>
      </c>
      <c r="B9287" s="1" t="s">
        <v>2345</v>
      </c>
      <c r="C9287" s="1">
        <v>121394503</v>
      </c>
      <c r="D9287" s="1">
        <v>299</v>
      </c>
      <c r="E9287" s="1" t="s">
        <v>2824</v>
      </c>
      <c r="F9287" s="1" t="s">
        <v>118</v>
      </c>
      <c r="G9287" s="1" t="s">
        <v>392</v>
      </c>
      <c r="H9287" s="1" t="s">
        <v>916</v>
      </c>
      <c r="I9287" s="1">
        <v>1225010.6399999999</v>
      </c>
      <c r="K9287" s="1">
        <v>298608</v>
      </c>
      <c r="L9287" s="1">
        <v>7023567</v>
      </c>
      <c r="M9287" s="1">
        <v>6.009100005030632E-2</v>
      </c>
      <c r="N9287" s="1">
        <v>0.86294543743133545</v>
      </c>
      <c r="O9287" s="1">
        <v>7.2335400618612766E-3</v>
      </c>
      <c r="P9287" s="1">
        <v>0.59399539232254028</v>
      </c>
      <c r="Q9287" s="1">
        <v>0</v>
      </c>
      <c r="S9287" s="1">
        <v>32</v>
      </c>
      <c r="T9287" s="1">
        <v>1</v>
      </c>
      <c r="U9287" s="1">
        <v>8547186</v>
      </c>
      <c r="V9287" s="1">
        <v>6.7324541509151459E-2</v>
      </c>
      <c r="W9287" s="1">
        <v>0.79393988847732544</v>
      </c>
      <c r="X9287" s="1">
        <v>0.79393988847732544</v>
      </c>
    </row>
    <row r="9288" spans="1:24" x14ac:dyDescent="0.35">
      <c r="A9288" s="1">
        <v>330299</v>
      </c>
      <c r="B9288" s="1" t="s">
        <v>2346</v>
      </c>
      <c r="C9288" s="1">
        <v>121394503</v>
      </c>
      <c r="D9288" s="1">
        <v>299</v>
      </c>
      <c r="E9288" s="1" t="s">
        <v>2824</v>
      </c>
      <c r="F9288" s="1" t="s">
        <v>118</v>
      </c>
      <c r="G9288" s="1" t="s">
        <v>392</v>
      </c>
      <c r="H9288" s="1" t="s">
        <v>916</v>
      </c>
      <c r="I9288" s="1">
        <v>1297890.95</v>
      </c>
      <c r="K9288" s="1">
        <v>298608</v>
      </c>
      <c r="L9288" s="1">
        <v>7088639</v>
      </c>
      <c r="M9288" s="1">
        <v>6.5072000026702881E-2</v>
      </c>
      <c r="N9288" s="1">
        <v>0.92648082971572876</v>
      </c>
      <c r="O9288" s="1">
        <v>7.288031280040741E-2</v>
      </c>
      <c r="P9288" s="1">
        <v>5.9493613243103027</v>
      </c>
      <c r="Q9288" s="1">
        <v>0</v>
      </c>
      <c r="S9288" s="1">
        <v>33</v>
      </c>
      <c r="T9288" s="1">
        <v>1</v>
      </c>
      <c r="U9288" s="1">
        <v>8685138</v>
      </c>
      <c r="V9288" s="1">
        <v>0.13795231282711029</v>
      </c>
      <c r="W9288" s="1">
        <v>1.6140048503875732</v>
      </c>
      <c r="X9288" s="1">
        <v>1.6140048503875732</v>
      </c>
    </row>
    <row r="9289" spans="1:24" x14ac:dyDescent="0.35">
      <c r="A9289" s="1">
        <v>340299</v>
      </c>
      <c r="B9289" s="1" t="s">
        <v>2347</v>
      </c>
      <c r="C9289" s="1">
        <v>121394503</v>
      </c>
      <c r="D9289" s="1">
        <v>299</v>
      </c>
      <c r="E9289" s="1" t="s">
        <v>2824</v>
      </c>
      <c r="F9289" s="1" t="s">
        <v>118</v>
      </c>
      <c r="G9289" s="1" t="s">
        <v>392</v>
      </c>
      <c r="H9289" s="1" t="s">
        <v>916</v>
      </c>
      <c r="I9289" s="1">
        <v>1297839.08</v>
      </c>
      <c r="K9289" s="1">
        <v>298608</v>
      </c>
      <c r="L9289" s="1">
        <v>7088635</v>
      </c>
      <c r="M9289" s="1">
        <v>-3.9999999899009708E-6</v>
      </c>
      <c r="N9289" s="1">
        <v>-5.6428321840940043E-5</v>
      </c>
      <c r="O9289" s="1">
        <v>-5.1869999879272655E-5</v>
      </c>
      <c r="P9289" s="1">
        <v>-3.9964835159480572E-3</v>
      </c>
      <c r="Q9289" s="1">
        <v>0</v>
      </c>
      <c r="S9289" s="1">
        <v>34</v>
      </c>
      <c r="T9289" s="1">
        <v>1</v>
      </c>
      <c r="U9289" s="1">
        <v>8685082</v>
      </c>
      <c r="V9289" s="1">
        <v>-5.5870001233415678E-5</v>
      </c>
      <c r="W9289" s="1">
        <v>-6.4477964770048857E-4</v>
      </c>
      <c r="X9289" s="1">
        <v>-6.4477964770048857E-4</v>
      </c>
    </row>
    <row r="9290" spans="1:24" x14ac:dyDescent="0.35">
      <c r="A9290" s="1">
        <v>350299</v>
      </c>
      <c r="B9290" s="1" t="s">
        <v>2348</v>
      </c>
      <c r="C9290" s="1">
        <v>121394503</v>
      </c>
      <c r="D9290" s="1">
        <v>299</v>
      </c>
      <c r="E9290" s="1" t="s">
        <v>2824</v>
      </c>
      <c r="F9290" s="1" t="s">
        <v>118</v>
      </c>
      <c r="G9290" s="1" t="s">
        <v>392</v>
      </c>
      <c r="H9290" s="1" t="s">
        <v>916</v>
      </c>
      <c r="I9290" s="1">
        <v>1489211.25</v>
      </c>
      <c r="K9290" s="1">
        <v>298608</v>
      </c>
      <c r="L9290" s="1">
        <v>7242380</v>
      </c>
      <c r="M9290" s="1">
        <v>0.15374499559402466</v>
      </c>
      <c r="N9290" s="1">
        <v>2.1688942909240723</v>
      </c>
      <c r="O9290" s="1">
        <v>0.19137217104434967</v>
      </c>
      <c r="P9290" s="1">
        <v>14.745447158813477</v>
      </c>
      <c r="Q9290" s="1">
        <v>0</v>
      </c>
      <c r="S9290" s="1">
        <v>35</v>
      </c>
      <c r="T9290" s="1">
        <v>1</v>
      </c>
      <c r="U9290" s="1">
        <v>9030199</v>
      </c>
      <c r="V9290" s="1">
        <v>0.34511715173721313</v>
      </c>
      <c r="W9290" s="1">
        <v>3.9736757278442383</v>
      </c>
      <c r="X9290" s="1">
        <v>3.9736757278442383</v>
      </c>
    </row>
    <row r="9291" spans="1:24" x14ac:dyDescent="0.35">
      <c r="A9291" s="1">
        <v>360299</v>
      </c>
      <c r="B9291" s="1" t="s">
        <v>2349</v>
      </c>
      <c r="C9291" s="1">
        <v>121394503</v>
      </c>
      <c r="D9291" s="1">
        <v>299</v>
      </c>
      <c r="E9291" s="1" t="s">
        <v>2824</v>
      </c>
      <c r="F9291" s="1" t="s">
        <v>118</v>
      </c>
      <c r="G9291" s="1" t="s">
        <v>392</v>
      </c>
      <c r="H9291" s="1" t="s">
        <v>916</v>
      </c>
      <c r="I9291" s="1">
        <v>1638219.7</v>
      </c>
      <c r="K9291" s="1">
        <v>298608</v>
      </c>
      <c r="L9291" s="1">
        <v>7831384</v>
      </c>
      <c r="M9291" s="1">
        <v>0.58900398015975952</v>
      </c>
      <c r="N9291" s="1">
        <v>8.1327409744262695</v>
      </c>
      <c r="O9291" s="1">
        <v>0.14900845289230347</v>
      </c>
      <c r="P9291" s="1">
        <v>10.005864143371582</v>
      </c>
      <c r="Q9291" s="1">
        <v>0</v>
      </c>
      <c r="S9291" s="1">
        <v>36</v>
      </c>
      <c r="T9291" s="1">
        <v>1</v>
      </c>
      <c r="U9291" s="1">
        <v>9768212</v>
      </c>
      <c r="V9291" s="1">
        <v>0.73801243305206299</v>
      </c>
      <c r="W9291" s="1">
        <v>8.1727209091186523</v>
      </c>
      <c r="X9291" s="1">
        <v>8.1727209091186523</v>
      </c>
    </row>
    <row r="9292" spans="1:24" x14ac:dyDescent="0.35">
      <c r="A9292" s="1">
        <v>370299</v>
      </c>
      <c r="B9292" s="1" t="s">
        <v>2350</v>
      </c>
      <c r="C9292" s="1">
        <v>121394503</v>
      </c>
      <c r="D9292" s="1">
        <v>299</v>
      </c>
      <c r="E9292" s="1" t="s">
        <v>2824</v>
      </c>
      <c r="F9292" s="1" t="s">
        <v>118</v>
      </c>
      <c r="G9292" s="1" t="s">
        <v>392</v>
      </c>
      <c r="H9292" s="1" t="s">
        <v>916</v>
      </c>
      <c r="I9292" s="1">
        <v>1707296.97</v>
      </c>
      <c r="K9292" s="1">
        <v>298608</v>
      </c>
      <c r="L9292" s="1">
        <v>8109413</v>
      </c>
      <c r="M9292" s="1">
        <v>0.27802899479866028</v>
      </c>
      <c r="N9292" s="1">
        <v>3.550189733505249</v>
      </c>
      <c r="O9292" s="1">
        <v>6.9077268242835999E-2</v>
      </c>
      <c r="P9292" s="1">
        <v>4.2166061401367188</v>
      </c>
      <c r="Q9292" s="1">
        <v>0</v>
      </c>
      <c r="S9292" s="1">
        <v>37</v>
      </c>
      <c r="T9292" s="1">
        <v>1</v>
      </c>
      <c r="U9292" s="1">
        <v>10115318</v>
      </c>
      <c r="V9292" s="1">
        <v>0.34710627794265747</v>
      </c>
      <c r="W9292" s="1">
        <v>3.5534241199493408</v>
      </c>
      <c r="X9292" s="1">
        <v>3.5534241199493408</v>
      </c>
    </row>
    <row r="9293" spans="1:24" x14ac:dyDescent="0.35">
      <c r="A9293" s="1">
        <v>380299</v>
      </c>
      <c r="B9293" s="1" t="s">
        <v>2351</v>
      </c>
      <c r="C9293" s="1">
        <v>121394503</v>
      </c>
      <c r="D9293" s="1">
        <v>299</v>
      </c>
      <c r="E9293" s="1" t="s">
        <v>2824</v>
      </c>
      <c r="F9293" s="1" t="s">
        <v>118</v>
      </c>
      <c r="G9293" s="1" t="s">
        <v>392</v>
      </c>
      <c r="H9293" s="1" t="s">
        <v>916</v>
      </c>
      <c r="I9293" s="1">
        <v>1663597</v>
      </c>
      <c r="K9293" s="1">
        <v>322616.09375</v>
      </c>
      <c r="L9293" s="1">
        <v>8290076</v>
      </c>
      <c r="M9293" s="1">
        <v>0.18066300451755524</v>
      </c>
      <c r="N9293" s="1">
        <v>2.227818489074707</v>
      </c>
      <c r="O9293" s="1">
        <v>-4.3699968606233597E-2</v>
      </c>
      <c r="P9293" s="1">
        <v>-2.5595998764038086</v>
      </c>
      <c r="Q9293" s="1">
        <v>2.4008093401789665E-2</v>
      </c>
      <c r="S9293" s="1">
        <v>38</v>
      </c>
      <c r="T9293" s="1">
        <v>1</v>
      </c>
      <c r="U9293" s="1">
        <v>10276289</v>
      </c>
      <c r="V9293" s="1">
        <v>0.16097113490104675</v>
      </c>
      <c r="W9293" s="1">
        <v>1.5913587808609009</v>
      </c>
      <c r="X9293" s="1">
        <v>1.5913587808609009</v>
      </c>
    </row>
    <row r="9294" spans="1:24" x14ac:dyDescent="0.35">
      <c r="A9294" s="1">
        <v>390299</v>
      </c>
      <c r="B9294" s="1" t="s">
        <v>2352</v>
      </c>
      <c r="C9294" s="1">
        <v>121394503</v>
      </c>
      <c r="D9294" s="1">
        <v>299</v>
      </c>
      <c r="E9294" s="1" t="s">
        <v>2824</v>
      </c>
      <c r="F9294" s="1" t="s">
        <v>118</v>
      </c>
      <c r="G9294" s="1" t="s">
        <v>392</v>
      </c>
      <c r="H9294" s="1" t="s">
        <v>916</v>
      </c>
      <c r="I9294" s="1">
        <v>1732371</v>
      </c>
      <c r="K9294" s="1">
        <v>372616.125</v>
      </c>
      <c r="L9294" s="1">
        <v>8406854</v>
      </c>
      <c r="M9294" s="1">
        <v>0.11677800118923187</v>
      </c>
      <c r="N9294" s="1">
        <v>1.4086481332778931</v>
      </c>
      <c r="O9294" s="1">
        <v>6.8773999810218811E-2</v>
      </c>
      <c r="P9294" s="1">
        <v>4.1340541839599609</v>
      </c>
      <c r="Q9294" s="1">
        <v>5.0000030547380447E-2</v>
      </c>
      <c r="S9294" s="1">
        <v>39</v>
      </c>
      <c r="T9294" s="1">
        <v>1</v>
      </c>
      <c r="U9294" s="1">
        <v>10511841</v>
      </c>
      <c r="V9294" s="1">
        <v>0.23555202782154083</v>
      </c>
      <c r="W9294" s="1">
        <v>2.292189359664917</v>
      </c>
      <c r="X9294" s="1">
        <v>2.292189359664917</v>
      </c>
    </row>
    <row r="9295" spans="1:24" x14ac:dyDescent="0.35">
      <c r="A9295" s="1">
        <v>400299</v>
      </c>
      <c r="B9295" s="1" t="s">
        <v>2353</v>
      </c>
      <c r="C9295" s="1">
        <v>121394503</v>
      </c>
      <c r="D9295" s="1">
        <v>299</v>
      </c>
      <c r="E9295" s="1" t="s">
        <v>2824</v>
      </c>
      <c r="F9295" s="1" t="s">
        <v>118</v>
      </c>
      <c r="G9295" s="1" t="s">
        <v>392</v>
      </c>
      <c r="H9295" s="1" t="s">
        <v>916</v>
      </c>
      <c r="S9295" s="1">
        <v>40</v>
      </c>
      <c r="T9295" s="1">
        <v>1</v>
      </c>
      <c r="U9295" s="1">
        <v>0</v>
      </c>
      <c r="V9295" s="1">
        <v>0</v>
      </c>
      <c r="W9295" s="1">
        <v>-100</v>
      </c>
      <c r="X9295" s="1">
        <v>-100</v>
      </c>
    </row>
    <row r="9296" spans="1:24" x14ac:dyDescent="0.35">
      <c r="A9296" s="1">
        <v>410299</v>
      </c>
      <c r="B9296" s="1" t="s">
        <v>2354</v>
      </c>
      <c r="C9296" s="1">
        <v>121394503</v>
      </c>
      <c r="D9296" s="1">
        <v>299</v>
      </c>
      <c r="E9296" s="1" t="s">
        <v>2824</v>
      </c>
      <c r="F9296" s="1" t="s">
        <v>118</v>
      </c>
      <c r="G9296" s="1" t="s">
        <v>392</v>
      </c>
      <c r="H9296" s="1" t="s">
        <v>916</v>
      </c>
      <c r="S9296" s="1">
        <v>41</v>
      </c>
      <c r="T9296" s="1">
        <v>1</v>
      </c>
      <c r="U9296" s="1">
        <v>0</v>
      </c>
      <c r="V9296" s="1">
        <v>0</v>
      </c>
    </row>
    <row r="9297" spans="1:24" x14ac:dyDescent="0.35">
      <c r="A9297" s="1">
        <v>420299</v>
      </c>
      <c r="B9297" s="1" t="s">
        <v>2355</v>
      </c>
      <c r="C9297" s="1">
        <v>121394503</v>
      </c>
      <c r="D9297" s="1">
        <v>299</v>
      </c>
      <c r="E9297" s="1" t="s">
        <v>2824</v>
      </c>
      <c r="F9297" s="1" t="s">
        <v>118</v>
      </c>
      <c r="G9297" s="1" t="s">
        <v>392</v>
      </c>
      <c r="H9297" s="1" t="s">
        <v>916</v>
      </c>
      <c r="S9297" s="1">
        <v>42</v>
      </c>
      <c r="T9297" s="1">
        <v>1</v>
      </c>
      <c r="U9297" s="1">
        <v>0</v>
      </c>
      <c r="V9297" s="1">
        <v>0</v>
      </c>
    </row>
    <row r="9298" spans="1:24" x14ac:dyDescent="0.35">
      <c r="A9298" s="1">
        <v>430299</v>
      </c>
      <c r="B9298" s="1" t="s">
        <v>2356</v>
      </c>
      <c r="C9298" s="1">
        <v>121394503</v>
      </c>
      <c r="D9298" s="1">
        <v>299</v>
      </c>
      <c r="E9298" s="1" t="s">
        <v>2824</v>
      </c>
      <c r="F9298" s="1" t="s">
        <v>118</v>
      </c>
      <c r="G9298" s="1" t="s">
        <v>392</v>
      </c>
      <c r="H9298" s="1" t="s">
        <v>916</v>
      </c>
      <c r="S9298" s="1">
        <v>43</v>
      </c>
      <c r="T9298" s="1">
        <v>1</v>
      </c>
      <c r="U9298" s="1">
        <v>0</v>
      </c>
      <c r="V9298" s="1">
        <v>0</v>
      </c>
    </row>
    <row r="9299" spans="1:24" x14ac:dyDescent="0.35">
      <c r="A9299" s="1">
        <v>440299</v>
      </c>
      <c r="B9299" s="1" t="s">
        <v>2357</v>
      </c>
      <c r="C9299" s="1">
        <v>121394503</v>
      </c>
      <c r="D9299" s="1">
        <v>299</v>
      </c>
      <c r="E9299" s="1" t="s">
        <v>2824</v>
      </c>
      <c r="F9299" s="1" t="s">
        <v>118</v>
      </c>
      <c r="G9299" s="1" t="s">
        <v>392</v>
      </c>
      <c r="H9299" s="1" t="s">
        <v>916</v>
      </c>
      <c r="S9299" s="1">
        <v>44</v>
      </c>
      <c r="T9299" s="1">
        <v>1</v>
      </c>
      <c r="U9299" s="1">
        <v>0</v>
      </c>
      <c r="V9299" s="1">
        <v>0</v>
      </c>
    </row>
    <row r="9300" spans="1:24" x14ac:dyDescent="0.35">
      <c r="A9300" s="1">
        <v>450299</v>
      </c>
      <c r="B9300" s="1" t="s">
        <v>2358</v>
      </c>
      <c r="C9300" s="1">
        <v>121394503</v>
      </c>
      <c r="D9300" s="1">
        <v>299</v>
      </c>
      <c r="E9300" s="1" t="s">
        <v>2824</v>
      </c>
      <c r="F9300" s="1" t="s">
        <v>118</v>
      </c>
      <c r="G9300" s="1" t="s">
        <v>392</v>
      </c>
      <c r="H9300" s="1" t="s">
        <v>916</v>
      </c>
      <c r="S9300" s="1">
        <v>45</v>
      </c>
      <c r="T9300" s="1">
        <v>1</v>
      </c>
      <c r="U9300" s="1">
        <v>0</v>
      </c>
      <c r="V9300" s="1">
        <v>0</v>
      </c>
    </row>
    <row r="9301" spans="1:24" x14ac:dyDescent="0.35">
      <c r="A9301" s="1">
        <v>460299</v>
      </c>
      <c r="B9301" s="1" t="s">
        <v>2359</v>
      </c>
      <c r="C9301" s="1">
        <v>121394503</v>
      </c>
      <c r="D9301" s="1">
        <v>299</v>
      </c>
      <c r="E9301" s="1" t="s">
        <v>2824</v>
      </c>
      <c r="F9301" s="1" t="s">
        <v>118</v>
      </c>
      <c r="G9301" s="1" t="s">
        <v>392</v>
      </c>
      <c r="H9301" s="1" t="s">
        <v>916</v>
      </c>
      <c r="S9301" s="1">
        <v>46</v>
      </c>
      <c r="T9301" s="1">
        <v>1</v>
      </c>
      <c r="U9301" s="1">
        <v>0</v>
      </c>
      <c r="V9301" s="1">
        <v>0</v>
      </c>
    </row>
    <row r="9302" spans="1:24" x14ac:dyDescent="0.35">
      <c r="A9302" s="1">
        <v>470299</v>
      </c>
      <c r="B9302" s="1" t="s">
        <v>2360</v>
      </c>
      <c r="C9302" s="1">
        <v>121394503</v>
      </c>
      <c r="D9302" s="1">
        <v>299</v>
      </c>
      <c r="E9302" s="1" t="s">
        <v>2824</v>
      </c>
      <c r="F9302" s="1" t="s">
        <v>118</v>
      </c>
      <c r="G9302" s="1" t="s">
        <v>392</v>
      </c>
      <c r="H9302" s="1" t="s">
        <v>916</v>
      </c>
      <c r="S9302" s="1">
        <v>47</v>
      </c>
      <c r="T9302" s="1">
        <v>1</v>
      </c>
      <c r="U9302" s="1">
        <v>0</v>
      </c>
      <c r="V9302" s="1">
        <v>0</v>
      </c>
    </row>
    <row r="9303" spans="1:24" x14ac:dyDescent="0.35">
      <c r="A9303" s="1">
        <v>480299</v>
      </c>
      <c r="B9303" s="1" t="s">
        <v>2361</v>
      </c>
      <c r="C9303" s="1">
        <v>121394503</v>
      </c>
      <c r="D9303" s="1">
        <v>299</v>
      </c>
      <c r="E9303" s="1" t="s">
        <v>2824</v>
      </c>
      <c r="F9303" s="1" t="s">
        <v>118</v>
      </c>
      <c r="G9303" s="1" t="s">
        <v>392</v>
      </c>
      <c r="H9303" s="1" t="s">
        <v>916</v>
      </c>
      <c r="S9303" s="1">
        <v>48</v>
      </c>
      <c r="T9303" s="1">
        <v>1</v>
      </c>
      <c r="U9303" s="1">
        <v>0</v>
      </c>
      <c r="V9303" s="1">
        <v>0</v>
      </c>
    </row>
    <row r="9304" spans="1:24" x14ac:dyDescent="0.35">
      <c r="A9304" s="1">
        <v>290306</v>
      </c>
      <c r="B9304" s="1" t="s">
        <v>2341</v>
      </c>
      <c r="C9304" s="1">
        <v>121394603</v>
      </c>
      <c r="D9304" s="1">
        <v>306</v>
      </c>
      <c r="E9304" s="1" t="s">
        <v>2825</v>
      </c>
      <c r="F9304" s="1" t="s">
        <v>118</v>
      </c>
      <c r="G9304" s="1" t="s">
        <v>392</v>
      </c>
      <c r="H9304" s="1" t="s">
        <v>916</v>
      </c>
      <c r="I9304" s="1">
        <v>1326334.1399999999</v>
      </c>
      <c r="K9304" s="1">
        <v>230490</v>
      </c>
      <c r="L9304" s="1">
        <v>5504641.5</v>
      </c>
      <c r="S9304" s="1">
        <v>29</v>
      </c>
      <c r="T9304" s="1">
        <v>1</v>
      </c>
      <c r="U9304" s="1">
        <v>7061465.5</v>
      </c>
      <c r="V9304" s="1">
        <v>0</v>
      </c>
    </row>
    <row r="9305" spans="1:24" x14ac:dyDescent="0.35">
      <c r="A9305" s="1">
        <v>300306</v>
      </c>
      <c r="B9305" s="1" t="s">
        <v>2343</v>
      </c>
      <c r="C9305" s="1">
        <v>121394603</v>
      </c>
      <c r="D9305" s="1">
        <v>306</v>
      </c>
      <c r="E9305" s="1" t="s">
        <v>2825</v>
      </c>
      <c r="F9305" s="1" t="s">
        <v>118</v>
      </c>
      <c r="G9305" s="1" t="s">
        <v>392</v>
      </c>
      <c r="H9305" s="1" t="s">
        <v>916</v>
      </c>
      <c r="I9305" s="1">
        <v>1342259.44</v>
      </c>
      <c r="K9305" s="1">
        <v>230490</v>
      </c>
      <c r="L9305" s="1">
        <v>5617937</v>
      </c>
      <c r="M9305" s="1">
        <v>0.11329550296068192</v>
      </c>
      <c r="N9305" s="1">
        <v>2.0581812858581543</v>
      </c>
      <c r="O9305" s="1">
        <v>1.5925299376249313E-2</v>
      </c>
      <c r="P9305" s="1">
        <v>1.2007004022598267</v>
      </c>
      <c r="Q9305" s="1">
        <v>0</v>
      </c>
      <c r="S9305" s="1">
        <v>30</v>
      </c>
      <c r="T9305" s="1">
        <v>1</v>
      </c>
      <c r="U9305" s="1">
        <v>7190686.5</v>
      </c>
      <c r="V9305" s="1">
        <v>0.12922079861164093</v>
      </c>
      <c r="W9305" s="1">
        <v>1.8299459218978882</v>
      </c>
      <c r="X9305" s="1">
        <v>1.8299459218978882</v>
      </c>
    </row>
    <row r="9306" spans="1:24" x14ac:dyDescent="0.35">
      <c r="A9306" s="1">
        <v>310306</v>
      </c>
      <c r="B9306" s="1" t="s">
        <v>2344</v>
      </c>
      <c r="C9306" s="1">
        <v>121394603</v>
      </c>
      <c r="D9306" s="1">
        <v>306</v>
      </c>
      <c r="E9306" s="1" t="s">
        <v>2825</v>
      </c>
      <c r="F9306" s="1" t="s">
        <v>118</v>
      </c>
      <c r="G9306" s="1" t="s">
        <v>392</v>
      </c>
      <c r="H9306" s="1" t="s">
        <v>916</v>
      </c>
      <c r="I9306" s="1">
        <v>1355362.16</v>
      </c>
      <c r="K9306" s="1">
        <v>230490</v>
      </c>
      <c r="L9306" s="1">
        <v>5692596</v>
      </c>
      <c r="M9306" s="1">
        <v>7.4658997356891632E-2</v>
      </c>
      <c r="N9306" s="1">
        <v>1.3289397954940796</v>
      </c>
      <c r="O9306" s="1">
        <v>1.3102719560265541E-2</v>
      </c>
      <c r="P9306" s="1">
        <v>0.9761689305305481</v>
      </c>
      <c r="Q9306" s="1">
        <v>0</v>
      </c>
      <c r="S9306" s="1">
        <v>31</v>
      </c>
      <c r="T9306" s="1">
        <v>1</v>
      </c>
      <c r="U9306" s="1">
        <v>7278448</v>
      </c>
      <c r="V9306" s="1">
        <v>8.7761715054512024E-2</v>
      </c>
      <c r="W9306" s="1">
        <v>1.220488429069519</v>
      </c>
      <c r="X9306" s="1">
        <v>1.220488429069519</v>
      </c>
    </row>
    <row r="9307" spans="1:24" x14ac:dyDescent="0.35">
      <c r="A9307" s="1">
        <v>320306</v>
      </c>
      <c r="B9307" s="1" t="s">
        <v>2345</v>
      </c>
      <c r="C9307" s="1">
        <v>121394603</v>
      </c>
      <c r="D9307" s="1">
        <v>306</v>
      </c>
      <c r="E9307" s="1" t="s">
        <v>2825</v>
      </c>
      <c r="F9307" s="1" t="s">
        <v>118</v>
      </c>
      <c r="G9307" s="1" t="s">
        <v>392</v>
      </c>
      <c r="H9307" s="1" t="s">
        <v>916</v>
      </c>
      <c r="I9307" s="1">
        <v>1354365.72</v>
      </c>
      <c r="K9307" s="1">
        <v>230490</v>
      </c>
      <c r="L9307" s="1">
        <v>5705823.5</v>
      </c>
      <c r="M9307" s="1">
        <v>1.3227500021457672E-2</v>
      </c>
      <c r="N9307" s="1">
        <v>0.23236322402954102</v>
      </c>
      <c r="O9307" s="1">
        <v>-9.9643995054066181E-4</v>
      </c>
      <c r="P9307" s="1">
        <v>-7.3518358170986176E-2</v>
      </c>
      <c r="Q9307" s="1">
        <v>0</v>
      </c>
      <c r="S9307" s="1">
        <v>32</v>
      </c>
      <c r="T9307" s="1">
        <v>1</v>
      </c>
      <c r="U9307" s="1">
        <v>7290679</v>
      </c>
      <c r="V9307" s="1">
        <v>1.2231060303747654E-2</v>
      </c>
      <c r="W9307" s="1">
        <v>0.16804406046867371</v>
      </c>
      <c r="X9307" s="1">
        <v>0.16804406046867371</v>
      </c>
    </row>
    <row r="9308" spans="1:24" x14ac:dyDescent="0.35">
      <c r="A9308" s="1">
        <v>330306</v>
      </c>
      <c r="B9308" s="1" t="s">
        <v>2346</v>
      </c>
      <c r="C9308" s="1">
        <v>121394603</v>
      </c>
      <c r="D9308" s="1">
        <v>306</v>
      </c>
      <c r="E9308" s="1" t="s">
        <v>2825</v>
      </c>
      <c r="F9308" s="1" t="s">
        <v>118</v>
      </c>
      <c r="G9308" s="1" t="s">
        <v>392</v>
      </c>
      <c r="H9308" s="1" t="s">
        <v>916</v>
      </c>
      <c r="I9308" s="1">
        <v>1390702.1</v>
      </c>
      <c r="K9308" s="1">
        <v>230490</v>
      </c>
      <c r="L9308" s="1">
        <v>5754953.5</v>
      </c>
      <c r="M9308" s="1">
        <v>4.9130000174045563E-2</v>
      </c>
      <c r="N9308" s="1">
        <v>0.86105012893676758</v>
      </c>
      <c r="O9308" s="1">
        <v>3.6336380988359451E-2</v>
      </c>
      <c r="P9308" s="1">
        <v>2.6829075813293457</v>
      </c>
      <c r="Q9308" s="1">
        <v>0</v>
      </c>
      <c r="S9308" s="1">
        <v>33</v>
      </c>
      <c r="T9308" s="1">
        <v>1</v>
      </c>
      <c r="U9308" s="1">
        <v>7376145.5</v>
      </c>
      <c r="V9308" s="1">
        <v>8.5466384887695313E-2</v>
      </c>
      <c r="W9308" s="1">
        <v>1.1722707748413086</v>
      </c>
      <c r="X9308" s="1">
        <v>1.1722707748413086</v>
      </c>
    </row>
    <row r="9309" spans="1:24" x14ac:dyDescent="0.35">
      <c r="A9309" s="1">
        <v>340306</v>
      </c>
      <c r="B9309" s="1" t="s">
        <v>2347</v>
      </c>
      <c r="C9309" s="1">
        <v>121394603</v>
      </c>
      <c r="D9309" s="1">
        <v>306</v>
      </c>
      <c r="E9309" s="1" t="s">
        <v>2825</v>
      </c>
      <c r="F9309" s="1" t="s">
        <v>118</v>
      </c>
      <c r="G9309" s="1" t="s">
        <v>392</v>
      </c>
      <c r="H9309" s="1" t="s">
        <v>916</v>
      </c>
      <c r="I9309" s="1">
        <v>1390671.09</v>
      </c>
      <c r="K9309" s="1">
        <v>230490</v>
      </c>
      <c r="L9309" s="1">
        <v>5754950</v>
      </c>
      <c r="M9309" s="1">
        <v>-3.5000000480067683E-6</v>
      </c>
      <c r="N9309" s="1">
        <v>-6.0817172197857872E-5</v>
      </c>
      <c r="O9309" s="1">
        <v>-3.1010000384412706E-5</v>
      </c>
      <c r="P9309" s="1">
        <v>-2.2298090625554323E-3</v>
      </c>
      <c r="Q9309" s="1">
        <v>0</v>
      </c>
      <c r="S9309" s="1">
        <v>34</v>
      </c>
      <c r="T9309" s="1">
        <v>1</v>
      </c>
      <c r="U9309" s="1">
        <v>7376111</v>
      </c>
      <c r="V9309" s="1">
        <v>-3.4510001569287851E-5</v>
      </c>
      <c r="W9309" s="1">
        <v>-4.6772396308369935E-4</v>
      </c>
      <c r="X9309" s="1">
        <v>-4.6772396308369935E-4</v>
      </c>
    </row>
    <row r="9310" spans="1:24" x14ac:dyDescent="0.35">
      <c r="A9310" s="1">
        <v>350306</v>
      </c>
      <c r="B9310" s="1" t="s">
        <v>2348</v>
      </c>
      <c r="C9310" s="1">
        <v>121394603</v>
      </c>
      <c r="D9310" s="1">
        <v>306</v>
      </c>
      <c r="E9310" s="1" t="s">
        <v>2825</v>
      </c>
      <c r="F9310" s="1" t="s">
        <v>118</v>
      </c>
      <c r="G9310" s="1" t="s">
        <v>392</v>
      </c>
      <c r="H9310" s="1" t="s">
        <v>916</v>
      </c>
      <c r="I9310" s="1">
        <v>1423535.73</v>
      </c>
      <c r="K9310" s="1">
        <v>230490</v>
      </c>
      <c r="L9310" s="1">
        <v>5872497.5</v>
      </c>
      <c r="M9310" s="1">
        <v>0.11754749715328217</v>
      </c>
      <c r="N9310" s="1">
        <v>2.0425460338592529</v>
      </c>
      <c r="O9310" s="1">
        <v>3.2864641398191452E-2</v>
      </c>
      <c r="P9310" s="1">
        <v>2.3632216453552246</v>
      </c>
      <c r="Q9310" s="1">
        <v>0</v>
      </c>
      <c r="S9310" s="1">
        <v>35</v>
      </c>
      <c r="T9310" s="1">
        <v>1</v>
      </c>
      <c r="U9310" s="1">
        <v>7526523</v>
      </c>
      <c r="V9310" s="1">
        <v>0.15041214227676392</v>
      </c>
      <c r="W9310" s="1">
        <v>2.0391776561737061</v>
      </c>
      <c r="X9310" s="1">
        <v>2.0391776561737061</v>
      </c>
    </row>
    <row r="9311" spans="1:24" x14ac:dyDescent="0.35">
      <c r="A9311" s="1">
        <v>360306</v>
      </c>
      <c r="B9311" s="1" t="s">
        <v>2349</v>
      </c>
      <c r="C9311" s="1">
        <v>121394603</v>
      </c>
      <c r="D9311" s="1">
        <v>306</v>
      </c>
      <c r="E9311" s="1" t="s">
        <v>2825</v>
      </c>
      <c r="F9311" s="1" t="s">
        <v>118</v>
      </c>
      <c r="G9311" s="1" t="s">
        <v>392</v>
      </c>
      <c r="H9311" s="1" t="s">
        <v>916</v>
      </c>
      <c r="I9311" s="1">
        <v>1495667.17</v>
      </c>
      <c r="K9311" s="1">
        <v>230490</v>
      </c>
      <c r="L9311" s="1">
        <v>6179411</v>
      </c>
      <c r="M9311" s="1">
        <v>0.30691349506378174</v>
      </c>
      <c r="N9311" s="1">
        <v>5.2262859344482422</v>
      </c>
      <c r="O9311" s="1">
        <v>7.2131440043449402E-2</v>
      </c>
      <c r="P9311" s="1">
        <v>5.0670619010925293</v>
      </c>
      <c r="Q9311" s="1">
        <v>0</v>
      </c>
      <c r="S9311" s="1">
        <v>36</v>
      </c>
      <c r="T9311" s="1">
        <v>1</v>
      </c>
      <c r="U9311" s="1">
        <v>7905568</v>
      </c>
      <c r="V9311" s="1">
        <v>0.37904495000839233</v>
      </c>
      <c r="W9311" s="1">
        <v>5.0361237525939941</v>
      </c>
      <c r="X9311" s="1">
        <v>5.0361237525939941</v>
      </c>
    </row>
    <row r="9312" spans="1:24" x14ac:dyDescent="0.35">
      <c r="A9312" s="1">
        <v>370306</v>
      </c>
      <c r="B9312" s="1" t="s">
        <v>2350</v>
      </c>
      <c r="C9312" s="1">
        <v>121394603</v>
      </c>
      <c r="D9312" s="1">
        <v>306</v>
      </c>
      <c r="E9312" s="1" t="s">
        <v>2825</v>
      </c>
      <c r="F9312" s="1" t="s">
        <v>118</v>
      </c>
      <c r="G9312" s="1" t="s">
        <v>392</v>
      </c>
      <c r="H9312" s="1" t="s">
        <v>916</v>
      </c>
      <c r="I9312" s="1">
        <v>1543302.01</v>
      </c>
      <c r="K9312" s="1">
        <v>230490</v>
      </c>
      <c r="L9312" s="1">
        <v>6555931.5</v>
      </c>
      <c r="M9312" s="1">
        <v>0.37652051448822021</v>
      </c>
      <c r="N9312" s="1">
        <v>6.0931453704833984</v>
      </c>
      <c r="O9312" s="1">
        <v>4.763484001159668E-2</v>
      </c>
      <c r="P9312" s="1">
        <v>3.1848556995391846</v>
      </c>
      <c r="Q9312" s="1">
        <v>0</v>
      </c>
      <c r="S9312" s="1">
        <v>37</v>
      </c>
      <c r="T9312" s="1">
        <v>1</v>
      </c>
      <c r="U9312" s="1">
        <v>8329723.5</v>
      </c>
      <c r="V9312" s="1">
        <v>0.42415535449981689</v>
      </c>
      <c r="W9312" s="1">
        <v>5.3652753829956055</v>
      </c>
      <c r="X9312" s="1">
        <v>5.3652753829956055</v>
      </c>
    </row>
    <row r="9313" spans="1:24" x14ac:dyDescent="0.35">
      <c r="A9313" s="1">
        <v>380306</v>
      </c>
      <c r="B9313" s="1" t="s">
        <v>2351</v>
      </c>
      <c r="C9313" s="1">
        <v>121394603</v>
      </c>
      <c r="D9313" s="1">
        <v>306</v>
      </c>
      <c r="E9313" s="1" t="s">
        <v>2825</v>
      </c>
      <c r="F9313" s="1" t="s">
        <v>118</v>
      </c>
      <c r="G9313" s="1" t="s">
        <v>392</v>
      </c>
      <c r="H9313" s="1" t="s">
        <v>916</v>
      </c>
      <c r="I9313" s="1">
        <v>1591849</v>
      </c>
      <c r="K9313" s="1">
        <v>230490</v>
      </c>
      <c r="L9313" s="1">
        <v>6676863</v>
      </c>
      <c r="M9313" s="1">
        <v>0.12093149870634079</v>
      </c>
      <c r="N9313" s="1">
        <v>1.8446120023727417</v>
      </c>
      <c r="O9313" s="1">
        <v>4.8546988517045975E-2</v>
      </c>
      <c r="P9313" s="1">
        <v>3.1456570625305176</v>
      </c>
      <c r="Q9313" s="1">
        <v>0</v>
      </c>
      <c r="S9313" s="1">
        <v>38</v>
      </c>
      <c r="T9313" s="1">
        <v>1</v>
      </c>
      <c r="U9313" s="1">
        <v>8499202</v>
      </c>
      <c r="V9313" s="1">
        <v>0.16947849094867706</v>
      </c>
      <c r="W9313" s="1">
        <v>2.034623384475708</v>
      </c>
      <c r="X9313" s="1">
        <v>2.034623384475708</v>
      </c>
    </row>
    <row r="9314" spans="1:24" x14ac:dyDescent="0.35">
      <c r="A9314" s="1">
        <v>390306</v>
      </c>
      <c r="B9314" s="1" t="s">
        <v>2352</v>
      </c>
      <c r="C9314" s="1">
        <v>121394603</v>
      </c>
      <c r="D9314" s="1">
        <v>306</v>
      </c>
      <c r="E9314" s="1" t="s">
        <v>2825</v>
      </c>
      <c r="F9314" s="1" t="s">
        <v>118</v>
      </c>
      <c r="G9314" s="1" t="s">
        <v>392</v>
      </c>
      <c r="H9314" s="1" t="s">
        <v>916</v>
      </c>
      <c r="I9314" s="1">
        <v>1641735</v>
      </c>
      <c r="K9314" s="1">
        <v>280490</v>
      </c>
      <c r="L9314" s="1">
        <v>6733993</v>
      </c>
      <c r="M9314" s="1">
        <v>5.7130001485347748E-2</v>
      </c>
      <c r="N9314" s="1">
        <v>0.85564136505126953</v>
      </c>
      <c r="O9314" s="1">
        <v>4.9885999411344528E-2</v>
      </c>
      <c r="P9314" s="1">
        <v>3.1338398456573486</v>
      </c>
      <c r="Q9314" s="1">
        <v>5.000000074505806E-2</v>
      </c>
      <c r="S9314" s="1">
        <v>39</v>
      </c>
      <c r="T9314" s="1">
        <v>1</v>
      </c>
      <c r="U9314" s="1">
        <v>8656218</v>
      </c>
      <c r="V9314" s="1">
        <v>0.15701600909233093</v>
      </c>
      <c r="W9314" s="1">
        <v>1.8474204540252686</v>
      </c>
      <c r="X9314" s="1">
        <v>1.8474204540252686</v>
      </c>
    </row>
    <row r="9315" spans="1:24" x14ac:dyDescent="0.35">
      <c r="A9315" s="1">
        <v>400306</v>
      </c>
      <c r="B9315" s="1" t="s">
        <v>2353</v>
      </c>
      <c r="C9315" s="1">
        <v>121394603</v>
      </c>
      <c r="D9315" s="1">
        <v>306</v>
      </c>
      <c r="E9315" s="1" t="s">
        <v>2825</v>
      </c>
      <c r="F9315" s="1" t="s">
        <v>118</v>
      </c>
      <c r="G9315" s="1" t="s">
        <v>392</v>
      </c>
      <c r="H9315" s="1" t="s">
        <v>916</v>
      </c>
      <c r="S9315" s="1">
        <v>40</v>
      </c>
      <c r="T9315" s="1">
        <v>1</v>
      </c>
      <c r="U9315" s="1">
        <v>0</v>
      </c>
      <c r="V9315" s="1">
        <v>0</v>
      </c>
      <c r="W9315" s="1">
        <v>-100</v>
      </c>
      <c r="X9315" s="1">
        <v>-100</v>
      </c>
    </row>
    <row r="9316" spans="1:24" x14ac:dyDescent="0.35">
      <c r="A9316" s="1">
        <v>410306</v>
      </c>
      <c r="B9316" s="1" t="s">
        <v>2354</v>
      </c>
      <c r="C9316" s="1">
        <v>121394603</v>
      </c>
      <c r="D9316" s="1">
        <v>306</v>
      </c>
      <c r="E9316" s="1" t="s">
        <v>2825</v>
      </c>
      <c r="F9316" s="1" t="s">
        <v>118</v>
      </c>
      <c r="G9316" s="1" t="s">
        <v>392</v>
      </c>
      <c r="H9316" s="1" t="s">
        <v>916</v>
      </c>
      <c r="S9316" s="1">
        <v>41</v>
      </c>
      <c r="T9316" s="1">
        <v>1</v>
      </c>
      <c r="U9316" s="1">
        <v>0</v>
      </c>
      <c r="V9316" s="1">
        <v>0</v>
      </c>
    </row>
    <row r="9317" spans="1:24" x14ac:dyDescent="0.35">
      <c r="A9317" s="1">
        <v>420306</v>
      </c>
      <c r="B9317" s="1" t="s">
        <v>2355</v>
      </c>
      <c r="C9317" s="1">
        <v>121394603</v>
      </c>
      <c r="D9317" s="1">
        <v>306</v>
      </c>
      <c r="E9317" s="1" t="s">
        <v>2825</v>
      </c>
      <c r="F9317" s="1" t="s">
        <v>118</v>
      </c>
      <c r="G9317" s="1" t="s">
        <v>392</v>
      </c>
      <c r="H9317" s="1" t="s">
        <v>916</v>
      </c>
      <c r="S9317" s="1">
        <v>42</v>
      </c>
      <c r="T9317" s="1">
        <v>1</v>
      </c>
      <c r="U9317" s="1">
        <v>0</v>
      </c>
      <c r="V9317" s="1">
        <v>0</v>
      </c>
    </row>
    <row r="9318" spans="1:24" x14ac:dyDescent="0.35">
      <c r="A9318" s="1">
        <v>430306</v>
      </c>
      <c r="B9318" s="1" t="s">
        <v>2356</v>
      </c>
      <c r="C9318" s="1">
        <v>121394603</v>
      </c>
      <c r="D9318" s="1">
        <v>306</v>
      </c>
      <c r="E9318" s="1" t="s">
        <v>2825</v>
      </c>
      <c r="F9318" s="1" t="s">
        <v>118</v>
      </c>
      <c r="G9318" s="1" t="s">
        <v>392</v>
      </c>
      <c r="H9318" s="1" t="s">
        <v>916</v>
      </c>
      <c r="S9318" s="1">
        <v>43</v>
      </c>
      <c r="T9318" s="1">
        <v>1</v>
      </c>
      <c r="U9318" s="1">
        <v>0</v>
      </c>
      <c r="V9318" s="1">
        <v>0</v>
      </c>
    </row>
    <row r="9319" spans="1:24" x14ac:dyDescent="0.35">
      <c r="A9319" s="1">
        <v>440306</v>
      </c>
      <c r="B9319" s="1" t="s">
        <v>2357</v>
      </c>
      <c r="C9319" s="1">
        <v>121394603</v>
      </c>
      <c r="D9319" s="1">
        <v>306</v>
      </c>
      <c r="E9319" s="1" t="s">
        <v>2825</v>
      </c>
      <c r="F9319" s="1" t="s">
        <v>118</v>
      </c>
      <c r="G9319" s="1" t="s">
        <v>392</v>
      </c>
      <c r="H9319" s="1" t="s">
        <v>916</v>
      </c>
      <c r="S9319" s="1">
        <v>44</v>
      </c>
      <c r="T9319" s="1">
        <v>1</v>
      </c>
      <c r="U9319" s="1">
        <v>0</v>
      </c>
      <c r="V9319" s="1">
        <v>0</v>
      </c>
    </row>
    <row r="9320" spans="1:24" x14ac:dyDescent="0.35">
      <c r="A9320" s="1">
        <v>450306</v>
      </c>
      <c r="B9320" s="1" t="s">
        <v>2358</v>
      </c>
      <c r="C9320" s="1">
        <v>121394603</v>
      </c>
      <c r="D9320" s="1">
        <v>306</v>
      </c>
      <c r="E9320" s="1" t="s">
        <v>2825</v>
      </c>
      <c r="F9320" s="1" t="s">
        <v>118</v>
      </c>
      <c r="G9320" s="1" t="s">
        <v>392</v>
      </c>
      <c r="H9320" s="1" t="s">
        <v>916</v>
      </c>
      <c r="S9320" s="1">
        <v>45</v>
      </c>
      <c r="T9320" s="1">
        <v>1</v>
      </c>
      <c r="U9320" s="1">
        <v>0</v>
      </c>
      <c r="V9320" s="1">
        <v>0</v>
      </c>
    </row>
    <row r="9321" spans="1:24" x14ac:dyDescent="0.35">
      <c r="A9321" s="1">
        <v>460306</v>
      </c>
      <c r="B9321" s="1" t="s">
        <v>2359</v>
      </c>
      <c r="C9321" s="1">
        <v>121394603</v>
      </c>
      <c r="D9321" s="1">
        <v>306</v>
      </c>
      <c r="E9321" s="1" t="s">
        <v>2825</v>
      </c>
      <c r="F9321" s="1" t="s">
        <v>118</v>
      </c>
      <c r="G9321" s="1" t="s">
        <v>392</v>
      </c>
      <c r="H9321" s="1" t="s">
        <v>916</v>
      </c>
      <c r="S9321" s="1">
        <v>46</v>
      </c>
      <c r="T9321" s="1">
        <v>1</v>
      </c>
      <c r="U9321" s="1">
        <v>0</v>
      </c>
      <c r="V9321" s="1">
        <v>0</v>
      </c>
    </row>
    <row r="9322" spans="1:24" x14ac:dyDescent="0.35">
      <c r="A9322" s="1">
        <v>470306</v>
      </c>
      <c r="B9322" s="1" t="s">
        <v>2360</v>
      </c>
      <c r="C9322" s="1">
        <v>121394603</v>
      </c>
      <c r="D9322" s="1">
        <v>306</v>
      </c>
      <c r="E9322" s="1" t="s">
        <v>2825</v>
      </c>
      <c r="F9322" s="1" t="s">
        <v>118</v>
      </c>
      <c r="G9322" s="1" t="s">
        <v>392</v>
      </c>
      <c r="H9322" s="1" t="s">
        <v>916</v>
      </c>
      <c r="S9322" s="1">
        <v>47</v>
      </c>
      <c r="T9322" s="1">
        <v>1</v>
      </c>
      <c r="U9322" s="1">
        <v>0</v>
      </c>
      <c r="V9322" s="1">
        <v>0</v>
      </c>
    </row>
    <row r="9323" spans="1:24" x14ac:dyDescent="0.35">
      <c r="A9323" s="1">
        <v>480306</v>
      </c>
      <c r="B9323" s="1" t="s">
        <v>2361</v>
      </c>
      <c r="C9323" s="1">
        <v>121394603</v>
      </c>
      <c r="D9323" s="1">
        <v>306</v>
      </c>
      <c r="E9323" s="1" t="s">
        <v>2825</v>
      </c>
      <c r="F9323" s="1" t="s">
        <v>118</v>
      </c>
      <c r="G9323" s="1" t="s">
        <v>392</v>
      </c>
      <c r="H9323" s="1" t="s">
        <v>916</v>
      </c>
      <c r="S9323" s="1">
        <v>48</v>
      </c>
      <c r="T9323" s="1">
        <v>1</v>
      </c>
      <c r="U9323" s="1">
        <v>0</v>
      </c>
      <c r="V9323" s="1">
        <v>0</v>
      </c>
    </row>
    <row r="9324" spans="1:24" x14ac:dyDescent="0.35">
      <c r="A9324" s="1">
        <v>290320</v>
      </c>
      <c r="B9324" s="1" t="s">
        <v>2341</v>
      </c>
      <c r="C9324" s="1">
        <v>121395103</v>
      </c>
      <c r="D9324" s="1">
        <v>320</v>
      </c>
      <c r="E9324" s="1" t="s">
        <v>2826</v>
      </c>
      <c r="F9324" s="1" t="s">
        <v>118</v>
      </c>
      <c r="G9324" s="1" t="s">
        <v>392</v>
      </c>
      <c r="H9324" s="1" t="s">
        <v>916</v>
      </c>
      <c r="I9324" s="1">
        <v>3511660</v>
      </c>
      <c r="K9324" s="1">
        <v>477903</v>
      </c>
      <c r="L9324" s="1">
        <v>7075441</v>
      </c>
      <c r="S9324" s="1">
        <v>29</v>
      </c>
      <c r="T9324" s="1">
        <v>1</v>
      </c>
      <c r="U9324" s="1">
        <v>11065004</v>
      </c>
      <c r="V9324" s="1">
        <v>0</v>
      </c>
    </row>
    <row r="9325" spans="1:24" x14ac:dyDescent="0.35">
      <c r="A9325" s="1">
        <v>300320</v>
      </c>
      <c r="B9325" s="1" t="s">
        <v>2343</v>
      </c>
      <c r="C9325" s="1">
        <v>121395103</v>
      </c>
      <c r="D9325" s="1">
        <v>320</v>
      </c>
      <c r="E9325" s="1" t="s">
        <v>2826</v>
      </c>
      <c r="F9325" s="1" t="s">
        <v>118</v>
      </c>
      <c r="G9325" s="1" t="s">
        <v>392</v>
      </c>
      <c r="H9325" s="1" t="s">
        <v>916</v>
      </c>
      <c r="I9325" s="1">
        <v>3566234</v>
      </c>
      <c r="K9325" s="1">
        <v>585541</v>
      </c>
      <c r="L9325" s="1">
        <v>7618044</v>
      </c>
      <c r="M9325" s="1">
        <v>0.5426030158996582</v>
      </c>
      <c r="N9325" s="1">
        <v>7.6688222885131836</v>
      </c>
      <c r="O9325" s="1">
        <v>5.4574001580476761E-2</v>
      </c>
      <c r="P9325" s="1">
        <v>1.5540798902511597</v>
      </c>
      <c r="Q9325" s="1">
        <v>0.10763800144195557</v>
      </c>
      <c r="S9325" s="1">
        <v>30</v>
      </c>
      <c r="T9325" s="1">
        <v>1</v>
      </c>
      <c r="U9325" s="1">
        <v>11769819</v>
      </c>
      <c r="V9325" s="1">
        <v>0.70481503009796143</v>
      </c>
      <c r="W9325" s="1">
        <v>6.3697671890258789</v>
      </c>
      <c r="X9325" s="1">
        <v>6.3697671890258789</v>
      </c>
    </row>
    <row r="9326" spans="1:24" x14ac:dyDescent="0.35">
      <c r="A9326" s="1">
        <v>310320</v>
      </c>
      <c r="B9326" s="1" t="s">
        <v>2344</v>
      </c>
      <c r="C9326" s="1">
        <v>121395103</v>
      </c>
      <c r="D9326" s="1">
        <v>320</v>
      </c>
      <c r="E9326" s="1" t="s">
        <v>2826</v>
      </c>
      <c r="F9326" s="1" t="s">
        <v>118</v>
      </c>
      <c r="G9326" s="1" t="s">
        <v>392</v>
      </c>
      <c r="H9326" s="1" t="s">
        <v>916</v>
      </c>
      <c r="I9326" s="1">
        <v>3645127</v>
      </c>
      <c r="K9326" s="1">
        <v>531722</v>
      </c>
      <c r="L9326" s="1">
        <v>7790787</v>
      </c>
      <c r="M9326" s="1">
        <v>0.17274299263954163</v>
      </c>
      <c r="N9326" s="1">
        <v>2.2675504684448242</v>
      </c>
      <c r="O9326" s="1">
        <v>7.8892998397350311E-2</v>
      </c>
      <c r="P9326" s="1">
        <v>2.212221622467041</v>
      </c>
      <c r="Q9326" s="1">
        <v>-5.3819000720977783E-2</v>
      </c>
      <c r="S9326" s="1">
        <v>31</v>
      </c>
      <c r="T9326" s="1">
        <v>1</v>
      </c>
      <c r="U9326" s="1">
        <v>11967636</v>
      </c>
      <c r="V9326" s="1">
        <v>0.19781699776649475</v>
      </c>
      <c r="W9326" s="1">
        <v>1.6807140111923218</v>
      </c>
      <c r="X9326" s="1">
        <v>1.6807140111923218</v>
      </c>
    </row>
    <row r="9327" spans="1:24" x14ac:dyDescent="0.35">
      <c r="A9327" s="1">
        <v>320320</v>
      </c>
      <c r="B9327" s="1" t="s">
        <v>2345</v>
      </c>
      <c r="C9327" s="1">
        <v>121395103</v>
      </c>
      <c r="D9327" s="1">
        <v>320</v>
      </c>
      <c r="E9327" s="1" t="s">
        <v>2826</v>
      </c>
      <c r="F9327" s="1" t="s">
        <v>118</v>
      </c>
      <c r="G9327" s="1" t="s">
        <v>392</v>
      </c>
      <c r="H9327" s="1" t="s">
        <v>916</v>
      </c>
      <c r="I9327" s="1">
        <v>3732991</v>
      </c>
      <c r="K9327" s="1">
        <v>531722</v>
      </c>
      <c r="L9327" s="1">
        <v>8056444</v>
      </c>
      <c r="M9327" s="1">
        <v>0.26565700769424438</v>
      </c>
      <c r="N9327" s="1">
        <v>3.4098865985870361</v>
      </c>
      <c r="O9327" s="1">
        <v>8.7863996624946594E-2</v>
      </c>
      <c r="P9327" s="1">
        <v>2.4104509353637695</v>
      </c>
      <c r="Q9327" s="1">
        <v>0</v>
      </c>
      <c r="S9327" s="1">
        <v>32</v>
      </c>
      <c r="T9327" s="1">
        <v>1</v>
      </c>
      <c r="U9327" s="1">
        <v>12321157</v>
      </c>
      <c r="V9327" s="1">
        <v>0.35352098941802979</v>
      </c>
      <c r="W9327" s="1">
        <v>2.9539752006530762</v>
      </c>
      <c r="X9327" s="1">
        <v>2.9539752006530762</v>
      </c>
    </row>
    <row r="9328" spans="1:24" x14ac:dyDescent="0.35">
      <c r="A9328" s="1">
        <v>330320</v>
      </c>
      <c r="B9328" s="1" t="s">
        <v>2346</v>
      </c>
      <c r="C9328" s="1">
        <v>121395103</v>
      </c>
      <c r="D9328" s="1">
        <v>320</v>
      </c>
      <c r="E9328" s="1" t="s">
        <v>2826</v>
      </c>
      <c r="F9328" s="1" t="s">
        <v>118</v>
      </c>
      <c r="G9328" s="1" t="s">
        <v>392</v>
      </c>
      <c r="H9328" s="1" t="s">
        <v>916</v>
      </c>
      <c r="I9328" s="1">
        <v>3874129.01</v>
      </c>
      <c r="K9328" s="1">
        <v>531722</v>
      </c>
      <c r="L9328" s="1">
        <v>8565125</v>
      </c>
      <c r="M9328" s="1">
        <v>0.50868099927902222</v>
      </c>
      <c r="N9328" s="1">
        <v>6.3139643669128418</v>
      </c>
      <c r="O9328" s="1">
        <v>0.14113801717758179</v>
      </c>
      <c r="P9328" s="1">
        <v>3.7808291912078857</v>
      </c>
      <c r="Q9328" s="1">
        <v>0</v>
      </c>
      <c r="S9328" s="1">
        <v>33</v>
      </c>
      <c r="T9328" s="1">
        <v>1</v>
      </c>
      <c r="U9328" s="1">
        <v>12970976</v>
      </c>
      <c r="V9328" s="1">
        <v>0.649819016456604</v>
      </c>
      <c r="W9328" s="1">
        <v>5.2740097045898438</v>
      </c>
      <c r="X9328" s="1">
        <v>5.2740097045898438</v>
      </c>
    </row>
    <row r="9329" spans="1:24" x14ac:dyDescent="0.35">
      <c r="A9329" s="1">
        <v>340320</v>
      </c>
      <c r="B9329" s="1" t="s">
        <v>2347</v>
      </c>
      <c r="C9329" s="1">
        <v>121395103</v>
      </c>
      <c r="D9329" s="1">
        <v>320</v>
      </c>
      <c r="E9329" s="1" t="s">
        <v>2826</v>
      </c>
      <c r="F9329" s="1" t="s">
        <v>118</v>
      </c>
      <c r="G9329" s="1" t="s">
        <v>392</v>
      </c>
      <c r="H9329" s="1" t="s">
        <v>916</v>
      </c>
      <c r="I9329" s="1">
        <v>3884163.01</v>
      </c>
      <c r="K9329" s="1">
        <v>531722</v>
      </c>
      <c r="L9329" s="1">
        <v>8565105</v>
      </c>
      <c r="M9329" s="1">
        <v>-1.9999999494757503E-5</v>
      </c>
      <c r="N9329" s="1">
        <v>-2.3350505216512829E-4</v>
      </c>
      <c r="O9329" s="1">
        <v>1.0033999569714069E-2</v>
      </c>
      <c r="P9329" s="1">
        <v>0.25900015234947205</v>
      </c>
      <c r="Q9329" s="1">
        <v>0</v>
      </c>
      <c r="S9329" s="1">
        <v>34</v>
      </c>
      <c r="T9329" s="1">
        <v>1</v>
      </c>
      <c r="U9329" s="1">
        <v>12980990</v>
      </c>
      <c r="V9329" s="1">
        <v>1.0013999417424202E-2</v>
      </c>
      <c r="W9329" s="1">
        <v>7.7203132212162018E-2</v>
      </c>
      <c r="X9329" s="1">
        <v>7.7203132212162018E-2</v>
      </c>
    </row>
    <row r="9330" spans="1:24" x14ac:dyDescent="0.35">
      <c r="A9330" s="1">
        <v>350320</v>
      </c>
      <c r="B9330" s="1" t="s">
        <v>2348</v>
      </c>
      <c r="C9330" s="1">
        <v>121395103</v>
      </c>
      <c r="D9330" s="1">
        <v>320</v>
      </c>
      <c r="E9330" s="1" t="s">
        <v>2826</v>
      </c>
      <c r="F9330" s="1" t="s">
        <v>118</v>
      </c>
      <c r="G9330" s="1" t="s">
        <v>392</v>
      </c>
      <c r="H9330" s="1" t="s">
        <v>916</v>
      </c>
      <c r="I9330" s="1">
        <v>3889242.07</v>
      </c>
      <c r="K9330" s="1">
        <v>531722</v>
      </c>
      <c r="L9330" s="1">
        <v>9658760</v>
      </c>
      <c r="M9330" s="1">
        <v>1.093654990196228</v>
      </c>
      <c r="N9330" s="1">
        <v>12.768728256225586</v>
      </c>
      <c r="O9330" s="1">
        <v>5.079059861600399E-3</v>
      </c>
      <c r="P9330" s="1">
        <v>0.13076330721378326</v>
      </c>
      <c r="Q9330" s="1">
        <v>0</v>
      </c>
      <c r="S9330" s="1">
        <v>35</v>
      </c>
      <c r="T9330" s="1">
        <v>1</v>
      </c>
      <c r="U9330" s="1">
        <v>14079724</v>
      </c>
      <c r="V9330" s="1">
        <v>1.0987340211868286</v>
      </c>
      <c r="W9330" s="1">
        <v>8.464177131652832</v>
      </c>
      <c r="X9330" s="1">
        <v>8.464177131652832</v>
      </c>
    </row>
    <row r="9331" spans="1:24" x14ac:dyDescent="0.35">
      <c r="A9331" s="1">
        <v>360320</v>
      </c>
      <c r="B9331" s="1" t="s">
        <v>2349</v>
      </c>
      <c r="C9331" s="1">
        <v>121395103</v>
      </c>
      <c r="D9331" s="1">
        <v>320</v>
      </c>
      <c r="E9331" s="1" t="s">
        <v>2826</v>
      </c>
      <c r="F9331" s="1" t="s">
        <v>118</v>
      </c>
      <c r="G9331" s="1" t="s">
        <v>392</v>
      </c>
      <c r="H9331" s="1" t="s">
        <v>916</v>
      </c>
      <c r="I9331" s="1">
        <v>4329213.5599999996</v>
      </c>
      <c r="K9331" s="1">
        <v>531722</v>
      </c>
      <c r="L9331" s="1">
        <v>11873058</v>
      </c>
      <c r="M9331" s="1">
        <v>2.2142980098724365</v>
      </c>
      <c r="N9331" s="1">
        <v>22.925281524658203</v>
      </c>
      <c r="O9331" s="1">
        <v>0.43997147679328918</v>
      </c>
      <c r="P9331" s="1">
        <v>11.312524795532227</v>
      </c>
      <c r="Q9331" s="1">
        <v>0</v>
      </c>
      <c r="S9331" s="1">
        <v>36</v>
      </c>
      <c r="T9331" s="1">
        <v>1</v>
      </c>
      <c r="U9331" s="1">
        <v>16733994</v>
      </c>
      <c r="V9331" s="1">
        <v>2.6542694568634033</v>
      </c>
      <c r="W9331" s="1">
        <v>18.851718902587891</v>
      </c>
      <c r="X9331" s="1">
        <v>18.851718902587891</v>
      </c>
    </row>
    <row r="9332" spans="1:24" x14ac:dyDescent="0.35">
      <c r="A9332" s="1">
        <v>370320</v>
      </c>
      <c r="B9332" s="1" t="s">
        <v>2350</v>
      </c>
      <c r="C9332" s="1">
        <v>121395103</v>
      </c>
      <c r="D9332" s="1">
        <v>320</v>
      </c>
      <c r="E9332" s="1" t="s">
        <v>2826</v>
      </c>
      <c r="F9332" s="1" t="s">
        <v>118</v>
      </c>
      <c r="G9332" s="1" t="s">
        <v>392</v>
      </c>
      <c r="H9332" s="1" t="s">
        <v>916</v>
      </c>
      <c r="I9332" s="1">
        <v>4433039.3899999997</v>
      </c>
      <c r="K9332" s="1">
        <v>531722</v>
      </c>
      <c r="L9332" s="1">
        <v>13921241</v>
      </c>
      <c r="M9332" s="1">
        <v>2.0481829643249512</v>
      </c>
      <c r="N9332" s="1">
        <v>17.250677108764648</v>
      </c>
      <c r="O9332" s="1">
        <v>0.10382582992315292</v>
      </c>
      <c r="P9332" s="1">
        <v>2.3982608318328857</v>
      </c>
      <c r="Q9332" s="1">
        <v>0</v>
      </c>
      <c r="S9332" s="1">
        <v>37</v>
      </c>
      <c r="T9332" s="1">
        <v>1</v>
      </c>
      <c r="U9332" s="1">
        <v>18886002</v>
      </c>
      <c r="V9332" s="1">
        <v>2.1520087718963623</v>
      </c>
      <c r="W9332" s="1">
        <v>12.860097885131836</v>
      </c>
      <c r="X9332" s="1">
        <v>12.860097885131836</v>
      </c>
    </row>
    <row r="9333" spans="1:24" x14ac:dyDescent="0.35">
      <c r="A9333" s="1">
        <v>380320</v>
      </c>
      <c r="B9333" s="1" t="s">
        <v>2351</v>
      </c>
      <c r="C9333" s="1">
        <v>121395103</v>
      </c>
      <c r="D9333" s="1">
        <v>320</v>
      </c>
      <c r="E9333" s="1" t="s">
        <v>2826</v>
      </c>
      <c r="F9333" s="1" t="s">
        <v>118</v>
      </c>
      <c r="G9333" s="1" t="s">
        <v>392</v>
      </c>
      <c r="H9333" s="1" t="s">
        <v>916</v>
      </c>
      <c r="I9333" s="1">
        <v>4415751</v>
      </c>
      <c r="K9333" s="1">
        <v>531722</v>
      </c>
      <c r="L9333" s="1">
        <v>15558034</v>
      </c>
      <c r="M9333" s="1">
        <v>1.6367930173873901</v>
      </c>
      <c r="N9333" s="1">
        <v>11.757522583007813</v>
      </c>
      <c r="O9333" s="1">
        <v>-1.7288390547037125E-2</v>
      </c>
      <c r="P9333" s="1">
        <v>-0.38998955488204956</v>
      </c>
      <c r="Q9333" s="1">
        <v>0</v>
      </c>
      <c r="S9333" s="1">
        <v>38</v>
      </c>
      <c r="T9333" s="1">
        <v>1</v>
      </c>
      <c r="U9333" s="1">
        <v>20505508</v>
      </c>
      <c r="V9333" s="1">
        <v>1.6195045709609985</v>
      </c>
      <c r="W9333" s="1">
        <v>8.5751657485961914</v>
      </c>
      <c r="X9333" s="1">
        <v>8.5751657485961914</v>
      </c>
    </row>
    <row r="9334" spans="1:24" x14ac:dyDescent="0.35">
      <c r="A9334" s="1">
        <v>390320</v>
      </c>
      <c r="B9334" s="1" t="s">
        <v>2352</v>
      </c>
      <c r="C9334" s="1">
        <v>121395103</v>
      </c>
      <c r="D9334" s="1">
        <v>320</v>
      </c>
      <c r="E9334" s="1" t="s">
        <v>2826</v>
      </c>
      <c r="F9334" s="1" t="s">
        <v>118</v>
      </c>
      <c r="G9334" s="1" t="s">
        <v>392</v>
      </c>
      <c r="H9334" s="1" t="s">
        <v>916</v>
      </c>
      <c r="I9334" s="1">
        <v>4437705</v>
      </c>
      <c r="K9334" s="1">
        <v>581722</v>
      </c>
      <c r="L9334" s="1">
        <v>15917680</v>
      </c>
      <c r="M9334" s="1">
        <v>0.35964599251747131</v>
      </c>
      <c r="N9334" s="1">
        <v>2.3116416931152344</v>
      </c>
      <c r="O9334" s="1">
        <v>2.1953999996185303E-2</v>
      </c>
      <c r="P9334" s="1">
        <v>0.49717476963996887</v>
      </c>
      <c r="Q9334" s="1">
        <v>5.000000074505806E-2</v>
      </c>
      <c r="S9334" s="1">
        <v>39</v>
      </c>
      <c r="T9334" s="1">
        <v>1</v>
      </c>
      <c r="U9334" s="1">
        <v>20937108</v>
      </c>
      <c r="V9334" s="1">
        <v>0.43159997463226318</v>
      </c>
      <c r="W9334" s="1">
        <v>2.1048002243041992</v>
      </c>
      <c r="X9334" s="1">
        <v>2.1048002243041992</v>
      </c>
    </row>
    <row r="9335" spans="1:24" x14ac:dyDescent="0.35">
      <c r="A9335" s="1">
        <v>400320</v>
      </c>
      <c r="B9335" s="1" t="s">
        <v>2353</v>
      </c>
      <c r="C9335" s="1">
        <v>121395103</v>
      </c>
      <c r="D9335" s="1">
        <v>320</v>
      </c>
      <c r="E9335" s="1" t="s">
        <v>2826</v>
      </c>
      <c r="F9335" s="1" t="s">
        <v>118</v>
      </c>
      <c r="G9335" s="1" t="s">
        <v>392</v>
      </c>
      <c r="H9335" s="1" t="s">
        <v>916</v>
      </c>
      <c r="S9335" s="1">
        <v>40</v>
      </c>
      <c r="T9335" s="1">
        <v>1</v>
      </c>
      <c r="U9335" s="1">
        <v>0</v>
      </c>
      <c r="V9335" s="1">
        <v>0</v>
      </c>
      <c r="W9335" s="1">
        <v>-100</v>
      </c>
      <c r="X9335" s="1">
        <v>-100</v>
      </c>
    </row>
    <row r="9336" spans="1:24" x14ac:dyDescent="0.35">
      <c r="A9336" s="1">
        <v>410320</v>
      </c>
      <c r="B9336" s="1" t="s">
        <v>2354</v>
      </c>
      <c r="C9336" s="1">
        <v>121395103</v>
      </c>
      <c r="D9336" s="1">
        <v>320</v>
      </c>
      <c r="E9336" s="1" t="s">
        <v>2826</v>
      </c>
      <c r="F9336" s="1" t="s">
        <v>118</v>
      </c>
      <c r="G9336" s="1" t="s">
        <v>392</v>
      </c>
      <c r="H9336" s="1" t="s">
        <v>916</v>
      </c>
      <c r="S9336" s="1">
        <v>41</v>
      </c>
      <c r="T9336" s="1">
        <v>1</v>
      </c>
      <c r="U9336" s="1">
        <v>0</v>
      </c>
      <c r="V9336" s="1">
        <v>0</v>
      </c>
    </row>
    <row r="9337" spans="1:24" x14ac:dyDescent="0.35">
      <c r="A9337" s="1">
        <v>420320</v>
      </c>
      <c r="B9337" s="1" t="s">
        <v>2355</v>
      </c>
      <c r="C9337" s="1">
        <v>121395103</v>
      </c>
      <c r="D9337" s="1">
        <v>320</v>
      </c>
      <c r="E9337" s="1" t="s">
        <v>2826</v>
      </c>
      <c r="F9337" s="1" t="s">
        <v>118</v>
      </c>
      <c r="G9337" s="1" t="s">
        <v>392</v>
      </c>
      <c r="H9337" s="1" t="s">
        <v>916</v>
      </c>
      <c r="S9337" s="1">
        <v>42</v>
      </c>
      <c r="T9337" s="1">
        <v>1</v>
      </c>
      <c r="U9337" s="1">
        <v>0</v>
      </c>
      <c r="V9337" s="1">
        <v>0</v>
      </c>
    </row>
    <row r="9338" spans="1:24" x14ac:dyDescent="0.35">
      <c r="A9338" s="1">
        <v>430320</v>
      </c>
      <c r="B9338" s="1" t="s">
        <v>2356</v>
      </c>
      <c r="C9338" s="1">
        <v>121395103</v>
      </c>
      <c r="D9338" s="1">
        <v>320</v>
      </c>
      <c r="E9338" s="1" t="s">
        <v>2826</v>
      </c>
      <c r="F9338" s="1" t="s">
        <v>118</v>
      </c>
      <c r="G9338" s="1" t="s">
        <v>392</v>
      </c>
      <c r="H9338" s="1" t="s">
        <v>916</v>
      </c>
      <c r="S9338" s="1">
        <v>43</v>
      </c>
      <c r="T9338" s="1">
        <v>1</v>
      </c>
      <c r="U9338" s="1">
        <v>0</v>
      </c>
      <c r="V9338" s="1">
        <v>0</v>
      </c>
    </row>
    <row r="9339" spans="1:24" x14ac:dyDescent="0.35">
      <c r="A9339" s="1">
        <v>440320</v>
      </c>
      <c r="B9339" s="1" t="s">
        <v>2357</v>
      </c>
      <c r="C9339" s="1">
        <v>121395103</v>
      </c>
      <c r="D9339" s="1">
        <v>320</v>
      </c>
      <c r="E9339" s="1" t="s">
        <v>2826</v>
      </c>
      <c r="F9339" s="1" t="s">
        <v>118</v>
      </c>
      <c r="G9339" s="1" t="s">
        <v>392</v>
      </c>
      <c r="H9339" s="1" t="s">
        <v>916</v>
      </c>
      <c r="S9339" s="1">
        <v>44</v>
      </c>
      <c r="T9339" s="1">
        <v>1</v>
      </c>
      <c r="U9339" s="1">
        <v>0</v>
      </c>
      <c r="V9339" s="1">
        <v>0</v>
      </c>
    </row>
    <row r="9340" spans="1:24" x14ac:dyDescent="0.35">
      <c r="A9340" s="1">
        <v>450320</v>
      </c>
      <c r="B9340" s="1" t="s">
        <v>2358</v>
      </c>
      <c r="C9340" s="1">
        <v>121395103</v>
      </c>
      <c r="D9340" s="1">
        <v>320</v>
      </c>
      <c r="E9340" s="1" t="s">
        <v>2826</v>
      </c>
      <c r="F9340" s="1" t="s">
        <v>118</v>
      </c>
      <c r="G9340" s="1" t="s">
        <v>392</v>
      </c>
      <c r="H9340" s="1" t="s">
        <v>916</v>
      </c>
      <c r="S9340" s="1">
        <v>45</v>
      </c>
      <c r="T9340" s="1">
        <v>1</v>
      </c>
      <c r="U9340" s="1">
        <v>0</v>
      </c>
      <c r="V9340" s="1">
        <v>0</v>
      </c>
    </row>
    <row r="9341" spans="1:24" x14ac:dyDescent="0.35">
      <c r="A9341" s="1">
        <v>460320</v>
      </c>
      <c r="B9341" s="1" t="s">
        <v>2359</v>
      </c>
      <c r="C9341" s="1">
        <v>121395103</v>
      </c>
      <c r="D9341" s="1">
        <v>320</v>
      </c>
      <c r="E9341" s="1" t="s">
        <v>2826</v>
      </c>
      <c r="F9341" s="1" t="s">
        <v>118</v>
      </c>
      <c r="G9341" s="1" t="s">
        <v>392</v>
      </c>
      <c r="H9341" s="1" t="s">
        <v>916</v>
      </c>
      <c r="S9341" s="1">
        <v>46</v>
      </c>
      <c r="T9341" s="1">
        <v>1</v>
      </c>
      <c r="U9341" s="1">
        <v>0</v>
      </c>
      <c r="V9341" s="1">
        <v>0</v>
      </c>
    </row>
    <row r="9342" spans="1:24" x14ac:dyDescent="0.35">
      <c r="A9342" s="1">
        <v>470320</v>
      </c>
      <c r="B9342" s="1" t="s">
        <v>2360</v>
      </c>
      <c r="C9342" s="1">
        <v>121395103</v>
      </c>
      <c r="D9342" s="1">
        <v>320</v>
      </c>
      <c r="E9342" s="1" t="s">
        <v>2826</v>
      </c>
      <c r="F9342" s="1" t="s">
        <v>118</v>
      </c>
      <c r="G9342" s="1" t="s">
        <v>392</v>
      </c>
      <c r="H9342" s="1" t="s">
        <v>916</v>
      </c>
      <c r="S9342" s="1">
        <v>47</v>
      </c>
      <c r="T9342" s="1">
        <v>1</v>
      </c>
      <c r="U9342" s="1">
        <v>0</v>
      </c>
      <c r="V9342" s="1">
        <v>0</v>
      </c>
    </row>
    <row r="9343" spans="1:24" x14ac:dyDescent="0.35">
      <c r="A9343" s="1">
        <v>480320</v>
      </c>
      <c r="B9343" s="1" t="s">
        <v>2361</v>
      </c>
      <c r="C9343" s="1">
        <v>121395103</v>
      </c>
      <c r="D9343" s="1">
        <v>320</v>
      </c>
      <c r="E9343" s="1" t="s">
        <v>2826</v>
      </c>
      <c r="F9343" s="1" t="s">
        <v>118</v>
      </c>
      <c r="G9343" s="1" t="s">
        <v>392</v>
      </c>
      <c r="H9343" s="1" t="s">
        <v>916</v>
      </c>
      <c r="S9343" s="1">
        <v>48</v>
      </c>
      <c r="T9343" s="1">
        <v>1</v>
      </c>
      <c r="U9343" s="1">
        <v>0</v>
      </c>
      <c r="V9343" s="1">
        <v>0</v>
      </c>
    </row>
    <row r="9344" spans="1:24" x14ac:dyDescent="0.35">
      <c r="A9344" s="1">
        <v>290370</v>
      </c>
      <c r="B9344" s="1" t="s">
        <v>2341</v>
      </c>
      <c r="C9344" s="1">
        <v>121395603</v>
      </c>
      <c r="D9344" s="1">
        <v>370</v>
      </c>
      <c r="E9344" s="1" t="s">
        <v>2827</v>
      </c>
      <c r="F9344" s="1" t="s">
        <v>118</v>
      </c>
      <c r="G9344" s="1" t="s">
        <v>392</v>
      </c>
      <c r="H9344" s="1" t="s">
        <v>916</v>
      </c>
      <c r="I9344" s="1">
        <v>938052.54</v>
      </c>
      <c r="K9344" s="1">
        <v>103127</v>
      </c>
      <c r="L9344" s="1">
        <v>2254202.25</v>
      </c>
      <c r="S9344" s="1">
        <v>29</v>
      </c>
      <c r="T9344" s="1">
        <v>1</v>
      </c>
      <c r="U9344" s="1">
        <v>3295381.75</v>
      </c>
      <c r="V9344" s="1">
        <v>0</v>
      </c>
    </row>
    <row r="9345" spans="1:24" x14ac:dyDescent="0.35">
      <c r="A9345" s="1">
        <v>300370</v>
      </c>
      <c r="B9345" s="1" t="s">
        <v>2343</v>
      </c>
      <c r="C9345" s="1">
        <v>121395603</v>
      </c>
      <c r="D9345" s="1">
        <v>370</v>
      </c>
      <c r="E9345" s="1" t="s">
        <v>2827</v>
      </c>
      <c r="F9345" s="1" t="s">
        <v>118</v>
      </c>
      <c r="G9345" s="1" t="s">
        <v>392</v>
      </c>
      <c r="H9345" s="1" t="s">
        <v>916</v>
      </c>
      <c r="I9345" s="1">
        <v>986956.79</v>
      </c>
      <c r="K9345" s="1">
        <v>103127</v>
      </c>
      <c r="L9345" s="1">
        <v>2350459.5</v>
      </c>
      <c r="M9345" s="1">
        <v>9.6257247030735016E-2</v>
      </c>
      <c r="N9345" s="1">
        <v>4.2701249122619629</v>
      </c>
      <c r="O9345" s="1">
        <v>4.8904251307249069E-2</v>
      </c>
      <c r="P9345" s="1">
        <v>5.2133808135986328</v>
      </c>
      <c r="Q9345" s="1">
        <v>0</v>
      </c>
      <c r="S9345" s="1">
        <v>30</v>
      </c>
      <c r="T9345" s="1">
        <v>1</v>
      </c>
      <c r="U9345" s="1">
        <v>3440543.25</v>
      </c>
      <c r="V9345" s="1">
        <v>0.14516149461269379</v>
      </c>
      <c r="W9345" s="1">
        <v>4.4049978256225586</v>
      </c>
      <c r="X9345" s="1">
        <v>4.4049978256225586</v>
      </c>
    </row>
    <row r="9346" spans="1:24" x14ac:dyDescent="0.35">
      <c r="A9346" s="1">
        <v>310370</v>
      </c>
      <c r="B9346" s="1" t="s">
        <v>2344</v>
      </c>
      <c r="C9346" s="1">
        <v>121395603</v>
      </c>
      <c r="D9346" s="1">
        <v>370</v>
      </c>
      <c r="E9346" s="1" t="s">
        <v>2827</v>
      </c>
      <c r="F9346" s="1" t="s">
        <v>118</v>
      </c>
      <c r="G9346" s="1" t="s">
        <v>392</v>
      </c>
      <c r="H9346" s="1" t="s">
        <v>916</v>
      </c>
      <c r="I9346" s="1">
        <v>980138.67</v>
      </c>
      <c r="K9346" s="1">
        <v>103127</v>
      </c>
      <c r="L9346" s="1">
        <v>2409308.5</v>
      </c>
      <c r="M9346" s="1">
        <v>5.8848999440670013E-2</v>
      </c>
      <c r="N9346" s="1">
        <v>2.50372314453125</v>
      </c>
      <c r="O9346" s="1">
        <v>-6.818119902163744E-3</v>
      </c>
      <c r="P9346" s="1">
        <v>-0.6908225417137146</v>
      </c>
      <c r="Q9346" s="1">
        <v>0</v>
      </c>
      <c r="S9346" s="1">
        <v>31</v>
      </c>
      <c r="T9346" s="1">
        <v>1</v>
      </c>
      <c r="U9346" s="1">
        <v>3492574.25</v>
      </c>
      <c r="V9346" s="1">
        <v>5.2030880004167557E-2</v>
      </c>
      <c r="W9346" s="1">
        <v>1.5122902393341064</v>
      </c>
      <c r="X9346" s="1">
        <v>1.5122902393341064</v>
      </c>
    </row>
    <row r="9347" spans="1:24" x14ac:dyDescent="0.35">
      <c r="A9347" s="1">
        <v>320370</v>
      </c>
      <c r="B9347" s="1" t="s">
        <v>2345</v>
      </c>
      <c r="C9347" s="1">
        <v>121395603</v>
      </c>
      <c r="D9347" s="1">
        <v>370</v>
      </c>
      <c r="E9347" s="1" t="s">
        <v>2827</v>
      </c>
      <c r="F9347" s="1" t="s">
        <v>118</v>
      </c>
      <c r="G9347" s="1" t="s">
        <v>392</v>
      </c>
      <c r="H9347" s="1" t="s">
        <v>916</v>
      </c>
      <c r="I9347" s="1">
        <v>742453.06</v>
      </c>
      <c r="K9347" s="1">
        <v>103127</v>
      </c>
      <c r="L9347" s="1">
        <v>2423994.25</v>
      </c>
      <c r="M9347" s="1">
        <v>1.4685750007629395E-2</v>
      </c>
      <c r="N9347" s="1">
        <v>0.6095421314239502</v>
      </c>
      <c r="O9347" s="1">
        <v>-0.23768560588359833</v>
      </c>
      <c r="P9347" s="1">
        <v>-24.250202178955078</v>
      </c>
      <c r="Q9347" s="1">
        <v>0</v>
      </c>
      <c r="S9347" s="1">
        <v>32</v>
      </c>
      <c r="T9347" s="1">
        <v>1</v>
      </c>
      <c r="U9347" s="1">
        <v>3269574.25</v>
      </c>
      <c r="V9347" s="1">
        <v>-0.22299985587596893</v>
      </c>
      <c r="W9347" s="1">
        <v>-6.3849754333496094</v>
      </c>
      <c r="X9347" s="1">
        <v>-6.3849754333496094</v>
      </c>
    </row>
    <row r="9348" spans="1:24" x14ac:dyDescent="0.35">
      <c r="A9348" s="1">
        <v>330370</v>
      </c>
      <c r="B9348" s="1" t="s">
        <v>2346</v>
      </c>
      <c r="C9348" s="1">
        <v>121395603</v>
      </c>
      <c r="D9348" s="1">
        <v>370</v>
      </c>
      <c r="E9348" s="1" t="s">
        <v>2827</v>
      </c>
      <c r="F9348" s="1" t="s">
        <v>118</v>
      </c>
      <c r="G9348" s="1" t="s">
        <v>392</v>
      </c>
      <c r="H9348" s="1" t="s">
        <v>916</v>
      </c>
      <c r="I9348" s="1">
        <v>939754.77</v>
      </c>
      <c r="K9348" s="1">
        <v>103127</v>
      </c>
      <c r="L9348" s="1">
        <v>2522540.5</v>
      </c>
      <c r="M9348" s="1">
        <v>9.8546251654624939E-2</v>
      </c>
      <c r="N9348" s="1">
        <v>4.0654492378234863</v>
      </c>
      <c r="O9348" s="1">
        <v>0.1973017156124115</v>
      </c>
      <c r="P9348" s="1">
        <v>26.574300765991211</v>
      </c>
      <c r="Q9348" s="1">
        <v>0</v>
      </c>
      <c r="S9348" s="1">
        <v>33</v>
      </c>
      <c r="T9348" s="1">
        <v>1</v>
      </c>
      <c r="U9348" s="1">
        <v>3565422.25</v>
      </c>
      <c r="V9348" s="1">
        <v>0.29584795236587524</v>
      </c>
      <c r="W9348" s="1">
        <v>9.0485172271728516</v>
      </c>
      <c r="X9348" s="1">
        <v>9.0485172271728516</v>
      </c>
    </row>
    <row r="9349" spans="1:24" x14ac:dyDescent="0.35">
      <c r="A9349" s="1">
        <v>340370</v>
      </c>
      <c r="B9349" s="1" t="s">
        <v>2347</v>
      </c>
      <c r="C9349" s="1">
        <v>121395603</v>
      </c>
      <c r="D9349" s="1">
        <v>370</v>
      </c>
      <c r="E9349" s="1" t="s">
        <v>2827</v>
      </c>
      <c r="F9349" s="1" t="s">
        <v>118</v>
      </c>
      <c r="G9349" s="1" t="s">
        <v>392</v>
      </c>
      <c r="H9349" s="1" t="s">
        <v>916</v>
      </c>
      <c r="I9349" s="1">
        <v>1089713.05</v>
      </c>
      <c r="K9349" s="1">
        <v>103127</v>
      </c>
      <c r="L9349" s="1">
        <v>2522537</v>
      </c>
      <c r="M9349" s="1">
        <v>-3.5000000480067683E-6</v>
      </c>
      <c r="N9349" s="1">
        <v>-1.387490046909079E-4</v>
      </c>
      <c r="O9349" s="1">
        <v>0.1499582827091217</v>
      </c>
      <c r="P9349" s="1">
        <v>15.957171440124512</v>
      </c>
      <c r="Q9349" s="1">
        <v>0</v>
      </c>
      <c r="S9349" s="1">
        <v>34</v>
      </c>
      <c r="T9349" s="1">
        <v>1</v>
      </c>
      <c r="U9349" s="1">
        <v>3715377</v>
      </c>
      <c r="V9349" s="1">
        <v>0.14995478093624115</v>
      </c>
      <c r="W9349" s="1">
        <v>4.2058062553405762</v>
      </c>
      <c r="X9349" s="1">
        <v>4.2058062553405762</v>
      </c>
    </row>
    <row r="9350" spans="1:24" x14ac:dyDescent="0.35">
      <c r="A9350" s="1">
        <v>350370</v>
      </c>
      <c r="B9350" s="1" t="s">
        <v>2348</v>
      </c>
      <c r="C9350" s="1">
        <v>121395603</v>
      </c>
      <c r="D9350" s="1">
        <v>370</v>
      </c>
      <c r="E9350" s="1" t="s">
        <v>2827</v>
      </c>
      <c r="F9350" s="1" t="s">
        <v>118</v>
      </c>
      <c r="G9350" s="1" t="s">
        <v>392</v>
      </c>
      <c r="H9350" s="1" t="s">
        <v>916</v>
      </c>
      <c r="I9350" s="1">
        <v>972696.53</v>
      </c>
      <c r="K9350" s="1">
        <v>103127</v>
      </c>
      <c r="L9350" s="1">
        <v>2740986.75</v>
      </c>
      <c r="M9350" s="1">
        <v>0.21844975650310516</v>
      </c>
      <c r="N9350" s="1">
        <v>8.6599225997924805</v>
      </c>
      <c r="O9350" s="1">
        <v>-0.1170165166258812</v>
      </c>
      <c r="P9350" s="1">
        <v>-10.738287925720215</v>
      </c>
      <c r="Q9350" s="1">
        <v>0</v>
      </c>
      <c r="S9350" s="1">
        <v>35</v>
      </c>
      <c r="T9350" s="1">
        <v>1</v>
      </c>
      <c r="U9350" s="1">
        <v>3816810.25</v>
      </c>
      <c r="V9350" s="1">
        <v>0.10143323987722397</v>
      </c>
      <c r="W9350" s="1">
        <v>2.7300930023193359</v>
      </c>
      <c r="X9350" s="1">
        <v>2.7300930023193359</v>
      </c>
    </row>
    <row r="9351" spans="1:24" x14ac:dyDescent="0.35">
      <c r="A9351" s="1">
        <v>360370</v>
      </c>
      <c r="B9351" s="1" t="s">
        <v>2349</v>
      </c>
      <c r="C9351" s="1">
        <v>121395603</v>
      </c>
      <c r="D9351" s="1">
        <v>370</v>
      </c>
      <c r="E9351" s="1" t="s">
        <v>2827</v>
      </c>
      <c r="F9351" s="1" t="s">
        <v>118</v>
      </c>
      <c r="G9351" s="1" t="s">
        <v>392</v>
      </c>
      <c r="H9351" s="1" t="s">
        <v>916</v>
      </c>
      <c r="I9351" s="1">
        <v>1200022.5</v>
      </c>
      <c r="K9351" s="1">
        <v>103127</v>
      </c>
      <c r="L9351" s="1">
        <v>3226864</v>
      </c>
      <c r="M9351" s="1">
        <v>0.48587724566459656</v>
      </c>
      <c r="N9351" s="1">
        <v>17.726362228393555</v>
      </c>
      <c r="O9351" s="1">
        <v>0.22732597589492798</v>
      </c>
      <c r="P9351" s="1">
        <v>23.370698928833008</v>
      </c>
      <c r="Q9351" s="1">
        <v>0</v>
      </c>
      <c r="S9351" s="1">
        <v>36</v>
      </c>
      <c r="T9351" s="1">
        <v>1</v>
      </c>
      <c r="U9351" s="1">
        <v>4530013.5</v>
      </c>
      <c r="V9351" s="1">
        <v>0.71320319175720215</v>
      </c>
      <c r="W9351" s="1">
        <v>18.685844421386719</v>
      </c>
      <c r="X9351" s="1">
        <v>18.685844421386719</v>
      </c>
    </row>
    <row r="9352" spans="1:24" x14ac:dyDescent="0.35">
      <c r="A9352" s="1">
        <v>370370</v>
      </c>
      <c r="B9352" s="1" t="s">
        <v>2350</v>
      </c>
      <c r="C9352" s="1">
        <v>121395603</v>
      </c>
      <c r="D9352" s="1">
        <v>370</v>
      </c>
      <c r="E9352" s="1" t="s">
        <v>2827</v>
      </c>
      <c r="F9352" s="1" t="s">
        <v>118</v>
      </c>
      <c r="G9352" s="1" t="s">
        <v>392</v>
      </c>
      <c r="H9352" s="1" t="s">
        <v>916</v>
      </c>
      <c r="I9352" s="1">
        <v>1128423.6499999999</v>
      </c>
      <c r="K9352" s="1">
        <v>103127</v>
      </c>
      <c r="L9352" s="1">
        <v>3622515.75</v>
      </c>
      <c r="M9352" s="1">
        <v>0.39565175771713257</v>
      </c>
      <c r="N9352" s="1">
        <v>12.261184692382813</v>
      </c>
      <c r="O9352" s="1">
        <v>-7.1598850190639496E-2</v>
      </c>
      <c r="P9352" s="1">
        <v>-5.966458797454834</v>
      </c>
      <c r="Q9352" s="1">
        <v>0</v>
      </c>
      <c r="S9352" s="1">
        <v>37</v>
      </c>
      <c r="T9352" s="1">
        <v>1</v>
      </c>
      <c r="U9352" s="1">
        <v>4854066.5</v>
      </c>
      <c r="V9352" s="1">
        <v>0.32405290007591248</v>
      </c>
      <c r="W9352" s="1">
        <v>7.1534667015075684</v>
      </c>
      <c r="X9352" s="1">
        <v>7.1534667015075684</v>
      </c>
    </row>
    <row r="9353" spans="1:24" x14ac:dyDescent="0.35">
      <c r="A9353" s="1">
        <v>380370</v>
      </c>
      <c r="B9353" s="1" t="s">
        <v>2351</v>
      </c>
      <c r="C9353" s="1">
        <v>121395603</v>
      </c>
      <c r="D9353" s="1">
        <v>370</v>
      </c>
      <c r="E9353" s="1" t="s">
        <v>2827</v>
      </c>
      <c r="F9353" s="1" t="s">
        <v>118</v>
      </c>
      <c r="G9353" s="1" t="s">
        <v>392</v>
      </c>
      <c r="H9353" s="1" t="s">
        <v>916</v>
      </c>
      <c r="I9353" s="1">
        <v>1166379</v>
      </c>
      <c r="K9353" s="1">
        <v>103127</v>
      </c>
      <c r="L9353" s="1">
        <v>3905056</v>
      </c>
      <c r="M9353" s="1">
        <v>0.28254026174545288</v>
      </c>
      <c r="N9353" s="1">
        <v>7.7995591163635254</v>
      </c>
      <c r="O9353" s="1">
        <v>3.7955351173877716E-2</v>
      </c>
      <c r="P9353" s="1">
        <v>3.3635725975036621</v>
      </c>
      <c r="Q9353" s="1">
        <v>0</v>
      </c>
      <c r="S9353" s="1">
        <v>38</v>
      </c>
      <c r="T9353" s="1">
        <v>1</v>
      </c>
      <c r="U9353" s="1">
        <v>5174562</v>
      </c>
      <c r="V9353" s="1">
        <v>0.32049560546875</v>
      </c>
      <c r="W9353" s="1">
        <v>6.6026186943054199</v>
      </c>
      <c r="X9353" s="1">
        <v>6.6026186943054199</v>
      </c>
    </row>
    <row r="9354" spans="1:24" x14ac:dyDescent="0.35">
      <c r="A9354" s="1">
        <v>390370</v>
      </c>
      <c r="B9354" s="1" t="s">
        <v>2352</v>
      </c>
      <c r="C9354" s="1">
        <v>121395603</v>
      </c>
      <c r="D9354" s="1">
        <v>370</v>
      </c>
      <c r="E9354" s="1" t="s">
        <v>2827</v>
      </c>
      <c r="F9354" s="1" t="s">
        <v>118</v>
      </c>
      <c r="G9354" s="1" t="s">
        <v>392</v>
      </c>
      <c r="H9354" s="1" t="s">
        <v>916</v>
      </c>
      <c r="I9354" s="1">
        <v>1213298</v>
      </c>
      <c r="K9354" s="1">
        <v>153127</v>
      </c>
      <c r="L9354" s="1">
        <v>3964350</v>
      </c>
      <c r="M9354" s="1">
        <v>5.9294000267982483E-2</v>
      </c>
      <c r="N9354" s="1">
        <v>1.5183905363082886</v>
      </c>
      <c r="O9354" s="1">
        <v>4.6918999403715134E-2</v>
      </c>
      <c r="P9354" s="1">
        <v>4.0226202011108398</v>
      </c>
      <c r="Q9354" s="1">
        <v>5.000000074505806E-2</v>
      </c>
      <c r="S9354" s="1">
        <v>39</v>
      </c>
      <c r="T9354" s="1">
        <v>1</v>
      </c>
      <c r="U9354" s="1">
        <v>5330775</v>
      </c>
      <c r="V9354" s="1">
        <v>0.15621300041675568</v>
      </c>
      <c r="W9354" s="1">
        <v>3.0188641548156738</v>
      </c>
      <c r="X9354" s="1">
        <v>3.0188641548156738</v>
      </c>
    </row>
    <row r="9355" spans="1:24" x14ac:dyDescent="0.35">
      <c r="A9355" s="1">
        <v>400370</v>
      </c>
      <c r="B9355" s="1" t="s">
        <v>2353</v>
      </c>
      <c r="C9355" s="1">
        <v>121395603</v>
      </c>
      <c r="D9355" s="1">
        <v>370</v>
      </c>
      <c r="E9355" s="1" t="s">
        <v>2827</v>
      </c>
      <c r="F9355" s="1" t="s">
        <v>118</v>
      </c>
      <c r="G9355" s="1" t="s">
        <v>392</v>
      </c>
      <c r="H9355" s="1" t="s">
        <v>916</v>
      </c>
      <c r="S9355" s="1">
        <v>40</v>
      </c>
      <c r="T9355" s="1">
        <v>1</v>
      </c>
      <c r="U9355" s="1">
        <v>0</v>
      </c>
      <c r="V9355" s="1">
        <v>0</v>
      </c>
      <c r="W9355" s="1">
        <v>-100</v>
      </c>
      <c r="X9355" s="1">
        <v>-100</v>
      </c>
    </row>
    <row r="9356" spans="1:24" x14ac:dyDescent="0.35">
      <c r="A9356" s="1">
        <v>410370</v>
      </c>
      <c r="B9356" s="1" t="s">
        <v>2354</v>
      </c>
      <c r="C9356" s="1">
        <v>121395603</v>
      </c>
      <c r="D9356" s="1">
        <v>370</v>
      </c>
      <c r="E9356" s="1" t="s">
        <v>2827</v>
      </c>
      <c r="F9356" s="1" t="s">
        <v>118</v>
      </c>
      <c r="G9356" s="1" t="s">
        <v>392</v>
      </c>
      <c r="H9356" s="1" t="s">
        <v>916</v>
      </c>
      <c r="S9356" s="1">
        <v>41</v>
      </c>
      <c r="T9356" s="1">
        <v>1</v>
      </c>
      <c r="U9356" s="1">
        <v>0</v>
      </c>
      <c r="V9356" s="1">
        <v>0</v>
      </c>
    </row>
    <row r="9357" spans="1:24" x14ac:dyDescent="0.35">
      <c r="A9357" s="1">
        <v>420370</v>
      </c>
      <c r="B9357" s="1" t="s">
        <v>2355</v>
      </c>
      <c r="C9357" s="1">
        <v>121395603</v>
      </c>
      <c r="D9357" s="1">
        <v>370</v>
      </c>
      <c r="E9357" s="1" t="s">
        <v>2827</v>
      </c>
      <c r="F9357" s="1" t="s">
        <v>118</v>
      </c>
      <c r="G9357" s="1" t="s">
        <v>392</v>
      </c>
      <c r="H9357" s="1" t="s">
        <v>916</v>
      </c>
      <c r="S9357" s="1">
        <v>42</v>
      </c>
      <c r="T9357" s="1">
        <v>1</v>
      </c>
      <c r="U9357" s="1">
        <v>0</v>
      </c>
      <c r="V9357" s="1">
        <v>0</v>
      </c>
    </row>
    <row r="9358" spans="1:24" x14ac:dyDescent="0.35">
      <c r="A9358" s="1">
        <v>430370</v>
      </c>
      <c r="B9358" s="1" t="s">
        <v>2356</v>
      </c>
      <c r="C9358" s="1">
        <v>121395603</v>
      </c>
      <c r="D9358" s="1">
        <v>370</v>
      </c>
      <c r="E9358" s="1" t="s">
        <v>2827</v>
      </c>
      <c r="F9358" s="1" t="s">
        <v>118</v>
      </c>
      <c r="G9358" s="1" t="s">
        <v>392</v>
      </c>
      <c r="H9358" s="1" t="s">
        <v>916</v>
      </c>
      <c r="S9358" s="1">
        <v>43</v>
      </c>
      <c r="T9358" s="1">
        <v>1</v>
      </c>
      <c r="U9358" s="1">
        <v>0</v>
      </c>
      <c r="V9358" s="1">
        <v>0</v>
      </c>
    </row>
    <row r="9359" spans="1:24" x14ac:dyDescent="0.35">
      <c r="A9359" s="1">
        <v>440370</v>
      </c>
      <c r="B9359" s="1" t="s">
        <v>2357</v>
      </c>
      <c r="C9359" s="1">
        <v>121395603</v>
      </c>
      <c r="D9359" s="1">
        <v>370</v>
      </c>
      <c r="E9359" s="1" t="s">
        <v>2827</v>
      </c>
      <c r="F9359" s="1" t="s">
        <v>118</v>
      </c>
      <c r="G9359" s="1" t="s">
        <v>392</v>
      </c>
      <c r="H9359" s="1" t="s">
        <v>916</v>
      </c>
      <c r="S9359" s="1">
        <v>44</v>
      </c>
      <c r="T9359" s="1">
        <v>1</v>
      </c>
      <c r="U9359" s="1">
        <v>0</v>
      </c>
      <c r="V9359" s="1">
        <v>0</v>
      </c>
    </row>
    <row r="9360" spans="1:24" x14ac:dyDescent="0.35">
      <c r="A9360" s="1">
        <v>450370</v>
      </c>
      <c r="B9360" s="1" t="s">
        <v>2358</v>
      </c>
      <c r="C9360" s="1">
        <v>121395603</v>
      </c>
      <c r="D9360" s="1">
        <v>370</v>
      </c>
      <c r="E9360" s="1" t="s">
        <v>2827</v>
      </c>
      <c r="F9360" s="1" t="s">
        <v>118</v>
      </c>
      <c r="G9360" s="1" t="s">
        <v>392</v>
      </c>
      <c r="H9360" s="1" t="s">
        <v>916</v>
      </c>
      <c r="S9360" s="1">
        <v>45</v>
      </c>
      <c r="T9360" s="1">
        <v>1</v>
      </c>
      <c r="U9360" s="1">
        <v>0</v>
      </c>
      <c r="V9360" s="1">
        <v>0</v>
      </c>
    </row>
    <row r="9361" spans="1:24" x14ac:dyDescent="0.35">
      <c r="A9361" s="1">
        <v>460370</v>
      </c>
      <c r="B9361" s="1" t="s">
        <v>2359</v>
      </c>
      <c r="C9361" s="1">
        <v>121395603</v>
      </c>
      <c r="D9361" s="1">
        <v>370</v>
      </c>
      <c r="E9361" s="1" t="s">
        <v>2827</v>
      </c>
      <c r="F9361" s="1" t="s">
        <v>118</v>
      </c>
      <c r="G9361" s="1" t="s">
        <v>392</v>
      </c>
      <c r="H9361" s="1" t="s">
        <v>916</v>
      </c>
      <c r="S9361" s="1">
        <v>46</v>
      </c>
      <c r="T9361" s="1">
        <v>1</v>
      </c>
      <c r="U9361" s="1">
        <v>0</v>
      </c>
      <c r="V9361" s="1">
        <v>0</v>
      </c>
    </row>
    <row r="9362" spans="1:24" x14ac:dyDescent="0.35">
      <c r="A9362" s="1">
        <v>470370</v>
      </c>
      <c r="B9362" s="1" t="s">
        <v>2360</v>
      </c>
      <c r="C9362" s="1">
        <v>121395603</v>
      </c>
      <c r="D9362" s="1">
        <v>370</v>
      </c>
      <c r="E9362" s="1" t="s">
        <v>2827</v>
      </c>
      <c r="F9362" s="1" t="s">
        <v>118</v>
      </c>
      <c r="G9362" s="1" t="s">
        <v>392</v>
      </c>
      <c r="H9362" s="1" t="s">
        <v>916</v>
      </c>
      <c r="S9362" s="1">
        <v>47</v>
      </c>
      <c r="T9362" s="1">
        <v>1</v>
      </c>
      <c r="U9362" s="1">
        <v>0</v>
      </c>
      <c r="V9362" s="1">
        <v>0</v>
      </c>
    </row>
    <row r="9363" spans="1:24" x14ac:dyDescent="0.35">
      <c r="A9363" s="1">
        <v>480370</v>
      </c>
      <c r="B9363" s="1" t="s">
        <v>2361</v>
      </c>
      <c r="C9363" s="1">
        <v>121395603</v>
      </c>
      <c r="D9363" s="1">
        <v>370</v>
      </c>
      <c r="E9363" s="1" t="s">
        <v>2827</v>
      </c>
      <c r="F9363" s="1" t="s">
        <v>118</v>
      </c>
      <c r="G9363" s="1" t="s">
        <v>392</v>
      </c>
      <c r="H9363" s="1" t="s">
        <v>916</v>
      </c>
      <c r="S9363" s="1">
        <v>48</v>
      </c>
      <c r="T9363" s="1">
        <v>1</v>
      </c>
      <c r="U9363" s="1">
        <v>0</v>
      </c>
      <c r="V9363" s="1">
        <v>0</v>
      </c>
    </row>
    <row r="9364" spans="1:24" x14ac:dyDescent="0.35">
      <c r="A9364" s="1">
        <v>290408</v>
      </c>
      <c r="B9364" s="1" t="s">
        <v>2341</v>
      </c>
      <c r="C9364" s="1">
        <v>121395703</v>
      </c>
      <c r="D9364" s="1">
        <v>408</v>
      </c>
      <c r="E9364" s="1" t="s">
        <v>2828</v>
      </c>
      <c r="F9364" s="1" t="s">
        <v>118</v>
      </c>
      <c r="G9364" s="1" t="s">
        <v>392</v>
      </c>
      <c r="H9364" s="1" t="s">
        <v>916</v>
      </c>
      <c r="I9364" s="1">
        <v>1315383.3700000001</v>
      </c>
      <c r="K9364" s="1">
        <v>147449</v>
      </c>
      <c r="L9364" s="1">
        <v>4382622</v>
      </c>
      <c r="S9364" s="1">
        <v>29</v>
      </c>
      <c r="T9364" s="1">
        <v>1</v>
      </c>
      <c r="U9364" s="1">
        <v>5845454.5</v>
      </c>
      <c r="V9364" s="1">
        <v>0</v>
      </c>
    </row>
    <row r="9365" spans="1:24" x14ac:dyDescent="0.35">
      <c r="A9365" s="1">
        <v>300408</v>
      </c>
      <c r="B9365" s="1" t="s">
        <v>2343</v>
      </c>
      <c r="C9365" s="1">
        <v>121395703</v>
      </c>
      <c r="D9365" s="1">
        <v>408</v>
      </c>
      <c r="E9365" s="1" t="s">
        <v>2828</v>
      </c>
      <c r="F9365" s="1" t="s">
        <v>118</v>
      </c>
      <c r="G9365" s="1" t="s">
        <v>392</v>
      </c>
      <c r="H9365" s="1" t="s">
        <v>916</v>
      </c>
      <c r="I9365" s="1">
        <v>1320674.55</v>
      </c>
      <c r="K9365" s="1">
        <v>147449</v>
      </c>
      <c r="L9365" s="1">
        <v>4553117.5</v>
      </c>
      <c r="M9365" s="1">
        <v>0.17049549520015717</v>
      </c>
      <c r="N9365" s="1">
        <v>3.8902626037597656</v>
      </c>
      <c r="O9365" s="1">
        <v>5.2911802195012569E-3</v>
      </c>
      <c r="P9365" s="1">
        <v>0.40225383639335632</v>
      </c>
      <c r="Q9365" s="1">
        <v>0</v>
      </c>
      <c r="S9365" s="1">
        <v>30</v>
      </c>
      <c r="T9365" s="1">
        <v>1</v>
      </c>
      <c r="U9365" s="1">
        <v>6021241</v>
      </c>
      <c r="V9365" s="1">
        <v>0.17578667402267456</v>
      </c>
      <c r="W9365" s="1">
        <v>3.0072340965270996</v>
      </c>
      <c r="X9365" s="1">
        <v>3.0072340965270996</v>
      </c>
    </row>
    <row r="9366" spans="1:24" x14ac:dyDescent="0.35">
      <c r="A9366" s="1">
        <v>310408</v>
      </c>
      <c r="B9366" s="1" t="s">
        <v>2344</v>
      </c>
      <c r="C9366" s="1">
        <v>121395703</v>
      </c>
      <c r="D9366" s="1">
        <v>408</v>
      </c>
      <c r="E9366" s="1" t="s">
        <v>2828</v>
      </c>
      <c r="F9366" s="1" t="s">
        <v>118</v>
      </c>
      <c r="G9366" s="1" t="s">
        <v>392</v>
      </c>
      <c r="H9366" s="1" t="s">
        <v>916</v>
      </c>
      <c r="I9366" s="1">
        <v>1326587.43</v>
      </c>
      <c r="K9366" s="1">
        <v>147449</v>
      </c>
      <c r="L9366" s="1">
        <v>4595461</v>
      </c>
      <c r="M9366" s="1">
        <v>4.2343501001596451E-2</v>
      </c>
      <c r="N9366" s="1">
        <v>0.92998915910720825</v>
      </c>
      <c r="O9366" s="1">
        <v>5.9128799475729465E-3</v>
      </c>
      <c r="P9366" s="1">
        <v>0.44771665334701538</v>
      </c>
      <c r="Q9366" s="1">
        <v>0</v>
      </c>
      <c r="S9366" s="1">
        <v>31</v>
      </c>
      <c r="T9366" s="1">
        <v>1</v>
      </c>
      <c r="U9366" s="1">
        <v>6069497.5</v>
      </c>
      <c r="V9366" s="1">
        <v>4.8256382346153259E-2</v>
      </c>
      <c r="W9366" s="1">
        <v>0.80143779516220093</v>
      </c>
      <c r="X9366" s="1">
        <v>0.80143779516220093</v>
      </c>
    </row>
    <row r="9367" spans="1:24" x14ac:dyDescent="0.35">
      <c r="A9367" s="1">
        <v>320408</v>
      </c>
      <c r="B9367" s="1" t="s">
        <v>2345</v>
      </c>
      <c r="C9367" s="1">
        <v>121395703</v>
      </c>
      <c r="D9367" s="1">
        <v>408</v>
      </c>
      <c r="E9367" s="1" t="s">
        <v>2828</v>
      </c>
      <c r="F9367" s="1" t="s">
        <v>118</v>
      </c>
      <c r="G9367" s="1" t="s">
        <v>392</v>
      </c>
      <c r="H9367" s="1" t="s">
        <v>916</v>
      </c>
      <c r="I9367" s="1">
        <v>1339442.4099999999</v>
      </c>
      <c r="K9367" s="1">
        <v>147449</v>
      </c>
      <c r="L9367" s="1">
        <v>4665623.5</v>
      </c>
      <c r="M9367" s="1">
        <v>7.0162497460842133E-2</v>
      </c>
      <c r="N9367" s="1">
        <v>1.5267782211303711</v>
      </c>
      <c r="O9367" s="1">
        <v>1.2854980304837227E-2</v>
      </c>
      <c r="P9367" s="1">
        <v>0.96902620792388916</v>
      </c>
      <c r="Q9367" s="1">
        <v>0</v>
      </c>
      <c r="S9367" s="1">
        <v>32</v>
      </c>
      <c r="T9367" s="1">
        <v>1</v>
      </c>
      <c r="U9367" s="1">
        <v>6152515</v>
      </c>
      <c r="V9367" s="1">
        <v>8.301747590303421E-2</v>
      </c>
      <c r="W9367" s="1">
        <v>1.3677821159362793</v>
      </c>
      <c r="X9367" s="1">
        <v>1.3677821159362793</v>
      </c>
    </row>
    <row r="9368" spans="1:24" x14ac:dyDescent="0.35">
      <c r="A9368" s="1">
        <v>330408</v>
      </c>
      <c r="B9368" s="1" t="s">
        <v>2346</v>
      </c>
      <c r="C9368" s="1">
        <v>121395703</v>
      </c>
      <c r="D9368" s="1">
        <v>408</v>
      </c>
      <c r="E9368" s="1" t="s">
        <v>2828</v>
      </c>
      <c r="F9368" s="1" t="s">
        <v>118</v>
      </c>
      <c r="G9368" s="1" t="s">
        <v>392</v>
      </c>
      <c r="H9368" s="1" t="s">
        <v>916</v>
      </c>
      <c r="I9368" s="1">
        <v>1362417.8</v>
      </c>
      <c r="K9368" s="1">
        <v>147449</v>
      </c>
      <c r="L9368" s="1">
        <v>4752379</v>
      </c>
      <c r="M9368" s="1">
        <v>8.6755499243736267E-2</v>
      </c>
      <c r="N9368" s="1">
        <v>1.8594621419906616</v>
      </c>
      <c r="O9368" s="1">
        <v>2.2975390776991844E-2</v>
      </c>
      <c r="P9368" s="1">
        <v>1.7152950763702393</v>
      </c>
      <c r="Q9368" s="1">
        <v>0</v>
      </c>
      <c r="S9368" s="1">
        <v>33</v>
      </c>
      <c r="T9368" s="1">
        <v>1</v>
      </c>
      <c r="U9368" s="1">
        <v>6262246</v>
      </c>
      <c r="V9368" s="1">
        <v>0.10973089188337326</v>
      </c>
      <c r="W9368" s="1">
        <v>1.7835144996643066</v>
      </c>
      <c r="X9368" s="1">
        <v>1.7835144996643066</v>
      </c>
    </row>
    <row r="9369" spans="1:24" x14ac:dyDescent="0.35">
      <c r="A9369" s="1">
        <v>340408</v>
      </c>
      <c r="B9369" s="1" t="s">
        <v>2347</v>
      </c>
      <c r="C9369" s="1">
        <v>121395703</v>
      </c>
      <c r="D9369" s="1">
        <v>408</v>
      </c>
      <c r="E9369" s="1" t="s">
        <v>2828</v>
      </c>
      <c r="F9369" s="1" t="s">
        <v>118</v>
      </c>
      <c r="G9369" s="1" t="s">
        <v>392</v>
      </c>
      <c r="H9369" s="1" t="s">
        <v>916</v>
      </c>
      <c r="I9369" s="1">
        <v>1362399.64</v>
      </c>
      <c r="K9369" s="1">
        <v>147449</v>
      </c>
      <c r="L9369" s="1">
        <v>4752373.5</v>
      </c>
      <c r="M9369" s="1">
        <v>-5.5000000429572538E-6</v>
      </c>
      <c r="N9369" s="1">
        <v>-1.1573151277843863E-4</v>
      </c>
      <c r="O9369" s="1">
        <v>-1.8160000763600692E-5</v>
      </c>
      <c r="P9369" s="1">
        <v>-1.3329244684427977E-3</v>
      </c>
      <c r="Q9369" s="1">
        <v>0</v>
      </c>
      <c r="S9369" s="1">
        <v>34</v>
      </c>
      <c r="T9369" s="1">
        <v>1</v>
      </c>
      <c r="U9369" s="1">
        <v>6262222</v>
      </c>
      <c r="V9369" s="1">
        <v>-2.3660000806557946E-5</v>
      </c>
      <c r="W9369" s="1">
        <v>-3.8324907654896379E-4</v>
      </c>
      <c r="X9369" s="1">
        <v>-3.8324907654896379E-4</v>
      </c>
    </row>
    <row r="9370" spans="1:24" x14ac:dyDescent="0.35">
      <c r="A9370" s="1">
        <v>350408</v>
      </c>
      <c r="B9370" s="1" t="s">
        <v>2348</v>
      </c>
      <c r="C9370" s="1">
        <v>121395703</v>
      </c>
      <c r="D9370" s="1">
        <v>408</v>
      </c>
      <c r="E9370" s="1" t="s">
        <v>2828</v>
      </c>
      <c r="F9370" s="1" t="s">
        <v>118</v>
      </c>
      <c r="G9370" s="1" t="s">
        <v>392</v>
      </c>
      <c r="H9370" s="1" t="s">
        <v>916</v>
      </c>
      <c r="I9370" s="1">
        <v>1380318.36</v>
      </c>
      <c r="K9370" s="1">
        <v>147449</v>
      </c>
      <c r="L9370" s="1">
        <v>4911463</v>
      </c>
      <c r="M9370" s="1">
        <v>0.15908950567245483</v>
      </c>
      <c r="N9370" s="1">
        <v>3.3475799560546875</v>
      </c>
      <c r="O9370" s="1">
        <v>1.7918720841407776E-2</v>
      </c>
      <c r="P9370" s="1">
        <v>1.3152322769165039</v>
      </c>
      <c r="Q9370" s="1">
        <v>0</v>
      </c>
      <c r="S9370" s="1">
        <v>35</v>
      </c>
      <c r="T9370" s="1">
        <v>1</v>
      </c>
      <c r="U9370" s="1">
        <v>6439230.5</v>
      </c>
      <c r="V9370" s="1">
        <v>0.17700822651386261</v>
      </c>
      <c r="W9370" s="1">
        <v>2.826608419418335</v>
      </c>
      <c r="X9370" s="1">
        <v>2.826608419418335</v>
      </c>
    </row>
    <row r="9371" spans="1:24" x14ac:dyDescent="0.35">
      <c r="A9371" s="1">
        <v>360408</v>
      </c>
      <c r="B9371" s="1" t="s">
        <v>2349</v>
      </c>
      <c r="C9371" s="1">
        <v>121395703</v>
      </c>
      <c r="D9371" s="1">
        <v>408</v>
      </c>
      <c r="E9371" s="1" t="s">
        <v>2828</v>
      </c>
      <c r="F9371" s="1" t="s">
        <v>118</v>
      </c>
      <c r="G9371" s="1" t="s">
        <v>392</v>
      </c>
      <c r="H9371" s="1" t="s">
        <v>916</v>
      </c>
      <c r="I9371" s="1">
        <v>1410862.12</v>
      </c>
      <c r="K9371" s="1">
        <v>147449</v>
      </c>
      <c r="L9371" s="1">
        <v>5300822.5</v>
      </c>
      <c r="M9371" s="1">
        <v>0.38935950398445129</v>
      </c>
      <c r="N9371" s="1">
        <v>7.9275665283203125</v>
      </c>
      <c r="O9371" s="1">
        <v>3.054375946521759E-2</v>
      </c>
      <c r="P9371" s="1">
        <v>2.2128055095672607</v>
      </c>
      <c r="Q9371" s="1">
        <v>0</v>
      </c>
      <c r="S9371" s="1">
        <v>36</v>
      </c>
      <c r="T9371" s="1">
        <v>1</v>
      </c>
      <c r="U9371" s="1">
        <v>6859133.5</v>
      </c>
      <c r="V9371" s="1">
        <v>0.41990327835083008</v>
      </c>
      <c r="W9371" s="1">
        <v>6.5210123062133789</v>
      </c>
      <c r="X9371" s="1">
        <v>6.5210123062133789</v>
      </c>
    </row>
    <row r="9372" spans="1:24" x14ac:dyDescent="0.35">
      <c r="A9372" s="1">
        <v>370408</v>
      </c>
      <c r="B9372" s="1" t="s">
        <v>2350</v>
      </c>
      <c r="C9372" s="1">
        <v>121395703</v>
      </c>
      <c r="D9372" s="1">
        <v>408</v>
      </c>
      <c r="E9372" s="1" t="s">
        <v>2828</v>
      </c>
      <c r="F9372" s="1" t="s">
        <v>118</v>
      </c>
      <c r="G9372" s="1" t="s">
        <v>392</v>
      </c>
      <c r="H9372" s="1" t="s">
        <v>916</v>
      </c>
      <c r="I9372" s="1">
        <v>1408047.64</v>
      </c>
      <c r="K9372" s="1">
        <v>147449</v>
      </c>
      <c r="L9372" s="1">
        <v>5907662</v>
      </c>
      <c r="M9372" s="1">
        <v>0.60683947801589966</v>
      </c>
      <c r="N9372" s="1">
        <v>11.448025703430176</v>
      </c>
      <c r="O9372" s="1">
        <v>-2.8144801035523415E-3</v>
      </c>
      <c r="P9372" s="1">
        <v>-0.19948653876781464</v>
      </c>
      <c r="Q9372" s="1">
        <v>0</v>
      </c>
      <c r="S9372" s="1">
        <v>37</v>
      </c>
      <c r="T9372" s="1">
        <v>1</v>
      </c>
      <c r="U9372" s="1">
        <v>7463158.5</v>
      </c>
      <c r="V9372" s="1">
        <v>0.60402500629425049</v>
      </c>
      <c r="W9372" s="1">
        <v>8.8061418533325195</v>
      </c>
      <c r="X9372" s="1">
        <v>8.8061418533325195</v>
      </c>
    </row>
    <row r="9373" spans="1:24" x14ac:dyDescent="0.35">
      <c r="A9373" s="1">
        <v>380408</v>
      </c>
      <c r="B9373" s="1" t="s">
        <v>2351</v>
      </c>
      <c r="C9373" s="1">
        <v>121395703</v>
      </c>
      <c r="D9373" s="1">
        <v>408</v>
      </c>
      <c r="E9373" s="1" t="s">
        <v>2828</v>
      </c>
      <c r="F9373" s="1" t="s">
        <v>118</v>
      </c>
      <c r="G9373" s="1" t="s">
        <v>392</v>
      </c>
      <c r="H9373" s="1" t="s">
        <v>916</v>
      </c>
      <c r="I9373" s="1">
        <v>1318519</v>
      </c>
      <c r="K9373" s="1">
        <v>147449</v>
      </c>
      <c r="L9373" s="1">
        <v>6146265</v>
      </c>
      <c r="M9373" s="1">
        <v>0.23860299587249756</v>
      </c>
      <c r="N9373" s="1">
        <v>4.0388736724853516</v>
      </c>
      <c r="O9373" s="1">
        <v>-8.9528642594814301E-2</v>
      </c>
      <c r="P9373" s="1">
        <v>-6.3583531379699707</v>
      </c>
      <c r="Q9373" s="1">
        <v>0</v>
      </c>
      <c r="S9373" s="1">
        <v>38</v>
      </c>
      <c r="T9373" s="1">
        <v>1</v>
      </c>
      <c r="U9373" s="1">
        <v>7612233</v>
      </c>
      <c r="V9373" s="1">
        <v>0.14907434582710266</v>
      </c>
      <c r="W9373" s="1">
        <v>1.9974719285964966</v>
      </c>
      <c r="X9373" s="1">
        <v>1.9974719285964966</v>
      </c>
    </row>
    <row r="9374" spans="1:24" x14ac:dyDescent="0.35">
      <c r="A9374" s="1">
        <v>390408</v>
      </c>
      <c r="B9374" s="1" t="s">
        <v>2352</v>
      </c>
      <c r="C9374" s="1">
        <v>121395703</v>
      </c>
      <c r="D9374" s="1">
        <v>408</v>
      </c>
      <c r="E9374" s="1" t="s">
        <v>2828</v>
      </c>
      <c r="F9374" s="1" t="s">
        <v>118</v>
      </c>
      <c r="G9374" s="1" t="s">
        <v>392</v>
      </c>
      <c r="H9374" s="1" t="s">
        <v>916</v>
      </c>
      <c r="I9374" s="1">
        <v>1356219</v>
      </c>
      <c r="K9374" s="1">
        <v>197449</v>
      </c>
      <c r="L9374" s="1">
        <v>6224293</v>
      </c>
      <c r="M9374" s="1">
        <v>7.8028000891208649E-2</v>
      </c>
      <c r="N9374" s="1">
        <v>1.2695189714431763</v>
      </c>
      <c r="O9374" s="1">
        <v>3.7700001150369644E-2</v>
      </c>
      <c r="P9374" s="1">
        <v>2.8592686653137207</v>
      </c>
      <c r="Q9374" s="1">
        <v>5.000000074505806E-2</v>
      </c>
      <c r="S9374" s="1">
        <v>39</v>
      </c>
      <c r="T9374" s="1">
        <v>1</v>
      </c>
      <c r="U9374" s="1">
        <v>7777961</v>
      </c>
      <c r="V9374" s="1">
        <v>0.16572800278663635</v>
      </c>
      <c r="W9374" s="1">
        <v>2.1771273612976074</v>
      </c>
      <c r="X9374" s="1">
        <v>2.1771273612976074</v>
      </c>
    </row>
    <row r="9375" spans="1:24" x14ac:dyDescent="0.35">
      <c r="A9375" s="1">
        <v>400408</v>
      </c>
      <c r="B9375" s="1" t="s">
        <v>2353</v>
      </c>
      <c r="C9375" s="1">
        <v>121395703</v>
      </c>
      <c r="D9375" s="1">
        <v>408</v>
      </c>
      <c r="E9375" s="1" t="s">
        <v>2828</v>
      </c>
      <c r="F9375" s="1" t="s">
        <v>118</v>
      </c>
      <c r="G9375" s="1" t="s">
        <v>392</v>
      </c>
      <c r="H9375" s="1" t="s">
        <v>916</v>
      </c>
      <c r="S9375" s="1">
        <v>40</v>
      </c>
      <c r="T9375" s="1">
        <v>1</v>
      </c>
      <c r="U9375" s="1">
        <v>0</v>
      </c>
      <c r="V9375" s="1">
        <v>0</v>
      </c>
      <c r="W9375" s="1">
        <v>-100</v>
      </c>
      <c r="X9375" s="1">
        <v>-100</v>
      </c>
    </row>
    <row r="9376" spans="1:24" x14ac:dyDescent="0.35">
      <c r="A9376" s="1">
        <v>410408</v>
      </c>
      <c r="B9376" s="1" t="s">
        <v>2354</v>
      </c>
      <c r="C9376" s="1">
        <v>121395703</v>
      </c>
      <c r="D9376" s="1">
        <v>408</v>
      </c>
      <c r="E9376" s="1" t="s">
        <v>2828</v>
      </c>
      <c r="F9376" s="1" t="s">
        <v>118</v>
      </c>
      <c r="G9376" s="1" t="s">
        <v>392</v>
      </c>
      <c r="H9376" s="1" t="s">
        <v>916</v>
      </c>
      <c r="S9376" s="1">
        <v>41</v>
      </c>
      <c r="T9376" s="1">
        <v>1</v>
      </c>
      <c r="U9376" s="1">
        <v>0</v>
      </c>
      <c r="V9376" s="1">
        <v>0</v>
      </c>
    </row>
    <row r="9377" spans="1:24" x14ac:dyDescent="0.35">
      <c r="A9377" s="1">
        <v>420408</v>
      </c>
      <c r="B9377" s="1" t="s">
        <v>2355</v>
      </c>
      <c r="C9377" s="1">
        <v>121395703</v>
      </c>
      <c r="D9377" s="1">
        <v>408</v>
      </c>
      <c r="E9377" s="1" t="s">
        <v>2828</v>
      </c>
      <c r="F9377" s="1" t="s">
        <v>118</v>
      </c>
      <c r="G9377" s="1" t="s">
        <v>392</v>
      </c>
      <c r="H9377" s="1" t="s">
        <v>916</v>
      </c>
      <c r="S9377" s="1">
        <v>42</v>
      </c>
      <c r="T9377" s="1">
        <v>1</v>
      </c>
      <c r="U9377" s="1">
        <v>0</v>
      </c>
      <c r="V9377" s="1">
        <v>0</v>
      </c>
    </row>
    <row r="9378" spans="1:24" x14ac:dyDescent="0.35">
      <c r="A9378" s="1">
        <v>430408</v>
      </c>
      <c r="B9378" s="1" t="s">
        <v>2356</v>
      </c>
      <c r="C9378" s="1">
        <v>121395703</v>
      </c>
      <c r="D9378" s="1">
        <v>408</v>
      </c>
      <c r="E9378" s="1" t="s">
        <v>2828</v>
      </c>
      <c r="F9378" s="1" t="s">
        <v>118</v>
      </c>
      <c r="G9378" s="1" t="s">
        <v>392</v>
      </c>
      <c r="H9378" s="1" t="s">
        <v>916</v>
      </c>
      <c r="S9378" s="1">
        <v>43</v>
      </c>
      <c r="T9378" s="1">
        <v>1</v>
      </c>
      <c r="U9378" s="1">
        <v>0</v>
      </c>
      <c r="V9378" s="1">
        <v>0</v>
      </c>
    </row>
    <row r="9379" spans="1:24" x14ac:dyDescent="0.35">
      <c r="A9379" s="1">
        <v>440408</v>
      </c>
      <c r="B9379" s="1" t="s">
        <v>2357</v>
      </c>
      <c r="C9379" s="1">
        <v>121395703</v>
      </c>
      <c r="D9379" s="1">
        <v>408</v>
      </c>
      <c r="E9379" s="1" t="s">
        <v>2828</v>
      </c>
      <c r="F9379" s="1" t="s">
        <v>118</v>
      </c>
      <c r="G9379" s="1" t="s">
        <v>392</v>
      </c>
      <c r="H9379" s="1" t="s">
        <v>916</v>
      </c>
      <c r="S9379" s="1">
        <v>44</v>
      </c>
      <c r="T9379" s="1">
        <v>1</v>
      </c>
      <c r="U9379" s="1">
        <v>0</v>
      </c>
      <c r="V9379" s="1">
        <v>0</v>
      </c>
    </row>
    <row r="9380" spans="1:24" x14ac:dyDescent="0.35">
      <c r="A9380" s="1">
        <v>450408</v>
      </c>
      <c r="B9380" s="1" t="s">
        <v>2358</v>
      </c>
      <c r="C9380" s="1">
        <v>121395703</v>
      </c>
      <c r="D9380" s="1">
        <v>408</v>
      </c>
      <c r="E9380" s="1" t="s">
        <v>2828</v>
      </c>
      <c r="F9380" s="1" t="s">
        <v>118</v>
      </c>
      <c r="G9380" s="1" t="s">
        <v>392</v>
      </c>
      <c r="H9380" s="1" t="s">
        <v>916</v>
      </c>
      <c r="S9380" s="1">
        <v>45</v>
      </c>
      <c r="T9380" s="1">
        <v>1</v>
      </c>
      <c r="U9380" s="1">
        <v>0</v>
      </c>
      <c r="V9380" s="1">
        <v>0</v>
      </c>
    </row>
    <row r="9381" spans="1:24" x14ac:dyDescent="0.35">
      <c r="A9381" s="1">
        <v>460408</v>
      </c>
      <c r="B9381" s="1" t="s">
        <v>2359</v>
      </c>
      <c r="C9381" s="1">
        <v>121395703</v>
      </c>
      <c r="D9381" s="1">
        <v>408</v>
      </c>
      <c r="E9381" s="1" t="s">
        <v>2828</v>
      </c>
      <c r="F9381" s="1" t="s">
        <v>118</v>
      </c>
      <c r="G9381" s="1" t="s">
        <v>392</v>
      </c>
      <c r="H9381" s="1" t="s">
        <v>916</v>
      </c>
      <c r="S9381" s="1">
        <v>46</v>
      </c>
      <c r="T9381" s="1">
        <v>1</v>
      </c>
      <c r="U9381" s="1">
        <v>0</v>
      </c>
      <c r="V9381" s="1">
        <v>0</v>
      </c>
    </row>
    <row r="9382" spans="1:24" x14ac:dyDescent="0.35">
      <c r="A9382" s="1">
        <v>470408</v>
      </c>
      <c r="B9382" s="1" t="s">
        <v>2360</v>
      </c>
      <c r="C9382" s="1">
        <v>121395703</v>
      </c>
      <c r="D9382" s="1">
        <v>408</v>
      </c>
      <c r="E9382" s="1" t="s">
        <v>2828</v>
      </c>
      <c r="F9382" s="1" t="s">
        <v>118</v>
      </c>
      <c r="G9382" s="1" t="s">
        <v>392</v>
      </c>
      <c r="H9382" s="1" t="s">
        <v>916</v>
      </c>
      <c r="S9382" s="1">
        <v>47</v>
      </c>
      <c r="T9382" s="1">
        <v>1</v>
      </c>
      <c r="U9382" s="1">
        <v>0</v>
      </c>
      <c r="V9382" s="1">
        <v>0</v>
      </c>
    </row>
    <row r="9383" spans="1:24" x14ac:dyDescent="0.35">
      <c r="A9383" s="1">
        <v>480408</v>
      </c>
      <c r="B9383" s="1" t="s">
        <v>2361</v>
      </c>
      <c r="C9383" s="1">
        <v>121395703</v>
      </c>
      <c r="D9383" s="1">
        <v>408</v>
      </c>
      <c r="E9383" s="1" t="s">
        <v>2828</v>
      </c>
      <c r="F9383" s="1" t="s">
        <v>118</v>
      </c>
      <c r="G9383" s="1" t="s">
        <v>392</v>
      </c>
      <c r="H9383" s="1" t="s">
        <v>916</v>
      </c>
      <c r="S9383" s="1">
        <v>48</v>
      </c>
      <c r="T9383" s="1">
        <v>1</v>
      </c>
      <c r="U9383" s="1">
        <v>0</v>
      </c>
      <c r="V9383" s="1">
        <v>0</v>
      </c>
    </row>
    <row r="9384" spans="1:24" x14ac:dyDescent="0.35">
      <c r="A9384" s="1">
        <v>290481</v>
      </c>
      <c r="B9384" s="1" t="s">
        <v>2341</v>
      </c>
      <c r="C9384" s="1">
        <v>121397803</v>
      </c>
      <c r="D9384" s="1">
        <v>481</v>
      </c>
      <c r="E9384" s="1" t="s">
        <v>2829</v>
      </c>
      <c r="F9384" s="1" t="s">
        <v>118</v>
      </c>
      <c r="G9384" s="1" t="s">
        <v>392</v>
      </c>
      <c r="H9384" s="1" t="s">
        <v>916</v>
      </c>
      <c r="I9384" s="1">
        <v>1891576.18</v>
      </c>
      <c r="K9384" s="1">
        <v>514816</v>
      </c>
      <c r="L9384" s="1">
        <v>7320063</v>
      </c>
      <c r="S9384" s="1">
        <v>29</v>
      </c>
      <c r="T9384" s="1">
        <v>1</v>
      </c>
      <c r="U9384" s="1">
        <v>9726455</v>
      </c>
      <c r="V9384" s="1">
        <v>0</v>
      </c>
    </row>
    <row r="9385" spans="1:24" x14ac:dyDescent="0.35">
      <c r="A9385" s="1">
        <v>300481</v>
      </c>
      <c r="B9385" s="1" t="s">
        <v>2343</v>
      </c>
      <c r="C9385" s="1">
        <v>121397803</v>
      </c>
      <c r="D9385" s="1">
        <v>481</v>
      </c>
      <c r="E9385" s="1" t="s">
        <v>2829</v>
      </c>
      <c r="F9385" s="1" t="s">
        <v>118</v>
      </c>
      <c r="G9385" s="1" t="s">
        <v>392</v>
      </c>
      <c r="H9385" s="1" t="s">
        <v>916</v>
      </c>
      <c r="I9385" s="1">
        <v>1969675.8</v>
      </c>
      <c r="K9385" s="1">
        <v>514816</v>
      </c>
      <c r="L9385" s="1">
        <v>7716258.5</v>
      </c>
      <c r="M9385" s="1">
        <v>0.39619550108909607</v>
      </c>
      <c r="N9385" s="1">
        <v>5.4124603271484375</v>
      </c>
      <c r="O9385" s="1">
        <v>7.8099623322486877E-2</v>
      </c>
      <c r="P9385" s="1">
        <v>4.1288118362426758</v>
      </c>
      <c r="Q9385" s="1">
        <v>0</v>
      </c>
      <c r="S9385" s="1">
        <v>30</v>
      </c>
      <c r="T9385" s="1">
        <v>1</v>
      </c>
      <c r="U9385" s="1">
        <v>10200750</v>
      </c>
      <c r="V9385" s="1">
        <v>0.47429513931274414</v>
      </c>
      <c r="W9385" s="1">
        <v>4.8763399124145508</v>
      </c>
      <c r="X9385" s="1">
        <v>4.8763399124145508</v>
      </c>
    </row>
    <row r="9386" spans="1:24" x14ac:dyDescent="0.35">
      <c r="A9386" s="1">
        <v>310481</v>
      </c>
      <c r="B9386" s="1" t="s">
        <v>2344</v>
      </c>
      <c r="C9386" s="1">
        <v>121397803</v>
      </c>
      <c r="D9386" s="1">
        <v>481</v>
      </c>
      <c r="E9386" s="1" t="s">
        <v>2829</v>
      </c>
      <c r="F9386" s="1" t="s">
        <v>118</v>
      </c>
      <c r="G9386" s="1" t="s">
        <v>392</v>
      </c>
      <c r="H9386" s="1" t="s">
        <v>916</v>
      </c>
      <c r="I9386" s="1">
        <v>2037390.2</v>
      </c>
      <c r="K9386" s="1">
        <v>514816</v>
      </c>
      <c r="L9386" s="1">
        <v>7919012.5</v>
      </c>
      <c r="M9386" s="1">
        <v>0.20275400578975677</v>
      </c>
      <c r="N9386" s="1">
        <v>2.6276206970214844</v>
      </c>
      <c r="O9386" s="1">
        <v>6.7714400589466095E-2</v>
      </c>
      <c r="P9386" s="1">
        <v>3.43784499168396</v>
      </c>
      <c r="Q9386" s="1">
        <v>0</v>
      </c>
      <c r="S9386" s="1">
        <v>31</v>
      </c>
      <c r="T9386" s="1">
        <v>1</v>
      </c>
      <c r="U9386" s="1">
        <v>10471219</v>
      </c>
      <c r="V9386" s="1">
        <v>0.27046841382980347</v>
      </c>
      <c r="W9386" s="1">
        <v>2.6514618396759033</v>
      </c>
      <c r="X9386" s="1">
        <v>2.6514618396759033</v>
      </c>
    </row>
    <row r="9387" spans="1:24" x14ac:dyDescent="0.35">
      <c r="A9387" s="1">
        <v>320481</v>
      </c>
      <c r="B9387" s="1" t="s">
        <v>2345</v>
      </c>
      <c r="C9387" s="1">
        <v>121397803</v>
      </c>
      <c r="D9387" s="1">
        <v>481</v>
      </c>
      <c r="E9387" s="1" t="s">
        <v>2829</v>
      </c>
      <c r="F9387" s="1" t="s">
        <v>118</v>
      </c>
      <c r="G9387" s="1" t="s">
        <v>392</v>
      </c>
      <c r="H9387" s="1" t="s">
        <v>916</v>
      </c>
      <c r="I9387" s="1">
        <v>2058030.0800000001</v>
      </c>
      <c r="K9387" s="1">
        <v>514816</v>
      </c>
      <c r="L9387" s="1">
        <v>8146680</v>
      </c>
      <c r="M9387" s="1">
        <v>0.22766749560832977</v>
      </c>
      <c r="N9387" s="1">
        <v>2.8749480247497559</v>
      </c>
      <c r="O9387" s="1">
        <v>2.0639879629015923E-2</v>
      </c>
      <c r="P9387" s="1">
        <v>1.0130548477172852</v>
      </c>
      <c r="Q9387" s="1">
        <v>0</v>
      </c>
      <c r="S9387" s="1">
        <v>32</v>
      </c>
      <c r="T9387" s="1">
        <v>1</v>
      </c>
      <c r="U9387" s="1">
        <v>10719526</v>
      </c>
      <c r="V9387" s="1">
        <v>0.24830737709999084</v>
      </c>
      <c r="W9387" s="1">
        <v>2.371328592300415</v>
      </c>
      <c r="X9387" s="1">
        <v>2.371328592300415</v>
      </c>
    </row>
    <row r="9388" spans="1:24" x14ac:dyDescent="0.35">
      <c r="A9388" s="1">
        <v>330481</v>
      </c>
      <c r="B9388" s="1" t="s">
        <v>2346</v>
      </c>
      <c r="C9388" s="1">
        <v>121397803</v>
      </c>
      <c r="D9388" s="1">
        <v>481</v>
      </c>
      <c r="E9388" s="1" t="s">
        <v>2829</v>
      </c>
      <c r="F9388" s="1" t="s">
        <v>118</v>
      </c>
      <c r="G9388" s="1" t="s">
        <v>392</v>
      </c>
      <c r="H9388" s="1" t="s">
        <v>916</v>
      </c>
      <c r="I9388" s="1">
        <v>2207666.6</v>
      </c>
      <c r="K9388" s="1">
        <v>514816</v>
      </c>
      <c r="L9388" s="1">
        <v>8436240</v>
      </c>
      <c r="M9388" s="1">
        <v>0.2895599901676178</v>
      </c>
      <c r="N9388" s="1">
        <v>3.5543313026428223</v>
      </c>
      <c r="O9388" s="1">
        <v>0.14963652193546295</v>
      </c>
      <c r="P9388" s="1">
        <v>7.2708616256713867</v>
      </c>
      <c r="Q9388" s="1">
        <v>0</v>
      </c>
      <c r="S9388" s="1">
        <v>33</v>
      </c>
      <c r="T9388" s="1">
        <v>1</v>
      </c>
      <c r="U9388" s="1">
        <v>11158722</v>
      </c>
      <c r="V9388" s="1">
        <v>0.43919652700424194</v>
      </c>
      <c r="W9388" s="1">
        <v>4.0971589088439941</v>
      </c>
      <c r="X9388" s="1">
        <v>4.0971589088439941</v>
      </c>
    </row>
    <row r="9389" spans="1:24" x14ac:dyDescent="0.35">
      <c r="A9389" s="1">
        <v>340481</v>
      </c>
      <c r="B9389" s="1" t="s">
        <v>2347</v>
      </c>
      <c r="C9389" s="1">
        <v>121397803</v>
      </c>
      <c r="D9389" s="1">
        <v>481</v>
      </c>
      <c r="E9389" s="1" t="s">
        <v>2829</v>
      </c>
      <c r="F9389" s="1" t="s">
        <v>118</v>
      </c>
      <c r="G9389" s="1" t="s">
        <v>392</v>
      </c>
      <c r="H9389" s="1" t="s">
        <v>916</v>
      </c>
      <c r="I9389" s="1">
        <v>2207543.41</v>
      </c>
      <c r="K9389" s="1">
        <v>514816</v>
      </c>
      <c r="L9389" s="1">
        <v>8436225</v>
      </c>
      <c r="M9389" s="1">
        <v>-1.4999999621068127E-5</v>
      </c>
      <c r="N9389" s="1">
        <v>-1.7780433699954301E-4</v>
      </c>
      <c r="O9389" s="1">
        <v>-1.2318999506533146E-4</v>
      </c>
      <c r="P9389" s="1">
        <v>-5.5800997652113438E-3</v>
      </c>
      <c r="Q9389" s="1">
        <v>0</v>
      </c>
      <c r="S9389" s="1">
        <v>34</v>
      </c>
      <c r="T9389" s="1">
        <v>1</v>
      </c>
      <c r="U9389" s="1">
        <v>11158584</v>
      </c>
      <c r="V9389" s="1">
        <v>-1.3818999286741018E-4</v>
      </c>
      <c r="W9389" s="1">
        <v>-1.2367008021101356E-3</v>
      </c>
      <c r="X9389" s="1">
        <v>-1.2367008021101356E-3</v>
      </c>
    </row>
    <row r="9390" spans="1:24" x14ac:dyDescent="0.35">
      <c r="A9390" s="1">
        <v>350481</v>
      </c>
      <c r="B9390" s="1" t="s">
        <v>2348</v>
      </c>
      <c r="C9390" s="1">
        <v>121397803</v>
      </c>
      <c r="D9390" s="1">
        <v>481</v>
      </c>
      <c r="E9390" s="1" t="s">
        <v>2829</v>
      </c>
      <c r="F9390" s="1" t="s">
        <v>118</v>
      </c>
      <c r="G9390" s="1" t="s">
        <v>392</v>
      </c>
      <c r="H9390" s="1" t="s">
        <v>916</v>
      </c>
      <c r="I9390" s="1">
        <v>2390155.8199999998</v>
      </c>
      <c r="K9390" s="1">
        <v>514816</v>
      </c>
      <c r="L9390" s="1">
        <v>9192986</v>
      </c>
      <c r="M9390" s="1">
        <v>0.75676101446151733</v>
      </c>
      <c r="N9390" s="1">
        <v>8.9703750610351563</v>
      </c>
      <c r="O9390" s="1">
        <v>0.18261240422725677</v>
      </c>
      <c r="P9390" s="1">
        <v>8.2722005844116211</v>
      </c>
      <c r="Q9390" s="1">
        <v>0</v>
      </c>
      <c r="S9390" s="1">
        <v>35</v>
      </c>
      <c r="T9390" s="1">
        <v>1</v>
      </c>
      <c r="U9390" s="1">
        <v>12097958</v>
      </c>
      <c r="V9390" s="1">
        <v>0.9393734335899353</v>
      </c>
      <c r="W9390" s="1">
        <v>8.4183979034423828</v>
      </c>
      <c r="X9390" s="1">
        <v>8.4183979034423828</v>
      </c>
    </row>
    <row r="9391" spans="1:24" x14ac:dyDescent="0.35">
      <c r="A9391" s="1">
        <v>360481</v>
      </c>
      <c r="B9391" s="1" t="s">
        <v>2349</v>
      </c>
      <c r="C9391" s="1">
        <v>121397803</v>
      </c>
      <c r="D9391" s="1">
        <v>481</v>
      </c>
      <c r="E9391" s="1" t="s">
        <v>2829</v>
      </c>
      <c r="F9391" s="1" t="s">
        <v>118</v>
      </c>
      <c r="G9391" s="1" t="s">
        <v>392</v>
      </c>
      <c r="H9391" s="1" t="s">
        <v>916</v>
      </c>
      <c r="I9391" s="1">
        <v>2847618.16</v>
      </c>
      <c r="K9391" s="1">
        <v>1014816</v>
      </c>
      <c r="L9391" s="1">
        <v>10704240</v>
      </c>
      <c r="M9391" s="1">
        <v>1.5112539529800415</v>
      </c>
      <c r="N9391" s="1">
        <v>16.439207077026367</v>
      </c>
      <c r="O9391" s="1">
        <v>0.45746234059333801</v>
      </c>
      <c r="P9391" s="1">
        <v>19.139436721801758</v>
      </c>
      <c r="Q9391" s="1">
        <v>0.5</v>
      </c>
      <c r="S9391" s="1">
        <v>36</v>
      </c>
      <c r="T9391" s="1">
        <v>1</v>
      </c>
      <c r="U9391" s="1">
        <v>14566674</v>
      </c>
      <c r="V9391" s="1">
        <v>2.4687161445617676</v>
      </c>
      <c r="W9391" s="1">
        <v>20.406055450439453</v>
      </c>
      <c r="X9391" s="1">
        <v>20.406055450439453</v>
      </c>
    </row>
    <row r="9392" spans="1:24" x14ac:dyDescent="0.35">
      <c r="A9392" s="1">
        <v>370481</v>
      </c>
      <c r="B9392" s="1" t="s">
        <v>2350</v>
      </c>
      <c r="C9392" s="1">
        <v>121397803</v>
      </c>
      <c r="D9392" s="1">
        <v>481</v>
      </c>
      <c r="E9392" s="1" t="s">
        <v>2829</v>
      </c>
      <c r="F9392" s="1" t="s">
        <v>118</v>
      </c>
      <c r="G9392" s="1" t="s">
        <v>392</v>
      </c>
      <c r="H9392" s="1" t="s">
        <v>916</v>
      </c>
      <c r="I9392" s="1">
        <v>3002423.09</v>
      </c>
      <c r="K9392" s="1">
        <v>1014816</v>
      </c>
      <c r="L9392" s="1">
        <v>12632810</v>
      </c>
      <c r="M9392" s="1">
        <v>1.928570032119751</v>
      </c>
      <c r="N9392" s="1">
        <v>18.016880035400391</v>
      </c>
      <c r="O9392" s="1">
        <v>0.15480493009090424</v>
      </c>
      <c r="P9392" s="1">
        <v>5.4362950325012207</v>
      </c>
      <c r="Q9392" s="1">
        <v>0</v>
      </c>
      <c r="S9392" s="1">
        <v>37</v>
      </c>
      <c r="T9392" s="1">
        <v>1</v>
      </c>
      <c r="U9392" s="1">
        <v>16650049</v>
      </c>
      <c r="V9392" s="1">
        <v>2.0833749771118164</v>
      </c>
      <c r="W9392" s="1">
        <v>14.302338600158691</v>
      </c>
      <c r="X9392" s="1">
        <v>14.302338600158691</v>
      </c>
    </row>
    <row r="9393" spans="1:24" x14ac:dyDescent="0.35">
      <c r="A9393" s="1">
        <v>380481</v>
      </c>
      <c r="B9393" s="1" t="s">
        <v>2351</v>
      </c>
      <c r="C9393" s="1">
        <v>121397803</v>
      </c>
      <c r="D9393" s="1">
        <v>481</v>
      </c>
      <c r="E9393" s="1" t="s">
        <v>2829</v>
      </c>
      <c r="F9393" s="1" t="s">
        <v>118</v>
      </c>
      <c r="G9393" s="1" t="s">
        <v>392</v>
      </c>
      <c r="H9393" s="1" t="s">
        <v>916</v>
      </c>
      <c r="I9393" s="1">
        <v>3150886</v>
      </c>
      <c r="K9393" s="1">
        <v>2593577.25</v>
      </c>
      <c r="L9393" s="1">
        <v>13830941</v>
      </c>
      <c r="M9393" s="1">
        <v>1.1981309652328491</v>
      </c>
      <c r="N9393" s="1">
        <v>9.4842796325683594</v>
      </c>
      <c r="O9393" s="1">
        <v>0.14846290647983551</v>
      </c>
      <c r="P9393" s="1">
        <v>4.9447698593139648</v>
      </c>
      <c r="Q9393" s="1">
        <v>1.5787612199783325</v>
      </c>
      <c r="S9393" s="1">
        <v>38</v>
      </c>
      <c r="T9393" s="1">
        <v>1</v>
      </c>
      <c r="U9393" s="1">
        <v>19575404</v>
      </c>
      <c r="V9393" s="1">
        <v>2.9253549575805664</v>
      </c>
      <c r="W9393" s="1">
        <v>17.569648742675781</v>
      </c>
      <c r="X9393" s="1">
        <v>17.569648742675781</v>
      </c>
    </row>
    <row r="9394" spans="1:24" x14ac:dyDescent="0.35">
      <c r="A9394" s="1">
        <v>390481</v>
      </c>
      <c r="B9394" s="1" t="s">
        <v>2352</v>
      </c>
      <c r="C9394" s="1">
        <v>121397803</v>
      </c>
      <c r="D9394" s="1">
        <v>481</v>
      </c>
      <c r="E9394" s="1" t="s">
        <v>2829</v>
      </c>
      <c r="F9394" s="1" t="s">
        <v>118</v>
      </c>
      <c r="G9394" s="1" t="s">
        <v>392</v>
      </c>
      <c r="H9394" s="1" t="s">
        <v>916</v>
      </c>
      <c r="I9394" s="1">
        <v>3233569</v>
      </c>
      <c r="K9394" s="1">
        <v>4171515</v>
      </c>
      <c r="L9394" s="1">
        <v>14220481</v>
      </c>
      <c r="M9394" s="1">
        <v>0.38953998684883118</v>
      </c>
      <c r="N9394" s="1">
        <v>2.8164389133453369</v>
      </c>
      <c r="O9394" s="1">
        <v>8.2682996988296509E-2</v>
      </c>
      <c r="P9394" s="1">
        <v>2.6241190433502197</v>
      </c>
      <c r="Q9394" s="1">
        <v>1.5779377222061157</v>
      </c>
      <c r="S9394" s="1">
        <v>39</v>
      </c>
      <c r="T9394" s="1">
        <v>1</v>
      </c>
      <c r="U9394" s="1">
        <v>21625564</v>
      </c>
      <c r="V9394" s="1">
        <v>2.0501606464385986</v>
      </c>
      <c r="W9394" s="1">
        <v>10.473142623901367</v>
      </c>
      <c r="X9394" s="1">
        <v>10.473142623901367</v>
      </c>
    </row>
    <row r="9395" spans="1:24" x14ac:dyDescent="0.35">
      <c r="A9395" s="1">
        <v>400481</v>
      </c>
      <c r="B9395" s="1" t="s">
        <v>2353</v>
      </c>
      <c r="C9395" s="1">
        <v>121397803</v>
      </c>
      <c r="D9395" s="1">
        <v>481</v>
      </c>
      <c r="E9395" s="1" t="s">
        <v>2829</v>
      </c>
      <c r="F9395" s="1" t="s">
        <v>118</v>
      </c>
      <c r="G9395" s="1" t="s">
        <v>392</v>
      </c>
      <c r="H9395" s="1" t="s">
        <v>916</v>
      </c>
      <c r="S9395" s="1">
        <v>40</v>
      </c>
      <c r="T9395" s="1">
        <v>1</v>
      </c>
      <c r="U9395" s="1">
        <v>0</v>
      </c>
      <c r="V9395" s="1">
        <v>0</v>
      </c>
      <c r="W9395" s="1">
        <v>-100</v>
      </c>
      <c r="X9395" s="1">
        <v>-100</v>
      </c>
    </row>
    <row r="9396" spans="1:24" x14ac:dyDescent="0.35">
      <c r="A9396" s="1">
        <v>410481</v>
      </c>
      <c r="B9396" s="1" t="s">
        <v>2354</v>
      </c>
      <c r="C9396" s="1">
        <v>121397803</v>
      </c>
      <c r="D9396" s="1">
        <v>481</v>
      </c>
      <c r="E9396" s="1" t="s">
        <v>2829</v>
      </c>
      <c r="F9396" s="1" t="s">
        <v>118</v>
      </c>
      <c r="G9396" s="1" t="s">
        <v>392</v>
      </c>
      <c r="H9396" s="1" t="s">
        <v>916</v>
      </c>
      <c r="S9396" s="1">
        <v>41</v>
      </c>
      <c r="T9396" s="1">
        <v>1</v>
      </c>
      <c r="U9396" s="1">
        <v>0</v>
      </c>
      <c r="V9396" s="1">
        <v>0</v>
      </c>
    </row>
    <row r="9397" spans="1:24" x14ac:dyDescent="0.35">
      <c r="A9397" s="1">
        <v>420481</v>
      </c>
      <c r="B9397" s="1" t="s">
        <v>2355</v>
      </c>
      <c r="C9397" s="1">
        <v>121397803</v>
      </c>
      <c r="D9397" s="1">
        <v>481</v>
      </c>
      <c r="E9397" s="1" t="s">
        <v>2829</v>
      </c>
      <c r="F9397" s="1" t="s">
        <v>118</v>
      </c>
      <c r="G9397" s="1" t="s">
        <v>392</v>
      </c>
      <c r="H9397" s="1" t="s">
        <v>916</v>
      </c>
      <c r="S9397" s="1">
        <v>42</v>
      </c>
      <c r="T9397" s="1">
        <v>1</v>
      </c>
      <c r="U9397" s="1">
        <v>0</v>
      </c>
      <c r="V9397" s="1">
        <v>0</v>
      </c>
    </row>
    <row r="9398" spans="1:24" x14ac:dyDescent="0.35">
      <c r="A9398" s="1">
        <v>430481</v>
      </c>
      <c r="B9398" s="1" t="s">
        <v>2356</v>
      </c>
      <c r="C9398" s="1">
        <v>121397803</v>
      </c>
      <c r="D9398" s="1">
        <v>481</v>
      </c>
      <c r="E9398" s="1" t="s">
        <v>2829</v>
      </c>
      <c r="F9398" s="1" t="s">
        <v>118</v>
      </c>
      <c r="G9398" s="1" t="s">
        <v>392</v>
      </c>
      <c r="H9398" s="1" t="s">
        <v>916</v>
      </c>
      <c r="S9398" s="1">
        <v>43</v>
      </c>
      <c r="T9398" s="1">
        <v>1</v>
      </c>
      <c r="U9398" s="1">
        <v>0</v>
      </c>
      <c r="V9398" s="1">
        <v>0</v>
      </c>
    </row>
    <row r="9399" spans="1:24" x14ac:dyDescent="0.35">
      <c r="A9399" s="1">
        <v>440481</v>
      </c>
      <c r="B9399" s="1" t="s">
        <v>2357</v>
      </c>
      <c r="C9399" s="1">
        <v>121397803</v>
      </c>
      <c r="D9399" s="1">
        <v>481</v>
      </c>
      <c r="E9399" s="1" t="s">
        <v>2829</v>
      </c>
      <c r="F9399" s="1" t="s">
        <v>118</v>
      </c>
      <c r="G9399" s="1" t="s">
        <v>392</v>
      </c>
      <c r="H9399" s="1" t="s">
        <v>916</v>
      </c>
      <c r="S9399" s="1">
        <v>44</v>
      </c>
      <c r="T9399" s="1">
        <v>1</v>
      </c>
      <c r="U9399" s="1">
        <v>0</v>
      </c>
      <c r="V9399" s="1">
        <v>0</v>
      </c>
    </row>
    <row r="9400" spans="1:24" x14ac:dyDescent="0.35">
      <c r="A9400" s="1">
        <v>450481</v>
      </c>
      <c r="B9400" s="1" t="s">
        <v>2358</v>
      </c>
      <c r="C9400" s="1">
        <v>121397803</v>
      </c>
      <c r="D9400" s="1">
        <v>481</v>
      </c>
      <c r="E9400" s="1" t="s">
        <v>2829</v>
      </c>
      <c r="F9400" s="1" t="s">
        <v>118</v>
      </c>
      <c r="G9400" s="1" t="s">
        <v>392</v>
      </c>
      <c r="H9400" s="1" t="s">
        <v>916</v>
      </c>
      <c r="S9400" s="1">
        <v>45</v>
      </c>
      <c r="T9400" s="1">
        <v>1</v>
      </c>
      <c r="U9400" s="1">
        <v>0</v>
      </c>
      <c r="V9400" s="1">
        <v>0</v>
      </c>
    </row>
    <row r="9401" spans="1:24" x14ac:dyDescent="0.35">
      <c r="A9401" s="1">
        <v>460481</v>
      </c>
      <c r="B9401" s="1" t="s">
        <v>2359</v>
      </c>
      <c r="C9401" s="1">
        <v>121397803</v>
      </c>
      <c r="D9401" s="1">
        <v>481</v>
      </c>
      <c r="E9401" s="1" t="s">
        <v>2829</v>
      </c>
      <c r="F9401" s="1" t="s">
        <v>118</v>
      </c>
      <c r="G9401" s="1" t="s">
        <v>392</v>
      </c>
      <c r="H9401" s="1" t="s">
        <v>916</v>
      </c>
      <c r="S9401" s="1">
        <v>46</v>
      </c>
      <c r="T9401" s="1">
        <v>1</v>
      </c>
      <c r="U9401" s="1">
        <v>0</v>
      </c>
      <c r="V9401" s="1">
        <v>0</v>
      </c>
    </row>
    <row r="9402" spans="1:24" x14ac:dyDescent="0.35">
      <c r="A9402" s="1">
        <v>470481</v>
      </c>
      <c r="B9402" s="1" t="s">
        <v>2360</v>
      </c>
      <c r="C9402" s="1">
        <v>121397803</v>
      </c>
      <c r="D9402" s="1">
        <v>481</v>
      </c>
      <c r="E9402" s="1" t="s">
        <v>2829</v>
      </c>
      <c r="F9402" s="1" t="s">
        <v>118</v>
      </c>
      <c r="G9402" s="1" t="s">
        <v>392</v>
      </c>
      <c r="H9402" s="1" t="s">
        <v>916</v>
      </c>
      <c r="S9402" s="1">
        <v>47</v>
      </c>
      <c r="T9402" s="1">
        <v>1</v>
      </c>
      <c r="U9402" s="1">
        <v>0</v>
      </c>
      <c r="V9402" s="1">
        <v>0</v>
      </c>
    </row>
    <row r="9403" spans="1:24" x14ac:dyDescent="0.35">
      <c r="A9403" s="1">
        <v>480481</v>
      </c>
      <c r="B9403" s="1" t="s">
        <v>2361</v>
      </c>
      <c r="C9403" s="1">
        <v>121397803</v>
      </c>
      <c r="D9403" s="1">
        <v>481</v>
      </c>
      <c r="E9403" s="1" t="s">
        <v>2829</v>
      </c>
      <c r="F9403" s="1" t="s">
        <v>118</v>
      </c>
      <c r="G9403" s="1" t="s">
        <v>392</v>
      </c>
      <c r="H9403" s="1" t="s">
        <v>916</v>
      </c>
      <c r="S9403" s="1">
        <v>48</v>
      </c>
      <c r="T9403" s="1">
        <v>1</v>
      </c>
      <c r="U9403" s="1">
        <v>0</v>
      </c>
      <c r="V9403" s="1">
        <v>0</v>
      </c>
    </row>
    <row r="9404" spans="1:24" x14ac:dyDescent="0.35">
      <c r="A9404" s="1">
        <v>290027</v>
      </c>
      <c r="B9404" s="1" t="s">
        <v>2341</v>
      </c>
      <c r="C9404" s="1">
        <v>122091002</v>
      </c>
      <c r="D9404" s="1">
        <v>27</v>
      </c>
      <c r="E9404" s="1" t="s">
        <v>2830</v>
      </c>
      <c r="F9404" s="1" t="s">
        <v>156</v>
      </c>
      <c r="G9404" s="1" t="s">
        <v>155</v>
      </c>
      <c r="H9404" s="1" t="s">
        <v>916</v>
      </c>
      <c r="I9404" s="1">
        <v>4785903.99</v>
      </c>
      <c r="K9404" s="1">
        <v>584234</v>
      </c>
      <c r="L9404" s="1">
        <v>11545341</v>
      </c>
      <c r="S9404" s="1">
        <v>29</v>
      </c>
      <c r="T9404" s="1">
        <v>1</v>
      </c>
      <c r="U9404" s="1">
        <v>16915480</v>
      </c>
      <c r="V9404" s="1">
        <v>0</v>
      </c>
    </row>
    <row r="9405" spans="1:24" x14ac:dyDescent="0.35">
      <c r="A9405" s="1">
        <v>300027</v>
      </c>
      <c r="B9405" s="1" t="s">
        <v>2343</v>
      </c>
      <c r="C9405" s="1">
        <v>122091002</v>
      </c>
      <c r="D9405" s="1">
        <v>27</v>
      </c>
      <c r="E9405" s="1" t="s">
        <v>2830</v>
      </c>
      <c r="F9405" s="1" t="s">
        <v>156</v>
      </c>
      <c r="G9405" s="1" t="s">
        <v>155</v>
      </c>
      <c r="H9405" s="1" t="s">
        <v>916</v>
      </c>
      <c r="I9405" s="1">
        <v>3695899.29</v>
      </c>
      <c r="K9405" s="1">
        <v>584234</v>
      </c>
      <c r="L9405" s="1">
        <v>12132077</v>
      </c>
      <c r="M9405" s="1">
        <v>0.58673602342605591</v>
      </c>
      <c r="N9405" s="1">
        <v>5.0820155143737793</v>
      </c>
      <c r="O9405" s="1">
        <v>-1.0900046825408936</v>
      </c>
      <c r="P9405" s="1">
        <v>-22.775314331054688</v>
      </c>
      <c r="Q9405" s="1">
        <v>0</v>
      </c>
      <c r="S9405" s="1">
        <v>30</v>
      </c>
      <c r="T9405" s="1">
        <v>1</v>
      </c>
      <c r="U9405" s="1">
        <v>16412210</v>
      </c>
      <c r="V9405" s="1">
        <v>-0.50326865911483765</v>
      </c>
      <c r="W9405" s="1">
        <v>-2.9752037525177002</v>
      </c>
      <c r="X9405" s="1">
        <v>-2.9752037525177002</v>
      </c>
    </row>
    <row r="9406" spans="1:24" x14ac:dyDescent="0.35">
      <c r="A9406" s="1">
        <v>310027</v>
      </c>
      <c r="B9406" s="1" t="s">
        <v>2344</v>
      </c>
      <c r="C9406" s="1">
        <v>122091002</v>
      </c>
      <c r="D9406" s="1">
        <v>27</v>
      </c>
      <c r="E9406" s="1" t="s">
        <v>2830</v>
      </c>
      <c r="F9406" s="1" t="s">
        <v>156</v>
      </c>
      <c r="G9406" s="1" t="s">
        <v>155</v>
      </c>
      <c r="H9406" s="1" t="s">
        <v>916</v>
      </c>
      <c r="I9406" s="1">
        <v>4323954.5199999996</v>
      </c>
      <c r="K9406" s="1">
        <v>584234</v>
      </c>
      <c r="L9406" s="1">
        <v>12557926</v>
      </c>
      <c r="M9406" s="1">
        <v>0.42584899067878723</v>
      </c>
      <c r="N9406" s="1">
        <v>3.5101079940795898</v>
      </c>
      <c r="O9406" s="1">
        <v>0.62805521488189697</v>
      </c>
      <c r="P9406" s="1">
        <v>16.99329948425293</v>
      </c>
      <c r="Q9406" s="1">
        <v>0</v>
      </c>
      <c r="S9406" s="1">
        <v>31</v>
      </c>
      <c r="T9406" s="1">
        <v>1</v>
      </c>
      <c r="U9406" s="1">
        <v>17466114</v>
      </c>
      <c r="V9406" s="1">
        <v>1.0539041757583618</v>
      </c>
      <c r="W9406" s="1">
        <v>6.4214630126953125</v>
      </c>
      <c r="X9406" s="1">
        <v>6.4214630126953125</v>
      </c>
    </row>
    <row r="9407" spans="1:24" x14ac:dyDescent="0.35">
      <c r="A9407" s="1">
        <v>320027</v>
      </c>
      <c r="B9407" s="1" t="s">
        <v>2345</v>
      </c>
      <c r="C9407" s="1">
        <v>122091002</v>
      </c>
      <c r="D9407" s="1">
        <v>27</v>
      </c>
      <c r="E9407" s="1" t="s">
        <v>2830</v>
      </c>
      <c r="F9407" s="1" t="s">
        <v>156</v>
      </c>
      <c r="G9407" s="1" t="s">
        <v>155</v>
      </c>
      <c r="H9407" s="1" t="s">
        <v>916</v>
      </c>
      <c r="I9407" s="1">
        <v>4480180.72</v>
      </c>
      <c r="K9407" s="1">
        <v>584234</v>
      </c>
      <c r="L9407" s="1">
        <v>12830550</v>
      </c>
      <c r="M9407" s="1">
        <v>0.27262398600578308</v>
      </c>
      <c r="N9407" s="1">
        <v>2.1709318161010742</v>
      </c>
      <c r="O9407" s="1">
        <v>0.15622620284557343</v>
      </c>
      <c r="P9407" s="1">
        <v>3.6130399703979492</v>
      </c>
      <c r="Q9407" s="1">
        <v>0</v>
      </c>
      <c r="S9407" s="1">
        <v>32</v>
      </c>
      <c r="T9407" s="1">
        <v>1</v>
      </c>
      <c r="U9407" s="1">
        <v>17894964</v>
      </c>
      <c r="V9407" s="1">
        <v>0.42885017395019531</v>
      </c>
      <c r="W9407" s="1">
        <v>2.4553258419036865</v>
      </c>
      <c r="X9407" s="1">
        <v>2.4553258419036865</v>
      </c>
    </row>
    <row r="9408" spans="1:24" x14ac:dyDescent="0.35">
      <c r="A9408" s="1">
        <v>330027</v>
      </c>
      <c r="B9408" s="1" t="s">
        <v>2346</v>
      </c>
      <c r="C9408" s="1">
        <v>122091002</v>
      </c>
      <c r="D9408" s="1">
        <v>27</v>
      </c>
      <c r="E9408" s="1" t="s">
        <v>2830</v>
      </c>
      <c r="F9408" s="1" t="s">
        <v>156</v>
      </c>
      <c r="G9408" s="1" t="s">
        <v>155</v>
      </c>
      <c r="H9408" s="1" t="s">
        <v>916</v>
      </c>
      <c r="I9408" s="1">
        <v>4496568.42</v>
      </c>
      <c r="K9408" s="1">
        <v>584234</v>
      </c>
      <c r="L9408" s="1">
        <v>13710962</v>
      </c>
      <c r="M9408" s="1">
        <v>0.88041198253631592</v>
      </c>
      <c r="N9408" s="1">
        <v>6.8618416786193848</v>
      </c>
      <c r="O9408" s="1">
        <v>1.6387699171900749E-2</v>
      </c>
      <c r="P9408" s="1">
        <v>0.36578211188316345</v>
      </c>
      <c r="Q9408" s="1">
        <v>0</v>
      </c>
      <c r="S9408" s="1">
        <v>33</v>
      </c>
      <c r="T9408" s="1">
        <v>1</v>
      </c>
      <c r="U9408" s="1">
        <v>18791764</v>
      </c>
      <c r="V9408" s="1">
        <v>0.89679968357086182</v>
      </c>
      <c r="W9408" s="1">
        <v>5.0114660263061523</v>
      </c>
      <c r="X9408" s="1">
        <v>5.0114660263061523</v>
      </c>
    </row>
    <row r="9409" spans="1:24" x14ac:dyDescent="0.35">
      <c r="A9409" s="1">
        <v>340027</v>
      </c>
      <c r="B9409" s="1" t="s">
        <v>2347</v>
      </c>
      <c r="C9409" s="1">
        <v>122091002</v>
      </c>
      <c r="D9409" s="1">
        <v>27</v>
      </c>
      <c r="E9409" s="1" t="s">
        <v>2830</v>
      </c>
      <c r="F9409" s="1" t="s">
        <v>156</v>
      </c>
      <c r="G9409" s="1" t="s">
        <v>155</v>
      </c>
      <c r="H9409" s="1" t="s">
        <v>916</v>
      </c>
      <c r="I9409" s="1">
        <v>4646432.01</v>
      </c>
      <c r="K9409" s="1">
        <v>584234</v>
      </c>
      <c r="L9409" s="1">
        <v>13710934</v>
      </c>
      <c r="M9409" s="1">
        <v>-2.8000000384054147E-5</v>
      </c>
      <c r="N9409" s="1">
        <v>-2.0421616500243545E-4</v>
      </c>
      <c r="O9409" s="1">
        <v>0.1498635858297348</v>
      </c>
      <c r="P9409" s="1">
        <v>3.332843542098999</v>
      </c>
      <c r="Q9409" s="1">
        <v>0</v>
      </c>
      <c r="S9409" s="1">
        <v>34</v>
      </c>
      <c r="T9409" s="1">
        <v>1</v>
      </c>
      <c r="U9409" s="1">
        <v>18941600</v>
      </c>
      <c r="V9409" s="1">
        <v>0.14983558654785156</v>
      </c>
      <c r="W9409" s="1">
        <v>0.79734933376312256</v>
      </c>
      <c r="X9409" s="1">
        <v>0.79734933376312256</v>
      </c>
    </row>
    <row r="9410" spans="1:24" x14ac:dyDescent="0.35">
      <c r="A9410" s="1">
        <v>350027</v>
      </c>
      <c r="B9410" s="1" t="s">
        <v>2348</v>
      </c>
      <c r="C9410" s="1">
        <v>122091002</v>
      </c>
      <c r="D9410" s="1">
        <v>27</v>
      </c>
      <c r="E9410" s="1" t="s">
        <v>2830</v>
      </c>
      <c r="F9410" s="1" t="s">
        <v>156</v>
      </c>
      <c r="G9410" s="1" t="s">
        <v>155</v>
      </c>
      <c r="H9410" s="1" t="s">
        <v>916</v>
      </c>
      <c r="I9410" s="1">
        <v>4795452.5999999996</v>
      </c>
      <c r="K9410" s="1">
        <v>584234</v>
      </c>
      <c r="L9410" s="1">
        <v>15196039</v>
      </c>
      <c r="M9410" s="1">
        <v>1.485105037689209</v>
      </c>
      <c r="N9410" s="1">
        <v>10.831538200378418</v>
      </c>
      <c r="O9410" s="1">
        <v>0.14902059733867645</v>
      </c>
      <c r="P9410" s="1">
        <v>3.2072048187255859</v>
      </c>
      <c r="Q9410" s="1">
        <v>0</v>
      </c>
      <c r="S9410" s="1">
        <v>35</v>
      </c>
      <c r="T9410" s="1">
        <v>1</v>
      </c>
      <c r="U9410" s="1">
        <v>20575726</v>
      </c>
      <c r="V9410" s="1">
        <v>1.6341255903244019</v>
      </c>
      <c r="W9410" s="1">
        <v>8.6271800994873047</v>
      </c>
      <c r="X9410" s="1">
        <v>8.6271800994873047</v>
      </c>
    </row>
    <row r="9411" spans="1:24" x14ac:dyDescent="0.35">
      <c r="A9411" s="1">
        <v>360027</v>
      </c>
      <c r="B9411" s="1" t="s">
        <v>2349</v>
      </c>
      <c r="C9411" s="1">
        <v>122091002</v>
      </c>
      <c r="D9411" s="1">
        <v>27</v>
      </c>
      <c r="E9411" s="1" t="s">
        <v>2830</v>
      </c>
      <c r="F9411" s="1" t="s">
        <v>156</v>
      </c>
      <c r="G9411" s="1" t="s">
        <v>155</v>
      </c>
      <c r="H9411" s="1" t="s">
        <v>916</v>
      </c>
      <c r="I9411" s="1">
        <v>5062946.0199999996</v>
      </c>
      <c r="K9411" s="1">
        <v>584234</v>
      </c>
      <c r="L9411" s="1">
        <v>17300278</v>
      </c>
      <c r="M9411" s="1">
        <v>2.1042389869689941</v>
      </c>
      <c r="N9411" s="1">
        <v>13.847286224365234</v>
      </c>
      <c r="O9411" s="1">
        <v>0.26749342679977417</v>
      </c>
      <c r="P9411" s="1">
        <v>5.57806396484375</v>
      </c>
      <c r="Q9411" s="1">
        <v>0</v>
      </c>
      <c r="S9411" s="1">
        <v>36</v>
      </c>
      <c r="T9411" s="1">
        <v>1</v>
      </c>
      <c r="U9411" s="1">
        <v>22947458</v>
      </c>
      <c r="V9411" s="1">
        <v>2.3717324733734131</v>
      </c>
      <c r="W9411" s="1">
        <v>11.52684497833252</v>
      </c>
      <c r="X9411" s="1">
        <v>11.52684497833252</v>
      </c>
    </row>
    <row r="9412" spans="1:24" x14ac:dyDescent="0.35">
      <c r="A9412" s="1">
        <v>370027</v>
      </c>
      <c r="B9412" s="1" t="s">
        <v>2350</v>
      </c>
      <c r="C9412" s="1">
        <v>122091002</v>
      </c>
      <c r="D9412" s="1">
        <v>27</v>
      </c>
      <c r="E9412" s="1" t="s">
        <v>2830</v>
      </c>
      <c r="F9412" s="1" t="s">
        <v>156</v>
      </c>
      <c r="G9412" s="1" t="s">
        <v>155</v>
      </c>
      <c r="H9412" s="1" t="s">
        <v>916</v>
      </c>
      <c r="I9412" s="1">
        <v>5496790.0599999996</v>
      </c>
      <c r="K9412" s="1">
        <v>584234</v>
      </c>
      <c r="L9412" s="1">
        <v>20248630</v>
      </c>
      <c r="M9412" s="1">
        <v>2.9483520984649658</v>
      </c>
      <c r="N9412" s="1">
        <v>17.04222297668457</v>
      </c>
      <c r="O9412" s="1">
        <v>0.43384402990341187</v>
      </c>
      <c r="P9412" s="1">
        <v>8.5690040588378906</v>
      </c>
      <c r="Q9412" s="1">
        <v>0</v>
      </c>
      <c r="S9412" s="1">
        <v>37</v>
      </c>
      <c r="T9412" s="1">
        <v>1</v>
      </c>
      <c r="U9412" s="1">
        <v>26329654</v>
      </c>
      <c r="V9412" s="1">
        <v>3.3821961879730225</v>
      </c>
      <c r="W9412" s="1">
        <v>14.738869667053223</v>
      </c>
      <c r="X9412" s="1">
        <v>14.738869667053223</v>
      </c>
    </row>
    <row r="9413" spans="1:24" x14ac:dyDescent="0.35">
      <c r="A9413" s="1">
        <v>380027</v>
      </c>
      <c r="B9413" s="1" t="s">
        <v>2351</v>
      </c>
      <c r="C9413" s="1">
        <v>122091002</v>
      </c>
      <c r="D9413" s="1">
        <v>27</v>
      </c>
      <c r="E9413" s="1" t="s">
        <v>2830</v>
      </c>
      <c r="F9413" s="1" t="s">
        <v>156</v>
      </c>
      <c r="G9413" s="1" t="s">
        <v>155</v>
      </c>
      <c r="H9413" s="1" t="s">
        <v>916</v>
      </c>
      <c r="I9413" s="1">
        <v>5906667</v>
      </c>
      <c r="K9413" s="1">
        <v>2337897.5</v>
      </c>
      <c r="L9413" s="1">
        <v>22003024</v>
      </c>
      <c r="M9413" s="1">
        <v>1.7543940544128418</v>
      </c>
      <c r="N9413" s="1">
        <v>8.6642599105834961</v>
      </c>
      <c r="O9413" s="1">
        <v>0.40987694263458252</v>
      </c>
      <c r="P9413" s="1">
        <v>7.4566597938537598</v>
      </c>
      <c r="Q9413" s="1">
        <v>1.7536635398864746</v>
      </c>
      <c r="S9413" s="1">
        <v>38</v>
      </c>
      <c r="T9413" s="1">
        <v>1</v>
      </c>
      <c r="U9413" s="1">
        <v>30247588</v>
      </c>
      <c r="V9413" s="1">
        <v>3.9179344177246094</v>
      </c>
      <c r="W9413" s="1">
        <v>14.880309104919434</v>
      </c>
      <c r="X9413" s="1">
        <v>14.880309104919434</v>
      </c>
    </row>
    <row r="9414" spans="1:24" x14ac:dyDescent="0.35">
      <c r="A9414" s="1">
        <v>390027</v>
      </c>
      <c r="B9414" s="1" t="s">
        <v>2352</v>
      </c>
      <c r="C9414" s="1">
        <v>122091002</v>
      </c>
      <c r="D9414" s="1">
        <v>27</v>
      </c>
      <c r="E9414" s="1" t="s">
        <v>2830</v>
      </c>
      <c r="F9414" s="1" t="s">
        <v>156</v>
      </c>
      <c r="G9414" s="1" t="s">
        <v>155</v>
      </c>
      <c r="H9414" s="1" t="s">
        <v>916</v>
      </c>
      <c r="I9414" s="1">
        <v>6091162</v>
      </c>
      <c r="K9414" s="1">
        <v>4181181</v>
      </c>
      <c r="L9414" s="1">
        <v>22432592</v>
      </c>
      <c r="M9414" s="1">
        <v>0.42956799268722534</v>
      </c>
      <c r="N9414" s="1">
        <v>1.9523134231567383</v>
      </c>
      <c r="O9414" s="1">
        <v>0.18449500203132629</v>
      </c>
      <c r="P9414" s="1">
        <v>3.1235044002532959</v>
      </c>
      <c r="Q9414" s="1">
        <v>1.8432835340499878</v>
      </c>
      <c r="S9414" s="1">
        <v>39</v>
      </c>
      <c r="T9414" s="1">
        <v>1</v>
      </c>
      <c r="U9414" s="1">
        <v>32704936</v>
      </c>
      <c r="V9414" s="1">
        <v>2.4573466777801514</v>
      </c>
      <c r="W9414" s="1">
        <v>8.1241121292114258</v>
      </c>
      <c r="X9414" s="1">
        <v>8.1241121292114258</v>
      </c>
    </row>
    <row r="9415" spans="1:24" x14ac:dyDescent="0.35">
      <c r="A9415" s="1">
        <v>400027</v>
      </c>
      <c r="B9415" s="1" t="s">
        <v>2353</v>
      </c>
      <c r="C9415" s="1">
        <v>122091002</v>
      </c>
      <c r="D9415" s="1">
        <v>27</v>
      </c>
      <c r="E9415" s="1" t="s">
        <v>2830</v>
      </c>
      <c r="F9415" s="1" t="s">
        <v>156</v>
      </c>
      <c r="G9415" s="1" t="s">
        <v>155</v>
      </c>
      <c r="H9415" s="1" t="s">
        <v>916</v>
      </c>
      <c r="S9415" s="1">
        <v>40</v>
      </c>
      <c r="T9415" s="1">
        <v>1</v>
      </c>
      <c r="U9415" s="1">
        <v>0</v>
      </c>
      <c r="V9415" s="1">
        <v>0</v>
      </c>
      <c r="W9415" s="1">
        <v>-100</v>
      </c>
      <c r="X9415" s="1">
        <v>-100</v>
      </c>
    </row>
    <row r="9416" spans="1:24" x14ac:dyDescent="0.35">
      <c r="A9416" s="1">
        <v>410027</v>
      </c>
      <c r="B9416" s="1" t="s">
        <v>2354</v>
      </c>
      <c r="C9416" s="1">
        <v>122091002</v>
      </c>
      <c r="D9416" s="1">
        <v>27</v>
      </c>
      <c r="E9416" s="1" t="s">
        <v>2830</v>
      </c>
      <c r="F9416" s="1" t="s">
        <v>156</v>
      </c>
      <c r="G9416" s="1" t="s">
        <v>155</v>
      </c>
      <c r="H9416" s="1" t="s">
        <v>916</v>
      </c>
      <c r="S9416" s="1">
        <v>41</v>
      </c>
      <c r="T9416" s="1">
        <v>1</v>
      </c>
      <c r="U9416" s="1">
        <v>0</v>
      </c>
      <c r="V9416" s="1">
        <v>0</v>
      </c>
    </row>
    <row r="9417" spans="1:24" x14ac:dyDescent="0.35">
      <c r="A9417" s="1">
        <v>420027</v>
      </c>
      <c r="B9417" s="1" t="s">
        <v>2355</v>
      </c>
      <c r="C9417" s="1">
        <v>122091002</v>
      </c>
      <c r="D9417" s="1">
        <v>27</v>
      </c>
      <c r="E9417" s="1" t="s">
        <v>2830</v>
      </c>
      <c r="F9417" s="1" t="s">
        <v>156</v>
      </c>
      <c r="G9417" s="1" t="s">
        <v>155</v>
      </c>
      <c r="H9417" s="1" t="s">
        <v>916</v>
      </c>
      <c r="S9417" s="1">
        <v>42</v>
      </c>
      <c r="T9417" s="1">
        <v>1</v>
      </c>
      <c r="U9417" s="1">
        <v>0</v>
      </c>
      <c r="V9417" s="1">
        <v>0</v>
      </c>
    </row>
    <row r="9418" spans="1:24" x14ac:dyDescent="0.35">
      <c r="A9418" s="1">
        <v>430027</v>
      </c>
      <c r="B9418" s="1" t="s">
        <v>2356</v>
      </c>
      <c r="C9418" s="1">
        <v>122091002</v>
      </c>
      <c r="D9418" s="1">
        <v>27</v>
      </c>
      <c r="E9418" s="1" t="s">
        <v>2830</v>
      </c>
      <c r="F9418" s="1" t="s">
        <v>156</v>
      </c>
      <c r="G9418" s="1" t="s">
        <v>155</v>
      </c>
      <c r="H9418" s="1" t="s">
        <v>916</v>
      </c>
      <c r="S9418" s="1">
        <v>43</v>
      </c>
      <c r="T9418" s="1">
        <v>1</v>
      </c>
      <c r="U9418" s="1">
        <v>0</v>
      </c>
      <c r="V9418" s="1">
        <v>0</v>
      </c>
    </row>
    <row r="9419" spans="1:24" x14ac:dyDescent="0.35">
      <c r="A9419" s="1">
        <v>440027</v>
      </c>
      <c r="B9419" s="1" t="s">
        <v>2357</v>
      </c>
      <c r="C9419" s="1">
        <v>122091002</v>
      </c>
      <c r="D9419" s="1">
        <v>27</v>
      </c>
      <c r="E9419" s="1" t="s">
        <v>2830</v>
      </c>
      <c r="F9419" s="1" t="s">
        <v>156</v>
      </c>
      <c r="G9419" s="1" t="s">
        <v>155</v>
      </c>
      <c r="H9419" s="1" t="s">
        <v>916</v>
      </c>
      <c r="S9419" s="1">
        <v>44</v>
      </c>
      <c r="T9419" s="1">
        <v>1</v>
      </c>
      <c r="U9419" s="1">
        <v>0</v>
      </c>
      <c r="V9419" s="1">
        <v>0</v>
      </c>
    </row>
    <row r="9420" spans="1:24" x14ac:dyDescent="0.35">
      <c r="A9420" s="1">
        <v>450027</v>
      </c>
      <c r="B9420" s="1" t="s">
        <v>2358</v>
      </c>
      <c r="C9420" s="1">
        <v>122091002</v>
      </c>
      <c r="D9420" s="1">
        <v>27</v>
      </c>
      <c r="E9420" s="1" t="s">
        <v>2830</v>
      </c>
      <c r="F9420" s="1" t="s">
        <v>156</v>
      </c>
      <c r="G9420" s="1" t="s">
        <v>155</v>
      </c>
      <c r="H9420" s="1" t="s">
        <v>916</v>
      </c>
      <c r="S9420" s="1">
        <v>45</v>
      </c>
      <c r="T9420" s="1">
        <v>1</v>
      </c>
      <c r="U9420" s="1">
        <v>0</v>
      </c>
      <c r="V9420" s="1">
        <v>0</v>
      </c>
    </row>
    <row r="9421" spans="1:24" x14ac:dyDescent="0.35">
      <c r="A9421" s="1">
        <v>460027</v>
      </c>
      <c r="B9421" s="1" t="s">
        <v>2359</v>
      </c>
      <c r="C9421" s="1">
        <v>122091002</v>
      </c>
      <c r="D9421" s="1">
        <v>27</v>
      </c>
      <c r="E9421" s="1" t="s">
        <v>2830</v>
      </c>
      <c r="F9421" s="1" t="s">
        <v>156</v>
      </c>
      <c r="G9421" s="1" t="s">
        <v>155</v>
      </c>
      <c r="H9421" s="1" t="s">
        <v>916</v>
      </c>
      <c r="S9421" s="1">
        <v>46</v>
      </c>
      <c r="T9421" s="1">
        <v>1</v>
      </c>
      <c r="U9421" s="1">
        <v>0</v>
      </c>
      <c r="V9421" s="1">
        <v>0</v>
      </c>
    </row>
    <row r="9422" spans="1:24" x14ac:dyDescent="0.35">
      <c r="A9422" s="1">
        <v>470027</v>
      </c>
      <c r="B9422" s="1" t="s">
        <v>2360</v>
      </c>
      <c r="C9422" s="1">
        <v>122091002</v>
      </c>
      <c r="D9422" s="1">
        <v>27</v>
      </c>
      <c r="E9422" s="1" t="s">
        <v>2830</v>
      </c>
      <c r="F9422" s="1" t="s">
        <v>156</v>
      </c>
      <c r="G9422" s="1" t="s">
        <v>155</v>
      </c>
      <c r="H9422" s="1" t="s">
        <v>916</v>
      </c>
      <c r="S9422" s="1">
        <v>47</v>
      </c>
      <c r="T9422" s="1">
        <v>1</v>
      </c>
      <c r="U9422" s="1">
        <v>0</v>
      </c>
      <c r="V9422" s="1">
        <v>0</v>
      </c>
    </row>
    <row r="9423" spans="1:24" x14ac:dyDescent="0.35">
      <c r="A9423" s="1">
        <v>480027</v>
      </c>
      <c r="B9423" s="1" t="s">
        <v>2361</v>
      </c>
      <c r="C9423" s="1">
        <v>122091002</v>
      </c>
      <c r="D9423" s="1">
        <v>27</v>
      </c>
      <c r="E9423" s="1" t="s">
        <v>2830</v>
      </c>
      <c r="F9423" s="1" t="s">
        <v>156</v>
      </c>
      <c r="G9423" s="1" t="s">
        <v>155</v>
      </c>
      <c r="H9423" s="1" t="s">
        <v>916</v>
      </c>
      <c r="S9423" s="1">
        <v>48</v>
      </c>
      <c r="T9423" s="1">
        <v>1</v>
      </c>
      <c r="U9423" s="1">
        <v>0</v>
      </c>
      <c r="V9423" s="1">
        <v>0</v>
      </c>
    </row>
    <row r="9424" spans="1:24" x14ac:dyDescent="0.35">
      <c r="A9424" s="1">
        <v>290048</v>
      </c>
      <c r="B9424" s="1" t="s">
        <v>2341</v>
      </c>
      <c r="C9424" s="1">
        <v>122091303</v>
      </c>
      <c r="D9424" s="1">
        <v>48</v>
      </c>
      <c r="E9424" s="1" t="s">
        <v>2831</v>
      </c>
      <c r="F9424" s="1" t="s">
        <v>156</v>
      </c>
      <c r="G9424" s="1" t="s">
        <v>155</v>
      </c>
      <c r="H9424" s="1" t="s">
        <v>916</v>
      </c>
      <c r="I9424" s="1">
        <v>952282.26</v>
      </c>
      <c r="K9424" s="1">
        <v>214151</v>
      </c>
      <c r="L9424" s="1">
        <v>6162300.5</v>
      </c>
      <c r="S9424" s="1">
        <v>29</v>
      </c>
      <c r="T9424" s="1">
        <v>1</v>
      </c>
      <c r="U9424" s="1">
        <v>7328734</v>
      </c>
      <c r="V9424" s="1">
        <v>0</v>
      </c>
    </row>
    <row r="9425" spans="1:24" x14ac:dyDescent="0.35">
      <c r="A9425" s="1">
        <v>300048</v>
      </c>
      <c r="B9425" s="1" t="s">
        <v>2343</v>
      </c>
      <c r="C9425" s="1">
        <v>122091303</v>
      </c>
      <c r="D9425" s="1">
        <v>48</v>
      </c>
      <c r="E9425" s="1" t="s">
        <v>2831</v>
      </c>
      <c r="F9425" s="1" t="s">
        <v>156</v>
      </c>
      <c r="G9425" s="1" t="s">
        <v>155</v>
      </c>
      <c r="H9425" s="1" t="s">
        <v>916</v>
      </c>
      <c r="I9425" s="1">
        <v>976494.11</v>
      </c>
      <c r="K9425" s="1">
        <v>214151</v>
      </c>
      <c r="L9425" s="1">
        <v>6374089</v>
      </c>
      <c r="M9425" s="1">
        <v>0.21178850531578064</v>
      </c>
      <c r="N9425" s="1">
        <v>3.4368414878845215</v>
      </c>
      <c r="O9425" s="1">
        <v>2.4211850017309189E-2</v>
      </c>
      <c r="P9425" s="1">
        <v>2.5425076484680176</v>
      </c>
      <c r="Q9425" s="1">
        <v>0</v>
      </c>
      <c r="S9425" s="1">
        <v>30</v>
      </c>
      <c r="T9425" s="1">
        <v>1</v>
      </c>
      <c r="U9425" s="1">
        <v>7564734</v>
      </c>
      <c r="V9425" s="1">
        <v>0.23600035905838013</v>
      </c>
      <c r="W9425" s="1">
        <v>3.2202014923095703</v>
      </c>
      <c r="X9425" s="1">
        <v>3.2202014923095703</v>
      </c>
    </row>
    <row r="9426" spans="1:24" x14ac:dyDescent="0.35">
      <c r="A9426" s="1">
        <v>310048</v>
      </c>
      <c r="B9426" s="1" t="s">
        <v>2344</v>
      </c>
      <c r="C9426" s="1">
        <v>122091303</v>
      </c>
      <c r="D9426" s="1">
        <v>48</v>
      </c>
      <c r="E9426" s="1" t="s">
        <v>2831</v>
      </c>
      <c r="F9426" s="1" t="s">
        <v>156</v>
      </c>
      <c r="G9426" s="1" t="s">
        <v>155</v>
      </c>
      <c r="H9426" s="1" t="s">
        <v>916</v>
      </c>
      <c r="I9426" s="1">
        <v>998224.28</v>
      </c>
      <c r="L9426" s="1">
        <v>6477311.5</v>
      </c>
      <c r="M9426" s="1">
        <v>0.10322249680757523</v>
      </c>
      <c r="N9426" s="1">
        <v>1.6194078922271729</v>
      </c>
      <c r="O9426" s="1">
        <v>2.1730169653892517E-2</v>
      </c>
      <c r="P9426" s="1">
        <v>2.225325345993042</v>
      </c>
      <c r="S9426" s="1">
        <v>31</v>
      </c>
      <c r="T9426" s="1">
        <v>1</v>
      </c>
      <c r="U9426" s="1">
        <v>7475536</v>
      </c>
      <c r="V9426" s="1">
        <v>0.12495266646146774</v>
      </c>
      <c r="W9426" s="1">
        <v>-1.1791293621063232</v>
      </c>
      <c r="X9426" s="1">
        <v>-1.1791293621063232</v>
      </c>
    </row>
    <row r="9427" spans="1:24" x14ac:dyDescent="0.35">
      <c r="A9427" s="1">
        <v>320048</v>
      </c>
      <c r="B9427" s="1" t="s">
        <v>2345</v>
      </c>
      <c r="C9427" s="1">
        <v>122091303</v>
      </c>
      <c r="D9427" s="1">
        <v>48</v>
      </c>
      <c r="E9427" s="1" t="s">
        <v>2831</v>
      </c>
      <c r="F9427" s="1" t="s">
        <v>156</v>
      </c>
      <c r="G9427" s="1" t="s">
        <v>155</v>
      </c>
      <c r="H9427" s="1" t="s">
        <v>916</v>
      </c>
      <c r="I9427" s="1">
        <v>1021166.77</v>
      </c>
      <c r="K9427" s="1">
        <v>214151</v>
      </c>
      <c r="L9427" s="1">
        <v>6671845</v>
      </c>
      <c r="M9427" s="1">
        <v>0.19453349709510803</v>
      </c>
      <c r="N9427" s="1">
        <v>3.0033061504364014</v>
      </c>
      <c r="O9427" s="1">
        <v>2.2942490875720978E-2</v>
      </c>
      <c r="P9427" s="1">
        <v>2.2983303070068359</v>
      </c>
      <c r="S9427" s="1">
        <v>32</v>
      </c>
      <c r="T9427" s="1">
        <v>1</v>
      </c>
      <c r="U9427" s="1">
        <v>7907163</v>
      </c>
      <c r="V9427" s="1">
        <v>0.21747598052024841</v>
      </c>
      <c r="W9427" s="1">
        <v>5.7738604545593262</v>
      </c>
      <c r="X9427" s="1">
        <v>5.7738604545593262</v>
      </c>
    </row>
    <row r="9428" spans="1:24" x14ac:dyDescent="0.35">
      <c r="A9428" s="1">
        <v>330048</v>
      </c>
      <c r="B9428" s="1" t="s">
        <v>2346</v>
      </c>
      <c r="C9428" s="1">
        <v>122091303</v>
      </c>
      <c r="D9428" s="1">
        <v>48</v>
      </c>
      <c r="E9428" s="1" t="s">
        <v>2831</v>
      </c>
      <c r="F9428" s="1" t="s">
        <v>156</v>
      </c>
      <c r="G9428" s="1" t="s">
        <v>155</v>
      </c>
      <c r="H9428" s="1" t="s">
        <v>916</v>
      </c>
      <c r="I9428" s="1">
        <v>1060750.1000000001</v>
      </c>
      <c r="K9428" s="1">
        <v>214151</v>
      </c>
      <c r="L9428" s="1">
        <v>6882442</v>
      </c>
      <c r="M9428" s="1">
        <v>0.21059699356555939</v>
      </c>
      <c r="N9428" s="1">
        <v>3.1565032005310059</v>
      </c>
      <c r="O9428" s="1">
        <v>3.9583329111337662E-2</v>
      </c>
      <c r="P9428" s="1">
        <v>3.8762845993041992</v>
      </c>
      <c r="Q9428" s="1">
        <v>0</v>
      </c>
      <c r="S9428" s="1">
        <v>33</v>
      </c>
      <c r="T9428" s="1">
        <v>1</v>
      </c>
      <c r="U9428" s="1">
        <v>8157343</v>
      </c>
      <c r="V9428" s="1">
        <v>0.25018033385276794</v>
      </c>
      <c r="W9428" s="1">
        <v>3.1639666557312012</v>
      </c>
      <c r="X9428" s="1">
        <v>3.1639666557312012</v>
      </c>
    </row>
    <row r="9429" spans="1:24" x14ac:dyDescent="0.35">
      <c r="A9429" s="1">
        <v>340048</v>
      </c>
      <c r="B9429" s="1" t="s">
        <v>2347</v>
      </c>
      <c r="C9429" s="1">
        <v>122091303</v>
      </c>
      <c r="D9429" s="1">
        <v>48</v>
      </c>
      <c r="E9429" s="1" t="s">
        <v>2831</v>
      </c>
      <c r="F9429" s="1" t="s">
        <v>156</v>
      </c>
      <c r="G9429" s="1" t="s">
        <v>155</v>
      </c>
      <c r="H9429" s="1" t="s">
        <v>916</v>
      </c>
      <c r="I9429" s="1">
        <v>1060706</v>
      </c>
      <c r="K9429" s="1">
        <v>214151</v>
      </c>
      <c r="L9429" s="1">
        <v>6882432.5</v>
      </c>
      <c r="M9429" s="1">
        <v>-9.4999995781108737E-6</v>
      </c>
      <c r="N9429" s="1">
        <v>-1.3803239562548697E-4</v>
      </c>
      <c r="O9429" s="1">
        <v>-4.4100001105107367E-5</v>
      </c>
      <c r="P9429" s="1">
        <v>-4.1574356146156788E-3</v>
      </c>
      <c r="Q9429" s="1">
        <v>0</v>
      </c>
      <c r="S9429" s="1">
        <v>34</v>
      </c>
      <c r="T9429" s="1">
        <v>1</v>
      </c>
      <c r="U9429" s="1">
        <v>8157289.5</v>
      </c>
      <c r="V9429" s="1">
        <v>-5.3600000683218241E-5</v>
      </c>
      <c r="W9429" s="1">
        <v>-6.5585080301389098E-4</v>
      </c>
      <c r="X9429" s="1">
        <v>-6.5585080301389098E-4</v>
      </c>
    </row>
    <row r="9430" spans="1:24" x14ac:dyDescent="0.35">
      <c r="A9430" s="1">
        <v>350048</v>
      </c>
      <c r="B9430" s="1" t="s">
        <v>2348</v>
      </c>
      <c r="C9430" s="1">
        <v>122091303</v>
      </c>
      <c r="D9430" s="1">
        <v>48</v>
      </c>
      <c r="E9430" s="1" t="s">
        <v>2831</v>
      </c>
      <c r="F9430" s="1" t="s">
        <v>156</v>
      </c>
      <c r="G9430" s="1" t="s">
        <v>155</v>
      </c>
      <c r="H9430" s="1" t="s">
        <v>916</v>
      </c>
      <c r="I9430" s="1">
        <v>1276067.24</v>
      </c>
      <c r="K9430" s="1">
        <v>218128</v>
      </c>
      <c r="L9430" s="1">
        <v>6878438</v>
      </c>
      <c r="M9430" s="1">
        <v>-3.9944997988641262E-3</v>
      </c>
      <c r="N9430" s="1">
        <v>-5.8039072901010513E-2</v>
      </c>
      <c r="O9430" s="1">
        <v>0.21536123752593994</v>
      </c>
      <c r="P9430" s="1">
        <v>20.30357551574707</v>
      </c>
      <c r="Q9430" s="1">
        <v>3.9769997820258141E-3</v>
      </c>
      <c r="S9430" s="1">
        <v>35</v>
      </c>
      <c r="T9430" s="1">
        <v>1</v>
      </c>
      <c r="U9430" s="1">
        <v>8372633</v>
      </c>
      <c r="V9430" s="1">
        <v>0.21534374356269836</v>
      </c>
      <c r="W9430" s="1">
        <v>2.6398904323577881</v>
      </c>
      <c r="X9430" s="1">
        <v>2.6398904323577881</v>
      </c>
    </row>
    <row r="9431" spans="1:24" x14ac:dyDescent="0.35">
      <c r="A9431" s="1">
        <v>360048</v>
      </c>
      <c r="B9431" s="1" t="s">
        <v>2349</v>
      </c>
      <c r="C9431" s="1">
        <v>122091303</v>
      </c>
      <c r="D9431" s="1">
        <v>48</v>
      </c>
      <c r="E9431" s="1" t="s">
        <v>2831</v>
      </c>
      <c r="F9431" s="1" t="s">
        <v>156</v>
      </c>
      <c r="G9431" s="1" t="s">
        <v>155</v>
      </c>
      <c r="H9431" s="1" t="s">
        <v>916</v>
      </c>
      <c r="I9431" s="1">
        <v>1357755.84</v>
      </c>
      <c r="K9431" s="1">
        <v>218128</v>
      </c>
      <c r="L9431" s="1">
        <v>7340594.5</v>
      </c>
      <c r="M9431" s="1">
        <v>0.4621565043926239</v>
      </c>
      <c r="N9431" s="1">
        <v>6.7189164161682129</v>
      </c>
      <c r="O9431" s="1">
        <v>8.1688597798347473E-2</v>
      </c>
      <c r="P9431" s="1">
        <v>6.4015903472900391</v>
      </c>
      <c r="Q9431" s="1">
        <v>0</v>
      </c>
      <c r="S9431" s="1">
        <v>36</v>
      </c>
      <c r="T9431" s="1">
        <v>1</v>
      </c>
      <c r="U9431" s="1">
        <v>8916478</v>
      </c>
      <c r="V9431" s="1">
        <v>0.54384511709213257</v>
      </c>
      <c r="W9431" s="1">
        <v>6.4955072402954102</v>
      </c>
      <c r="X9431" s="1">
        <v>6.4955072402954102</v>
      </c>
    </row>
    <row r="9432" spans="1:24" x14ac:dyDescent="0.35">
      <c r="A9432" s="1">
        <v>370048</v>
      </c>
      <c r="B9432" s="1" t="s">
        <v>2350</v>
      </c>
      <c r="C9432" s="1">
        <v>122091303</v>
      </c>
      <c r="D9432" s="1">
        <v>48</v>
      </c>
      <c r="E9432" s="1" t="s">
        <v>2831</v>
      </c>
      <c r="F9432" s="1" t="s">
        <v>156</v>
      </c>
      <c r="G9432" s="1" t="s">
        <v>155</v>
      </c>
      <c r="H9432" s="1" t="s">
        <v>916</v>
      </c>
      <c r="I9432" s="1">
        <v>1435422.11</v>
      </c>
      <c r="K9432" s="1">
        <v>218128</v>
      </c>
      <c r="L9432" s="1">
        <v>7822256.5</v>
      </c>
      <c r="M9432" s="1">
        <v>0.48166200518608093</v>
      </c>
      <c r="N9432" s="1">
        <v>6.5616211891174316</v>
      </c>
      <c r="O9432" s="1">
        <v>7.76662677526474E-2</v>
      </c>
      <c r="P9432" s="1">
        <v>5.7201943397521973</v>
      </c>
      <c r="Q9432" s="1">
        <v>0</v>
      </c>
      <c r="S9432" s="1">
        <v>37</v>
      </c>
      <c r="T9432" s="1">
        <v>1</v>
      </c>
      <c r="U9432" s="1">
        <v>9475807</v>
      </c>
      <c r="V9432" s="1">
        <v>0.55932825803756714</v>
      </c>
      <c r="W9432" s="1">
        <v>6.2729811668395996</v>
      </c>
      <c r="X9432" s="1">
        <v>6.2729811668395996</v>
      </c>
    </row>
    <row r="9433" spans="1:24" x14ac:dyDescent="0.35">
      <c r="A9433" s="1">
        <v>380048</v>
      </c>
      <c r="B9433" s="1" t="s">
        <v>2351</v>
      </c>
      <c r="C9433" s="1">
        <v>122091303</v>
      </c>
      <c r="D9433" s="1">
        <v>48</v>
      </c>
      <c r="E9433" s="1" t="s">
        <v>2831</v>
      </c>
      <c r="F9433" s="1" t="s">
        <v>156</v>
      </c>
      <c r="G9433" s="1" t="s">
        <v>155</v>
      </c>
      <c r="H9433" s="1" t="s">
        <v>916</v>
      </c>
      <c r="I9433" s="1">
        <v>1307431</v>
      </c>
      <c r="K9433" s="1">
        <v>472203.125</v>
      </c>
      <c r="L9433" s="1">
        <v>7974096</v>
      </c>
      <c r="M9433" s="1">
        <v>0.1518394947052002</v>
      </c>
      <c r="N9433" s="1">
        <v>1.9411214590072632</v>
      </c>
      <c r="O9433" s="1">
        <v>-0.12799111008644104</v>
      </c>
      <c r="P9433" s="1">
        <v>-8.9166183471679688</v>
      </c>
      <c r="Q9433" s="1">
        <v>0.25407513976097107</v>
      </c>
      <c r="S9433" s="1">
        <v>38</v>
      </c>
      <c r="T9433" s="1">
        <v>1</v>
      </c>
      <c r="U9433" s="1">
        <v>9753730</v>
      </c>
      <c r="V9433" s="1">
        <v>0.27792352437973022</v>
      </c>
      <c r="W9433" s="1">
        <v>2.9329745769500732</v>
      </c>
      <c r="X9433" s="1">
        <v>2.9329745769500732</v>
      </c>
    </row>
    <row r="9434" spans="1:24" x14ac:dyDescent="0.35">
      <c r="A9434" s="1">
        <v>390048</v>
      </c>
      <c r="B9434" s="1" t="s">
        <v>2352</v>
      </c>
      <c r="C9434" s="1">
        <v>122091303</v>
      </c>
      <c r="D9434" s="1">
        <v>48</v>
      </c>
      <c r="E9434" s="1" t="s">
        <v>2831</v>
      </c>
      <c r="F9434" s="1" t="s">
        <v>156</v>
      </c>
      <c r="G9434" s="1" t="s">
        <v>155</v>
      </c>
      <c r="H9434" s="1" t="s">
        <v>916</v>
      </c>
      <c r="I9434" s="1">
        <v>1331149</v>
      </c>
      <c r="K9434" s="1">
        <v>726145.75</v>
      </c>
      <c r="L9434" s="1">
        <v>8000995</v>
      </c>
      <c r="M9434" s="1">
        <v>2.6899000629782677E-2</v>
      </c>
      <c r="N9434" s="1">
        <v>0.33732977509498596</v>
      </c>
      <c r="O9434" s="1">
        <v>2.3717999458312988E-2</v>
      </c>
      <c r="P9434" s="1">
        <v>1.8140919208526611</v>
      </c>
      <c r="Q9434" s="1">
        <v>0.25394263863563538</v>
      </c>
      <c r="S9434" s="1">
        <v>39</v>
      </c>
      <c r="T9434" s="1">
        <v>1</v>
      </c>
      <c r="U9434" s="1">
        <v>10058290</v>
      </c>
      <c r="V9434" s="1">
        <v>0.30455964803695679</v>
      </c>
      <c r="W9434" s="1">
        <v>3.1224977970123291</v>
      </c>
      <c r="X9434" s="1">
        <v>3.1224977970123291</v>
      </c>
    </row>
    <row r="9435" spans="1:24" x14ac:dyDescent="0.35">
      <c r="A9435" s="1">
        <v>400048</v>
      </c>
      <c r="B9435" s="1" t="s">
        <v>2353</v>
      </c>
      <c r="C9435" s="1">
        <v>122091303</v>
      </c>
      <c r="D9435" s="1">
        <v>48</v>
      </c>
      <c r="E9435" s="1" t="s">
        <v>2831</v>
      </c>
      <c r="F9435" s="1" t="s">
        <v>156</v>
      </c>
      <c r="G9435" s="1" t="s">
        <v>155</v>
      </c>
      <c r="H9435" s="1" t="s">
        <v>916</v>
      </c>
      <c r="S9435" s="1">
        <v>40</v>
      </c>
      <c r="T9435" s="1">
        <v>1</v>
      </c>
      <c r="U9435" s="1">
        <v>0</v>
      </c>
      <c r="V9435" s="1">
        <v>0</v>
      </c>
      <c r="W9435" s="1">
        <v>-100</v>
      </c>
      <c r="X9435" s="1">
        <v>-100</v>
      </c>
    </row>
    <row r="9436" spans="1:24" x14ac:dyDescent="0.35">
      <c r="A9436" s="1">
        <v>410048</v>
      </c>
      <c r="B9436" s="1" t="s">
        <v>2354</v>
      </c>
      <c r="C9436" s="1">
        <v>122091303</v>
      </c>
      <c r="D9436" s="1">
        <v>48</v>
      </c>
      <c r="E9436" s="1" t="s">
        <v>2831</v>
      </c>
      <c r="F9436" s="1" t="s">
        <v>156</v>
      </c>
      <c r="G9436" s="1" t="s">
        <v>155</v>
      </c>
      <c r="H9436" s="1" t="s">
        <v>916</v>
      </c>
      <c r="S9436" s="1">
        <v>41</v>
      </c>
      <c r="T9436" s="1">
        <v>1</v>
      </c>
      <c r="U9436" s="1">
        <v>0</v>
      </c>
      <c r="V9436" s="1">
        <v>0</v>
      </c>
    </row>
    <row r="9437" spans="1:24" x14ac:dyDescent="0.35">
      <c r="A9437" s="1">
        <v>420048</v>
      </c>
      <c r="B9437" s="1" t="s">
        <v>2355</v>
      </c>
      <c r="C9437" s="1">
        <v>122091303</v>
      </c>
      <c r="D9437" s="1">
        <v>48</v>
      </c>
      <c r="E9437" s="1" t="s">
        <v>2831</v>
      </c>
      <c r="F9437" s="1" t="s">
        <v>156</v>
      </c>
      <c r="G9437" s="1" t="s">
        <v>155</v>
      </c>
      <c r="H9437" s="1" t="s">
        <v>916</v>
      </c>
      <c r="S9437" s="1">
        <v>42</v>
      </c>
      <c r="T9437" s="1">
        <v>1</v>
      </c>
      <c r="U9437" s="1">
        <v>0</v>
      </c>
      <c r="V9437" s="1">
        <v>0</v>
      </c>
    </row>
    <row r="9438" spans="1:24" x14ac:dyDescent="0.35">
      <c r="A9438" s="1">
        <v>430048</v>
      </c>
      <c r="B9438" s="1" t="s">
        <v>2356</v>
      </c>
      <c r="C9438" s="1">
        <v>122091303</v>
      </c>
      <c r="D9438" s="1">
        <v>48</v>
      </c>
      <c r="E9438" s="1" t="s">
        <v>2831</v>
      </c>
      <c r="F9438" s="1" t="s">
        <v>156</v>
      </c>
      <c r="G9438" s="1" t="s">
        <v>155</v>
      </c>
      <c r="H9438" s="1" t="s">
        <v>916</v>
      </c>
      <c r="S9438" s="1">
        <v>43</v>
      </c>
      <c r="T9438" s="1">
        <v>1</v>
      </c>
      <c r="U9438" s="1">
        <v>0</v>
      </c>
      <c r="V9438" s="1">
        <v>0</v>
      </c>
    </row>
    <row r="9439" spans="1:24" x14ac:dyDescent="0.35">
      <c r="A9439" s="1">
        <v>440048</v>
      </c>
      <c r="B9439" s="1" t="s">
        <v>2357</v>
      </c>
      <c r="C9439" s="1">
        <v>122091303</v>
      </c>
      <c r="D9439" s="1">
        <v>48</v>
      </c>
      <c r="E9439" s="1" t="s">
        <v>2831</v>
      </c>
      <c r="F9439" s="1" t="s">
        <v>156</v>
      </c>
      <c r="G9439" s="1" t="s">
        <v>155</v>
      </c>
      <c r="H9439" s="1" t="s">
        <v>916</v>
      </c>
      <c r="S9439" s="1">
        <v>44</v>
      </c>
      <c r="T9439" s="1">
        <v>1</v>
      </c>
      <c r="U9439" s="1">
        <v>0</v>
      </c>
      <c r="V9439" s="1">
        <v>0</v>
      </c>
    </row>
    <row r="9440" spans="1:24" x14ac:dyDescent="0.35">
      <c r="A9440" s="1">
        <v>450048</v>
      </c>
      <c r="B9440" s="1" t="s">
        <v>2358</v>
      </c>
      <c r="C9440" s="1">
        <v>122091303</v>
      </c>
      <c r="D9440" s="1">
        <v>48</v>
      </c>
      <c r="E9440" s="1" t="s">
        <v>2831</v>
      </c>
      <c r="F9440" s="1" t="s">
        <v>156</v>
      </c>
      <c r="G9440" s="1" t="s">
        <v>155</v>
      </c>
      <c r="H9440" s="1" t="s">
        <v>916</v>
      </c>
      <c r="S9440" s="1">
        <v>45</v>
      </c>
      <c r="T9440" s="1">
        <v>1</v>
      </c>
      <c r="U9440" s="1">
        <v>0</v>
      </c>
      <c r="V9440" s="1">
        <v>0</v>
      </c>
    </row>
    <row r="9441" spans="1:24" x14ac:dyDescent="0.35">
      <c r="A9441" s="1">
        <v>460048</v>
      </c>
      <c r="B9441" s="1" t="s">
        <v>2359</v>
      </c>
      <c r="C9441" s="1">
        <v>122091303</v>
      </c>
      <c r="D9441" s="1">
        <v>48</v>
      </c>
      <c r="E9441" s="1" t="s">
        <v>2831</v>
      </c>
      <c r="F9441" s="1" t="s">
        <v>156</v>
      </c>
      <c r="G9441" s="1" t="s">
        <v>155</v>
      </c>
      <c r="H9441" s="1" t="s">
        <v>916</v>
      </c>
      <c r="S9441" s="1">
        <v>46</v>
      </c>
      <c r="T9441" s="1">
        <v>1</v>
      </c>
      <c r="U9441" s="1">
        <v>0</v>
      </c>
      <c r="V9441" s="1">
        <v>0</v>
      </c>
    </row>
    <row r="9442" spans="1:24" x14ac:dyDescent="0.35">
      <c r="A9442" s="1">
        <v>470048</v>
      </c>
      <c r="B9442" s="1" t="s">
        <v>2360</v>
      </c>
      <c r="C9442" s="1">
        <v>122091303</v>
      </c>
      <c r="D9442" s="1">
        <v>48</v>
      </c>
      <c r="E9442" s="1" t="s">
        <v>2831</v>
      </c>
      <c r="F9442" s="1" t="s">
        <v>156</v>
      </c>
      <c r="G9442" s="1" t="s">
        <v>155</v>
      </c>
      <c r="H9442" s="1" t="s">
        <v>916</v>
      </c>
      <c r="S9442" s="1">
        <v>47</v>
      </c>
      <c r="T9442" s="1">
        <v>1</v>
      </c>
      <c r="U9442" s="1">
        <v>0</v>
      </c>
      <c r="V9442" s="1">
        <v>0</v>
      </c>
    </row>
    <row r="9443" spans="1:24" x14ac:dyDescent="0.35">
      <c r="A9443" s="1">
        <v>480048</v>
      </c>
      <c r="B9443" s="1" t="s">
        <v>2361</v>
      </c>
      <c r="C9443" s="1">
        <v>122091303</v>
      </c>
      <c r="D9443" s="1">
        <v>48</v>
      </c>
      <c r="E9443" s="1" t="s">
        <v>2831</v>
      </c>
      <c r="F9443" s="1" t="s">
        <v>156</v>
      </c>
      <c r="G9443" s="1" t="s">
        <v>155</v>
      </c>
      <c r="H9443" s="1" t="s">
        <v>916</v>
      </c>
      <c r="S9443" s="1">
        <v>48</v>
      </c>
      <c r="T9443" s="1">
        <v>1</v>
      </c>
      <c r="U9443" s="1">
        <v>0</v>
      </c>
      <c r="V9443" s="1">
        <v>0</v>
      </c>
    </row>
    <row r="9444" spans="1:24" x14ac:dyDescent="0.35">
      <c r="A9444" s="1">
        <v>290049</v>
      </c>
      <c r="B9444" s="1" t="s">
        <v>2341</v>
      </c>
      <c r="C9444" s="1">
        <v>122091352</v>
      </c>
      <c r="D9444" s="1">
        <v>49</v>
      </c>
      <c r="E9444" s="1" t="s">
        <v>2832</v>
      </c>
      <c r="F9444" s="1" t="s">
        <v>156</v>
      </c>
      <c r="G9444" s="1" t="s">
        <v>155</v>
      </c>
      <c r="H9444" s="1" t="s">
        <v>916</v>
      </c>
      <c r="I9444" s="1">
        <v>4688266.25</v>
      </c>
      <c r="K9444" s="1">
        <v>1029712</v>
      </c>
      <c r="L9444" s="1">
        <v>19874704</v>
      </c>
      <c r="S9444" s="1">
        <v>29</v>
      </c>
      <c r="T9444" s="1">
        <v>1</v>
      </c>
      <c r="U9444" s="1">
        <v>25592682</v>
      </c>
      <c r="V9444" s="1">
        <v>0</v>
      </c>
    </row>
    <row r="9445" spans="1:24" x14ac:dyDescent="0.35">
      <c r="A9445" s="1">
        <v>300049</v>
      </c>
      <c r="B9445" s="1" t="s">
        <v>2343</v>
      </c>
      <c r="C9445" s="1">
        <v>122091352</v>
      </c>
      <c r="D9445" s="1">
        <v>49</v>
      </c>
      <c r="E9445" s="1" t="s">
        <v>2832</v>
      </c>
      <c r="F9445" s="1" t="s">
        <v>156</v>
      </c>
      <c r="G9445" s="1" t="s">
        <v>155</v>
      </c>
      <c r="H9445" s="1" t="s">
        <v>916</v>
      </c>
      <c r="I9445" s="1">
        <v>4802257.0999999996</v>
      </c>
      <c r="K9445" s="1">
        <v>1029712</v>
      </c>
      <c r="L9445" s="1">
        <v>20522888</v>
      </c>
      <c r="M9445" s="1">
        <v>0.64818400144577026</v>
      </c>
      <c r="N9445" s="1">
        <v>3.2613518238067627</v>
      </c>
      <c r="O9445" s="1">
        <v>0.11399085074663162</v>
      </c>
      <c r="P9445" s="1">
        <v>2.4314074516296387</v>
      </c>
      <c r="Q9445" s="1">
        <v>0</v>
      </c>
      <c r="S9445" s="1">
        <v>30</v>
      </c>
      <c r="T9445" s="1">
        <v>1</v>
      </c>
      <c r="U9445" s="1">
        <v>26354856</v>
      </c>
      <c r="V9445" s="1">
        <v>0.76217484474182129</v>
      </c>
      <c r="W9445" s="1">
        <v>2.9780933856964111</v>
      </c>
      <c r="X9445" s="1">
        <v>2.9780933856964111</v>
      </c>
    </row>
    <row r="9446" spans="1:24" x14ac:dyDescent="0.35">
      <c r="A9446" s="1">
        <v>310049</v>
      </c>
      <c r="B9446" s="1" t="s">
        <v>2344</v>
      </c>
      <c r="C9446" s="1">
        <v>122091352</v>
      </c>
      <c r="D9446" s="1">
        <v>49</v>
      </c>
      <c r="E9446" s="1" t="s">
        <v>2832</v>
      </c>
      <c r="F9446" s="1" t="s">
        <v>156</v>
      </c>
      <c r="G9446" s="1" t="s">
        <v>155</v>
      </c>
      <c r="H9446" s="1" t="s">
        <v>916</v>
      </c>
      <c r="I9446" s="1">
        <v>4925728.78</v>
      </c>
      <c r="K9446" s="1">
        <v>1029712</v>
      </c>
      <c r="L9446" s="1">
        <v>20921218</v>
      </c>
      <c r="M9446" s="1">
        <v>0.39833000302314758</v>
      </c>
      <c r="N9446" s="1">
        <v>1.9409061670303345</v>
      </c>
      <c r="O9446" s="1">
        <v>0.12347167730331421</v>
      </c>
      <c r="P9446" s="1">
        <v>2.571117639541626</v>
      </c>
      <c r="Q9446" s="1">
        <v>0</v>
      </c>
      <c r="S9446" s="1">
        <v>31</v>
      </c>
      <c r="T9446" s="1">
        <v>1</v>
      </c>
      <c r="U9446" s="1">
        <v>26876660</v>
      </c>
      <c r="V9446" s="1">
        <v>0.52180171012878418</v>
      </c>
      <c r="W9446" s="1">
        <v>1.979915976524353</v>
      </c>
      <c r="X9446" s="1">
        <v>1.979915976524353</v>
      </c>
    </row>
    <row r="9447" spans="1:24" x14ac:dyDescent="0.35">
      <c r="A9447" s="1">
        <v>320049</v>
      </c>
      <c r="B9447" s="1" t="s">
        <v>2345</v>
      </c>
      <c r="C9447" s="1">
        <v>122091352</v>
      </c>
      <c r="D9447" s="1">
        <v>49</v>
      </c>
      <c r="E9447" s="1" t="s">
        <v>2832</v>
      </c>
      <c r="F9447" s="1" t="s">
        <v>156</v>
      </c>
      <c r="G9447" s="1" t="s">
        <v>155</v>
      </c>
      <c r="H9447" s="1" t="s">
        <v>916</v>
      </c>
      <c r="I9447" s="1">
        <v>4902672.17</v>
      </c>
      <c r="K9447" s="1">
        <v>1029712</v>
      </c>
      <c r="L9447" s="1">
        <v>21402562</v>
      </c>
      <c r="M9447" s="1">
        <v>0.48134401440620422</v>
      </c>
      <c r="N9447" s="1">
        <v>2.3007454872131348</v>
      </c>
      <c r="O9447" s="1">
        <v>-2.3056609556078911E-2</v>
      </c>
      <c r="P9447" s="1">
        <v>-0.46808525919914246</v>
      </c>
      <c r="Q9447" s="1">
        <v>0</v>
      </c>
      <c r="S9447" s="1">
        <v>32</v>
      </c>
      <c r="T9447" s="1">
        <v>1</v>
      </c>
      <c r="U9447" s="1">
        <v>27334946</v>
      </c>
      <c r="V9447" s="1">
        <v>0.45828741788864136</v>
      </c>
      <c r="W9447" s="1">
        <v>1.7051448822021484</v>
      </c>
      <c r="X9447" s="1">
        <v>1.7051448822021484</v>
      </c>
    </row>
    <row r="9448" spans="1:24" x14ac:dyDescent="0.35">
      <c r="A9448" s="1">
        <v>330049</v>
      </c>
      <c r="B9448" s="1" t="s">
        <v>2346</v>
      </c>
      <c r="C9448" s="1">
        <v>122091352</v>
      </c>
      <c r="D9448" s="1">
        <v>49</v>
      </c>
      <c r="E9448" s="1" t="s">
        <v>2832</v>
      </c>
      <c r="F9448" s="1" t="s">
        <v>156</v>
      </c>
      <c r="G9448" s="1" t="s">
        <v>155</v>
      </c>
      <c r="H9448" s="1" t="s">
        <v>916</v>
      </c>
      <c r="I9448" s="1">
        <v>4897930.47</v>
      </c>
      <c r="K9448" s="1">
        <v>1029712</v>
      </c>
      <c r="L9448" s="1">
        <v>21939692</v>
      </c>
      <c r="M9448" s="1">
        <v>0.53712999820709229</v>
      </c>
      <c r="N9448" s="1">
        <v>2.509652853012085</v>
      </c>
      <c r="O9448" s="1">
        <v>-4.7416999004781246E-3</v>
      </c>
      <c r="P9448" s="1">
        <v>-9.6716642379760742E-2</v>
      </c>
      <c r="Q9448" s="1">
        <v>0</v>
      </c>
      <c r="S9448" s="1">
        <v>33</v>
      </c>
      <c r="T9448" s="1">
        <v>1</v>
      </c>
      <c r="U9448" s="1">
        <v>27867334</v>
      </c>
      <c r="V9448" s="1">
        <v>0.53238826990127563</v>
      </c>
      <c r="W9448" s="1">
        <v>1.9476460218429565</v>
      </c>
      <c r="X9448" s="1">
        <v>1.9476460218429565</v>
      </c>
    </row>
    <row r="9449" spans="1:24" x14ac:dyDescent="0.35">
      <c r="A9449" s="1">
        <v>340049</v>
      </c>
      <c r="B9449" s="1" t="s">
        <v>2347</v>
      </c>
      <c r="C9449" s="1">
        <v>122091352</v>
      </c>
      <c r="D9449" s="1">
        <v>49</v>
      </c>
      <c r="E9449" s="1" t="s">
        <v>2832</v>
      </c>
      <c r="F9449" s="1" t="s">
        <v>156</v>
      </c>
      <c r="G9449" s="1" t="s">
        <v>155</v>
      </c>
      <c r="H9449" s="1" t="s">
        <v>916</v>
      </c>
      <c r="I9449" s="1">
        <v>5047759.09</v>
      </c>
      <c r="K9449" s="1">
        <v>1029712</v>
      </c>
      <c r="L9449" s="1">
        <v>21939664</v>
      </c>
      <c r="M9449" s="1">
        <v>-2.8000000384054147E-5</v>
      </c>
      <c r="N9449" s="1">
        <v>-1.2762258120346814E-4</v>
      </c>
      <c r="O9449" s="1">
        <v>0.14982861280441284</v>
      </c>
      <c r="P9449" s="1">
        <v>3.0590188503265381</v>
      </c>
      <c r="Q9449" s="1">
        <v>0</v>
      </c>
      <c r="S9449" s="1">
        <v>34</v>
      </c>
      <c r="T9449" s="1">
        <v>1</v>
      </c>
      <c r="U9449" s="1">
        <v>28017136</v>
      </c>
      <c r="V9449" s="1">
        <v>0.1498006135225296</v>
      </c>
      <c r="W9449" s="1">
        <v>0.53755408525466919</v>
      </c>
      <c r="X9449" s="1">
        <v>0.53755408525466919</v>
      </c>
    </row>
    <row r="9450" spans="1:24" x14ac:dyDescent="0.35">
      <c r="A9450" s="1">
        <v>350049</v>
      </c>
      <c r="B9450" s="1" t="s">
        <v>2348</v>
      </c>
      <c r="C9450" s="1">
        <v>122091352</v>
      </c>
      <c r="D9450" s="1">
        <v>49</v>
      </c>
      <c r="E9450" s="1" t="s">
        <v>2832</v>
      </c>
      <c r="F9450" s="1" t="s">
        <v>156</v>
      </c>
      <c r="G9450" s="1" t="s">
        <v>155</v>
      </c>
      <c r="H9450" s="1" t="s">
        <v>916</v>
      </c>
      <c r="I9450" s="1">
        <v>5184433.9000000004</v>
      </c>
      <c r="K9450" s="1">
        <v>1029712</v>
      </c>
      <c r="L9450" s="1">
        <v>23003804</v>
      </c>
      <c r="M9450" s="1">
        <v>1.0641399621963501</v>
      </c>
      <c r="N9450" s="1">
        <v>4.8503022193908691</v>
      </c>
      <c r="O9450" s="1">
        <v>0.13667480647563934</v>
      </c>
      <c r="P9450" s="1">
        <v>2.7076334953308105</v>
      </c>
      <c r="Q9450" s="1">
        <v>0</v>
      </c>
      <c r="S9450" s="1">
        <v>35</v>
      </c>
      <c r="T9450" s="1">
        <v>1</v>
      </c>
      <c r="U9450" s="1">
        <v>29217950</v>
      </c>
      <c r="V9450" s="1">
        <v>1.2008147239685059</v>
      </c>
      <c r="W9450" s="1">
        <v>4.2859983444213867</v>
      </c>
      <c r="X9450" s="1">
        <v>4.2859983444213867</v>
      </c>
    </row>
    <row r="9451" spans="1:24" x14ac:dyDescent="0.35">
      <c r="A9451" s="1">
        <v>360049</v>
      </c>
      <c r="B9451" s="1" t="s">
        <v>2349</v>
      </c>
      <c r="C9451" s="1">
        <v>122091352</v>
      </c>
      <c r="D9451" s="1">
        <v>49</v>
      </c>
      <c r="E9451" s="1" t="s">
        <v>2832</v>
      </c>
      <c r="F9451" s="1" t="s">
        <v>156</v>
      </c>
      <c r="G9451" s="1" t="s">
        <v>155</v>
      </c>
      <c r="H9451" s="1" t="s">
        <v>916</v>
      </c>
      <c r="I9451" s="1">
        <v>5421318.9500000002</v>
      </c>
      <c r="K9451" s="1">
        <v>1029712</v>
      </c>
      <c r="L9451" s="1">
        <v>24531738</v>
      </c>
      <c r="M9451" s="1">
        <v>1.5279339551925659</v>
      </c>
      <c r="N9451" s="1">
        <v>6.6420927047729492</v>
      </c>
      <c r="O9451" s="1">
        <v>0.23688505589962006</v>
      </c>
      <c r="P9451" s="1">
        <v>4.5691595077514648</v>
      </c>
      <c r="Q9451" s="1">
        <v>0</v>
      </c>
      <c r="S9451" s="1">
        <v>36</v>
      </c>
      <c r="T9451" s="1">
        <v>1</v>
      </c>
      <c r="U9451" s="1">
        <v>30982768</v>
      </c>
      <c r="V9451" s="1">
        <v>1.7648190259933472</v>
      </c>
      <c r="W9451" s="1">
        <v>6.0401840209960938</v>
      </c>
      <c r="X9451" s="1">
        <v>6.0401840209960938</v>
      </c>
    </row>
    <row r="9452" spans="1:24" x14ac:dyDescent="0.35">
      <c r="A9452" s="1">
        <v>370049</v>
      </c>
      <c r="B9452" s="1" t="s">
        <v>2350</v>
      </c>
      <c r="C9452" s="1">
        <v>122091352</v>
      </c>
      <c r="D9452" s="1">
        <v>49</v>
      </c>
      <c r="E9452" s="1" t="s">
        <v>2832</v>
      </c>
      <c r="F9452" s="1" t="s">
        <v>156</v>
      </c>
      <c r="G9452" s="1" t="s">
        <v>155</v>
      </c>
      <c r="H9452" s="1" t="s">
        <v>916</v>
      </c>
      <c r="I9452" s="1">
        <v>9690656.75</v>
      </c>
      <c r="K9452" s="1">
        <v>1029712</v>
      </c>
      <c r="L9452" s="1">
        <v>26548330</v>
      </c>
      <c r="M9452" s="1">
        <v>2.0165920257568359</v>
      </c>
      <c r="N9452" s="1">
        <v>8.2203388214111328</v>
      </c>
      <c r="O9452" s="1">
        <v>4.2693376541137695</v>
      </c>
      <c r="P9452" s="1">
        <v>78.750907897949219</v>
      </c>
      <c r="Q9452" s="1">
        <v>0</v>
      </c>
      <c r="S9452" s="1">
        <v>37</v>
      </c>
      <c r="T9452" s="1">
        <v>1</v>
      </c>
      <c r="U9452" s="1">
        <v>37268700</v>
      </c>
      <c r="V9452" s="1">
        <v>6.2859296798706055</v>
      </c>
      <c r="W9452" s="1">
        <v>20.288476943969727</v>
      </c>
      <c r="X9452" s="1">
        <v>20.288476943969727</v>
      </c>
    </row>
    <row r="9453" spans="1:24" x14ac:dyDescent="0.35">
      <c r="A9453" s="1">
        <v>380049</v>
      </c>
      <c r="B9453" s="1" t="s">
        <v>2351</v>
      </c>
      <c r="C9453" s="1">
        <v>122091352</v>
      </c>
      <c r="D9453" s="1">
        <v>49</v>
      </c>
      <c r="E9453" s="1" t="s">
        <v>2832</v>
      </c>
      <c r="F9453" s="1" t="s">
        <v>156</v>
      </c>
      <c r="G9453" s="1" t="s">
        <v>155</v>
      </c>
      <c r="H9453" s="1" t="s">
        <v>916</v>
      </c>
      <c r="I9453" s="1">
        <v>6634731</v>
      </c>
      <c r="K9453" s="1">
        <v>3360848.5</v>
      </c>
      <c r="L9453" s="1">
        <v>27444888</v>
      </c>
      <c r="M9453" s="1">
        <v>0.89655798673629761</v>
      </c>
      <c r="N9453" s="1">
        <v>3.3770787715911865</v>
      </c>
      <c r="O9453" s="1">
        <v>-3.0559258460998535</v>
      </c>
      <c r="P9453" s="1">
        <v>-31.534763336181641</v>
      </c>
      <c r="Q9453" s="1">
        <v>2.3311364650726318</v>
      </c>
      <c r="S9453" s="1">
        <v>38</v>
      </c>
      <c r="T9453" s="1">
        <v>1</v>
      </c>
      <c r="U9453" s="1">
        <v>37440468</v>
      </c>
      <c r="V9453" s="1">
        <v>0.17176860570907593</v>
      </c>
      <c r="W9453" s="1">
        <v>0.46089076995849609</v>
      </c>
      <c r="X9453" s="1">
        <v>0.46089076995849609</v>
      </c>
    </row>
    <row r="9454" spans="1:24" x14ac:dyDescent="0.35">
      <c r="A9454" s="1">
        <v>390049</v>
      </c>
      <c r="B9454" s="1" t="s">
        <v>2352</v>
      </c>
      <c r="C9454" s="1">
        <v>122091352</v>
      </c>
      <c r="D9454" s="1">
        <v>49</v>
      </c>
      <c r="E9454" s="1" t="s">
        <v>2832</v>
      </c>
      <c r="F9454" s="1" t="s">
        <v>156</v>
      </c>
      <c r="G9454" s="1" t="s">
        <v>155</v>
      </c>
      <c r="H9454" s="1" t="s">
        <v>916</v>
      </c>
      <c r="I9454" s="1">
        <v>7232475</v>
      </c>
      <c r="K9454" s="1">
        <v>5652178.5</v>
      </c>
      <c r="L9454" s="1">
        <v>27862790</v>
      </c>
      <c r="M9454" s="1">
        <v>0.41790199279785156</v>
      </c>
      <c r="N9454" s="1">
        <v>1.5226951837539673</v>
      </c>
      <c r="O9454" s="1">
        <v>0.59774398803710938</v>
      </c>
      <c r="P9454" s="1">
        <v>9.0093173980712891</v>
      </c>
      <c r="Q9454" s="1">
        <v>2.291330099105835</v>
      </c>
      <c r="S9454" s="1">
        <v>39</v>
      </c>
      <c r="T9454" s="1">
        <v>1</v>
      </c>
      <c r="U9454" s="1">
        <v>40747444</v>
      </c>
      <c r="V9454" s="1">
        <v>3.3069760799407959</v>
      </c>
      <c r="W9454" s="1">
        <v>8.8326244354248047</v>
      </c>
      <c r="X9454" s="1">
        <v>8.8326244354248047</v>
      </c>
    </row>
    <row r="9455" spans="1:24" x14ac:dyDescent="0.35">
      <c r="A9455" s="1">
        <v>400049</v>
      </c>
      <c r="B9455" s="1" t="s">
        <v>2353</v>
      </c>
      <c r="C9455" s="1">
        <v>122091352</v>
      </c>
      <c r="D9455" s="1">
        <v>49</v>
      </c>
      <c r="E9455" s="1" t="s">
        <v>2832</v>
      </c>
      <c r="F9455" s="1" t="s">
        <v>156</v>
      </c>
      <c r="G9455" s="1" t="s">
        <v>155</v>
      </c>
      <c r="H9455" s="1" t="s">
        <v>916</v>
      </c>
      <c r="S9455" s="1">
        <v>40</v>
      </c>
      <c r="T9455" s="1">
        <v>1</v>
      </c>
      <c r="U9455" s="1">
        <v>0</v>
      </c>
      <c r="V9455" s="1">
        <v>0</v>
      </c>
      <c r="W9455" s="1">
        <v>-100</v>
      </c>
      <c r="X9455" s="1">
        <v>-100</v>
      </c>
    </row>
    <row r="9456" spans="1:24" x14ac:dyDescent="0.35">
      <c r="A9456" s="1">
        <v>410049</v>
      </c>
      <c r="B9456" s="1" t="s">
        <v>2354</v>
      </c>
      <c r="C9456" s="1">
        <v>122091352</v>
      </c>
      <c r="D9456" s="1">
        <v>49</v>
      </c>
      <c r="E9456" s="1" t="s">
        <v>2832</v>
      </c>
      <c r="F9456" s="1" t="s">
        <v>156</v>
      </c>
      <c r="G9456" s="1" t="s">
        <v>155</v>
      </c>
      <c r="H9456" s="1" t="s">
        <v>916</v>
      </c>
      <c r="S9456" s="1">
        <v>41</v>
      </c>
      <c r="T9456" s="1">
        <v>1</v>
      </c>
      <c r="U9456" s="1">
        <v>0</v>
      </c>
      <c r="V9456" s="1">
        <v>0</v>
      </c>
    </row>
    <row r="9457" spans="1:24" x14ac:dyDescent="0.35">
      <c r="A9457" s="1">
        <v>420049</v>
      </c>
      <c r="B9457" s="1" t="s">
        <v>2355</v>
      </c>
      <c r="C9457" s="1">
        <v>122091352</v>
      </c>
      <c r="D9457" s="1">
        <v>49</v>
      </c>
      <c r="E9457" s="1" t="s">
        <v>2832</v>
      </c>
      <c r="F9457" s="1" t="s">
        <v>156</v>
      </c>
      <c r="G9457" s="1" t="s">
        <v>155</v>
      </c>
      <c r="H9457" s="1" t="s">
        <v>916</v>
      </c>
      <c r="S9457" s="1">
        <v>42</v>
      </c>
      <c r="T9457" s="1">
        <v>1</v>
      </c>
      <c r="U9457" s="1">
        <v>0</v>
      </c>
      <c r="V9457" s="1">
        <v>0</v>
      </c>
    </row>
    <row r="9458" spans="1:24" x14ac:dyDescent="0.35">
      <c r="A9458" s="1">
        <v>430049</v>
      </c>
      <c r="B9458" s="1" t="s">
        <v>2356</v>
      </c>
      <c r="C9458" s="1">
        <v>122091352</v>
      </c>
      <c r="D9458" s="1">
        <v>49</v>
      </c>
      <c r="E9458" s="1" t="s">
        <v>2832</v>
      </c>
      <c r="F9458" s="1" t="s">
        <v>156</v>
      </c>
      <c r="G9458" s="1" t="s">
        <v>155</v>
      </c>
      <c r="H9458" s="1" t="s">
        <v>916</v>
      </c>
      <c r="S9458" s="1">
        <v>43</v>
      </c>
      <c r="T9458" s="1">
        <v>1</v>
      </c>
      <c r="U9458" s="1">
        <v>0</v>
      </c>
      <c r="V9458" s="1">
        <v>0</v>
      </c>
    </row>
    <row r="9459" spans="1:24" x14ac:dyDescent="0.35">
      <c r="A9459" s="1">
        <v>440049</v>
      </c>
      <c r="B9459" s="1" t="s">
        <v>2357</v>
      </c>
      <c r="C9459" s="1">
        <v>122091352</v>
      </c>
      <c r="D9459" s="1">
        <v>49</v>
      </c>
      <c r="E9459" s="1" t="s">
        <v>2832</v>
      </c>
      <c r="F9459" s="1" t="s">
        <v>156</v>
      </c>
      <c r="G9459" s="1" t="s">
        <v>155</v>
      </c>
      <c r="H9459" s="1" t="s">
        <v>916</v>
      </c>
      <c r="S9459" s="1">
        <v>44</v>
      </c>
      <c r="T9459" s="1">
        <v>1</v>
      </c>
      <c r="U9459" s="1">
        <v>0</v>
      </c>
      <c r="V9459" s="1">
        <v>0</v>
      </c>
    </row>
    <row r="9460" spans="1:24" x14ac:dyDescent="0.35">
      <c r="A9460" s="1">
        <v>450049</v>
      </c>
      <c r="B9460" s="1" t="s">
        <v>2358</v>
      </c>
      <c r="C9460" s="1">
        <v>122091352</v>
      </c>
      <c r="D9460" s="1">
        <v>49</v>
      </c>
      <c r="E9460" s="1" t="s">
        <v>2832</v>
      </c>
      <c r="F9460" s="1" t="s">
        <v>156</v>
      </c>
      <c r="G9460" s="1" t="s">
        <v>155</v>
      </c>
      <c r="H9460" s="1" t="s">
        <v>916</v>
      </c>
      <c r="S9460" s="1">
        <v>45</v>
      </c>
      <c r="T9460" s="1">
        <v>1</v>
      </c>
      <c r="U9460" s="1">
        <v>0</v>
      </c>
      <c r="V9460" s="1">
        <v>0</v>
      </c>
    </row>
    <row r="9461" spans="1:24" x14ac:dyDescent="0.35">
      <c r="A9461" s="1">
        <v>460049</v>
      </c>
      <c r="B9461" s="1" t="s">
        <v>2359</v>
      </c>
      <c r="C9461" s="1">
        <v>122091352</v>
      </c>
      <c r="D9461" s="1">
        <v>49</v>
      </c>
      <c r="E9461" s="1" t="s">
        <v>2832</v>
      </c>
      <c r="F9461" s="1" t="s">
        <v>156</v>
      </c>
      <c r="G9461" s="1" t="s">
        <v>155</v>
      </c>
      <c r="H9461" s="1" t="s">
        <v>916</v>
      </c>
      <c r="S9461" s="1">
        <v>46</v>
      </c>
      <c r="T9461" s="1">
        <v>1</v>
      </c>
      <c r="U9461" s="1">
        <v>0</v>
      </c>
      <c r="V9461" s="1">
        <v>0</v>
      </c>
    </row>
    <row r="9462" spans="1:24" x14ac:dyDescent="0.35">
      <c r="A9462" s="1">
        <v>470049</v>
      </c>
      <c r="B9462" s="1" t="s">
        <v>2360</v>
      </c>
      <c r="C9462" s="1">
        <v>122091352</v>
      </c>
      <c r="D9462" s="1">
        <v>49</v>
      </c>
      <c r="E9462" s="1" t="s">
        <v>2832</v>
      </c>
      <c r="F9462" s="1" t="s">
        <v>156</v>
      </c>
      <c r="G9462" s="1" t="s">
        <v>155</v>
      </c>
      <c r="H9462" s="1" t="s">
        <v>916</v>
      </c>
      <c r="S9462" s="1">
        <v>47</v>
      </c>
      <c r="T9462" s="1">
        <v>1</v>
      </c>
      <c r="U9462" s="1">
        <v>0</v>
      </c>
      <c r="V9462" s="1">
        <v>0</v>
      </c>
    </row>
    <row r="9463" spans="1:24" x14ac:dyDescent="0.35">
      <c r="A9463" s="1">
        <v>480049</v>
      </c>
      <c r="B9463" s="1" t="s">
        <v>2361</v>
      </c>
      <c r="C9463" s="1">
        <v>122091352</v>
      </c>
      <c r="D9463" s="1">
        <v>49</v>
      </c>
      <c r="E9463" s="1" t="s">
        <v>2832</v>
      </c>
      <c r="F9463" s="1" t="s">
        <v>156</v>
      </c>
      <c r="G9463" s="1" t="s">
        <v>155</v>
      </c>
      <c r="H9463" s="1" t="s">
        <v>916</v>
      </c>
      <c r="S9463" s="1">
        <v>48</v>
      </c>
      <c r="T9463" s="1">
        <v>1</v>
      </c>
      <c r="U9463" s="1">
        <v>0</v>
      </c>
      <c r="V9463" s="1">
        <v>0</v>
      </c>
    </row>
    <row r="9464" spans="1:24" x14ac:dyDescent="0.35">
      <c r="A9464" s="1">
        <v>250508</v>
      </c>
      <c r="B9464" s="1" t="s">
        <v>2364</v>
      </c>
      <c r="C9464" s="1">
        <v>122091457</v>
      </c>
      <c r="D9464" s="1">
        <v>508</v>
      </c>
      <c r="E9464" s="1" t="s">
        <v>48</v>
      </c>
      <c r="F9464" s="1" t="s">
        <v>48</v>
      </c>
      <c r="G9464" s="1" t="s">
        <v>48</v>
      </c>
      <c r="H9464" s="1" t="s">
        <v>48</v>
      </c>
      <c r="S9464" s="1">
        <v>25</v>
      </c>
      <c r="T9464" s="1">
        <v>2</v>
      </c>
      <c r="U9464" s="1">
        <v>0</v>
      </c>
      <c r="V9464" s="1">
        <v>0</v>
      </c>
    </row>
    <row r="9465" spans="1:24" x14ac:dyDescent="0.35">
      <c r="A9465" s="1">
        <v>260508</v>
      </c>
      <c r="B9465" s="1" t="s">
        <v>2365</v>
      </c>
      <c r="C9465" s="1">
        <v>122091457</v>
      </c>
      <c r="D9465" s="1">
        <v>508</v>
      </c>
      <c r="E9465" s="1" t="s">
        <v>48</v>
      </c>
      <c r="F9465" s="1" t="s">
        <v>48</v>
      </c>
      <c r="G9465" s="1" t="s">
        <v>48</v>
      </c>
      <c r="H9465" s="1" t="s">
        <v>48</v>
      </c>
      <c r="S9465" s="1">
        <v>26</v>
      </c>
      <c r="T9465" s="1">
        <v>2</v>
      </c>
      <c r="U9465" s="1">
        <v>0</v>
      </c>
      <c r="V9465" s="1">
        <v>0</v>
      </c>
    </row>
    <row r="9466" spans="1:24" x14ac:dyDescent="0.35">
      <c r="A9466" s="1">
        <v>270508</v>
      </c>
      <c r="B9466" s="1" t="s">
        <v>2366</v>
      </c>
      <c r="C9466" s="1">
        <v>122091457</v>
      </c>
      <c r="D9466" s="1">
        <v>508</v>
      </c>
      <c r="E9466" s="1" t="s">
        <v>48</v>
      </c>
      <c r="F9466" s="1" t="s">
        <v>48</v>
      </c>
      <c r="G9466" s="1" t="s">
        <v>48</v>
      </c>
      <c r="H9466" s="1" t="s">
        <v>48</v>
      </c>
      <c r="S9466" s="1">
        <v>27</v>
      </c>
      <c r="T9466" s="1">
        <v>2</v>
      </c>
      <c r="U9466" s="1">
        <v>0</v>
      </c>
      <c r="V9466" s="1">
        <v>0</v>
      </c>
    </row>
    <row r="9467" spans="1:24" x14ac:dyDescent="0.35">
      <c r="A9467" s="1">
        <v>280508</v>
      </c>
      <c r="B9467" s="1" t="s">
        <v>2367</v>
      </c>
      <c r="C9467" s="1">
        <v>122091457</v>
      </c>
      <c r="D9467" s="1">
        <v>508</v>
      </c>
      <c r="E9467" s="1" t="s">
        <v>48</v>
      </c>
      <c r="F9467" s="1" t="s">
        <v>48</v>
      </c>
      <c r="G9467" s="1" t="s">
        <v>48</v>
      </c>
      <c r="H9467" s="1" t="s">
        <v>48</v>
      </c>
      <c r="S9467" s="1">
        <v>28</v>
      </c>
      <c r="T9467" s="1">
        <v>2</v>
      </c>
      <c r="U9467" s="1">
        <v>0</v>
      </c>
      <c r="V9467" s="1">
        <v>0</v>
      </c>
    </row>
    <row r="9468" spans="1:24" x14ac:dyDescent="0.35">
      <c r="A9468" s="1">
        <v>290508</v>
      </c>
      <c r="B9468" s="1" t="s">
        <v>2341</v>
      </c>
      <c r="C9468" s="1">
        <v>122091457</v>
      </c>
      <c r="D9468" s="1">
        <v>508</v>
      </c>
      <c r="E9468" s="1" t="s">
        <v>2833</v>
      </c>
      <c r="F9468" s="1" t="s">
        <v>156</v>
      </c>
      <c r="G9468" s="1" t="s">
        <v>155</v>
      </c>
      <c r="H9468" s="1" t="s">
        <v>2369</v>
      </c>
      <c r="J9468" s="1">
        <v>1101262</v>
      </c>
      <c r="S9468" s="1">
        <v>29</v>
      </c>
      <c r="T9468" s="1">
        <v>2</v>
      </c>
      <c r="U9468" s="1">
        <v>1101262</v>
      </c>
      <c r="V9468" s="1">
        <v>0</v>
      </c>
    </row>
    <row r="9469" spans="1:24" x14ac:dyDescent="0.35">
      <c r="A9469" s="1">
        <v>300508</v>
      </c>
      <c r="B9469" s="1" t="s">
        <v>2343</v>
      </c>
      <c r="C9469" s="1">
        <v>122091457</v>
      </c>
      <c r="D9469" s="1">
        <v>508</v>
      </c>
      <c r="E9469" s="1" t="s">
        <v>2833</v>
      </c>
      <c r="F9469" s="1" t="s">
        <v>156</v>
      </c>
      <c r="G9469" s="1" t="s">
        <v>155</v>
      </c>
      <c r="H9469" s="1" t="s">
        <v>2369</v>
      </c>
      <c r="J9469" s="1">
        <v>1059808</v>
      </c>
      <c r="R9469" s="1">
        <v>-4.1453998535871506E-2</v>
      </c>
      <c r="S9469" s="1">
        <v>30</v>
      </c>
      <c r="T9469" s="1">
        <v>2</v>
      </c>
      <c r="U9469" s="1">
        <v>1059808</v>
      </c>
      <c r="V9469" s="1">
        <v>-4.1453998535871506E-2</v>
      </c>
      <c r="W9469" s="1">
        <v>-3.7642269134521484</v>
      </c>
      <c r="X9469" s="1">
        <v>-3.7642269134521484</v>
      </c>
    </row>
    <row r="9470" spans="1:24" x14ac:dyDescent="0.35">
      <c r="A9470" s="1">
        <v>310508</v>
      </c>
      <c r="B9470" s="1" t="s">
        <v>2344</v>
      </c>
      <c r="C9470" s="1">
        <v>122091457</v>
      </c>
      <c r="D9470" s="1">
        <v>508</v>
      </c>
      <c r="E9470" s="1" t="s">
        <v>2833</v>
      </c>
      <c r="F9470" s="1" t="s">
        <v>156</v>
      </c>
      <c r="G9470" s="1" t="s">
        <v>155</v>
      </c>
      <c r="H9470" s="1" t="s">
        <v>2369</v>
      </c>
      <c r="J9470" s="1">
        <v>1015152</v>
      </c>
      <c r="R9470" s="1">
        <v>-4.4656001031398773E-2</v>
      </c>
      <c r="S9470" s="1">
        <v>31</v>
      </c>
      <c r="T9470" s="1">
        <v>2</v>
      </c>
      <c r="U9470" s="1">
        <v>1015152</v>
      </c>
      <c r="V9470" s="1">
        <v>-4.4656001031398773E-2</v>
      </c>
      <c r="W9470" s="1">
        <v>-4.2135934829711914</v>
      </c>
      <c r="X9470" s="1">
        <v>-4.2135934829711914</v>
      </c>
    </row>
    <row r="9471" spans="1:24" x14ac:dyDescent="0.35">
      <c r="A9471" s="1">
        <v>320508</v>
      </c>
      <c r="B9471" s="1" t="s">
        <v>2345</v>
      </c>
      <c r="C9471" s="1">
        <v>122091457</v>
      </c>
      <c r="D9471" s="1">
        <v>508</v>
      </c>
      <c r="E9471" s="1" t="s">
        <v>2833</v>
      </c>
      <c r="F9471" s="1" t="s">
        <v>156</v>
      </c>
      <c r="G9471" s="1" t="s">
        <v>155</v>
      </c>
      <c r="H9471" s="1" t="s">
        <v>2369</v>
      </c>
      <c r="J9471" s="1">
        <v>1152930</v>
      </c>
      <c r="R9471" s="1">
        <v>0.13777799904346466</v>
      </c>
      <c r="S9471" s="1">
        <v>32</v>
      </c>
      <c r="T9471" s="1">
        <v>2</v>
      </c>
      <c r="U9471" s="1">
        <v>1152930</v>
      </c>
      <c r="V9471" s="1">
        <v>0.13777799904346466</v>
      </c>
      <c r="W9471" s="1">
        <v>13.572154998779297</v>
      </c>
      <c r="X9471" s="1">
        <v>13.572154998779297</v>
      </c>
    </row>
    <row r="9472" spans="1:24" x14ac:dyDescent="0.35">
      <c r="A9472" s="1">
        <v>330508</v>
      </c>
      <c r="B9472" s="1" t="s">
        <v>2346</v>
      </c>
      <c r="C9472" s="1">
        <v>122091457</v>
      </c>
      <c r="D9472" s="1">
        <v>508</v>
      </c>
      <c r="E9472" s="1" t="s">
        <v>2833</v>
      </c>
      <c r="F9472" s="1" t="s">
        <v>156</v>
      </c>
      <c r="G9472" s="1" t="s">
        <v>155</v>
      </c>
      <c r="H9472" s="1" t="s">
        <v>2369</v>
      </c>
      <c r="J9472" s="1">
        <v>1338790</v>
      </c>
      <c r="R9472" s="1">
        <v>0.18585999310016632</v>
      </c>
      <c r="S9472" s="1">
        <v>33</v>
      </c>
      <c r="T9472" s="1">
        <v>2</v>
      </c>
      <c r="U9472" s="1">
        <v>1338790</v>
      </c>
      <c r="V9472" s="1">
        <v>0.18585999310016632</v>
      </c>
      <c r="W9472" s="1">
        <v>16.12066650390625</v>
      </c>
      <c r="X9472" s="1">
        <v>16.12066650390625</v>
      </c>
    </row>
    <row r="9473" spans="1:24" x14ac:dyDescent="0.35">
      <c r="A9473" s="1">
        <v>340508</v>
      </c>
      <c r="B9473" s="1" t="s">
        <v>2347</v>
      </c>
      <c r="C9473" s="1">
        <v>122091457</v>
      </c>
      <c r="D9473" s="1">
        <v>508</v>
      </c>
      <c r="E9473" s="1" t="s">
        <v>2833</v>
      </c>
      <c r="F9473" s="1" t="s">
        <v>156</v>
      </c>
      <c r="G9473" s="1" t="s">
        <v>155</v>
      </c>
      <c r="H9473" s="1" t="s">
        <v>2369</v>
      </c>
      <c r="J9473" s="1">
        <v>1437195</v>
      </c>
      <c r="R9473" s="1">
        <v>9.8405003547668457E-2</v>
      </c>
      <c r="S9473" s="1">
        <v>34</v>
      </c>
      <c r="T9473" s="1">
        <v>2</v>
      </c>
      <c r="U9473" s="1">
        <v>1437195</v>
      </c>
      <c r="V9473" s="1">
        <v>9.8405003547668457E-2</v>
      </c>
      <c r="W9473" s="1">
        <v>7.3502941131591797</v>
      </c>
      <c r="X9473" s="1">
        <v>7.3502941131591797</v>
      </c>
    </row>
    <row r="9474" spans="1:24" x14ac:dyDescent="0.35">
      <c r="A9474" s="1">
        <v>350508</v>
      </c>
      <c r="B9474" s="1" t="s">
        <v>2348</v>
      </c>
      <c r="C9474" s="1">
        <v>122091457</v>
      </c>
      <c r="D9474" s="1">
        <v>508</v>
      </c>
      <c r="E9474" s="1" t="s">
        <v>2833</v>
      </c>
      <c r="F9474" s="1" t="s">
        <v>156</v>
      </c>
      <c r="G9474" s="1" t="s">
        <v>155</v>
      </c>
      <c r="H9474" s="1" t="s">
        <v>2369</v>
      </c>
      <c r="J9474" s="1">
        <v>1458363</v>
      </c>
      <c r="R9474" s="1">
        <v>2.1167999133467674E-2</v>
      </c>
      <c r="S9474" s="1">
        <v>35</v>
      </c>
      <c r="T9474" s="1">
        <v>2</v>
      </c>
      <c r="U9474" s="1">
        <v>1458363</v>
      </c>
      <c r="V9474" s="1">
        <v>2.1167999133467674E-2</v>
      </c>
      <c r="W9474" s="1">
        <v>1.4728690385818481</v>
      </c>
      <c r="X9474" s="1">
        <v>1.4728690385818481</v>
      </c>
    </row>
    <row r="9475" spans="1:24" x14ac:dyDescent="0.35">
      <c r="A9475" s="1">
        <v>360508</v>
      </c>
      <c r="B9475" s="1" t="s">
        <v>2349</v>
      </c>
      <c r="C9475" s="1">
        <v>122091457</v>
      </c>
      <c r="D9475" s="1">
        <v>508</v>
      </c>
      <c r="E9475" s="1" t="s">
        <v>2833</v>
      </c>
      <c r="F9475" s="1" t="s">
        <v>156</v>
      </c>
      <c r="G9475" s="1" t="s">
        <v>155</v>
      </c>
      <c r="H9475" s="1" t="s">
        <v>2369</v>
      </c>
      <c r="J9475" s="1">
        <v>1599473</v>
      </c>
      <c r="R9475" s="1">
        <v>0.14111000299453735</v>
      </c>
      <c r="S9475" s="1">
        <v>36</v>
      </c>
      <c r="T9475" s="1">
        <v>2</v>
      </c>
      <c r="U9475" s="1">
        <v>1599473</v>
      </c>
      <c r="V9475" s="1">
        <v>0.14111000299453735</v>
      </c>
      <c r="W9475" s="1">
        <v>9.6759176254272461</v>
      </c>
      <c r="X9475" s="1">
        <v>9.6759176254272461</v>
      </c>
    </row>
    <row r="9476" spans="1:24" x14ac:dyDescent="0.35">
      <c r="A9476" s="1">
        <v>370508</v>
      </c>
      <c r="B9476" s="1" t="s">
        <v>2350</v>
      </c>
      <c r="C9476" s="1">
        <v>122091457</v>
      </c>
      <c r="D9476" s="1">
        <v>508</v>
      </c>
      <c r="E9476" s="1" t="s">
        <v>2833</v>
      </c>
      <c r="F9476" s="1" t="s">
        <v>156</v>
      </c>
      <c r="G9476" s="1" t="s">
        <v>155</v>
      </c>
      <c r="H9476" s="1" t="s">
        <v>2369</v>
      </c>
      <c r="J9476" s="1">
        <v>2002421</v>
      </c>
      <c r="R9476" s="1">
        <v>0.40294799208641052</v>
      </c>
      <c r="S9476" s="1">
        <v>37</v>
      </c>
      <c r="T9476" s="1">
        <v>2</v>
      </c>
      <c r="U9476" s="1">
        <v>2002421</v>
      </c>
      <c r="V9476" s="1">
        <v>0.40294799208641052</v>
      </c>
      <c r="W9476" s="1">
        <v>25.192546844482422</v>
      </c>
      <c r="X9476" s="1">
        <v>25.192546844482422</v>
      </c>
    </row>
    <row r="9477" spans="1:24" x14ac:dyDescent="0.35">
      <c r="A9477" s="1">
        <v>380508</v>
      </c>
      <c r="B9477" s="1" t="s">
        <v>2351</v>
      </c>
      <c r="C9477" s="1">
        <v>122091457</v>
      </c>
      <c r="D9477" s="1">
        <v>508</v>
      </c>
      <c r="E9477" s="1" t="s">
        <v>2833</v>
      </c>
      <c r="F9477" s="1" t="s">
        <v>156</v>
      </c>
      <c r="G9477" s="1" t="s">
        <v>155</v>
      </c>
      <c r="H9477" s="1" t="s">
        <v>2369</v>
      </c>
      <c r="J9477" s="1">
        <v>2130927</v>
      </c>
      <c r="R9477" s="1">
        <v>0.12850600481033325</v>
      </c>
      <c r="S9477" s="1">
        <v>38</v>
      </c>
      <c r="T9477" s="1">
        <v>2</v>
      </c>
      <c r="U9477" s="1">
        <v>2130927</v>
      </c>
      <c r="V9477" s="1">
        <v>0.12850600481033325</v>
      </c>
      <c r="W9477" s="1">
        <v>6.4175314903259277</v>
      </c>
      <c r="X9477" s="1">
        <v>6.4175314903259277</v>
      </c>
    </row>
    <row r="9478" spans="1:24" x14ac:dyDescent="0.35">
      <c r="A9478" s="1">
        <v>390508</v>
      </c>
      <c r="B9478" s="1" t="s">
        <v>2352</v>
      </c>
      <c r="C9478" s="1">
        <v>122091457</v>
      </c>
      <c r="D9478" s="1">
        <v>508</v>
      </c>
      <c r="E9478" s="1" t="s">
        <v>2833</v>
      </c>
      <c r="F9478" s="1" t="s">
        <v>156</v>
      </c>
      <c r="G9478" s="1" t="s">
        <v>155</v>
      </c>
      <c r="H9478" s="1" t="s">
        <v>2369</v>
      </c>
      <c r="J9478" s="1">
        <v>2237750</v>
      </c>
      <c r="R9478" s="1">
        <v>0.10682299733161926</v>
      </c>
      <c r="S9478" s="1">
        <v>39</v>
      </c>
      <c r="T9478" s="1">
        <v>2</v>
      </c>
      <c r="U9478" s="1">
        <v>2237750</v>
      </c>
      <c r="V9478" s="1">
        <v>0.10682299733161926</v>
      </c>
      <c r="W9478" s="1">
        <v>5.0129828453063965</v>
      </c>
      <c r="X9478" s="1">
        <v>5.0129828453063965</v>
      </c>
    </row>
    <row r="9479" spans="1:24" x14ac:dyDescent="0.35">
      <c r="A9479" s="1">
        <v>400508</v>
      </c>
      <c r="B9479" s="1" t="s">
        <v>2353</v>
      </c>
      <c r="C9479" s="1">
        <v>122091457</v>
      </c>
      <c r="D9479" s="1">
        <v>508</v>
      </c>
      <c r="E9479" s="1" t="s">
        <v>48</v>
      </c>
      <c r="F9479" s="1" t="s">
        <v>48</v>
      </c>
      <c r="G9479" s="1" t="s">
        <v>48</v>
      </c>
      <c r="H9479" s="1" t="s">
        <v>48</v>
      </c>
      <c r="S9479" s="1">
        <v>40</v>
      </c>
      <c r="T9479" s="1">
        <v>2</v>
      </c>
      <c r="U9479" s="1">
        <v>0</v>
      </c>
      <c r="V9479" s="1">
        <v>0</v>
      </c>
      <c r="W9479" s="1">
        <v>-100</v>
      </c>
      <c r="X9479" s="1">
        <v>-100</v>
      </c>
    </row>
    <row r="9480" spans="1:24" x14ac:dyDescent="0.35">
      <c r="A9480" s="1">
        <v>410508</v>
      </c>
      <c r="B9480" s="1" t="s">
        <v>2354</v>
      </c>
      <c r="C9480" s="1">
        <v>122091457</v>
      </c>
      <c r="D9480" s="1">
        <v>508</v>
      </c>
      <c r="E9480" s="1" t="s">
        <v>48</v>
      </c>
      <c r="F9480" s="1" t="s">
        <v>48</v>
      </c>
      <c r="G9480" s="1" t="s">
        <v>48</v>
      </c>
      <c r="H9480" s="1" t="s">
        <v>48</v>
      </c>
      <c r="S9480" s="1">
        <v>41</v>
      </c>
      <c r="T9480" s="1">
        <v>2</v>
      </c>
      <c r="U9480" s="1">
        <v>0</v>
      </c>
      <c r="V9480" s="1">
        <v>0</v>
      </c>
    </row>
    <row r="9481" spans="1:24" x14ac:dyDescent="0.35">
      <c r="A9481" s="1">
        <v>420508</v>
      </c>
      <c r="B9481" s="1" t="s">
        <v>2355</v>
      </c>
      <c r="C9481" s="1">
        <v>122091457</v>
      </c>
      <c r="D9481" s="1">
        <v>508</v>
      </c>
      <c r="E9481" s="1" t="s">
        <v>48</v>
      </c>
      <c r="F9481" s="1" t="s">
        <v>48</v>
      </c>
      <c r="G9481" s="1" t="s">
        <v>48</v>
      </c>
      <c r="H9481" s="1" t="s">
        <v>48</v>
      </c>
      <c r="S9481" s="1">
        <v>42</v>
      </c>
      <c r="T9481" s="1">
        <v>2</v>
      </c>
      <c r="U9481" s="1">
        <v>0</v>
      </c>
      <c r="V9481" s="1">
        <v>0</v>
      </c>
    </row>
    <row r="9482" spans="1:24" x14ac:dyDescent="0.35">
      <c r="A9482" s="1">
        <v>430508</v>
      </c>
      <c r="B9482" s="1" t="s">
        <v>2356</v>
      </c>
      <c r="C9482" s="1">
        <v>122091457</v>
      </c>
      <c r="D9482" s="1">
        <v>508</v>
      </c>
      <c r="E9482" s="1" t="s">
        <v>48</v>
      </c>
      <c r="F9482" s="1" t="s">
        <v>48</v>
      </c>
      <c r="G9482" s="1" t="s">
        <v>48</v>
      </c>
      <c r="H9482" s="1" t="s">
        <v>48</v>
      </c>
      <c r="S9482" s="1">
        <v>43</v>
      </c>
      <c r="T9482" s="1">
        <v>2</v>
      </c>
      <c r="U9482" s="1">
        <v>0</v>
      </c>
      <c r="V9482" s="1">
        <v>0</v>
      </c>
    </row>
    <row r="9483" spans="1:24" x14ac:dyDescent="0.35">
      <c r="A9483" s="1">
        <v>440508</v>
      </c>
      <c r="B9483" s="1" t="s">
        <v>2357</v>
      </c>
      <c r="C9483" s="1">
        <v>122091457</v>
      </c>
      <c r="D9483" s="1">
        <v>508</v>
      </c>
      <c r="E9483" s="1" t="s">
        <v>48</v>
      </c>
      <c r="F9483" s="1" t="s">
        <v>48</v>
      </c>
      <c r="G9483" s="1" t="s">
        <v>48</v>
      </c>
      <c r="H9483" s="1" t="s">
        <v>48</v>
      </c>
      <c r="S9483" s="1">
        <v>44</v>
      </c>
      <c r="T9483" s="1">
        <v>2</v>
      </c>
      <c r="U9483" s="1">
        <v>0</v>
      </c>
      <c r="V9483" s="1">
        <v>0</v>
      </c>
    </row>
    <row r="9484" spans="1:24" x14ac:dyDescent="0.35">
      <c r="A9484" s="1">
        <v>450508</v>
      </c>
      <c r="B9484" s="1" t="s">
        <v>2358</v>
      </c>
      <c r="C9484" s="1">
        <v>122091457</v>
      </c>
      <c r="D9484" s="1">
        <v>508</v>
      </c>
      <c r="E9484" s="1" t="s">
        <v>48</v>
      </c>
      <c r="F9484" s="1" t="s">
        <v>48</v>
      </c>
      <c r="G9484" s="1" t="s">
        <v>48</v>
      </c>
      <c r="H9484" s="1" t="s">
        <v>48</v>
      </c>
      <c r="S9484" s="1">
        <v>45</v>
      </c>
      <c r="T9484" s="1">
        <v>2</v>
      </c>
      <c r="U9484" s="1">
        <v>0</v>
      </c>
      <c r="V9484" s="1">
        <v>0</v>
      </c>
    </row>
    <row r="9485" spans="1:24" x14ac:dyDescent="0.35">
      <c r="A9485" s="1">
        <v>460508</v>
      </c>
      <c r="B9485" s="1" t="s">
        <v>2359</v>
      </c>
      <c r="C9485" s="1">
        <v>122091457</v>
      </c>
      <c r="D9485" s="1">
        <v>508</v>
      </c>
      <c r="E9485" s="1" t="s">
        <v>48</v>
      </c>
      <c r="F9485" s="1" t="s">
        <v>48</v>
      </c>
      <c r="G9485" s="1" t="s">
        <v>48</v>
      </c>
      <c r="H9485" s="1" t="s">
        <v>48</v>
      </c>
      <c r="S9485" s="1">
        <v>46</v>
      </c>
      <c r="T9485" s="1">
        <v>2</v>
      </c>
      <c r="U9485" s="1">
        <v>0</v>
      </c>
      <c r="V9485" s="1">
        <v>0</v>
      </c>
    </row>
    <row r="9486" spans="1:24" x14ac:dyDescent="0.35">
      <c r="A9486" s="1">
        <v>470508</v>
      </c>
      <c r="B9486" s="1" t="s">
        <v>2360</v>
      </c>
      <c r="C9486" s="1">
        <v>122091457</v>
      </c>
      <c r="D9486" s="1">
        <v>508</v>
      </c>
      <c r="E9486" s="1" t="s">
        <v>48</v>
      </c>
      <c r="F9486" s="1" t="s">
        <v>48</v>
      </c>
      <c r="G9486" s="1" t="s">
        <v>48</v>
      </c>
      <c r="H9486" s="1" t="s">
        <v>48</v>
      </c>
      <c r="S9486" s="1">
        <v>47</v>
      </c>
      <c r="T9486" s="1">
        <v>2</v>
      </c>
      <c r="U9486" s="1">
        <v>0</v>
      </c>
      <c r="V9486" s="1">
        <v>0</v>
      </c>
    </row>
    <row r="9487" spans="1:24" x14ac:dyDescent="0.35">
      <c r="A9487" s="1">
        <v>290068</v>
      </c>
      <c r="B9487" s="1" t="s">
        <v>2341</v>
      </c>
      <c r="C9487" s="1">
        <v>122092002</v>
      </c>
      <c r="D9487" s="1">
        <v>68</v>
      </c>
      <c r="E9487" s="1" t="s">
        <v>2834</v>
      </c>
      <c r="F9487" s="1" t="s">
        <v>156</v>
      </c>
      <c r="G9487" s="1" t="s">
        <v>155</v>
      </c>
      <c r="H9487" s="1" t="s">
        <v>916</v>
      </c>
      <c r="I9487" s="1">
        <v>2915963.64</v>
      </c>
      <c r="K9487" s="1">
        <v>380367</v>
      </c>
      <c r="L9487" s="1">
        <v>11900307</v>
      </c>
      <c r="S9487" s="1">
        <v>29</v>
      </c>
      <c r="T9487" s="1">
        <v>1</v>
      </c>
      <c r="U9487" s="1">
        <v>15196638</v>
      </c>
      <c r="V9487" s="1">
        <v>0</v>
      </c>
    </row>
    <row r="9488" spans="1:24" x14ac:dyDescent="0.35">
      <c r="A9488" s="1">
        <v>300068</v>
      </c>
      <c r="B9488" s="1" t="s">
        <v>2343</v>
      </c>
      <c r="C9488" s="1">
        <v>122092002</v>
      </c>
      <c r="D9488" s="1">
        <v>68</v>
      </c>
      <c r="E9488" s="1" t="s">
        <v>2834</v>
      </c>
      <c r="F9488" s="1" t="s">
        <v>156</v>
      </c>
      <c r="G9488" s="1" t="s">
        <v>155</v>
      </c>
      <c r="H9488" s="1" t="s">
        <v>916</v>
      </c>
      <c r="I9488" s="1">
        <v>2961193.37</v>
      </c>
      <c r="K9488" s="1">
        <v>380367</v>
      </c>
      <c r="L9488" s="1">
        <v>12211374</v>
      </c>
      <c r="M9488" s="1">
        <v>0.31106698513031006</v>
      </c>
      <c r="N9488" s="1">
        <v>2.613940954208374</v>
      </c>
      <c r="O9488" s="1">
        <v>4.5229729264974594E-2</v>
      </c>
      <c r="P9488" s="1">
        <v>1.5511075258255005</v>
      </c>
      <c r="Q9488" s="1">
        <v>0</v>
      </c>
      <c r="S9488" s="1">
        <v>30</v>
      </c>
      <c r="T9488" s="1">
        <v>1</v>
      </c>
      <c r="U9488" s="1">
        <v>15552934</v>
      </c>
      <c r="V9488" s="1">
        <v>0.35629671812057495</v>
      </c>
      <c r="W9488" s="1">
        <v>2.3445711135864258</v>
      </c>
      <c r="X9488" s="1">
        <v>2.3445711135864258</v>
      </c>
    </row>
    <row r="9489" spans="1:24" x14ac:dyDescent="0.35">
      <c r="A9489" s="1">
        <v>310068</v>
      </c>
      <c r="B9489" s="1" t="s">
        <v>2344</v>
      </c>
      <c r="C9489" s="1">
        <v>122092002</v>
      </c>
      <c r="D9489" s="1">
        <v>68</v>
      </c>
      <c r="E9489" s="1" t="s">
        <v>2834</v>
      </c>
      <c r="F9489" s="1" t="s">
        <v>156</v>
      </c>
      <c r="G9489" s="1" t="s">
        <v>155</v>
      </c>
      <c r="H9489" s="1" t="s">
        <v>916</v>
      </c>
      <c r="I9489" s="1">
        <v>2982138.54</v>
      </c>
      <c r="K9489" s="1">
        <v>380367</v>
      </c>
      <c r="L9489" s="1">
        <v>12364825</v>
      </c>
      <c r="M9489" s="1">
        <v>0.15345099568367004</v>
      </c>
      <c r="N9489" s="1">
        <v>1.2566235065460205</v>
      </c>
      <c r="O9489" s="1">
        <v>2.0945170894265175E-2</v>
      </c>
      <c r="P9489" s="1">
        <v>0.70732194185256958</v>
      </c>
      <c r="Q9489" s="1">
        <v>0</v>
      </c>
      <c r="S9489" s="1">
        <v>31</v>
      </c>
      <c r="T9489" s="1">
        <v>1</v>
      </c>
      <c r="U9489" s="1">
        <v>15727330</v>
      </c>
      <c r="V9489" s="1">
        <v>0.17439617216587067</v>
      </c>
      <c r="W9489" s="1">
        <v>1.1213060617446899</v>
      </c>
      <c r="X9489" s="1">
        <v>1.1213060617446899</v>
      </c>
    </row>
    <row r="9490" spans="1:24" x14ac:dyDescent="0.35">
      <c r="A9490" s="1">
        <v>320068</v>
      </c>
      <c r="B9490" s="1" t="s">
        <v>2345</v>
      </c>
      <c r="C9490" s="1">
        <v>122092002</v>
      </c>
      <c r="D9490" s="1">
        <v>68</v>
      </c>
      <c r="E9490" s="1" t="s">
        <v>2834</v>
      </c>
      <c r="F9490" s="1" t="s">
        <v>156</v>
      </c>
      <c r="G9490" s="1" t="s">
        <v>155</v>
      </c>
      <c r="H9490" s="1" t="s">
        <v>916</v>
      </c>
      <c r="I9490" s="1">
        <v>3018893.91</v>
      </c>
      <c r="K9490" s="1">
        <v>380367</v>
      </c>
      <c r="L9490" s="1">
        <v>12463722</v>
      </c>
      <c r="M9490" s="1">
        <v>9.8897002637386322E-2</v>
      </c>
      <c r="N9490" s="1">
        <v>0.79982531070709229</v>
      </c>
      <c r="O9490" s="1">
        <v>3.675537183880806E-2</v>
      </c>
      <c r="P9490" s="1">
        <v>1.2325172424316406</v>
      </c>
      <c r="Q9490" s="1">
        <v>0</v>
      </c>
      <c r="S9490" s="1">
        <v>32</v>
      </c>
      <c r="T9490" s="1">
        <v>1</v>
      </c>
      <c r="U9490" s="1">
        <v>15862983</v>
      </c>
      <c r="V9490" s="1">
        <v>0.13565237820148468</v>
      </c>
      <c r="W9490" s="1">
        <v>0.8625304102897644</v>
      </c>
      <c r="X9490" s="1">
        <v>0.8625304102897644</v>
      </c>
    </row>
    <row r="9491" spans="1:24" x14ac:dyDescent="0.35">
      <c r="A9491" s="1">
        <v>330068</v>
      </c>
      <c r="B9491" s="1" t="s">
        <v>2346</v>
      </c>
      <c r="C9491" s="1">
        <v>122092002</v>
      </c>
      <c r="D9491" s="1">
        <v>68</v>
      </c>
      <c r="E9491" s="1" t="s">
        <v>2834</v>
      </c>
      <c r="F9491" s="1" t="s">
        <v>156</v>
      </c>
      <c r="G9491" s="1" t="s">
        <v>155</v>
      </c>
      <c r="H9491" s="1" t="s">
        <v>916</v>
      </c>
      <c r="I9491" s="1">
        <v>3244217.87</v>
      </c>
      <c r="K9491" s="1">
        <v>380367</v>
      </c>
      <c r="L9491" s="1">
        <v>12647057</v>
      </c>
      <c r="M9491" s="1">
        <v>0.18333500623703003</v>
      </c>
      <c r="N9491" s="1">
        <v>1.4709490537643433</v>
      </c>
      <c r="O9491" s="1">
        <v>0.22532396018505096</v>
      </c>
      <c r="P9491" s="1">
        <v>7.4637918472290039</v>
      </c>
      <c r="Q9491" s="1">
        <v>0</v>
      </c>
      <c r="S9491" s="1">
        <v>33</v>
      </c>
      <c r="T9491" s="1">
        <v>1</v>
      </c>
      <c r="U9491" s="1">
        <v>16271642</v>
      </c>
      <c r="V9491" s="1">
        <v>0.40865898132324219</v>
      </c>
      <c r="W9491" s="1">
        <v>2.5761799812316895</v>
      </c>
      <c r="X9491" s="1">
        <v>2.5761799812316895</v>
      </c>
    </row>
    <row r="9492" spans="1:24" x14ac:dyDescent="0.35">
      <c r="A9492" s="1">
        <v>340068</v>
      </c>
      <c r="B9492" s="1" t="s">
        <v>2347</v>
      </c>
      <c r="C9492" s="1">
        <v>122092002</v>
      </c>
      <c r="D9492" s="1">
        <v>68</v>
      </c>
      <c r="E9492" s="1" t="s">
        <v>2834</v>
      </c>
      <c r="F9492" s="1" t="s">
        <v>156</v>
      </c>
      <c r="G9492" s="1" t="s">
        <v>155</v>
      </c>
      <c r="H9492" s="1" t="s">
        <v>916</v>
      </c>
      <c r="I9492" s="1">
        <v>3229176.6</v>
      </c>
      <c r="K9492" s="1">
        <v>380367</v>
      </c>
      <c r="L9492" s="1">
        <v>12647047</v>
      </c>
      <c r="M9492" s="1">
        <v>-9.9999997473787516E-6</v>
      </c>
      <c r="N9492" s="1">
        <v>-7.906978134997189E-5</v>
      </c>
      <c r="O9492" s="1">
        <v>-1.5041270293295383E-2</v>
      </c>
      <c r="P9492" s="1">
        <v>-0.46363317966461182</v>
      </c>
      <c r="Q9492" s="1">
        <v>0</v>
      </c>
      <c r="S9492" s="1">
        <v>34</v>
      </c>
      <c r="T9492" s="1">
        <v>1</v>
      </c>
      <c r="U9492" s="1">
        <v>16256590</v>
      </c>
      <c r="V9492" s="1">
        <v>-1.505126990377903E-2</v>
      </c>
      <c r="W9492" s="1">
        <v>-9.2504493892192841E-2</v>
      </c>
      <c r="X9492" s="1">
        <v>-9.2504493892192841E-2</v>
      </c>
    </row>
    <row r="9493" spans="1:24" x14ac:dyDescent="0.35">
      <c r="A9493" s="1">
        <v>350068</v>
      </c>
      <c r="B9493" s="1" t="s">
        <v>2348</v>
      </c>
      <c r="C9493" s="1">
        <v>122092002</v>
      </c>
      <c r="D9493" s="1">
        <v>68</v>
      </c>
      <c r="E9493" s="1" t="s">
        <v>2834</v>
      </c>
      <c r="F9493" s="1" t="s">
        <v>156</v>
      </c>
      <c r="G9493" s="1" t="s">
        <v>155</v>
      </c>
      <c r="H9493" s="1" t="s">
        <v>916</v>
      </c>
      <c r="I9493" s="1">
        <v>3369134.71</v>
      </c>
      <c r="K9493" s="1">
        <v>380367</v>
      </c>
      <c r="L9493" s="1">
        <v>12963403</v>
      </c>
      <c r="M9493" s="1">
        <v>0.31635600328445435</v>
      </c>
      <c r="N9493" s="1">
        <v>2.5014219284057617</v>
      </c>
      <c r="O9493" s="1">
        <v>0.13995811343193054</v>
      </c>
      <c r="P9493" s="1">
        <v>4.3341732025146484</v>
      </c>
      <c r="Q9493" s="1">
        <v>0</v>
      </c>
      <c r="S9493" s="1">
        <v>35</v>
      </c>
      <c r="T9493" s="1">
        <v>1</v>
      </c>
      <c r="U9493" s="1">
        <v>16712905</v>
      </c>
      <c r="V9493" s="1">
        <v>0.45631411671638489</v>
      </c>
      <c r="W9493" s="1">
        <v>2.8069539070129395</v>
      </c>
      <c r="X9493" s="1">
        <v>2.8069539070129395</v>
      </c>
    </row>
    <row r="9494" spans="1:24" x14ac:dyDescent="0.35">
      <c r="A9494" s="1">
        <v>360068</v>
      </c>
      <c r="B9494" s="1" t="s">
        <v>2349</v>
      </c>
      <c r="C9494" s="1">
        <v>122092002</v>
      </c>
      <c r="D9494" s="1">
        <v>68</v>
      </c>
      <c r="E9494" s="1" t="s">
        <v>2834</v>
      </c>
      <c r="F9494" s="1" t="s">
        <v>156</v>
      </c>
      <c r="G9494" s="1" t="s">
        <v>155</v>
      </c>
      <c r="H9494" s="1" t="s">
        <v>916</v>
      </c>
      <c r="I9494" s="1">
        <v>3547497.89</v>
      </c>
      <c r="K9494" s="1">
        <v>380367</v>
      </c>
      <c r="L9494" s="1">
        <v>14174166</v>
      </c>
      <c r="M9494" s="1">
        <v>1.2107629776000977</v>
      </c>
      <c r="N9494" s="1">
        <v>9.3398542404174805</v>
      </c>
      <c r="O9494" s="1">
        <v>0.17836317420005798</v>
      </c>
      <c r="P9494" s="1">
        <v>5.2940354347229004</v>
      </c>
      <c r="Q9494" s="1">
        <v>0</v>
      </c>
      <c r="S9494" s="1">
        <v>36</v>
      </c>
      <c r="T9494" s="1">
        <v>1</v>
      </c>
      <c r="U9494" s="1">
        <v>18102032</v>
      </c>
      <c r="V9494" s="1">
        <v>1.389126181602478</v>
      </c>
      <c r="W9494" s="1">
        <v>8.3117027282714844</v>
      </c>
      <c r="X9494" s="1">
        <v>8.3117027282714844</v>
      </c>
    </row>
    <row r="9495" spans="1:24" x14ac:dyDescent="0.35">
      <c r="A9495" s="1">
        <v>370068</v>
      </c>
      <c r="B9495" s="1" t="s">
        <v>2350</v>
      </c>
      <c r="C9495" s="1">
        <v>122092002</v>
      </c>
      <c r="D9495" s="1">
        <v>68</v>
      </c>
      <c r="E9495" s="1" t="s">
        <v>2834</v>
      </c>
      <c r="F9495" s="1" t="s">
        <v>156</v>
      </c>
      <c r="G9495" s="1" t="s">
        <v>155</v>
      </c>
      <c r="H9495" s="1" t="s">
        <v>916</v>
      </c>
      <c r="I9495" s="1">
        <v>3465444.28</v>
      </c>
      <c r="K9495" s="1">
        <v>380367</v>
      </c>
      <c r="L9495" s="1">
        <v>15145438</v>
      </c>
      <c r="M9495" s="1">
        <v>0.97127199172973633</v>
      </c>
      <c r="N9495" s="1">
        <v>6.8524103164672852</v>
      </c>
      <c r="O9495" s="1">
        <v>-8.2053609192371368E-2</v>
      </c>
      <c r="P9495" s="1">
        <v>-2.3129994869232178</v>
      </c>
      <c r="Q9495" s="1">
        <v>0</v>
      </c>
      <c r="S9495" s="1">
        <v>37</v>
      </c>
      <c r="T9495" s="1">
        <v>1</v>
      </c>
      <c r="U9495" s="1">
        <v>18991250</v>
      </c>
      <c r="V9495" s="1">
        <v>0.88921838998794556</v>
      </c>
      <c r="W9495" s="1">
        <v>4.9122552871704102</v>
      </c>
      <c r="X9495" s="1">
        <v>4.9122552871704102</v>
      </c>
    </row>
    <row r="9496" spans="1:24" x14ac:dyDescent="0.35">
      <c r="A9496" s="1">
        <v>380068</v>
      </c>
      <c r="B9496" s="1" t="s">
        <v>2351</v>
      </c>
      <c r="C9496" s="1">
        <v>122092002</v>
      </c>
      <c r="D9496" s="1">
        <v>68</v>
      </c>
      <c r="E9496" s="1" t="s">
        <v>2834</v>
      </c>
      <c r="F9496" s="1" t="s">
        <v>156</v>
      </c>
      <c r="G9496" s="1" t="s">
        <v>155</v>
      </c>
      <c r="H9496" s="1" t="s">
        <v>916</v>
      </c>
      <c r="I9496" s="1">
        <v>3692645</v>
      </c>
      <c r="K9496" s="1">
        <v>380367</v>
      </c>
      <c r="L9496" s="1">
        <v>15537408</v>
      </c>
      <c r="M9496" s="1">
        <v>0.39197000861167908</v>
      </c>
      <c r="N9496" s="1">
        <v>2.5880401134490967</v>
      </c>
      <c r="O9496" s="1">
        <v>0.2272007167339325</v>
      </c>
      <c r="P9496" s="1">
        <v>6.5561785697937012</v>
      </c>
      <c r="Q9496" s="1">
        <v>0</v>
      </c>
      <c r="S9496" s="1">
        <v>38</v>
      </c>
      <c r="T9496" s="1">
        <v>1</v>
      </c>
      <c r="U9496" s="1">
        <v>19610420</v>
      </c>
      <c r="V9496" s="1">
        <v>0.61917072534561157</v>
      </c>
      <c r="W9496" s="1">
        <v>3.2602908611297607</v>
      </c>
      <c r="X9496" s="1">
        <v>3.2602908611297607</v>
      </c>
    </row>
    <row r="9497" spans="1:24" x14ac:dyDescent="0.35">
      <c r="A9497" s="1">
        <v>390068</v>
      </c>
      <c r="B9497" s="1" t="s">
        <v>2352</v>
      </c>
      <c r="C9497" s="1">
        <v>122092002</v>
      </c>
      <c r="D9497" s="1">
        <v>68</v>
      </c>
      <c r="E9497" s="1" t="s">
        <v>2834</v>
      </c>
      <c r="F9497" s="1" t="s">
        <v>156</v>
      </c>
      <c r="G9497" s="1" t="s">
        <v>155</v>
      </c>
      <c r="H9497" s="1" t="s">
        <v>916</v>
      </c>
      <c r="I9497" s="1">
        <v>3812521</v>
      </c>
      <c r="K9497" s="1">
        <v>430367</v>
      </c>
      <c r="L9497" s="1">
        <v>15665589</v>
      </c>
      <c r="M9497" s="1">
        <v>0.12818099558353424</v>
      </c>
      <c r="N9497" s="1">
        <v>0.82498317956924438</v>
      </c>
      <c r="O9497" s="1">
        <v>0.11987599730491638</v>
      </c>
      <c r="P9497" s="1">
        <v>3.246345043182373</v>
      </c>
      <c r="Q9497" s="1">
        <v>5.000000074505806E-2</v>
      </c>
      <c r="S9497" s="1">
        <v>39</v>
      </c>
      <c r="T9497" s="1">
        <v>1</v>
      </c>
      <c r="U9497" s="1">
        <v>19908476</v>
      </c>
      <c r="V9497" s="1">
        <v>0.29805698990821838</v>
      </c>
      <c r="W9497" s="1">
        <v>1.5198858976364136</v>
      </c>
      <c r="X9497" s="1">
        <v>1.5198858976364136</v>
      </c>
    </row>
    <row r="9498" spans="1:24" x14ac:dyDescent="0.35">
      <c r="A9498" s="1">
        <v>400068</v>
      </c>
      <c r="B9498" s="1" t="s">
        <v>2353</v>
      </c>
      <c r="C9498" s="1">
        <v>122092002</v>
      </c>
      <c r="D9498" s="1">
        <v>68</v>
      </c>
      <c r="E9498" s="1" t="s">
        <v>2834</v>
      </c>
      <c r="F9498" s="1" t="s">
        <v>156</v>
      </c>
      <c r="G9498" s="1" t="s">
        <v>155</v>
      </c>
      <c r="H9498" s="1" t="s">
        <v>916</v>
      </c>
      <c r="S9498" s="1">
        <v>40</v>
      </c>
      <c r="T9498" s="1">
        <v>1</v>
      </c>
      <c r="U9498" s="1">
        <v>0</v>
      </c>
      <c r="V9498" s="1">
        <v>0</v>
      </c>
      <c r="W9498" s="1">
        <v>-100</v>
      </c>
      <c r="X9498" s="1">
        <v>-100</v>
      </c>
    </row>
    <row r="9499" spans="1:24" x14ac:dyDescent="0.35">
      <c r="A9499" s="1">
        <v>410068</v>
      </c>
      <c r="B9499" s="1" t="s">
        <v>2354</v>
      </c>
      <c r="C9499" s="1">
        <v>122092002</v>
      </c>
      <c r="D9499" s="1">
        <v>68</v>
      </c>
      <c r="E9499" s="1" t="s">
        <v>2834</v>
      </c>
      <c r="F9499" s="1" t="s">
        <v>156</v>
      </c>
      <c r="G9499" s="1" t="s">
        <v>155</v>
      </c>
      <c r="H9499" s="1" t="s">
        <v>916</v>
      </c>
      <c r="S9499" s="1">
        <v>41</v>
      </c>
      <c r="T9499" s="1">
        <v>1</v>
      </c>
      <c r="U9499" s="1">
        <v>0</v>
      </c>
      <c r="V9499" s="1">
        <v>0</v>
      </c>
    </row>
    <row r="9500" spans="1:24" x14ac:dyDescent="0.35">
      <c r="A9500" s="1">
        <v>420068</v>
      </c>
      <c r="B9500" s="1" t="s">
        <v>2355</v>
      </c>
      <c r="C9500" s="1">
        <v>122092002</v>
      </c>
      <c r="D9500" s="1">
        <v>68</v>
      </c>
      <c r="E9500" s="1" t="s">
        <v>2834</v>
      </c>
      <c r="F9500" s="1" t="s">
        <v>156</v>
      </c>
      <c r="G9500" s="1" t="s">
        <v>155</v>
      </c>
      <c r="H9500" s="1" t="s">
        <v>916</v>
      </c>
      <c r="S9500" s="1">
        <v>42</v>
      </c>
      <c r="T9500" s="1">
        <v>1</v>
      </c>
      <c r="U9500" s="1">
        <v>0</v>
      </c>
      <c r="V9500" s="1">
        <v>0</v>
      </c>
    </row>
    <row r="9501" spans="1:24" x14ac:dyDescent="0.35">
      <c r="A9501" s="1">
        <v>430068</v>
      </c>
      <c r="B9501" s="1" t="s">
        <v>2356</v>
      </c>
      <c r="C9501" s="1">
        <v>122092002</v>
      </c>
      <c r="D9501" s="1">
        <v>68</v>
      </c>
      <c r="E9501" s="1" t="s">
        <v>2834</v>
      </c>
      <c r="F9501" s="1" t="s">
        <v>156</v>
      </c>
      <c r="G9501" s="1" t="s">
        <v>155</v>
      </c>
      <c r="H9501" s="1" t="s">
        <v>916</v>
      </c>
      <c r="S9501" s="1">
        <v>43</v>
      </c>
      <c r="T9501" s="1">
        <v>1</v>
      </c>
      <c r="U9501" s="1">
        <v>0</v>
      </c>
      <c r="V9501" s="1">
        <v>0</v>
      </c>
    </row>
    <row r="9502" spans="1:24" x14ac:dyDescent="0.35">
      <c r="A9502" s="1">
        <v>440068</v>
      </c>
      <c r="B9502" s="1" t="s">
        <v>2357</v>
      </c>
      <c r="C9502" s="1">
        <v>122092002</v>
      </c>
      <c r="D9502" s="1">
        <v>68</v>
      </c>
      <c r="E9502" s="1" t="s">
        <v>2834</v>
      </c>
      <c r="F9502" s="1" t="s">
        <v>156</v>
      </c>
      <c r="G9502" s="1" t="s">
        <v>155</v>
      </c>
      <c r="H9502" s="1" t="s">
        <v>916</v>
      </c>
      <c r="S9502" s="1">
        <v>44</v>
      </c>
      <c r="T9502" s="1">
        <v>1</v>
      </c>
      <c r="U9502" s="1">
        <v>0</v>
      </c>
      <c r="V9502" s="1">
        <v>0</v>
      </c>
    </row>
    <row r="9503" spans="1:24" x14ac:dyDescent="0.35">
      <c r="A9503" s="1">
        <v>450068</v>
      </c>
      <c r="B9503" s="1" t="s">
        <v>2358</v>
      </c>
      <c r="C9503" s="1">
        <v>122092002</v>
      </c>
      <c r="D9503" s="1">
        <v>68</v>
      </c>
      <c r="E9503" s="1" t="s">
        <v>2834</v>
      </c>
      <c r="F9503" s="1" t="s">
        <v>156</v>
      </c>
      <c r="G9503" s="1" t="s">
        <v>155</v>
      </c>
      <c r="H9503" s="1" t="s">
        <v>916</v>
      </c>
      <c r="S9503" s="1">
        <v>45</v>
      </c>
      <c r="T9503" s="1">
        <v>1</v>
      </c>
      <c r="U9503" s="1">
        <v>0</v>
      </c>
      <c r="V9503" s="1">
        <v>0</v>
      </c>
    </row>
    <row r="9504" spans="1:24" x14ac:dyDescent="0.35">
      <c r="A9504" s="1">
        <v>460068</v>
      </c>
      <c r="B9504" s="1" t="s">
        <v>2359</v>
      </c>
      <c r="C9504" s="1">
        <v>122092002</v>
      </c>
      <c r="D9504" s="1">
        <v>68</v>
      </c>
      <c r="E9504" s="1" t="s">
        <v>2834</v>
      </c>
      <c r="F9504" s="1" t="s">
        <v>156</v>
      </c>
      <c r="G9504" s="1" t="s">
        <v>155</v>
      </c>
      <c r="H9504" s="1" t="s">
        <v>916</v>
      </c>
      <c r="S9504" s="1">
        <v>46</v>
      </c>
      <c r="T9504" s="1">
        <v>1</v>
      </c>
      <c r="U9504" s="1">
        <v>0</v>
      </c>
      <c r="V9504" s="1">
        <v>0</v>
      </c>
    </row>
    <row r="9505" spans="1:24" x14ac:dyDescent="0.35">
      <c r="A9505" s="1">
        <v>470068</v>
      </c>
      <c r="B9505" s="1" t="s">
        <v>2360</v>
      </c>
      <c r="C9505" s="1">
        <v>122092002</v>
      </c>
      <c r="D9505" s="1">
        <v>68</v>
      </c>
      <c r="E9505" s="1" t="s">
        <v>2834</v>
      </c>
      <c r="F9505" s="1" t="s">
        <v>156</v>
      </c>
      <c r="G9505" s="1" t="s">
        <v>155</v>
      </c>
      <c r="H9505" s="1" t="s">
        <v>916</v>
      </c>
      <c r="S9505" s="1">
        <v>47</v>
      </c>
      <c r="T9505" s="1">
        <v>1</v>
      </c>
      <c r="U9505" s="1">
        <v>0</v>
      </c>
      <c r="V9505" s="1">
        <v>0</v>
      </c>
    </row>
    <row r="9506" spans="1:24" x14ac:dyDescent="0.35">
      <c r="A9506" s="1">
        <v>480068</v>
      </c>
      <c r="B9506" s="1" t="s">
        <v>2361</v>
      </c>
      <c r="C9506" s="1">
        <v>122092002</v>
      </c>
      <c r="D9506" s="1">
        <v>68</v>
      </c>
      <c r="E9506" s="1" t="s">
        <v>2834</v>
      </c>
      <c r="F9506" s="1" t="s">
        <v>156</v>
      </c>
      <c r="G9506" s="1" t="s">
        <v>155</v>
      </c>
      <c r="H9506" s="1" t="s">
        <v>916</v>
      </c>
      <c r="S9506" s="1">
        <v>48</v>
      </c>
      <c r="T9506" s="1">
        <v>1</v>
      </c>
      <c r="U9506" s="1">
        <v>0</v>
      </c>
      <c r="V9506" s="1">
        <v>0</v>
      </c>
    </row>
    <row r="9507" spans="1:24" x14ac:dyDescent="0.35">
      <c r="A9507" s="1">
        <v>290069</v>
      </c>
      <c r="B9507" s="1" t="s">
        <v>2341</v>
      </c>
      <c r="C9507" s="1">
        <v>122092102</v>
      </c>
      <c r="D9507" s="1">
        <v>69</v>
      </c>
      <c r="E9507" s="1" t="s">
        <v>2835</v>
      </c>
      <c r="F9507" s="1" t="s">
        <v>156</v>
      </c>
      <c r="G9507" s="1" t="s">
        <v>155</v>
      </c>
      <c r="H9507" s="1" t="s">
        <v>916</v>
      </c>
      <c r="I9507" s="1">
        <v>7262128.4500000002</v>
      </c>
      <c r="K9507" s="1">
        <v>819808</v>
      </c>
      <c r="L9507" s="1">
        <v>16863908</v>
      </c>
      <c r="S9507" s="1">
        <v>29</v>
      </c>
      <c r="T9507" s="1">
        <v>1</v>
      </c>
      <c r="U9507" s="1">
        <v>24945844</v>
      </c>
      <c r="V9507" s="1">
        <v>0</v>
      </c>
    </row>
    <row r="9508" spans="1:24" x14ac:dyDescent="0.35">
      <c r="A9508" s="1">
        <v>300069</v>
      </c>
      <c r="B9508" s="1" t="s">
        <v>2343</v>
      </c>
      <c r="C9508" s="1">
        <v>122092102</v>
      </c>
      <c r="D9508" s="1">
        <v>69</v>
      </c>
      <c r="E9508" s="1" t="s">
        <v>2835</v>
      </c>
      <c r="F9508" s="1" t="s">
        <v>156</v>
      </c>
      <c r="G9508" s="1" t="s">
        <v>155</v>
      </c>
      <c r="H9508" s="1" t="s">
        <v>916</v>
      </c>
      <c r="I9508" s="1">
        <v>7285710.7800000003</v>
      </c>
      <c r="K9508" s="1">
        <v>1228276</v>
      </c>
      <c r="L9508" s="1">
        <v>17700578</v>
      </c>
      <c r="M9508" s="1">
        <v>0.83666998147964478</v>
      </c>
      <c r="N9508" s="1">
        <v>4.9613056182861328</v>
      </c>
      <c r="O9508" s="1">
        <v>2.3582329973578453E-2</v>
      </c>
      <c r="P9508" s="1">
        <v>0.3247302770614624</v>
      </c>
      <c r="Q9508" s="1">
        <v>0.40846800804138184</v>
      </c>
      <c r="S9508" s="1">
        <v>30</v>
      </c>
      <c r="T9508" s="1">
        <v>1</v>
      </c>
      <c r="U9508" s="1">
        <v>26214564</v>
      </c>
      <c r="V9508" s="1">
        <v>1.2687203884124756</v>
      </c>
      <c r="W9508" s="1">
        <v>5.0858974456787109</v>
      </c>
      <c r="X9508" s="1">
        <v>5.0858974456787109</v>
      </c>
    </row>
    <row r="9509" spans="1:24" x14ac:dyDescent="0.35">
      <c r="A9509" s="1">
        <v>310069</v>
      </c>
      <c r="B9509" s="1" t="s">
        <v>2344</v>
      </c>
      <c r="C9509" s="1">
        <v>122092102</v>
      </c>
      <c r="D9509" s="1">
        <v>69</v>
      </c>
      <c r="E9509" s="1" t="s">
        <v>2835</v>
      </c>
      <c r="F9509" s="1" t="s">
        <v>156</v>
      </c>
      <c r="G9509" s="1" t="s">
        <v>155</v>
      </c>
      <c r="H9509" s="1" t="s">
        <v>916</v>
      </c>
      <c r="I9509" s="1">
        <v>7391104.5599999996</v>
      </c>
      <c r="K9509" s="1">
        <v>1024042</v>
      </c>
      <c r="L9509" s="1">
        <v>17977164</v>
      </c>
      <c r="M9509" s="1">
        <v>0.27658599615097046</v>
      </c>
      <c r="N9509" s="1">
        <v>1.5625817775726318</v>
      </c>
      <c r="O9509" s="1">
        <v>0.10539378225803375</v>
      </c>
      <c r="P9509" s="1">
        <v>1.4465819597244263</v>
      </c>
      <c r="Q9509" s="1">
        <v>-0.20423400402069092</v>
      </c>
      <c r="S9509" s="1">
        <v>31</v>
      </c>
      <c r="T9509" s="1">
        <v>1</v>
      </c>
      <c r="U9509" s="1">
        <v>26392310</v>
      </c>
      <c r="V9509" s="1">
        <v>0.17774577438831329</v>
      </c>
      <c r="W9509" s="1">
        <v>0.6780429482460022</v>
      </c>
      <c r="X9509" s="1">
        <v>0.6780429482460022</v>
      </c>
    </row>
    <row r="9510" spans="1:24" x14ac:dyDescent="0.35">
      <c r="A9510" s="1">
        <v>320069</v>
      </c>
      <c r="B9510" s="1" t="s">
        <v>2345</v>
      </c>
      <c r="C9510" s="1">
        <v>122092102</v>
      </c>
      <c r="D9510" s="1">
        <v>69</v>
      </c>
      <c r="E9510" s="1" t="s">
        <v>2835</v>
      </c>
      <c r="F9510" s="1" t="s">
        <v>156</v>
      </c>
      <c r="G9510" s="1" t="s">
        <v>155</v>
      </c>
      <c r="H9510" s="1" t="s">
        <v>916</v>
      </c>
      <c r="I9510" s="1">
        <v>7175550.1200000001</v>
      </c>
      <c r="K9510" s="1">
        <v>1024042</v>
      </c>
      <c r="L9510" s="1">
        <v>18263256</v>
      </c>
      <c r="M9510" s="1">
        <v>0.28609201312065125</v>
      </c>
      <c r="N9510" s="1">
        <v>1.591418981552124</v>
      </c>
      <c r="O9510" s="1">
        <v>-0.21555444598197937</v>
      </c>
      <c r="P9510" s="1">
        <v>-2.9164035320281982</v>
      </c>
      <c r="Q9510" s="1">
        <v>0</v>
      </c>
      <c r="S9510" s="1">
        <v>32</v>
      </c>
      <c r="T9510" s="1">
        <v>1</v>
      </c>
      <c r="U9510" s="1">
        <v>26462848</v>
      </c>
      <c r="V9510" s="1">
        <v>7.0537567138671875E-2</v>
      </c>
      <c r="W9510" s="1">
        <v>0.26726725697517395</v>
      </c>
      <c r="X9510" s="1">
        <v>0.26726725697517395</v>
      </c>
    </row>
    <row r="9511" spans="1:24" x14ac:dyDescent="0.35">
      <c r="A9511" s="1">
        <v>330069</v>
      </c>
      <c r="B9511" s="1" t="s">
        <v>2346</v>
      </c>
      <c r="C9511" s="1">
        <v>122092102</v>
      </c>
      <c r="D9511" s="1">
        <v>69</v>
      </c>
      <c r="E9511" s="1" t="s">
        <v>2835</v>
      </c>
      <c r="F9511" s="1" t="s">
        <v>156</v>
      </c>
      <c r="G9511" s="1" t="s">
        <v>155</v>
      </c>
      <c r="H9511" s="1" t="s">
        <v>916</v>
      </c>
      <c r="I9511" s="1">
        <v>7256416.8399999999</v>
      </c>
      <c r="K9511" s="1">
        <v>1024042</v>
      </c>
      <c r="L9511" s="1">
        <v>18637040</v>
      </c>
      <c r="M9511" s="1">
        <v>0.37378400564193726</v>
      </c>
      <c r="N9511" s="1">
        <v>2.046644926071167</v>
      </c>
      <c r="O9511" s="1">
        <v>8.0866716802120209E-2</v>
      </c>
      <c r="P9511" s="1">
        <v>1.1269758939743042</v>
      </c>
      <c r="Q9511" s="1">
        <v>0</v>
      </c>
      <c r="S9511" s="1">
        <v>33</v>
      </c>
      <c r="T9511" s="1">
        <v>1</v>
      </c>
      <c r="U9511" s="1">
        <v>26917500</v>
      </c>
      <c r="V9511" s="1">
        <v>0.45465072989463806</v>
      </c>
      <c r="W9511" s="1">
        <v>1.7180765867233276</v>
      </c>
      <c r="X9511" s="1">
        <v>1.7180765867233276</v>
      </c>
    </row>
    <row r="9512" spans="1:24" x14ac:dyDescent="0.35">
      <c r="A9512" s="1">
        <v>340069</v>
      </c>
      <c r="B9512" s="1" t="s">
        <v>2347</v>
      </c>
      <c r="C9512" s="1">
        <v>122092102</v>
      </c>
      <c r="D9512" s="1">
        <v>69</v>
      </c>
      <c r="E9512" s="1" t="s">
        <v>2835</v>
      </c>
      <c r="F9512" s="1" t="s">
        <v>156</v>
      </c>
      <c r="G9512" s="1" t="s">
        <v>155</v>
      </c>
      <c r="H9512" s="1" t="s">
        <v>916</v>
      </c>
      <c r="I9512" s="1">
        <v>7525294.3499999996</v>
      </c>
      <c r="K9512" s="1">
        <v>1024042</v>
      </c>
      <c r="L9512" s="1">
        <v>18637014</v>
      </c>
      <c r="M9512" s="1">
        <v>-2.5999999706982635E-5</v>
      </c>
      <c r="N9512" s="1">
        <v>-1.3950713037047535E-4</v>
      </c>
      <c r="O9512" s="1">
        <v>0.26887750625610352</v>
      </c>
      <c r="P9512" s="1">
        <v>3.7053756713867188</v>
      </c>
      <c r="Q9512" s="1">
        <v>0</v>
      </c>
      <c r="S9512" s="1">
        <v>34</v>
      </c>
      <c r="T9512" s="1">
        <v>1</v>
      </c>
      <c r="U9512" s="1">
        <v>27186350</v>
      </c>
      <c r="V9512" s="1">
        <v>0.26885151863098145</v>
      </c>
      <c r="W9512" s="1">
        <v>0.99879258871078491</v>
      </c>
      <c r="X9512" s="1">
        <v>0.99879258871078491</v>
      </c>
    </row>
    <row r="9513" spans="1:24" x14ac:dyDescent="0.35">
      <c r="A9513" s="1">
        <v>350069</v>
      </c>
      <c r="B9513" s="1" t="s">
        <v>2348</v>
      </c>
      <c r="C9513" s="1">
        <v>122092102</v>
      </c>
      <c r="D9513" s="1">
        <v>69</v>
      </c>
      <c r="E9513" s="1" t="s">
        <v>2835</v>
      </c>
      <c r="F9513" s="1" t="s">
        <v>156</v>
      </c>
      <c r="G9513" s="1" t="s">
        <v>155</v>
      </c>
      <c r="H9513" s="1" t="s">
        <v>916</v>
      </c>
      <c r="I9513" s="1">
        <v>7527635.5800000001</v>
      </c>
      <c r="K9513" s="1">
        <v>1024042</v>
      </c>
      <c r="L9513" s="1">
        <v>19233626</v>
      </c>
      <c r="M9513" s="1">
        <v>0.59661197662353516</v>
      </c>
      <c r="N9513" s="1">
        <v>3.2012209892272949</v>
      </c>
      <c r="O9513" s="1">
        <v>2.341229934245348E-3</v>
      </c>
      <c r="P9513" s="1">
        <v>3.1111473217606544E-2</v>
      </c>
      <c r="Q9513" s="1">
        <v>0</v>
      </c>
      <c r="S9513" s="1">
        <v>35</v>
      </c>
      <c r="T9513" s="1">
        <v>1</v>
      </c>
      <c r="U9513" s="1">
        <v>27785304</v>
      </c>
      <c r="V9513" s="1">
        <v>0.59895318746566772</v>
      </c>
      <c r="W9513" s="1">
        <v>2.2031424045562744</v>
      </c>
      <c r="X9513" s="1">
        <v>2.2031424045562744</v>
      </c>
    </row>
    <row r="9514" spans="1:24" x14ac:dyDescent="0.35">
      <c r="A9514" s="1">
        <v>360069</v>
      </c>
      <c r="B9514" s="1" t="s">
        <v>2349</v>
      </c>
      <c r="C9514" s="1">
        <v>122092102</v>
      </c>
      <c r="D9514" s="1">
        <v>69</v>
      </c>
      <c r="E9514" s="1" t="s">
        <v>2835</v>
      </c>
      <c r="F9514" s="1" t="s">
        <v>156</v>
      </c>
      <c r="G9514" s="1" t="s">
        <v>155</v>
      </c>
      <c r="H9514" s="1" t="s">
        <v>916</v>
      </c>
      <c r="I9514" s="1">
        <v>7689867.1699999999</v>
      </c>
      <c r="K9514" s="1">
        <v>1024042</v>
      </c>
      <c r="L9514" s="1">
        <v>21315068</v>
      </c>
      <c r="M9514" s="1">
        <v>2.08144211769104</v>
      </c>
      <c r="N9514" s="1">
        <v>10.821890830993652</v>
      </c>
      <c r="O9514" s="1">
        <v>0.16223159432411194</v>
      </c>
      <c r="P9514" s="1">
        <v>2.155146598815918</v>
      </c>
      <c r="Q9514" s="1">
        <v>0</v>
      </c>
      <c r="S9514" s="1">
        <v>36</v>
      </c>
      <c r="T9514" s="1">
        <v>1</v>
      </c>
      <c r="U9514" s="1">
        <v>30028976</v>
      </c>
      <c r="V9514" s="1">
        <v>2.2436738014221191</v>
      </c>
      <c r="W9514" s="1">
        <v>8.0750312805175781</v>
      </c>
      <c r="X9514" s="1">
        <v>8.0750312805175781</v>
      </c>
    </row>
    <row r="9515" spans="1:24" x14ac:dyDescent="0.35">
      <c r="A9515" s="1">
        <v>370069</v>
      </c>
      <c r="B9515" s="1" t="s">
        <v>2350</v>
      </c>
      <c r="C9515" s="1">
        <v>122092102</v>
      </c>
      <c r="D9515" s="1">
        <v>69</v>
      </c>
      <c r="E9515" s="1" t="s">
        <v>2835</v>
      </c>
      <c r="F9515" s="1" t="s">
        <v>156</v>
      </c>
      <c r="G9515" s="1" t="s">
        <v>155</v>
      </c>
      <c r="H9515" s="1" t="s">
        <v>916</v>
      </c>
      <c r="I9515" s="1">
        <v>7876547.0700000003</v>
      </c>
      <c r="K9515" s="1">
        <v>1024042</v>
      </c>
      <c r="L9515" s="1">
        <v>22832790</v>
      </c>
      <c r="M9515" s="1">
        <v>1.5177220106124878</v>
      </c>
      <c r="N9515" s="1">
        <v>7.1204180717468262</v>
      </c>
      <c r="O9515" s="1">
        <v>0.1866798996925354</v>
      </c>
      <c r="P9515" s="1">
        <v>2.4276089668273926</v>
      </c>
      <c r="Q9515" s="1">
        <v>0</v>
      </c>
      <c r="S9515" s="1">
        <v>37</v>
      </c>
      <c r="T9515" s="1">
        <v>1</v>
      </c>
      <c r="U9515" s="1">
        <v>31733380</v>
      </c>
      <c r="V9515" s="1">
        <v>1.704401969909668</v>
      </c>
      <c r="W9515" s="1">
        <v>5.6758646965026855</v>
      </c>
      <c r="X9515" s="1">
        <v>5.6758646965026855</v>
      </c>
    </row>
    <row r="9516" spans="1:24" x14ac:dyDescent="0.35">
      <c r="A9516" s="1">
        <v>380069</v>
      </c>
      <c r="B9516" s="1" t="s">
        <v>2351</v>
      </c>
      <c r="C9516" s="1">
        <v>122092102</v>
      </c>
      <c r="D9516" s="1">
        <v>69</v>
      </c>
      <c r="E9516" s="1" t="s">
        <v>2835</v>
      </c>
      <c r="F9516" s="1" t="s">
        <v>156</v>
      </c>
      <c r="G9516" s="1" t="s">
        <v>155</v>
      </c>
      <c r="H9516" s="1" t="s">
        <v>916</v>
      </c>
      <c r="I9516" s="1">
        <v>7938473</v>
      </c>
      <c r="K9516" s="1">
        <v>1024042</v>
      </c>
      <c r="L9516" s="1">
        <v>23744230</v>
      </c>
      <c r="M9516" s="1">
        <v>0.91144001483917236</v>
      </c>
      <c r="N9516" s="1">
        <v>3.9918029308319092</v>
      </c>
      <c r="O9516" s="1">
        <v>6.1925929039716721E-2</v>
      </c>
      <c r="P9516" s="1">
        <v>0.78620654344558716</v>
      </c>
      <c r="Q9516" s="1">
        <v>0</v>
      </c>
      <c r="S9516" s="1">
        <v>38</v>
      </c>
      <c r="T9516" s="1">
        <v>1</v>
      </c>
      <c r="U9516" s="1">
        <v>32706744</v>
      </c>
      <c r="V9516" s="1">
        <v>0.97336596250534058</v>
      </c>
      <c r="W9516" s="1">
        <v>3.0673189163208008</v>
      </c>
      <c r="X9516" s="1">
        <v>3.0673189163208008</v>
      </c>
    </row>
    <row r="9517" spans="1:24" x14ac:dyDescent="0.35">
      <c r="A9517" s="1">
        <v>390069</v>
      </c>
      <c r="B9517" s="1" t="s">
        <v>2352</v>
      </c>
      <c r="C9517" s="1">
        <v>122092102</v>
      </c>
      <c r="D9517" s="1">
        <v>69</v>
      </c>
      <c r="E9517" s="1" t="s">
        <v>2835</v>
      </c>
      <c r="F9517" s="1" t="s">
        <v>156</v>
      </c>
      <c r="G9517" s="1" t="s">
        <v>155</v>
      </c>
      <c r="H9517" s="1" t="s">
        <v>916</v>
      </c>
      <c r="I9517" s="1">
        <v>7996133</v>
      </c>
      <c r="K9517" s="1">
        <v>1074042</v>
      </c>
      <c r="L9517" s="1">
        <v>24005322</v>
      </c>
      <c r="M9517" s="1">
        <v>0.26109200716018677</v>
      </c>
      <c r="N9517" s="1">
        <v>1.0996018648147583</v>
      </c>
      <c r="O9517" s="1">
        <v>5.7659998536109924E-2</v>
      </c>
      <c r="P9517" s="1">
        <v>0.72633618116378784</v>
      </c>
      <c r="Q9517" s="1">
        <v>5.000000074505806E-2</v>
      </c>
      <c r="S9517" s="1">
        <v>39</v>
      </c>
      <c r="T9517" s="1">
        <v>1</v>
      </c>
      <c r="U9517" s="1">
        <v>33075496</v>
      </c>
      <c r="V9517" s="1">
        <v>0.36875200271606445</v>
      </c>
      <c r="W9517" s="1">
        <v>1.1274493932723999</v>
      </c>
      <c r="X9517" s="1">
        <v>1.1274493932723999</v>
      </c>
    </row>
    <row r="9518" spans="1:24" x14ac:dyDescent="0.35">
      <c r="A9518" s="1">
        <v>400069</v>
      </c>
      <c r="B9518" s="1" t="s">
        <v>2353</v>
      </c>
      <c r="C9518" s="1">
        <v>122092102</v>
      </c>
      <c r="D9518" s="1">
        <v>69</v>
      </c>
      <c r="E9518" s="1" t="s">
        <v>2835</v>
      </c>
      <c r="F9518" s="1" t="s">
        <v>156</v>
      </c>
      <c r="G9518" s="1" t="s">
        <v>155</v>
      </c>
      <c r="H9518" s="1" t="s">
        <v>916</v>
      </c>
      <c r="S9518" s="1">
        <v>40</v>
      </c>
      <c r="T9518" s="1">
        <v>1</v>
      </c>
      <c r="U9518" s="1">
        <v>0</v>
      </c>
      <c r="V9518" s="1">
        <v>0</v>
      </c>
      <c r="W9518" s="1">
        <v>-100</v>
      </c>
      <c r="X9518" s="1">
        <v>-100</v>
      </c>
    </row>
    <row r="9519" spans="1:24" x14ac:dyDescent="0.35">
      <c r="A9519" s="1">
        <v>410069</v>
      </c>
      <c r="B9519" s="1" t="s">
        <v>2354</v>
      </c>
      <c r="C9519" s="1">
        <v>122092102</v>
      </c>
      <c r="D9519" s="1">
        <v>69</v>
      </c>
      <c r="E9519" s="1" t="s">
        <v>2835</v>
      </c>
      <c r="F9519" s="1" t="s">
        <v>156</v>
      </c>
      <c r="G9519" s="1" t="s">
        <v>155</v>
      </c>
      <c r="H9519" s="1" t="s">
        <v>916</v>
      </c>
      <c r="S9519" s="1">
        <v>41</v>
      </c>
      <c r="T9519" s="1">
        <v>1</v>
      </c>
      <c r="U9519" s="1">
        <v>0</v>
      </c>
      <c r="V9519" s="1">
        <v>0</v>
      </c>
    </row>
    <row r="9520" spans="1:24" x14ac:dyDescent="0.35">
      <c r="A9520" s="1">
        <v>420069</v>
      </c>
      <c r="B9520" s="1" t="s">
        <v>2355</v>
      </c>
      <c r="C9520" s="1">
        <v>122092102</v>
      </c>
      <c r="D9520" s="1">
        <v>69</v>
      </c>
      <c r="E9520" s="1" t="s">
        <v>2835</v>
      </c>
      <c r="F9520" s="1" t="s">
        <v>156</v>
      </c>
      <c r="G9520" s="1" t="s">
        <v>155</v>
      </c>
      <c r="H9520" s="1" t="s">
        <v>916</v>
      </c>
      <c r="S9520" s="1">
        <v>42</v>
      </c>
      <c r="T9520" s="1">
        <v>1</v>
      </c>
      <c r="U9520" s="1">
        <v>0</v>
      </c>
      <c r="V9520" s="1">
        <v>0</v>
      </c>
    </row>
    <row r="9521" spans="1:24" x14ac:dyDescent="0.35">
      <c r="A9521" s="1">
        <v>430069</v>
      </c>
      <c r="B9521" s="1" t="s">
        <v>2356</v>
      </c>
      <c r="C9521" s="1">
        <v>122092102</v>
      </c>
      <c r="D9521" s="1">
        <v>69</v>
      </c>
      <c r="E9521" s="1" t="s">
        <v>2835</v>
      </c>
      <c r="F9521" s="1" t="s">
        <v>156</v>
      </c>
      <c r="G9521" s="1" t="s">
        <v>155</v>
      </c>
      <c r="H9521" s="1" t="s">
        <v>916</v>
      </c>
      <c r="S9521" s="1">
        <v>43</v>
      </c>
      <c r="T9521" s="1">
        <v>1</v>
      </c>
      <c r="U9521" s="1">
        <v>0</v>
      </c>
      <c r="V9521" s="1">
        <v>0</v>
      </c>
    </row>
    <row r="9522" spans="1:24" x14ac:dyDescent="0.35">
      <c r="A9522" s="1">
        <v>440069</v>
      </c>
      <c r="B9522" s="1" t="s">
        <v>2357</v>
      </c>
      <c r="C9522" s="1">
        <v>122092102</v>
      </c>
      <c r="D9522" s="1">
        <v>69</v>
      </c>
      <c r="E9522" s="1" t="s">
        <v>2835</v>
      </c>
      <c r="F9522" s="1" t="s">
        <v>156</v>
      </c>
      <c r="G9522" s="1" t="s">
        <v>155</v>
      </c>
      <c r="H9522" s="1" t="s">
        <v>916</v>
      </c>
      <c r="S9522" s="1">
        <v>44</v>
      </c>
      <c r="T9522" s="1">
        <v>1</v>
      </c>
      <c r="U9522" s="1">
        <v>0</v>
      </c>
      <c r="V9522" s="1">
        <v>0</v>
      </c>
    </row>
    <row r="9523" spans="1:24" x14ac:dyDescent="0.35">
      <c r="A9523" s="1">
        <v>450069</v>
      </c>
      <c r="B9523" s="1" t="s">
        <v>2358</v>
      </c>
      <c r="C9523" s="1">
        <v>122092102</v>
      </c>
      <c r="D9523" s="1">
        <v>69</v>
      </c>
      <c r="E9523" s="1" t="s">
        <v>2835</v>
      </c>
      <c r="F9523" s="1" t="s">
        <v>156</v>
      </c>
      <c r="G9523" s="1" t="s">
        <v>155</v>
      </c>
      <c r="H9523" s="1" t="s">
        <v>916</v>
      </c>
      <c r="S9523" s="1">
        <v>45</v>
      </c>
      <c r="T9523" s="1">
        <v>1</v>
      </c>
      <c r="U9523" s="1">
        <v>0</v>
      </c>
      <c r="V9523" s="1">
        <v>0</v>
      </c>
    </row>
    <row r="9524" spans="1:24" x14ac:dyDescent="0.35">
      <c r="A9524" s="1">
        <v>460069</v>
      </c>
      <c r="B9524" s="1" t="s">
        <v>2359</v>
      </c>
      <c r="C9524" s="1">
        <v>122092102</v>
      </c>
      <c r="D9524" s="1">
        <v>69</v>
      </c>
      <c r="E9524" s="1" t="s">
        <v>2835</v>
      </c>
      <c r="F9524" s="1" t="s">
        <v>156</v>
      </c>
      <c r="G9524" s="1" t="s">
        <v>155</v>
      </c>
      <c r="H9524" s="1" t="s">
        <v>916</v>
      </c>
      <c r="S9524" s="1">
        <v>46</v>
      </c>
      <c r="T9524" s="1">
        <v>1</v>
      </c>
      <c r="U9524" s="1">
        <v>0</v>
      </c>
      <c r="V9524" s="1">
        <v>0</v>
      </c>
    </row>
    <row r="9525" spans="1:24" x14ac:dyDescent="0.35">
      <c r="A9525" s="1">
        <v>470069</v>
      </c>
      <c r="B9525" s="1" t="s">
        <v>2360</v>
      </c>
      <c r="C9525" s="1">
        <v>122092102</v>
      </c>
      <c r="D9525" s="1">
        <v>69</v>
      </c>
      <c r="E9525" s="1" t="s">
        <v>2835</v>
      </c>
      <c r="F9525" s="1" t="s">
        <v>156</v>
      </c>
      <c r="G9525" s="1" t="s">
        <v>155</v>
      </c>
      <c r="H9525" s="1" t="s">
        <v>916</v>
      </c>
      <c r="S9525" s="1">
        <v>47</v>
      </c>
      <c r="T9525" s="1">
        <v>1</v>
      </c>
      <c r="U9525" s="1">
        <v>0</v>
      </c>
      <c r="V9525" s="1">
        <v>0</v>
      </c>
    </row>
    <row r="9526" spans="1:24" x14ac:dyDescent="0.35">
      <c r="A9526" s="1">
        <v>480069</v>
      </c>
      <c r="B9526" s="1" t="s">
        <v>2361</v>
      </c>
      <c r="C9526" s="1">
        <v>122092102</v>
      </c>
      <c r="D9526" s="1">
        <v>69</v>
      </c>
      <c r="E9526" s="1" t="s">
        <v>2835</v>
      </c>
      <c r="F9526" s="1" t="s">
        <v>156</v>
      </c>
      <c r="G9526" s="1" t="s">
        <v>155</v>
      </c>
      <c r="H9526" s="1" t="s">
        <v>916</v>
      </c>
      <c r="S9526" s="1">
        <v>48</v>
      </c>
      <c r="T9526" s="1">
        <v>1</v>
      </c>
      <c r="U9526" s="1">
        <v>0</v>
      </c>
      <c r="V9526" s="1">
        <v>0</v>
      </c>
    </row>
    <row r="9527" spans="1:24" x14ac:dyDescent="0.35">
      <c r="A9527" s="1">
        <v>290106</v>
      </c>
      <c r="B9527" s="1" t="s">
        <v>2341</v>
      </c>
      <c r="C9527" s="1">
        <v>122092353</v>
      </c>
      <c r="D9527" s="1">
        <v>106</v>
      </c>
      <c r="E9527" s="1" t="s">
        <v>2836</v>
      </c>
      <c r="F9527" s="1" t="s">
        <v>156</v>
      </c>
      <c r="G9527" s="1" t="s">
        <v>155</v>
      </c>
      <c r="H9527" s="1" t="s">
        <v>916</v>
      </c>
      <c r="I9527" s="1">
        <v>6495432.3899999997</v>
      </c>
      <c r="K9527" s="1">
        <v>416762</v>
      </c>
      <c r="L9527" s="1">
        <v>14027905</v>
      </c>
      <c r="S9527" s="1">
        <v>29</v>
      </c>
      <c r="T9527" s="1">
        <v>1</v>
      </c>
      <c r="U9527" s="1">
        <v>20940100</v>
      </c>
      <c r="V9527" s="1">
        <v>0</v>
      </c>
    </row>
    <row r="9528" spans="1:24" x14ac:dyDescent="0.35">
      <c r="A9528" s="1">
        <v>300106</v>
      </c>
      <c r="B9528" s="1" t="s">
        <v>2343</v>
      </c>
      <c r="C9528" s="1">
        <v>122092353</v>
      </c>
      <c r="D9528" s="1">
        <v>106</v>
      </c>
      <c r="E9528" s="1" t="s">
        <v>2836</v>
      </c>
      <c r="F9528" s="1" t="s">
        <v>156</v>
      </c>
      <c r="G9528" s="1" t="s">
        <v>155</v>
      </c>
      <c r="H9528" s="1" t="s">
        <v>916</v>
      </c>
      <c r="I9528" s="1">
        <v>6499331.0499999998</v>
      </c>
      <c r="K9528" s="1">
        <v>416762</v>
      </c>
      <c r="L9528" s="1">
        <v>14317312</v>
      </c>
      <c r="M9528" s="1">
        <v>0.28940701484680176</v>
      </c>
      <c r="N9528" s="1">
        <v>2.0630807876586914</v>
      </c>
      <c r="O9528" s="1">
        <v>3.8986599538475275E-3</v>
      </c>
      <c r="P9528" s="1">
        <v>6.002156063914299E-2</v>
      </c>
      <c r="Q9528" s="1">
        <v>0</v>
      </c>
      <c r="S9528" s="1">
        <v>30</v>
      </c>
      <c r="T9528" s="1">
        <v>1</v>
      </c>
      <c r="U9528" s="1">
        <v>21233404</v>
      </c>
      <c r="V9528" s="1">
        <v>0.2933056652545929</v>
      </c>
      <c r="W9528" s="1">
        <v>1.4006810188293457</v>
      </c>
      <c r="X9528" s="1">
        <v>1.4006810188293457</v>
      </c>
    </row>
    <row r="9529" spans="1:24" x14ac:dyDescent="0.35">
      <c r="A9529" s="1">
        <v>310106</v>
      </c>
      <c r="B9529" s="1" t="s">
        <v>2344</v>
      </c>
      <c r="C9529" s="1">
        <v>122092353</v>
      </c>
      <c r="D9529" s="1">
        <v>106</v>
      </c>
      <c r="E9529" s="1" t="s">
        <v>2836</v>
      </c>
      <c r="F9529" s="1" t="s">
        <v>156</v>
      </c>
      <c r="G9529" s="1" t="s">
        <v>155</v>
      </c>
      <c r="H9529" s="1" t="s">
        <v>916</v>
      </c>
      <c r="I9529" s="1">
        <v>6569812.9400000004</v>
      </c>
      <c r="K9529" s="1">
        <v>416762</v>
      </c>
      <c r="L9529" s="1">
        <v>14444756</v>
      </c>
      <c r="M9529" s="1">
        <v>0.12744399905204773</v>
      </c>
      <c r="N9529" s="1">
        <v>0.89013916254043579</v>
      </c>
      <c r="O9529" s="1">
        <v>7.0481888949871063E-2</v>
      </c>
      <c r="P9529" s="1">
        <v>1.0844483375549316</v>
      </c>
      <c r="Q9529" s="1">
        <v>0</v>
      </c>
      <c r="S9529" s="1">
        <v>31</v>
      </c>
      <c r="T9529" s="1">
        <v>1</v>
      </c>
      <c r="U9529" s="1">
        <v>21431332</v>
      </c>
      <c r="V9529" s="1">
        <v>0.19792589545249939</v>
      </c>
      <c r="W9529" s="1">
        <v>0.93215388059616089</v>
      </c>
      <c r="X9529" s="1">
        <v>0.93215388059616089</v>
      </c>
    </row>
    <row r="9530" spans="1:24" x14ac:dyDescent="0.35">
      <c r="A9530" s="1">
        <v>320106</v>
      </c>
      <c r="B9530" s="1" t="s">
        <v>2345</v>
      </c>
      <c r="C9530" s="1">
        <v>122092353</v>
      </c>
      <c r="D9530" s="1">
        <v>106</v>
      </c>
      <c r="E9530" s="1" t="s">
        <v>2836</v>
      </c>
      <c r="F9530" s="1" t="s">
        <v>156</v>
      </c>
      <c r="G9530" s="1" t="s">
        <v>155</v>
      </c>
      <c r="H9530" s="1" t="s">
        <v>916</v>
      </c>
      <c r="I9530" s="1">
        <v>6429729.3799999999</v>
      </c>
      <c r="L9530" s="1">
        <v>14596917</v>
      </c>
      <c r="M9530" s="1">
        <v>0.15216100215911865</v>
      </c>
      <c r="N9530" s="1">
        <v>1.0533995628356934</v>
      </c>
      <c r="O9530" s="1">
        <v>-0.14008356630802155</v>
      </c>
      <c r="P9530" s="1">
        <v>-2.1322305202484131</v>
      </c>
      <c r="S9530" s="1">
        <v>32</v>
      </c>
      <c r="T9530" s="1">
        <v>1</v>
      </c>
      <c r="U9530" s="1">
        <v>21026646</v>
      </c>
      <c r="V9530" s="1">
        <v>1.2077435851097107E-2</v>
      </c>
      <c r="W9530" s="1">
        <v>-1.8882913589477539</v>
      </c>
      <c r="X9530" s="1">
        <v>-1.8882913589477539</v>
      </c>
    </row>
    <row r="9531" spans="1:24" x14ac:dyDescent="0.35">
      <c r="A9531" s="1">
        <v>330106</v>
      </c>
      <c r="B9531" s="1" t="s">
        <v>2346</v>
      </c>
      <c r="C9531" s="1">
        <v>122092353</v>
      </c>
      <c r="D9531" s="1">
        <v>106</v>
      </c>
      <c r="E9531" s="1" t="s">
        <v>2836</v>
      </c>
      <c r="F9531" s="1" t="s">
        <v>156</v>
      </c>
      <c r="G9531" s="1" t="s">
        <v>155</v>
      </c>
      <c r="H9531" s="1" t="s">
        <v>916</v>
      </c>
      <c r="I9531" s="1">
        <v>6658002.4000000004</v>
      </c>
      <c r="K9531" s="1">
        <v>416762</v>
      </c>
      <c r="L9531" s="1">
        <v>14791030</v>
      </c>
      <c r="M9531" s="1">
        <v>0.19411300122737885</v>
      </c>
      <c r="N9531" s="1">
        <v>1.3298219442367554</v>
      </c>
      <c r="O9531" s="1">
        <v>0.22827301919460297</v>
      </c>
      <c r="P9531" s="1">
        <v>3.550274133682251</v>
      </c>
      <c r="S9531" s="1">
        <v>33</v>
      </c>
      <c r="T9531" s="1">
        <v>1</v>
      </c>
      <c r="U9531" s="1">
        <v>21865794</v>
      </c>
      <c r="V9531" s="1">
        <v>0.42238602042198181</v>
      </c>
      <c r="W9531" s="1">
        <v>3.9908790588378906</v>
      </c>
      <c r="X9531" s="1">
        <v>3.9908790588378906</v>
      </c>
    </row>
    <row r="9532" spans="1:24" x14ac:dyDescent="0.35">
      <c r="A9532" s="1">
        <v>340106</v>
      </c>
      <c r="B9532" s="1" t="s">
        <v>2347</v>
      </c>
      <c r="C9532" s="1">
        <v>122092353</v>
      </c>
      <c r="D9532" s="1">
        <v>106</v>
      </c>
      <c r="E9532" s="1" t="s">
        <v>2836</v>
      </c>
      <c r="F9532" s="1" t="s">
        <v>156</v>
      </c>
      <c r="G9532" s="1" t="s">
        <v>155</v>
      </c>
      <c r="H9532" s="1" t="s">
        <v>916</v>
      </c>
      <c r="I9532" s="1">
        <v>6728782.1100000003</v>
      </c>
      <c r="K9532" s="1">
        <v>416762</v>
      </c>
      <c r="L9532" s="1">
        <v>14791020</v>
      </c>
      <c r="M9532" s="1">
        <v>-9.9999997473787516E-6</v>
      </c>
      <c r="N9532" s="1">
        <v>-6.7608547396957874E-5</v>
      </c>
      <c r="O9532" s="1">
        <v>7.0779711008071899E-2</v>
      </c>
      <c r="P9532" s="1">
        <v>1.0630772113800049</v>
      </c>
      <c r="Q9532" s="1">
        <v>0</v>
      </c>
      <c r="S9532" s="1">
        <v>34</v>
      </c>
      <c r="T9532" s="1">
        <v>1</v>
      </c>
      <c r="U9532" s="1">
        <v>21936564</v>
      </c>
      <c r="V9532" s="1">
        <v>7.0769712328910828E-2</v>
      </c>
      <c r="W9532" s="1">
        <v>0.32365620136260986</v>
      </c>
      <c r="X9532" s="1">
        <v>0.32365620136260986</v>
      </c>
    </row>
    <row r="9533" spans="1:24" x14ac:dyDescent="0.35">
      <c r="A9533" s="1">
        <v>350106</v>
      </c>
      <c r="B9533" s="1" t="s">
        <v>2348</v>
      </c>
      <c r="C9533" s="1">
        <v>122092353</v>
      </c>
      <c r="D9533" s="1">
        <v>106</v>
      </c>
      <c r="E9533" s="1" t="s">
        <v>2836</v>
      </c>
      <c r="F9533" s="1" t="s">
        <v>156</v>
      </c>
      <c r="G9533" s="1" t="s">
        <v>155</v>
      </c>
      <c r="H9533" s="1" t="s">
        <v>916</v>
      </c>
      <c r="I9533" s="1">
        <v>6596391.1299999999</v>
      </c>
      <c r="K9533" s="1">
        <v>416762</v>
      </c>
      <c r="L9533" s="1">
        <v>15141565</v>
      </c>
      <c r="M9533" s="1">
        <v>0.35054498910903931</v>
      </c>
      <c r="N9533" s="1">
        <v>2.3699853420257568</v>
      </c>
      <c r="O9533" s="1">
        <v>-0.13239097595214844</v>
      </c>
      <c r="P9533" s="1">
        <v>-1.9675326347351074</v>
      </c>
      <c r="Q9533" s="1">
        <v>0</v>
      </c>
      <c r="S9533" s="1">
        <v>35</v>
      </c>
      <c r="T9533" s="1">
        <v>1</v>
      </c>
      <c r="U9533" s="1">
        <v>22154718</v>
      </c>
      <c r="V9533" s="1">
        <v>0.21815401315689087</v>
      </c>
      <c r="W9533" s="1">
        <v>0.99447661638259888</v>
      </c>
      <c r="X9533" s="1">
        <v>0.99447661638259888</v>
      </c>
    </row>
    <row r="9534" spans="1:24" x14ac:dyDescent="0.35">
      <c r="A9534" s="1">
        <v>360106</v>
      </c>
      <c r="B9534" s="1" t="s">
        <v>2349</v>
      </c>
      <c r="C9534" s="1">
        <v>122092353</v>
      </c>
      <c r="D9534" s="1">
        <v>106</v>
      </c>
      <c r="E9534" s="1" t="s">
        <v>2836</v>
      </c>
      <c r="F9534" s="1" t="s">
        <v>156</v>
      </c>
      <c r="G9534" s="1" t="s">
        <v>155</v>
      </c>
      <c r="H9534" s="1" t="s">
        <v>916</v>
      </c>
      <c r="I9534" s="1">
        <v>6716979.6600000001</v>
      </c>
      <c r="K9534" s="1">
        <v>416762</v>
      </c>
      <c r="L9534" s="1">
        <v>16002357</v>
      </c>
      <c r="M9534" s="1">
        <v>0.86079198122024536</v>
      </c>
      <c r="N9534" s="1">
        <v>5.6849603652954102</v>
      </c>
      <c r="O9534" s="1">
        <v>0.12058853358030319</v>
      </c>
      <c r="P9534" s="1">
        <v>1.8280985355377197</v>
      </c>
      <c r="Q9534" s="1">
        <v>0</v>
      </c>
      <c r="S9534" s="1">
        <v>36</v>
      </c>
      <c r="T9534" s="1">
        <v>1</v>
      </c>
      <c r="U9534" s="1">
        <v>23136098</v>
      </c>
      <c r="V9534" s="1">
        <v>0.98138052225112915</v>
      </c>
      <c r="W9534" s="1">
        <v>4.4296660423278809</v>
      </c>
      <c r="X9534" s="1">
        <v>4.4296660423278809</v>
      </c>
    </row>
    <row r="9535" spans="1:24" x14ac:dyDescent="0.35">
      <c r="A9535" s="1">
        <v>370106</v>
      </c>
      <c r="B9535" s="1" t="s">
        <v>2350</v>
      </c>
      <c r="C9535" s="1">
        <v>122092353</v>
      </c>
      <c r="D9535" s="1">
        <v>106</v>
      </c>
      <c r="E9535" s="1" t="s">
        <v>2836</v>
      </c>
      <c r="F9535" s="1" t="s">
        <v>156</v>
      </c>
      <c r="G9535" s="1" t="s">
        <v>155</v>
      </c>
      <c r="H9535" s="1" t="s">
        <v>916</v>
      </c>
      <c r="I9535" s="1">
        <v>6798047.71</v>
      </c>
      <c r="K9535" s="1">
        <v>416762</v>
      </c>
      <c r="L9535" s="1">
        <v>17059928</v>
      </c>
      <c r="M9535" s="1">
        <v>1.0575710535049438</v>
      </c>
      <c r="N9535" s="1">
        <v>6.6088452339172363</v>
      </c>
      <c r="O9535" s="1">
        <v>8.1068046391010284E-2</v>
      </c>
      <c r="P9535" s="1">
        <v>1.2069122791290283</v>
      </c>
      <c r="Q9535" s="1">
        <v>0</v>
      </c>
      <c r="S9535" s="1">
        <v>37</v>
      </c>
      <c r="T9535" s="1">
        <v>1</v>
      </c>
      <c r="U9535" s="1">
        <v>24274738</v>
      </c>
      <c r="V9535" s="1">
        <v>1.1386390924453735</v>
      </c>
      <c r="W9535" s="1">
        <v>4.9214868545532227</v>
      </c>
      <c r="X9535" s="1">
        <v>4.9214868545532227</v>
      </c>
    </row>
    <row r="9536" spans="1:24" x14ac:dyDescent="0.35">
      <c r="A9536" s="1">
        <v>380106</v>
      </c>
      <c r="B9536" s="1" t="s">
        <v>2351</v>
      </c>
      <c r="C9536" s="1">
        <v>122092353</v>
      </c>
      <c r="D9536" s="1">
        <v>106</v>
      </c>
      <c r="E9536" s="1" t="s">
        <v>2836</v>
      </c>
      <c r="F9536" s="1" t="s">
        <v>156</v>
      </c>
      <c r="G9536" s="1" t="s">
        <v>155</v>
      </c>
      <c r="H9536" s="1" t="s">
        <v>916</v>
      </c>
      <c r="I9536" s="1">
        <v>6710231</v>
      </c>
      <c r="K9536" s="1">
        <v>416762</v>
      </c>
      <c r="L9536" s="1">
        <v>17408780</v>
      </c>
      <c r="M9536" s="1">
        <v>0.3488520085811615</v>
      </c>
      <c r="N9536" s="1">
        <v>2.0448620319366455</v>
      </c>
      <c r="O9536" s="1">
        <v>-8.7816707789897919E-2</v>
      </c>
      <c r="P9536" s="1">
        <v>-1.2917931079864502</v>
      </c>
      <c r="Q9536" s="1">
        <v>0</v>
      </c>
      <c r="S9536" s="1">
        <v>38</v>
      </c>
      <c r="T9536" s="1">
        <v>1</v>
      </c>
      <c r="U9536" s="1">
        <v>24535772</v>
      </c>
      <c r="V9536" s="1">
        <v>0.26103529334068298</v>
      </c>
      <c r="W9536" s="1">
        <v>1.0753319263458252</v>
      </c>
      <c r="X9536" s="1">
        <v>1.0753319263458252</v>
      </c>
    </row>
    <row r="9537" spans="1:24" x14ac:dyDescent="0.35">
      <c r="A9537" s="1">
        <v>390106</v>
      </c>
      <c r="B9537" s="1" t="s">
        <v>2352</v>
      </c>
      <c r="C9537" s="1">
        <v>122092353</v>
      </c>
      <c r="D9537" s="1">
        <v>106</v>
      </c>
      <c r="E9537" s="1" t="s">
        <v>2836</v>
      </c>
      <c r="F9537" s="1" t="s">
        <v>156</v>
      </c>
      <c r="G9537" s="1" t="s">
        <v>155</v>
      </c>
      <c r="H9537" s="1" t="s">
        <v>916</v>
      </c>
      <c r="I9537" s="1">
        <v>6740084</v>
      </c>
      <c r="K9537" s="1">
        <v>466762</v>
      </c>
      <c r="L9537" s="1">
        <v>17579140</v>
      </c>
      <c r="M9537" s="1">
        <v>0.17035999894142151</v>
      </c>
      <c r="N9537" s="1">
        <v>0.97858667373657227</v>
      </c>
      <c r="O9537" s="1">
        <v>2.9852999374270439E-2</v>
      </c>
      <c r="P9537" s="1">
        <v>0.44488781690597534</v>
      </c>
      <c r="Q9537" s="1">
        <v>5.000000074505806E-2</v>
      </c>
      <c r="S9537" s="1">
        <v>39</v>
      </c>
      <c r="T9537" s="1">
        <v>1</v>
      </c>
      <c r="U9537" s="1">
        <v>24785986</v>
      </c>
      <c r="V9537" s="1">
        <v>0.25021299719810486</v>
      </c>
      <c r="W9537" s="1">
        <v>1.0197926759719849</v>
      </c>
      <c r="X9537" s="1">
        <v>1.0197926759719849</v>
      </c>
    </row>
    <row r="9538" spans="1:24" x14ac:dyDescent="0.35">
      <c r="A9538" s="1">
        <v>400106</v>
      </c>
      <c r="B9538" s="1" t="s">
        <v>2353</v>
      </c>
      <c r="C9538" s="1">
        <v>122092353</v>
      </c>
      <c r="D9538" s="1">
        <v>106</v>
      </c>
      <c r="E9538" s="1" t="s">
        <v>2836</v>
      </c>
      <c r="F9538" s="1" t="s">
        <v>156</v>
      </c>
      <c r="G9538" s="1" t="s">
        <v>155</v>
      </c>
      <c r="H9538" s="1" t="s">
        <v>916</v>
      </c>
      <c r="S9538" s="1">
        <v>40</v>
      </c>
      <c r="T9538" s="1">
        <v>1</v>
      </c>
      <c r="U9538" s="1">
        <v>0</v>
      </c>
      <c r="V9538" s="1">
        <v>0</v>
      </c>
      <c r="W9538" s="1">
        <v>-100</v>
      </c>
      <c r="X9538" s="1">
        <v>-100</v>
      </c>
    </row>
    <row r="9539" spans="1:24" x14ac:dyDescent="0.35">
      <c r="A9539" s="1">
        <v>410106</v>
      </c>
      <c r="B9539" s="1" t="s">
        <v>2354</v>
      </c>
      <c r="C9539" s="1">
        <v>122092353</v>
      </c>
      <c r="D9539" s="1">
        <v>106</v>
      </c>
      <c r="E9539" s="1" t="s">
        <v>2836</v>
      </c>
      <c r="F9539" s="1" t="s">
        <v>156</v>
      </c>
      <c r="G9539" s="1" t="s">
        <v>155</v>
      </c>
      <c r="H9539" s="1" t="s">
        <v>916</v>
      </c>
      <c r="S9539" s="1">
        <v>41</v>
      </c>
      <c r="T9539" s="1">
        <v>1</v>
      </c>
      <c r="U9539" s="1">
        <v>0</v>
      </c>
      <c r="V9539" s="1">
        <v>0</v>
      </c>
    </row>
    <row r="9540" spans="1:24" x14ac:dyDescent="0.35">
      <c r="A9540" s="1">
        <v>420106</v>
      </c>
      <c r="B9540" s="1" t="s">
        <v>2355</v>
      </c>
      <c r="C9540" s="1">
        <v>122092353</v>
      </c>
      <c r="D9540" s="1">
        <v>106</v>
      </c>
      <c r="E9540" s="1" t="s">
        <v>2836</v>
      </c>
      <c r="F9540" s="1" t="s">
        <v>156</v>
      </c>
      <c r="G9540" s="1" t="s">
        <v>155</v>
      </c>
      <c r="H9540" s="1" t="s">
        <v>916</v>
      </c>
      <c r="S9540" s="1">
        <v>42</v>
      </c>
      <c r="T9540" s="1">
        <v>1</v>
      </c>
      <c r="U9540" s="1">
        <v>0</v>
      </c>
      <c r="V9540" s="1">
        <v>0</v>
      </c>
    </row>
    <row r="9541" spans="1:24" x14ac:dyDescent="0.35">
      <c r="A9541" s="1">
        <v>430106</v>
      </c>
      <c r="B9541" s="1" t="s">
        <v>2356</v>
      </c>
      <c r="C9541" s="1">
        <v>122092353</v>
      </c>
      <c r="D9541" s="1">
        <v>106</v>
      </c>
      <c r="E9541" s="1" t="s">
        <v>2836</v>
      </c>
      <c r="F9541" s="1" t="s">
        <v>156</v>
      </c>
      <c r="G9541" s="1" t="s">
        <v>155</v>
      </c>
      <c r="H9541" s="1" t="s">
        <v>916</v>
      </c>
      <c r="S9541" s="1">
        <v>43</v>
      </c>
      <c r="T9541" s="1">
        <v>1</v>
      </c>
      <c r="U9541" s="1">
        <v>0</v>
      </c>
      <c r="V9541" s="1">
        <v>0</v>
      </c>
    </row>
    <row r="9542" spans="1:24" x14ac:dyDescent="0.35">
      <c r="A9542" s="1">
        <v>440106</v>
      </c>
      <c r="B9542" s="1" t="s">
        <v>2357</v>
      </c>
      <c r="C9542" s="1">
        <v>122092353</v>
      </c>
      <c r="D9542" s="1">
        <v>106</v>
      </c>
      <c r="E9542" s="1" t="s">
        <v>2836</v>
      </c>
      <c r="F9542" s="1" t="s">
        <v>156</v>
      </c>
      <c r="G9542" s="1" t="s">
        <v>155</v>
      </c>
      <c r="H9542" s="1" t="s">
        <v>916</v>
      </c>
      <c r="S9542" s="1">
        <v>44</v>
      </c>
      <c r="T9542" s="1">
        <v>1</v>
      </c>
      <c r="U9542" s="1">
        <v>0</v>
      </c>
      <c r="V9542" s="1">
        <v>0</v>
      </c>
    </row>
    <row r="9543" spans="1:24" x14ac:dyDescent="0.35">
      <c r="A9543" s="1">
        <v>450106</v>
      </c>
      <c r="B9543" s="1" t="s">
        <v>2358</v>
      </c>
      <c r="C9543" s="1">
        <v>122092353</v>
      </c>
      <c r="D9543" s="1">
        <v>106</v>
      </c>
      <c r="E9543" s="1" t="s">
        <v>2836</v>
      </c>
      <c r="F9543" s="1" t="s">
        <v>156</v>
      </c>
      <c r="G9543" s="1" t="s">
        <v>155</v>
      </c>
      <c r="H9543" s="1" t="s">
        <v>916</v>
      </c>
      <c r="S9543" s="1">
        <v>45</v>
      </c>
      <c r="T9543" s="1">
        <v>1</v>
      </c>
      <c r="U9543" s="1">
        <v>0</v>
      </c>
      <c r="V9543" s="1">
        <v>0</v>
      </c>
    </row>
    <row r="9544" spans="1:24" x14ac:dyDescent="0.35">
      <c r="A9544" s="1">
        <v>460106</v>
      </c>
      <c r="B9544" s="1" t="s">
        <v>2359</v>
      </c>
      <c r="C9544" s="1">
        <v>122092353</v>
      </c>
      <c r="D9544" s="1">
        <v>106</v>
      </c>
      <c r="E9544" s="1" t="s">
        <v>2836</v>
      </c>
      <c r="F9544" s="1" t="s">
        <v>156</v>
      </c>
      <c r="G9544" s="1" t="s">
        <v>155</v>
      </c>
      <c r="H9544" s="1" t="s">
        <v>916</v>
      </c>
      <c r="S9544" s="1">
        <v>46</v>
      </c>
      <c r="T9544" s="1">
        <v>1</v>
      </c>
      <c r="U9544" s="1">
        <v>0</v>
      </c>
      <c r="V9544" s="1">
        <v>0</v>
      </c>
    </row>
    <row r="9545" spans="1:24" x14ac:dyDescent="0.35">
      <c r="A9545" s="1">
        <v>470106</v>
      </c>
      <c r="B9545" s="1" t="s">
        <v>2360</v>
      </c>
      <c r="C9545" s="1">
        <v>122092353</v>
      </c>
      <c r="D9545" s="1">
        <v>106</v>
      </c>
      <c r="E9545" s="1" t="s">
        <v>2836</v>
      </c>
      <c r="F9545" s="1" t="s">
        <v>156</v>
      </c>
      <c r="G9545" s="1" t="s">
        <v>155</v>
      </c>
      <c r="H9545" s="1" t="s">
        <v>916</v>
      </c>
      <c r="S9545" s="1">
        <v>47</v>
      </c>
      <c r="T9545" s="1">
        <v>1</v>
      </c>
      <c r="U9545" s="1">
        <v>0</v>
      </c>
      <c r="V9545" s="1">
        <v>0</v>
      </c>
    </row>
    <row r="9546" spans="1:24" x14ac:dyDescent="0.35">
      <c r="A9546" s="1">
        <v>480106</v>
      </c>
      <c r="B9546" s="1" t="s">
        <v>2361</v>
      </c>
      <c r="C9546" s="1">
        <v>122092353</v>
      </c>
      <c r="D9546" s="1">
        <v>106</v>
      </c>
      <c r="E9546" s="1" t="s">
        <v>2836</v>
      </c>
      <c r="F9546" s="1" t="s">
        <v>156</v>
      </c>
      <c r="G9546" s="1" t="s">
        <v>155</v>
      </c>
      <c r="H9546" s="1" t="s">
        <v>916</v>
      </c>
      <c r="S9546" s="1">
        <v>48</v>
      </c>
      <c r="T9546" s="1">
        <v>1</v>
      </c>
      <c r="U9546" s="1">
        <v>0</v>
      </c>
      <c r="V9546" s="1">
        <v>0</v>
      </c>
    </row>
    <row r="9547" spans="1:24" x14ac:dyDescent="0.35">
      <c r="A9547" s="1">
        <v>250551</v>
      </c>
      <c r="B9547" s="1" t="s">
        <v>2364</v>
      </c>
      <c r="C9547" s="1">
        <v>122097007</v>
      </c>
      <c r="D9547" s="1">
        <v>551</v>
      </c>
      <c r="E9547" s="1" t="s">
        <v>48</v>
      </c>
      <c r="F9547" s="1" t="s">
        <v>48</v>
      </c>
      <c r="G9547" s="1" t="s">
        <v>48</v>
      </c>
      <c r="H9547" s="1" t="s">
        <v>48</v>
      </c>
      <c r="S9547" s="1">
        <v>25</v>
      </c>
      <c r="T9547" s="1">
        <v>2</v>
      </c>
      <c r="U9547" s="1">
        <v>0</v>
      </c>
      <c r="V9547" s="1">
        <v>0</v>
      </c>
    </row>
    <row r="9548" spans="1:24" x14ac:dyDescent="0.35">
      <c r="A9548" s="1">
        <v>260551</v>
      </c>
      <c r="B9548" s="1" t="s">
        <v>2365</v>
      </c>
      <c r="C9548" s="1">
        <v>122097007</v>
      </c>
      <c r="D9548" s="1">
        <v>551</v>
      </c>
      <c r="E9548" s="1" t="s">
        <v>48</v>
      </c>
      <c r="F9548" s="1" t="s">
        <v>48</v>
      </c>
      <c r="G9548" s="1" t="s">
        <v>48</v>
      </c>
      <c r="H9548" s="1" t="s">
        <v>48</v>
      </c>
      <c r="S9548" s="1">
        <v>26</v>
      </c>
      <c r="T9548" s="1">
        <v>2</v>
      </c>
      <c r="U9548" s="1">
        <v>0</v>
      </c>
      <c r="V9548" s="1">
        <v>0</v>
      </c>
    </row>
    <row r="9549" spans="1:24" x14ac:dyDescent="0.35">
      <c r="A9549" s="1">
        <v>270551</v>
      </c>
      <c r="B9549" s="1" t="s">
        <v>2366</v>
      </c>
      <c r="C9549" s="1">
        <v>122097007</v>
      </c>
      <c r="D9549" s="1">
        <v>551</v>
      </c>
      <c r="E9549" s="1" t="s">
        <v>48</v>
      </c>
      <c r="F9549" s="1" t="s">
        <v>48</v>
      </c>
      <c r="G9549" s="1" t="s">
        <v>48</v>
      </c>
      <c r="H9549" s="1" t="s">
        <v>48</v>
      </c>
      <c r="S9549" s="1">
        <v>27</v>
      </c>
      <c r="T9549" s="1">
        <v>2</v>
      </c>
      <c r="U9549" s="1">
        <v>0</v>
      </c>
      <c r="V9549" s="1">
        <v>0</v>
      </c>
    </row>
    <row r="9550" spans="1:24" x14ac:dyDescent="0.35">
      <c r="A9550" s="1">
        <v>280551</v>
      </c>
      <c r="B9550" s="1" t="s">
        <v>2367</v>
      </c>
      <c r="C9550" s="1">
        <v>122097007</v>
      </c>
      <c r="D9550" s="1">
        <v>551</v>
      </c>
      <c r="E9550" s="1" t="s">
        <v>48</v>
      </c>
      <c r="F9550" s="1" t="s">
        <v>48</v>
      </c>
      <c r="G9550" s="1" t="s">
        <v>48</v>
      </c>
      <c r="H9550" s="1" t="s">
        <v>48</v>
      </c>
      <c r="S9550" s="1">
        <v>28</v>
      </c>
      <c r="T9550" s="1">
        <v>2</v>
      </c>
      <c r="U9550" s="1">
        <v>0</v>
      </c>
      <c r="V9550" s="1">
        <v>0</v>
      </c>
    </row>
    <row r="9551" spans="1:24" x14ac:dyDescent="0.35">
      <c r="A9551" s="1">
        <v>290551</v>
      </c>
      <c r="B9551" s="1" t="s">
        <v>2341</v>
      </c>
      <c r="C9551" s="1">
        <v>122097007</v>
      </c>
      <c r="D9551" s="1">
        <v>551</v>
      </c>
      <c r="E9551" s="1" t="s">
        <v>2837</v>
      </c>
      <c r="F9551" s="1" t="s">
        <v>156</v>
      </c>
      <c r="G9551" s="1" t="s">
        <v>155</v>
      </c>
      <c r="H9551" s="1" t="s">
        <v>2369</v>
      </c>
      <c r="J9551" s="1">
        <v>423426.65</v>
      </c>
      <c r="S9551" s="1">
        <v>29</v>
      </c>
      <c r="T9551" s="1">
        <v>2</v>
      </c>
      <c r="U9551" s="1">
        <v>423426.65625</v>
      </c>
      <c r="V9551" s="1">
        <v>0</v>
      </c>
    </row>
    <row r="9552" spans="1:24" x14ac:dyDescent="0.35">
      <c r="A9552" s="1">
        <v>300551</v>
      </c>
      <c r="B9552" s="1" t="s">
        <v>2343</v>
      </c>
      <c r="C9552" s="1">
        <v>122097007</v>
      </c>
      <c r="D9552" s="1">
        <v>551</v>
      </c>
      <c r="E9552" s="1" t="s">
        <v>2837</v>
      </c>
      <c r="F9552" s="1" t="s">
        <v>156</v>
      </c>
      <c r="G9552" s="1" t="s">
        <v>155</v>
      </c>
      <c r="H9552" s="1" t="s">
        <v>2369</v>
      </c>
      <c r="J9552" s="1">
        <v>412081.63</v>
      </c>
      <c r="R9552" s="1">
        <v>-1.1345019564032555E-2</v>
      </c>
      <c r="S9552" s="1">
        <v>30</v>
      </c>
      <c r="T9552" s="1">
        <v>2</v>
      </c>
      <c r="U9552" s="1">
        <v>412081.625</v>
      </c>
      <c r="V9552" s="1">
        <v>-1.1345019564032555E-2</v>
      </c>
      <c r="W9552" s="1">
        <v>-2.6793379783630371</v>
      </c>
      <c r="X9552" s="1">
        <v>-2.6793379783630371</v>
      </c>
    </row>
    <row r="9553" spans="1:24" x14ac:dyDescent="0.35">
      <c r="A9553" s="1">
        <v>310551</v>
      </c>
      <c r="B9553" s="1" t="s">
        <v>2344</v>
      </c>
      <c r="C9553" s="1">
        <v>122097007</v>
      </c>
      <c r="D9553" s="1">
        <v>551</v>
      </c>
      <c r="E9553" s="1" t="s">
        <v>2837</v>
      </c>
      <c r="F9553" s="1" t="s">
        <v>156</v>
      </c>
      <c r="G9553" s="1" t="s">
        <v>155</v>
      </c>
      <c r="H9553" s="1" t="s">
        <v>2369</v>
      </c>
      <c r="J9553" s="1">
        <v>410272.66</v>
      </c>
      <c r="R9553" s="1">
        <v>-1.8089700024574995E-3</v>
      </c>
      <c r="S9553" s="1">
        <v>31</v>
      </c>
      <c r="T9553" s="1">
        <v>2</v>
      </c>
      <c r="U9553" s="1">
        <v>410272.65625</v>
      </c>
      <c r="V9553" s="1">
        <v>-1.8089700024574995E-3</v>
      </c>
      <c r="W9553" s="1">
        <v>-0.43898311257362366</v>
      </c>
      <c r="X9553" s="1">
        <v>-0.43898311257362366</v>
      </c>
    </row>
    <row r="9554" spans="1:24" x14ac:dyDescent="0.35">
      <c r="A9554" s="1">
        <v>320551</v>
      </c>
      <c r="B9554" s="1" t="s">
        <v>2345</v>
      </c>
      <c r="C9554" s="1">
        <v>122097007</v>
      </c>
      <c r="D9554" s="1">
        <v>551</v>
      </c>
      <c r="E9554" s="1" t="s">
        <v>2837</v>
      </c>
      <c r="F9554" s="1" t="s">
        <v>156</v>
      </c>
      <c r="G9554" s="1" t="s">
        <v>155</v>
      </c>
      <c r="H9554" s="1" t="s">
        <v>2369</v>
      </c>
      <c r="J9554" s="1">
        <v>475963.01</v>
      </c>
      <c r="R9554" s="1">
        <v>6.5690353512763977E-2</v>
      </c>
      <c r="S9554" s="1">
        <v>32</v>
      </c>
      <c r="T9554" s="1">
        <v>2</v>
      </c>
      <c r="U9554" s="1">
        <v>475963</v>
      </c>
      <c r="V9554" s="1">
        <v>6.5690353512763977E-2</v>
      </c>
      <c r="W9554" s="1">
        <v>16.011386871337891</v>
      </c>
      <c r="X9554" s="1">
        <v>16.011386871337891</v>
      </c>
    </row>
    <row r="9555" spans="1:24" x14ac:dyDescent="0.35">
      <c r="A9555" s="1">
        <v>330551</v>
      </c>
      <c r="B9555" s="1" t="s">
        <v>2346</v>
      </c>
      <c r="C9555" s="1">
        <v>122097007</v>
      </c>
      <c r="D9555" s="1">
        <v>551</v>
      </c>
      <c r="E9555" s="1" t="s">
        <v>2837</v>
      </c>
      <c r="F9555" s="1" t="s">
        <v>156</v>
      </c>
      <c r="G9555" s="1" t="s">
        <v>155</v>
      </c>
      <c r="H9555" s="1" t="s">
        <v>2369</v>
      </c>
      <c r="J9555" s="1">
        <v>652107.06999999995</v>
      </c>
      <c r="R9555" s="1">
        <v>0.1761440634727478</v>
      </c>
      <c r="S9555" s="1">
        <v>33</v>
      </c>
      <c r="T9555" s="1">
        <v>2</v>
      </c>
      <c r="U9555" s="1">
        <v>652107.0625</v>
      </c>
      <c r="V9555" s="1">
        <v>0.1761440634727478</v>
      </c>
      <c r="W9555" s="1">
        <v>37.007930755615234</v>
      </c>
      <c r="X9555" s="1">
        <v>37.007930755615234</v>
      </c>
    </row>
    <row r="9556" spans="1:24" x14ac:dyDescent="0.35">
      <c r="A9556" s="1">
        <v>340551</v>
      </c>
      <c r="B9556" s="1" t="s">
        <v>2347</v>
      </c>
      <c r="C9556" s="1">
        <v>122097007</v>
      </c>
      <c r="D9556" s="1">
        <v>551</v>
      </c>
      <c r="E9556" s="1" t="s">
        <v>2837</v>
      </c>
      <c r="F9556" s="1" t="s">
        <v>156</v>
      </c>
      <c r="G9556" s="1" t="s">
        <v>155</v>
      </c>
      <c r="H9556" s="1" t="s">
        <v>2369</v>
      </c>
      <c r="J9556" s="1">
        <v>652343.26</v>
      </c>
      <c r="R9556" s="1">
        <v>2.361899969400838E-4</v>
      </c>
      <c r="S9556" s="1">
        <v>34</v>
      </c>
      <c r="T9556" s="1">
        <v>2</v>
      </c>
      <c r="U9556" s="1">
        <v>652343.25</v>
      </c>
      <c r="V9556" s="1">
        <v>2.361899969400838E-4</v>
      </c>
      <c r="W9556" s="1">
        <v>3.6219127476215363E-2</v>
      </c>
      <c r="X9556" s="1">
        <v>3.6219127476215363E-2</v>
      </c>
    </row>
    <row r="9557" spans="1:24" x14ac:dyDescent="0.35">
      <c r="A9557" s="1">
        <v>350551</v>
      </c>
      <c r="B9557" s="1" t="s">
        <v>2348</v>
      </c>
      <c r="C9557" s="1">
        <v>122097007</v>
      </c>
      <c r="D9557" s="1">
        <v>551</v>
      </c>
      <c r="E9557" s="1" t="s">
        <v>2837</v>
      </c>
      <c r="F9557" s="1" t="s">
        <v>156</v>
      </c>
      <c r="G9557" s="1" t="s">
        <v>155</v>
      </c>
      <c r="H9557" s="1" t="s">
        <v>2369</v>
      </c>
      <c r="J9557" s="1">
        <v>648469.03</v>
      </c>
      <c r="R9557" s="1">
        <v>-3.8742299657315016E-3</v>
      </c>
      <c r="S9557" s="1">
        <v>35</v>
      </c>
      <c r="T9557" s="1">
        <v>2</v>
      </c>
      <c r="U9557" s="1">
        <v>648469</v>
      </c>
      <c r="V9557" s="1">
        <v>-3.8742299657315016E-3</v>
      </c>
      <c r="W9557" s="1">
        <v>-0.59389746189117432</v>
      </c>
      <c r="X9557" s="1">
        <v>-0.59389746189117432</v>
      </c>
    </row>
    <row r="9558" spans="1:24" x14ac:dyDescent="0.35">
      <c r="A9558" s="1">
        <v>360551</v>
      </c>
      <c r="B9558" s="1" t="s">
        <v>2349</v>
      </c>
      <c r="C9558" s="1">
        <v>122097007</v>
      </c>
      <c r="D9558" s="1">
        <v>551</v>
      </c>
      <c r="E9558" s="1" t="s">
        <v>2837</v>
      </c>
      <c r="F9558" s="1" t="s">
        <v>156</v>
      </c>
      <c r="G9558" s="1" t="s">
        <v>155</v>
      </c>
      <c r="H9558" s="1" t="s">
        <v>2369</v>
      </c>
      <c r="J9558" s="1">
        <v>772545.13</v>
      </c>
      <c r="R9558" s="1">
        <v>0.12407609820365906</v>
      </c>
      <c r="S9558" s="1">
        <v>36</v>
      </c>
      <c r="T9558" s="1">
        <v>2</v>
      </c>
      <c r="U9558" s="1">
        <v>772545.125</v>
      </c>
      <c r="V9558" s="1">
        <v>0.12407609820365906</v>
      </c>
      <c r="W9558" s="1">
        <v>19.133701324462891</v>
      </c>
      <c r="X9558" s="1">
        <v>19.133701324462891</v>
      </c>
    </row>
    <row r="9559" spans="1:24" x14ac:dyDescent="0.35">
      <c r="A9559" s="1">
        <v>370551</v>
      </c>
      <c r="B9559" s="1" t="s">
        <v>2350</v>
      </c>
      <c r="C9559" s="1">
        <v>122097007</v>
      </c>
      <c r="D9559" s="1">
        <v>551</v>
      </c>
      <c r="E9559" s="1" t="s">
        <v>2837</v>
      </c>
      <c r="F9559" s="1" t="s">
        <v>156</v>
      </c>
      <c r="G9559" s="1" t="s">
        <v>155</v>
      </c>
      <c r="H9559" s="1" t="s">
        <v>2369</v>
      </c>
      <c r="J9559" s="1">
        <v>1075595.31</v>
      </c>
      <c r="R9559" s="1">
        <v>0.30305019021034241</v>
      </c>
      <c r="S9559" s="1">
        <v>37</v>
      </c>
      <c r="T9559" s="1">
        <v>2</v>
      </c>
      <c r="U9559" s="1">
        <v>1075595.25</v>
      </c>
      <c r="V9559" s="1">
        <v>0.30305019021034241</v>
      </c>
      <c r="W9559" s="1">
        <v>39.227497100830078</v>
      </c>
      <c r="X9559" s="1">
        <v>39.227497100830078</v>
      </c>
    </row>
    <row r="9560" spans="1:24" x14ac:dyDescent="0.35">
      <c r="A9560" s="1">
        <v>380551</v>
      </c>
      <c r="B9560" s="1" t="s">
        <v>2351</v>
      </c>
      <c r="C9560" s="1">
        <v>122097007</v>
      </c>
      <c r="D9560" s="1">
        <v>551</v>
      </c>
      <c r="E9560" s="1" t="s">
        <v>2837</v>
      </c>
      <c r="F9560" s="1" t="s">
        <v>156</v>
      </c>
      <c r="G9560" s="1" t="s">
        <v>155</v>
      </c>
      <c r="H9560" s="1" t="s">
        <v>2369</v>
      </c>
      <c r="J9560" s="1">
        <v>1102277</v>
      </c>
      <c r="R9560" s="1">
        <v>2.6681689545512199E-2</v>
      </c>
      <c r="S9560" s="1">
        <v>38</v>
      </c>
      <c r="T9560" s="1">
        <v>2</v>
      </c>
      <c r="U9560" s="1">
        <v>1102277</v>
      </c>
      <c r="V9560" s="1">
        <v>2.6681689545512199E-2</v>
      </c>
      <c r="W9560" s="1">
        <v>2.4806497097015381</v>
      </c>
      <c r="X9560" s="1">
        <v>2.4806497097015381</v>
      </c>
    </row>
    <row r="9561" spans="1:24" x14ac:dyDescent="0.35">
      <c r="A9561" s="1">
        <v>390551</v>
      </c>
      <c r="B9561" s="1" t="s">
        <v>2352</v>
      </c>
      <c r="C9561" s="1">
        <v>122097007</v>
      </c>
      <c r="D9561" s="1">
        <v>551</v>
      </c>
      <c r="E9561" s="1" t="s">
        <v>2837</v>
      </c>
      <c r="F9561" s="1" t="s">
        <v>156</v>
      </c>
      <c r="G9561" s="1" t="s">
        <v>155</v>
      </c>
      <c r="H9561" s="1" t="s">
        <v>2369</v>
      </c>
      <c r="J9561" s="1">
        <v>1173568</v>
      </c>
      <c r="R9561" s="1">
        <v>7.12909996509552E-2</v>
      </c>
      <c r="S9561" s="1">
        <v>39</v>
      </c>
      <c r="T9561" s="1">
        <v>2</v>
      </c>
      <c r="U9561" s="1">
        <v>1173568</v>
      </c>
      <c r="V9561" s="1">
        <v>7.12909996509552E-2</v>
      </c>
      <c r="W9561" s="1">
        <v>6.4676122665405273</v>
      </c>
      <c r="X9561" s="1">
        <v>6.4676122665405273</v>
      </c>
    </row>
    <row r="9562" spans="1:24" x14ac:dyDescent="0.35">
      <c r="A9562" s="1">
        <v>400551</v>
      </c>
      <c r="B9562" s="1" t="s">
        <v>2353</v>
      </c>
      <c r="C9562" s="1">
        <v>122097007</v>
      </c>
      <c r="D9562" s="1">
        <v>551</v>
      </c>
      <c r="E9562" s="1" t="s">
        <v>48</v>
      </c>
      <c r="F9562" s="1" t="s">
        <v>48</v>
      </c>
      <c r="G9562" s="1" t="s">
        <v>48</v>
      </c>
      <c r="H9562" s="1" t="s">
        <v>48</v>
      </c>
      <c r="S9562" s="1">
        <v>40</v>
      </c>
      <c r="T9562" s="1">
        <v>2</v>
      </c>
      <c r="U9562" s="1">
        <v>0</v>
      </c>
      <c r="V9562" s="1">
        <v>0</v>
      </c>
      <c r="W9562" s="1">
        <v>-100</v>
      </c>
      <c r="X9562" s="1">
        <v>-100</v>
      </c>
    </row>
    <row r="9563" spans="1:24" x14ac:dyDescent="0.35">
      <c r="A9563" s="1">
        <v>410551</v>
      </c>
      <c r="B9563" s="1" t="s">
        <v>2354</v>
      </c>
      <c r="C9563" s="1">
        <v>122097007</v>
      </c>
      <c r="D9563" s="1">
        <v>551</v>
      </c>
      <c r="E9563" s="1" t="s">
        <v>48</v>
      </c>
      <c r="F9563" s="1" t="s">
        <v>48</v>
      </c>
      <c r="G9563" s="1" t="s">
        <v>48</v>
      </c>
      <c r="H9563" s="1" t="s">
        <v>48</v>
      </c>
      <c r="S9563" s="1">
        <v>41</v>
      </c>
      <c r="T9563" s="1">
        <v>2</v>
      </c>
      <c r="U9563" s="1">
        <v>0</v>
      </c>
      <c r="V9563" s="1">
        <v>0</v>
      </c>
    </row>
    <row r="9564" spans="1:24" x14ac:dyDescent="0.35">
      <c r="A9564" s="1">
        <v>420551</v>
      </c>
      <c r="B9564" s="1" t="s">
        <v>2355</v>
      </c>
      <c r="C9564" s="1">
        <v>122097007</v>
      </c>
      <c r="D9564" s="1">
        <v>551</v>
      </c>
      <c r="E9564" s="1" t="s">
        <v>48</v>
      </c>
      <c r="F9564" s="1" t="s">
        <v>48</v>
      </c>
      <c r="G9564" s="1" t="s">
        <v>48</v>
      </c>
      <c r="H9564" s="1" t="s">
        <v>48</v>
      </c>
      <c r="S9564" s="1">
        <v>42</v>
      </c>
      <c r="T9564" s="1">
        <v>2</v>
      </c>
      <c r="U9564" s="1">
        <v>0</v>
      </c>
      <c r="V9564" s="1">
        <v>0</v>
      </c>
    </row>
    <row r="9565" spans="1:24" x14ac:dyDescent="0.35">
      <c r="A9565" s="1">
        <v>430551</v>
      </c>
      <c r="B9565" s="1" t="s">
        <v>2356</v>
      </c>
      <c r="C9565" s="1">
        <v>122097007</v>
      </c>
      <c r="D9565" s="1">
        <v>551</v>
      </c>
      <c r="E9565" s="1" t="s">
        <v>48</v>
      </c>
      <c r="F9565" s="1" t="s">
        <v>48</v>
      </c>
      <c r="G9565" s="1" t="s">
        <v>48</v>
      </c>
      <c r="H9565" s="1" t="s">
        <v>48</v>
      </c>
      <c r="S9565" s="1">
        <v>43</v>
      </c>
      <c r="T9565" s="1">
        <v>2</v>
      </c>
      <c r="U9565" s="1">
        <v>0</v>
      </c>
      <c r="V9565" s="1">
        <v>0</v>
      </c>
    </row>
    <row r="9566" spans="1:24" x14ac:dyDescent="0.35">
      <c r="A9566" s="1">
        <v>440551</v>
      </c>
      <c r="B9566" s="1" t="s">
        <v>2357</v>
      </c>
      <c r="C9566" s="1">
        <v>122097007</v>
      </c>
      <c r="D9566" s="1">
        <v>551</v>
      </c>
      <c r="E9566" s="1" t="s">
        <v>48</v>
      </c>
      <c r="F9566" s="1" t="s">
        <v>48</v>
      </c>
      <c r="G9566" s="1" t="s">
        <v>48</v>
      </c>
      <c r="H9566" s="1" t="s">
        <v>48</v>
      </c>
      <c r="S9566" s="1">
        <v>44</v>
      </c>
      <c r="T9566" s="1">
        <v>2</v>
      </c>
      <c r="U9566" s="1">
        <v>0</v>
      </c>
      <c r="V9566" s="1">
        <v>0</v>
      </c>
    </row>
    <row r="9567" spans="1:24" x14ac:dyDescent="0.35">
      <c r="A9567" s="1">
        <v>450551</v>
      </c>
      <c r="B9567" s="1" t="s">
        <v>2358</v>
      </c>
      <c r="C9567" s="1">
        <v>122097007</v>
      </c>
      <c r="D9567" s="1">
        <v>551</v>
      </c>
      <c r="E9567" s="1" t="s">
        <v>48</v>
      </c>
      <c r="F9567" s="1" t="s">
        <v>48</v>
      </c>
      <c r="G9567" s="1" t="s">
        <v>48</v>
      </c>
      <c r="H9567" s="1" t="s">
        <v>48</v>
      </c>
      <c r="S9567" s="1">
        <v>45</v>
      </c>
      <c r="T9567" s="1">
        <v>2</v>
      </c>
      <c r="U9567" s="1">
        <v>0</v>
      </c>
      <c r="V9567" s="1">
        <v>0</v>
      </c>
    </row>
    <row r="9568" spans="1:24" x14ac:dyDescent="0.35">
      <c r="A9568" s="1">
        <v>460551</v>
      </c>
      <c r="B9568" s="1" t="s">
        <v>2359</v>
      </c>
      <c r="C9568" s="1">
        <v>122097007</v>
      </c>
      <c r="D9568" s="1">
        <v>551</v>
      </c>
      <c r="E9568" s="1" t="s">
        <v>48</v>
      </c>
      <c r="F9568" s="1" t="s">
        <v>48</v>
      </c>
      <c r="G9568" s="1" t="s">
        <v>48</v>
      </c>
      <c r="H9568" s="1" t="s">
        <v>48</v>
      </c>
      <c r="S9568" s="1">
        <v>46</v>
      </c>
      <c r="T9568" s="1">
        <v>2</v>
      </c>
      <c r="U9568" s="1">
        <v>0</v>
      </c>
      <c r="V9568" s="1">
        <v>0</v>
      </c>
    </row>
    <row r="9569" spans="1:24" x14ac:dyDescent="0.35">
      <c r="A9569" s="1">
        <v>470551</v>
      </c>
      <c r="B9569" s="1" t="s">
        <v>2360</v>
      </c>
      <c r="C9569" s="1">
        <v>122097007</v>
      </c>
      <c r="D9569" s="1">
        <v>551</v>
      </c>
      <c r="E9569" s="1" t="s">
        <v>48</v>
      </c>
      <c r="F9569" s="1" t="s">
        <v>48</v>
      </c>
      <c r="G9569" s="1" t="s">
        <v>48</v>
      </c>
      <c r="H9569" s="1" t="s">
        <v>48</v>
      </c>
      <c r="S9569" s="1">
        <v>47</v>
      </c>
      <c r="T9569" s="1">
        <v>2</v>
      </c>
      <c r="U9569" s="1">
        <v>0</v>
      </c>
      <c r="V9569" s="1">
        <v>0</v>
      </c>
    </row>
    <row r="9570" spans="1:24" x14ac:dyDescent="0.35">
      <c r="A9570" s="1">
        <v>290267</v>
      </c>
      <c r="B9570" s="1" t="s">
        <v>2341</v>
      </c>
      <c r="C9570" s="1">
        <v>122097203</v>
      </c>
      <c r="D9570" s="1">
        <v>267</v>
      </c>
      <c r="E9570" s="1" t="s">
        <v>2838</v>
      </c>
      <c r="F9570" s="1" t="s">
        <v>156</v>
      </c>
      <c r="G9570" s="1" t="s">
        <v>155</v>
      </c>
      <c r="H9570" s="1" t="s">
        <v>916</v>
      </c>
      <c r="I9570" s="1">
        <v>696365</v>
      </c>
      <c r="K9570" s="1">
        <v>2663</v>
      </c>
      <c r="L9570" s="1">
        <v>3060137</v>
      </c>
      <c r="S9570" s="1">
        <v>29</v>
      </c>
      <c r="T9570" s="1">
        <v>1</v>
      </c>
      <c r="U9570" s="1">
        <v>3759165</v>
      </c>
      <c r="V9570" s="1">
        <v>0</v>
      </c>
    </row>
    <row r="9571" spans="1:24" x14ac:dyDescent="0.35">
      <c r="A9571" s="1">
        <v>300267</v>
      </c>
      <c r="B9571" s="1" t="s">
        <v>2343</v>
      </c>
      <c r="C9571" s="1">
        <v>122097203</v>
      </c>
      <c r="D9571" s="1">
        <v>267</v>
      </c>
      <c r="E9571" s="1" t="s">
        <v>2838</v>
      </c>
      <c r="F9571" s="1" t="s">
        <v>156</v>
      </c>
      <c r="G9571" s="1" t="s">
        <v>155</v>
      </c>
      <c r="H9571" s="1" t="s">
        <v>916</v>
      </c>
      <c r="I9571" s="1">
        <v>710112</v>
      </c>
      <c r="K9571" s="1">
        <v>119607</v>
      </c>
      <c r="L9571" s="1">
        <v>3119828</v>
      </c>
      <c r="M9571" s="1">
        <v>5.9691000729799271E-2</v>
      </c>
      <c r="N9571" s="1">
        <v>1.9505989551544189</v>
      </c>
      <c r="O9571" s="1">
        <v>1.3747000135481358E-2</v>
      </c>
      <c r="P9571" s="1">
        <v>1.9741084575653076</v>
      </c>
      <c r="Q9571" s="1">
        <v>0.11694400012493134</v>
      </c>
      <c r="S9571" s="1">
        <v>30</v>
      </c>
      <c r="T9571" s="1">
        <v>1</v>
      </c>
      <c r="U9571" s="1">
        <v>3949547</v>
      </c>
      <c r="V9571" s="1">
        <v>0.19038200378417969</v>
      </c>
      <c r="W9571" s="1">
        <v>5.0644755363464355</v>
      </c>
      <c r="X9571" s="1">
        <v>5.0644755363464355</v>
      </c>
    </row>
    <row r="9572" spans="1:24" x14ac:dyDescent="0.35">
      <c r="A9572" s="1">
        <v>310267</v>
      </c>
      <c r="B9572" s="1" t="s">
        <v>2344</v>
      </c>
      <c r="C9572" s="1">
        <v>122097203</v>
      </c>
      <c r="D9572" s="1">
        <v>267</v>
      </c>
      <c r="E9572" s="1" t="s">
        <v>2838</v>
      </c>
      <c r="F9572" s="1" t="s">
        <v>156</v>
      </c>
      <c r="G9572" s="1" t="s">
        <v>155</v>
      </c>
      <c r="H9572" s="1" t="s">
        <v>916</v>
      </c>
      <c r="I9572" s="1">
        <v>714408</v>
      </c>
      <c r="K9572" s="1">
        <v>119607</v>
      </c>
      <c r="L9572" s="1">
        <v>3132359</v>
      </c>
      <c r="M9572" s="1">
        <v>1.2531000189483166E-2</v>
      </c>
      <c r="N9572" s="1">
        <v>0.40165674686431885</v>
      </c>
      <c r="O9572" s="1">
        <v>4.2960001155734062E-3</v>
      </c>
      <c r="P9572" s="1">
        <v>0.60497498512268066</v>
      </c>
      <c r="Q9572" s="1">
        <v>0</v>
      </c>
      <c r="S9572" s="1">
        <v>31</v>
      </c>
      <c r="T9572" s="1">
        <v>1</v>
      </c>
      <c r="U9572" s="1">
        <v>3966374</v>
      </c>
      <c r="V9572" s="1">
        <v>1.6827000305056572E-2</v>
      </c>
      <c r="W9572" s="1">
        <v>0.4260488748550415</v>
      </c>
      <c r="X9572" s="1">
        <v>0.4260488748550415</v>
      </c>
    </row>
    <row r="9573" spans="1:24" x14ac:dyDescent="0.35">
      <c r="A9573" s="1">
        <v>320267</v>
      </c>
      <c r="B9573" s="1" t="s">
        <v>2345</v>
      </c>
      <c r="C9573" s="1">
        <v>122097203</v>
      </c>
      <c r="D9573" s="1">
        <v>267</v>
      </c>
      <c r="E9573" s="1" t="s">
        <v>2838</v>
      </c>
      <c r="F9573" s="1" t="s">
        <v>156</v>
      </c>
      <c r="G9573" s="1" t="s">
        <v>155</v>
      </c>
      <c r="H9573" s="1" t="s">
        <v>916</v>
      </c>
      <c r="I9573" s="1">
        <v>730130</v>
      </c>
      <c r="K9573" s="1">
        <v>119607</v>
      </c>
      <c r="L9573" s="1">
        <v>3152115</v>
      </c>
      <c r="M9573" s="1">
        <v>1.9756000488996506E-2</v>
      </c>
      <c r="N9573" s="1">
        <v>0.630706787109375</v>
      </c>
      <c r="O9573" s="1">
        <v>1.5721999108791351E-2</v>
      </c>
      <c r="P9573" s="1">
        <v>2.2007031440734863</v>
      </c>
      <c r="Q9573" s="1">
        <v>0</v>
      </c>
      <c r="S9573" s="1">
        <v>32</v>
      </c>
      <c r="T9573" s="1">
        <v>1</v>
      </c>
      <c r="U9573" s="1">
        <v>4001852</v>
      </c>
      <c r="V9573" s="1">
        <v>3.5477999597787857E-2</v>
      </c>
      <c r="W9573" s="1">
        <v>0.89446938037872314</v>
      </c>
      <c r="X9573" s="1">
        <v>0.89446938037872314</v>
      </c>
    </row>
    <row r="9574" spans="1:24" x14ac:dyDescent="0.35">
      <c r="A9574" s="1">
        <v>330267</v>
      </c>
      <c r="B9574" s="1" t="s">
        <v>2346</v>
      </c>
      <c r="C9574" s="1">
        <v>122097203</v>
      </c>
      <c r="D9574" s="1">
        <v>267</v>
      </c>
      <c r="E9574" s="1" t="s">
        <v>2838</v>
      </c>
      <c r="F9574" s="1" t="s">
        <v>156</v>
      </c>
      <c r="G9574" s="1" t="s">
        <v>155</v>
      </c>
      <c r="H9574" s="1" t="s">
        <v>916</v>
      </c>
      <c r="I9574" s="1">
        <v>896145</v>
      </c>
      <c r="K9574" s="1">
        <v>119607</v>
      </c>
      <c r="L9574" s="1">
        <v>3152324</v>
      </c>
      <c r="M9574" s="1">
        <v>2.0900000527035445E-4</v>
      </c>
      <c r="N9574" s="1">
        <v>6.6304686479270458E-3</v>
      </c>
      <c r="O9574" s="1">
        <v>0.16601499915122986</v>
      </c>
      <c r="P9574" s="1">
        <v>22.73773193359375</v>
      </c>
      <c r="Q9574" s="1">
        <v>0</v>
      </c>
      <c r="S9574" s="1">
        <v>33</v>
      </c>
      <c r="T9574" s="1">
        <v>1</v>
      </c>
      <c r="U9574" s="1">
        <v>4168076</v>
      </c>
      <c r="V9574" s="1">
        <v>0.16622400283813477</v>
      </c>
      <c r="W9574" s="1">
        <v>4.1536769866943359</v>
      </c>
      <c r="X9574" s="1">
        <v>4.1536769866943359</v>
      </c>
    </row>
    <row r="9575" spans="1:24" x14ac:dyDescent="0.35">
      <c r="A9575" s="1">
        <v>340267</v>
      </c>
      <c r="B9575" s="1" t="s">
        <v>2347</v>
      </c>
      <c r="C9575" s="1">
        <v>122097203</v>
      </c>
      <c r="D9575" s="1">
        <v>267</v>
      </c>
      <c r="E9575" s="1" t="s">
        <v>2838</v>
      </c>
      <c r="F9575" s="1" t="s">
        <v>156</v>
      </c>
      <c r="G9575" s="1" t="s">
        <v>155</v>
      </c>
      <c r="H9575" s="1" t="s">
        <v>916</v>
      </c>
      <c r="I9575" s="1">
        <v>889377</v>
      </c>
      <c r="K9575" s="1">
        <v>119607</v>
      </c>
      <c r="L9575" s="1">
        <v>3152323</v>
      </c>
      <c r="M9575" s="1">
        <v>-9.9999999747524271E-7</v>
      </c>
      <c r="N9575" s="1">
        <v>-3.1722625863039866E-5</v>
      </c>
      <c r="O9575" s="1">
        <v>-6.7679998464882374E-3</v>
      </c>
      <c r="P9575" s="1">
        <v>-0.75523489713668823</v>
      </c>
      <c r="Q9575" s="1">
        <v>0</v>
      </c>
      <c r="S9575" s="1">
        <v>34</v>
      </c>
      <c r="T9575" s="1">
        <v>1</v>
      </c>
      <c r="U9575" s="1">
        <v>4161307</v>
      </c>
      <c r="V9575" s="1">
        <v>-6.7689996212720871E-3</v>
      </c>
      <c r="W9575" s="1">
        <v>-0.16240106523036957</v>
      </c>
      <c r="X9575" s="1">
        <v>-0.16240106523036957</v>
      </c>
    </row>
    <row r="9576" spans="1:24" x14ac:dyDescent="0.35">
      <c r="A9576" s="1">
        <v>350267</v>
      </c>
      <c r="B9576" s="1" t="s">
        <v>2348</v>
      </c>
      <c r="C9576" s="1">
        <v>122097203</v>
      </c>
      <c r="D9576" s="1">
        <v>267</v>
      </c>
      <c r="E9576" s="1" t="s">
        <v>2838</v>
      </c>
      <c r="F9576" s="1" t="s">
        <v>156</v>
      </c>
      <c r="G9576" s="1" t="s">
        <v>155</v>
      </c>
      <c r="H9576" s="1" t="s">
        <v>916</v>
      </c>
      <c r="I9576" s="1">
        <v>830667</v>
      </c>
      <c r="K9576" s="1">
        <v>1119607</v>
      </c>
      <c r="L9576" s="1">
        <v>3260818</v>
      </c>
      <c r="M9576" s="1">
        <v>0.10849499702453613</v>
      </c>
      <c r="N9576" s="1">
        <v>3.4417476654052734</v>
      </c>
      <c r="O9576" s="1">
        <v>-5.8710001409053802E-2</v>
      </c>
      <c r="P9576" s="1">
        <v>-6.601250171661377</v>
      </c>
      <c r="Q9576" s="1">
        <v>1</v>
      </c>
      <c r="S9576" s="1">
        <v>35</v>
      </c>
      <c r="T9576" s="1">
        <v>1</v>
      </c>
      <c r="U9576" s="1">
        <v>5211092</v>
      </c>
      <c r="V9576" s="1">
        <v>1.0497850179672241</v>
      </c>
      <c r="W9576" s="1">
        <v>25.227291107177734</v>
      </c>
      <c r="X9576" s="1">
        <v>25.227291107177734</v>
      </c>
    </row>
    <row r="9577" spans="1:24" x14ac:dyDescent="0.35">
      <c r="A9577" s="1">
        <v>360267</v>
      </c>
      <c r="B9577" s="1" t="s">
        <v>2349</v>
      </c>
      <c r="C9577" s="1">
        <v>122097203</v>
      </c>
      <c r="D9577" s="1">
        <v>267</v>
      </c>
      <c r="E9577" s="1" t="s">
        <v>2838</v>
      </c>
      <c r="F9577" s="1" t="s">
        <v>156</v>
      </c>
      <c r="G9577" s="1" t="s">
        <v>155</v>
      </c>
      <c r="H9577" s="1" t="s">
        <v>916</v>
      </c>
      <c r="I9577" s="1">
        <v>902710</v>
      </c>
      <c r="K9577" s="1">
        <v>1119607</v>
      </c>
      <c r="L9577" s="1">
        <v>3359482</v>
      </c>
      <c r="M9577" s="1">
        <v>9.8664000630378723E-2</v>
      </c>
      <c r="N9577" s="1">
        <v>3.0257439613342285</v>
      </c>
      <c r="O9577" s="1">
        <v>7.2043001651763916E-2</v>
      </c>
      <c r="P9577" s="1">
        <v>8.6729097366333008</v>
      </c>
      <c r="Q9577" s="1">
        <v>0</v>
      </c>
      <c r="S9577" s="1">
        <v>36</v>
      </c>
      <c r="T9577" s="1">
        <v>1</v>
      </c>
      <c r="U9577" s="1">
        <v>5381799</v>
      </c>
      <c r="V9577" s="1">
        <v>0.17070700228214264</v>
      </c>
      <c r="W9577" s="1">
        <v>3.2758393287658691</v>
      </c>
      <c r="X9577" s="1">
        <v>3.2758393287658691</v>
      </c>
    </row>
    <row r="9578" spans="1:24" x14ac:dyDescent="0.35">
      <c r="A9578" s="1">
        <v>370267</v>
      </c>
      <c r="B9578" s="1" t="s">
        <v>2350</v>
      </c>
      <c r="C9578" s="1">
        <v>122097203</v>
      </c>
      <c r="D9578" s="1">
        <v>267</v>
      </c>
      <c r="E9578" s="1" t="s">
        <v>2838</v>
      </c>
      <c r="F9578" s="1" t="s">
        <v>156</v>
      </c>
      <c r="G9578" s="1" t="s">
        <v>155</v>
      </c>
      <c r="H9578" s="1" t="s">
        <v>916</v>
      </c>
      <c r="I9578" s="1">
        <v>1071747</v>
      </c>
      <c r="K9578" s="1">
        <v>1619607</v>
      </c>
      <c r="L9578" s="1">
        <v>3466138</v>
      </c>
      <c r="M9578" s="1">
        <v>0.10665600001811981</v>
      </c>
      <c r="N9578" s="1">
        <v>3.1747751235961914</v>
      </c>
      <c r="O9578" s="1">
        <v>0.16903699934482574</v>
      </c>
      <c r="P9578" s="1">
        <v>18.725503921508789</v>
      </c>
      <c r="Q9578" s="1">
        <v>0.5</v>
      </c>
      <c r="S9578" s="1">
        <v>37</v>
      </c>
      <c r="T9578" s="1">
        <v>1</v>
      </c>
      <c r="U9578" s="1">
        <v>6157492</v>
      </c>
      <c r="V9578" s="1">
        <v>0.77569299936294556</v>
      </c>
      <c r="W9578" s="1">
        <v>14.413266181945801</v>
      </c>
      <c r="X9578" s="1">
        <v>14.413266181945801</v>
      </c>
    </row>
    <row r="9579" spans="1:24" x14ac:dyDescent="0.35">
      <c r="A9579" s="1">
        <v>380267</v>
      </c>
      <c r="B9579" s="1" t="s">
        <v>2351</v>
      </c>
      <c r="C9579" s="1">
        <v>122097203</v>
      </c>
      <c r="D9579" s="1">
        <v>267</v>
      </c>
      <c r="E9579" s="1" t="s">
        <v>2838</v>
      </c>
      <c r="F9579" s="1" t="s">
        <v>156</v>
      </c>
      <c r="G9579" s="1" t="s">
        <v>155</v>
      </c>
      <c r="H9579" s="1" t="s">
        <v>916</v>
      </c>
      <c r="I9579" s="1">
        <v>983189</v>
      </c>
      <c r="K9579" s="1">
        <v>1119607</v>
      </c>
      <c r="L9579" s="1">
        <v>3515808</v>
      </c>
      <c r="M9579" s="1">
        <v>4.9669999629259109E-2</v>
      </c>
      <c r="N9579" s="1">
        <v>1.4330070018768311</v>
      </c>
      <c r="O9579" s="1">
        <v>-8.8558003306388855E-2</v>
      </c>
      <c r="P9579" s="1">
        <v>-8.2629575729370117</v>
      </c>
      <c r="Q9579" s="1">
        <v>-0.5</v>
      </c>
      <c r="S9579" s="1">
        <v>38</v>
      </c>
      <c r="T9579" s="1">
        <v>1</v>
      </c>
      <c r="U9579" s="1">
        <v>5618604</v>
      </c>
      <c r="V9579" s="1">
        <v>-0.53888803720474243</v>
      </c>
      <c r="W9579" s="1">
        <v>-8.7517452239990234</v>
      </c>
      <c r="X9579" s="1">
        <v>-8.7517452239990234</v>
      </c>
    </row>
    <row r="9580" spans="1:24" x14ac:dyDescent="0.35">
      <c r="A9580" s="1">
        <v>390267</v>
      </c>
      <c r="B9580" s="1" t="s">
        <v>2352</v>
      </c>
      <c r="C9580" s="1">
        <v>122097203</v>
      </c>
      <c r="D9580" s="1">
        <v>267</v>
      </c>
      <c r="E9580" s="1" t="s">
        <v>2838</v>
      </c>
      <c r="F9580" s="1" t="s">
        <v>156</v>
      </c>
      <c r="G9580" s="1" t="s">
        <v>155</v>
      </c>
      <c r="H9580" s="1" t="s">
        <v>916</v>
      </c>
      <c r="I9580" s="1">
        <v>1015399</v>
      </c>
      <c r="K9580" s="1">
        <v>1169607</v>
      </c>
      <c r="L9580" s="1">
        <v>3537815</v>
      </c>
      <c r="M9580" s="1">
        <v>2.200699970126152E-2</v>
      </c>
      <c r="N9580" s="1">
        <v>0.62594431638717651</v>
      </c>
      <c r="O9580" s="1">
        <v>3.2209999859333038E-2</v>
      </c>
      <c r="P9580" s="1">
        <v>3.2760741710662842</v>
      </c>
      <c r="Q9580" s="1">
        <v>5.000000074505806E-2</v>
      </c>
      <c r="S9580" s="1">
        <v>39</v>
      </c>
      <c r="T9580" s="1">
        <v>1</v>
      </c>
      <c r="U9580" s="1">
        <v>5722821</v>
      </c>
      <c r="V9580" s="1">
        <v>0.10421700775623322</v>
      </c>
      <c r="W9580" s="1">
        <v>1.8548557758331299</v>
      </c>
      <c r="X9580" s="1">
        <v>1.8548557758331299</v>
      </c>
    </row>
    <row r="9581" spans="1:24" x14ac:dyDescent="0.35">
      <c r="A9581" s="1">
        <v>400267</v>
      </c>
      <c r="B9581" s="1" t="s">
        <v>2353</v>
      </c>
      <c r="C9581" s="1">
        <v>122097203</v>
      </c>
      <c r="D9581" s="1">
        <v>267</v>
      </c>
      <c r="E9581" s="1" t="s">
        <v>2838</v>
      </c>
      <c r="F9581" s="1" t="s">
        <v>156</v>
      </c>
      <c r="G9581" s="1" t="s">
        <v>155</v>
      </c>
      <c r="H9581" s="1" t="s">
        <v>916</v>
      </c>
      <c r="S9581" s="1">
        <v>40</v>
      </c>
      <c r="T9581" s="1">
        <v>1</v>
      </c>
      <c r="U9581" s="1">
        <v>0</v>
      </c>
      <c r="V9581" s="1">
        <v>0</v>
      </c>
      <c r="W9581" s="1">
        <v>-100</v>
      </c>
      <c r="X9581" s="1">
        <v>-100</v>
      </c>
    </row>
    <row r="9582" spans="1:24" x14ac:dyDescent="0.35">
      <c r="A9582" s="1">
        <v>410267</v>
      </c>
      <c r="B9582" s="1" t="s">
        <v>2354</v>
      </c>
      <c r="C9582" s="1">
        <v>122097203</v>
      </c>
      <c r="D9582" s="1">
        <v>267</v>
      </c>
      <c r="E9582" s="1" t="s">
        <v>2838</v>
      </c>
      <c r="F9582" s="1" t="s">
        <v>156</v>
      </c>
      <c r="G9582" s="1" t="s">
        <v>155</v>
      </c>
      <c r="H9582" s="1" t="s">
        <v>916</v>
      </c>
      <c r="S9582" s="1">
        <v>41</v>
      </c>
      <c r="T9582" s="1">
        <v>1</v>
      </c>
      <c r="U9582" s="1">
        <v>0</v>
      </c>
      <c r="V9582" s="1">
        <v>0</v>
      </c>
    </row>
    <row r="9583" spans="1:24" x14ac:dyDescent="0.35">
      <c r="A9583" s="1">
        <v>420267</v>
      </c>
      <c r="B9583" s="1" t="s">
        <v>2355</v>
      </c>
      <c r="C9583" s="1">
        <v>122097203</v>
      </c>
      <c r="D9583" s="1">
        <v>267</v>
      </c>
      <c r="E9583" s="1" t="s">
        <v>2838</v>
      </c>
      <c r="F9583" s="1" t="s">
        <v>156</v>
      </c>
      <c r="G9583" s="1" t="s">
        <v>155</v>
      </c>
      <c r="H9583" s="1" t="s">
        <v>916</v>
      </c>
      <c r="S9583" s="1">
        <v>42</v>
      </c>
      <c r="T9583" s="1">
        <v>1</v>
      </c>
      <c r="U9583" s="1">
        <v>0</v>
      </c>
      <c r="V9583" s="1">
        <v>0</v>
      </c>
    </row>
    <row r="9584" spans="1:24" x14ac:dyDescent="0.35">
      <c r="A9584" s="1">
        <v>430267</v>
      </c>
      <c r="B9584" s="1" t="s">
        <v>2356</v>
      </c>
      <c r="C9584" s="1">
        <v>122097203</v>
      </c>
      <c r="D9584" s="1">
        <v>267</v>
      </c>
      <c r="E9584" s="1" t="s">
        <v>2838</v>
      </c>
      <c r="F9584" s="1" t="s">
        <v>156</v>
      </c>
      <c r="G9584" s="1" t="s">
        <v>155</v>
      </c>
      <c r="H9584" s="1" t="s">
        <v>916</v>
      </c>
      <c r="S9584" s="1">
        <v>43</v>
      </c>
      <c r="T9584" s="1">
        <v>1</v>
      </c>
      <c r="U9584" s="1">
        <v>0</v>
      </c>
      <c r="V9584" s="1">
        <v>0</v>
      </c>
    </row>
    <row r="9585" spans="1:24" x14ac:dyDescent="0.35">
      <c r="A9585" s="1">
        <v>440267</v>
      </c>
      <c r="B9585" s="1" t="s">
        <v>2357</v>
      </c>
      <c r="C9585" s="1">
        <v>122097203</v>
      </c>
      <c r="D9585" s="1">
        <v>267</v>
      </c>
      <c r="E9585" s="1" t="s">
        <v>2838</v>
      </c>
      <c r="F9585" s="1" t="s">
        <v>156</v>
      </c>
      <c r="G9585" s="1" t="s">
        <v>155</v>
      </c>
      <c r="H9585" s="1" t="s">
        <v>916</v>
      </c>
      <c r="S9585" s="1">
        <v>44</v>
      </c>
      <c r="T9585" s="1">
        <v>1</v>
      </c>
      <c r="U9585" s="1">
        <v>0</v>
      </c>
      <c r="V9585" s="1">
        <v>0</v>
      </c>
    </row>
    <row r="9586" spans="1:24" x14ac:dyDescent="0.35">
      <c r="A9586" s="1">
        <v>450267</v>
      </c>
      <c r="B9586" s="1" t="s">
        <v>2358</v>
      </c>
      <c r="C9586" s="1">
        <v>122097203</v>
      </c>
      <c r="D9586" s="1">
        <v>267</v>
      </c>
      <c r="E9586" s="1" t="s">
        <v>2838</v>
      </c>
      <c r="F9586" s="1" t="s">
        <v>156</v>
      </c>
      <c r="G9586" s="1" t="s">
        <v>155</v>
      </c>
      <c r="H9586" s="1" t="s">
        <v>916</v>
      </c>
      <c r="S9586" s="1">
        <v>45</v>
      </c>
      <c r="T9586" s="1">
        <v>1</v>
      </c>
      <c r="U9586" s="1">
        <v>0</v>
      </c>
      <c r="V9586" s="1">
        <v>0</v>
      </c>
    </row>
    <row r="9587" spans="1:24" x14ac:dyDescent="0.35">
      <c r="A9587" s="1">
        <v>460267</v>
      </c>
      <c r="B9587" s="1" t="s">
        <v>2359</v>
      </c>
      <c r="C9587" s="1">
        <v>122097203</v>
      </c>
      <c r="D9587" s="1">
        <v>267</v>
      </c>
      <c r="E9587" s="1" t="s">
        <v>2838</v>
      </c>
      <c r="F9587" s="1" t="s">
        <v>156</v>
      </c>
      <c r="G9587" s="1" t="s">
        <v>155</v>
      </c>
      <c r="H9587" s="1" t="s">
        <v>916</v>
      </c>
      <c r="S9587" s="1">
        <v>46</v>
      </c>
      <c r="T9587" s="1">
        <v>1</v>
      </c>
      <c r="U9587" s="1">
        <v>0</v>
      </c>
      <c r="V9587" s="1">
        <v>0</v>
      </c>
    </row>
    <row r="9588" spans="1:24" x14ac:dyDescent="0.35">
      <c r="A9588" s="1">
        <v>470267</v>
      </c>
      <c r="B9588" s="1" t="s">
        <v>2360</v>
      </c>
      <c r="C9588" s="1">
        <v>122097203</v>
      </c>
      <c r="D9588" s="1">
        <v>267</v>
      </c>
      <c r="E9588" s="1" t="s">
        <v>2838</v>
      </c>
      <c r="F9588" s="1" t="s">
        <v>156</v>
      </c>
      <c r="G9588" s="1" t="s">
        <v>155</v>
      </c>
      <c r="H9588" s="1" t="s">
        <v>916</v>
      </c>
      <c r="S9588" s="1">
        <v>47</v>
      </c>
      <c r="T9588" s="1">
        <v>1</v>
      </c>
      <c r="U9588" s="1">
        <v>0</v>
      </c>
      <c r="V9588" s="1">
        <v>0</v>
      </c>
    </row>
    <row r="9589" spans="1:24" x14ac:dyDescent="0.35">
      <c r="A9589" s="1">
        <v>480267</v>
      </c>
      <c r="B9589" s="1" t="s">
        <v>2361</v>
      </c>
      <c r="C9589" s="1">
        <v>122097203</v>
      </c>
      <c r="D9589" s="1">
        <v>267</v>
      </c>
      <c r="E9589" s="1" t="s">
        <v>2838</v>
      </c>
      <c r="F9589" s="1" t="s">
        <v>156</v>
      </c>
      <c r="G9589" s="1" t="s">
        <v>155</v>
      </c>
      <c r="H9589" s="1" t="s">
        <v>916</v>
      </c>
      <c r="S9589" s="1">
        <v>48</v>
      </c>
      <c r="T9589" s="1">
        <v>1</v>
      </c>
      <c r="U9589" s="1">
        <v>0</v>
      </c>
      <c r="V9589" s="1">
        <v>0</v>
      </c>
    </row>
    <row r="9590" spans="1:24" x14ac:dyDescent="0.35">
      <c r="A9590" s="1">
        <v>290277</v>
      </c>
      <c r="B9590" s="1" t="s">
        <v>2341</v>
      </c>
      <c r="C9590" s="1">
        <v>122097502</v>
      </c>
      <c r="D9590" s="1">
        <v>277</v>
      </c>
      <c r="E9590" s="1" t="s">
        <v>2839</v>
      </c>
      <c r="F9590" s="1" t="s">
        <v>156</v>
      </c>
      <c r="G9590" s="1" t="s">
        <v>155</v>
      </c>
      <c r="H9590" s="1" t="s">
        <v>916</v>
      </c>
      <c r="I9590" s="1">
        <v>7853913.8099999996</v>
      </c>
      <c r="K9590" s="1">
        <v>622557</v>
      </c>
      <c r="L9590" s="1">
        <v>12755406</v>
      </c>
      <c r="S9590" s="1">
        <v>29</v>
      </c>
      <c r="T9590" s="1">
        <v>1</v>
      </c>
      <c r="U9590" s="1">
        <v>21231876</v>
      </c>
      <c r="V9590" s="1">
        <v>0</v>
      </c>
    </row>
    <row r="9591" spans="1:24" x14ac:dyDescent="0.35">
      <c r="A9591" s="1">
        <v>300277</v>
      </c>
      <c r="B9591" s="1" t="s">
        <v>2343</v>
      </c>
      <c r="C9591" s="1">
        <v>122097502</v>
      </c>
      <c r="D9591" s="1">
        <v>277</v>
      </c>
      <c r="E9591" s="1" t="s">
        <v>2839</v>
      </c>
      <c r="F9591" s="1" t="s">
        <v>156</v>
      </c>
      <c r="G9591" s="1" t="s">
        <v>155</v>
      </c>
      <c r="H9591" s="1" t="s">
        <v>916</v>
      </c>
      <c r="I9591" s="1">
        <v>7683391.7300000004</v>
      </c>
      <c r="K9591" s="1">
        <v>704945</v>
      </c>
      <c r="L9591" s="1">
        <v>13160612</v>
      </c>
      <c r="M9591" s="1">
        <v>0.40520599484443665</v>
      </c>
      <c r="N9591" s="1">
        <v>3.1767394542694092</v>
      </c>
      <c r="O9591" s="1">
        <v>-0.17052207887172699</v>
      </c>
      <c r="P9591" s="1">
        <v>-2.1711733341217041</v>
      </c>
      <c r="Q9591" s="1">
        <v>8.2387998700141907E-2</v>
      </c>
      <c r="S9591" s="1">
        <v>30</v>
      </c>
      <c r="T9591" s="1">
        <v>1</v>
      </c>
      <c r="U9591" s="1">
        <v>21548948</v>
      </c>
      <c r="V9591" s="1">
        <v>0.31707191467285156</v>
      </c>
      <c r="W9591" s="1">
        <v>1.4933772087097168</v>
      </c>
      <c r="X9591" s="1">
        <v>1.4933772087097168</v>
      </c>
    </row>
    <row r="9592" spans="1:24" x14ac:dyDescent="0.35">
      <c r="A9592" s="1">
        <v>310277</v>
      </c>
      <c r="B9592" s="1" t="s">
        <v>2344</v>
      </c>
      <c r="C9592" s="1">
        <v>122097502</v>
      </c>
      <c r="D9592" s="1">
        <v>277</v>
      </c>
      <c r="E9592" s="1" t="s">
        <v>2839</v>
      </c>
      <c r="F9592" s="1" t="s">
        <v>156</v>
      </c>
      <c r="G9592" s="1" t="s">
        <v>155</v>
      </c>
      <c r="H9592" s="1" t="s">
        <v>916</v>
      </c>
      <c r="I9592" s="1">
        <v>6394699.2699999996</v>
      </c>
      <c r="K9592" s="1">
        <v>663751</v>
      </c>
      <c r="L9592" s="1">
        <v>13370719</v>
      </c>
      <c r="M9592" s="1">
        <v>0.21010699868202209</v>
      </c>
      <c r="N9592" s="1">
        <v>1.5964834690093994</v>
      </c>
      <c r="O9592" s="1">
        <v>-1.2886924743652344</v>
      </c>
      <c r="P9592" s="1">
        <v>-16.772441864013672</v>
      </c>
      <c r="Q9592" s="1">
        <v>-4.1193999350070953E-2</v>
      </c>
      <c r="S9592" s="1">
        <v>31</v>
      </c>
      <c r="T9592" s="1">
        <v>1</v>
      </c>
      <c r="U9592" s="1">
        <v>20429170</v>
      </c>
      <c r="V9592" s="1">
        <v>-1.1197794675827026</v>
      </c>
      <c r="W9592" s="1">
        <v>-5.196439266204834</v>
      </c>
      <c r="X9592" s="1">
        <v>-5.196439266204834</v>
      </c>
    </row>
    <row r="9593" spans="1:24" x14ac:dyDescent="0.35">
      <c r="A9593" s="1">
        <v>320277</v>
      </c>
      <c r="B9593" s="1" t="s">
        <v>2345</v>
      </c>
      <c r="C9593" s="1">
        <v>122097502</v>
      </c>
      <c r="D9593" s="1">
        <v>277</v>
      </c>
      <c r="E9593" s="1" t="s">
        <v>2839</v>
      </c>
      <c r="F9593" s="1" t="s">
        <v>156</v>
      </c>
      <c r="G9593" s="1" t="s">
        <v>155</v>
      </c>
      <c r="H9593" s="1" t="s">
        <v>916</v>
      </c>
      <c r="I9593" s="1">
        <v>6779705.9299999997</v>
      </c>
      <c r="K9593" s="1">
        <v>663751</v>
      </c>
      <c r="L9593" s="1">
        <v>13577789</v>
      </c>
      <c r="M9593" s="1">
        <v>0.207069993019104</v>
      </c>
      <c r="N9593" s="1">
        <v>1.5486825704574585</v>
      </c>
      <c r="O9593" s="1">
        <v>0.38500666618347168</v>
      </c>
      <c r="P9593" s="1">
        <v>6.0207157135009766</v>
      </c>
      <c r="Q9593" s="1">
        <v>0</v>
      </c>
      <c r="S9593" s="1">
        <v>32</v>
      </c>
      <c r="T9593" s="1">
        <v>1</v>
      </c>
      <c r="U9593" s="1">
        <v>21021246</v>
      </c>
      <c r="V9593" s="1">
        <v>0.59207665920257568</v>
      </c>
      <c r="W9593" s="1">
        <v>2.8981893062591553</v>
      </c>
      <c r="X9593" s="1">
        <v>2.8981893062591553</v>
      </c>
    </row>
    <row r="9594" spans="1:24" x14ac:dyDescent="0.35">
      <c r="A9594" s="1">
        <v>330277</v>
      </c>
      <c r="B9594" s="1" t="s">
        <v>2346</v>
      </c>
      <c r="C9594" s="1">
        <v>122097502</v>
      </c>
      <c r="D9594" s="1">
        <v>277</v>
      </c>
      <c r="E9594" s="1" t="s">
        <v>2839</v>
      </c>
      <c r="F9594" s="1" t="s">
        <v>156</v>
      </c>
      <c r="G9594" s="1" t="s">
        <v>155</v>
      </c>
      <c r="H9594" s="1" t="s">
        <v>916</v>
      </c>
      <c r="I9594" s="1">
        <v>6611451.1799999997</v>
      </c>
      <c r="K9594" s="1">
        <v>663751</v>
      </c>
      <c r="L9594" s="1">
        <v>13949551</v>
      </c>
      <c r="M9594" s="1">
        <v>0.37176200747489929</v>
      </c>
      <c r="N9594" s="1">
        <v>2.7380156517028809</v>
      </c>
      <c r="O9594" s="1">
        <v>-0.16825474798679352</v>
      </c>
      <c r="P9594" s="1">
        <v>-2.481741189956665</v>
      </c>
      <c r="Q9594" s="1">
        <v>0</v>
      </c>
      <c r="S9594" s="1">
        <v>33</v>
      </c>
      <c r="T9594" s="1">
        <v>1</v>
      </c>
      <c r="U9594" s="1">
        <v>21224752</v>
      </c>
      <c r="V9594" s="1">
        <v>0.20350725948810577</v>
      </c>
      <c r="W9594" s="1">
        <v>0.96809673309326172</v>
      </c>
      <c r="X9594" s="1">
        <v>0.96809673309326172</v>
      </c>
    </row>
    <row r="9595" spans="1:24" x14ac:dyDescent="0.35">
      <c r="A9595" s="1">
        <v>340277</v>
      </c>
      <c r="B9595" s="1" t="s">
        <v>2347</v>
      </c>
      <c r="C9595" s="1">
        <v>122097502</v>
      </c>
      <c r="D9595" s="1">
        <v>277</v>
      </c>
      <c r="E9595" s="1" t="s">
        <v>2839</v>
      </c>
      <c r="F9595" s="1" t="s">
        <v>156</v>
      </c>
      <c r="G9595" s="1" t="s">
        <v>155</v>
      </c>
      <c r="H9595" s="1" t="s">
        <v>916</v>
      </c>
      <c r="I9595" s="1">
        <v>6582160.1500000004</v>
      </c>
      <c r="K9595" s="1">
        <v>663751</v>
      </c>
      <c r="L9595" s="1">
        <v>13949536</v>
      </c>
      <c r="M9595" s="1">
        <v>-1.4999999621068127E-5</v>
      </c>
      <c r="N9595" s="1">
        <v>-1.0753034439403564E-4</v>
      </c>
      <c r="O9595" s="1">
        <v>-2.9291030019521713E-2</v>
      </c>
      <c r="P9595" s="1">
        <v>-0.44303479790687561</v>
      </c>
      <c r="Q9595" s="1">
        <v>0</v>
      </c>
      <c r="S9595" s="1">
        <v>34</v>
      </c>
      <c r="T9595" s="1">
        <v>1</v>
      </c>
      <c r="U9595" s="1">
        <v>21195448</v>
      </c>
      <c r="V9595" s="1">
        <v>-2.930602990090847E-2</v>
      </c>
      <c r="W9595" s="1">
        <v>-0.13806521892547607</v>
      </c>
      <c r="X9595" s="1">
        <v>-0.13806521892547607</v>
      </c>
    </row>
    <row r="9596" spans="1:24" x14ac:dyDescent="0.35">
      <c r="A9596" s="1">
        <v>350277</v>
      </c>
      <c r="B9596" s="1" t="s">
        <v>2348</v>
      </c>
      <c r="C9596" s="1">
        <v>122097502</v>
      </c>
      <c r="D9596" s="1">
        <v>277</v>
      </c>
      <c r="E9596" s="1" t="s">
        <v>2839</v>
      </c>
      <c r="F9596" s="1" t="s">
        <v>156</v>
      </c>
      <c r="G9596" s="1" t="s">
        <v>155</v>
      </c>
      <c r="H9596" s="1" t="s">
        <v>916</v>
      </c>
      <c r="I9596" s="1">
        <v>6735260.9900000002</v>
      </c>
      <c r="K9596" s="1">
        <v>663751</v>
      </c>
      <c r="L9596" s="1">
        <v>14759180</v>
      </c>
      <c r="M9596" s="1">
        <v>0.80964398384094238</v>
      </c>
      <c r="N9596" s="1">
        <v>5.8040928840637207</v>
      </c>
      <c r="O9596" s="1">
        <v>0.15310083329677582</v>
      </c>
      <c r="P9596" s="1">
        <v>2.3259968757629395</v>
      </c>
      <c r="Q9596" s="1">
        <v>0</v>
      </c>
      <c r="S9596" s="1">
        <v>35</v>
      </c>
      <c r="T9596" s="1">
        <v>1</v>
      </c>
      <c r="U9596" s="1">
        <v>22158192</v>
      </c>
      <c r="V9596" s="1">
        <v>0.96274483203887939</v>
      </c>
      <c r="W9596" s="1">
        <v>4.5422205924987793</v>
      </c>
      <c r="X9596" s="1">
        <v>4.5422205924987793</v>
      </c>
    </row>
    <row r="9597" spans="1:24" x14ac:dyDescent="0.35">
      <c r="A9597" s="1">
        <v>360277</v>
      </c>
      <c r="B9597" s="1" t="s">
        <v>2349</v>
      </c>
      <c r="C9597" s="1">
        <v>122097502</v>
      </c>
      <c r="D9597" s="1">
        <v>277</v>
      </c>
      <c r="E9597" s="1" t="s">
        <v>2839</v>
      </c>
      <c r="F9597" s="1" t="s">
        <v>156</v>
      </c>
      <c r="G9597" s="1" t="s">
        <v>155</v>
      </c>
      <c r="H9597" s="1" t="s">
        <v>916</v>
      </c>
      <c r="I9597" s="1">
        <v>7399036.8399999999</v>
      </c>
      <c r="K9597" s="1">
        <v>663751</v>
      </c>
      <c r="L9597" s="1">
        <v>16078463</v>
      </c>
      <c r="M9597" s="1">
        <v>1.3192830085754395</v>
      </c>
      <c r="N9597" s="1">
        <v>8.9387283325195313</v>
      </c>
      <c r="O9597" s="1">
        <v>0.66377586126327515</v>
      </c>
      <c r="P9597" s="1">
        <v>9.8552360534667969</v>
      </c>
      <c r="Q9597" s="1">
        <v>0</v>
      </c>
      <c r="S9597" s="1">
        <v>36</v>
      </c>
      <c r="T9597" s="1">
        <v>1</v>
      </c>
      <c r="U9597" s="1">
        <v>24141252</v>
      </c>
      <c r="V9597" s="1">
        <v>1.9830589294433594</v>
      </c>
      <c r="W9597" s="1">
        <v>8.9495573043823242</v>
      </c>
      <c r="X9597" s="1">
        <v>8.9495573043823242</v>
      </c>
    </row>
    <row r="9598" spans="1:24" x14ac:dyDescent="0.35">
      <c r="A9598" s="1">
        <v>370277</v>
      </c>
      <c r="B9598" s="1" t="s">
        <v>2350</v>
      </c>
      <c r="C9598" s="1">
        <v>122097502</v>
      </c>
      <c r="D9598" s="1">
        <v>277</v>
      </c>
      <c r="E9598" s="1" t="s">
        <v>2839</v>
      </c>
      <c r="F9598" s="1" t="s">
        <v>156</v>
      </c>
      <c r="G9598" s="1" t="s">
        <v>155</v>
      </c>
      <c r="H9598" s="1" t="s">
        <v>916</v>
      </c>
      <c r="I9598" s="1">
        <v>8447327.7200000007</v>
      </c>
      <c r="K9598" s="1">
        <v>663751</v>
      </c>
      <c r="L9598" s="1">
        <v>18171238</v>
      </c>
      <c r="M9598" s="1">
        <v>2.0927751064300537</v>
      </c>
      <c r="N9598" s="1">
        <v>13.016014099121094</v>
      </c>
      <c r="O9598" s="1">
        <v>1.0482908487319946</v>
      </c>
      <c r="P9598" s="1">
        <v>14.167937278747559</v>
      </c>
      <c r="Q9598" s="1">
        <v>0</v>
      </c>
      <c r="S9598" s="1">
        <v>37</v>
      </c>
      <c r="T9598" s="1">
        <v>1</v>
      </c>
      <c r="U9598" s="1">
        <v>27282316</v>
      </c>
      <c r="V9598" s="1">
        <v>3.1410660743713379</v>
      </c>
      <c r="W9598" s="1">
        <v>13.011189460754395</v>
      </c>
      <c r="X9598" s="1">
        <v>13.011189460754395</v>
      </c>
    </row>
    <row r="9599" spans="1:24" x14ac:dyDescent="0.35">
      <c r="A9599" s="1">
        <v>380277</v>
      </c>
      <c r="B9599" s="1" t="s">
        <v>2351</v>
      </c>
      <c r="C9599" s="1">
        <v>122097502</v>
      </c>
      <c r="D9599" s="1">
        <v>277</v>
      </c>
      <c r="E9599" s="1" t="s">
        <v>2839</v>
      </c>
      <c r="F9599" s="1" t="s">
        <v>156</v>
      </c>
      <c r="G9599" s="1" t="s">
        <v>155</v>
      </c>
      <c r="H9599" s="1" t="s">
        <v>916</v>
      </c>
      <c r="I9599" s="1">
        <v>7840779</v>
      </c>
      <c r="K9599" s="1">
        <v>693900.5</v>
      </c>
      <c r="L9599" s="1">
        <v>19181080</v>
      </c>
      <c r="M9599" s="1">
        <v>1.0098420381546021</v>
      </c>
      <c r="N9599" s="1">
        <v>5.5573649406433105</v>
      </c>
      <c r="O9599" s="1">
        <v>-0.6065487265586853</v>
      </c>
      <c r="P9599" s="1">
        <v>-7.1803622245788574</v>
      </c>
      <c r="Q9599" s="1">
        <v>3.0149500817060471E-2</v>
      </c>
      <c r="S9599" s="1">
        <v>38</v>
      </c>
      <c r="T9599" s="1">
        <v>1</v>
      </c>
      <c r="U9599" s="1">
        <v>27715760</v>
      </c>
      <c r="V9599" s="1">
        <v>0.43344283103942871</v>
      </c>
      <c r="W9599" s="1">
        <v>1.5887360572814941</v>
      </c>
      <c r="X9599" s="1">
        <v>1.5887360572814941</v>
      </c>
    </row>
    <row r="9600" spans="1:24" x14ac:dyDescent="0.35">
      <c r="A9600" s="1">
        <v>390277</v>
      </c>
      <c r="B9600" s="1" t="s">
        <v>2352</v>
      </c>
      <c r="C9600" s="1">
        <v>122097502</v>
      </c>
      <c r="D9600" s="1">
        <v>277</v>
      </c>
      <c r="E9600" s="1" t="s">
        <v>2839</v>
      </c>
      <c r="F9600" s="1" t="s">
        <v>156</v>
      </c>
      <c r="G9600" s="1" t="s">
        <v>155</v>
      </c>
      <c r="H9600" s="1" t="s">
        <v>916</v>
      </c>
      <c r="I9600" s="1">
        <v>8060928</v>
      </c>
      <c r="K9600" s="1">
        <v>743893.4375</v>
      </c>
      <c r="L9600" s="1">
        <v>19467014</v>
      </c>
      <c r="M9600" s="1">
        <v>0.28593400120735168</v>
      </c>
      <c r="N9600" s="1">
        <v>1.490708589553833</v>
      </c>
      <c r="O9600" s="1">
        <v>0.22014899551868439</v>
      </c>
      <c r="P9600" s="1">
        <v>2.807744026184082</v>
      </c>
      <c r="Q9600" s="1">
        <v>4.9992937594652176E-2</v>
      </c>
      <c r="S9600" s="1">
        <v>39</v>
      </c>
      <c r="T9600" s="1">
        <v>1</v>
      </c>
      <c r="U9600" s="1">
        <v>28271836</v>
      </c>
      <c r="V9600" s="1">
        <v>0.55607593059539795</v>
      </c>
      <c r="W9600" s="1">
        <v>2.0063531398773193</v>
      </c>
      <c r="X9600" s="1">
        <v>2.0063531398773193</v>
      </c>
    </row>
    <row r="9601" spans="1:24" x14ac:dyDescent="0.35">
      <c r="A9601" s="1">
        <v>400277</v>
      </c>
      <c r="B9601" s="1" t="s">
        <v>2353</v>
      </c>
      <c r="C9601" s="1">
        <v>122097502</v>
      </c>
      <c r="D9601" s="1">
        <v>277</v>
      </c>
      <c r="E9601" s="1" t="s">
        <v>2839</v>
      </c>
      <c r="F9601" s="1" t="s">
        <v>156</v>
      </c>
      <c r="G9601" s="1" t="s">
        <v>155</v>
      </c>
      <c r="H9601" s="1" t="s">
        <v>916</v>
      </c>
      <c r="S9601" s="1">
        <v>40</v>
      </c>
      <c r="T9601" s="1">
        <v>1</v>
      </c>
      <c r="U9601" s="1">
        <v>0</v>
      </c>
      <c r="V9601" s="1">
        <v>0</v>
      </c>
      <c r="W9601" s="1">
        <v>-100</v>
      </c>
      <c r="X9601" s="1">
        <v>-100</v>
      </c>
    </row>
    <row r="9602" spans="1:24" x14ac:dyDescent="0.35">
      <c r="A9602" s="1">
        <v>410277</v>
      </c>
      <c r="B9602" s="1" t="s">
        <v>2354</v>
      </c>
      <c r="C9602" s="1">
        <v>122097502</v>
      </c>
      <c r="D9602" s="1">
        <v>277</v>
      </c>
      <c r="E9602" s="1" t="s">
        <v>2839</v>
      </c>
      <c r="F9602" s="1" t="s">
        <v>156</v>
      </c>
      <c r="G9602" s="1" t="s">
        <v>155</v>
      </c>
      <c r="H9602" s="1" t="s">
        <v>916</v>
      </c>
      <c r="S9602" s="1">
        <v>41</v>
      </c>
      <c r="T9602" s="1">
        <v>1</v>
      </c>
      <c r="U9602" s="1">
        <v>0</v>
      </c>
      <c r="V9602" s="1">
        <v>0</v>
      </c>
    </row>
    <row r="9603" spans="1:24" x14ac:dyDescent="0.35">
      <c r="A9603" s="1">
        <v>420277</v>
      </c>
      <c r="B9603" s="1" t="s">
        <v>2355</v>
      </c>
      <c r="C9603" s="1">
        <v>122097502</v>
      </c>
      <c r="D9603" s="1">
        <v>277</v>
      </c>
      <c r="E9603" s="1" t="s">
        <v>2839</v>
      </c>
      <c r="F9603" s="1" t="s">
        <v>156</v>
      </c>
      <c r="G9603" s="1" t="s">
        <v>155</v>
      </c>
      <c r="H9603" s="1" t="s">
        <v>916</v>
      </c>
      <c r="S9603" s="1">
        <v>42</v>
      </c>
      <c r="T9603" s="1">
        <v>1</v>
      </c>
      <c r="U9603" s="1">
        <v>0</v>
      </c>
      <c r="V9603" s="1">
        <v>0</v>
      </c>
    </row>
    <row r="9604" spans="1:24" x14ac:dyDescent="0.35">
      <c r="A9604" s="1">
        <v>430277</v>
      </c>
      <c r="B9604" s="1" t="s">
        <v>2356</v>
      </c>
      <c r="C9604" s="1">
        <v>122097502</v>
      </c>
      <c r="D9604" s="1">
        <v>277</v>
      </c>
      <c r="E9604" s="1" t="s">
        <v>2839</v>
      </c>
      <c r="F9604" s="1" t="s">
        <v>156</v>
      </c>
      <c r="G9604" s="1" t="s">
        <v>155</v>
      </c>
      <c r="H9604" s="1" t="s">
        <v>916</v>
      </c>
      <c r="S9604" s="1">
        <v>43</v>
      </c>
      <c r="T9604" s="1">
        <v>1</v>
      </c>
      <c r="U9604" s="1">
        <v>0</v>
      </c>
      <c r="V9604" s="1">
        <v>0</v>
      </c>
    </row>
    <row r="9605" spans="1:24" x14ac:dyDescent="0.35">
      <c r="A9605" s="1">
        <v>440277</v>
      </c>
      <c r="B9605" s="1" t="s">
        <v>2357</v>
      </c>
      <c r="C9605" s="1">
        <v>122097502</v>
      </c>
      <c r="D9605" s="1">
        <v>277</v>
      </c>
      <c r="E9605" s="1" t="s">
        <v>2839</v>
      </c>
      <c r="F9605" s="1" t="s">
        <v>156</v>
      </c>
      <c r="G9605" s="1" t="s">
        <v>155</v>
      </c>
      <c r="H9605" s="1" t="s">
        <v>916</v>
      </c>
      <c r="S9605" s="1">
        <v>44</v>
      </c>
      <c r="T9605" s="1">
        <v>1</v>
      </c>
      <c r="U9605" s="1">
        <v>0</v>
      </c>
      <c r="V9605" s="1">
        <v>0</v>
      </c>
    </row>
    <row r="9606" spans="1:24" x14ac:dyDescent="0.35">
      <c r="A9606" s="1">
        <v>450277</v>
      </c>
      <c r="B9606" s="1" t="s">
        <v>2358</v>
      </c>
      <c r="C9606" s="1">
        <v>122097502</v>
      </c>
      <c r="D9606" s="1">
        <v>277</v>
      </c>
      <c r="E9606" s="1" t="s">
        <v>2839</v>
      </c>
      <c r="F9606" s="1" t="s">
        <v>156</v>
      </c>
      <c r="G9606" s="1" t="s">
        <v>155</v>
      </c>
      <c r="H9606" s="1" t="s">
        <v>916</v>
      </c>
      <c r="S9606" s="1">
        <v>45</v>
      </c>
      <c r="T9606" s="1">
        <v>1</v>
      </c>
      <c r="U9606" s="1">
        <v>0</v>
      </c>
      <c r="V9606" s="1">
        <v>0</v>
      </c>
    </row>
    <row r="9607" spans="1:24" x14ac:dyDescent="0.35">
      <c r="A9607" s="1">
        <v>460277</v>
      </c>
      <c r="B9607" s="1" t="s">
        <v>2359</v>
      </c>
      <c r="C9607" s="1">
        <v>122097502</v>
      </c>
      <c r="D9607" s="1">
        <v>277</v>
      </c>
      <c r="E9607" s="1" t="s">
        <v>2839</v>
      </c>
      <c r="F9607" s="1" t="s">
        <v>156</v>
      </c>
      <c r="G9607" s="1" t="s">
        <v>155</v>
      </c>
      <c r="H9607" s="1" t="s">
        <v>916</v>
      </c>
      <c r="S9607" s="1">
        <v>46</v>
      </c>
      <c r="T9607" s="1">
        <v>1</v>
      </c>
      <c r="U9607" s="1">
        <v>0</v>
      </c>
      <c r="V9607" s="1">
        <v>0</v>
      </c>
    </row>
    <row r="9608" spans="1:24" x14ac:dyDescent="0.35">
      <c r="A9608" s="1">
        <v>470277</v>
      </c>
      <c r="B9608" s="1" t="s">
        <v>2360</v>
      </c>
      <c r="C9608" s="1">
        <v>122097502</v>
      </c>
      <c r="D9608" s="1">
        <v>277</v>
      </c>
      <c r="E9608" s="1" t="s">
        <v>2839</v>
      </c>
      <c r="F9608" s="1" t="s">
        <v>156</v>
      </c>
      <c r="G9608" s="1" t="s">
        <v>155</v>
      </c>
      <c r="H9608" s="1" t="s">
        <v>916</v>
      </c>
      <c r="S9608" s="1">
        <v>47</v>
      </c>
      <c r="T9608" s="1">
        <v>1</v>
      </c>
      <c r="U9608" s="1">
        <v>0</v>
      </c>
      <c r="V9608" s="1">
        <v>0</v>
      </c>
    </row>
    <row r="9609" spans="1:24" x14ac:dyDescent="0.35">
      <c r="A9609" s="1">
        <v>480277</v>
      </c>
      <c r="B9609" s="1" t="s">
        <v>2361</v>
      </c>
      <c r="C9609" s="1">
        <v>122097502</v>
      </c>
      <c r="D9609" s="1">
        <v>277</v>
      </c>
      <c r="E9609" s="1" t="s">
        <v>2839</v>
      </c>
      <c r="F9609" s="1" t="s">
        <v>156</v>
      </c>
      <c r="G9609" s="1" t="s">
        <v>155</v>
      </c>
      <c r="H9609" s="1" t="s">
        <v>916</v>
      </c>
      <c r="S9609" s="1">
        <v>48</v>
      </c>
      <c r="T9609" s="1">
        <v>1</v>
      </c>
      <c r="U9609" s="1">
        <v>0</v>
      </c>
      <c r="V9609" s="1">
        <v>0</v>
      </c>
    </row>
    <row r="9610" spans="1:24" x14ac:dyDescent="0.35">
      <c r="A9610" s="1">
        <v>290281</v>
      </c>
      <c r="B9610" s="1" t="s">
        <v>2341</v>
      </c>
      <c r="C9610" s="1">
        <v>122097604</v>
      </c>
      <c r="D9610" s="1">
        <v>281</v>
      </c>
      <c r="E9610" s="1" t="s">
        <v>2840</v>
      </c>
      <c r="F9610" s="1" t="s">
        <v>156</v>
      </c>
      <c r="G9610" s="1" t="s">
        <v>155</v>
      </c>
      <c r="H9610" s="1" t="s">
        <v>916</v>
      </c>
      <c r="I9610" s="1">
        <v>599068.37</v>
      </c>
      <c r="K9610" s="1">
        <v>49442</v>
      </c>
      <c r="L9610" s="1">
        <v>1161646</v>
      </c>
      <c r="S9610" s="1">
        <v>29</v>
      </c>
      <c r="T9610" s="1">
        <v>1</v>
      </c>
      <c r="U9610" s="1">
        <v>1810156.375</v>
      </c>
      <c r="V9610" s="1">
        <v>0</v>
      </c>
    </row>
    <row r="9611" spans="1:24" x14ac:dyDescent="0.35">
      <c r="A9611" s="1">
        <v>300281</v>
      </c>
      <c r="B9611" s="1" t="s">
        <v>2343</v>
      </c>
      <c r="C9611" s="1">
        <v>122097604</v>
      </c>
      <c r="D9611" s="1">
        <v>281</v>
      </c>
      <c r="E9611" s="1" t="s">
        <v>2840</v>
      </c>
      <c r="F9611" s="1" t="s">
        <v>156</v>
      </c>
      <c r="G9611" s="1" t="s">
        <v>155</v>
      </c>
      <c r="H9611" s="1" t="s">
        <v>916</v>
      </c>
      <c r="I9611" s="1">
        <v>631265.53</v>
      </c>
      <c r="K9611" s="1">
        <v>49442</v>
      </c>
      <c r="L9611" s="1">
        <v>1201576.25</v>
      </c>
      <c r="M9611" s="1">
        <v>3.9930250495672226E-2</v>
      </c>
      <c r="N9611" s="1">
        <v>3.4373853206634521</v>
      </c>
      <c r="O9611" s="1">
        <v>3.219715878367424E-2</v>
      </c>
      <c r="P9611" s="1">
        <v>5.3745384216308594</v>
      </c>
      <c r="Q9611" s="1">
        <v>0</v>
      </c>
      <c r="S9611" s="1">
        <v>30</v>
      </c>
      <c r="T9611" s="1">
        <v>1</v>
      </c>
      <c r="U9611" s="1">
        <v>1882283.75</v>
      </c>
      <c r="V9611" s="1">
        <v>7.2127409279346466E-2</v>
      </c>
      <c r="W9611" s="1">
        <v>3.9845936298370361</v>
      </c>
      <c r="X9611" s="1">
        <v>3.9845936298370361</v>
      </c>
    </row>
    <row r="9612" spans="1:24" x14ac:dyDescent="0.35">
      <c r="A9612" s="1">
        <v>310281</v>
      </c>
      <c r="B9612" s="1" t="s">
        <v>2344</v>
      </c>
      <c r="C9612" s="1">
        <v>122097604</v>
      </c>
      <c r="D9612" s="1">
        <v>281</v>
      </c>
      <c r="E9612" s="1" t="s">
        <v>2840</v>
      </c>
      <c r="F9612" s="1" t="s">
        <v>156</v>
      </c>
      <c r="G9612" s="1" t="s">
        <v>155</v>
      </c>
      <c r="H9612" s="1" t="s">
        <v>916</v>
      </c>
      <c r="I9612" s="1">
        <v>602844.89</v>
      </c>
      <c r="K9612" s="1">
        <v>49442</v>
      </c>
      <c r="L9612" s="1">
        <v>1207555.75</v>
      </c>
      <c r="M9612" s="1">
        <v>5.9794997796416283E-3</v>
      </c>
      <c r="N9612" s="1">
        <v>0.49763798713684082</v>
      </c>
      <c r="O9612" s="1">
        <v>-2.8420640155673027E-2</v>
      </c>
      <c r="P9612" s="1">
        <v>-4.5021686553955078</v>
      </c>
      <c r="Q9612" s="1">
        <v>0</v>
      </c>
      <c r="S9612" s="1">
        <v>31</v>
      </c>
      <c r="T9612" s="1">
        <v>1</v>
      </c>
      <c r="U9612" s="1">
        <v>1859842.625</v>
      </c>
      <c r="V9612" s="1">
        <v>-2.2441141307353973E-2</v>
      </c>
      <c r="W9612" s="1">
        <v>-1.1922285556793213</v>
      </c>
      <c r="X9612" s="1">
        <v>-1.1922285556793213</v>
      </c>
    </row>
    <row r="9613" spans="1:24" x14ac:dyDescent="0.35">
      <c r="A9613" s="1">
        <v>320281</v>
      </c>
      <c r="B9613" s="1" t="s">
        <v>2345</v>
      </c>
      <c r="C9613" s="1">
        <v>122097604</v>
      </c>
      <c r="D9613" s="1">
        <v>281</v>
      </c>
      <c r="E9613" s="1" t="s">
        <v>2840</v>
      </c>
      <c r="F9613" s="1" t="s">
        <v>156</v>
      </c>
      <c r="G9613" s="1" t="s">
        <v>155</v>
      </c>
      <c r="H9613" s="1" t="s">
        <v>916</v>
      </c>
      <c r="I9613" s="1">
        <v>506057.11</v>
      </c>
      <c r="K9613" s="1">
        <v>49442</v>
      </c>
      <c r="L9613" s="1">
        <v>1226864.625</v>
      </c>
      <c r="M9613" s="1">
        <v>1.9308874383568764E-2</v>
      </c>
      <c r="N9613" s="1">
        <v>1.599004864692688</v>
      </c>
      <c r="O9613" s="1">
        <v>-9.6787780523300171E-2</v>
      </c>
      <c r="P9613" s="1">
        <v>-16.055171966552734</v>
      </c>
      <c r="Q9613" s="1">
        <v>0</v>
      </c>
      <c r="S9613" s="1">
        <v>32</v>
      </c>
      <c r="T9613" s="1">
        <v>1</v>
      </c>
      <c r="U9613" s="1">
        <v>1782363.75</v>
      </c>
      <c r="V9613" s="1">
        <v>-7.7478908002376556E-2</v>
      </c>
      <c r="W9613" s="1">
        <v>-4.1658835411071777</v>
      </c>
      <c r="X9613" s="1">
        <v>-4.1658835411071777</v>
      </c>
    </row>
    <row r="9614" spans="1:24" x14ac:dyDescent="0.35">
      <c r="A9614" s="1">
        <v>330281</v>
      </c>
      <c r="B9614" s="1" t="s">
        <v>2346</v>
      </c>
      <c r="C9614" s="1">
        <v>122097604</v>
      </c>
      <c r="D9614" s="1">
        <v>281</v>
      </c>
      <c r="E9614" s="1" t="s">
        <v>2840</v>
      </c>
      <c r="F9614" s="1" t="s">
        <v>156</v>
      </c>
      <c r="G9614" s="1" t="s">
        <v>155</v>
      </c>
      <c r="H9614" s="1" t="s">
        <v>916</v>
      </c>
      <c r="I9614" s="1">
        <v>507247.54</v>
      </c>
      <c r="K9614" s="1">
        <v>57219.76</v>
      </c>
      <c r="L9614" s="1">
        <v>1254302.5</v>
      </c>
      <c r="M9614" s="1">
        <v>2.7437875047326088E-2</v>
      </c>
      <c r="N9614" s="1">
        <v>2.2364223003387451</v>
      </c>
      <c r="O9614" s="1">
        <v>1.1904300190508366E-3</v>
      </c>
      <c r="P9614" s="1">
        <v>0.23523630201816559</v>
      </c>
      <c r="Q9614" s="1">
        <v>7.7777598053216934E-3</v>
      </c>
      <c r="S9614" s="1">
        <v>33</v>
      </c>
      <c r="T9614" s="1">
        <v>1</v>
      </c>
      <c r="U9614" s="1">
        <v>1818769.75</v>
      </c>
      <c r="V9614" s="1">
        <v>3.6406062543392181E-2</v>
      </c>
      <c r="W9614" s="1">
        <v>2.0425684452056885</v>
      </c>
      <c r="X9614" s="1">
        <v>2.0425684452056885</v>
      </c>
    </row>
    <row r="9615" spans="1:24" x14ac:dyDescent="0.35">
      <c r="A9615" s="1">
        <v>340281</v>
      </c>
      <c r="B9615" s="1" t="s">
        <v>2347</v>
      </c>
      <c r="C9615" s="1">
        <v>122097604</v>
      </c>
      <c r="D9615" s="1">
        <v>281</v>
      </c>
      <c r="E9615" s="1" t="s">
        <v>2840</v>
      </c>
      <c r="F9615" s="1" t="s">
        <v>156</v>
      </c>
      <c r="G9615" s="1" t="s">
        <v>155</v>
      </c>
      <c r="H9615" s="1" t="s">
        <v>916</v>
      </c>
      <c r="I9615" s="1">
        <v>507242.78</v>
      </c>
      <c r="K9615" s="1">
        <v>51386.44</v>
      </c>
      <c r="L9615" s="1">
        <v>1254301.25</v>
      </c>
      <c r="M9615" s="1">
        <v>-1.249999968422344E-6</v>
      </c>
      <c r="N9615" s="1">
        <v>-9.9656979728024453E-5</v>
      </c>
      <c r="O9615" s="1">
        <v>-4.7600001380487811E-6</v>
      </c>
      <c r="P9615" s="1">
        <v>-9.3839783221483231E-4</v>
      </c>
      <c r="Q9615" s="1">
        <v>-5.8333198539912701E-3</v>
      </c>
      <c r="S9615" s="1">
        <v>34</v>
      </c>
      <c r="T9615" s="1">
        <v>1</v>
      </c>
      <c r="U9615" s="1">
        <v>1812930.5</v>
      </c>
      <c r="V9615" s="1">
        <v>-5.8393296785652637E-3</v>
      </c>
      <c r="W9615" s="1">
        <v>-0.32105493545532227</v>
      </c>
      <c r="X9615" s="1">
        <v>-0.32105493545532227</v>
      </c>
    </row>
    <row r="9616" spans="1:24" x14ac:dyDescent="0.35">
      <c r="A9616" s="1">
        <v>350281</v>
      </c>
      <c r="B9616" s="1" t="s">
        <v>2348</v>
      </c>
      <c r="C9616" s="1">
        <v>122097604</v>
      </c>
      <c r="D9616" s="1">
        <v>281</v>
      </c>
      <c r="E9616" s="1" t="s">
        <v>2840</v>
      </c>
      <c r="F9616" s="1" t="s">
        <v>156</v>
      </c>
      <c r="G9616" s="1" t="s">
        <v>155</v>
      </c>
      <c r="H9616" s="1" t="s">
        <v>916</v>
      </c>
      <c r="I9616" s="1">
        <v>511867.38</v>
      </c>
      <c r="K9616" s="1">
        <v>49442</v>
      </c>
      <c r="L9616" s="1">
        <v>1298259.375</v>
      </c>
      <c r="M9616" s="1">
        <v>4.3958123773336411E-2</v>
      </c>
      <c r="N9616" s="1">
        <v>3.5045907497406006</v>
      </c>
      <c r="O9616" s="1">
        <v>4.6246000565588474E-3</v>
      </c>
      <c r="P9616" s="1">
        <v>0.91171330213546753</v>
      </c>
      <c r="Q9616" s="1">
        <v>-1.9444399513304234E-3</v>
      </c>
      <c r="S9616" s="1">
        <v>35</v>
      </c>
      <c r="T9616" s="1">
        <v>1</v>
      </c>
      <c r="U9616" s="1">
        <v>1859568.75</v>
      </c>
      <c r="V9616" s="1">
        <v>4.6638283878564835E-2</v>
      </c>
      <c r="W9616" s="1">
        <v>2.5725338459014893</v>
      </c>
      <c r="X9616" s="1">
        <v>2.5725338459014893</v>
      </c>
    </row>
    <row r="9617" spans="1:24" x14ac:dyDescent="0.35">
      <c r="A9617" s="1">
        <v>360281</v>
      </c>
      <c r="B9617" s="1" t="s">
        <v>2349</v>
      </c>
      <c r="C9617" s="1">
        <v>122097604</v>
      </c>
      <c r="D9617" s="1">
        <v>281</v>
      </c>
      <c r="E9617" s="1" t="s">
        <v>2840</v>
      </c>
      <c r="F9617" s="1" t="s">
        <v>156</v>
      </c>
      <c r="G9617" s="1" t="s">
        <v>155</v>
      </c>
      <c r="H9617" s="1" t="s">
        <v>916</v>
      </c>
      <c r="I9617" s="1">
        <v>522417.6</v>
      </c>
      <c r="K9617" s="1">
        <v>49442</v>
      </c>
      <c r="L9617" s="1">
        <v>1370216.875</v>
      </c>
      <c r="M9617" s="1">
        <v>7.1957498788833618E-2</v>
      </c>
      <c r="N9617" s="1">
        <v>5.5426135063171387</v>
      </c>
      <c r="O9617" s="1">
        <v>1.0550219565629959E-2</v>
      </c>
      <c r="P9617" s="1">
        <v>2.0611236095428467</v>
      </c>
      <c r="Q9617" s="1">
        <v>0</v>
      </c>
      <c r="S9617" s="1">
        <v>36</v>
      </c>
      <c r="T9617" s="1">
        <v>1</v>
      </c>
      <c r="U9617" s="1">
        <v>1942076.5</v>
      </c>
      <c r="V9617" s="1">
        <v>8.2507714629173279E-2</v>
      </c>
      <c r="W9617" s="1">
        <v>4.4369292259216309</v>
      </c>
      <c r="X9617" s="1">
        <v>4.4369292259216309</v>
      </c>
    </row>
    <row r="9618" spans="1:24" x14ac:dyDescent="0.35">
      <c r="A9618" s="1">
        <v>370281</v>
      </c>
      <c r="B9618" s="1" t="s">
        <v>2350</v>
      </c>
      <c r="C9618" s="1">
        <v>122097604</v>
      </c>
      <c r="D9618" s="1">
        <v>281</v>
      </c>
      <c r="E9618" s="1" t="s">
        <v>2840</v>
      </c>
      <c r="F9618" s="1" t="s">
        <v>156</v>
      </c>
      <c r="G9618" s="1" t="s">
        <v>155</v>
      </c>
      <c r="H9618" s="1" t="s">
        <v>916</v>
      </c>
      <c r="I9618" s="1">
        <v>531514.54</v>
      </c>
      <c r="K9618" s="1">
        <v>49442</v>
      </c>
      <c r="L9618" s="1">
        <v>1407662.375</v>
      </c>
      <c r="M9618" s="1">
        <v>3.7445500493049622E-2</v>
      </c>
      <c r="N9618" s="1">
        <v>2.7328155040740967</v>
      </c>
      <c r="O9618" s="1">
        <v>9.0969400480389595E-3</v>
      </c>
      <c r="P9618" s="1">
        <v>1.7413157224655151</v>
      </c>
      <c r="Q9618" s="1">
        <v>0</v>
      </c>
      <c r="S9618" s="1">
        <v>37</v>
      </c>
      <c r="T9618" s="1">
        <v>1</v>
      </c>
      <c r="U9618" s="1">
        <v>1988619</v>
      </c>
      <c r="V9618" s="1">
        <v>4.6542439609766006E-2</v>
      </c>
      <c r="W9618" s="1">
        <v>2.3965327739715576</v>
      </c>
      <c r="X9618" s="1">
        <v>2.3965327739715576</v>
      </c>
    </row>
    <row r="9619" spans="1:24" x14ac:dyDescent="0.35">
      <c r="A9619" s="1">
        <v>380281</v>
      </c>
      <c r="B9619" s="1" t="s">
        <v>2351</v>
      </c>
      <c r="C9619" s="1">
        <v>122097604</v>
      </c>
      <c r="D9619" s="1">
        <v>281</v>
      </c>
      <c r="E9619" s="1" t="s">
        <v>2840</v>
      </c>
      <c r="F9619" s="1" t="s">
        <v>156</v>
      </c>
      <c r="G9619" s="1" t="s">
        <v>155</v>
      </c>
      <c r="H9619" s="1" t="s">
        <v>916</v>
      </c>
      <c r="I9619" s="1">
        <v>546720</v>
      </c>
      <c r="K9619" s="1">
        <v>49442</v>
      </c>
      <c r="L9619" s="1">
        <v>1438599</v>
      </c>
      <c r="M9619" s="1">
        <v>3.0936624854803085E-2</v>
      </c>
      <c r="N9619" s="1">
        <v>2.197730541229248</v>
      </c>
      <c r="O9619" s="1">
        <v>1.5205459669232368E-2</v>
      </c>
      <c r="P9619" s="1">
        <v>2.8607797622680664</v>
      </c>
      <c r="Q9619" s="1">
        <v>0</v>
      </c>
      <c r="S9619" s="1">
        <v>38</v>
      </c>
      <c r="T9619" s="1">
        <v>1</v>
      </c>
      <c r="U9619" s="1">
        <v>2034761</v>
      </c>
      <c r="V9619" s="1">
        <v>4.6142086386680603E-2</v>
      </c>
      <c r="W9619" s="1">
        <v>2.3203036785125732</v>
      </c>
      <c r="X9619" s="1">
        <v>2.3203036785125732</v>
      </c>
    </row>
    <row r="9620" spans="1:24" x14ac:dyDescent="0.35">
      <c r="A9620" s="1">
        <v>390281</v>
      </c>
      <c r="B9620" s="1" t="s">
        <v>2352</v>
      </c>
      <c r="C9620" s="1">
        <v>122097604</v>
      </c>
      <c r="D9620" s="1">
        <v>281</v>
      </c>
      <c r="E9620" s="1" t="s">
        <v>2840</v>
      </c>
      <c r="F9620" s="1" t="s">
        <v>156</v>
      </c>
      <c r="G9620" s="1" t="s">
        <v>155</v>
      </c>
      <c r="H9620" s="1" t="s">
        <v>916</v>
      </c>
      <c r="I9620" s="1">
        <v>553892</v>
      </c>
      <c r="K9620" s="1">
        <v>99442</v>
      </c>
      <c r="L9620" s="1">
        <v>1444651</v>
      </c>
      <c r="M9620" s="1">
        <v>6.0519999824464321E-3</v>
      </c>
      <c r="N9620" s="1">
        <v>0.42068707942962646</v>
      </c>
      <c r="O9620" s="1">
        <v>7.172000128775835E-3</v>
      </c>
      <c r="P9620" s="1">
        <v>1.3118232488632202</v>
      </c>
      <c r="Q9620" s="1">
        <v>5.000000074505806E-2</v>
      </c>
      <c r="S9620" s="1">
        <v>39</v>
      </c>
      <c r="T9620" s="1">
        <v>1</v>
      </c>
      <c r="U9620" s="1">
        <v>2097985</v>
      </c>
      <c r="V9620" s="1">
        <v>6.3224002718925476E-2</v>
      </c>
      <c r="W9620" s="1">
        <v>3.1071953773498535</v>
      </c>
      <c r="X9620" s="1">
        <v>3.1071953773498535</v>
      </c>
    </row>
    <row r="9621" spans="1:24" x14ac:dyDescent="0.35">
      <c r="A9621" s="1">
        <v>400281</v>
      </c>
      <c r="B9621" s="1" t="s">
        <v>2353</v>
      </c>
      <c r="C9621" s="1">
        <v>122097604</v>
      </c>
      <c r="D9621" s="1">
        <v>281</v>
      </c>
      <c r="E9621" s="1" t="s">
        <v>2840</v>
      </c>
      <c r="F9621" s="1" t="s">
        <v>156</v>
      </c>
      <c r="G9621" s="1" t="s">
        <v>155</v>
      </c>
      <c r="H9621" s="1" t="s">
        <v>916</v>
      </c>
      <c r="S9621" s="1">
        <v>40</v>
      </c>
      <c r="T9621" s="1">
        <v>1</v>
      </c>
      <c r="U9621" s="1">
        <v>0</v>
      </c>
      <c r="V9621" s="1">
        <v>0</v>
      </c>
      <c r="W9621" s="1">
        <v>-100</v>
      </c>
      <c r="X9621" s="1">
        <v>-100</v>
      </c>
    </row>
    <row r="9622" spans="1:24" x14ac:dyDescent="0.35">
      <c r="A9622" s="1">
        <v>410281</v>
      </c>
      <c r="B9622" s="1" t="s">
        <v>2354</v>
      </c>
      <c r="C9622" s="1">
        <v>122097604</v>
      </c>
      <c r="D9622" s="1">
        <v>281</v>
      </c>
      <c r="E9622" s="1" t="s">
        <v>2840</v>
      </c>
      <c r="F9622" s="1" t="s">
        <v>156</v>
      </c>
      <c r="G9622" s="1" t="s">
        <v>155</v>
      </c>
      <c r="H9622" s="1" t="s">
        <v>916</v>
      </c>
      <c r="S9622" s="1">
        <v>41</v>
      </c>
      <c r="T9622" s="1">
        <v>1</v>
      </c>
      <c r="U9622" s="1">
        <v>0</v>
      </c>
      <c r="V9622" s="1">
        <v>0</v>
      </c>
    </row>
    <row r="9623" spans="1:24" x14ac:dyDescent="0.35">
      <c r="A9623" s="1">
        <v>420281</v>
      </c>
      <c r="B9623" s="1" t="s">
        <v>2355</v>
      </c>
      <c r="C9623" s="1">
        <v>122097604</v>
      </c>
      <c r="D9623" s="1">
        <v>281</v>
      </c>
      <c r="E9623" s="1" t="s">
        <v>2840</v>
      </c>
      <c r="F9623" s="1" t="s">
        <v>156</v>
      </c>
      <c r="G9623" s="1" t="s">
        <v>155</v>
      </c>
      <c r="H9623" s="1" t="s">
        <v>916</v>
      </c>
      <c r="S9623" s="1">
        <v>42</v>
      </c>
      <c r="T9623" s="1">
        <v>1</v>
      </c>
      <c r="U9623" s="1">
        <v>0</v>
      </c>
      <c r="V9623" s="1">
        <v>0</v>
      </c>
    </row>
    <row r="9624" spans="1:24" x14ac:dyDescent="0.35">
      <c r="A9624" s="1">
        <v>430281</v>
      </c>
      <c r="B9624" s="1" t="s">
        <v>2356</v>
      </c>
      <c r="C9624" s="1">
        <v>122097604</v>
      </c>
      <c r="D9624" s="1">
        <v>281</v>
      </c>
      <c r="E9624" s="1" t="s">
        <v>2840</v>
      </c>
      <c r="F9624" s="1" t="s">
        <v>156</v>
      </c>
      <c r="G9624" s="1" t="s">
        <v>155</v>
      </c>
      <c r="H9624" s="1" t="s">
        <v>916</v>
      </c>
      <c r="S9624" s="1">
        <v>43</v>
      </c>
      <c r="T9624" s="1">
        <v>1</v>
      </c>
      <c r="U9624" s="1">
        <v>0</v>
      </c>
      <c r="V9624" s="1">
        <v>0</v>
      </c>
    </row>
    <row r="9625" spans="1:24" x14ac:dyDescent="0.35">
      <c r="A9625" s="1">
        <v>440281</v>
      </c>
      <c r="B9625" s="1" t="s">
        <v>2357</v>
      </c>
      <c r="C9625" s="1">
        <v>122097604</v>
      </c>
      <c r="D9625" s="1">
        <v>281</v>
      </c>
      <c r="E9625" s="1" t="s">
        <v>2840</v>
      </c>
      <c r="F9625" s="1" t="s">
        <v>156</v>
      </c>
      <c r="G9625" s="1" t="s">
        <v>155</v>
      </c>
      <c r="H9625" s="1" t="s">
        <v>916</v>
      </c>
      <c r="S9625" s="1">
        <v>44</v>
      </c>
      <c r="T9625" s="1">
        <v>1</v>
      </c>
      <c r="U9625" s="1">
        <v>0</v>
      </c>
      <c r="V9625" s="1">
        <v>0</v>
      </c>
    </row>
    <row r="9626" spans="1:24" x14ac:dyDescent="0.35">
      <c r="A9626" s="1">
        <v>450281</v>
      </c>
      <c r="B9626" s="1" t="s">
        <v>2358</v>
      </c>
      <c r="C9626" s="1">
        <v>122097604</v>
      </c>
      <c r="D9626" s="1">
        <v>281</v>
      </c>
      <c r="E9626" s="1" t="s">
        <v>2840</v>
      </c>
      <c r="F9626" s="1" t="s">
        <v>156</v>
      </c>
      <c r="G9626" s="1" t="s">
        <v>155</v>
      </c>
      <c r="H9626" s="1" t="s">
        <v>916</v>
      </c>
      <c r="S9626" s="1">
        <v>45</v>
      </c>
      <c r="T9626" s="1">
        <v>1</v>
      </c>
      <c r="U9626" s="1">
        <v>0</v>
      </c>
      <c r="V9626" s="1">
        <v>0</v>
      </c>
    </row>
    <row r="9627" spans="1:24" x14ac:dyDescent="0.35">
      <c r="A9627" s="1">
        <v>460281</v>
      </c>
      <c r="B9627" s="1" t="s">
        <v>2359</v>
      </c>
      <c r="C9627" s="1">
        <v>122097604</v>
      </c>
      <c r="D9627" s="1">
        <v>281</v>
      </c>
      <c r="E9627" s="1" t="s">
        <v>2840</v>
      </c>
      <c r="F9627" s="1" t="s">
        <v>156</v>
      </c>
      <c r="G9627" s="1" t="s">
        <v>155</v>
      </c>
      <c r="H9627" s="1" t="s">
        <v>916</v>
      </c>
      <c r="S9627" s="1">
        <v>46</v>
      </c>
      <c r="T9627" s="1">
        <v>1</v>
      </c>
      <c r="U9627" s="1">
        <v>0</v>
      </c>
      <c r="V9627" s="1">
        <v>0</v>
      </c>
    </row>
    <row r="9628" spans="1:24" x14ac:dyDescent="0.35">
      <c r="A9628" s="1">
        <v>470281</v>
      </c>
      <c r="B9628" s="1" t="s">
        <v>2360</v>
      </c>
      <c r="C9628" s="1">
        <v>122097604</v>
      </c>
      <c r="D9628" s="1">
        <v>281</v>
      </c>
      <c r="E9628" s="1" t="s">
        <v>2840</v>
      </c>
      <c r="F9628" s="1" t="s">
        <v>156</v>
      </c>
      <c r="G9628" s="1" t="s">
        <v>155</v>
      </c>
      <c r="H9628" s="1" t="s">
        <v>916</v>
      </c>
      <c r="S9628" s="1">
        <v>47</v>
      </c>
      <c r="T9628" s="1">
        <v>1</v>
      </c>
      <c r="U9628" s="1">
        <v>0</v>
      </c>
      <c r="V9628" s="1">
        <v>0</v>
      </c>
    </row>
    <row r="9629" spans="1:24" x14ac:dyDescent="0.35">
      <c r="A9629" s="1">
        <v>480281</v>
      </c>
      <c r="B9629" s="1" t="s">
        <v>2361</v>
      </c>
      <c r="C9629" s="1">
        <v>122097604</v>
      </c>
      <c r="D9629" s="1">
        <v>281</v>
      </c>
      <c r="E9629" s="1" t="s">
        <v>2840</v>
      </c>
      <c r="F9629" s="1" t="s">
        <v>156</v>
      </c>
      <c r="G9629" s="1" t="s">
        <v>155</v>
      </c>
      <c r="H9629" s="1" t="s">
        <v>916</v>
      </c>
      <c r="S9629" s="1">
        <v>48</v>
      </c>
      <c r="T9629" s="1">
        <v>1</v>
      </c>
      <c r="U9629" s="1">
        <v>0</v>
      </c>
      <c r="V9629" s="1">
        <v>0</v>
      </c>
    </row>
    <row r="9630" spans="1:24" x14ac:dyDescent="0.35">
      <c r="A9630" s="1">
        <v>290316</v>
      </c>
      <c r="B9630" s="1" t="s">
        <v>2341</v>
      </c>
      <c r="C9630" s="1">
        <v>122098003</v>
      </c>
      <c r="D9630" s="1">
        <v>316</v>
      </c>
      <c r="E9630" s="1" t="s">
        <v>2841</v>
      </c>
      <c r="F9630" s="1" t="s">
        <v>156</v>
      </c>
      <c r="G9630" s="1" t="s">
        <v>155</v>
      </c>
      <c r="H9630" s="1" t="s">
        <v>916</v>
      </c>
      <c r="I9630" s="1">
        <v>1044561.13</v>
      </c>
      <c r="K9630" s="1">
        <v>67213</v>
      </c>
      <c r="L9630" s="1">
        <v>2913895.25</v>
      </c>
      <c r="S9630" s="1">
        <v>29</v>
      </c>
      <c r="T9630" s="1">
        <v>1</v>
      </c>
      <c r="U9630" s="1">
        <v>4025669.5</v>
      </c>
      <c r="V9630" s="1">
        <v>0</v>
      </c>
    </row>
    <row r="9631" spans="1:24" x14ac:dyDescent="0.35">
      <c r="A9631" s="1">
        <v>300316</v>
      </c>
      <c r="B9631" s="1" t="s">
        <v>2343</v>
      </c>
      <c r="C9631" s="1">
        <v>122098003</v>
      </c>
      <c r="D9631" s="1">
        <v>316</v>
      </c>
      <c r="E9631" s="1" t="s">
        <v>2841</v>
      </c>
      <c r="F9631" s="1" t="s">
        <v>156</v>
      </c>
      <c r="G9631" s="1" t="s">
        <v>155</v>
      </c>
      <c r="H9631" s="1" t="s">
        <v>916</v>
      </c>
      <c r="I9631" s="1">
        <v>1167504.51</v>
      </c>
      <c r="K9631" s="1">
        <v>67213</v>
      </c>
      <c r="L9631" s="1">
        <v>3016844.5</v>
      </c>
      <c r="M9631" s="1">
        <v>0.10294924676418304</v>
      </c>
      <c r="N9631" s="1">
        <v>3.533045768737793</v>
      </c>
      <c r="O9631" s="1">
        <v>0.12294337898492813</v>
      </c>
      <c r="P9631" s="1">
        <v>11.769859313964844</v>
      </c>
      <c r="Q9631" s="1">
        <v>0</v>
      </c>
      <c r="S9631" s="1">
        <v>30</v>
      </c>
      <c r="T9631" s="1">
        <v>1</v>
      </c>
      <c r="U9631" s="1">
        <v>4251562</v>
      </c>
      <c r="V9631" s="1">
        <v>0.22589263319969177</v>
      </c>
      <c r="W9631" s="1">
        <v>5.6113028526306152</v>
      </c>
      <c r="X9631" s="1">
        <v>5.6113028526306152</v>
      </c>
    </row>
    <row r="9632" spans="1:24" x14ac:dyDescent="0.35">
      <c r="A9632" s="1">
        <v>310316</v>
      </c>
      <c r="B9632" s="1" t="s">
        <v>2344</v>
      </c>
      <c r="C9632" s="1">
        <v>122098003</v>
      </c>
      <c r="D9632" s="1">
        <v>316</v>
      </c>
      <c r="E9632" s="1" t="s">
        <v>2841</v>
      </c>
      <c r="F9632" s="1" t="s">
        <v>156</v>
      </c>
      <c r="G9632" s="1" t="s">
        <v>155</v>
      </c>
      <c r="H9632" s="1" t="s">
        <v>916</v>
      </c>
      <c r="I9632" s="1">
        <v>1102698.44</v>
      </c>
      <c r="K9632" s="1">
        <v>67213</v>
      </c>
      <c r="L9632" s="1">
        <v>3030979.75</v>
      </c>
      <c r="M9632" s="1">
        <v>1.4135249890387058E-2</v>
      </c>
      <c r="N9632" s="1">
        <v>0.46854421496391296</v>
      </c>
      <c r="O9632" s="1">
        <v>-6.4806066453456879E-2</v>
      </c>
      <c r="P9632" s="1">
        <v>-5.5508198738098145</v>
      </c>
      <c r="Q9632" s="1">
        <v>0</v>
      </c>
      <c r="S9632" s="1">
        <v>31</v>
      </c>
      <c r="T9632" s="1">
        <v>1</v>
      </c>
      <c r="U9632" s="1">
        <v>4200891</v>
      </c>
      <c r="V9632" s="1">
        <v>-5.0670817494392395E-2</v>
      </c>
      <c r="W9632" s="1">
        <v>-1.1918207406997681</v>
      </c>
      <c r="X9632" s="1">
        <v>-1.1918207406997681</v>
      </c>
    </row>
    <row r="9633" spans="1:24" x14ac:dyDescent="0.35">
      <c r="A9633" s="1">
        <v>320316</v>
      </c>
      <c r="B9633" s="1" t="s">
        <v>2345</v>
      </c>
      <c r="C9633" s="1">
        <v>122098003</v>
      </c>
      <c r="D9633" s="1">
        <v>316</v>
      </c>
      <c r="E9633" s="1" t="s">
        <v>2841</v>
      </c>
      <c r="F9633" s="1" t="s">
        <v>156</v>
      </c>
      <c r="G9633" s="1" t="s">
        <v>155</v>
      </c>
      <c r="H9633" s="1" t="s">
        <v>916</v>
      </c>
      <c r="I9633" s="1">
        <v>1111000</v>
      </c>
      <c r="K9633" s="1">
        <v>67213</v>
      </c>
      <c r="L9633" s="1">
        <v>3030294</v>
      </c>
      <c r="M9633" s="1">
        <v>-6.857499829493463E-4</v>
      </c>
      <c r="N9633" s="1">
        <v>-2.2624697536230087E-2</v>
      </c>
      <c r="O9633" s="1">
        <v>8.3015598356723785E-3</v>
      </c>
      <c r="P9633" s="1">
        <v>0.75284045934677124</v>
      </c>
      <c r="Q9633" s="1">
        <v>0</v>
      </c>
      <c r="S9633" s="1">
        <v>32</v>
      </c>
      <c r="T9633" s="1">
        <v>1</v>
      </c>
      <c r="U9633" s="1">
        <v>4208507</v>
      </c>
      <c r="V9633" s="1">
        <v>7.6158097945153713E-3</v>
      </c>
      <c r="W9633" s="1">
        <v>0.18129487335681915</v>
      </c>
      <c r="X9633" s="1">
        <v>0.18129487335681915</v>
      </c>
    </row>
    <row r="9634" spans="1:24" x14ac:dyDescent="0.35">
      <c r="A9634" s="1">
        <v>330316</v>
      </c>
      <c r="B9634" s="1" t="s">
        <v>2346</v>
      </c>
      <c r="C9634" s="1">
        <v>122098003</v>
      </c>
      <c r="D9634" s="1">
        <v>316</v>
      </c>
      <c r="E9634" s="1" t="s">
        <v>2841</v>
      </c>
      <c r="F9634" s="1" t="s">
        <v>156</v>
      </c>
      <c r="G9634" s="1" t="s">
        <v>155</v>
      </c>
      <c r="H9634" s="1" t="s">
        <v>916</v>
      </c>
      <c r="I9634" s="1">
        <v>1006244.83</v>
      </c>
      <c r="K9634" s="1">
        <v>67213</v>
      </c>
      <c r="L9634" s="1">
        <v>3073985.25</v>
      </c>
      <c r="M9634" s="1">
        <v>4.3691251426935196E-2</v>
      </c>
      <c r="N9634" s="1">
        <v>1.4418154954910278</v>
      </c>
      <c r="O9634" s="1">
        <v>-0.10475517064332962</v>
      </c>
      <c r="P9634" s="1">
        <v>-9.4289083480834961</v>
      </c>
      <c r="Q9634" s="1">
        <v>0</v>
      </c>
      <c r="S9634" s="1">
        <v>33</v>
      </c>
      <c r="T9634" s="1">
        <v>1</v>
      </c>
      <c r="U9634" s="1">
        <v>4147443</v>
      </c>
      <c r="V9634" s="1">
        <v>-6.1063919216394424E-2</v>
      </c>
      <c r="W9634" s="1">
        <v>-1.4509658813476563</v>
      </c>
      <c r="X9634" s="1">
        <v>-1.4509658813476563</v>
      </c>
    </row>
    <row r="9635" spans="1:24" x14ac:dyDescent="0.35">
      <c r="A9635" s="1">
        <v>340316</v>
      </c>
      <c r="B9635" s="1" t="s">
        <v>2347</v>
      </c>
      <c r="C9635" s="1">
        <v>122098003</v>
      </c>
      <c r="D9635" s="1">
        <v>316</v>
      </c>
      <c r="E9635" s="1" t="s">
        <v>2841</v>
      </c>
      <c r="F9635" s="1" t="s">
        <v>156</v>
      </c>
      <c r="G9635" s="1" t="s">
        <v>155</v>
      </c>
      <c r="H9635" s="1" t="s">
        <v>916</v>
      </c>
      <c r="I9635" s="1">
        <v>1456235.2</v>
      </c>
      <c r="K9635" s="1">
        <v>67213</v>
      </c>
      <c r="L9635" s="1">
        <v>3073982.75</v>
      </c>
      <c r="M9635" s="1">
        <v>-2.4999999368446879E-6</v>
      </c>
      <c r="N9635" s="1">
        <v>-8.1327649240847677E-5</v>
      </c>
      <c r="O9635" s="1">
        <v>0.44999036192893982</v>
      </c>
      <c r="P9635" s="1">
        <v>44.719768524169922</v>
      </c>
      <c r="Q9635" s="1">
        <v>0</v>
      </c>
      <c r="S9635" s="1">
        <v>34</v>
      </c>
      <c r="T9635" s="1">
        <v>1</v>
      </c>
      <c r="U9635" s="1">
        <v>4597431</v>
      </c>
      <c r="V9635" s="1">
        <v>0.44998785853385925</v>
      </c>
      <c r="W9635" s="1">
        <v>10.849769592285156</v>
      </c>
      <c r="X9635" s="1">
        <v>10.849769592285156</v>
      </c>
    </row>
    <row r="9636" spans="1:24" x14ac:dyDescent="0.35">
      <c r="A9636" s="1">
        <v>350316</v>
      </c>
      <c r="B9636" s="1" t="s">
        <v>2348</v>
      </c>
      <c r="C9636" s="1">
        <v>122098003</v>
      </c>
      <c r="D9636" s="1">
        <v>316</v>
      </c>
      <c r="E9636" s="1" t="s">
        <v>2841</v>
      </c>
      <c r="F9636" s="1" t="s">
        <v>156</v>
      </c>
      <c r="G9636" s="1" t="s">
        <v>155</v>
      </c>
      <c r="H9636" s="1" t="s">
        <v>916</v>
      </c>
      <c r="I9636" s="1">
        <v>1365892.37</v>
      </c>
      <c r="K9636" s="1">
        <v>67213</v>
      </c>
      <c r="L9636" s="1">
        <v>3091446.25</v>
      </c>
      <c r="M9636" s="1">
        <v>1.7463499680161476E-2</v>
      </c>
      <c r="N9636" s="1">
        <v>0.56810665130615234</v>
      </c>
      <c r="O9636" s="1">
        <v>-9.0342827141284943E-2</v>
      </c>
      <c r="P9636" s="1">
        <v>-6.2038626670837402</v>
      </c>
      <c r="Q9636" s="1">
        <v>0</v>
      </c>
      <c r="S9636" s="1">
        <v>35</v>
      </c>
      <c r="T9636" s="1">
        <v>1</v>
      </c>
      <c r="U9636" s="1">
        <v>4524551.5</v>
      </c>
      <c r="V9636" s="1">
        <v>-7.2879329323768616E-2</v>
      </c>
      <c r="W9636" s="1">
        <v>-1.5852222442626953</v>
      </c>
      <c r="X9636" s="1">
        <v>-1.5852222442626953</v>
      </c>
    </row>
    <row r="9637" spans="1:24" x14ac:dyDescent="0.35">
      <c r="A9637" s="1">
        <v>360316</v>
      </c>
      <c r="B9637" s="1" t="s">
        <v>2349</v>
      </c>
      <c r="C9637" s="1">
        <v>122098003</v>
      </c>
      <c r="D9637" s="1">
        <v>316</v>
      </c>
      <c r="E9637" s="1" t="s">
        <v>2841</v>
      </c>
      <c r="F9637" s="1" t="s">
        <v>156</v>
      </c>
      <c r="G9637" s="1" t="s">
        <v>155</v>
      </c>
      <c r="H9637" s="1" t="s">
        <v>916</v>
      </c>
      <c r="I9637" s="1">
        <v>1183000.2</v>
      </c>
      <c r="K9637" s="1">
        <v>67213</v>
      </c>
      <c r="L9637" s="1">
        <v>3183412.75</v>
      </c>
      <c r="M9637" s="1">
        <v>9.1966502368450165E-2</v>
      </c>
      <c r="N9637" s="1">
        <v>2.9748697280883789</v>
      </c>
      <c r="O9637" s="1">
        <v>-0.18289217352867126</v>
      </c>
      <c r="P9637" s="1">
        <v>-13.38994026184082</v>
      </c>
      <c r="Q9637" s="1">
        <v>0</v>
      </c>
      <c r="S9637" s="1">
        <v>36</v>
      </c>
      <c r="T9637" s="1">
        <v>1</v>
      </c>
      <c r="U9637" s="1">
        <v>4433626</v>
      </c>
      <c r="V9637" s="1">
        <v>-9.09256711602211E-2</v>
      </c>
      <c r="W9637" s="1">
        <v>-2.0096025466918945</v>
      </c>
      <c r="X9637" s="1">
        <v>-2.0096025466918945</v>
      </c>
    </row>
    <row r="9638" spans="1:24" x14ac:dyDescent="0.35">
      <c r="A9638" s="1">
        <v>370316</v>
      </c>
      <c r="B9638" s="1" t="s">
        <v>2350</v>
      </c>
      <c r="C9638" s="1">
        <v>122098003</v>
      </c>
      <c r="D9638" s="1">
        <v>316</v>
      </c>
      <c r="E9638" s="1" t="s">
        <v>2841</v>
      </c>
      <c r="F9638" s="1" t="s">
        <v>156</v>
      </c>
      <c r="G9638" s="1" t="s">
        <v>155</v>
      </c>
      <c r="H9638" s="1" t="s">
        <v>916</v>
      </c>
      <c r="I9638" s="1">
        <v>1192834.55</v>
      </c>
      <c r="K9638" s="1">
        <v>67213</v>
      </c>
      <c r="L9638" s="1">
        <v>3298015.5</v>
      </c>
      <c r="M9638" s="1">
        <v>0.11460275202989578</v>
      </c>
      <c r="N9638" s="1">
        <v>3.5999965667724609</v>
      </c>
      <c r="O9638" s="1">
        <v>9.8343500867486E-3</v>
      </c>
      <c r="P9638" s="1">
        <v>0.8313058614730835</v>
      </c>
      <c r="Q9638" s="1">
        <v>0</v>
      </c>
      <c r="S9638" s="1">
        <v>37</v>
      </c>
      <c r="T9638" s="1">
        <v>1</v>
      </c>
      <c r="U9638" s="1">
        <v>4558063</v>
      </c>
      <c r="V9638" s="1">
        <v>0.12443710118532181</v>
      </c>
      <c r="W9638" s="1">
        <v>2.8066642284393311</v>
      </c>
      <c r="X9638" s="1">
        <v>2.8066642284393311</v>
      </c>
    </row>
    <row r="9639" spans="1:24" x14ac:dyDescent="0.35">
      <c r="A9639" s="1">
        <v>380316</v>
      </c>
      <c r="B9639" s="1" t="s">
        <v>2351</v>
      </c>
      <c r="C9639" s="1">
        <v>122098003</v>
      </c>
      <c r="D9639" s="1">
        <v>316</v>
      </c>
      <c r="E9639" s="1" t="s">
        <v>2841</v>
      </c>
      <c r="F9639" s="1" t="s">
        <v>156</v>
      </c>
      <c r="G9639" s="1" t="s">
        <v>155</v>
      </c>
      <c r="H9639" s="1" t="s">
        <v>916</v>
      </c>
      <c r="I9639" s="1">
        <v>1063115</v>
      </c>
      <c r="K9639" s="1">
        <v>67213</v>
      </c>
      <c r="L9639" s="1">
        <v>3351725</v>
      </c>
      <c r="M9639" s="1">
        <v>5.3709499537944794E-2</v>
      </c>
      <c r="N9639" s="1">
        <v>1.6285399198532104</v>
      </c>
      <c r="O9639" s="1">
        <v>-0.12971955537796021</v>
      </c>
      <c r="P9639" s="1">
        <v>-10.874898910522461</v>
      </c>
      <c r="Q9639" s="1">
        <v>0</v>
      </c>
      <c r="S9639" s="1">
        <v>38</v>
      </c>
      <c r="T9639" s="1">
        <v>1</v>
      </c>
      <c r="U9639" s="1">
        <v>4482053</v>
      </c>
      <c r="V9639" s="1">
        <v>-7.6010055840015411E-2</v>
      </c>
      <c r="W9639" s="1">
        <v>-1.667594313621521</v>
      </c>
      <c r="X9639" s="1">
        <v>-1.667594313621521</v>
      </c>
    </row>
    <row r="9640" spans="1:24" x14ac:dyDescent="0.35">
      <c r="A9640" s="1">
        <v>390316</v>
      </c>
      <c r="B9640" s="1" t="s">
        <v>2352</v>
      </c>
      <c r="C9640" s="1">
        <v>122098003</v>
      </c>
      <c r="D9640" s="1">
        <v>316</v>
      </c>
      <c r="E9640" s="1" t="s">
        <v>2841</v>
      </c>
      <c r="F9640" s="1" t="s">
        <v>156</v>
      </c>
      <c r="G9640" s="1" t="s">
        <v>155</v>
      </c>
      <c r="H9640" s="1" t="s">
        <v>916</v>
      </c>
      <c r="I9640" s="1">
        <v>1069423</v>
      </c>
      <c r="K9640" s="1">
        <v>117213</v>
      </c>
      <c r="L9640" s="1">
        <v>3370415</v>
      </c>
      <c r="M9640" s="1">
        <v>1.8689999356865883E-2</v>
      </c>
      <c r="N9640" s="1">
        <v>0.55762332677841187</v>
      </c>
      <c r="O9640" s="1">
        <v>6.3080000691115856E-3</v>
      </c>
      <c r="P9640" s="1">
        <v>0.59335064888000488</v>
      </c>
      <c r="Q9640" s="1">
        <v>5.000000074505806E-2</v>
      </c>
      <c r="S9640" s="1">
        <v>39</v>
      </c>
      <c r="T9640" s="1">
        <v>1</v>
      </c>
      <c r="U9640" s="1">
        <v>4557051</v>
      </c>
      <c r="V9640" s="1">
        <v>7.4997998774051666E-2</v>
      </c>
      <c r="W9640" s="1">
        <v>1.6732957363128662</v>
      </c>
      <c r="X9640" s="1">
        <v>1.6732957363128662</v>
      </c>
    </row>
    <row r="9641" spans="1:24" x14ac:dyDescent="0.35">
      <c r="A9641" s="1">
        <v>400316</v>
      </c>
      <c r="B9641" s="1" t="s">
        <v>2353</v>
      </c>
      <c r="C9641" s="1">
        <v>122098003</v>
      </c>
      <c r="D9641" s="1">
        <v>316</v>
      </c>
      <c r="E9641" s="1" t="s">
        <v>2841</v>
      </c>
      <c r="F9641" s="1" t="s">
        <v>156</v>
      </c>
      <c r="G9641" s="1" t="s">
        <v>155</v>
      </c>
      <c r="H9641" s="1" t="s">
        <v>916</v>
      </c>
      <c r="S9641" s="1">
        <v>40</v>
      </c>
      <c r="T9641" s="1">
        <v>1</v>
      </c>
      <c r="U9641" s="1">
        <v>0</v>
      </c>
      <c r="V9641" s="1">
        <v>0</v>
      </c>
      <c r="W9641" s="1">
        <v>-100</v>
      </c>
      <c r="X9641" s="1">
        <v>-100</v>
      </c>
    </row>
    <row r="9642" spans="1:24" x14ac:dyDescent="0.35">
      <c r="A9642" s="1">
        <v>410316</v>
      </c>
      <c r="B9642" s="1" t="s">
        <v>2354</v>
      </c>
      <c r="C9642" s="1">
        <v>122098003</v>
      </c>
      <c r="D9642" s="1">
        <v>316</v>
      </c>
      <c r="E9642" s="1" t="s">
        <v>2841</v>
      </c>
      <c r="F9642" s="1" t="s">
        <v>156</v>
      </c>
      <c r="G9642" s="1" t="s">
        <v>155</v>
      </c>
      <c r="H9642" s="1" t="s">
        <v>916</v>
      </c>
      <c r="S9642" s="1">
        <v>41</v>
      </c>
      <c r="T9642" s="1">
        <v>1</v>
      </c>
      <c r="U9642" s="1">
        <v>0</v>
      </c>
      <c r="V9642" s="1">
        <v>0</v>
      </c>
    </row>
    <row r="9643" spans="1:24" x14ac:dyDescent="0.35">
      <c r="A9643" s="1">
        <v>420316</v>
      </c>
      <c r="B9643" s="1" t="s">
        <v>2355</v>
      </c>
      <c r="C9643" s="1">
        <v>122098003</v>
      </c>
      <c r="D9643" s="1">
        <v>316</v>
      </c>
      <c r="E9643" s="1" t="s">
        <v>2841</v>
      </c>
      <c r="F9643" s="1" t="s">
        <v>156</v>
      </c>
      <c r="G9643" s="1" t="s">
        <v>155</v>
      </c>
      <c r="H9643" s="1" t="s">
        <v>916</v>
      </c>
      <c r="S9643" s="1">
        <v>42</v>
      </c>
      <c r="T9643" s="1">
        <v>1</v>
      </c>
      <c r="U9643" s="1">
        <v>0</v>
      </c>
      <c r="V9643" s="1">
        <v>0</v>
      </c>
    </row>
    <row r="9644" spans="1:24" x14ac:dyDescent="0.35">
      <c r="A9644" s="1">
        <v>430316</v>
      </c>
      <c r="B9644" s="1" t="s">
        <v>2356</v>
      </c>
      <c r="C9644" s="1">
        <v>122098003</v>
      </c>
      <c r="D9644" s="1">
        <v>316</v>
      </c>
      <c r="E9644" s="1" t="s">
        <v>2841</v>
      </c>
      <c r="F9644" s="1" t="s">
        <v>156</v>
      </c>
      <c r="G9644" s="1" t="s">
        <v>155</v>
      </c>
      <c r="H9644" s="1" t="s">
        <v>916</v>
      </c>
      <c r="S9644" s="1">
        <v>43</v>
      </c>
      <c r="T9644" s="1">
        <v>1</v>
      </c>
      <c r="U9644" s="1">
        <v>0</v>
      </c>
      <c r="V9644" s="1">
        <v>0</v>
      </c>
    </row>
    <row r="9645" spans="1:24" x14ac:dyDescent="0.35">
      <c r="A9645" s="1">
        <v>440316</v>
      </c>
      <c r="B9645" s="1" t="s">
        <v>2357</v>
      </c>
      <c r="C9645" s="1">
        <v>122098003</v>
      </c>
      <c r="D9645" s="1">
        <v>316</v>
      </c>
      <c r="E9645" s="1" t="s">
        <v>2841</v>
      </c>
      <c r="F9645" s="1" t="s">
        <v>156</v>
      </c>
      <c r="G9645" s="1" t="s">
        <v>155</v>
      </c>
      <c r="H9645" s="1" t="s">
        <v>916</v>
      </c>
      <c r="S9645" s="1">
        <v>44</v>
      </c>
      <c r="T9645" s="1">
        <v>1</v>
      </c>
      <c r="U9645" s="1">
        <v>0</v>
      </c>
      <c r="V9645" s="1">
        <v>0</v>
      </c>
    </row>
    <row r="9646" spans="1:24" x14ac:dyDescent="0.35">
      <c r="A9646" s="1">
        <v>450316</v>
      </c>
      <c r="B9646" s="1" t="s">
        <v>2358</v>
      </c>
      <c r="C9646" s="1">
        <v>122098003</v>
      </c>
      <c r="D9646" s="1">
        <v>316</v>
      </c>
      <c r="E9646" s="1" t="s">
        <v>2841</v>
      </c>
      <c r="F9646" s="1" t="s">
        <v>156</v>
      </c>
      <c r="G9646" s="1" t="s">
        <v>155</v>
      </c>
      <c r="H9646" s="1" t="s">
        <v>916</v>
      </c>
      <c r="S9646" s="1">
        <v>45</v>
      </c>
      <c r="T9646" s="1">
        <v>1</v>
      </c>
      <c r="U9646" s="1">
        <v>0</v>
      </c>
      <c r="V9646" s="1">
        <v>0</v>
      </c>
    </row>
    <row r="9647" spans="1:24" x14ac:dyDescent="0.35">
      <c r="A9647" s="1">
        <v>460316</v>
      </c>
      <c r="B9647" s="1" t="s">
        <v>2359</v>
      </c>
      <c r="C9647" s="1">
        <v>122098003</v>
      </c>
      <c r="D9647" s="1">
        <v>316</v>
      </c>
      <c r="E9647" s="1" t="s">
        <v>2841</v>
      </c>
      <c r="F9647" s="1" t="s">
        <v>156</v>
      </c>
      <c r="G9647" s="1" t="s">
        <v>155</v>
      </c>
      <c r="H9647" s="1" t="s">
        <v>916</v>
      </c>
      <c r="S9647" s="1">
        <v>46</v>
      </c>
      <c r="T9647" s="1">
        <v>1</v>
      </c>
      <c r="U9647" s="1">
        <v>0</v>
      </c>
      <c r="V9647" s="1">
        <v>0</v>
      </c>
    </row>
    <row r="9648" spans="1:24" x14ac:dyDescent="0.35">
      <c r="A9648" s="1">
        <v>470316</v>
      </c>
      <c r="B9648" s="1" t="s">
        <v>2360</v>
      </c>
      <c r="C9648" s="1">
        <v>122098003</v>
      </c>
      <c r="D9648" s="1">
        <v>316</v>
      </c>
      <c r="E9648" s="1" t="s">
        <v>2841</v>
      </c>
      <c r="F9648" s="1" t="s">
        <v>156</v>
      </c>
      <c r="G9648" s="1" t="s">
        <v>155</v>
      </c>
      <c r="H9648" s="1" t="s">
        <v>916</v>
      </c>
      <c r="S9648" s="1">
        <v>47</v>
      </c>
      <c r="T9648" s="1">
        <v>1</v>
      </c>
      <c r="U9648" s="1">
        <v>0</v>
      </c>
      <c r="V9648" s="1">
        <v>0</v>
      </c>
    </row>
    <row r="9649" spans="1:24" x14ac:dyDescent="0.35">
      <c r="A9649" s="1">
        <v>480316</v>
      </c>
      <c r="B9649" s="1" t="s">
        <v>2361</v>
      </c>
      <c r="C9649" s="1">
        <v>122098003</v>
      </c>
      <c r="D9649" s="1">
        <v>316</v>
      </c>
      <c r="E9649" s="1" t="s">
        <v>2841</v>
      </c>
      <c r="F9649" s="1" t="s">
        <v>156</v>
      </c>
      <c r="G9649" s="1" t="s">
        <v>155</v>
      </c>
      <c r="H9649" s="1" t="s">
        <v>916</v>
      </c>
      <c r="S9649" s="1">
        <v>48</v>
      </c>
      <c r="T9649" s="1">
        <v>1</v>
      </c>
      <c r="U9649" s="1">
        <v>0</v>
      </c>
      <c r="V9649" s="1">
        <v>0</v>
      </c>
    </row>
    <row r="9650" spans="1:24" x14ac:dyDescent="0.35">
      <c r="A9650" s="1">
        <v>290328</v>
      </c>
      <c r="B9650" s="1" t="s">
        <v>2341</v>
      </c>
      <c r="C9650" s="1">
        <v>122098103</v>
      </c>
      <c r="D9650" s="1">
        <v>328</v>
      </c>
      <c r="E9650" s="1" t="s">
        <v>2842</v>
      </c>
      <c r="F9650" s="1" t="s">
        <v>156</v>
      </c>
      <c r="G9650" s="1" t="s">
        <v>155</v>
      </c>
      <c r="H9650" s="1" t="s">
        <v>916</v>
      </c>
      <c r="I9650" s="1">
        <v>3366250</v>
      </c>
      <c r="K9650" s="1">
        <v>553528</v>
      </c>
      <c r="L9650" s="1">
        <v>10114802</v>
      </c>
      <c r="S9650" s="1">
        <v>29</v>
      </c>
      <c r="T9650" s="1">
        <v>1</v>
      </c>
      <c r="U9650" s="1">
        <v>14034580</v>
      </c>
      <c r="V9650" s="1">
        <v>0</v>
      </c>
    </row>
    <row r="9651" spans="1:24" x14ac:dyDescent="0.35">
      <c r="A9651" s="1">
        <v>300328</v>
      </c>
      <c r="B9651" s="1" t="s">
        <v>2343</v>
      </c>
      <c r="C9651" s="1">
        <v>122098103</v>
      </c>
      <c r="D9651" s="1">
        <v>328</v>
      </c>
      <c r="E9651" s="1" t="s">
        <v>2842</v>
      </c>
      <c r="F9651" s="1" t="s">
        <v>156</v>
      </c>
      <c r="G9651" s="1" t="s">
        <v>155</v>
      </c>
      <c r="H9651" s="1" t="s">
        <v>916</v>
      </c>
      <c r="I9651" s="1">
        <v>3455255</v>
      </c>
      <c r="K9651" s="1">
        <v>697762</v>
      </c>
      <c r="L9651" s="1">
        <v>10600601</v>
      </c>
      <c r="M9651" s="1">
        <v>0.48579901456832886</v>
      </c>
      <c r="N9651" s="1">
        <v>4.8028521537780762</v>
      </c>
      <c r="O9651" s="1">
        <v>8.90050008893013E-2</v>
      </c>
      <c r="P9651" s="1">
        <v>2.6440401077270508</v>
      </c>
      <c r="Q9651" s="1">
        <v>0.14423400163650513</v>
      </c>
      <c r="S9651" s="1">
        <v>30</v>
      </c>
      <c r="T9651" s="1">
        <v>1</v>
      </c>
      <c r="U9651" s="1">
        <v>14753618</v>
      </c>
      <c r="V9651" s="1">
        <v>0.71903800964355469</v>
      </c>
      <c r="W9651" s="1">
        <v>5.1233310699462891</v>
      </c>
      <c r="X9651" s="1">
        <v>5.1233310699462891</v>
      </c>
    </row>
    <row r="9652" spans="1:24" x14ac:dyDescent="0.35">
      <c r="A9652" s="1">
        <v>310328</v>
      </c>
      <c r="B9652" s="1" t="s">
        <v>2344</v>
      </c>
      <c r="C9652" s="1">
        <v>122098103</v>
      </c>
      <c r="D9652" s="1">
        <v>328</v>
      </c>
      <c r="E9652" s="1" t="s">
        <v>2842</v>
      </c>
      <c r="F9652" s="1" t="s">
        <v>156</v>
      </c>
      <c r="G9652" s="1" t="s">
        <v>155</v>
      </c>
      <c r="H9652" s="1" t="s">
        <v>916</v>
      </c>
      <c r="I9652" s="1">
        <v>3370941</v>
      </c>
      <c r="K9652" s="1">
        <v>625645</v>
      </c>
      <c r="L9652" s="1">
        <v>10800212</v>
      </c>
      <c r="M9652" s="1">
        <v>0.19961099326610565</v>
      </c>
      <c r="N9652" s="1">
        <v>1.8830158710479736</v>
      </c>
      <c r="O9652" s="1">
        <v>-8.4314003586769104E-2</v>
      </c>
      <c r="P9652" s="1">
        <v>-2.4401671886444092</v>
      </c>
      <c r="Q9652" s="1">
        <v>-7.2117000818252563E-2</v>
      </c>
      <c r="S9652" s="1">
        <v>31</v>
      </c>
      <c r="T9652" s="1">
        <v>1</v>
      </c>
      <c r="U9652" s="1">
        <v>14796798</v>
      </c>
      <c r="V9652" s="1">
        <v>4.3179988861083984E-2</v>
      </c>
      <c r="W9652" s="1">
        <v>0.29267397522926331</v>
      </c>
      <c r="X9652" s="1">
        <v>0.29267397522926331</v>
      </c>
    </row>
    <row r="9653" spans="1:24" x14ac:dyDescent="0.35">
      <c r="A9653" s="1">
        <v>320328</v>
      </c>
      <c r="B9653" s="1" t="s">
        <v>2345</v>
      </c>
      <c r="C9653" s="1">
        <v>122098103</v>
      </c>
      <c r="D9653" s="1">
        <v>328</v>
      </c>
      <c r="E9653" s="1" t="s">
        <v>2842</v>
      </c>
      <c r="F9653" s="1" t="s">
        <v>156</v>
      </c>
      <c r="G9653" s="1" t="s">
        <v>155</v>
      </c>
      <c r="H9653" s="1" t="s">
        <v>916</v>
      </c>
      <c r="I9653" s="1">
        <v>3548700.53</v>
      </c>
      <c r="K9653" s="1">
        <v>625645</v>
      </c>
      <c r="L9653" s="1">
        <v>10981221</v>
      </c>
      <c r="M9653" s="1">
        <v>0.18100899457931519</v>
      </c>
      <c r="N9653" s="1">
        <v>1.6759763956069946</v>
      </c>
      <c r="O9653" s="1">
        <v>0.17775952816009521</v>
      </c>
      <c r="P9653" s="1">
        <v>5.2732911109924316</v>
      </c>
      <c r="Q9653" s="1">
        <v>0</v>
      </c>
      <c r="S9653" s="1">
        <v>32</v>
      </c>
      <c r="T9653" s="1">
        <v>1</v>
      </c>
      <c r="U9653" s="1">
        <v>15155566</v>
      </c>
      <c r="V9653" s="1">
        <v>0.3587685227394104</v>
      </c>
      <c r="W9653" s="1">
        <v>2.4246327877044678</v>
      </c>
      <c r="X9653" s="1">
        <v>2.4246327877044678</v>
      </c>
    </row>
    <row r="9654" spans="1:24" x14ac:dyDescent="0.35">
      <c r="A9654" s="1">
        <v>330328</v>
      </c>
      <c r="B9654" s="1" t="s">
        <v>2346</v>
      </c>
      <c r="C9654" s="1">
        <v>122098103</v>
      </c>
      <c r="D9654" s="1">
        <v>328</v>
      </c>
      <c r="E9654" s="1" t="s">
        <v>2842</v>
      </c>
      <c r="F9654" s="1" t="s">
        <v>156</v>
      </c>
      <c r="G9654" s="1" t="s">
        <v>155</v>
      </c>
      <c r="H9654" s="1" t="s">
        <v>916</v>
      </c>
      <c r="I9654" s="1">
        <v>3675411.27</v>
      </c>
      <c r="K9654" s="1">
        <v>625645</v>
      </c>
      <c r="L9654" s="1">
        <v>11479377</v>
      </c>
      <c r="M9654" s="1">
        <v>0.49815601110458374</v>
      </c>
      <c r="N9654" s="1">
        <v>4.536435604095459</v>
      </c>
      <c r="O9654" s="1">
        <v>0.12671074271202087</v>
      </c>
      <c r="P9654" s="1">
        <v>3.5706236362457275</v>
      </c>
      <c r="Q9654" s="1">
        <v>0</v>
      </c>
      <c r="S9654" s="1">
        <v>33</v>
      </c>
      <c r="T9654" s="1">
        <v>1</v>
      </c>
      <c r="U9654" s="1">
        <v>15780433</v>
      </c>
      <c r="V9654" s="1">
        <v>0.62486672401428223</v>
      </c>
      <c r="W9654" s="1">
        <v>4.1230196952819824</v>
      </c>
      <c r="X9654" s="1">
        <v>4.1230196952819824</v>
      </c>
    </row>
    <row r="9655" spans="1:24" x14ac:dyDescent="0.35">
      <c r="A9655" s="1">
        <v>340328</v>
      </c>
      <c r="B9655" s="1" t="s">
        <v>2347</v>
      </c>
      <c r="C9655" s="1">
        <v>122098103</v>
      </c>
      <c r="D9655" s="1">
        <v>328</v>
      </c>
      <c r="E9655" s="1" t="s">
        <v>2842</v>
      </c>
      <c r="F9655" s="1" t="s">
        <v>156</v>
      </c>
      <c r="G9655" s="1" t="s">
        <v>155</v>
      </c>
      <c r="H9655" s="1" t="s">
        <v>916</v>
      </c>
      <c r="I9655" s="1">
        <v>3690862.9</v>
      </c>
      <c r="K9655" s="1">
        <v>625645</v>
      </c>
      <c r="L9655" s="1">
        <v>11478175</v>
      </c>
      <c r="M9655" s="1">
        <v>-1.2019999558106065E-3</v>
      </c>
      <c r="N9655" s="1">
        <v>-1.0470951907336712E-2</v>
      </c>
      <c r="O9655" s="1">
        <v>1.5451629646122456E-2</v>
      </c>
      <c r="P9655" s="1">
        <v>0.42040547728538513</v>
      </c>
      <c r="Q9655" s="1">
        <v>0</v>
      </c>
      <c r="S9655" s="1">
        <v>34</v>
      </c>
      <c r="T9655" s="1">
        <v>1</v>
      </c>
      <c r="U9655" s="1">
        <v>15794683</v>
      </c>
      <c r="V9655" s="1">
        <v>1.4249629341065884E-2</v>
      </c>
      <c r="W9655" s="1">
        <v>9.030170738697052E-2</v>
      </c>
      <c r="X9655" s="1">
        <v>9.030170738697052E-2</v>
      </c>
    </row>
    <row r="9656" spans="1:24" x14ac:dyDescent="0.35">
      <c r="A9656" s="1">
        <v>350328</v>
      </c>
      <c r="B9656" s="1" t="s">
        <v>2348</v>
      </c>
      <c r="C9656" s="1">
        <v>122098103</v>
      </c>
      <c r="D9656" s="1">
        <v>328</v>
      </c>
      <c r="E9656" s="1" t="s">
        <v>2842</v>
      </c>
      <c r="F9656" s="1" t="s">
        <v>156</v>
      </c>
      <c r="G9656" s="1" t="s">
        <v>155</v>
      </c>
      <c r="H9656" s="1" t="s">
        <v>916</v>
      </c>
      <c r="I9656" s="1">
        <v>3667157.45</v>
      </c>
      <c r="K9656" s="1">
        <v>625645</v>
      </c>
      <c r="L9656" s="1">
        <v>11681963</v>
      </c>
      <c r="M9656" s="1">
        <v>0.20378799736499786</v>
      </c>
      <c r="N9656" s="1">
        <v>1.7754390239715576</v>
      </c>
      <c r="O9656" s="1">
        <v>-2.3705450817942619E-2</v>
      </c>
      <c r="P9656" s="1">
        <v>-0.64227390289306641</v>
      </c>
      <c r="Q9656" s="1">
        <v>0</v>
      </c>
      <c r="S9656" s="1">
        <v>35</v>
      </c>
      <c r="T9656" s="1">
        <v>1</v>
      </c>
      <c r="U9656" s="1">
        <v>15974766</v>
      </c>
      <c r="V9656" s="1">
        <v>0.1800825446844101</v>
      </c>
      <c r="W9656" s="1">
        <v>1.1401494741439819</v>
      </c>
      <c r="X9656" s="1">
        <v>1.1401494741439819</v>
      </c>
    </row>
    <row r="9657" spans="1:24" x14ac:dyDescent="0.35">
      <c r="A9657" s="1">
        <v>360328</v>
      </c>
      <c r="B9657" s="1" t="s">
        <v>2349</v>
      </c>
      <c r="C9657" s="1">
        <v>122098103</v>
      </c>
      <c r="D9657" s="1">
        <v>328</v>
      </c>
      <c r="E9657" s="1" t="s">
        <v>2842</v>
      </c>
      <c r="F9657" s="1" t="s">
        <v>156</v>
      </c>
      <c r="G9657" s="1" t="s">
        <v>155</v>
      </c>
      <c r="H9657" s="1" t="s">
        <v>916</v>
      </c>
      <c r="I9657" s="1">
        <v>4033635</v>
      </c>
      <c r="K9657" s="1">
        <v>625645</v>
      </c>
      <c r="L9657" s="1">
        <v>12461457</v>
      </c>
      <c r="M9657" s="1">
        <v>0.77949398756027222</v>
      </c>
      <c r="N9657" s="1">
        <v>6.6726284027099609</v>
      </c>
      <c r="O9657" s="1">
        <v>0.36647754907608032</v>
      </c>
      <c r="P9657" s="1">
        <v>9.993504524230957</v>
      </c>
      <c r="Q9657" s="1">
        <v>0</v>
      </c>
      <c r="S9657" s="1">
        <v>36</v>
      </c>
      <c r="T9657" s="1">
        <v>1</v>
      </c>
      <c r="U9657" s="1">
        <v>17120736</v>
      </c>
      <c r="V9657" s="1">
        <v>1.1459715366363525</v>
      </c>
      <c r="W9657" s="1">
        <v>7.1736264228820801</v>
      </c>
      <c r="X9657" s="1">
        <v>7.1736264228820801</v>
      </c>
    </row>
    <row r="9658" spans="1:24" x14ac:dyDescent="0.35">
      <c r="A9658" s="1">
        <v>370328</v>
      </c>
      <c r="B9658" s="1" t="s">
        <v>2350</v>
      </c>
      <c r="C9658" s="1">
        <v>122098103</v>
      </c>
      <c r="D9658" s="1">
        <v>328</v>
      </c>
      <c r="E9658" s="1" t="s">
        <v>2842</v>
      </c>
      <c r="F9658" s="1" t="s">
        <v>156</v>
      </c>
      <c r="G9658" s="1" t="s">
        <v>155</v>
      </c>
      <c r="H9658" s="1" t="s">
        <v>916</v>
      </c>
      <c r="I9658" s="1">
        <v>4250080.71</v>
      </c>
      <c r="K9658" s="1">
        <v>625645</v>
      </c>
      <c r="L9658" s="1">
        <v>13220350</v>
      </c>
      <c r="M9658" s="1">
        <v>0.75889301300048828</v>
      </c>
      <c r="N9658" s="1">
        <v>6.0899219512939453</v>
      </c>
      <c r="O9658" s="1">
        <v>0.21644571423530579</v>
      </c>
      <c r="P9658" s="1">
        <v>5.3660211563110352</v>
      </c>
      <c r="Q9658" s="1">
        <v>0</v>
      </c>
      <c r="S9658" s="1">
        <v>37</v>
      </c>
      <c r="T9658" s="1">
        <v>1</v>
      </c>
      <c r="U9658" s="1">
        <v>18096076</v>
      </c>
      <c r="V9658" s="1">
        <v>0.97533869743347168</v>
      </c>
      <c r="W9658" s="1">
        <v>5.6968345642089844</v>
      </c>
      <c r="X9658" s="1">
        <v>5.6968345642089844</v>
      </c>
    </row>
    <row r="9659" spans="1:24" x14ac:dyDescent="0.35">
      <c r="A9659" s="1">
        <v>380328</v>
      </c>
      <c r="B9659" s="1" t="s">
        <v>2351</v>
      </c>
      <c r="C9659" s="1">
        <v>122098103</v>
      </c>
      <c r="D9659" s="1">
        <v>328</v>
      </c>
      <c r="E9659" s="1" t="s">
        <v>2842</v>
      </c>
      <c r="F9659" s="1" t="s">
        <v>156</v>
      </c>
      <c r="G9659" s="1" t="s">
        <v>155</v>
      </c>
      <c r="H9659" s="1" t="s">
        <v>916</v>
      </c>
      <c r="I9659" s="1">
        <v>4053592</v>
      </c>
      <c r="K9659" s="1">
        <v>715330.8125</v>
      </c>
      <c r="L9659" s="1">
        <v>13570373</v>
      </c>
      <c r="M9659" s="1">
        <v>0.35002300143241882</v>
      </c>
      <c r="N9659" s="1">
        <v>2.6476075649261475</v>
      </c>
      <c r="O9659" s="1">
        <v>-0.19648870825767517</v>
      </c>
      <c r="P9659" s="1">
        <v>-4.623176097869873</v>
      </c>
      <c r="Q9659" s="1">
        <v>8.9685812592506409E-2</v>
      </c>
      <c r="S9659" s="1">
        <v>38</v>
      </c>
      <c r="T9659" s="1">
        <v>1</v>
      </c>
      <c r="U9659" s="1">
        <v>18339296</v>
      </c>
      <c r="V9659" s="1">
        <v>0.24322010576725006</v>
      </c>
      <c r="W9659" s="1">
        <v>1.3440482616424561</v>
      </c>
      <c r="X9659" s="1">
        <v>1.3440482616424561</v>
      </c>
    </row>
    <row r="9660" spans="1:24" x14ac:dyDescent="0.35">
      <c r="A9660" s="1">
        <v>390328</v>
      </c>
      <c r="B9660" s="1" t="s">
        <v>2352</v>
      </c>
      <c r="C9660" s="1">
        <v>122098103</v>
      </c>
      <c r="D9660" s="1">
        <v>328</v>
      </c>
      <c r="E9660" s="1" t="s">
        <v>2842</v>
      </c>
      <c r="F9660" s="1" t="s">
        <v>156</v>
      </c>
      <c r="G9660" s="1" t="s">
        <v>155</v>
      </c>
      <c r="H9660" s="1" t="s">
        <v>916</v>
      </c>
      <c r="I9660" s="1">
        <v>4101459</v>
      </c>
      <c r="K9660" s="1">
        <v>804969.875</v>
      </c>
      <c r="L9660" s="1">
        <v>13735521</v>
      </c>
      <c r="M9660" s="1">
        <v>0.16514800488948822</v>
      </c>
      <c r="N9660" s="1">
        <v>1.2169746160507202</v>
      </c>
      <c r="O9660" s="1">
        <v>4.7867000102996826E-2</v>
      </c>
      <c r="P9660" s="1">
        <v>1.1808539628982544</v>
      </c>
      <c r="Q9660" s="1">
        <v>8.9639060199260712E-2</v>
      </c>
      <c r="S9660" s="1">
        <v>39</v>
      </c>
      <c r="T9660" s="1">
        <v>1</v>
      </c>
      <c r="U9660" s="1">
        <v>18641950</v>
      </c>
      <c r="V9660" s="1">
        <v>0.30265408754348755</v>
      </c>
      <c r="W9660" s="1">
        <v>1.6503032445907593</v>
      </c>
      <c r="X9660" s="1">
        <v>1.6503032445907593</v>
      </c>
    </row>
    <row r="9661" spans="1:24" x14ac:dyDescent="0.35">
      <c r="A9661" s="1">
        <v>400328</v>
      </c>
      <c r="B9661" s="1" t="s">
        <v>2353</v>
      </c>
      <c r="C9661" s="1">
        <v>122098103</v>
      </c>
      <c r="D9661" s="1">
        <v>328</v>
      </c>
      <c r="E9661" s="1" t="s">
        <v>2842</v>
      </c>
      <c r="F9661" s="1" t="s">
        <v>156</v>
      </c>
      <c r="G9661" s="1" t="s">
        <v>155</v>
      </c>
      <c r="H9661" s="1" t="s">
        <v>916</v>
      </c>
      <c r="S9661" s="1">
        <v>40</v>
      </c>
      <c r="T9661" s="1">
        <v>1</v>
      </c>
      <c r="U9661" s="1">
        <v>0</v>
      </c>
      <c r="V9661" s="1">
        <v>0</v>
      </c>
      <c r="W9661" s="1">
        <v>-100</v>
      </c>
      <c r="X9661" s="1">
        <v>-100</v>
      </c>
    </row>
    <row r="9662" spans="1:24" x14ac:dyDescent="0.35">
      <c r="A9662" s="1">
        <v>410328</v>
      </c>
      <c r="B9662" s="1" t="s">
        <v>2354</v>
      </c>
      <c r="C9662" s="1">
        <v>122098103</v>
      </c>
      <c r="D9662" s="1">
        <v>328</v>
      </c>
      <c r="E9662" s="1" t="s">
        <v>2842</v>
      </c>
      <c r="F9662" s="1" t="s">
        <v>156</v>
      </c>
      <c r="G9662" s="1" t="s">
        <v>155</v>
      </c>
      <c r="H9662" s="1" t="s">
        <v>916</v>
      </c>
      <c r="S9662" s="1">
        <v>41</v>
      </c>
      <c r="T9662" s="1">
        <v>1</v>
      </c>
      <c r="U9662" s="1">
        <v>0</v>
      </c>
      <c r="V9662" s="1">
        <v>0</v>
      </c>
    </row>
    <row r="9663" spans="1:24" x14ac:dyDescent="0.35">
      <c r="A9663" s="1">
        <v>420328</v>
      </c>
      <c r="B9663" s="1" t="s">
        <v>2355</v>
      </c>
      <c r="C9663" s="1">
        <v>122098103</v>
      </c>
      <c r="D9663" s="1">
        <v>328</v>
      </c>
      <c r="E9663" s="1" t="s">
        <v>2842</v>
      </c>
      <c r="F9663" s="1" t="s">
        <v>156</v>
      </c>
      <c r="G9663" s="1" t="s">
        <v>155</v>
      </c>
      <c r="H9663" s="1" t="s">
        <v>916</v>
      </c>
      <c r="S9663" s="1">
        <v>42</v>
      </c>
      <c r="T9663" s="1">
        <v>1</v>
      </c>
      <c r="U9663" s="1">
        <v>0</v>
      </c>
      <c r="V9663" s="1">
        <v>0</v>
      </c>
    </row>
    <row r="9664" spans="1:24" x14ac:dyDescent="0.35">
      <c r="A9664" s="1">
        <v>430328</v>
      </c>
      <c r="B9664" s="1" t="s">
        <v>2356</v>
      </c>
      <c r="C9664" s="1">
        <v>122098103</v>
      </c>
      <c r="D9664" s="1">
        <v>328</v>
      </c>
      <c r="E9664" s="1" t="s">
        <v>2842</v>
      </c>
      <c r="F9664" s="1" t="s">
        <v>156</v>
      </c>
      <c r="G9664" s="1" t="s">
        <v>155</v>
      </c>
      <c r="H9664" s="1" t="s">
        <v>916</v>
      </c>
      <c r="S9664" s="1">
        <v>43</v>
      </c>
      <c r="T9664" s="1">
        <v>1</v>
      </c>
      <c r="U9664" s="1">
        <v>0</v>
      </c>
      <c r="V9664" s="1">
        <v>0</v>
      </c>
    </row>
    <row r="9665" spans="1:24" x14ac:dyDescent="0.35">
      <c r="A9665" s="1">
        <v>440328</v>
      </c>
      <c r="B9665" s="1" t="s">
        <v>2357</v>
      </c>
      <c r="C9665" s="1">
        <v>122098103</v>
      </c>
      <c r="D9665" s="1">
        <v>328</v>
      </c>
      <c r="E9665" s="1" t="s">
        <v>2842</v>
      </c>
      <c r="F9665" s="1" t="s">
        <v>156</v>
      </c>
      <c r="G9665" s="1" t="s">
        <v>155</v>
      </c>
      <c r="H9665" s="1" t="s">
        <v>916</v>
      </c>
      <c r="S9665" s="1">
        <v>44</v>
      </c>
      <c r="T9665" s="1">
        <v>1</v>
      </c>
      <c r="U9665" s="1">
        <v>0</v>
      </c>
      <c r="V9665" s="1">
        <v>0</v>
      </c>
    </row>
    <row r="9666" spans="1:24" x14ac:dyDescent="0.35">
      <c r="A9666" s="1">
        <v>450328</v>
      </c>
      <c r="B9666" s="1" t="s">
        <v>2358</v>
      </c>
      <c r="C9666" s="1">
        <v>122098103</v>
      </c>
      <c r="D9666" s="1">
        <v>328</v>
      </c>
      <c r="E9666" s="1" t="s">
        <v>2842</v>
      </c>
      <c r="F9666" s="1" t="s">
        <v>156</v>
      </c>
      <c r="G9666" s="1" t="s">
        <v>155</v>
      </c>
      <c r="H9666" s="1" t="s">
        <v>916</v>
      </c>
      <c r="S9666" s="1">
        <v>45</v>
      </c>
      <c r="T9666" s="1">
        <v>1</v>
      </c>
      <c r="U9666" s="1">
        <v>0</v>
      </c>
      <c r="V9666" s="1">
        <v>0</v>
      </c>
    </row>
    <row r="9667" spans="1:24" x14ac:dyDescent="0.35">
      <c r="A9667" s="1">
        <v>460328</v>
      </c>
      <c r="B9667" s="1" t="s">
        <v>2359</v>
      </c>
      <c r="C9667" s="1">
        <v>122098103</v>
      </c>
      <c r="D9667" s="1">
        <v>328</v>
      </c>
      <c r="E9667" s="1" t="s">
        <v>2842</v>
      </c>
      <c r="F9667" s="1" t="s">
        <v>156</v>
      </c>
      <c r="G9667" s="1" t="s">
        <v>155</v>
      </c>
      <c r="H9667" s="1" t="s">
        <v>916</v>
      </c>
      <c r="S9667" s="1">
        <v>46</v>
      </c>
      <c r="T9667" s="1">
        <v>1</v>
      </c>
      <c r="U9667" s="1">
        <v>0</v>
      </c>
      <c r="V9667" s="1">
        <v>0</v>
      </c>
    </row>
    <row r="9668" spans="1:24" x14ac:dyDescent="0.35">
      <c r="A9668" s="1">
        <v>470328</v>
      </c>
      <c r="B9668" s="1" t="s">
        <v>2360</v>
      </c>
      <c r="C9668" s="1">
        <v>122098103</v>
      </c>
      <c r="D9668" s="1">
        <v>328</v>
      </c>
      <c r="E9668" s="1" t="s">
        <v>2842</v>
      </c>
      <c r="F9668" s="1" t="s">
        <v>156</v>
      </c>
      <c r="G9668" s="1" t="s">
        <v>155</v>
      </c>
      <c r="H9668" s="1" t="s">
        <v>916</v>
      </c>
      <c r="S9668" s="1">
        <v>47</v>
      </c>
      <c r="T9668" s="1">
        <v>1</v>
      </c>
      <c r="U9668" s="1">
        <v>0</v>
      </c>
      <c r="V9668" s="1">
        <v>0</v>
      </c>
    </row>
    <row r="9669" spans="1:24" x14ac:dyDescent="0.35">
      <c r="A9669" s="1">
        <v>480328</v>
      </c>
      <c r="B9669" s="1" t="s">
        <v>2361</v>
      </c>
      <c r="C9669" s="1">
        <v>122098103</v>
      </c>
      <c r="D9669" s="1">
        <v>328</v>
      </c>
      <c r="E9669" s="1" t="s">
        <v>2842</v>
      </c>
      <c r="F9669" s="1" t="s">
        <v>156</v>
      </c>
      <c r="G9669" s="1" t="s">
        <v>155</v>
      </c>
      <c r="H9669" s="1" t="s">
        <v>916</v>
      </c>
      <c r="S9669" s="1">
        <v>48</v>
      </c>
      <c r="T9669" s="1">
        <v>1</v>
      </c>
      <c r="U9669" s="1">
        <v>0</v>
      </c>
      <c r="V9669" s="1">
        <v>0</v>
      </c>
    </row>
    <row r="9670" spans="1:24" x14ac:dyDescent="0.35">
      <c r="A9670" s="1">
        <v>290331</v>
      </c>
      <c r="B9670" s="1" t="s">
        <v>2341</v>
      </c>
      <c r="C9670" s="1">
        <v>122098202</v>
      </c>
      <c r="D9670" s="1">
        <v>331</v>
      </c>
      <c r="E9670" s="1" t="s">
        <v>2843</v>
      </c>
      <c r="F9670" s="1" t="s">
        <v>156</v>
      </c>
      <c r="G9670" s="1" t="s">
        <v>155</v>
      </c>
      <c r="H9670" s="1" t="s">
        <v>916</v>
      </c>
      <c r="I9670" s="1">
        <v>5215214.38</v>
      </c>
      <c r="L9670" s="1">
        <v>15292664</v>
      </c>
      <c r="S9670" s="1">
        <v>29</v>
      </c>
      <c r="T9670" s="1">
        <v>1</v>
      </c>
      <c r="U9670" s="1">
        <v>20507878</v>
      </c>
      <c r="V9670" s="1">
        <v>0</v>
      </c>
    </row>
    <row r="9671" spans="1:24" x14ac:dyDescent="0.35">
      <c r="A9671" s="1">
        <v>300331</v>
      </c>
      <c r="B9671" s="1" t="s">
        <v>2343</v>
      </c>
      <c r="C9671" s="1">
        <v>122098202</v>
      </c>
      <c r="D9671" s="1">
        <v>331</v>
      </c>
      <c r="E9671" s="1" t="s">
        <v>2843</v>
      </c>
      <c r="F9671" s="1" t="s">
        <v>156</v>
      </c>
      <c r="G9671" s="1" t="s">
        <v>155</v>
      </c>
      <c r="H9671" s="1" t="s">
        <v>916</v>
      </c>
      <c r="I9671" s="1">
        <v>5259581.91</v>
      </c>
      <c r="K9671" s="1">
        <v>783733</v>
      </c>
      <c r="L9671" s="1">
        <v>15764191</v>
      </c>
      <c r="M9671" s="1">
        <v>0.47152701020240784</v>
      </c>
      <c r="N9671" s="1">
        <v>3.0833542346954346</v>
      </c>
      <c r="O9671" s="1">
        <v>4.4367529451847076E-2</v>
      </c>
      <c r="P9671" s="1">
        <v>0.85073262453079224</v>
      </c>
      <c r="S9671" s="1">
        <v>30</v>
      </c>
      <c r="T9671" s="1">
        <v>1</v>
      </c>
      <c r="U9671" s="1">
        <v>21807506</v>
      </c>
      <c r="V9671" s="1">
        <v>0.51589453220367432</v>
      </c>
      <c r="W9671" s="1">
        <v>6.3372135162353516</v>
      </c>
      <c r="X9671" s="1">
        <v>6.3372135162353516</v>
      </c>
    </row>
    <row r="9672" spans="1:24" x14ac:dyDescent="0.35">
      <c r="A9672" s="1">
        <v>310331</v>
      </c>
      <c r="B9672" s="1" t="s">
        <v>2344</v>
      </c>
      <c r="C9672" s="1">
        <v>122098202</v>
      </c>
      <c r="D9672" s="1">
        <v>331</v>
      </c>
      <c r="E9672" s="1" t="s">
        <v>2843</v>
      </c>
      <c r="F9672" s="1" t="s">
        <v>156</v>
      </c>
      <c r="G9672" s="1" t="s">
        <v>155</v>
      </c>
      <c r="H9672" s="1" t="s">
        <v>916</v>
      </c>
      <c r="I9672" s="1">
        <v>5405186.71</v>
      </c>
      <c r="K9672" s="1">
        <v>783733</v>
      </c>
      <c r="L9672" s="1">
        <v>15993659</v>
      </c>
      <c r="M9672" s="1">
        <v>0.22946800291538239</v>
      </c>
      <c r="N9672" s="1">
        <v>1.4556281566619873</v>
      </c>
      <c r="O9672" s="1">
        <v>0.14560480415821075</v>
      </c>
      <c r="P9672" s="1">
        <v>2.7683720588684082</v>
      </c>
      <c r="Q9672" s="1">
        <v>0</v>
      </c>
      <c r="S9672" s="1">
        <v>31</v>
      </c>
      <c r="T9672" s="1">
        <v>1</v>
      </c>
      <c r="U9672" s="1">
        <v>22182578</v>
      </c>
      <c r="V9672" s="1">
        <v>0.37507280707359314</v>
      </c>
      <c r="W9672" s="1">
        <v>1.7199215888977051</v>
      </c>
      <c r="X9672" s="1">
        <v>1.7199215888977051</v>
      </c>
    </row>
    <row r="9673" spans="1:24" x14ac:dyDescent="0.35">
      <c r="A9673" s="1">
        <v>320331</v>
      </c>
      <c r="B9673" s="1" t="s">
        <v>2345</v>
      </c>
      <c r="C9673" s="1">
        <v>122098202</v>
      </c>
      <c r="D9673" s="1">
        <v>331</v>
      </c>
      <c r="E9673" s="1" t="s">
        <v>2843</v>
      </c>
      <c r="F9673" s="1" t="s">
        <v>156</v>
      </c>
      <c r="G9673" s="1" t="s">
        <v>155</v>
      </c>
      <c r="H9673" s="1" t="s">
        <v>916</v>
      </c>
      <c r="I9673" s="1">
        <v>5469363.3899999997</v>
      </c>
      <c r="K9673" s="1">
        <v>783733</v>
      </c>
      <c r="L9673" s="1">
        <v>16129555</v>
      </c>
      <c r="M9673" s="1">
        <v>0.1358959972858429</v>
      </c>
      <c r="N9673" s="1">
        <v>0.84968674182891846</v>
      </c>
      <c r="O9673" s="1">
        <v>6.4176678657531738E-2</v>
      </c>
      <c r="P9673" s="1">
        <v>1.1873166561126709</v>
      </c>
      <c r="Q9673" s="1">
        <v>0</v>
      </c>
      <c r="S9673" s="1">
        <v>32</v>
      </c>
      <c r="T9673" s="1">
        <v>1</v>
      </c>
      <c r="U9673" s="1">
        <v>22382652</v>
      </c>
      <c r="V9673" s="1">
        <v>0.20007267594337463</v>
      </c>
      <c r="W9673" s="1">
        <v>0.90194207429885864</v>
      </c>
      <c r="X9673" s="1">
        <v>0.90194207429885864</v>
      </c>
    </row>
    <row r="9674" spans="1:24" x14ac:dyDescent="0.35">
      <c r="A9674" s="1">
        <v>330331</v>
      </c>
      <c r="B9674" s="1" t="s">
        <v>2346</v>
      </c>
      <c r="C9674" s="1">
        <v>122098202</v>
      </c>
      <c r="D9674" s="1">
        <v>331</v>
      </c>
      <c r="E9674" s="1" t="s">
        <v>2843</v>
      </c>
      <c r="F9674" s="1" t="s">
        <v>156</v>
      </c>
      <c r="G9674" s="1" t="s">
        <v>155</v>
      </c>
      <c r="H9674" s="1" t="s">
        <v>916</v>
      </c>
      <c r="I9674" s="1">
        <v>5619911.8799999999</v>
      </c>
      <c r="K9674" s="1">
        <v>793455.2</v>
      </c>
      <c r="L9674" s="1">
        <v>16449022</v>
      </c>
      <c r="M9674" s="1">
        <v>0.31946700811386108</v>
      </c>
      <c r="N9674" s="1">
        <v>1.9806312322616577</v>
      </c>
      <c r="O9674" s="1">
        <v>0.15054848790168762</v>
      </c>
      <c r="P9674" s="1">
        <v>2.7525780200958252</v>
      </c>
      <c r="Q9674" s="1">
        <v>9.7222002223134041E-3</v>
      </c>
      <c r="S9674" s="1">
        <v>33</v>
      </c>
      <c r="T9674" s="1">
        <v>1</v>
      </c>
      <c r="U9674" s="1">
        <v>22862388</v>
      </c>
      <c r="V9674" s="1">
        <v>0.47973769903182983</v>
      </c>
      <c r="W9674" s="1">
        <v>2.1433384418487549</v>
      </c>
      <c r="X9674" s="1">
        <v>2.1433384418487549</v>
      </c>
    </row>
    <row r="9675" spans="1:24" x14ac:dyDescent="0.35">
      <c r="A9675" s="1">
        <v>340331</v>
      </c>
      <c r="B9675" s="1" t="s">
        <v>2347</v>
      </c>
      <c r="C9675" s="1">
        <v>122098202</v>
      </c>
      <c r="D9675" s="1">
        <v>331</v>
      </c>
      <c r="E9675" s="1" t="s">
        <v>2843</v>
      </c>
      <c r="F9675" s="1" t="s">
        <v>156</v>
      </c>
      <c r="G9675" s="1" t="s">
        <v>155</v>
      </c>
      <c r="H9675" s="1" t="s">
        <v>916</v>
      </c>
      <c r="I9675" s="1">
        <v>5770679.8499999996</v>
      </c>
      <c r="K9675" s="1">
        <v>783733</v>
      </c>
      <c r="L9675" s="1">
        <v>16449006</v>
      </c>
      <c r="M9675" s="1">
        <v>-1.5999999959603883E-5</v>
      </c>
      <c r="N9675" s="1">
        <v>-9.7270218248013407E-5</v>
      </c>
      <c r="O9675" s="1">
        <v>0.1507679671049118</v>
      </c>
      <c r="P9675" s="1">
        <v>2.6827461719512939</v>
      </c>
      <c r="Q9675" s="1">
        <v>-9.7222002223134041E-3</v>
      </c>
      <c r="S9675" s="1">
        <v>34</v>
      </c>
      <c r="T9675" s="1">
        <v>1</v>
      </c>
      <c r="U9675" s="1">
        <v>23003420</v>
      </c>
      <c r="V9675" s="1">
        <v>0.14102976024150848</v>
      </c>
      <c r="W9675" s="1">
        <v>0.61687344312667847</v>
      </c>
      <c r="X9675" s="1">
        <v>0.61687344312667847</v>
      </c>
    </row>
    <row r="9676" spans="1:24" x14ac:dyDescent="0.35">
      <c r="A9676" s="1">
        <v>350331</v>
      </c>
      <c r="B9676" s="1" t="s">
        <v>2348</v>
      </c>
      <c r="C9676" s="1">
        <v>122098202</v>
      </c>
      <c r="D9676" s="1">
        <v>331</v>
      </c>
      <c r="E9676" s="1" t="s">
        <v>2843</v>
      </c>
      <c r="F9676" s="1" t="s">
        <v>156</v>
      </c>
      <c r="G9676" s="1" t="s">
        <v>155</v>
      </c>
      <c r="H9676" s="1" t="s">
        <v>916</v>
      </c>
      <c r="I9676" s="1">
        <v>6039763.0800000001</v>
      </c>
      <c r="K9676" s="1">
        <v>783733</v>
      </c>
      <c r="L9676" s="1">
        <v>17026700</v>
      </c>
      <c r="M9676" s="1">
        <v>0.57769399881362915</v>
      </c>
      <c r="N9676" s="1">
        <v>3.5120298862457275</v>
      </c>
      <c r="O9676" s="1">
        <v>0.26908323168754578</v>
      </c>
      <c r="P9676" s="1">
        <v>4.662938117980957</v>
      </c>
      <c r="Q9676" s="1">
        <v>0</v>
      </c>
      <c r="S9676" s="1">
        <v>35</v>
      </c>
      <c r="T9676" s="1">
        <v>1</v>
      </c>
      <c r="U9676" s="1">
        <v>23850196</v>
      </c>
      <c r="V9676" s="1">
        <v>0.84677720069885254</v>
      </c>
      <c r="W9676" s="1">
        <v>3.6810874938964844</v>
      </c>
      <c r="X9676" s="1">
        <v>3.6810874938964844</v>
      </c>
    </row>
    <row r="9677" spans="1:24" x14ac:dyDescent="0.35">
      <c r="A9677" s="1">
        <v>360331</v>
      </c>
      <c r="B9677" s="1" t="s">
        <v>2349</v>
      </c>
      <c r="C9677" s="1">
        <v>122098202</v>
      </c>
      <c r="D9677" s="1">
        <v>331</v>
      </c>
      <c r="E9677" s="1" t="s">
        <v>2843</v>
      </c>
      <c r="F9677" s="1" t="s">
        <v>156</v>
      </c>
      <c r="G9677" s="1" t="s">
        <v>155</v>
      </c>
      <c r="H9677" s="1" t="s">
        <v>916</v>
      </c>
      <c r="I9677" s="1">
        <v>6408003.3399999999</v>
      </c>
      <c r="K9677" s="1">
        <v>783733</v>
      </c>
      <c r="L9677" s="1">
        <v>18355884</v>
      </c>
      <c r="M9677" s="1">
        <v>1.3291840553283691</v>
      </c>
      <c r="N9677" s="1">
        <v>7.8064684867858887</v>
      </c>
      <c r="O9677" s="1">
        <v>0.36824026703834534</v>
      </c>
      <c r="P9677" s="1">
        <v>6.0969324111938477</v>
      </c>
      <c r="Q9677" s="1">
        <v>0</v>
      </c>
      <c r="S9677" s="1">
        <v>36</v>
      </c>
      <c r="T9677" s="1">
        <v>1</v>
      </c>
      <c r="U9677" s="1">
        <v>25547620</v>
      </c>
      <c r="V9677" s="1">
        <v>1.6974242925643921</v>
      </c>
      <c r="W9677" s="1">
        <v>7.1170234680175781</v>
      </c>
      <c r="X9677" s="1">
        <v>7.1170234680175781</v>
      </c>
    </row>
    <row r="9678" spans="1:24" x14ac:dyDescent="0.35">
      <c r="A9678" s="1">
        <v>370331</v>
      </c>
      <c r="B9678" s="1" t="s">
        <v>2350</v>
      </c>
      <c r="C9678" s="1">
        <v>122098202</v>
      </c>
      <c r="D9678" s="1">
        <v>331</v>
      </c>
      <c r="E9678" s="1" t="s">
        <v>2843</v>
      </c>
      <c r="F9678" s="1" t="s">
        <v>156</v>
      </c>
      <c r="G9678" s="1" t="s">
        <v>155</v>
      </c>
      <c r="H9678" s="1" t="s">
        <v>916</v>
      </c>
      <c r="I9678" s="1">
        <v>6370799.2599999998</v>
      </c>
      <c r="K9678" s="1">
        <v>783733</v>
      </c>
      <c r="L9678" s="1">
        <v>19830850</v>
      </c>
      <c r="M9678" s="1">
        <v>1.4749660491943359</v>
      </c>
      <c r="N9678" s="1">
        <v>8.0353851318359375</v>
      </c>
      <c r="O9678" s="1">
        <v>-3.7204079329967499E-2</v>
      </c>
      <c r="P9678" s="1">
        <v>-0.58058768510818481</v>
      </c>
      <c r="Q9678" s="1">
        <v>0</v>
      </c>
      <c r="S9678" s="1">
        <v>37</v>
      </c>
      <c r="T9678" s="1">
        <v>1</v>
      </c>
      <c r="U9678" s="1">
        <v>26985382</v>
      </c>
      <c r="V9678" s="1">
        <v>1.4377620220184326</v>
      </c>
      <c r="W9678" s="1">
        <v>5.6277728080749512</v>
      </c>
      <c r="X9678" s="1">
        <v>5.6277728080749512</v>
      </c>
    </row>
    <row r="9679" spans="1:24" x14ac:dyDescent="0.35">
      <c r="A9679" s="1">
        <v>380331</v>
      </c>
      <c r="B9679" s="1" t="s">
        <v>2351</v>
      </c>
      <c r="C9679" s="1">
        <v>122098202</v>
      </c>
      <c r="D9679" s="1">
        <v>331</v>
      </c>
      <c r="E9679" s="1" t="s">
        <v>2843</v>
      </c>
      <c r="F9679" s="1" t="s">
        <v>156</v>
      </c>
      <c r="G9679" s="1" t="s">
        <v>155</v>
      </c>
      <c r="H9679" s="1" t="s">
        <v>916</v>
      </c>
      <c r="I9679" s="1">
        <v>6908767</v>
      </c>
      <c r="K9679" s="1">
        <v>783733</v>
      </c>
      <c r="L9679" s="1">
        <v>20370920</v>
      </c>
      <c r="M9679" s="1">
        <v>0.54006999731063843</v>
      </c>
      <c r="N9679" s="1">
        <v>2.7233829498291016</v>
      </c>
      <c r="O9679" s="1">
        <v>0.5379677414894104</v>
      </c>
      <c r="P9679" s="1">
        <v>8.4442739486694336</v>
      </c>
      <c r="Q9679" s="1">
        <v>0</v>
      </c>
      <c r="S9679" s="1">
        <v>38</v>
      </c>
      <c r="T9679" s="1">
        <v>1</v>
      </c>
      <c r="U9679" s="1">
        <v>28063420</v>
      </c>
      <c r="V9679" s="1">
        <v>1.0780377388000488</v>
      </c>
      <c r="W9679" s="1">
        <v>3.9948961734771729</v>
      </c>
      <c r="X9679" s="1">
        <v>3.9948961734771729</v>
      </c>
    </row>
    <row r="9680" spans="1:24" x14ac:dyDescent="0.35">
      <c r="A9680" s="1">
        <v>390331</v>
      </c>
      <c r="B9680" s="1" t="s">
        <v>2352</v>
      </c>
      <c r="C9680" s="1">
        <v>122098202</v>
      </c>
      <c r="D9680" s="1">
        <v>331</v>
      </c>
      <c r="E9680" s="1" t="s">
        <v>2843</v>
      </c>
      <c r="F9680" s="1" t="s">
        <v>156</v>
      </c>
      <c r="G9680" s="1" t="s">
        <v>155</v>
      </c>
      <c r="H9680" s="1" t="s">
        <v>916</v>
      </c>
      <c r="I9680" s="1">
        <v>6966238</v>
      </c>
      <c r="K9680" s="1">
        <v>833733</v>
      </c>
      <c r="L9680" s="1">
        <v>20605152</v>
      </c>
      <c r="M9680" s="1">
        <v>0.23423199355602264</v>
      </c>
      <c r="N9680" s="1">
        <v>1.1498351097106934</v>
      </c>
      <c r="O9680" s="1">
        <v>5.7470999658107758E-2</v>
      </c>
      <c r="P9680" s="1">
        <v>0.8318561315536499</v>
      </c>
      <c r="Q9680" s="1">
        <v>5.000000074505806E-2</v>
      </c>
      <c r="S9680" s="1">
        <v>39</v>
      </c>
      <c r="T9680" s="1">
        <v>1</v>
      </c>
      <c r="U9680" s="1">
        <v>28405124</v>
      </c>
      <c r="V9680" s="1">
        <v>0.34170299768447876</v>
      </c>
      <c r="W9680" s="1">
        <v>1.2176135778427124</v>
      </c>
      <c r="X9680" s="1">
        <v>1.2176135778427124</v>
      </c>
    </row>
    <row r="9681" spans="1:24" x14ac:dyDescent="0.35">
      <c r="A9681" s="1">
        <v>400331</v>
      </c>
      <c r="B9681" s="1" t="s">
        <v>2353</v>
      </c>
      <c r="C9681" s="1">
        <v>122098202</v>
      </c>
      <c r="D9681" s="1">
        <v>331</v>
      </c>
      <c r="E9681" s="1" t="s">
        <v>2843</v>
      </c>
      <c r="F9681" s="1" t="s">
        <v>156</v>
      </c>
      <c r="G9681" s="1" t="s">
        <v>155</v>
      </c>
      <c r="H9681" s="1" t="s">
        <v>916</v>
      </c>
      <c r="S9681" s="1">
        <v>40</v>
      </c>
      <c r="T9681" s="1">
        <v>1</v>
      </c>
      <c r="U9681" s="1">
        <v>0</v>
      </c>
      <c r="V9681" s="1">
        <v>0</v>
      </c>
      <c r="W9681" s="1">
        <v>-100</v>
      </c>
      <c r="X9681" s="1">
        <v>-100</v>
      </c>
    </row>
    <row r="9682" spans="1:24" x14ac:dyDescent="0.35">
      <c r="A9682" s="1">
        <v>410331</v>
      </c>
      <c r="B9682" s="1" t="s">
        <v>2354</v>
      </c>
      <c r="C9682" s="1">
        <v>122098202</v>
      </c>
      <c r="D9682" s="1">
        <v>331</v>
      </c>
      <c r="E9682" s="1" t="s">
        <v>2843</v>
      </c>
      <c r="F9682" s="1" t="s">
        <v>156</v>
      </c>
      <c r="G9682" s="1" t="s">
        <v>155</v>
      </c>
      <c r="H9682" s="1" t="s">
        <v>916</v>
      </c>
      <c r="S9682" s="1">
        <v>41</v>
      </c>
      <c r="T9682" s="1">
        <v>1</v>
      </c>
      <c r="U9682" s="1">
        <v>0</v>
      </c>
      <c r="V9682" s="1">
        <v>0</v>
      </c>
    </row>
    <row r="9683" spans="1:24" x14ac:dyDescent="0.35">
      <c r="A9683" s="1">
        <v>420331</v>
      </c>
      <c r="B9683" s="1" t="s">
        <v>2355</v>
      </c>
      <c r="C9683" s="1">
        <v>122098202</v>
      </c>
      <c r="D9683" s="1">
        <v>331</v>
      </c>
      <c r="E9683" s="1" t="s">
        <v>2843</v>
      </c>
      <c r="F9683" s="1" t="s">
        <v>156</v>
      </c>
      <c r="G9683" s="1" t="s">
        <v>155</v>
      </c>
      <c r="H9683" s="1" t="s">
        <v>916</v>
      </c>
      <c r="S9683" s="1">
        <v>42</v>
      </c>
      <c r="T9683" s="1">
        <v>1</v>
      </c>
      <c r="U9683" s="1">
        <v>0</v>
      </c>
      <c r="V9683" s="1">
        <v>0</v>
      </c>
    </row>
    <row r="9684" spans="1:24" x14ac:dyDescent="0.35">
      <c r="A9684" s="1">
        <v>430331</v>
      </c>
      <c r="B9684" s="1" t="s">
        <v>2356</v>
      </c>
      <c r="C9684" s="1">
        <v>122098202</v>
      </c>
      <c r="D9684" s="1">
        <v>331</v>
      </c>
      <c r="E9684" s="1" t="s">
        <v>2843</v>
      </c>
      <c r="F9684" s="1" t="s">
        <v>156</v>
      </c>
      <c r="G9684" s="1" t="s">
        <v>155</v>
      </c>
      <c r="H9684" s="1" t="s">
        <v>916</v>
      </c>
      <c r="S9684" s="1">
        <v>43</v>
      </c>
      <c r="T9684" s="1">
        <v>1</v>
      </c>
      <c r="U9684" s="1">
        <v>0</v>
      </c>
      <c r="V9684" s="1">
        <v>0</v>
      </c>
    </row>
    <row r="9685" spans="1:24" x14ac:dyDescent="0.35">
      <c r="A9685" s="1">
        <v>440331</v>
      </c>
      <c r="B9685" s="1" t="s">
        <v>2357</v>
      </c>
      <c r="C9685" s="1">
        <v>122098202</v>
      </c>
      <c r="D9685" s="1">
        <v>331</v>
      </c>
      <c r="E9685" s="1" t="s">
        <v>2843</v>
      </c>
      <c r="F9685" s="1" t="s">
        <v>156</v>
      </c>
      <c r="G9685" s="1" t="s">
        <v>155</v>
      </c>
      <c r="H9685" s="1" t="s">
        <v>916</v>
      </c>
      <c r="S9685" s="1">
        <v>44</v>
      </c>
      <c r="T9685" s="1">
        <v>1</v>
      </c>
      <c r="U9685" s="1">
        <v>0</v>
      </c>
      <c r="V9685" s="1">
        <v>0</v>
      </c>
    </row>
    <row r="9686" spans="1:24" x14ac:dyDescent="0.35">
      <c r="A9686" s="1">
        <v>450331</v>
      </c>
      <c r="B9686" s="1" t="s">
        <v>2358</v>
      </c>
      <c r="C9686" s="1">
        <v>122098202</v>
      </c>
      <c r="D9686" s="1">
        <v>331</v>
      </c>
      <c r="E9686" s="1" t="s">
        <v>2843</v>
      </c>
      <c r="F9686" s="1" t="s">
        <v>156</v>
      </c>
      <c r="G9686" s="1" t="s">
        <v>155</v>
      </c>
      <c r="H9686" s="1" t="s">
        <v>916</v>
      </c>
      <c r="S9686" s="1">
        <v>45</v>
      </c>
      <c r="T9686" s="1">
        <v>1</v>
      </c>
      <c r="U9686" s="1">
        <v>0</v>
      </c>
      <c r="V9686" s="1">
        <v>0</v>
      </c>
    </row>
    <row r="9687" spans="1:24" x14ac:dyDescent="0.35">
      <c r="A9687" s="1">
        <v>460331</v>
      </c>
      <c r="B9687" s="1" t="s">
        <v>2359</v>
      </c>
      <c r="C9687" s="1">
        <v>122098202</v>
      </c>
      <c r="D9687" s="1">
        <v>331</v>
      </c>
      <c r="E9687" s="1" t="s">
        <v>2843</v>
      </c>
      <c r="F9687" s="1" t="s">
        <v>156</v>
      </c>
      <c r="G9687" s="1" t="s">
        <v>155</v>
      </c>
      <c r="H9687" s="1" t="s">
        <v>916</v>
      </c>
      <c r="S9687" s="1">
        <v>46</v>
      </c>
      <c r="T9687" s="1">
        <v>1</v>
      </c>
      <c r="U9687" s="1">
        <v>0</v>
      </c>
      <c r="V9687" s="1">
        <v>0</v>
      </c>
    </row>
    <row r="9688" spans="1:24" x14ac:dyDescent="0.35">
      <c r="A9688" s="1">
        <v>470331</v>
      </c>
      <c r="B9688" s="1" t="s">
        <v>2360</v>
      </c>
      <c r="C9688" s="1">
        <v>122098202</v>
      </c>
      <c r="D9688" s="1">
        <v>331</v>
      </c>
      <c r="E9688" s="1" t="s">
        <v>2843</v>
      </c>
      <c r="F9688" s="1" t="s">
        <v>156</v>
      </c>
      <c r="G9688" s="1" t="s">
        <v>155</v>
      </c>
      <c r="H9688" s="1" t="s">
        <v>916</v>
      </c>
      <c r="S9688" s="1">
        <v>47</v>
      </c>
      <c r="T9688" s="1">
        <v>1</v>
      </c>
      <c r="U9688" s="1">
        <v>0</v>
      </c>
      <c r="V9688" s="1">
        <v>0</v>
      </c>
    </row>
    <row r="9689" spans="1:24" x14ac:dyDescent="0.35">
      <c r="A9689" s="1">
        <v>480331</v>
      </c>
      <c r="B9689" s="1" t="s">
        <v>2361</v>
      </c>
      <c r="C9689" s="1">
        <v>122098202</v>
      </c>
      <c r="D9689" s="1">
        <v>331</v>
      </c>
      <c r="E9689" s="1" t="s">
        <v>2843</v>
      </c>
      <c r="F9689" s="1" t="s">
        <v>156</v>
      </c>
      <c r="G9689" s="1" t="s">
        <v>155</v>
      </c>
      <c r="H9689" s="1" t="s">
        <v>916</v>
      </c>
      <c r="S9689" s="1">
        <v>48</v>
      </c>
      <c r="T9689" s="1">
        <v>1</v>
      </c>
      <c r="U9689" s="1">
        <v>0</v>
      </c>
      <c r="V9689" s="1">
        <v>0</v>
      </c>
    </row>
    <row r="9690" spans="1:24" x14ac:dyDescent="0.35">
      <c r="A9690" s="1">
        <v>290353</v>
      </c>
      <c r="B9690" s="1" t="s">
        <v>2341</v>
      </c>
      <c r="C9690" s="1">
        <v>122098403</v>
      </c>
      <c r="D9690" s="1">
        <v>353</v>
      </c>
      <c r="E9690" s="1" t="s">
        <v>2844</v>
      </c>
      <c r="F9690" s="1" t="s">
        <v>156</v>
      </c>
      <c r="G9690" s="1" t="s">
        <v>155</v>
      </c>
      <c r="H9690" s="1" t="s">
        <v>916</v>
      </c>
      <c r="I9690" s="1">
        <v>2865926.25</v>
      </c>
      <c r="K9690" s="1">
        <v>499677</v>
      </c>
      <c r="L9690" s="1">
        <v>9392298</v>
      </c>
      <c r="S9690" s="1">
        <v>29</v>
      </c>
      <c r="T9690" s="1">
        <v>1</v>
      </c>
      <c r="U9690" s="1">
        <v>12757901</v>
      </c>
      <c r="V9690" s="1">
        <v>0</v>
      </c>
    </row>
    <row r="9691" spans="1:24" x14ac:dyDescent="0.35">
      <c r="A9691" s="1">
        <v>300353</v>
      </c>
      <c r="B9691" s="1" t="s">
        <v>2343</v>
      </c>
      <c r="C9691" s="1">
        <v>122098403</v>
      </c>
      <c r="D9691" s="1">
        <v>353</v>
      </c>
      <c r="E9691" s="1" t="s">
        <v>2844</v>
      </c>
      <c r="F9691" s="1" t="s">
        <v>156</v>
      </c>
      <c r="G9691" s="1" t="s">
        <v>155</v>
      </c>
      <c r="H9691" s="1" t="s">
        <v>916</v>
      </c>
      <c r="I9691" s="1">
        <v>2733220.37</v>
      </c>
      <c r="K9691" s="1">
        <v>570879</v>
      </c>
      <c r="L9691" s="1">
        <v>9820935</v>
      </c>
      <c r="M9691" s="1">
        <v>0.42863699793815613</v>
      </c>
      <c r="N9691" s="1">
        <v>4.5637073516845703</v>
      </c>
      <c r="O9691" s="1">
        <v>-0.13270588219165802</v>
      </c>
      <c r="P9691" s="1">
        <v>-4.6304707527160645</v>
      </c>
      <c r="Q9691" s="1">
        <v>7.1202002465724945E-2</v>
      </c>
      <c r="S9691" s="1">
        <v>30</v>
      </c>
      <c r="T9691" s="1">
        <v>1</v>
      </c>
      <c r="U9691" s="1">
        <v>13125034</v>
      </c>
      <c r="V9691" s="1">
        <v>0.36713311076164246</v>
      </c>
      <c r="W9691" s="1">
        <v>2.8776912689208984</v>
      </c>
      <c r="X9691" s="1">
        <v>2.8776912689208984</v>
      </c>
    </row>
    <row r="9692" spans="1:24" x14ac:dyDescent="0.35">
      <c r="A9692" s="1">
        <v>310353</v>
      </c>
      <c r="B9692" s="1" t="s">
        <v>2344</v>
      </c>
      <c r="C9692" s="1">
        <v>122098403</v>
      </c>
      <c r="D9692" s="1">
        <v>353</v>
      </c>
      <c r="E9692" s="1" t="s">
        <v>2844</v>
      </c>
      <c r="F9692" s="1" t="s">
        <v>156</v>
      </c>
      <c r="G9692" s="1" t="s">
        <v>155</v>
      </c>
      <c r="H9692" s="1" t="s">
        <v>916</v>
      </c>
      <c r="I9692" s="1">
        <v>2781016.01</v>
      </c>
      <c r="K9692" s="1">
        <v>535278</v>
      </c>
      <c r="L9692" s="1">
        <v>9974006</v>
      </c>
      <c r="M9692" s="1">
        <v>0.15307100117206573</v>
      </c>
      <c r="N9692" s="1">
        <v>1.5586193799972534</v>
      </c>
      <c r="O9692" s="1">
        <v>4.779563844203949E-2</v>
      </c>
      <c r="P9692" s="1">
        <v>1.7486932277679443</v>
      </c>
      <c r="Q9692" s="1">
        <v>-3.5601001232862473E-2</v>
      </c>
      <c r="S9692" s="1">
        <v>31</v>
      </c>
      <c r="T9692" s="1">
        <v>1</v>
      </c>
      <c r="U9692" s="1">
        <v>13290300</v>
      </c>
      <c r="V9692" s="1">
        <v>0.16526563465595245</v>
      </c>
      <c r="W9692" s="1">
        <v>1.2591662406921387</v>
      </c>
      <c r="X9692" s="1">
        <v>1.2591662406921387</v>
      </c>
    </row>
    <row r="9693" spans="1:24" x14ac:dyDescent="0.35">
      <c r="A9693" s="1">
        <v>320353</v>
      </c>
      <c r="B9693" s="1" t="s">
        <v>2345</v>
      </c>
      <c r="C9693" s="1">
        <v>122098403</v>
      </c>
      <c r="D9693" s="1">
        <v>353</v>
      </c>
      <c r="E9693" s="1" t="s">
        <v>2844</v>
      </c>
      <c r="F9693" s="1" t="s">
        <v>156</v>
      </c>
      <c r="G9693" s="1" t="s">
        <v>155</v>
      </c>
      <c r="H9693" s="1" t="s">
        <v>916</v>
      </c>
      <c r="I9693" s="1">
        <v>2887448.54</v>
      </c>
      <c r="K9693" s="1">
        <v>535278</v>
      </c>
      <c r="L9693" s="1">
        <v>10169031</v>
      </c>
      <c r="M9693" s="1">
        <v>0.1950249969959259</v>
      </c>
      <c r="N9693" s="1">
        <v>1.9553326368331909</v>
      </c>
      <c r="O9693" s="1">
        <v>0.10643252730369568</v>
      </c>
      <c r="P9693" s="1">
        <v>3.8271095752716064</v>
      </c>
      <c r="Q9693" s="1">
        <v>0</v>
      </c>
      <c r="S9693" s="1">
        <v>32</v>
      </c>
      <c r="T9693" s="1">
        <v>1</v>
      </c>
      <c r="U9693" s="1">
        <v>13591758</v>
      </c>
      <c r="V9693" s="1">
        <v>0.30145752429962158</v>
      </c>
      <c r="W9693" s="1">
        <v>2.2682557106018066</v>
      </c>
      <c r="X9693" s="1">
        <v>2.2682557106018066</v>
      </c>
    </row>
    <row r="9694" spans="1:24" x14ac:dyDescent="0.35">
      <c r="A9694" s="1">
        <v>330353</v>
      </c>
      <c r="B9694" s="1" t="s">
        <v>2346</v>
      </c>
      <c r="C9694" s="1">
        <v>122098403</v>
      </c>
      <c r="D9694" s="1">
        <v>353</v>
      </c>
      <c r="E9694" s="1" t="s">
        <v>2844</v>
      </c>
      <c r="F9694" s="1" t="s">
        <v>156</v>
      </c>
      <c r="G9694" s="1" t="s">
        <v>155</v>
      </c>
      <c r="H9694" s="1" t="s">
        <v>916</v>
      </c>
      <c r="I9694" s="1">
        <v>2947758.58</v>
      </c>
      <c r="K9694" s="1">
        <v>535278</v>
      </c>
      <c r="L9694" s="1">
        <v>10543732</v>
      </c>
      <c r="M9694" s="1">
        <v>0.37470099329948425</v>
      </c>
      <c r="N9694" s="1">
        <v>3.6847267150878906</v>
      </c>
      <c r="O9694" s="1">
        <v>6.0310039669275284E-2</v>
      </c>
      <c r="P9694" s="1">
        <v>2.0886967182159424</v>
      </c>
      <c r="Q9694" s="1">
        <v>0</v>
      </c>
      <c r="S9694" s="1">
        <v>33</v>
      </c>
      <c r="T9694" s="1">
        <v>1</v>
      </c>
      <c r="U9694" s="1">
        <v>14026768</v>
      </c>
      <c r="V9694" s="1">
        <v>0.43501102924346924</v>
      </c>
      <c r="W9694" s="1">
        <v>3.2005424499511719</v>
      </c>
      <c r="X9694" s="1">
        <v>3.2005424499511719</v>
      </c>
    </row>
    <row r="9695" spans="1:24" x14ac:dyDescent="0.35">
      <c r="A9695" s="1">
        <v>340353</v>
      </c>
      <c r="B9695" s="1" t="s">
        <v>2347</v>
      </c>
      <c r="C9695" s="1">
        <v>122098403</v>
      </c>
      <c r="D9695" s="1">
        <v>353</v>
      </c>
      <c r="E9695" s="1" t="s">
        <v>2844</v>
      </c>
      <c r="F9695" s="1" t="s">
        <v>156</v>
      </c>
      <c r="G9695" s="1" t="s">
        <v>155</v>
      </c>
      <c r="H9695" s="1" t="s">
        <v>916</v>
      </c>
      <c r="I9695" s="1">
        <v>3041415.32</v>
      </c>
      <c r="K9695" s="1">
        <v>535278</v>
      </c>
      <c r="L9695" s="1">
        <v>10543717</v>
      </c>
      <c r="M9695" s="1">
        <v>-1.4999999621068127E-5</v>
      </c>
      <c r="N9695" s="1">
        <v>-1.4226461644284427E-4</v>
      </c>
      <c r="O9695" s="1">
        <v>9.3656741082668304E-2</v>
      </c>
      <c r="P9695" s="1">
        <v>3.1772189140319824</v>
      </c>
      <c r="Q9695" s="1">
        <v>0</v>
      </c>
      <c r="S9695" s="1">
        <v>34</v>
      </c>
      <c r="T9695" s="1">
        <v>1</v>
      </c>
      <c r="U9695" s="1">
        <v>14120410</v>
      </c>
      <c r="V9695" s="1">
        <v>9.3641743063926697E-2</v>
      </c>
      <c r="W9695" s="1">
        <v>0.66759496927261353</v>
      </c>
      <c r="X9695" s="1">
        <v>0.66759496927261353</v>
      </c>
    </row>
    <row r="9696" spans="1:24" x14ac:dyDescent="0.35">
      <c r="A9696" s="1">
        <v>350353</v>
      </c>
      <c r="B9696" s="1" t="s">
        <v>2348</v>
      </c>
      <c r="C9696" s="1">
        <v>122098403</v>
      </c>
      <c r="D9696" s="1">
        <v>353</v>
      </c>
      <c r="E9696" s="1" t="s">
        <v>2844</v>
      </c>
      <c r="F9696" s="1" t="s">
        <v>156</v>
      </c>
      <c r="G9696" s="1" t="s">
        <v>155</v>
      </c>
      <c r="H9696" s="1" t="s">
        <v>916</v>
      </c>
      <c r="I9696" s="1">
        <v>2955157.26</v>
      </c>
      <c r="K9696" s="1">
        <v>535278</v>
      </c>
      <c r="L9696" s="1">
        <v>10840201</v>
      </c>
      <c r="M9696" s="1">
        <v>0.29648399353027344</v>
      </c>
      <c r="N9696" s="1">
        <v>2.8119494915008545</v>
      </c>
      <c r="O9696" s="1">
        <v>-8.6258061230182648E-2</v>
      </c>
      <c r="P9696" s="1">
        <v>-2.836115837097168</v>
      </c>
      <c r="Q9696" s="1">
        <v>0</v>
      </c>
      <c r="S9696" s="1">
        <v>35</v>
      </c>
      <c r="T9696" s="1">
        <v>1</v>
      </c>
      <c r="U9696" s="1">
        <v>14330636</v>
      </c>
      <c r="V9696" s="1">
        <v>0.21022593975067139</v>
      </c>
      <c r="W9696" s="1">
        <v>1.4888094663619995</v>
      </c>
      <c r="X9696" s="1">
        <v>1.4888094663619995</v>
      </c>
    </row>
    <row r="9697" spans="1:24" x14ac:dyDescent="0.35">
      <c r="A9697" s="1">
        <v>360353</v>
      </c>
      <c r="B9697" s="1" t="s">
        <v>2349</v>
      </c>
      <c r="C9697" s="1">
        <v>122098403</v>
      </c>
      <c r="D9697" s="1">
        <v>353</v>
      </c>
      <c r="E9697" s="1" t="s">
        <v>2844</v>
      </c>
      <c r="F9697" s="1" t="s">
        <v>156</v>
      </c>
      <c r="G9697" s="1" t="s">
        <v>155</v>
      </c>
      <c r="H9697" s="1" t="s">
        <v>916</v>
      </c>
      <c r="I9697" s="1">
        <v>3451878.35</v>
      </c>
      <c r="K9697" s="1">
        <v>535278</v>
      </c>
      <c r="L9697" s="1">
        <v>12048078</v>
      </c>
      <c r="M9697" s="1">
        <v>1.2078770399093628</v>
      </c>
      <c r="N9697" s="1">
        <v>11.142570495605469</v>
      </c>
      <c r="O9697" s="1">
        <v>0.49672108888626099</v>
      </c>
      <c r="P9697" s="1">
        <v>16.808618545532227</v>
      </c>
      <c r="Q9697" s="1">
        <v>0</v>
      </c>
      <c r="S9697" s="1">
        <v>36</v>
      </c>
      <c r="T9697" s="1">
        <v>1</v>
      </c>
      <c r="U9697" s="1">
        <v>16035234</v>
      </c>
      <c r="V9697" s="1">
        <v>1.7045981884002686</v>
      </c>
      <c r="W9697" s="1">
        <v>11.894783020019531</v>
      </c>
      <c r="X9697" s="1">
        <v>11.894783020019531</v>
      </c>
    </row>
    <row r="9698" spans="1:24" x14ac:dyDescent="0.35">
      <c r="A9698" s="1">
        <v>370353</v>
      </c>
      <c r="B9698" s="1" t="s">
        <v>2350</v>
      </c>
      <c r="C9698" s="1">
        <v>122098403</v>
      </c>
      <c r="D9698" s="1">
        <v>353</v>
      </c>
      <c r="E9698" s="1" t="s">
        <v>2844</v>
      </c>
      <c r="F9698" s="1" t="s">
        <v>156</v>
      </c>
      <c r="G9698" s="1" t="s">
        <v>155</v>
      </c>
      <c r="H9698" s="1" t="s">
        <v>916</v>
      </c>
      <c r="I9698" s="1">
        <v>3414164.03</v>
      </c>
      <c r="K9698" s="1">
        <v>535278</v>
      </c>
      <c r="L9698" s="1">
        <v>13077838</v>
      </c>
      <c r="M9698" s="1">
        <v>1.0297600030899048</v>
      </c>
      <c r="N9698" s="1">
        <v>8.5470895767211914</v>
      </c>
      <c r="O9698" s="1">
        <v>-3.7714321166276932E-2</v>
      </c>
      <c r="P9698" s="1">
        <v>-1.092573881149292</v>
      </c>
      <c r="Q9698" s="1">
        <v>0</v>
      </c>
      <c r="S9698" s="1">
        <v>37</v>
      </c>
      <c r="T9698" s="1">
        <v>1</v>
      </c>
      <c r="U9698" s="1">
        <v>17027280</v>
      </c>
      <c r="V9698" s="1">
        <v>0.99204570055007935</v>
      </c>
      <c r="W9698" s="1">
        <v>6.1866636276245117</v>
      </c>
      <c r="X9698" s="1">
        <v>6.1866636276245117</v>
      </c>
    </row>
    <row r="9699" spans="1:24" x14ac:dyDescent="0.35">
      <c r="A9699" s="1">
        <v>380353</v>
      </c>
      <c r="B9699" s="1" t="s">
        <v>2351</v>
      </c>
      <c r="C9699" s="1">
        <v>122098403</v>
      </c>
      <c r="D9699" s="1">
        <v>353</v>
      </c>
      <c r="E9699" s="1" t="s">
        <v>2844</v>
      </c>
      <c r="F9699" s="1" t="s">
        <v>156</v>
      </c>
      <c r="G9699" s="1" t="s">
        <v>155</v>
      </c>
      <c r="H9699" s="1" t="s">
        <v>916</v>
      </c>
      <c r="I9699" s="1">
        <v>3609235</v>
      </c>
      <c r="K9699" s="1">
        <v>535278</v>
      </c>
      <c r="L9699" s="1">
        <v>13651337</v>
      </c>
      <c r="M9699" s="1">
        <v>0.57349902391433716</v>
      </c>
      <c r="N9699" s="1">
        <v>4.3852739334106445</v>
      </c>
      <c r="O9699" s="1">
        <v>0.19507096707820892</v>
      </c>
      <c r="P9699" s="1">
        <v>5.7135791778564453</v>
      </c>
      <c r="Q9699" s="1">
        <v>0</v>
      </c>
      <c r="S9699" s="1">
        <v>38</v>
      </c>
      <c r="T9699" s="1">
        <v>1</v>
      </c>
      <c r="U9699" s="1">
        <v>17795850</v>
      </c>
      <c r="V9699" s="1">
        <v>0.76857000589370728</v>
      </c>
      <c r="W9699" s="1">
        <v>4.5137567520141602</v>
      </c>
      <c r="X9699" s="1">
        <v>4.5137567520141602</v>
      </c>
    </row>
    <row r="9700" spans="1:24" x14ac:dyDescent="0.35">
      <c r="A9700" s="1">
        <v>390353</v>
      </c>
      <c r="B9700" s="1" t="s">
        <v>2352</v>
      </c>
      <c r="C9700" s="1">
        <v>122098403</v>
      </c>
      <c r="D9700" s="1">
        <v>353</v>
      </c>
      <c r="E9700" s="1" t="s">
        <v>2844</v>
      </c>
      <c r="F9700" s="1" t="s">
        <v>156</v>
      </c>
      <c r="G9700" s="1" t="s">
        <v>155</v>
      </c>
      <c r="H9700" s="1" t="s">
        <v>916</v>
      </c>
      <c r="I9700" s="1">
        <v>3685457</v>
      </c>
      <c r="K9700" s="1">
        <v>585278</v>
      </c>
      <c r="L9700" s="1">
        <v>13830411</v>
      </c>
      <c r="M9700" s="1">
        <v>0.1790740042924881</v>
      </c>
      <c r="N9700" s="1">
        <v>1.3117690086364746</v>
      </c>
      <c r="O9700" s="1">
        <v>7.6222002506256104E-2</v>
      </c>
      <c r="P9700" s="1">
        <v>2.1118602752685547</v>
      </c>
      <c r="Q9700" s="1">
        <v>5.000000074505806E-2</v>
      </c>
      <c r="S9700" s="1">
        <v>39</v>
      </c>
      <c r="T9700" s="1">
        <v>1</v>
      </c>
      <c r="U9700" s="1">
        <v>18101146</v>
      </c>
      <c r="V9700" s="1">
        <v>0.30529600381851196</v>
      </c>
      <c r="W9700" s="1">
        <v>1.7155460119247437</v>
      </c>
      <c r="X9700" s="1">
        <v>1.7155460119247437</v>
      </c>
    </row>
    <row r="9701" spans="1:24" x14ac:dyDescent="0.35">
      <c r="A9701" s="1">
        <v>400353</v>
      </c>
      <c r="B9701" s="1" t="s">
        <v>2353</v>
      </c>
      <c r="C9701" s="1">
        <v>122098403</v>
      </c>
      <c r="D9701" s="1">
        <v>353</v>
      </c>
      <c r="E9701" s="1" t="s">
        <v>2844</v>
      </c>
      <c r="F9701" s="1" t="s">
        <v>156</v>
      </c>
      <c r="G9701" s="1" t="s">
        <v>155</v>
      </c>
      <c r="H9701" s="1" t="s">
        <v>916</v>
      </c>
      <c r="S9701" s="1">
        <v>40</v>
      </c>
      <c r="T9701" s="1">
        <v>1</v>
      </c>
      <c r="U9701" s="1">
        <v>0</v>
      </c>
      <c r="V9701" s="1">
        <v>0</v>
      </c>
      <c r="W9701" s="1">
        <v>-100</v>
      </c>
      <c r="X9701" s="1">
        <v>-100</v>
      </c>
    </row>
    <row r="9702" spans="1:24" x14ac:dyDescent="0.35">
      <c r="A9702" s="1">
        <v>410353</v>
      </c>
      <c r="B9702" s="1" t="s">
        <v>2354</v>
      </c>
      <c r="C9702" s="1">
        <v>122098403</v>
      </c>
      <c r="D9702" s="1">
        <v>353</v>
      </c>
      <c r="E9702" s="1" t="s">
        <v>2844</v>
      </c>
      <c r="F9702" s="1" t="s">
        <v>156</v>
      </c>
      <c r="G9702" s="1" t="s">
        <v>155</v>
      </c>
      <c r="H9702" s="1" t="s">
        <v>916</v>
      </c>
      <c r="S9702" s="1">
        <v>41</v>
      </c>
      <c r="T9702" s="1">
        <v>1</v>
      </c>
      <c r="U9702" s="1">
        <v>0</v>
      </c>
      <c r="V9702" s="1">
        <v>0</v>
      </c>
    </row>
    <row r="9703" spans="1:24" x14ac:dyDescent="0.35">
      <c r="A9703" s="1">
        <v>420353</v>
      </c>
      <c r="B9703" s="1" t="s">
        <v>2355</v>
      </c>
      <c r="C9703" s="1">
        <v>122098403</v>
      </c>
      <c r="D9703" s="1">
        <v>353</v>
      </c>
      <c r="E9703" s="1" t="s">
        <v>2844</v>
      </c>
      <c r="F9703" s="1" t="s">
        <v>156</v>
      </c>
      <c r="G9703" s="1" t="s">
        <v>155</v>
      </c>
      <c r="H9703" s="1" t="s">
        <v>916</v>
      </c>
      <c r="S9703" s="1">
        <v>42</v>
      </c>
      <c r="T9703" s="1">
        <v>1</v>
      </c>
      <c r="U9703" s="1">
        <v>0</v>
      </c>
      <c r="V9703" s="1">
        <v>0</v>
      </c>
    </row>
    <row r="9704" spans="1:24" x14ac:dyDescent="0.35">
      <c r="A9704" s="1">
        <v>430353</v>
      </c>
      <c r="B9704" s="1" t="s">
        <v>2356</v>
      </c>
      <c r="C9704" s="1">
        <v>122098403</v>
      </c>
      <c r="D9704" s="1">
        <v>353</v>
      </c>
      <c r="E9704" s="1" t="s">
        <v>2844</v>
      </c>
      <c r="F9704" s="1" t="s">
        <v>156</v>
      </c>
      <c r="G9704" s="1" t="s">
        <v>155</v>
      </c>
      <c r="H9704" s="1" t="s">
        <v>916</v>
      </c>
      <c r="S9704" s="1">
        <v>43</v>
      </c>
      <c r="T9704" s="1">
        <v>1</v>
      </c>
      <c r="U9704" s="1">
        <v>0</v>
      </c>
      <c r="V9704" s="1">
        <v>0</v>
      </c>
    </row>
    <row r="9705" spans="1:24" x14ac:dyDescent="0.35">
      <c r="A9705" s="1">
        <v>440353</v>
      </c>
      <c r="B9705" s="1" t="s">
        <v>2357</v>
      </c>
      <c r="C9705" s="1">
        <v>122098403</v>
      </c>
      <c r="D9705" s="1">
        <v>353</v>
      </c>
      <c r="E9705" s="1" t="s">
        <v>2844</v>
      </c>
      <c r="F9705" s="1" t="s">
        <v>156</v>
      </c>
      <c r="G9705" s="1" t="s">
        <v>155</v>
      </c>
      <c r="H9705" s="1" t="s">
        <v>916</v>
      </c>
      <c r="S9705" s="1">
        <v>44</v>
      </c>
      <c r="T9705" s="1">
        <v>1</v>
      </c>
      <c r="U9705" s="1">
        <v>0</v>
      </c>
      <c r="V9705" s="1">
        <v>0</v>
      </c>
    </row>
    <row r="9706" spans="1:24" x14ac:dyDescent="0.35">
      <c r="A9706" s="1">
        <v>450353</v>
      </c>
      <c r="B9706" s="1" t="s">
        <v>2358</v>
      </c>
      <c r="C9706" s="1">
        <v>122098403</v>
      </c>
      <c r="D9706" s="1">
        <v>353</v>
      </c>
      <c r="E9706" s="1" t="s">
        <v>2844</v>
      </c>
      <c r="F9706" s="1" t="s">
        <v>156</v>
      </c>
      <c r="G9706" s="1" t="s">
        <v>155</v>
      </c>
      <c r="H9706" s="1" t="s">
        <v>916</v>
      </c>
      <c r="S9706" s="1">
        <v>45</v>
      </c>
      <c r="T9706" s="1">
        <v>1</v>
      </c>
      <c r="U9706" s="1">
        <v>0</v>
      </c>
      <c r="V9706" s="1">
        <v>0</v>
      </c>
    </row>
    <row r="9707" spans="1:24" x14ac:dyDescent="0.35">
      <c r="A9707" s="1">
        <v>460353</v>
      </c>
      <c r="B9707" s="1" t="s">
        <v>2359</v>
      </c>
      <c r="C9707" s="1">
        <v>122098403</v>
      </c>
      <c r="D9707" s="1">
        <v>353</v>
      </c>
      <c r="E9707" s="1" t="s">
        <v>2844</v>
      </c>
      <c r="F9707" s="1" t="s">
        <v>156</v>
      </c>
      <c r="G9707" s="1" t="s">
        <v>155</v>
      </c>
      <c r="H9707" s="1" t="s">
        <v>916</v>
      </c>
      <c r="S9707" s="1">
        <v>46</v>
      </c>
      <c r="T9707" s="1">
        <v>1</v>
      </c>
      <c r="U9707" s="1">
        <v>0</v>
      </c>
      <c r="V9707" s="1">
        <v>0</v>
      </c>
    </row>
    <row r="9708" spans="1:24" x14ac:dyDescent="0.35">
      <c r="A9708" s="1">
        <v>470353</v>
      </c>
      <c r="B9708" s="1" t="s">
        <v>2360</v>
      </c>
      <c r="C9708" s="1">
        <v>122098403</v>
      </c>
      <c r="D9708" s="1">
        <v>353</v>
      </c>
      <c r="E9708" s="1" t="s">
        <v>2844</v>
      </c>
      <c r="F9708" s="1" t="s">
        <v>156</v>
      </c>
      <c r="G9708" s="1" t="s">
        <v>155</v>
      </c>
      <c r="H9708" s="1" t="s">
        <v>916</v>
      </c>
      <c r="S9708" s="1">
        <v>47</v>
      </c>
      <c r="T9708" s="1">
        <v>1</v>
      </c>
      <c r="U9708" s="1">
        <v>0</v>
      </c>
      <c r="V9708" s="1">
        <v>0</v>
      </c>
    </row>
    <row r="9709" spans="1:24" x14ac:dyDescent="0.35">
      <c r="A9709" s="1">
        <v>480353</v>
      </c>
      <c r="B9709" s="1" t="s">
        <v>2361</v>
      </c>
      <c r="C9709" s="1">
        <v>122098403</v>
      </c>
      <c r="D9709" s="1">
        <v>353</v>
      </c>
      <c r="E9709" s="1" t="s">
        <v>2844</v>
      </c>
      <c r="F9709" s="1" t="s">
        <v>156</v>
      </c>
      <c r="G9709" s="1" t="s">
        <v>155</v>
      </c>
      <c r="H9709" s="1" t="s">
        <v>916</v>
      </c>
      <c r="S9709" s="1">
        <v>48</v>
      </c>
      <c r="T9709" s="1">
        <v>1</v>
      </c>
      <c r="U9709" s="1">
        <v>0</v>
      </c>
      <c r="V9709" s="1">
        <v>0</v>
      </c>
    </row>
    <row r="9710" spans="1:24" x14ac:dyDescent="0.35">
      <c r="A9710" s="1">
        <v>250571</v>
      </c>
      <c r="B9710" s="1" t="s">
        <v>2364</v>
      </c>
      <c r="C9710" s="1">
        <v>122099007</v>
      </c>
      <c r="D9710" s="1">
        <v>571</v>
      </c>
      <c r="E9710" s="1" t="s">
        <v>48</v>
      </c>
      <c r="F9710" s="1" t="s">
        <v>48</v>
      </c>
      <c r="G9710" s="1" t="s">
        <v>48</v>
      </c>
      <c r="H9710" s="1" t="s">
        <v>48</v>
      </c>
      <c r="S9710" s="1">
        <v>25</v>
      </c>
      <c r="T9710" s="1">
        <v>2</v>
      </c>
      <c r="U9710" s="1">
        <v>0</v>
      </c>
      <c r="V9710" s="1">
        <v>0</v>
      </c>
    </row>
    <row r="9711" spans="1:24" x14ac:dyDescent="0.35">
      <c r="A9711" s="1">
        <v>260571</v>
      </c>
      <c r="B9711" s="1" t="s">
        <v>2365</v>
      </c>
      <c r="C9711" s="1">
        <v>122099007</v>
      </c>
      <c r="D9711" s="1">
        <v>571</v>
      </c>
      <c r="E9711" s="1" t="s">
        <v>48</v>
      </c>
      <c r="F9711" s="1" t="s">
        <v>48</v>
      </c>
      <c r="G9711" s="1" t="s">
        <v>48</v>
      </c>
      <c r="H9711" s="1" t="s">
        <v>48</v>
      </c>
      <c r="S9711" s="1">
        <v>26</v>
      </c>
      <c r="T9711" s="1">
        <v>2</v>
      </c>
      <c r="U9711" s="1">
        <v>0</v>
      </c>
      <c r="V9711" s="1">
        <v>0</v>
      </c>
    </row>
    <row r="9712" spans="1:24" x14ac:dyDescent="0.35">
      <c r="A9712" s="1">
        <v>270571</v>
      </c>
      <c r="B9712" s="1" t="s">
        <v>2366</v>
      </c>
      <c r="C9712" s="1">
        <v>122099007</v>
      </c>
      <c r="D9712" s="1">
        <v>571</v>
      </c>
      <c r="E9712" s="1" t="s">
        <v>48</v>
      </c>
      <c r="F9712" s="1" t="s">
        <v>48</v>
      </c>
      <c r="G9712" s="1" t="s">
        <v>48</v>
      </c>
      <c r="H9712" s="1" t="s">
        <v>48</v>
      </c>
      <c r="S9712" s="1">
        <v>27</v>
      </c>
      <c r="T9712" s="1">
        <v>2</v>
      </c>
      <c r="U9712" s="1">
        <v>0</v>
      </c>
      <c r="V9712" s="1">
        <v>0</v>
      </c>
    </row>
    <row r="9713" spans="1:24" x14ac:dyDescent="0.35">
      <c r="A9713" s="1">
        <v>280571</v>
      </c>
      <c r="B9713" s="1" t="s">
        <v>2367</v>
      </c>
      <c r="C9713" s="1">
        <v>122099007</v>
      </c>
      <c r="D9713" s="1">
        <v>571</v>
      </c>
      <c r="E9713" s="1" t="s">
        <v>48</v>
      </c>
      <c r="F9713" s="1" t="s">
        <v>48</v>
      </c>
      <c r="G9713" s="1" t="s">
        <v>48</v>
      </c>
      <c r="H9713" s="1" t="s">
        <v>48</v>
      </c>
      <c r="S9713" s="1">
        <v>28</v>
      </c>
      <c r="T9713" s="1">
        <v>2</v>
      </c>
      <c r="U9713" s="1">
        <v>0</v>
      </c>
      <c r="V9713" s="1">
        <v>0</v>
      </c>
    </row>
    <row r="9714" spans="1:24" x14ac:dyDescent="0.35">
      <c r="A9714" s="1">
        <v>290571</v>
      </c>
      <c r="B9714" s="1" t="s">
        <v>2341</v>
      </c>
      <c r="C9714" s="1">
        <v>122099007</v>
      </c>
      <c r="D9714" s="1">
        <v>571</v>
      </c>
      <c r="E9714" s="1" t="s">
        <v>2845</v>
      </c>
      <c r="F9714" s="1" t="s">
        <v>156</v>
      </c>
      <c r="G9714" s="1" t="s">
        <v>155</v>
      </c>
      <c r="H9714" s="1" t="s">
        <v>2369</v>
      </c>
      <c r="J9714" s="1">
        <v>442627.47</v>
      </c>
      <c r="S9714" s="1">
        <v>29</v>
      </c>
      <c r="T9714" s="1">
        <v>2</v>
      </c>
      <c r="U9714" s="1">
        <v>442627.46875</v>
      </c>
      <c r="V9714" s="1">
        <v>0</v>
      </c>
    </row>
    <row r="9715" spans="1:24" x14ac:dyDescent="0.35">
      <c r="A9715" s="1">
        <v>300571</v>
      </c>
      <c r="B9715" s="1" t="s">
        <v>2343</v>
      </c>
      <c r="C9715" s="1">
        <v>122099007</v>
      </c>
      <c r="D9715" s="1">
        <v>571</v>
      </c>
      <c r="E9715" s="1" t="s">
        <v>2845</v>
      </c>
      <c r="F9715" s="1" t="s">
        <v>156</v>
      </c>
      <c r="G9715" s="1" t="s">
        <v>155</v>
      </c>
      <c r="H9715" s="1" t="s">
        <v>2369</v>
      </c>
      <c r="J9715" s="1">
        <v>424349.2</v>
      </c>
      <c r="R9715" s="1">
        <v>-1.8278269097208977E-2</v>
      </c>
      <c r="S9715" s="1">
        <v>30</v>
      </c>
      <c r="T9715" s="1">
        <v>2</v>
      </c>
      <c r="U9715" s="1">
        <v>424349.1875</v>
      </c>
      <c r="V9715" s="1">
        <v>-1.8278269097208977E-2</v>
      </c>
      <c r="W9715" s="1">
        <v>-4.1294956207275391</v>
      </c>
      <c r="X9715" s="1">
        <v>-4.1294956207275391</v>
      </c>
    </row>
    <row r="9716" spans="1:24" x14ac:dyDescent="0.35">
      <c r="A9716" s="1">
        <v>310571</v>
      </c>
      <c r="B9716" s="1" t="s">
        <v>2344</v>
      </c>
      <c r="C9716" s="1">
        <v>122099007</v>
      </c>
      <c r="D9716" s="1">
        <v>571</v>
      </c>
      <c r="E9716" s="1" t="s">
        <v>2845</v>
      </c>
      <c r="F9716" s="1" t="s">
        <v>156</v>
      </c>
      <c r="G9716" s="1" t="s">
        <v>155</v>
      </c>
      <c r="H9716" s="1" t="s">
        <v>2369</v>
      </c>
      <c r="J9716" s="1">
        <v>457054.51</v>
      </c>
      <c r="R9716" s="1">
        <v>3.2705310732126236E-2</v>
      </c>
      <c r="S9716" s="1">
        <v>31</v>
      </c>
      <c r="T9716" s="1">
        <v>2</v>
      </c>
      <c r="U9716" s="1">
        <v>457054.5</v>
      </c>
      <c r="V9716" s="1">
        <v>3.2705310732126236E-2</v>
      </c>
      <c r="W9716" s="1">
        <v>7.7071700096130371</v>
      </c>
      <c r="X9716" s="1">
        <v>7.7071700096130371</v>
      </c>
    </row>
    <row r="9717" spans="1:24" x14ac:dyDescent="0.35">
      <c r="A9717" s="1">
        <v>320571</v>
      </c>
      <c r="B9717" s="1" t="s">
        <v>2345</v>
      </c>
      <c r="C9717" s="1">
        <v>122099007</v>
      </c>
      <c r="D9717" s="1">
        <v>571</v>
      </c>
      <c r="E9717" s="1" t="s">
        <v>2845</v>
      </c>
      <c r="F9717" s="1" t="s">
        <v>156</v>
      </c>
      <c r="G9717" s="1" t="s">
        <v>155</v>
      </c>
      <c r="H9717" s="1" t="s">
        <v>2369</v>
      </c>
      <c r="J9717" s="1">
        <v>527265.02</v>
      </c>
      <c r="R9717" s="1">
        <v>7.021050900220871E-2</v>
      </c>
      <c r="S9717" s="1">
        <v>32</v>
      </c>
      <c r="T9717" s="1">
        <v>2</v>
      </c>
      <c r="U9717" s="1">
        <v>527265</v>
      </c>
      <c r="V9717" s="1">
        <v>7.021050900220871E-2</v>
      </c>
      <c r="W9717" s="1">
        <v>15.361515998840332</v>
      </c>
      <c r="X9717" s="1">
        <v>15.361515998840332</v>
      </c>
    </row>
    <row r="9718" spans="1:24" x14ac:dyDescent="0.35">
      <c r="A9718" s="1">
        <v>330571</v>
      </c>
      <c r="B9718" s="1" t="s">
        <v>2346</v>
      </c>
      <c r="C9718" s="1">
        <v>122099007</v>
      </c>
      <c r="D9718" s="1">
        <v>571</v>
      </c>
      <c r="E9718" s="1" t="s">
        <v>2845</v>
      </c>
      <c r="F9718" s="1" t="s">
        <v>156</v>
      </c>
      <c r="G9718" s="1" t="s">
        <v>155</v>
      </c>
      <c r="H9718" s="1" t="s">
        <v>2369</v>
      </c>
      <c r="J9718" s="1">
        <v>572618.12</v>
      </c>
      <c r="R9718" s="1">
        <v>4.5353099703788757E-2</v>
      </c>
      <c r="S9718" s="1">
        <v>33</v>
      </c>
      <c r="T9718" s="1">
        <v>2</v>
      </c>
      <c r="U9718" s="1">
        <v>572618.125</v>
      </c>
      <c r="V9718" s="1">
        <v>4.5353099703788757E-2</v>
      </c>
      <c r="W9718" s="1">
        <v>8.6015806198120117</v>
      </c>
      <c r="X9718" s="1">
        <v>8.6015806198120117</v>
      </c>
    </row>
    <row r="9719" spans="1:24" x14ac:dyDescent="0.35">
      <c r="A9719" s="1">
        <v>340571</v>
      </c>
      <c r="B9719" s="1" t="s">
        <v>2347</v>
      </c>
      <c r="C9719" s="1">
        <v>122099007</v>
      </c>
      <c r="D9719" s="1">
        <v>571</v>
      </c>
      <c r="E9719" s="1" t="s">
        <v>2845</v>
      </c>
      <c r="F9719" s="1" t="s">
        <v>156</v>
      </c>
      <c r="G9719" s="1" t="s">
        <v>155</v>
      </c>
      <c r="H9719" s="1" t="s">
        <v>2369</v>
      </c>
      <c r="J9719" s="1">
        <v>596503.19999999995</v>
      </c>
      <c r="R9719" s="1">
        <v>2.3885080590844154E-2</v>
      </c>
      <c r="S9719" s="1">
        <v>34</v>
      </c>
      <c r="T9719" s="1">
        <v>2</v>
      </c>
      <c r="U9719" s="1">
        <v>596503.1875</v>
      </c>
      <c r="V9719" s="1">
        <v>2.3885080590844154E-2</v>
      </c>
      <c r="W9719" s="1">
        <v>4.1712026596069336</v>
      </c>
      <c r="X9719" s="1">
        <v>4.1712026596069336</v>
      </c>
    </row>
    <row r="9720" spans="1:24" x14ac:dyDescent="0.35">
      <c r="A9720" s="1">
        <v>350571</v>
      </c>
      <c r="B9720" s="1" t="s">
        <v>2348</v>
      </c>
      <c r="C9720" s="1">
        <v>122099007</v>
      </c>
      <c r="D9720" s="1">
        <v>571</v>
      </c>
      <c r="E9720" s="1" t="s">
        <v>2845</v>
      </c>
      <c r="F9720" s="1" t="s">
        <v>156</v>
      </c>
      <c r="G9720" s="1" t="s">
        <v>155</v>
      </c>
      <c r="H9720" s="1" t="s">
        <v>2369</v>
      </c>
      <c r="J9720" s="1">
        <v>571014</v>
      </c>
      <c r="R9720" s="1">
        <v>-2.5489199906587601E-2</v>
      </c>
      <c r="S9720" s="1">
        <v>35</v>
      </c>
      <c r="T9720" s="1">
        <v>2</v>
      </c>
      <c r="U9720" s="1">
        <v>571014</v>
      </c>
      <c r="V9720" s="1">
        <v>-2.5489199906587601E-2</v>
      </c>
      <c r="W9720" s="1">
        <v>-4.273101806640625</v>
      </c>
      <c r="X9720" s="1">
        <v>-4.273101806640625</v>
      </c>
    </row>
    <row r="9721" spans="1:24" x14ac:dyDescent="0.35">
      <c r="A9721" s="1">
        <v>360571</v>
      </c>
      <c r="B9721" s="1" t="s">
        <v>2349</v>
      </c>
      <c r="C9721" s="1">
        <v>122099007</v>
      </c>
      <c r="D9721" s="1">
        <v>571</v>
      </c>
      <c r="E9721" s="1" t="s">
        <v>2845</v>
      </c>
      <c r="F9721" s="1" t="s">
        <v>156</v>
      </c>
      <c r="G9721" s="1" t="s">
        <v>155</v>
      </c>
      <c r="H9721" s="1" t="s">
        <v>2369</v>
      </c>
      <c r="J9721" s="1">
        <v>723883.12</v>
      </c>
      <c r="R9721" s="1">
        <v>0.15286912024021149</v>
      </c>
      <c r="S9721" s="1">
        <v>36</v>
      </c>
      <c r="T9721" s="1">
        <v>2</v>
      </c>
      <c r="U9721" s="1">
        <v>723883.125</v>
      </c>
      <c r="V9721" s="1">
        <v>0.15286912024021149</v>
      </c>
      <c r="W9721" s="1">
        <v>26.771518707275391</v>
      </c>
      <c r="X9721" s="1">
        <v>26.771518707275391</v>
      </c>
    </row>
    <row r="9722" spans="1:24" x14ac:dyDescent="0.35">
      <c r="A9722" s="1">
        <v>370571</v>
      </c>
      <c r="B9722" s="1" t="s">
        <v>2350</v>
      </c>
      <c r="C9722" s="1">
        <v>122099007</v>
      </c>
      <c r="D9722" s="1">
        <v>571</v>
      </c>
      <c r="E9722" s="1" t="s">
        <v>2845</v>
      </c>
      <c r="F9722" s="1" t="s">
        <v>156</v>
      </c>
      <c r="G9722" s="1" t="s">
        <v>155</v>
      </c>
      <c r="H9722" s="1" t="s">
        <v>2369</v>
      </c>
      <c r="J9722" s="1">
        <v>945020</v>
      </c>
      <c r="R9722" s="1">
        <v>0.22113688290119171</v>
      </c>
      <c r="S9722" s="1">
        <v>37</v>
      </c>
      <c r="T9722" s="1">
        <v>2</v>
      </c>
      <c r="U9722" s="1">
        <v>945020</v>
      </c>
      <c r="V9722" s="1">
        <v>0.22113688290119171</v>
      </c>
      <c r="W9722" s="1">
        <v>30.548698425292969</v>
      </c>
      <c r="X9722" s="1">
        <v>30.548698425292969</v>
      </c>
    </row>
    <row r="9723" spans="1:24" x14ac:dyDescent="0.35">
      <c r="A9723" s="1">
        <v>380571</v>
      </c>
      <c r="B9723" s="1" t="s">
        <v>2351</v>
      </c>
      <c r="C9723" s="1">
        <v>122099007</v>
      </c>
      <c r="D9723" s="1">
        <v>571</v>
      </c>
      <c r="E9723" s="1" t="s">
        <v>2845</v>
      </c>
      <c r="F9723" s="1" t="s">
        <v>156</v>
      </c>
      <c r="G9723" s="1" t="s">
        <v>155</v>
      </c>
      <c r="H9723" s="1" t="s">
        <v>2369</v>
      </c>
      <c r="J9723" s="1">
        <v>1059080</v>
      </c>
      <c r="R9723" s="1">
        <v>0.11405999958515167</v>
      </c>
      <c r="S9723" s="1">
        <v>38</v>
      </c>
      <c r="T9723" s="1">
        <v>2</v>
      </c>
      <c r="U9723" s="1">
        <v>1059080</v>
      </c>
      <c r="V9723" s="1">
        <v>0.11405999958515167</v>
      </c>
      <c r="W9723" s="1">
        <v>12.069585800170898</v>
      </c>
      <c r="X9723" s="1">
        <v>12.069585800170898</v>
      </c>
    </row>
    <row r="9724" spans="1:24" x14ac:dyDescent="0.35">
      <c r="A9724" s="1">
        <v>390571</v>
      </c>
      <c r="B9724" s="1" t="s">
        <v>2352</v>
      </c>
      <c r="C9724" s="1">
        <v>122099007</v>
      </c>
      <c r="D9724" s="1">
        <v>571</v>
      </c>
      <c r="E9724" s="1" t="s">
        <v>2845</v>
      </c>
      <c r="F9724" s="1" t="s">
        <v>156</v>
      </c>
      <c r="G9724" s="1" t="s">
        <v>155</v>
      </c>
      <c r="H9724" s="1" t="s">
        <v>2369</v>
      </c>
      <c r="J9724" s="1">
        <v>1162583</v>
      </c>
      <c r="R9724" s="1">
        <v>0.10350300371646881</v>
      </c>
      <c r="S9724" s="1">
        <v>39</v>
      </c>
      <c r="T9724" s="1">
        <v>2</v>
      </c>
      <c r="U9724" s="1">
        <v>1162583</v>
      </c>
      <c r="V9724" s="1">
        <v>0.10350300371646881</v>
      </c>
      <c r="W9724" s="1">
        <v>9.7729158401489258</v>
      </c>
      <c r="X9724" s="1">
        <v>9.7729158401489258</v>
      </c>
    </row>
    <row r="9725" spans="1:24" x14ac:dyDescent="0.35">
      <c r="A9725" s="1">
        <v>400571</v>
      </c>
      <c r="B9725" s="1" t="s">
        <v>2353</v>
      </c>
      <c r="C9725" s="1">
        <v>122099007</v>
      </c>
      <c r="D9725" s="1">
        <v>571</v>
      </c>
      <c r="E9725" s="1" t="s">
        <v>48</v>
      </c>
      <c r="F9725" s="1" t="s">
        <v>48</v>
      </c>
      <c r="G9725" s="1" t="s">
        <v>48</v>
      </c>
      <c r="H9725" s="1" t="s">
        <v>48</v>
      </c>
      <c r="S9725" s="1">
        <v>40</v>
      </c>
      <c r="T9725" s="1">
        <v>2</v>
      </c>
      <c r="U9725" s="1">
        <v>0</v>
      </c>
      <c r="V9725" s="1">
        <v>0</v>
      </c>
      <c r="W9725" s="1">
        <v>-100</v>
      </c>
      <c r="X9725" s="1">
        <v>-100</v>
      </c>
    </row>
    <row r="9726" spans="1:24" x14ac:dyDescent="0.35">
      <c r="A9726" s="1">
        <v>410571</v>
      </c>
      <c r="B9726" s="1" t="s">
        <v>2354</v>
      </c>
      <c r="C9726" s="1">
        <v>122099007</v>
      </c>
      <c r="D9726" s="1">
        <v>571</v>
      </c>
      <c r="E9726" s="1" t="s">
        <v>48</v>
      </c>
      <c r="F9726" s="1" t="s">
        <v>48</v>
      </c>
      <c r="G9726" s="1" t="s">
        <v>48</v>
      </c>
      <c r="H9726" s="1" t="s">
        <v>48</v>
      </c>
      <c r="S9726" s="1">
        <v>41</v>
      </c>
      <c r="T9726" s="1">
        <v>2</v>
      </c>
      <c r="U9726" s="1">
        <v>0</v>
      </c>
      <c r="V9726" s="1">
        <v>0</v>
      </c>
    </row>
    <row r="9727" spans="1:24" x14ac:dyDescent="0.35">
      <c r="A9727" s="1">
        <v>420571</v>
      </c>
      <c r="B9727" s="1" t="s">
        <v>2355</v>
      </c>
      <c r="C9727" s="1">
        <v>122099007</v>
      </c>
      <c r="D9727" s="1">
        <v>571</v>
      </c>
      <c r="E9727" s="1" t="s">
        <v>48</v>
      </c>
      <c r="F9727" s="1" t="s">
        <v>48</v>
      </c>
      <c r="G9727" s="1" t="s">
        <v>48</v>
      </c>
      <c r="H9727" s="1" t="s">
        <v>48</v>
      </c>
      <c r="S9727" s="1">
        <v>42</v>
      </c>
      <c r="T9727" s="1">
        <v>2</v>
      </c>
      <c r="U9727" s="1">
        <v>0</v>
      </c>
      <c r="V9727" s="1">
        <v>0</v>
      </c>
    </row>
    <row r="9728" spans="1:24" x14ac:dyDescent="0.35">
      <c r="A9728" s="1">
        <v>430571</v>
      </c>
      <c r="B9728" s="1" t="s">
        <v>2356</v>
      </c>
      <c r="C9728" s="1">
        <v>122099007</v>
      </c>
      <c r="D9728" s="1">
        <v>571</v>
      </c>
      <c r="E9728" s="1" t="s">
        <v>48</v>
      </c>
      <c r="F9728" s="1" t="s">
        <v>48</v>
      </c>
      <c r="G9728" s="1" t="s">
        <v>48</v>
      </c>
      <c r="H9728" s="1" t="s">
        <v>48</v>
      </c>
      <c r="S9728" s="1">
        <v>43</v>
      </c>
      <c r="T9728" s="1">
        <v>2</v>
      </c>
      <c r="U9728" s="1">
        <v>0</v>
      </c>
      <c r="V9728" s="1">
        <v>0</v>
      </c>
    </row>
    <row r="9729" spans="1:24" x14ac:dyDescent="0.35">
      <c r="A9729" s="1">
        <v>440571</v>
      </c>
      <c r="B9729" s="1" t="s">
        <v>2357</v>
      </c>
      <c r="C9729" s="1">
        <v>122099007</v>
      </c>
      <c r="D9729" s="1">
        <v>571</v>
      </c>
      <c r="E9729" s="1" t="s">
        <v>48</v>
      </c>
      <c r="F9729" s="1" t="s">
        <v>48</v>
      </c>
      <c r="G9729" s="1" t="s">
        <v>48</v>
      </c>
      <c r="H9729" s="1" t="s">
        <v>48</v>
      </c>
      <c r="S9729" s="1">
        <v>44</v>
      </c>
      <c r="T9729" s="1">
        <v>2</v>
      </c>
      <c r="U9729" s="1">
        <v>0</v>
      </c>
      <c r="V9729" s="1">
        <v>0</v>
      </c>
    </row>
    <row r="9730" spans="1:24" x14ac:dyDescent="0.35">
      <c r="A9730" s="1">
        <v>450571</v>
      </c>
      <c r="B9730" s="1" t="s">
        <v>2358</v>
      </c>
      <c r="C9730" s="1">
        <v>122099007</v>
      </c>
      <c r="D9730" s="1">
        <v>571</v>
      </c>
      <c r="E9730" s="1" t="s">
        <v>48</v>
      </c>
      <c r="F9730" s="1" t="s">
        <v>48</v>
      </c>
      <c r="G9730" s="1" t="s">
        <v>48</v>
      </c>
      <c r="H9730" s="1" t="s">
        <v>48</v>
      </c>
      <c r="S9730" s="1">
        <v>45</v>
      </c>
      <c r="T9730" s="1">
        <v>2</v>
      </c>
      <c r="U9730" s="1">
        <v>0</v>
      </c>
      <c r="V9730" s="1">
        <v>0</v>
      </c>
    </row>
    <row r="9731" spans="1:24" x14ac:dyDescent="0.35">
      <c r="A9731" s="1">
        <v>460571</v>
      </c>
      <c r="B9731" s="1" t="s">
        <v>2359</v>
      </c>
      <c r="C9731" s="1">
        <v>122099007</v>
      </c>
      <c r="D9731" s="1">
        <v>571</v>
      </c>
      <c r="E9731" s="1" t="s">
        <v>48</v>
      </c>
      <c r="F9731" s="1" t="s">
        <v>48</v>
      </c>
      <c r="G9731" s="1" t="s">
        <v>48</v>
      </c>
      <c r="H9731" s="1" t="s">
        <v>48</v>
      </c>
      <c r="S9731" s="1">
        <v>46</v>
      </c>
      <c r="T9731" s="1">
        <v>2</v>
      </c>
      <c r="U9731" s="1">
        <v>0</v>
      </c>
      <c r="V9731" s="1">
        <v>0</v>
      </c>
    </row>
    <row r="9732" spans="1:24" x14ac:dyDescent="0.35">
      <c r="A9732" s="1">
        <v>470571</v>
      </c>
      <c r="B9732" s="1" t="s">
        <v>2360</v>
      </c>
      <c r="C9732" s="1">
        <v>122099007</v>
      </c>
      <c r="D9732" s="1">
        <v>571</v>
      </c>
      <c r="E9732" s="1" t="s">
        <v>48</v>
      </c>
      <c r="F9732" s="1" t="s">
        <v>48</v>
      </c>
      <c r="G9732" s="1" t="s">
        <v>48</v>
      </c>
      <c r="H9732" s="1" t="s">
        <v>48</v>
      </c>
      <c r="S9732" s="1">
        <v>47</v>
      </c>
      <c r="T9732" s="1">
        <v>2</v>
      </c>
      <c r="U9732" s="1">
        <v>0</v>
      </c>
      <c r="V9732" s="1">
        <v>0</v>
      </c>
    </row>
    <row r="9733" spans="1:24" x14ac:dyDescent="0.35">
      <c r="A9733" s="1">
        <v>290001</v>
      </c>
      <c r="B9733" s="1" t="s">
        <v>2341</v>
      </c>
      <c r="C9733" s="1">
        <v>123460302</v>
      </c>
      <c r="D9733" s="1">
        <v>1</v>
      </c>
      <c r="E9733" s="1" t="s">
        <v>2846</v>
      </c>
      <c r="F9733" s="1" t="s">
        <v>156</v>
      </c>
      <c r="G9733" s="1" t="s">
        <v>449</v>
      </c>
      <c r="H9733" s="1" t="s">
        <v>916</v>
      </c>
      <c r="I9733" s="1">
        <v>3258100.04</v>
      </c>
      <c r="K9733" s="1">
        <v>361255</v>
      </c>
      <c r="L9733" s="1">
        <v>6100721.5</v>
      </c>
      <c r="S9733" s="1">
        <v>29</v>
      </c>
      <c r="T9733" s="1">
        <v>1</v>
      </c>
      <c r="U9733" s="1">
        <v>9720076</v>
      </c>
      <c r="V9733" s="1">
        <v>0</v>
      </c>
    </row>
    <row r="9734" spans="1:24" x14ac:dyDescent="0.35">
      <c r="A9734" s="1">
        <v>300001</v>
      </c>
      <c r="B9734" s="1" t="s">
        <v>2343</v>
      </c>
      <c r="C9734" s="1">
        <v>123460302</v>
      </c>
      <c r="D9734" s="1">
        <v>1</v>
      </c>
      <c r="E9734" s="1" t="s">
        <v>2846</v>
      </c>
      <c r="F9734" s="1" t="s">
        <v>156</v>
      </c>
      <c r="G9734" s="1" t="s">
        <v>449</v>
      </c>
      <c r="H9734" s="1" t="s">
        <v>916</v>
      </c>
      <c r="I9734" s="1">
        <v>3322302.49</v>
      </c>
      <c r="K9734" s="1">
        <v>442257</v>
      </c>
      <c r="L9734" s="1">
        <v>6502187</v>
      </c>
      <c r="M9734" s="1">
        <v>0.40146550536155701</v>
      </c>
      <c r="N9734" s="1">
        <v>6.5806231498718262</v>
      </c>
      <c r="O9734" s="1">
        <v>6.4202450215816498E-2</v>
      </c>
      <c r="P9734" s="1">
        <v>1.9705487489700317</v>
      </c>
      <c r="Q9734" s="1">
        <v>8.1001996994018555E-2</v>
      </c>
      <c r="S9734" s="1">
        <v>30</v>
      </c>
      <c r="T9734" s="1">
        <v>1</v>
      </c>
      <c r="U9734" s="1">
        <v>10266746</v>
      </c>
      <c r="V9734" s="1">
        <v>0.54666996002197266</v>
      </c>
      <c r="W9734" s="1">
        <v>5.6241331100463867</v>
      </c>
      <c r="X9734" s="1">
        <v>5.6241331100463867</v>
      </c>
    </row>
    <row r="9735" spans="1:24" x14ac:dyDescent="0.35">
      <c r="A9735" s="1">
        <v>310001</v>
      </c>
      <c r="B9735" s="1" t="s">
        <v>2344</v>
      </c>
      <c r="C9735" s="1">
        <v>123460302</v>
      </c>
      <c r="D9735" s="1">
        <v>1</v>
      </c>
      <c r="E9735" s="1" t="s">
        <v>2846</v>
      </c>
      <c r="F9735" s="1" t="s">
        <v>156</v>
      </c>
      <c r="G9735" s="1" t="s">
        <v>449</v>
      </c>
      <c r="H9735" s="1" t="s">
        <v>916</v>
      </c>
      <c r="I9735" s="1">
        <v>3390689.57</v>
      </c>
      <c r="K9735" s="1">
        <v>401756</v>
      </c>
      <c r="L9735" s="1">
        <v>6715748.5</v>
      </c>
      <c r="M9735" s="1">
        <v>0.21356150507926941</v>
      </c>
      <c r="N9735" s="1">
        <v>3.2844564914703369</v>
      </c>
      <c r="O9735" s="1">
        <v>6.838708370923996E-2</v>
      </c>
      <c r="P9735" s="1">
        <v>2.0584242343902588</v>
      </c>
      <c r="Q9735" s="1">
        <v>-4.0500998497009277E-2</v>
      </c>
      <c r="S9735" s="1">
        <v>31</v>
      </c>
      <c r="T9735" s="1">
        <v>1</v>
      </c>
      <c r="U9735" s="1">
        <v>10508194</v>
      </c>
      <c r="V9735" s="1">
        <v>0.24144759774208069</v>
      </c>
      <c r="W9735" s="1">
        <v>2.351747989654541</v>
      </c>
      <c r="X9735" s="1">
        <v>2.351747989654541</v>
      </c>
    </row>
    <row r="9736" spans="1:24" x14ac:dyDescent="0.35">
      <c r="A9736" s="1">
        <v>320001</v>
      </c>
      <c r="B9736" s="1" t="s">
        <v>2345</v>
      </c>
      <c r="C9736" s="1">
        <v>123460302</v>
      </c>
      <c r="D9736" s="1">
        <v>1</v>
      </c>
      <c r="E9736" s="1" t="s">
        <v>2846</v>
      </c>
      <c r="F9736" s="1" t="s">
        <v>156</v>
      </c>
      <c r="G9736" s="1" t="s">
        <v>449</v>
      </c>
      <c r="H9736" s="1" t="s">
        <v>916</v>
      </c>
      <c r="I9736" s="1">
        <v>3441051.87</v>
      </c>
      <c r="K9736" s="1">
        <v>401756</v>
      </c>
      <c r="L9736" s="1">
        <v>6914961</v>
      </c>
      <c r="M9736" s="1">
        <v>0.19921250641345978</v>
      </c>
      <c r="N9736" s="1">
        <v>2.96634840965271</v>
      </c>
      <c r="O9736" s="1">
        <v>5.0362300127744675E-2</v>
      </c>
      <c r="P9736" s="1">
        <v>1.4853113889694214</v>
      </c>
      <c r="Q9736" s="1">
        <v>0</v>
      </c>
      <c r="S9736" s="1">
        <v>32</v>
      </c>
      <c r="T9736" s="1">
        <v>1</v>
      </c>
      <c r="U9736" s="1">
        <v>10757769</v>
      </c>
      <c r="V9736" s="1">
        <v>0.24957481026649475</v>
      </c>
      <c r="W9736" s="1">
        <v>2.3750512599945068</v>
      </c>
      <c r="X9736" s="1">
        <v>2.3750512599945068</v>
      </c>
    </row>
    <row r="9737" spans="1:24" x14ac:dyDescent="0.35">
      <c r="A9737" s="1">
        <v>330001</v>
      </c>
      <c r="B9737" s="1" t="s">
        <v>2346</v>
      </c>
      <c r="C9737" s="1">
        <v>123460302</v>
      </c>
      <c r="D9737" s="1">
        <v>1</v>
      </c>
      <c r="E9737" s="1" t="s">
        <v>2846</v>
      </c>
      <c r="F9737" s="1" t="s">
        <v>156</v>
      </c>
      <c r="G9737" s="1" t="s">
        <v>449</v>
      </c>
      <c r="H9737" s="1" t="s">
        <v>916</v>
      </c>
      <c r="I9737" s="1">
        <v>3612431.42</v>
      </c>
      <c r="K9737" s="1">
        <v>401756</v>
      </c>
      <c r="L9737" s="1">
        <v>7231848</v>
      </c>
      <c r="M9737" s="1">
        <v>0.31688699126243591</v>
      </c>
      <c r="N9737" s="1">
        <v>4.5826287269592285</v>
      </c>
      <c r="O9737" s="1">
        <v>0.17137955129146576</v>
      </c>
      <c r="P9737" s="1">
        <v>4.980440616607666</v>
      </c>
      <c r="Q9737" s="1">
        <v>0</v>
      </c>
      <c r="S9737" s="1">
        <v>33</v>
      </c>
      <c r="T9737" s="1">
        <v>1</v>
      </c>
      <c r="U9737" s="1">
        <v>11246036</v>
      </c>
      <c r="V9737" s="1">
        <v>0.48826652765274048</v>
      </c>
      <c r="W9737" s="1">
        <v>4.5387382507324219</v>
      </c>
      <c r="X9737" s="1">
        <v>4.5387382507324219</v>
      </c>
    </row>
    <row r="9738" spans="1:24" x14ac:dyDescent="0.35">
      <c r="A9738" s="1">
        <v>340001</v>
      </c>
      <c r="B9738" s="1" t="s">
        <v>2347</v>
      </c>
      <c r="C9738" s="1">
        <v>123460302</v>
      </c>
      <c r="D9738" s="1">
        <v>1</v>
      </c>
      <c r="E9738" s="1" t="s">
        <v>2846</v>
      </c>
      <c r="F9738" s="1" t="s">
        <v>156</v>
      </c>
      <c r="G9738" s="1" t="s">
        <v>449</v>
      </c>
      <c r="H9738" s="1" t="s">
        <v>916</v>
      </c>
      <c r="I9738" s="1">
        <v>3612310.01</v>
      </c>
      <c r="K9738" s="1">
        <v>401756</v>
      </c>
      <c r="L9738" s="1">
        <v>7231833</v>
      </c>
      <c r="M9738" s="1">
        <v>-1.4999999621068127E-5</v>
      </c>
      <c r="N9738" s="1">
        <v>-2.0741586922667921E-4</v>
      </c>
      <c r="O9738" s="1">
        <v>-1.2140999751864001E-4</v>
      </c>
      <c r="P9738" s="1">
        <v>-3.360894275829196E-3</v>
      </c>
      <c r="Q9738" s="1">
        <v>0</v>
      </c>
      <c r="S9738" s="1">
        <v>34</v>
      </c>
      <c r="T9738" s="1">
        <v>1</v>
      </c>
      <c r="U9738" s="1">
        <v>11245899</v>
      </c>
      <c r="V9738" s="1">
        <v>-1.3641000259667635E-4</v>
      </c>
      <c r="W9738" s="1">
        <v>-1.2182070640847087E-3</v>
      </c>
      <c r="X9738" s="1">
        <v>-1.2182070640847087E-3</v>
      </c>
    </row>
    <row r="9739" spans="1:24" x14ac:dyDescent="0.35">
      <c r="A9739" s="1">
        <v>350001</v>
      </c>
      <c r="B9739" s="1" t="s">
        <v>2348</v>
      </c>
      <c r="C9739" s="1">
        <v>123460302</v>
      </c>
      <c r="D9739" s="1">
        <v>1</v>
      </c>
      <c r="E9739" s="1" t="s">
        <v>2846</v>
      </c>
      <c r="F9739" s="1" t="s">
        <v>156</v>
      </c>
      <c r="G9739" s="1" t="s">
        <v>449</v>
      </c>
      <c r="H9739" s="1" t="s">
        <v>916</v>
      </c>
      <c r="I9739" s="1">
        <v>3846227.21</v>
      </c>
      <c r="K9739" s="1">
        <v>401756</v>
      </c>
      <c r="L9739" s="1">
        <v>7756717.5</v>
      </c>
      <c r="M9739" s="1">
        <v>0.52488452196121216</v>
      </c>
      <c r="N9739" s="1">
        <v>7.2579731941223145</v>
      </c>
      <c r="O9739" s="1">
        <v>0.23391720652580261</v>
      </c>
      <c r="P9739" s="1">
        <v>6.4755573272705078</v>
      </c>
      <c r="Q9739" s="1">
        <v>0</v>
      </c>
      <c r="S9739" s="1">
        <v>35</v>
      </c>
      <c r="T9739" s="1">
        <v>1</v>
      </c>
      <c r="U9739" s="1">
        <v>12004700</v>
      </c>
      <c r="V9739" s="1">
        <v>0.75880169868469238</v>
      </c>
      <c r="W9739" s="1">
        <v>6.7473573684692383</v>
      </c>
      <c r="X9739" s="1">
        <v>6.7473573684692383</v>
      </c>
    </row>
    <row r="9740" spans="1:24" x14ac:dyDescent="0.35">
      <c r="A9740" s="1">
        <v>360001</v>
      </c>
      <c r="B9740" s="1" t="s">
        <v>2349</v>
      </c>
      <c r="C9740" s="1">
        <v>123460302</v>
      </c>
      <c r="D9740" s="1">
        <v>1</v>
      </c>
      <c r="E9740" s="1" t="s">
        <v>2846</v>
      </c>
      <c r="F9740" s="1" t="s">
        <v>156</v>
      </c>
      <c r="G9740" s="1" t="s">
        <v>449</v>
      </c>
      <c r="H9740" s="1" t="s">
        <v>916</v>
      </c>
      <c r="I9740" s="1">
        <v>4138995.55</v>
      </c>
      <c r="K9740" s="1">
        <v>401756</v>
      </c>
      <c r="L9740" s="1">
        <v>9372362</v>
      </c>
      <c r="M9740" s="1">
        <v>1.6156444549560547</v>
      </c>
      <c r="N9740" s="1">
        <v>20.828971862792969</v>
      </c>
      <c r="O9740" s="1">
        <v>0.29276832938194275</v>
      </c>
      <c r="P9740" s="1">
        <v>7.6118316650390625</v>
      </c>
      <c r="Q9740" s="1">
        <v>0</v>
      </c>
      <c r="S9740" s="1">
        <v>36</v>
      </c>
      <c r="T9740" s="1">
        <v>1</v>
      </c>
      <c r="U9740" s="1">
        <v>13913114</v>
      </c>
      <c r="V9740" s="1">
        <v>1.9084128141403198</v>
      </c>
      <c r="W9740" s="1">
        <v>15.897223472595215</v>
      </c>
      <c r="X9740" s="1">
        <v>15.897223472595215</v>
      </c>
    </row>
    <row r="9741" spans="1:24" x14ac:dyDescent="0.35">
      <c r="A9741" s="1">
        <v>370001</v>
      </c>
      <c r="B9741" s="1" t="s">
        <v>2350</v>
      </c>
      <c r="C9741" s="1">
        <v>123460302</v>
      </c>
      <c r="D9741" s="1">
        <v>1</v>
      </c>
      <c r="E9741" s="1" t="s">
        <v>2846</v>
      </c>
      <c r="F9741" s="1" t="s">
        <v>156</v>
      </c>
      <c r="G9741" s="1" t="s">
        <v>449</v>
      </c>
      <c r="H9741" s="1" t="s">
        <v>916</v>
      </c>
      <c r="I9741" s="1">
        <v>4263795.75</v>
      </c>
      <c r="K9741" s="1">
        <v>401756</v>
      </c>
      <c r="L9741" s="1">
        <v>10895691</v>
      </c>
      <c r="M9741" s="1">
        <v>1.5233290195465088</v>
      </c>
      <c r="N9741" s="1">
        <v>16.253416061401367</v>
      </c>
      <c r="O9741" s="1">
        <v>0.12480019778013229</v>
      </c>
      <c r="P9741" s="1">
        <v>3.0152292251586914</v>
      </c>
      <c r="Q9741" s="1">
        <v>0</v>
      </c>
      <c r="S9741" s="1">
        <v>37</v>
      </c>
      <c r="T9741" s="1">
        <v>1</v>
      </c>
      <c r="U9741" s="1">
        <v>15561243</v>
      </c>
      <c r="V9741" s="1">
        <v>1.6481292247772217</v>
      </c>
      <c r="W9741" s="1">
        <v>11.845867156982422</v>
      </c>
      <c r="X9741" s="1">
        <v>11.845867156982422</v>
      </c>
    </row>
    <row r="9742" spans="1:24" x14ac:dyDescent="0.35">
      <c r="A9742" s="1">
        <v>380001</v>
      </c>
      <c r="B9742" s="1" t="s">
        <v>2351</v>
      </c>
      <c r="C9742" s="1">
        <v>123460302</v>
      </c>
      <c r="D9742" s="1">
        <v>1</v>
      </c>
      <c r="E9742" s="1" t="s">
        <v>2846</v>
      </c>
      <c r="F9742" s="1" t="s">
        <v>156</v>
      </c>
      <c r="G9742" s="1" t="s">
        <v>449</v>
      </c>
      <c r="H9742" s="1" t="s">
        <v>916</v>
      </c>
      <c r="I9742" s="1">
        <v>4599554</v>
      </c>
      <c r="K9742" s="1">
        <v>401756</v>
      </c>
      <c r="L9742" s="1">
        <v>12024708</v>
      </c>
      <c r="M9742" s="1">
        <v>1.1290169954299927</v>
      </c>
      <c r="N9742" s="1">
        <v>10.36205005645752</v>
      </c>
      <c r="O9742" s="1">
        <v>0.33575823903083801</v>
      </c>
      <c r="P9742" s="1">
        <v>7.8746328353881836</v>
      </c>
      <c r="Q9742" s="1">
        <v>0</v>
      </c>
      <c r="S9742" s="1">
        <v>38</v>
      </c>
      <c r="T9742" s="1">
        <v>1</v>
      </c>
      <c r="U9742" s="1">
        <v>17026018</v>
      </c>
      <c r="V9742" s="1">
        <v>1.4647752046585083</v>
      </c>
      <c r="W9742" s="1">
        <v>9.4129695892333984</v>
      </c>
      <c r="X9742" s="1">
        <v>9.4129695892333984</v>
      </c>
    </row>
    <row r="9743" spans="1:24" x14ac:dyDescent="0.35">
      <c r="A9743" s="1">
        <v>390001</v>
      </c>
      <c r="B9743" s="1" t="s">
        <v>2352</v>
      </c>
      <c r="C9743" s="1">
        <v>123460302</v>
      </c>
      <c r="D9743" s="1">
        <v>1</v>
      </c>
      <c r="E9743" s="1" t="s">
        <v>2846</v>
      </c>
      <c r="F9743" s="1" t="s">
        <v>156</v>
      </c>
      <c r="G9743" s="1" t="s">
        <v>449</v>
      </c>
      <c r="H9743" s="1" t="s">
        <v>916</v>
      </c>
      <c r="I9743" s="1">
        <v>4756763</v>
      </c>
      <c r="K9743" s="1">
        <v>451756</v>
      </c>
      <c r="L9743" s="1">
        <v>12320208</v>
      </c>
      <c r="M9743" s="1">
        <v>0.2955000102519989</v>
      </c>
      <c r="N9743" s="1">
        <v>2.4574401378631592</v>
      </c>
      <c r="O9743" s="1">
        <v>0.15720899403095245</v>
      </c>
      <c r="P9743" s="1">
        <v>3.4179184436798096</v>
      </c>
      <c r="Q9743" s="1">
        <v>5.000000074505806E-2</v>
      </c>
      <c r="S9743" s="1">
        <v>39</v>
      </c>
      <c r="T9743" s="1">
        <v>1</v>
      </c>
      <c r="U9743" s="1">
        <v>17528728</v>
      </c>
      <c r="V9743" s="1">
        <v>0.5027090311050415</v>
      </c>
      <c r="W9743" s="1">
        <v>2.9525988101959229</v>
      </c>
      <c r="X9743" s="1">
        <v>2.9525988101959229</v>
      </c>
    </row>
    <row r="9744" spans="1:24" x14ac:dyDescent="0.35">
      <c r="A9744" s="1">
        <v>400001</v>
      </c>
      <c r="B9744" s="1" t="s">
        <v>2353</v>
      </c>
      <c r="C9744" s="1">
        <v>123460302</v>
      </c>
      <c r="D9744" s="1">
        <v>1</v>
      </c>
      <c r="E9744" s="1" t="s">
        <v>2846</v>
      </c>
      <c r="F9744" s="1" t="s">
        <v>156</v>
      </c>
      <c r="G9744" s="1" t="s">
        <v>449</v>
      </c>
      <c r="H9744" s="1" t="s">
        <v>916</v>
      </c>
      <c r="S9744" s="1">
        <v>40</v>
      </c>
      <c r="T9744" s="1">
        <v>1</v>
      </c>
      <c r="U9744" s="1">
        <v>0</v>
      </c>
      <c r="V9744" s="1">
        <v>0</v>
      </c>
      <c r="W9744" s="1">
        <v>-100</v>
      </c>
      <c r="X9744" s="1">
        <v>-100</v>
      </c>
    </row>
    <row r="9745" spans="1:24" x14ac:dyDescent="0.35">
      <c r="A9745" s="1">
        <v>410001</v>
      </c>
      <c r="B9745" s="1" t="s">
        <v>2354</v>
      </c>
      <c r="C9745" s="1">
        <v>123460302</v>
      </c>
      <c r="D9745" s="1">
        <v>1</v>
      </c>
      <c r="E9745" s="1" t="s">
        <v>2846</v>
      </c>
      <c r="F9745" s="1" t="s">
        <v>156</v>
      </c>
      <c r="G9745" s="1" t="s">
        <v>449</v>
      </c>
      <c r="H9745" s="1" t="s">
        <v>916</v>
      </c>
      <c r="S9745" s="1">
        <v>41</v>
      </c>
      <c r="T9745" s="1">
        <v>1</v>
      </c>
      <c r="U9745" s="1">
        <v>0</v>
      </c>
      <c r="V9745" s="1">
        <v>0</v>
      </c>
    </row>
    <row r="9746" spans="1:24" x14ac:dyDescent="0.35">
      <c r="A9746" s="1">
        <v>420001</v>
      </c>
      <c r="B9746" s="1" t="s">
        <v>2355</v>
      </c>
      <c r="C9746" s="1">
        <v>123460302</v>
      </c>
      <c r="D9746" s="1">
        <v>1</v>
      </c>
      <c r="E9746" s="1" t="s">
        <v>2846</v>
      </c>
      <c r="F9746" s="1" t="s">
        <v>156</v>
      </c>
      <c r="G9746" s="1" t="s">
        <v>449</v>
      </c>
      <c r="H9746" s="1" t="s">
        <v>916</v>
      </c>
      <c r="S9746" s="1">
        <v>42</v>
      </c>
      <c r="T9746" s="1">
        <v>1</v>
      </c>
      <c r="U9746" s="1">
        <v>0</v>
      </c>
      <c r="V9746" s="1">
        <v>0</v>
      </c>
    </row>
    <row r="9747" spans="1:24" x14ac:dyDescent="0.35">
      <c r="A9747" s="1">
        <v>430001</v>
      </c>
      <c r="B9747" s="1" t="s">
        <v>2356</v>
      </c>
      <c r="C9747" s="1">
        <v>123460302</v>
      </c>
      <c r="D9747" s="1">
        <v>1</v>
      </c>
      <c r="E9747" s="1" t="s">
        <v>2846</v>
      </c>
      <c r="F9747" s="1" t="s">
        <v>156</v>
      </c>
      <c r="G9747" s="1" t="s">
        <v>449</v>
      </c>
      <c r="H9747" s="1" t="s">
        <v>916</v>
      </c>
      <c r="S9747" s="1">
        <v>43</v>
      </c>
      <c r="T9747" s="1">
        <v>1</v>
      </c>
      <c r="U9747" s="1">
        <v>0</v>
      </c>
      <c r="V9747" s="1">
        <v>0</v>
      </c>
    </row>
    <row r="9748" spans="1:24" x14ac:dyDescent="0.35">
      <c r="A9748" s="1">
        <v>440001</v>
      </c>
      <c r="B9748" s="1" t="s">
        <v>2357</v>
      </c>
      <c r="C9748" s="1">
        <v>123460302</v>
      </c>
      <c r="D9748" s="1">
        <v>1</v>
      </c>
      <c r="E9748" s="1" t="s">
        <v>2846</v>
      </c>
      <c r="F9748" s="1" t="s">
        <v>156</v>
      </c>
      <c r="G9748" s="1" t="s">
        <v>449</v>
      </c>
      <c r="H9748" s="1" t="s">
        <v>916</v>
      </c>
      <c r="S9748" s="1">
        <v>44</v>
      </c>
      <c r="T9748" s="1">
        <v>1</v>
      </c>
      <c r="U9748" s="1">
        <v>0</v>
      </c>
      <c r="V9748" s="1">
        <v>0</v>
      </c>
    </row>
    <row r="9749" spans="1:24" x14ac:dyDescent="0.35">
      <c r="A9749" s="1">
        <v>450001</v>
      </c>
      <c r="B9749" s="1" t="s">
        <v>2358</v>
      </c>
      <c r="C9749" s="1">
        <v>123460302</v>
      </c>
      <c r="D9749" s="1">
        <v>1</v>
      </c>
      <c r="E9749" s="1" t="s">
        <v>2846</v>
      </c>
      <c r="F9749" s="1" t="s">
        <v>156</v>
      </c>
      <c r="G9749" s="1" t="s">
        <v>449</v>
      </c>
      <c r="H9749" s="1" t="s">
        <v>916</v>
      </c>
      <c r="S9749" s="1">
        <v>45</v>
      </c>
      <c r="T9749" s="1">
        <v>1</v>
      </c>
      <c r="U9749" s="1">
        <v>0</v>
      </c>
      <c r="V9749" s="1">
        <v>0</v>
      </c>
    </row>
    <row r="9750" spans="1:24" x14ac:dyDescent="0.35">
      <c r="A9750" s="1">
        <v>460001</v>
      </c>
      <c r="B9750" s="1" t="s">
        <v>2359</v>
      </c>
      <c r="C9750" s="1">
        <v>123460302</v>
      </c>
      <c r="D9750" s="1">
        <v>1</v>
      </c>
      <c r="E9750" s="1" t="s">
        <v>2846</v>
      </c>
      <c r="F9750" s="1" t="s">
        <v>156</v>
      </c>
      <c r="G9750" s="1" t="s">
        <v>449</v>
      </c>
      <c r="H9750" s="1" t="s">
        <v>916</v>
      </c>
      <c r="S9750" s="1">
        <v>46</v>
      </c>
      <c r="T9750" s="1">
        <v>1</v>
      </c>
      <c r="U9750" s="1">
        <v>0</v>
      </c>
      <c r="V9750" s="1">
        <v>0</v>
      </c>
    </row>
    <row r="9751" spans="1:24" x14ac:dyDescent="0.35">
      <c r="A9751" s="1">
        <v>470001</v>
      </c>
      <c r="B9751" s="1" t="s">
        <v>2360</v>
      </c>
      <c r="C9751" s="1">
        <v>123460302</v>
      </c>
      <c r="D9751" s="1">
        <v>1</v>
      </c>
      <c r="E9751" s="1" t="s">
        <v>2846</v>
      </c>
      <c r="F9751" s="1" t="s">
        <v>156</v>
      </c>
      <c r="G9751" s="1" t="s">
        <v>449</v>
      </c>
      <c r="H9751" s="1" t="s">
        <v>916</v>
      </c>
      <c r="S9751" s="1">
        <v>47</v>
      </c>
      <c r="T9751" s="1">
        <v>1</v>
      </c>
      <c r="U9751" s="1">
        <v>0</v>
      </c>
      <c r="V9751" s="1">
        <v>0</v>
      </c>
    </row>
    <row r="9752" spans="1:24" x14ac:dyDescent="0.35">
      <c r="A9752" s="1">
        <v>480001</v>
      </c>
      <c r="B9752" s="1" t="s">
        <v>2361</v>
      </c>
      <c r="C9752" s="1">
        <v>123460302</v>
      </c>
      <c r="D9752" s="1">
        <v>1</v>
      </c>
      <c r="E9752" s="1" t="s">
        <v>2846</v>
      </c>
      <c r="F9752" s="1" t="s">
        <v>156</v>
      </c>
      <c r="G9752" s="1" t="s">
        <v>449</v>
      </c>
      <c r="H9752" s="1" t="s">
        <v>916</v>
      </c>
      <c r="S9752" s="1">
        <v>48</v>
      </c>
      <c r="T9752" s="1">
        <v>1</v>
      </c>
      <c r="U9752" s="1">
        <v>0</v>
      </c>
      <c r="V9752" s="1">
        <v>0</v>
      </c>
    </row>
    <row r="9753" spans="1:24" x14ac:dyDescent="0.35">
      <c r="A9753" s="1">
        <v>290053</v>
      </c>
      <c r="B9753" s="1" t="s">
        <v>2341</v>
      </c>
      <c r="C9753" s="1">
        <v>123460504</v>
      </c>
      <c r="D9753" s="1">
        <v>53</v>
      </c>
      <c r="E9753" s="1" t="s">
        <v>2847</v>
      </c>
      <c r="F9753" s="1" t="s">
        <v>156</v>
      </c>
      <c r="G9753" s="1" t="s">
        <v>449</v>
      </c>
      <c r="H9753" s="1" t="s">
        <v>916</v>
      </c>
      <c r="I9753" s="1">
        <v>11921</v>
      </c>
      <c r="L9753" s="1">
        <v>36575</v>
      </c>
      <c r="S9753" s="1">
        <v>29</v>
      </c>
      <c r="T9753" s="1">
        <v>1</v>
      </c>
      <c r="U9753" s="1">
        <v>48496</v>
      </c>
      <c r="V9753" s="1">
        <v>0</v>
      </c>
    </row>
    <row r="9754" spans="1:24" x14ac:dyDescent="0.35">
      <c r="A9754" s="1">
        <v>300053</v>
      </c>
      <c r="B9754" s="1" t="s">
        <v>2343</v>
      </c>
      <c r="C9754" s="1">
        <v>123460504</v>
      </c>
      <c r="D9754" s="1">
        <v>53</v>
      </c>
      <c r="E9754" s="1" t="s">
        <v>2847</v>
      </c>
      <c r="F9754" s="1" t="s">
        <v>156</v>
      </c>
      <c r="G9754" s="1" t="s">
        <v>449</v>
      </c>
      <c r="H9754" s="1" t="s">
        <v>916</v>
      </c>
      <c r="I9754" s="1">
        <v>12242</v>
      </c>
      <c r="L9754" s="1">
        <v>34498.51171875</v>
      </c>
      <c r="M9754" s="1">
        <v>-2.0764882210642099E-3</v>
      </c>
      <c r="N9754" s="1">
        <v>-5.6773433685302734</v>
      </c>
      <c r="O9754" s="1">
        <v>3.2099999953061342E-4</v>
      </c>
      <c r="P9754" s="1">
        <v>2.6927270889282227</v>
      </c>
      <c r="S9754" s="1">
        <v>30</v>
      </c>
      <c r="T9754" s="1">
        <v>1</v>
      </c>
      <c r="U9754" s="1">
        <v>46740.51171875</v>
      </c>
      <c r="V9754" s="1">
        <v>-1.7554882215335965E-3</v>
      </c>
      <c r="W9754" s="1">
        <v>-3.6198620796203613</v>
      </c>
      <c r="X9754" s="1">
        <v>-3.6198620796203613</v>
      </c>
    </row>
    <row r="9755" spans="1:24" x14ac:dyDescent="0.35">
      <c r="A9755" s="1">
        <v>310053</v>
      </c>
      <c r="B9755" s="1" t="s">
        <v>2344</v>
      </c>
      <c r="C9755" s="1">
        <v>123460504</v>
      </c>
      <c r="D9755" s="1">
        <v>53</v>
      </c>
      <c r="E9755" s="1" t="s">
        <v>2847</v>
      </c>
      <c r="F9755" s="1" t="s">
        <v>156</v>
      </c>
      <c r="G9755" s="1" t="s">
        <v>449</v>
      </c>
      <c r="H9755" s="1" t="s">
        <v>916</v>
      </c>
      <c r="I9755" s="1">
        <v>7605</v>
      </c>
      <c r="L9755" s="1">
        <v>34396.4296875</v>
      </c>
      <c r="M9755" s="1">
        <v>-1.0208203457295895E-4</v>
      </c>
      <c r="N9755" s="1">
        <v>-0.29590269923210144</v>
      </c>
      <c r="O9755" s="1">
        <v>-4.6370001509785652E-3</v>
      </c>
      <c r="P9755" s="1">
        <v>-37.877796173095703</v>
      </c>
      <c r="S9755" s="1">
        <v>31</v>
      </c>
      <c r="T9755" s="1">
        <v>1</v>
      </c>
      <c r="U9755" s="1">
        <v>42001.4296875</v>
      </c>
      <c r="V9755" s="1">
        <v>-4.7390824183821678E-3</v>
      </c>
      <c r="W9755" s="1">
        <v>-10.139131546020508</v>
      </c>
      <c r="X9755" s="1">
        <v>-10.139131546020508</v>
      </c>
    </row>
    <row r="9756" spans="1:24" x14ac:dyDescent="0.35">
      <c r="A9756" s="1">
        <v>320053</v>
      </c>
      <c r="B9756" s="1" t="s">
        <v>2345</v>
      </c>
      <c r="C9756" s="1">
        <v>123460504</v>
      </c>
      <c r="D9756" s="1">
        <v>53</v>
      </c>
      <c r="E9756" s="1" t="s">
        <v>2847</v>
      </c>
      <c r="F9756" s="1" t="s">
        <v>156</v>
      </c>
      <c r="G9756" s="1" t="s">
        <v>449</v>
      </c>
      <c r="H9756" s="1" t="s">
        <v>916</v>
      </c>
      <c r="I9756" s="1">
        <v>6141</v>
      </c>
      <c r="L9756" s="1">
        <v>34424.12109375</v>
      </c>
      <c r="M9756" s="1">
        <v>2.7691407012753189E-5</v>
      </c>
      <c r="N9756" s="1">
        <v>8.050663024187088E-2</v>
      </c>
      <c r="O9756" s="1">
        <v>-1.4639999717473984E-3</v>
      </c>
      <c r="P9756" s="1">
        <v>-19.250494003295898</v>
      </c>
      <c r="S9756" s="1">
        <v>32</v>
      </c>
      <c r="T9756" s="1">
        <v>1</v>
      </c>
      <c r="U9756" s="1">
        <v>40565.12109375</v>
      </c>
      <c r="V9756" s="1">
        <v>-1.4363086083903909E-3</v>
      </c>
      <c r="W9756" s="1">
        <v>-3.419666051864624</v>
      </c>
      <c r="X9756" s="1">
        <v>-3.419666051864624</v>
      </c>
    </row>
    <row r="9757" spans="1:24" x14ac:dyDescent="0.35">
      <c r="A9757" s="1">
        <v>330053</v>
      </c>
      <c r="B9757" s="1" t="s">
        <v>2346</v>
      </c>
      <c r="C9757" s="1">
        <v>123460504</v>
      </c>
      <c r="D9757" s="1">
        <v>53</v>
      </c>
      <c r="E9757" s="1" t="s">
        <v>2847</v>
      </c>
      <c r="F9757" s="1" t="s">
        <v>156</v>
      </c>
      <c r="G9757" s="1" t="s">
        <v>449</v>
      </c>
      <c r="H9757" s="1" t="s">
        <v>916</v>
      </c>
      <c r="I9757" s="1">
        <v>6130</v>
      </c>
      <c r="L9757" s="1">
        <v>34378</v>
      </c>
      <c r="M9757" s="1">
        <v>-4.6121094783302397E-5</v>
      </c>
      <c r="N9757" s="1">
        <v>-0.13397900760173798</v>
      </c>
      <c r="O9757" s="1">
        <v>-1.1000000085914508E-5</v>
      </c>
      <c r="P9757" s="1">
        <v>-0.17912392318248749</v>
      </c>
      <c r="S9757" s="1">
        <v>33</v>
      </c>
      <c r="T9757" s="1">
        <v>1</v>
      </c>
      <c r="U9757" s="1">
        <v>40508</v>
      </c>
      <c r="V9757" s="1">
        <v>-5.7121094869216904E-5</v>
      </c>
      <c r="W9757" s="1">
        <v>-0.14081332087516785</v>
      </c>
      <c r="X9757" s="1">
        <v>-0.14081332087516785</v>
      </c>
    </row>
    <row r="9758" spans="1:24" x14ac:dyDescent="0.35">
      <c r="A9758" s="1">
        <v>340053</v>
      </c>
      <c r="B9758" s="1" t="s">
        <v>2347</v>
      </c>
      <c r="C9758" s="1">
        <v>123460504</v>
      </c>
      <c r="D9758" s="1">
        <v>53</v>
      </c>
      <c r="E9758" s="1" t="s">
        <v>2847</v>
      </c>
      <c r="F9758" s="1" t="s">
        <v>156</v>
      </c>
      <c r="G9758" s="1" t="s">
        <v>449</v>
      </c>
      <c r="H9758" s="1" t="s">
        <v>916</v>
      </c>
      <c r="I9758" s="1">
        <v>6130</v>
      </c>
      <c r="L9758" s="1">
        <v>34377</v>
      </c>
      <c r="M9758" s="1">
        <v>-9.9999999747524271E-7</v>
      </c>
      <c r="N9758" s="1">
        <v>-2.9088370501995087E-3</v>
      </c>
      <c r="O9758" s="1">
        <v>0</v>
      </c>
      <c r="P9758" s="1">
        <v>0</v>
      </c>
      <c r="S9758" s="1">
        <v>34</v>
      </c>
      <c r="T9758" s="1">
        <v>1</v>
      </c>
      <c r="U9758" s="1">
        <v>40507</v>
      </c>
      <c r="V9758" s="1">
        <v>-9.9999999747524271E-7</v>
      </c>
      <c r="W9758" s="1">
        <v>-2.4686481337994337E-3</v>
      </c>
      <c r="X9758" s="1">
        <v>-2.4686481337994337E-3</v>
      </c>
    </row>
    <row r="9759" spans="1:24" x14ac:dyDescent="0.35">
      <c r="A9759" s="1">
        <v>350053</v>
      </c>
      <c r="B9759" s="1" t="s">
        <v>2348</v>
      </c>
      <c r="C9759" s="1">
        <v>123460504</v>
      </c>
      <c r="D9759" s="1">
        <v>53</v>
      </c>
      <c r="E9759" s="1" t="s">
        <v>2847</v>
      </c>
      <c r="F9759" s="1" t="s">
        <v>156</v>
      </c>
      <c r="G9759" s="1" t="s">
        <v>449</v>
      </c>
      <c r="H9759" s="1" t="s">
        <v>916</v>
      </c>
      <c r="I9759" s="1">
        <v>6130.33</v>
      </c>
      <c r="L9759" s="1">
        <v>34369.140625</v>
      </c>
      <c r="M9759" s="1">
        <v>-7.8593748185085133E-6</v>
      </c>
      <c r="N9759" s="1">
        <v>-2.2862305864691734E-2</v>
      </c>
      <c r="O9759" s="1">
        <v>3.3000000598804036E-7</v>
      </c>
      <c r="P9759" s="1">
        <v>5.3833606652915478E-3</v>
      </c>
      <c r="S9759" s="1">
        <v>35</v>
      </c>
      <c r="T9759" s="1">
        <v>1</v>
      </c>
      <c r="U9759" s="1">
        <v>40499.46875</v>
      </c>
      <c r="V9759" s="1">
        <v>-7.5293746704119258E-6</v>
      </c>
      <c r="W9759" s="1">
        <v>-1.8592465668916702E-2</v>
      </c>
      <c r="X9759" s="1">
        <v>-1.8592465668916702E-2</v>
      </c>
    </row>
    <row r="9760" spans="1:24" x14ac:dyDescent="0.35">
      <c r="A9760" s="1">
        <v>360053</v>
      </c>
      <c r="B9760" s="1" t="s">
        <v>2349</v>
      </c>
      <c r="C9760" s="1">
        <v>123460504</v>
      </c>
      <c r="D9760" s="1">
        <v>53</v>
      </c>
      <c r="E9760" s="1" t="s">
        <v>2847</v>
      </c>
      <c r="F9760" s="1" t="s">
        <v>156</v>
      </c>
      <c r="G9760" s="1" t="s">
        <v>449</v>
      </c>
      <c r="H9760" s="1" t="s">
        <v>916</v>
      </c>
      <c r="I9760" s="1">
        <v>6131</v>
      </c>
      <c r="L9760" s="1">
        <v>34388</v>
      </c>
      <c r="M9760" s="1">
        <v>1.8859374904423021E-5</v>
      </c>
      <c r="N9760" s="1">
        <v>5.4872989654541016E-2</v>
      </c>
      <c r="O9760" s="1">
        <v>6.7000001990891178E-7</v>
      </c>
      <c r="P9760" s="1">
        <v>1.0929265059530735E-2</v>
      </c>
      <c r="S9760" s="1">
        <v>36</v>
      </c>
      <c r="T9760" s="1">
        <v>1</v>
      </c>
      <c r="U9760" s="1">
        <v>40519</v>
      </c>
      <c r="V9760" s="1">
        <v>1.9529374185367487E-5</v>
      </c>
      <c r="W9760" s="1">
        <v>4.8225942999124527E-2</v>
      </c>
      <c r="X9760" s="1">
        <v>4.8225942999124527E-2</v>
      </c>
    </row>
    <row r="9761" spans="1:24" x14ac:dyDescent="0.35">
      <c r="A9761" s="1">
        <v>370053</v>
      </c>
      <c r="B9761" s="1" t="s">
        <v>2350</v>
      </c>
      <c r="C9761" s="1">
        <v>123460504</v>
      </c>
      <c r="D9761" s="1">
        <v>53</v>
      </c>
      <c r="E9761" s="1" t="s">
        <v>2847</v>
      </c>
      <c r="F9761" s="1" t="s">
        <v>156</v>
      </c>
      <c r="G9761" s="1" t="s">
        <v>449</v>
      </c>
      <c r="H9761" s="1" t="s">
        <v>916</v>
      </c>
      <c r="I9761" s="1">
        <v>6130</v>
      </c>
      <c r="L9761" s="1">
        <v>34417</v>
      </c>
      <c r="M9761" s="1">
        <v>2.9000000722589903E-5</v>
      </c>
      <c r="N9761" s="1">
        <v>8.433174341917038E-2</v>
      </c>
      <c r="O9761" s="1">
        <v>-9.9999999747524271E-7</v>
      </c>
      <c r="P9761" s="1">
        <v>-1.6310552135109901E-2</v>
      </c>
      <c r="S9761" s="1">
        <v>37</v>
      </c>
      <c r="T9761" s="1">
        <v>1</v>
      </c>
      <c r="U9761" s="1">
        <v>40547</v>
      </c>
      <c r="V9761" s="1">
        <v>2.8000000384054147E-5</v>
      </c>
      <c r="W9761" s="1">
        <v>6.9103382527828217E-2</v>
      </c>
      <c r="X9761" s="1">
        <v>6.9103382527828217E-2</v>
      </c>
    </row>
    <row r="9762" spans="1:24" x14ac:dyDescent="0.35">
      <c r="A9762" s="1">
        <v>380053</v>
      </c>
      <c r="B9762" s="1" t="s">
        <v>2351</v>
      </c>
      <c r="C9762" s="1">
        <v>123460504</v>
      </c>
      <c r="D9762" s="1">
        <v>53</v>
      </c>
      <c r="E9762" s="1" t="s">
        <v>2847</v>
      </c>
      <c r="F9762" s="1" t="s">
        <v>156</v>
      </c>
      <c r="G9762" s="1" t="s">
        <v>449</v>
      </c>
      <c r="H9762" s="1" t="s">
        <v>916</v>
      </c>
      <c r="I9762" s="1">
        <v>6130</v>
      </c>
      <c r="K9762" s="1">
        <v>0</v>
      </c>
      <c r="L9762" s="1">
        <v>34422</v>
      </c>
      <c r="M9762" s="1">
        <v>4.9999998736893758E-6</v>
      </c>
      <c r="N9762" s="1">
        <v>1.4527704566717148E-2</v>
      </c>
      <c r="O9762" s="1">
        <v>0</v>
      </c>
      <c r="P9762" s="1">
        <v>0</v>
      </c>
      <c r="S9762" s="1">
        <v>38</v>
      </c>
      <c r="T9762" s="1">
        <v>1</v>
      </c>
      <c r="U9762" s="1">
        <v>40552</v>
      </c>
      <c r="V9762" s="1">
        <v>4.9999998736893758E-6</v>
      </c>
      <c r="W9762" s="1">
        <v>1.2331368401646614E-2</v>
      </c>
      <c r="X9762" s="1">
        <v>1.2331368401646614E-2</v>
      </c>
    </row>
    <row r="9763" spans="1:24" x14ac:dyDescent="0.35">
      <c r="A9763" s="1">
        <v>390053</v>
      </c>
      <c r="B9763" s="1" t="s">
        <v>2352</v>
      </c>
      <c r="C9763" s="1">
        <v>123460504</v>
      </c>
      <c r="D9763" s="1">
        <v>53</v>
      </c>
      <c r="E9763" s="1" t="s">
        <v>2847</v>
      </c>
      <c r="F9763" s="1" t="s">
        <v>156</v>
      </c>
      <c r="G9763" s="1" t="s">
        <v>449</v>
      </c>
      <c r="H9763" s="1" t="s">
        <v>916</v>
      </c>
      <c r="I9763" s="1">
        <v>6130</v>
      </c>
      <c r="K9763" s="1">
        <v>50000</v>
      </c>
      <c r="L9763" s="1">
        <v>34420</v>
      </c>
      <c r="M9763" s="1">
        <v>-1.9999999949504854E-6</v>
      </c>
      <c r="N9763" s="1">
        <v>-5.8102374896407127E-3</v>
      </c>
      <c r="O9763" s="1">
        <v>0</v>
      </c>
      <c r="P9763" s="1">
        <v>0</v>
      </c>
      <c r="Q9763" s="1">
        <v>5.000000074505806E-2</v>
      </c>
      <c r="S9763" s="1">
        <v>39</v>
      </c>
      <c r="T9763" s="1">
        <v>1</v>
      </c>
      <c r="U9763" s="1">
        <v>90550</v>
      </c>
      <c r="V9763" s="1">
        <v>4.9998000264167786E-2</v>
      </c>
      <c r="W9763" s="1">
        <v>123.29354858398438</v>
      </c>
      <c r="X9763" s="1">
        <v>123.29354858398438</v>
      </c>
    </row>
    <row r="9764" spans="1:24" x14ac:dyDescent="0.35">
      <c r="A9764" s="1">
        <v>400053</v>
      </c>
      <c r="B9764" s="1" t="s">
        <v>2353</v>
      </c>
      <c r="C9764" s="1">
        <v>123460504</v>
      </c>
      <c r="D9764" s="1">
        <v>53</v>
      </c>
      <c r="E9764" s="1" t="s">
        <v>2847</v>
      </c>
      <c r="F9764" s="1" t="s">
        <v>156</v>
      </c>
      <c r="G9764" s="1" t="s">
        <v>449</v>
      </c>
      <c r="H9764" s="1" t="s">
        <v>916</v>
      </c>
      <c r="S9764" s="1">
        <v>40</v>
      </c>
      <c r="T9764" s="1">
        <v>1</v>
      </c>
      <c r="U9764" s="1">
        <v>0</v>
      </c>
      <c r="V9764" s="1">
        <v>0</v>
      </c>
      <c r="W9764" s="1">
        <v>-100</v>
      </c>
      <c r="X9764" s="1">
        <v>-100</v>
      </c>
    </row>
    <row r="9765" spans="1:24" x14ac:dyDescent="0.35">
      <c r="A9765" s="1">
        <v>410053</v>
      </c>
      <c r="B9765" s="1" t="s">
        <v>2354</v>
      </c>
      <c r="C9765" s="1">
        <v>123460504</v>
      </c>
      <c r="D9765" s="1">
        <v>53</v>
      </c>
      <c r="E9765" s="1" t="s">
        <v>2847</v>
      </c>
      <c r="F9765" s="1" t="s">
        <v>156</v>
      </c>
      <c r="G9765" s="1" t="s">
        <v>449</v>
      </c>
      <c r="H9765" s="1" t="s">
        <v>916</v>
      </c>
      <c r="S9765" s="1">
        <v>41</v>
      </c>
      <c r="T9765" s="1">
        <v>1</v>
      </c>
      <c r="U9765" s="1">
        <v>0</v>
      </c>
      <c r="V9765" s="1">
        <v>0</v>
      </c>
    </row>
    <row r="9766" spans="1:24" x14ac:dyDescent="0.35">
      <c r="A9766" s="1">
        <v>420053</v>
      </c>
      <c r="B9766" s="1" t="s">
        <v>2355</v>
      </c>
      <c r="C9766" s="1">
        <v>123460504</v>
      </c>
      <c r="D9766" s="1">
        <v>53</v>
      </c>
      <c r="E9766" s="1" t="s">
        <v>2847</v>
      </c>
      <c r="F9766" s="1" t="s">
        <v>156</v>
      </c>
      <c r="G9766" s="1" t="s">
        <v>449</v>
      </c>
      <c r="H9766" s="1" t="s">
        <v>916</v>
      </c>
      <c r="S9766" s="1">
        <v>42</v>
      </c>
      <c r="T9766" s="1">
        <v>1</v>
      </c>
      <c r="U9766" s="1">
        <v>0</v>
      </c>
      <c r="V9766" s="1">
        <v>0</v>
      </c>
    </row>
    <row r="9767" spans="1:24" x14ac:dyDescent="0.35">
      <c r="A9767" s="1">
        <v>430053</v>
      </c>
      <c r="B9767" s="1" t="s">
        <v>2356</v>
      </c>
      <c r="C9767" s="1">
        <v>123460504</v>
      </c>
      <c r="D9767" s="1">
        <v>53</v>
      </c>
      <c r="E9767" s="1" t="s">
        <v>2847</v>
      </c>
      <c r="F9767" s="1" t="s">
        <v>156</v>
      </c>
      <c r="G9767" s="1" t="s">
        <v>449</v>
      </c>
      <c r="H9767" s="1" t="s">
        <v>916</v>
      </c>
      <c r="S9767" s="1">
        <v>43</v>
      </c>
      <c r="T9767" s="1">
        <v>1</v>
      </c>
      <c r="U9767" s="1">
        <v>0</v>
      </c>
      <c r="V9767" s="1">
        <v>0</v>
      </c>
    </row>
    <row r="9768" spans="1:24" x14ac:dyDescent="0.35">
      <c r="A9768" s="1">
        <v>440053</v>
      </c>
      <c r="B9768" s="1" t="s">
        <v>2357</v>
      </c>
      <c r="C9768" s="1">
        <v>123460504</v>
      </c>
      <c r="D9768" s="1">
        <v>53</v>
      </c>
      <c r="E9768" s="1" t="s">
        <v>2847</v>
      </c>
      <c r="F9768" s="1" t="s">
        <v>156</v>
      </c>
      <c r="G9768" s="1" t="s">
        <v>449</v>
      </c>
      <c r="H9768" s="1" t="s">
        <v>916</v>
      </c>
      <c r="S9768" s="1">
        <v>44</v>
      </c>
      <c r="T9768" s="1">
        <v>1</v>
      </c>
      <c r="U9768" s="1">
        <v>0</v>
      </c>
      <c r="V9768" s="1">
        <v>0</v>
      </c>
    </row>
    <row r="9769" spans="1:24" x14ac:dyDescent="0.35">
      <c r="A9769" s="1">
        <v>450053</v>
      </c>
      <c r="B9769" s="1" t="s">
        <v>2358</v>
      </c>
      <c r="C9769" s="1">
        <v>123460504</v>
      </c>
      <c r="D9769" s="1">
        <v>53</v>
      </c>
      <c r="E9769" s="1" t="s">
        <v>2847</v>
      </c>
      <c r="F9769" s="1" t="s">
        <v>156</v>
      </c>
      <c r="G9769" s="1" t="s">
        <v>449</v>
      </c>
      <c r="H9769" s="1" t="s">
        <v>916</v>
      </c>
      <c r="S9769" s="1">
        <v>45</v>
      </c>
      <c r="T9769" s="1">
        <v>1</v>
      </c>
      <c r="U9769" s="1">
        <v>0</v>
      </c>
      <c r="V9769" s="1">
        <v>0</v>
      </c>
    </row>
    <row r="9770" spans="1:24" x14ac:dyDescent="0.35">
      <c r="A9770" s="1">
        <v>460053</v>
      </c>
      <c r="B9770" s="1" t="s">
        <v>2359</v>
      </c>
      <c r="C9770" s="1">
        <v>123460504</v>
      </c>
      <c r="D9770" s="1">
        <v>53</v>
      </c>
      <c r="E9770" s="1" t="s">
        <v>2847</v>
      </c>
      <c r="F9770" s="1" t="s">
        <v>156</v>
      </c>
      <c r="G9770" s="1" t="s">
        <v>449</v>
      </c>
      <c r="H9770" s="1" t="s">
        <v>916</v>
      </c>
      <c r="S9770" s="1">
        <v>46</v>
      </c>
      <c r="T9770" s="1">
        <v>1</v>
      </c>
      <c r="U9770" s="1">
        <v>0</v>
      </c>
      <c r="V9770" s="1">
        <v>0</v>
      </c>
    </row>
    <row r="9771" spans="1:24" x14ac:dyDescent="0.35">
      <c r="A9771" s="1">
        <v>470053</v>
      </c>
      <c r="B9771" s="1" t="s">
        <v>2360</v>
      </c>
      <c r="C9771" s="1">
        <v>123460504</v>
      </c>
      <c r="D9771" s="1">
        <v>53</v>
      </c>
      <c r="E9771" s="1" t="s">
        <v>2847</v>
      </c>
      <c r="F9771" s="1" t="s">
        <v>156</v>
      </c>
      <c r="G9771" s="1" t="s">
        <v>449</v>
      </c>
      <c r="H9771" s="1" t="s">
        <v>916</v>
      </c>
      <c r="S9771" s="1">
        <v>47</v>
      </c>
      <c r="T9771" s="1">
        <v>1</v>
      </c>
      <c r="U9771" s="1">
        <v>0</v>
      </c>
      <c r="V9771" s="1">
        <v>0</v>
      </c>
    </row>
    <row r="9772" spans="1:24" x14ac:dyDescent="0.35">
      <c r="A9772" s="1">
        <v>480053</v>
      </c>
      <c r="B9772" s="1" t="s">
        <v>2361</v>
      </c>
      <c r="C9772" s="1">
        <v>123460504</v>
      </c>
      <c r="D9772" s="1">
        <v>53</v>
      </c>
      <c r="E9772" s="1" t="s">
        <v>2847</v>
      </c>
      <c r="F9772" s="1" t="s">
        <v>156</v>
      </c>
      <c r="G9772" s="1" t="s">
        <v>449</v>
      </c>
      <c r="H9772" s="1" t="s">
        <v>916</v>
      </c>
      <c r="S9772" s="1">
        <v>48</v>
      </c>
      <c r="T9772" s="1">
        <v>1</v>
      </c>
      <c r="U9772" s="1">
        <v>0</v>
      </c>
      <c r="V9772" s="1">
        <v>0</v>
      </c>
    </row>
    <row r="9773" spans="1:24" x14ac:dyDescent="0.35">
      <c r="A9773" s="1">
        <v>250514</v>
      </c>
      <c r="B9773" s="1" t="s">
        <v>2364</v>
      </c>
      <c r="C9773" s="1">
        <v>123460957</v>
      </c>
      <c r="D9773" s="1">
        <v>514</v>
      </c>
      <c r="E9773" s="1" t="s">
        <v>48</v>
      </c>
      <c r="F9773" s="1" t="s">
        <v>48</v>
      </c>
      <c r="G9773" s="1" t="s">
        <v>48</v>
      </c>
      <c r="H9773" s="1" t="s">
        <v>48</v>
      </c>
      <c r="S9773" s="1">
        <v>25</v>
      </c>
      <c r="T9773" s="1">
        <v>2</v>
      </c>
      <c r="U9773" s="1">
        <v>0</v>
      </c>
      <c r="V9773" s="1">
        <v>0</v>
      </c>
    </row>
    <row r="9774" spans="1:24" x14ac:dyDescent="0.35">
      <c r="A9774" s="1">
        <v>260514</v>
      </c>
      <c r="B9774" s="1" t="s">
        <v>2365</v>
      </c>
      <c r="C9774" s="1">
        <v>123460957</v>
      </c>
      <c r="D9774" s="1">
        <v>514</v>
      </c>
      <c r="E9774" s="1" t="s">
        <v>48</v>
      </c>
      <c r="F9774" s="1" t="s">
        <v>48</v>
      </c>
      <c r="G9774" s="1" t="s">
        <v>48</v>
      </c>
      <c r="H9774" s="1" t="s">
        <v>48</v>
      </c>
      <c r="S9774" s="1">
        <v>26</v>
      </c>
      <c r="T9774" s="1">
        <v>2</v>
      </c>
      <c r="U9774" s="1">
        <v>0</v>
      </c>
      <c r="V9774" s="1">
        <v>0</v>
      </c>
    </row>
    <row r="9775" spans="1:24" x14ac:dyDescent="0.35">
      <c r="A9775" s="1">
        <v>270514</v>
      </c>
      <c r="B9775" s="1" t="s">
        <v>2366</v>
      </c>
      <c r="C9775" s="1">
        <v>123460957</v>
      </c>
      <c r="D9775" s="1">
        <v>514</v>
      </c>
      <c r="E9775" s="1" t="s">
        <v>48</v>
      </c>
      <c r="F9775" s="1" t="s">
        <v>48</v>
      </c>
      <c r="G9775" s="1" t="s">
        <v>48</v>
      </c>
      <c r="H9775" s="1" t="s">
        <v>48</v>
      </c>
      <c r="S9775" s="1">
        <v>27</v>
      </c>
      <c r="T9775" s="1">
        <v>2</v>
      </c>
      <c r="U9775" s="1">
        <v>0</v>
      </c>
      <c r="V9775" s="1">
        <v>0</v>
      </c>
    </row>
    <row r="9776" spans="1:24" x14ac:dyDescent="0.35">
      <c r="A9776" s="1">
        <v>280514</v>
      </c>
      <c r="B9776" s="1" t="s">
        <v>2367</v>
      </c>
      <c r="C9776" s="1">
        <v>123460957</v>
      </c>
      <c r="D9776" s="1">
        <v>514</v>
      </c>
      <c r="E9776" s="1" t="s">
        <v>48</v>
      </c>
      <c r="F9776" s="1" t="s">
        <v>48</v>
      </c>
      <c r="G9776" s="1" t="s">
        <v>48</v>
      </c>
      <c r="H9776" s="1" t="s">
        <v>48</v>
      </c>
      <c r="S9776" s="1">
        <v>28</v>
      </c>
      <c r="T9776" s="1">
        <v>2</v>
      </c>
      <c r="U9776" s="1">
        <v>0</v>
      </c>
      <c r="V9776" s="1">
        <v>0</v>
      </c>
    </row>
    <row r="9777" spans="1:24" x14ac:dyDescent="0.35">
      <c r="A9777" s="1">
        <v>290514</v>
      </c>
      <c r="B9777" s="1" t="s">
        <v>2341</v>
      </c>
      <c r="C9777" s="1">
        <v>123460957</v>
      </c>
      <c r="D9777" s="1">
        <v>514</v>
      </c>
      <c r="E9777" s="1" t="s">
        <v>2848</v>
      </c>
      <c r="F9777" s="1" t="s">
        <v>156</v>
      </c>
      <c r="G9777" s="1" t="s">
        <v>449</v>
      </c>
      <c r="H9777" s="1" t="s">
        <v>2369</v>
      </c>
      <c r="J9777" s="1">
        <v>341622.29</v>
      </c>
      <c r="S9777" s="1">
        <v>29</v>
      </c>
      <c r="T9777" s="1">
        <v>2</v>
      </c>
      <c r="U9777" s="1">
        <v>341622.28125</v>
      </c>
      <c r="V9777" s="1">
        <v>0</v>
      </c>
    </row>
    <row r="9778" spans="1:24" x14ac:dyDescent="0.35">
      <c r="A9778" s="1">
        <v>300514</v>
      </c>
      <c r="B9778" s="1" t="s">
        <v>2343</v>
      </c>
      <c r="C9778" s="1">
        <v>123460957</v>
      </c>
      <c r="D9778" s="1">
        <v>514</v>
      </c>
      <c r="E9778" s="1" t="s">
        <v>2848</v>
      </c>
      <c r="F9778" s="1" t="s">
        <v>156</v>
      </c>
      <c r="G9778" s="1" t="s">
        <v>449</v>
      </c>
      <c r="H9778" s="1" t="s">
        <v>2369</v>
      </c>
      <c r="J9778" s="1">
        <v>310117.69</v>
      </c>
      <c r="R9778" s="1">
        <v>-3.1504601240158081E-2</v>
      </c>
      <c r="S9778" s="1">
        <v>30</v>
      </c>
      <c r="T9778" s="1">
        <v>2</v>
      </c>
      <c r="U9778" s="1">
        <v>310117.6875</v>
      </c>
      <c r="V9778" s="1">
        <v>-3.1504601240158081E-2</v>
      </c>
      <c r="W9778" s="1">
        <v>-9.2220544815063477</v>
      </c>
      <c r="X9778" s="1">
        <v>-9.2220544815063477</v>
      </c>
    </row>
    <row r="9779" spans="1:24" x14ac:dyDescent="0.35">
      <c r="A9779" s="1">
        <v>310514</v>
      </c>
      <c r="B9779" s="1" t="s">
        <v>2344</v>
      </c>
      <c r="C9779" s="1">
        <v>123460957</v>
      </c>
      <c r="D9779" s="1">
        <v>514</v>
      </c>
      <c r="E9779" s="1" t="s">
        <v>2848</v>
      </c>
      <c r="F9779" s="1" t="s">
        <v>156</v>
      </c>
      <c r="G9779" s="1" t="s">
        <v>449</v>
      </c>
      <c r="H9779" s="1" t="s">
        <v>2369</v>
      </c>
      <c r="J9779" s="1">
        <v>327547.06</v>
      </c>
      <c r="R9779" s="1">
        <v>1.7429370433092117E-2</v>
      </c>
      <c r="S9779" s="1">
        <v>31</v>
      </c>
      <c r="T9779" s="1">
        <v>2</v>
      </c>
      <c r="U9779" s="1">
        <v>327547.0625</v>
      </c>
      <c r="V9779" s="1">
        <v>1.7429370433092117E-2</v>
      </c>
      <c r="W9779" s="1">
        <v>5.6202454566955566</v>
      </c>
      <c r="X9779" s="1">
        <v>5.6202454566955566</v>
      </c>
    </row>
    <row r="9780" spans="1:24" x14ac:dyDescent="0.35">
      <c r="A9780" s="1">
        <v>320514</v>
      </c>
      <c r="B9780" s="1" t="s">
        <v>2345</v>
      </c>
      <c r="C9780" s="1">
        <v>123460957</v>
      </c>
      <c r="D9780" s="1">
        <v>514</v>
      </c>
      <c r="E9780" s="1" t="s">
        <v>2848</v>
      </c>
      <c r="F9780" s="1" t="s">
        <v>156</v>
      </c>
      <c r="G9780" s="1" t="s">
        <v>449</v>
      </c>
      <c r="H9780" s="1" t="s">
        <v>2369</v>
      </c>
      <c r="J9780" s="1">
        <v>437869.43</v>
      </c>
      <c r="R9780" s="1">
        <v>0.11032237112522125</v>
      </c>
      <c r="S9780" s="1">
        <v>32</v>
      </c>
      <c r="T9780" s="1">
        <v>2</v>
      </c>
      <c r="U9780" s="1">
        <v>437869.4375</v>
      </c>
      <c r="V9780" s="1">
        <v>0.11032237112522125</v>
      </c>
      <c r="W9780" s="1">
        <v>33.681381225585938</v>
      </c>
      <c r="X9780" s="1">
        <v>33.681381225585938</v>
      </c>
    </row>
    <row r="9781" spans="1:24" x14ac:dyDescent="0.35">
      <c r="A9781" s="1">
        <v>330514</v>
      </c>
      <c r="B9781" s="1" t="s">
        <v>2346</v>
      </c>
      <c r="C9781" s="1">
        <v>123460957</v>
      </c>
      <c r="D9781" s="1">
        <v>514</v>
      </c>
      <c r="E9781" s="1" t="s">
        <v>2848</v>
      </c>
      <c r="F9781" s="1" t="s">
        <v>156</v>
      </c>
      <c r="G9781" s="1" t="s">
        <v>449</v>
      </c>
      <c r="H9781" s="1" t="s">
        <v>2369</v>
      </c>
      <c r="J9781" s="1">
        <v>622677.74</v>
      </c>
      <c r="R9781" s="1">
        <v>0.18480831384658813</v>
      </c>
      <c r="S9781" s="1">
        <v>33</v>
      </c>
      <c r="T9781" s="1">
        <v>2</v>
      </c>
      <c r="U9781" s="1">
        <v>622677.75</v>
      </c>
      <c r="V9781" s="1">
        <v>0.18480831384658813</v>
      </c>
      <c r="W9781" s="1">
        <v>42.206260681152344</v>
      </c>
      <c r="X9781" s="1">
        <v>42.206260681152344</v>
      </c>
    </row>
    <row r="9782" spans="1:24" x14ac:dyDescent="0.35">
      <c r="A9782" s="1">
        <v>340514</v>
      </c>
      <c r="B9782" s="1" t="s">
        <v>2347</v>
      </c>
      <c r="C9782" s="1">
        <v>123460957</v>
      </c>
      <c r="D9782" s="1">
        <v>514</v>
      </c>
      <c r="E9782" s="1" t="s">
        <v>2848</v>
      </c>
      <c r="F9782" s="1" t="s">
        <v>156</v>
      </c>
      <c r="G9782" s="1" t="s">
        <v>449</v>
      </c>
      <c r="H9782" s="1" t="s">
        <v>2369</v>
      </c>
      <c r="J9782" s="1">
        <v>750804</v>
      </c>
      <c r="R9782" s="1">
        <v>0.12812626361846924</v>
      </c>
      <c r="S9782" s="1">
        <v>34</v>
      </c>
      <c r="T9782" s="1">
        <v>2</v>
      </c>
      <c r="U9782" s="1">
        <v>750804</v>
      </c>
      <c r="V9782" s="1">
        <v>0.12812626361846924</v>
      </c>
      <c r="W9782" s="1">
        <v>20.576654434204102</v>
      </c>
      <c r="X9782" s="1">
        <v>20.576654434204102</v>
      </c>
    </row>
    <row r="9783" spans="1:24" x14ac:dyDescent="0.35">
      <c r="A9783" s="1">
        <v>350514</v>
      </c>
      <c r="B9783" s="1" t="s">
        <v>2348</v>
      </c>
      <c r="C9783" s="1">
        <v>123460957</v>
      </c>
      <c r="D9783" s="1">
        <v>514</v>
      </c>
      <c r="E9783" s="1" t="s">
        <v>2848</v>
      </c>
      <c r="F9783" s="1" t="s">
        <v>156</v>
      </c>
      <c r="G9783" s="1" t="s">
        <v>449</v>
      </c>
      <c r="H9783" s="1" t="s">
        <v>2369</v>
      </c>
      <c r="J9783" s="1">
        <v>915623</v>
      </c>
      <c r="R9783" s="1">
        <v>0.16481900215148926</v>
      </c>
      <c r="S9783" s="1">
        <v>35</v>
      </c>
      <c r="T9783" s="1">
        <v>2</v>
      </c>
      <c r="U9783" s="1">
        <v>915623</v>
      </c>
      <c r="V9783" s="1">
        <v>0.16481900215148926</v>
      </c>
      <c r="W9783" s="1">
        <v>21.952333450317383</v>
      </c>
      <c r="X9783" s="1">
        <v>21.952333450317383</v>
      </c>
    </row>
    <row r="9784" spans="1:24" x14ac:dyDescent="0.35">
      <c r="A9784" s="1">
        <v>360514</v>
      </c>
      <c r="B9784" s="1" t="s">
        <v>2349</v>
      </c>
      <c r="C9784" s="1">
        <v>123460957</v>
      </c>
      <c r="D9784" s="1">
        <v>514</v>
      </c>
      <c r="E9784" s="1" t="s">
        <v>2848</v>
      </c>
      <c r="F9784" s="1" t="s">
        <v>156</v>
      </c>
      <c r="G9784" s="1" t="s">
        <v>449</v>
      </c>
      <c r="H9784" s="1" t="s">
        <v>2369</v>
      </c>
      <c r="J9784" s="1">
        <v>846247.26</v>
      </c>
      <c r="R9784" s="1">
        <v>-6.9375738501548767E-2</v>
      </c>
      <c r="S9784" s="1">
        <v>36</v>
      </c>
      <c r="T9784" s="1">
        <v>2</v>
      </c>
      <c r="U9784" s="1">
        <v>846247.25</v>
      </c>
      <c r="V9784" s="1">
        <v>-6.9375738501548767E-2</v>
      </c>
      <c r="W9784" s="1">
        <v>-7.5768904685974121</v>
      </c>
      <c r="X9784" s="1">
        <v>-7.5768904685974121</v>
      </c>
    </row>
    <row r="9785" spans="1:24" x14ac:dyDescent="0.35">
      <c r="A9785" s="1">
        <v>370514</v>
      </c>
      <c r="B9785" s="1" t="s">
        <v>2350</v>
      </c>
      <c r="C9785" s="1">
        <v>123460957</v>
      </c>
      <c r="D9785" s="1">
        <v>514</v>
      </c>
      <c r="E9785" s="1" t="s">
        <v>2848</v>
      </c>
      <c r="F9785" s="1" t="s">
        <v>156</v>
      </c>
      <c r="G9785" s="1" t="s">
        <v>449</v>
      </c>
      <c r="H9785" s="1" t="s">
        <v>2369</v>
      </c>
      <c r="J9785" s="1">
        <v>1142943.8700000001</v>
      </c>
      <c r="R9785" s="1">
        <v>0.29669660329818726</v>
      </c>
      <c r="S9785" s="1">
        <v>37</v>
      </c>
      <c r="T9785" s="1">
        <v>2</v>
      </c>
      <c r="U9785" s="1">
        <v>1142943.875</v>
      </c>
      <c r="V9785" s="1">
        <v>0.29669660329818726</v>
      </c>
      <c r="W9785" s="1">
        <v>35.060276031494141</v>
      </c>
      <c r="X9785" s="1">
        <v>35.060276031494141</v>
      </c>
    </row>
    <row r="9786" spans="1:24" x14ac:dyDescent="0.35">
      <c r="A9786" s="1">
        <v>380514</v>
      </c>
      <c r="B9786" s="1" t="s">
        <v>2351</v>
      </c>
      <c r="C9786" s="1">
        <v>123460957</v>
      </c>
      <c r="D9786" s="1">
        <v>514</v>
      </c>
      <c r="E9786" s="1" t="s">
        <v>2848</v>
      </c>
      <c r="F9786" s="1" t="s">
        <v>156</v>
      </c>
      <c r="G9786" s="1" t="s">
        <v>449</v>
      </c>
      <c r="H9786" s="1" t="s">
        <v>2369</v>
      </c>
      <c r="J9786" s="1">
        <v>1280890</v>
      </c>
      <c r="R9786" s="1">
        <v>0.13794612884521484</v>
      </c>
      <c r="S9786" s="1">
        <v>38</v>
      </c>
      <c r="T9786" s="1">
        <v>2</v>
      </c>
      <c r="U9786" s="1">
        <v>1280890</v>
      </c>
      <c r="V9786" s="1">
        <v>0.13794612884521484</v>
      </c>
      <c r="W9786" s="1">
        <v>12.069370269775391</v>
      </c>
      <c r="X9786" s="1">
        <v>12.069370269775391</v>
      </c>
    </row>
    <row r="9787" spans="1:24" x14ac:dyDescent="0.35">
      <c r="A9787" s="1">
        <v>390514</v>
      </c>
      <c r="B9787" s="1" t="s">
        <v>2352</v>
      </c>
      <c r="C9787" s="1">
        <v>123460957</v>
      </c>
      <c r="D9787" s="1">
        <v>514</v>
      </c>
      <c r="E9787" s="1" t="s">
        <v>2848</v>
      </c>
      <c r="F9787" s="1" t="s">
        <v>156</v>
      </c>
      <c r="G9787" s="1" t="s">
        <v>449</v>
      </c>
      <c r="H9787" s="1" t="s">
        <v>2369</v>
      </c>
      <c r="J9787" s="1">
        <v>1370715</v>
      </c>
      <c r="R9787" s="1">
        <v>8.9824996888637543E-2</v>
      </c>
      <c r="S9787" s="1">
        <v>39</v>
      </c>
      <c r="T9787" s="1">
        <v>2</v>
      </c>
      <c r="U9787" s="1">
        <v>1370715</v>
      </c>
      <c r="V9787" s="1">
        <v>8.9824996888637543E-2</v>
      </c>
      <c r="W9787" s="1">
        <v>7.0127019882202148</v>
      </c>
      <c r="X9787" s="1">
        <v>7.0127019882202148</v>
      </c>
    </row>
    <row r="9788" spans="1:24" x14ac:dyDescent="0.35">
      <c r="A9788" s="1">
        <v>400514</v>
      </c>
      <c r="B9788" s="1" t="s">
        <v>2353</v>
      </c>
      <c r="C9788" s="1">
        <v>123460957</v>
      </c>
      <c r="D9788" s="1">
        <v>514</v>
      </c>
      <c r="E9788" s="1" t="s">
        <v>48</v>
      </c>
      <c r="F9788" s="1" t="s">
        <v>48</v>
      </c>
      <c r="G9788" s="1" t="s">
        <v>48</v>
      </c>
      <c r="H9788" s="1" t="s">
        <v>48</v>
      </c>
      <c r="S9788" s="1">
        <v>40</v>
      </c>
      <c r="T9788" s="1">
        <v>2</v>
      </c>
      <c r="U9788" s="1">
        <v>0</v>
      </c>
      <c r="V9788" s="1">
        <v>0</v>
      </c>
      <c r="W9788" s="1">
        <v>-100</v>
      </c>
      <c r="X9788" s="1">
        <v>-100</v>
      </c>
    </row>
    <row r="9789" spans="1:24" x14ac:dyDescent="0.35">
      <c r="A9789" s="1">
        <v>410514</v>
      </c>
      <c r="B9789" s="1" t="s">
        <v>2354</v>
      </c>
      <c r="C9789" s="1">
        <v>123460957</v>
      </c>
      <c r="D9789" s="1">
        <v>514</v>
      </c>
      <c r="E9789" s="1" t="s">
        <v>48</v>
      </c>
      <c r="F9789" s="1" t="s">
        <v>48</v>
      </c>
      <c r="G9789" s="1" t="s">
        <v>48</v>
      </c>
      <c r="H9789" s="1" t="s">
        <v>48</v>
      </c>
      <c r="S9789" s="1">
        <v>41</v>
      </c>
      <c r="T9789" s="1">
        <v>2</v>
      </c>
      <c r="U9789" s="1">
        <v>0</v>
      </c>
      <c r="V9789" s="1">
        <v>0</v>
      </c>
    </row>
    <row r="9790" spans="1:24" x14ac:dyDescent="0.35">
      <c r="A9790" s="1">
        <v>420514</v>
      </c>
      <c r="B9790" s="1" t="s">
        <v>2355</v>
      </c>
      <c r="C9790" s="1">
        <v>123460957</v>
      </c>
      <c r="D9790" s="1">
        <v>514</v>
      </c>
      <c r="E9790" s="1" t="s">
        <v>48</v>
      </c>
      <c r="F9790" s="1" t="s">
        <v>48</v>
      </c>
      <c r="G9790" s="1" t="s">
        <v>48</v>
      </c>
      <c r="H9790" s="1" t="s">
        <v>48</v>
      </c>
      <c r="S9790" s="1">
        <v>42</v>
      </c>
      <c r="T9790" s="1">
        <v>2</v>
      </c>
      <c r="U9790" s="1">
        <v>0</v>
      </c>
      <c r="V9790" s="1">
        <v>0</v>
      </c>
    </row>
    <row r="9791" spans="1:24" x14ac:dyDescent="0.35">
      <c r="A9791" s="1">
        <v>430514</v>
      </c>
      <c r="B9791" s="1" t="s">
        <v>2356</v>
      </c>
      <c r="C9791" s="1">
        <v>123460957</v>
      </c>
      <c r="D9791" s="1">
        <v>514</v>
      </c>
      <c r="E9791" s="1" t="s">
        <v>48</v>
      </c>
      <c r="F9791" s="1" t="s">
        <v>48</v>
      </c>
      <c r="G9791" s="1" t="s">
        <v>48</v>
      </c>
      <c r="H9791" s="1" t="s">
        <v>48</v>
      </c>
      <c r="S9791" s="1">
        <v>43</v>
      </c>
      <c r="T9791" s="1">
        <v>2</v>
      </c>
      <c r="U9791" s="1">
        <v>0</v>
      </c>
      <c r="V9791" s="1">
        <v>0</v>
      </c>
    </row>
    <row r="9792" spans="1:24" x14ac:dyDescent="0.35">
      <c r="A9792" s="1">
        <v>440514</v>
      </c>
      <c r="B9792" s="1" t="s">
        <v>2357</v>
      </c>
      <c r="C9792" s="1">
        <v>123460957</v>
      </c>
      <c r="D9792" s="1">
        <v>514</v>
      </c>
      <c r="E9792" s="1" t="s">
        <v>48</v>
      </c>
      <c r="F9792" s="1" t="s">
        <v>48</v>
      </c>
      <c r="G9792" s="1" t="s">
        <v>48</v>
      </c>
      <c r="H9792" s="1" t="s">
        <v>48</v>
      </c>
      <c r="S9792" s="1">
        <v>44</v>
      </c>
      <c r="T9792" s="1">
        <v>2</v>
      </c>
      <c r="U9792" s="1">
        <v>0</v>
      </c>
      <c r="V9792" s="1">
        <v>0</v>
      </c>
    </row>
    <row r="9793" spans="1:24" x14ac:dyDescent="0.35">
      <c r="A9793" s="1">
        <v>450514</v>
      </c>
      <c r="B9793" s="1" t="s">
        <v>2358</v>
      </c>
      <c r="C9793" s="1">
        <v>123460957</v>
      </c>
      <c r="D9793" s="1">
        <v>514</v>
      </c>
      <c r="E9793" s="1" t="s">
        <v>48</v>
      </c>
      <c r="F9793" s="1" t="s">
        <v>48</v>
      </c>
      <c r="G9793" s="1" t="s">
        <v>48</v>
      </c>
      <c r="H9793" s="1" t="s">
        <v>48</v>
      </c>
      <c r="S9793" s="1">
        <v>45</v>
      </c>
      <c r="T9793" s="1">
        <v>2</v>
      </c>
      <c r="U9793" s="1">
        <v>0</v>
      </c>
      <c r="V9793" s="1">
        <v>0</v>
      </c>
    </row>
    <row r="9794" spans="1:24" x14ac:dyDescent="0.35">
      <c r="A9794" s="1">
        <v>460514</v>
      </c>
      <c r="B9794" s="1" t="s">
        <v>2359</v>
      </c>
      <c r="C9794" s="1">
        <v>123460957</v>
      </c>
      <c r="D9794" s="1">
        <v>514</v>
      </c>
      <c r="E9794" s="1" t="s">
        <v>48</v>
      </c>
      <c r="F9794" s="1" t="s">
        <v>48</v>
      </c>
      <c r="G9794" s="1" t="s">
        <v>48</v>
      </c>
      <c r="H9794" s="1" t="s">
        <v>48</v>
      </c>
      <c r="S9794" s="1">
        <v>46</v>
      </c>
      <c r="T9794" s="1">
        <v>2</v>
      </c>
      <c r="U9794" s="1">
        <v>0</v>
      </c>
      <c r="V9794" s="1">
        <v>0</v>
      </c>
    </row>
    <row r="9795" spans="1:24" x14ac:dyDescent="0.35">
      <c r="A9795" s="1">
        <v>470514</v>
      </c>
      <c r="B9795" s="1" t="s">
        <v>2360</v>
      </c>
      <c r="C9795" s="1">
        <v>123460957</v>
      </c>
      <c r="D9795" s="1">
        <v>514</v>
      </c>
      <c r="E9795" s="1" t="s">
        <v>48</v>
      </c>
      <c r="F9795" s="1" t="s">
        <v>48</v>
      </c>
      <c r="G9795" s="1" t="s">
        <v>48</v>
      </c>
      <c r="H9795" s="1" t="s">
        <v>48</v>
      </c>
      <c r="S9795" s="1">
        <v>47</v>
      </c>
      <c r="T9795" s="1">
        <v>2</v>
      </c>
      <c r="U9795" s="1">
        <v>0</v>
      </c>
      <c r="V9795" s="1">
        <v>0</v>
      </c>
    </row>
    <row r="9796" spans="1:24" x14ac:dyDescent="0.35">
      <c r="A9796" s="1">
        <v>290081</v>
      </c>
      <c r="B9796" s="1" t="s">
        <v>2341</v>
      </c>
      <c r="C9796" s="1">
        <v>123461302</v>
      </c>
      <c r="D9796" s="1">
        <v>81</v>
      </c>
      <c r="E9796" s="1" t="s">
        <v>2849</v>
      </c>
      <c r="F9796" s="1" t="s">
        <v>156</v>
      </c>
      <c r="G9796" s="1" t="s">
        <v>449</v>
      </c>
      <c r="H9796" s="1" t="s">
        <v>916</v>
      </c>
      <c r="I9796" s="1">
        <v>2334443.27</v>
      </c>
      <c r="K9796" s="1">
        <v>315706</v>
      </c>
      <c r="L9796" s="1">
        <v>4506569.5</v>
      </c>
      <c r="S9796" s="1">
        <v>29</v>
      </c>
      <c r="T9796" s="1">
        <v>1</v>
      </c>
      <c r="U9796" s="1">
        <v>7156719</v>
      </c>
      <c r="V9796" s="1">
        <v>0</v>
      </c>
    </row>
    <row r="9797" spans="1:24" x14ac:dyDescent="0.35">
      <c r="A9797" s="1">
        <v>300081</v>
      </c>
      <c r="B9797" s="1" t="s">
        <v>2343</v>
      </c>
      <c r="C9797" s="1">
        <v>123461302</v>
      </c>
      <c r="D9797" s="1">
        <v>81</v>
      </c>
      <c r="E9797" s="1" t="s">
        <v>2849</v>
      </c>
      <c r="F9797" s="1" t="s">
        <v>156</v>
      </c>
      <c r="G9797" s="1" t="s">
        <v>449</v>
      </c>
      <c r="H9797" s="1" t="s">
        <v>916</v>
      </c>
      <c r="I9797" s="1">
        <v>2399090</v>
      </c>
      <c r="K9797" s="1">
        <v>329624</v>
      </c>
      <c r="L9797" s="1">
        <v>4742783</v>
      </c>
      <c r="M9797" s="1">
        <v>0.23621350526809692</v>
      </c>
      <c r="N9797" s="1">
        <v>5.2415366172790527</v>
      </c>
      <c r="O9797" s="1">
        <v>6.4646728336811066E-2</v>
      </c>
      <c r="P9797" s="1">
        <v>2.7692568302154541</v>
      </c>
      <c r="Q9797" s="1">
        <v>1.3918000273406506E-2</v>
      </c>
      <c r="S9797" s="1">
        <v>30</v>
      </c>
      <c r="T9797" s="1">
        <v>1</v>
      </c>
      <c r="U9797" s="1">
        <v>7471497</v>
      </c>
      <c r="V9797" s="1">
        <v>0.31477823853492737</v>
      </c>
      <c r="W9797" s="1">
        <v>4.3983564376831055</v>
      </c>
      <c r="X9797" s="1">
        <v>4.3983564376831055</v>
      </c>
    </row>
    <row r="9798" spans="1:24" x14ac:dyDescent="0.35">
      <c r="A9798" s="1">
        <v>310081</v>
      </c>
      <c r="B9798" s="1" t="s">
        <v>2344</v>
      </c>
      <c r="C9798" s="1">
        <v>123461302</v>
      </c>
      <c r="D9798" s="1">
        <v>81</v>
      </c>
      <c r="E9798" s="1" t="s">
        <v>2849</v>
      </c>
      <c r="F9798" s="1" t="s">
        <v>156</v>
      </c>
      <c r="G9798" s="1" t="s">
        <v>449</v>
      </c>
      <c r="H9798" s="1" t="s">
        <v>916</v>
      </c>
      <c r="I9798" s="1">
        <v>2635719</v>
      </c>
      <c r="K9798" s="1">
        <v>340388</v>
      </c>
      <c r="L9798" s="1">
        <v>5162944</v>
      </c>
      <c r="M9798" s="1">
        <v>0.42016100883483887</v>
      </c>
      <c r="N9798" s="1">
        <v>8.8589544296264648</v>
      </c>
      <c r="O9798" s="1">
        <v>0.23662899434566498</v>
      </c>
      <c r="P9798" s="1">
        <v>9.86328125</v>
      </c>
      <c r="Q9798" s="1">
        <v>1.0764000006020069E-2</v>
      </c>
      <c r="S9798" s="1">
        <v>31</v>
      </c>
      <c r="T9798" s="1">
        <v>1</v>
      </c>
      <c r="U9798" s="1">
        <v>8139051</v>
      </c>
      <c r="V9798" s="1">
        <v>0.66755402088165283</v>
      </c>
      <c r="W9798" s="1">
        <v>8.9346752166748047</v>
      </c>
      <c r="X9798" s="1">
        <v>8.9346752166748047</v>
      </c>
    </row>
    <row r="9799" spans="1:24" x14ac:dyDescent="0.35">
      <c r="A9799" s="1">
        <v>320081</v>
      </c>
      <c r="B9799" s="1" t="s">
        <v>2345</v>
      </c>
      <c r="C9799" s="1">
        <v>123461302</v>
      </c>
      <c r="D9799" s="1">
        <v>81</v>
      </c>
      <c r="E9799" s="1" t="s">
        <v>2849</v>
      </c>
      <c r="F9799" s="1" t="s">
        <v>156</v>
      </c>
      <c r="G9799" s="1" t="s">
        <v>449</v>
      </c>
      <c r="H9799" s="1" t="s">
        <v>916</v>
      </c>
      <c r="I9799" s="1">
        <v>2661784</v>
      </c>
      <c r="K9799" s="1">
        <v>340388</v>
      </c>
      <c r="L9799" s="1">
        <v>4657583</v>
      </c>
      <c r="M9799" s="1">
        <v>-0.50536102056503296</v>
      </c>
      <c r="N9799" s="1">
        <v>-9.7882328033447266</v>
      </c>
      <c r="O9799" s="1">
        <v>2.6064999401569366E-2</v>
      </c>
      <c r="P9799" s="1">
        <v>0.98891419172286987</v>
      </c>
      <c r="Q9799" s="1">
        <v>0</v>
      </c>
      <c r="S9799" s="1">
        <v>32</v>
      </c>
      <c r="T9799" s="1">
        <v>1</v>
      </c>
      <c r="U9799" s="1">
        <v>7659755</v>
      </c>
      <c r="V9799" s="1">
        <v>-0.47929602861404419</v>
      </c>
      <c r="W9799" s="1">
        <v>-5.8888440132141113</v>
      </c>
      <c r="X9799" s="1">
        <v>-5.8888440132141113</v>
      </c>
    </row>
    <row r="9800" spans="1:24" x14ac:dyDescent="0.35">
      <c r="A9800" s="1">
        <v>330081</v>
      </c>
      <c r="B9800" s="1" t="s">
        <v>2346</v>
      </c>
      <c r="C9800" s="1">
        <v>123461302</v>
      </c>
      <c r="D9800" s="1">
        <v>81</v>
      </c>
      <c r="E9800" s="1" t="s">
        <v>2849</v>
      </c>
      <c r="F9800" s="1" t="s">
        <v>156</v>
      </c>
      <c r="G9800" s="1" t="s">
        <v>449</v>
      </c>
      <c r="H9800" s="1" t="s">
        <v>916</v>
      </c>
      <c r="I9800" s="1">
        <v>2790535</v>
      </c>
      <c r="K9800" s="1">
        <v>340388</v>
      </c>
      <c r="L9800" s="1">
        <v>5160708</v>
      </c>
      <c r="M9800" s="1">
        <v>0.50312501192092896</v>
      </c>
      <c r="N9800" s="1">
        <v>10.802276611328125</v>
      </c>
      <c r="O9800" s="1">
        <v>0.1287509948015213</v>
      </c>
      <c r="P9800" s="1">
        <v>4.8370189666748047</v>
      </c>
      <c r="Q9800" s="1">
        <v>0</v>
      </c>
      <c r="S9800" s="1">
        <v>33</v>
      </c>
      <c r="T9800" s="1">
        <v>1</v>
      </c>
      <c r="U9800" s="1">
        <v>8291631</v>
      </c>
      <c r="V9800" s="1">
        <v>0.63187599182128906</v>
      </c>
      <c r="W9800" s="1">
        <v>8.249298095703125</v>
      </c>
      <c r="X9800" s="1">
        <v>8.249298095703125</v>
      </c>
    </row>
    <row r="9801" spans="1:24" x14ac:dyDescent="0.35">
      <c r="A9801" s="1">
        <v>340081</v>
      </c>
      <c r="B9801" s="1" t="s">
        <v>2347</v>
      </c>
      <c r="C9801" s="1">
        <v>123461302</v>
      </c>
      <c r="D9801" s="1">
        <v>81</v>
      </c>
      <c r="E9801" s="1" t="s">
        <v>2849</v>
      </c>
      <c r="F9801" s="1" t="s">
        <v>156</v>
      </c>
      <c r="G9801" s="1" t="s">
        <v>449</v>
      </c>
      <c r="H9801" s="1" t="s">
        <v>916</v>
      </c>
      <c r="I9801" s="1">
        <v>2776997.87</v>
      </c>
      <c r="K9801" s="1">
        <v>340388</v>
      </c>
      <c r="L9801" s="1">
        <v>5160699.5</v>
      </c>
      <c r="M9801" s="1">
        <v>-8.5000001490698196E-6</v>
      </c>
      <c r="N9801" s="1">
        <v>-1.6470608534291387E-4</v>
      </c>
      <c r="O9801" s="1">
        <v>-1.3537130318582058E-2</v>
      </c>
      <c r="P9801" s="1">
        <v>-0.48510876297950745</v>
      </c>
      <c r="Q9801" s="1">
        <v>0</v>
      </c>
      <c r="S9801" s="1">
        <v>34</v>
      </c>
      <c r="T9801" s="1">
        <v>1</v>
      </c>
      <c r="U9801" s="1">
        <v>8278085</v>
      </c>
      <c r="V9801" s="1">
        <v>-1.3545630499720573E-2</v>
      </c>
      <c r="W9801" s="1">
        <v>-0.1633695513010025</v>
      </c>
      <c r="X9801" s="1">
        <v>-0.1633695513010025</v>
      </c>
    </row>
    <row r="9802" spans="1:24" x14ac:dyDescent="0.35">
      <c r="A9802" s="1">
        <v>350081</v>
      </c>
      <c r="B9802" s="1" t="s">
        <v>2348</v>
      </c>
      <c r="C9802" s="1">
        <v>123461302</v>
      </c>
      <c r="D9802" s="1">
        <v>81</v>
      </c>
      <c r="E9802" s="1" t="s">
        <v>2849</v>
      </c>
      <c r="F9802" s="1" t="s">
        <v>156</v>
      </c>
      <c r="G9802" s="1" t="s">
        <v>449</v>
      </c>
      <c r="H9802" s="1" t="s">
        <v>916</v>
      </c>
      <c r="I9802" s="1">
        <v>2865129.43</v>
      </c>
      <c r="K9802" s="1">
        <v>340388</v>
      </c>
      <c r="L9802" s="1">
        <v>5422307.5</v>
      </c>
      <c r="M9802" s="1">
        <v>0.26160800457000732</v>
      </c>
      <c r="N9802" s="1">
        <v>5.0692353248596191</v>
      </c>
      <c r="O9802" s="1">
        <v>8.8131561875343323E-2</v>
      </c>
      <c r="P9802" s="1">
        <v>3.1736271381378174</v>
      </c>
      <c r="Q9802" s="1">
        <v>0</v>
      </c>
      <c r="S9802" s="1">
        <v>35</v>
      </c>
      <c r="T9802" s="1">
        <v>1</v>
      </c>
      <c r="U9802" s="1">
        <v>8627825</v>
      </c>
      <c r="V9802" s="1">
        <v>0.34973955154418945</v>
      </c>
      <c r="W9802" s="1">
        <v>4.2248902320861816</v>
      </c>
      <c r="X9802" s="1">
        <v>4.2248902320861816</v>
      </c>
    </row>
    <row r="9803" spans="1:24" x14ac:dyDescent="0.35">
      <c r="A9803" s="1">
        <v>360081</v>
      </c>
      <c r="B9803" s="1" t="s">
        <v>2349</v>
      </c>
      <c r="C9803" s="1">
        <v>123461302</v>
      </c>
      <c r="D9803" s="1">
        <v>81</v>
      </c>
      <c r="E9803" s="1" t="s">
        <v>2849</v>
      </c>
      <c r="F9803" s="1" t="s">
        <v>156</v>
      </c>
      <c r="G9803" s="1" t="s">
        <v>449</v>
      </c>
      <c r="H9803" s="1" t="s">
        <v>916</v>
      </c>
      <c r="I9803" s="1">
        <v>3125122</v>
      </c>
      <c r="K9803" s="1">
        <v>340388</v>
      </c>
      <c r="L9803" s="1">
        <v>6002562</v>
      </c>
      <c r="M9803" s="1">
        <v>0.58025449514389038</v>
      </c>
      <c r="N9803" s="1">
        <v>10.70124626159668</v>
      </c>
      <c r="O9803" s="1">
        <v>0.2599925696849823</v>
      </c>
      <c r="P9803" s="1">
        <v>9.0743741989135742</v>
      </c>
      <c r="Q9803" s="1">
        <v>0</v>
      </c>
      <c r="S9803" s="1">
        <v>36</v>
      </c>
      <c r="T9803" s="1">
        <v>1</v>
      </c>
      <c r="U9803" s="1">
        <v>9468072</v>
      </c>
      <c r="V9803" s="1">
        <v>0.84024703502655029</v>
      </c>
      <c r="W9803" s="1">
        <v>9.738804817199707</v>
      </c>
      <c r="X9803" s="1">
        <v>9.738804817199707</v>
      </c>
    </row>
    <row r="9804" spans="1:24" x14ac:dyDescent="0.35">
      <c r="A9804" s="1">
        <v>370081</v>
      </c>
      <c r="B9804" s="1" t="s">
        <v>2350</v>
      </c>
      <c r="C9804" s="1">
        <v>123461302</v>
      </c>
      <c r="D9804" s="1">
        <v>81</v>
      </c>
      <c r="E9804" s="1" t="s">
        <v>2849</v>
      </c>
      <c r="F9804" s="1" t="s">
        <v>156</v>
      </c>
      <c r="G9804" s="1" t="s">
        <v>449</v>
      </c>
      <c r="H9804" s="1" t="s">
        <v>916</v>
      </c>
      <c r="I9804" s="1">
        <v>3203414</v>
      </c>
      <c r="K9804" s="1">
        <v>340388</v>
      </c>
      <c r="L9804" s="1">
        <v>6842170</v>
      </c>
      <c r="M9804" s="1">
        <v>0.83960801362991333</v>
      </c>
      <c r="N9804" s="1">
        <v>13.987494468688965</v>
      </c>
      <c r="O9804" s="1">
        <v>7.8291997313499451E-2</v>
      </c>
      <c r="P9804" s="1">
        <v>2.5052461624145508</v>
      </c>
      <c r="Q9804" s="1">
        <v>0</v>
      </c>
      <c r="S9804" s="1">
        <v>37</v>
      </c>
      <c r="T9804" s="1">
        <v>1</v>
      </c>
      <c r="U9804" s="1">
        <v>10385972</v>
      </c>
      <c r="V9804" s="1">
        <v>0.91790002584457397</v>
      </c>
      <c r="W9804" s="1">
        <v>9.6946878433227539</v>
      </c>
      <c r="X9804" s="1">
        <v>9.6946878433227539</v>
      </c>
    </row>
    <row r="9805" spans="1:24" x14ac:dyDescent="0.35">
      <c r="A9805" s="1">
        <v>380081</v>
      </c>
      <c r="B9805" s="1" t="s">
        <v>2351</v>
      </c>
      <c r="C9805" s="1">
        <v>123461302</v>
      </c>
      <c r="D9805" s="1">
        <v>81</v>
      </c>
      <c r="E9805" s="1" t="s">
        <v>2849</v>
      </c>
      <c r="F9805" s="1" t="s">
        <v>156</v>
      </c>
      <c r="G9805" s="1" t="s">
        <v>449</v>
      </c>
      <c r="H9805" s="1" t="s">
        <v>916</v>
      </c>
      <c r="I9805" s="1">
        <v>3245578</v>
      </c>
      <c r="K9805" s="1">
        <v>1462577</v>
      </c>
      <c r="L9805" s="1">
        <v>7275104</v>
      </c>
      <c r="M9805" s="1">
        <v>0.4329339861869812</v>
      </c>
      <c r="N9805" s="1">
        <v>6.3274369239807129</v>
      </c>
      <c r="O9805" s="1">
        <v>4.2164001613855362E-2</v>
      </c>
      <c r="P9805" s="1">
        <v>1.316220760345459</v>
      </c>
      <c r="Q9805" s="1">
        <v>1.1221890449523926</v>
      </c>
      <c r="S9805" s="1">
        <v>38</v>
      </c>
      <c r="T9805" s="1">
        <v>1</v>
      </c>
      <c r="U9805" s="1">
        <v>11983259</v>
      </c>
      <c r="V9805" s="1">
        <v>1.5972869396209717</v>
      </c>
      <c r="W9805" s="1">
        <v>15.379273414611816</v>
      </c>
      <c r="X9805" s="1">
        <v>15.379273414611816</v>
      </c>
    </row>
    <row r="9806" spans="1:24" x14ac:dyDescent="0.35">
      <c r="A9806" s="1">
        <v>390081</v>
      </c>
      <c r="B9806" s="1" t="s">
        <v>2352</v>
      </c>
      <c r="C9806" s="1">
        <v>123461302</v>
      </c>
      <c r="D9806" s="1">
        <v>81</v>
      </c>
      <c r="E9806" s="1" t="s">
        <v>2849</v>
      </c>
      <c r="F9806" s="1" t="s">
        <v>156</v>
      </c>
      <c r="G9806" s="1" t="s">
        <v>449</v>
      </c>
      <c r="H9806" s="1" t="s">
        <v>916</v>
      </c>
      <c r="I9806" s="1">
        <v>3383282</v>
      </c>
      <c r="J9806" s="1">
        <v>13900</v>
      </c>
      <c r="K9806" s="1">
        <v>4056876.5</v>
      </c>
      <c r="L9806" s="1">
        <v>7375405</v>
      </c>
      <c r="M9806" s="1">
        <v>0.10030099749565125</v>
      </c>
      <c r="N9806" s="1">
        <v>1.3786882162094116</v>
      </c>
      <c r="O9806" s="1">
        <v>0.13770399987697601</v>
      </c>
      <c r="P9806" s="1">
        <v>4.2428188323974609</v>
      </c>
      <c r="Q9806" s="1">
        <v>2.5942995548248291</v>
      </c>
      <c r="S9806" s="1">
        <v>39</v>
      </c>
      <c r="T9806" s="1">
        <v>1</v>
      </c>
      <c r="U9806" s="1">
        <v>14829464</v>
      </c>
      <c r="V9806" s="1">
        <v>2.8323044776916504</v>
      </c>
      <c r="W9806" s="1">
        <v>23.751510620117188</v>
      </c>
      <c r="X9806" s="1">
        <v>23.751510620117188</v>
      </c>
    </row>
    <row r="9807" spans="1:24" x14ac:dyDescent="0.35">
      <c r="A9807" s="1">
        <v>400081</v>
      </c>
      <c r="B9807" s="1" t="s">
        <v>2353</v>
      </c>
      <c r="C9807" s="1">
        <v>123461302</v>
      </c>
      <c r="D9807" s="1">
        <v>81</v>
      </c>
      <c r="E9807" s="1" t="s">
        <v>2849</v>
      </c>
      <c r="F9807" s="1" t="s">
        <v>156</v>
      </c>
      <c r="G9807" s="1" t="s">
        <v>449</v>
      </c>
      <c r="H9807" s="1" t="s">
        <v>916</v>
      </c>
      <c r="S9807" s="1">
        <v>40</v>
      </c>
      <c r="T9807" s="1">
        <v>1</v>
      </c>
      <c r="U9807" s="1">
        <v>0</v>
      </c>
      <c r="V9807" s="1">
        <v>0</v>
      </c>
      <c r="W9807" s="1">
        <v>-100</v>
      </c>
      <c r="X9807" s="1">
        <v>-100</v>
      </c>
    </row>
    <row r="9808" spans="1:24" x14ac:dyDescent="0.35">
      <c r="A9808" s="1">
        <v>410081</v>
      </c>
      <c r="B9808" s="1" t="s">
        <v>2354</v>
      </c>
      <c r="C9808" s="1">
        <v>123461302</v>
      </c>
      <c r="D9808" s="1">
        <v>81</v>
      </c>
      <c r="E9808" s="1" t="s">
        <v>2849</v>
      </c>
      <c r="F9808" s="1" t="s">
        <v>156</v>
      </c>
      <c r="G9808" s="1" t="s">
        <v>449</v>
      </c>
      <c r="H9808" s="1" t="s">
        <v>916</v>
      </c>
      <c r="S9808" s="1">
        <v>41</v>
      </c>
      <c r="T9808" s="1">
        <v>1</v>
      </c>
      <c r="U9808" s="1">
        <v>0</v>
      </c>
      <c r="V9808" s="1">
        <v>0</v>
      </c>
    </row>
    <row r="9809" spans="1:24" x14ac:dyDescent="0.35">
      <c r="A9809" s="1">
        <v>420081</v>
      </c>
      <c r="B9809" s="1" t="s">
        <v>2355</v>
      </c>
      <c r="C9809" s="1">
        <v>123461302</v>
      </c>
      <c r="D9809" s="1">
        <v>81</v>
      </c>
      <c r="E9809" s="1" t="s">
        <v>2849</v>
      </c>
      <c r="F9809" s="1" t="s">
        <v>156</v>
      </c>
      <c r="G9809" s="1" t="s">
        <v>449</v>
      </c>
      <c r="H9809" s="1" t="s">
        <v>916</v>
      </c>
      <c r="S9809" s="1">
        <v>42</v>
      </c>
      <c r="T9809" s="1">
        <v>1</v>
      </c>
      <c r="U9809" s="1">
        <v>0</v>
      </c>
      <c r="V9809" s="1">
        <v>0</v>
      </c>
    </row>
    <row r="9810" spans="1:24" x14ac:dyDescent="0.35">
      <c r="A9810" s="1">
        <v>430081</v>
      </c>
      <c r="B9810" s="1" t="s">
        <v>2356</v>
      </c>
      <c r="C9810" s="1">
        <v>123461302</v>
      </c>
      <c r="D9810" s="1">
        <v>81</v>
      </c>
      <c r="E9810" s="1" t="s">
        <v>2849</v>
      </c>
      <c r="F9810" s="1" t="s">
        <v>156</v>
      </c>
      <c r="G9810" s="1" t="s">
        <v>449</v>
      </c>
      <c r="H9810" s="1" t="s">
        <v>916</v>
      </c>
      <c r="S9810" s="1">
        <v>43</v>
      </c>
      <c r="T9810" s="1">
        <v>1</v>
      </c>
      <c r="U9810" s="1">
        <v>0</v>
      </c>
      <c r="V9810" s="1">
        <v>0</v>
      </c>
    </row>
    <row r="9811" spans="1:24" x14ac:dyDescent="0.35">
      <c r="A9811" s="1">
        <v>440081</v>
      </c>
      <c r="B9811" s="1" t="s">
        <v>2357</v>
      </c>
      <c r="C9811" s="1">
        <v>123461302</v>
      </c>
      <c r="D9811" s="1">
        <v>81</v>
      </c>
      <c r="E9811" s="1" t="s">
        <v>2849</v>
      </c>
      <c r="F9811" s="1" t="s">
        <v>156</v>
      </c>
      <c r="G9811" s="1" t="s">
        <v>449</v>
      </c>
      <c r="H9811" s="1" t="s">
        <v>916</v>
      </c>
      <c r="S9811" s="1">
        <v>44</v>
      </c>
      <c r="T9811" s="1">
        <v>1</v>
      </c>
      <c r="U9811" s="1">
        <v>0</v>
      </c>
      <c r="V9811" s="1">
        <v>0</v>
      </c>
    </row>
    <row r="9812" spans="1:24" x14ac:dyDescent="0.35">
      <c r="A9812" s="1">
        <v>450081</v>
      </c>
      <c r="B9812" s="1" t="s">
        <v>2358</v>
      </c>
      <c r="C9812" s="1">
        <v>123461302</v>
      </c>
      <c r="D9812" s="1">
        <v>81</v>
      </c>
      <c r="E9812" s="1" t="s">
        <v>2849</v>
      </c>
      <c r="F9812" s="1" t="s">
        <v>156</v>
      </c>
      <c r="G9812" s="1" t="s">
        <v>449</v>
      </c>
      <c r="H9812" s="1" t="s">
        <v>916</v>
      </c>
      <c r="S9812" s="1">
        <v>45</v>
      </c>
      <c r="T9812" s="1">
        <v>1</v>
      </c>
      <c r="U9812" s="1">
        <v>0</v>
      </c>
      <c r="V9812" s="1">
        <v>0</v>
      </c>
    </row>
    <row r="9813" spans="1:24" x14ac:dyDescent="0.35">
      <c r="A9813" s="1">
        <v>460081</v>
      </c>
      <c r="B9813" s="1" t="s">
        <v>2359</v>
      </c>
      <c r="C9813" s="1">
        <v>123461302</v>
      </c>
      <c r="D9813" s="1">
        <v>81</v>
      </c>
      <c r="E9813" s="1" t="s">
        <v>2849</v>
      </c>
      <c r="F9813" s="1" t="s">
        <v>156</v>
      </c>
      <c r="G9813" s="1" t="s">
        <v>449</v>
      </c>
      <c r="H9813" s="1" t="s">
        <v>916</v>
      </c>
      <c r="S9813" s="1">
        <v>46</v>
      </c>
      <c r="T9813" s="1">
        <v>1</v>
      </c>
      <c r="U9813" s="1">
        <v>0</v>
      </c>
      <c r="V9813" s="1">
        <v>0</v>
      </c>
    </row>
    <row r="9814" spans="1:24" x14ac:dyDescent="0.35">
      <c r="A9814" s="1">
        <v>470081</v>
      </c>
      <c r="B9814" s="1" t="s">
        <v>2360</v>
      </c>
      <c r="C9814" s="1">
        <v>123461302</v>
      </c>
      <c r="D9814" s="1">
        <v>81</v>
      </c>
      <c r="E9814" s="1" t="s">
        <v>2849</v>
      </c>
      <c r="F9814" s="1" t="s">
        <v>156</v>
      </c>
      <c r="G9814" s="1" t="s">
        <v>449</v>
      </c>
      <c r="H9814" s="1" t="s">
        <v>916</v>
      </c>
      <c r="S9814" s="1">
        <v>47</v>
      </c>
      <c r="T9814" s="1">
        <v>1</v>
      </c>
      <c r="U9814" s="1">
        <v>0</v>
      </c>
      <c r="V9814" s="1">
        <v>0</v>
      </c>
    </row>
    <row r="9815" spans="1:24" x14ac:dyDescent="0.35">
      <c r="A9815" s="1">
        <v>480081</v>
      </c>
      <c r="B9815" s="1" t="s">
        <v>2361</v>
      </c>
      <c r="C9815" s="1">
        <v>123461302</v>
      </c>
      <c r="D9815" s="1">
        <v>81</v>
      </c>
      <c r="E9815" s="1" t="s">
        <v>2849</v>
      </c>
      <c r="F9815" s="1" t="s">
        <v>156</v>
      </c>
      <c r="G9815" s="1" t="s">
        <v>449</v>
      </c>
      <c r="H9815" s="1" t="s">
        <v>916</v>
      </c>
      <c r="S9815" s="1">
        <v>48</v>
      </c>
      <c r="T9815" s="1">
        <v>1</v>
      </c>
      <c r="U9815" s="1">
        <v>0</v>
      </c>
      <c r="V9815" s="1">
        <v>0</v>
      </c>
    </row>
    <row r="9816" spans="1:24" x14ac:dyDescent="0.35">
      <c r="A9816" s="1">
        <v>290092</v>
      </c>
      <c r="B9816" s="1" t="s">
        <v>2341</v>
      </c>
      <c r="C9816" s="1">
        <v>123461602</v>
      </c>
      <c r="D9816" s="1">
        <v>92</v>
      </c>
      <c r="E9816" s="1" t="s">
        <v>2850</v>
      </c>
      <c r="F9816" s="1" t="s">
        <v>156</v>
      </c>
      <c r="G9816" s="1" t="s">
        <v>449</v>
      </c>
      <c r="H9816" s="1" t="s">
        <v>916</v>
      </c>
      <c r="I9816" s="1">
        <v>2076428.49</v>
      </c>
      <c r="K9816" s="1">
        <v>110646</v>
      </c>
      <c r="L9816" s="1">
        <v>2978867.25</v>
      </c>
      <c r="S9816" s="1">
        <v>29</v>
      </c>
      <c r="T9816" s="1">
        <v>1</v>
      </c>
      <c r="U9816" s="1">
        <v>5165942</v>
      </c>
      <c r="V9816" s="1">
        <v>0</v>
      </c>
    </row>
    <row r="9817" spans="1:24" x14ac:dyDescent="0.35">
      <c r="A9817" s="1">
        <v>300092</v>
      </c>
      <c r="B9817" s="1" t="s">
        <v>2343</v>
      </c>
      <c r="C9817" s="1">
        <v>123461602</v>
      </c>
      <c r="D9817" s="1">
        <v>92</v>
      </c>
      <c r="E9817" s="1" t="s">
        <v>2850</v>
      </c>
      <c r="F9817" s="1" t="s">
        <v>156</v>
      </c>
      <c r="G9817" s="1" t="s">
        <v>449</v>
      </c>
      <c r="H9817" s="1" t="s">
        <v>916</v>
      </c>
      <c r="I9817" s="1">
        <v>2416389.71</v>
      </c>
      <c r="K9817" s="1">
        <v>169916</v>
      </c>
      <c r="L9817" s="1">
        <v>3137447.25</v>
      </c>
      <c r="M9817" s="1">
        <v>0.15858000516891479</v>
      </c>
      <c r="N9817" s="1">
        <v>5.3235001564025879</v>
      </c>
      <c r="O9817" s="1">
        <v>0.33996123075485229</v>
      </c>
      <c r="P9817" s="1">
        <v>16.372402191162109</v>
      </c>
      <c r="Q9817" s="1">
        <v>5.9269998222589493E-2</v>
      </c>
      <c r="S9817" s="1">
        <v>30</v>
      </c>
      <c r="T9817" s="1">
        <v>1</v>
      </c>
      <c r="U9817" s="1">
        <v>5723753</v>
      </c>
      <c r="V9817" s="1">
        <v>0.55781126022338867</v>
      </c>
      <c r="W9817" s="1">
        <v>10.797856330871582</v>
      </c>
      <c r="X9817" s="1">
        <v>10.797856330871582</v>
      </c>
    </row>
    <row r="9818" spans="1:24" x14ac:dyDescent="0.35">
      <c r="A9818" s="1">
        <v>310092</v>
      </c>
      <c r="B9818" s="1" t="s">
        <v>2344</v>
      </c>
      <c r="C9818" s="1">
        <v>123461602</v>
      </c>
      <c r="D9818" s="1">
        <v>92</v>
      </c>
      <c r="E9818" s="1" t="s">
        <v>2850</v>
      </c>
      <c r="F9818" s="1" t="s">
        <v>156</v>
      </c>
      <c r="G9818" s="1" t="s">
        <v>449</v>
      </c>
      <c r="H9818" s="1" t="s">
        <v>916</v>
      </c>
      <c r="I9818" s="1">
        <v>2039644.72</v>
      </c>
      <c r="J9818" s="1">
        <v>1440</v>
      </c>
      <c r="K9818" s="1">
        <v>169916</v>
      </c>
      <c r="L9818" s="1">
        <v>3205661</v>
      </c>
      <c r="M9818" s="1">
        <v>6.8213753402233124E-2</v>
      </c>
      <c r="N9818" s="1">
        <v>2.1741800308227539</v>
      </c>
      <c r="O9818" s="1">
        <v>-0.37674498558044434</v>
      </c>
      <c r="P9818" s="1">
        <v>-15.59123420715332</v>
      </c>
      <c r="Q9818" s="1">
        <v>0</v>
      </c>
      <c r="S9818" s="1">
        <v>31</v>
      </c>
      <c r="T9818" s="1">
        <v>1</v>
      </c>
      <c r="U9818" s="1">
        <v>5416662</v>
      </c>
      <c r="V9818" s="1">
        <v>-0.30853122472763062</v>
      </c>
      <c r="W9818" s="1">
        <v>-5.3652033805847168</v>
      </c>
      <c r="X9818" s="1">
        <v>-5.3652033805847168</v>
      </c>
    </row>
    <row r="9819" spans="1:24" x14ac:dyDescent="0.35">
      <c r="A9819" s="1">
        <v>320092</v>
      </c>
      <c r="B9819" s="1" t="s">
        <v>2345</v>
      </c>
      <c r="C9819" s="1">
        <v>123461602</v>
      </c>
      <c r="D9819" s="1">
        <v>92</v>
      </c>
      <c r="E9819" s="1" t="s">
        <v>2850</v>
      </c>
      <c r="F9819" s="1" t="s">
        <v>156</v>
      </c>
      <c r="G9819" s="1" t="s">
        <v>449</v>
      </c>
      <c r="H9819" s="1" t="s">
        <v>916</v>
      </c>
      <c r="I9819" s="1">
        <v>2316845</v>
      </c>
      <c r="K9819" s="1">
        <v>169916</v>
      </c>
      <c r="L9819" s="1">
        <v>3283263</v>
      </c>
      <c r="M9819" s="1">
        <v>7.7601999044418335E-2</v>
      </c>
      <c r="N9819" s="1">
        <v>2.4207799434661865</v>
      </c>
      <c r="O9819" s="1">
        <v>0.27720028162002563</v>
      </c>
      <c r="P9819" s="1">
        <v>13.590616226196289</v>
      </c>
      <c r="Q9819" s="1">
        <v>0</v>
      </c>
      <c r="S9819" s="1">
        <v>32</v>
      </c>
      <c r="T9819" s="1">
        <v>1</v>
      </c>
      <c r="U9819" s="1">
        <v>5770024</v>
      </c>
      <c r="V9819" s="1">
        <v>0.35480228066444397</v>
      </c>
      <c r="W9819" s="1">
        <v>6.5236115455627441</v>
      </c>
      <c r="X9819" s="1">
        <v>6.5236115455627441</v>
      </c>
    </row>
    <row r="9820" spans="1:24" x14ac:dyDescent="0.35">
      <c r="A9820" s="1">
        <v>330092</v>
      </c>
      <c r="B9820" s="1" t="s">
        <v>2346</v>
      </c>
      <c r="C9820" s="1">
        <v>123461602</v>
      </c>
      <c r="D9820" s="1">
        <v>92</v>
      </c>
      <c r="E9820" s="1" t="s">
        <v>2850</v>
      </c>
      <c r="F9820" s="1" t="s">
        <v>156</v>
      </c>
      <c r="G9820" s="1" t="s">
        <v>449</v>
      </c>
      <c r="H9820" s="1" t="s">
        <v>916</v>
      </c>
      <c r="I9820" s="1">
        <v>2514241</v>
      </c>
      <c r="K9820" s="1">
        <v>169916</v>
      </c>
      <c r="L9820" s="1">
        <v>3369509</v>
      </c>
      <c r="M9820" s="1">
        <v>8.6245998740196228E-2</v>
      </c>
      <c r="N9820" s="1">
        <v>2.6268379688262939</v>
      </c>
      <c r="O9820" s="1">
        <v>0.19739599525928497</v>
      </c>
      <c r="P9820" s="1">
        <v>8.5200347900390625</v>
      </c>
      <c r="Q9820" s="1">
        <v>0</v>
      </c>
      <c r="S9820" s="1">
        <v>33</v>
      </c>
      <c r="T9820" s="1">
        <v>1</v>
      </c>
      <c r="U9820" s="1">
        <v>6053666</v>
      </c>
      <c r="V9820" s="1">
        <v>0.2836419939994812</v>
      </c>
      <c r="W9820" s="1">
        <v>4.9157853126525879</v>
      </c>
      <c r="X9820" s="1">
        <v>4.9157853126525879</v>
      </c>
    </row>
    <row r="9821" spans="1:24" x14ac:dyDescent="0.35">
      <c r="A9821" s="1">
        <v>340092</v>
      </c>
      <c r="B9821" s="1" t="s">
        <v>2347</v>
      </c>
      <c r="C9821" s="1">
        <v>123461602</v>
      </c>
      <c r="D9821" s="1">
        <v>92</v>
      </c>
      <c r="E9821" s="1" t="s">
        <v>2850</v>
      </c>
      <c r="F9821" s="1" t="s">
        <v>156</v>
      </c>
      <c r="G9821" s="1" t="s">
        <v>449</v>
      </c>
      <c r="H9821" s="1" t="s">
        <v>916</v>
      </c>
      <c r="I9821" s="1">
        <v>2424418.61</v>
      </c>
      <c r="K9821" s="1">
        <v>169916</v>
      </c>
      <c r="L9821" s="1">
        <v>3369503.25</v>
      </c>
      <c r="M9821" s="1">
        <v>-5.7500001275911927E-6</v>
      </c>
      <c r="N9821" s="1">
        <v>-1.7064801068045199E-4</v>
      </c>
      <c r="O9821" s="1">
        <v>-8.9822389185428619E-2</v>
      </c>
      <c r="P9821" s="1">
        <v>-3.572545051574707</v>
      </c>
      <c r="Q9821" s="1">
        <v>0</v>
      </c>
      <c r="S9821" s="1">
        <v>34</v>
      </c>
      <c r="T9821" s="1">
        <v>1</v>
      </c>
      <c r="U9821" s="1">
        <v>5963838</v>
      </c>
      <c r="V9821" s="1">
        <v>-8.9828141033649445E-2</v>
      </c>
      <c r="W9821" s="1">
        <v>-1.4838612079620361</v>
      </c>
      <c r="X9821" s="1">
        <v>-1.4838612079620361</v>
      </c>
    </row>
    <row r="9822" spans="1:24" x14ac:dyDescent="0.35">
      <c r="A9822" s="1">
        <v>350092</v>
      </c>
      <c r="B9822" s="1" t="s">
        <v>2348</v>
      </c>
      <c r="C9822" s="1">
        <v>123461602</v>
      </c>
      <c r="D9822" s="1">
        <v>92</v>
      </c>
      <c r="E9822" s="1" t="s">
        <v>2850</v>
      </c>
      <c r="F9822" s="1" t="s">
        <v>156</v>
      </c>
      <c r="G9822" s="1" t="s">
        <v>449</v>
      </c>
      <c r="H9822" s="1" t="s">
        <v>916</v>
      </c>
      <c r="I9822" s="1">
        <v>2107390.5699999998</v>
      </c>
      <c r="K9822" s="1">
        <v>169916</v>
      </c>
      <c r="L9822" s="1">
        <v>3757572.5</v>
      </c>
      <c r="M9822" s="1">
        <v>0.38806924223899841</v>
      </c>
      <c r="N9822" s="1">
        <v>11.517106056213379</v>
      </c>
      <c r="O9822" s="1">
        <v>-0.31702804565429688</v>
      </c>
      <c r="P9822" s="1">
        <v>-13.076456069946289</v>
      </c>
      <c r="Q9822" s="1">
        <v>0</v>
      </c>
      <c r="S9822" s="1">
        <v>35</v>
      </c>
      <c r="T9822" s="1">
        <v>1</v>
      </c>
      <c r="U9822" s="1">
        <v>6034879</v>
      </c>
      <c r="V9822" s="1">
        <v>7.1041196584701538E-2</v>
      </c>
      <c r="W9822" s="1">
        <v>1.1911959648132324</v>
      </c>
      <c r="X9822" s="1">
        <v>1.1911959648132324</v>
      </c>
    </row>
    <row r="9823" spans="1:24" x14ac:dyDescent="0.35">
      <c r="A9823" s="1">
        <v>360092</v>
      </c>
      <c r="B9823" s="1" t="s">
        <v>2349</v>
      </c>
      <c r="C9823" s="1">
        <v>123461602</v>
      </c>
      <c r="D9823" s="1">
        <v>92</v>
      </c>
      <c r="E9823" s="1" t="s">
        <v>2850</v>
      </c>
      <c r="F9823" s="1" t="s">
        <v>156</v>
      </c>
      <c r="G9823" s="1" t="s">
        <v>449</v>
      </c>
      <c r="H9823" s="1" t="s">
        <v>916</v>
      </c>
      <c r="I9823" s="1">
        <v>2306259.89</v>
      </c>
      <c r="K9823" s="1">
        <v>169916</v>
      </c>
      <c r="L9823" s="1">
        <v>4314163.5</v>
      </c>
      <c r="M9823" s="1">
        <v>0.5565909743309021</v>
      </c>
      <c r="N9823" s="1">
        <v>14.812515258789063</v>
      </c>
      <c r="O9823" s="1">
        <v>0.19886931777000427</v>
      </c>
      <c r="P9823" s="1">
        <v>9.4367570877075195</v>
      </c>
      <c r="Q9823" s="1">
        <v>0</v>
      </c>
      <c r="S9823" s="1">
        <v>36</v>
      </c>
      <c r="T9823" s="1">
        <v>1</v>
      </c>
      <c r="U9823" s="1">
        <v>6790339.5</v>
      </c>
      <c r="V9823" s="1">
        <v>0.75546026229858398</v>
      </c>
      <c r="W9823" s="1">
        <v>12.518238067626953</v>
      </c>
      <c r="X9823" s="1">
        <v>12.518238067626953</v>
      </c>
    </row>
    <row r="9824" spans="1:24" x14ac:dyDescent="0.35">
      <c r="A9824" s="1">
        <v>370092</v>
      </c>
      <c r="B9824" s="1" t="s">
        <v>2350</v>
      </c>
      <c r="C9824" s="1">
        <v>123461602</v>
      </c>
      <c r="D9824" s="1">
        <v>92</v>
      </c>
      <c r="E9824" s="1" t="s">
        <v>2850</v>
      </c>
      <c r="F9824" s="1" t="s">
        <v>156</v>
      </c>
      <c r="G9824" s="1" t="s">
        <v>449</v>
      </c>
      <c r="H9824" s="1" t="s">
        <v>916</v>
      </c>
      <c r="I9824" s="1">
        <v>2357669</v>
      </c>
      <c r="K9824" s="1">
        <v>169916</v>
      </c>
      <c r="L9824" s="1">
        <v>4830979</v>
      </c>
      <c r="M9824" s="1">
        <v>0.51681548357009888</v>
      </c>
      <c r="N9824" s="1">
        <v>11.979506492614746</v>
      </c>
      <c r="O9824" s="1">
        <v>5.1409110426902771E-2</v>
      </c>
      <c r="P9824" s="1">
        <v>2.2291116714477539</v>
      </c>
      <c r="Q9824" s="1">
        <v>0</v>
      </c>
      <c r="S9824" s="1">
        <v>37</v>
      </c>
      <c r="T9824" s="1">
        <v>1</v>
      </c>
      <c r="U9824" s="1">
        <v>7358564</v>
      </c>
      <c r="V9824" s="1">
        <v>0.56822460889816284</v>
      </c>
      <c r="W9824" s="1">
        <v>8.3681306838989258</v>
      </c>
      <c r="X9824" s="1">
        <v>8.3681306838989258</v>
      </c>
    </row>
    <row r="9825" spans="1:24" x14ac:dyDescent="0.35">
      <c r="A9825" s="1">
        <v>380092</v>
      </c>
      <c r="B9825" s="1" t="s">
        <v>2351</v>
      </c>
      <c r="C9825" s="1">
        <v>123461602</v>
      </c>
      <c r="D9825" s="1">
        <v>92</v>
      </c>
      <c r="E9825" s="1" t="s">
        <v>2850</v>
      </c>
      <c r="F9825" s="1" t="s">
        <v>156</v>
      </c>
      <c r="G9825" s="1" t="s">
        <v>449</v>
      </c>
      <c r="H9825" s="1" t="s">
        <v>916</v>
      </c>
      <c r="I9825" s="1">
        <v>2262049</v>
      </c>
      <c r="K9825" s="1">
        <v>169916</v>
      </c>
      <c r="L9825" s="1">
        <v>5244867</v>
      </c>
      <c r="M9825" s="1">
        <v>0.41388800740242004</v>
      </c>
      <c r="N9825" s="1">
        <v>8.5673732757568359</v>
      </c>
      <c r="O9825" s="1">
        <v>-9.5619998872280121E-2</v>
      </c>
      <c r="P9825" s="1">
        <v>-4.0557007789611816</v>
      </c>
      <c r="Q9825" s="1">
        <v>0</v>
      </c>
      <c r="S9825" s="1">
        <v>38</v>
      </c>
      <c r="T9825" s="1">
        <v>1</v>
      </c>
      <c r="U9825" s="1">
        <v>7676832</v>
      </c>
      <c r="V9825" s="1">
        <v>0.31826800107955933</v>
      </c>
      <c r="W9825" s="1">
        <v>4.3251371383666992</v>
      </c>
      <c r="X9825" s="1">
        <v>4.3251371383666992</v>
      </c>
    </row>
    <row r="9826" spans="1:24" x14ac:dyDescent="0.35">
      <c r="A9826" s="1">
        <v>390092</v>
      </c>
      <c r="B9826" s="1" t="s">
        <v>2352</v>
      </c>
      <c r="C9826" s="1">
        <v>123461602</v>
      </c>
      <c r="D9826" s="1">
        <v>92</v>
      </c>
      <c r="E9826" s="1" t="s">
        <v>2850</v>
      </c>
      <c r="F9826" s="1" t="s">
        <v>156</v>
      </c>
      <c r="G9826" s="1" t="s">
        <v>449</v>
      </c>
      <c r="H9826" s="1" t="s">
        <v>916</v>
      </c>
      <c r="I9826" s="1">
        <v>2294241</v>
      </c>
      <c r="K9826" s="1">
        <v>219916</v>
      </c>
      <c r="L9826" s="1">
        <v>5346302</v>
      </c>
      <c r="M9826" s="1">
        <v>0.10143499821424484</v>
      </c>
      <c r="N9826" s="1">
        <v>1.9339860677719116</v>
      </c>
      <c r="O9826" s="1">
        <v>3.219199925661087E-2</v>
      </c>
      <c r="P9826" s="1">
        <v>1.4231345653533936</v>
      </c>
      <c r="Q9826" s="1">
        <v>5.000000074505806E-2</v>
      </c>
      <c r="S9826" s="1">
        <v>39</v>
      </c>
      <c r="T9826" s="1">
        <v>1</v>
      </c>
      <c r="U9826" s="1">
        <v>7860459</v>
      </c>
      <c r="V9826" s="1">
        <v>0.18362700939178467</v>
      </c>
      <c r="W9826" s="1">
        <v>2.3919632434844971</v>
      </c>
      <c r="X9826" s="1">
        <v>2.3919632434844971</v>
      </c>
    </row>
    <row r="9827" spans="1:24" x14ac:dyDescent="0.35">
      <c r="A9827" s="1">
        <v>400092</v>
      </c>
      <c r="B9827" s="1" t="s">
        <v>2353</v>
      </c>
      <c r="C9827" s="1">
        <v>123461602</v>
      </c>
      <c r="D9827" s="1">
        <v>92</v>
      </c>
      <c r="E9827" s="1" t="s">
        <v>2850</v>
      </c>
      <c r="F9827" s="1" t="s">
        <v>156</v>
      </c>
      <c r="G9827" s="1" t="s">
        <v>449</v>
      </c>
      <c r="H9827" s="1" t="s">
        <v>916</v>
      </c>
      <c r="S9827" s="1">
        <v>40</v>
      </c>
      <c r="T9827" s="1">
        <v>1</v>
      </c>
      <c r="U9827" s="1">
        <v>0</v>
      </c>
      <c r="V9827" s="1">
        <v>0</v>
      </c>
      <c r="W9827" s="1">
        <v>-100</v>
      </c>
      <c r="X9827" s="1">
        <v>-100</v>
      </c>
    </row>
    <row r="9828" spans="1:24" x14ac:dyDescent="0.35">
      <c r="A9828" s="1">
        <v>410092</v>
      </c>
      <c r="B9828" s="1" t="s">
        <v>2354</v>
      </c>
      <c r="C9828" s="1">
        <v>123461602</v>
      </c>
      <c r="D9828" s="1">
        <v>92</v>
      </c>
      <c r="E9828" s="1" t="s">
        <v>2850</v>
      </c>
      <c r="F9828" s="1" t="s">
        <v>156</v>
      </c>
      <c r="G9828" s="1" t="s">
        <v>449</v>
      </c>
      <c r="H9828" s="1" t="s">
        <v>916</v>
      </c>
      <c r="S9828" s="1">
        <v>41</v>
      </c>
      <c r="T9828" s="1">
        <v>1</v>
      </c>
      <c r="U9828" s="1">
        <v>0</v>
      </c>
      <c r="V9828" s="1">
        <v>0</v>
      </c>
    </row>
    <row r="9829" spans="1:24" x14ac:dyDescent="0.35">
      <c r="A9829" s="1">
        <v>420092</v>
      </c>
      <c r="B9829" s="1" t="s">
        <v>2355</v>
      </c>
      <c r="C9829" s="1">
        <v>123461602</v>
      </c>
      <c r="D9829" s="1">
        <v>92</v>
      </c>
      <c r="E9829" s="1" t="s">
        <v>2850</v>
      </c>
      <c r="F9829" s="1" t="s">
        <v>156</v>
      </c>
      <c r="G9829" s="1" t="s">
        <v>449</v>
      </c>
      <c r="H9829" s="1" t="s">
        <v>916</v>
      </c>
      <c r="S9829" s="1">
        <v>42</v>
      </c>
      <c r="T9829" s="1">
        <v>1</v>
      </c>
      <c r="U9829" s="1">
        <v>0</v>
      </c>
      <c r="V9829" s="1">
        <v>0</v>
      </c>
    </row>
    <row r="9830" spans="1:24" x14ac:dyDescent="0.35">
      <c r="A9830" s="1">
        <v>430092</v>
      </c>
      <c r="B9830" s="1" t="s">
        <v>2356</v>
      </c>
      <c r="C9830" s="1">
        <v>123461602</v>
      </c>
      <c r="D9830" s="1">
        <v>92</v>
      </c>
      <c r="E9830" s="1" t="s">
        <v>2850</v>
      </c>
      <c r="F9830" s="1" t="s">
        <v>156</v>
      </c>
      <c r="G9830" s="1" t="s">
        <v>449</v>
      </c>
      <c r="H9830" s="1" t="s">
        <v>916</v>
      </c>
      <c r="S9830" s="1">
        <v>43</v>
      </c>
      <c r="T9830" s="1">
        <v>1</v>
      </c>
      <c r="U9830" s="1">
        <v>0</v>
      </c>
      <c r="V9830" s="1">
        <v>0</v>
      </c>
    </row>
    <row r="9831" spans="1:24" x14ac:dyDescent="0.35">
      <c r="A9831" s="1">
        <v>440092</v>
      </c>
      <c r="B9831" s="1" t="s">
        <v>2357</v>
      </c>
      <c r="C9831" s="1">
        <v>123461602</v>
      </c>
      <c r="D9831" s="1">
        <v>92</v>
      </c>
      <c r="E9831" s="1" t="s">
        <v>2850</v>
      </c>
      <c r="F9831" s="1" t="s">
        <v>156</v>
      </c>
      <c r="G9831" s="1" t="s">
        <v>449</v>
      </c>
      <c r="H9831" s="1" t="s">
        <v>916</v>
      </c>
      <c r="S9831" s="1">
        <v>44</v>
      </c>
      <c r="T9831" s="1">
        <v>1</v>
      </c>
      <c r="U9831" s="1">
        <v>0</v>
      </c>
      <c r="V9831" s="1">
        <v>0</v>
      </c>
    </row>
    <row r="9832" spans="1:24" x14ac:dyDescent="0.35">
      <c r="A9832" s="1">
        <v>450092</v>
      </c>
      <c r="B9832" s="1" t="s">
        <v>2358</v>
      </c>
      <c r="C9832" s="1">
        <v>123461602</v>
      </c>
      <c r="D9832" s="1">
        <v>92</v>
      </c>
      <c r="E9832" s="1" t="s">
        <v>2850</v>
      </c>
      <c r="F9832" s="1" t="s">
        <v>156</v>
      </c>
      <c r="G9832" s="1" t="s">
        <v>449</v>
      </c>
      <c r="H9832" s="1" t="s">
        <v>916</v>
      </c>
      <c r="S9832" s="1">
        <v>45</v>
      </c>
      <c r="T9832" s="1">
        <v>1</v>
      </c>
      <c r="U9832" s="1">
        <v>0</v>
      </c>
      <c r="V9832" s="1">
        <v>0</v>
      </c>
    </row>
    <row r="9833" spans="1:24" x14ac:dyDescent="0.35">
      <c r="A9833" s="1">
        <v>460092</v>
      </c>
      <c r="B9833" s="1" t="s">
        <v>2359</v>
      </c>
      <c r="C9833" s="1">
        <v>123461602</v>
      </c>
      <c r="D9833" s="1">
        <v>92</v>
      </c>
      <c r="E9833" s="1" t="s">
        <v>2850</v>
      </c>
      <c r="F9833" s="1" t="s">
        <v>156</v>
      </c>
      <c r="G9833" s="1" t="s">
        <v>449</v>
      </c>
      <c r="H9833" s="1" t="s">
        <v>916</v>
      </c>
      <c r="S9833" s="1">
        <v>46</v>
      </c>
      <c r="T9833" s="1">
        <v>1</v>
      </c>
      <c r="U9833" s="1">
        <v>0</v>
      </c>
      <c r="V9833" s="1">
        <v>0</v>
      </c>
    </row>
    <row r="9834" spans="1:24" x14ac:dyDescent="0.35">
      <c r="A9834" s="1">
        <v>470092</v>
      </c>
      <c r="B9834" s="1" t="s">
        <v>2360</v>
      </c>
      <c r="C9834" s="1">
        <v>123461602</v>
      </c>
      <c r="D9834" s="1">
        <v>92</v>
      </c>
      <c r="E9834" s="1" t="s">
        <v>2850</v>
      </c>
      <c r="F9834" s="1" t="s">
        <v>156</v>
      </c>
      <c r="G9834" s="1" t="s">
        <v>449</v>
      </c>
      <c r="H9834" s="1" t="s">
        <v>916</v>
      </c>
      <c r="S9834" s="1">
        <v>47</v>
      </c>
      <c r="T9834" s="1">
        <v>1</v>
      </c>
      <c r="U9834" s="1">
        <v>0</v>
      </c>
      <c r="V9834" s="1">
        <v>0</v>
      </c>
    </row>
    <row r="9835" spans="1:24" x14ac:dyDescent="0.35">
      <c r="A9835" s="1">
        <v>480092</v>
      </c>
      <c r="B9835" s="1" t="s">
        <v>2361</v>
      </c>
      <c r="C9835" s="1">
        <v>123461602</v>
      </c>
      <c r="D9835" s="1">
        <v>92</v>
      </c>
      <c r="E9835" s="1" t="s">
        <v>2850</v>
      </c>
      <c r="F9835" s="1" t="s">
        <v>156</v>
      </c>
      <c r="G9835" s="1" t="s">
        <v>449</v>
      </c>
      <c r="H9835" s="1" t="s">
        <v>916</v>
      </c>
      <c r="S9835" s="1">
        <v>48</v>
      </c>
      <c r="T9835" s="1">
        <v>1</v>
      </c>
      <c r="U9835" s="1">
        <v>0</v>
      </c>
      <c r="V9835" s="1">
        <v>0</v>
      </c>
    </row>
    <row r="9836" spans="1:24" x14ac:dyDescent="0.35">
      <c r="A9836" s="1">
        <v>250526</v>
      </c>
      <c r="B9836" s="1" t="s">
        <v>2364</v>
      </c>
      <c r="C9836" s="1">
        <v>123463507</v>
      </c>
      <c r="D9836" s="1">
        <v>526</v>
      </c>
      <c r="E9836" s="1" t="s">
        <v>48</v>
      </c>
      <c r="F9836" s="1" t="s">
        <v>48</v>
      </c>
      <c r="G9836" s="1" t="s">
        <v>48</v>
      </c>
      <c r="H9836" s="1" t="s">
        <v>48</v>
      </c>
      <c r="S9836" s="1">
        <v>25</v>
      </c>
      <c r="T9836" s="1">
        <v>2</v>
      </c>
      <c r="U9836" s="1">
        <v>0</v>
      </c>
      <c r="V9836" s="1">
        <v>0</v>
      </c>
    </row>
    <row r="9837" spans="1:24" x14ac:dyDescent="0.35">
      <c r="A9837" s="1">
        <v>260526</v>
      </c>
      <c r="B9837" s="1" t="s">
        <v>2365</v>
      </c>
      <c r="C9837" s="1">
        <v>123463507</v>
      </c>
      <c r="D9837" s="1">
        <v>526</v>
      </c>
      <c r="E9837" s="1" t="s">
        <v>48</v>
      </c>
      <c r="F9837" s="1" t="s">
        <v>48</v>
      </c>
      <c r="G9837" s="1" t="s">
        <v>48</v>
      </c>
      <c r="H9837" s="1" t="s">
        <v>48</v>
      </c>
      <c r="S9837" s="1">
        <v>26</v>
      </c>
      <c r="T9837" s="1">
        <v>2</v>
      </c>
      <c r="U9837" s="1">
        <v>0</v>
      </c>
      <c r="V9837" s="1">
        <v>0</v>
      </c>
    </row>
    <row r="9838" spans="1:24" x14ac:dyDescent="0.35">
      <c r="A9838" s="1">
        <v>270526</v>
      </c>
      <c r="B9838" s="1" t="s">
        <v>2366</v>
      </c>
      <c r="C9838" s="1">
        <v>123463507</v>
      </c>
      <c r="D9838" s="1">
        <v>526</v>
      </c>
      <c r="E9838" s="1" t="s">
        <v>48</v>
      </c>
      <c r="F9838" s="1" t="s">
        <v>48</v>
      </c>
      <c r="G9838" s="1" t="s">
        <v>48</v>
      </c>
      <c r="H9838" s="1" t="s">
        <v>48</v>
      </c>
      <c r="S9838" s="1">
        <v>27</v>
      </c>
      <c r="T9838" s="1">
        <v>2</v>
      </c>
      <c r="U9838" s="1">
        <v>0</v>
      </c>
      <c r="V9838" s="1">
        <v>0</v>
      </c>
    </row>
    <row r="9839" spans="1:24" x14ac:dyDescent="0.35">
      <c r="A9839" s="1">
        <v>280526</v>
      </c>
      <c r="B9839" s="1" t="s">
        <v>2367</v>
      </c>
      <c r="C9839" s="1">
        <v>123463507</v>
      </c>
      <c r="D9839" s="1">
        <v>526</v>
      </c>
      <c r="E9839" s="1" t="s">
        <v>48</v>
      </c>
      <c r="F9839" s="1" t="s">
        <v>48</v>
      </c>
      <c r="G9839" s="1" t="s">
        <v>48</v>
      </c>
      <c r="H9839" s="1" t="s">
        <v>48</v>
      </c>
      <c r="S9839" s="1">
        <v>28</v>
      </c>
      <c r="T9839" s="1">
        <v>2</v>
      </c>
      <c r="U9839" s="1">
        <v>0</v>
      </c>
      <c r="V9839" s="1">
        <v>0</v>
      </c>
    </row>
    <row r="9840" spans="1:24" x14ac:dyDescent="0.35">
      <c r="A9840" s="1">
        <v>290526</v>
      </c>
      <c r="B9840" s="1" t="s">
        <v>2341</v>
      </c>
      <c r="C9840" s="1">
        <v>123463507</v>
      </c>
      <c r="D9840" s="1">
        <v>526</v>
      </c>
      <c r="E9840" s="1" t="s">
        <v>2851</v>
      </c>
      <c r="F9840" s="1" t="s">
        <v>156</v>
      </c>
      <c r="G9840" s="1" t="s">
        <v>449</v>
      </c>
      <c r="H9840" s="1" t="s">
        <v>2369</v>
      </c>
      <c r="J9840" s="1">
        <v>426068.59</v>
      </c>
      <c r="S9840" s="1">
        <v>29</v>
      </c>
      <c r="T9840" s="1">
        <v>2</v>
      </c>
      <c r="U9840" s="1">
        <v>426068.59375</v>
      </c>
      <c r="V9840" s="1">
        <v>0</v>
      </c>
    </row>
    <row r="9841" spans="1:24" x14ac:dyDescent="0.35">
      <c r="A9841" s="1">
        <v>300526</v>
      </c>
      <c r="B9841" s="1" t="s">
        <v>2343</v>
      </c>
      <c r="C9841" s="1">
        <v>123463507</v>
      </c>
      <c r="D9841" s="1">
        <v>526</v>
      </c>
      <c r="E9841" s="1" t="s">
        <v>2851</v>
      </c>
      <c r="F9841" s="1" t="s">
        <v>156</v>
      </c>
      <c r="G9841" s="1" t="s">
        <v>449</v>
      </c>
      <c r="H9841" s="1" t="s">
        <v>2369</v>
      </c>
      <c r="J9841" s="1">
        <v>490742.27</v>
      </c>
      <c r="R9841" s="1">
        <v>6.4673677086830139E-2</v>
      </c>
      <c r="S9841" s="1">
        <v>30</v>
      </c>
      <c r="T9841" s="1">
        <v>2</v>
      </c>
      <c r="U9841" s="1">
        <v>490742.28125</v>
      </c>
      <c r="V9841" s="1">
        <v>6.4673677086830139E-2</v>
      </c>
      <c r="W9841" s="1">
        <v>15.179172515869141</v>
      </c>
      <c r="X9841" s="1">
        <v>15.179172515869141</v>
      </c>
    </row>
    <row r="9842" spans="1:24" x14ac:dyDescent="0.35">
      <c r="A9842" s="1">
        <v>310526</v>
      </c>
      <c r="B9842" s="1" t="s">
        <v>2344</v>
      </c>
      <c r="C9842" s="1">
        <v>123463507</v>
      </c>
      <c r="D9842" s="1">
        <v>526</v>
      </c>
      <c r="E9842" s="1" t="s">
        <v>2851</v>
      </c>
      <c r="F9842" s="1" t="s">
        <v>156</v>
      </c>
      <c r="G9842" s="1" t="s">
        <v>449</v>
      </c>
      <c r="H9842" s="1" t="s">
        <v>2369</v>
      </c>
      <c r="J9842" s="1">
        <v>467308</v>
      </c>
      <c r="R9842" s="1">
        <v>-2.3434270173311234E-2</v>
      </c>
      <c r="S9842" s="1">
        <v>31</v>
      </c>
      <c r="T9842" s="1">
        <v>2</v>
      </c>
      <c r="U9842" s="1">
        <v>467308</v>
      </c>
      <c r="V9842" s="1">
        <v>-2.3434270173311234E-2</v>
      </c>
      <c r="W9842" s="1">
        <v>-4.7752723693847656</v>
      </c>
      <c r="X9842" s="1">
        <v>-4.7752723693847656</v>
      </c>
    </row>
    <row r="9843" spans="1:24" x14ac:dyDescent="0.35">
      <c r="A9843" s="1">
        <v>320526</v>
      </c>
      <c r="B9843" s="1" t="s">
        <v>2345</v>
      </c>
      <c r="C9843" s="1">
        <v>123463507</v>
      </c>
      <c r="D9843" s="1">
        <v>526</v>
      </c>
      <c r="E9843" s="1" t="s">
        <v>2851</v>
      </c>
      <c r="F9843" s="1" t="s">
        <v>156</v>
      </c>
      <c r="G9843" s="1" t="s">
        <v>449</v>
      </c>
      <c r="H9843" s="1" t="s">
        <v>2369</v>
      </c>
      <c r="J9843" s="1">
        <v>498026.77</v>
      </c>
      <c r="R9843" s="1">
        <v>3.0718769878149033E-2</v>
      </c>
      <c r="S9843" s="1">
        <v>32</v>
      </c>
      <c r="T9843" s="1">
        <v>2</v>
      </c>
      <c r="U9843" s="1">
        <v>498026.78125</v>
      </c>
      <c r="V9843" s="1">
        <v>3.0718769878149033E-2</v>
      </c>
      <c r="W9843" s="1">
        <v>6.5735621452331543</v>
      </c>
      <c r="X9843" s="1">
        <v>6.5735621452331543</v>
      </c>
    </row>
    <row r="9844" spans="1:24" x14ac:dyDescent="0.35">
      <c r="A9844" s="1">
        <v>330526</v>
      </c>
      <c r="B9844" s="1" t="s">
        <v>2346</v>
      </c>
      <c r="C9844" s="1">
        <v>123463507</v>
      </c>
      <c r="D9844" s="1">
        <v>526</v>
      </c>
      <c r="E9844" s="1" t="s">
        <v>2851</v>
      </c>
      <c r="F9844" s="1" t="s">
        <v>156</v>
      </c>
      <c r="G9844" s="1" t="s">
        <v>449</v>
      </c>
      <c r="H9844" s="1" t="s">
        <v>2369</v>
      </c>
      <c r="J9844" s="1">
        <v>624826.98</v>
      </c>
      <c r="R9844" s="1">
        <v>0.12680020928382874</v>
      </c>
      <c r="S9844" s="1">
        <v>33</v>
      </c>
      <c r="T9844" s="1">
        <v>2</v>
      </c>
      <c r="U9844" s="1">
        <v>624827</v>
      </c>
      <c r="V9844" s="1">
        <v>0.12680020928382874</v>
      </c>
      <c r="W9844" s="1">
        <v>25.460521697998047</v>
      </c>
      <c r="X9844" s="1">
        <v>25.460521697998047</v>
      </c>
    </row>
    <row r="9845" spans="1:24" x14ac:dyDescent="0.35">
      <c r="A9845" s="1">
        <v>340526</v>
      </c>
      <c r="B9845" s="1" t="s">
        <v>2347</v>
      </c>
      <c r="C9845" s="1">
        <v>123463507</v>
      </c>
      <c r="D9845" s="1">
        <v>526</v>
      </c>
      <c r="E9845" s="1" t="s">
        <v>2851</v>
      </c>
      <c r="F9845" s="1" t="s">
        <v>156</v>
      </c>
      <c r="G9845" s="1" t="s">
        <v>449</v>
      </c>
      <c r="H9845" s="1" t="s">
        <v>2369</v>
      </c>
      <c r="J9845" s="1">
        <v>638223.14</v>
      </c>
      <c r="R9845" s="1">
        <v>1.3396159745752811E-2</v>
      </c>
      <c r="S9845" s="1">
        <v>34</v>
      </c>
      <c r="T9845" s="1">
        <v>2</v>
      </c>
      <c r="U9845" s="1">
        <v>638223.125</v>
      </c>
      <c r="V9845" s="1">
        <v>1.3396159745752811E-2</v>
      </c>
      <c r="W9845" s="1">
        <v>2.1439733505249023</v>
      </c>
      <c r="X9845" s="1">
        <v>2.1439733505249023</v>
      </c>
    </row>
    <row r="9846" spans="1:24" x14ac:dyDescent="0.35">
      <c r="A9846" s="1">
        <v>350526</v>
      </c>
      <c r="B9846" s="1" t="s">
        <v>2348</v>
      </c>
      <c r="C9846" s="1">
        <v>123463507</v>
      </c>
      <c r="D9846" s="1">
        <v>526</v>
      </c>
      <c r="E9846" s="1" t="s">
        <v>2851</v>
      </c>
      <c r="F9846" s="1" t="s">
        <v>156</v>
      </c>
      <c r="G9846" s="1" t="s">
        <v>449</v>
      </c>
      <c r="H9846" s="1" t="s">
        <v>2369</v>
      </c>
      <c r="J9846" s="1">
        <v>663394</v>
      </c>
      <c r="R9846" s="1">
        <v>2.5170860812067986E-2</v>
      </c>
      <c r="S9846" s="1">
        <v>35</v>
      </c>
      <c r="T9846" s="1">
        <v>2</v>
      </c>
      <c r="U9846" s="1">
        <v>663394</v>
      </c>
      <c r="V9846" s="1">
        <v>2.5170860812067986E-2</v>
      </c>
      <c r="W9846" s="1">
        <v>3.9438989162445068</v>
      </c>
      <c r="X9846" s="1">
        <v>3.9438989162445068</v>
      </c>
    </row>
    <row r="9847" spans="1:24" x14ac:dyDescent="0.35">
      <c r="A9847" s="1">
        <v>360526</v>
      </c>
      <c r="B9847" s="1" t="s">
        <v>2349</v>
      </c>
      <c r="C9847" s="1">
        <v>123463507</v>
      </c>
      <c r="D9847" s="1">
        <v>526</v>
      </c>
      <c r="E9847" s="1" t="s">
        <v>2851</v>
      </c>
      <c r="F9847" s="1" t="s">
        <v>156</v>
      </c>
      <c r="G9847" s="1" t="s">
        <v>449</v>
      </c>
      <c r="H9847" s="1" t="s">
        <v>2369</v>
      </c>
      <c r="J9847" s="1">
        <v>728070</v>
      </c>
      <c r="R9847" s="1">
        <v>6.4676001667976379E-2</v>
      </c>
      <c r="S9847" s="1">
        <v>36</v>
      </c>
      <c r="T9847" s="1">
        <v>2</v>
      </c>
      <c r="U9847" s="1">
        <v>728070</v>
      </c>
      <c r="V9847" s="1">
        <v>6.4676001667976379E-2</v>
      </c>
      <c r="W9847" s="1">
        <v>9.7492589950561523</v>
      </c>
      <c r="X9847" s="1">
        <v>9.7492589950561523</v>
      </c>
    </row>
    <row r="9848" spans="1:24" x14ac:dyDescent="0.35">
      <c r="A9848" s="1">
        <v>370526</v>
      </c>
      <c r="B9848" s="1" t="s">
        <v>2350</v>
      </c>
      <c r="C9848" s="1">
        <v>123463507</v>
      </c>
      <c r="D9848" s="1">
        <v>526</v>
      </c>
      <c r="E9848" s="1" t="s">
        <v>2851</v>
      </c>
      <c r="F9848" s="1" t="s">
        <v>156</v>
      </c>
      <c r="G9848" s="1" t="s">
        <v>449</v>
      </c>
      <c r="H9848" s="1" t="s">
        <v>2369</v>
      </c>
      <c r="J9848" s="1">
        <v>967492</v>
      </c>
      <c r="R9848" s="1">
        <v>0.23942199349403381</v>
      </c>
      <c r="S9848" s="1">
        <v>37</v>
      </c>
      <c r="T9848" s="1">
        <v>2</v>
      </c>
      <c r="U9848" s="1">
        <v>967492</v>
      </c>
      <c r="V9848" s="1">
        <v>0.23942199349403381</v>
      </c>
      <c r="W9848" s="1">
        <v>32.884475708007813</v>
      </c>
      <c r="X9848" s="1">
        <v>32.884475708007813</v>
      </c>
    </row>
    <row r="9849" spans="1:24" x14ac:dyDescent="0.35">
      <c r="A9849" s="1">
        <v>380526</v>
      </c>
      <c r="B9849" s="1" t="s">
        <v>2351</v>
      </c>
      <c r="C9849" s="1">
        <v>123463507</v>
      </c>
      <c r="D9849" s="1">
        <v>526</v>
      </c>
      <c r="E9849" s="1" t="s">
        <v>2851</v>
      </c>
      <c r="F9849" s="1" t="s">
        <v>156</v>
      </c>
      <c r="G9849" s="1" t="s">
        <v>449</v>
      </c>
      <c r="H9849" s="1" t="s">
        <v>2369</v>
      </c>
      <c r="J9849" s="1">
        <v>731149</v>
      </c>
      <c r="R9849" s="1">
        <v>-0.23634299635887146</v>
      </c>
      <c r="S9849" s="1">
        <v>38</v>
      </c>
      <c r="T9849" s="1">
        <v>2</v>
      </c>
      <c r="U9849" s="1">
        <v>731149</v>
      </c>
      <c r="V9849" s="1">
        <v>-0.23634299635887146</v>
      </c>
      <c r="W9849" s="1">
        <v>-24.42841911315918</v>
      </c>
      <c r="X9849" s="1">
        <v>-24.42841911315918</v>
      </c>
    </row>
    <row r="9850" spans="1:24" x14ac:dyDescent="0.35">
      <c r="A9850" s="1">
        <v>390526</v>
      </c>
      <c r="B9850" s="1" t="s">
        <v>2352</v>
      </c>
      <c r="C9850" s="1">
        <v>123463507</v>
      </c>
      <c r="D9850" s="1">
        <v>526</v>
      </c>
      <c r="E9850" s="1" t="s">
        <v>2851</v>
      </c>
      <c r="F9850" s="1" t="s">
        <v>156</v>
      </c>
      <c r="G9850" s="1" t="s">
        <v>449</v>
      </c>
      <c r="H9850" s="1" t="s">
        <v>2369</v>
      </c>
      <c r="J9850" s="1">
        <v>821749</v>
      </c>
      <c r="R9850" s="1">
        <v>9.0599998831748962E-2</v>
      </c>
      <c r="S9850" s="1">
        <v>39</v>
      </c>
      <c r="T9850" s="1">
        <v>2</v>
      </c>
      <c r="U9850" s="1">
        <v>821749</v>
      </c>
      <c r="V9850" s="1">
        <v>9.0599998831748962E-2</v>
      </c>
      <c r="W9850" s="1">
        <v>12.391454696655273</v>
      </c>
      <c r="X9850" s="1">
        <v>12.391454696655273</v>
      </c>
    </row>
    <row r="9851" spans="1:24" x14ac:dyDescent="0.35">
      <c r="A9851" s="1">
        <v>400526</v>
      </c>
      <c r="B9851" s="1" t="s">
        <v>2353</v>
      </c>
      <c r="C9851" s="1">
        <v>123463507</v>
      </c>
      <c r="D9851" s="1">
        <v>526</v>
      </c>
      <c r="E9851" s="1" t="s">
        <v>48</v>
      </c>
      <c r="F9851" s="1" t="s">
        <v>48</v>
      </c>
      <c r="G9851" s="1" t="s">
        <v>48</v>
      </c>
      <c r="H9851" s="1" t="s">
        <v>48</v>
      </c>
      <c r="S9851" s="1">
        <v>40</v>
      </c>
      <c r="T9851" s="1">
        <v>2</v>
      </c>
      <c r="U9851" s="1">
        <v>0</v>
      </c>
      <c r="V9851" s="1">
        <v>0</v>
      </c>
      <c r="W9851" s="1">
        <v>-100</v>
      </c>
      <c r="X9851" s="1">
        <v>-100</v>
      </c>
    </row>
    <row r="9852" spans="1:24" x14ac:dyDescent="0.35">
      <c r="A9852" s="1">
        <v>410526</v>
      </c>
      <c r="B9852" s="1" t="s">
        <v>2354</v>
      </c>
      <c r="C9852" s="1">
        <v>123463507</v>
      </c>
      <c r="D9852" s="1">
        <v>526</v>
      </c>
      <c r="E9852" s="1" t="s">
        <v>48</v>
      </c>
      <c r="F9852" s="1" t="s">
        <v>48</v>
      </c>
      <c r="G9852" s="1" t="s">
        <v>48</v>
      </c>
      <c r="H9852" s="1" t="s">
        <v>48</v>
      </c>
      <c r="S9852" s="1">
        <v>41</v>
      </c>
      <c r="T9852" s="1">
        <v>2</v>
      </c>
      <c r="U9852" s="1">
        <v>0</v>
      </c>
      <c r="V9852" s="1">
        <v>0</v>
      </c>
    </row>
    <row r="9853" spans="1:24" x14ac:dyDescent="0.35">
      <c r="A9853" s="1">
        <v>420526</v>
      </c>
      <c r="B9853" s="1" t="s">
        <v>2355</v>
      </c>
      <c r="C9853" s="1">
        <v>123463507</v>
      </c>
      <c r="D9853" s="1">
        <v>526</v>
      </c>
      <c r="E9853" s="1" t="s">
        <v>48</v>
      </c>
      <c r="F9853" s="1" t="s">
        <v>48</v>
      </c>
      <c r="G9853" s="1" t="s">
        <v>48</v>
      </c>
      <c r="H9853" s="1" t="s">
        <v>48</v>
      </c>
      <c r="S9853" s="1">
        <v>42</v>
      </c>
      <c r="T9853" s="1">
        <v>2</v>
      </c>
      <c r="U9853" s="1">
        <v>0</v>
      </c>
      <c r="V9853" s="1">
        <v>0</v>
      </c>
    </row>
    <row r="9854" spans="1:24" x14ac:dyDescent="0.35">
      <c r="A9854" s="1">
        <v>430526</v>
      </c>
      <c r="B9854" s="1" t="s">
        <v>2356</v>
      </c>
      <c r="C9854" s="1">
        <v>123463507</v>
      </c>
      <c r="D9854" s="1">
        <v>526</v>
      </c>
      <c r="E9854" s="1" t="s">
        <v>48</v>
      </c>
      <c r="F9854" s="1" t="s">
        <v>48</v>
      </c>
      <c r="G9854" s="1" t="s">
        <v>48</v>
      </c>
      <c r="H9854" s="1" t="s">
        <v>48</v>
      </c>
      <c r="S9854" s="1">
        <v>43</v>
      </c>
      <c r="T9854" s="1">
        <v>2</v>
      </c>
      <c r="U9854" s="1">
        <v>0</v>
      </c>
      <c r="V9854" s="1">
        <v>0</v>
      </c>
    </row>
    <row r="9855" spans="1:24" x14ac:dyDescent="0.35">
      <c r="A9855" s="1">
        <v>440526</v>
      </c>
      <c r="B9855" s="1" t="s">
        <v>2357</v>
      </c>
      <c r="C9855" s="1">
        <v>123463507</v>
      </c>
      <c r="D9855" s="1">
        <v>526</v>
      </c>
      <c r="E9855" s="1" t="s">
        <v>48</v>
      </c>
      <c r="F9855" s="1" t="s">
        <v>48</v>
      </c>
      <c r="G9855" s="1" t="s">
        <v>48</v>
      </c>
      <c r="H9855" s="1" t="s">
        <v>48</v>
      </c>
      <c r="S9855" s="1">
        <v>44</v>
      </c>
      <c r="T9855" s="1">
        <v>2</v>
      </c>
      <c r="U9855" s="1">
        <v>0</v>
      </c>
      <c r="V9855" s="1">
        <v>0</v>
      </c>
    </row>
    <row r="9856" spans="1:24" x14ac:dyDescent="0.35">
      <c r="A9856" s="1">
        <v>450526</v>
      </c>
      <c r="B9856" s="1" t="s">
        <v>2358</v>
      </c>
      <c r="C9856" s="1">
        <v>123463507</v>
      </c>
      <c r="D9856" s="1">
        <v>526</v>
      </c>
      <c r="E9856" s="1" t="s">
        <v>48</v>
      </c>
      <c r="F9856" s="1" t="s">
        <v>48</v>
      </c>
      <c r="G9856" s="1" t="s">
        <v>48</v>
      </c>
      <c r="H9856" s="1" t="s">
        <v>48</v>
      </c>
      <c r="S9856" s="1">
        <v>45</v>
      </c>
      <c r="T9856" s="1">
        <v>2</v>
      </c>
      <c r="U9856" s="1">
        <v>0</v>
      </c>
      <c r="V9856" s="1">
        <v>0</v>
      </c>
    </row>
    <row r="9857" spans="1:24" x14ac:dyDescent="0.35">
      <c r="A9857" s="1">
        <v>460526</v>
      </c>
      <c r="B9857" s="1" t="s">
        <v>2359</v>
      </c>
      <c r="C9857" s="1">
        <v>123463507</v>
      </c>
      <c r="D9857" s="1">
        <v>526</v>
      </c>
      <c r="E9857" s="1" t="s">
        <v>48</v>
      </c>
      <c r="F9857" s="1" t="s">
        <v>48</v>
      </c>
      <c r="G9857" s="1" t="s">
        <v>48</v>
      </c>
      <c r="H9857" s="1" t="s">
        <v>48</v>
      </c>
      <c r="S9857" s="1">
        <v>46</v>
      </c>
      <c r="T9857" s="1">
        <v>2</v>
      </c>
      <c r="U9857" s="1">
        <v>0</v>
      </c>
      <c r="V9857" s="1">
        <v>0</v>
      </c>
    </row>
    <row r="9858" spans="1:24" x14ac:dyDescent="0.35">
      <c r="A9858" s="1">
        <v>470526</v>
      </c>
      <c r="B9858" s="1" t="s">
        <v>2360</v>
      </c>
      <c r="C9858" s="1">
        <v>123463507</v>
      </c>
      <c r="D9858" s="1">
        <v>526</v>
      </c>
      <c r="E9858" s="1" t="s">
        <v>48</v>
      </c>
      <c r="F9858" s="1" t="s">
        <v>48</v>
      </c>
      <c r="G9858" s="1" t="s">
        <v>48</v>
      </c>
      <c r="H9858" s="1" t="s">
        <v>48</v>
      </c>
      <c r="S9858" s="1">
        <v>47</v>
      </c>
      <c r="T9858" s="1">
        <v>2</v>
      </c>
      <c r="U9858" s="1">
        <v>0</v>
      </c>
      <c r="V9858" s="1">
        <v>0</v>
      </c>
    </row>
    <row r="9859" spans="1:24" x14ac:dyDescent="0.35">
      <c r="A9859" s="1">
        <v>290186</v>
      </c>
      <c r="B9859" s="1" t="s">
        <v>2341</v>
      </c>
      <c r="C9859" s="1">
        <v>123463603</v>
      </c>
      <c r="D9859" s="1">
        <v>186</v>
      </c>
      <c r="E9859" s="1" t="s">
        <v>2852</v>
      </c>
      <c r="F9859" s="1" t="s">
        <v>156</v>
      </c>
      <c r="G9859" s="1" t="s">
        <v>449</v>
      </c>
      <c r="H9859" s="1" t="s">
        <v>916</v>
      </c>
      <c r="I9859" s="1">
        <v>2406584.65</v>
      </c>
      <c r="K9859" s="1">
        <v>270230</v>
      </c>
      <c r="L9859" s="1">
        <v>4586988.5</v>
      </c>
      <c r="S9859" s="1">
        <v>29</v>
      </c>
      <c r="T9859" s="1">
        <v>1</v>
      </c>
      <c r="U9859" s="1">
        <v>7263803</v>
      </c>
      <c r="V9859" s="1">
        <v>0</v>
      </c>
    </row>
    <row r="9860" spans="1:24" x14ac:dyDescent="0.35">
      <c r="A9860" s="1">
        <v>300186</v>
      </c>
      <c r="B9860" s="1" t="s">
        <v>2343</v>
      </c>
      <c r="C9860" s="1">
        <v>123463603</v>
      </c>
      <c r="D9860" s="1">
        <v>186</v>
      </c>
      <c r="E9860" s="1" t="s">
        <v>2852</v>
      </c>
      <c r="F9860" s="1" t="s">
        <v>156</v>
      </c>
      <c r="G9860" s="1" t="s">
        <v>449</v>
      </c>
      <c r="H9860" s="1" t="s">
        <v>916</v>
      </c>
      <c r="I9860" s="1">
        <v>2428708.67</v>
      </c>
      <c r="K9860" s="1">
        <v>270230</v>
      </c>
      <c r="L9860" s="1">
        <v>4810873</v>
      </c>
      <c r="M9860" s="1">
        <v>0.22388449311256409</v>
      </c>
      <c r="N9860" s="1">
        <v>4.8808603286743164</v>
      </c>
      <c r="O9860" s="1">
        <v>2.2124020382761955E-2</v>
      </c>
      <c r="P9860" s="1">
        <v>0.91931194067001343</v>
      </c>
      <c r="Q9860" s="1">
        <v>0</v>
      </c>
      <c r="S9860" s="1">
        <v>30</v>
      </c>
      <c r="T9860" s="1">
        <v>1</v>
      </c>
      <c r="U9860" s="1">
        <v>7509812</v>
      </c>
      <c r="V9860" s="1">
        <v>0.24600851535797119</v>
      </c>
      <c r="W9860" s="1">
        <v>3.3867795467376709</v>
      </c>
      <c r="X9860" s="1">
        <v>3.3867795467376709</v>
      </c>
    </row>
    <row r="9861" spans="1:24" x14ac:dyDescent="0.35">
      <c r="A9861" s="1">
        <v>310186</v>
      </c>
      <c r="B9861" s="1" t="s">
        <v>2344</v>
      </c>
      <c r="C9861" s="1">
        <v>123463603</v>
      </c>
      <c r="D9861" s="1">
        <v>186</v>
      </c>
      <c r="E9861" s="1" t="s">
        <v>2852</v>
      </c>
      <c r="F9861" s="1" t="s">
        <v>156</v>
      </c>
      <c r="G9861" s="1" t="s">
        <v>449</v>
      </c>
      <c r="H9861" s="1" t="s">
        <v>916</v>
      </c>
      <c r="I9861" s="1">
        <v>2445243.73</v>
      </c>
      <c r="K9861" s="1">
        <v>270230</v>
      </c>
      <c r="L9861" s="1">
        <v>4904283.5</v>
      </c>
      <c r="M9861" s="1">
        <v>9.3410499393939972E-2</v>
      </c>
      <c r="N9861" s="1">
        <v>1.941653847694397</v>
      </c>
      <c r="O9861" s="1">
        <v>1.6535060480237007E-2</v>
      </c>
      <c r="P9861" s="1">
        <v>0.68081694841384888</v>
      </c>
      <c r="Q9861" s="1">
        <v>0</v>
      </c>
      <c r="S9861" s="1">
        <v>31</v>
      </c>
      <c r="T9861" s="1">
        <v>1</v>
      </c>
      <c r="U9861" s="1">
        <v>7619757</v>
      </c>
      <c r="V9861" s="1">
        <v>0.10994555801153183</v>
      </c>
      <c r="W9861" s="1">
        <v>1.4640179872512817</v>
      </c>
      <c r="X9861" s="1">
        <v>1.4640179872512817</v>
      </c>
    </row>
    <row r="9862" spans="1:24" x14ac:dyDescent="0.35">
      <c r="A9862" s="1">
        <v>320186</v>
      </c>
      <c r="B9862" s="1" t="s">
        <v>2345</v>
      </c>
      <c r="C9862" s="1">
        <v>123463603</v>
      </c>
      <c r="D9862" s="1">
        <v>186</v>
      </c>
      <c r="E9862" s="1" t="s">
        <v>2852</v>
      </c>
      <c r="F9862" s="1" t="s">
        <v>156</v>
      </c>
      <c r="G9862" s="1" t="s">
        <v>449</v>
      </c>
      <c r="H9862" s="1" t="s">
        <v>916</v>
      </c>
      <c r="I9862" s="1">
        <v>2461877.33</v>
      </c>
      <c r="K9862" s="1">
        <v>101873</v>
      </c>
      <c r="L9862" s="1">
        <v>5019717</v>
      </c>
      <c r="M9862" s="1">
        <v>0.11543349921703339</v>
      </c>
      <c r="N9862" s="1">
        <v>2.3537280559539795</v>
      </c>
      <c r="O9862" s="1">
        <v>1.6633599996566772E-2</v>
      </c>
      <c r="P9862" s="1">
        <v>0.68024301528930664</v>
      </c>
      <c r="Q9862" s="1">
        <v>-0.1683569997549057</v>
      </c>
      <c r="S9862" s="1">
        <v>32</v>
      </c>
      <c r="T9862" s="1">
        <v>1</v>
      </c>
      <c r="U9862" s="1">
        <v>7583467</v>
      </c>
      <c r="V9862" s="1">
        <v>-3.6289900541305542E-2</v>
      </c>
      <c r="W9862" s="1">
        <v>-0.47626191377639771</v>
      </c>
      <c r="X9862" s="1">
        <v>-0.47626191377639771</v>
      </c>
    </row>
    <row r="9863" spans="1:24" x14ac:dyDescent="0.35">
      <c r="A9863" s="1">
        <v>330186</v>
      </c>
      <c r="B9863" s="1" t="s">
        <v>2346</v>
      </c>
      <c r="C9863" s="1">
        <v>123463603</v>
      </c>
      <c r="D9863" s="1">
        <v>186</v>
      </c>
      <c r="E9863" s="1" t="s">
        <v>2852</v>
      </c>
      <c r="F9863" s="1" t="s">
        <v>156</v>
      </c>
      <c r="G9863" s="1" t="s">
        <v>449</v>
      </c>
      <c r="H9863" s="1" t="s">
        <v>916</v>
      </c>
      <c r="I9863" s="1">
        <v>2500061.14</v>
      </c>
      <c r="K9863" s="1">
        <v>270230</v>
      </c>
      <c r="L9863" s="1">
        <v>5192259</v>
      </c>
      <c r="M9863" s="1">
        <v>0.17254200577735901</v>
      </c>
      <c r="N9863" s="1">
        <v>3.4372854232788086</v>
      </c>
      <c r="O9863" s="1">
        <v>3.8183808326721191E-2</v>
      </c>
      <c r="P9863" s="1">
        <v>1.5510038137435913</v>
      </c>
      <c r="Q9863" s="1">
        <v>0.1683569997549057</v>
      </c>
      <c r="S9863" s="1">
        <v>33</v>
      </c>
      <c r="T9863" s="1">
        <v>1</v>
      </c>
      <c r="U9863" s="1">
        <v>7962550</v>
      </c>
      <c r="V9863" s="1">
        <v>0.37908279895782471</v>
      </c>
      <c r="W9863" s="1">
        <v>4.9988083839416504</v>
      </c>
      <c r="X9863" s="1">
        <v>4.9988083839416504</v>
      </c>
    </row>
    <row r="9864" spans="1:24" x14ac:dyDescent="0.35">
      <c r="A9864" s="1">
        <v>340186</v>
      </c>
      <c r="B9864" s="1" t="s">
        <v>2347</v>
      </c>
      <c r="C9864" s="1">
        <v>123463603</v>
      </c>
      <c r="D9864" s="1">
        <v>186</v>
      </c>
      <c r="E9864" s="1" t="s">
        <v>2852</v>
      </c>
      <c r="F9864" s="1" t="s">
        <v>156</v>
      </c>
      <c r="G9864" s="1" t="s">
        <v>449</v>
      </c>
      <c r="H9864" s="1" t="s">
        <v>916</v>
      </c>
      <c r="I9864" s="1">
        <v>2483843.64</v>
      </c>
      <c r="K9864" s="1">
        <v>270230</v>
      </c>
      <c r="L9864" s="1">
        <v>5192251</v>
      </c>
      <c r="M9864" s="1">
        <v>-7.9999999798019417E-6</v>
      </c>
      <c r="N9864" s="1">
        <v>-1.5407551836688071E-4</v>
      </c>
      <c r="O9864" s="1">
        <v>-1.6217499971389771E-2</v>
      </c>
      <c r="P9864" s="1">
        <v>-0.64868414402008057</v>
      </c>
      <c r="Q9864" s="1">
        <v>0</v>
      </c>
      <c r="S9864" s="1">
        <v>34</v>
      </c>
      <c r="T9864" s="1">
        <v>1</v>
      </c>
      <c r="U9864" s="1">
        <v>7946325</v>
      </c>
      <c r="V9864" s="1">
        <v>-1.6225500032305717E-2</v>
      </c>
      <c r="W9864" s="1">
        <v>-0.20376637578010559</v>
      </c>
      <c r="X9864" s="1">
        <v>-0.20376637578010559</v>
      </c>
    </row>
    <row r="9865" spans="1:24" x14ac:dyDescent="0.35">
      <c r="A9865" s="1">
        <v>350186</v>
      </c>
      <c r="B9865" s="1" t="s">
        <v>2348</v>
      </c>
      <c r="C9865" s="1">
        <v>123463603</v>
      </c>
      <c r="D9865" s="1">
        <v>186</v>
      </c>
      <c r="E9865" s="1" t="s">
        <v>2852</v>
      </c>
      <c r="F9865" s="1" t="s">
        <v>156</v>
      </c>
      <c r="G9865" s="1" t="s">
        <v>449</v>
      </c>
      <c r="H9865" s="1" t="s">
        <v>916</v>
      </c>
      <c r="I9865" s="1">
        <v>2525663.9</v>
      </c>
      <c r="K9865" s="1">
        <v>270230</v>
      </c>
      <c r="L9865" s="1">
        <v>5528042</v>
      </c>
      <c r="M9865" s="1">
        <v>0.33579099178314209</v>
      </c>
      <c r="N9865" s="1">
        <v>6.4671564102172852</v>
      </c>
      <c r="O9865" s="1">
        <v>4.1820261627435684E-2</v>
      </c>
      <c r="P9865" s="1">
        <v>1.6836913824081421</v>
      </c>
      <c r="Q9865" s="1">
        <v>0</v>
      </c>
      <c r="S9865" s="1">
        <v>35</v>
      </c>
      <c r="T9865" s="1">
        <v>1</v>
      </c>
      <c r="U9865" s="1">
        <v>8323936</v>
      </c>
      <c r="V9865" s="1">
        <v>0.37761124968528748</v>
      </c>
      <c r="W9865" s="1">
        <v>4.7520203590393066</v>
      </c>
      <c r="X9865" s="1">
        <v>4.7520203590393066</v>
      </c>
    </row>
    <row r="9866" spans="1:24" x14ac:dyDescent="0.35">
      <c r="A9866" s="1">
        <v>360186</v>
      </c>
      <c r="B9866" s="1" t="s">
        <v>2349</v>
      </c>
      <c r="C9866" s="1">
        <v>123463603</v>
      </c>
      <c r="D9866" s="1">
        <v>186</v>
      </c>
      <c r="E9866" s="1" t="s">
        <v>2852</v>
      </c>
      <c r="F9866" s="1" t="s">
        <v>156</v>
      </c>
      <c r="G9866" s="1" t="s">
        <v>449</v>
      </c>
      <c r="H9866" s="1" t="s">
        <v>916</v>
      </c>
      <c r="I9866" s="1">
        <v>2601731.5</v>
      </c>
      <c r="K9866" s="1">
        <v>270230</v>
      </c>
      <c r="L9866" s="1">
        <v>6299223</v>
      </c>
      <c r="M9866" s="1">
        <v>0.77118098735809326</v>
      </c>
      <c r="N9866" s="1">
        <v>13.950345993041992</v>
      </c>
      <c r="O9866" s="1">
        <v>7.6067596673965454E-2</v>
      </c>
      <c r="P9866" s="1">
        <v>3.0117862224578857</v>
      </c>
      <c r="Q9866" s="1">
        <v>0</v>
      </c>
      <c r="S9866" s="1">
        <v>36</v>
      </c>
      <c r="T9866" s="1">
        <v>1</v>
      </c>
      <c r="U9866" s="1">
        <v>9171184</v>
      </c>
      <c r="V9866" s="1">
        <v>0.84724855422973633</v>
      </c>
      <c r="W9866" s="1">
        <v>10.178454399108887</v>
      </c>
      <c r="X9866" s="1">
        <v>10.178454399108887</v>
      </c>
    </row>
    <row r="9867" spans="1:24" x14ac:dyDescent="0.35">
      <c r="A9867" s="1">
        <v>370186</v>
      </c>
      <c r="B9867" s="1" t="s">
        <v>2350</v>
      </c>
      <c r="C9867" s="1">
        <v>123463603</v>
      </c>
      <c r="D9867" s="1">
        <v>186</v>
      </c>
      <c r="E9867" s="1" t="s">
        <v>2852</v>
      </c>
      <c r="F9867" s="1" t="s">
        <v>156</v>
      </c>
      <c r="G9867" s="1" t="s">
        <v>449</v>
      </c>
      <c r="H9867" s="1" t="s">
        <v>916</v>
      </c>
      <c r="I9867" s="1">
        <v>2610704.13</v>
      </c>
      <c r="K9867" s="1">
        <v>270230</v>
      </c>
      <c r="L9867" s="1">
        <v>6948585.5</v>
      </c>
      <c r="M9867" s="1">
        <v>0.64936250448226929</v>
      </c>
      <c r="N9867" s="1">
        <v>10.308612823486328</v>
      </c>
      <c r="O9867" s="1">
        <v>8.9726299047470093E-3</v>
      </c>
      <c r="P9867" s="1">
        <v>0.34487149119377136</v>
      </c>
      <c r="Q9867" s="1">
        <v>0</v>
      </c>
      <c r="S9867" s="1">
        <v>37</v>
      </c>
      <c r="T9867" s="1">
        <v>1</v>
      </c>
      <c r="U9867" s="1">
        <v>9829520</v>
      </c>
      <c r="V9867" s="1">
        <v>0.65833514928817749</v>
      </c>
      <c r="W9867" s="1">
        <v>7.1783099174499512</v>
      </c>
      <c r="X9867" s="1">
        <v>7.1783099174499512</v>
      </c>
    </row>
    <row r="9868" spans="1:24" x14ac:dyDescent="0.35">
      <c r="A9868" s="1">
        <v>380186</v>
      </c>
      <c r="B9868" s="1" t="s">
        <v>2351</v>
      </c>
      <c r="C9868" s="1">
        <v>123463603</v>
      </c>
      <c r="D9868" s="1">
        <v>186</v>
      </c>
      <c r="E9868" s="1" t="s">
        <v>2852</v>
      </c>
      <c r="F9868" s="1" t="s">
        <v>156</v>
      </c>
      <c r="G9868" s="1" t="s">
        <v>449</v>
      </c>
      <c r="H9868" s="1" t="s">
        <v>916</v>
      </c>
      <c r="I9868" s="1">
        <v>2536429</v>
      </c>
      <c r="K9868" s="1">
        <v>270230</v>
      </c>
      <c r="L9868" s="1">
        <v>7415430</v>
      </c>
      <c r="M9868" s="1">
        <v>0.46684449911117554</v>
      </c>
      <c r="N9868" s="1">
        <v>6.7185544967651367</v>
      </c>
      <c r="O9868" s="1">
        <v>-7.4275128543376923E-2</v>
      </c>
      <c r="P9868" s="1">
        <v>-2.8450229167938232</v>
      </c>
      <c r="Q9868" s="1">
        <v>0</v>
      </c>
      <c r="S9868" s="1">
        <v>38</v>
      </c>
      <c r="T9868" s="1">
        <v>1</v>
      </c>
      <c r="U9868" s="1">
        <v>10222089</v>
      </c>
      <c r="V9868" s="1">
        <v>0.39256936311721802</v>
      </c>
      <c r="W9868" s="1">
        <v>3.9937758445739746</v>
      </c>
      <c r="X9868" s="1">
        <v>3.9937758445739746</v>
      </c>
    </row>
    <row r="9869" spans="1:24" x14ac:dyDescent="0.35">
      <c r="A9869" s="1">
        <v>390186</v>
      </c>
      <c r="B9869" s="1" t="s">
        <v>2352</v>
      </c>
      <c r="C9869" s="1">
        <v>123463603</v>
      </c>
      <c r="D9869" s="1">
        <v>186</v>
      </c>
      <c r="E9869" s="1" t="s">
        <v>2852</v>
      </c>
      <c r="F9869" s="1" t="s">
        <v>156</v>
      </c>
      <c r="G9869" s="1" t="s">
        <v>449</v>
      </c>
      <c r="H9869" s="1" t="s">
        <v>916</v>
      </c>
      <c r="I9869" s="1">
        <v>2597369</v>
      </c>
      <c r="K9869" s="1">
        <v>320230</v>
      </c>
      <c r="L9869" s="1">
        <v>7520478</v>
      </c>
      <c r="M9869" s="1">
        <v>0.10504800081253052</v>
      </c>
      <c r="N9869" s="1">
        <v>1.4166136980056763</v>
      </c>
      <c r="O9869" s="1">
        <v>6.0940001159906387E-2</v>
      </c>
      <c r="P9869" s="1">
        <v>2.4025905132293701</v>
      </c>
      <c r="Q9869" s="1">
        <v>5.000000074505806E-2</v>
      </c>
      <c r="S9869" s="1">
        <v>39</v>
      </c>
      <c r="T9869" s="1">
        <v>1</v>
      </c>
      <c r="U9869" s="1">
        <v>10438077</v>
      </c>
      <c r="V9869" s="1">
        <v>0.21598801016807556</v>
      </c>
      <c r="W9869" s="1">
        <v>2.1129536628723145</v>
      </c>
      <c r="X9869" s="1">
        <v>2.1129536628723145</v>
      </c>
    </row>
    <row r="9870" spans="1:24" x14ac:dyDescent="0.35">
      <c r="A9870" s="1">
        <v>400186</v>
      </c>
      <c r="B9870" s="1" t="s">
        <v>2353</v>
      </c>
      <c r="C9870" s="1">
        <v>123463603</v>
      </c>
      <c r="D9870" s="1">
        <v>186</v>
      </c>
      <c r="E9870" s="1" t="s">
        <v>2852</v>
      </c>
      <c r="F9870" s="1" t="s">
        <v>156</v>
      </c>
      <c r="G9870" s="1" t="s">
        <v>449</v>
      </c>
      <c r="H9870" s="1" t="s">
        <v>916</v>
      </c>
      <c r="S9870" s="1">
        <v>40</v>
      </c>
      <c r="T9870" s="1">
        <v>1</v>
      </c>
      <c r="U9870" s="1">
        <v>0</v>
      </c>
      <c r="V9870" s="1">
        <v>0</v>
      </c>
      <c r="W9870" s="1">
        <v>-100</v>
      </c>
      <c r="X9870" s="1">
        <v>-100</v>
      </c>
    </row>
    <row r="9871" spans="1:24" x14ac:dyDescent="0.35">
      <c r="A9871" s="1">
        <v>410186</v>
      </c>
      <c r="B9871" s="1" t="s">
        <v>2354</v>
      </c>
      <c r="C9871" s="1">
        <v>123463603</v>
      </c>
      <c r="D9871" s="1">
        <v>186</v>
      </c>
      <c r="E9871" s="1" t="s">
        <v>2852</v>
      </c>
      <c r="F9871" s="1" t="s">
        <v>156</v>
      </c>
      <c r="G9871" s="1" t="s">
        <v>449</v>
      </c>
      <c r="H9871" s="1" t="s">
        <v>916</v>
      </c>
      <c r="S9871" s="1">
        <v>41</v>
      </c>
      <c r="T9871" s="1">
        <v>1</v>
      </c>
      <c r="U9871" s="1">
        <v>0</v>
      </c>
      <c r="V9871" s="1">
        <v>0</v>
      </c>
    </row>
    <row r="9872" spans="1:24" x14ac:dyDescent="0.35">
      <c r="A9872" s="1">
        <v>420186</v>
      </c>
      <c r="B9872" s="1" t="s">
        <v>2355</v>
      </c>
      <c r="C9872" s="1">
        <v>123463603</v>
      </c>
      <c r="D9872" s="1">
        <v>186</v>
      </c>
      <c r="E9872" s="1" t="s">
        <v>2852</v>
      </c>
      <c r="F9872" s="1" t="s">
        <v>156</v>
      </c>
      <c r="G9872" s="1" t="s">
        <v>449</v>
      </c>
      <c r="H9872" s="1" t="s">
        <v>916</v>
      </c>
      <c r="S9872" s="1">
        <v>42</v>
      </c>
      <c r="T9872" s="1">
        <v>1</v>
      </c>
      <c r="U9872" s="1">
        <v>0</v>
      </c>
      <c r="V9872" s="1">
        <v>0</v>
      </c>
    </row>
    <row r="9873" spans="1:24" x14ac:dyDescent="0.35">
      <c r="A9873" s="1">
        <v>430186</v>
      </c>
      <c r="B9873" s="1" t="s">
        <v>2356</v>
      </c>
      <c r="C9873" s="1">
        <v>123463603</v>
      </c>
      <c r="D9873" s="1">
        <v>186</v>
      </c>
      <c r="E9873" s="1" t="s">
        <v>2852</v>
      </c>
      <c r="F9873" s="1" t="s">
        <v>156</v>
      </c>
      <c r="G9873" s="1" t="s">
        <v>449</v>
      </c>
      <c r="H9873" s="1" t="s">
        <v>916</v>
      </c>
      <c r="S9873" s="1">
        <v>43</v>
      </c>
      <c r="T9873" s="1">
        <v>1</v>
      </c>
      <c r="U9873" s="1">
        <v>0</v>
      </c>
      <c r="V9873" s="1">
        <v>0</v>
      </c>
    </row>
    <row r="9874" spans="1:24" x14ac:dyDescent="0.35">
      <c r="A9874" s="1">
        <v>440186</v>
      </c>
      <c r="B9874" s="1" t="s">
        <v>2357</v>
      </c>
      <c r="C9874" s="1">
        <v>123463603</v>
      </c>
      <c r="D9874" s="1">
        <v>186</v>
      </c>
      <c r="E9874" s="1" t="s">
        <v>2852</v>
      </c>
      <c r="F9874" s="1" t="s">
        <v>156</v>
      </c>
      <c r="G9874" s="1" t="s">
        <v>449</v>
      </c>
      <c r="H9874" s="1" t="s">
        <v>916</v>
      </c>
      <c r="S9874" s="1">
        <v>44</v>
      </c>
      <c r="T9874" s="1">
        <v>1</v>
      </c>
      <c r="U9874" s="1">
        <v>0</v>
      </c>
      <c r="V9874" s="1">
        <v>0</v>
      </c>
    </row>
    <row r="9875" spans="1:24" x14ac:dyDescent="0.35">
      <c r="A9875" s="1">
        <v>450186</v>
      </c>
      <c r="B9875" s="1" t="s">
        <v>2358</v>
      </c>
      <c r="C9875" s="1">
        <v>123463603</v>
      </c>
      <c r="D9875" s="1">
        <v>186</v>
      </c>
      <c r="E9875" s="1" t="s">
        <v>2852</v>
      </c>
      <c r="F9875" s="1" t="s">
        <v>156</v>
      </c>
      <c r="G9875" s="1" t="s">
        <v>449</v>
      </c>
      <c r="H9875" s="1" t="s">
        <v>916</v>
      </c>
      <c r="S9875" s="1">
        <v>45</v>
      </c>
      <c r="T9875" s="1">
        <v>1</v>
      </c>
      <c r="U9875" s="1">
        <v>0</v>
      </c>
      <c r="V9875" s="1">
        <v>0</v>
      </c>
    </row>
    <row r="9876" spans="1:24" x14ac:dyDescent="0.35">
      <c r="A9876" s="1">
        <v>460186</v>
      </c>
      <c r="B9876" s="1" t="s">
        <v>2359</v>
      </c>
      <c r="C9876" s="1">
        <v>123463603</v>
      </c>
      <c r="D9876" s="1">
        <v>186</v>
      </c>
      <c r="E9876" s="1" t="s">
        <v>2852</v>
      </c>
      <c r="F9876" s="1" t="s">
        <v>156</v>
      </c>
      <c r="G9876" s="1" t="s">
        <v>449</v>
      </c>
      <c r="H9876" s="1" t="s">
        <v>916</v>
      </c>
      <c r="S9876" s="1">
        <v>46</v>
      </c>
      <c r="T9876" s="1">
        <v>1</v>
      </c>
      <c r="U9876" s="1">
        <v>0</v>
      </c>
      <c r="V9876" s="1">
        <v>0</v>
      </c>
    </row>
    <row r="9877" spans="1:24" x14ac:dyDescent="0.35">
      <c r="A9877" s="1">
        <v>470186</v>
      </c>
      <c r="B9877" s="1" t="s">
        <v>2360</v>
      </c>
      <c r="C9877" s="1">
        <v>123463603</v>
      </c>
      <c r="D9877" s="1">
        <v>186</v>
      </c>
      <c r="E9877" s="1" t="s">
        <v>2852</v>
      </c>
      <c r="F9877" s="1" t="s">
        <v>156</v>
      </c>
      <c r="G9877" s="1" t="s">
        <v>449</v>
      </c>
      <c r="H9877" s="1" t="s">
        <v>916</v>
      </c>
      <c r="S9877" s="1">
        <v>47</v>
      </c>
      <c r="T9877" s="1">
        <v>1</v>
      </c>
      <c r="U9877" s="1">
        <v>0</v>
      </c>
      <c r="V9877" s="1">
        <v>0</v>
      </c>
    </row>
    <row r="9878" spans="1:24" x14ac:dyDescent="0.35">
      <c r="A9878" s="1">
        <v>480186</v>
      </c>
      <c r="B9878" s="1" t="s">
        <v>2361</v>
      </c>
      <c r="C9878" s="1">
        <v>123463603</v>
      </c>
      <c r="D9878" s="1">
        <v>186</v>
      </c>
      <c r="E9878" s="1" t="s">
        <v>2852</v>
      </c>
      <c r="F9878" s="1" t="s">
        <v>156</v>
      </c>
      <c r="G9878" s="1" t="s">
        <v>449</v>
      </c>
      <c r="H9878" s="1" t="s">
        <v>916</v>
      </c>
      <c r="S9878" s="1">
        <v>48</v>
      </c>
      <c r="T9878" s="1">
        <v>1</v>
      </c>
      <c r="U9878" s="1">
        <v>0</v>
      </c>
      <c r="V9878" s="1">
        <v>0</v>
      </c>
    </row>
    <row r="9879" spans="1:24" x14ac:dyDescent="0.35">
      <c r="A9879" s="1">
        <v>290203</v>
      </c>
      <c r="B9879" s="1" t="s">
        <v>2341</v>
      </c>
      <c r="C9879" s="1">
        <v>123463803</v>
      </c>
      <c r="D9879" s="1">
        <v>203</v>
      </c>
      <c r="E9879" s="1" t="s">
        <v>2853</v>
      </c>
      <c r="F9879" s="1" t="s">
        <v>156</v>
      </c>
      <c r="G9879" s="1" t="s">
        <v>449</v>
      </c>
      <c r="H9879" s="1" t="s">
        <v>916</v>
      </c>
      <c r="I9879" s="1">
        <v>264591</v>
      </c>
      <c r="K9879" s="1">
        <v>20293</v>
      </c>
      <c r="L9879" s="1">
        <v>820981</v>
      </c>
      <c r="S9879" s="1">
        <v>29</v>
      </c>
      <c r="T9879" s="1">
        <v>1</v>
      </c>
      <c r="U9879" s="1">
        <v>1105865</v>
      </c>
      <c r="V9879" s="1">
        <v>0</v>
      </c>
    </row>
    <row r="9880" spans="1:24" x14ac:dyDescent="0.35">
      <c r="A9880" s="1">
        <v>300203</v>
      </c>
      <c r="B9880" s="1" t="s">
        <v>2343</v>
      </c>
      <c r="C9880" s="1">
        <v>123463803</v>
      </c>
      <c r="D9880" s="1">
        <v>203</v>
      </c>
      <c r="E9880" s="1" t="s">
        <v>2853</v>
      </c>
      <c r="F9880" s="1" t="s">
        <v>156</v>
      </c>
      <c r="G9880" s="1" t="s">
        <v>449</v>
      </c>
      <c r="H9880" s="1" t="s">
        <v>916</v>
      </c>
      <c r="I9880" s="1">
        <v>267831</v>
      </c>
      <c r="K9880" s="1">
        <v>26649</v>
      </c>
      <c r="L9880" s="1">
        <v>850208</v>
      </c>
      <c r="M9880" s="1">
        <v>2.922699972987175E-2</v>
      </c>
      <c r="N9880" s="1">
        <v>3.560009241104126</v>
      </c>
      <c r="O9880" s="1">
        <v>3.2399999909102917E-3</v>
      </c>
      <c r="P9880" s="1">
        <v>1.2245314121246338</v>
      </c>
      <c r="Q9880" s="1">
        <v>6.3559999689459801E-3</v>
      </c>
      <c r="S9880" s="1">
        <v>30</v>
      </c>
      <c r="T9880" s="1">
        <v>1</v>
      </c>
      <c r="U9880" s="1">
        <v>1144688</v>
      </c>
      <c r="V9880" s="1">
        <v>3.8823001086711884E-2</v>
      </c>
      <c r="W9880" s="1">
        <v>3.5106456279754639</v>
      </c>
      <c r="X9880" s="1">
        <v>3.5106456279754639</v>
      </c>
    </row>
    <row r="9881" spans="1:24" x14ac:dyDescent="0.35">
      <c r="A9881" s="1">
        <v>310203</v>
      </c>
      <c r="B9881" s="1" t="s">
        <v>2344</v>
      </c>
      <c r="C9881" s="1">
        <v>123463803</v>
      </c>
      <c r="D9881" s="1">
        <v>203</v>
      </c>
      <c r="E9881" s="1" t="s">
        <v>2853</v>
      </c>
      <c r="F9881" s="1" t="s">
        <v>156</v>
      </c>
      <c r="G9881" s="1" t="s">
        <v>449</v>
      </c>
      <c r="H9881" s="1" t="s">
        <v>916</v>
      </c>
      <c r="I9881" s="1">
        <v>274016</v>
      </c>
      <c r="K9881" s="1">
        <v>23471</v>
      </c>
      <c r="L9881" s="1">
        <v>908143</v>
      </c>
      <c r="M9881" s="1">
        <v>5.7934999465942383E-2</v>
      </c>
      <c r="N9881" s="1">
        <v>6.8142147064208984</v>
      </c>
      <c r="O9881" s="1">
        <v>6.1849998310208321E-3</v>
      </c>
      <c r="P9881" s="1">
        <v>2.3092920780181885</v>
      </c>
      <c r="Q9881" s="1">
        <v>-3.17799998447299E-3</v>
      </c>
      <c r="S9881" s="1">
        <v>31</v>
      </c>
      <c r="T9881" s="1">
        <v>1</v>
      </c>
      <c r="U9881" s="1">
        <v>1205630</v>
      </c>
      <c r="V9881" s="1">
        <v>6.0941997915506363E-2</v>
      </c>
      <c r="W9881" s="1">
        <v>5.3238959312438965</v>
      </c>
      <c r="X9881" s="1">
        <v>5.3238959312438965</v>
      </c>
    </row>
    <row r="9882" spans="1:24" x14ac:dyDescent="0.35">
      <c r="A9882" s="1">
        <v>320203</v>
      </c>
      <c r="B9882" s="1" t="s">
        <v>2345</v>
      </c>
      <c r="C9882" s="1">
        <v>123463803</v>
      </c>
      <c r="D9882" s="1">
        <v>203</v>
      </c>
      <c r="E9882" s="1" t="s">
        <v>2853</v>
      </c>
      <c r="F9882" s="1" t="s">
        <v>156</v>
      </c>
      <c r="G9882" s="1" t="s">
        <v>449</v>
      </c>
      <c r="H9882" s="1" t="s">
        <v>916</v>
      </c>
      <c r="I9882" s="1">
        <v>282311</v>
      </c>
      <c r="K9882" s="1">
        <v>23471</v>
      </c>
      <c r="L9882" s="1">
        <v>924493</v>
      </c>
      <c r="M9882" s="1">
        <v>1.6349999234080315E-2</v>
      </c>
      <c r="N9882" s="1">
        <v>1.8003772497177124</v>
      </c>
      <c r="O9882" s="1">
        <v>8.2949995994567871E-3</v>
      </c>
      <c r="P9882" s="1">
        <v>3.0271954536437988</v>
      </c>
      <c r="Q9882" s="1">
        <v>0</v>
      </c>
      <c r="S9882" s="1">
        <v>32</v>
      </c>
      <c r="T9882" s="1">
        <v>1</v>
      </c>
      <c r="U9882" s="1">
        <v>1230275</v>
      </c>
      <c r="V9882" s="1">
        <v>2.4644998833537102E-2</v>
      </c>
      <c r="W9882" s="1">
        <v>2.0441594123840332</v>
      </c>
      <c r="X9882" s="1">
        <v>2.0441594123840332</v>
      </c>
    </row>
    <row r="9883" spans="1:24" x14ac:dyDescent="0.35">
      <c r="A9883" s="1">
        <v>330203</v>
      </c>
      <c r="B9883" s="1" t="s">
        <v>2346</v>
      </c>
      <c r="C9883" s="1">
        <v>123463803</v>
      </c>
      <c r="D9883" s="1">
        <v>203</v>
      </c>
      <c r="E9883" s="1" t="s">
        <v>2853</v>
      </c>
      <c r="F9883" s="1" t="s">
        <v>156</v>
      </c>
      <c r="G9883" s="1" t="s">
        <v>449</v>
      </c>
      <c r="H9883" s="1" t="s">
        <v>916</v>
      </c>
      <c r="I9883" s="1">
        <v>291467</v>
      </c>
      <c r="K9883" s="1">
        <v>23471</v>
      </c>
      <c r="L9883" s="1">
        <v>930832</v>
      </c>
      <c r="M9883" s="1">
        <v>6.3390000723302364E-3</v>
      </c>
      <c r="N9883" s="1">
        <v>0.68567311763763428</v>
      </c>
      <c r="O9883" s="1">
        <v>9.1559998691082001E-3</v>
      </c>
      <c r="P9883" s="1">
        <v>3.2432317733764648</v>
      </c>
      <c r="Q9883" s="1">
        <v>0</v>
      </c>
      <c r="S9883" s="1">
        <v>33</v>
      </c>
      <c r="T9883" s="1">
        <v>1</v>
      </c>
      <c r="U9883" s="1">
        <v>1245770</v>
      </c>
      <c r="V9883" s="1">
        <v>1.5495000407099724E-2</v>
      </c>
      <c r="W9883" s="1">
        <v>1.259474515914917</v>
      </c>
      <c r="X9883" s="1">
        <v>1.259474515914917</v>
      </c>
    </row>
    <row r="9884" spans="1:24" x14ac:dyDescent="0.35">
      <c r="A9884" s="1">
        <v>340203</v>
      </c>
      <c r="B9884" s="1" t="s">
        <v>2347</v>
      </c>
      <c r="C9884" s="1">
        <v>123463803</v>
      </c>
      <c r="D9884" s="1">
        <v>203</v>
      </c>
      <c r="E9884" s="1" t="s">
        <v>2853</v>
      </c>
      <c r="F9884" s="1" t="s">
        <v>156</v>
      </c>
      <c r="G9884" s="1" t="s">
        <v>449</v>
      </c>
      <c r="H9884" s="1" t="s">
        <v>916</v>
      </c>
      <c r="I9884" s="1">
        <v>291457.68</v>
      </c>
      <c r="K9884" s="1">
        <v>23471</v>
      </c>
      <c r="L9884" s="1">
        <v>930831</v>
      </c>
      <c r="M9884" s="1">
        <v>-9.9999999747524271E-7</v>
      </c>
      <c r="N9884" s="1">
        <v>-1.0743077291408554E-4</v>
      </c>
      <c r="O9884" s="1">
        <v>-9.3199996626935899E-6</v>
      </c>
      <c r="P9884" s="1">
        <v>-3.1976175960153341E-3</v>
      </c>
      <c r="Q9884" s="1">
        <v>0</v>
      </c>
      <c r="S9884" s="1">
        <v>34</v>
      </c>
      <c r="T9884" s="1">
        <v>1</v>
      </c>
      <c r="U9884" s="1">
        <v>1245759.75</v>
      </c>
      <c r="V9884" s="1">
        <v>-1.0320000001229346E-5</v>
      </c>
      <c r="W9884" s="1">
        <v>-8.227843209169805E-4</v>
      </c>
      <c r="X9884" s="1">
        <v>-8.227843209169805E-4</v>
      </c>
    </row>
    <row r="9885" spans="1:24" x14ac:dyDescent="0.35">
      <c r="A9885" s="1">
        <v>350203</v>
      </c>
      <c r="B9885" s="1" t="s">
        <v>2348</v>
      </c>
      <c r="C9885" s="1">
        <v>123463803</v>
      </c>
      <c r="D9885" s="1">
        <v>203</v>
      </c>
      <c r="E9885" s="1" t="s">
        <v>2853</v>
      </c>
      <c r="F9885" s="1" t="s">
        <v>156</v>
      </c>
      <c r="G9885" s="1" t="s">
        <v>449</v>
      </c>
      <c r="H9885" s="1" t="s">
        <v>916</v>
      </c>
      <c r="I9885" s="1">
        <v>314423.49</v>
      </c>
      <c r="K9885" s="1">
        <v>23471</v>
      </c>
      <c r="L9885" s="1">
        <v>931481.5625</v>
      </c>
      <c r="M9885" s="1">
        <v>6.5056252060458064E-4</v>
      </c>
      <c r="N9885" s="1">
        <v>6.9890506565570831E-2</v>
      </c>
      <c r="O9885" s="1">
        <v>2.29658093303442E-2</v>
      </c>
      <c r="P9885" s="1">
        <v>7.8796381950378418</v>
      </c>
      <c r="Q9885" s="1">
        <v>0</v>
      </c>
      <c r="S9885" s="1">
        <v>35</v>
      </c>
      <c r="T9885" s="1">
        <v>1</v>
      </c>
      <c r="U9885" s="1">
        <v>1269376</v>
      </c>
      <c r="V9885" s="1">
        <v>2.3616371676325798E-2</v>
      </c>
      <c r="W9885" s="1">
        <v>1.89573073387146</v>
      </c>
      <c r="X9885" s="1">
        <v>1.89573073387146</v>
      </c>
    </row>
    <row r="9886" spans="1:24" x14ac:dyDescent="0.35">
      <c r="A9886" s="1">
        <v>360203</v>
      </c>
      <c r="B9886" s="1" t="s">
        <v>2349</v>
      </c>
      <c r="C9886" s="1">
        <v>123463803</v>
      </c>
      <c r="D9886" s="1">
        <v>203</v>
      </c>
      <c r="E9886" s="1" t="s">
        <v>2853</v>
      </c>
      <c r="F9886" s="1" t="s">
        <v>156</v>
      </c>
      <c r="G9886" s="1" t="s">
        <v>449</v>
      </c>
      <c r="H9886" s="1" t="s">
        <v>916</v>
      </c>
      <c r="I9886" s="1">
        <v>340220.35</v>
      </c>
      <c r="K9886" s="1">
        <v>23471</v>
      </c>
      <c r="L9886" s="1">
        <v>1003840.6875</v>
      </c>
      <c r="M9886" s="1">
        <v>7.2359122335910797E-2</v>
      </c>
      <c r="N9886" s="1">
        <v>7.7681756019592285</v>
      </c>
      <c r="O9886" s="1">
        <v>2.5796860456466675E-2</v>
      </c>
      <c r="P9886" s="1">
        <v>8.2044954299926758</v>
      </c>
      <c r="Q9886" s="1">
        <v>0</v>
      </c>
      <c r="S9886" s="1">
        <v>36</v>
      </c>
      <c r="T9886" s="1">
        <v>1</v>
      </c>
      <c r="U9886" s="1">
        <v>1367532</v>
      </c>
      <c r="V9886" s="1">
        <v>9.8155982792377472E-2</v>
      </c>
      <c r="W9886" s="1">
        <v>7.7326183319091797</v>
      </c>
      <c r="X9886" s="1">
        <v>7.7326183319091797</v>
      </c>
    </row>
    <row r="9887" spans="1:24" x14ac:dyDescent="0.35">
      <c r="A9887" s="1">
        <v>370203</v>
      </c>
      <c r="B9887" s="1" t="s">
        <v>2350</v>
      </c>
      <c r="C9887" s="1">
        <v>123463803</v>
      </c>
      <c r="D9887" s="1">
        <v>203</v>
      </c>
      <c r="E9887" s="1" t="s">
        <v>2853</v>
      </c>
      <c r="F9887" s="1" t="s">
        <v>156</v>
      </c>
      <c r="G9887" s="1" t="s">
        <v>449</v>
      </c>
      <c r="H9887" s="1" t="s">
        <v>916</v>
      </c>
      <c r="I9887" s="1">
        <v>371280.38</v>
      </c>
      <c r="K9887" s="1">
        <v>23471</v>
      </c>
      <c r="L9887" s="1">
        <v>1087842.875</v>
      </c>
      <c r="M9887" s="1">
        <v>8.4002189338207245E-2</v>
      </c>
      <c r="N9887" s="1">
        <v>8.3680791854858398</v>
      </c>
      <c r="O9887" s="1">
        <v>3.1060030683875084E-2</v>
      </c>
      <c r="P9887" s="1">
        <v>9.1293859481811523</v>
      </c>
      <c r="Q9887" s="1">
        <v>0</v>
      </c>
      <c r="S9887" s="1">
        <v>37</v>
      </c>
      <c r="T9887" s="1">
        <v>1</v>
      </c>
      <c r="U9887" s="1">
        <v>1482594.25</v>
      </c>
      <c r="V9887" s="1">
        <v>0.11506222188472748</v>
      </c>
      <c r="W9887" s="1">
        <v>8.4138612747192383</v>
      </c>
      <c r="X9887" s="1">
        <v>8.4138612747192383</v>
      </c>
    </row>
    <row r="9888" spans="1:24" x14ac:dyDescent="0.35">
      <c r="A9888" s="1">
        <v>380203</v>
      </c>
      <c r="B9888" s="1" t="s">
        <v>2351</v>
      </c>
      <c r="C9888" s="1">
        <v>123463803</v>
      </c>
      <c r="D9888" s="1">
        <v>203</v>
      </c>
      <c r="E9888" s="1" t="s">
        <v>2853</v>
      </c>
      <c r="F9888" s="1" t="s">
        <v>156</v>
      </c>
      <c r="G9888" s="1" t="s">
        <v>449</v>
      </c>
      <c r="H9888" s="1" t="s">
        <v>916</v>
      </c>
      <c r="I9888" s="1">
        <v>373368</v>
      </c>
      <c r="K9888" s="1">
        <v>108704.609375</v>
      </c>
      <c r="L9888" s="1">
        <v>1132508</v>
      </c>
      <c r="M9888" s="1">
        <v>4.4665124267339706E-2</v>
      </c>
      <c r="N9888" s="1">
        <v>4.1058435440063477</v>
      </c>
      <c r="O9888" s="1">
        <v>2.0876200869679451E-3</v>
      </c>
      <c r="P9888" s="1">
        <v>0.56227588653564453</v>
      </c>
      <c r="Q9888" s="1">
        <v>8.5233606398105621E-2</v>
      </c>
      <c r="S9888" s="1">
        <v>38</v>
      </c>
      <c r="T9888" s="1">
        <v>1</v>
      </c>
      <c r="U9888" s="1">
        <v>1614580.625</v>
      </c>
      <c r="V9888" s="1">
        <v>0.1319863498210907</v>
      </c>
      <c r="W9888" s="1">
        <v>8.9023933410644531</v>
      </c>
      <c r="X9888" s="1">
        <v>8.9023933410644531</v>
      </c>
    </row>
    <row r="9889" spans="1:24" x14ac:dyDescent="0.35">
      <c r="A9889" s="1">
        <v>390203</v>
      </c>
      <c r="B9889" s="1" t="s">
        <v>2352</v>
      </c>
      <c r="C9889" s="1">
        <v>123463803</v>
      </c>
      <c r="D9889" s="1">
        <v>203</v>
      </c>
      <c r="E9889" s="1" t="s">
        <v>2853</v>
      </c>
      <c r="F9889" s="1" t="s">
        <v>156</v>
      </c>
      <c r="G9889" s="1" t="s">
        <v>449</v>
      </c>
      <c r="H9889" s="1" t="s">
        <v>916</v>
      </c>
      <c r="I9889" s="1">
        <v>377376</v>
      </c>
      <c r="K9889" s="1">
        <v>280349.8125</v>
      </c>
      <c r="L9889" s="1">
        <v>1154482</v>
      </c>
      <c r="M9889" s="1">
        <v>2.1973999217152596E-2</v>
      </c>
      <c r="N9889" s="1">
        <v>1.9402953386306763</v>
      </c>
      <c r="O9889" s="1">
        <v>4.0079997852444649E-3</v>
      </c>
      <c r="P9889" s="1">
        <v>1.0734717845916748</v>
      </c>
      <c r="Q9889" s="1">
        <v>0.17164520919322968</v>
      </c>
      <c r="S9889" s="1">
        <v>39</v>
      </c>
      <c r="T9889" s="1">
        <v>1</v>
      </c>
      <c r="U9889" s="1">
        <v>1812207.75</v>
      </c>
      <c r="V9889" s="1">
        <v>0.19762720167636871</v>
      </c>
      <c r="W9889" s="1">
        <v>12.240152359008789</v>
      </c>
      <c r="X9889" s="1">
        <v>12.240152359008789</v>
      </c>
    </row>
    <row r="9890" spans="1:24" x14ac:dyDescent="0.35">
      <c r="A9890" s="1">
        <v>400203</v>
      </c>
      <c r="B9890" s="1" t="s">
        <v>2353</v>
      </c>
      <c r="C9890" s="1">
        <v>123463803</v>
      </c>
      <c r="D9890" s="1">
        <v>203</v>
      </c>
      <c r="E9890" s="1" t="s">
        <v>2853</v>
      </c>
      <c r="F9890" s="1" t="s">
        <v>156</v>
      </c>
      <c r="G9890" s="1" t="s">
        <v>449</v>
      </c>
      <c r="H9890" s="1" t="s">
        <v>916</v>
      </c>
      <c r="S9890" s="1">
        <v>40</v>
      </c>
      <c r="T9890" s="1">
        <v>1</v>
      </c>
      <c r="U9890" s="1">
        <v>0</v>
      </c>
      <c r="V9890" s="1">
        <v>0</v>
      </c>
      <c r="W9890" s="1">
        <v>-100</v>
      </c>
      <c r="X9890" s="1">
        <v>-100</v>
      </c>
    </row>
    <row r="9891" spans="1:24" x14ac:dyDescent="0.35">
      <c r="A9891" s="1">
        <v>410203</v>
      </c>
      <c r="B9891" s="1" t="s">
        <v>2354</v>
      </c>
      <c r="C9891" s="1">
        <v>123463803</v>
      </c>
      <c r="D9891" s="1">
        <v>203</v>
      </c>
      <c r="E9891" s="1" t="s">
        <v>2853</v>
      </c>
      <c r="F9891" s="1" t="s">
        <v>156</v>
      </c>
      <c r="G9891" s="1" t="s">
        <v>449</v>
      </c>
      <c r="H9891" s="1" t="s">
        <v>916</v>
      </c>
      <c r="S9891" s="1">
        <v>41</v>
      </c>
      <c r="T9891" s="1">
        <v>1</v>
      </c>
      <c r="U9891" s="1">
        <v>0</v>
      </c>
      <c r="V9891" s="1">
        <v>0</v>
      </c>
    </row>
    <row r="9892" spans="1:24" x14ac:dyDescent="0.35">
      <c r="A9892" s="1">
        <v>420203</v>
      </c>
      <c r="B9892" s="1" t="s">
        <v>2355</v>
      </c>
      <c r="C9892" s="1">
        <v>123463803</v>
      </c>
      <c r="D9892" s="1">
        <v>203</v>
      </c>
      <c r="E9892" s="1" t="s">
        <v>2853</v>
      </c>
      <c r="F9892" s="1" t="s">
        <v>156</v>
      </c>
      <c r="G9892" s="1" t="s">
        <v>449</v>
      </c>
      <c r="H9892" s="1" t="s">
        <v>916</v>
      </c>
      <c r="S9892" s="1">
        <v>42</v>
      </c>
      <c r="T9892" s="1">
        <v>1</v>
      </c>
      <c r="U9892" s="1">
        <v>0</v>
      </c>
      <c r="V9892" s="1">
        <v>0</v>
      </c>
    </row>
    <row r="9893" spans="1:24" x14ac:dyDescent="0.35">
      <c r="A9893" s="1">
        <v>430203</v>
      </c>
      <c r="B9893" s="1" t="s">
        <v>2356</v>
      </c>
      <c r="C9893" s="1">
        <v>123463803</v>
      </c>
      <c r="D9893" s="1">
        <v>203</v>
      </c>
      <c r="E9893" s="1" t="s">
        <v>2853</v>
      </c>
      <c r="F9893" s="1" t="s">
        <v>156</v>
      </c>
      <c r="G9893" s="1" t="s">
        <v>449</v>
      </c>
      <c r="H9893" s="1" t="s">
        <v>916</v>
      </c>
      <c r="S9893" s="1">
        <v>43</v>
      </c>
      <c r="T9893" s="1">
        <v>1</v>
      </c>
      <c r="U9893" s="1">
        <v>0</v>
      </c>
      <c r="V9893" s="1">
        <v>0</v>
      </c>
    </row>
    <row r="9894" spans="1:24" x14ac:dyDescent="0.35">
      <c r="A9894" s="1">
        <v>440203</v>
      </c>
      <c r="B9894" s="1" t="s">
        <v>2357</v>
      </c>
      <c r="C9894" s="1">
        <v>123463803</v>
      </c>
      <c r="D9894" s="1">
        <v>203</v>
      </c>
      <c r="E9894" s="1" t="s">
        <v>2853</v>
      </c>
      <c r="F9894" s="1" t="s">
        <v>156</v>
      </c>
      <c r="G9894" s="1" t="s">
        <v>449</v>
      </c>
      <c r="H9894" s="1" t="s">
        <v>916</v>
      </c>
      <c r="S9894" s="1">
        <v>44</v>
      </c>
      <c r="T9894" s="1">
        <v>1</v>
      </c>
      <c r="U9894" s="1">
        <v>0</v>
      </c>
      <c r="V9894" s="1">
        <v>0</v>
      </c>
    </row>
    <row r="9895" spans="1:24" x14ac:dyDescent="0.35">
      <c r="A9895" s="1">
        <v>450203</v>
      </c>
      <c r="B9895" s="1" t="s">
        <v>2358</v>
      </c>
      <c r="C9895" s="1">
        <v>123463803</v>
      </c>
      <c r="D9895" s="1">
        <v>203</v>
      </c>
      <c r="E9895" s="1" t="s">
        <v>2853</v>
      </c>
      <c r="F9895" s="1" t="s">
        <v>156</v>
      </c>
      <c r="G9895" s="1" t="s">
        <v>449</v>
      </c>
      <c r="H9895" s="1" t="s">
        <v>916</v>
      </c>
      <c r="S9895" s="1">
        <v>45</v>
      </c>
      <c r="T9895" s="1">
        <v>1</v>
      </c>
      <c r="U9895" s="1">
        <v>0</v>
      </c>
      <c r="V9895" s="1">
        <v>0</v>
      </c>
    </row>
    <row r="9896" spans="1:24" x14ac:dyDescent="0.35">
      <c r="A9896" s="1">
        <v>460203</v>
      </c>
      <c r="B9896" s="1" t="s">
        <v>2359</v>
      </c>
      <c r="C9896" s="1">
        <v>123463803</v>
      </c>
      <c r="D9896" s="1">
        <v>203</v>
      </c>
      <c r="E9896" s="1" t="s">
        <v>2853</v>
      </c>
      <c r="F9896" s="1" t="s">
        <v>156</v>
      </c>
      <c r="G9896" s="1" t="s">
        <v>449</v>
      </c>
      <c r="H9896" s="1" t="s">
        <v>916</v>
      </c>
      <c r="S9896" s="1">
        <v>46</v>
      </c>
      <c r="T9896" s="1">
        <v>1</v>
      </c>
      <c r="U9896" s="1">
        <v>0</v>
      </c>
      <c r="V9896" s="1">
        <v>0</v>
      </c>
    </row>
    <row r="9897" spans="1:24" x14ac:dyDescent="0.35">
      <c r="A9897" s="1">
        <v>470203</v>
      </c>
      <c r="B9897" s="1" t="s">
        <v>2360</v>
      </c>
      <c r="C9897" s="1">
        <v>123463803</v>
      </c>
      <c r="D9897" s="1">
        <v>203</v>
      </c>
      <c r="E9897" s="1" t="s">
        <v>2853</v>
      </c>
      <c r="F9897" s="1" t="s">
        <v>156</v>
      </c>
      <c r="G9897" s="1" t="s">
        <v>449</v>
      </c>
      <c r="H9897" s="1" t="s">
        <v>916</v>
      </c>
      <c r="S9897" s="1">
        <v>47</v>
      </c>
      <c r="T9897" s="1">
        <v>1</v>
      </c>
      <c r="U9897" s="1">
        <v>0</v>
      </c>
      <c r="V9897" s="1">
        <v>0</v>
      </c>
    </row>
    <row r="9898" spans="1:24" x14ac:dyDescent="0.35">
      <c r="A9898" s="1">
        <v>480203</v>
      </c>
      <c r="B9898" s="1" t="s">
        <v>2361</v>
      </c>
      <c r="C9898" s="1">
        <v>123463803</v>
      </c>
      <c r="D9898" s="1">
        <v>203</v>
      </c>
      <c r="E9898" s="1" t="s">
        <v>2853</v>
      </c>
      <c r="F9898" s="1" t="s">
        <v>156</v>
      </c>
      <c r="G9898" s="1" t="s">
        <v>449</v>
      </c>
      <c r="H9898" s="1" t="s">
        <v>916</v>
      </c>
      <c r="S9898" s="1">
        <v>48</v>
      </c>
      <c r="T9898" s="1">
        <v>1</v>
      </c>
      <c r="U9898" s="1">
        <v>0</v>
      </c>
      <c r="V9898" s="1">
        <v>0</v>
      </c>
    </row>
    <row r="9899" spans="1:24" x14ac:dyDescent="0.35">
      <c r="A9899" s="1">
        <v>290233</v>
      </c>
      <c r="B9899" s="1" t="s">
        <v>2341</v>
      </c>
      <c r="C9899" s="1">
        <v>123464502</v>
      </c>
      <c r="D9899" s="1">
        <v>233</v>
      </c>
      <c r="E9899" s="1" t="s">
        <v>2854</v>
      </c>
      <c r="F9899" s="1" t="s">
        <v>156</v>
      </c>
      <c r="G9899" s="1" t="s">
        <v>449</v>
      </c>
      <c r="H9899" s="1" t="s">
        <v>916</v>
      </c>
      <c r="I9899" s="1">
        <v>3087178.55</v>
      </c>
      <c r="K9899" s="1">
        <v>204502</v>
      </c>
      <c r="L9899" s="1">
        <v>3627855.25</v>
      </c>
      <c r="S9899" s="1">
        <v>29</v>
      </c>
      <c r="T9899" s="1">
        <v>1</v>
      </c>
      <c r="U9899" s="1">
        <v>6919536</v>
      </c>
      <c r="V9899" s="1">
        <v>0</v>
      </c>
    </row>
    <row r="9900" spans="1:24" x14ac:dyDescent="0.35">
      <c r="A9900" s="1">
        <v>300233</v>
      </c>
      <c r="B9900" s="1" t="s">
        <v>2343</v>
      </c>
      <c r="C9900" s="1">
        <v>123464502</v>
      </c>
      <c r="D9900" s="1">
        <v>233</v>
      </c>
      <c r="E9900" s="1" t="s">
        <v>2854</v>
      </c>
      <c r="F9900" s="1" t="s">
        <v>156</v>
      </c>
      <c r="G9900" s="1" t="s">
        <v>449</v>
      </c>
      <c r="H9900" s="1" t="s">
        <v>916</v>
      </c>
      <c r="I9900" s="1">
        <v>2935672.08</v>
      </c>
      <c r="K9900" s="1">
        <v>276720</v>
      </c>
      <c r="L9900" s="1">
        <v>3805077.25</v>
      </c>
      <c r="M9900" s="1">
        <v>0.17722199857234955</v>
      </c>
      <c r="N9900" s="1">
        <v>4.8850350379943848</v>
      </c>
      <c r="O9900" s="1">
        <v>-0.15150646865367889</v>
      </c>
      <c r="P9900" s="1">
        <v>-4.9076032638549805</v>
      </c>
      <c r="Q9900" s="1">
        <v>7.2218000888824463E-2</v>
      </c>
      <c r="S9900" s="1">
        <v>30</v>
      </c>
      <c r="T9900" s="1">
        <v>1</v>
      </c>
      <c r="U9900" s="1">
        <v>7017469</v>
      </c>
      <c r="V9900" s="1">
        <v>9.7933530807495117E-2</v>
      </c>
      <c r="W9900" s="1">
        <v>1.4153116941452026</v>
      </c>
      <c r="X9900" s="1">
        <v>1.4153116941452026</v>
      </c>
    </row>
    <row r="9901" spans="1:24" x14ac:dyDescent="0.35">
      <c r="A9901" s="1">
        <v>310233</v>
      </c>
      <c r="B9901" s="1" t="s">
        <v>2344</v>
      </c>
      <c r="C9901" s="1">
        <v>123464502</v>
      </c>
      <c r="D9901" s="1">
        <v>233</v>
      </c>
      <c r="E9901" s="1" t="s">
        <v>2854</v>
      </c>
      <c r="F9901" s="1" t="s">
        <v>156</v>
      </c>
      <c r="G9901" s="1" t="s">
        <v>449</v>
      </c>
      <c r="H9901" s="1" t="s">
        <v>916</v>
      </c>
      <c r="I9901" s="1">
        <v>3113706.49</v>
      </c>
      <c r="K9901" s="1">
        <v>240611</v>
      </c>
      <c r="L9901" s="1">
        <v>3885527.25</v>
      </c>
      <c r="M9901" s="1">
        <v>8.0449998378753662E-2</v>
      </c>
      <c r="N9901" s="1">
        <v>2.1142802238464355</v>
      </c>
      <c r="O9901" s="1">
        <v>0.17803440988063812</v>
      </c>
      <c r="P9901" s="1">
        <v>6.0645198822021484</v>
      </c>
      <c r="Q9901" s="1">
        <v>-3.6109000444412231E-2</v>
      </c>
      <c r="S9901" s="1">
        <v>31</v>
      </c>
      <c r="T9901" s="1">
        <v>1</v>
      </c>
      <c r="U9901" s="1">
        <v>7239845</v>
      </c>
      <c r="V9901" s="1">
        <v>0.22237540781497955</v>
      </c>
      <c r="W9901" s="1">
        <v>3.1688919067382813</v>
      </c>
      <c r="X9901" s="1">
        <v>3.1688919067382813</v>
      </c>
    </row>
    <row r="9902" spans="1:24" x14ac:dyDescent="0.35">
      <c r="A9902" s="1">
        <v>320233</v>
      </c>
      <c r="B9902" s="1" t="s">
        <v>2345</v>
      </c>
      <c r="C9902" s="1">
        <v>123464502</v>
      </c>
      <c r="D9902" s="1">
        <v>233</v>
      </c>
      <c r="E9902" s="1" t="s">
        <v>2854</v>
      </c>
      <c r="F9902" s="1" t="s">
        <v>156</v>
      </c>
      <c r="G9902" s="1" t="s">
        <v>449</v>
      </c>
      <c r="H9902" s="1" t="s">
        <v>916</v>
      </c>
      <c r="I9902" s="1">
        <v>3138952.17</v>
      </c>
      <c r="K9902" s="1">
        <v>240611</v>
      </c>
      <c r="L9902" s="1">
        <v>3992356.75</v>
      </c>
      <c r="M9902" s="1">
        <v>0.10682950168848038</v>
      </c>
      <c r="N9902" s="1">
        <v>2.7494208812713623</v>
      </c>
      <c r="O9902" s="1">
        <v>2.5245679542422295E-2</v>
      </c>
      <c r="P9902" s="1">
        <v>0.81079190969467163</v>
      </c>
      <c r="Q9902" s="1">
        <v>0</v>
      </c>
      <c r="S9902" s="1">
        <v>32</v>
      </c>
      <c r="T9902" s="1">
        <v>1</v>
      </c>
      <c r="U9902" s="1">
        <v>7371920</v>
      </c>
      <c r="V9902" s="1">
        <v>0.13207517564296722</v>
      </c>
      <c r="W9902" s="1">
        <v>1.8242794275283813</v>
      </c>
      <c r="X9902" s="1">
        <v>1.8242794275283813</v>
      </c>
    </row>
    <row r="9903" spans="1:24" x14ac:dyDescent="0.35">
      <c r="A9903" s="1">
        <v>330233</v>
      </c>
      <c r="B9903" s="1" t="s">
        <v>2346</v>
      </c>
      <c r="C9903" s="1">
        <v>123464502</v>
      </c>
      <c r="D9903" s="1">
        <v>233</v>
      </c>
      <c r="E9903" s="1" t="s">
        <v>2854</v>
      </c>
      <c r="F9903" s="1" t="s">
        <v>156</v>
      </c>
      <c r="G9903" s="1" t="s">
        <v>449</v>
      </c>
      <c r="H9903" s="1" t="s">
        <v>916</v>
      </c>
      <c r="I9903" s="1">
        <v>3200177.12</v>
      </c>
      <c r="K9903" s="1">
        <v>240611</v>
      </c>
      <c r="L9903" s="1">
        <v>4176671.5</v>
      </c>
      <c r="M9903" s="1">
        <v>0.18431474268436432</v>
      </c>
      <c r="N9903" s="1">
        <v>4.6166901588439941</v>
      </c>
      <c r="O9903" s="1">
        <v>6.1224948614835739E-2</v>
      </c>
      <c r="P9903" s="1">
        <v>1.9504901170730591</v>
      </c>
      <c r="Q9903" s="1">
        <v>0</v>
      </c>
      <c r="S9903" s="1">
        <v>33</v>
      </c>
      <c r="T9903" s="1">
        <v>1</v>
      </c>
      <c r="U9903" s="1">
        <v>7617459.5</v>
      </c>
      <c r="V9903" s="1">
        <v>0.24553969502449036</v>
      </c>
      <c r="W9903" s="1">
        <v>3.330740213394165</v>
      </c>
      <c r="X9903" s="1">
        <v>3.330740213394165</v>
      </c>
    </row>
    <row r="9904" spans="1:24" x14ac:dyDescent="0.35">
      <c r="A9904" s="1">
        <v>340233</v>
      </c>
      <c r="B9904" s="1" t="s">
        <v>2347</v>
      </c>
      <c r="C9904" s="1">
        <v>123464502</v>
      </c>
      <c r="D9904" s="1">
        <v>233</v>
      </c>
      <c r="E9904" s="1" t="s">
        <v>2854</v>
      </c>
      <c r="F9904" s="1" t="s">
        <v>156</v>
      </c>
      <c r="G9904" s="1" t="s">
        <v>449</v>
      </c>
      <c r="H9904" s="1" t="s">
        <v>916</v>
      </c>
      <c r="I9904" s="1">
        <v>3200126.86</v>
      </c>
      <c r="K9904" s="1">
        <v>240611</v>
      </c>
      <c r="L9904" s="1">
        <v>4176664.5</v>
      </c>
      <c r="M9904" s="1">
        <v>-7.0000000960135367E-6</v>
      </c>
      <c r="N9904" s="1">
        <v>-1.6759756545070559E-4</v>
      </c>
      <c r="O9904" s="1">
        <v>-5.0260001444257796E-5</v>
      </c>
      <c r="P9904" s="1">
        <v>-1.5705380355939269E-3</v>
      </c>
      <c r="Q9904" s="1">
        <v>0</v>
      </c>
      <c r="S9904" s="1">
        <v>34</v>
      </c>
      <c r="T9904" s="1">
        <v>1</v>
      </c>
      <c r="U9904" s="1">
        <v>7617402</v>
      </c>
      <c r="V9904" s="1">
        <v>-5.726000017602928E-5</v>
      </c>
      <c r="W9904" s="1">
        <v>-7.5484486296772957E-4</v>
      </c>
      <c r="X9904" s="1">
        <v>-7.5484486296772957E-4</v>
      </c>
    </row>
    <row r="9905" spans="1:24" x14ac:dyDescent="0.35">
      <c r="A9905" s="1">
        <v>350233</v>
      </c>
      <c r="B9905" s="1" t="s">
        <v>2348</v>
      </c>
      <c r="C9905" s="1">
        <v>123464502</v>
      </c>
      <c r="D9905" s="1">
        <v>233</v>
      </c>
      <c r="E9905" s="1" t="s">
        <v>2854</v>
      </c>
      <c r="F9905" s="1" t="s">
        <v>156</v>
      </c>
      <c r="G9905" s="1" t="s">
        <v>449</v>
      </c>
      <c r="H9905" s="1" t="s">
        <v>916</v>
      </c>
      <c r="I9905" s="1">
        <v>3286037.47</v>
      </c>
      <c r="K9905" s="1">
        <v>240611</v>
      </c>
      <c r="L9905" s="1">
        <v>4463021.5</v>
      </c>
      <c r="M9905" s="1">
        <v>0.28635698556900024</v>
      </c>
      <c r="N9905" s="1">
        <v>6.856116771697998</v>
      </c>
      <c r="O9905" s="1">
        <v>8.5910610854625702E-2</v>
      </c>
      <c r="P9905" s="1">
        <v>2.6846001148223877</v>
      </c>
      <c r="Q9905" s="1">
        <v>0</v>
      </c>
      <c r="S9905" s="1">
        <v>35</v>
      </c>
      <c r="T9905" s="1">
        <v>1</v>
      </c>
      <c r="U9905" s="1">
        <v>7989670</v>
      </c>
      <c r="V9905" s="1">
        <v>0.37226760387420654</v>
      </c>
      <c r="W9905" s="1">
        <v>4.8870730400085449</v>
      </c>
      <c r="X9905" s="1">
        <v>4.8870730400085449</v>
      </c>
    </row>
    <row r="9906" spans="1:24" x14ac:dyDescent="0.35">
      <c r="A9906" s="1">
        <v>360233</v>
      </c>
      <c r="B9906" s="1" t="s">
        <v>2349</v>
      </c>
      <c r="C9906" s="1">
        <v>123464502</v>
      </c>
      <c r="D9906" s="1">
        <v>233</v>
      </c>
      <c r="E9906" s="1" t="s">
        <v>2854</v>
      </c>
      <c r="F9906" s="1" t="s">
        <v>156</v>
      </c>
      <c r="G9906" s="1" t="s">
        <v>449</v>
      </c>
      <c r="H9906" s="1" t="s">
        <v>916</v>
      </c>
      <c r="I9906" s="1">
        <v>3395393.45</v>
      </c>
      <c r="K9906" s="1">
        <v>240611</v>
      </c>
      <c r="L9906" s="1">
        <v>5089301</v>
      </c>
      <c r="M9906" s="1">
        <v>0.62627947330474854</v>
      </c>
      <c r="N9906" s="1">
        <v>14.032634735107422</v>
      </c>
      <c r="O9906" s="1">
        <v>0.10935597866773605</v>
      </c>
      <c r="P9906" s="1">
        <v>3.3278982639312744</v>
      </c>
      <c r="Q9906" s="1">
        <v>0</v>
      </c>
      <c r="S9906" s="1">
        <v>36</v>
      </c>
      <c r="T9906" s="1">
        <v>1</v>
      </c>
      <c r="U9906" s="1">
        <v>8725306</v>
      </c>
      <c r="V9906" s="1">
        <v>0.73563545942306519</v>
      </c>
      <c r="W9906" s="1">
        <v>9.2073392868041992</v>
      </c>
      <c r="X9906" s="1">
        <v>9.2073392868041992</v>
      </c>
    </row>
    <row r="9907" spans="1:24" x14ac:dyDescent="0.35">
      <c r="A9907" s="1">
        <v>370233</v>
      </c>
      <c r="B9907" s="1" t="s">
        <v>2350</v>
      </c>
      <c r="C9907" s="1">
        <v>123464502</v>
      </c>
      <c r="D9907" s="1">
        <v>233</v>
      </c>
      <c r="E9907" s="1" t="s">
        <v>2854</v>
      </c>
      <c r="F9907" s="1" t="s">
        <v>156</v>
      </c>
      <c r="G9907" s="1" t="s">
        <v>449</v>
      </c>
      <c r="H9907" s="1" t="s">
        <v>916</v>
      </c>
      <c r="I9907" s="1">
        <v>3482610.17</v>
      </c>
      <c r="K9907" s="1">
        <v>240611</v>
      </c>
      <c r="L9907" s="1">
        <v>5715515.5</v>
      </c>
      <c r="M9907" s="1">
        <v>0.62621450424194336</v>
      </c>
      <c r="N9907" s="1">
        <v>12.30452823638916</v>
      </c>
      <c r="O9907" s="1">
        <v>8.721671998500824E-2</v>
      </c>
      <c r="P9907" s="1">
        <v>2.5686779022216797</v>
      </c>
      <c r="Q9907" s="1">
        <v>0</v>
      </c>
      <c r="S9907" s="1">
        <v>37</v>
      </c>
      <c r="T9907" s="1">
        <v>1</v>
      </c>
      <c r="U9907" s="1">
        <v>9438737</v>
      </c>
      <c r="V9907" s="1">
        <v>0.71343123912811279</v>
      </c>
      <c r="W9907" s="1">
        <v>8.1765727996826172</v>
      </c>
      <c r="X9907" s="1">
        <v>8.1765727996826172</v>
      </c>
    </row>
    <row r="9908" spans="1:24" x14ac:dyDescent="0.35">
      <c r="A9908" s="1">
        <v>380233</v>
      </c>
      <c r="B9908" s="1" t="s">
        <v>2351</v>
      </c>
      <c r="C9908" s="1">
        <v>123464502</v>
      </c>
      <c r="D9908" s="1">
        <v>233</v>
      </c>
      <c r="E9908" s="1" t="s">
        <v>2854</v>
      </c>
      <c r="F9908" s="1" t="s">
        <v>156</v>
      </c>
      <c r="G9908" s="1" t="s">
        <v>449</v>
      </c>
      <c r="H9908" s="1" t="s">
        <v>916</v>
      </c>
      <c r="I9908" s="1">
        <v>3470994</v>
      </c>
      <c r="K9908" s="1">
        <v>240611</v>
      </c>
      <c r="L9908" s="1">
        <v>6114746</v>
      </c>
      <c r="M9908" s="1">
        <v>0.39923050999641418</v>
      </c>
      <c r="N9908" s="1">
        <v>6.9850306510925293</v>
      </c>
      <c r="O9908" s="1">
        <v>-1.1616170406341553E-2</v>
      </c>
      <c r="P9908" s="1">
        <v>-0.33354780077934265</v>
      </c>
      <c r="Q9908" s="1">
        <v>0</v>
      </c>
      <c r="S9908" s="1">
        <v>38</v>
      </c>
      <c r="T9908" s="1">
        <v>1</v>
      </c>
      <c r="U9908" s="1">
        <v>9826351</v>
      </c>
      <c r="V9908" s="1">
        <v>0.38761433959007263</v>
      </c>
      <c r="W9908" s="1">
        <v>4.1066298484802246</v>
      </c>
      <c r="X9908" s="1">
        <v>4.1066298484802246</v>
      </c>
    </row>
    <row r="9909" spans="1:24" x14ac:dyDescent="0.35">
      <c r="A9909" s="1">
        <v>390233</v>
      </c>
      <c r="B9909" s="1" t="s">
        <v>2352</v>
      </c>
      <c r="C9909" s="1">
        <v>123464502</v>
      </c>
      <c r="D9909" s="1">
        <v>233</v>
      </c>
      <c r="E9909" s="1" t="s">
        <v>2854</v>
      </c>
      <c r="F9909" s="1" t="s">
        <v>156</v>
      </c>
      <c r="G9909" s="1" t="s">
        <v>449</v>
      </c>
      <c r="H9909" s="1" t="s">
        <v>916</v>
      </c>
      <c r="I9909" s="1">
        <v>3523620</v>
      </c>
      <c r="K9909" s="1">
        <v>290611</v>
      </c>
      <c r="L9909" s="1">
        <v>6211349</v>
      </c>
      <c r="M9909" s="1">
        <v>9.6602998673915863E-2</v>
      </c>
      <c r="N9909" s="1">
        <v>1.5798367261886597</v>
      </c>
      <c r="O9909" s="1">
        <v>5.2625998854637146E-2</v>
      </c>
      <c r="P9909" s="1">
        <v>1.5161651372909546</v>
      </c>
      <c r="Q9909" s="1">
        <v>5.000000074505806E-2</v>
      </c>
      <c r="S9909" s="1">
        <v>39</v>
      </c>
      <c r="T9909" s="1">
        <v>1</v>
      </c>
      <c r="U9909" s="1">
        <v>10025580</v>
      </c>
      <c r="V9909" s="1">
        <v>0.19922900199890137</v>
      </c>
      <c r="W9909" s="1">
        <v>2.0274972915649414</v>
      </c>
      <c r="X9909" s="1">
        <v>2.0274972915649414</v>
      </c>
    </row>
    <row r="9910" spans="1:24" x14ac:dyDescent="0.35">
      <c r="A9910" s="1">
        <v>400233</v>
      </c>
      <c r="B9910" s="1" t="s">
        <v>2353</v>
      </c>
      <c r="C9910" s="1">
        <v>123464502</v>
      </c>
      <c r="D9910" s="1">
        <v>233</v>
      </c>
      <c r="E9910" s="1" t="s">
        <v>2854</v>
      </c>
      <c r="F9910" s="1" t="s">
        <v>156</v>
      </c>
      <c r="G9910" s="1" t="s">
        <v>449</v>
      </c>
      <c r="H9910" s="1" t="s">
        <v>916</v>
      </c>
      <c r="S9910" s="1">
        <v>40</v>
      </c>
      <c r="T9910" s="1">
        <v>1</v>
      </c>
      <c r="U9910" s="1">
        <v>0</v>
      </c>
      <c r="V9910" s="1">
        <v>0</v>
      </c>
      <c r="W9910" s="1">
        <v>-100</v>
      </c>
      <c r="X9910" s="1">
        <v>-100</v>
      </c>
    </row>
    <row r="9911" spans="1:24" x14ac:dyDescent="0.35">
      <c r="A9911" s="1">
        <v>410233</v>
      </c>
      <c r="B9911" s="1" t="s">
        <v>2354</v>
      </c>
      <c r="C9911" s="1">
        <v>123464502</v>
      </c>
      <c r="D9911" s="1">
        <v>233</v>
      </c>
      <c r="E9911" s="1" t="s">
        <v>2854</v>
      </c>
      <c r="F9911" s="1" t="s">
        <v>156</v>
      </c>
      <c r="G9911" s="1" t="s">
        <v>449</v>
      </c>
      <c r="H9911" s="1" t="s">
        <v>916</v>
      </c>
      <c r="S9911" s="1">
        <v>41</v>
      </c>
      <c r="T9911" s="1">
        <v>1</v>
      </c>
      <c r="U9911" s="1">
        <v>0</v>
      </c>
      <c r="V9911" s="1">
        <v>0</v>
      </c>
    </row>
    <row r="9912" spans="1:24" x14ac:dyDescent="0.35">
      <c r="A9912" s="1">
        <v>420233</v>
      </c>
      <c r="B9912" s="1" t="s">
        <v>2355</v>
      </c>
      <c r="C9912" s="1">
        <v>123464502</v>
      </c>
      <c r="D9912" s="1">
        <v>233</v>
      </c>
      <c r="E9912" s="1" t="s">
        <v>2854</v>
      </c>
      <c r="F9912" s="1" t="s">
        <v>156</v>
      </c>
      <c r="G9912" s="1" t="s">
        <v>449</v>
      </c>
      <c r="H9912" s="1" t="s">
        <v>916</v>
      </c>
      <c r="S9912" s="1">
        <v>42</v>
      </c>
      <c r="T9912" s="1">
        <v>1</v>
      </c>
      <c r="U9912" s="1">
        <v>0</v>
      </c>
      <c r="V9912" s="1">
        <v>0</v>
      </c>
    </row>
    <row r="9913" spans="1:24" x14ac:dyDescent="0.35">
      <c r="A9913" s="1">
        <v>430233</v>
      </c>
      <c r="B9913" s="1" t="s">
        <v>2356</v>
      </c>
      <c r="C9913" s="1">
        <v>123464502</v>
      </c>
      <c r="D9913" s="1">
        <v>233</v>
      </c>
      <c r="E9913" s="1" t="s">
        <v>2854</v>
      </c>
      <c r="F9913" s="1" t="s">
        <v>156</v>
      </c>
      <c r="G9913" s="1" t="s">
        <v>449</v>
      </c>
      <c r="H9913" s="1" t="s">
        <v>916</v>
      </c>
      <c r="S9913" s="1">
        <v>43</v>
      </c>
      <c r="T9913" s="1">
        <v>1</v>
      </c>
      <c r="U9913" s="1">
        <v>0</v>
      </c>
      <c r="V9913" s="1">
        <v>0</v>
      </c>
    </row>
    <row r="9914" spans="1:24" x14ac:dyDescent="0.35">
      <c r="A9914" s="1">
        <v>440233</v>
      </c>
      <c r="B9914" s="1" t="s">
        <v>2357</v>
      </c>
      <c r="C9914" s="1">
        <v>123464502</v>
      </c>
      <c r="D9914" s="1">
        <v>233</v>
      </c>
      <c r="E9914" s="1" t="s">
        <v>2854</v>
      </c>
      <c r="F9914" s="1" t="s">
        <v>156</v>
      </c>
      <c r="G9914" s="1" t="s">
        <v>449</v>
      </c>
      <c r="H9914" s="1" t="s">
        <v>916</v>
      </c>
      <c r="S9914" s="1">
        <v>44</v>
      </c>
      <c r="T9914" s="1">
        <v>1</v>
      </c>
      <c r="U9914" s="1">
        <v>0</v>
      </c>
      <c r="V9914" s="1">
        <v>0</v>
      </c>
    </row>
    <row r="9915" spans="1:24" x14ac:dyDescent="0.35">
      <c r="A9915" s="1">
        <v>450233</v>
      </c>
      <c r="B9915" s="1" t="s">
        <v>2358</v>
      </c>
      <c r="C9915" s="1">
        <v>123464502</v>
      </c>
      <c r="D9915" s="1">
        <v>233</v>
      </c>
      <c r="E9915" s="1" t="s">
        <v>2854</v>
      </c>
      <c r="F9915" s="1" t="s">
        <v>156</v>
      </c>
      <c r="G9915" s="1" t="s">
        <v>449</v>
      </c>
      <c r="H9915" s="1" t="s">
        <v>916</v>
      </c>
      <c r="S9915" s="1">
        <v>45</v>
      </c>
      <c r="T9915" s="1">
        <v>1</v>
      </c>
      <c r="U9915" s="1">
        <v>0</v>
      </c>
      <c r="V9915" s="1">
        <v>0</v>
      </c>
    </row>
    <row r="9916" spans="1:24" x14ac:dyDescent="0.35">
      <c r="A9916" s="1">
        <v>460233</v>
      </c>
      <c r="B9916" s="1" t="s">
        <v>2359</v>
      </c>
      <c r="C9916" s="1">
        <v>123464502</v>
      </c>
      <c r="D9916" s="1">
        <v>233</v>
      </c>
      <c r="E9916" s="1" t="s">
        <v>2854</v>
      </c>
      <c r="F9916" s="1" t="s">
        <v>156</v>
      </c>
      <c r="G9916" s="1" t="s">
        <v>449</v>
      </c>
      <c r="H9916" s="1" t="s">
        <v>916</v>
      </c>
      <c r="S9916" s="1">
        <v>46</v>
      </c>
      <c r="T9916" s="1">
        <v>1</v>
      </c>
      <c r="U9916" s="1">
        <v>0</v>
      </c>
      <c r="V9916" s="1">
        <v>0</v>
      </c>
    </row>
    <row r="9917" spans="1:24" x14ac:dyDescent="0.35">
      <c r="A9917" s="1">
        <v>470233</v>
      </c>
      <c r="B9917" s="1" t="s">
        <v>2360</v>
      </c>
      <c r="C9917" s="1">
        <v>123464502</v>
      </c>
      <c r="D9917" s="1">
        <v>233</v>
      </c>
      <c r="E9917" s="1" t="s">
        <v>2854</v>
      </c>
      <c r="F9917" s="1" t="s">
        <v>156</v>
      </c>
      <c r="G9917" s="1" t="s">
        <v>449</v>
      </c>
      <c r="H9917" s="1" t="s">
        <v>916</v>
      </c>
      <c r="S9917" s="1">
        <v>47</v>
      </c>
      <c r="T9917" s="1">
        <v>1</v>
      </c>
      <c r="U9917" s="1">
        <v>0</v>
      </c>
      <c r="V9917" s="1">
        <v>0</v>
      </c>
    </row>
    <row r="9918" spans="1:24" x14ac:dyDescent="0.35">
      <c r="A9918" s="1">
        <v>480233</v>
      </c>
      <c r="B9918" s="1" t="s">
        <v>2361</v>
      </c>
      <c r="C9918" s="1">
        <v>123464502</v>
      </c>
      <c r="D9918" s="1">
        <v>233</v>
      </c>
      <c r="E9918" s="1" t="s">
        <v>2854</v>
      </c>
      <c r="F9918" s="1" t="s">
        <v>156</v>
      </c>
      <c r="G9918" s="1" t="s">
        <v>449</v>
      </c>
      <c r="H9918" s="1" t="s">
        <v>916</v>
      </c>
      <c r="S9918" s="1">
        <v>48</v>
      </c>
      <c r="T9918" s="1">
        <v>1</v>
      </c>
      <c r="U9918" s="1">
        <v>0</v>
      </c>
      <c r="V9918" s="1">
        <v>0</v>
      </c>
    </row>
    <row r="9919" spans="1:24" x14ac:dyDescent="0.35">
      <c r="A9919" s="1">
        <v>290234</v>
      </c>
      <c r="B9919" s="1" t="s">
        <v>2341</v>
      </c>
      <c r="C9919" s="1">
        <v>123464603</v>
      </c>
      <c r="D9919" s="1">
        <v>234</v>
      </c>
      <c r="E9919" s="1" t="s">
        <v>2855</v>
      </c>
      <c r="F9919" s="1" t="s">
        <v>156</v>
      </c>
      <c r="G9919" s="1" t="s">
        <v>449</v>
      </c>
      <c r="H9919" s="1" t="s">
        <v>916</v>
      </c>
      <c r="I9919" s="1">
        <v>850638.26</v>
      </c>
      <c r="K9919" s="1">
        <v>75809</v>
      </c>
      <c r="L9919" s="1">
        <v>2002198.625</v>
      </c>
      <c r="S9919" s="1">
        <v>29</v>
      </c>
      <c r="T9919" s="1">
        <v>1</v>
      </c>
      <c r="U9919" s="1">
        <v>2928646</v>
      </c>
      <c r="V9919" s="1">
        <v>0</v>
      </c>
    </row>
    <row r="9920" spans="1:24" x14ac:dyDescent="0.35">
      <c r="A9920" s="1">
        <v>300234</v>
      </c>
      <c r="B9920" s="1" t="s">
        <v>2343</v>
      </c>
      <c r="C9920" s="1">
        <v>123464603</v>
      </c>
      <c r="D9920" s="1">
        <v>234</v>
      </c>
      <c r="E9920" s="1" t="s">
        <v>2855</v>
      </c>
      <c r="F9920" s="1" t="s">
        <v>156</v>
      </c>
      <c r="G9920" s="1" t="s">
        <v>449</v>
      </c>
      <c r="H9920" s="1" t="s">
        <v>916</v>
      </c>
      <c r="I9920" s="1">
        <v>891987.5</v>
      </c>
      <c r="K9920" s="1">
        <v>75809</v>
      </c>
      <c r="L9920" s="1">
        <v>2089571</v>
      </c>
      <c r="M9920" s="1">
        <v>8.7372377514839172E-2</v>
      </c>
      <c r="N9920" s="1">
        <v>4.3638215065002441</v>
      </c>
      <c r="O9920" s="1">
        <v>4.1349239647388458E-2</v>
      </c>
      <c r="P9920" s="1">
        <v>4.8609662055969238</v>
      </c>
      <c r="Q9920" s="1">
        <v>0</v>
      </c>
      <c r="S9920" s="1">
        <v>30</v>
      </c>
      <c r="T9920" s="1">
        <v>1</v>
      </c>
      <c r="U9920" s="1">
        <v>3057367.5</v>
      </c>
      <c r="V9920" s="1">
        <v>0.12872162461280823</v>
      </c>
      <c r="W9920" s="1">
        <v>4.395256519317627</v>
      </c>
      <c r="X9920" s="1">
        <v>4.395256519317627</v>
      </c>
    </row>
    <row r="9921" spans="1:24" x14ac:dyDescent="0.35">
      <c r="A9921" s="1">
        <v>310234</v>
      </c>
      <c r="B9921" s="1" t="s">
        <v>2344</v>
      </c>
      <c r="C9921" s="1">
        <v>123464603</v>
      </c>
      <c r="D9921" s="1">
        <v>234</v>
      </c>
      <c r="E9921" s="1" t="s">
        <v>2855</v>
      </c>
      <c r="F9921" s="1" t="s">
        <v>156</v>
      </c>
      <c r="G9921" s="1" t="s">
        <v>449</v>
      </c>
      <c r="H9921" s="1" t="s">
        <v>916</v>
      </c>
      <c r="I9921" s="1">
        <v>840908.91</v>
      </c>
      <c r="K9921" s="1">
        <v>75809</v>
      </c>
      <c r="L9921" s="1">
        <v>2134711.75</v>
      </c>
      <c r="M9921" s="1">
        <v>4.5140750706195831E-2</v>
      </c>
      <c r="N9921" s="1">
        <v>2.1602878570556641</v>
      </c>
      <c r="O9921" s="1">
        <v>-5.1078591495752335E-2</v>
      </c>
      <c r="P9921" s="1">
        <v>-5.72637939453125</v>
      </c>
      <c r="Q9921" s="1">
        <v>0</v>
      </c>
      <c r="S9921" s="1">
        <v>31</v>
      </c>
      <c r="T9921" s="1">
        <v>1</v>
      </c>
      <c r="U9921" s="1">
        <v>3051429.75</v>
      </c>
      <c r="V9921" s="1">
        <v>-5.9378407895565033E-3</v>
      </c>
      <c r="W9921" s="1">
        <v>-0.1942111998796463</v>
      </c>
      <c r="X9921" s="1">
        <v>-0.1942111998796463</v>
      </c>
    </row>
    <row r="9922" spans="1:24" x14ac:dyDescent="0.35">
      <c r="A9922" s="1">
        <v>320234</v>
      </c>
      <c r="B9922" s="1" t="s">
        <v>2345</v>
      </c>
      <c r="C9922" s="1">
        <v>123464603</v>
      </c>
      <c r="D9922" s="1">
        <v>234</v>
      </c>
      <c r="E9922" s="1" t="s">
        <v>2855</v>
      </c>
      <c r="F9922" s="1" t="s">
        <v>156</v>
      </c>
      <c r="G9922" s="1" t="s">
        <v>449</v>
      </c>
      <c r="H9922" s="1" t="s">
        <v>916</v>
      </c>
      <c r="I9922" s="1">
        <v>723559.26</v>
      </c>
      <c r="K9922" s="1">
        <v>75809</v>
      </c>
      <c r="L9922" s="1">
        <v>2234152</v>
      </c>
      <c r="M9922" s="1">
        <v>9.9440246820449829E-2</v>
      </c>
      <c r="N9922" s="1">
        <v>4.6582517623901367</v>
      </c>
      <c r="O9922" s="1">
        <v>-0.11734964698553085</v>
      </c>
      <c r="P9922" s="1">
        <v>-13.955096244812012</v>
      </c>
      <c r="Q9922" s="1">
        <v>0</v>
      </c>
      <c r="S9922" s="1">
        <v>32</v>
      </c>
      <c r="T9922" s="1">
        <v>1</v>
      </c>
      <c r="U9922" s="1">
        <v>3033520.25</v>
      </c>
      <c r="V9922" s="1">
        <v>-1.7909400165081024E-2</v>
      </c>
      <c r="W9922" s="1">
        <v>-0.5869215726852417</v>
      </c>
      <c r="X9922" s="1">
        <v>-0.5869215726852417</v>
      </c>
    </row>
    <row r="9923" spans="1:24" x14ac:dyDescent="0.35">
      <c r="A9923" s="1">
        <v>330234</v>
      </c>
      <c r="B9923" s="1" t="s">
        <v>2346</v>
      </c>
      <c r="C9923" s="1">
        <v>123464603</v>
      </c>
      <c r="D9923" s="1">
        <v>234</v>
      </c>
      <c r="E9923" s="1" t="s">
        <v>2855</v>
      </c>
      <c r="F9923" s="1" t="s">
        <v>156</v>
      </c>
      <c r="G9923" s="1" t="s">
        <v>449</v>
      </c>
      <c r="H9923" s="1" t="s">
        <v>916</v>
      </c>
      <c r="I9923" s="1">
        <v>757614.57</v>
      </c>
      <c r="K9923" s="1">
        <v>75809</v>
      </c>
      <c r="L9923" s="1">
        <v>2312486.5</v>
      </c>
      <c r="M9923" s="1">
        <v>7.8334502875804901E-2</v>
      </c>
      <c r="N9923" s="1">
        <v>3.5062296390533447</v>
      </c>
      <c r="O9923" s="1">
        <v>3.4055311232805252E-2</v>
      </c>
      <c r="P9923" s="1">
        <v>4.7066373825073242</v>
      </c>
      <c r="Q9923" s="1">
        <v>0</v>
      </c>
      <c r="S9923" s="1">
        <v>33</v>
      </c>
      <c r="T9923" s="1">
        <v>1</v>
      </c>
      <c r="U9923" s="1">
        <v>3145910</v>
      </c>
      <c r="V9923" s="1">
        <v>0.11238981783390045</v>
      </c>
      <c r="W9923" s="1">
        <v>3.7049283981323242</v>
      </c>
      <c r="X9923" s="1">
        <v>3.7049283981323242</v>
      </c>
    </row>
    <row r="9924" spans="1:24" x14ac:dyDescent="0.35">
      <c r="A9924" s="1">
        <v>340234</v>
      </c>
      <c r="B9924" s="1" t="s">
        <v>2347</v>
      </c>
      <c r="C9924" s="1">
        <v>123464603</v>
      </c>
      <c r="D9924" s="1">
        <v>234</v>
      </c>
      <c r="E9924" s="1" t="s">
        <v>2855</v>
      </c>
      <c r="F9924" s="1" t="s">
        <v>156</v>
      </c>
      <c r="G9924" s="1" t="s">
        <v>449</v>
      </c>
      <c r="H9924" s="1" t="s">
        <v>916</v>
      </c>
      <c r="I9924" s="1">
        <v>757590.46</v>
      </c>
      <c r="K9924" s="1">
        <v>75809</v>
      </c>
      <c r="L9924" s="1">
        <v>2312479</v>
      </c>
      <c r="M9924" s="1">
        <v>-7.4999998105340637E-6</v>
      </c>
      <c r="N9924" s="1">
        <v>-3.243262181058526E-4</v>
      </c>
      <c r="O9924" s="1">
        <v>-2.4110000595101155E-5</v>
      </c>
      <c r="P9924" s="1">
        <v>-3.1823569443076849E-3</v>
      </c>
      <c r="Q9924" s="1">
        <v>0</v>
      </c>
      <c r="S9924" s="1">
        <v>34</v>
      </c>
      <c r="T9924" s="1">
        <v>1</v>
      </c>
      <c r="U9924" s="1">
        <v>3145878.5</v>
      </c>
      <c r="V9924" s="1">
        <v>-3.1610001315129921E-5</v>
      </c>
      <c r="W9924" s="1">
        <v>-1.0013000573962927E-3</v>
      </c>
      <c r="X9924" s="1">
        <v>-1.0013000573962927E-3</v>
      </c>
    </row>
    <row r="9925" spans="1:24" x14ac:dyDescent="0.35">
      <c r="A9925" s="1">
        <v>350234</v>
      </c>
      <c r="B9925" s="1" t="s">
        <v>2348</v>
      </c>
      <c r="C9925" s="1">
        <v>123464603</v>
      </c>
      <c r="D9925" s="1">
        <v>234</v>
      </c>
      <c r="E9925" s="1" t="s">
        <v>2855</v>
      </c>
      <c r="F9925" s="1" t="s">
        <v>156</v>
      </c>
      <c r="G9925" s="1" t="s">
        <v>449</v>
      </c>
      <c r="H9925" s="1" t="s">
        <v>916</v>
      </c>
      <c r="I9925" s="1">
        <v>793589.75</v>
      </c>
      <c r="K9925" s="1">
        <v>75809</v>
      </c>
      <c r="L9925" s="1">
        <v>2632047.75</v>
      </c>
      <c r="M9925" s="1">
        <v>0.31956875324249268</v>
      </c>
      <c r="N9925" s="1">
        <v>13.819314956665039</v>
      </c>
      <c r="O9925" s="1">
        <v>3.5999290645122528E-2</v>
      </c>
      <c r="P9925" s="1">
        <v>4.7518138885498047</v>
      </c>
      <c r="Q9925" s="1">
        <v>0</v>
      </c>
      <c r="S9925" s="1">
        <v>35</v>
      </c>
      <c r="T9925" s="1">
        <v>1</v>
      </c>
      <c r="U9925" s="1">
        <v>3501446.5</v>
      </c>
      <c r="V9925" s="1">
        <v>0.3555680513381958</v>
      </c>
      <c r="W9925" s="1">
        <v>11.302661895751953</v>
      </c>
      <c r="X9925" s="1">
        <v>11.302661895751953</v>
      </c>
    </row>
    <row r="9926" spans="1:24" x14ac:dyDescent="0.35">
      <c r="A9926" s="1">
        <v>360234</v>
      </c>
      <c r="B9926" s="1" t="s">
        <v>2349</v>
      </c>
      <c r="C9926" s="1">
        <v>123464603</v>
      </c>
      <c r="D9926" s="1">
        <v>234</v>
      </c>
      <c r="E9926" s="1" t="s">
        <v>2855</v>
      </c>
      <c r="F9926" s="1" t="s">
        <v>156</v>
      </c>
      <c r="G9926" s="1" t="s">
        <v>449</v>
      </c>
      <c r="H9926" s="1" t="s">
        <v>916</v>
      </c>
      <c r="I9926" s="1">
        <v>1007780.32</v>
      </c>
      <c r="K9926" s="1">
        <v>75809</v>
      </c>
      <c r="L9926" s="1">
        <v>3165077.75</v>
      </c>
      <c r="M9926" s="1">
        <v>0.53302997350692749</v>
      </c>
      <c r="N9926" s="1">
        <v>20.251531600952148</v>
      </c>
      <c r="O9926" s="1">
        <v>0.21419057250022888</v>
      </c>
      <c r="P9926" s="1">
        <v>26.990087509155273</v>
      </c>
      <c r="Q9926" s="1">
        <v>0</v>
      </c>
      <c r="S9926" s="1">
        <v>36</v>
      </c>
      <c r="T9926" s="1">
        <v>1</v>
      </c>
      <c r="U9926" s="1">
        <v>4248667</v>
      </c>
      <c r="V9926" s="1">
        <v>0.74722051620483398</v>
      </c>
      <c r="W9926" s="1">
        <v>21.340337753295898</v>
      </c>
      <c r="X9926" s="1">
        <v>21.340337753295898</v>
      </c>
    </row>
    <row r="9927" spans="1:24" x14ac:dyDescent="0.35">
      <c r="A9927" s="1">
        <v>370234</v>
      </c>
      <c r="B9927" s="1" t="s">
        <v>2350</v>
      </c>
      <c r="C9927" s="1">
        <v>123464603</v>
      </c>
      <c r="D9927" s="1">
        <v>234</v>
      </c>
      <c r="E9927" s="1" t="s">
        <v>2855</v>
      </c>
      <c r="F9927" s="1" t="s">
        <v>156</v>
      </c>
      <c r="G9927" s="1" t="s">
        <v>449</v>
      </c>
      <c r="H9927" s="1" t="s">
        <v>916</v>
      </c>
      <c r="I9927" s="1">
        <v>1064726.18</v>
      </c>
      <c r="K9927" s="1">
        <v>75809</v>
      </c>
      <c r="L9927" s="1">
        <v>3456727.25</v>
      </c>
      <c r="M9927" s="1">
        <v>0.29164949059486389</v>
      </c>
      <c r="N9927" s="1">
        <v>9.2146081924438477</v>
      </c>
      <c r="O9927" s="1">
        <v>5.6945860385894775E-2</v>
      </c>
      <c r="P9927" s="1">
        <v>5.6506223678588867</v>
      </c>
      <c r="Q9927" s="1">
        <v>0</v>
      </c>
      <c r="S9927" s="1">
        <v>37</v>
      </c>
      <c r="T9927" s="1">
        <v>1</v>
      </c>
      <c r="U9927" s="1">
        <v>4597262.5</v>
      </c>
      <c r="V9927" s="1">
        <v>0.34859535098075867</v>
      </c>
      <c r="W9927" s="1">
        <v>8.2048206329345703</v>
      </c>
      <c r="X9927" s="1">
        <v>8.2048206329345703</v>
      </c>
    </row>
    <row r="9928" spans="1:24" x14ac:dyDescent="0.35">
      <c r="A9928" s="1">
        <v>380234</v>
      </c>
      <c r="B9928" s="1" t="s">
        <v>2351</v>
      </c>
      <c r="C9928" s="1">
        <v>123464603</v>
      </c>
      <c r="D9928" s="1">
        <v>234</v>
      </c>
      <c r="E9928" s="1" t="s">
        <v>2855</v>
      </c>
      <c r="F9928" s="1" t="s">
        <v>156</v>
      </c>
      <c r="G9928" s="1" t="s">
        <v>449</v>
      </c>
      <c r="H9928" s="1" t="s">
        <v>916</v>
      </c>
      <c r="I9928" s="1">
        <v>1001742</v>
      </c>
      <c r="K9928" s="1">
        <v>75809</v>
      </c>
      <c r="L9928" s="1">
        <v>3808498</v>
      </c>
      <c r="M9928" s="1">
        <v>0.35177075862884521</v>
      </c>
      <c r="N9928" s="1">
        <v>10.176410675048828</v>
      </c>
      <c r="O9928" s="1">
        <v>-6.2984183430671692E-2</v>
      </c>
      <c r="P9928" s="1">
        <v>-5.9155282974243164</v>
      </c>
      <c r="Q9928" s="1">
        <v>0</v>
      </c>
      <c r="S9928" s="1">
        <v>38</v>
      </c>
      <c r="T9928" s="1">
        <v>1</v>
      </c>
      <c r="U9928" s="1">
        <v>4886049</v>
      </c>
      <c r="V9928" s="1">
        <v>0.28878659009933472</v>
      </c>
      <c r="W9928" s="1">
        <v>6.2817058563232422</v>
      </c>
      <c r="X9928" s="1">
        <v>6.2817058563232422</v>
      </c>
    </row>
    <row r="9929" spans="1:24" x14ac:dyDescent="0.35">
      <c r="A9929" s="1">
        <v>390234</v>
      </c>
      <c r="B9929" s="1" t="s">
        <v>2352</v>
      </c>
      <c r="C9929" s="1">
        <v>123464603</v>
      </c>
      <c r="D9929" s="1">
        <v>234</v>
      </c>
      <c r="E9929" s="1" t="s">
        <v>2855</v>
      </c>
      <c r="F9929" s="1" t="s">
        <v>156</v>
      </c>
      <c r="G9929" s="1" t="s">
        <v>449</v>
      </c>
      <c r="H9929" s="1" t="s">
        <v>916</v>
      </c>
      <c r="I9929" s="1">
        <v>1080023</v>
      </c>
      <c r="K9929" s="1">
        <v>125809</v>
      </c>
      <c r="L9929" s="1">
        <v>3869397</v>
      </c>
      <c r="M9929" s="1">
        <v>6.0899000614881516E-2</v>
      </c>
      <c r="N9929" s="1">
        <v>1.5990293025970459</v>
      </c>
      <c r="O9929" s="1">
        <v>7.8281000256538391E-2</v>
      </c>
      <c r="P9929" s="1">
        <v>7.8144869804382324</v>
      </c>
      <c r="Q9929" s="1">
        <v>5.000000074505806E-2</v>
      </c>
      <c r="S9929" s="1">
        <v>39</v>
      </c>
      <c r="T9929" s="1">
        <v>1</v>
      </c>
      <c r="U9929" s="1">
        <v>5075229</v>
      </c>
      <c r="V9929" s="1">
        <v>0.18918000161647797</v>
      </c>
      <c r="W9929" s="1">
        <v>3.8718400001525879</v>
      </c>
      <c r="X9929" s="1">
        <v>3.8718400001525879</v>
      </c>
    </row>
    <row r="9930" spans="1:24" x14ac:dyDescent="0.35">
      <c r="A9930" s="1">
        <v>400234</v>
      </c>
      <c r="B9930" s="1" t="s">
        <v>2353</v>
      </c>
      <c r="C9930" s="1">
        <v>123464603</v>
      </c>
      <c r="D9930" s="1">
        <v>234</v>
      </c>
      <c r="E9930" s="1" t="s">
        <v>2855</v>
      </c>
      <c r="F9930" s="1" t="s">
        <v>156</v>
      </c>
      <c r="G9930" s="1" t="s">
        <v>449</v>
      </c>
      <c r="H9930" s="1" t="s">
        <v>916</v>
      </c>
      <c r="S9930" s="1">
        <v>40</v>
      </c>
      <c r="T9930" s="1">
        <v>1</v>
      </c>
      <c r="U9930" s="1">
        <v>0</v>
      </c>
      <c r="V9930" s="1">
        <v>0</v>
      </c>
      <c r="W9930" s="1">
        <v>-100</v>
      </c>
      <c r="X9930" s="1">
        <v>-100</v>
      </c>
    </row>
    <row r="9931" spans="1:24" x14ac:dyDescent="0.35">
      <c r="A9931" s="1">
        <v>410234</v>
      </c>
      <c r="B9931" s="1" t="s">
        <v>2354</v>
      </c>
      <c r="C9931" s="1">
        <v>123464603</v>
      </c>
      <c r="D9931" s="1">
        <v>234</v>
      </c>
      <c r="E9931" s="1" t="s">
        <v>2855</v>
      </c>
      <c r="F9931" s="1" t="s">
        <v>156</v>
      </c>
      <c r="G9931" s="1" t="s">
        <v>449</v>
      </c>
      <c r="H9931" s="1" t="s">
        <v>916</v>
      </c>
      <c r="S9931" s="1">
        <v>41</v>
      </c>
      <c r="T9931" s="1">
        <v>1</v>
      </c>
      <c r="U9931" s="1">
        <v>0</v>
      </c>
      <c r="V9931" s="1">
        <v>0</v>
      </c>
    </row>
    <row r="9932" spans="1:24" x14ac:dyDescent="0.35">
      <c r="A9932" s="1">
        <v>420234</v>
      </c>
      <c r="B9932" s="1" t="s">
        <v>2355</v>
      </c>
      <c r="C9932" s="1">
        <v>123464603</v>
      </c>
      <c r="D9932" s="1">
        <v>234</v>
      </c>
      <c r="E9932" s="1" t="s">
        <v>2855</v>
      </c>
      <c r="F9932" s="1" t="s">
        <v>156</v>
      </c>
      <c r="G9932" s="1" t="s">
        <v>449</v>
      </c>
      <c r="H9932" s="1" t="s">
        <v>916</v>
      </c>
      <c r="S9932" s="1">
        <v>42</v>
      </c>
      <c r="T9932" s="1">
        <v>1</v>
      </c>
      <c r="U9932" s="1">
        <v>0</v>
      </c>
      <c r="V9932" s="1">
        <v>0</v>
      </c>
    </row>
    <row r="9933" spans="1:24" x14ac:dyDescent="0.35">
      <c r="A9933" s="1">
        <v>430234</v>
      </c>
      <c r="B9933" s="1" t="s">
        <v>2356</v>
      </c>
      <c r="C9933" s="1">
        <v>123464603</v>
      </c>
      <c r="D9933" s="1">
        <v>234</v>
      </c>
      <c r="E9933" s="1" t="s">
        <v>2855</v>
      </c>
      <c r="F9933" s="1" t="s">
        <v>156</v>
      </c>
      <c r="G9933" s="1" t="s">
        <v>449</v>
      </c>
      <c r="H9933" s="1" t="s">
        <v>916</v>
      </c>
      <c r="S9933" s="1">
        <v>43</v>
      </c>
      <c r="T9933" s="1">
        <v>1</v>
      </c>
      <c r="U9933" s="1">
        <v>0</v>
      </c>
      <c r="V9933" s="1">
        <v>0</v>
      </c>
    </row>
    <row r="9934" spans="1:24" x14ac:dyDescent="0.35">
      <c r="A9934" s="1">
        <v>440234</v>
      </c>
      <c r="B9934" s="1" t="s">
        <v>2357</v>
      </c>
      <c r="C9934" s="1">
        <v>123464603</v>
      </c>
      <c r="D9934" s="1">
        <v>234</v>
      </c>
      <c r="E9934" s="1" t="s">
        <v>2855</v>
      </c>
      <c r="F9934" s="1" t="s">
        <v>156</v>
      </c>
      <c r="G9934" s="1" t="s">
        <v>449</v>
      </c>
      <c r="H9934" s="1" t="s">
        <v>916</v>
      </c>
      <c r="S9934" s="1">
        <v>44</v>
      </c>
      <c r="T9934" s="1">
        <v>1</v>
      </c>
      <c r="U9934" s="1">
        <v>0</v>
      </c>
      <c r="V9934" s="1">
        <v>0</v>
      </c>
    </row>
    <row r="9935" spans="1:24" x14ac:dyDescent="0.35">
      <c r="A9935" s="1">
        <v>450234</v>
      </c>
      <c r="B9935" s="1" t="s">
        <v>2358</v>
      </c>
      <c r="C9935" s="1">
        <v>123464603</v>
      </c>
      <c r="D9935" s="1">
        <v>234</v>
      </c>
      <c r="E9935" s="1" t="s">
        <v>2855</v>
      </c>
      <c r="F9935" s="1" t="s">
        <v>156</v>
      </c>
      <c r="G9935" s="1" t="s">
        <v>449</v>
      </c>
      <c r="H9935" s="1" t="s">
        <v>916</v>
      </c>
      <c r="S9935" s="1">
        <v>45</v>
      </c>
      <c r="T9935" s="1">
        <v>1</v>
      </c>
      <c r="U9935" s="1">
        <v>0</v>
      </c>
      <c r="V9935" s="1">
        <v>0</v>
      </c>
    </row>
    <row r="9936" spans="1:24" x14ac:dyDescent="0.35">
      <c r="A9936" s="1">
        <v>460234</v>
      </c>
      <c r="B9936" s="1" t="s">
        <v>2359</v>
      </c>
      <c r="C9936" s="1">
        <v>123464603</v>
      </c>
      <c r="D9936" s="1">
        <v>234</v>
      </c>
      <c r="E9936" s="1" t="s">
        <v>2855</v>
      </c>
      <c r="F9936" s="1" t="s">
        <v>156</v>
      </c>
      <c r="G9936" s="1" t="s">
        <v>449</v>
      </c>
      <c r="H9936" s="1" t="s">
        <v>916</v>
      </c>
      <c r="S9936" s="1">
        <v>46</v>
      </c>
      <c r="T9936" s="1">
        <v>1</v>
      </c>
      <c r="U9936" s="1">
        <v>0</v>
      </c>
      <c r="V9936" s="1">
        <v>0</v>
      </c>
    </row>
    <row r="9937" spans="1:24" x14ac:dyDescent="0.35">
      <c r="A9937" s="1">
        <v>470234</v>
      </c>
      <c r="B9937" s="1" t="s">
        <v>2360</v>
      </c>
      <c r="C9937" s="1">
        <v>123464603</v>
      </c>
      <c r="D9937" s="1">
        <v>234</v>
      </c>
      <c r="E9937" s="1" t="s">
        <v>2855</v>
      </c>
      <c r="F9937" s="1" t="s">
        <v>156</v>
      </c>
      <c r="G9937" s="1" t="s">
        <v>449</v>
      </c>
      <c r="H9937" s="1" t="s">
        <v>916</v>
      </c>
      <c r="S9937" s="1">
        <v>47</v>
      </c>
      <c r="T9937" s="1">
        <v>1</v>
      </c>
      <c r="U9937" s="1">
        <v>0</v>
      </c>
      <c r="V9937" s="1">
        <v>0</v>
      </c>
    </row>
    <row r="9938" spans="1:24" x14ac:dyDescent="0.35">
      <c r="A9938" s="1">
        <v>480234</v>
      </c>
      <c r="B9938" s="1" t="s">
        <v>2361</v>
      </c>
      <c r="C9938" s="1">
        <v>123464603</v>
      </c>
      <c r="D9938" s="1">
        <v>234</v>
      </c>
      <c r="E9938" s="1" t="s">
        <v>2855</v>
      </c>
      <c r="F9938" s="1" t="s">
        <v>156</v>
      </c>
      <c r="G9938" s="1" t="s">
        <v>449</v>
      </c>
      <c r="H9938" s="1" t="s">
        <v>916</v>
      </c>
      <c r="S9938" s="1">
        <v>48</v>
      </c>
      <c r="T9938" s="1">
        <v>1</v>
      </c>
      <c r="U9938" s="1">
        <v>0</v>
      </c>
      <c r="V9938" s="1">
        <v>0</v>
      </c>
    </row>
    <row r="9939" spans="1:24" x14ac:dyDescent="0.35">
      <c r="A9939" s="1">
        <v>290246</v>
      </c>
      <c r="B9939" s="1" t="s">
        <v>2341</v>
      </c>
      <c r="C9939" s="1">
        <v>123465303</v>
      </c>
      <c r="D9939" s="1">
        <v>246</v>
      </c>
      <c r="E9939" s="1" t="s">
        <v>2856</v>
      </c>
      <c r="F9939" s="1" t="s">
        <v>156</v>
      </c>
      <c r="G9939" s="1" t="s">
        <v>449</v>
      </c>
      <c r="H9939" s="1" t="s">
        <v>916</v>
      </c>
      <c r="I9939" s="1">
        <v>2545129.91</v>
      </c>
      <c r="K9939" s="1">
        <v>238330</v>
      </c>
      <c r="L9939" s="1">
        <v>6526696.5</v>
      </c>
      <c r="S9939" s="1">
        <v>29</v>
      </c>
      <c r="T9939" s="1">
        <v>1</v>
      </c>
      <c r="U9939" s="1">
        <v>9310156</v>
      </c>
      <c r="V9939" s="1">
        <v>0</v>
      </c>
    </row>
    <row r="9940" spans="1:24" x14ac:dyDescent="0.35">
      <c r="A9940" s="1">
        <v>300246</v>
      </c>
      <c r="B9940" s="1" t="s">
        <v>2343</v>
      </c>
      <c r="C9940" s="1">
        <v>123465303</v>
      </c>
      <c r="D9940" s="1">
        <v>246</v>
      </c>
      <c r="E9940" s="1" t="s">
        <v>2856</v>
      </c>
      <c r="F9940" s="1" t="s">
        <v>156</v>
      </c>
      <c r="G9940" s="1" t="s">
        <v>449</v>
      </c>
      <c r="H9940" s="1" t="s">
        <v>916</v>
      </c>
      <c r="I9940" s="1">
        <v>2577612.0299999998</v>
      </c>
      <c r="K9940" s="1">
        <v>267328</v>
      </c>
      <c r="L9940" s="1">
        <v>6692150</v>
      </c>
      <c r="M9940" s="1">
        <v>0.16545349359512329</v>
      </c>
      <c r="N9940" s="1">
        <v>2.5350267887115479</v>
      </c>
      <c r="O9940" s="1">
        <v>3.2482121139764786E-2</v>
      </c>
      <c r="P9940" s="1">
        <v>1.2762460708618164</v>
      </c>
      <c r="Q9940" s="1">
        <v>2.8998000547289848E-2</v>
      </c>
      <c r="S9940" s="1">
        <v>30</v>
      </c>
      <c r="T9940" s="1">
        <v>1</v>
      </c>
      <c r="U9940" s="1">
        <v>9537090</v>
      </c>
      <c r="V9940" s="1">
        <v>0.22693361341953278</v>
      </c>
      <c r="W9940" s="1">
        <v>2.4374887943267822</v>
      </c>
      <c r="X9940" s="1">
        <v>2.4374887943267822</v>
      </c>
    </row>
    <row r="9941" spans="1:24" x14ac:dyDescent="0.35">
      <c r="A9941" s="1">
        <v>310246</v>
      </c>
      <c r="B9941" s="1" t="s">
        <v>2344</v>
      </c>
      <c r="C9941" s="1">
        <v>123465303</v>
      </c>
      <c r="D9941" s="1">
        <v>246</v>
      </c>
      <c r="E9941" s="1" t="s">
        <v>2856</v>
      </c>
      <c r="F9941" s="1" t="s">
        <v>156</v>
      </c>
      <c r="G9941" s="1" t="s">
        <v>449</v>
      </c>
      <c r="H9941" s="1" t="s">
        <v>916</v>
      </c>
      <c r="I9941" s="1">
        <v>2600039.9700000002</v>
      </c>
      <c r="K9941" s="1">
        <v>252829</v>
      </c>
      <c r="L9941" s="1">
        <v>6770246.5</v>
      </c>
      <c r="M9941" s="1">
        <v>7.8096501529216766E-2</v>
      </c>
      <c r="N9941" s="1">
        <v>1.1669867038726807</v>
      </c>
      <c r="O9941" s="1">
        <v>2.2427940741181374E-2</v>
      </c>
      <c r="P9941" s="1">
        <v>0.8701053261756897</v>
      </c>
      <c r="Q9941" s="1">
        <v>-1.4499000273644924E-2</v>
      </c>
      <c r="S9941" s="1">
        <v>31</v>
      </c>
      <c r="T9941" s="1">
        <v>1</v>
      </c>
      <c r="U9941" s="1">
        <v>9623116</v>
      </c>
      <c r="V9941" s="1">
        <v>8.6025439202785492E-2</v>
      </c>
      <c r="W9941" s="1">
        <v>0.90201520919799805</v>
      </c>
      <c r="X9941" s="1">
        <v>0.90201520919799805</v>
      </c>
    </row>
    <row r="9942" spans="1:24" x14ac:dyDescent="0.35">
      <c r="A9942" s="1">
        <v>320246</v>
      </c>
      <c r="B9942" s="1" t="s">
        <v>2345</v>
      </c>
      <c r="C9942" s="1">
        <v>123465303</v>
      </c>
      <c r="D9942" s="1">
        <v>246</v>
      </c>
      <c r="E9942" s="1" t="s">
        <v>2856</v>
      </c>
      <c r="F9942" s="1" t="s">
        <v>156</v>
      </c>
      <c r="G9942" s="1" t="s">
        <v>449</v>
      </c>
      <c r="H9942" s="1" t="s">
        <v>916</v>
      </c>
      <c r="I9942" s="1">
        <v>2609065.61</v>
      </c>
      <c r="K9942" s="1">
        <v>252829</v>
      </c>
      <c r="L9942" s="1">
        <v>6835101.5</v>
      </c>
      <c r="M9942" s="1">
        <v>6.4855001866817474E-2</v>
      </c>
      <c r="N9942" s="1">
        <v>0.95794147253036499</v>
      </c>
      <c r="O9942" s="1">
        <v>9.0256398543715477E-3</v>
      </c>
      <c r="P9942" s="1">
        <v>0.34713464975357056</v>
      </c>
      <c r="Q9942" s="1">
        <v>0</v>
      </c>
      <c r="S9942" s="1">
        <v>32</v>
      </c>
      <c r="T9942" s="1">
        <v>1</v>
      </c>
      <c r="U9942" s="1">
        <v>9696996</v>
      </c>
      <c r="V9942" s="1">
        <v>7.3880642652511597E-2</v>
      </c>
      <c r="W9942" s="1">
        <v>0.76773470640182495</v>
      </c>
      <c r="X9942" s="1">
        <v>0.76773470640182495</v>
      </c>
    </row>
    <row r="9943" spans="1:24" x14ac:dyDescent="0.35">
      <c r="A9943" s="1">
        <v>330246</v>
      </c>
      <c r="B9943" s="1" t="s">
        <v>2346</v>
      </c>
      <c r="C9943" s="1">
        <v>123465303</v>
      </c>
      <c r="D9943" s="1">
        <v>246</v>
      </c>
      <c r="E9943" s="1" t="s">
        <v>2856</v>
      </c>
      <c r="F9943" s="1" t="s">
        <v>156</v>
      </c>
      <c r="G9943" s="1" t="s">
        <v>449</v>
      </c>
      <c r="H9943" s="1" t="s">
        <v>916</v>
      </c>
      <c r="I9943" s="1">
        <v>2643688.17</v>
      </c>
      <c r="K9943" s="1">
        <v>252829</v>
      </c>
      <c r="L9943" s="1">
        <v>6986868</v>
      </c>
      <c r="M9943" s="1">
        <v>0.15176649391651154</v>
      </c>
      <c r="N9943" s="1">
        <v>2.2203986644744873</v>
      </c>
      <c r="O9943" s="1">
        <v>3.4622561186552048E-2</v>
      </c>
      <c r="P9943" s="1">
        <v>1.327009916305542</v>
      </c>
      <c r="Q9943" s="1">
        <v>0</v>
      </c>
      <c r="S9943" s="1">
        <v>33</v>
      </c>
      <c r="T9943" s="1">
        <v>1</v>
      </c>
      <c r="U9943" s="1">
        <v>9883385</v>
      </c>
      <c r="V9943" s="1">
        <v>0.18638905882835388</v>
      </c>
      <c r="W9943" s="1">
        <v>1.9221312999725342</v>
      </c>
      <c r="X9943" s="1">
        <v>1.9221312999725342</v>
      </c>
    </row>
    <row r="9944" spans="1:24" x14ac:dyDescent="0.35">
      <c r="A9944" s="1">
        <v>340246</v>
      </c>
      <c r="B9944" s="1" t="s">
        <v>2347</v>
      </c>
      <c r="C9944" s="1">
        <v>123465303</v>
      </c>
      <c r="D9944" s="1">
        <v>246</v>
      </c>
      <c r="E9944" s="1" t="s">
        <v>2856</v>
      </c>
      <c r="F9944" s="1" t="s">
        <v>156</v>
      </c>
      <c r="G9944" s="1" t="s">
        <v>449</v>
      </c>
      <c r="H9944" s="1" t="s">
        <v>916</v>
      </c>
      <c r="I9944" s="1">
        <v>2619149.35</v>
      </c>
      <c r="K9944" s="1">
        <v>252829</v>
      </c>
      <c r="L9944" s="1">
        <v>6986862</v>
      </c>
      <c r="M9944" s="1">
        <v>-6.0000002122251317E-6</v>
      </c>
      <c r="N9944" s="1">
        <v>-8.5875384684186429E-5</v>
      </c>
      <c r="O9944" s="1">
        <v>-2.453882060945034E-2</v>
      </c>
      <c r="P9944" s="1">
        <v>-0.9282039999961853</v>
      </c>
      <c r="Q9944" s="1">
        <v>0</v>
      </c>
      <c r="S9944" s="1">
        <v>34</v>
      </c>
      <c r="T9944" s="1">
        <v>1</v>
      </c>
      <c r="U9944" s="1">
        <v>9858840</v>
      </c>
      <c r="V9944" s="1">
        <v>-2.4544820189476013E-2</v>
      </c>
      <c r="W9944" s="1">
        <v>-0.24834609031677246</v>
      </c>
      <c r="X9944" s="1">
        <v>-0.24834609031677246</v>
      </c>
    </row>
    <row r="9945" spans="1:24" x14ac:dyDescent="0.35">
      <c r="A9945" s="1">
        <v>350246</v>
      </c>
      <c r="B9945" s="1" t="s">
        <v>2348</v>
      </c>
      <c r="C9945" s="1">
        <v>123465303</v>
      </c>
      <c r="D9945" s="1">
        <v>246</v>
      </c>
      <c r="E9945" s="1" t="s">
        <v>2856</v>
      </c>
      <c r="F9945" s="1" t="s">
        <v>156</v>
      </c>
      <c r="G9945" s="1" t="s">
        <v>449</v>
      </c>
      <c r="H9945" s="1" t="s">
        <v>916</v>
      </c>
      <c r="I9945" s="1">
        <v>2671608.81</v>
      </c>
      <c r="K9945" s="1">
        <v>252829</v>
      </c>
      <c r="L9945" s="1">
        <v>7233555.5</v>
      </c>
      <c r="M9945" s="1">
        <v>0.24669350683689117</v>
      </c>
      <c r="N9945" s="1">
        <v>3.5308196544647217</v>
      </c>
      <c r="O9945" s="1">
        <v>5.2459459751844406E-2</v>
      </c>
      <c r="P9945" s="1">
        <v>2.0029196739196777</v>
      </c>
      <c r="Q9945" s="1">
        <v>0</v>
      </c>
      <c r="S9945" s="1">
        <v>35</v>
      </c>
      <c r="T9945" s="1">
        <v>1</v>
      </c>
      <c r="U9945" s="1">
        <v>10157993</v>
      </c>
      <c r="V9945" s="1">
        <v>0.29915297031402588</v>
      </c>
      <c r="W9945" s="1">
        <v>3.0343630313873291</v>
      </c>
      <c r="X9945" s="1">
        <v>3.0343630313873291</v>
      </c>
    </row>
    <row r="9946" spans="1:24" x14ac:dyDescent="0.35">
      <c r="A9946" s="1">
        <v>360246</v>
      </c>
      <c r="B9946" s="1" t="s">
        <v>2349</v>
      </c>
      <c r="C9946" s="1">
        <v>123465303</v>
      </c>
      <c r="D9946" s="1">
        <v>246</v>
      </c>
      <c r="E9946" s="1" t="s">
        <v>2856</v>
      </c>
      <c r="F9946" s="1" t="s">
        <v>156</v>
      </c>
      <c r="G9946" s="1" t="s">
        <v>449</v>
      </c>
      <c r="H9946" s="1" t="s">
        <v>916</v>
      </c>
      <c r="I9946" s="1">
        <v>2730391.85</v>
      </c>
      <c r="K9946" s="1">
        <v>252829</v>
      </c>
      <c r="L9946" s="1">
        <v>7881757</v>
      </c>
      <c r="M9946" s="1">
        <v>0.64820152521133423</v>
      </c>
      <c r="N9946" s="1">
        <v>8.9610357284545898</v>
      </c>
      <c r="O9946" s="1">
        <v>5.8783039450645447E-2</v>
      </c>
      <c r="P9946" s="1">
        <v>2.2002861499786377</v>
      </c>
      <c r="Q9946" s="1">
        <v>0</v>
      </c>
      <c r="S9946" s="1">
        <v>36</v>
      </c>
      <c r="T9946" s="1">
        <v>1</v>
      </c>
      <c r="U9946" s="1">
        <v>10864978</v>
      </c>
      <c r="V9946" s="1">
        <v>0.70698457956314087</v>
      </c>
      <c r="W9946" s="1">
        <v>6.9598884582519531</v>
      </c>
      <c r="X9946" s="1">
        <v>6.9598884582519531</v>
      </c>
    </row>
    <row r="9947" spans="1:24" x14ac:dyDescent="0.35">
      <c r="A9947" s="1">
        <v>370246</v>
      </c>
      <c r="B9947" s="1" t="s">
        <v>2350</v>
      </c>
      <c r="C9947" s="1">
        <v>123465303</v>
      </c>
      <c r="D9947" s="1">
        <v>246</v>
      </c>
      <c r="E9947" s="1" t="s">
        <v>2856</v>
      </c>
      <c r="F9947" s="1" t="s">
        <v>156</v>
      </c>
      <c r="G9947" s="1" t="s">
        <v>449</v>
      </c>
      <c r="H9947" s="1" t="s">
        <v>916</v>
      </c>
      <c r="I9947" s="1">
        <v>2735490.28</v>
      </c>
      <c r="K9947" s="1">
        <v>252829</v>
      </c>
      <c r="L9947" s="1">
        <v>8614350</v>
      </c>
      <c r="M9947" s="1">
        <v>0.73259299993515015</v>
      </c>
      <c r="N9947" s="1">
        <v>9.2947931289672852</v>
      </c>
      <c r="O9947" s="1">
        <v>5.098429974168539E-3</v>
      </c>
      <c r="P9947" s="1">
        <v>0.18672887980937958</v>
      </c>
      <c r="Q9947" s="1">
        <v>0</v>
      </c>
      <c r="S9947" s="1">
        <v>37</v>
      </c>
      <c r="T9947" s="1">
        <v>1</v>
      </c>
      <c r="U9947" s="1">
        <v>11602669</v>
      </c>
      <c r="V9947" s="1">
        <v>0.73769140243530273</v>
      </c>
      <c r="W9947" s="1">
        <v>6.7896227836608887</v>
      </c>
      <c r="X9947" s="1">
        <v>6.7896227836608887</v>
      </c>
    </row>
    <row r="9948" spans="1:24" x14ac:dyDescent="0.35">
      <c r="A9948" s="1">
        <v>380246</v>
      </c>
      <c r="B9948" s="1" t="s">
        <v>2351</v>
      </c>
      <c r="C9948" s="1">
        <v>123465303</v>
      </c>
      <c r="D9948" s="1">
        <v>246</v>
      </c>
      <c r="E9948" s="1" t="s">
        <v>2856</v>
      </c>
      <c r="F9948" s="1" t="s">
        <v>156</v>
      </c>
      <c r="G9948" s="1" t="s">
        <v>449</v>
      </c>
      <c r="H9948" s="1" t="s">
        <v>916</v>
      </c>
      <c r="I9948" s="1">
        <v>2712660</v>
      </c>
      <c r="K9948" s="1">
        <v>252829</v>
      </c>
      <c r="L9948" s="1">
        <v>8846335</v>
      </c>
      <c r="M9948" s="1">
        <v>0.23198500275611877</v>
      </c>
      <c r="N9948" s="1">
        <v>2.6930065155029297</v>
      </c>
      <c r="O9948" s="1">
        <v>-2.2830279543995857E-2</v>
      </c>
      <c r="P9948" s="1">
        <v>-0.83459556102752686</v>
      </c>
      <c r="Q9948" s="1">
        <v>0</v>
      </c>
      <c r="S9948" s="1">
        <v>38</v>
      </c>
      <c r="T9948" s="1">
        <v>1</v>
      </c>
      <c r="U9948" s="1">
        <v>11811824</v>
      </c>
      <c r="V9948" s="1">
        <v>0.20915472507476807</v>
      </c>
      <c r="W9948" s="1">
        <v>1.8026455640792847</v>
      </c>
      <c r="X9948" s="1">
        <v>1.8026455640792847</v>
      </c>
    </row>
    <row r="9949" spans="1:24" x14ac:dyDescent="0.35">
      <c r="A9949" s="1">
        <v>390246</v>
      </c>
      <c r="B9949" s="1" t="s">
        <v>2352</v>
      </c>
      <c r="C9949" s="1">
        <v>123465303</v>
      </c>
      <c r="D9949" s="1">
        <v>246</v>
      </c>
      <c r="E9949" s="1" t="s">
        <v>2856</v>
      </c>
      <c r="F9949" s="1" t="s">
        <v>156</v>
      </c>
      <c r="G9949" s="1" t="s">
        <v>449</v>
      </c>
      <c r="H9949" s="1" t="s">
        <v>916</v>
      </c>
      <c r="I9949" s="1">
        <v>2789996</v>
      </c>
      <c r="K9949" s="1">
        <v>302829</v>
      </c>
      <c r="L9949" s="1">
        <v>8927356</v>
      </c>
      <c r="M9949" s="1">
        <v>8.1021003425121307E-2</v>
      </c>
      <c r="N9949" s="1">
        <v>0.9158707857131958</v>
      </c>
      <c r="O9949" s="1">
        <v>7.733599841594696E-2</v>
      </c>
      <c r="P9949" s="1">
        <v>2.8509285449981689</v>
      </c>
      <c r="Q9949" s="1">
        <v>5.000000074505806E-2</v>
      </c>
      <c r="S9949" s="1">
        <v>39</v>
      </c>
      <c r="T9949" s="1">
        <v>1</v>
      </c>
      <c r="U9949" s="1">
        <v>12020181</v>
      </c>
      <c r="V9949" s="1">
        <v>0.20835700631141663</v>
      </c>
      <c r="W9949" s="1">
        <v>1.7639697790145874</v>
      </c>
      <c r="X9949" s="1">
        <v>1.7639697790145874</v>
      </c>
    </row>
    <row r="9950" spans="1:24" x14ac:dyDescent="0.35">
      <c r="A9950" s="1">
        <v>400246</v>
      </c>
      <c r="B9950" s="1" t="s">
        <v>2353</v>
      </c>
      <c r="C9950" s="1">
        <v>123465303</v>
      </c>
      <c r="D9950" s="1">
        <v>246</v>
      </c>
      <c r="E9950" s="1" t="s">
        <v>2856</v>
      </c>
      <c r="F9950" s="1" t="s">
        <v>156</v>
      </c>
      <c r="G9950" s="1" t="s">
        <v>449</v>
      </c>
      <c r="H9950" s="1" t="s">
        <v>916</v>
      </c>
      <c r="S9950" s="1">
        <v>40</v>
      </c>
      <c r="T9950" s="1">
        <v>1</v>
      </c>
      <c r="U9950" s="1">
        <v>0</v>
      </c>
      <c r="V9950" s="1">
        <v>0</v>
      </c>
      <c r="W9950" s="1">
        <v>-100</v>
      </c>
      <c r="X9950" s="1">
        <v>-100</v>
      </c>
    </row>
    <row r="9951" spans="1:24" x14ac:dyDescent="0.35">
      <c r="A9951" s="1">
        <v>410246</v>
      </c>
      <c r="B9951" s="1" t="s">
        <v>2354</v>
      </c>
      <c r="C9951" s="1">
        <v>123465303</v>
      </c>
      <c r="D9951" s="1">
        <v>246</v>
      </c>
      <c r="E9951" s="1" t="s">
        <v>2856</v>
      </c>
      <c r="F9951" s="1" t="s">
        <v>156</v>
      </c>
      <c r="G9951" s="1" t="s">
        <v>449</v>
      </c>
      <c r="H9951" s="1" t="s">
        <v>916</v>
      </c>
      <c r="S9951" s="1">
        <v>41</v>
      </c>
      <c r="T9951" s="1">
        <v>1</v>
      </c>
      <c r="U9951" s="1">
        <v>0</v>
      </c>
      <c r="V9951" s="1">
        <v>0</v>
      </c>
    </row>
    <row r="9952" spans="1:24" x14ac:dyDescent="0.35">
      <c r="A9952" s="1">
        <v>420246</v>
      </c>
      <c r="B9952" s="1" t="s">
        <v>2355</v>
      </c>
      <c r="C9952" s="1">
        <v>123465303</v>
      </c>
      <c r="D9952" s="1">
        <v>246</v>
      </c>
      <c r="E9952" s="1" t="s">
        <v>2856</v>
      </c>
      <c r="F9952" s="1" t="s">
        <v>156</v>
      </c>
      <c r="G9952" s="1" t="s">
        <v>449</v>
      </c>
      <c r="H9952" s="1" t="s">
        <v>916</v>
      </c>
      <c r="S9952" s="1">
        <v>42</v>
      </c>
      <c r="T9952" s="1">
        <v>1</v>
      </c>
      <c r="U9952" s="1">
        <v>0</v>
      </c>
      <c r="V9952" s="1">
        <v>0</v>
      </c>
    </row>
    <row r="9953" spans="1:24" x14ac:dyDescent="0.35">
      <c r="A9953" s="1">
        <v>430246</v>
      </c>
      <c r="B9953" s="1" t="s">
        <v>2356</v>
      </c>
      <c r="C9953" s="1">
        <v>123465303</v>
      </c>
      <c r="D9953" s="1">
        <v>246</v>
      </c>
      <c r="E9953" s="1" t="s">
        <v>2856</v>
      </c>
      <c r="F9953" s="1" t="s">
        <v>156</v>
      </c>
      <c r="G9953" s="1" t="s">
        <v>449</v>
      </c>
      <c r="H9953" s="1" t="s">
        <v>916</v>
      </c>
      <c r="S9953" s="1">
        <v>43</v>
      </c>
      <c r="T9953" s="1">
        <v>1</v>
      </c>
      <c r="U9953" s="1">
        <v>0</v>
      </c>
      <c r="V9953" s="1">
        <v>0</v>
      </c>
    </row>
    <row r="9954" spans="1:24" x14ac:dyDescent="0.35">
      <c r="A9954" s="1">
        <v>440246</v>
      </c>
      <c r="B9954" s="1" t="s">
        <v>2357</v>
      </c>
      <c r="C9954" s="1">
        <v>123465303</v>
      </c>
      <c r="D9954" s="1">
        <v>246</v>
      </c>
      <c r="E9954" s="1" t="s">
        <v>2856</v>
      </c>
      <c r="F9954" s="1" t="s">
        <v>156</v>
      </c>
      <c r="G9954" s="1" t="s">
        <v>449</v>
      </c>
      <c r="H9954" s="1" t="s">
        <v>916</v>
      </c>
      <c r="S9954" s="1">
        <v>44</v>
      </c>
      <c r="T9954" s="1">
        <v>1</v>
      </c>
      <c r="U9954" s="1">
        <v>0</v>
      </c>
      <c r="V9954" s="1">
        <v>0</v>
      </c>
    </row>
    <row r="9955" spans="1:24" x14ac:dyDescent="0.35">
      <c r="A9955" s="1">
        <v>450246</v>
      </c>
      <c r="B9955" s="1" t="s">
        <v>2358</v>
      </c>
      <c r="C9955" s="1">
        <v>123465303</v>
      </c>
      <c r="D9955" s="1">
        <v>246</v>
      </c>
      <c r="E9955" s="1" t="s">
        <v>2856</v>
      </c>
      <c r="F9955" s="1" t="s">
        <v>156</v>
      </c>
      <c r="G9955" s="1" t="s">
        <v>449</v>
      </c>
      <c r="H9955" s="1" t="s">
        <v>916</v>
      </c>
      <c r="S9955" s="1">
        <v>45</v>
      </c>
      <c r="T9955" s="1">
        <v>1</v>
      </c>
      <c r="U9955" s="1">
        <v>0</v>
      </c>
      <c r="V9955" s="1">
        <v>0</v>
      </c>
    </row>
    <row r="9956" spans="1:24" x14ac:dyDescent="0.35">
      <c r="A9956" s="1">
        <v>460246</v>
      </c>
      <c r="B9956" s="1" t="s">
        <v>2359</v>
      </c>
      <c r="C9956" s="1">
        <v>123465303</v>
      </c>
      <c r="D9956" s="1">
        <v>246</v>
      </c>
      <c r="E9956" s="1" t="s">
        <v>2856</v>
      </c>
      <c r="F9956" s="1" t="s">
        <v>156</v>
      </c>
      <c r="G9956" s="1" t="s">
        <v>449</v>
      </c>
      <c r="H9956" s="1" t="s">
        <v>916</v>
      </c>
      <c r="S9956" s="1">
        <v>46</v>
      </c>
      <c r="T9956" s="1">
        <v>1</v>
      </c>
      <c r="U9956" s="1">
        <v>0</v>
      </c>
      <c r="V9956" s="1">
        <v>0</v>
      </c>
    </row>
    <row r="9957" spans="1:24" x14ac:dyDescent="0.35">
      <c r="A9957" s="1">
        <v>470246</v>
      </c>
      <c r="B9957" s="1" t="s">
        <v>2360</v>
      </c>
      <c r="C9957" s="1">
        <v>123465303</v>
      </c>
      <c r="D9957" s="1">
        <v>246</v>
      </c>
      <c r="E9957" s="1" t="s">
        <v>2856</v>
      </c>
      <c r="F9957" s="1" t="s">
        <v>156</v>
      </c>
      <c r="G9957" s="1" t="s">
        <v>449</v>
      </c>
      <c r="H9957" s="1" t="s">
        <v>916</v>
      </c>
      <c r="S9957" s="1">
        <v>47</v>
      </c>
      <c r="T9957" s="1">
        <v>1</v>
      </c>
      <c r="U9957" s="1">
        <v>0</v>
      </c>
      <c r="V9957" s="1">
        <v>0</v>
      </c>
    </row>
    <row r="9958" spans="1:24" x14ac:dyDescent="0.35">
      <c r="A9958" s="1">
        <v>480246</v>
      </c>
      <c r="B9958" s="1" t="s">
        <v>2361</v>
      </c>
      <c r="C9958" s="1">
        <v>123465303</v>
      </c>
      <c r="D9958" s="1">
        <v>246</v>
      </c>
      <c r="E9958" s="1" t="s">
        <v>2856</v>
      </c>
      <c r="F9958" s="1" t="s">
        <v>156</v>
      </c>
      <c r="G9958" s="1" t="s">
        <v>449</v>
      </c>
      <c r="H9958" s="1" t="s">
        <v>916</v>
      </c>
      <c r="S9958" s="1">
        <v>48</v>
      </c>
      <c r="T9958" s="1">
        <v>1</v>
      </c>
      <c r="U9958" s="1">
        <v>0</v>
      </c>
      <c r="V9958" s="1">
        <v>0</v>
      </c>
    </row>
    <row r="9959" spans="1:24" x14ac:dyDescent="0.35">
      <c r="A9959" s="1">
        <v>250556</v>
      </c>
      <c r="B9959" s="1" t="s">
        <v>2364</v>
      </c>
      <c r="C9959" s="1">
        <v>123465507</v>
      </c>
      <c r="D9959" s="1">
        <v>556</v>
      </c>
      <c r="E9959" s="1" t="s">
        <v>48</v>
      </c>
      <c r="F9959" s="1" t="s">
        <v>48</v>
      </c>
      <c r="G9959" s="1" t="s">
        <v>48</v>
      </c>
      <c r="H9959" s="1" t="s">
        <v>48</v>
      </c>
      <c r="S9959" s="1">
        <v>25</v>
      </c>
      <c r="T9959" s="1">
        <v>2</v>
      </c>
      <c r="U9959" s="1">
        <v>0</v>
      </c>
      <c r="V9959" s="1">
        <v>0</v>
      </c>
    </row>
    <row r="9960" spans="1:24" x14ac:dyDescent="0.35">
      <c r="A9960" s="1">
        <v>260556</v>
      </c>
      <c r="B9960" s="1" t="s">
        <v>2365</v>
      </c>
      <c r="C9960" s="1">
        <v>123465507</v>
      </c>
      <c r="D9960" s="1">
        <v>556</v>
      </c>
      <c r="E9960" s="1" t="s">
        <v>48</v>
      </c>
      <c r="F9960" s="1" t="s">
        <v>48</v>
      </c>
      <c r="G9960" s="1" t="s">
        <v>48</v>
      </c>
      <c r="H9960" s="1" t="s">
        <v>48</v>
      </c>
      <c r="S9960" s="1">
        <v>26</v>
      </c>
      <c r="T9960" s="1">
        <v>2</v>
      </c>
      <c r="U9960" s="1">
        <v>0</v>
      </c>
      <c r="V9960" s="1">
        <v>0</v>
      </c>
    </row>
    <row r="9961" spans="1:24" x14ac:dyDescent="0.35">
      <c r="A9961" s="1">
        <v>270556</v>
      </c>
      <c r="B9961" s="1" t="s">
        <v>2366</v>
      </c>
      <c r="C9961" s="1">
        <v>123465507</v>
      </c>
      <c r="D9961" s="1">
        <v>556</v>
      </c>
      <c r="E9961" s="1" t="s">
        <v>48</v>
      </c>
      <c r="F9961" s="1" t="s">
        <v>48</v>
      </c>
      <c r="G9961" s="1" t="s">
        <v>48</v>
      </c>
      <c r="H9961" s="1" t="s">
        <v>48</v>
      </c>
      <c r="S9961" s="1">
        <v>27</v>
      </c>
      <c r="T9961" s="1">
        <v>2</v>
      </c>
      <c r="U9961" s="1">
        <v>0</v>
      </c>
      <c r="V9961" s="1">
        <v>0</v>
      </c>
    </row>
    <row r="9962" spans="1:24" x14ac:dyDescent="0.35">
      <c r="A9962" s="1">
        <v>280556</v>
      </c>
      <c r="B9962" s="1" t="s">
        <v>2367</v>
      </c>
      <c r="C9962" s="1">
        <v>123465507</v>
      </c>
      <c r="D9962" s="1">
        <v>556</v>
      </c>
      <c r="E9962" s="1" t="s">
        <v>48</v>
      </c>
      <c r="F9962" s="1" t="s">
        <v>48</v>
      </c>
      <c r="G9962" s="1" t="s">
        <v>48</v>
      </c>
      <c r="H9962" s="1" t="s">
        <v>48</v>
      </c>
      <c r="S9962" s="1">
        <v>28</v>
      </c>
      <c r="T9962" s="1">
        <v>2</v>
      </c>
      <c r="U9962" s="1">
        <v>0</v>
      </c>
      <c r="V9962" s="1">
        <v>0</v>
      </c>
    </row>
    <row r="9963" spans="1:24" x14ac:dyDescent="0.35">
      <c r="A9963" s="1">
        <v>290556</v>
      </c>
      <c r="B9963" s="1" t="s">
        <v>2341</v>
      </c>
      <c r="C9963" s="1">
        <v>123465507</v>
      </c>
      <c r="D9963" s="1">
        <v>556</v>
      </c>
      <c r="E9963" s="1" t="s">
        <v>2857</v>
      </c>
      <c r="F9963" s="1" t="s">
        <v>156</v>
      </c>
      <c r="G9963" s="1" t="s">
        <v>449</v>
      </c>
      <c r="H9963" s="1" t="s">
        <v>2369</v>
      </c>
      <c r="J9963" s="1">
        <v>701455.98</v>
      </c>
      <c r="S9963" s="1">
        <v>29</v>
      </c>
      <c r="T9963" s="1">
        <v>2</v>
      </c>
      <c r="U9963" s="1">
        <v>701456</v>
      </c>
      <c r="V9963" s="1">
        <v>0</v>
      </c>
    </row>
    <row r="9964" spans="1:24" x14ac:dyDescent="0.35">
      <c r="A9964" s="1">
        <v>300556</v>
      </c>
      <c r="B9964" s="1" t="s">
        <v>2343</v>
      </c>
      <c r="C9964" s="1">
        <v>123465507</v>
      </c>
      <c r="D9964" s="1">
        <v>556</v>
      </c>
      <c r="E9964" s="1" t="s">
        <v>2857</v>
      </c>
      <c r="F9964" s="1" t="s">
        <v>156</v>
      </c>
      <c r="G9964" s="1" t="s">
        <v>449</v>
      </c>
      <c r="H9964" s="1" t="s">
        <v>2369</v>
      </c>
      <c r="J9964" s="1">
        <v>644064.68999999994</v>
      </c>
      <c r="R9964" s="1">
        <v>-5.7391289621591568E-2</v>
      </c>
      <c r="S9964" s="1">
        <v>30</v>
      </c>
      <c r="T9964" s="1">
        <v>2</v>
      </c>
      <c r="U9964" s="1">
        <v>644064.6875</v>
      </c>
      <c r="V9964" s="1">
        <v>-5.7391289621591568E-2</v>
      </c>
      <c r="W9964" s="1">
        <v>-8.1817407608032227</v>
      </c>
      <c r="X9964" s="1">
        <v>-8.1817407608032227</v>
      </c>
    </row>
    <row r="9965" spans="1:24" x14ac:dyDescent="0.35">
      <c r="A9965" s="1">
        <v>310556</v>
      </c>
      <c r="B9965" s="1" t="s">
        <v>2344</v>
      </c>
      <c r="C9965" s="1">
        <v>123465507</v>
      </c>
      <c r="D9965" s="1">
        <v>556</v>
      </c>
      <c r="E9965" s="1" t="s">
        <v>2857</v>
      </c>
      <c r="F9965" s="1" t="s">
        <v>156</v>
      </c>
      <c r="G9965" s="1" t="s">
        <v>449</v>
      </c>
      <c r="H9965" s="1" t="s">
        <v>2369</v>
      </c>
      <c r="J9965" s="1">
        <v>628371.30000000005</v>
      </c>
      <c r="R9965" s="1">
        <v>-1.5693390741944313E-2</v>
      </c>
      <c r="S9965" s="1">
        <v>31</v>
      </c>
      <c r="T9965" s="1">
        <v>2</v>
      </c>
      <c r="U9965" s="1">
        <v>628371.3125</v>
      </c>
      <c r="V9965" s="1">
        <v>-1.5693390741944313E-2</v>
      </c>
      <c r="W9965" s="1">
        <v>-2.4366147518157959</v>
      </c>
      <c r="X9965" s="1">
        <v>-2.4366147518157959</v>
      </c>
    </row>
    <row r="9966" spans="1:24" x14ac:dyDescent="0.35">
      <c r="A9966" s="1">
        <v>320556</v>
      </c>
      <c r="B9966" s="1" t="s">
        <v>2345</v>
      </c>
      <c r="C9966" s="1">
        <v>123465507</v>
      </c>
      <c r="D9966" s="1">
        <v>556</v>
      </c>
      <c r="E9966" s="1" t="s">
        <v>2857</v>
      </c>
      <c r="F9966" s="1" t="s">
        <v>156</v>
      </c>
      <c r="G9966" s="1" t="s">
        <v>449</v>
      </c>
      <c r="H9966" s="1" t="s">
        <v>2369</v>
      </c>
      <c r="J9966" s="1">
        <v>732313</v>
      </c>
      <c r="R9966" s="1">
        <v>0.10394170135259628</v>
      </c>
      <c r="S9966" s="1">
        <v>32</v>
      </c>
      <c r="T9966" s="1">
        <v>2</v>
      </c>
      <c r="U9966" s="1">
        <v>732313</v>
      </c>
      <c r="V9966" s="1">
        <v>0.10394170135259628</v>
      </c>
      <c r="W9966" s="1">
        <v>16.54144287109375</v>
      </c>
      <c r="X9966" s="1">
        <v>16.54144287109375</v>
      </c>
    </row>
    <row r="9967" spans="1:24" x14ac:dyDescent="0.35">
      <c r="A9967" s="1">
        <v>330556</v>
      </c>
      <c r="B9967" s="1" t="s">
        <v>2346</v>
      </c>
      <c r="C9967" s="1">
        <v>123465507</v>
      </c>
      <c r="D9967" s="1">
        <v>556</v>
      </c>
      <c r="E9967" s="1" t="s">
        <v>2857</v>
      </c>
      <c r="F9967" s="1" t="s">
        <v>156</v>
      </c>
      <c r="G9967" s="1" t="s">
        <v>449</v>
      </c>
      <c r="H9967" s="1" t="s">
        <v>2369</v>
      </c>
      <c r="J9967" s="1">
        <v>858057</v>
      </c>
      <c r="R9967" s="1">
        <v>0.12574400007724762</v>
      </c>
      <c r="S9967" s="1">
        <v>33</v>
      </c>
      <c r="T9967" s="1">
        <v>2</v>
      </c>
      <c r="U9967" s="1">
        <v>858057</v>
      </c>
      <c r="V9967" s="1">
        <v>0.12574400007724762</v>
      </c>
      <c r="W9967" s="1">
        <v>17.170799255371094</v>
      </c>
      <c r="X9967" s="1">
        <v>17.170799255371094</v>
      </c>
    </row>
    <row r="9968" spans="1:24" x14ac:dyDescent="0.35">
      <c r="A9968" s="1">
        <v>340556</v>
      </c>
      <c r="B9968" s="1" t="s">
        <v>2347</v>
      </c>
      <c r="C9968" s="1">
        <v>123465507</v>
      </c>
      <c r="D9968" s="1">
        <v>556</v>
      </c>
      <c r="E9968" s="1" t="s">
        <v>2857</v>
      </c>
      <c r="F9968" s="1" t="s">
        <v>156</v>
      </c>
      <c r="G9968" s="1" t="s">
        <v>449</v>
      </c>
      <c r="H9968" s="1" t="s">
        <v>2369</v>
      </c>
      <c r="J9968" s="1">
        <v>893952</v>
      </c>
      <c r="R9968" s="1">
        <v>3.5895001143217087E-2</v>
      </c>
      <c r="S9968" s="1">
        <v>34</v>
      </c>
      <c r="T9968" s="1">
        <v>2</v>
      </c>
      <c r="U9968" s="1">
        <v>893952</v>
      </c>
      <c r="V9968" s="1">
        <v>3.5895001143217087E-2</v>
      </c>
      <c r="W9968" s="1">
        <v>4.18328857421875</v>
      </c>
      <c r="X9968" s="1">
        <v>4.18328857421875</v>
      </c>
    </row>
    <row r="9969" spans="1:24" x14ac:dyDescent="0.35">
      <c r="A9969" s="1">
        <v>350556</v>
      </c>
      <c r="B9969" s="1" t="s">
        <v>2348</v>
      </c>
      <c r="C9969" s="1">
        <v>123465507</v>
      </c>
      <c r="D9969" s="1">
        <v>556</v>
      </c>
      <c r="E9969" s="1" t="s">
        <v>2857</v>
      </c>
      <c r="F9969" s="1" t="s">
        <v>156</v>
      </c>
      <c r="G9969" s="1" t="s">
        <v>449</v>
      </c>
      <c r="H9969" s="1" t="s">
        <v>2369</v>
      </c>
      <c r="J9969" s="1">
        <v>851800.32</v>
      </c>
      <c r="R9969" s="1">
        <v>-4.215167835354805E-2</v>
      </c>
      <c r="S9969" s="1">
        <v>35</v>
      </c>
      <c r="T9969" s="1">
        <v>2</v>
      </c>
      <c r="U9969" s="1">
        <v>851800.3125</v>
      </c>
      <c r="V9969" s="1">
        <v>-4.215167835354805E-2</v>
      </c>
      <c r="W9969" s="1">
        <v>-4.7152070999145508</v>
      </c>
      <c r="X9969" s="1">
        <v>-4.7152070999145508</v>
      </c>
    </row>
    <row r="9970" spans="1:24" x14ac:dyDescent="0.35">
      <c r="A9970" s="1">
        <v>360556</v>
      </c>
      <c r="B9970" s="1" t="s">
        <v>2349</v>
      </c>
      <c r="C9970" s="1">
        <v>123465507</v>
      </c>
      <c r="D9970" s="1">
        <v>556</v>
      </c>
      <c r="E9970" s="1" t="s">
        <v>2857</v>
      </c>
      <c r="F9970" s="1" t="s">
        <v>156</v>
      </c>
      <c r="G9970" s="1" t="s">
        <v>449</v>
      </c>
      <c r="H9970" s="1" t="s">
        <v>2369</v>
      </c>
      <c r="J9970" s="1">
        <v>911428</v>
      </c>
      <c r="R9970" s="1">
        <v>5.9627678245306015E-2</v>
      </c>
      <c r="S9970" s="1">
        <v>36</v>
      </c>
      <c r="T9970" s="1">
        <v>2</v>
      </c>
      <c r="U9970" s="1">
        <v>911428</v>
      </c>
      <c r="V9970" s="1">
        <v>5.9627678245306015E-2</v>
      </c>
      <c r="W9970" s="1">
        <v>7.0001955032348633</v>
      </c>
      <c r="X9970" s="1">
        <v>7.0001955032348633</v>
      </c>
    </row>
    <row r="9971" spans="1:24" x14ac:dyDescent="0.35">
      <c r="A9971" s="1">
        <v>370556</v>
      </c>
      <c r="B9971" s="1" t="s">
        <v>2350</v>
      </c>
      <c r="C9971" s="1">
        <v>123465507</v>
      </c>
      <c r="D9971" s="1">
        <v>556</v>
      </c>
      <c r="E9971" s="1" t="s">
        <v>2857</v>
      </c>
      <c r="F9971" s="1" t="s">
        <v>156</v>
      </c>
      <c r="G9971" s="1" t="s">
        <v>449</v>
      </c>
      <c r="H9971" s="1" t="s">
        <v>2369</v>
      </c>
      <c r="J9971" s="1">
        <v>1149146</v>
      </c>
      <c r="R9971" s="1">
        <v>0.23771800100803375</v>
      </c>
      <c r="S9971" s="1">
        <v>37</v>
      </c>
      <c r="T9971" s="1">
        <v>2</v>
      </c>
      <c r="U9971" s="1">
        <v>1149146</v>
      </c>
      <c r="V9971" s="1">
        <v>0.23771800100803375</v>
      </c>
      <c r="W9971" s="1">
        <v>26.081928253173828</v>
      </c>
      <c r="X9971" s="1">
        <v>26.081928253173828</v>
      </c>
    </row>
    <row r="9972" spans="1:24" x14ac:dyDescent="0.35">
      <c r="A9972" s="1">
        <v>380556</v>
      </c>
      <c r="B9972" s="1" t="s">
        <v>2351</v>
      </c>
      <c r="C9972" s="1">
        <v>123465507</v>
      </c>
      <c r="D9972" s="1">
        <v>556</v>
      </c>
      <c r="E9972" s="1" t="s">
        <v>2857</v>
      </c>
      <c r="F9972" s="1" t="s">
        <v>156</v>
      </c>
      <c r="G9972" s="1" t="s">
        <v>449</v>
      </c>
      <c r="H9972" s="1" t="s">
        <v>2369</v>
      </c>
      <c r="J9972" s="1">
        <v>1113447</v>
      </c>
      <c r="R9972" s="1">
        <v>-3.5698998719453812E-2</v>
      </c>
      <c r="S9972" s="1">
        <v>38</v>
      </c>
      <c r="T9972" s="1">
        <v>2</v>
      </c>
      <c r="U9972" s="1">
        <v>1113447</v>
      </c>
      <c r="V9972" s="1">
        <v>-3.5698998719453812E-2</v>
      </c>
      <c r="W9972" s="1">
        <v>-3.1065678596496582</v>
      </c>
      <c r="X9972" s="1">
        <v>-3.1065678596496582</v>
      </c>
    </row>
    <row r="9973" spans="1:24" x14ac:dyDescent="0.35">
      <c r="A9973" s="1">
        <v>390556</v>
      </c>
      <c r="B9973" s="1" t="s">
        <v>2352</v>
      </c>
      <c r="C9973" s="1">
        <v>123465507</v>
      </c>
      <c r="D9973" s="1">
        <v>556</v>
      </c>
      <c r="E9973" s="1" t="s">
        <v>2857</v>
      </c>
      <c r="F9973" s="1" t="s">
        <v>156</v>
      </c>
      <c r="G9973" s="1" t="s">
        <v>449</v>
      </c>
      <c r="H9973" s="1" t="s">
        <v>2369</v>
      </c>
      <c r="J9973" s="1">
        <v>1266904</v>
      </c>
      <c r="R9973" s="1">
        <v>0.15345700085163116</v>
      </c>
      <c r="S9973" s="1">
        <v>39</v>
      </c>
      <c r="T9973" s="1">
        <v>2</v>
      </c>
      <c r="U9973" s="1">
        <v>1266904</v>
      </c>
      <c r="V9973" s="1">
        <v>0.15345700085163116</v>
      </c>
      <c r="W9973" s="1">
        <v>13.782155990600586</v>
      </c>
      <c r="X9973" s="1">
        <v>13.782155990600586</v>
      </c>
    </row>
    <row r="9974" spans="1:24" x14ac:dyDescent="0.35">
      <c r="A9974" s="1">
        <v>400556</v>
      </c>
      <c r="B9974" s="1" t="s">
        <v>2353</v>
      </c>
      <c r="C9974" s="1">
        <v>123465507</v>
      </c>
      <c r="D9974" s="1">
        <v>556</v>
      </c>
      <c r="E9974" s="1" t="s">
        <v>48</v>
      </c>
      <c r="F9974" s="1" t="s">
        <v>48</v>
      </c>
      <c r="G9974" s="1" t="s">
        <v>48</v>
      </c>
      <c r="H9974" s="1" t="s">
        <v>48</v>
      </c>
      <c r="S9974" s="1">
        <v>40</v>
      </c>
      <c r="T9974" s="1">
        <v>2</v>
      </c>
      <c r="U9974" s="1">
        <v>0</v>
      </c>
      <c r="V9974" s="1">
        <v>0</v>
      </c>
      <c r="W9974" s="1">
        <v>-100</v>
      </c>
      <c r="X9974" s="1">
        <v>-100</v>
      </c>
    </row>
    <row r="9975" spans="1:24" x14ac:dyDescent="0.35">
      <c r="A9975" s="1">
        <v>410556</v>
      </c>
      <c r="B9975" s="1" t="s">
        <v>2354</v>
      </c>
      <c r="C9975" s="1">
        <v>123465507</v>
      </c>
      <c r="D9975" s="1">
        <v>556</v>
      </c>
      <c r="E9975" s="1" t="s">
        <v>48</v>
      </c>
      <c r="F9975" s="1" t="s">
        <v>48</v>
      </c>
      <c r="G9975" s="1" t="s">
        <v>48</v>
      </c>
      <c r="H9975" s="1" t="s">
        <v>48</v>
      </c>
      <c r="S9975" s="1">
        <v>41</v>
      </c>
      <c r="T9975" s="1">
        <v>2</v>
      </c>
      <c r="U9975" s="1">
        <v>0</v>
      </c>
      <c r="V9975" s="1">
        <v>0</v>
      </c>
    </row>
    <row r="9976" spans="1:24" x14ac:dyDescent="0.35">
      <c r="A9976" s="1">
        <v>420556</v>
      </c>
      <c r="B9976" s="1" t="s">
        <v>2355</v>
      </c>
      <c r="C9976" s="1">
        <v>123465507</v>
      </c>
      <c r="D9976" s="1">
        <v>556</v>
      </c>
      <c r="E9976" s="1" t="s">
        <v>48</v>
      </c>
      <c r="F9976" s="1" t="s">
        <v>48</v>
      </c>
      <c r="G9976" s="1" t="s">
        <v>48</v>
      </c>
      <c r="H9976" s="1" t="s">
        <v>48</v>
      </c>
      <c r="S9976" s="1">
        <v>42</v>
      </c>
      <c r="T9976" s="1">
        <v>2</v>
      </c>
      <c r="U9976" s="1">
        <v>0</v>
      </c>
      <c r="V9976" s="1">
        <v>0</v>
      </c>
    </row>
    <row r="9977" spans="1:24" x14ac:dyDescent="0.35">
      <c r="A9977" s="1">
        <v>430556</v>
      </c>
      <c r="B9977" s="1" t="s">
        <v>2356</v>
      </c>
      <c r="C9977" s="1">
        <v>123465507</v>
      </c>
      <c r="D9977" s="1">
        <v>556</v>
      </c>
      <c r="E9977" s="1" t="s">
        <v>48</v>
      </c>
      <c r="F9977" s="1" t="s">
        <v>48</v>
      </c>
      <c r="G9977" s="1" t="s">
        <v>48</v>
      </c>
      <c r="H9977" s="1" t="s">
        <v>48</v>
      </c>
      <c r="S9977" s="1">
        <v>43</v>
      </c>
      <c r="T9977" s="1">
        <v>2</v>
      </c>
      <c r="U9977" s="1">
        <v>0</v>
      </c>
      <c r="V9977" s="1">
        <v>0</v>
      </c>
    </row>
    <row r="9978" spans="1:24" x14ac:dyDescent="0.35">
      <c r="A9978" s="1">
        <v>440556</v>
      </c>
      <c r="B9978" s="1" t="s">
        <v>2357</v>
      </c>
      <c r="C9978" s="1">
        <v>123465507</v>
      </c>
      <c r="D9978" s="1">
        <v>556</v>
      </c>
      <c r="E9978" s="1" t="s">
        <v>48</v>
      </c>
      <c r="F9978" s="1" t="s">
        <v>48</v>
      </c>
      <c r="G9978" s="1" t="s">
        <v>48</v>
      </c>
      <c r="H9978" s="1" t="s">
        <v>48</v>
      </c>
      <c r="S9978" s="1">
        <v>44</v>
      </c>
      <c r="T9978" s="1">
        <v>2</v>
      </c>
      <c r="U9978" s="1">
        <v>0</v>
      </c>
      <c r="V9978" s="1">
        <v>0</v>
      </c>
    </row>
    <row r="9979" spans="1:24" x14ac:dyDescent="0.35">
      <c r="A9979" s="1">
        <v>450556</v>
      </c>
      <c r="B9979" s="1" t="s">
        <v>2358</v>
      </c>
      <c r="C9979" s="1">
        <v>123465507</v>
      </c>
      <c r="D9979" s="1">
        <v>556</v>
      </c>
      <c r="E9979" s="1" t="s">
        <v>48</v>
      </c>
      <c r="F9979" s="1" t="s">
        <v>48</v>
      </c>
      <c r="G9979" s="1" t="s">
        <v>48</v>
      </c>
      <c r="H9979" s="1" t="s">
        <v>48</v>
      </c>
      <c r="S9979" s="1">
        <v>45</v>
      </c>
      <c r="T9979" s="1">
        <v>2</v>
      </c>
      <c r="U9979" s="1">
        <v>0</v>
      </c>
      <c r="V9979" s="1">
        <v>0</v>
      </c>
    </row>
    <row r="9980" spans="1:24" x14ac:dyDescent="0.35">
      <c r="A9980" s="1">
        <v>460556</v>
      </c>
      <c r="B9980" s="1" t="s">
        <v>2359</v>
      </c>
      <c r="C9980" s="1">
        <v>123465507</v>
      </c>
      <c r="D9980" s="1">
        <v>556</v>
      </c>
      <c r="E9980" s="1" t="s">
        <v>48</v>
      </c>
      <c r="F9980" s="1" t="s">
        <v>48</v>
      </c>
      <c r="G9980" s="1" t="s">
        <v>48</v>
      </c>
      <c r="H9980" s="1" t="s">
        <v>48</v>
      </c>
      <c r="S9980" s="1">
        <v>46</v>
      </c>
      <c r="T9980" s="1">
        <v>2</v>
      </c>
      <c r="U9980" s="1">
        <v>0</v>
      </c>
      <c r="V9980" s="1">
        <v>0</v>
      </c>
    </row>
    <row r="9981" spans="1:24" x14ac:dyDescent="0.35">
      <c r="A9981" s="1">
        <v>470556</v>
      </c>
      <c r="B9981" s="1" t="s">
        <v>2360</v>
      </c>
      <c r="C9981" s="1">
        <v>123465507</v>
      </c>
      <c r="D9981" s="1">
        <v>556</v>
      </c>
      <c r="E9981" s="1" t="s">
        <v>48</v>
      </c>
      <c r="F9981" s="1" t="s">
        <v>48</v>
      </c>
      <c r="G9981" s="1" t="s">
        <v>48</v>
      </c>
      <c r="H9981" s="1" t="s">
        <v>48</v>
      </c>
      <c r="S9981" s="1">
        <v>47</v>
      </c>
      <c r="T9981" s="1">
        <v>2</v>
      </c>
      <c r="U9981" s="1">
        <v>0</v>
      </c>
      <c r="V9981" s="1">
        <v>0</v>
      </c>
    </row>
    <row r="9982" spans="1:24" x14ac:dyDescent="0.35">
      <c r="A9982" s="1">
        <v>290284</v>
      </c>
      <c r="B9982" s="1" t="s">
        <v>2341</v>
      </c>
      <c r="C9982" s="1">
        <v>123465602</v>
      </c>
      <c r="D9982" s="1">
        <v>284</v>
      </c>
      <c r="E9982" s="1" t="s">
        <v>2858</v>
      </c>
      <c r="F9982" s="1" t="s">
        <v>156</v>
      </c>
      <c r="G9982" s="1" t="s">
        <v>449</v>
      </c>
      <c r="H9982" s="1" t="s">
        <v>916</v>
      </c>
      <c r="I9982" s="1">
        <v>4353172.21</v>
      </c>
      <c r="K9982" s="1">
        <v>787066</v>
      </c>
      <c r="L9982" s="1">
        <v>11172971</v>
      </c>
      <c r="S9982" s="1">
        <v>29</v>
      </c>
      <c r="T9982" s="1">
        <v>1</v>
      </c>
      <c r="U9982" s="1">
        <v>16313209</v>
      </c>
      <c r="V9982" s="1">
        <v>0</v>
      </c>
    </row>
    <row r="9983" spans="1:24" x14ac:dyDescent="0.35">
      <c r="A9983" s="1">
        <v>300284</v>
      </c>
      <c r="B9983" s="1" t="s">
        <v>2343</v>
      </c>
      <c r="C9983" s="1">
        <v>123465602</v>
      </c>
      <c r="D9983" s="1">
        <v>284</v>
      </c>
      <c r="E9983" s="1" t="s">
        <v>2858</v>
      </c>
      <c r="F9983" s="1" t="s">
        <v>156</v>
      </c>
      <c r="G9983" s="1" t="s">
        <v>449</v>
      </c>
      <c r="H9983" s="1" t="s">
        <v>916</v>
      </c>
      <c r="I9983" s="1">
        <v>4406672.09</v>
      </c>
      <c r="K9983" s="1">
        <v>787066</v>
      </c>
      <c r="L9983" s="1">
        <v>11928267</v>
      </c>
      <c r="M9983" s="1">
        <v>0.75529599189758301</v>
      </c>
      <c r="N9983" s="1">
        <v>6.7600283622741699</v>
      </c>
      <c r="O9983" s="1">
        <v>5.349988117814064E-2</v>
      </c>
      <c r="P9983" s="1">
        <v>1.2289860248565674</v>
      </c>
      <c r="Q9983" s="1">
        <v>0</v>
      </c>
      <c r="S9983" s="1">
        <v>30</v>
      </c>
      <c r="T9983" s="1">
        <v>1</v>
      </c>
      <c r="U9983" s="1">
        <v>17122004</v>
      </c>
      <c r="V9983" s="1">
        <v>0.80879586935043335</v>
      </c>
      <c r="W9983" s="1">
        <v>4.9579148292541504</v>
      </c>
      <c r="X9983" s="1">
        <v>4.9579148292541504</v>
      </c>
    </row>
    <row r="9984" spans="1:24" x14ac:dyDescent="0.35">
      <c r="A9984" s="1">
        <v>310284</v>
      </c>
      <c r="B9984" s="1" t="s">
        <v>2344</v>
      </c>
      <c r="C9984" s="1">
        <v>123465602</v>
      </c>
      <c r="D9984" s="1">
        <v>284</v>
      </c>
      <c r="E9984" s="1" t="s">
        <v>2858</v>
      </c>
      <c r="F9984" s="1" t="s">
        <v>156</v>
      </c>
      <c r="G9984" s="1" t="s">
        <v>449</v>
      </c>
      <c r="H9984" s="1" t="s">
        <v>916</v>
      </c>
      <c r="I9984" s="1">
        <v>4374450.93</v>
      </c>
      <c r="K9984" s="1">
        <v>787066</v>
      </c>
      <c r="L9984" s="1">
        <v>12356759</v>
      </c>
      <c r="M9984" s="1">
        <v>0.42849200963973999</v>
      </c>
      <c r="N9984" s="1">
        <v>3.5922400951385498</v>
      </c>
      <c r="O9984" s="1">
        <v>-3.222116082906723E-2</v>
      </c>
      <c r="P9984" s="1">
        <v>-0.73119032382965088</v>
      </c>
      <c r="Q9984" s="1">
        <v>0</v>
      </c>
      <c r="S9984" s="1">
        <v>31</v>
      </c>
      <c r="T9984" s="1">
        <v>1</v>
      </c>
      <c r="U9984" s="1">
        <v>17518276</v>
      </c>
      <c r="V9984" s="1">
        <v>0.39627084136009216</v>
      </c>
      <c r="W9984" s="1">
        <v>2.3144018650054932</v>
      </c>
      <c r="X9984" s="1">
        <v>2.3144018650054932</v>
      </c>
    </row>
    <row r="9985" spans="1:24" x14ac:dyDescent="0.35">
      <c r="A9985" s="1">
        <v>320284</v>
      </c>
      <c r="B9985" s="1" t="s">
        <v>2345</v>
      </c>
      <c r="C9985" s="1">
        <v>123465602</v>
      </c>
      <c r="D9985" s="1">
        <v>284</v>
      </c>
      <c r="E9985" s="1" t="s">
        <v>2858</v>
      </c>
      <c r="F9985" s="1" t="s">
        <v>156</v>
      </c>
      <c r="G9985" s="1" t="s">
        <v>449</v>
      </c>
      <c r="H9985" s="1" t="s">
        <v>916</v>
      </c>
      <c r="I9985" s="1">
        <v>4634929.4400000004</v>
      </c>
      <c r="K9985" s="1">
        <v>787066</v>
      </c>
      <c r="L9985" s="1">
        <v>12887565</v>
      </c>
      <c r="M9985" s="1">
        <v>0.53080600500106812</v>
      </c>
      <c r="N9985" s="1">
        <v>4.2956733703613281</v>
      </c>
      <c r="O9985" s="1">
        <v>0.26047849655151367</v>
      </c>
      <c r="P9985" s="1">
        <v>5.9545416831970215</v>
      </c>
      <c r="Q9985" s="1">
        <v>0</v>
      </c>
      <c r="S9985" s="1">
        <v>32</v>
      </c>
      <c r="T9985" s="1">
        <v>1</v>
      </c>
      <c r="U9985" s="1">
        <v>18309560</v>
      </c>
      <c r="V9985" s="1">
        <v>0.79128450155258179</v>
      </c>
      <c r="W9985" s="1">
        <v>4.5169057846069336</v>
      </c>
      <c r="X9985" s="1">
        <v>4.5169057846069336</v>
      </c>
    </row>
    <row r="9986" spans="1:24" x14ac:dyDescent="0.35">
      <c r="A9986" s="1">
        <v>330284</v>
      </c>
      <c r="B9986" s="1" t="s">
        <v>2346</v>
      </c>
      <c r="C9986" s="1">
        <v>123465602</v>
      </c>
      <c r="D9986" s="1">
        <v>284</v>
      </c>
      <c r="E9986" s="1" t="s">
        <v>2858</v>
      </c>
      <c r="F9986" s="1" t="s">
        <v>156</v>
      </c>
      <c r="G9986" s="1" t="s">
        <v>449</v>
      </c>
      <c r="H9986" s="1" t="s">
        <v>916</v>
      </c>
      <c r="I9986" s="1">
        <v>5152808.7</v>
      </c>
      <c r="K9986" s="1">
        <v>787066</v>
      </c>
      <c r="L9986" s="1">
        <v>13662604</v>
      </c>
      <c r="M9986" s="1">
        <v>0.77503901720046997</v>
      </c>
      <c r="N9986" s="1">
        <v>6.0138511657714844</v>
      </c>
      <c r="O9986" s="1">
        <v>0.51787924766540527</v>
      </c>
      <c r="P9986" s="1">
        <v>11.17340087890625</v>
      </c>
      <c r="Q9986" s="1">
        <v>0</v>
      </c>
      <c r="S9986" s="1">
        <v>33</v>
      </c>
      <c r="T9986" s="1">
        <v>1</v>
      </c>
      <c r="U9986" s="1">
        <v>19602478</v>
      </c>
      <c r="V9986" s="1">
        <v>1.2929182052612305</v>
      </c>
      <c r="W9986" s="1">
        <v>7.061436653137207</v>
      </c>
      <c r="X9986" s="1">
        <v>7.061436653137207</v>
      </c>
    </row>
    <row r="9987" spans="1:24" x14ac:dyDescent="0.35">
      <c r="A9987" s="1">
        <v>340284</v>
      </c>
      <c r="B9987" s="1" t="s">
        <v>2347</v>
      </c>
      <c r="C9987" s="1">
        <v>123465602</v>
      </c>
      <c r="D9987" s="1">
        <v>284</v>
      </c>
      <c r="E9987" s="1" t="s">
        <v>2858</v>
      </c>
      <c r="F9987" s="1" t="s">
        <v>156</v>
      </c>
      <c r="G9987" s="1" t="s">
        <v>449</v>
      </c>
      <c r="H9987" s="1" t="s">
        <v>916</v>
      </c>
      <c r="I9987" s="1">
        <v>5135644.04</v>
      </c>
      <c r="K9987" s="1">
        <v>787066</v>
      </c>
      <c r="L9987" s="1">
        <v>13662573</v>
      </c>
      <c r="M9987" s="1">
        <v>-3.0999999580672011E-5</v>
      </c>
      <c r="N9987" s="1">
        <v>-2.2689672186970711E-4</v>
      </c>
      <c r="O9987" s="1">
        <v>-1.716466061770916E-2</v>
      </c>
      <c r="P9987" s="1">
        <v>-0.3331126868724823</v>
      </c>
      <c r="Q9987" s="1">
        <v>0</v>
      </c>
      <c r="S9987" s="1">
        <v>34</v>
      </c>
      <c r="T9987" s="1">
        <v>1</v>
      </c>
      <c r="U9987" s="1">
        <v>19585284</v>
      </c>
      <c r="V9987" s="1">
        <v>-1.7195660620927811E-2</v>
      </c>
      <c r="W9987" s="1">
        <v>-8.7713398039340973E-2</v>
      </c>
      <c r="X9987" s="1">
        <v>-8.7713398039340973E-2</v>
      </c>
    </row>
    <row r="9988" spans="1:24" x14ac:dyDescent="0.35">
      <c r="A9988" s="1">
        <v>350284</v>
      </c>
      <c r="B9988" s="1" t="s">
        <v>2348</v>
      </c>
      <c r="C9988" s="1">
        <v>123465602</v>
      </c>
      <c r="D9988" s="1">
        <v>284</v>
      </c>
      <c r="E9988" s="1" t="s">
        <v>2858</v>
      </c>
      <c r="F9988" s="1" t="s">
        <v>156</v>
      </c>
      <c r="G9988" s="1" t="s">
        <v>449</v>
      </c>
      <c r="H9988" s="1" t="s">
        <v>916</v>
      </c>
      <c r="I9988" s="1">
        <v>5272150.79</v>
      </c>
      <c r="K9988" s="1">
        <v>1287066</v>
      </c>
      <c r="L9988" s="1">
        <v>16294349</v>
      </c>
      <c r="M9988" s="1">
        <v>2.6317760944366455</v>
      </c>
      <c r="N9988" s="1">
        <v>19.262666702270508</v>
      </c>
      <c r="O9988" s="1">
        <v>0.13650675117969513</v>
      </c>
      <c r="P9988" s="1">
        <v>2.6580259799957275</v>
      </c>
      <c r="Q9988" s="1">
        <v>0.5</v>
      </c>
      <c r="S9988" s="1">
        <v>35</v>
      </c>
      <c r="T9988" s="1">
        <v>1</v>
      </c>
      <c r="U9988" s="1">
        <v>22853566</v>
      </c>
      <c r="V9988" s="1">
        <v>3.2682828903198242</v>
      </c>
      <c r="W9988" s="1">
        <v>16.687437057495117</v>
      </c>
      <c r="X9988" s="1">
        <v>16.687437057495117</v>
      </c>
    </row>
    <row r="9989" spans="1:24" x14ac:dyDescent="0.35">
      <c r="A9989" s="1">
        <v>360284</v>
      </c>
      <c r="B9989" s="1" t="s">
        <v>2349</v>
      </c>
      <c r="C9989" s="1">
        <v>123465602</v>
      </c>
      <c r="D9989" s="1">
        <v>284</v>
      </c>
      <c r="E9989" s="1" t="s">
        <v>2858</v>
      </c>
      <c r="F9989" s="1" t="s">
        <v>156</v>
      </c>
      <c r="G9989" s="1" t="s">
        <v>449</v>
      </c>
      <c r="H9989" s="1" t="s">
        <v>916</v>
      </c>
      <c r="I9989" s="1">
        <v>5990069.3499999996</v>
      </c>
      <c r="K9989" s="1">
        <v>1287066</v>
      </c>
      <c r="L9989" s="1">
        <v>18982458</v>
      </c>
      <c r="M9989" s="1">
        <v>2.6881089210510254</v>
      </c>
      <c r="N9989" s="1">
        <v>16.497184753417969</v>
      </c>
      <c r="O9989" s="1">
        <v>0.71791857481002808</v>
      </c>
      <c r="P9989" s="1">
        <v>13.617185592651367</v>
      </c>
      <c r="Q9989" s="1">
        <v>0</v>
      </c>
      <c r="S9989" s="1">
        <v>36</v>
      </c>
      <c r="T9989" s="1">
        <v>1</v>
      </c>
      <c r="U9989" s="1">
        <v>26259594</v>
      </c>
      <c r="V9989" s="1">
        <v>3.4060275554656982</v>
      </c>
      <c r="W9989" s="1">
        <v>14.903704643249512</v>
      </c>
      <c r="X9989" s="1">
        <v>14.903704643249512</v>
      </c>
    </row>
    <row r="9990" spans="1:24" x14ac:dyDescent="0.35">
      <c r="A9990" s="1">
        <v>370284</v>
      </c>
      <c r="B9990" s="1" t="s">
        <v>2350</v>
      </c>
      <c r="C9990" s="1">
        <v>123465602</v>
      </c>
      <c r="D9990" s="1">
        <v>284</v>
      </c>
      <c r="E9990" s="1" t="s">
        <v>2858</v>
      </c>
      <c r="F9990" s="1" t="s">
        <v>156</v>
      </c>
      <c r="G9990" s="1" t="s">
        <v>449</v>
      </c>
      <c r="H9990" s="1" t="s">
        <v>916</v>
      </c>
      <c r="I9990" s="1">
        <v>6178434</v>
      </c>
      <c r="K9990" s="1">
        <v>1937066</v>
      </c>
      <c r="L9990" s="1">
        <v>24731062</v>
      </c>
      <c r="M9990" s="1">
        <v>5.7486038208007813</v>
      </c>
      <c r="N9990" s="1">
        <v>30.283769607543945</v>
      </c>
      <c r="O9990" s="1">
        <v>0.1883646547794342</v>
      </c>
      <c r="P9990" s="1">
        <v>3.1446154117584229</v>
      </c>
      <c r="Q9990" s="1">
        <v>0.64999997615814209</v>
      </c>
      <c r="S9990" s="1">
        <v>37</v>
      </c>
      <c r="T9990" s="1">
        <v>1</v>
      </c>
      <c r="U9990" s="1">
        <v>32846562</v>
      </c>
      <c r="V9990" s="1">
        <v>6.5869684219360352</v>
      </c>
      <c r="W9990" s="1">
        <v>25.084043502807617</v>
      </c>
      <c r="X9990" s="1">
        <v>25.084043502807617</v>
      </c>
    </row>
    <row r="9991" spans="1:24" x14ac:dyDescent="0.35">
      <c r="A9991" s="1">
        <v>380284</v>
      </c>
      <c r="B9991" s="1" t="s">
        <v>2351</v>
      </c>
      <c r="C9991" s="1">
        <v>123465602</v>
      </c>
      <c r="D9991" s="1">
        <v>284</v>
      </c>
      <c r="E9991" s="1" t="s">
        <v>2858</v>
      </c>
      <c r="F9991" s="1" t="s">
        <v>156</v>
      </c>
      <c r="G9991" s="1" t="s">
        <v>449</v>
      </c>
      <c r="H9991" s="1" t="s">
        <v>916</v>
      </c>
      <c r="I9991" s="1">
        <v>6882334</v>
      </c>
      <c r="K9991" s="1">
        <v>7353397.5</v>
      </c>
      <c r="L9991" s="1">
        <v>27057696</v>
      </c>
      <c r="M9991" s="1">
        <v>2.3266339302062988</v>
      </c>
      <c r="N9991" s="1">
        <v>9.4077396392822266</v>
      </c>
      <c r="O9991" s="1">
        <v>0.70389997959136963</v>
      </c>
      <c r="P9991" s="1">
        <v>11.392854690551758</v>
      </c>
      <c r="Q9991" s="1">
        <v>5.4163312911987305</v>
      </c>
      <c r="S9991" s="1">
        <v>38</v>
      </c>
      <c r="T9991" s="1">
        <v>1</v>
      </c>
      <c r="U9991" s="1">
        <v>41293428</v>
      </c>
      <c r="V9991" s="1">
        <v>8.4468650817871094</v>
      </c>
      <c r="W9991" s="1">
        <v>25.716135025024414</v>
      </c>
      <c r="X9991" s="1">
        <v>25.716135025024414</v>
      </c>
    </row>
    <row r="9992" spans="1:24" x14ac:dyDescent="0.35">
      <c r="A9992" s="1">
        <v>390284</v>
      </c>
      <c r="B9992" s="1" t="s">
        <v>2352</v>
      </c>
      <c r="C9992" s="1">
        <v>123465602</v>
      </c>
      <c r="D9992" s="1">
        <v>284</v>
      </c>
      <c r="E9992" s="1" t="s">
        <v>2858</v>
      </c>
      <c r="F9992" s="1" t="s">
        <v>156</v>
      </c>
      <c r="G9992" s="1" t="s">
        <v>449</v>
      </c>
      <c r="H9992" s="1" t="s">
        <v>916</v>
      </c>
      <c r="I9992" s="1">
        <v>7107576</v>
      </c>
      <c r="K9992" s="1">
        <v>13336036</v>
      </c>
      <c r="L9992" s="1">
        <v>27572640</v>
      </c>
      <c r="M9992" s="1">
        <v>0.51494401693344116</v>
      </c>
      <c r="N9992" s="1">
        <v>1.9031332731246948</v>
      </c>
      <c r="O9992" s="1">
        <v>0.2252420037984848</v>
      </c>
      <c r="P9992" s="1">
        <v>3.2727560997009277</v>
      </c>
      <c r="Q9992" s="1">
        <v>5.9826383590698242</v>
      </c>
      <c r="S9992" s="1">
        <v>39</v>
      </c>
      <c r="T9992" s="1">
        <v>1</v>
      </c>
      <c r="U9992" s="1">
        <v>48016252</v>
      </c>
      <c r="V9992" s="1">
        <v>6.7228245735168457</v>
      </c>
      <c r="W9992" s="1">
        <v>16.280614852905273</v>
      </c>
      <c r="X9992" s="1">
        <v>16.280614852905273</v>
      </c>
    </row>
    <row r="9993" spans="1:24" x14ac:dyDescent="0.35">
      <c r="A9993" s="1">
        <v>400284</v>
      </c>
      <c r="B9993" s="1" t="s">
        <v>2353</v>
      </c>
      <c r="C9993" s="1">
        <v>123465602</v>
      </c>
      <c r="D9993" s="1">
        <v>284</v>
      </c>
      <c r="E9993" s="1" t="s">
        <v>2858</v>
      </c>
      <c r="F9993" s="1" t="s">
        <v>156</v>
      </c>
      <c r="G9993" s="1" t="s">
        <v>449</v>
      </c>
      <c r="H9993" s="1" t="s">
        <v>916</v>
      </c>
      <c r="S9993" s="1">
        <v>40</v>
      </c>
      <c r="T9993" s="1">
        <v>1</v>
      </c>
      <c r="U9993" s="1">
        <v>0</v>
      </c>
      <c r="V9993" s="1">
        <v>0</v>
      </c>
      <c r="W9993" s="1">
        <v>-100</v>
      </c>
      <c r="X9993" s="1">
        <v>-100</v>
      </c>
    </row>
    <row r="9994" spans="1:24" x14ac:dyDescent="0.35">
      <c r="A9994" s="1">
        <v>410284</v>
      </c>
      <c r="B9994" s="1" t="s">
        <v>2354</v>
      </c>
      <c r="C9994" s="1">
        <v>123465602</v>
      </c>
      <c r="D9994" s="1">
        <v>284</v>
      </c>
      <c r="E9994" s="1" t="s">
        <v>2858</v>
      </c>
      <c r="F9994" s="1" t="s">
        <v>156</v>
      </c>
      <c r="G9994" s="1" t="s">
        <v>449</v>
      </c>
      <c r="H9994" s="1" t="s">
        <v>916</v>
      </c>
      <c r="S9994" s="1">
        <v>41</v>
      </c>
      <c r="T9994" s="1">
        <v>1</v>
      </c>
      <c r="U9994" s="1">
        <v>0</v>
      </c>
      <c r="V9994" s="1">
        <v>0</v>
      </c>
    </row>
    <row r="9995" spans="1:24" x14ac:dyDescent="0.35">
      <c r="A9995" s="1">
        <v>420284</v>
      </c>
      <c r="B9995" s="1" t="s">
        <v>2355</v>
      </c>
      <c r="C9995" s="1">
        <v>123465602</v>
      </c>
      <c r="D9995" s="1">
        <v>284</v>
      </c>
      <c r="E9995" s="1" t="s">
        <v>2858</v>
      </c>
      <c r="F9995" s="1" t="s">
        <v>156</v>
      </c>
      <c r="G9995" s="1" t="s">
        <v>449</v>
      </c>
      <c r="H9995" s="1" t="s">
        <v>916</v>
      </c>
      <c r="S9995" s="1">
        <v>42</v>
      </c>
      <c r="T9995" s="1">
        <v>1</v>
      </c>
      <c r="U9995" s="1">
        <v>0</v>
      </c>
      <c r="V9995" s="1">
        <v>0</v>
      </c>
    </row>
    <row r="9996" spans="1:24" x14ac:dyDescent="0.35">
      <c r="A9996" s="1">
        <v>430284</v>
      </c>
      <c r="B9996" s="1" t="s">
        <v>2356</v>
      </c>
      <c r="C9996" s="1">
        <v>123465602</v>
      </c>
      <c r="D9996" s="1">
        <v>284</v>
      </c>
      <c r="E9996" s="1" t="s">
        <v>2858</v>
      </c>
      <c r="F9996" s="1" t="s">
        <v>156</v>
      </c>
      <c r="G9996" s="1" t="s">
        <v>449</v>
      </c>
      <c r="H9996" s="1" t="s">
        <v>916</v>
      </c>
      <c r="S9996" s="1">
        <v>43</v>
      </c>
      <c r="T9996" s="1">
        <v>1</v>
      </c>
      <c r="U9996" s="1">
        <v>0</v>
      </c>
      <c r="V9996" s="1">
        <v>0</v>
      </c>
    </row>
    <row r="9997" spans="1:24" x14ac:dyDescent="0.35">
      <c r="A9997" s="1">
        <v>440284</v>
      </c>
      <c r="B9997" s="1" t="s">
        <v>2357</v>
      </c>
      <c r="C9997" s="1">
        <v>123465602</v>
      </c>
      <c r="D9997" s="1">
        <v>284</v>
      </c>
      <c r="E9997" s="1" t="s">
        <v>2858</v>
      </c>
      <c r="F9997" s="1" t="s">
        <v>156</v>
      </c>
      <c r="G9997" s="1" t="s">
        <v>449</v>
      </c>
      <c r="H9997" s="1" t="s">
        <v>916</v>
      </c>
      <c r="S9997" s="1">
        <v>44</v>
      </c>
      <c r="T9997" s="1">
        <v>1</v>
      </c>
      <c r="U9997" s="1">
        <v>0</v>
      </c>
      <c r="V9997" s="1">
        <v>0</v>
      </c>
    </row>
    <row r="9998" spans="1:24" x14ac:dyDescent="0.35">
      <c r="A9998" s="1">
        <v>450284</v>
      </c>
      <c r="B9998" s="1" t="s">
        <v>2358</v>
      </c>
      <c r="C9998" s="1">
        <v>123465602</v>
      </c>
      <c r="D9998" s="1">
        <v>284</v>
      </c>
      <c r="E9998" s="1" t="s">
        <v>2858</v>
      </c>
      <c r="F9998" s="1" t="s">
        <v>156</v>
      </c>
      <c r="G9998" s="1" t="s">
        <v>449</v>
      </c>
      <c r="H9998" s="1" t="s">
        <v>916</v>
      </c>
      <c r="S9998" s="1">
        <v>45</v>
      </c>
      <c r="T9998" s="1">
        <v>1</v>
      </c>
      <c r="U9998" s="1">
        <v>0</v>
      </c>
      <c r="V9998" s="1">
        <v>0</v>
      </c>
    </row>
    <row r="9999" spans="1:24" x14ac:dyDescent="0.35">
      <c r="A9999" s="1">
        <v>460284</v>
      </c>
      <c r="B9999" s="1" t="s">
        <v>2359</v>
      </c>
      <c r="C9999" s="1">
        <v>123465602</v>
      </c>
      <c r="D9999" s="1">
        <v>284</v>
      </c>
      <c r="E9999" s="1" t="s">
        <v>2858</v>
      </c>
      <c r="F9999" s="1" t="s">
        <v>156</v>
      </c>
      <c r="G9999" s="1" t="s">
        <v>449</v>
      </c>
      <c r="H9999" s="1" t="s">
        <v>916</v>
      </c>
      <c r="S9999" s="1">
        <v>46</v>
      </c>
      <c r="T9999" s="1">
        <v>1</v>
      </c>
      <c r="U9999" s="1">
        <v>0</v>
      </c>
      <c r="V9999" s="1">
        <v>0</v>
      </c>
    </row>
    <row r="10000" spans="1:24" x14ac:dyDescent="0.35">
      <c r="A10000" s="1">
        <v>470284</v>
      </c>
      <c r="B10000" s="1" t="s">
        <v>2360</v>
      </c>
      <c r="C10000" s="1">
        <v>123465602</v>
      </c>
      <c r="D10000" s="1">
        <v>284</v>
      </c>
      <c r="E10000" s="1" t="s">
        <v>2858</v>
      </c>
      <c r="F10000" s="1" t="s">
        <v>156</v>
      </c>
      <c r="G10000" s="1" t="s">
        <v>449</v>
      </c>
      <c r="H10000" s="1" t="s">
        <v>916</v>
      </c>
      <c r="S10000" s="1">
        <v>47</v>
      </c>
      <c r="T10000" s="1">
        <v>1</v>
      </c>
      <c r="U10000" s="1">
        <v>0</v>
      </c>
      <c r="V10000" s="1">
        <v>0</v>
      </c>
    </row>
    <row r="10001" spans="1:24" x14ac:dyDescent="0.35">
      <c r="A10001" s="1">
        <v>480284</v>
      </c>
      <c r="B10001" s="1" t="s">
        <v>2361</v>
      </c>
      <c r="C10001" s="1">
        <v>123465602</v>
      </c>
      <c r="D10001" s="1">
        <v>284</v>
      </c>
      <c r="E10001" s="1" t="s">
        <v>2858</v>
      </c>
      <c r="F10001" s="1" t="s">
        <v>156</v>
      </c>
      <c r="G10001" s="1" t="s">
        <v>449</v>
      </c>
      <c r="H10001" s="1" t="s">
        <v>916</v>
      </c>
      <c r="S10001" s="1">
        <v>48</v>
      </c>
      <c r="T10001" s="1">
        <v>1</v>
      </c>
      <c r="U10001" s="1">
        <v>0</v>
      </c>
      <c r="V10001" s="1">
        <v>0</v>
      </c>
    </row>
    <row r="10002" spans="1:24" x14ac:dyDescent="0.35">
      <c r="A10002" s="1">
        <v>290289</v>
      </c>
      <c r="B10002" s="1" t="s">
        <v>2341</v>
      </c>
      <c r="C10002" s="1">
        <v>123465702</v>
      </c>
      <c r="D10002" s="1">
        <v>289</v>
      </c>
      <c r="E10002" s="1" t="s">
        <v>2859</v>
      </c>
      <c r="F10002" s="1" t="s">
        <v>156</v>
      </c>
      <c r="G10002" s="1" t="s">
        <v>449</v>
      </c>
      <c r="H10002" s="1" t="s">
        <v>916</v>
      </c>
      <c r="I10002" s="1">
        <v>6545567.21</v>
      </c>
      <c r="K10002" s="1">
        <v>577539</v>
      </c>
      <c r="L10002" s="1">
        <v>9369587</v>
      </c>
      <c r="S10002" s="1">
        <v>29</v>
      </c>
      <c r="T10002" s="1">
        <v>1</v>
      </c>
      <c r="U10002" s="1">
        <v>16492693</v>
      </c>
      <c r="V10002" s="1">
        <v>0</v>
      </c>
    </row>
    <row r="10003" spans="1:24" x14ac:dyDescent="0.35">
      <c r="A10003" s="1">
        <v>300289</v>
      </c>
      <c r="B10003" s="1" t="s">
        <v>2343</v>
      </c>
      <c r="C10003" s="1">
        <v>123465702</v>
      </c>
      <c r="D10003" s="1">
        <v>289</v>
      </c>
      <c r="E10003" s="1" t="s">
        <v>2859</v>
      </c>
      <c r="F10003" s="1" t="s">
        <v>156</v>
      </c>
      <c r="G10003" s="1" t="s">
        <v>449</v>
      </c>
      <c r="H10003" s="1" t="s">
        <v>916</v>
      </c>
      <c r="I10003" s="1">
        <v>6661681.4299999997</v>
      </c>
      <c r="K10003" s="1">
        <v>577539</v>
      </c>
      <c r="L10003" s="1">
        <v>9923410</v>
      </c>
      <c r="M10003" s="1">
        <v>0.55382299423217773</v>
      </c>
      <c r="N10003" s="1">
        <v>5.910858154296875</v>
      </c>
      <c r="O10003" s="1">
        <v>0.11611422151327133</v>
      </c>
      <c r="P10003" s="1">
        <v>1.7739367485046387</v>
      </c>
      <c r="Q10003" s="1">
        <v>0</v>
      </c>
      <c r="S10003" s="1">
        <v>30</v>
      </c>
      <c r="T10003" s="1">
        <v>1</v>
      </c>
      <c r="U10003" s="1">
        <v>17162630</v>
      </c>
      <c r="V10003" s="1">
        <v>0.66993719339370728</v>
      </c>
      <c r="W10003" s="1">
        <v>4.0620231628417969</v>
      </c>
      <c r="X10003" s="1">
        <v>4.0620231628417969</v>
      </c>
    </row>
    <row r="10004" spans="1:24" x14ac:dyDescent="0.35">
      <c r="A10004" s="1">
        <v>310289</v>
      </c>
      <c r="B10004" s="1" t="s">
        <v>2344</v>
      </c>
      <c r="C10004" s="1">
        <v>123465702</v>
      </c>
      <c r="D10004" s="1">
        <v>289</v>
      </c>
      <c r="E10004" s="1" t="s">
        <v>2859</v>
      </c>
      <c r="F10004" s="1" t="s">
        <v>156</v>
      </c>
      <c r="G10004" s="1" t="s">
        <v>449</v>
      </c>
      <c r="H10004" s="1" t="s">
        <v>916</v>
      </c>
      <c r="I10004" s="1">
        <v>6658779.5</v>
      </c>
      <c r="K10004" s="1">
        <v>577539</v>
      </c>
      <c r="L10004" s="1">
        <v>10220015</v>
      </c>
      <c r="M10004" s="1">
        <v>0.29660499095916748</v>
      </c>
      <c r="N10004" s="1">
        <v>2.9889423847198486</v>
      </c>
      <c r="O10004" s="1">
        <v>-2.901929896324873E-3</v>
      </c>
      <c r="P10004" s="1">
        <v>-4.3561525642871857E-2</v>
      </c>
      <c r="Q10004" s="1">
        <v>0</v>
      </c>
      <c r="S10004" s="1">
        <v>31</v>
      </c>
      <c r="T10004" s="1">
        <v>1</v>
      </c>
      <c r="U10004" s="1">
        <v>17456334</v>
      </c>
      <c r="V10004" s="1">
        <v>0.29370304942131042</v>
      </c>
      <c r="W10004" s="1">
        <v>1.7112995386123657</v>
      </c>
      <c r="X10004" s="1">
        <v>1.7112995386123657</v>
      </c>
    </row>
    <row r="10005" spans="1:24" x14ac:dyDescent="0.35">
      <c r="A10005" s="1">
        <v>320289</v>
      </c>
      <c r="B10005" s="1" t="s">
        <v>2345</v>
      </c>
      <c r="C10005" s="1">
        <v>123465702</v>
      </c>
      <c r="D10005" s="1">
        <v>289</v>
      </c>
      <c r="E10005" s="1" t="s">
        <v>2859</v>
      </c>
      <c r="F10005" s="1" t="s">
        <v>156</v>
      </c>
      <c r="G10005" s="1" t="s">
        <v>449</v>
      </c>
      <c r="H10005" s="1" t="s">
        <v>916</v>
      </c>
      <c r="I10005" s="1">
        <v>6678485.54</v>
      </c>
      <c r="K10005" s="1">
        <v>577539</v>
      </c>
      <c r="L10005" s="1">
        <v>10581534</v>
      </c>
      <c r="M10005" s="1">
        <v>0.36151900887489319</v>
      </c>
      <c r="N10005" s="1">
        <v>3.537362813949585</v>
      </c>
      <c r="O10005" s="1">
        <v>1.9706040620803833E-2</v>
      </c>
      <c r="P10005" s="1">
        <v>0.29594072699546814</v>
      </c>
      <c r="Q10005" s="1">
        <v>0</v>
      </c>
      <c r="S10005" s="1">
        <v>32</v>
      </c>
      <c r="T10005" s="1">
        <v>1</v>
      </c>
      <c r="U10005" s="1">
        <v>17837558</v>
      </c>
      <c r="V10005" s="1">
        <v>0.38122504949569702</v>
      </c>
      <c r="W10005" s="1">
        <v>2.1838719844818115</v>
      </c>
      <c r="X10005" s="1">
        <v>2.1838719844818115</v>
      </c>
    </row>
    <row r="10006" spans="1:24" x14ac:dyDescent="0.35">
      <c r="A10006" s="1">
        <v>330289</v>
      </c>
      <c r="B10006" s="1" t="s">
        <v>2346</v>
      </c>
      <c r="C10006" s="1">
        <v>123465702</v>
      </c>
      <c r="D10006" s="1">
        <v>289</v>
      </c>
      <c r="E10006" s="1" t="s">
        <v>2859</v>
      </c>
      <c r="F10006" s="1" t="s">
        <v>156</v>
      </c>
      <c r="G10006" s="1" t="s">
        <v>449</v>
      </c>
      <c r="H10006" s="1" t="s">
        <v>916</v>
      </c>
      <c r="I10006" s="1">
        <v>6774836.1200000001</v>
      </c>
      <c r="K10006" s="1">
        <v>577539</v>
      </c>
      <c r="L10006" s="1">
        <v>11055329</v>
      </c>
      <c r="M10006" s="1">
        <v>0.47379499673843384</v>
      </c>
      <c r="N10006" s="1">
        <v>4.4775643348693848</v>
      </c>
      <c r="O10006" s="1">
        <v>9.6350580453872681E-2</v>
      </c>
      <c r="P10006" s="1">
        <v>1.442700982093811</v>
      </c>
      <c r="Q10006" s="1">
        <v>0</v>
      </c>
      <c r="S10006" s="1">
        <v>33</v>
      </c>
      <c r="T10006" s="1">
        <v>1</v>
      </c>
      <c r="U10006" s="1">
        <v>18407704</v>
      </c>
      <c r="V10006" s="1">
        <v>0.57014560699462891</v>
      </c>
      <c r="W10006" s="1">
        <v>3.1963231563568115</v>
      </c>
      <c r="X10006" s="1">
        <v>3.1963231563568115</v>
      </c>
    </row>
    <row r="10007" spans="1:24" x14ac:dyDescent="0.35">
      <c r="A10007" s="1">
        <v>340289</v>
      </c>
      <c r="B10007" s="1" t="s">
        <v>2347</v>
      </c>
      <c r="C10007" s="1">
        <v>123465702</v>
      </c>
      <c r="D10007" s="1">
        <v>289</v>
      </c>
      <c r="E10007" s="1" t="s">
        <v>2859</v>
      </c>
      <c r="F10007" s="1" t="s">
        <v>156</v>
      </c>
      <c r="G10007" s="1" t="s">
        <v>449</v>
      </c>
      <c r="H10007" s="1" t="s">
        <v>916</v>
      </c>
      <c r="I10007" s="1">
        <v>6787924.1200000001</v>
      </c>
      <c r="K10007" s="1">
        <v>577539</v>
      </c>
      <c r="L10007" s="1">
        <v>11055307</v>
      </c>
      <c r="M10007" s="1">
        <v>-2.2000000171829015E-5</v>
      </c>
      <c r="N10007" s="1">
        <v>-1.9899905601050705E-4</v>
      </c>
      <c r="O10007" s="1">
        <v>1.3088000006973743E-2</v>
      </c>
      <c r="P10007" s="1">
        <v>0.1931854784488678</v>
      </c>
      <c r="Q10007" s="1">
        <v>0</v>
      </c>
      <c r="S10007" s="1">
        <v>34</v>
      </c>
      <c r="T10007" s="1">
        <v>1</v>
      </c>
      <c r="U10007" s="1">
        <v>18420770</v>
      </c>
      <c r="V10007" s="1">
        <v>1.3066000305116177E-2</v>
      </c>
      <c r="W10007" s="1">
        <v>7.0981152355670929E-2</v>
      </c>
      <c r="X10007" s="1">
        <v>7.0981152355670929E-2</v>
      </c>
    </row>
    <row r="10008" spans="1:24" x14ac:dyDescent="0.35">
      <c r="A10008" s="1">
        <v>350289</v>
      </c>
      <c r="B10008" s="1" t="s">
        <v>2348</v>
      </c>
      <c r="C10008" s="1">
        <v>123465702</v>
      </c>
      <c r="D10008" s="1">
        <v>289</v>
      </c>
      <c r="E10008" s="1" t="s">
        <v>2859</v>
      </c>
      <c r="F10008" s="1" t="s">
        <v>156</v>
      </c>
      <c r="G10008" s="1" t="s">
        <v>449</v>
      </c>
      <c r="H10008" s="1" t="s">
        <v>916</v>
      </c>
      <c r="I10008" s="1">
        <v>7024856.3300000001</v>
      </c>
      <c r="K10008" s="1">
        <v>577539</v>
      </c>
      <c r="L10008" s="1">
        <v>11810995</v>
      </c>
      <c r="M10008" s="1">
        <v>0.75568801164627075</v>
      </c>
      <c r="N10008" s="1">
        <v>6.8355226516723633</v>
      </c>
      <c r="O10008" s="1">
        <v>0.23693220317363739</v>
      </c>
      <c r="P10008" s="1">
        <v>3.4904959201812744</v>
      </c>
      <c r="Q10008" s="1">
        <v>0</v>
      </c>
      <c r="S10008" s="1">
        <v>35</v>
      </c>
      <c r="T10008" s="1">
        <v>1</v>
      </c>
      <c r="U10008" s="1">
        <v>19413390</v>
      </c>
      <c r="V10008" s="1">
        <v>0.99262022972106934</v>
      </c>
      <c r="W10008" s="1">
        <v>5.3885912895202637</v>
      </c>
      <c r="X10008" s="1">
        <v>5.3885912895202637</v>
      </c>
    </row>
    <row r="10009" spans="1:24" x14ac:dyDescent="0.35">
      <c r="A10009" s="1">
        <v>360289</v>
      </c>
      <c r="B10009" s="1" t="s">
        <v>2349</v>
      </c>
      <c r="C10009" s="1">
        <v>123465702</v>
      </c>
      <c r="D10009" s="1">
        <v>289</v>
      </c>
      <c r="E10009" s="1" t="s">
        <v>2859</v>
      </c>
      <c r="F10009" s="1" t="s">
        <v>156</v>
      </c>
      <c r="G10009" s="1" t="s">
        <v>449</v>
      </c>
      <c r="H10009" s="1" t="s">
        <v>916</v>
      </c>
      <c r="I10009" s="1">
        <v>7264783.8399999999</v>
      </c>
      <c r="K10009" s="1">
        <v>577539</v>
      </c>
      <c r="L10009" s="1">
        <v>14429640</v>
      </c>
      <c r="M10009" s="1">
        <v>2.6186449527740479</v>
      </c>
      <c r="N10009" s="1">
        <v>22.171247482299805</v>
      </c>
      <c r="O10009" s="1">
        <v>0.2399275153875351</v>
      </c>
      <c r="P10009" s="1">
        <v>3.4154081344604492</v>
      </c>
      <c r="Q10009" s="1">
        <v>0</v>
      </c>
      <c r="S10009" s="1">
        <v>36</v>
      </c>
      <c r="T10009" s="1">
        <v>1</v>
      </c>
      <c r="U10009" s="1">
        <v>22271964</v>
      </c>
      <c r="V10009" s="1">
        <v>2.8585724830627441</v>
      </c>
      <c r="W10009" s="1">
        <v>14.724754333496094</v>
      </c>
      <c r="X10009" s="1">
        <v>14.724754333496094</v>
      </c>
    </row>
    <row r="10010" spans="1:24" x14ac:dyDescent="0.35">
      <c r="A10010" s="1">
        <v>370289</v>
      </c>
      <c r="B10010" s="1" t="s">
        <v>2350</v>
      </c>
      <c r="C10010" s="1">
        <v>123465702</v>
      </c>
      <c r="D10010" s="1">
        <v>289</v>
      </c>
      <c r="E10010" s="1" t="s">
        <v>2859</v>
      </c>
      <c r="F10010" s="1" t="s">
        <v>156</v>
      </c>
      <c r="G10010" s="1" t="s">
        <v>449</v>
      </c>
      <c r="H10010" s="1" t="s">
        <v>916</v>
      </c>
      <c r="I10010" s="1">
        <v>7447400.21</v>
      </c>
      <c r="K10010" s="1">
        <v>577539</v>
      </c>
      <c r="L10010" s="1">
        <v>16830672</v>
      </c>
      <c r="M10010" s="1">
        <v>2.4010319709777832</v>
      </c>
      <c r="N10010" s="1">
        <v>16.639583587646484</v>
      </c>
      <c r="O10010" s="1">
        <v>0.18261636793613434</v>
      </c>
      <c r="P10010" s="1">
        <v>2.5137205123901367</v>
      </c>
      <c r="Q10010" s="1">
        <v>0</v>
      </c>
      <c r="S10010" s="1">
        <v>37</v>
      </c>
      <c r="T10010" s="1">
        <v>1</v>
      </c>
      <c r="U10010" s="1">
        <v>24855612</v>
      </c>
      <c r="V10010" s="1">
        <v>2.5836484432220459</v>
      </c>
      <c r="W10010" s="1">
        <v>11.600449562072754</v>
      </c>
      <c r="X10010" s="1">
        <v>11.600449562072754</v>
      </c>
    </row>
    <row r="10011" spans="1:24" x14ac:dyDescent="0.35">
      <c r="A10011" s="1">
        <v>380289</v>
      </c>
      <c r="B10011" s="1" t="s">
        <v>2351</v>
      </c>
      <c r="C10011" s="1">
        <v>123465702</v>
      </c>
      <c r="D10011" s="1">
        <v>289</v>
      </c>
      <c r="E10011" s="1" t="s">
        <v>2859</v>
      </c>
      <c r="F10011" s="1" t="s">
        <v>156</v>
      </c>
      <c r="G10011" s="1" t="s">
        <v>449</v>
      </c>
      <c r="H10011" s="1" t="s">
        <v>916</v>
      </c>
      <c r="I10011" s="1">
        <v>7783432</v>
      </c>
      <c r="K10011" s="1">
        <v>577539</v>
      </c>
      <c r="L10011" s="1">
        <v>18635560</v>
      </c>
      <c r="M10011" s="1">
        <v>1.8048880100250244</v>
      </c>
      <c r="N10011" s="1">
        <v>10.72380256652832</v>
      </c>
      <c r="O10011" s="1">
        <v>0.33603179454803467</v>
      </c>
      <c r="P10011" s="1">
        <v>4.5120682716369629</v>
      </c>
      <c r="Q10011" s="1">
        <v>0</v>
      </c>
      <c r="S10011" s="1">
        <v>38</v>
      </c>
      <c r="T10011" s="1">
        <v>1</v>
      </c>
      <c r="U10011" s="1">
        <v>26996532</v>
      </c>
      <c r="V10011" s="1">
        <v>2.1409196853637695</v>
      </c>
      <c r="W10011" s="1">
        <v>8.6134271621704102</v>
      </c>
      <c r="X10011" s="1">
        <v>8.6134271621704102</v>
      </c>
    </row>
    <row r="10012" spans="1:24" x14ac:dyDescent="0.35">
      <c r="A10012" s="1">
        <v>390289</v>
      </c>
      <c r="B10012" s="1" t="s">
        <v>2352</v>
      </c>
      <c r="C10012" s="1">
        <v>123465702</v>
      </c>
      <c r="D10012" s="1">
        <v>289</v>
      </c>
      <c r="E10012" s="1" t="s">
        <v>2859</v>
      </c>
      <c r="F10012" s="1" t="s">
        <v>156</v>
      </c>
      <c r="G10012" s="1" t="s">
        <v>449</v>
      </c>
      <c r="H10012" s="1" t="s">
        <v>916</v>
      </c>
      <c r="I10012" s="1">
        <v>7960225</v>
      </c>
      <c r="K10012" s="1">
        <v>627539</v>
      </c>
      <c r="L10012" s="1">
        <v>19085648</v>
      </c>
      <c r="M10012" s="1">
        <v>0.45008799433708191</v>
      </c>
      <c r="N10012" s="1">
        <v>2.415210485458374</v>
      </c>
      <c r="O10012" s="1">
        <v>0.17679299414157867</v>
      </c>
      <c r="P10012" s="1">
        <v>2.2714016437530518</v>
      </c>
      <c r="Q10012" s="1">
        <v>5.000000074505806E-2</v>
      </c>
      <c r="S10012" s="1">
        <v>39</v>
      </c>
      <c r="T10012" s="1">
        <v>1</v>
      </c>
      <c r="U10012" s="1">
        <v>27673412</v>
      </c>
      <c r="V10012" s="1">
        <v>0.67688095569610596</v>
      </c>
      <c r="W10012" s="1">
        <v>2.5072851181030273</v>
      </c>
      <c r="X10012" s="1">
        <v>2.5072851181030273</v>
      </c>
    </row>
    <row r="10013" spans="1:24" x14ac:dyDescent="0.35">
      <c r="A10013" s="1">
        <v>400289</v>
      </c>
      <c r="B10013" s="1" t="s">
        <v>2353</v>
      </c>
      <c r="C10013" s="1">
        <v>123465702</v>
      </c>
      <c r="D10013" s="1">
        <v>289</v>
      </c>
      <c r="E10013" s="1" t="s">
        <v>2859</v>
      </c>
      <c r="F10013" s="1" t="s">
        <v>156</v>
      </c>
      <c r="G10013" s="1" t="s">
        <v>449</v>
      </c>
      <c r="H10013" s="1" t="s">
        <v>916</v>
      </c>
      <c r="S10013" s="1">
        <v>40</v>
      </c>
      <c r="T10013" s="1">
        <v>1</v>
      </c>
      <c r="U10013" s="1">
        <v>0</v>
      </c>
      <c r="V10013" s="1">
        <v>0</v>
      </c>
      <c r="W10013" s="1">
        <v>-100</v>
      </c>
      <c r="X10013" s="1">
        <v>-100</v>
      </c>
    </row>
    <row r="10014" spans="1:24" x14ac:dyDescent="0.35">
      <c r="A10014" s="1">
        <v>410289</v>
      </c>
      <c r="B10014" s="1" t="s">
        <v>2354</v>
      </c>
      <c r="C10014" s="1">
        <v>123465702</v>
      </c>
      <c r="D10014" s="1">
        <v>289</v>
      </c>
      <c r="E10014" s="1" t="s">
        <v>2859</v>
      </c>
      <c r="F10014" s="1" t="s">
        <v>156</v>
      </c>
      <c r="G10014" s="1" t="s">
        <v>449</v>
      </c>
      <c r="H10014" s="1" t="s">
        <v>916</v>
      </c>
      <c r="S10014" s="1">
        <v>41</v>
      </c>
      <c r="T10014" s="1">
        <v>1</v>
      </c>
      <c r="U10014" s="1">
        <v>0</v>
      </c>
      <c r="V10014" s="1">
        <v>0</v>
      </c>
    </row>
    <row r="10015" spans="1:24" x14ac:dyDescent="0.35">
      <c r="A10015" s="1">
        <v>420289</v>
      </c>
      <c r="B10015" s="1" t="s">
        <v>2355</v>
      </c>
      <c r="C10015" s="1">
        <v>123465702</v>
      </c>
      <c r="D10015" s="1">
        <v>289</v>
      </c>
      <c r="E10015" s="1" t="s">
        <v>2859</v>
      </c>
      <c r="F10015" s="1" t="s">
        <v>156</v>
      </c>
      <c r="G10015" s="1" t="s">
        <v>449</v>
      </c>
      <c r="H10015" s="1" t="s">
        <v>916</v>
      </c>
      <c r="S10015" s="1">
        <v>42</v>
      </c>
      <c r="T10015" s="1">
        <v>1</v>
      </c>
      <c r="U10015" s="1">
        <v>0</v>
      </c>
      <c r="V10015" s="1">
        <v>0</v>
      </c>
    </row>
    <row r="10016" spans="1:24" x14ac:dyDescent="0.35">
      <c r="A10016" s="1">
        <v>430289</v>
      </c>
      <c r="B10016" s="1" t="s">
        <v>2356</v>
      </c>
      <c r="C10016" s="1">
        <v>123465702</v>
      </c>
      <c r="D10016" s="1">
        <v>289</v>
      </c>
      <c r="E10016" s="1" t="s">
        <v>2859</v>
      </c>
      <c r="F10016" s="1" t="s">
        <v>156</v>
      </c>
      <c r="G10016" s="1" t="s">
        <v>449</v>
      </c>
      <c r="H10016" s="1" t="s">
        <v>916</v>
      </c>
      <c r="S10016" s="1">
        <v>43</v>
      </c>
      <c r="T10016" s="1">
        <v>1</v>
      </c>
      <c r="U10016" s="1">
        <v>0</v>
      </c>
      <c r="V10016" s="1">
        <v>0</v>
      </c>
    </row>
    <row r="10017" spans="1:24" x14ac:dyDescent="0.35">
      <c r="A10017" s="1">
        <v>440289</v>
      </c>
      <c r="B10017" s="1" t="s">
        <v>2357</v>
      </c>
      <c r="C10017" s="1">
        <v>123465702</v>
      </c>
      <c r="D10017" s="1">
        <v>289</v>
      </c>
      <c r="E10017" s="1" t="s">
        <v>2859</v>
      </c>
      <c r="F10017" s="1" t="s">
        <v>156</v>
      </c>
      <c r="G10017" s="1" t="s">
        <v>449</v>
      </c>
      <c r="H10017" s="1" t="s">
        <v>916</v>
      </c>
      <c r="S10017" s="1">
        <v>44</v>
      </c>
      <c r="T10017" s="1">
        <v>1</v>
      </c>
      <c r="U10017" s="1">
        <v>0</v>
      </c>
      <c r="V10017" s="1">
        <v>0</v>
      </c>
    </row>
    <row r="10018" spans="1:24" x14ac:dyDescent="0.35">
      <c r="A10018" s="1">
        <v>450289</v>
      </c>
      <c r="B10018" s="1" t="s">
        <v>2358</v>
      </c>
      <c r="C10018" s="1">
        <v>123465702</v>
      </c>
      <c r="D10018" s="1">
        <v>289</v>
      </c>
      <c r="E10018" s="1" t="s">
        <v>2859</v>
      </c>
      <c r="F10018" s="1" t="s">
        <v>156</v>
      </c>
      <c r="G10018" s="1" t="s">
        <v>449</v>
      </c>
      <c r="H10018" s="1" t="s">
        <v>916</v>
      </c>
      <c r="S10018" s="1">
        <v>45</v>
      </c>
      <c r="T10018" s="1">
        <v>1</v>
      </c>
      <c r="U10018" s="1">
        <v>0</v>
      </c>
      <c r="V10018" s="1">
        <v>0</v>
      </c>
    </row>
    <row r="10019" spans="1:24" x14ac:dyDescent="0.35">
      <c r="A10019" s="1">
        <v>460289</v>
      </c>
      <c r="B10019" s="1" t="s">
        <v>2359</v>
      </c>
      <c r="C10019" s="1">
        <v>123465702</v>
      </c>
      <c r="D10019" s="1">
        <v>289</v>
      </c>
      <c r="E10019" s="1" t="s">
        <v>2859</v>
      </c>
      <c r="F10019" s="1" t="s">
        <v>156</v>
      </c>
      <c r="G10019" s="1" t="s">
        <v>449</v>
      </c>
      <c r="H10019" s="1" t="s">
        <v>916</v>
      </c>
      <c r="S10019" s="1">
        <v>46</v>
      </c>
      <c r="T10019" s="1">
        <v>1</v>
      </c>
      <c r="U10019" s="1">
        <v>0</v>
      </c>
      <c r="V10019" s="1">
        <v>0</v>
      </c>
    </row>
    <row r="10020" spans="1:24" x14ac:dyDescent="0.35">
      <c r="A10020" s="1">
        <v>470289</v>
      </c>
      <c r="B10020" s="1" t="s">
        <v>2360</v>
      </c>
      <c r="C10020" s="1">
        <v>123465702</v>
      </c>
      <c r="D10020" s="1">
        <v>289</v>
      </c>
      <c r="E10020" s="1" t="s">
        <v>2859</v>
      </c>
      <c r="F10020" s="1" t="s">
        <v>156</v>
      </c>
      <c r="G10020" s="1" t="s">
        <v>449</v>
      </c>
      <c r="H10020" s="1" t="s">
        <v>916</v>
      </c>
      <c r="S10020" s="1">
        <v>47</v>
      </c>
      <c r="T10020" s="1">
        <v>1</v>
      </c>
      <c r="U10020" s="1">
        <v>0</v>
      </c>
      <c r="V10020" s="1">
        <v>0</v>
      </c>
    </row>
    <row r="10021" spans="1:24" x14ac:dyDescent="0.35">
      <c r="A10021" s="1">
        <v>480289</v>
      </c>
      <c r="B10021" s="1" t="s">
        <v>2361</v>
      </c>
      <c r="C10021" s="1">
        <v>123465702</v>
      </c>
      <c r="D10021" s="1">
        <v>289</v>
      </c>
      <c r="E10021" s="1" t="s">
        <v>2859</v>
      </c>
      <c r="F10021" s="1" t="s">
        <v>156</v>
      </c>
      <c r="G10021" s="1" t="s">
        <v>449</v>
      </c>
      <c r="H10021" s="1" t="s">
        <v>916</v>
      </c>
      <c r="S10021" s="1">
        <v>48</v>
      </c>
      <c r="T10021" s="1">
        <v>1</v>
      </c>
      <c r="U10021" s="1">
        <v>0</v>
      </c>
      <c r="V10021" s="1">
        <v>0</v>
      </c>
    </row>
    <row r="10022" spans="1:24" x14ac:dyDescent="0.35">
      <c r="A10022" s="1">
        <v>290333</v>
      </c>
      <c r="B10022" s="1" t="s">
        <v>2341</v>
      </c>
      <c r="C10022" s="1">
        <v>123466103</v>
      </c>
      <c r="D10022" s="1">
        <v>333</v>
      </c>
      <c r="E10022" s="1" t="s">
        <v>2860</v>
      </c>
      <c r="F10022" s="1" t="s">
        <v>156</v>
      </c>
      <c r="G10022" s="1" t="s">
        <v>449</v>
      </c>
      <c r="H10022" s="1" t="s">
        <v>916</v>
      </c>
      <c r="I10022" s="1">
        <v>2255749.64</v>
      </c>
      <c r="K10022" s="1">
        <v>506099</v>
      </c>
      <c r="L10022" s="1">
        <v>6017039</v>
      </c>
      <c r="S10022" s="1">
        <v>29</v>
      </c>
      <c r="T10022" s="1">
        <v>1</v>
      </c>
      <c r="U10022" s="1">
        <v>8778888</v>
      </c>
      <c r="V10022" s="1">
        <v>0</v>
      </c>
    </row>
    <row r="10023" spans="1:24" x14ac:dyDescent="0.35">
      <c r="A10023" s="1">
        <v>300333</v>
      </c>
      <c r="B10023" s="1" t="s">
        <v>2343</v>
      </c>
      <c r="C10023" s="1">
        <v>123466103</v>
      </c>
      <c r="D10023" s="1">
        <v>333</v>
      </c>
      <c r="E10023" s="1" t="s">
        <v>2860</v>
      </c>
      <c r="F10023" s="1" t="s">
        <v>156</v>
      </c>
      <c r="G10023" s="1" t="s">
        <v>449</v>
      </c>
      <c r="H10023" s="1" t="s">
        <v>916</v>
      </c>
      <c r="I10023" s="1">
        <v>2343714.35</v>
      </c>
      <c r="K10023" s="1">
        <v>506099</v>
      </c>
      <c r="L10023" s="1">
        <v>6280020</v>
      </c>
      <c r="M10023" s="1">
        <v>0.26298099756240845</v>
      </c>
      <c r="N10023" s="1">
        <v>4.3706049919128418</v>
      </c>
      <c r="O10023" s="1">
        <v>8.7964713573455811E-2</v>
      </c>
      <c r="P10023" s="1">
        <v>3.8995776176452637</v>
      </c>
      <c r="Q10023" s="1">
        <v>0</v>
      </c>
      <c r="S10023" s="1">
        <v>30</v>
      </c>
      <c r="T10023" s="1">
        <v>1</v>
      </c>
      <c r="U10023" s="1">
        <v>9129833</v>
      </c>
      <c r="V10023" s="1">
        <v>0.35094571113586426</v>
      </c>
      <c r="W10023" s="1">
        <v>3.9976019859313965</v>
      </c>
      <c r="X10023" s="1">
        <v>3.9976019859313965</v>
      </c>
    </row>
    <row r="10024" spans="1:24" x14ac:dyDescent="0.35">
      <c r="A10024" s="1">
        <v>310333</v>
      </c>
      <c r="B10024" s="1" t="s">
        <v>2344</v>
      </c>
      <c r="C10024" s="1">
        <v>123466103</v>
      </c>
      <c r="D10024" s="1">
        <v>333</v>
      </c>
      <c r="E10024" s="1" t="s">
        <v>2860</v>
      </c>
      <c r="F10024" s="1" t="s">
        <v>156</v>
      </c>
      <c r="G10024" s="1" t="s">
        <v>449</v>
      </c>
      <c r="H10024" s="1" t="s">
        <v>916</v>
      </c>
      <c r="I10024" s="1">
        <v>2424497.4700000002</v>
      </c>
      <c r="K10024" s="1">
        <v>506099</v>
      </c>
      <c r="L10024" s="1">
        <v>6392971.5</v>
      </c>
      <c r="M10024" s="1">
        <v>0.11295150220394135</v>
      </c>
      <c r="N10024" s="1">
        <v>1.798585057258606</v>
      </c>
      <c r="O10024" s="1">
        <v>8.0783121287822723E-2</v>
      </c>
      <c r="P10024" s="1">
        <v>3.4467988014221191</v>
      </c>
      <c r="Q10024" s="1">
        <v>0</v>
      </c>
      <c r="S10024" s="1">
        <v>31</v>
      </c>
      <c r="T10024" s="1">
        <v>1</v>
      </c>
      <c r="U10024" s="1">
        <v>9323568</v>
      </c>
      <c r="V10024" s="1">
        <v>0.19373461604118347</v>
      </c>
      <c r="W10024" s="1">
        <v>2.1219995021820068</v>
      </c>
      <c r="X10024" s="1">
        <v>2.1219995021820068</v>
      </c>
    </row>
    <row r="10025" spans="1:24" x14ac:dyDescent="0.35">
      <c r="A10025" s="1">
        <v>320333</v>
      </c>
      <c r="B10025" s="1" t="s">
        <v>2345</v>
      </c>
      <c r="C10025" s="1">
        <v>123466103</v>
      </c>
      <c r="D10025" s="1">
        <v>333</v>
      </c>
      <c r="E10025" s="1" t="s">
        <v>2860</v>
      </c>
      <c r="F10025" s="1" t="s">
        <v>156</v>
      </c>
      <c r="G10025" s="1" t="s">
        <v>449</v>
      </c>
      <c r="H10025" s="1" t="s">
        <v>916</v>
      </c>
      <c r="I10025" s="1">
        <v>2458856.5299999998</v>
      </c>
      <c r="K10025" s="1">
        <v>506099</v>
      </c>
      <c r="L10025" s="1">
        <v>6443714</v>
      </c>
      <c r="M10025" s="1">
        <v>5.0742499530315399E-2</v>
      </c>
      <c r="N10025" s="1">
        <v>0.79372322559356689</v>
      </c>
      <c r="O10025" s="1">
        <v>3.4359060227870941E-2</v>
      </c>
      <c r="P10025" s="1">
        <v>1.4171621799468994</v>
      </c>
      <c r="Q10025" s="1">
        <v>0</v>
      </c>
      <c r="S10025" s="1">
        <v>32</v>
      </c>
      <c r="T10025" s="1">
        <v>1</v>
      </c>
      <c r="U10025" s="1">
        <v>9408670</v>
      </c>
      <c r="V10025" s="1">
        <v>8.510155975818634E-2</v>
      </c>
      <c r="W10025" s="1">
        <v>0.91276216506958008</v>
      </c>
      <c r="X10025" s="1">
        <v>0.91276216506958008</v>
      </c>
    </row>
    <row r="10026" spans="1:24" x14ac:dyDescent="0.35">
      <c r="A10026" s="1">
        <v>330333</v>
      </c>
      <c r="B10026" s="1" t="s">
        <v>2346</v>
      </c>
      <c r="C10026" s="1">
        <v>123466103</v>
      </c>
      <c r="D10026" s="1">
        <v>333</v>
      </c>
      <c r="E10026" s="1" t="s">
        <v>2860</v>
      </c>
      <c r="F10026" s="1" t="s">
        <v>156</v>
      </c>
      <c r="G10026" s="1" t="s">
        <v>449</v>
      </c>
      <c r="H10026" s="1" t="s">
        <v>916</v>
      </c>
      <c r="I10026" s="1">
        <v>2599875.64</v>
      </c>
      <c r="K10026" s="1">
        <v>506099</v>
      </c>
      <c r="L10026" s="1">
        <v>6664792</v>
      </c>
      <c r="M10026" s="1">
        <v>0.22107799351215363</v>
      </c>
      <c r="N10026" s="1">
        <v>3.4309096336364746</v>
      </c>
      <c r="O10026" s="1">
        <v>0.14101910591125488</v>
      </c>
      <c r="P10026" s="1">
        <v>5.7351498603820801</v>
      </c>
      <c r="Q10026" s="1">
        <v>0</v>
      </c>
      <c r="S10026" s="1">
        <v>33</v>
      </c>
      <c r="T10026" s="1">
        <v>1</v>
      </c>
      <c r="U10026" s="1">
        <v>9770767</v>
      </c>
      <c r="V10026" s="1">
        <v>0.36209708452224731</v>
      </c>
      <c r="W10026" s="1">
        <v>3.848546028137207</v>
      </c>
      <c r="X10026" s="1">
        <v>3.848546028137207</v>
      </c>
    </row>
    <row r="10027" spans="1:24" x14ac:dyDescent="0.35">
      <c r="A10027" s="1">
        <v>340333</v>
      </c>
      <c r="B10027" s="1" t="s">
        <v>2347</v>
      </c>
      <c r="C10027" s="1">
        <v>123466103</v>
      </c>
      <c r="D10027" s="1">
        <v>333</v>
      </c>
      <c r="E10027" s="1" t="s">
        <v>2860</v>
      </c>
      <c r="F10027" s="1" t="s">
        <v>156</v>
      </c>
      <c r="G10027" s="1" t="s">
        <v>449</v>
      </c>
      <c r="H10027" s="1" t="s">
        <v>916</v>
      </c>
      <c r="I10027" s="1">
        <v>2599759.09</v>
      </c>
      <c r="K10027" s="1">
        <v>506099</v>
      </c>
      <c r="L10027" s="1">
        <v>6664783.5</v>
      </c>
      <c r="M10027" s="1">
        <v>-8.5000001490698196E-6</v>
      </c>
      <c r="N10027" s="1">
        <v>-1.2753586634062231E-4</v>
      </c>
      <c r="O10027" s="1">
        <v>-1.1654999980237335E-4</v>
      </c>
      <c r="P10027" s="1">
        <v>-4.4829067774116993E-3</v>
      </c>
      <c r="Q10027" s="1">
        <v>0</v>
      </c>
      <c r="S10027" s="1">
        <v>34</v>
      </c>
      <c r="T10027" s="1">
        <v>1</v>
      </c>
      <c r="U10027" s="1">
        <v>9770642</v>
      </c>
      <c r="V10027" s="1">
        <v>-1.2505000631790608E-4</v>
      </c>
      <c r="W10027" s="1">
        <v>-1.2793263886123896E-3</v>
      </c>
      <c r="X10027" s="1">
        <v>-1.2793263886123896E-3</v>
      </c>
    </row>
    <row r="10028" spans="1:24" x14ac:dyDescent="0.35">
      <c r="A10028" s="1">
        <v>350333</v>
      </c>
      <c r="B10028" s="1" t="s">
        <v>2348</v>
      </c>
      <c r="C10028" s="1">
        <v>123466103</v>
      </c>
      <c r="D10028" s="1">
        <v>333</v>
      </c>
      <c r="E10028" s="1" t="s">
        <v>2860</v>
      </c>
      <c r="F10028" s="1" t="s">
        <v>156</v>
      </c>
      <c r="G10028" s="1" t="s">
        <v>449</v>
      </c>
      <c r="H10028" s="1" t="s">
        <v>916</v>
      </c>
      <c r="I10028" s="1">
        <v>2754515.32</v>
      </c>
      <c r="K10028" s="1">
        <v>506099</v>
      </c>
      <c r="L10028" s="1">
        <v>6905014</v>
      </c>
      <c r="M10028" s="1">
        <v>0.2402305006980896</v>
      </c>
      <c r="N10028" s="1">
        <v>3.604475736618042</v>
      </c>
      <c r="O10028" s="1">
        <v>0.15475623309612274</v>
      </c>
      <c r="P10028" s="1">
        <v>5.9527144432067871</v>
      </c>
      <c r="Q10028" s="1">
        <v>0</v>
      </c>
      <c r="S10028" s="1">
        <v>35</v>
      </c>
      <c r="T10028" s="1">
        <v>1</v>
      </c>
      <c r="U10028" s="1">
        <v>10165628</v>
      </c>
      <c r="V10028" s="1">
        <v>0.39498674869537354</v>
      </c>
      <c r="W10028" s="1">
        <v>4.0425796508789063</v>
      </c>
      <c r="X10028" s="1">
        <v>4.0425796508789063</v>
      </c>
    </row>
    <row r="10029" spans="1:24" x14ac:dyDescent="0.35">
      <c r="A10029" s="1">
        <v>360333</v>
      </c>
      <c r="B10029" s="1" t="s">
        <v>2349</v>
      </c>
      <c r="C10029" s="1">
        <v>123466103</v>
      </c>
      <c r="D10029" s="1">
        <v>333</v>
      </c>
      <c r="E10029" s="1" t="s">
        <v>2860</v>
      </c>
      <c r="F10029" s="1" t="s">
        <v>156</v>
      </c>
      <c r="G10029" s="1" t="s">
        <v>449</v>
      </c>
      <c r="H10029" s="1" t="s">
        <v>916</v>
      </c>
      <c r="I10029" s="1">
        <v>2977724.33</v>
      </c>
      <c r="K10029" s="1">
        <v>506099</v>
      </c>
      <c r="L10029" s="1">
        <v>7582965.5</v>
      </c>
      <c r="M10029" s="1">
        <v>0.67795151472091675</v>
      </c>
      <c r="N10029" s="1">
        <v>9.8182497024536133</v>
      </c>
      <c r="O10029" s="1">
        <v>0.22320900857448578</v>
      </c>
      <c r="P10029" s="1">
        <v>8.1033859252929688</v>
      </c>
      <c r="Q10029" s="1">
        <v>0</v>
      </c>
      <c r="S10029" s="1">
        <v>36</v>
      </c>
      <c r="T10029" s="1">
        <v>1</v>
      </c>
      <c r="U10029" s="1">
        <v>11066789</v>
      </c>
      <c r="V10029" s="1">
        <v>0.90116053819656372</v>
      </c>
      <c r="W10029" s="1">
        <v>8.8647842407226563</v>
      </c>
      <c r="X10029" s="1">
        <v>8.8647842407226563</v>
      </c>
    </row>
    <row r="10030" spans="1:24" x14ac:dyDescent="0.35">
      <c r="A10030" s="1">
        <v>370333</v>
      </c>
      <c r="B10030" s="1" t="s">
        <v>2350</v>
      </c>
      <c r="C10030" s="1">
        <v>123466103</v>
      </c>
      <c r="D10030" s="1">
        <v>333</v>
      </c>
      <c r="E10030" s="1" t="s">
        <v>2860</v>
      </c>
      <c r="F10030" s="1" t="s">
        <v>156</v>
      </c>
      <c r="G10030" s="1" t="s">
        <v>449</v>
      </c>
      <c r="H10030" s="1" t="s">
        <v>916</v>
      </c>
      <c r="I10030" s="1">
        <v>2909998.94</v>
      </c>
      <c r="K10030" s="1">
        <v>506099</v>
      </c>
      <c r="L10030" s="1">
        <v>8237432</v>
      </c>
      <c r="M10030" s="1">
        <v>0.65446650981903076</v>
      </c>
      <c r="N10030" s="1">
        <v>8.6307458877563477</v>
      </c>
      <c r="O10030" s="1">
        <v>-6.7725390195846558E-2</v>
      </c>
      <c r="P10030" s="1">
        <v>-2.2744009494781494</v>
      </c>
      <c r="Q10030" s="1">
        <v>0</v>
      </c>
      <c r="S10030" s="1">
        <v>37</v>
      </c>
      <c r="T10030" s="1">
        <v>1</v>
      </c>
      <c r="U10030" s="1">
        <v>11653530</v>
      </c>
      <c r="V10030" s="1">
        <v>0.58674108982086182</v>
      </c>
      <c r="W10030" s="1">
        <v>5.3018178939819336</v>
      </c>
      <c r="X10030" s="1">
        <v>5.3018178939819336</v>
      </c>
    </row>
    <row r="10031" spans="1:24" x14ac:dyDescent="0.35">
      <c r="A10031" s="1">
        <v>380333</v>
      </c>
      <c r="B10031" s="1" t="s">
        <v>2351</v>
      </c>
      <c r="C10031" s="1">
        <v>123466103</v>
      </c>
      <c r="D10031" s="1">
        <v>333</v>
      </c>
      <c r="E10031" s="1" t="s">
        <v>2860</v>
      </c>
      <c r="F10031" s="1" t="s">
        <v>156</v>
      </c>
      <c r="G10031" s="1" t="s">
        <v>449</v>
      </c>
      <c r="H10031" s="1" t="s">
        <v>916</v>
      </c>
      <c r="I10031" s="1">
        <v>3070604</v>
      </c>
      <c r="K10031" s="1">
        <v>506099</v>
      </c>
      <c r="L10031" s="1">
        <v>8534086</v>
      </c>
      <c r="M10031" s="1">
        <v>0.29665398597717285</v>
      </c>
      <c r="N10031" s="1">
        <v>3.6012921333312988</v>
      </c>
      <c r="O10031" s="1">
        <v>0.1606050580739975</v>
      </c>
      <c r="P10031" s="1">
        <v>5.5190763473510742</v>
      </c>
      <c r="Q10031" s="1">
        <v>0</v>
      </c>
      <c r="S10031" s="1">
        <v>38</v>
      </c>
      <c r="T10031" s="1">
        <v>1</v>
      </c>
      <c r="U10031" s="1">
        <v>12110789</v>
      </c>
      <c r="V10031" s="1">
        <v>0.45725905895233154</v>
      </c>
      <c r="W10031" s="1">
        <v>3.9237809181213379</v>
      </c>
      <c r="X10031" s="1">
        <v>3.9237809181213379</v>
      </c>
    </row>
    <row r="10032" spans="1:24" x14ac:dyDescent="0.35">
      <c r="A10032" s="1">
        <v>390333</v>
      </c>
      <c r="B10032" s="1" t="s">
        <v>2352</v>
      </c>
      <c r="C10032" s="1">
        <v>123466103</v>
      </c>
      <c r="D10032" s="1">
        <v>333</v>
      </c>
      <c r="E10032" s="1" t="s">
        <v>2860</v>
      </c>
      <c r="F10032" s="1" t="s">
        <v>156</v>
      </c>
      <c r="G10032" s="1" t="s">
        <v>449</v>
      </c>
      <c r="H10032" s="1" t="s">
        <v>916</v>
      </c>
      <c r="I10032" s="1">
        <v>3299045</v>
      </c>
      <c r="K10032" s="1">
        <v>556099</v>
      </c>
      <c r="L10032" s="1">
        <v>8625397</v>
      </c>
      <c r="M10032" s="1">
        <v>9.1311000287532806E-2</v>
      </c>
      <c r="N10032" s="1">
        <v>1.0699564218521118</v>
      </c>
      <c r="O10032" s="1">
        <v>0.22844099998474121</v>
      </c>
      <c r="P10032" s="1">
        <v>7.4396114349365234</v>
      </c>
      <c r="Q10032" s="1">
        <v>5.000000074505806E-2</v>
      </c>
      <c r="S10032" s="1">
        <v>39</v>
      </c>
      <c r="T10032" s="1">
        <v>1</v>
      </c>
      <c r="U10032" s="1">
        <v>12480541</v>
      </c>
      <c r="V10032" s="1">
        <v>0.36975201964378357</v>
      </c>
      <c r="W10032" s="1">
        <v>3.05307936668396</v>
      </c>
      <c r="X10032" s="1">
        <v>3.05307936668396</v>
      </c>
    </row>
    <row r="10033" spans="1:24" x14ac:dyDescent="0.35">
      <c r="A10033" s="1">
        <v>400333</v>
      </c>
      <c r="B10033" s="1" t="s">
        <v>2353</v>
      </c>
      <c r="C10033" s="1">
        <v>123466103</v>
      </c>
      <c r="D10033" s="1">
        <v>333</v>
      </c>
      <c r="E10033" s="1" t="s">
        <v>2860</v>
      </c>
      <c r="F10033" s="1" t="s">
        <v>156</v>
      </c>
      <c r="G10033" s="1" t="s">
        <v>449</v>
      </c>
      <c r="H10033" s="1" t="s">
        <v>916</v>
      </c>
      <c r="S10033" s="1">
        <v>40</v>
      </c>
      <c r="T10033" s="1">
        <v>1</v>
      </c>
      <c r="U10033" s="1">
        <v>0</v>
      </c>
      <c r="V10033" s="1">
        <v>0</v>
      </c>
      <c r="W10033" s="1">
        <v>-100</v>
      </c>
      <c r="X10033" s="1">
        <v>-100</v>
      </c>
    </row>
    <row r="10034" spans="1:24" x14ac:dyDescent="0.35">
      <c r="A10034" s="1">
        <v>410333</v>
      </c>
      <c r="B10034" s="1" t="s">
        <v>2354</v>
      </c>
      <c r="C10034" s="1">
        <v>123466103</v>
      </c>
      <c r="D10034" s="1">
        <v>333</v>
      </c>
      <c r="E10034" s="1" t="s">
        <v>2860</v>
      </c>
      <c r="F10034" s="1" t="s">
        <v>156</v>
      </c>
      <c r="G10034" s="1" t="s">
        <v>449</v>
      </c>
      <c r="H10034" s="1" t="s">
        <v>916</v>
      </c>
      <c r="S10034" s="1">
        <v>41</v>
      </c>
      <c r="T10034" s="1">
        <v>1</v>
      </c>
      <c r="U10034" s="1">
        <v>0</v>
      </c>
      <c r="V10034" s="1">
        <v>0</v>
      </c>
    </row>
    <row r="10035" spans="1:24" x14ac:dyDescent="0.35">
      <c r="A10035" s="1">
        <v>420333</v>
      </c>
      <c r="B10035" s="1" t="s">
        <v>2355</v>
      </c>
      <c r="C10035" s="1">
        <v>123466103</v>
      </c>
      <c r="D10035" s="1">
        <v>333</v>
      </c>
      <c r="E10035" s="1" t="s">
        <v>2860</v>
      </c>
      <c r="F10035" s="1" t="s">
        <v>156</v>
      </c>
      <c r="G10035" s="1" t="s">
        <v>449</v>
      </c>
      <c r="H10035" s="1" t="s">
        <v>916</v>
      </c>
      <c r="S10035" s="1">
        <v>42</v>
      </c>
      <c r="T10035" s="1">
        <v>1</v>
      </c>
      <c r="U10035" s="1">
        <v>0</v>
      </c>
      <c r="V10035" s="1">
        <v>0</v>
      </c>
    </row>
    <row r="10036" spans="1:24" x14ac:dyDescent="0.35">
      <c r="A10036" s="1">
        <v>430333</v>
      </c>
      <c r="B10036" s="1" t="s">
        <v>2356</v>
      </c>
      <c r="C10036" s="1">
        <v>123466103</v>
      </c>
      <c r="D10036" s="1">
        <v>333</v>
      </c>
      <c r="E10036" s="1" t="s">
        <v>2860</v>
      </c>
      <c r="F10036" s="1" t="s">
        <v>156</v>
      </c>
      <c r="G10036" s="1" t="s">
        <v>449</v>
      </c>
      <c r="H10036" s="1" t="s">
        <v>916</v>
      </c>
      <c r="S10036" s="1">
        <v>43</v>
      </c>
      <c r="T10036" s="1">
        <v>1</v>
      </c>
      <c r="U10036" s="1">
        <v>0</v>
      </c>
      <c r="V10036" s="1">
        <v>0</v>
      </c>
    </row>
    <row r="10037" spans="1:24" x14ac:dyDescent="0.35">
      <c r="A10037" s="1">
        <v>440333</v>
      </c>
      <c r="B10037" s="1" t="s">
        <v>2357</v>
      </c>
      <c r="C10037" s="1">
        <v>123466103</v>
      </c>
      <c r="D10037" s="1">
        <v>333</v>
      </c>
      <c r="E10037" s="1" t="s">
        <v>2860</v>
      </c>
      <c r="F10037" s="1" t="s">
        <v>156</v>
      </c>
      <c r="G10037" s="1" t="s">
        <v>449</v>
      </c>
      <c r="H10037" s="1" t="s">
        <v>916</v>
      </c>
      <c r="S10037" s="1">
        <v>44</v>
      </c>
      <c r="T10037" s="1">
        <v>1</v>
      </c>
      <c r="U10037" s="1">
        <v>0</v>
      </c>
      <c r="V10037" s="1">
        <v>0</v>
      </c>
    </row>
    <row r="10038" spans="1:24" x14ac:dyDescent="0.35">
      <c r="A10038" s="1">
        <v>450333</v>
      </c>
      <c r="B10038" s="1" t="s">
        <v>2358</v>
      </c>
      <c r="C10038" s="1">
        <v>123466103</v>
      </c>
      <c r="D10038" s="1">
        <v>333</v>
      </c>
      <c r="E10038" s="1" t="s">
        <v>2860</v>
      </c>
      <c r="F10038" s="1" t="s">
        <v>156</v>
      </c>
      <c r="G10038" s="1" t="s">
        <v>449</v>
      </c>
      <c r="H10038" s="1" t="s">
        <v>916</v>
      </c>
      <c r="S10038" s="1">
        <v>45</v>
      </c>
      <c r="T10038" s="1">
        <v>1</v>
      </c>
      <c r="U10038" s="1">
        <v>0</v>
      </c>
      <c r="V10038" s="1">
        <v>0</v>
      </c>
    </row>
    <row r="10039" spans="1:24" x14ac:dyDescent="0.35">
      <c r="A10039" s="1">
        <v>460333</v>
      </c>
      <c r="B10039" s="1" t="s">
        <v>2359</v>
      </c>
      <c r="C10039" s="1">
        <v>123466103</v>
      </c>
      <c r="D10039" s="1">
        <v>333</v>
      </c>
      <c r="E10039" s="1" t="s">
        <v>2860</v>
      </c>
      <c r="F10039" s="1" t="s">
        <v>156</v>
      </c>
      <c r="G10039" s="1" t="s">
        <v>449</v>
      </c>
      <c r="H10039" s="1" t="s">
        <v>916</v>
      </c>
      <c r="S10039" s="1">
        <v>46</v>
      </c>
      <c r="T10039" s="1">
        <v>1</v>
      </c>
      <c r="U10039" s="1">
        <v>0</v>
      </c>
      <c r="V10039" s="1">
        <v>0</v>
      </c>
    </row>
    <row r="10040" spans="1:24" x14ac:dyDescent="0.35">
      <c r="A10040" s="1">
        <v>470333</v>
      </c>
      <c r="B10040" s="1" t="s">
        <v>2360</v>
      </c>
      <c r="C10040" s="1">
        <v>123466103</v>
      </c>
      <c r="D10040" s="1">
        <v>333</v>
      </c>
      <c r="E10040" s="1" t="s">
        <v>2860</v>
      </c>
      <c r="F10040" s="1" t="s">
        <v>156</v>
      </c>
      <c r="G10040" s="1" t="s">
        <v>449</v>
      </c>
      <c r="H10040" s="1" t="s">
        <v>916</v>
      </c>
      <c r="S10040" s="1">
        <v>47</v>
      </c>
      <c r="T10040" s="1">
        <v>1</v>
      </c>
      <c r="U10040" s="1">
        <v>0</v>
      </c>
      <c r="V10040" s="1">
        <v>0</v>
      </c>
    </row>
    <row r="10041" spans="1:24" x14ac:dyDescent="0.35">
      <c r="A10041" s="1">
        <v>480333</v>
      </c>
      <c r="B10041" s="1" t="s">
        <v>2361</v>
      </c>
      <c r="C10041" s="1">
        <v>123466103</v>
      </c>
      <c r="D10041" s="1">
        <v>333</v>
      </c>
      <c r="E10041" s="1" t="s">
        <v>2860</v>
      </c>
      <c r="F10041" s="1" t="s">
        <v>156</v>
      </c>
      <c r="G10041" s="1" t="s">
        <v>449</v>
      </c>
      <c r="H10041" s="1" t="s">
        <v>916</v>
      </c>
      <c r="S10041" s="1">
        <v>48</v>
      </c>
      <c r="T10041" s="1">
        <v>1</v>
      </c>
      <c r="U10041" s="1">
        <v>0</v>
      </c>
      <c r="V10041" s="1">
        <v>0</v>
      </c>
    </row>
    <row r="10042" spans="1:24" x14ac:dyDescent="0.35">
      <c r="A10042" s="1">
        <v>290347</v>
      </c>
      <c r="B10042" s="1" t="s">
        <v>2341</v>
      </c>
      <c r="C10042" s="1">
        <v>123466303</v>
      </c>
      <c r="D10042" s="1">
        <v>347</v>
      </c>
      <c r="E10042" s="1" t="s">
        <v>2861</v>
      </c>
      <c r="F10042" s="1" t="s">
        <v>156</v>
      </c>
      <c r="G10042" s="1" t="s">
        <v>449</v>
      </c>
      <c r="H10042" s="1" t="s">
        <v>916</v>
      </c>
      <c r="I10042" s="1">
        <v>1844552</v>
      </c>
      <c r="K10042" s="1">
        <v>422968</v>
      </c>
      <c r="L10042" s="1">
        <v>7849315</v>
      </c>
      <c r="S10042" s="1">
        <v>29</v>
      </c>
      <c r="T10042" s="1">
        <v>1</v>
      </c>
      <c r="U10042" s="1">
        <v>10116835</v>
      </c>
      <c r="V10042" s="1">
        <v>0</v>
      </c>
    </row>
    <row r="10043" spans="1:24" x14ac:dyDescent="0.35">
      <c r="A10043" s="1">
        <v>300347</v>
      </c>
      <c r="B10043" s="1" t="s">
        <v>2343</v>
      </c>
      <c r="C10043" s="1">
        <v>123466303</v>
      </c>
      <c r="D10043" s="1">
        <v>347</v>
      </c>
      <c r="E10043" s="1" t="s">
        <v>2861</v>
      </c>
      <c r="F10043" s="1" t="s">
        <v>156</v>
      </c>
      <c r="G10043" s="1" t="s">
        <v>449</v>
      </c>
      <c r="H10043" s="1" t="s">
        <v>916</v>
      </c>
      <c r="I10043" s="1">
        <v>1861782</v>
      </c>
      <c r="K10043" s="1">
        <v>422968</v>
      </c>
      <c r="L10043" s="1">
        <v>8067331</v>
      </c>
      <c r="M10043" s="1">
        <v>0.21801599860191345</v>
      </c>
      <c r="N10043" s="1">
        <v>2.7775163650512695</v>
      </c>
      <c r="O10043" s="1">
        <v>1.7230000346899033E-2</v>
      </c>
      <c r="P10043" s="1">
        <v>0.93410217761993408</v>
      </c>
      <c r="Q10043" s="1">
        <v>0</v>
      </c>
      <c r="S10043" s="1">
        <v>30</v>
      </c>
      <c r="T10043" s="1">
        <v>1</v>
      </c>
      <c r="U10043" s="1">
        <v>10352081</v>
      </c>
      <c r="V10043" s="1">
        <v>0.23524600267410278</v>
      </c>
      <c r="W10043" s="1">
        <v>2.3252923488616943</v>
      </c>
      <c r="X10043" s="1">
        <v>2.3252923488616943</v>
      </c>
    </row>
    <row r="10044" spans="1:24" x14ac:dyDescent="0.35">
      <c r="A10044" s="1">
        <v>310347</v>
      </c>
      <c r="B10044" s="1" t="s">
        <v>2344</v>
      </c>
      <c r="C10044" s="1">
        <v>123466303</v>
      </c>
      <c r="D10044" s="1">
        <v>347</v>
      </c>
      <c r="E10044" s="1" t="s">
        <v>2861</v>
      </c>
      <c r="F10044" s="1" t="s">
        <v>156</v>
      </c>
      <c r="G10044" s="1" t="s">
        <v>449</v>
      </c>
      <c r="H10044" s="1" t="s">
        <v>916</v>
      </c>
      <c r="I10044" s="1">
        <v>1815295</v>
      </c>
      <c r="K10044" s="1">
        <v>422968</v>
      </c>
      <c r="L10044" s="1">
        <v>8213756</v>
      </c>
      <c r="M10044" s="1">
        <v>0.14642499387264252</v>
      </c>
      <c r="N10044" s="1">
        <v>1.815036416053772</v>
      </c>
      <c r="O10044" s="1">
        <v>-4.6486999839544296E-2</v>
      </c>
      <c r="P10044" s="1">
        <v>-2.4969089031219482</v>
      </c>
      <c r="Q10044" s="1">
        <v>0</v>
      </c>
      <c r="S10044" s="1">
        <v>31</v>
      </c>
      <c r="T10044" s="1">
        <v>1</v>
      </c>
      <c r="U10044" s="1">
        <v>10452019</v>
      </c>
      <c r="V10044" s="1">
        <v>9.9937990307807922E-2</v>
      </c>
      <c r="W10044" s="1">
        <v>0.96539044380187988</v>
      </c>
      <c r="X10044" s="1">
        <v>0.96539044380187988</v>
      </c>
    </row>
    <row r="10045" spans="1:24" x14ac:dyDescent="0.35">
      <c r="A10045" s="1">
        <v>320347</v>
      </c>
      <c r="B10045" s="1" t="s">
        <v>2345</v>
      </c>
      <c r="C10045" s="1">
        <v>123466303</v>
      </c>
      <c r="D10045" s="1">
        <v>347</v>
      </c>
      <c r="E10045" s="1" t="s">
        <v>2861</v>
      </c>
      <c r="F10045" s="1" t="s">
        <v>156</v>
      </c>
      <c r="G10045" s="1" t="s">
        <v>449</v>
      </c>
      <c r="H10045" s="1" t="s">
        <v>916</v>
      </c>
      <c r="I10045" s="1">
        <v>1936634</v>
      </c>
      <c r="L10045" s="1">
        <v>8354668</v>
      </c>
      <c r="M10045" s="1">
        <v>0.14091199636459351</v>
      </c>
      <c r="N10045" s="1">
        <v>1.7155610322952271</v>
      </c>
      <c r="O10045" s="1">
        <v>0.12133900076150894</v>
      </c>
      <c r="P10045" s="1">
        <v>6.684257984161377</v>
      </c>
      <c r="S10045" s="1">
        <v>32</v>
      </c>
      <c r="T10045" s="1">
        <v>1</v>
      </c>
      <c r="U10045" s="1">
        <v>10291302</v>
      </c>
      <c r="V10045" s="1">
        <v>0.26225098967552185</v>
      </c>
      <c r="W10045" s="1">
        <v>-1.5376646518707275</v>
      </c>
      <c r="X10045" s="1">
        <v>-1.5376646518707275</v>
      </c>
    </row>
    <row r="10046" spans="1:24" x14ac:dyDescent="0.35">
      <c r="A10046" s="1">
        <v>330347</v>
      </c>
      <c r="B10046" s="1" t="s">
        <v>2346</v>
      </c>
      <c r="C10046" s="1">
        <v>123466303</v>
      </c>
      <c r="D10046" s="1">
        <v>347</v>
      </c>
      <c r="E10046" s="1" t="s">
        <v>2861</v>
      </c>
      <c r="F10046" s="1" t="s">
        <v>156</v>
      </c>
      <c r="G10046" s="1" t="s">
        <v>449</v>
      </c>
      <c r="H10046" s="1" t="s">
        <v>916</v>
      </c>
      <c r="I10046" s="1">
        <v>2087732</v>
      </c>
      <c r="K10046" s="1">
        <v>422968</v>
      </c>
      <c r="L10046" s="1">
        <v>8523519</v>
      </c>
      <c r="M10046" s="1">
        <v>0.16885100305080414</v>
      </c>
      <c r="N10046" s="1">
        <v>2.0210378170013428</v>
      </c>
      <c r="O10046" s="1">
        <v>0.15109799802303314</v>
      </c>
      <c r="P10046" s="1">
        <v>7.802093505859375</v>
      </c>
      <c r="S10046" s="1">
        <v>33</v>
      </c>
      <c r="T10046" s="1">
        <v>1</v>
      </c>
      <c r="U10046" s="1">
        <v>11034219</v>
      </c>
      <c r="V10046" s="1">
        <v>0.31994900107383728</v>
      </c>
      <c r="W10046" s="1">
        <v>7.2188825607299805</v>
      </c>
      <c r="X10046" s="1">
        <v>7.2188825607299805</v>
      </c>
    </row>
    <row r="10047" spans="1:24" x14ac:dyDescent="0.35">
      <c r="A10047" s="1">
        <v>340347</v>
      </c>
      <c r="B10047" s="1" t="s">
        <v>2347</v>
      </c>
      <c r="C10047" s="1">
        <v>123466303</v>
      </c>
      <c r="D10047" s="1">
        <v>347</v>
      </c>
      <c r="E10047" s="1" t="s">
        <v>2861</v>
      </c>
      <c r="F10047" s="1" t="s">
        <v>156</v>
      </c>
      <c r="G10047" s="1" t="s">
        <v>449</v>
      </c>
      <c r="H10047" s="1" t="s">
        <v>916</v>
      </c>
      <c r="I10047" s="1">
        <v>2084851</v>
      </c>
      <c r="K10047" s="1">
        <v>422968</v>
      </c>
      <c r="L10047" s="1">
        <v>8523510</v>
      </c>
      <c r="M10047" s="1">
        <v>-9.0000003183376975E-6</v>
      </c>
      <c r="N10047" s="1">
        <v>-1.0559018846834078E-4</v>
      </c>
      <c r="O10047" s="1">
        <v>-2.8810000512748957E-3</v>
      </c>
      <c r="P10047" s="1">
        <v>-0.13799664378166199</v>
      </c>
      <c r="Q10047" s="1">
        <v>0</v>
      </c>
      <c r="S10047" s="1">
        <v>34</v>
      </c>
      <c r="T10047" s="1">
        <v>1</v>
      </c>
      <c r="U10047" s="1">
        <v>11031329</v>
      </c>
      <c r="V10047" s="1">
        <v>-2.890000119805336E-3</v>
      </c>
      <c r="W10047" s="1">
        <v>-2.619125135242939E-2</v>
      </c>
      <c r="X10047" s="1">
        <v>-2.619125135242939E-2</v>
      </c>
    </row>
    <row r="10048" spans="1:24" x14ac:dyDescent="0.35">
      <c r="A10048" s="1">
        <v>350347</v>
      </c>
      <c r="B10048" s="1" t="s">
        <v>2348</v>
      </c>
      <c r="C10048" s="1">
        <v>123466303</v>
      </c>
      <c r="D10048" s="1">
        <v>347</v>
      </c>
      <c r="E10048" s="1" t="s">
        <v>2861</v>
      </c>
      <c r="F10048" s="1" t="s">
        <v>156</v>
      </c>
      <c r="G10048" s="1" t="s">
        <v>449</v>
      </c>
      <c r="H10048" s="1" t="s">
        <v>916</v>
      </c>
      <c r="I10048" s="1">
        <v>2132862</v>
      </c>
      <c r="K10048" s="1">
        <v>422968</v>
      </c>
      <c r="L10048" s="1">
        <v>8759556</v>
      </c>
      <c r="M10048" s="1">
        <v>0.23604600131511688</v>
      </c>
      <c r="N10048" s="1">
        <v>2.7693519592285156</v>
      </c>
      <c r="O10048" s="1">
        <v>4.8011001199483871E-2</v>
      </c>
      <c r="P10048" s="1">
        <v>2.3028504848480225</v>
      </c>
      <c r="Q10048" s="1">
        <v>0</v>
      </c>
      <c r="S10048" s="1">
        <v>35</v>
      </c>
      <c r="T10048" s="1">
        <v>1</v>
      </c>
      <c r="U10048" s="1">
        <v>11315386</v>
      </c>
      <c r="V10048" s="1">
        <v>0.28405699133872986</v>
      </c>
      <c r="W10048" s="1">
        <v>2.5750024318695068</v>
      </c>
      <c r="X10048" s="1">
        <v>2.5750024318695068</v>
      </c>
    </row>
    <row r="10049" spans="1:24" x14ac:dyDescent="0.35">
      <c r="A10049" s="1">
        <v>360347</v>
      </c>
      <c r="B10049" s="1" t="s">
        <v>2349</v>
      </c>
      <c r="C10049" s="1">
        <v>123466303</v>
      </c>
      <c r="D10049" s="1">
        <v>347</v>
      </c>
      <c r="E10049" s="1" t="s">
        <v>2861</v>
      </c>
      <c r="F10049" s="1" t="s">
        <v>156</v>
      </c>
      <c r="G10049" s="1" t="s">
        <v>449</v>
      </c>
      <c r="H10049" s="1" t="s">
        <v>916</v>
      </c>
      <c r="I10049" s="1">
        <v>2516614</v>
      </c>
      <c r="K10049" s="1">
        <v>422968</v>
      </c>
      <c r="L10049" s="1">
        <v>9373391</v>
      </c>
      <c r="M10049" s="1">
        <v>0.61383497714996338</v>
      </c>
      <c r="N10049" s="1">
        <v>7.0076041221618652</v>
      </c>
      <c r="O10049" s="1">
        <v>0.38375198841094971</v>
      </c>
      <c r="P10049" s="1">
        <v>17.992349624633789</v>
      </c>
      <c r="Q10049" s="1">
        <v>0</v>
      </c>
      <c r="S10049" s="1">
        <v>36</v>
      </c>
      <c r="T10049" s="1">
        <v>1</v>
      </c>
      <c r="U10049" s="1">
        <v>12312973</v>
      </c>
      <c r="V10049" s="1">
        <v>0.99758696556091309</v>
      </c>
      <c r="W10049" s="1">
        <v>8.8161993026733398</v>
      </c>
      <c r="X10049" s="1">
        <v>8.8161993026733398</v>
      </c>
    </row>
    <row r="10050" spans="1:24" x14ac:dyDescent="0.35">
      <c r="A10050" s="1">
        <v>370347</v>
      </c>
      <c r="B10050" s="1" t="s">
        <v>2350</v>
      </c>
      <c r="C10050" s="1">
        <v>123466303</v>
      </c>
      <c r="D10050" s="1">
        <v>347</v>
      </c>
      <c r="E10050" s="1" t="s">
        <v>2861</v>
      </c>
      <c r="F10050" s="1" t="s">
        <v>156</v>
      </c>
      <c r="G10050" s="1" t="s">
        <v>449</v>
      </c>
      <c r="H10050" s="1" t="s">
        <v>916</v>
      </c>
      <c r="I10050" s="1">
        <v>2602820</v>
      </c>
      <c r="K10050" s="1">
        <v>422968</v>
      </c>
      <c r="L10050" s="1">
        <v>10275441</v>
      </c>
      <c r="M10050" s="1">
        <v>0.90205001831054688</v>
      </c>
      <c r="N10050" s="1">
        <v>9.6235179901123047</v>
      </c>
      <c r="O10050" s="1">
        <v>8.6205996572971344E-2</v>
      </c>
      <c r="P10050" s="1">
        <v>3.4254755973815918</v>
      </c>
      <c r="Q10050" s="1">
        <v>0</v>
      </c>
      <c r="S10050" s="1">
        <v>37</v>
      </c>
      <c r="T10050" s="1">
        <v>1</v>
      </c>
      <c r="U10050" s="1">
        <v>13301229</v>
      </c>
      <c r="V10050" s="1">
        <v>0.98825603723526001</v>
      </c>
      <c r="W10050" s="1">
        <v>8.0261363983154297</v>
      </c>
      <c r="X10050" s="1">
        <v>8.0261363983154297</v>
      </c>
    </row>
    <row r="10051" spans="1:24" x14ac:dyDescent="0.35">
      <c r="A10051" s="1">
        <v>380347</v>
      </c>
      <c r="B10051" s="1" t="s">
        <v>2351</v>
      </c>
      <c r="C10051" s="1">
        <v>123466303</v>
      </c>
      <c r="D10051" s="1">
        <v>347</v>
      </c>
      <c r="E10051" s="1" t="s">
        <v>2861</v>
      </c>
      <c r="F10051" s="1" t="s">
        <v>156</v>
      </c>
      <c r="G10051" s="1" t="s">
        <v>449</v>
      </c>
      <c r="H10051" s="1" t="s">
        <v>916</v>
      </c>
      <c r="I10051" s="1">
        <v>2680662</v>
      </c>
      <c r="K10051" s="1">
        <v>905655.25</v>
      </c>
      <c r="L10051" s="1">
        <v>10548307</v>
      </c>
      <c r="M10051" s="1">
        <v>0.27286601066589355</v>
      </c>
      <c r="N10051" s="1">
        <v>2.6555161476135254</v>
      </c>
      <c r="O10051" s="1">
        <v>7.7841997146606445E-2</v>
      </c>
      <c r="P10051" s="1">
        <v>2.9906792640686035</v>
      </c>
      <c r="Q10051" s="1">
        <v>0.48268726468086243</v>
      </c>
      <c r="S10051" s="1">
        <v>38</v>
      </c>
      <c r="T10051" s="1">
        <v>1</v>
      </c>
      <c r="U10051" s="1">
        <v>14134624</v>
      </c>
      <c r="V10051" s="1">
        <v>0.83339524269104004</v>
      </c>
      <c r="W10051" s="1">
        <v>6.2655487060546875</v>
      </c>
      <c r="X10051" s="1">
        <v>6.2655487060546875</v>
      </c>
    </row>
    <row r="10052" spans="1:24" x14ac:dyDescent="0.35">
      <c r="A10052" s="1">
        <v>390347</v>
      </c>
      <c r="B10052" s="1" t="s">
        <v>2352</v>
      </c>
      <c r="C10052" s="1">
        <v>123466303</v>
      </c>
      <c r="D10052" s="1">
        <v>347</v>
      </c>
      <c r="E10052" s="1" t="s">
        <v>2861</v>
      </c>
      <c r="F10052" s="1" t="s">
        <v>156</v>
      </c>
      <c r="G10052" s="1" t="s">
        <v>449</v>
      </c>
      <c r="H10052" s="1" t="s">
        <v>916</v>
      </c>
      <c r="I10052" s="1">
        <v>2765991</v>
      </c>
      <c r="K10052" s="1">
        <v>1382423.625</v>
      </c>
      <c r="L10052" s="1">
        <v>10701587</v>
      </c>
      <c r="M10052" s="1">
        <v>0.15328000485897064</v>
      </c>
      <c r="N10052" s="1">
        <v>1.4531241655349731</v>
      </c>
      <c r="O10052" s="1">
        <v>8.5329003632068634E-2</v>
      </c>
      <c r="P10052" s="1">
        <v>3.1831316947937012</v>
      </c>
      <c r="Q10052" s="1">
        <v>0.4767683744430542</v>
      </c>
      <c r="S10052" s="1">
        <v>39</v>
      </c>
      <c r="T10052" s="1">
        <v>1</v>
      </c>
      <c r="U10052" s="1">
        <v>14850002</v>
      </c>
      <c r="V10052" s="1">
        <v>0.71537739038467407</v>
      </c>
      <c r="W10052" s="1">
        <v>5.0611743927001953</v>
      </c>
      <c r="X10052" s="1">
        <v>5.0611743927001953</v>
      </c>
    </row>
    <row r="10053" spans="1:24" x14ac:dyDescent="0.35">
      <c r="A10053" s="1">
        <v>400347</v>
      </c>
      <c r="B10053" s="1" t="s">
        <v>2353</v>
      </c>
      <c r="C10053" s="1">
        <v>123466303</v>
      </c>
      <c r="D10053" s="1">
        <v>347</v>
      </c>
      <c r="E10053" s="1" t="s">
        <v>2861</v>
      </c>
      <c r="F10053" s="1" t="s">
        <v>156</v>
      </c>
      <c r="G10053" s="1" t="s">
        <v>449</v>
      </c>
      <c r="H10053" s="1" t="s">
        <v>916</v>
      </c>
      <c r="S10053" s="1">
        <v>40</v>
      </c>
      <c r="T10053" s="1">
        <v>1</v>
      </c>
      <c r="U10053" s="1">
        <v>0</v>
      </c>
      <c r="V10053" s="1">
        <v>0</v>
      </c>
      <c r="W10053" s="1">
        <v>-100</v>
      </c>
      <c r="X10053" s="1">
        <v>-100</v>
      </c>
    </row>
    <row r="10054" spans="1:24" x14ac:dyDescent="0.35">
      <c r="A10054" s="1">
        <v>410347</v>
      </c>
      <c r="B10054" s="1" t="s">
        <v>2354</v>
      </c>
      <c r="C10054" s="1">
        <v>123466303</v>
      </c>
      <c r="D10054" s="1">
        <v>347</v>
      </c>
      <c r="E10054" s="1" t="s">
        <v>2861</v>
      </c>
      <c r="F10054" s="1" t="s">
        <v>156</v>
      </c>
      <c r="G10054" s="1" t="s">
        <v>449</v>
      </c>
      <c r="H10054" s="1" t="s">
        <v>916</v>
      </c>
      <c r="S10054" s="1">
        <v>41</v>
      </c>
      <c r="T10054" s="1">
        <v>1</v>
      </c>
      <c r="U10054" s="1">
        <v>0</v>
      </c>
      <c r="V10054" s="1">
        <v>0</v>
      </c>
    </row>
    <row r="10055" spans="1:24" x14ac:dyDescent="0.35">
      <c r="A10055" s="1">
        <v>420347</v>
      </c>
      <c r="B10055" s="1" t="s">
        <v>2355</v>
      </c>
      <c r="C10055" s="1">
        <v>123466303</v>
      </c>
      <c r="D10055" s="1">
        <v>347</v>
      </c>
      <c r="E10055" s="1" t="s">
        <v>2861</v>
      </c>
      <c r="F10055" s="1" t="s">
        <v>156</v>
      </c>
      <c r="G10055" s="1" t="s">
        <v>449</v>
      </c>
      <c r="H10055" s="1" t="s">
        <v>916</v>
      </c>
      <c r="S10055" s="1">
        <v>42</v>
      </c>
      <c r="T10055" s="1">
        <v>1</v>
      </c>
      <c r="U10055" s="1">
        <v>0</v>
      </c>
      <c r="V10055" s="1">
        <v>0</v>
      </c>
    </row>
    <row r="10056" spans="1:24" x14ac:dyDescent="0.35">
      <c r="A10056" s="1">
        <v>430347</v>
      </c>
      <c r="B10056" s="1" t="s">
        <v>2356</v>
      </c>
      <c r="C10056" s="1">
        <v>123466303</v>
      </c>
      <c r="D10056" s="1">
        <v>347</v>
      </c>
      <c r="E10056" s="1" t="s">
        <v>2861</v>
      </c>
      <c r="F10056" s="1" t="s">
        <v>156</v>
      </c>
      <c r="G10056" s="1" t="s">
        <v>449</v>
      </c>
      <c r="H10056" s="1" t="s">
        <v>916</v>
      </c>
      <c r="S10056" s="1">
        <v>43</v>
      </c>
      <c r="T10056" s="1">
        <v>1</v>
      </c>
      <c r="U10056" s="1">
        <v>0</v>
      </c>
      <c r="V10056" s="1">
        <v>0</v>
      </c>
    </row>
    <row r="10057" spans="1:24" x14ac:dyDescent="0.35">
      <c r="A10057" s="1">
        <v>440347</v>
      </c>
      <c r="B10057" s="1" t="s">
        <v>2357</v>
      </c>
      <c r="C10057" s="1">
        <v>123466303</v>
      </c>
      <c r="D10057" s="1">
        <v>347</v>
      </c>
      <c r="E10057" s="1" t="s">
        <v>2861</v>
      </c>
      <c r="F10057" s="1" t="s">
        <v>156</v>
      </c>
      <c r="G10057" s="1" t="s">
        <v>449</v>
      </c>
      <c r="H10057" s="1" t="s">
        <v>916</v>
      </c>
      <c r="S10057" s="1">
        <v>44</v>
      </c>
      <c r="T10057" s="1">
        <v>1</v>
      </c>
      <c r="U10057" s="1">
        <v>0</v>
      </c>
      <c r="V10057" s="1">
        <v>0</v>
      </c>
    </row>
    <row r="10058" spans="1:24" x14ac:dyDescent="0.35">
      <c r="A10058" s="1">
        <v>450347</v>
      </c>
      <c r="B10058" s="1" t="s">
        <v>2358</v>
      </c>
      <c r="C10058" s="1">
        <v>123466303</v>
      </c>
      <c r="D10058" s="1">
        <v>347</v>
      </c>
      <c r="E10058" s="1" t="s">
        <v>2861</v>
      </c>
      <c r="F10058" s="1" t="s">
        <v>156</v>
      </c>
      <c r="G10058" s="1" t="s">
        <v>449</v>
      </c>
      <c r="H10058" s="1" t="s">
        <v>916</v>
      </c>
      <c r="S10058" s="1">
        <v>45</v>
      </c>
      <c r="T10058" s="1">
        <v>1</v>
      </c>
      <c r="U10058" s="1">
        <v>0</v>
      </c>
      <c r="V10058" s="1">
        <v>0</v>
      </c>
    </row>
    <row r="10059" spans="1:24" x14ac:dyDescent="0.35">
      <c r="A10059" s="1">
        <v>460347</v>
      </c>
      <c r="B10059" s="1" t="s">
        <v>2359</v>
      </c>
      <c r="C10059" s="1">
        <v>123466303</v>
      </c>
      <c r="D10059" s="1">
        <v>347</v>
      </c>
      <c r="E10059" s="1" t="s">
        <v>2861</v>
      </c>
      <c r="F10059" s="1" t="s">
        <v>156</v>
      </c>
      <c r="G10059" s="1" t="s">
        <v>449</v>
      </c>
      <c r="H10059" s="1" t="s">
        <v>916</v>
      </c>
      <c r="S10059" s="1">
        <v>46</v>
      </c>
      <c r="T10059" s="1">
        <v>1</v>
      </c>
      <c r="U10059" s="1">
        <v>0</v>
      </c>
      <c r="V10059" s="1">
        <v>0</v>
      </c>
    </row>
    <row r="10060" spans="1:24" x14ac:dyDescent="0.35">
      <c r="A10060" s="1">
        <v>470347</v>
      </c>
      <c r="B10060" s="1" t="s">
        <v>2360</v>
      </c>
      <c r="C10060" s="1">
        <v>123466303</v>
      </c>
      <c r="D10060" s="1">
        <v>347</v>
      </c>
      <c r="E10060" s="1" t="s">
        <v>2861</v>
      </c>
      <c r="F10060" s="1" t="s">
        <v>156</v>
      </c>
      <c r="G10060" s="1" t="s">
        <v>449</v>
      </c>
      <c r="H10060" s="1" t="s">
        <v>916</v>
      </c>
      <c r="S10060" s="1">
        <v>47</v>
      </c>
      <c r="T10060" s="1">
        <v>1</v>
      </c>
      <c r="U10060" s="1">
        <v>0</v>
      </c>
      <c r="V10060" s="1">
        <v>0</v>
      </c>
    </row>
    <row r="10061" spans="1:24" x14ac:dyDescent="0.35">
      <c r="A10061" s="1">
        <v>480347</v>
      </c>
      <c r="B10061" s="1" t="s">
        <v>2361</v>
      </c>
      <c r="C10061" s="1">
        <v>123466303</v>
      </c>
      <c r="D10061" s="1">
        <v>347</v>
      </c>
      <c r="E10061" s="1" t="s">
        <v>2861</v>
      </c>
      <c r="F10061" s="1" t="s">
        <v>156</v>
      </c>
      <c r="G10061" s="1" t="s">
        <v>449</v>
      </c>
      <c r="H10061" s="1" t="s">
        <v>916</v>
      </c>
      <c r="S10061" s="1">
        <v>48</v>
      </c>
      <c r="T10061" s="1">
        <v>1</v>
      </c>
      <c r="U10061" s="1">
        <v>0</v>
      </c>
      <c r="V10061" s="1">
        <v>0</v>
      </c>
    </row>
    <row r="10062" spans="1:24" x14ac:dyDescent="0.35">
      <c r="A10062" s="1">
        <v>290348</v>
      </c>
      <c r="B10062" s="1" t="s">
        <v>2341</v>
      </c>
      <c r="C10062" s="1">
        <v>123466403</v>
      </c>
      <c r="D10062" s="1">
        <v>348</v>
      </c>
      <c r="E10062" s="1" t="s">
        <v>2862</v>
      </c>
      <c r="F10062" s="1" t="s">
        <v>156</v>
      </c>
      <c r="G10062" s="1" t="s">
        <v>449</v>
      </c>
      <c r="H10062" s="1" t="s">
        <v>916</v>
      </c>
      <c r="I10062" s="1">
        <v>2179882.0299999998</v>
      </c>
      <c r="J10062" s="1">
        <v>213984.83</v>
      </c>
      <c r="K10062" s="1">
        <v>559007</v>
      </c>
      <c r="L10062" s="1">
        <v>9749997</v>
      </c>
      <c r="S10062" s="1">
        <v>29</v>
      </c>
      <c r="T10062" s="1">
        <v>1</v>
      </c>
      <c r="U10062" s="1">
        <v>12702871</v>
      </c>
      <c r="V10062" s="1">
        <v>0</v>
      </c>
    </row>
    <row r="10063" spans="1:24" x14ac:dyDescent="0.35">
      <c r="A10063" s="1">
        <v>300348</v>
      </c>
      <c r="B10063" s="1" t="s">
        <v>2343</v>
      </c>
      <c r="C10063" s="1">
        <v>123466403</v>
      </c>
      <c r="D10063" s="1">
        <v>348</v>
      </c>
      <c r="E10063" s="1" t="s">
        <v>2862</v>
      </c>
      <c r="F10063" s="1" t="s">
        <v>156</v>
      </c>
      <c r="G10063" s="1" t="s">
        <v>449</v>
      </c>
      <c r="H10063" s="1" t="s">
        <v>916</v>
      </c>
      <c r="I10063" s="1">
        <v>2100660.06</v>
      </c>
      <c r="J10063" s="1">
        <v>239765.68</v>
      </c>
      <c r="K10063" s="1">
        <v>559007</v>
      </c>
      <c r="L10063" s="1">
        <v>10363320</v>
      </c>
      <c r="M10063" s="1">
        <v>0.61332297325134277</v>
      </c>
      <c r="N10063" s="1">
        <v>6.290494441986084</v>
      </c>
      <c r="O10063" s="1">
        <v>-7.9221971333026886E-2</v>
      </c>
      <c r="P10063" s="1">
        <v>-3.6342320442199707</v>
      </c>
      <c r="Q10063" s="1">
        <v>0</v>
      </c>
      <c r="R10063" s="1">
        <v>2.5780849158763885E-2</v>
      </c>
      <c r="S10063" s="1">
        <v>30</v>
      </c>
      <c r="T10063" s="1">
        <v>1</v>
      </c>
      <c r="U10063" s="1">
        <v>13262753</v>
      </c>
      <c r="V10063" s="1">
        <v>0.55988186597824097</v>
      </c>
      <c r="W10063" s="1">
        <v>4.4075231552124023</v>
      </c>
      <c r="X10063" s="1">
        <v>4.4075231552124023</v>
      </c>
    </row>
    <row r="10064" spans="1:24" x14ac:dyDescent="0.35">
      <c r="A10064" s="1">
        <v>310348</v>
      </c>
      <c r="B10064" s="1" t="s">
        <v>2344</v>
      </c>
      <c r="C10064" s="1">
        <v>123466403</v>
      </c>
      <c r="D10064" s="1">
        <v>348</v>
      </c>
      <c r="E10064" s="1" t="s">
        <v>2862</v>
      </c>
      <c r="F10064" s="1" t="s">
        <v>156</v>
      </c>
      <c r="G10064" s="1" t="s">
        <v>449</v>
      </c>
      <c r="H10064" s="1" t="s">
        <v>916</v>
      </c>
      <c r="I10064" s="1">
        <v>2178878.37</v>
      </c>
      <c r="J10064" s="1">
        <v>257525.76000000001</v>
      </c>
      <c r="K10064" s="1">
        <v>559007</v>
      </c>
      <c r="L10064" s="1">
        <v>11124157</v>
      </c>
      <c r="M10064" s="1">
        <v>0.76083701848983765</v>
      </c>
      <c r="N10064" s="1">
        <v>7.3416337966918945</v>
      </c>
      <c r="O10064" s="1">
        <v>7.8218311071395874E-2</v>
      </c>
      <c r="P10064" s="1">
        <v>3.7235109806060791</v>
      </c>
      <c r="Q10064" s="1">
        <v>0</v>
      </c>
      <c r="R10064" s="1">
        <v>1.7760079354047775E-2</v>
      </c>
      <c r="S10064" s="1">
        <v>31</v>
      </c>
      <c r="T10064" s="1">
        <v>1</v>
      </c>
      <c r="U10064" s="1">
        <v>14119568</v>
      </c>
      <c r="V10064" s="1">
        <v>0.8568153977394104</v>
      </c>
      <c r="W10064" s="1">
        <v>6.4603104591369629</v>
      </c>
      <c r="X10064" s="1">
        <v>6.4603104591369629</v>
      </c>
    </row>
    <row r="10065" spans="1:24" x14ac:dyDescent="0.35">
      <c r="A10065" s="1">
        <v>320348</v>
      </c>
      <c r="B10065" s="1" t="s">
        <v>2345</v>
      </c>
      <c r="C10065" s="1">
        <v>123466403</v>
      </c>
      <c r="D10065" s="1">
        <v>348</v>
      </c>
      <c r="E10065" s="1" t="s">
        <v>2862</v>
      </c>
      <c r="F10065" s="1" t="s">
        <v>156</v>
      </c>
      <c r="G10065" s="1" t="s">
        <v>449</v>
      </c>
      <c r="H10065" s="1" t="s">
        <v>916</v>
      </c>
      <c r="I10065" s="1">
        <v>2232033.67</v>
      </c>
      <c r="J10065" s="1">
        <v>353712.22</v>
      </c>
      <c r="K10065" s="1">
        <v>559007</v>
      </c>
      <c r="L10065" s="1">
        <v>11445947</v>
      </c>
      <c r="M10065" s="1">
        <v>0.32179000973701477</v>
      </c>
      <c r="N10065" s="1">
        <v>2.8927135467529297</v>
      </c>
      <c r="O10065" s="1">
        <v>5.315529927611351E-2</v>
      </c>
      <c r="P10065" s="1">
        <v>2.4395716190338135</v>
      </c>
      <c r="Q10065" s="1">
        <v>0</v>
      </c>
      <c r="R10065" s="1">
        <v>9.6186459064483643E-2</v>
      </c>
      <c r="S10065" s="1">
        <v>32</v>
      </c>
      <c r="T10065" s="1">
        <v>1</v>
      </c>
      <c r="U10065" s="1">
        <v>14590700</v>
      </c>
      <c r="V10065" s="1">
        <v>0.47113177180290222</v>
      </c>
      <c r="W10065" s="1">
        <v>3.33673095703125</v>
      </c>
      <c r="X10065" s="1">
        <v>3.33673095703125</v>
      </c>
    </row>
    <row r="10066" spans="1:24" x14ac:dyDescent="0.35">
      <c r="A10066" s="1">
        <v>330348</v>
      </c>
      <c r="B10066" s="1" t="s">
        <v>2346</v>
      </c>
      <c r="C10066" s="1">
        <v>123466403</v>
      </c>
      <c r="D10066" s="1">
        <v>348</v>
      </c>
      <c r="E10066" s="1" t="s">
        <v>2862</v>
      </c>
      <c r="F10066" s="1" t="s">
        <v>156</v>
      </c>
      <c r="G10066" s="1" t="s">
        <v>449</v>
      </c>
      <c r="H10066" s="1" t="s">
        <v>916</v>
      </c>
      <c r="I10066" s="1">
        <v>2437714.08</v>
      </c>
      <c r="J10066" s="1">
        <v>481439.36</v>
      </c>
      <c r="K10066" s="1">
        <v>559007</v>
      </c>
      <c r="L10066" s="1">
        <v>12144141</v>
      </c>
      <c r="M10066" s="1">
        <v>0.69819402694702148</v>
      </c>
      <c r="N10066" s="1">
        <v>6.0999236106872559</v>
      </c>
      <c r="O10066" s="1">
        <v>0.20568041503429413</v>
      </c>
      <c r="P10066" s="1">
        <v>9.2149333953857422</v>
      </c>
      <c r="Q10066" s="1">
        <v>0</v>
      </c>
      <c r="R10066" s="1">
        <v>0.12772713601589203</v>
      </c>
      <c r="S10066" s="1">
        <v>33</v>
      </c>
      <c r="T10066" s="1">
        <v>1</v>
      </c>
      <c r="U10066" s="1">
        <v>15622301</v>
      </c>
      <c r="V10066" s="1">
        <v>1.0316015481948853</v>
      </c>
      <c r="W10066" s="1">
        <v>7.0702638626098633</v>
      </c>
      <c r="X10066" s="1">
        <v>7.0702638626098633</v>
      </c>
    </row>
    <row r="10067" spans="1:24" x14ac:dyDescent="0.35">
      <c r="A10067" s="1">
        <v>340348</v>
      </c>
      <c r="B10067" s="1" t="s">
        <v>2347</v>
      </c>
      <c r="C10067" s="1">
        <v>123466403</v>
      </c>
      <c r="D10067" s="1">
        <v>348</v>
      </c>
      <c r="E10067" s="1" t="s">
        <v>2862</v>
      </c>
      <c r="F10067" s="1" t="s">
        <v>156</v>
      </c>
      <c r="G10067" s="1" t="s">
        <v>449</v>
      </c>
      <c r="H10067" s="1" t="s">
        <v>916</v>
      </c>
      <c r="I10067" s="1">
        <v>2437564.08</v>
      </c>
      <c r="J10067" s="1">
        <v>475439.42</v>
      </c>
      <c r="K10067" s="1">
        <v>559007</v>
      </c>
      <c r="L10067" s="1">
        <v>12144112</v>
      </c>
      <c r="M10067" s="1">
        <v>-2.9000000722589903E-5</v>
      </c>
      <c r="N10067" s="1">
        <v>-2.3879828222561628E-4</v>
      </c>
      <c r="O10067" s="1">
        <v>-1.500000071246177E-4</v>
      </c>
      <c r="P10067" s="1">
        <v>-6.1533055268228054E-3</v>
      </c>
      <c r="Q10067" s="1">
        <v>0</v>
      </c>
      <c r="R10067" s="1">
        <v>-5.9999399818480015E-3</v>
      </c>
      <c r="S10067" s="1">
        <v>34</v>
      </c>
      <c r="T10067" s="1">
        <v>1</v>
      </c>
      <c r="U10067" s="1">
        <v>15616122</v>
      </c>
      <c r="V10067" s="1">
        <v>-6.1789401806890965E-3</v>
      </c>
      <c r="W10067" s="1">
        <v>-3.9552431553602219E-2</v>
      </c>
      <c r="X10067" s="1">
        <v>-3.9552431553602219E-2</v>
      </c>
    </row>
    <row r="10068" spans="1:24" x14ac:dyDescent="0.35">
      <c r="A10068" s="1">
        <v>350348</v>
      </c>
      <c r="B10068" s="1" t="s">
        <v>2348</v>
      </c>
      <c r="C10068" s="1">
        <v>123466403</v>
      </c>
      <c r="D10068" s="1">
        <v>348</v>
      </c>
      <c r="E10068" s="1" t="s">
        <v>2862</v>
      </c>
      <c r="F10068" s="1" t="s">
        <v>156</v>
      </c>
      <c r="G10068" s="1" t="s">
        <v>449</v>
      </c>
      <c r="H10068" s="1" t="s">
        <v>916</v>
      </c>
      <c r="I10068" s="1">
        <v>2663199.52</v>
      </c>
      <c r="J10068" s="1">
        <v>511922</v>
      </c>
      <c r="K10068" s="1">
        <v>1059007</v>
      </c>
      <c r="L10068" s="1">
        <v>13622351</v>
      </c>
      <c r="M10068" s="1">
        <v>1.4782390594482422</v>
      </c>
      <c r="N10068" s="1">
        <v>12.17247486114502</v>
      </c>
      <c r="O10068" s="1">
        <v>0.22563543915748596</v>
      </c>
      <c r="P10068" s="1">
        <v>9.2565956115722656</v>
      </c>
      <c r="Q10068" s="1">
        <v>0.5</v>
      </c>
      <c r="R10068" s="1">
        <v>3.6482580006122589E-2</v>
      </c>
      <c r="S10068" s="1">
        <v>35</v>
      </c>
      <c r="T10068" s="1">
        <v>1</v>
      </c>
      <c r="U10068" s="1">
        <v>17856480</v>
      </c>
      <c r="V10068" s="1">
        <v>2.2403569221496582</v>
      </c>
      <c r="W10068" s="1">
        <v>14.346443176269531</v>
      </c>
      <c r="X10068" s="1">
        <v>14.346443176269531</v>
      </c>
    </row>
    <row r="10069" spans="1:24" x14ac:dyDescent="0.35">
      <c r="A10069" s="1">
        <v>360348</v>
      </c>
      <c r="B10069" s="1" t="s">
        <v>2349</v>
      </c>
      <c r="C10069" s="1">
        <v>123466403</v>
      </c>
      <c r="D10069" s="1">
        <v>348</v>
      </c>
      <c r="E10069" s="1" t="s">
        <v>2862</v>
      </c>
      <c r="F10069" s="1" t="s">
        <v>156</v>
      </c>
      <c r="G10069" s="1" t="s">
        <v>449</v>
      </c>
      <c r="H10069" s="1" t="s">
        <v>916</v>
      </c>
      <c r="I10069" s="1">
        <v>3024776.75</v>
      </c>
      <c r="J10069" s="1">
        <v>486542.33</v>
      </c>
      <c r="K10069" s="1">
        <v>3059007</v>
      </c>
      <c r="L10069" s="1">
        <v>15562802</v>
      </c>
      <c r="M10069" s="1">
        <v>1.9404510259628296</v>
      </c>
      <c r="N10069" s="1">
        <v>14.244611740112305</v>
      </c>
      <c r="O10069" s="1">
        <v>0.36157724261283875</v>
      </c>
      <c r="P10069" s="1">
        <v>13.576798439025879</v>
      </c>
      <c r="Q10069" s="1">
        <v>2</v>
      </c>
      <c r="R10069" s="1">
        <v>-2.5379670783877373E-2</v>
      </c>
      <c r="S10069" s="1">
        <v>36</v>
      </c>
      <c r="T10069" s="1">
        <v>1</v>
      </c>
      <c r="U10069" s="1">
        <v>22133128</v>
      </c>
      <c r="V10069" s="1">
        <v>4.2766485214233398</v>
      </c>
      <c r="W10069" s="1">
        <v>23.950117111206055</v>
      </c>
      <c r="X10069" s="1">
        <v>23.950117111206055</v>
      </c>
    </row>
    <row r="10070" spans="1:24" x14ac:dyDescent="0.35">
      <c r="A10070" s="1">
        <v>370348</v>
      </c>
      <c r="B10070" s="1" t="s">
        <v>2350</v>
      </c>
      <c r="C10070" s="1">
        <v>123466403</v>
      </c>
      <c r="D10070" s="1">
        <v>348</v>
      </c>
      <c r="E10070" s="1" t="s">
        <v>2862</v>
      </c>
      <c r="F10070" s="1" t="s">
        <v>156</v>
      </c>
      <c r="G10070" s="1" t="s">
        <v>449</v>
      </c>
      <c r="H10070" s="1" t="s">
        <v>916</v>
      </c>
      <c r="I10070" s="1">
        <v>3210321</v>
      </c>
      <c r="J10070" s="1">
        <v>276050</v>
      </c>
      <c r="K10070" s="1">
        <v>3059007</v>
      </c>
      <c r="L10070" s="1">
        <v>19577500</v>
      </c>
      <c r="M10070" s="1">
        <v>4.0146980285644531</v>
      </c>
      <c r="N10070" s="1">
        <v>25.796754837036133</v>
      </c>
      <c r="O10070" s="1">
        <v>0.18554425239562988</v>
      </c>
      <c r="P10070" s="1">
        <v>6.1341466903686523</v>
      </c>
      <c r="Q10070" s="1">
        <v>0</v>
      </c>
      <c r="R10070" s="1">
        <v>-0.2104923278093338</v>
      </c>
      <c r="S10070" s="1">
        <v>37</v>
      </c>
      <c r="T10070" s="1">
        <v>1</v>
      </c>
      <c r="U10070" s="1">
        <v>26122878</v>
      </c>
      <c r="V10070" s="1">
        <v>3.9897499084472656</v>
      </c>
      <c r="W10070" s="1">
        <v>18.026145935058594</v>
      </c>
      <c r="X10070" s="1">
        <v>18.026145935058594</v>
      </c>
    </row>
    <row r="10071" spans="1:24" x14ac:dyDescent="0.35">
      <c r="A10071" s="1">
        <v>380348</v>
      </c>
      <c r="B10071" s="1" t="s">
        <v>2351</v>
      </c>
      <c r="C10071" s="1">
        <v>123466403</v>
      </c>
      <c r="D10071" s="1">
        <v>348</v>
      </c>
      <c r="E10071" s="1" t="s">
        <v>2862</v>
      </c>
      <c r="F10071" s="1" t="s">
        <v>156</v>
      </c>
      <c r="G10071" s="1" t="s">
        <v>449</v>
      </c>
      <c r="H10071" s="1" t="s">
        <v>916</v>
      </c>
      <c r="I10071" s="1">
        <v>3603511</v>
      </c>
      <c r="J10071" s="1">
        <v>239956</v>
      </c>
      <c r="K10071" s="1">
        <v>4999656</v>
      </c>
      <c r="L10071" s="1">
        <v>20810644</v>
      </c>
      <c r="M10071" s="1">
        <v>1.2331440448760986</v>
      </c>
      <c r="N10071" s="1">
        <v>6.2987818717956543</v>
      </c>
      <c r="O10071" s="1">
        <v>0.39318999648094177</v>
      </c>
      <c r="P10071" s="1">
        <v>12.247684478759766</v>
      </c>
      <c r="Q10071" s="1">
        <v>1.9406490325927734</v>
      </c>
      <c r="R10071" s="1">
        <v>-3.6093998700380325E-2</v>
      </c>
      <c r="S10071" s="1">
        <v>38</v>
      </c>
      <c r="T10071" s="1">
        <v>1</v>
      </c>
      <c r="U10071" s="1">
        <v>29653768</v>
      </c>
      <c r="V10071" s="1">
        <v>3.5308890342712402</v>
      </c>
      <c r="W10071" s="1">
        <v>13.51646614074707</v>
      </c>
      <c r="X10071" s="1">
        <v>13.51646614074707</v>
      </c>
    </row>
    <row r="10072" spans="1:24" x14ac:dyDescent="0.35">
      <c r="A10072" s="1">
        <v>390348</v>
      </c>
      <c r="B10072" s="1" t="s">
        <v>2352</v>
      </c>
      <c r="C10072" s="1">
        <v>123466403</v>
      </c>
      <c r="D10072" s="1">
        <v>348</v>
      </c>
      <c r="E10072" s="1" t="s">
        <v>2862</v>
      </c>
      <c r="F10072" s="1" t="s">
        <v>156</v>
      </c>
      <c r="G10072" s="1" t="s">
        <v>449</v>
      </c>
      <c r="H10072" s="1" t="s">
        <v>916</v>
      </c>
      <c r="I10072" s="1">
        <v>3661309</v>
      </c>
      <c r="J10072" s="1">
        <v>252062</v>
      </c>
      <c r="K10072" s="1">
        <v>6856328.5</v>
      </c>
      <c r="L10072" s="1">
        <v>21155022</v>
      </c>
      <c r="M10072" s="1">
        <v>0.34437799453735352</v>
      </c>
      <c r="N10072" s="1">
        <v>1.6548166275024414</v>
      </c>
      <c r="O10072" s="1">
        <v>5.7797998189926147E-2</v>
      </c>
      <c r="P10072" s="1">
        <v>1.603935718536377</v>
      </c>
      <c r="Q10072" s="1">
        <v>1.8566725254058838</v>
      </c>
      <c r="R10072" s="1">
        <v>1.2106000445783138E-2</v>
      </c>
      <c r="S10072" s="1">
        <v>39</v>
      </c>
      <c r="T10072" s="1">
        <v>1</v>
      </c>
      <c r="U10072" s="1">
        <v>31924722</v>
      </c>
      <c r="V10072" s="1">
        <v>2.2709546089172363</v>
      </c>
      <c r="W10072" s="1">
        <v>7.6582307815551758</v>
      </c>
      <c r="X10072" s="1">
        <v>7.6582307815551758</v>
      </c>
    </row>
    <row r="10073" spans="1:24" x14ac:dyDescent="0.35">
      <c r="A10073" s="1">
        <v>400348</v>
      </c>
      <c r="B10073" s="1" t="s">
        <v>2353</v>
      </c>
      <c r="C10073" s="1">
        <v>123466403</v>
      </c>
      <c r="D10073" s="1">
        <v>348</v>
      </c>
      <c r="E10073" s="1" t="s">
        <v>2862</v>
      </c>
      <c r="F10073" s="1" t="s">
        <v>156</v>
      </c>
      <c r="G10073" s="1" t="s">
        <v>449</v>
      </c>
      <c r="H10073" s="1" t="s">
        <v>916</v>
      </c>
      <c r="S10073" s="1">
        <v>40</v>
      </c>
      <c r="T10073" s="1">
        <v>1</v>
      </c>
      <c r="U10073" s="1">
        <v>0</v>
      </c>
      <c r="V10073" s="1">
        <v>0</v>
      </c>
      <c r="W10073" s="1">
        <v>-100</v>
      </c>
      <c r="X10073" s="1">
        <v>-100</v>
      </c>
    </row>
    <row r="10074" spans="1:24" x14ac:dyDescent="0.35">
      <c r="A10074" s="1">
        <v>410348</v>
      </c>
      <c r="B10074" s="1" t="s">
        <v>2354</v>
      </c>
      <c r="C10074" s="1">
        <v>123466403</v>
      </c>
      <c r="D10074" s="1">
        <v>348</v>
      </c>
      <c r="E10074" s="1" t="s">
        <v>2862</v>
      </c>
      <c r="F10074" s="1" t="s">
        <v>156</v>
      </c>
      <c r="G10074" s="1" t="s">
        <v>449</v>
      </c>
      <c r="H10074" s="1" t="s">
        <v>916</v>
      </c>
      <c r="S10074" s="1">
        <v>41</v>
      </c>
      <c r="T10074" s="1">
        <v>1</v>
      </c>
      <c r="U10074" s="1">
        <v>0</v>
      </c>
      <c r="V10074" s="1">
        <v>0</v>
      </c>
    </row>
    <row r="10075" spans="1:24" x14ac:dyDescent="0.35">
      <c r="A10075" s="1">
        <v>420348</v>
      </c>
      <c r="B10075" s="1" t="s">
        <v>2355</v>
      </c>
      <c r="C10075" s="1">
        <v>123466403</v>
      </c>
      <c r="D10075" s="1">
        <v>348</v>
      </c>
      <c r="E10075" s="1" t="s">
        <v>2862</v>
      </c>
      <c r="F10075" s="1" t="s">
        <v>156</v>
      </c>
      <c r="G10075" s="1" t="s">
        <v>449</v>
      </c>
      <c r="H10075" s="1" t="s">
        <v>916</v>
      </c>
      <c r="S10075" s="1">
        <v>42</v>
      </c>
      <c r="T10075" s="1">
        <v>1</v>
      </c>
      <c r="U10075" s="1">
        <v>0</v>
      </c>
      <c r="V10075" s="1">
        <v>0</v>
      </c>
    </row>
    <row r="10076" spans="1:24" x14ac:dyDescent="0.35">
      <c r="A10076" s="1">
        <v>430348</v>
      </c>
      <c r="B10076" s="1" t="s">
        <v>2356</v>
      </c>
      <c r="C10076" s="1">
        <v>123466403</v>
      </c>
      <c r="D10076" s="1">
        <v>348</v>
      </c>
      <c r="E10076" s="1" t="s">
        <v>2862</v>
      </c>
      <c r="F10076" s="1" t="s">
        <v>156</v>
      </c>
      <c r="G10076" s="1" t="s">
        <v>449</v>
      </c>
      <c r="H10076" s="1" t="s">
        <v>916</v>
      </c>
      <c r="S10076" s="1">
        <v>43</v>
      </c>
      <c r="T10076" s="1">
        <v>1</v>
      </c>
      <c r="U10076" s="1">
        <v>0</v>
      </c>
      <c r="V10076" s="1">
        <v>0</v>
      </c>
    </row>
    <row r="10077" spans="1:24" x14ac:dyDescent="0.35">
      <c r="A10077" s="1">
        <v>440348</v>
      </c>
      <c r="B10077" s="1" t="s">
        <v>2357</v>
      </c>
      <c r="C10077" s="1">
        <v>123466403</v>
      </c>
      <c r="D10077" s="1">
        <v>348</v>
      </c>
      <c r="E10077" s="1" t="s">
        <v>2862</v>
      </c>
      <c r="F10077" s="1" t="s">
        <v>156</v>
      </c>
      <c r="G10077" s="1" t="s">
        <v>449</v>
      </c>
      <c r="H10077" s="1" t="s">
        <v>916</v>
      </c>
      <c r="S10077" s="1">
        <v>44</v>
      </c>
      <c r="T10077" s="1">
        <v>1</v>
      </c>
      <c r="U10077" s="1">
        <v>0</v>
      </c>
      <c r="V10077" s="1">
        <v>0</v>
      </c>
    </row>
    <row r="10078" spans="1:24" x14ac:dyDescent="0.35">
      <c r="A10078" s="1">
        <v>450348</v>
      </c>
      <c r="B10078" s="1" t="s">
        <v>2358</v>
      </c>
      <c r="C10078" s="1">
        <v>123466403</v>
      </c>
      <c r="D10078" s="1">
        <v>348</v>
      </c>
      <c r="E10078" s="1" t="s">
        <v>2862</v>
      </c>
      <c r="F10078" s="1" t="s">
        <v>156</v>
      </c>
      <c r="G10078" s="1" t="s">
        <v>449</v>
      </c>
      <c r="H10078" s="1" t="s">
        <v>916</v>
      </c>
      <c r="S10078" s="1">
        <v>45</v>
      </c>
      <c r="T10078" s="1">
        <v>1</v>
      </c>
      <c r="U10078" s="1">
        <v>0</v>
      </c>
      <c r="V10078" s="1">
        <v>0</v>
      </c>
    </row>
    <row r="10079" spans="1:24" x14ac:dyDescent="0.35">
      <c r="A10079" s="1">
        <v>460348</v>
      </c>
      <c r="B10079" s="1" t="s">
        <v>2359</v>
      </c>
      <c r="C10079" s="1">
        <v>123466403</v>
      </c>
      <c r="D10079" s="1">
        <v>348</v>
      </c>
      <c r="E10079" s="1" t="s">
        <v>2862</v>
      </c>
      <c r="F10079" s="1" t="s">
        <v>156</v>
      </c>
      <c r="G10079" s="1" t="s">
        <v>449</v>
      </c>
      <c r="H10079" s="1" t="s">
        <v>916</v>
      </c>
      <c r="S10079" s="1">
        <v>46</v>
      </c>
      <c r="T10079" s="1">
        <v>1</v>
      </c>
      <c r="U10079" s="1">
        <v>0</v>
      </c>
      <c r="V10079" s="1">
        <v>0</v>
      </c>
    </row>
    <row r="10080" spans="1:24" x14ac:dyDescent="0.35">
      <c r="A10080" s="1">
        <v>470348</v>
      </c>
      <c r="B10080" s="1" t="s">
        <v>2360</v>
      </c>
      <c r="C10080" s="1">
        <v>123466403</v>
      </c>
      <c r="D10080" s="1">
        <v>348</v>
      </c>
      <c r="E10080" s="1" t="s">
        <v>2862</v>
      </c>
      <c r="F10080" s="1" t="s">
        <v>156</v>
      </c>
      <c r="G10080" s="1" t="s">
        <v>449</v>
      </c>
      <c r="H10080" s="1" t="s">
        <v>916</v>
      </c>
      <c r="S10080" s="1">
        <v>47</v>
      </c>
      <c r="T10080" s="1">
        <v>1</v>
      </c>
      <c r="U10080" s="1">
        <v>0</v>
      </c>
      <c r="V10080" s="1">
        <v>0</v>
      </c>
    </row>
    <row r="10081" spans="1:24" x14ac:dyDescent="0.35">
      <c r="A10081" s="1">
        <v>480348</v>
      </c>
      <c r="B10081" s="1" t="s">
        <v>2361</v>
      </c>
      <c r="C10081" s="1">
        <v>123466403</v>
      </c>
      <c r="D10081" s="1">
        <v>348</v>
      </c>
      <c r="E10081" s="1" t="s">
        <v>2862</v>
      </c>
      <c r="F10081" s="1" t="s">
        <v>156</v>
      </c>
      <c r="G10081" s="1" t="s">
        <v>449</v>
      </c>
      <c r="H10081" s="1" t="s">
        <v>916</v>
      </c>
      <c r="S10081" s="1">
        <v>48</v>
      </c>
      <c r="T10081" s="1">
        <v>1</v>
      </c>
      <c r="U10081" s="1">
        <v>0</v>
      </c>
      <c r="V10081" s="1">
        <v>0</v>
      </c>
    </row>
    <row r="10082" spans="1:24" x14ac:dyDescent="0.35">
      <c r="A10082" s="1">
        <v>290393</v>
      </c>
      <c r="B10082" s="1" t="s">
        <v>2341</v>
      </c>
      <c r="C10082" s="1">
        <v>123467103</v>
      </c>
      <c r="D10082" s="1">
        <v>393</v>
      </c>
      <c r="E10082" s="1" t="s">
        <v>2863</v>
      </c>
      <c r="F10082" s="1" t="s">
        <v>156</v>
      </c>
      <c r="G10082" s="1" t="s">
        <v>449</v>
      </c>
      <c r="H10082" s="1" t="s">
        <v>916</v>
      </c>
      <c r="I10082" s="1">
        <v>3120376.33</v>
      </c>
      <c r="K10082" s="1">
        <v>524477</v>
      </c>
      <c r="L10082" s="1">
        <v>8930878</v>
      </c>
      <c r="S10082" s="1">
        <v>29</v>
      </c>
      <c r="T10082" s="1">
        <v>1</v>
      </c>
      <c r="U10082" s="1">
        <v>12575731</v>
      </c>
      <c r="V10082" s="1">
        <v>0</v>
      </c>
    </row>
    <row r="10083" spans="1:24" x14ac:dyDescent="0.35">
      <c r="A10083" s="1">
        <v>300393</v>
      </c>
      <c r="B10083" s="1" t="s">
        <v>2343</v>
      </c>
      <c r="C10083" s="1">
        <v>123467103</v>
      </c>
      <c r="D10083" s="1">
        <v>393</v>
      </c>
      <c r="E10083" s="1" t="s">
        <v>2863</v>
      </c>
      <c r="F10083" s="1" t="s">
        <v>156</v>
      </c>
      <c r="G10083" s="1" t="s">
        <v>449</v>
      </c>
      <c r="H10083" s="1" t="s">
        <v>916</v>
      </c>
      <c r="I10083" s="1">
        <v>3196020</v>
      </c>
      <c r="K10083" s="1">
        <v>524477</v>
      </c>
      <c r="L10083" s="1">
        <v>9312346</v>
      </c>
      <c r="M10083" s="1">
        <v>0.38146799802780151</v>
      </c>
      <c r="N10083" s="1">
        <v>4.2713379859924316</v>
      </c>
      <c r="O10083" s="1">
        <v>7.5643673539161682E-2</v>
      </c>
      <c r="P10083" s="1">
        <v>2.4241840839385986</v>
      </c>
      <c r="Q10083" s="1">
        <v>0</v>
      </c>
      <c r="S10083" s="1">
        <v>30</v>
      </c>
      <c r="T10083" s="1">
        <v>1</v>
      </c>
      <c r="U10083" s="1">
        <v>13032843</v>
      </c>
      <c r="V10083" s="1">
        <v>0.457111656665802</v>
      </c>
      <c r="W10083" s="1">
        <v>3.6348741054534912</v>
      </c>
      <c r="X10083" s="1">
        <v>3.6348741054534912</v>
      </c>
    </row>
    <row r="10084" spans="1:24" x14ac:dyDescent="0.35">
      <c r="A10084" s="1">
        <v>310393</v>
      </c>
      <c r="B10084" s="1" t="s">
        <v>2344</v>
      </c>
      <c r="C10084" s="1">
        <v>123467103</v>
      </c>
      <c r="D10084" s="1">
        <v>393</v>
      </c>
      <c r="E10084" s="1" t="s">
        <v>2863</v>
      </c>
      <c r="F10084" s="1" t="s">
        <v>156</v>
      </c>
      <c r="G10084" s="1" t="s">
        <v>449</v>
      </c>
      <c r="H10084" s="1" t="s">
        <v>916</v>
      </c>
      <c r="I10084" s="1">
        <v>3133369.53</v>
      </c>
      <c r="K10084" s="1">
        <v>524477</v>
      </c>
      <c r="L10084" s="1">
        <v>9448139</v>
      </c>
      <c r="M10084" s="1">
        <v>0.13579300045967102</v>
      </c>
      <c r="N10084" s="1">
        <v>1.4582040309906006</v>
      </c>
      <c r="O10084" s="1">
        <v>-6.2650471925735474E-2</v>
      </c>
      <c r="P10084" s="1">
        <v>-1.9602652788162231</v>
      </c>
      <c r="Q10084" s="1">
        <v>0</v>
      </c>
      <c r="S10084" s="1">
        <v>31</v>
      </c>
      <c r="T10084" s="1">
        <v>1</v>
      </c>
      <c r="U10084" s="1">
        <v>13105986</v>
      </c>
      <c r="V10084" s="1">
        <v>7.3142528533935547E-2</v>
      </c>
      <c r="W10084" s="1">
        <v>0.56122058629989624</v>
      </c>
      <c r="X10084" s="1">
        <v>0.56122058629989624</v>
      </c>
    </row>
    <row r="10085" spans="1:24" x14ac:dyDescent="0.35">
      <c r="A10085" s="1">
        <v>320393</v>
      </c>
      <c r="B10085" s="1" t="s">
        <v>2345</v>
      </c>
      <c r="C10085" s="1">
        <v>123467103</v>
      </c>
      <c r="D10085" s="1">
        <v>393</v>
      </c>
      <c r="E10085" s="1" t="s">
        <v>2863</v>
      </c>
      <c r="F10085" s="1" t="s">
        <v>156</v>
      </c>
      <c r="G10085" s="1" t="s">
        <v>449</v>
      </c>
      <c r="H10085" s="1" t="s">
        <v>916</v>
      </c>
      <c r="I10085" s="1">
        <v>3301431.06</v>
      </c>
      <c r="K10085" s="1">
        <v>524477</v>
      </c>
      <c r="L10085" s="1">
        <v>9540634</v>
      </c>
      <c r="M10085" s="1">
        <v>9.249500185251236E-2</v>
      </c>
      <c r="N10085" s="1">
        <v>0.97897583246231079</v>
      </c>
      <c r="O10085" s="1">
        <v>0.1680615246295929</v>
      </c>
      <c r="P10085" s="1">
        <v>5.3636040687561035</v>
      </c>
      <c r="Q10085" s="1">
        <v>0</v>
      </c>
      <c r="S10085" s="1">
        <v>32</v>
      </c>
      <c r="T10085" s="1">
        <v>1</v>
      </c>
      <c r="U10085" s="1">
        <v>13366542</v>
      </c>
      <c r="V10085" s="1">
        <v>0.26055651903152466</v>
      </c>
      <c r="W10085" s="1">
        <v>1.988068699836731</v>
      </c>
      <c r="X10085" s="1">
        <v>1.988068699836731</v>
      </c>
    </row>
    <row r="10086" spans="1:24" x14ac:dyDescent="0.35">
      <c r="A10086" s="1">
        <v>330393</v>
      </c>
      <c r="B10086" s="1" t="s">
        <v>2346</v>
      </c>
      <c r="C10086" s="1">
        <v>123467103</v>
      </c>
      <c r="D10086" s="1">
        <v>393</v>
      </c>
      <c r="E10086" s="1" t="s">
        <v>2863</v>
      </c>
      <c r="F10086" s="1" t="s">
        <v>156</v>
      </c>
      <c r="G10086" s="1" t="s">
        <v>449</v>
      </c>
      <c r="H10086" s="1" t="s">
        <v>916</v>
      </c>
      <c r="I10086" s="1">
        <v>3426835.2</v>
      </c>
      <c r="K10086" s="1">
        <v>524477</v>
      </c>
      <c r="L10086" s="1">
        <v>9808494</v>
      </c>
      <c r="M10086" s="1">
        <v>0.26785999536514282</v>
      </c>
      <c r="N10086" s="1">
        <v>2.807570219039917</v>
      </c>
      <c r="O10086" s="1">
        <v>0.12540413439273834</v>
      </c>
      <c r="P10086" s="1">
        <v>3.7984781265258789</v>
      </c>
      <c r="Q10086" s="1">
        <v>0</v>
      </c>
      <c r="S10086" s="1">
        <v>33</v>
      </c>
      <c r="T10086" s="1">
        <v>1</v>
      </c>
      <c r="U10086" s="1">
        <v>13759806</v>
      </c>
      <c r="V10086" s="1">
        <v>0.39326411485671997</v>
      </c>
      <c r="W10086" s="1">
        <v>2.9421520233154297</v>
      </c>
      <c r="X10086" s="1">
        <v>2.9421520233154297</v>
      </c>
    </row>
    <row r="10087" spans="1:24" x14ac:dyDescent="0.35">
      <c r="A10087" s="1">
        <v>340393</v>
      </c>
      <c r="B10087" s="1" t="s">
        <v>2347</v>
      </c>
      <c r="C10087" s="1">
        <v>123467103</v>
      </c>
      <c r="D10087" s="1">
        <v>393</v>
      </c>
      <c r="E10087" s="1" t="s">
        <v>2863</v>
      </c>
      <c r="F10087" s="1" t="s">
        <v>156</v>
      </c>
      <c r="G10087" s="1" t="s">
        <v>449</v>
      </c>
      <c r="H10087" s="1" t="s">
        <v>916</v>
      </c>
      <c r="I10087" s="1">
        <v>3426717.43</v>
      </c>
      <c r="K10087" s="1">
        <v>524477</v>
      </c>
      <c r="L10087" s="1">
        <v>9808482</v>
      </c>
      <c r="M10087" s="1">
        <v>-1.2000000424450263E-5</v>
      </c>
      <c r="N10087" s="1">
        <v>-1.2234294263180345E-4</v>
      </c>
      <c r="O10087" s="1">
        <v>-1.1777000327128917E-4</v>
      </c>
      <c r="P10087" s="1">
        <v>-3.4366985782980919E-3</v>
      </c>
      <c r="Q10087" s="1">
        <v>0</v>
      </c>
      <c r="S10087" s="1">
        <v>34</v>
      </c>
      <c r="T10087" s="1">
        <v>1</v>
      </c>
      <c r="U10087" s="1">
        <v>13759676</v>
      </c>
      <c r="V10087" s="1">
        <v>-1.2977000733371824E-4</v>
      </c>
      <c r="W10087" s="1">
        <v>-9.4478076789528131E-4</v>
      </c>
      <c r="X10087" s="1">
        <v>-9.4478076789528131E-4</v>
      </c>
    </row>
    <row r="10088" spans="1:24" x14ac:dyDescent="0.35">
      <c r="A10088" s="1">
        <v>350393</v>
      </c>
      <c r="B10088" s="1" t="s">
        <v>2348</v>
      </c>
      <c r="C10088" s="1">
        <v>123467103</v>
      </c>
      <c r="D10088" s="1">
        <v>393</v>
      </c>
      <c r="E10088" s="1" t="s">
        <v>2863</v>
      </c>
      <c r="F10088" s="1" t="s">
        <v>156</v>
      </c>
      <c r="G10088" s="1" t="s">
        <v>449</v>
      </c>
      <c r="H10088" s="1" t="s">
        <v>916</v>
      </c>
      <c r="I10088" s="1">
        <v>3418973.22</v>
      </c>
      <c r="K10088" s="1">
        <v>524477</v>
      </c>
      <c r="L10088" s="1">
        <v>10251773</v>
      </c>
      <c r="M10088" s="1">
        <v>0.44329100847244263</v>
      </c>
      <c r="N10088" s="1">
        <v>4.5194659233093262</v>
      </c>
      <c r="O10088" s="1">
        <v>-7.7442098408937454E-3</v>
      </c>
      <c r="P10088" s="1">
        <v>-0.22599500417709351</v>
      </c>
      <c r="Q10088" s="1">
        <v>0</v>
      </c>
      <c r="S10088" s="1">
        <v>35</v>
      </c>
      <c r="T10088" s="1">
        <v>1</v>
      </c>
      <c r="U10088" s="1">
        <v>14195223</v>
      </c>
      <c r="V10088" s="1">
        <v>0.43554678559303284</v>
      </c>
      <c r="W10088" s="1">
        <v>3.1653869152069092</v>
      </c>
      <c r="X10088" s="1">
        <v>3.1653869152069092</v>
      </c>
    </row>
    <row r="10089" spans="1:24" x14ac:dyDescent="0.35">
      <c r="A10089" s="1">
        <v>360393</v>
      </c>
      <c r="B10089" s="1" t="s">
        <v>2349</v>
      </c>
      <c r="C10089" s="1">
        <v>123467103</v>
      </c>
      <c r="D10089" s="1">
        <v>393</v>
      </c>
      <c r="E10089" s="1" t="s">
        <v>2863</v>
      </c>
      <c r="F10089" s="1" t="s">
        <v>156</v>
      </c>
      <c r="G10089" s="1" t="s">
        <v>449</v>
      </c>
      <c r="H10089" s="1" t="s">
        <v>916</v>
      </c>
      <c r="I10089" s="1">
        <v>3682431.87</v>
      </c>
      <c r="K10089" s="1">
        <v>524477</v>
      </c>
      <c r="L10089" s="1">
        <v>10943080</v>
      </c>
      <c r="M10089" s="1">
        <v>0.69130700826644897</v>
      </c>
      <c r="N10089" s="1">
        <v>6.7432923316955566</v>
      </c>
      <c r="O10089" s="1">
        <v>0.26345863938331604</v>
      </c>
      <c r="P10089" s="1">
        <v>7.7057828903198242</v>
      </c>
      <c r="Q10089" s="1">
        <v>0</v>
      </c>
      <c r="S10089" s="1">
        <v>36</v>
      </c>
      <c r="T10089" s="1">
        <v>1</v>
      </c>
      <c r="U10089" s="1">
        <v>15149989</v>
      </c>
      <c r="V10089" s="1">
        <v>0.9547656774520874</v>
      </c>
      <c r="W10089" s="1">
        <v>6.7259669303894043</v>
      </c>
      <c r="X10089" s="1">
        <v>6.7259669303894043</v>
      </c>
    </row>
    <row r="10090" spans="1:24" x14ac:dyDescent="0.35">
      <c r="A10090" s="1">
        <v>370393</v>
      </c>
      <c r="B10090" s="1" t="s">
        <v>2350</v>
      </c>
      <c r="C10090" s="1">
        <v>123467103</v>
      </c>
      <c r="D10090" s="1">
        <v>393</v>
      </c>
      <c r="E10090" s="1" t="s">
        <v>2863</v>
      </c>
      <c r="F10090" s="1" t="s">
        <v>156</v>
      </c>
      <c r="G10090" s="1" t="s">
        <v>449</v>
      </c>
      <c r="H10090" s="1" t="s">
        <v>916</v>
      </c>
      <c r="I10090" s="1">
        <v>3964642.72</v>
      </c>
      <c r="K10090" s="1">
        <v>524477</v>
      </c>
      <c r="L10090" s="1">
        <v>11909780</v>
      </c>
      <c r="M10090" s="1">
        <v>0.96670001745223999</v>
      </c>
      <c r="N10090" s="1">
        <v>8.833892822265625</v>
      </c>
      <c r="O10090" s="1">
        <v>0.28221085667610168</v>
      </c>
      <c r="P10090" s="1">
        <v>7.6637086868286133</v>
      </c>
      <c r="Q10090" s="1">
        <v>0</v>
      </c>
      <c r="S10090" s="1">
        <v>37</v>
      </c>
      <c r="T10090" s="1">
        <v>1</v>
      </c>
      <c r="U10090" s="1">
        <v>16398900</v>
      </c>
      <c r="V10090" s="1">
        <v>1.2489109039306641</v>
      </c>
      <c r="W10090" s="1">
        <v>8.2436428070068359</v>
      </c>
      <c r="X10090" s="1">
        <v>8.2436428070068359</v>
      </c>
    </row>
    <row r="10091" spans="1:24" x14ac:dyDescent="0.35">
      <c r="A10091" s="1">
        <v>380393</v>
      </c>
      <c r="B10091" s="1" t="s">
        <v>2351</v>
      </c>
      <c r="C10091" s="1">
        <v>123467103</v>
      </c>
      <c r="D10091" s="1">
        <v>393</v>
      </c>
      <c r="E10091" s="1" t="s">
        <v>2863</v>
      </c>
      <c r="F10091" s="1" t="s">
        <v>156</v>
      </c>
      <c r="G10091" s="1" t="s">
        <v>449</v>
      </c>
      <c r="H10091" s="1" t="s">
        <v>916</v>
      </c>
      <c r="I10091" s="1">
        <v>4070594</v>
      </c>
      <c r="K10091" s="1">
        <v>524477</v>
      </c>
      <c r="L10091" s="1">
        <v>12342780</v>
      </c>
      <c r="M10091" s="1">
        <v>0.43299999833106995</v>
      </c>
      <c r="N10091" s="1">
        <v>3.6356675624847412</v>
      </c>
      <c r="O10091" s="1">
        <v>0.10595127940177917</v>
      </c>
      <c r="P10091" s="1">
        <v>2.6724042892456055</v>
      </c>
      <c r="Q10091" s="1">
        <v>0</v>
      </c>
      <c r="S10091" s="1">
        <v>38</v>
      </c>
      <c r="T10091" s="1">
        <v>1</v>
      </c>
      <c r="U10091" s="1">
        <v>16937852</v>
      </c>
      <c r="V10091" s="1">
        <v>0.53895127773284912</v>
      </c>
      <c r="W10091" s="1">
        <v>3.286513090133667</v>
      </c>
      <c r="X10091" s="1">
        <v>3.286513090133667</v>
      </c>
    </row>
    <row r="10092" spans="1:24" x14ac:dyDescent="0.35">
      <c r="A10092" s="1">
        <v>390393</v>
      </c>
      <c r="B10092" s="1" t="s">
        <v>2352</v>
      </c>
      <c r="C10092" s="1">
        <v>123467103</v>
      </c>
      <c r="D10092" s="1">
        <v>393</v>
      </c>
      <c r="E10092" s="1" t="s">
        <v>2863</v>
      </c>
      <c r="F10092" s="1" t="s">
        <v>156</v>
      </c>
      <c r="G10092" s="1" t="s">
        <v>449</v>
      </c>
      <c r="H10092" s="1" t="s">
        <v>916</v>
      </c>
      <c r="I10092" s="1">
        <v>4241213</v>
      </c>
      <c r="K10092" s="1">
        <v>574477</v>
      </c>
      <c r="L10092" s="1">
        <v>12518011</v>
      </c>
      <c r="M10092" s="1">
        <v>0.17523099482059479</v>
      </c>
      <c r="N10092" s="1">
        <v>1.4197044372558594</v>
      </c>
      <c r="O10092" s="1">
        <v>0.17061899602413177</v>
      </c>
      <c r="P10092" s="1">
        <v>4.1915011405944824</v>
      </c>
      <c r="Q10092" s="1">
        <v>5.000000074505806E-2</v>
      </c>
      <c r="S10092" s="1">
        <v>39</v>
      </c>
      <c r="T10092" s="1">
        <v>1</v>
      </c>
      <c r="U10092" s="1">
        <v>17333700</v>
      </c>
      <c r="V10092" s="1">
        <v>0.39585000276565552</v>
      </c>
      <c r="W10092" s="1">
        <v>2.3370614051818848</v>
      </c>
      <c r="X10092" s="1">
        <v>2.3370614051818848</v>
      </c>
    </row>
    <row r="10093" spans="1:24" x14ac:dyDescent="0.35">
      <c r="A10093" s="1">
        <v>400393</v>
      </c>
      <c r="B10093" s="1" t="s">
        <v>2353</v>
      </c>
      <c r="C10093" s="1">
        <v>123467103</v>
      </c>
      <c r="D10093" s="1">
        <v>393</v>
      </c>
      <c r="E10093" s="1" t="s">
        <v>2863</v>
      </c>
      <c r="F10093" s="1" t="s">
        <v>156</v>
      </c>
      <c r="G10093" s="1" t="s">
        <v>449</v>
      </c>
      <c r="H10093" s="1" t="s">
        <v>916</v>
      </c>
      <c r="S10093" s="1">
        <v>40</v>
      </c>
      <c r="T10093" s="1">
        <v>1</v>
      </c>
      <c r="U10093" s="1">
        <v>0</v>
      </c>
      <c r="V10093" s="1">
        <v>0</v>
      </c>
      <c r="W10093" s="1">
        <v>-100</v>
      </c>
      <c r="X10093" s="1">
        <v>-100</v>
      </c>
    </row>
    <row r="10094" spans="1:24" x14ac:dyDescent="0.35">
      <c r="A10094" s="1">
        <v>410393</v>
      </c>
      <c r="B10094" s="1" t="s">
        <v>2354</v>
      </c>
      <c r="C10094" s="1">
        <v>123467103</v>
      </c>
      <c r="D10094" s="1">
        <v>393</v>
      </c>
      <c r="E10094" s="1" t="s">
        <v>2863</v>
      </c>
      <c r="F10094" s="1" t="s">
        <v>156</v>
      </c>
      <c r="G10094" s="1" t="s">
        <v>449</v>
      </c>
      <c r="H10094" s="1" t="s">
        <v>916</v>
      </c>
      <c r="S10094" s="1">
        <v>41</v>
      </c>
      <c r="T10094" s="1">
        <v>1</v>
      </c>
      <c r="U10094" s="1">
        <v>0</v>
      </c>
      <c r="V10094" s="1">
        <v>0</v>
      </c>
    </row>
    <row r="10095" spans="1:24" x14ac:dyDescent="0.35">
      <c r="A10095" s="1">
        <v>420393</v>
      </c>
      <c r="B10095" s="1" t="s">
        <v>2355</v>
      </c>
      <c r="C10095" s="1">
        <v>123467103</v>
      </c>
      <c r="D10095" s="1">
        <v>393</v>
      </c>
      <c r="E10095" s="1" t="s">
        <v>2863</v>
      </c>
      <c r="F10095" s="1" t="s">
        <v>156</v>
      </c>
      <c r="G10095" s="1" t="s">
        <v>449</v>
      </c>
      <c r="H10095" s="1" t="s">
        <v>916</v>
      </c>
      <c r="S10095" s="1">
        <v>42</v>
      </c>
      <c r="T10095" s="1">
        <v>1</v>
      </c>
      <c r="U10095" s="1">
        <v>0</v>
      </c>
      <c r="V10095" s="1">
        <v>0</v>
      </c>
    </row>
    <row r="10096" spans="1:24" x14ac:dyDescent="0.35">
      <c r="A10096" s="1">
        <v>430393</v>
      </c>
      <c r="B10096" s="1" t="s">
        <v>2356</v>
      </c>
      <c r="C10096" s="1">
        <v>123467103</v>
      </c>
      <c r="D10096" s="1">
        <v>393</v>
      </c>
      <c r="E10096" s="1" t="s">
        <v>2863</v>
      </c>
      <c r="F10096" s="1" t="s">
        <v>156</v>
      </c>
      <c r="G10096" s="1" t="s">
        <v>449</v>
      </c>
      <c r="H10096" s="1" t="s">
        <v>916</v>
      </c>
      <c r="S10096" s="1">
        <v>43</v>
      </c>
      <c r="T10096" s="1">
        <v>1</v>
      </c>
      <c r="U10096" s="1">
        <v>0</v>
      </c>
      <c r="V10096" s="1">
        <v>0</v>
      </c>
    </row>
    <row r="10097" spans="1:24" x14ac:dyDescent="0.35">
      <c r="A10097" s="1">
        <v>440393</v>
      </c>
      <c r="B10097" s="1" t="s">
        <v>2357</v>
      </c>
      <c r="C10097" s="1">
        <v>123467103</v>
      </c>
      <c r="D10097" s="1">
        <v>393</v>
      </c>
      <c r="E10097" s="1" t="s">
        <v>2863</v>
      </c>
      <c r="F10097" s="1" t="s">
        <v>156</v>
      </c>
      <c r="G10097" s="1" t="s">
        <v>449</v>
      </c>
      <c r="H10097" s="1" t="s">
        <v>916</v>
      </c>
      <c r="S10097" s="1">
        <v>44</v>
      </c>
      <c r="T10097" s="1">
        <v>1</v>
      </c>
      <c r="U10097" s="1">
        <v>0</v>
      </c>
      <c r="V10097" s="1">
        <v>0</v>
      </c>
    </row>
    <row r="10098" spans="1:24" x14ac:dyDescent="0.35">
      <c r="A10098" s="1">
        <v>450393</v>
      </c>
      <c r="B10098" s="1" t="s">
        <v>2358</v>
      </c>
      <c r="C10098" s="1">
        <v>123467103</v>
      </c>
      <c r="D10098" s="1">
        <v>393</v>
      </c>
      <c r="E10098" s="1" t="s">
        <v>2863</v>
      </c>
      <c r="F10098" s="1" t="s">
        <v>156</v>
      </c>
      <c r="G10098" s="1" t="s">
        <v>449</v>
      </c>
      <c r="H10098" s="1" t="s">
        <v>916</v>
      </c>
      <c r="S10098" s="1">
        <v>45</v>
      </c>
      <c r="T10098" s="1">
        <v>1</v>
      </c>
      <c r="U10098" s="1">
        <v>0</v>
      </c>
      <c r="V10098" s="1">
        <v>0</v>
      </c>
    </row>
    <row r="10099" spans="1:24" x14ac:dyDescent="0.35">
      <c r="A10099" s="1">
        <v>460393</v>
      </c>
      <c r="B10099" s="1" t="s">
        <v>2359</v>
      </c>
      <c r="C10099" s="1">
        <v>123467103</v>
      </c>
      <c r="D10099" s="1">
        <v>393</v>
      </c>
      <c r="E10099" s="1" t="s">
        <v>2863</v>
      </c>
      <c r="F10099" s="1" t="s">
        <v>156</v>
      </c>
      <c r="G10099" s="1" t="s">
        <v>449</v>
      </c>
      <c r="H10099" s="1" t="s">
        <v>916</v>
      </c>
      <c r="S10099" s="1">
        <v>46</v>
      </c>
      <c r="T10099" s="1">
        <v>1</v>
      </c>
      <c r="U10099" s="1">
        <v>0</v>
      </c>
      <c r="V10099" s="1">
        <v>0</v>
      </c>
    </row>
    <row r="10100" spans="1:24" x14ac:dyDescent="0.35">
      <c r="A10100" s="1">
        <v>470393</v>
      </c>
      <c r="B10100" s="1" t="s">
        <v>2360</v>
      </c>
      <c r="C10100" s="1">
        <v>123467103</v>
      </c>
      <c r="D10100" s="1">
        <v>393</v>
      </c>
      <c r="E10100" s="1" t="s">
        <v>2863</v>
      </c>
      <c r="F10100" s="1" t="s">
        <v>156</v>
      </c>
      <c r="G10100" s="1" t="s">
        <v>449</v>
      </c>
      <c r="H10100" s="1" t="s">
        <v>916</v>
      </c>
      <c r="S10100" s="1">
        <v>47</v>
      </c>
      <c r="T10100" s="1">
        <v>1</v>
      </c>
      <c r="U10100" s="1">
        <v>0</v>
      </c>
      <c r="V10100" s="1">
        <v>0</v>
      </c>
    </row>
    <row r="10101" spans="1:24" x14ac:dyDescent="0.35">
      <c r="A10101" s="1">
        <v>480393</v>
      </c>
      <c r="B10101" s="1" t="s">
        <v>2361</v>
      </c>
      <c r="C10101" s="1">
        <v>123467103</v>
      </c>
      <c r="D10101" s="1">
        <v>393</v>
      </c>
      <c r="E10101" s="1" t="s">
        <v>2863</v>
      </c>
      <c r="F10101" s="1" t="s">
        <v>156</v>
      </c>
      <c r="G10101" s="1" t="s">
        <v>449</v>
      </c>
      <c r="H10101" s="1" t="s">
        <v>916</v>
      </c>
      <c r="S10101" s="1">
        <v>48</v>
      </c>
      <c r="T10101" s="1">
        <v>1</v>
      </c>
      <c r="U10101" s="1">
        <v>0</v>
      </c>
      <c r="V10101" s="1">
        <v>0</v>
      </c>
    </row>
    <row r="10102" spans="1:24" x14ac:dyDescent="0.35">
      <c r="A10102" s="1">
        <v>290416</v>
      </c>
      <c r="B10102" s="1" t="s">
        <v>2341</v>
      </c>
      <c r="C10102" s="1">
        <v>123467203</v>
      </c>
      <c r="D10102" s="1">
        <v>416</v>
      </c>
      <c r="E10102" s="1" t="s">
        <v>2864</v>
      </c>
      <c r="F10102" s="1" t="s">
        <v>156</v>
      </c>
      <c r="G10102" s="1" t="s">
        <v>449</v>
      </c>
      <c r="H10102" s="1" t="s">
        <v>916</v>
      </c>
      <c r="I10102" s="1">
        <v>902387.81</v>
      </c>
      <c r="K10102" s="1">
        <v>76424</v>
      </c>
      <c r="L10102" s="1">
        <v>1295121</v>
      </c>
      <c r="S10102" s="1">
        <v>29</v>
      </c>
      <c r="T10102" s="1">
        <v>1</v>
      </c>
      <c r="U10102" s="1">
        <v>2273932.75</v>
      </c>
      <c r="V10102" s="1">
        <v>0</v>
      </c>
    </row>
    <row r="10103" spans="1:24" x14ac:dyDescent="0.35">
      <c r="A10103" s="1">
        <v>300416</v>
      </c>
      <c r="B10103" s="1" t="s">
        <v>2343</v>
      </c>
      <c r="C10103" s="1">
        <v>123467203</v>
      </c>
      <c r="D10103" s="1">
        <v>416</v>
      </c>
      <c r="E10103" s="1" t="s">
        <v>2864</v>
      </c>
      <c r="F10103" s="1" t="s">
        <v>156</v>
      </c>
      <c r="G10103" s="1" t="s">
        <v>449</v>
      </c>
      <c r="H10103" s="1" t="s">
        <v>916</v>
      </c>
      <c r="I10103" s="1">
        <v>907389.92</v>
      </c>
      <c r="K10103" s="1">
        <v>76424</v>
      </c>
      <c r="L10103" s="1">
        <v>1384749.625</v>
      </c>
      <c r="M10103" s="1">
        <v>8.9628621935844421E-2</v>
      </c>
      <c r="N10103" s="1">
        <v>6.9204826354980469</v>
      </c>
      <c r="O10103" s="1">
        <v>5.0021097995340824E-3</v>
      </c>
      <c r="P10103" s="1">
        <v>0.55431932210922241</v>
      </c>
      <c r="Q10103" s="1">
        <v>0</v>
      </c>
      <c r="S10103" s="1">
        <v>30</v>
      </c>
      <c r="T10103" s="1">
        <v>1</v>
      </c>
      <c r="U10103" s="1">
        <v>2368563.5</v>
      </c>
      <c r="V10103" s="1">
        <v>9.4630733132362366E-2</v>
      </c>
      <c r="W10103" s="1">
        <v>4.1615457534790039</v>
      </c>
      <c r="X10103" s="1">
        <v>4.1615457534790039</v>
      </c>
    </row>
    <row r="10104" spans="1:24" x14ac:dyDescent="0.35">
      <c r="A10104" s="1">
        <v>310416</v>
      </c>
      <c r="B10104" s="1" t="s">
        <v>2344</v>
      </c>
      <c r="C10104" s="1">
        <v>123467203</v>
      </c>
      <c r="D10104" s="1">
        <v>416</v>
      </c>
      <c r="E10104" s="1" t="s">
        <v>2864</v>
      </c>
      <c r="F10104" s="1" t="s">
        <v>156</v>
      </c>
      <c r="G10104" s="1" t="s">
        <v>449</v>
      </c>
      <c r="H10104" s="1" t="s">
        <v>916</v>
      </c>
      <c r="I10104" s="1">
        <v>914455.55</v>
      </c>
      <c r="K10104" s="1">
        <v>76424</v>
      </c>
      <c r="L10104" s="1">
        <v>1430854.375</v>
      </c>
      <c r="M10104" s="1">
        <v>4.6104751527309418E-2</v>
      </c>
      <c r="N10104" s="1">
        <v>3.3294646739959717</v>
      </c>
      <c r="O10104" s="1">
        <v>7.0656300522387028E-3</v>
      </c>
      <c r="P10104" s="1">
        <v>0.77867627143859863</v>
      </c>
      <c r="Q10104" s="1">
        <v>0</v>
      </c>
      <c r="S10104" s="1">
        <v>31</v>
      </c>
      <c r="T10104" s="1">
        <v>1</v>
      </c>
      <c r="U10104" s="1">
        <v>2421734</v>
      </c>
      <c r="V10104" s="1">
        <v>5.3170382976531982E-2</v>
      </c>
      <c r="W10104" s="1">
        <v>2.2448415756225586</v>
      </c>
      <c r="X10104" s="1">
        <v>2.2448415756225586</v>
      </c>
    </row>
    <row r="10105" spans="1:24" x14ac:dyDescent="0.35">
      <c r="A10105" s="1">
        <v>320416</v>
      </c>
      <c r="B10105" s="1" t="s">
        <v>2345</v>
      </c>
      <c r="C10105" s="1">
        <v>123467203</v>
      </c>
      <c r="D10105" s="1">
        <v>416</v>
      </c>
      <c r="E10105" s="1" t="s">
        <v>2864</v>
      </c>
      <c r="F10105" s="1" t="s">
        <v>156</v>
      </c>
      <c r="G10105" s="1" t="s">
        <v>449</v>
      </c>
      <c r="H10105" s="1" t="s">
        <v>916</v>
      </c>
      <c r="I10105" s="1">
        <v>1069901.47</v>
      </c>
      <c r="K10105" s="1">
        <v>76424</v>
      </c>
      <c r="L10105" s="1">
        <v>1492573.625</v>
      </c>
      <c r="M10105" s="1">
        <v>6.1719249933958054E-2</v>
      </c>
      <c r="N10105" s="1">
        <v>4.3134541511535645</v>
      </c>
      <c r="O10105" s="1">
        <v>0.15544591844081879</v>
      </c>
      <c r="P10105" s="1">
        <v>16.998739242553711</v>
      </c>
      <c r="Q10105" s="1">
        <v>0</v>
      </c>
      <c r="S10105" s="1">
        <v>32</v>
      </c>
      <c r="T10105" s="1">
        <v>1</v>
      </c>
      <c r="U10105" s="1">
        <v>2638899</v>
      </c>
      <c r="V10105" s="1">
        <v>0.21716517210006714</v>
      </c>
      <c r="W10105" s="1">
        <v>8.9673347473144531</v>
      </c>
      <c r="X10105" s="1">
        <v>8.9673347473144531</v>
      </c>
    </row>
    <row r="10106" spans="1:24" x14ac:dyDescent="0.35">
      <c r="A10106" s="1">
        <v>330416</v>
      </c>
      <c r="B10106" s="1" t="s">
        <v>2346</v>
      </c>
      <c r="C10106" s="1">
        <v>123467203</v>
      </c>
      <c r="D10106" s="1">
        <v>416</v>
      </c>
      <c r="E10106" s="1" t="s">
        <v>2864</v>
      </c>
      <c r="F10106" s="1" t="s">
        <v>156</v>
      </c>
      <c r="G10106" s="1" t="s">
        <v>449</v>
      </c>
      <c r="H10106" s="1" t="s">
        <v>916</v>
      </c>
      <c r="I10106" s="1">
        <v>1087184.53</v>
      </c>
      <c r="K10106" s="1">
        <v>76424</v>
      </c>
      <c r="L10106" s="1">
        <v>1569554.125</v>
      </c>
      <c r="M10106" s="1">
        <v>7.6980501413345337E-2</v>
      </c>
      <c r="N10106" s="1">
        <v>5.1575679779052734</v>
      </c>
      <c r="O10106" s="1">
        <v>1.7283059656620026E-2</v>
      </c>
      <c r="P10106" s="1">
        <v>1.615388035774231</v>
      </c>
      <c r="Q10106" s="1">
        <v>0</v>
      </c>
      <c r="S10106" s="1">
        <v>33</v>
      </c>
      <c r="T10106" s="1">
        <v>1</v>
      </c>
      <c r="U10106" s="1">
        <v>2733162.5</v>
      </c>
      <c r="V10106" s="1">
        <v>9.4263561069965363E-2</v>
      </c>
      <c r="W10106" s="1">
        <v>3.5720767974853516</v>
      </c>
      <c r="X10106" s="1">
        <v>3.5720767974853516</v>
      </c>
    </row>
    <row r="10107" spans="1:24" x14ac:dyDescent="0.35">
      <c r="A10107" s="1">
        <v>340416</v>
      </c>
      <c r="B10107" s="1" t="s">
        <v>2347</v>
      </c>
      <c r="C10107" s="1">
        <v>123467203</v>
      </c>
      <c r="D10107" s="1">
        <v>416</v>
      </c>
      <c r="E10107" s="1" t="s">
        <v>2864</v>
      </c>
      <c r="F10107" s="1" t="s">
        <v>156</v>
      </c>
      <c r="G10107" s="1" t="s">
        <v>449</v>
      </c>
      <c r="H10107" s="1" t="s">
        <v>916</v>
      </c>
      <c r="I10107" s="1">
        <v>937171</v>
      </c>
      <c r="K10107" s="1">
        <v>76424</v>
      </c>
      <c r="L10107" s="1">
        <v>1569554</v>
      </c>
      <c r="M10107" s="1">
        <v>-1.2499999968440534E-7</v>
      </c>
      <c r="N10107" s="1">
        <v>-7.9640449257567525E-6</v>
      </c>
      <c r="O10107" s="1">
        <v>-0.15001353621482849</v>
      </c>
      <c r="P10107" s="1">
        <v>-13.79835033416748</v>
      </c>
      <c r="Q10107" s="1">
        <v>0</v>
      </c>
      <c r="S10107" s="1">
        <v>34</v>
      </c>
      <c r="T10107" s="1">
        <v>1</v>
      </c>
      <c r="U10107" s="1">
        <v>2583149</v>
      </c>
      <c r="V10107" s="1">
        <v>-0.15001365542411804</v>
      </c>
      <c r="W10107" s="1">
        <v>-5.4886417388916016</v>
      </c>
      <c r="X10107" s="1">
        <v>-5.4886417388916016</v>
      </c>
    </row>
    <row r="10108" spans="1:24" x14ac:dyDescent="0.35">
      <c r="A10108" s="1">
        <v>350416</v>
      </c>
      <c r="B10108" s="1" t="s">
        <v>2348</v>
      </c>
      <c r="C10108" s="1">
        <v>123467203</v>
      </c>
      <c r="D10108" s="1">
        <v>416</v>
      </c>
      <c r="E10108" s="1" t="s">
        <v>2864</v>
      </c>
      <c r="F10108" s="1" t="s">
        <v>156</v>
      </c>
      <c r="G10108" s="1" t="s">
        <v>449</v>
      </c>
      <c r="H10108" s="1" t="s">
        <v>916</v>
      </c>
      <c r="I10108" s="1">
        <v>965101.5</v>
      </c>
      <c r="K10108" s="1">
        <v>76424</v>
      </c>
      <c r="L10108" s="1">
        <v>1698444</v>
      </c>
      <c r="M10108" s="1">
        <v>0.12888999283313751</v>
      </c>
      <c r="N10108" s="1">
        <v>8.2118873596191406</v>
      </c>
      <c r="O10108" s="1">
        <v>2.7930499985814095E-2</v>
      </c>
      <c r="P10108" s="1">
        <v>2.9802992343902588</v>
      </c>
      <c r="Q10108" s="1">
        <v>0</v>
      </c>
      <c r="S10108" s="1">
        <v>35</v>
      </c>
      <c r="T10108" s="1">
        <v>1</v>
      </c>
      <c r="U10108" s="1">
        <v>2739969.5</v>
      </c>
      <c r="V10108" s="1">
        <v>0.15682049095630646</v>
      </c>
      <c r="W10108" s="1">
        <v>6.0709042549133301</v>
      </c>
      <c r="X10108" s="1">
        <v>6.0709042549133301</v>
      </c>
    </row>
    <row r="10109" spans="1:24" x14ac:dyDescent="0.35">
      <c r="A10109" s="1">
        <v>360416</v>
      </c>
      <c r="B10109" s="1" t="s">
        <v>2349</v>
      </c>
      <c r="C10109" s="1">
        <v>123467203</v>
      </c>
      <c r="D10109" s="1">
        <v>416</v>
      </c>
      <c r="E10109" s="1" t="s">
        <v>2864</v>
      </c>
      <c r="F10109" s="1" t="s">
        <v>156</v>
      </c>
      <c r="G10109" s="1" t="s">
        <v>449</v>
      </c>
      <c r="H10109" s="1" t="s">
        <v>916</v>
      </c>
      <c r="I10109" s="1">
        <v>1001292.46</v>
      </c>
      <c r="K10109" s="1">
        <v>76424</v>
      </c>
      <c r="L10109" s="1">
        <v>2175459.75</v>
      </c>
      <c r="M10109" s="1">
        <v>0.47701576352119446</v>
      </c>
      <c r="N10109" s="1">
        <v>28.085456848144531</v>
      </c>
      <c r="O10109" s="1">
        <v>3.6190960556268692E-2</v>
      </c>
      <c r="P10109" s="1">
        <v>3.7499642372131348</v>
      </c>
      <c r="Q10109" s="1">
        <v>0</v>
      </c>
      <c r="S10109" s="1">
        <v>36</v>
      </c>
      <c r="T10109" s="1">
        <v>1</v>
      </c>
      <c r="U10109" s="1">
        <v>3253176.25</v>
      </c>
      <c r="V10109" s="1">
        <v>0.51320672035217285</v>
      </c>
      <c r="W10109" s="1">
        <v>18.730381011962891</v>
      </c>
      <c r="X10109" s="1">
        <v>18.730381011962891</v>
      </c>
    </row>
    <row r="10110" spans="1:24" x14ac:dyDescent="0.35">
      <c r="A10110" s="1">
        <v>370416</v>
      </c>
      <c r="B10110" s="1" t="s">
        <v>2350</v>
      </c>
      <c r="C10110" s="1">
        <v>123467203</v>
      </c>
      <c r="D10110" s="1">
        <v>416</v>
      </c>
      <c r="E10110" s="1" t="s">
        <v>2864</v>
      </c>
      <c r="F10110" s="1" t="s">
        <v>156</v>
      </c>
      <c r="G10110" s="1" t="s">
        <v>449</v>
      </c>
      <c r="H10110" s="1" t="s">
        <v>916</v>
      </c>
      <c r="I10110" s="1">
        <v>1027284.57</v>
      </c>
      <c r="K10110" s="1">
        <v>76424</v>
      </c>
      <c r="L10110" s="1">
        <v>2360276.5</v>
      </c>
      <c r="M10110" s="1">
        <v>0.18481674790382385</v>
      </c>
      <c r="N10110" s="1">
        <v>8.4955263137817383</v>
      </c>
      <c r="O10110" s="1">
        <v>2.5992110371589661E-2</v>
      </c>
      <c r="P10110" s="1">
        <v>2.5958559513092041</v>
      </c>
      <c r="Q10110" s="1">
        <v>0</v>
      </c>
      <c r="S10110" s="1">
        <v>37</v>
      </c>
      <c r="T10110" s="1">
        <v>1</v>
      </c>
      <c r="U10110" s="1">
        <v>3463985</v>
      </c>
      <c r="V10110" s="1">
        <v>0.21080885827541351</v>
      </c>
      <c r="W10110" s="1">
        <v>6.4800901412963867</v>
      </c>
      <c r="X10110" s="1">
        <v>6.4800901412963867</v>
      </c>
    </row>
    <row r="10111" spans="1:24" x14ac:dyDescent="0.35">
      <c r="A10111" s="1">
        <v>380416</v>
      </c>
      <c r="B10111" s="1" t="s">
        <v>2351</v>
      </c>
      <c r="C10111" s="1">
        <v>123467203</v>
      </c>
      <c r="D10111" s="1">
        <v>416</v>
      </c>
      <c r="E10111" s="1" t="s">
        <v>2864</v>
      </c>
      <c r="F10111" s="1" t="s">
        <v>156</v>
      </c>
      <c r="G10111" s="1" t="s">
        <v>449</v>
      </c>
      <c r="H10111" s="1" t="s">
        <v>916</v>
      </c>
      <c r="I10111" s="1">
        <v>1075959</v>
      </c>
      <c r="K10111" s="1">
        <v>76424</v>
      </c>
      <c r="L10111" s="1">
        <v>2606334</v>
      </c>
      <c r="M10111" s="1">
        <v>0.24605749547481537</v>
      </c>
      <c r="N10111" s="1">
        <v>10.424943923950195</v>
      </c>
      <c r="O10111" s="1">
        <v>4.8674430698156357E-2</v>
      </c>
      <c r="P10111" s="1">
        <v>4.7381644248962402</v>
      </c>
      <c r="Q10111" s="1">
        <v>0</v>
      </c>
      <c r="S10111" s="1">
        <v>38</v>
      </c>
      <c r="T10111" s="1">
        <v>1</v>
      </c>
      <c r="U10111" s="1">
        <v>3758717</v>
      </c>
      <c r="V10111" s="1">
        <v>0.29473191499710083</v>
      </c>
      <c r="W10111" s="1">
        <v>8.5084667205810547</v>
      </c>
      <c r="X10111" s="1">
        <v>8.5084667205810547</v>
      </c>
    </row>
    <row r="10112" spans="1:24" x14ac:dyDescent="0.35">
      <c r="A10112" s="1">
        <v>390416</v>
      </c>
      <c r="B10112" s="1" t="s">
        <v>2352</v>
      </c>
      <c r="C10112" s="1">
        <v>123467203</v>
      </c>
      <c r="D10112" s="1">
        <v>416</v>
      </c>
      <c r="E10112" s="1" t="s">
        <v>2864</v>
      </c>
      <c r="F10112" s="1" t="s">
        <v>156</v>
      </c>
      <c r="G10112" s="1" t="s">
        <v>449</v>
      </c>
      <c r="H10112" s="1" t="s">
        <v>916</v>
      </c>
      <c r="I10112" s="1">
        <v>1143470</v>
      </c>
      <c r="K10112" s="1">
        <v>126424</v>
      </c>
      <c r="L10112" s="1">
        <v>2643095</v>
      </c>
      <c r="M10112" s="1">
        <v>3.6761000752449036E-2</v>
      </c>
      <c r="N10112" s="1">
        <v>1.4104485511779785</v>
      </c>
      <c r="O10112" s="1">
        <v>6.7510999739170074E-2</v>
      </c>
      <c r="P10112" s="1">
        <v>6.2744956016540527</v>
      </c>
      <c r="Q10112" s="1">
        <v>5.000000074505806E-2</v>
      </c>
      <c r="S10112" s="1">
        <v>39</v>
      </c>
      <c r="T10112" s="1">
        <v>1</v>
      </c>
      <c r="U10112" s="1">
        <v>3912989</v>
      </c>
      <c r="V10112" s="1">
        <v>0.15427200496196747</v>
      </c>
      <c r="W10112" s="1">
        <v>4.1043791770935059</v>
      </c>
      <c r="X10112" s="1">
        <v>4.1043791770935059</v>
      </c>
    </row>
    <row r="10113" spans="1:24" x14ac:dyDescent="0.35">
      <c r="A10113" s="1">
        <v>400416</v>
      </c>
      <c r="B10113" s="1" t="s">
        <v>2353</v>
      </c>
      <c r="C10113" s="1">
        <v>123467203</v>
      </c>
      <c r="D10113" s="1">
        <v>416</v>
      </c>
      <c r="E10113" s="1" t="s">
        <v>2864</v>
      </c>
      <c r="F10113" s="1" t="s">
        <v>156</v>
      </c>
      <c r="G10113" s="1" t="s">
        <v>449</v>
      </c>
      <c r="H10113" s="1" t="s">
        <v>916</v>
      </c>
      <c r="S10113" s="1">
        <v>40</v>
      </c>
      <c r="T10113" s="1">
        <v>1</v>
      </c>
      <c r="U10113" s="1">
        <v>0</v>
      </c>
      <c r="V10113" s="1">
        <v>0</v>
      </c>
      <c r="W10113" s="1">
        <v>-100</v>
      </c>
      <c r="X10113" s="1">
        <v>-100</v>
      </c>
    </row>
    <row r="10114" spans="1:24" x14ac:dyDescent="0.35">
      <c r="A10114" s="1">
        <v>410416</v>
      </c>
      <c r="B10114" s="1" t="s">
        <v>2354</v>
      </c>
      <c r="C10114" s="1">
        <v>123467203</v>
      </c>
      <c r="D10114" s="1">
        <v>416</v>
      </c>
      <c r="E10114" s="1" t="s">
        <v>2864</v>
      </c>
      <c r="F10114" s="1" t="s">
        <v>156</v>
      </c>
      <c r="G10114" s="1" t="s">
        <v>449</v>
      </c>
      <c r="H10114" s="1" t="s">
        <v>916</v>
      </c>
      <c r="S10114" s="1">
        <v>41</v>
      </c>
      <c r="T10114" s="1">
        <v>1</v>
      </c>
      <c r="U10114" s="1">
        <v>0</v>
      </c>
      <c r="V10114" s="1">
        <v>0</v>
      </c>
    </row>
    <row r="10115" spans="1:24" x14ac:dyDescent="0.35">
      <c r="A10115" s="1">
        <v>420416</v>
      </c>
      <c r="B10115" s="1" t="s">
        <v>2355</v>
      </c>
      <c r="C10115" s="1">
        <v>123467203</v>
      </c>
      <c r="D10115" s="1">
        <v>416</v>
      </c>
      <c r="E10115" s="1" t="s">
        <v>2864</v>
      </c>
      <c r="F10115" s="1" t="s">
        <v>156</v>
      </c>
      <c r="G10115" s="1" t="s">
        <v>449</v>
      </c>
      <c r="H10115" s="1" t="s">
        <v>916</v>
      </c>
      <c r="S10115" s="1">
        <v>42</v>
      </c>
      <c r="T10115" s="1">
        <v>1</v>
      </c>
      <c r="U10115" s="1">
        <v>0</v>
      </c>
      <c r="V10115" s="1">
        <v>0</v>
      </c>
    </row>
    <row r="10116" spans="1:24" x14ac:dyDescent="0.35">
      <c r="A10116" s="1">
        <v>430416</v>
      </c>
      <c r="B10116" s="1" t="s">
        <v>2356</v>
      </c>
      <c r="C10116" s="1">
        <v>123467203</v>
      </c>
      <c r="D10116" s="1">
        <v>416</v>
      </c>
      <c r="E10116" s="1" t="s">
        <v>2864</v>
      </c>
      <c r="F10116" s="1" t="s">
        <v>156</v>
      </c>
      <c r="G10116" s="1" t="s">
        <v>449</v>
      </c>
      <c r="H10116" s="1" t="s">
        <v>916</v>
      </c>
      <c r="S10116" s="1">
        <v>43</v>
      </c>
      <c r="T10116" s="1">
        <v>1</v>
      </c>
      <c r="U10116" s="1">
        <v>0</v>
      </c>
      <c r="V10116" s="1">
        <v>0</v>
      </c>
    </row>
    <row r="10117" spans="1:24" x14ac:dyDescent="0.35">
      <c r="A10117" s="1">
        <v>440416</v>
      </c>
      <c r="B10117" s="1" t="s">
        <v>2357</v>
      </c>
      <c r="C10117" s="1">
        <v>123467203</v>
      </c>
      <c r="D10117" s="1">
        <v>416</v>
      </c>
      <c r="E10117" s="1" t="s">
        <v>2864</v>
      </c>
      <c r="F10117" s="1" t="s">
        <v>156</v>
      </c>
      <c r="G10117" s="1" t="s">
        <v>449</v>
      </c>
      <c r="H10117" s="1" t="s">
        <v>916</v>
      </c>
      <c r="S10117" s="1">
        <v>44</v>
      </c>
      <c r="T10117" s="1">
        <v>1</v>
      </c>
      <c r="U10117" s="1">
        <v>0</v>
      </c>
      <c r="V10117" s="1">
        <v>0</v>
      </c>
    </row>
    <row r="10118" spans="1:24" x14ac:dyDescent="0.35">
      <c r="A10118" s="1">
        <v>450416</v>
      </c>
      <c r="B10118" s="1" t="s">
        <v>2358</v>
      </c>
      <c r="C10118" s="1">
        <v>123467203</v>
      </c>
      <c r="D10118" s="1">
        <v>416</v>
      </c>
      <c r="E10118" s="1" t="s">
        <v>2864</v>
      </c>
      <c r="F10118" s="1" t="s">
        <v>156</v>
      </c>
      <c r="G10118" s="1" t="s">
        <v>449</v>
      </c>
      <c r="H10118" s="1" t="s">
        <v>916</v>
      </c>
      <c r="S10118" s="1">
        <v>45</v>
      </c>
      <c r="T10118" s="1">
        <v>1</v>
      </c>
      <c r="U10118" s="1">
        <v>0</v>
      </c>
      <c r="V10118" s="1">
        <v>0</v>
      </c>
    </row>
    <row r="10119" spans="1:24" x14ac:dyDescent="0.35">
      <c r="A10119" s="1">
        <v>460416</v>
      </c>
      <c r="B10119" s="1" t="s">
        <v>2359</v>
      </c>
      <c r="C10119" s="1">
        <v>123467203</v>
      </c>
      <c r="D10119" s="1">
        <v>416</v>
      </c>
      <c r="E10119" s="1" t="s">
        <v>2864</v>
      </c>
      <c r="F10119" s="1" t="s">
        <v>156</v>
      </c>
      <c r="G10119" s="1" t="s">
        <v>449</v>
      </c>
      <c r="H10119" s="1" t="s">
        <v>916</v>
      </c>
      <c r="S10119" s="1">
        <v>46</v>
      </c>
      <c r="T10119" s="1">
        <v>1</v>
      </c>
      <c r="U10119" s="1">
        <v>0</v>
      </c>
      <c r="V10119" s="1">
        <v>0</v>
      </c>
    </row>
    <row r="10120" spans="1:24" x14ac:dyDescent="0.35">
      <c r="A10120" s="1">
        <v>470416</v>
      </c>
      <c r="B10120" s="1" t="s">
        <v>2360</v>
      </c>
      <c r="C10120" s="1">
        <v>123467203</v>
      </c>
      <c r="D10120" s="1">
        <v>416</v>
      </c>
      <c r="E10120" s="1" t="s">
        <v>2864</v>
      </c>
      <c r="F10120" s="1" t="s">
        <v>156</v>
      </c>
      <c r="G10120" s="1" t="s">
        <v>449</v>
      </c>
      <c r="H10120" s="1" t="s">
        <v>916</v>
      </c>
      <c r="S10120" s="1">
        <v>47</v>
      </c>
      <c r="T10120" s="1">
        <v>1</v>
      </c>
      <c r="U10120" s="1">
        <v>0</v>
      </c>
      <c r="V10120" s="1">
        <v>0</v>
      </c>
    </row>
    <row r="10121" spans="1:24" x14ac:dyDescent="0.35">
      <c r="A10121" s="1">
        <v>480416</v>
      </c>
      <c r="B10121" s="1" t="s">
        <v>2361</v>
      </c>
      <c r="C10121" s="1">
        <v>123467203</v>
      </c>
      <c r="D10121" s="1">
        <v>416</v>
      </c>
      <c r="E10121" s="1" t="s">
        <v>2864</v>
      </c>
      <c r="F10121" s="1" t="s">
        <v>156</v>
      </c>
      <c r="G10121" s="1" t="s">
        <v>449</v>
      </c>
      <c r="H10121" s="1" t="s">
        <v>916</v>
      </c>
      <c r="S10121" s="1">
        <v>48</v>
      </c>
      <c r="T10121" s="1">
        <v>1</v>
      </c>
      <c r="U10121" s="1">
        <v>0</v>
      </c>
      <c r="V10121" s="1">
        <v>0</v>
      </c>
    </row>
    <row r="10122" spans="1:24" x14ac:dyDescent="0.35">
      <c r="A10122" s="1">
        <v>290413</v>
      </c>
      <c r="B10122" s="1" t="s">
        <v>2341</v>
      </c>
      <c r="C10122" s="1">
        <v>123467303</v>
      </c>
      <c r="D10122" s="1">
        <v>413</v>
      </c>
      <c r="E10122" s="1" t="s">
        <v>2865</v>
      </c>
      <c r="F10122" s="1" t="s">
        <v>156</v>
      </c>
      <c r="G10122" s="1" t="s">
        <v>449</v>
      </c>
      <c r="H10122" s="1" t="s">
        <v>916</v>
      </c>
      <c r="I10122" s="1">
        <v>2575419.27</v>
      </c>
      <c r="K10122" s="1">
        <v>442498</v>
      </c>
      <c r="L10122" s="1">
        <v>9089424</v>
      </c>
      <c r="S10122" s="1">
        <v>29</v>
      </c>
      <c r="T10122" s="1">
        <v>1</v>
      </c>
      <c r="U10122" s="1">
        <v>12107341</v>
      </c>
      <c r="V10122" s="1">
        <v>0</v>
      </c>
    </row>
    <row r="10123" spans="1:24" x14ac:dyDescent="0.35">
      <c r="A10123" s="1">
        <v>300413</v>
      </c>
      <c r="B10123" s="1" t="s">
        <v>2343</v>
      </c>
      <c r="C10123" s="1">
        <v>123467303</v>
      </c>
      <c r="D10123" s="1">
        <v>413</v>
      </c>
      <c r="E10123" s="1" t="s">
        <v>2865</v>
      </c>
      <c r="F10123" s="1" t="s">
        <v>156</v>
      </c>
      <c r="G10123" s="1" t="s">
        <v>449</v>
      </c>
      <c r="H10123" s="1" t="s">
        <v>916</v>
      </c>
      <c r="I10123" s="1">
        <v>2637507.1800000002</v>
      </c>
      <c r="K10123" s="1">
        <v>442498</v>
      </c>
      <c r="L10123" s="1">
        <v>9499470</v>
      </c>
      <c r="M10123" s="1">
        <v>0.41004601120948792</v>
      </c>
      <c r="N10123" s="1">
        <v>4.5112428665161133</v>
      </c>
      <c r="O10123" s="1">
        <v>6.2087908387184143E-2</v>
      </c>
      <c r="P10123" s="1">
        <v>2.4107885360717773</v>
      </c>
      <c r="Q10123" s="1">
        <v>0</v>
      </c>
      <c r="S10123" s="1">
        <v>30</v>
      </c>
      <c r="T10123" s="1">
        <v>1</v>
      </c>
      <c r="U10123" s="1">
        <v>12579475</v>
      </c>
      <c r="V10123" s="1">
        <v>0.47213393449783325</v>
      </c>
      <c r="W10123" s="1">
        <v>3.8995680809020996</v>
      </c>
      <c r="X10123" s="1">
        <v>3.8995680809020996</v>
      </c>
    </row>
    <row r="10124" spans="1:24" x14ac:dyDescent="0.35">
      <c r="A10124" s="1">
        <v>310413</v>
      </c>
      <c r="B10124" s="1" t="s">
        <v>2344</v>
      </c>
      <c r="C10124" s="1">
        <v>123467303</v>
      </c>
      <c r="D10124" s="1">
        <v>413</v>
      </c>
      <c r="E10124" s="1" t="s">
        <v>2865</v>
      </c>
      <c r="F10124" s="1" t="s">
        <v>156</v>
      </c>
      <c r="G10124" s="1" t="s">
        <v>449</v>
      </c>
      <c r="H10124" s="1" t="s">
        <v>916</v>
      </c>
      <c r="I10124" s="1">
        <v>2688825.05</v>
      </c>
      <c r="K10124" s="1">
        <v>442498</v>
      </c>
      <c r="L10124" s="1">
        <v>9647245</v>
      </c>
      <c r="M10124" s="1">
        <v>0.14777499437332153</v>
      </c>
      <c r="N10124" s="1">
        <v>1.5556131601333618</v>
      </c>
      <c r="O10124" s="1">
        <v>5.1317870616912842E-2</v>
      </c>
      <c r="P10124" s="1">
        <v>1.9456958770751953</v>
      </c>
      <c r="Q10124" s="1">
        <v>0</v>
      </c>
      <c r="S10124" s="1">
        <v>31</v>
      </c>
      <c r="T10124" s="1">
        <v>1</v>
      </c>
      <c r="U10124" s="1">
        <v>12778568</v>
      </c>
      <c r="V10124" s="1">
        <v>0.19909286499023438</v>
      </c>
      <c r="W10124" s="1">
        <v>1.5826812982559204</v>
      </c>
      <c r="X10124" s="1">
        <v>1.5826812982559204</v>
      </c>
    </row>
    <row r="10125" spans="1:24" x14ac:dyDescent="0.35">
      <c r="A10125" s="1">
        <v>320413</v>
      </c>
      <c r="B10125" s="1" t="s">
        <v>2345</v>
      </c>
      <c r="C10125" s="1">
        <v>123467303</v>
      </c>
      <c r="D10125" s="1">
        <v>413</v>
      </c>
      <c r="E10125" s="1" t="s">
        <v>2865</v>
      </c>
      <c r="F10125" s="1" t="s">
        <v>156</v>
      </c>
      <c r="G10125" s="1" t="s">
        <v>449</v>
      </c>
      <c r="H10125" s="1" t="s">
        <v>916</v>
      </c>
      <c r="I10125" s="1">
        <v>2606580.39</v>
      </c>
      <c r="K10125" s="1">
        <v>442498</v>
      </c>
      <c r="L10125" s="1">
        <v>9788412</v>
      </c>
      <c r="M10125" s="1">
        <v>0.14116699993610382</v>
      </c>
      <c r="N10125" s="1">
        <v>1.4632881879806519</v>
      </c>
      <c r="O10125" s="1">
        <v>-8.2244656980037689E-2</v>
      </c>
      <c r="P10125" s="1">
        <v>-3.0587582588195801</v>
      </c>
      <c r="Q10125" s="1">
        <v>0</v>
      </c>
      <c r="S10125" s="1">
        <v>32</v>
      </c>
      <c r="T10125" s="1">
        <v>1</v>
      </c>
      <c r="U10125" s="1">
        <v>12837490</v>
      </c>
      <c r="V10125" s="1">
        <v>5.8922342956066132E-2</v>
      </c>
      <c r="W10125" s="1">
        <v>0.46110019087791443</v>
      </c>
      <c r="X10125" s="1">
        <v>0.46110019087791443</v>
      </c>
    </row>
    <row r="10126" spans="1:24" x14ac:dyDescent="0.35">
      <c r="A10126" s="1">
        <v>330413</v>
      </c>
      <c r="B10126" s="1" t="s">
        <v>2346</v>
      </c>
      <c r="C10126" s="1">
        <v>123467303</v>
      </c>
      <c r="D10126" s="1">
        <v>413</v>
      </c>
      <c r="E10126" s="1" t="s">
        <v>2865</v>
      </c>
      <c r="F10126" s="1" t="s">
        <v>156</v>
      </c>
      <c r="G10126" s="1" t="s">
        <v>449</v>
      </c>
      <c r="H10126" s="1" t="s">
        <v>916</v>
      </c>
      <c r="I10126" s="1">
        <v>2791854.35</v>
      </c>
      <c r="K10126" s="1">
        <v>442498</v>
      </c>
      <c r="L10126" s="1">
        <v>10086943</v>
      </c>
      <c r="M10126" s="1">
        <v>0.29853099584579468</v>
      </c>
      <c r="N10126" s="1">
        <v>3.0498409271240234</v>
      </c>
      <c r="O10126" s="1">
        <v>0.18527396023273468</v>
      </c>
      <c r="P10126" s="1">
        <v>7.1079320907592773</v>
      </c>
      <c r="Q10126" s="1">
        <v>0</v>
      </c>
      <c r="S10126" s="1">
        <v>33</v>
      </c>
      <c r="T10126" s="1">
        <v>1</v>
      </c>
      <c r="U10126" s="1">
        <v>13321295</v>
      </c>
      <c r="V10126" s="1">
        <v>0.48380494117736816</v>
      </c>
      <c r="W10126" s="1">
        <v>3.768688440322876</v>
      </c>
      <c r="X10126" s="1">
        <v>3.768688440322876</v>
      </c>
    </row>
    <row r="10127" spans="1:24" x14ac:dyDescent="0.35">
      <c r="A10127" s="1">
        <v>340413</v>
      </c>
      <c r="B10127" s="1" t="s">
        <v>2347</v>
      </c>
      <c r="C10127" s="1">
        <v>123467303</v>
      </c>
      <c r="D10127" s="1">
        <v>413</v>
      </c>
      <c r="E10127" s="1" t="s">
        <v>2865</v>
      </c>
      <c r="F10127" s="1" t="s">
        <v>156</v>
      </c>
      <c r="G10127" s="1" t="s">
        <v>449</v>
      </c>
      <c r="H10127" s="1" t="s">
        <v>916</v>
      </c>
      <c r="I10127" s="1">
        <v>2791755.05</v>
      </c>
      <c r="K10127" s="1">
        <v>442498</v>
      </c>
      <c r="L10127" s="1">
        <v>10086929</v>
      </c>
      <c r="M10127" s="1">
        <v>-1.4000000192027073E-5</v>
      </c>
      <c r="N10127" s="1">
        <v>-1.3879328616894782E-4</v>
      </c>
      <c r="O10127" s="1">
        <v>-9.9299999419599771E-5</v>
      </c>
      <c r="P10127" s="1">
        <v>-3.5567758604884148E-3</v>
      </c>
      <c r="Q10127" s="1">
        <v>0</v>
      </c>
      <c r="S10127" s="1">
        <v>34</v>
      </c>
      <c r="T10127" s="1">
        <v>1</v>
      </c>
      <c r="U10127" s="1">
        <v>13321182</v>
      </c>
      <c r="V10127" s="1">
        <v>-1.1329999688314274E-4</v>
      </c>
      <c r="W10127" s="1">
        <v>-8.4826588863506913E-4</v>
      </c>
      <c r="X10127" s="1">
        <v>-8.4826588863506913E-4</v>
      </c>
    </row>
    <row r="10128" spans="1:24" x14ac:dyDescent="0.35">
      <c r="A10128" s="1">
        <v>350413</v>
      </c>
      <c r="B10128" s="1" t="s">
        <v>2348</v>
      </c>
      <c r="C10128" s="1">
        <v>123467303</v>
      </c>
      <c r="D10128" s="1">
        <v>413</v>
      </c>
      <c r="E10128" s="1" t="s">
        <v>2865</v>
      </c>
      <c r="F10128" s="1" t="s">
        <v>156</v>
      </c>
      <c r="G10128" s="1" t="s">
        <v>449</v>
      </c>
      <c r="H10128" s="1" t="s">
        <v>916</v>
      </c>
      <c r="I10128" s="1">
        <v>2901275.67</v>
      </c>
      <c r="K10128" s="1">
        <v>442498</v>
      </c>
      <c r="L10128" s="1">
        <v>10620071</v>
      </c>
      <c r="M10128" s="1">
        <v>0.53314197063446045</v>
      </c>
      <c r="N10128" s="1">
        <v>5.2854738235473633</v>
      </c>
      <c r="O10128" s="1">
        <v>0.10952062159776688</v>
      </c>
      <c r="P10128" s="1">
        <v>3.9230024814605713</v>
      </c>
      <c r="Q10128" s="1">
        <v>0</v>
      </c>
      <c r="S10128" s="1">
        <v>35</v>
      </c>
      <c r="T10128" s="1">
        <v>1</v>
      </c>
      <c r="U10128" s="1">
        <v>13963845</v>
      </c>
      <c r="V10128" s="1">
        <v>0.64266258478164673</v>
      </c>
      <c r="W10128" s="1">
        <v>4.824368953704834</v>
      </c>
      <c r="X10128" s="1">
        <v>4.824368953704834</v>
      </c>
    </row>
    <row r="10129" spans="1:24" x14ac:dyDescent="0.35">
      <c r="A10129" s="1">
        <v>360413</v>
      </c>
      <c r="B10129" s="1" t="s">
        <v>2349</v>
      </c>
      <c r="C10129" s="1">
        <v>123467303</v>
      </c>
      <c r="D10129" s="1">
        <v>413</v>
      </c>
      <c r="E10129" s="1" t="s">
        <v>2865</v>
      </c>
      <c r="F10129" s="1" t="s">
        <v>156</v>
      </c>
      <c r="G10129" s="1" t="s">
        <v>449</v>
      </c>
      <c r="H10129" s="1" t="s">
        <v>916</v>
      </c>
      <c r="I10129" s="1">
        <v>2998850.58</v>
      </c>
      <c r="K10129" s="1">
        <v>442498</v>
      </c>
      <c r="L10129" s="1">
        <v>12215741</v>
      </c>
      <c r="M10129" s="1">
        <v>1.5956699848175049</v>
      </c>
      <c r="N10129" s="1">
        <v>15.025040626525879</v>
      </c>
      <c r="O10129" s="1">
        <v>9.7574912011623383E-2</v>
      </c>
      <c r="P10129" s="1">
        <v>3.3631727695465088</v>
      </c>
      <c r="Q10129" s="1">
        <v>0</v>
      </c>
      <c r="S10129" s="1">
        <v>36</v>
      </c>
      <c r="T10129" s="1">
        <v>1</v>
      </c>
      <c r="U10129" s="1">
        <v>15657090</v>
      </c>
      <c r="V10129" s="1">
        <v>1.6932449340820313</v>
      </c>
      <c r="W10129" s="1">
        <v>12.125922203063965</v>
      </c>
      <c r="X10129" s="1">
        <v>12.125922203063965</v>
      </c>
    </row>
    <row r="10130" spans="1:24" x14ac:dyDescent="0.35">
      <c r="A10130" s="1">
        <v>370413</v>
      </c>
      <c r="B10130" s="1" t="s">
        <v>2350</v>
      </c>
      <c r="C10130" s="1">
        <v>123467303</v>
      </c>
      <c r="D10130" s="1">
        <v>413</v>
      </c>
      <c r="E10130" s="1" t="s">
        <v>2865</v>
      </c>
      <c r="F10130" s="1" t="s">
        <v>156</v>
      </c>
      <c r="G10130" s="1" t="s">
        <v>449</v>
      </c>
      <c r="H10130" s="1" t="s">
        <v>916</v>
      </c>
      <c r="I10130" s="1">
        <v>3183245.61</v>
      </c>
      <c r="K10130" s="1">
        <v>442498</v>
      </c>
      <c r="L10130" s="1">
        <v>13616089</v>
      </c>
      <c r="M10130" s="1">
        <v>1.4003479480743408</v>
      </c>
      <c r="N10130" s="1">
        <v>11.463471412658691</v>
      </c>
      <c r="O10130" s="1">
        <v>0.18439503014087677</v>
      </c>
      <c r="P10130" s="1">
        <v>6.1488566398620605</v>
      </c>
      <c r="Q10130" s="1">
        <v>0</v>
      </c>
      <c r="S10130" s="1">
        <v>37</v>
      </c>
      <c r="T10130" s="1">
        <v>1</v>
      </c>
      <c r="U10130" s="1">
        <v>17241832</v>
      </c>
      <c r="V10130" s="1">
        <v>1.5847430229187012</v>
      </c>
      <c r="W10130" s="1">
        <v>10.121562004089355</v>
      </c>
      <c r="X10130" s="1">
        <v>10.121562004089355</v>
      </c>
    </row>
    <row r="10131" spans="1:24" x14ac:dyDescent="0.35">
      <c r="A10131" s="1">
        <v>380413</v>
      </c>
      <c r="B10131" s="1" t="s">
        <v>2351</v>
      </c>
      <c r="C10131" s="1">
        <v>123467303</v>
      </c>
      <c r="D10131" s="1">
        <v>413</v>
      </c>
      <c r="E10131" s="1" t="s">
        <v>2865</v>
      </c>
      <c r="F10131" s="1" t="s">
        <v>156</v>
      </c>
      <c r="G10131" s="1" t="s">
        <v>449</v>
      </c>
      <c r="H10131" s="1" t="s">
        <v>916</v>
      </c>
      <c r="I10131" s="1">
        <v>3465434</v>
      </c>
      <c r="K10131" s="1">
        <v>442498</v>
      </c>
      <c r="L10131" s="1">
        <v>14469902</v>
      </c>
      <c r="M10131" s="1">
        <v>0.85381299257278442</v>
      </c>
      <c r="N10131" s="1">
        <v>6.2706184387207031</v>
      </c>
      <c r="O10131" s="1">
        <v>0.28218838572502136</v>
      </c>
      <c r="P10131" s="1">
        <v>8.8648014068603516</v>
      </c>
      <c r="Q10131" s="1">
        <v>0</v>
      </c>
      <c r="S10131" s="1">
        <v>38</v>
      </c>
      <c r="T10131" s="1">
        <v>1</v>
      </c>
      <c r="U10131" s="1">
        <v>18377834</v>
      </c>
      <c r="V10131" s="1">
        <v>1.1360013484954834</v>
      </c>
      <c r="W10131" s="1">
        <v>6.5886387825012207</v>
      </c>
      <c r="X10131" s="1">
        <v>6.5886387825012207</v>
      </c>
    </row>
    <row r="10132" spans="1:24" x14ac:dyDescent="0.35">
      <c r="A10132" s="1">
        <v>390413</v>
      </c>
      <c r="B10132" s="1" t="s">
        <v>2352</v>
      </c>
      <c r="C10132" s="1">
        <v>123467303</v>
      </c>
      <c r="D10132" s="1">
        <v>413</v>
      </c>
      <c r="E10132" s="1" t="s">
        <v>2865</v>
      </c>
      <c r="F10132" s="1" t="s">
        <v>156</v>
      </c>
      <c r="G10132" s="1" t="s">
        <v>449</v>
      </c>
      <c r="H10132" s="1" t="s">
        <v>916</v>
      </c>
      <c r="I10132" s="1">
        <v>3595939</v>
      </c>
      <c r="K10132" s="1">
        <v>492498</v>
      </c>
      <c r="L10132" s="1">
        <v>14730436</v>
      </c>
      <c r="M10132" s="1">
        <v>0.26053398847579956</v>
      </c>
      <c r="N10132" s="1">
        <v>1.8005236387252808</v>
      </c>
      <c r="O10132" s="1">
        <v>0.13050499558448792</v>
      </c>
      <c r="P10132" s="1">
        <v>3.7659063339233398</v>
      </c>
      <c r="Q10132" s="1">
        <v>5.000000074505806E-2</v>
      </c>
      <c r="S10132" s="1">
        <v>39</v>
      </c>
      <c r="T10132" s="1">
        <v>1</v>
      </c>
      <c r="U10132" s="1">
        <v>18818872</v>
      </c>
      <c r="V10132" s="1">
        <v>0.44103896617889404</v>
      </c>
      <c r="W10132" s="1">
        <v>2.3998367786407471</v>
      </c>
      <c r="X10132" s="1">
        <v>2.3998367786407471</v>
      </c>
    </row>
    <row r="10133" spans="1:24" x14ac:dyDescent="0.35">
      <c r="A10133" s="1">
        <v>400413</v>
      </c>
      <c r="B10133" s="1" t="s">
        <v>2353</v>
      </c>
      <c r="C10133" s="1">
        <v>123467303</v>
      </c>
      <c r="D10133" s="1">
        <v>413</v>
      </c>
      <c r="E10133" s="1" t="s">
        <v>2865</v>
      </c>
      <c r="F10133" s="1" t="s">
        <v>156</v>
      </c>
      <c r="G10133" s="1" t="s">
        <v>449</v>
      </c>
      <c r="H10133" s="1" t="s">
        <v>916</v>
      </c>
      <c r="S10133" s="1">
        <v>40</v>
      </c>
      <c r="T10133" s="1">
        <v>1</v>
      </c>
      <c r="U10133" s="1">
        <v>0</v>
      </c>
      <c r="V10133" s="1">
        <v>0</v>
      </c>
      <c r="W10133" s="1">
        <v>-100</v>
      </c>
      <c r="X10133" s="1">
        <v>-100</v>
      </c>
    </row>
    <row r="10134" spans="1:24" x14ac:dyDescent="0.35">
      <c r="A10134" s="1">
        <v>410413</v>
      </c>
      <c r="B10134" s="1" t="s">
        <v>2354</v>
      </c>
      <c r="C10134" s="1">
        <v>123467303</v>
      </c>
      <c r="D10134" s="1">
        <v>413</v>
      </c>
      <c r="E10134" s="1" t="s">
        <v>2865</v>
      </c>
      <c r="F10134" s="1" t="s">
        <v>156</v>
      </c>
      <c r="G10134" s="1" t="s">
        <v>449</v>
      </c>
      <c r="H10134" s="1" t="s">
        <v>916</v>
      </c>
      <c r="S10134" s="1">
        <v>41</v>
      </c>
      <c r="T10134" s="1">
        <v>1</v>
      </c>
      <c r="U10134" s="1">
        <v>0</v>
      </c>
      <c r="V10134" s="1">
        <v>0</v>
      </c>
    </row>
    <row r="10135" spans="1:24" x14ac:dyDescent="0.35">
      <c r="A10135" s="1">
        <v>420413</v>
      </c>
      <c r="B10135" s="1" t="s">
        <v>2355</v>
      </c>
      <c r="C10135" s="1">
        <v>123467303</v>
      </c>
      <c r="D10135" s="1">
        <v>413</v>
      </c>
      <c r="E10135" s="1" t="s">
        <v>2865</v>
      </c>
      <c r="F10135" s="1" t="s">
        <v>156</v>
      </c>
      <c r="G10135" s="1" t="s">
        <v>449</v>
      </c>
      <c r="H10135" s="1" t="s">
        <v>916</v>
      </c>
      <c r="S10135" s="1">
        <v>42</v>
      </c>
      <c r="T10135" s="1">
        <v>1</v>
      </c>
      <c r="U10135" s="1">
        <v>0</v>
      </c>
      <c r="V10135" s="1">
        <v>0</v>
      </c>
    </row>
    <row r="10136" spans="1:24" x14ac:dyDescent="0.35">
      <c r="A10136" s="1">
        <v>430413</v>
      </c>
      <c r="B10136" s="1" t="s">
        <v>2356</v>
      </c>
      <c r="C10136" s="1">
        <v>123467303</v>
      </c>
      <c r="D10136" s="1">
        <v>413</v>
      </c>
      <c r="E10136" s="1" t="s">
        <v>2865</v>
      </c>
      <c r="F10136" s="1" t="s">
        <v>156</v>
      </c>
      <c r="G10136" s="1" t="s">
        <v>449</v>
      </c>
      <c r="H10136" s="1" t="s">
        <v>916</v>
      </c>
      <c r="S10136" s="1">
        <v>43</v>
      </c>
      <c r="T10136" s="1">
        <v>1</v>
      </c>
      <c r="U10136" s="1">
        <v>0</v>
      </c>
      <c r="V10136" s="1">
        <v>0</v>
      </c>
    </row>
    <row r="10137" spans="1:24" x14ac:dyDescent="0.35">
      <c r="A10137" s="1">
        <v>440413</v>
      </c>
      <c r="B10137" s="1" t="s">
        <v>2357</v>
      </c>
      <c r="C10137" s="1">
        <v>123467303</v>
      </c>
      <c r="D10137" s="1">
        <v>413</v>
      </c>
      <c r="E10137" s="1" t="s">
        <v>2865</v>
      </c>
      <c r="F10137" s="1" t="s">
        <v>156</v>
      </c>
      <c r="G10137" s="1" t="s">
        <v>449</v>
      </c>
      <c r="H10137" s="1" t="s">
        <v>916</v>
      </c>
      <c r="S10137" s="1">
        <v>44</v>
      </c>
      <c r="T10137" s="1">
        <v>1</v>
      </c>
      <c r="U10137" s="1">
        <v>0</v>
      </c>
      <c r="V10137" s="1">
        <v>0</v>
      </c>
    </row>
    <row r="10138" spans="1:24" x14ac:dyDescent="0.35">
      <c r="A10138" s="1">
        <v>450413</v>
      </c>
      <c r="B10138" s="1" t="s">
        <v>2358</v>
      </c>
      <c r="C10138" s="1">
        <v>123467303</v>
      </c>
      <c r="D10138" s="1">
        <v>413</v>
      </c>
      <c r="E10138" s="1" t="s">
        <v>2865</v>
      </c>
      <c r="F10138" s="1" t="s">
        <v>156</v>
      </c>
      <c r="G10138" s="1" t="s">
        <v>449</v>
      </c>
      <c r="H10138" s="1" t="s">
        <v>916</v>
      </c>
      <c r="S10138" s="1">
        <v>45</v>
      </c>
      <c r="T10138" s="1">
        <v>1</v>
      </c>
      <c r="U10138" s="1">
        <v>0</v>
      </c>
      <c r="V10138" s="1">
        <v>0</v>
      </c>
    </row>
    <row r="10139" spans="1:24" x14ac:dyDescent="0.35">
      <c r="A10139" s="1">
        <v>460413</v>
      </c>
      <c r="B10139" s="1" t="s">
        <v>2359</v>
      </c>
      <c r="C10139" s="1">
        <v>123467303</v>
      </c>
      <c r="D10139" s="1">
        <v>413</v>
      </c>
      <c r="E10139" s="1" t="s">
        <v>2865</v>
      </c>
      <c r="F10139" s="1" t="s">
        <v>156</v>
      </c>
      <c r="G10139" s="1" t="s">
        <v>449</v>
      </c>
      <c r="H10139" s="1" t="s">
        <v>916</v>
      </c>
      <c r="S10139" s="1">
        <v>46</v>
      </c>
      <c r="T10139" s="1">
        <v>1</v>
      </c>
      <c r="U10139" s="1">
        <v>0</v>
      </c>
      <c r="V10139" s="1">
        <v>0</v>
      </c>
    </row>
    <row r="10140" spans="1:24" x14ac:dyDescent="0.35">
      <c r="A10140" s="1">
        <v>470413</v>
      </c>
      <c r="B10140" s="1" t="s">
        <v>2360</v>
      </c>
      <c r="C10140" s="1">
        <v>123467303</v>
      </c>
      <c r="D10140" s="1">
        <v>413</v>
      </c>
      <c r="E10140" s="1" t="s">
        <v>2865</v>
      </c>
      <c r="F10140" s="1" t="s">
        <v>156</v>
      </c>
      <c r="G10140" s="1" t="s">
        <v>449</v>
      </c>
      <c r="H10140" s="1" t="s">
        <v>916</v>
      </c>
      <c r="S10140" s="1">
        <v>47</v>
      </c>
      <c r="T10140" s="1">
        <v>1</v>
      </c>
      <c r="U10140" s="1">
        <v>0</v>
      </c>
      <c r="V10140" s="1">
        <v>0</v>
      </c>
    </row>
    <row r="10141" spans="1:24" x14ac:dyDescent="0.35">
      <c r="A10141" s="1">
        <v>480413</v>
      </c>
      <c r="B10141" s="1" t="s">
        <v>2361</v>
      </c>
      <c r="C10141" s="1">
        <v>123467303</v>
      </c>
      <c r="D10141" s="1">
        <v>413</v>
      </c>
      <c r="E10141" s="1" t="s">
        <v>2865</v>
      </c>
      <c r="F10141" s="1" t="s">
        <v>156</v>
      </c>
      <c r="G10141" s="1" t="s">
        <v>449</v>
      </c>
      <c r="H10141" s="1" t="s">
        <v>916</v>
      </c>
      <c r="S10141" s="1">
        <v>48</v>
      </c>
      <c r="T10141" s="1">
        <v>1</v>
      </c>
      <c r="U10141" s="1">
        <v>0</v>
      </c>
      <c r="V10141" s="1">
        <v>0</v>
      </c>
    </row>
    <row r="10142" spans="1:24" x14ac:dyDescent="0.35">
      <c r="A10142" s="1">
        <v>290450</v>
      </c>
      <c r="B10142" s="1" t="s">
        <v>2341</v>
      </c>
      <c r="C10142" s="1">
        <v>123468303</v>
      </c>
      <c r="D10142" s="1">
        <v>450</v>
      </c>
      <c r="E10142" s="1" t="s">
        <v>2866</v>
      </c>
      <c r="F10142" s="1" t="s">
        <v>156</v>
      </c>
      <c r="G10142" s="1" t="s">
        <v>449</v>
      </c>
      <c r="H10142" s="1" t="s">
        <v>916</v>
      </c>
      <c r="I10142" s="1">
        <v>2351255.15</v>
      </c>
      <c r="K10142" s="1">
        <v>142657</v>
      </c>
      <c r="L10142" s="1">
        <v>2695869.5</v>
      </c>
      <c r="S10142" s="1">
        <v>29</v>
      </c>
      <c r="T10142" s="1">
        <v>1</v>
      </c>
      <c r="U10142" s="1">
        <v>5189782</v>
      </c>
      <c r="V10142" s="1">
        <v>0</v>
      </c>
    </row>
    <row r="10143" spans="1:24" x14ac:dyDescent="0.35">
      <c r="A10143" s="1">
        <v>300450</v>
      </c>
      <c r="B10143" s="1" t="s">
        <v>2343</v>
      </c>
      <c r="C10143" s="1">
        <v>123468303</v>
      </c>
      <c r="D10143" s="1">
        <v>450</v>
      </c>
      <c r="E10143" s="1" t="s">
        <v>2866</v>
      </c>
      <c r="F10143" s="1" t="s">
        <v>156</v>
      </c>
      <c r="G10143" s="1" t="s">
        <v>449</v>
      </c>
      <c r="H10143" s="1" t="s">
        <v>916</v>
      </c>
      <c r="I10143" s="1">
        <v>2081529.99</v>
      </c>
      <c r="K10143" s="1">
        <v>142657</v>
      </c>
      <c r="L10143" s="1">
        <v>2848455.5</v>
      </c>
      <c r="M10143" s="1">
        <v>0.15258599817752838</v>
      </c>
      <c r="N10143" s="1">
        <v>5.6599922180175781</v>
      </c>
      <c r="O10143" s="1">
        <v>-0.26972517371177673</v>
      </c>
      <c r="P10143" s="1">
        <v>-11.471539497375488</v>
      </c>
      <c r="Q10143" s="1">
        <v>0</v>
      </c>
      <c r="S10143" s="1">
        <v>30</v>
      </c>
      <c r="T10143" s="1">
        <v>1</v>
      </c>
      <c r="U10143" s="1">
        <v>5072642.5</v>
      </c>
      <c r="V10143" s="1">
        <v>-0.11713917553424835</v>
      </c>
      <c r="W10143" s="1">
        <v>-2.2571179866790771</v>
      </c>
      <c r="X10143" s="1">
        <v>-2.2571179866790771</v>
      </c>
    </row>
    <row r="10144" spans="1:24" x14ac:dyDescent="0.35">
      <c r="A10144" s="1">
        <v>310450</v>
      </c>
      <c r="B10144" s="1" t="s">
        <v>2344</v>
      </c>
      <c r="C10144" s="1">
        <v>123468303</v>
      </c>
      <c r="D10144" s="1">
        <v>450</v>
      </c>
      <c r="E10144" s="1" t="s">
        <v>2866</v>
      </c>
      <c r="F10144" s="1" t="s">
        <v>156</v>
      </c>
      <c r="G10144" s="1" t="s">
        <v>449</v>
      </c>
      <c r="H10144" s="1" t="s">
        <v>916</v>
      </c>
      <c r="I10144" s="1">
        <v>1981644.5</v>
      </c>
      <c r="K10144" s="1">
        <v>142657</v>
      </c>
      <c r="L10144" s="1">
        <v>2906633.25</v>
      </c>
      <c r="M10144" s="1">
        <v>5.8177750557661057E-2</v>
      </c>
      <c r="N10144" s="1">
        <v>2.0424313545227051</v>
      </c>
      <c r="O10144" s="1">
        <v>-9.9885493516921997E-2</v>
      </c>
      <c r="P10144" s="1">
        <v>-4.7986574172973633</v>
      </c>
      <c r="Q10144" s="1">
        <v>0</v>
      </c>
      <c r="S10144" s="1">
        <v>31</v>
      </c>
      <c r="T10144" s="1">
        <v>1</v>
      </c>
      <c r="U10144" s="1">
        <v>5030935</v>
      </c>
      <c r="V10144" s="1">
        <v>-4.1707742959260941E-2</v>
      </c>
      <c r="W10144" s="1">
        <v>-0.82220458984375</v>
      </c>
      <c r="X10144" s="1">
        <v>-0.82220458984375</v>
      </c>
    </row>
    <row r="10145" spans="1:24" x14ac:dyDescent="0.35">
      <c r="A10145" s="1">
        <v>320450</v>
      </c>
      <c r="B10145" s="1" t="s">
        <v>2345</v>
      </c>
      <c r="C10145" s="1">
        <v>123468303</v>
      </c>
      <c r="D10145" s="1">
        <v>450</v>
      </c>
      <c r="E10145" s="1" t="s">
        <v>2866</v>
      </c>
      <c r="F10145" s="1" t="s">
        <v>156</v>
      </c>
      <c r="G10145" s="1" t="s">
        <v>449</v>
      </c>
      <c r="H10145" s="1" t="s">
        <v>916</v>
      </c>
      <c r="I10145" s="1">
        <v>1870817.18</v>
      </c>
      <c r="K10145" s="1">
        <v>142657</v>
      </c>
      <c r="L10145" s="1">
        <v>2980059.75</v>
      </c>
      <c r="M10145" s="1">
        <v>7.3426499962806702E-2</v>
      </c>
      <c r="N10145" s="1">
        <v>2.526170015335083</v>
      </c>
      <c r="O10145" s="1">
        <v>-0.11082731932401657</v>
      </c>
      <c r="P10145" s="1">
        <v>-5.5926942825317383</v>
      </c>
      <c r="Q10145" s="1">
        <v>0</v>
      </c>
      <c r="S10145" s="1">
        <v>32</v>
      </c>
      <c r="T10145" s="1">
        <v>1</v>
      </c>
      <c r="U10145" s="1">
        <v>4993534</v>
      </c>
      <c r="V10145" s="1">
        <v>-3.7400819361209869E-2</v>
      </c>
      <c r="W10145" s="1">
        <v>-0.74342048168182373</v>
      </c>
      <c r="X10145" s="1">
        <v>-0.74342048168182373</v>
      </c>
    </row>
    <row r="10146" spans="1:24" x14ac:dyDescent="0.35">
      <c r="A10146" s="1">
        <v>330450</v>
      </c>
      <c r="B10146" s="1" t="s">
        <v>2346</v>
      </c>
      <c r="C10146" s="1">
        <v>123468303</v>
      </c>
      <c r="D10146" s="1">
        <v>450</v>
      </c>
      <c r="E10146" s="1" t="s">
        <v>2866</v>
      </c>
      <c r="F10146" s="1" t="s">
        <v>156</v>
      </c>
      <c r="G10146" s="1" t="s">
        <v>449</v>
      </c>
      <c r="H10146" s="1" t="s">
        <v>916</v>
      </c>
      <c r="I10146" s="1">
        <v>2053307.02</v>
      </c>
      <c r="K10146" s="1">
        <v>142657</v>
      </c>
      <c r="L10146" s="1">
        <v>3091993.75</v>
      </c>
      <c r="M10146" s="1">
        <v>0.11193399876356125</v>
      </c>
      <c r="N10146" s="1">
        <v>3.7560992240905762</v>
      </c>
      <c r="O10146" s="1">
        <v>0.18248984217643738</v>
      </c>
      <c r="P10146" s="1">
        <v>9.754551887512207</v>
      </c>
      <c r="Q10146" s="1">
        <v>0</v>
      </c>
      <c r="S10146" s="1">
        <v>33</v>
      </c>
      <c r="T10146" s="1">
        <v>1</v>
      </c>
      <c r="U10146" s="1">
        <v>5287958</v>
      </c>
      <c r="V10146" s="1">
        <v>0.29442384839057922</v>
      </c>
      <c r="W10146" s="1">
        <v>5.8961048126220703</v>
      </c>
      <c r="X10146" s="1">
        <v>5.8961048126220703</v>
      </c>
    </row>
    <row r="10147" spans="1:24" x14ac:dyDescent="0.35">
      <c r="A10147" s="1">
        <v>340450</v>
      </c>
      <c r="B10147" s="1" t="s">
        <v>2347</v>
      </c>
      <c r="C10147" s="1">
        <v>123468303</v>
      </c>
      <c r="D10147" s="1">
        <v>450</v>
      </c>
      <c r="E10147" s="1" t="s">
        <v>2866</v>
      </c>
      <c r="F10147" s="1" t="s">
        <v>156</v>
      </c>
      <c r="G10147" s="1" t="s">
        <v>449</v>
      </c>
      <c r="H10147" s="1" t="s">
        <v>916</v>
      </c>
      <c r="I10147" s="1">
        <v>2054505.36</v>
      </c>
      <c r="K10147" s="1">
        <v>142657</v>
      </c>
      <c r="L10147" s="1">
        <v>3091988.5</v>
      </c>
      <c r="M10147" s="1">
        <v>-5.2499999583233148E-6</v>
      </c>
      <c r="N10147" s="1">
        <v>-1.6979336214717478E-4</v>
      </c>
      <c r="O10147" s="1">
        <v>1.1983399745076895E-3</v>
      </c>
      <c r="P10147" s="1">
        <v>5.8361463248729706E-2</v>
      </c>
      <c r="Q10147" s="1">
        <v>0</v>
      </c>
      <c r="S10147" s="1">
        <v>34</v>
      </c>
      <c r="T10147" s="1">
        <v>1</v>
      </c>
      <c r="U10147" s="1">
        <v>5289151</v>
      </c>
      <c r="V10147" s="1">
        <v>1.1930899927392602E-3</v>
      </c>
      <c r="W10147" s="1">
        <v>2.2560693323612213E-2</v>
      </c>
      <c r="X10147" s="1">
        <v>2.2560693323612213E-2</v>
      </c>
    </row>
    <row r="10148" spans="1:24" x14ac:dyDescent="0.35">
      <c r="A10148" s="1">
        <v>350450</v>
      </c>
      <c r="B10148" s="1" t="s">
        <v>2348</v>
      </c>
      <c r="C10148" s="1">
        <v>123468303</v>
      </c>
      <c r="D10148" s="1">
        <v>450</v>
      </c>
      <c r="E10148" s="1" t="s">
        <v>2866</v>
      </c>
      <c r="F10148" s="1" t="s">
        <v>156</v>
      </c>
      <c r="G10148" s="1" t="s">
        <v>449</v>
      </c>
      <c r="H10148" s="1" t="s">
        <v>916</v>
      </c>
      <c r="I10148" s="1">
        <v>2076894.65</v>
      </c>
      <c r="K10148" s="1">
        <v>142657</v>
      </c>
      <c r="L10148" s="1">
        <v>3178415</v>
      </c>
      <c r="M10148" s="1">
        <v>8.6426496505737305E-2</v>
      </c>
      <c r="N10148" s="1">
        <v>2.795175313949585</v>
      </c>
      <c r="O10148" s="1">
        <v>2.2389290854334831E-2</v>
      </c>
      <c r="P10148" s="1">
        <v>1.0897654294967651</v>
      </c>
      <c r="Q10148" s="1">
        <v>0</v>
      </c>
      <c r="S10148" s="1">
        <v>35</v>
      </c>
      <c r="T10148" s="1">
        <v>1</v>
      </c>
      <c r="U10148" s="1">
        <v>5397966.5</v>
      </c>
      <c r="V10148" s="1">
        <v>0.10881578922271729</v>
      </c>
      <c r="W10148" s="1">
        <v>2.0573339462280273</v>
      </c>
      <c r="X10148" s="1">
        <v>2.0573339462280273</v>
      </c>
    </row>
    <row r="10149" spans="1:24" x14ac:dyDescent="0.35">
      <c r="A10149" s="1">
        <v>360450</v>
      </c>
      <c r="B10149" s="1" t="s">
        <v>2349</v>
      </c>
      <c r="C10149" s="1">
        <v>123468303</v>
      </c>
      <c r="D10149" s="1">
        <v>450</v>
      </c>
      <c r="E10149" s="1" t="s">
        <v>2866</v>
      </c>
      <c r="F10149" s="1" t="s">
        <v>156</v>
      </c>
      <c r="G10149" s="1" t="s">
        <v>449</v>
      </c>
      <c r="H10149" s="1" t="s">
        <v>916</v>
      </c>
      <c r="I10149" s="1">
        <v>1995131.16</v>
      </c>
      <c r="K10149" s="1">
        <v>142657</v>
      </c>
      <c r="L10149" s="1">
        <v>3528714</v>
      </c>
      <c r="M10149" s="1">
        <v>0.35029900074005127</v>
      </c>
      <c r="N10149" s="1">
        <v>11.021184921264648</v>
      </c>
      <c r="O10149" s="1">
        <v>-8.1763491034507751E-2</v>
      </c>
      <c r="P10149" s="1">
        <v>-3.936814546585083</v>
      </c>
      <c r="Q10149" s="1">
        <v>0</v>
      </c>
      <c r="S10149" s="1">
        <v>36</v>
      </c>
      <c r="T10149" s="1">
        <v>1</v>
      </c>
      <c r="U10149" s="1">
        <v>5666502</v>
      </c>
      <c r="V10149" s="1">
        <v>0.26853549480438232</v>
      </c>
      <c r="W10149" s="1">
        <v>4.9747529029846191</v>
      </c>
      <c r="X10149" s="1">
        <v>4.9747529029846191</v>
      </c>
    </row>
    <row r="10150" spans="1:24" x14ac:dyDescent="0.35">
      <c r="A10150" s="1">
        <v>370450</v>
      </c>
      <c r="B10150" s="1" t="s">
        <v>2350</v>
      </c>
      <c r="C10150" s="1">
        <v>123468303</v>
      </c>
      <c r="D10150" s="1">
        <v>450</v>
      </c>
      <c r="E10150" s="1" t="s">
        <v>2866</v>
      </c>
      <c r="F10150" s="1" t="s">
        <v>156</v>
      </c>
      <c r="G10150" s="1" t="s">
        <v>449</v>
      </c>
      <c r="H10150" s="1" t="s">
        <v>916</v>
      </c>
      <c r="I10150" s="1">
        <v>2042760.02</v>
      </c>
      <c r="K10150" s="1">
        <v>142657</v>
      </c>
      <c r="L10150" s="1">
        <v>4015731.5</v>
      </c>
      <c r="M10150" s="1">
        <v>0.48701751232147217</v>
      </c>
      <c r="N10150" s="1">
        <v>13.801557540893555</v>
      </c>
      <c r="O10150" s="1">
        <v>4.7628860920667648E-2</v>
      </c>
      <c r="P10150" s="1">
        <v>2.3872544765472412</v>
      </c>
      <c r="Q10150" s="1">
        <v>0</v>
      </c>
      <c r="S10150" s="1">
        <v>37</v>
      </c>
      <c r="T10150" s="1">
        <v>1</v>
      </c>
      <c r="U10150" s="1">
        <v>6201148.5</v>
      </c>
      <c r="V10150" s="1">
        <v>0.53464639186859131</v>
      </c>
      <c r="W10150" s="1">
        <v>9.4352121353149414</v>
      </c>
      <c r="X10150" s="1">
        <v>9.4352121353149414</v>
      </c>
    </row>
    <row r="10151" spans="1:24" x14ac:dyDescent="0.35">
      <c r="A10151" s="1">
        <v>380450</v>
      </c>
      <c r="B10151" s="1" t="s">
        <v>2351</v>
      </c>
      <c r="C10151" s="1">
        <v>123468303</v>
      </c>
      <c r="D10151" s="1">
        <v>450</v>
      </c>
      <c r="E10151" s="1" t="s">
        <v>2866</v>
      </c>
      <c r="F10151" s="1" t="s">
        <v>156</v>
      </c>
      <c r="G10151" s="1" t="s">
        <v>449</v>
      </c>
      <c r="H10151" s="1" t="s">
        <v>916</v>
      </c>
      <c r="I10151" s="1">
        <v>2141124</v>
      </c>
      <c r="K10151" s="1">
        <v>142657</v>
      </c>
      <c r="L10151" s="1">
        <v>4254838</v>
      </c>
      <c r="M10151" s="1">
        <v>0.23910650610923767</v>
      </c>
      <c r="N10151" s="1">
        <v>5.9542450904846191</v>
      </c>
      <c r="O10151" s="1">
        <v>9.8363980650901794E-2</v>
      </c>
      <c r="P10151" s="1">
        <v>4.815248966217041</v>
      </c>
      <c r="Q10151" s="1">
        <v>0</v>
      </c>
      <c r="S10151" s="1">
        <v>38</v>
      </c>
      <c r="T10151" s="1">
        <v>1</v>
      </c>
      <c r="U10151" s="1">
        <v>6538619</v>
      </c>
      <c r="V10151" s="1">
        <v>0.33747047185897827</v>
      </c>
      <c r="W10151" s="1">
        <v>5.4420642852783203</v>
      </c>
      <c r="X10151" s="1">
        <v>5.4420642852783203</v>
      </c>
    </row>
    <row r="10152" spans="1:24" x14ac:dyDescent="0.35">
      <c r="A10152" s="1">
        <v>390450</v>
      </c>
      <c r="B10152" s="1" t="s">
        <v>2352</v>
      </c>
      <c r="C10152" s="1">
        <v>123468303</v>
      </c>
      <c r="D10152" s="1">
        <v>450</v>
      </c>
      <c r="E10152" s="1" t="s">
        <v>2866</v>
      </c>
      <c r="F10152" s="1" t="s">
        <v>156</v>
      </c>
      <c r="G10152" s="1" t="s">
        <v>449</v>
      </c>
      <c r="H10152" s="1" t="s">
        <v>916</v>
      </c>
      <c r="I10152" s="1">
        <v>2189263</v>
      </c>
      <c r="K10152" s="1">
        <v>192657</v>
      </c>
      <c r="L10152" s="1">
        <v>4327599</v>
      </c>
      <c r="M10152" s="1">
        <v>7.2760999202728271E-2</v>
      </c>
      <c r="N10152" s="1">
        <v>1.7100768089294434</v>
      </c>
      <c r="O10152" s="1">
        <v>4.8138998448848724E-2</v>
      </c>
      <c r="P10152" s="1">
        <v>2.248305082321167</v>
      </c>
      <c r="Q10152" s="1">
        <v>5.000000074505806E-2</v>
      </c>
      <c r="S10152" s="1">
        <v>39</v>
      </c>
      <c r="T10152" s="1">
        <v>1</v>
      </c>
      <c r="U10152" s="1">
        <v>6709519</v>
      </c>
      <c r="V10152" s="1">
        <v>0.17090000212192535</v>
      </c>
      <c r="W10152" s="1">
        <v>2.6137018203735352</v>
      </c>
      <c r="X10152" s="1">
        <v>2.6137018203735352</v>
      </c>
    </row>
    <row r="10153" spans="1:24" x14ac:dyDescent="0.35">
      <c r="A10153" s="1">
        <v>400450</v>
      </c>
      <c r="B10153" s="1" t="s">
        <v>2353</v>
      </c>
      <c r="C10153" s="1">
        <v>123468303</v>
      </c>
      <c r="D10153" s="1">
        <v>450</v>
      </c>
      <c r="E10153" s="1" t="s">
        <v>2866</v>
      </c>
      <c r="F10153" s="1" t="s">
        <v>156</v>
      </c>
      <c r="G10153" s="1" t="s">
        <v>449</v>
      </c>
      <c r="H10153" s="1" t="s">
        <v>916</v>
      </c>
      <c r="S10153" s="1">
        <v>40</v>
      </c>
      <c r="T10153" s="1">
        <v>1</v>
      </c>
      <c r="U10153" s="1">
        <v>0</v>
      </c>
      <c r="V10153" s="1">
        <v>0</v>
      </c>
      <c r="W10153" s="1">
        <v>-100</v>
      </c>
      <c r="X10153" s="1">
        <v>-100</v>
      </c>
    </row>
    <row r="10154" spans="1:24" x14ac:dyDescent="0.35">
      <c r="A10154" s="1">
        <v>410450</v>
      </c>
      <c r="B10154" s="1" t="s">
        <v>2354</v>
      </c>
      <c r="C10154" s="1">
        <v>123468303</v>
      </c>
      <c r="D10154" s="1">
        <v>450</v>
      </c>
      <c r="E10154" s="1" t="s">
        <v>2866</v>
      </c>
      <c r="F10154" s="1" t="s">
        <v>156</v>
      </c>
      <c r="G10154" s="1" t="s">
        <v>449</v>
      </c>
      <c r="H10154" s="1" t="s">
        <v>916</v>
      </c>
      <c r="S10154" s="1">
        <v>41</v>
      </c>
      <c r="T10154" s="1">
        <v>1</v>
      </c>
      <c r="U10154" s="1">
        <v>0</v>
      </c>
      <c r="V10154" s="1">
        <v>0</v>
      </c>
    </row>
    <row r="10155" spans="1:24" x14ac:dyDescent="0.35">
      <c r="A10155" s="1">
        <v>420450</v>
      </c>
      <c r="B10155" s="1" t="s">
        <v>2355</v>
      </c>
      <c r="C10155" s="1">
        <v>123468303</v>
      </c>
      <c r="D10155" s="1">
        <v>450</v>
      </c>
      <c r="E10155" s="1" t="s">
        <v>2866</v>
      </c>
      <c r="F10155" s="1" t="s">
        <v>156</v>
      </c>
      <c r="G10155" s="1" t="s">
        <v>449</v>
      </c>
      <c r="H10155" s="1" t="s">
        <v>916</v>
      </c>
      <c r="S10155" s="1">
        <v>42</v>
      </c>
      <c r="T10155" s="1">
        <v>1</v>
      </c>
      <c r="U10155" s="1">
        <v>0</v>
      </c>
      <c r="V10155" s="1">
        <v>0</v>
      </c>
    </row>
    <row r="10156" spans="1:24" x14ac:dyDescent="0.35">
      <c r="A10156" s="1">
        <v>430450</v>
      </c>
      <c r="B10156" s="1" t="s">
        <v>2356</v>
      </c>
      <c r="C10156" s="1">
        <v>123468303</v>
      </c>
      <c r="D10156" s="1">
        <v>450</v>
      </c>
      <c r="E10156" s="1" t="s">
        <v>2866</v>
      </c>
      <c r="F10156" s="1" t="s">
        <v>156</v>
      </c>
      <c r="G10156" s="1" t="s">
        <v>449</v>
      </c>
      <c r="H10156" s="1" t="s">
        <v>916</v>
      </c>
      <c r="S10156" s="1">
        <v>43</v>
      </c>
      <c r="T10156" s="1">
        <v>1</v>
      </c>
      <c r="U10156" s="1">
        <v>0</v>
      </c>
      <c r="V10156" s="1">
        <v>0</v>
      </c>
    </row>
    <row r="10157" spans="1:24" x14ac:dyDescent="0.35">
      <c r="A10157" s="1">
        <v>440450</v>
      </c>
      <c r="B10157" s="1" t="s">
        <v>2357</v>
      </c>
      <c r="C10157" s="1">
        <v>123468303</v>
      </c>
      <c r="D10157" s="1">
        <v>450</v>
      </c>
      <c r="E10157" s="1" t="s">
        <v>2866</v>
      </c>
      <c r="F10157" s="1" t="s">
        <v>156</v>
      </c>
      <c r="G10157" s="1" t="s">
        <v>449</v>
      </c>
      <c r="H10157" s="1" t="s">
        <v>916</v>
      </c>
      <c r="S10157" s="1">
        <v>44</v>
      </c>
      <c r="T10157" s="1">
        <v>1</v>
      </c>
      <c r="U10157" s="1">
        <v>0</v>
      </c>
      <c r="V10157" s="1">
        <v>0</v>
      </c>
    </row>
    <row r="10158" spans="1:24" x14ac:dyDescent="0.35">
      <c r="A10158" s="1">
        <v>450450</v>
      </c>
      <c r="B10158" s="1" t="s">
        <v>2358</v>
      </c>
      <c r="C10158" s="1">
        <v>123468303</v>
      </c>
      <c r="D10158" s="1">
        <v>450</v>
      </c>
      <c r="E10158" s="1" t="s">
        <v>2866</v>
      </c>
      <c r="F10158" s="1" t="s">
        <v>156</v>
      </c>
      <c r="G10158" s="1" t="s">
        <v>449</v>
      </c>
      <c r="H10158" s="1" t="s">
        <v>916</v>
      </c>
      <c r="S10158" s="1">
        <v>45</v>
      </c>
      <c r="T10158" s="1">
        <v>1</v>
      </c>
      <c r="U10158" s="1">
        <v>0</v>
      </c>
      <c r="V10158" s="1">
        <v>0</v>
      </c>
    </row>
    <row r="10159" spans="1:24" x14ac:dyDescent="0.35">
      <c r="A10159" s="1">
        <v>460450</v>
      </c>
      <c r="B10159" s="1" t="s">
        <v>2359</v>
      </c>
      <c r="C10159" s="1">
        <v>123468303</v>
      </c>
      <c r="D10159" s="1">
        <v>450</v>
      </c>
      <c r="E10159" s="1" t="s">
        <v>2866</v>
      </c>
      <c r="F10159" s="1" t="s">
        <v>156</v>
      </c>
      <c r="G10159" s="1" t="s">
        <v>449</v>
      </c>
      <c r="H10159" s="1" t="s">
        <v>916</v>
      </c>
      <c r="S10159" s="1">
        <v>46</v>
      </c>
      <c r="T10159" s="1">
        <v>1</v>
      </c>
      <c r="U10159" s="1">
        <v>0</v>
      </c>
      <c r="V10159" s="1">
        <v>0</v>
      </c>
    </row>
    <row r="10160" spans="1:24" x14ac:dyDescent="0.35">
      <c r="A10160" s="1">
        <v>470450</v>
      </c>
      <c r="B10160" s="1" t="s">
        <v>2360</v>
      </c>
      <c r="C10160" s="1">
        <v>123468303</v>
      </c>
      <c r="D10160" s="1">
        <v>450</v>
      </c>
      <c r="E10160" s="1" t="s">
        <v>2866</v>
      </c>
      <c r="F10160" s="1" t="s">
        <v>156</v>
      </c>
      <c r="G10160" s="1" t="s">
        <v>449</v>
      </c>
      <c r="H10160" s="1" t="s">
        <v>916</v>
      </c>
      <c r="S10160" s="1">
        <v>47</v>
      </c>
      <c r="T10160" s="1">
        <v>1</v>
      </c>
      <c r="U10160" s="1">
        <v>0</v>
      </c>
      <c r="V10160" s="1">
        <v>0</v>
      </c>
    </row>
    <row r="10161" spans="1:24" x14ac:dyDescent="0.35">
      <c r="A10161" s="1">
        <v>480450</v>
      </c>
      <c r="B10161" s="1" t="s">
        <v>2361</v>
      </c>
      <c r="C10161" s="1">
        <v>123468303</v>
      </c>
      <c r="D10161" s="1">
        <v>450</v>
      </c>
      <c r="E10161" s="1" t="s">
        <v>2866</v>
      </c>
      <c r="F10161" s="1" t="s">
        <v>156</v>
      </c>
      <c r="G10161" s="1" t="s">
        <v>449</v>
      </c>
      <c r="H10161" s="1" t="s">
        <v>916</v>
      </c>
      <c r="S10161" s="1">
        <v>48</v>
      </c>
      <c r="T10161" s="1">
        <v>1</v>
      </c>
      <c r="U10161" s="1">
        <v>0</v>
      </c>
      <c r="V10161" s="1">
        <v>0</v>
      </c>
    </row>
    <row r="10162" spans="1:24" x14ac:dyDescent="0.35">
      <c r="A10162" s="1">
        <v>290451</v>
      </c>
      <c r="B10162" s="1" t="s">
        <v>2341</v>
      </c>
      <c r="C10162" s="1">
        <v>123468402</v>
      </c>
      <c r="D10162" s="1">
        <v>451</v>
      </c>
      <c r="E10162" s="1" t="s">
        <v>2867</v>
      </c>
      <c r="F10162" s="1" t="s">
        <v>156</v>
      </c>
      <c r="G10162" s="1" t="s">
        <v>449</v>
      </c>
      <c r="H10162" s="1" t="s">
        <v>916</v>
      </c>
      <c r="I10162" s="1">
        <v>1415540.01</v>
      </c>
      <c r="K10162" s="1">
        <v>137074</v>
      </c>
      <c r="L10162" s="1">
        <v>2167223.75</v>
      </c>
      <c r="S10162" s="1">
        <v>29</v>
      </c>
      <c r="T10162" s="1">
        <v>1</v>
      </c>
      <c r="U10162" s="1">
        <v>3719837.75</v>
      </c>
      <c r="V10162" s="1">
        <v>0</v>
      </c>
    </row>
    <row r="10163" spans="1:24" x14ac:dyDescent="0.35">
      <c r="A10163" s="1">
        <v>300451</v>
      </c>
      <c r="B10163" s="1" t="s">
        <v>2343</v>
      </c>
      <c r="C10163" s="1">
        <v>123468402</v>
      </c>
      <c r="D10163" s="1">
        <v>451</v>
      </c>
      <c r="E10163" s="1" t="s">
        <v>2867</v>
      </c>
      <c r="F10163" s="1" t="s">
        <v>156</v>
      </c>
      <c r="G10163" s="1" t="s">
        <v>449</v>
      </c>
      <c r="H10163" s="1" t="s">
        <v>916</v>
      </c>
      <c r="I10163" s="1">
        <v>1421964.36</v>
      </c>
      <c r="K10163" s="1">
        <v>137574</v>
      </c>
      <c r="L10163" s="1">
        <v>2346967.25</v>
      </c>
      <c r="M10163" s="1">
        <v>0.17974349856376648</v>
      </c>
      <c r="N10163" s="1">
        <v>8.2937211990356445</v>
      </c>
      <c r="O10163" s="1">
        <v>6.4243501983582973E-3</v>
      </c>
      <c r="P10163" s="1">
        <v>0.45384445786476135</v>
      </c>
      <c r="Q10163" s="1">
        <v>5.0000002374872565E-4</v>
      </c>
      <c r="S10163" s="1">
        <v>30</v>
      </c>
      <c r="T10163" s="1">
        <v>1</v>
      </c>
      <c r="U10163" s="1">
        <v>3906505.5</v>
      </c>
      <c r="V10163" s="1">
        <v>0.18666784465312958</v>
      </c>
      <c r="W10163" s="1">
        <v>5.0181689262390137</v>
      </c>
      <c r="X10163" s="1">
        <v>5.0181689262390137</v>
      </c>
    </row>
    <row r="10164" spans="1:24" x14ac:dyDescent="0.35">
      <c r="A10164" s="1">
        <v>310451</v>
      </c>
      <c r="B10164" s="1" t="s">
        <v>2344</v>
      </c>
      <c r="C10164" s="1">
        <v>123468402</v>
      </c>
      <c r="D10164" s="1">
        <v>451</v>
      </c>
      <c r="E10164" s="1" t="s">
        <v>2867</v>
      </c>
      <c r="F10164" s="1" t="s">
        <v>156</v>
      </c>
      <c r="G10164" s="1" t="s">
        <v>449</v>
      </c>
      <c r="H10164" s="1" t="s">
        <v>916</v>
      </c>
      <c r="I10164" s="1">
        <v>1429191.09</v>
      </c>
      <c r="K10164" s="1">
        <v>137324</v>
      </c>
      <c r="L10164" s="1">
        <v>2422803</v>
      </c>
      <c r="M10164" s="1">
        <v>7.5835749506950378E-2</v>
      </c>
      <c r="N10164" s="1">
        <v>3.2312231063842773</v>
      </c>
      <c r="O10164" s="1">
        <v>7.2267302311956882E-3</v>
      </c>
      <c r="P10164" s="1">
        <v>0.50822162628173828</v>
      </c>
      <c r="Q10164" s="1">
        <v>-2.5000001187436283E-4</v>
      </c>
      <c r="S10164" s="1">
        <v>31</v>
      </c>
      <c r="T10164" s="1">
        <v>1</v>
      </c>
      <c r="U10164" s="1">
        <v>3989318</v>
      </c>
      <c r="V10164" s="1">
        <v>8.2812480628490448E-2</v>
      </c>
      <c r="W10164" s="1">
        <v>2.119861364364624</v>
      </c>
      <c r="X10164" s="1">
        <v>2.119861364364624</v>
      </c>
    </row>
    <row r="10165" spans="1:24" x14ac:dyDescent="0.35">
      <c r="A10165" s="1">
        <v>320451</v>
      </c>
      <c r="B10165" s="1" t="s">
        <v>2345</v>
      </c>
      <c r="C10165" s="1">
        <v>123468402</v>
      </c>
      <c r="D10165" s="1">
        <v>451</v>
      </c>
      <c r="E10165" s="1" t="s">
        <v>2867</v>
      </c>
      <c r="F10165" s="1" t="s">
        <v>156</v>
      </c>
      <c r="G10165" s="1" t="s">
        <v>449</v>
      </c>
      <c r="H10165" s="1" t="s">
        <v>916</v>
      </c>
      <c r="I10165" s="1">
        <v>1439952.89</v>
      </c>
      <c r="K10165" s="1">
        <v>137324</v>
      </c>
      <c r="L10165" s="1">
        <v>2490907</v>
      </c>
      <c r="M10165" s="1">
        <v>6.8103998899459839E-2</v>
      </c>
      <c r="N10165" s="1">
        <v>2.8109591007232666</v>
      </c>
      <c r="O10165" s="1">
        <v>1.0761800222098827E-2</v>
      </c>
      <c r="P10165" s="1">
        <v>0.75299936532974243</v>
      </c>
      <c r="Q10165" s="1">
        <v>0</v>
      </c>
      <c r="S10165" s="1">
        <v>32</v>
      </c>
      <c r="T10165" s="1">
        <v>1</v>
      </c>
      <c r="U10165" s="1">
        <v>4068184</v>
      </c>
      <c r="V10165" s="1">
        <v>7.8865796327590942E-2</v>
      </c>
      <c r="W10165" s="1">
        <v>1.9769294261932373</v>
      </c>
      <c r="X10165" s="1">
        <v>1.9769294261932373</v>
      </c>
    </row>
    <row r="10166" spans="1:24" x14ac:dyDescent="0.35">
      <c r="A10166" s="1">
        <v>330451</v>
      </c>
      <c r="B10166" s="1" t="s">
        <v>2346</v>
      </c>
      <c r="C10166" s="1">
        <v>123468402</v>
      </c>
      <c r="D10166" s="1">
        <v>451</v>
      </c>
      <c r="E10166" s="1" t="s">
        <v>2867</v>
      </c>
      <c r="F10166" s="1" t="s">
        <v>156</v>
      </c>
      <c r="G10166" s="1" t="s">
        <v>449</v>
      </c>
      <c r="H10166" s="1" t="s">
        <v>916</v>
      </c>
      <c r="I10166" s="1">
        <v>1457263.94</v>
      </c>
      <c r="K10166" s="1">
        <v>137324</v>
      </c>
      <c r="L10166" s="1">
        <v>2580728.5</v>
      </c>
      <c r="M10166" s="1">
        <v>8.9821502566337585E-2</v>
      </c>
      <c r="N10166" s="1">
        <v>3.6059756278991699</v>
      </c>
      <c r="O10166" s="1">
        <v>1.7311049625277519E-2</v>
      </c>
      <c r="P10166" s="1">
        <v>1.2021955251693726</v>
      </c>
      <c r="Q10166" s="1">
        <v>0</v>
      </c>
      <c r="S10166" s="1">
        <v>33</v>
      </c>
      <c r="T10166" s="1">
        <v>1</v>
      </c>
      <c r="U10166" s="1">
        <v>4175316.5</v>
      </c>
      <c r="V10166" s="1">
        <v>0.10713255405426025</v>
      </c>
      <c r="W10166" s="1">
        <v>2.6334230899810791</v>
      </c>
      <c r="X10166" s="1">
        <v>2.6334230899810791</v>
      </c>
    </row>
    <row r="10167" spans="1:24" x14ac:dyDescent="0.35">
      <c r="A10167" s="1">
        <v>340451</v>
      </c>
      <c r="B10167" s="1" t="s">
        <v>2347</v>
      </c>
      <c r="C10167" s="1">
        <v>123468402</v>
      </c>
      <c r="D10167" s="1">
        <v>451</v>
      </c>
      <c r="E10167" s="1" t="s">
        <v>2867</v>
      </c>
      <c r="F10167" s="1" t="s">
        <v>156</v>
      </c>
      <c r="G10167" s="1" t="s">
        <v>449</v>
      </c>
      <c r="H10167" s="1" t="s">
        <v>916</v>
      </c>
      <c r="I10167" s="1">
        <v>1457247.93</v>
      </c>
      <c r="K10167" s="1">
        <v>137324</v>
      </c>
      <c r="L10167" s="1">
        <v>2580722.75</v>
      </c>
      <c r="M10167" s="1">
        <v>-5.7500001275911927E-6</v>
      </c>
      <c r="N10167" s="1">
        <v>-2.2280530538409948E-4</v>
      </c>
      <c r="O10167" s="1">
        <v>-1.6010000763344578E-5</v>
      </c>
      <c r="P10167" s="1">
        <v>-1.0986342094838619E-3</v>
      </c>
      <c r="Q10167" s="1">
        <v>0</v>
      </c>
      <c r="S10167" s="1">
        <v>34</v>
      </c>
      <c r="T10167" s="1">
        <v>1</v>
      </c>
      <c r="U10167" s="1">
        <v>4175294.5</v>
      </c>
      <c r="V10167" s="1">
        <v>-2.1760000890935771E-5</v>
      </c>
      <c r="W10167" s="1">
        <v>-5.2690616576001048E-4</v>
      </c>
      <c r="X10167" s="1">
        <v>-5.2690616576001048E-4</v>
      </c>
    </row>
    <row r="10168" spans="1:24" x14ac:dyDescent="0.35">
      <c r="A10168" s="1">
        <v>350451</v>
      </c>
      <c r="B10168" s="1" t="s">
        <v>2348</v>
      </c>
      <c r="C10168" s="1">
        <v>123468402</v>
      </c>
      <c r="D10168" s="1">
        <v>451</v>
      </c>
      <c r="E10168" s="1" t="s">
        <v>2867</v>
      </c>
      <c r="F10168" s="1" t="s">
        <v>156</v>
      </c>
      <c r="G10168" s="1" t="s">
        <v>449</v>
      </c>
      <c r="H10168" s="1" t="s">
        <v>916</v>
      </c>
      <c r="I10168" s="1">
        <v>1484789.7</v>
      </c>
      <c r="K10168" s="1">
        <v>137324</v>
      </c>
      <c r="L10168" s="1">
        <v>2906900.25</v>
      </c>
      <c r="M10168" s="1">
        <v>0.32617750763893127</v>
      </c>
      <c r="N10168" s="1">
        <v>12.638998031616211</v>
      </c>
      <c r="O10168" s="1">
        <v>2.7541769668459892E-2</v>
      </c>
      <c r="P10168" s="1">
        <v>1.889985203742981</v>
      </c>
      <c r="Q10168" s="1">
        <v>0</v>
      </c>
      <c r="S10168" s="1">
        <v>35</v>
      </c>
      <c r="T10168" s="1">
        <v>1</v>
      </c>
      <c r="U10168" s="1">
        <v>4529014</v>
      </c>
      <c r="V10168" s="1">
        <v>0.35371926426887512</v>
      </c>
      <c r="W10168" s="1">
        <v>8.4717254638671875</v>
      </c>
      <c r="X10168" s="1">
        <v>8.4717254638671875</v>
      </c>
    </row>
    <row r="10169" spans="1:24" x14ac:dyDescent="0.35">
      <c r="A10169" s="1">
        <v>360451</v>
      </c>
      <c r="B10169" s="1" t="s">
        <v>2349</v>
      </c>
      <c r="C10169" s="1">
        <v>123468402</v>
      </c>
      <c r="D10169" s="1">
        <v>451</v>
      </c>
      <c r="E10169" s="1" t="s">
        <v>2867</v>
      </c>
      <c r="F10169" s="1" t="s">
        <v>156</v>
      </c>
      <c r="G10169" s="1" t="s">
        <v>449</v>
      </c>
      <c r="H10169" s="1" t="s">
        <v>916</v>
      </c>
      <c r="I10169" s="1">
        <v>1519946.12</v>
      </c>
      <c r="K10169" s="1">
        <v>137324</v>
      </c>
      <c r="L10169" s="1">
        <v>3529688.25</v>
      </c>
      <c r="M10169" s="1">
        <v>0.62278801202774048</v>
      </c>
      <c r="N10169" s="1">
        <v>21.424470901489258</v>
      </c>
      <c r="O10169" s="1">
        <v>3.5156421363353729E-2</v>
      </c>
      <c r="P10169" s="1">
        <v>2.3677709102630615</v>
      </c>
      <c r="Q10169" s="1">
        <v>0</v>
      </c>
      <c r="S10169" s="1">
        <v>36</v>
      </c>
      <c r="T10169" s="1">
        <v>1</v>
      </c>
      <c r="U10169" s="1">
        <v>5186958.5</v>
      </c>
      <c r="V10169" s="1">
        <v>0.6579444408416748</v>
      </c>
      <c r="W10169" s="1">
        <v>14.527322769165039</v>
      </c>
      <c r="X10169" s="1">
        <v>14.527322769165039</v>
      </c>
    </row>
    <row r="10170" spans="1:24" x14ac:dyDescent="0.35">
      <c r="A10170" s="1">
        <v>370451</v>
      </c>
      <c r="B10170" s="1" t="s">
        <v>2350</v>
      </c>
      <c r="C10170" s="1">
        <v>123468402</v>
      </c>
      <c r="D10170" s="1">
        <v>451</v>
      </c>
      <c r="E10170" s="1" t="s">
        <v>2867</v>
      </c>
      <c r="F10170" s="1" t="s">
        <v>156</v>
      </c>
      <c r="G10170" s="1" t="s">
        <v>449</v>
      </c>
      <c r="H10170" s="1" t="s">
        <v>916</v>
      </c>
      <c r="I10170" s="1">
        <v>1546395.95</v>
      </c>
      <c r="K10170" s="1">
        <v>137324</v>
      </c>
      <c r="L10170" s="1">
        <v>4156699.25</v>
      </c>
      <c r="M10170" s="1">
        <v>0.6270110011100769</v>
      </c>
      <c r="N10170" s="1">
        <v>17.763919830322266</v>
      </c>
      <c r="O10170" s="1">
        <v>2.6449829339981079E-2</v>
      </c>
      <c r="P10170" s="1">
        <v>1.7401820421218872</v>
      </c>
      <c r="Q10170" s="1">
        <v>0</v>
      </c>
      <c r="S10170" s="1">
        <v>37</v>
      </c>
      <c r="T10170" s="1">
        <v>1</v>
      </c>
      <c r="U10170" s="1">
        <v>5840419</v>
      </c>
      <c r="V10170" s="1">
        <v>0.65346086025238037</v>
      </c>
      <c r="W10170" s="1">
        <v>12.598143577575684</v>
      </c>
      <c r="X10170" s="1">
        <v>12.598143577575684</v>
      </c>
    </row>
    <row r="10171" spans="1:24" x14ac:dyDescent="0.35">
      <c r="A10171" s="1">
        <v>380451</v>
      </c>
      <c r="B10171" s="1" t="s">
        <v>2351</v>
      </c>
      <c r="C10171" s="1">
        <v>123468402</v>
      </c>
      <c r="D10171" s="1">
        <v>451</v>
      </c>
      <c r="E10171" s="1" t="s">
        <v>2867</v>
      </c>
      <c r="F10171" s="1" t="s">
        <v>156</v>
      </c>
      <c r="G10171" s="1" t="s">
        <v>449</v>
      </c>
      <c r="H10171" s="1" t="s">
        <v>916</v>
      </c>
      <c r="I10171" s="1">
        <v>1584602</v>
      </c>
      <c r="K10171" s="1">
        <v>137324</v>
      </c>
      <c r="L10171" s="1">
        <v>4617064</v>
      </c>
      <c r="M10171" s="1">
        <v>0.46036475896835327</v>
      </c>
      <c r="N10171" s="1">
        <v>11.075247764587402</v>
      </c>
      <c r="O10171" s="1">
        <v>3.8206048309803009E-2</v>
      </c>
      <c r="P10171" s="1">
        <v>2.4706511497497559</v>
      </c>
      <c r="Q10171" s="1">
        <v>0</v>
      </c>
      <c r="S10171" s="1">
        <v>38</v>
      </c>
      <c r="T10171" s="1">
        <v>1</v>
      </c>
      <c r="U10171" s="1">
        <v>6338990</v>
      </c>
      <c r="V10171" s="1">
        <v>0.49857079982757568</v>
      </c>
      <c r="W10171" s="1">
        <v>8.5365619659423828</v>
      </c>
      <c r="X10171" s="1">
        <v>8.5365619659423828</v>
      </c>
    </row>
    <row r="10172" spans="1:24" x14ac:dyDescent="0.35">
      <c r="A10172" s="1">
        <v>390451</v>
      </c>
      <c r="B10172" s="1" t="s">
        <v>2352</v>
      </c>
      <c r="C10172" s="1">
        <v>123468402</v>
      </c>
      <c r="D10172" s="1">
        <v>451</v>
      </c>
      <c r="E10172" s="1" t="s">
        <v>2867</v>
      </c>
      <c r="F10172" s="1" t="s">
        <v>156</v>
      </c>
      <c r="G10172" s="1" t="s">
        <v>449</v>
      </c>
      <c r="H10172" s="1" t="s">
        <v>916</v>
      </c>
      <c r="I10172" s="1">
        <v>1589714</v>
      </c>
      <c r="K10172" s="1">
        <v>187324</v>
      </c>
      <c r="L10172" s="1">
        <v>4722064</v>
      </c>
      <c r="M10172" s="1">
        <v>0.10499999672174454</v>
      </c>
      <c r="N10172" s="1">
        <v>2.2741725444793701</v>
      </c>
      <c r="O10172" s="1">
        <v>5.1119998097419739E-3</v>
      </c>
      <c r="P10172" s="1">
        <v>0.32260465621948242</v>
      </c>
      <c r="Q10172" s="1">
        <v>5.000000074505806E-2</v>
      </c>
      <c r="S10172" s="1">
        <v>39</v>
      </c>
      <c r="T10172" s="1">
        <v>1</v>
      </c>
      <c r="U10172" s="1">
        <v>6499102</v>
      </c>
      <c r="V10172" s="1">
        <v>0.16011199355125427</v>
      </c>
      <c r="W10172" s="1">
        <v>2.5258283615112305</v>
      </c>
      <c r="X10172" s="1">
        <v>2.5258283615112305</v>
      </c>
    </row>
    <row r="10173" spans="1:24" x14ac:dyDescent="0.35">
      <c r="A10173" s="1">
        <v>400451</v>
      </c>
      <c r="B10173" s="1" t="s">
        <v>2353</v>
      </c>
      <c r="C10173" s="1">
        <v>123468402</v>
      </c>
      <c r="D10173" s="1">
        <v>451</v>
      </c>
      <c r="E10173" s="1" t="s">
        <v>2867</v>
      </c>
      <c r="F10173" s="1" t="s">
        <v>156</v>
      </c>
      <c r="G10173" s="1" t="s">
        <v>449</v>
      </c>
      <c r="H10173" s="1" t="s">
        <v>916</v>
      </c>
      <c r="S10173" s="1">
        <v>40</v>
      </c>
      <c r="T10173" s="1">
        <v>1</v>
      </c>
      <c r="U10173" s="1">
        <v>0</v>
      </c>
      <c r="V10173" s="1">
        <v>0</v>
      </c>
      <c r="W10173" s="1">
        <v>-100</v>
      </c>
      <c r="X10173" s="1">
        <v>-100</v>
      </c>
    </row>
    <row r="10174" spans="1:24" x14ac:dyDescent="0.35">
      <c r="A10174" s="1">
        <v>410451</v>
      </c>
      <c r="B10174" s="1" t="s">
        <v>2354</v>
      </c>
      <c r="C10174" s="1">
        <v>123468402</v>
      </c>
      <c r="D10174" s="1">
        <v>451</v>
      </c>
      <c r="E10174" s="1" t="s">
        <v>2867</v>
      </c>
      <c r="F10174" s="1" t="s">
        <v>156</v>
      </c>
      <c r="G10174" s="1" t="s">
        <v>449</v>
      </c>
      <c r="H10174" s="1" t="s">
        <v>916</v>
      </c>
      <c r="S10174" s="1">
        <v>41</v>
      </c>
      <c r="T10174" s="1">
        <v>1</v>
      </c>
      <c r="U10174" s="1">
        <v>0</v>
      </c>
      <c r="V10174" s="1">
        <v>0</v>
      </c>
    </row>
    <row r="10175" spans="1:24" x14ac:dyDescent="0.35">
      <c r="A10175" s="1">
        <v>420451</v>
      </c>
      <c r="B10175" s="1" t="s">
        <v>2355</v>
      </c>
      <c r="C10175" s="1">
        <v>123468402</v>
      </c>
      <c r="D10175" s="1">
        <v>451</v>
      </c>
      <c r="E10175" s="1" t="s">
        <v>2867</v>
      </c>
      <c r="F10175" s="1" t="s">
        <v>156</v>
      </c>
      <c r="G10175" s="1" t="s">
        <v>449</v>
      </c>
      <c r="H10175" s="1" t="s">
        <v>916</v>
      </c>
      <c r="S10175" s="1">
        <v>42</v>
      </c>
      <c r="T10175" s="1">
        <v>1</v>
      </c>
      <c r="U10175" s="1">
        <v>0</v>
      </c>
      <c r="V10175" s="1">
        <v>0</v>
      </c>
    </row>
    <row r="10176" spans="1:24" x14ac:dyDescent="0.35">
      <c r="A10176" s="1">
        <v>430451</v>
      </c>
      <c r="B10176" s="1" t="s">
        <v>2356</v>
      </c>
      <c r="C10176" s="1">
        <v>123468402</v>
      </c>
      <c r="D10176" s="1">
        <v>451</v>
      </c>
      <c r="E10176" s="1" t="s">
        <v>2867</v>
      </c>
      <c r="F10176" s="1" t="s">
        <v>156</v>
      </c>
      <c r="G10176" s="1" t="s">
        <v>449</v>
      </c>
      <c r="H10176" s="1" t="s">
        <v>916</v>
      </c>
      <c r="S10176" s="1">
        <v>43</v>
      </c>
      <c r="T10176" s="1">
        <v>1</v>
      </c>
      <c r="U10176" s="1">
        <v>0</v>
      </c>
      <c r="V10176" s="1">
        <v>0</v>
      </c>
    </row>
    <row r="10177" spans="1:24" x14ac:dyDescent="0.35">
      <c r="A10177" s="1">
        <v>440451</v>
      </c>
      <c r="B10177" s="1" t="s">
        <v>2357</v>
      </c>
      <c r="C10177" s="1">
        <v>123468402</v>
      </c>
      <c r="D10177" s="1">
        <v>451</v>
      </c>
      <c r="E10177" s="1" t="s">
        <v>2867</v>
      </c>
      <c r="F10177" s="1" t="s">
        <v>156</v>
      </c>
      <c r="G10177" s="1" t="s">
        <v>449</v>
      </c>
      <c r="H10177" s="1" t="s">
        <v>916</v>
      </c>
      <c r="S10177" s="1">
        <v>44</v>
      </c>
      <c r="T10177" s="1">
        <v>1</v>
      </c>
      <c r="U10177" s="1">
        <v>0</v>
      </c>
      <c r="V10177" s="1">
        <v>0</v>
      </c>
    </row>
    <row r="10178" spans="1:24" x14ac:dyDescent="0.35">
      <c r="A10178" s="1">
        <v>450451</v>
      </c>
      <c r="B10178" s="1" t="s">
        <v>2358</v>
      </c>
      <c r="C10178" s="1">
        <v>123468402</v>
      </c>
      <c r="D10178" s="1">
        <v>451</v>
      </c>
      <c r="E10178" s="1" t="s">
        <v>2867</v>
      </c>
      <c r="F10178" s="1" t="s">
        <v>156</v>
      </c>
      <c r="G10178" s="1" t="s">
        <v>449</v>
      </c>
      <c r="H10178" s="1" t="s">
        <v>916</v>
      </c>
      <c r="S10178" s="1">
        <v>45</v>
      </c>
      <c r="T10178" s="1">
        <v>1</v>
      </c>
      <c r="U10178" s="1">
        <v>0</v>
      </c>
      <c r="V10178" s="1">
        <v>0</v>
      </c>
    </row>
    <row r="10179" spans="1:24" x14ac:dyDescent="0.35">
      <c r="A10179" s="1">
        <v>460451</v>
      </c>
      <c r="B10179" s="1" t="s">
        <v>2359</v>
      </c>
      <c r="C10179" s="1">
        <v>123468402</v>
      </c>
      <c r="D10179" s="1">
        <v>451</v>
      </c>
      <c r="E10179" s="1" t="s">
        <v>2867</v>
      </c>
      <c r="F10179" s="1" t="s">
        <v>156</v>
      </c>
      <c r="G10179" s="1" t="s">
        <v>449</v>
      </c>
      <c r="H10179" s="1" t="s">
        <v>916</v>
      </c>
      <c r="S10179" s="1">
        <v>46</v>
      </c>
      <c r="T10179" s="1">
        <v>1</v>
      </c>
      <c r="U10179" s="1">
        <v>0</v>
      </c>
      <c r="V10179" s="1">
        <v>0</v>
      </c>
    </row>
    <row r="10180" spans="1:24" x14ac:dyDescent="0.35">
      <c r="A10180" s="1">
        <v>470451</v>
      </c>
      <c r="B10180" s="1" t="s">
        <v>2360</v>
      </c>
      <c r="C10180" s="1">
        <v>123468402</v>
      </c>
      <c r="D10180" s="1">
        <v>451</v>
      </c>
      <c r="E10180" s="1" t="s">
        <v>2867</v>
      </c>
      <c r="F10180" s="1" t="s">
        <v>156</v>
      </c>
      <c r="G10180" s="1" t="s">
        <v>449</v>
      </c>
      <c r="H10180" s="1" t="s">
        <v>916</v>
      </c>
      <c r="S10180" s="1">
        <v>47</v>
      </c>
      <c r="T10180" s="1">
        <v>1</v>
      </c>
      <c r="U10180" s="1">
        <v>0</v>
      </c>
      <c r="V10180" s="1">
        <v>0</v>
      </c>
    </row>
    <row r="10181" spans="1:24" x14ac:dyDescent="0.35">
      <c r="A10181" s="1">
        <v>480451</v>
      </c>
      <c r="B10181" s="1" t="s">
        <v>2361</v>
      </c>
      <c r="C10181" s="1">
        <v>123468402</v>
      </c>
      <c r="D10181" s="1">
        <v>451</v>
      </c>
      <c r="E10181" s="1" t="s">
        <v>2867</v>
      </c>
      <c r="F10181" s="1" t="s">
        <v>156</v>
      </c>
      <c r="G10181" s="1" t="s">
        <v>449</v>
      </c>
      <c r="H10181" s="1" t="s">
        <v>916</v>
      </c>
      <c r="S10181" s="1">
        <v>48</v>
      </c>
      <c r="T10181" s="1">
        <v>1</v>
      </c>
      <c r="U10181" s="1">
        <v>0</v>
      </c>
      <c r="V10181" s="1">
        <v>0</v>
      </c>
    </row>
    <row r="10182" spans="1:24" x14ac:dyDescent="0.35">
      <c r="A10182" s="1">
        <v>290452</v>
      </c>
      <c r="B10182" s="1" t="s">
        <v>2341</v>
      </c>
      <c r="C10182" s="1">
        <v>123468503</v>
      </c>
      <c r="D10182" s="1">
        <v>452</v>
      </c>
      <c r="E10182" s="1" t="s">
        <v>2868</v>
      </c>
      <c r="F10182" s="1" t="s">
        <v>156</v>
      </c>
      <c r="G10182" s="1" t="s">
        <v>449</v>
      </c>
      <c r="H10182" s="1" t="s">
        <v>916</v>
      </c>
      <c r="I10182" s="1">
        <v>1489614.09</v>
      </c>
      <c r="K10182" s="1">
        <v>187164</v>
      </c>
      <c r="L10182" s="1">
        <v>3331882.5</v>
      </c>
      <c r="S10182" s="1">
        <v>29</v>
      </c>
      <c r="T10182" s="1">
        <v>1</v>
      </c>
      <c r="U10182" s="1">
        <v>5008660.5</v>
      </c>
      <c r="V10182" s="1">
        <v>0</v>
      </c>
    </row>
    <row r="10183" spans="1:24" x14ac:dyDescent="0.35">
      <c r="A10183" s="1">
        <v>300452</v>
      </c>
      <c r="B10183" s="1" t="s">
        <v>2343</v>
      </c>
      <c r="C10183" s="1">
        <v>123468503</v>
      </c>
      <c r="D10183" s="1">
        <v>452</v>
      </c>
      <c r="E10183" s="1" t="s">
        <v>2868</v>
      </c>
      <c r="F10183" s="1" t="s">
        <v>156</v>
      </c>
      <c r="G10183" s="1" t="s">
        <v>449</v>
      </c>
      <c r="H10183" s="1" t="s">
        <v>916</v>
      </c>
      <c r="I10183" s="1">
        <v>1513734.97</v>
      </c>
      <c r="K10183" s="1">
        <v>187164</v>
      </c>
      <c r="L10183" s="1">
        <v>3563876</v>
      </c>
      <c r="M10183" s="1">
        <v>0.23199349641799927</v>
      </c>
      <c r="N10183" s="1">
        <v>6.9628357887268066</v>
      </c>
      <c r="O10183" s="1">
        <v>2.4120880290865898E-2</v>
      </c>
      <c r="P10183" s="1">
        <v>1.6192704439163208</v>
      </c>
      <c r="Q10183" s="1">
        <v>0</v>
      </c>
      <c r="S10183" s="1">
        <v>30</v>
      </c>
      <c r="T10183" s="1">
        <v>1</v>
      </c>
      <c r="U10183" s="1">
        <v>5264775</v>
      </c>
      <c r="V10183" s="1">
        <v>0.25611436367034912</v>
      </c>
      <c r="W10183" s="1">
        <v>5.1134328842163086</v>
      </c>
      <c r="X10183" s="1">
        <v>5.1134328842163086</v>
      </c>
    </row>
    <row r="10184" spans="1:24" x14ac:dyDescent="0.35">
      <c r="A10184" s="1">
        <v>310452</v>
      </c>
      <c r="B10184" s="1" t="s">
        <v>2344</v>
      </c>
      <c r="C10184" s="1">
        <v>123468503</v>
      </c>
      <c r="D10184" s="1">
        <v>452</v>
      </c>
      <c r="E10184" s="1" t="s">
        <v>2868</v>
      </c>
      <c r="F10184" s="1" t="s">
        <v>156</v>
      </c>
      <c r="G10184" s="1" t="s">
        <v>449</v>
      </c>
      <c r="H10184" s="1" t="s">
        <v>916</v>
      </c>
      <c r="I10184" s="1">
        <v>1536641.6</v>
      </c>
      <c r="K10184" s="1">
        <v>187164</v>
      </c>
      <c r="L10184" s="1">
        <v>3665600</v>
      </c>
      <c r="M10184" s="1">
        <v>0.10172399878501892</v>
      </c>
      <c r="N10184" s="1">
        <v>2.8543081283569336</v>
      </c>
      <c r="O10184" s="1">
        <v>2.2906629368662834E-2</v>
      </c>
      <c r="P10184" s="1">
        <v>1.5132523775100708</v>
      </c>
      <c r="Q10184" s="1">
        <v>0</v>
      </c>
      <c r="S10184" s="1">
        <v>31</v>
      </c>
      <c r="T10184" s="1">
        <v>1</v>
      </c>
      <c r="U10184" s="1">
        <v>5389405.5</v>
      </c>
      <c r="V10184" s="1">
        <v>0.1246306300163269</v>
      </c>
      <c r="W10184" s="1">
        <v>2.3672521114349365</v>
      </c>
      <c r="X10184" s="1">
        <v>2.3672521114349365</v>
      </c>
    </row>
    <row r="10185" spans="1:24" x14ac:dyDescent="0.35">
      <c r="A10185" s="1">
        <v>320452</v>
      </c>
      <c r="B10185" s="1" t="s">
        <v>2345</v>
      </c>
      <c r="C10185" s="1">
        <v>123468503</v>
      </c>
      <c r="D10185" s="1">
        <v>452</v>
      </c>
      <c r="E10185" s="1" t="s">
        <v>2868</v>
      </c>
      <c r="F10185" s="1" t="s">
        <v>156</v>
      </c>
      <c r="G10185" s="1" t="s">
        <v>449</v>
      </c>
      <c r="H10185" s="1" t="s">
        <v>916</v>
      </c>
      <c r="I10185" s="1">
        <v>1683401.28</v>
      </c>
      <c r="K10185" s="1">
        <v>187164</v>
      </c>
      <c r="L10185" s="1">
        <v>3811450.25</v>
      </c>
      <c r="M10185" s="1">
        <v>0.14585025608539581</v>
      </c>
      <c r="N10185" s="1">
        <v>3.9788916110992432</v>
      </c>
      <c r="O10185" s="1">
        <v>0.14675967395305634</v>
      </c>
      <c r="P10185" s="1">
        <v>9.5506772994995117</v>
      </c>
      <c r="Q10185" s="1">
        <v>0</v>
      </c>
      <c r="S10185" s="1">
        <v>32</v>
      </c>
      <c r="T10185" s="1">
        <v>1</v>
      </c>
      <c r="U10185" s="1">
        <v>5682015.5</v>
      </c>
      <c r="V10185" s="1">
        <v>0.29260993003845215</v>
      </c>
      <c r="W10185" s="1">
        <v>5.4293556213378906</v>
      </c>
      <c r="X10185" s="1">
        <v>5.4293556213378906</v>
      </c>
    </row>
    <row r="10186" spans="1:24" x14ac:dyDescent="0.35">
      <c r="A10186" s="1">
        <v>330452</v>
      </c>
      <c r="B10186" s="1" t="s">
        <v>2346</v>
      </c>
      <c r="C10186" s="1">
        <v>123468503</v>
      </c>
      <c r="D10186" s="1">
        <v>452</v>
      </c>
      <c r="E10186" s="1" t="s">
        <v>2868</v>
      </c>
      <c r="F10186" s="1" t="s">
        <v>156</v>
      </c>
      <c r="G10186" s="1" t="s">
        <v>449</v>
      </c>
      <c r="H10186" s="1" t="s">
        <v>916</v>
      </c>
      <c r="I10186" s="1">
        <v>1592004.33</v>
      </c>
      <c r="K10186" s="1">
        <v>187164</v>
      </c>
      <c r="L10186" s="1">
        <v>4000453.25</v>
      </c>
      <c r="M10186" s="1">
        <v>0.18900300562381744</v>
      </c>
      <c r="N10186" s="1">
        <v>4.9588212966918945</v>
      </c>
      <c r="O10186" s="1">
        <v>-9.139695018529892E-2</v>
      </c>
      <c r="P10186" s="1">
        <v>-5.4293026924133301</v>
      </c>
      <c r="Q10186" s="1">
        <v>0</v>
      </c>
      <c r="S10186" s="1">
        <v>33</v>
      </c>
      <c r="T10186" s="1">
        <v>1</v>
      </c>
      <c r="U10186" s="1">
        <v>5779621.5</v>
      </c>
      <c r="V10186" s="1">
        <v>9.7606055438518524E-2</v>
      </c>
      <c r="W10186" s="1">
        <v>1.7178059816360474</v>
      </c>
      <c r="X10186" s="1">
        <v>1.7178059816360474</v>
      </c>
    </row>
    <row r="10187" spans="1:24" x14ac:dyDescent="0.35">
      <c r="A10187" s="1">
        <v>340452</v>
      </c>
      <c r="B10187" s="1" t="s">
        <v>2347</v>
      </c>
      <c r="C10187" s="1">
        <v>123468503</v>
      </c>
      <c r="D10187" s="1">
        <v>452</v>
      </c>
      <c r="E10187" s="1" t="s">
        <v>2868</v>
      </c>
      <c r="F10187" s="1" t="s">
        <v>156</v>
      </c>
      <c r="G10187" s="1" t="s">
        <v>449</v>
      </c>
      <c r="H10187" s="1" t="s">
        <v>916</v>
      </c>
      <c r="I10187" s="1">
        <v>1741962.39</v>
      </c>
      <c r="K10187" s="1">
        <v>187164</v>
      </c>
      <c r="L10187" s="1">
        <v>4000444.5</v>
      </c>
      <c r="M10187" s="1">
        <v>-8.7500002337037586E-6</v>
      </c>
      <c r="N10187" s="1">
        <v>-2.1872521028853953E-4</v>
      </c>
      <c r="O10187" s="1">
        <v>0.1499580591917038</v>
      </c>
      <c r="P10187" s="1">
        <v>9.4194507598876953</v>
      </c>
      <c r="Q10187" s="1">
        <v>0</v>
      </c>
      <c r="S10187" s="1">
        <v>34</v>
      </c>
      <c r="T10187" s="1">
        <v>1</v>
      </c>
      <c r="U10187" s="1">
        <v>5929571</v>
      </c>
      <c r="V10187" s="1">
        <v>0.14994931221008301</v>
      </c>
      <c r="W10187" s="1">
        <v>2.594451904296875</v>
      </c>
      <c r="X10187" s="1">
        <v>2.594451904296875</v>
      </c>
    </row>
    <row r="10188" spans="1:24" x14ac:dyDescent="0.35">
      <c r="A10188" s="1">
        <v>350452</v>
      </c>
      <c r="B10188" s="1" t="s">
        <v>2348</v>
      </c>
      <c r="C10188" s="1">
        <v>123468503</v>
      </c>
      <c r="D10188" s="1">
        <v>452</v>
      </c>
      <c r="E10188" s="1" t="s">
        <v>2868</v>
      </c>
      <c r="F10188" s="1" t="s">
        <v>156</v>
      </c>
      <c r="G10188" s="1" t="s">
        <v>449</v>
      </c>
      <c r="H10188" s="1" t="s">
        <v>916</v>
      </c>
      <c r="I10188" s="1">
        <v>1851400.22</v>
      </c>
      <c r="K10188" s="1">
        <v>187164</v>
      </c>
      <c r="L10188" s="1">
        <v>4203165</v>
      </c>
      <c r="M10188" s="1">
        <v>0.20272049307823181</v>
      </c>
      <c r="N10188" s="1">
        <v>5.0674495697021484</v>
      </c>
      <c r="O10188" s="1">
        <v>0.10943783074617386</v>
      </c>
      <c r="P10188" s="1">
        <v>6.282444953918457</v>
      </c>
      <c r="Q10188" s="1">
        <v>0</v>
      </c>
      <c r="S10188" s="1">
        <v>35</v>
      </c>
      <c r="T10188" s="1">
        <v>1</v>
      </c>
      <c r="U10188" s="1">
        <v>6241729</v>
      </c>
      <c r="V10188" s="1">
        <v>0.31215831637382507</v>
      </c>
      <c r="W10188" s="1">
        <v>5.2644281387329102</v>
      </c>
      <c r="X10188" s="1">
        <v>5.2644281387329102</v>
      </c>
    </row>
    <row r="10189" spans="1:24" x14ac:dyDescent="0.35">
      <c r="A10189" s="1">
        <v>360452</v>
      </c>
      <c r="B10189" s="1" t="s">
        <v>2349</v>
      </c>
      <c r="C10189" s="1">
        <v>123468503</v>
      </c>
      <c r="D10189" s="1">
        <v>452</v>
      </c>
      <c r="E10189" s="1" t="s">
        <v>2868</v>
      </c>
      <c r="F10189" s="1" t="s">
        <v>156</v>
      </c>
      <c r="G10189" s="1" t="s">
        <v>449</v>
      </c>
      <c r="H10189" s="1" t="s">
        <v>916</v>
      </c>
      <c r="I10189" s="1">
        <v>1955844.09</v>
      </c>
      <c r="K10189" s="1">
        <v>187164</v>
      </c>
      <c r="L10189" s="1">
        <v>5104631</v>
      </c>
      <c r="M10189" s="1">
        <v>0.9014660120010376</v>
      </c>
      <c r="N10189" s="1">
        <v>21.44731330871582</v>
      </c>
      <c r="O10189" s="1">
        <v>0.10444387048482895</v>
      </c>
      <c r="P10189" s="1">
        <v>5.6413450241088867</v>
      </c>
      <c r="Q10189" s="1">
        <v>0</v>
      </c>
      <c r="S10189" s="1">
        <v>36</v>
      </c>
      <c r="T10189" s="1">
        <v>1</v>
      </c>
      <c r="U10189" s="1">
        <v>7247639</v>
      </c>
      <c r="V10189" s="1">
        <v>1.0059099197387695</v>
      </c>
      <c r="W10189" s="1">
        <v>16.115886688232422</v>
      </c>
      <c r="X10189" s="1">
        <v>16.115886688232422</v>
      </c>
    </row>
    <row r="10190" spans="1:24" x14ac:dyDescent="0.35">
      <c r="A10190" s="1">
        <v>370452</v>
      </c>
      <c r="B10190" s="1" t="s">
        <v>2350</v>
      </c>
      <c r="C10190" s="1">
        <v>123468503</v>
      </c>
      <c r="D10190" s="1">
        <v>452</v>
      </c>
      <c r="E10190" s="1" t="s">
        <v>2868</v>
      </c>
      <c r="F10190" s="1" t="s">
        <v>156</v>
      </c>
      <c r="G10190" s="1" t="s">
        <v>449</v>
      </c>
      <c r="H10190" s="1" t="s">
        <v>916</v>
      </c>
      <c r="I10190" s="1">
        <v>2072049.69</v>
      </c>
      <c r="K10190" s="1">
        <v>187164</v>
      </c>
      <c r="L10190" s="1">
        <v>5874433.5</v>
      </c>
      <c r="M10190" s="1">
        <v>0.7698025107383728</v>
      </c>
      <c r="N10190" s="1">
        <v>15.080472946166992</v>
      </c>
      <c r="O10190" s="1">
        <v>0.1162056028842926</v>
      </c>
      <c r="P10190" s="1">
        <v>5.9414553642272949</v>
      </c>
      <c r="Q10190" s="1">
        <v>0</v>
      </c>
      <c r="S10190" s="1">
        <v>37</v>
      </c>
      <c r="T10190" s="1">
        <v>1</v>
      </c>
      <c r="U10190" s="1">
        <v>8133647</v>
      </c>
      <c r="V10190" s="1">
        <v>0.88600814342498779</v>
      </c>
      <c r="W10190" s="1">
        <v>12.224781036376953</v>
      </c>
      <c r="X10190" s="1">
        <v>12.224781036376953</v>
      </c>
    </row>
    <row r="10191" spans="1:24" x14ac:dyDescent="0.35">
      <c r="A10191" s="1">
        <v>380452</v>
      </c>
      <c r="B10191" s="1" t="s">
        <v>2351</v>
      </c>
      <c r="C10191" s="1">
        <v>123468503</v>
      </c>
      <c r="D10191" s="1">
        <v>452</v>
      </c>
      <c r="E10191" s="1" t="s">
        <v>2868</v>
      </c>
      <c r="F10191" s="1" t="s">
        <v>156</v>
      </c>
      <c r="G10191" s="1" t="s">
        <v>449</v>
      </c>
      <c r="H10191" s="1" t="s">
        <v>916</v>
      </c>
      <c r="I10191" s="1">
        <v>2127792</v>
      </c>
      <c r="K10191" s="1">
        <v>187164</v>
      </c>
      <c r="L10191" s="1">
        <v>6490358</v>
      </c>
      <c r="M10191" s="1">
        <v>0.61592447757720947</v>
      </c>
      <c r="N10191" s="1">
        <v>10.484831809997559</v>
      </c>
      <c r="O10191" s="1">
        <v>5.5742308497428894E-2</v>
      </c>
      <c r="P10191" s="1">
        <v>2.6902015209197998</v>
      </c>
      <c r="Q10191" s="1">
        <v>0</v>
      </c>
      <c r="S10191" s="1">
        <v>38</v>
      </c>
      <c r="T10191" s="1">
        <v>1</v>
      </c>
      <c r="U10191" s="1">
        <v>8805314</v>
      </c>
      <c r="V10191" s="1">
        <v>0.67166680097579956</v>
      </c>
      <c r="W10191" s="1">
        <v>8.2578821182250977</v>
      </c>
      <c r="X10191" s="1">
        <v>8.2578821182250977</v>
      </c>
    </row>
    <row r="10192" spans="1:24" x14ac:dyDescent="0.35">
      <c r="A10192" s="1">
        <v>390452</v>
      </c>
      <c r="B10192" s="1" t="s">
        <v>2352</v>
      </c>
      <c r="C10192" s="1">
        <v>123468503</v>
      </c>
      <c r="D10192" s="1">
        <v>452</v>
      </c>
      <c r="E10192" s="1" t="s">
        <v>2868</v>
      </c>
      <c r="F10192" s="1" t="s">
        <v>156</v>
      </c>
      <c r="G10192" s="1" t="s">
        <v>449</v>
      </c>
      <c r="H10192" s="1" t="s">
        <v>916</v>
      </c>
      <c r="I10192" s="1">
        <v>2195902</v>
      </c>
      <c r="K10192" s="1">
        <v>237164</v>
      </c>
      <c r="L10192" s="1">
        <v>6629468</v>
      </c>
      <c r="M10192" s="1">
        <v>0.13910999894142151</v>
      </c>
      <c r="N10192" s="1">
        <v>2.1433331966400146</v>
      </c>
      <c r="O10192" s="1">
        <v>6.8109996616840363E-2</v>
      </c>
      <c r="P10192" s="1">
        <v>3.2009708881378174</v>
      </c>
      <c r="Q10192" s="1">
        <v>5.000000074505806E-2</v>
      </c>
      <c r="S10192" s="1">
        <v>39</v>
      </c>
      <c r="T10192" s="1">
        <v>1</v>
      </c>
      <c r="U10192" s="1">
        <v>9062534</v>
      </c>
      <c r="V10192" s="1">
        <v>0.25722000002861023</v>
      </c>
      <c r="W10192" s="1">
        <v>2.9211905002593994</v>
      </c>
      <c r="X10192" s="1">
        <v>2.9211905002593994</v>
      </c>
    </row>
    <row r="10193" spans="1:24" x14ac:dyDescent="0.35">
      <c r="A10193" s="1">
        <v>400452</v>
      </c>
      <c r="B10193" s="1" t="s">
        <v>2353</v>
      </c>
      <c r="C10193" s="1">
        <v>123468503</v>
      </c>
      <c r="D10193" s="1">
        <v>452</v>
      </c>
      <c r="E10193" s="1" t="s">
        <v>2868</v>
      </c>
      <c r="F10193" s="1" t="s">
        <v>156</v>
      </c>
      <c r="G10193" s="1" t="s">
        <v>449</v>
      </c>
      <c r="H10193" s="1" t="s">
        <v>916</v>
      </c>
      <c r="S10193" s="1">
        <v>40</v>
      </c>
      <c r="T10193" s="1">
        <v>1</v>
      </c>
      <c r="U10193" s="1">
        <v>0</v>
      </c>
      <c r="V10193" s="1">
        <v>0</v>
      </c>
      <c r="W10193" s="1">
        <v>-100</v>
      </c>
      <c r="X10193" s="1">
        <v>-100</v>
      </c>
    </row>
    <row r="10194" spans="1:24" x14ac:dyDescent="0.35">
      <c r="A10194" s="1">
        <v>410452</v>
      </c>
      <c r="B10194" s="1" t="s">
        <v>2354</v>
      </c>
      <c r="C10194" s="1">
        <v>123468503</v>
      </c>
      <c r="D10194" s="1">
        <v>452</v>
      </c>
      <c r="E10194" s="1" t="s">
        <v>2868</v>
      </c>
      <c r="F10194" s="1" t="s">
        <v>156</v>
      </c>
      <c r="G10194" s="1" t="s">
        <v>449</v>
      </c>
      <c r="H10194" s="1" t="s">
        <v>916</v>
      </c>
      <c r="S10194" s="1">
        <v>41</v>
      </c>
      <c r="T10194" s="1">
        <v>1</v>
      </c>
      <c r="U10194" s="1">
        <v>0</v>
      </c>
      <c r="V10194" s="1">
        <v>0</v>
      </c>
    </row>
    <row r="10195" spans="1:24" x14ac:dyDescent="0.35">
      <c r="A10195" s="1">
        <v>420452</v>
      </c>
      <c r="B10195" s="1" t="s">
        <v>2355</v>
      </c>
      <c r="C10195" s="1">
        <v>123468503</v>
      </c>
      <c r="D10195" s="1">
        <v>452</v>
      </c>
      <c r="E10195" s="1" t="s">
        <v>2868</v>
      </c>
      <c r="F10195" s="1" t="s">
        <v>156</v>
      </c>
      <c r="G10195" s="1" t="s">
        <v>449</v>
      </c>
      <c r="H10195" s="1" t="s">
        <v>916</v>
      </c>
      <c r="S10195" s="1">
        <v>42</v>
      </c>
      <c r="T10195" s="1">
        <v>1</v>
      </c>
      <c r="U10195" s="1">
        <v>0</v>
      </c>
      <c r="V10195" s="1">
        <v>0</v>
      </c>
    </row>
    <row r="10196" spans="1:24" x14ac:dyDescent="0.35">
      <c r="A10196" s="1">
        <v>430452</v>
      </c>
      <c r="B10196" s="1" t="s">
        <v>2356</v>
      </c>
      <c r="C10196" s="1">
        <v>123468503</v>
      </c>
      <c r="D10196" s="1">
        <v>452</v>
      </c>
      <c r="E10196" s="1" t="s">
        <v>2868</v>
      </c>
      <c r="F10196" s="1" t="s">
        <v>156</v>
      </c>
      <c r="G10196" s="1" t="s">
        <v>449</v>
      </c>
      <c r="H10196" s="1" t="s">
        <v>916</v>
      </c>
      <c r="S10196" s="1">
        <v>43</v>
      </c>
      <c r="T10196" s="1">
        <v>1</v>
      </c>
      <c r="U10196" s="1">
        <v>0</v>
      </c>
      <c r="V10196" s="1">
        <v>0</v>
      </c>
    </row>
    <row r="10197" spans="1:24" x14ac:dyDescent="0.35">
      <c r="A10197" s="1">
        <v>440452</v>
      </c>
      <c r="B10197" s="1" t="s">
        <v>2357</v>
      </c>
      <c r="C10197" s="1">
        <v>123468503</v>
      </c>
      <c r="D10197" s="1">
        <v>452</v>
      </c>
      <c r="E10197" s="1" t="s">
        <v>2868</v>
      </c>
      <c r="F10197" s="1" t="s">
        <v>156</v>
      </c>
      <c r="G10197" s="1" t="s">
        <v>449</v>
      </c>
      <c r="H10197" s="1" t="s">
        <v>916</v>
      </c>
      <c r="S10197" s="1">
        <v>44</v>
      </c>
      <c r="T10197" s="1">
        <v>1</v>
      </c>
      <c r="U10197" s="1">
        <v>0</v>
      </c>
      <c r="V10197" s="1">
        <v>0</v>
      </c>
    </row>
    <row r="10198" spans="1:24" x14ac:dyDescent="0.35">
      <c r="A10198" s="1">
        <v>450452</v>
      </c>
      <c r="B10198" s="1" t="s">
        <v>2358</v>
      </c>
      <c r="C10198" s="1">
        <v>123468503</v>
      </c>
      <c r="D10198" s="1">
        <v>452</v>
      </c>
      <c r="E10198" s="1" t="s">
        <v>2868</v>
      </c>
      <c r="F10198" s="1" t="s">
        <v>156</v>
      </c>
      <c r="G10198" s="1" t="s">
        <v>449</v>
      </c>
      <c r="H10198" s="1" t="s">
        <v>916</v>
      </c>
      <c r="S10198" s="1">
        <v>45</v>
      </c>
      <c r="T10198" s="1">
        <v>1</v>
      </c>
      <c r="U10198" s="1">
        <v>0</v>
      </c>
      <c r="V10198" s="1">
        <v>0</v>
      </c>
    </row>
    <row r="10199" spans="1:24" x14ac:dyDescent="0.35">
      <c r="A10199" s="1">
        <v>460452</v>
      </c>
      <c r="B10199" s="1" t="s">
        <v>2359</v>
      </c>
      <c r="C10199" s="1">
        <v>123468503</v>
      </c>
      <c r="D10199" s="1">
        <v>452</v>
      </c>
      <c r="E10199" s="1" t="s">
        <v>2868</v>
      </c>
      <c r="F10199" s="1" t="s">
        <v>156</v>
      </c>
      <c r="G10199" s="1" t="s">
        <v>449</v>
      </c>
      <c r="H10199" s="1" t="s">
        <v>916</v>
      </c>
      <c r="S10199" s="1">
        <v>46</v>
      </c>
      <c r="T10199" s="1">
        <v>1</v>
      </c>
      <c r="U10199" s="1">
        <v>0</v>
      </c>
      <c r="V10199" s="1">
        <v>0</v>
      </c>
    </row>
    <row r="10200" spans="1:24" x14ac:dyDescent="0.35">
      <c r="A10200" s="1">
        <v>470452</v>
      </c>
      <c r="B10200" s="1" t="s">
        <v>2360</v>
      </c>
      <c r="C10200" s="1">
        <v>123468503</v>
      </c>
      <c r="D10200" s="1">
        <v>452</v>
      </c>
      <c r="E10200" s="1" t="s">
        <v>2868</v>
      </c>
      <c r="F10200" s="1" t="s">
        <v>156</v>
      </c>
      <c r="G10200" s="1" t="s">
        <v>449</v>
      </c>
      <c r="H10200" s="1" t="s">
        <v>916</v>
      </c>
      <c r="S10200" s="1">
        <v>47</v>
      </c>
      <c r="T10200" s="1">
        <v>1</v>
      </c>
      <c r="U10200" s="1">
        <v>0</v>
      </c>
      <c r="V10200" s="1">
        <v>0</v>
      </c>
    </row>
    <row r="10201" spans="1:24" x14ac:dyDescent="0.35">
      <c r="A10201" s="1">
        <v>480452</v>
      </c>
      <c r="B10201" s="1" t="s">
        <v>2361</v>
      </c>
      <c r="C10201" s="1">
        <v>123468503</v>
      </c>
      <c r="D10201" s="1">
        <v>452</v>
      </c>
      <c r="E10201" s="1" t="s">
        <v>2868</v>
      </c>
      <c r="F10201" s="1" t="s">
        <v>156</v>
      </c>
      <c r="G10201" s="1" t="s">
        <v>449</v>
      </c>
      <c r="H10201" s="1" t="s">
        <v>916</v>
      </c>
      <c r="S10201" s="1">
        <v>48</v>
      </c>
      <c r="T10201" s="1">
        <v>1</v>
      </c>
      <c r="U10201" s="1">
        <v>0</v>
      </c>
      <c r="V10201" s="1">
        <v>0</v>
      </c>
    </row>
    <row r="10202" spans="1:24" x14ac:dyDescent="0.35">
      <c r="A10202" s="1">
        <v>290453</v>
      </c>
      <c r="B10202" s="1" t="s">
        <v>2341</v>
      </c>
      <c r="C10202" s="1">
        <v>123468603</v>
      </c>
      <c r="D10202" s="1">
        <v>453</v>
      </c>
      <c r="E10202" s="1" t="s">
        <v>2869</v>
      </c>
      <c r="F10202" s="1" t="s">
        <v>156</v>
      </c>
      <c r="G10202" s="1" t="s">
        <v>449</v>
      </c>
      <c r="H10202" s="1" t="s">
        <v>916</v>
      </c>
      <c r="I10202" s="1">
        <v>1703806.03</v>
      </c>
      <c r="K10202" s="1">
        <v>378374</v>
      </c>
      <c r="L10202" s="1">
        <v>8473529</v>
      </c>
      <c r="S10202" s="1">
        <v>29</v>
      </c>
      <c r="T10202" s="1">
        <v>1</v>
      </c>
      <c r="U10202" s="1">
        <v>10555709</v>
      </c>
      <c r="V10202" s="1">
        <v>0</v>
      </c>
    </row>
    <row r="10203" spans="1:24" x14ac:dyDescent="0.35">
      <c r="A10203" s="1">
        <v>300453</v>
      </c>
      <c r="B10203" s="1" t="s">
        <v>2343</v>
      </c>
      <c r="C10203" s="1">
        <v>123468603</v>
      </c>
      <c r="D10203" s="1">
        <v>453</v>
      </c>
      <c r="E10203" s="1" t="s">
        <v>2869</v>
      </c>
      <c r="F10203" s="1" t="s">
        <v>156</v>
      </c>
      <c r="G10203" s="1" t="s">
        <v>449</v>
      </c>
      <c r="H10203" s="1" t="s">
        <v>916</v>
      </c>
      <c r="I10203" s="1">
        <v>1723987.89</v>
      </c>
      <c r="K10203" s="1">
        <v>378374</v>
      </c>
      <c r="L10203" s="1">
        <v>8670076</v>
      </c>
      <c r="M10203" s="1">
        <v>0.1965470016002655</v>
      </c>
      <c r="N10203" s="1">
        <v>2.3195412158966064</v>
      </c>
      <c r="O10203" s="1">
        <v>2.0181860774755478E-2</v>
      </c>
      <c r="P10203" s="1">
        <v>1.1845163106918335</v>
      </c>
      <c r="Q10203" s="1">
        <v>0</v>
      </c>
      <c r="S10203" s="1">
        <v>30</v>
      </c>
      <c r="T10203" s="1">
        <v>1</v>
      </c>
      <c r="U10203" s="1">
        <v>10772438</v>
      </c>
      <c r="V10203" s="1">
        <v>0.21672886610031128</v>
      </c>
      <c r="W10203" s="1">
        <v>2.0531923770904541</v>
      </c>
      <c r="X10203" s="1">
        <v>2.0531923770904541</v>
      </c>
    </row>
    <row r="10204" spans="1:24" x14ac:dyDescent="0.35">
      <c r="A10204" s="1">
        <v>310453</v>
      </c>
      <c r="B10204" s="1" t="s">
        <v>2344</v>
      </c>
      <c r="C10204" s="1">
        <v>123468603</v>
      </c>
      <c r="D10204" s="1">
        <v>453</v>
      </c>
      <c r="E10204" s="1" t="s">
        <v>2869</v>
      </c>
      <c r="F10204" s="1" t="s">
        <v>156</v>
      </c>
      <c r="G10204" s="1" t="s">
        <v>449</v>
      </c>
      <c r="H10204" s="1" t="s">
        <v>916</v>
      </c>
      <c r="I10204" s="1">
        <v>1763424.21</v>
      </c>
      <c r="K10204" s="1">
        <v>378374</v>
      </c>
      <c r="L10204" s="1">
        <v>8771584</v>
      </c>
      <c r="M10204" s="1">
        <v>0.1015079990029335</v>
      </c>
      <c r="N10204" s="1">
        <v>1.1707855463027954</v>
      </c>
      <c r="O10204" s="1">
        <v>3.9436321705579758E-2</v>
      </c>
      <c r="P10204" s="1">
        <v>2.2875056266784668</v>
      </c>
      <c r="Q10204" s="1">
        <v>0</v>
      </c>
      <c r="S10204" s="1">
        <v>31</v>
      </c>
      <c r="T10204" s="1">
        <v>1</v>
      </c>
      <c r="U10204" s="1">
        <v>10913382</v>
      </c>
      <c r="V10204" s="1">
        <v>0.14094431698322296</v>
      </c>
      <c r="W10204" s="1">
        <v>1.3083760738372803</v>
      </c>
      <c r="X10204" s="1">
        <v>1.3083760738372803</v>
      </c>
    </row>
    <row r="10205" spans="1:24" x14ac:dyDescent="0.35">
      <c r="A10205" s="1">
        <v>320453</v>
      </c>
      <c r="B10205" s="1" t="s">
        <v>2345</v>
      </c>
      <c r="C10205" s="1">
        <v>123468603</v>
      </c>
      <c r="D10205" s="1">
        <v>453</v>
      </c>
      <c r="E10205" s="1" t="s">
        <v>2869</v>
      </c>
      <c r="F10205" s="1" t="s">
        <v>156</v>
      </c>
      <c r="G10205" s="1" t="s">
        <v>449</v>
      </c>
      <c r="H10205" s="1" t="s">
        <v>916</v>
      </c>
      <c r="I10205" s="1">
        <v>1768721.8</v>
      </c>
      <c r="K10205" s="1">
        <v>378374</v>
      </c>
      <c r="L10205" s="1">
        <v>8948207</v>
      </c>
      <c r="M10205" s="1">
        <v>0.17662300169467926</v>
      </c>
      <c r="N10205" s="1">
        <v>2.0135815143585205</v>
      </c>
      <c r="O10205" s="1">
        <v>5.297590047121048E-3</v>
      </c>
      <c r="P10205" s="1">
        <v>0.30041494965553284</v>
      </c>
      <c r="Q10205" s="1">
        <v>0</v>
      </c>
      <c r="S10205" s="1">
        <v>32</v>
      </c>
      <c r="T10205" s="1">
        <v>1</v>
      </c>
      <c r="U10205" s="1">
        <v>11095303</v>
      </c>
      <c r="V10205" s="1">
        <v>0.18192058801651001</v>
      </c>
      <c r="W10205" s="1">
        <v>1.666953444480896</v>
      </c>
      <c r="X10205" s="1">
        <v>1.666953444480896</v>
      </c>
    </row>
    <row r="10206" spans="1:24" x14ac:dyDescent="0.35">
      <c r="A10206" s="1">
        <v>330453</v>
      </c>
      <c r="B10206" s="1" t="s">
        <v>2346</v>
      </c>
      <c r="C10206" s="1">
        <v>123468603</v>
      </c>
      <c r="D10206" s="1">
        <v>453</v>
      </c>
      <c r="E10206" s="1" t="s">
        <v>2869</v>
      </c>
      <c r="F10206" s="1" t="s">
        <v>156</v>
      </c>
      <c r="G10206" s="1" t="s">
        <v>449</v>
      </c>
      <c r="H10206" s="1" t="s">
        <v>916</v>
      </c>
      <c r="I10206" s="1">
        <v>1872170.7</v>
      </c>
      <c r="K10206" s="1">
        <v>378374</v>
      </c>
      <c r="L10206" s="1">
        <v>9084378</v>
      </c>
      <c r="M10206" s="1">
        <v>0.13617099821567535</v>
      </c>
      <c r="N10206" s="1">
        <v>1.5217685699462891</v>
      </c>
      <c r="O10206" s="1">
        <v>0.10344889760017395</v>
      </c>
      <c r="P10206" s="1">
        <v>5.8487944602966309</v>
      </c>
      <c r="Q10206" s="1">
        <v>0</v>
      </c>
      <c r="S10206" s="1">
        <v>33</v>
      </c>
      <c r="T10206" s="1">
        <v>1</v>
      </c>
      <c r="U10206" s="1">
        <v>11334923</v>
      </c>
      <c r="V10206" s="1">
        <v>0.2396198958158493</v>
      </c>
      <c r="W10206" s="1">
        <v>2.1596527099609375</v>
      </c>
      <c r="X10206" s="1">
        <v>2.1596527099609375</v>
      </c>
    </row>
    <row r="10207" spans="1:24" x14ac:dyDescent="0.35">
      <c r="A10207" s="1">
        <v>340453</v>
      </c>
      <c r="B10207" s="1" t="s">
        <v>2347</v>
      </c>
      <c r="C10207" s="1">
        <v>123468603</v>
      </c>
      <c r="D10207" s="1">
        <v>453</v>
      </c>
      <c r="E10207" s="1" t="s">
        <v>2869</v>
      </c>
      <c r="F10207" s="1" t="s">
        <v>156</v>
      </c>
      <c r="G10207" s="1" t="s">
        <v>449</v>
      </c>
      <c r="H10207" s="1" t="s">
        <v>916</v>
      </c>
      <c r="I10207" s="1">
        <v>1872100.38</v>
      </c>
      <c r="K10207" s="1">
        <v>378374</v>
      </c>
      <c r="L10207" s="1">
        <v>9084370</v>
      </c>
      <c r="M10207" s="1">
        <v>-7.9999999798019417E-6</v>
      </c>
      <c r="N10207" s="1">
        <v>-8.8063265138771385E-5</v>
      </c>
      <c r="O10207" s="1">
        <v>-7.0319998485501856E-5</v>
      </c>
      <c r="P10207" s="1">
        <v>-3.7560677155852318E-3</v>
      </c>
      <c r="Q10207" s="1">
        <v>0</v>
      </c>
      <c r="S10207" s="1">
        <v>34</v>
      </c>
      <c r="T10207" s="1">
        <v>1</v>
      </c>
      <c r="U10207" s="1">
        <v>11334844</v>
      </c>
      <c r="V10207" s="1">
        <v>-7.8320001193787903E-5</v>
      </c>
      <c r="W10207" s="1">
        <v>-6.9696106947958469E-4</v>
      </c>
      <c r="X10207" s="1">
        <v>-6.9696106947958469E-4</v>
      </c>
    </row>
    <row r="10208" spans="1:24" x14ac:dyDescent="0.35">
      <c r="A10208" s="1">
        <v>350453</v>
      </c>
      <c r="B10208" s="1" t="s">
        <v>2348</v>
      </c>
      <c r="C10208" s="1">
        <v>123468603</v>
      </c>
      <c r="D10208" s="1">
        <v>453</v>
      </c>
      <c r="E10208" s="1" t="s">
        <v>2869</v>
      </c>
      <c r="F10208" s="1" t="s">
        <v>156</v>
      </c>
      <c r="G10208" s="1" t="s">
        <v>449</v>
      </c>
      <c r="H10208" s="1" t="s">
        <v>916</v>
      </c>
      <c r="I10208" s="1">
        <v>1966934.18</v>
      </c>
      <c r="K10208" s="1">
        <v>378374</v>
      </c>
      <c r="L10208" s="1">
        <v>10696667</v>
      </c>
      <c r="M10208" s="1">
        <v>1.6122970581054688</v>
      </c>
      <c r="N10208" s="1">
        <v>17.74803352355957</v>
      </c>
      <c r="O10208" s="1">
        <v>9.4833798706531525E-2</v>
      </c>
      <c r="P10208" s="1">
        <v>5.0656366348266602</v>
      </c>
      <c r="Q10208" s="1">
        <v>0</v>
      </c>
      <c r="S10208" s="1">
        <v>35</v>
      </c>
      <c r="T10208" s="1">
        <v>1</v>
      </c>
      <c r="U10208" s="1">
        <v>13041975</v>
      </c>
      <c r="V10208" s="1">
        <v>1.7071309089660645</v>
      </c>
      <c r="W10208" s="1">
        <v>15.0609130859375</v>
      </c>
      <c r="X10208" s="1">
        <v>15.0609130859375</v>
      </c>
    </row>
    <row r="10209" spans="1:24" x14ac:dyDescent="0.35">
      <c r="A10209" s="1">
        <v>360453</v>
      </c>
      <c r="B10209" s="1" t="s">
        <v>2349</v>
      </c>
      <c r="C10209" s="1">
        <v>123468603</v>
      </c>
      <c r="D10209" s="1">
        <v>453</v>
      </c>
      <c r="E10209" s="1" t="s">
        <v>2869</v>
      </c>
      <c r="F10209" s="1" t="s">
        <v>156</v>
      </c>
      <c r="G10209" s="1" t="s">
        <v>449</v>
      </c>
      <c r="H10209" s="1" t="s">
        <v>916</v>
      </c>
      <c r="I10209" s="1">
        <v>2246752.9300000002</v>
      </c>
      <c r="K10209" s="1">
        <v>378374</v>
      </c>
      <c r="L10209" s="1">
        <v>9693776</v>
      </c>
      <c r="M10209" s="1">
        <v>-1.002890944480896</v>
      </c>
      <c r="N10209" s="1">
        <v>-9.3757333755493164</v>
      </c>
      <c r="O10209" s="1">
        <v>0.27981874346733093</v>
      </c>
      <c r="P10209" s="1">
        <v>14.226137161254883</v>
      </c>
      <c r="Q10209" s="1">
        <v>0</v>
      </c>
      <c r="S10209" s="1">
        <v>36</v>
      </c>
      <c r="T10209" s="1">
        <v>1</v>
      </c>
      <c r="U10209" s="1">
        <v>12318903</v>
      </c>
      <c r="V10209" s="1">
        <v>-0.72307217121124268</v>
      </c>
      <c r="W10209" s="1">
        <v>-5.5441908836364746</v>
      </c>
      <c r="X10209" s="1">
        <v>-5.5441908836364746</v>
      </c>
    </row>
    <row r="10210" spans="1:24" x14ac:dyDescent="0.35">
      <c r="A10210" s="1">
        <v>370453</v>
      </c>
      <c r="B10210" s="1" t="s">
        <v>2350</v>
      </c>
      <c r="C10210" s="1">
        <v>123468603</v>
      </c>
      <c r="D10210" s="1">
        <v>453</v>
      </c>
      <c r="E10210" s="1" t="s">
        <v>2869</v>
      </c>
      <c r="F10210" s="1" t="s">
        <v>156</v>
      </c>
      <c r="G10210" s="1" t="s">
        <v>449</v>
      </c>
      <c r="H10210" s="1" t="s">
        <v>916</v>
      </c>
      <c r="I10210" s="1">
        <v>2342008.38</v>
      </c>
      <c r="K10210" s="1">
        <v>378374</v>
      </c>
      <c r="L10210" s="1">
        <v>10375889</v>
      </c>
      <c r="M10210" s="1">
        <v>0.68211299180984497</v>
      </c>
      <c r="N10210" s="1">
        <v>7.0366077423095703</v>
      </c>
      <c r="O10210" s="1">
        <v>9.5255449414253235E-2</v>
      </c>
      <c r="P10210" s="1">
        <v>4.2396941184997559</v>
      </c>
      <c r="Q10210" s="1">
        <v>0</v>
      </c>
      <c r="S10210" s="1">
        <v>37</v>
      </c>
      <c r="T10210" s="1">
        <v>1</v>
      </c>
      <c r="U10210" s="1">
        <v>13096272</v>
      </c>
      <c r="V10210" s="1">
        <v>0.77736842632293701</v>
      </c>
      <c r="W10210" s="1">
        <v>6.3103752136230469</v>
      </c>
      <c r="X10210" s="1">
        <v>6.3103752136230469</v>
      </c>
    </row>
    <row r="10211" spans="1:24" x14ac:dyDescent="0.35">
      <c r="A10211" s="1">
        <v>380453</v>
      </c>
      <c r="B10211" s="1" t="s">
        <v>2351</v>
      </c>
      <c r="C10211" s="1">
        <v>123468603</v>
      </c>
      <c r="D10211" s="1">
        <v>453</v>
      </c>
      <c r="E10211" s="1" t="s">
        <v>2869</v>
      </c>
      <c r="F10211" s="1" t="s">
        <v>156</v>
      </c>
      <c r="G10211" s="1" t="s">
        <v>449</v>
      </c>
      <c r="H10211" s="1" t="s">
        <v>916</v>
      </c>
      <c r="I10211" s="1">
        <v>2411019</v>
      </c>
      <c r="K10211" s="1">
        <v>378374</v>
      </c>
      <c r="L10211" s="1">
        <v>10600084</v>
      </c>
      <c r="M10211" s="1">
        <v>0.22419500350952148</v>
      </c>
      <c r="N10211" s="1">
        <v>2.1607306003570557</v>
      </c>
      <c r="O10211" s="1">
        <v>6.9010622799396515E-2</v>
      </c>
      <c r="P10211" s="1">
        <v>2.9466426372528076</v>
      </c>
      <c r="Q10211" s="1">
        <v>0</v>
      </c>
      <c r="S10211" s="1">
        <v>38</v>
      </c>
      <c r="T10211" s="1">
        <v>1</v>
      </c>
      <c r="U10211" s="1">
        <v>13389477</v>
      </c>
      <c r="V10211" s="1">
        <v>0.2932056188583374</v>
      </c>
      <c r="W10211" s="1">
        <v>2.2388432025909424</v>
      </c>
      <c r="X10211" s="1">
        <v>2.2388432025909424</v>
      </c>
    </row>
    <row r="10212" spans="1:24" x14ac:dyDescent="0.35">
      <c r="A10212" s="1">
        <v>390453</v>
      </c>
      <c r="B10212" s="1" t="s">
        <v>2352</v>
      </c>
      <c r="C10212" s="1">
        <v>123468603</v>
      </c>
      <c r="D10212" s="1">
        <v>453</v>
      </c>
      <c r="E10212" s="1" t="s">
        <v>2869</v>
      </c>
      <c r="F10212" s="1" t="s">
        <v>156</v>
      </c>
      <c r="G10212" s="1" t="s">
        <v>449</v>
      </c>
      <c r="H10212" s="1" t="s">
        <v>916</v>
      </c>
      <c r="I10212" s="1">
        <v>2413536</v>
      </c>
      <c r="K10212" s="1">
        <v>428374</v>
      </c>
      <c r="L10212" s="1">
        <v>10680672</v>
      </c>
      <c r="M10212" s="1">
        <v>8.0587998032569885E-2</v>
      </c>
      <c r="N10212" s="1">
        <v>0.76025813817977905</v>
      </c>
      <c r="O10212" s="1">
        <v>2.5170000735670328E-3</v>
      </c>
      <c r="P10212" s="1">
        <v>0.10439569503068924</v>
      </c>
      <c r="Q10212" s="1">
        <v>5.000000074505806E-2</v>
      </c>
      <c r="S10212" s="1">
        <v>39</v>
      </c>
      <c r="T10212" s="1">
        <v>1</v>
      </c>
      <c r="U10212" s="1">
        <v>13522582</v>
      </c>
      <c r="V10212" s="1">
        <v>0.13310499489307404</v>
      </c>
      <c r="W10212" s="1">
        <v>0.99410158395767212</v>
      </c>
      <c r="X10212" s="1">
        <v>0.99410158395767212</v>
      </c>
    </row>
    <row r="10213" spans="1:24" x14ac:dyDescent="0.35">
      <c r="A10213" s="1">
        <v>400453</v>
      </c>
      <c r="B10213" s="1" t="s">
        <v>2353</v>
      </c>
      <c r="C10213" s="1">
        <v>123468603</v>
      </c>
      <c r="D10213" s="1">
        <v>453</v>
      </c>
      <c r="E10213" s="1" t="s">
        <v>2869</v>
      </c>
      <c r="F10213" s="1" t="s">
        <v>156</v>
      </c>
      <c r="G10213" s="1" t="s">
        <v>449</v>
      </c>
      <c r="H10213" s="1" t="s">
        <v>916</v>
      </c>
      <c r="S10213" s="1">
        <v>40</v>
      </c>
      <c r="T10213" s="1">
        <v>1</v>
      </c>
      <c r="U10213" s="1">
        <v>0</v>
      </c>
      <c r="V10213" s="1">
        <v>0</v>
      </c>
      <c r="W10213" s="1">
        <v>-100</v>
      </c>
      <c r="X10213" s="1">
        <v>-100</v>
      </c>
    </row>
    <row r="10214" spans="1:24" x14ac:dyDescent="0.35">
      <c r="A10214" s="1">
        <v>410453</v>
      </c>
      <c r="B10214" s="1" t="s">
        <v>2354</v>
      </c>
      <c r="C10214" s="1">
        <v>123468603</v>
      </c>
      <c r="D10214" s="1">
        <v>453</v>
      </c>
      <c r="E10214" s="1" t="s">
        <v>2869</v>
      </c>
      <c r="F10214" s="1" t="s">
        <v>156</v>
      </c>
      <c r="G10214" s="1" t="s">
        <v>449</v>
      </c>
      <c r="H10214" s="1" t="s">
        <v>916</v>
      </c>
      <c r="S10214" s="1">
        <v>41</v>
      </c>
      <c r="T10214" s="1">
        <v>1</v>
      </c>
      <c r="U10214" s="1">
        <v>0</v>
      </c>
      <c r="V10214" s="1">
        <v>0</v>
      </c>
    </row>
    <row r="10215" spans="1:24" x14ac:dyDescent="0.35">
      <c r="A10215" s="1">
        <v>420453</v>
      </c>
      <c r="B10215" s="1" t="s">
        <v>2355</v>
      </c>
      <c r="C10215" s="1">
        <v>123468603</v>
      </c>
      <c r="D10215" s="1">
        <v>453</v>
      </c>
      <c r="E10215" s="1" t="s">
        <v>2869</v>
      </c>
      <c r="F10215" s="1" t="s">
        <v>156</v>
      </c>
      <c r="G10215" s="1" t="s">
        <v>449</v>
      </c>
      <c r="H10215" s="1" t="s">
        <v>916</v>
      </c>
      <c r="S10215" s="1">
        <v>42</v>
      </c>
      <c r="T10215" s="1">
        <v>1</v>
      </c>
      <c r="U10215" s="1">
        <v>0</v>
      </c>
      <c r="V10215" s="1">
        <v>0</v>
      </c>
    </row>
    <row r="10216" spans="1:24" x14ac:dyDescent="0.35">
      <c r="A10216" s="1">
        <v>430453</v>
      </c>
      <c r="B10216" s="1" t="s">
        <v>2356</v>
      </c>
      <c r="C10216" s="1">
        <v>123468603</v>
      </c>
      <c r="D10216" s="1">
        <v>453</v>
      </c>
      <c r="E10216" s="1" t="s">
        <v>2869</v>
      </c>
      <c r="F10216" s="1" t="s">
        <v>156</v>
      </c>
      <c r="G10216" s="1" t="s">
        <v>449</v>
      </c>
      <c r="H10216" s="1" t="s">
        <v>916</v>
      </c>
      <c r="S10216" s="1">
        <v>43</v>
      </c>
      <c r="T10216" s="1">
        <v>1</v>
      </c>
      <c r="U10216" s="1">
        <v>0</v>
      </c>
      <c r="V10216" s="1">
        <v>0</v>
      </c>
    </row>
    <row r="10217" spans="1:24" x14ac:dyDescent="0.35">
      <c r="A10217" s="1">
        <v>440453</v>
      </c>
      <c r="B10217" s="1" t="s">
        <v>2357</v>
      </c>
      <c r="C10217" s="1">
        <v>123468603</v>
      </c>
      <c r="D10217" s="1">
        <v>453</v>
      </c>
      <c r="E10217" s="1" t="s">
        <v>2869</v>
      </c>
      <c r="F10217" s="1" t="s">
        <v>156</v>
      </c>
      <c r="G10217" s="1" t="s">
        <v>449</v>
      </c>
      <c r="H10217" s="1" t="s">
        <v>916</v>
      </c>
      <c r="S10217" s="1">
        <v>44</v>
      </c>
      <c r="T10217" s="1">
        <v>1</v>
      </c>
      <c r="U10217" s="1">
        <v>0</v>
      </c>
      <c r="V10217" s="1">
        <v>0</v>
      </c>
    </row>
    <row r="10218" spans="1:24" x14ac:dyDescent="0.35">
      <c r="A10218" s="1">
        <v>450453</v>
      </c>
      <c r="B10218" s="1" t="s">
        <v>2358</v>
      </c>
      <c r="C10218" s="1">
        <v>123468603</v>
      </c>
      <c r="D10218" s="1">
        <v>453</v>
      </c>
      <c r="E10218" s="1" t="s">
        <v>2869</v>
      </c>
      <c r="F10218" s="1" t="s">
        <v>156</v>
      </c>
      <c r="G10218" s="1" t="s">
        <v>449</v>
      </c>
      <c r="H10218" s="1" t="s">
        <v>916</v>
      </c>
      <c r="S10218" s="1">
        <v>45</v>
      </c>
      <c r="T10218" s="1">
        <v>1</v>
      </c>
      <c r="U10218" s="1">
        <v>0</v>
      </c>
      <c r="V10218" s="1">
        <v>0</v>
      </c>
    </row>
    <row r="10219" spans="1:24" x14ac:dyDescent="0.35">
      <c r="A10219" s="1">
        <v>460453</v>
      </c>
      <c r="B10219" s="1" t="s">
        <v>2359</v>
      </c>
      <c r="C10219" s="1">
        <v>123468603</v>
      </c>
      <c r="D10219" s="1">
        <v>453</v>
      </c>
      <c r="E10219" s="1" t="s">
        <v>2869</v>
      </c>
      <c r="F10219" s="1" t="s">
        <v>156</v>
      </c>
      <c r="G10219" s="1" t="s">
        <v>449</v>
      </c>
      <c r="H10219" s="1" t="s">
        <v>916</v>
      </c>
      <c r="S10219" s="1">
        <v>46</v>
      </c>
      <c r="T10219" s="1">
        <v>1</v>
      </c>
      <c r="U10219" s="1">
        <v>0</v>
      </c>
      <c r="V10219" s="1">
        <v>0</v>
      </c>
    </row>
    <row r="10220" spans="1:24" x14ac:dyDescent="0.35">
      <c r="A10220" s="1">
        <v>470453</v>
      </c>
      <c r="B10220" s="1" t="s">
        <v>2360</v>
      </c>
      <c r="C10220" s="1">
        <v>123468603</v>
      </c>
      <c r="D10220" s="1">
        <v>453</v>
      </c>
      <c r="E10220" s="1" t="s">
        <v>2869</v>
      </c>
      <c r="F10220" s="1" t="s">
        <v>156</v>
      </c>
      <c r="G10220" s="1" t="s">
        <v>449</v>
      </c>
      <c r="H10220" s="1" t="s">
        <v>916</v>
      </c>
      <c r="S10220" s="1">
        <v>47</v>
      </c>
      <c r="T10220" s="1">
        <v>1</v>
      </c>
      <c r="U10220" s="1">
        <v>0</v>
      </c>
      <c r="V10220" s="1">
        <v>0</v>
      </c>
    </row>
    <row r="10221" spans="1:24" x14ac:dyDescent="0.35">
      <c r="A10221" s="1">
        <v>480453</v>
      </c>
      <c r="B10221" s="1" t="s">
        <v>2361</v>
      </c>
      <c r="C10221" s="1">
        <v>123468603</v>
      </c>
      <c r="D10221" s="1">
        <v>453</v>
      </c>
      <c r="E10221" s="1" t="s">
        <v>2869</v>
      </c>
      <c r="F10221" s="1" t="s">
        <v>156</v>
      </c>
      <c r="G10221" s="1" t="s">
        <v>449</v>
      </c>
      <c r="H10221" s="1" t="s">
        <v>916</v>
      </c>
      <c r="S10221" s="1">
        <v>48</v>
      </c>
      <c r="T10221" s="1">
        <v>1</v>
      </c>
      <c r="U10221" s="1">
        <v>0</v>
      </c>
      <c r="V10221" s="1">
        <v>0</v>
      </c>
    </row>
    <row r="10222" spans="1:24" x14ac:dyDescent="0.35">
      <c r="A10222" s="1">
        <v>250576</v>
      </c>
      <c r="B10222" s="1" t="s">
        <v>2364</v>
      </c>
      <c r="C10222" s="1">
        <v>123469007</v>
      </c>
      <c r="D10222" s="1">
        <v>576</v>
      </c>
      <c r="E10222" s="1" t="s">
        <v>48</v>
      </c>
      <c r="F10222" s="1" t="s">
        <v>48</v>
      </c>
      <c r="G10222" s="1" t="s">
        <v>48</v>
      </c>
      <c r="H10222" s="1" t="s">
        <v>48</v>
      </c>
      <c r="S10222" s="1">
        <v>25</v>
      </c>
      <c r="T10222" s="1">
        <v>2</v>
      </c>
      <c r="U10222" s="1">
        <v>0</v>
      </c>
      <c r="V10222" s="1">
        <v>0</v>
      </c>
    </row>
    <row r="10223" spans="1:24" x14ac:dyDescent="0.35">
      <c r="A10223" s="1">
        <v>260576</v>
      </c>
      <c r="B10223" s="1" t="s">
        <v>2365</v>
      </c>
      <c r="C10223" s="1">
        <v>123469007</v>
      </c>
      <c r="D10223" s="1">
        <v>576</v>
      </c>
      <c r="E10223" s="1" t="s">
        <v>48</v>
      </c>
      <c r="F10223" s="1" t="s">
        <v>48</v>
      </c>
      <c r="G10223" s="1" t="s">
        <v>48</v>
      </c>
      <c r="H10223" s="1" t="s">
        <v>48</v>
      </c>
      <c r="S10223" s="1">
        <v>26</v>
      </c>
      <c r="T10223" s="1">
        <v>2</v>
      </c>
      <c r="U10223" s="1">
        <v>0</v>
      </c>
      <c r="V10223" s="1">
        <v>0</v>
      </c>
    </row>
    <row r="10224" spans="1:24" x14ac:dyDescent="0.35">
      <c r="A10224" s="1">
        <v>270576</v>
      </c>
      <c r="B10224" s="1" t="s">
        <v>2366</v>
      </c>
      <c r="C10224" s="1">
        <v>123469007</v>
      </c>
      <c r="D10224" s="1">
        <v>576</v>
      </c>
      <c r="E10224" s="1" t="s">
        <v>48</v>
      </c>
      <c r="F10224" s="1" t="s">
        <v>48</v>
      </c>
      <c r="G10224" s="1" t="s">
        <v>48</v>
      </c>
      <c r="H10224" s="1" t="s">
        <v>48</v>
      </c>
      <c r="S10224" s="1">
        <v>27</v>
      </c>
      <c r="T10224" s="1">
        <v>2</v>
      </c>
      <c r="U10224" s="1">
        <v>0</v>
      </c>
      <c r="V10224" s="1">
        <v>0</v>
      </c>
    </row>
    <row r="10225" spans="1:24" x14ac:dyDescent="0.35">
      <c r="A10225" s="1">
        <v>280576</v>
      </c>
      <c r="B10225" s="1" t="s">
        <v>2367</v>
      </c>
      <c r="C10225" s="1">
        <v>123469007</v>
      </c>
      <c r="D10225" s="1">
        <v>576</v>
      </c>
      <c r="E10225" s="1" t="s">
        <v>48</v>
      </c>
      <c r="F10225" s="1" t="s">
        <v>48</v>
      </c>
      <c r="G10225" s="1" t="s">
        <v>48</v>
      </c>
      <c r="H10225" s="1" t="s">
        <v>48</v>
      </c>
      <c r="S10225" s="1">
        <v>28</v>
      </c>
      <c r="T10225" s="1">
        <v>2</v>
      </c>
      <c r="U10225" s="1">
        <v>0</v>
      </c>
      <c r="V10225" s="1">
        <v>0</v>
      </c>
    </row>
    <row r="10226" spans="1:24" x14ac:dyDescent="0.35">
      <c r="A10226" s="1">
        <v>290576</v>
      </c>
      <c r="B10226" s="1" t="s">
        <v>2341</v>
      </c>
      <c r="C10226" s="1">
        <v>123469007</v>
      </c>
      <c r="D10226" s="1">
        <v>576</v>
      </c>
      <c r="E10226" s="1" t="s">
        <v>2870</v>
      </c>
      <c r="F10226" s="1" t="s">
        <v>156</v>
      </c>
      <c r="G10226" s="1" t="s">
        <v>449</v>
      </c>
      <c r="H10226" s="1" t="s">
        <v>2369</v>
      </c>
      <c r="J10226" s="1">
        <v>332207</v>
      </c>
      <c r="S10226" s="1">
        <v>29</v>
      </c>
      <c r="T10226" s="1">
        <v>2</v>
      </c>
      <c r="U10226" s="1">
        <v>332207</v>
      </c>
      <c r="V10226" s="1">
        <v>0</v>
      </c>
    </row>
    <row r="10227" spans="1:24" x14ac:dyDescent="0.35">
      <c r="A10227" s="1">
        <v>300576</v>
      </c>
      <c r="B10227" s="1" t="s">
        <v>2343</v>
      </c>
      <c r="C10227" s="1">
        <v>123469007</v>
      </c>
      <c r="D10227" s="1">
        <v>576</v>
      </c>
      <c r="E10227" s="1" t="s">
        <v>2870</v>
      </c>
      <c r="F10227" s="1" t="s">
        <v>156</v>
      </c>
      <c r="G10227" s="1" t="s">
        <v>449</v>
      </c>
      <c r="H10227" s="1" t="s">
        <v>2369</v>
      </c>
      <c r="J10227" s="1">
        <v>392930.91</v>
      </c>
      <c r="R10227" s="1">
        <v>6.0723908245563507E-2</v>
      </c>
      <c r="S10227" s="1">
        <v>30</v>
      </c>
      <c r="T10227" s="1">
        <v>2</v>
      </c>
      <c r="U10227" s="1">
        <v>392930.90625</v>
      </c>
      <c r="V10227" s="1">
        <v>6.0723908245563507E-2</v>
      </c>
      <c r="W10227" s="1">
        <v>18.278936386108398</v>
      </c>
      <c r="X10227" s="1">
        <v>18.278936386108398</v>
      </c>
    </row>
    <row r="10228" spans="1:24" x14ac:dyDescent="0.35">
      <c r="A10228" s="1">
        <v>310576</v>
      </c>
      <c r="B10228" s="1" t="s">
        <v>2344</v>
      </c>
      <c r="C10228" s="1">
        <v>123469007</v>
      </c>
      <c r="D10228" s="1">
        <v>576</v>
      </c>
      <c r="E10228" s="1" t="s">
        <v>2870</v>
      </c>
      <c r="F10228" s="1" t="s">
        <v>156</v>
      </c>
      <c r="G10228" s="1" t="s">
        <v>449</v>
      </c>
      <c r="H10228" s="1" t="s">
        <v>2369</v>
      </c>
      <c r="J10228" s="1">
        <v>357396.06</v>
      </c>
      <c r="R10228" s="1">
        <v>-3.5534851253032684E-2</v>
      </c>
      <c r="S10228" s="1">
        <v>31</v>
      </c>
      <c r="T10228" s="1">
        <v>2</v>
      </c>
      <c r="U10228" s="1">
        <v>357396.0625</v>
      </c>
      <c r="V10228" s="1">
        <v>-3.5534851253032684E-2</v>
      </c>
      <c r="W10228" s="1">
        <v>-9.0435352325439453</v>
      </c>
      <c r="X10228" s="1">
        <v>-9.0435352325439453</v>
      </c>
    </row>
    <row r="10229" spans="1:24" x14ac:dyDescent="0.35">
      <c r="A10229" s="1">
        <v>320576</v>
      </c>
      <c r="B10229" s="1" t="s">
        <v>2345</v>
      </c>
      <c r="C10229" s="1">
        <v>123469007</v>
      </c>
      <c r="D10229" s="1">
        <v>576</v>
      </c>
      <c r="E10229" s="1" t="s">
        <v>2870</v>
      </c>
      <c r="F10229" s="1" t="s">
        <v>156</v>
      </c>
      <c r="G10229" s="1" t="s">
        <v>449</v>
      </c>
      <c r="H10229" s="1" t="s">
        <v>2369</v>
      </c>
      <c r="J10229" s="1">
        <v>482173.1</v>
      </c>
      <c r="R10229" s="1">
        <v>0.12477704137563705</v>
      </c>
      <c r="S10229" s="1">
        <v>32</v>
      </c>
      <c r="T10229" s="1">
        <v>2</v>
      </c>
      <c r="U10229" s="1">
        <v>482173.09375</v>
      </c>
      <c r="V10229" s="1">
        <v>0.12477704137563705</v>
      </c>
      <c r="W10229" s="1">
        <v>34.912815093994141</v>
      </c>
      <c r="X10229" s="1">
        <v>34.912815093994141</v>
      </c>
    </row>
    <row r="10230" spans="1:24" x14ac:dyDescent="0.35">
      <c r="A10230" s="1">
        <v>330576</v>
      </c>
      <c r="B10230" s="1" t="s">
        <v>2346</v>
      </c>
      <c r="C10230" s="1">
        <v>123469007</v>
      </c>
      <c r="D10230" s="1">
        <v>576</v>
      </c>
      <c r="E10230" s="1" t="s">
        <v>2870</v>
      </c>
      <c r="F10230" s="1" t="s">
        <v>156</v>
      </c>
      <c r="G10230" s="1" t="s">
        <v>449</v>
      </c>
      <c r="H10230" s="1" t="s">
        <v>2369</v>
      </c>
      <c r="J10230" s="1">
        <v>554807.27</v>
      </c>
      <c r="R10230" s="1">
        <v>7.2634167969226837E-2</v>
      </c>
      <c r="S10230" s="1">
        <v>33</v>
      </c>
      <c r="T10230" s="1">
        <v>2</v>
      </c>
      <c r="U10230" s="1">
        <v>554807.25</v>
      </c>
      <c r="V10230" s="1">
        <v>7.2634167969226837E-2</v>
      </c>
      <c r="W10230" s="1">
        <v>15.06391716003418</v>
      </c>
      <c r="X10230" s="1">
        <v>15.06391716003418</v>
      </c>
    </row>
    <row r="10231" spans="1:24" x14ac:dyDescent="0.35">
      <c r="A10231" s="1">
        <v>340576</v>
      </c>
      <c r="B10231" s="1" t="s">
        <v>2347</v>
      </c>
      <c r="C10231" s="1">
        <v>123469007</v>
      </c>
      <c r="D10231" s="1">
        <v>576</v>
      </c>
      <c r="E10231" s="1" t="s">
        <v>2870</v>
      </c>
      <c r="F10231" s="1" t="s">
        <v>156</v>
      </c>
      <c r="G10231" s="1" t="s">
        <v>449</v>
      </c>
      <c r="H10231" s="1" t="s">
        <v>2369</v>
      </c>
      <c r="J10231" s="1">
        <v>591756.18999999994</v>
      </c>
      <c r="R10231" s="1">
        <v>3.6948919296264648E-2</v>
      </c>
      <c r="S10231" s="1">
        <v>34</v>
      </c>
      <c r="T10231" s="1">
        <v>2</v>
      </c>
      <c r="U10231" s="1">
        <v>591756.1875</v>
      </c>
      <c r="V10231" s="1">
        <v>3.6948919296264648E-2</v>
      </c>
      <c r="W10231" s="1">
        <v>6.6597790718078613</v>
      </c>
      <c r="X10231" s="1">
        <v>6.6597790718078613</v>
      </c>
    </row>
    <row r="10232" spans="1:24" x14ac:dyDescent="0.35">
      <c r="A10232" s="1">
        <v>350576</v>
      </c>
      <c r="B10232" s="1" t="s">
        <v>2348</v>
      </c>
      <c r="C10232" s="1">
        <v>123469007</v>
      </c>
      <c r="D10232" s="1">
        <v>576</v>
      </c>
      <c r="E10232" s="1" t="s">
        <v>2870</v>
      </c>
      <c r="F10232" s="1" t="s">
        <v>156</v>
      </c>
      <c r="G10232" s="1" t="s">
        <v>449</v>
      </c>
      <c r="H10232" s="1" t="s">
        <v>2369</v>
      </c>
      <c r="J10232" s="1">
        <v>607666.32999999996</v>
      </c>
      <c r="R10232" s="1">
        <v>1.5910139307379723E-2</v>
      </c>
      <c r="S10232" s="1">
        <v>35</v>
      </c>
      <c r="T10232" s="1">
        <v>2</v>
      </c>
      <c r="U10232" s="1">
        <v>607666.3125</v>
      </c>
      <c r="V10232" s="1">
        <v>1.5910139307379723E-2</v>
      </c>
      <c r="W10232" s="1">
        <v>2.6886284351348877</v>
      </c>
      <c r="X10232" s="1">
        <v>2.6886284351348877</v>
      </c>
    </row>
    <row r="10233" spans="1:24" x14ac:dyDescent="0.35">
      <c r="A10233" s="1">
        <v>360576</v>
      </c>
      <c r="B10233" s="1" t="s">
        <v>2349</v>
      </c>
      <c r="C10233" s="1">
        <v>123469007</v>
      </c>
      <c r="D10233" s="1">
        <v>576</v>
      </c>
      <c r="E10233" s="1" t="s">
        <v>2870</v>
      </c>
      <c r="F10233" s="1" t="s">
        <v>156</v>
      </c>
      <c r="G10233" s="1" t="s">
        <v>449</v>
      </c>
      <c r="H10233" s="1" t="s">
        <v>2369</v>
      </c>
      <c r="J10233" s="1">
        <v>691076.2</v>
      </c>
      <c r="R10233" s="1">
        <v>8.3409868180751801E-2</v>
      </c>
      <c r="S10233" s="1">
        <v>36</v>
      </c>
      <c r="T10233" s="1">
        <v>2</v>
      </c>
      <c r="U10233" s="1">
        <v>691076.1875</v>
      </c>
      <c r="V10233" s="1">
        <v>8.3409868180751801E-2</v>
      </c>
      <c r="W10233" s="1">
        <v>13.726263046264648</v>
      </c>
      <c r="X10233" s="1">
        <v>13.726263046264648</v>
      </c>
    </row>
    <row r="10234" spans="1:24" x14ac:dyDescent="0.35">
      <c r="A10234" s="1">
        <v>370576</v>
      </c>
      <c r="B10234" s="1" t="s">
        <v>2350</v>
      </c>
      <c r="C10234" s="1">
        <v>123469007</v>
      </c>
      <c r="D10234" s="1">
        <v>576</v>
      </c>
      <c r="E10234" s="1" t="s">
        <v>2870</v>
      </c>
      <c r="F10234" s="1" t="s">
        <v>156</v>
      </c>
      <c r="G10234" s="1" t="s">
        <v>449</v>
      </c>
      <c r="H10234" s="1" t="s">
        <v>2369</v>
      </c>
      <c r="J10234" s="1">
        <v>984324.65</v>
      </c>
      <c r="R10234" s="1">
        <v>0.29324844479560852</v>
      </c>
      <c r="S10234" s="1">
        <v>37</v>
      </c>
      <c r="T10234" s="1">
        <v>2</v>
      </c>
      <c r="U10234" s="1">
        <v>984324.625</v>
      </c>
      <c r="V10234" s="1">
        <v>0.29324844479560852</v>
      </c>
      <c r="W10234" s="1">
        <v>42.433589935302734</v>
      </c>
      <c r="X10234" s="1">
        <v>42.433589935302734</v>
      </c>
    </row>
    <row r="10235" spans="1:24" x14ac:dyDescent="0.35">
      <c r="A10235" s="1">
        <v>380576</v>
      </c>
      <c r="B10235" s="1" t="s">
        <v>2351</v>
      </c>
      <c r="C10235" s="1">
        <v>123469007</v>
      </c>
      <c r="D10235" s="1">
        <v>576</v>
      </c>
      <c r="E10235" s="1" t="s">
        <v>2870</v>
      </c>
      <c r="F10235" s="1" t="s">
        <v>156</v>
      </c>
      <c r="G10235" s="1" t="s">
        <v>449</v>
      </c>
      <c r="H10235" s="1" t="s">
        <v>2369</v>
      </c>
      <c r="J10235" s="1">
        <v>1007869</v>
      </c>
      <c r="R10235" s="1">
        <v>2.3544350638985634E-2</v>
      </c>
      <c r="S10235" s="1">
        <v>38</v>
      </c>
      <c r="T10235" s="1">
        <v>2</v>
      </c>
      <c r="U10235" s="1">
        <v>1007869</v>
      </c>
      <c r="V10235" s="1">
        <v>2.3544350638985634E-2</v>
      </c>
      <c r="W10235" s="1">
        <v>2.3919320106506348</v>
      </c>
      <c r="X10235" s="1">
        <v>2.3919320106506348</v>
      </c>
    </row>
    <row r="10236" spans="1:24" x14ac:dyDescent="0.35">
      <c r="A10236" s="1">
        <v>390576</v>
      </c>
      <c r="B10236" s="1" t="s">
        <v>2352</v>
      </c>
      <c r="C10236" s="1">
        <v>123469007</v>
      </c>
      <c r="D10236" s="1">
        <v>576</v>
      </c>
      <c r="E10236" s="1" t="s">
        <v>2870</v>
      </c>
      <c r="F10236" s="1" t="s">
        <v>156</v>
      </c>
      <c r="G10236" s="1" t="s">
        <v>449</v>
      </c>
      <c r="H10236" s="1" t="s">
        <v>2369</v>
      </c>
      <c r="J10236" s="1">
        <v>1067668</v>
      </c>
      <c r="R10236" s="1">
        <v>5.979900062084198E-2</v>
      </c>
      <c r="S10236" s="1">
        <v>39</v>
      </c>
      <c r="T10236" s="1">
        <v>2</v>
      </c>
      <c r="U10236" s="1">
        <v>1067668</v>
      </c>
      <c r="V10236" s="1">
        <v>5.979900062084198E-2</v>
      </c>
      <c r="W10236" s="1">
        <v>5.9332113265991211</v>
      </c>
      <c r="X10236" s="1">
        <v>5.9332113265991211</v>
      </c>
    </row>
    <row r="10237" spans="1:24" x14ac:dyDescent="0.35">
      <c r="A10237" s="1">
        <v>400576</v>
      </c>
      <c r="B10237" s="1" t="s">
        <v>2353</v>
      </c>
      <c r="C10237" s="1">
        <v>123469007</v>
      </c>
      <c r="D10237" s="1">
        <v>576</v>
      </c>
      <c r="E10237" s="1" t="s">
        <v>48</v>
      </c>
      <c r="F10237" s="1" t="s">
        <v>48</v>
      </c>
      <c r="G10237" s="1" t="s">
        <v>48</v>
      </c>
      <c r="H10237" s="1" t="s">
        <v>48</v>
      </c>
      <c r="S10237" s="1">
        <v>40</v>
      </c>
      <c r="T10237" s="1">
        <v>2</v>
      </c>
      <c r="U10237" s="1">
        <v>0</v>
      </c>
      <c r="V10237" s="1">
        <v>0</v>
      </c>
      <c r="W10237" s="1">
        <v>-100</v>
      </c>
      <c r="X10237" s="1">
        <v>-100</v>
      </c>
    </row>
    <row r="10238" spans="1:24" x14ac:dyDescent="0.35">
      <c r="A10238" s="1">
        <v>410576</v>
      </c>
      <c r="B10238" s="1" t="s">
        <v>2354</v>
      </c>
      <c r="C10238" s="1">
        <v>123469007</v>
      </c>
      <c r="D10238" s="1">
        <v>576</v>
      </c>
      <c r="E10238" s="1" t="s">
        <v>48</v>
      </c>
      <c r="F10238" s="1" t="s">
        <v>48</v>
      </c>
      <c r="G10238" s="1" t="s">
        <v>48</v>
      </c>
      <c r="H10238" s="1" t="s">
        <v>48</v>
      </c>
      <c r="S10238" s="1">
        <v>41</v>
      </c>
      <c r="T10238" s="1">
        <v>2</v>
      </c>
      <c r="U10238" s="1">
        <v>0</v>
      </c>
      <c r="V10238" s="1">
        <v>0</v>
      </c>
    </row>
    <row r="10239" spans="1:24" x14ac:dyDescent="0.35">
      <c r="A10239" s="1">
        <v>420576</v>
      </c>
      <c r="B10239" s="1" t="s">
        <v>2355</v>
      </c>
      <c r="C10239" s="1">
        <v>123469007</v>
      </c>
      <c r="D10239" s="1">
        <v>576</v>
      </c>
      <c r="E10239" s="1" t="s">
        <v>48</v>
      </c>
      <c r="F10239" s="1" t="s">
        <v>48</v>
      </c>
      <c r="G10239" s="1" t="s">
        <v>48</v>
      </c>
      <c r="H10239" s="1" t="s">
        <v>48</v>
      </c>
      <c r="S10239" s="1">
        <v>42</v>
      </c>
      <c r="T10239" s="1">
        <v>2</v>
      </c>
      <c r="U10239" s="1">
        <v>0</v>
      </c>
      <c r="V10239" s="1">
        <v>0</v>
      </c>
    </row>
    <row r="10240" spans="1:24" x14ac:dyDescent="0.35">
      <c r="A10240" s="1">
        <v>430576</v>
      </c>
      <c r="B10240" s="1" t="s">
        <v>2356</v>
      </c>
      <c r="C10240" s="1">
        <v>123469007</v>
      </c>
      <c r="D10240" s="1">
        <v>576</v>
      </c>
      <c r="E10240" s="1" t="s">
        <v>48</v>
      </c>
      <c r="F10240" s="1" t="s">
        <v>48</v>
      </c>
      <c r="G10240" s="1" t="s">
        <v>48</v>
      </c>
      <c r="H10240" s="1" t="s">
        <v>48</v>
      </c>
      <c r="S10240" s="1">
        <v>43</v>
      </c>
      <c r="T10240" s="1">
        <v>2</v>
      </c>
      <c r="U10240" s="1">
        <v>0</v>
      </c>
      <c r="V10240" s="1">
        <v>0</v>
      </c>
    </row>
    <row r="10241" spans="1:24" x14ac:dyDescent="0.35">
      <c r="A10241" s="1">
        <v>440576</v>
      </c>
      <c r="B10241" s="1" t="s">
        <v>2357</v>
      </c>
      <c r="C10241" s="1">
        <v>123469007</v>
      </c>
      <c r="D10241" s="1">
        <v>576</v>
      </c>
      <c r="E10241" s="1" t="s">
        <v>48</v>
      </c>
      <c r="F10241" s="1" t="s">
        <v>48</v>
      </c>
      <c r="G10241" s="1" t="s">
        <v>48</v>
      </c>
      <c r="H10241" s="1" t="s">
        <v>48</v>
      </c>
      <c r="S10241" s="1">
        <v>44</v>
      </c>
      <c r="T10241" s="1">
        <v>2</v>
      </c>
      <c r="U10241" s="1">
        <v>0</v>
      </c>
      <c r="V10241" s="1">
        <v>0</v>
      </c>
    </row>
    <row r="10242" spans="1:24" x14ac:dyDescent="0.35">
      <c r="A10242" s="1">
        <v>450576</v>
      </c>
      <c r="B10242" s="1" t="s">
        <v>2358</v>
      </c>
      <c r="C10242" s="1">
        <v>123469007</v>
      </c>
      <c r="D10242" s="1">
        <v>576</v>
      </c>
      <c r="E10242" s="1" t="s">
        <v>48</v>
      </c>
      <c r="F10242" s="1" t="s">
        <v>48</v>
      </c>
      <c r="G10242" s="1" t="s">
        <v>48</v>
      </c>
      <c r="H10242" s="1" t="s">
        <v>48</v>
      </c>
      <c r="S10242" s="1">
        <v>45</v>
      </c>
      <c r="T10242" s="1">
        <v>2</v>
      </c>
      <c r="U10242" s="1">
        <v>0</v>
      </c>
      <c r="V10242" s="1">
        <v>0</v>
      </c>
    </row>
    <row r="10243" spans="1:24" x14ac:dyDescent="0.35">
      <c r="A10243" s="1">
        <v>460576</v>
      </c>
      <c r="B10243" s="1" t="s">
        <v>2359</v>
      </c>
      <c r="C10243" s="1">
        <v>123469007</v>
      </c>
      <c r="D10243" s="1">
        <v>576</v>
      </c>
      <c r="E10243" s="1" t="s">
        <v>48</v>
      </c>
      <c r="F10243" s="1" t="s">
        <v>48</v>
      </c>
      <c r="G10243" s="1" t="s">
        <v>48</v>
      </c>
      <c r="H10243" s="1" t="s">
        <v>48</v>
      </c>
      <c r="S10243" s="1">
        <v>46</v>
      </c>
      <c r="T10243" s="1">
        <v>2</v>
      </c>
      <c r="U10243" s="1">
        <v>0</v>
      </c>
      <c r="V10243" s="1">
        <v>0</v>
      </c>
    </row>
    <row r="10244" spans="1:24" x14ac:dyDescent="0.35">
      <c r="A10244" s="1">
        <v>470576</v>
      </c>
      <c r="B10244" s="1" t="s">
        <v>2360</v>
      </c>
      <c r="C10244" s="1">
        <v>123469007</v>
      </c>
      <c r="D10244" s="1">
        <v>576</v>
      </c>
      <c r="E10244" s="1" t="s">
        <v>48</v>
      </c>
      <c r="F10244" s="1" t="s">
        <v>48</v>
      </c>
      <c r="G10244" s="1" t="s">
        <v>48</v>
      </c>
      <c r="H10244" s="1" t="s">
        <v>48</v>
      </c>
      <c r="S10244" s="1">
        <v>47</v>
      </c>
      <c r="T10244" s="1">
        <v>2</v>
      </c>
      <c r="U10244" s="1">
        <v>0</v>
      </c>
      <c r="V10244" s="1">
        <v>0</v>
      </c>
    </row>
    <row r="10245" spans="1:24" x14ac:dyDescent="0.35">
      <c r="A10245" s="1">
        <v>290492</v>
      </c>
      <c r="B10245" s="1" t="s">
        <v>2341</v>
      </c>
      <c r="C10245" s="1">
        <v>123469303</v>
      </c>
      <c r="D10245" s="1">
        <v>492</v>
      </c>
      <c r="E10245" s="1" t="s">
        <v>2871</v>
      </c>
      <c r="F10245" s="1" t="s">
        <v>156</v>
      </c>
      <c r="G10245" s="1" t="s">
        <v>449</v>
      </c>
      <c r="H10245" s="1" t="s">
        <v>916</v>
      </c>
      <c r="I10245" s="1">
        <v>2062084.09</v>
      </c>
      <c r="K10245" s="1">
        <v>137010</v>
      </c>
      <c r="L10245" s="1">
        <v>2442642.25</v>
      </c>
      <c r="S10245" s="1">
        <v>29</v>
      </c>
      <c r="T10245" s="1">
        <v>1</v>
      </c>
      <c r="U10245" s="1">
        <v>4641736</v>
      </c>
      <c r="V10245" s="1">
        <v>0</v>
      </c>
    </row>
    <row r="10246" spans="1:24" x14ac:dyDescent="0.35">
      <c r="A10246" s="1">
        <v>300492</v>
      </c>
      <c r="B10246" s="1" t="s">
        <v>2343</v>
      </c>
      <c r="C10246" s="1">
        <v>123469303</v>
      </c>
      <c r="D10246" s="1">
        <v>492</v>
      </c>
      <c r="E10246" s="1" t="s">
        <v>2871</v>
      </c>
      <c r="F10246" s="1" t="s">
        <v>156</v>
      </c>
      <c r="G10246" s="1" t="s">
        <v>449</v>
      </c>
      <c r="H10246" s="1" t="s">
        <v>916</v>
      </c>
      <c r="I10246" s="1">
        <v>2086334.68</v>
      </c>
      <c r="K10246" s="1">
        <v>177096</v>
      </c>
      <c r="L10246" s="1">
        <v>2557477.5</v>
      </c>
      <c r="M10246" s="1">
        <v>0.11483524739742279</v>
      </c>
      <c r="N10246" s="1">
        <v>4.7012715339660645</v>
      </c>
      <c r="O10246" s="1">
        <v>2.4250589311122894E-2</v>
      </c>
      <c r="P10246" s="1">
        <v>1.1760233640670776</v>
      </c>
      <c r="Q10246" s="1">
        <v>4.008600115776062E-2</v>
      </c>
      <c r="S10246" s="1">
        <v>30</v>
      </c>
      <c r="T10246" s="1">
        <v>1</v>
      </c>
      <c r="U10246" s="1">
        <v>4820908</v>
      </c>
      <c r="V10246" s="1">
        <v>0.17917183041572571</v>
      </c>
      <c r="W10246" s="1">
        <v>3.8600213527679443</v>
      </c>
      <c r="X10246" s="1">
        <v>3.8600213527679443</v>
      </c>
    </row>
    <row r="10247" spans="1:24" x14ac:dyDescent="0.35">
      <c r="A10247" s="1">
        <v>310492</v>
      </c>
      <c r="B10247" s="1" t="s">
        <v>2344</v>
      </c>
      <c r="C10247" s="1">
        <v>123469303</v>
      </c>
      <c r="D10247" s="1">
        <v>492</v>
      </c>
      <c r="E10247" s="1" t="s">
        <v>2871</v>
      </c>
      <c r="F10247" s="1" t="s">
        <v>156</v>
      </c>
      <c r="G10247" s="1" t="s">
        <v>449</v>
      </c>
      <c r="H10247" s="1" t="s">
        <v>916</v>
      </c>
      <c r="I10247" s="1">
        <v>2107022.44</v>
      </c>
      <c r="K10247" s="1">
        <v>157053</v>
      </c>
      <c r="L10247" s="1">
        <v>2630064.25</v>
      </c>
      <c r="M10247" s="1">
        <v>7.2586752474308014E-2</v>
      </c>
      <c r="N10247" s="1">
        <v>2.8382165431976318</v>
      </c>
      <c r="O10247" s="1">
        <v>2.0687760785222054E-2</v>
      </c>
      <c r="P10247" s="1">
        <v>0.99158394336700439</v>
      </c>
      <c r="Q10247" s="1">
        <v>-2.004300057888031E-2</v>
      </c>
      <c r="S10247" s="1">
        <v>31</v>
      </c>
      <c r="T10247" s="1">
        <v>1</v>
      </c>
      <c r="U10247" s="1">
        <v>4894140</v>
      </c>
      <c r="V10247" s="1">
        <v>7.3231510818004608E-2</v>
      </c>
      <c r="W10247" s="1">
        <v>1.5190498828887939</v>
      </c>
      <c r="X10247" s="1">
        <v>1.5190498828887939</v>
      </c>
    </row>
    <row r="10248" spans="1:24" x14ac:dyDescent="0.35">
      <c r="A10248" s="1">
        <v>320492</v>
      </c>
      <c r="B10248" s="1" t="s">
        <v>2345</v>
      </c>
      <c r="C10248" s="1">
        <v>123469303</v>
      </c>
      <c r="D10248" s="1">
        <v>492</v>
      </c>
      <c r="E10248" s="1" t="s">
        <v>2871</v>
      </c>
      <c r="F10248" s="1" t="s">
        <v>156</v>
      </c>
      <c r="G10248" s="1" t="s">
        <v>449</v>
      </c>
      <c r="H10248" s="1" t="s">
        <v>916</v>
      </c>
      <c r="I10248" s="1">
        <v>1974013.18</v>
      </c>
      <c r="K10248" s="1">
        <v>157053</v>
      </c>
      <c r="L10248" s="1">
        <v>2711304.5</v>
      </c>
      <c r="M10248" s="1">
        <v>8.1240251660346985E-2</v>
      </c>
      <c r="N10248" s="1">
        <v>3.0889074802398682</v>
      </c>
      <c r="O10248" s="1">
        <v>-0.13300925493240356</v>
      </c>
      <c r="P10248" s="1">
        <v>-6.3126645088195801</v>
      </c>
      <c r="Q10248" s="1">
        <v>0</v>
      </c>
      <c r="S10248" s="1">
        <v>32</v>
      </c>
      <c r="T10248" s="1">
        <v>1</v>
      </c>
      <c r="U10248" s="1">
        <v>4842370.5</v>
      </c>
      <c r="V10248" s="1">
        <v>-5.176900327205658E-2</v>
      </c>
      <c r="W10248" s="1">
        <v>-1.0577853918075562</v>
      </c>
      <c r="X10248" s="1">
        <v>-1.0577853918075562</v>
      </c>
    </row>
    <row r="10249" spans="1:24" x14ac:dyDescent="0.35">
      <c r="A10249" s="1">
        <v>330492</v>
      </c>
      <c r="B10249" s="1" t="s">
        <v>2346</v>
      </c>
      <c r="C10249" s="1">
        <v>123469303</v>
      </c>
      <c r="D10249" s="1">
        <v>492</v>
      </c>
      <c r="E10249" s="1" t="s">
        <v>2871</v>
      </c>
      <c r="F10249" s="1" t="s">
        <v>156</v>
      </c>
      <c r="G10249" s="1" t="s">
        <v>449</v>
      </c>
      <c r="H10249" s="1" t="s">
        <v>916</v>
      </c>
      <c r="I10249" s="1">
        <v>1995407.5</v>
      </c>
      <c r="L10249" s="1">
        <v>2849267</v>
      </c>
      <c r="M10249" s="1">
        <v>0.13796250522136688</v>
      </c>
      <c r="N10249" s="1">
        <v>5.0884180068969727</v>
      </c>
      <c r="O10249" s="1">
        <v>2.1394319832324982E-2</v>
      </c>
      <c r="P10249" s="1">
        <v>1.0837982892990112</v>
      </c>
      <c r="S10249" s="1">
        <v>33</v>
      </c>
      <c r="T10249" s="1">
        <v>1</v>
      </c>
      <c r="U10249" s="1">
        <v>4844674.5</v>
      </c>
      <c r="V10249" s="1">
        <v>0.15935683250427246</v>
      </c>
      <c r="W10249" s="1">
        <v>4.758000373840332E-2</v>
      </c>
      <c r="X10249" s="1">
        <v>4.758000373840332E-2</v>
      </c>
    </row>
    <row r="10250" spans="1:24" x14ac:dyDescent="0.35">
      <c r="A10250" s="1">
        <v>340492</v>
      </c>
      <c r="B10250" s="1" t="s">
        <v>2347</v>
      </c>
      <c r="C10250" s="1">
        <v>123469303</v>
      </c>
      <c r="D10250" s="1">
        <v>492</v>
      </c>
      <c r="E10250" s="1" t="s">
        <v>2871</v>
      </c>
      <c r="F10250" s="1" t="s">
        <v>156</v>
      </c>
      <c r="G10250" s="1" t="s">
        <v>449</v>
      </c>
      <c r="H10250" s="1" t="s">
        <v>916</v>
      </c>
      <c r="I10250" s="1">
        <v>2119605.67</v>
      </c>
      <c r="K10250" s="1">
        <v>157053</v>
      </c>
      <c r="L10250" s="1">
        <v>2849262</v>
      </c>
      <c r="M10250" s="1">
        <v>-4.9999998736893758E-6</v>
      </c>
      <c r="N10250" s="1">
        <v>-1.7548372852616012E-4</v>
      </c>
      <c r="O10250" s="1">
        <v>0.12419816851615906</v>
      </c>
      <c r="P10250" s="1">
        <v>6.2242007255554199</v>
      </c>
      <c r="S10250" s="1">
        <v>34</v>
      </c>
      <c r="T10250" s="1">
        <v>1</v>
      </c>
      <c r="U10250" s="1">
        <v>5125921</v>
      </c>
      <c r="V10250" s="1">
        <v>0.12419316917657852</v>
      </c>
      <c r="W10250" s="1">
        <v>5.8052711486816406</v>
      </c>
      <c r="X10250" s="1">
        <v>5.8052711486816406</v>
      </c>
    </row>
    <row r="10251" spans="1:24" x14ac:dyDescent="0.35">
      <c r="A10251" s="1">
        <v>350492</v>
      </c>
      <c r="B10251" s="1" t="s">
        <v>2348</v>
      </c>
      <c r="C10251" s="1">
        <v>123469303</v>
      </c>
      <c r="D10251" s="1">
        <v>492</v>
      </c>
      <c r="E10251" s="1" t="s">
        <v>2871</v>
      </c>
      <c r="F10251" s="1" t="s">
        <v>156</v>
      </c>
      <c r="G10251" s="1" t="s">
        <v>449</v>
      </c>
      <c r="H10251" s="1" t="s">
        <v>916</v>
      </c>
      <c r="I10251" s="1">
        <v>2028915.26</v>
      </c>
      <c r="K10251" s="1">
        <v>157053</v>
      </c>
      <c r="L10251" s="1">
        <v>3110398.75</v>
      </c>
      <c r="M10251" s="1">
        <v>0.2611367404460907</v>
      </c>
      <c r="N10251" s="1">
        <v>9.1650667190551758</v>
      </c>
      <c r="O10251" s="1">
        <v>-9.0690411627292633E-2</v>
      </c>
      <c r="P10251" s="1">
        <v>-4.2786455154418945</v>
      </c>
      <c r="Q10251" s="1">
        <v>0</v>
      </c>
      <c r="S10251" s="1">
        <v>35</v>
      </c>
      <c r="T10251" s="1">
        <v>1</v>
      </c>
      <c r="U10251" s="1">
        <v>5296367</v>
      </c>
      <c r="V10251" s="1">
        <v>0.17044633626937866</v>
      </c>
      <c r="W10251" s="1">
        <v>3.3251781463623047</v>
      </c>
      <c r="X10251" s="1">
        <v>3.3251781463623047</v>
      </c>
    </row>
    <row r="10252" spans="1:24" x14ac:dyDescent="0.35">
      <c r="A10252" s="1">
        <v>360492</v>
      </c>
      <c r="B10252" s="1" t="s">
        <v>2349</v>
      </c>
      <c r="C10252" s="1">
        <v>123469303</v>
      </c>
      <c r="D10252" s="1">
        <v>492</v>
      </c>
      <c r="E10252" s="1" t="s">
        <v>2871</v>
      </c>
      <c r="F10252" s="1" t="s">
        <v>156</v>
      </c>
      <c r="G10252" s="1" t="s">
        <v>449</v>
      </c>
      <c r="H10252" s="1" t="s">
        <v>916</v>
      </c>
      <c r="I10252" s="1">
        <v>2236577.79</v>
      </c>
      <c r="K10252" s="1">
        <v>157053</v>
      </c>
      <c r="L10252" s="1">
        <v>3691878.5</v>
      </c>
      <c r="M10252" s="1">
        <v>0.58147972822189331</v>
      </c>
      <c r="N10252" s="1">
        <v>18.694700241088867</v>
      </c>
      <c r="O10252" s="1">
        <v>0.20766252279281616</v>
      </c>
      <c r="P10252" s="1">
        <v>10.235150337219238</v>
      </c>
      <c r="Q10252" s="1">
        <v>0</v>
      </c>
      <c r="S10252" s="1">
        <v>36</v>
      </c>
      <c r="T10252" s="1">
        <v>1</v>
      </c>
      <c r="U10252" s="1">
        <v>6085509</v>
      </c>
      <c r="V10252" s="1">
        <v>0.78914225101470947</v>
      </c>
      <c r="W10252" s="1">
        <v>14.899684906005859</v>
      </c>
      <c r="X10252" s="1">
        <v>14.899684906005859</v>
      </c>
    </row>
    <row r="10253" spans="1:24" x14ac:dyDescent="0.35">
      <c r="A10253" s="1">
        <v>370492</v>
      </c>
      <c r="B10253" s="1" t="s">
        <v>2350</v>
      </c>
      <c r="C10253" s="1">
        <v>123469303</v>
      </c>
      <c r="D10253" s="1">
        <v>492</v>
      </c>
      <c r="E10253" s="1" t="s">
        <v>2871</v>
      </c>
      <c r="F10253" s="1" t="s">
        <v>156</v>
      </c>
      <c r="G10253" s="1" t="s">
        <v>449</v>
      </c>
      <c r="H10253" s="1" t="s">
        <v>916</v>
      </c>
      <c r="I10253" s="1">
        <v>2272406.2000000002</v>
      </c>
      <c r="K10253" s="1">
        <v>157053</v>
      </c>
      <c r="L10253" s="1">
        <v>4275942.5</v>
      </c>
      <c r="M10253" s="1">
        <v>0.58406400680541992</v>
      </c>
      <c r="N10253" s="1">
        <v>15.820239067077637</v>
      </c>
      <c r="O10253" s="1">
        <v>3.582841157913208E-2</v>
      </c>
      <c r="P10253" s="1">
        <v>1.6019300222396851</v>
      </c>
      <c r="Q10253" s="1">
        <v>0</v>
      </c>
      <c r="S10253" s="1">
        <v>37</v>
      </c>
      <c r="T10253" s="1">
        <v>1</v>
      </c>
      <c r="U10253" s="1">
        <v>6705402</v>
      </c>
      <c r="V10253" s="1">
        <v>0.619892418384552</v>
      </c>
      <c r="W10253" s="1">
        <v>10.186378479003906</v>
      </c>
      <c r="X10253" s="1">
        <v>10.186378479003906</v>
      </c>
    </row>
    <row r="10254" spans="1:24" x14ac:dyDescent="0.35">
      <c r="A10254" s="1">
        <v>380492</v>
      </c>
      <c r="B10254" s="1" t="s">
        <v>2351</v>
      </c>
      <c r="C10254" s="1">
        <v>123469303</v>
      </c>
      <c r="D10254" s="1">
        <v>492</v>
      </c>
      <c r="E10254" s="1" t="s">
        <v>2871</v>
      </c>
      <c r="F10254" s="1" t="s">
        <v>156</v>
      </c>
      <c r="G10254" s="1" t="s">
        <v>449</v>
      </c>
      <c r="H10254" s="1" t="s">
        <v>916</v>
      </c>
      <c r="I10254" s="1">
        <v>2171738</v>
      </c>
      <c r="K10254" s="1">
        <v>157053</v>
      </c>
      <c r="L10254" s="1">
        <v>4696345</v>
      </c>
      <c r="M10254" s="1">
        <v>0.42040249705314636</v>
      </c>
      <c r="N10254" s="1">
        <v>9.8318090438842773</v>
      </c>
      <c r="O10254" s="1">
        <v>-0.10066819936037064</v>
      </c>
      <c r="P10254" s="1">
        <v>-4.4300265312194824</v>
      </c>
      <c r="Q10254" s="1">
        <v>0</v>
      </c>
      <c r="S10254" s="1">
        <v>38</v>
      </c>
      <c r="T10254" s="1">
        <v>1</v>
      </c>
      <c r="U10254" s="1">
        <v>7025136</v>
      </c>
      <c r="V10254" s="1">
        <v>0.31973430514335632</v>
      </c>
      <c r="W10254" s="1">
        <v>4.7683048248291016</v>
      </c>
      <c r="X10254" s="1">
        <v>4.7683048248291016</v>
      </c>
    </row>
    <row r="10255" spans="1:24" x14ac:dyDescent="0.35">
      <c r="A10255" s="1">
        <v>390492</v>
      </c>
      <c r="B10255" s="1" t="s">
        <v>2352</v>
      </c>
      <c r="C10255" s="1">
        <v>123469303</v>
      </c>
      <c r="D10255" s="1">
        <v>492</v>
      </c>
      <c r="E10255" s="1" t="s">
        <v>2871</v>
      </c>
      <c r="F10255" s="1" t="s">
        <v>156</v>
      </c>
      <c r="G10255" s="1" t="s">
        <v>449</v>
      </c>
      <c r="H10255" s="1" t="s">
        <v>916</v>
      </c>
      <c r="I10255" s="1">
        <v>2191958</v>
      </c>
      <c r="K10255" s="1">
        <v>207053</v>
      </c>
      <c r="L10255" s="1">
        <v>4808566</v>
      </c>
      <c r="M10255" s="1">
        <v>0.11222100257873535</v>
      </c>
      <c r="N10255" s="1">
        <v>2.3895390033721924</v>
      </c>
      <c r="O10255" s="1">
        <v>2.0220000296831131E-2</v>
      </c>
      <c r="P10255" s="1">
        <v>0.93105155229568481</v>
      </c>
      <c r="Q10255" s="1">
        <v>5.000000074505806E-2</v>
      </c>
      <c r="S10255" s="1">
        <v>39</v>
      </c>
      <c r="T10255" s="1">
        <v>1</v>
      </c>
      <c r="U10255" s="1">
        <v>7207577</v>
      </c>
      <c r="V10255" s="1">
        <v>0.18244099617004395</v>
      </c>
      <c r="W10255" s="1">
        <v>2.5969746112823486</v>
      </c>
      <c r="X10255" s="1">
        <v>2.5969746112823486</v>
      </c>
    </row>
    <row r="10256" spans="1:24" x14ac:dyDescent="0.35">
      <c r="A10256" s="1">
        <v>400492</v>
      </c>
      <c r="B10256" s="1" t="s">
        <v>2353</v>
      </c>
      <c r="C10256" s="1">
        <v>123469303</v>
      </c>
      <c r="D10256" s="1">
        <v>492</v>
      </c>
      <c r="E10256" s="1" t="s">
        <v>2871</v>
      </c>
      <c r="F10256" s="1" t="s">
        <v>156</v>
      </c>
      <c r="G10256" s="1" t="s">
        <v>449</v>
      </c>
      <c r="H10256" s="1" t="s">
        <v>916</v>
      </c>
      <c r="S10256" s="1">
        <v>40</v>
      </c>
      <c r="T10256" s="1">
        <v>1</v>
      </c>
      <c r="U10256" s="1">
        <v>0</v>
      </c>
      <c r="V10256" s="1">
        <v>0</v>
      </c>
      <c r="W10256" s="1">
        <v>-100</v>
      </c>
      <c r="X10256" s="1">
        <v>-100</v>
      </c>
    </row>
    <row r="10257" spans="1:24" x14ac:dyDescent="0.35">
      <c r="A10257" s="1">
        <v>410492</v>
      </c>
      <c r="B10257" s="1" t="s">
        <v>2354</v>
      </c>
      <c r="C10257" s="1">
        <v>123469303</v>
      </c>
      <c r="D10257" s="1">
        <v>492</v>
      </c>
      <c r="E10257" s="1" t="s">
        <v>2871</v>
      </c>
      <c r="F10257" s="1" t="s">
        <v>156</v>
      </c>
      <c r="G10257" s="1" t="s">
        <v>449</v>
      </c>
      <c r="H10257" s="1" t="s">
        <v>916</v>
      </c>
      <c r="S10257" s="1">
        <v>41</v>
      </c>
      <c r="T10257" s="1">
        <v>1</v>
      </c>
      <c r="U10257" s="1">
        <v>0</v>
      </c>
      <c r="V10257" s="1">
        <v>0</v>
      </c>
    </row>
    <row r="10258" spans="1:24" x14ac:dyDescent="0.35">
      <c r="A10258" s="1">
        <v>420492</v>
      </c>
      <c r="B10258" s="1" t="s">
        <v>2355</v>
      </c>
      <c r="C10258" s="1">
        <v>123469303</v>
      </c>
      <c r="D10258" s="1">
        <v>492</v>
      </c>
      <c r="E10258" s="1" t="s">
        <v>2871</v>
      </c>
      <c r="F10258" s="1" t="s">
        <v>156</v>
      </c>
      <c r="G10258" s="1" t="s">
        <v>449</v>
      </c>
      <c r="H10258" s="1" t="s">
        <v>916</v>
      </c>
      <c r="S10258" s="1">
        <v>42</v>
      </c>
      <c r="T10258" s="1">
        <v>1</v>
      </c>
      <c r="U10258" s="1">
        <v>0</v>
      </c>
      <c r="V10258" s="1">
        <v>0</v>
      </c>
    </row>
    <row r="10259" spans="1:24" x14ac:dyDescent="0.35">
      <c r="A10259" s="1">
        <v>430492</v>
      </c>
      <c r="B10259" s="1" t="s">
        <v>2356</v>
      </c>
      <c r="C10259" s="1">
        <v>123469303</v>
      </c>
      <c r="D10259" s="1">
        <v>492</v>
      </c>
      <c r="E10259" s="1" t="s">
        <v>2871</v>
      </c>
      <c r="F10259" s="1" t="s">
        <v>156</v>
      </c>
      <c r="G10259" s="1" t="s">
        <v>449</v>
      </c>
      <c r="H10259" s="1" t="s">
        <v>916</v>
      </c>
      <c r="S10259" s="1">
        <v>43</v>
      </c>
      <c r="T10259" s="1">
        <v>1</v>
      </c>
      <c r="U10259" s="1">
        <v>0</v>
      </c>
      <c r="V10259" s="1">
        <v>0</v>
      </c>
    </row>
    <row r="10260" spans="1:24" x14ac:dyDescent="0.35">
      <c r="A10260" s="1">
        <v>440492</v>
      </c>
      <c r="B10260" s="1" t="s">
        <v>2357</v>
      </c>
      <c r="C10260" s="1">
        <v>123469303</v>
      </c>
      <c r="D10260" s="1">
        <v>492</v>
      </c>
      <c r="E10260" s="1" t="s">
        <v>2871</v>
      </c>
      <c r="F10260" s="1" t="s">
        <v>156</v>
      </c>
      <c r="G10260" s="1" t="s">
        <v>449</v>
      </c>
      <c r="H10260" s="1" t="s">
        <v>916</v>
      </c>
      <c r="S10260" s="1">
        <v>44</v>
      </c>
      <c r="T10260" s="1">
        <v>1</v>
      </c>
      <c r="U10260" s="1">
        <v>0</v>
      </c>
      <c r="V10260" s="1">
        <v>0</v>
      </c>
    </row>
    <row r="10261" spans="1:24" x14ac:dyDescent="0.35">
      <c r="A10261" s="1">
        <v>450492</v>
      </c>
      <c r="B10261" s="1" t="s">
        <v>2358</v>
      </c>
      <c r="C10261" s="1">
        <v>123469303</v>
      </c>
      <c r="D10261" s="1">
        <v>492</v>
      </c>
      <c r="E10261" s="1" t="s">
        <v>2871</v>
      </c>
      <c r="F10261" s="1" t="s">
        <v>156</v>
      </c>
      <c r="G10261" s="1" t="s">
        <v>449</v>
      </c>
      <c r="H10261" s="1" t="s">
        <v>916</v>
      </c>
      <c r="S10261" s="1">
        <v>45</v>
      </c>
      <c r="T10261" s="1">
        <v>1</v>
      </c>
      <c r="U10261" s="1">
        <v>0</v>
      </c>
      <c r="V10261" s="1">
        <v>0</v>
      </c>
    </row>
    <row r="10262" spans="1:24" x14ac:dyDescent="0.35">
      <c r="A10262" s="1">
        <v>460492</v>
      </c>
      <c r="B10262" s="1" t="s">
        <v>2359</v>
      </c>
      <c r="C10262" s="1">
        <v>123469303</v>
      </c>
      <c r="D10262" s="1">
        <v>492</v>
      </c>
      <c r="E10262" s="1" t="s">
        <v>2871</v>
      </c>
      <c r="F10262" s="1" t="s">
        <v>156</v>
      </c>
      <c r="G10262" s="1" t="s">
        <v>449</v>
      </c>
      <c r="H10262" s="1" t="s">
        <v>916</v>
      </c>
      <c r="S10262" s="1">
        <v>46</v>
      </c>
      <c r="T10262" s="1">
        <v>1</v>
      </c>
      <c r="U10262" s="1">
        <v>0</v>
      </c>
      <c r="V10262" s="1">
        <v>0</v>
      </c>
    </row>
    <row r="10263" spans="1:24" x14ac:dyDescent="0.35">
      <c r="A10263" s="1">
        <v>470492</v>
      </c>
      <c r="B10263" s="1" t="s">
        <v>2360</v>
      </c>
      <c r="C10263" s="1">
        <v>123469303</v>
      </c>
      <c r="D10263" s="1">
        <v>492</v>
      </c>
      <c r="E10263" s="1" t="s">
        <v>2871</v>
      </c>
      <c r="F10263" s="1" t="s">
        <v>156</v>
      </c>
      <c r="G10263" s="1" t="s">
        <v>449</v>
      </c>
      <c r="H10263" s="1" t="s">
        <v>916</v>
      </c>
      <c r="S10263" s="1">
        <v>47</v>
      </c>
      <c r="T10263" s="1">
        <v>1</v>
      </c>
      <c r="U10263" s="1">
        <v>0</v>
      </c>
      <c r="V10263" s="1">
        <v>0</v>
      </c>
    </row>
    <row r="10264" spans="1:24" x14ac:dyDescent="0.35">
      <c r="A10264" s="1">
        <v>480492</v>
      </c>
      <c r="B10264" s="1" t="s">
        <v>2361</v>
      </c>
      <c r="C10264" s="1">
        <v>123469303</v>
      </c>
      <c r="D10264" s="1">
        <v>492</v>
      </c>
      <c r="E10264" s="1" t="s">
        <v>2871</v>
      </c>
      <c r="F10264" s="1" t="s">
        <v>156</v>
      </c>
      <c r="G10264" s="1" t="s">
        <v>449</v>
      </c>
      <c r="H10264" s="1" t="s">
        <v>916</v>
      </c>
      <c r="S10264" s="1">
        <v>48</v>
      </c>
      <c r="T10264" s="1">
        <v>1</v>
      </c>
      <c r="U10264" s="1">
        <v>0</v>
      </c>
      <c r="V10264" s="1">
        <v>0</v>
      </c>
    </row>
    <row r="10265" spans="1:24" x14ac:dyDescent="0.35">
      <c r="A10265" s="1">
        <v>290017</v>
      </c>
      <c r="B10265" s="1" t="s">
        <v>2341</v>
      </c>
      <c r="C10265" s="1">
        <v>124150503</v>
      </c>
      <c r="D10265" s="1">
        <v>17</v>
      </c>
      <c r="E10265" s="1" t="s">
        <v>2872</v>
      </c>
      <c r="F10265" s="1" t="s">
        <v>205</v>
      </c>
      <c r="G10265" s="1" t="s">
        <v>204</v>
      </c>
      <c r="H10265" s="1" t="s">
        <v>916</v>
      </c>
      <c r="I10265" s="1">
        <v>2574526.5299999998</v>
      </c>
      <c r="K10265" s="1">
        <v>754726</v>
      </c>
      <c r="L10265" s="1">
        <v>14605370</v>
      </c>
      <c r="S10265" s="1">
        <v>29</v>
      </c>
      <c r="T10265" s="1">
        <v>1</v>
      </c>
      <c r="U10265" s="1">
        <v>17934622</v>
      </c>
      <c r="V10265" s="1">
        <v>0</v>
      </c>
    </row>
    <row r="10266" spans="1:24" x14ac:dyDescent="0.35">
      <c r="A10266" s="1">
        <v>300017</v>
      </c>
      <c r="B10266" s="1" t="s">
        <v>2343</v>
      </c>
      <c r="C10266" s="1">
        <v>124150503</v>
      </c>
      <c r="D10266" s="1">
        <v>17</v>
      </c>
      <c r="E10266" s="1" t="s">
        <v>2872</v>
      </c>
      <c r="F10266" s="1" t="s">
        <v>205</v>
      </c>
      <c r="G10266" s="1" t="s">
        <v>204</v>
      </c>
      <c r="H10266" s="1" t="s">
        <v>916</v>
      </c>
      <c r="I10266" s="1">
        <v>2486040.62</v>
      </c>
      <c r="K10266" s="1">
        <v>754726</v>
      </c>
      <c r="L10266" s="1">
        <v>14895583</v>
      </c>
      <c r="M10266" s="1">
        <v>0.29021298885345459</v>
      </c>
      <c r="N10266" s="1">
        <v>1.9870294332504272</v>
      </c>
      <c r="O10266" s="1">
        <v>-8.848591148853302E-2</v>
      </c>
      <c r="P10266" s="1">
        <v>-3.4369781017303467</v>
      </c>
      <c r="Q10266" s="1">
        <v>0</v>
      </c>
      <c r="S10266" s="1">
        <v>30</v>
      </c>
      <c r="T10266" s="1">
        <v>1</v>
      </c>
      <c r="U10266" s="1">
        <v>18136350</v>
      </c>
      <c r="V10266" s="1">
        <v>0.20172707736492157</v>
      </c>
      <c r="W10266" s="1">
        <v>1.1247965097427368</v>
      </c>
      <c r="X10266" s="1">
        <v>1.1247965097427368</v>
      </c>
    </row>
    <row r="10267" spans="1:24" x14ac:dyDescent="0.35">
      <c r="A10267" s="1">
        <v>310017</v>
      </c>
      <c r="B10267" s="1" t="s">
        <v>2344</v>
      </c>
      <c r="C10267" s="1">
        <v>124150503</v>
      </c>
      <c r="D10267" s="1">
        <v>17</v>
      </c>
      <c r="E10267" s="1" t="s">
        <v>2872</v>
      </c>
      <c r="F10267" s="1" t="s">
        <v>205</v>
      </c>
      <c r="G10267" s="1" t="s">
        <v>204</v>
      </c>
      <c r="H10267" s="1" t="s">
        <v>916</v>
      </c>
      <c r="I10267" s="1">
        <v>2709045.6</v>
      </c>
      <c r="K10267" s="1">
        <v>754726</v>
      </c>
      <c r="L10267" s="1">
        <v>15107702</v>
      </c>
      <c r="M10267" s="1">
        <v>0.21211899816989899</v>
      </c>
      <c r="N10267" s="1">
        <v>1.4240396022796631</v>
      </c>
      <c r="O10267" s="1">
        <v>0.22300498187541962</v>
      </c>
      <c r="P10267" s="1">
        <v>8.9702873229980469</v>
      </c>
      <c r="Q10267" s="1">
        <v>0</v>
      </c>
      <c r="S10267" s="1">
        <v>31</v>
      </c>
      <c r="T10267" s="1">
        <v>1</v>
      </c>
      <c r="U10267" s="1">
        <v>18571474</v>
      </c>
      <c r="V10267" s="1">
        <v>0.4351239800453186</v>
      </c>
      <c r="W10267" s="1">
        <v>2.3991818428039551</v>
      </c>
      <c r="X10267" s="1">
        <v>2.3991818428039551</v>
      </c>
    </row>
    <row r="10268" spans="1:24" x14ac:dyDescent="0.35">
      <c r="A10268" s="1">
        <v>320017</v>
      </c>
      <c r="B10268" s="1" t="s">
        <v>2345</v>
      </c>
      <c r="C10268" s="1">
        <v>124150503</v>
      </c>
      <c r="D10268" s="1">
        <v>17</v>
      </c>
      <c r="E10268" s="1" t="s">
        <v>2872</v>
      </c>
      <c r="F10268" s="1" t="s">
        <v>205</v>
      </c>
      <c r="G10268" s="1" t="s">
        <v>204</v>
      </c>
      <c r="H10268" s="1" t="s">
        <v>916</v>
      </c>
      <c r="I10268" s="1">
        <v>2586069.5099999998</v>
      </c>
      <c r="K10268" s="1">
        <v>754726</v>
      </c>
      <c r="L10268" s="1">
        <v>15240089</v>
      </c>
      <c r="M10268" s="1">
        <v>0.13238699734210968</v>
      </c>
      <c r="N10268" s="1">
        <v>0.87628811597824097</v>
      </c>
      <c r="O10268" s="1">
        <v>-0.12297608703374863</v>
      </c>
      <c r="P10268" s="1">
        <v>-4.539461612701416</v>
      </c>
      <c r="Q10268" s="1">
        <v>0</v>
      </c>
      <c r="S10268" s="1">
        <v>32</v>
      </c>
      <c r="T10268" s="1">
        <v>1</v>
      </c>
      <c r="U10268" s="1">
        <v>18580884</v>
      </c>
      <c r="V10268" s="1">
        <v>9.4109103083610535E-3</v>
      </c>
      <c r="W10268" s="1">
        <v>5.0669107586145401E-2</v>
      </c>
      <c r="X10268" s="1">
        <v>5.0669107586145401E-2</v>
      </c>
    </row>
    <row r="10269" spans="1:24" x14ac:dyDescent="0.35">
      <c r="A10269" s="1">
        <v>330017</v>
      </c>
      <c r="B10269" s="1" t="s">
        <v>2346</v>
      </c>
      <c r="C10269" s="1">
        <v>124150503</v>
      </c>
      <c r="D10269" s="1">
        <v>17</v>
      </c>
      <c r="E10269" s="1" t="s">
        <v>2872</v>
      </c>
      <c r="F10269" s="1" t="s">
        <v>205</v>
      </c>
      <c r="G10269" s="1" t="s">
        <v>204</v>
      </c>
      <c r="H10269" s="1" t="s">
        <v>916</v>
      </c>
      <c r="I10269" s="1">
        <v>2848727.86</v>
      </c>
      <c r="K10269" s="1">
        <v>754726</v>
      </c>
      <c r="L10269" s="1">
        <v>15484573</v>
      </c>
      <c r="M10269" s="1">
        <v>0.24448400735855103</v>
      </c>
      <c r="N10269" s="1">
        <v>1.6042163372039795</v>
      </c>
      <c r="O10269" s="1">
        <v>0.26265835762023926</v>
      </c>
      <c r="P10269" s="1">
        <v>10.156661987304688</v>
      </c>
      <c r="Q10269" s="1">
        <v>0</v>
      </c>
      <c r="S10269" s="1">
        <v>33</v>
      </c>
      <c r="T10269" s="1">
        <v>1</v>
      </c>
      <c r="U10269" s="1">
        <v>19088026</v>
      </c>
      <c r="V10269" s="1">
        <v>0.50714236497879028</v>
      </c>
      <c r="W10269" s="1">
        <v>2.729374885559082</v>
      </c>
      <c r="X10269" s="1">
        <v>2.729374885559082</v>
      </c>
    </row>
    <row r="10270" spans="1:24" x14ac:dyDescent="0.35">
      <c r="A10270" s="1">
        <v>340017</v>
      </c>
      <c r="B10270" s="1" t="s">
        <v>2347</v>
      </c>
      <c r="C10270" s="1">
        <v>124150503</v>
      </c>
      <c r="D10270" s="1">
        <v>17</v>
      </c>
      <c r="E10270" s="1" t="s">
        <v>2872</v>
      </c>
      <c r="F10270" s="1" t="s">
        <v>205</v>
      </c>
      <c r="G10270" s="1" t="s">
        <v>204</v>
      </c>
      <c r="H10270" s="1" t="s">
        <v>916</v>
      </c>
      <c r="I10270" s="1">
        <v>2714831.18</v>
      </c>
      <c r="K10270" s="1">
        <v>754726</v>
      </c>
      <c r="L10270" s="1">
        <v>15484562</v>
      </c>
      <c r="M10270" s="1">
        <v>-1.1000000085914508E-5</v>
      </c>
      <c r="N10270" s="1">
        <v>-7.103844836819917E-5</v>
      </c>
      <c r="O10270" s="1">
        <v>-0.13389667868614197</v>
      </c>
      <c r="P10270" s="1">
        <v>-4.7002272605895996</v>
      </c>
      <c r="Q10270" s="1">
        <v>0</v>
      </c>
      <c r="S10270" s="1">
        <v>34</v>
      </c>
      <c r="T10270" s="1">
        <v>1</v>
      </c>
      <c r="U10270" s="1">
        <v>18954120</v>
      </c>
      <c r="V10270" s="1">
        <v>-0.13390767574310303</v>
      </c>
      <c r="W10270" s="1">
        <v>-0.70151829719543457</v>
      </c>
      <c r="X10270" s="1">
        <v>-0.70151829719543457</v>
      </c>
    </row>
    <row r="10271" spans="1:24" x14ac:dyDescent="0.35">
      <c r="A10271" s="1">
        <v>350017</v>
      </c>
      <c r="B10271" s="1" t="s">
        <v>2348</v>
      </c>
      <c r="C10271" s="1">
        <v>124150503</v>
      </c>
      <c r="D10271" s="1">
        <v>17</v>
      </c>
      <c r="E10271" s="1" t="s">
        <v>2872</v>
      </c>
      <c r="F10271" s="1" t="s">
        <v>205</v>
      </c>
      <c r="G10271" s="1" t="s">
        <v>204</v>
      </c>
      <c r="H10271" s="1" t="s">
        <v>916</v>
      </c>
      <c r="I10271" s="1">
        <v>2869410.77</v>
      </c>
      <c r="K10271" s="1">
        <v>754726</v>
      </c>
      <c r="L10271" s="1">
        <v>15781865</v>
      </c>
      <c r="M10271" s="1">
        <v>0.29730299115180969</v>
      </c>
      <c r="N10271" s="1">
        <v>1.9199961423873901</v>
      </c>
      <c r="O10271" s="1">
        <v>0.15457959473133087</v>
      </c>
      <c r="P10271" s="1">
        <v>5.6938934326171875</v>
      </c>
      <c r="Q10271" s="1">
        <v>0</v>
      </c>
      <c r="S10271" s="1">
        <v>35</v>
      </c>
      <c r="T10271" s="1">
        <v>1</v>
      </c>
      <c r="U10271" s="1">
        <v>19406002</v>
      </c>
      <c r="V10271" s="1">
        <v>0.45188260078430176</v>
      </c>
      <c r="W10271" s="1">
        <v>2.3840832710266113</v>
      </c>
      <c r="X10271" s="1">
        <v>2.3840832710266113</v>
      </c>
    </row>
    <row r="10272" spans="1:24" x14ac:dyDescent="0.35">
      <c r="A10272" s="1">
        <v>360017</v>
      </c>
      <c r="B10272" s="1" t="s">
        <v>2349</v>
      </c>
      <c r="C10272" s="1">
        <v>124150503</v>
      </c>
      <c r="D10272" s="1">
        <v>17</v>
      </c>
      <c r="E10272" s="1" t="s">
        <v>2872</v>
      </c>
      <c r="F10272" s="1" t="s">
        <v>205</v>
      </c>
      <c r="G10272" s="1" t="s">
        <v>204</v>
      </c>
      <c r="H10272" s="1" t="s">
        <v>916</v>
      </c>
      <c r="I10272" s="1">
        <v>3270242.32</v>
      </c>
      <c r="K10272" s="1">
        <v>754726</v>
      </c>
      <c r="L10272" s="1">
        <v>16422309</v>
      </c>
      <c r="M10272" s="1">
        <v>0.64044398069381714</v>
      </c>
      <c r="N10272" s="1">
        <v>4.058100700378418</v>
      </c>
      <c r="O10272" s="1">
        <v>0.40083155035972595</v>
      </c>
      <c r="P10272" s="1">
        <v>13.969123840332031</v>
      </c>
      <c r="Q10272" s="1">
        <v>0</v>
      </c>
      <c r="S10272" s="1">
        <v>36</v>
      </c>
      <c r="T10272" s="1">
        <v>1</v>
      </c>
      <c r="U10272" s="1">
        <v>20447278</v>
      </c>
      <c r="V10272" s="1">
        <v>1.0412755012512207</v>
      </c>
      <c r="W10272" s="1">
        <v>5.3657422065734863</v>
      </c>
      <c r="X10272" s="1">
        <v>5.3657422065734863</v>
      </c>
    </row>
    <row r="10273" spans="1:24" x14ac:dyDescent="0.35">
      <c r="A10273" s="1">
        <v>370017</v>
      </c>
      <c r="B10273" s="1" t="s">
        <v>2350</v>
      </c>
      <c r="C10273" s="1">
        <v>124150503</v>
      </c>
      <c r="D10273" s="1">
        <v>17</v>
      </c>
      <c r="E10273" s="1" t="s">
        <v>2872</v>
      </c>
      <c r="F10273" s="1" t="s">
        <v>205</v>
      </c>
      <c r="G10273" s="1" t="s">
        <v>204</v>
      </c>
      <c r="H10273" s="1" t="s">
        <v>916</v>
      </c>
      <c r="I10273" s="1">
        <v>3422604.72</v>
      </c>
      <c r="K10273" s="1">
        <v>754726</v>
      </c>
      <c r="L10273" s="1">
        <v>17398704</v>
      </c>
      <c r="M10273" s="1">
        <v>0.97639501094818115</v>
      </c>
      <c r="N10273" s="1">
        <v>5.9455404281616211</v>
      </c>
      <c r="O10273" s="1">
        <v>0.1523624062538147</v>
      </c>
      <c r="P10273" s="1">
        <v>4.659055233001709</v>
      </c>
      <c r="Q10273" s="1">
        <v>0</v>
      </c>
      <c r="S10273" s="1">
        <v>37</v>
      </c>
      <c r="T10273" s="1">
        <v>1</v>
      </c>
      <c r="U10273" s="1">
        <v>21576034</v>
      </c>
      <c r="V10273" s="1">
        <v>1.1287574768066406</v>
      </c>
      <c r="W10273" s="1">
        <v>5.5203242301940918</v>
      </c>
      <c r="X10273" s="1">
        <v>5.5203242301940918</v>
      </c>
    </row>
    <row r="10274" spans="1:24" x14ac:dyDescent="0.35">
      <c r="A10274" s="1">
        <v>380017</v>
      </c>
      <c r="B10274" s="1" t="s">
        <v>2351</v>
      </c>
      <c r="C10274" s="1">
        <v>124150503</v>
      </c>
      <c r="D10274" s="1">
        <v>17</v>
      </c>
      <c r="E10274" s="1" t="s">
        <v>2872</v>
      </c>
      <c r="F10274" s="1" t="s">
        <v>205</v>
      </c>
      <c r="G10274" s="1" t="s">
        <v>204</v>
      </c>
      <c r="H10274" s="1" t="s">
        <v>916</v>
      </c>
      <c r="I10274" s="1">
        <v>3616796</v>
      </c>
      <c r="K10274" s="1">
        <v>2725001</v>
      </c>
      <c r="L10274" s="1">
        <v>17718904</v>
      </c>
      <c r="M10274" s="1">
        <v>0.32019999623298645</v>
      </c>
      <c r="N10274" s="1">
        <v>1.8403669595718384</v>
      </c>
      <c r="O10274" s="1">
        <v>0.19419127702713013</v>
      </c>
      <c r="P10274" s="1">
        <v>5.6737861633300781</v>
      </c>
      <c r="Q10274" s="1">
        <v>1.9702750444412231</v>
      </c>
      <c r="S10274" s="1">
        <v>38</v>
      </c>
      <c r="T10274" s="1">
        <v>1</v>
      </c>
      <c r="U10274" s="1">
        <v>24060700</v>
      </c>
      <c r="V10274" s="1">
        <v>2.4846663475036621</v>
      </c>
      <c r="W10274" s="1">
        <v>11.515860557556152</v>
      </c>
      <c r="X10274" s="1">
        <v>11.515860557556152</v>
      </c>
    </row>
    <row r="10275" spans="1:24" x14ac:dyDescent="0.35">
      <c r="A10275" s="1">
        <v>390017</v>
      </c>
      <c r="B10275" s="1" t="s">
        <v>2352</v>
      </c>
      <c r="C10275" s="1">
        <v>124150503</v>
      </c>
      <c r="D10275" s="1">
        <v>17</v>
      </c>
      <c r="E10275" s="1" t="s">
        <v>2872</v>
      </c>
      <c r="F10275" s="1" t="s">
        <v>205</v>
      </c>
      <c r="G10275" s="1" t="s">
        <v>204</v>
      </c>
      <c r="H10275" s="1" t="s">
        <v>916</v>
      </c>
      <c r="I10275" s="1">
        <v>3658855</v>
      </c>
      <c r="K10275" s="1">
        <v>4694248.5</v>
      </c>
      <c r="L10275" s="1">
        <v>17865648</v>
      </c>
      <c r="M10275" s="1">
        <v>0.14674399793148041</v>
      </c>
      <c r="N10275" s="1">
        <v>0.82817763090133667</v>
      </c>
      <c r="O10275" s="1">
        <v>4.2059000581502914E-2</v>
      </c>
      <c r="P10275" s="1">
        <v>1.1628800630569458</v>
      </c>
      <c r="Q10275" s="1">
        <v>1.9692474603652954</v>
      </c>
      <c r="S10275" s="1">
        <v>39</v>
      </c>
      <c r="T10275" s="1">
        <v>1</v>
      </c>
      <c r="U10275" s="1">
        <v>26218752</v>
      </c>
      <c r="V10275" s="1">
        <v>2.158050537109375</v>
      </c>
      <c r="W10275" s="1">
        <v>8.9691991806030273</v>
      </c>
      <c r="X10275" s="1">
        <v>8.9691991806030273</v>
      </c>
    </row>
    <row r="10276" spans="1:24" x14ac:dyDescent="0.35">
      <c r="A10276" s="1">
        <v>400017</v>
      </c>
      <c r="B10276" s="1" t="s">
        <v>2353</v>
      </c>
      <c r="C10276" s="1">
        <v>124150503</v>
      </c>
      <c r="D10276" s="1">
        <v>17</v>
      </c>
      <c r="E10276" s="1" t="s">
        <v>2872</v>
      </c>
      <c r="F10276" s="1" t="s">
        <v>205</v>
      </c>
      <c r="G10276" s="1" t="s">
        <v>204</v>
      </c>
      <c r="H10276" s="1" t="s">
        <v>916</v>
      </c>
      <c r="S10276" s="1">
        <v>40</v>
      </c>
      <c r="T10276" s="1">
        <v>1</v>
      </c>
      <c r="U10276" s="1">
        <v>0</v>
      </c>
      <c r="V10276" s="1">
        <v>0</v>
      </c>
      <c r="W10276" s="1">
        <v>-100</v>
      </c>
      <c r="X10276" s="1">
        <v>-100</v>
      </c>
    </row>
    <row r="10277" spans="1:24" x14ac:dyDescent="0.35">
      <c r="A10277" s="1">
        <v>410017</v>
      </c>
      <c r="B10277" s="1" t="s">
        <v>2354</v>
      </c>
      <c r="C10277" s="1">
        <v>124150503</v>
      </c>
      <c r="D10277" s="1">
        <v>17</v>
      </c>
      <c r="E10277" s="1" t="s">
        <v>2872</v>
      </c>
      <c r="F10277" s="1" t="s">
        <v>205</v>
      </c>
      <c r="G10277" s="1" t="s">
        <v>204</v>
      </c>
      <c r="H10277" s="1" t="s">
        <v>916</v>
      </c>
      <c r="S10277" s="1">
        <v>41</v>
      </c>
      <c r="T10277" s="1">
        <v>1</v>
      </c>
      <c r="U10277" s="1">
        <v>0</v>
      </c>
      <c r="V10277" s="1">
        <v>0</v>
      </c>
    </row>
    <row r="10278" spans="1:24" x14ac:dyDescent="0.35">
      <c r="A10278" s="1">
        <v>420017</v>
      </c>
      <c r="B10278" s="1" t="s">
        <v>2355</v>
      </c>
      <c r="C10278" s="1">
        <v>124150503</v>
      </c>
      <c r="D10278" s="1">
        <v>17</v>
      </c>
      <c r="E10278" s="1" t="s">
        <v>2872</v>
      </c>
      <c r="F10278" s="1" t="s">
        <v>205</v>
      </c>
      <c r="G10278" s="1" t="s">
        <v>204</v>
      </c>
      <c r="H10278" s="1" t="s">
        <v>916</v>
      </c>
      <c r="S10278" s="1">
        <v>42</v>
      </c>
      <c r="T10278" s="1">
        <v>1</v>
      </c>
      <c r="U10278" s="1">
        <v>0</v>
      </c>
      <c r="V10278" s="1">
        <v>0</v>
      </c>
    </row>
    <row r="10279" spans="1:24" x14ac:dyDescent="0.35">
      <c r="A10279" s="1">
        <v>430017</v>
      </c>
      <c r="B10279" s="1" t="s">
        <v>2356</v>
      </c>
      <c r="C10279" s="1">
        <v>124150503</v>
      </c>
      <c r="D10279" s="1">
        <v>17</v>
      </c>
      <c r="E10279" s="1" t="s">
        <v>2872</v>
      </c>
      <c r="F10279" s="1" t="s">
        <v>205</v>
      </c>
      <c r="G10279" s="1" t="s">
        <v>204</v>
      </c>
      <c r="H10279" s="1" t="s">
        <v>916</v>
      </c>
      <c r="S10279" s="1">
        <v>43</v>
      </c>
      <c r="T10279" s="1">
        <v>1</v>
      </c>
      <c r="U10279" s="1">
        <v>0</v>
      </c>
      <c r="V10279" s="1">
        <v>0</v>
      </c>
    </row>
    <row r="10280" spans="1:24" x14ac:dyDescent="0.35">
      <c r="A10280" s="1">
        <v>440017</v>
      </c>
      <c r="B10280" s="1" t="s">
        <v>2357</v>
      </c>
      <c r="C10280" s="1">
        <v>124150503</v>
      </c>
      <c r="D10280" s="1">
        <v>17</v>
      </c>
      <c r="E10280" s="1" t="s">
        <v>2872</v>
      </c>
      <c r="F10280" s="1" t="s">
        <v>205</v>
      </c>
      <c r="G10280" s="1" t="s">
        <v>204</v>
      </c>
      <c r="H10280" s="1" t="s">
        <v>916</v>
      </c>
      <c r="S10280" s="1">
        <v>44</v>
      </c>
      <c r="T10280" s="1">
        <v>1</v>
      </c>
      <c r="U10280" s="1">
        <v>0</v>
      </c>
      <c r="V10280" s="1">
        <v>0</v>
      </c>
    </row>
    <row r="10281" spans="1:24" x14ac:dyDescent="0.35">
      <c r="A10281" s="1">
        <v>450017</v>
      </c>
      <c r="B10281" s="1" t="s">
        <v>2358</v>
      </c>
      <c r="C10281" s="1">
        <v>124150503</v>
      </c>
      <c r="D10281" s="1">
        <v>17</v>
      </c>
      <c r="E10281" s="1" t="s">
        <v>2872</v>
      </c>
      <c r="F10281" s="1" t="s">
        <v>205</v>
      </c>
      <c r="G10281" s="1" t="s">
        <v>204</v>
      </c>
      <c r="H10281" s="1" t="s">
        <v>916</v>
      </c>
      <c r="S10281" s="1">
        <v>45</v>
      </c>
      <c r="T10281" s="1">
        <v>1</v>
      </c>
      <c r="U10281" s="1">
        <v>0</v>
      </c>
      <c r="V10281" s="1">
        <v>0</v>
      </c>
    </row>
    <row r="10282" spans="1:24" x14ac:dyDescent="0.35">
      <c r="A10282" s="1">
        <v>460017</v>
      </c>
      <c r="B10282" s="1" t="s">
        <v>2359</v>
      </c>
      <c r="C10282" s="1">
        <v>124150503</v>
      </c>
      <c r="D10282" s="1">
        <v>17</v>
      </c>
      <c r="E10282" s="1" t="s">
        <v>2872</v>
      </c>
      <c r="F10282" s="1" t="s">
        <v>205</v>
      </c>
      <c r="G10282" s="1" t="s">
        <v>204</v>
      </c>
      <c r="H10282" s="1" t="s">
        <v>916</v>
      </c>
      <c r="S10282" s="1">
        <v>46</v>
      </c>
      <c r="T10282" s="1">
        <v>1</v>
      </c>
      <c r="U10282" s="1">
        <v>0</v>
      </c>
      <c r="V10282" s="1">
        <v>0</v>
      </c>
    </row>
    <row r="10283" spans="1:24" x14ac:dyDescent="0.35">
      <c r="A10283" s="1">
        <v>470017</v>
      </c>
      <c r="B10283" s="1" t="s">
        <v>2360</v>
      </c>
      <c r="C10283" s="1">
        <v>124150503</v>
      </c>
      <c r="D10283" s="1">
        <v>17</v>
      </c>
      <c r="E10283" s="1" t="s">
        <v>2872</v>
      </c>
      <c r="F10283" s="1" t="s">
        <v>205</v>
      </c>
      <c r="G10283" s="1" t="s">
        <v>204</v>
      </c>
      <c r="H10283" s="1" t="s">
        <v>916</v>
      </c>
      <c r="S10283" s="1">
        <v>47</v>
      </c>
      <c r="T10283" s="1">
        <v>1</v>
      </c>
      <c r="U10283" s="1">
        <v>0</v>
      </c>
      <c r="V10283" s="1">
        <v>0</v>
      </c>
    </row>
    <row r="10284" spans="1:24" x14ac:dyDescent="0.35">
      <c r="A10284" s="1">
        <v>480017</v>
      </c>
      <c r="B10284" s="1" t="s">
        <v>2361</v>
      </c>
      <c r="C10284" s="1">
        <v>124150503</v>
      </c>
      <c r="D10284" s="1">
        <v>17</v>
      </c>
      <c r="E10284" s="1" t="s">
        <v>2872</v>
      </c>
      <c r="F10284" s="1" t="s">
        <v>205</v>
      </c>
      <c r="G10284" s="1" t="s">
        <v>204</v>
      </c>
      <c r="H10284" s="1" t="s">
        <v>916</v>
      </c>
      <c r="S10284" s="1">
        <v>48</v>
      </c>
      <c r="T10284" s="1">
        <v>1</v>
      </c>
      <c r="U10284" s="1">
        <v>0</v>
      </c>
      <c r="V10284" s="1">
        <v>0</v>
      </c>
    </row>
    <row r="10285" spans="1:24" x14ac:dyDescent="0.35">
      <c r="A10285" s="1">
        <v>250517</v>
      </c>
      <c r="B10285" s="1" t="s">
        <v>2364</v>
      </c>
      <c r="C10285" s="1">
        <v>124151607</v>
      </c>
      <c r="D10285" s="1">
        <v>517</v>
      </c>
      <c r="E10285" s="1" t="s">
        <v>48</v>
      </c>
      <c r="F10285" s="1" t="s">
        <v>48</v>
      </c>
      <c r="G10285" s="1" t="s">
        <v>48</v>
      </c>
      <c r="H10285" s="1" t="s">
        <v>48</v>
      </c>
      <c r="S10285" s="1">
        <v>25</v>
      </c>
      <c r="T10285" s="1">
        <v>2</v>
      </c>
      <c r="U10285" s="1">
        <v>0</v>
      </c>
      <c r="V10285" s="1">
        <v>0</v>
      </c>
    </row>
    <row r="10286" spans="1:24" x14ac:dyDescent="0.35">
      <c r="A10286" s="1">
        <v>260517</v>
      </c>
      <c r="B10286" s="1" t="s">
        <v>2365</v>
      </c>
      <c r="C10286" s="1">
        <v>124151607</v>
      </c>
      <c r="D10286" s="1">
        <v>517</v>
      </c>
      <c r="E10286" s="1" t="s">
        <v>48</v>
      </c>
      <c r="F10286" s="1" t="s">
        <v>48</v>
      </c>
      <c r="G10286" s="1" t="s">
        <v>48</v>
      </c>
      <c r="H10286" s="1" t="s">
        <v>48</v>
      </c>
      <c r="S10286" s="1">
        <v>26</v>
      </c>
      <c r="T10286" s="1">
        <v>2</v>
      </c>
      <c r="U10286" s="1">
        <v>0</v>
      </c>
      <c r="V10286" s="1">
        <v>0</v>
      </c>
    </row>
    <row r="10287" spans="1:24" x14ac:dyDescent="0.35">
      <c r="A10287" s="1">
        <v>270517</v>
      </c>
      <c r="B10287" s="1" t="s">
        <v>2366</v>
      </c>
      <c r="C10287" s="1">
        <v>124151607</v>
      </c>
      <c r="D10287" s="1">
        <v>517</v>
      </c>
      <c r="E10287" s="1" t="s">
        <v>48</v>
      </c>
      <c r="F10287" s="1" t="s">
        <v>48</v>
      </c>
      <c r="G10287" s="1" t="s">
        <v>48</v>
      </c>
      <c r="H10287" s="1" t="s">
        <v>48</v>
      </c>
      <c r="S10287" s="1">
        <v>27</v>
      </c>
      <c r="T10287" s="1">
        <v>2</v>
      </c>
      <c r="U10287" s="1">
        <v>0</v>
      </c>
      <c r="V10287" s="1">
        <v>0</v>
      </c>
    </row>
    <row r="10288" spans="1:24" x14ac:dyDescent="0.35">
      <c r="A10288" s="1">
        <v>280517</v>
      </c>
      <c r="B10288" s="1" t="s">
        <v>2367</v>
      </c>
      <c r="C10288" s="1">
        <v>124151607</v>
      </c>
      <c r="D10288" s="1">
        <v>517</v>
      </c>
      <c r="E10288" s="1" t="s">
        <v>48</v>
      </c>
      <c r="F10288" s="1" t="s">
        <v>48</v>
      </c>
      <c r="G10288" s="1" t="s">
        <v>48</v>
      </c>
      <c r="H10288" s="1" t="s">
        <v>48</v>
      </c>
      <c r="S10288" s="1">
        <v>28</v>
      </c>
      <c r="T10288" s="1">
        <v>2</v>
      </c>
      <c r="U10288" s="1">
        <v>0</v>
      </c>
      <c r="V10288" s="1">
        <v>0</v>
      </c>
    </row>
    <row r="10289" spans="1:24" x14ac:dyDescent="0.35">
      <c r="A10289" s="1">
        <v>290517</v>
      </c>
      <c r="B10289" s="1" t="s">
        <v>2341</v>
      </c>
      <c r="C10289" s="1">
        <v>124151607</v>
      </c>
      <c r="D10289" s="1">
        <v>517</v>
      </c>
      <c r="E10289" s="1" t="s">
        <v>2873</v>
      </c>
      <c r="F10289" s="1" t="s">
        <v>205</v>
      </c>
      <c r="G10289" s="1" t="s">
        <v>204</v>
      </c>
      <c r="H10289" s="1" t="s">
        <v>2369</v>
      </c>
      <c r="J10289" s="1">
        <v>1353983.81</v>
      </c>
      <c r="S10289" s="1">
        <v>29</v>
      </c>
      <c r="T10289" s="1">
        <v>2</v>
      </c>
      <c r="U10289" s="1">
        <v>1353983.75</v>
      </c>
      <c r="V10289" s="1">
        <v>0</v>
      </c>
    </row>
    <row r="10290" spans="1:24" x14ac:dyDescent="0.35">
      <c r="A10290" s="1">
        <v>300517</v>
      </c>
      <c r="B10290" s="1" t="s">
        <v>2343</v>
      </c>
      <c r="C10290" s="1">
        <v>124151607</v>
      </c>
      <c r="D10290" s="1">
        <v>517</v>
      </c>
      <c r="E10290" s="1" t="s">
        <v>2873</v>
      </c>
      <c r="F10290" s="1" t="s">
        <v>205</v>
      </c>
      <c r="G10290" s="1" t="s">
        <v>204</v>
      </c>
      <c r="H10290" s="1" t="s">
        <v>2369</v>
      </c>
      <c r="J10290" s="1">
        <v>1393341</v>
      </c>
      <c r="R10290" s="1">
        <v>3.935718908905983E-2</v>
      </c>
      <c r="S10290" s="1">
        <v>30</v>
      </c>
      <c r="T10290" s="1">
        <v>2</v>
      </c>
      <c r="U10290" s="1">
        <v>1393341</v>
      </c>
      <c r="V10290" s="1">
        <v>3.935718908905983E-2</v>
      </c>
      <c r="W10290" s="1">
        <v>2.9067742824554443</v>
      </c>
      <c r="X10290" s="1">
        <v>2.9067742824554443</v>
      </c>
    </row>
    <row r="10291" spans="1:24" x14ac:dyDescent="0.35">
      <c r="A10291" s="1">
        <v>310517</v>
      </c>
      <c r="B10291" s="1" t="s">
        <v>2344</v>
      </c>
      <c r="C10291" s="1">
        <v>124151607</v>
      </c>
      <c r="D10291" s="1">
        <v>517</v>
      </c>
      <c r="E10291" s="1" t="s">
        <v>2873</v>
      </c>
      <c r="F10291" s="1" t="s">
        <v>205</v>
      </c>
      <c r="G10291" s="1" t="s">
        <v>204</v>
      </c>
      <c r="H10291" s="1" t="s">
        <v>2369</v>
      </c>
      <c r="J10291" s="1">
        <v>1475107</v>
      </c>
      <c r="R10291" s="1">
        <v>8.1766001880168915E-2</v>
      </c>
      <c r="S10291" s="1">
        <v>31</v>
      </c>
      <c r="T10291" s="1">
        <v>2</v>
      </c>
      <c r="U10291" s="1">
        <v>1475107</v>
      </c>
      <c r="V10291" s="1">
        <v>8.1766001880168915E-2</v>
      </c>
      <c r="W10291" s="1">
        <v>5.8683409690856934</v>
      </c>
      <c r="X10291" s="1">
        <v>5.8683409690856934</v>
      </c>
    </row>
    <row r="10292" spans="1:24" x14ac:dyDescent="0.35">
      <c r="A10292" s="1">
        <v>320517</v>
      </c>
      <c r="B10292" s="1" t="s">
        <v>2345</v>
      </c>
      <c r="C10292" s="1">
        <v>124151607</v>
      </c>
      <c r="D10292" s="1">
        <v>517</v>
      </c>
      <c r="E10292" s="1" t="s">
        <v>2873</v>
      </c>
      <c r="F10292" s="1" t="s">
        <v>205</v>
      </c>
      <c r="G10292" s="1" t="s">
        <v>204</v>
      </c>
      <c r="H10292" s="1" t="s">
        <v>2369</v>
      </c>
      <c r="J10292" s="1">
        <v>1746282</v>
      </c>
      <c r="R10292" s="1">
        <v>0.27117499709129333</v>
      </c>
      <c r="S10292" s="1">
        <v>32</v>
      </c>
      <c r="T10292" s="1">
        <v>2</v>
      </c>
      <c r="U10292" s="1">
        <v>1746282</v>
      </c>
      <c r="V10292" s="1">
        <v>0.27117499709129333</v>
      </c>
      <c r="W10292" s="1">
        <v>18.383411407470703</v>
      </c>
      <c r="X10292" s="1">
        <v>18.383411407470703</v>
      </c>
    </row>
    <row r="10293" spans="1:24" x14ac:dyDescent="0.35">
      <c r="A10293" s="1">
        <v>330517</v>
      </c>
      <c r="B10293" s="1" t="s">
        <v>2346</v>
      </c>
      <c r="C10293" s="1">
        <v>124151607</v>
      </c>
      <c r="D10293" s="1">
        <v>517</v>
      </c>
      <c r="E10293" s="1" t="s">
        <v>2873</v>
      </c>
      <c r="F10293" s="1" t="s">
        <v>205</v>
      </c>
      <c r="G10293" s="1" t="s">
        <v>204</v>
      </c>
      <c r="H10293" s="1" t="s">
        <v>2369</v>
      </c>
      <c r="J10293" s="1">
        <v>2025481</v>
      </c>
      <c r="R10293" s="1">
        <v>0.27919900417327881</v>
      </c>
      <c r="S10293" s="1">
        <v>33</v>
      </c>
      <c r="T10293" s="1">
        <v>2</v>
      </c>
      <c r="U10293" s="1">
        <v>2025481</v>
      </c>
      <c r="V10293" s="1">
        <v>0.27919900417327881</v>
      </c>
      <c r="W10293" s="1">
        <v>15.98819637298584</v>
      </c>
      <c r="X10293" s="1">
        <v>15.98819637298584</v>
      </c>
    </row>
    <row r="10294" spans="1:24" x14ac:dyDescent="0.35">
      <c r="A10294" s="1">
        <v>340517</v>
      </c>
      <c r="B10294" s="1" t="s">
        <v>2347</v>
      </c>
      <c r="C10294" s="1">
        <v>124151607</v>
      </c>
      <c r="D10294" s="1">
        <v>517</v>
      </c>
      <c r="E10294" s="1" t="s">
        <v>2873</v>
      </c>
      <c r="F10294" s="1" t="s">
        <v>205</v>
      </c>
      <c r="G10294" s="1" t="s">
        <v>204</v>
      </c>
      <c r="H10294" s="1" t="s">
        <v>2369</v>
      </c>
      <c r="J10294" s="1">
        <v>2049631.71</v>
      </c>
      <c r="R10294" s="1">
        <v>2.4150710552930832E-2</v>
      </c>
      <c r="S10294" s="1">
        <v>34</v>
      </c>
      <c r="T10294" s="1">
        <v>2</v>
      </c>
      <c r="U10294" s="1">
        <v>2049631.75</v>
      </c>
      <c r="V10294" s="1">
        <v>2.4150710552930832E-2</v>
      </c>
      <c r="W10294" s="1">
        <v>1.192346453666687</v>
      </c>
      <c r="X10294" s="1">
        <v>1.192346453666687</v>
      </c>
    </row>
    <row r="10295" spans="1:24" x14ac:dyDescent="0.35">
      <c r="A10295" s="1">
        <v>350517</v>
      </c>
      <c r="B10295" s="1" t="s">
        <v>2348</v>
      </c>
      <c r="C10295" s="1">
        <v>124151607</v>
      </c>
      <c r="D10295" s="1">
        <v>517</v>
      </c>
      <c r="E10295" s="1" t="s">
        <v>2873</v>
      </c>
      <c r="F10295" s="1" t="s">
        <v>205</v>
      </c>
      <c r="G10295" s="1" t="s">
        <v>204</v>
      </c>
      <c r="H10295" s="1" t="s">
        <v>2369</v>
      </c>
      <c r="J10295" s="1">
        <v>2023025.16</v>
      </c>
      <c r="R10295" s="1">
        <v>-2.6606550440192223E-2</v>
      </c>
      <c r="S10295" s="1">
        <v>35</v>
      </c>
      <c r="T10295" s="1">
        <v>2</v>
      </c>
      <c r="U10295" s="1">
        <v>2023025.125</v>
      </c>
      <c r="V10295" s="1">
        <v>-2.6606550440192223E-2</v>
      </c>
      <c r="W10295" s="1">
        <v>-1.2981172800064087</v>
      </c>
      <c r="X10295" s="1">
        <v>-1.2981172800064087</v>
      </c>
    </row>
    <row r="10296" spans="1:24" x14ac:dyDescent="0.35">
      <c r="A10296" s="1">
        <v>360517</v>
      </c>
      <c r="B10296" s="1" t="s">
        <v>2349</v>
      </c>
      <c r="C10296" s="1">
        <v>124151607</v>
      </c>
      <c r="D10296" s="1">
        <v>517</v>
      </c>
      <c r="E10296" s="1" t="s">
        <v>2873</v>
      </c>
      <c r="F10296" s="1" t="s">
        <v>205</v>
      </c>
      <c r="G10296" s="1" t="s">
        <v>204</v>
      </c>
      <c r="H10296" s="1" t="s">
        <v>2369</v>
      </c>
      <c r="J10296" s="1">
        <v>2247023.2999999998</v>
      </c>
      <c r="R10296" s="1">
        <v>0.22399814426898956</v>
      </c>
      <c r="S10296" s="1">
        <v>36</v>
      </c>
      <c r="T10296" s="1">
        <v>2</v>
      </c>
      <c r="U10296" s="1">
        <v>2247023.25</v>
      </c>
      <c r="V10296" s="1">
        <v>0.22399814426898956</v>
      </c>
      <c r="W10296" s="1">
        <v>11.072434425354004</v>
      </c>
      <c r="X10296" s="1">
        <v>11.072434425354004</v>
      </c>
    </row>
    <row r="10297" spans="1:24" x14ac:dyDescent="0.35">
      <c r="A10297" s="1">
        <v>370517</v>
      </c>
      <c r="B10297" s="1" t="s">
        <v>2350</v>
      </c>
      <c r="C10297" s="1">
        <v>124151607</v>
      </c>
      <c r="D10297" s="1">
        <v>517</v>
      </c>
      <c r="E10297" s="1" t="s">
        <v>2873</v>
      </c>
      <c r="F10297" s="1" t="s">
        <v>205</v>
      </c>
      <c r="G10297" s="1" t="s">
        <v>204</v>
      </c>
      <c r="H10297" s="1" t="s">
        <v>2369</v>
      </c>
      <c r="J10297" s="1">
        <v>3052337.24</v>
      </c>
      <c r="R10297" s="1">
        <v>0.80531394481658936</v>
      </c>
      <c r="S10297" s="1">
        <v>37</v>
      </c>
      <c r="T10297" s="1">
        <v>2</v>
      </c>
      <c r="U10297" s="1">
        <v>3052337.25</v>
      </c>
      <c r="V10297" s="1">
        <v>0.80531394481658936</v>
      </c>
      <c r="W10297" s="1">
        <v>35.839149475097656</v>
      </c>
      <c r="X10297" s="1">
        <v>35.839149475097656</v>
      </c>
    </row>
    <row r="10298" spans="1:24" x14ac:dyDescent="0.35">
      <c r="A10298" s="1">
        <v>380517</v>
      </c>
      <c r="B10298" s="1" t="s">
        <v>2351</v>
      </c>
      <c r="C10298" s="1">
        <v>124151607</v>
      </c>
      <c r="D10298" s="1">
        <v>517</v>
      </c>
      <c r="E10298" s="1" t="s">
        <v>2873</v>
      </c>
      <c r="F10298" s="1" t="s">
        <v>205</v>
      </c>
      <c r="G10298" s="1" t="s">
        <v>204</v>
      </c>
      <c r="H10298" s="1" t="s">
        <v>2369</v>
      </c>
      <c r="J10298" s="1">
        <v>3266339</v>
      </c>
      <c r="R10298" s="1">
        <v>0.21400175988674164</v>
      </c>
      <c r="S10298" s="1">
        <v>38</v>
      </c>
      <c r="T10298" s="1">
        <v>2</v>
      </c>
      <c r="U10298" s="1">
        <v>3266339</v>
      </c>
      <c r="V10298" s="1">
        <v>0.21400175988674164</v>
      </c>
      <c r="W10298" s="1">
        <v>7.0110783576965332</v>
      </c>
      <c r="X10298" s="1">
        <v>7.0110783576965332</v>
      </c>
    </row>
    <row r="10299" spans="1:24" x14ac:dyDescent="0.35">
      <c r="A10299" s="1">
        <v>390517</v>
      </c>
      <c r="B10299" s="1" t="s">
        <v>2352</v>
      </c>
      <c r="C10299" s="1">
        <v>124151607</v>
      </c>
      <c r="D10299" s="1">
        <v>517</v>
      </c>
      <c r="E10299" s="1" t="s">
        <v>2873</v>
      </c>
      <c r="F10299" s="1" t="s">
        <v>205</v>
      </c>
      <c r="G10299" s="1" t="s">
        <v>204</v>
      </c>
      <c r="H10299" s="1" t="s">
        <v>2369</v>
      </c>
      <c r="J10299" s="1">
        <v>3681570</v>
      </c>
      <c r="R10299" s="1">
        <v>0.41523098945617676</v>
      </c>
      <c r="S10299" s="1">
        <v>39</v>
      </c>
      <c r="T10299" s="1">
        <v>2</v>
      </c>
      <c r="U10299" s="1">
        <v>3681570</v>
      </c>
      <c r="V10299" s="1">
        <v>0.41523098945617676</v>
      </c>
      <c r="W10299" s="1">
        <v>12.712428092956543</v>
      </c>
      <c r="X10299" s="1">
        <v>12.712428092956543</v>
      </c>
    </row>
    <row r="10300" spans="1:24" x14ac:dyDescent="0.35">
      <c r="A10300" s="1">
        <v>400517</v>
      </c>
      <c r="B10300" s="1" t="s">
        <v>2353</v>
      </c>
      <c r="C10300" s="1">
        <v>124151607</v>
      </c>
      <c r="D10300" s="1">
        <v>517</v>
      </c>
      <c r="E10300" s="1" t="s">
        <v>48</v>
      </c>
      <c r="F10300" s="1" t="s">
        <v>48</v>
      </c>
      <c r="G10300" s="1" t="s">
        <v>48</v>
      </c>
      <c r="H10300" s="1" t="s">
        <v>48</v>
      </c>
      <c r="S10300" s="1">
        <v>40</v>
      </c>
      <c r="T10300" s="1">
        <v>2</v>
      </c>
      <c r="U10300" s="1">
        <v>0</v>
      </c>
      <c r="V10300" s="1">
        <v>0</v>
      </c>
      <c r="W10300" s="1">
        <v>-100</v>
      </c>
      <c r="X10300" s="1">
        <v>-100</v>
      </c>
    </row>
    <row r="10301" spans="1:24" x14ac:dyDescent="0.35">
      <c r="A10301" s="1">
        <v>410517</v>
      </c>
      <c r="B10301" s="1" t="s">
        <v>2354</v>
      </c>
      <c r="C10301" s="1">
        <v>124151607</v>
      </c>
      <c r="D10301" s="1">
        <v>517</v>
      </c>
      <c r="E10301" s="1" t="s">
        <v>48</v>
      </c>
      <c r="F10301" s="1" t="s">
        <v>48</v>
      </c>
      <c r="G10301" s="1" t="s">
        <v>48</v>
      </c>
      <c r="H10301" s="1" t="s">
        <v>48</v>
      </c>
      <c r="S10301" s="1">
        <v>41</v>
      </c>
      <c r="T10301" s="1">
        <v>2</v>
      </c>
      <c r="U10301" s="1">
        <v>0</v>
      </c>
      <c r="V10301" s="1">
        <v>0</v>
      </c>
    </row>
    <row r="10302" spans="1:24" x14ac:dyDescent="0.35">
      <c r="A10302" s="1">
        <v>420517</v>
      </c>
      <c r="B10302" s="1" t="s">
        <v>2355</v>
      </c>
      <c r="C10302" s="1">
        <v>124151607</v>
      </c>
      <c r="D10302" s="1">
        <v>517</v>
      </c>
      <c r="E10302" s="1" t="s">
        <v>48</v>
      </c>
      <c r="F10302" s="1" t="s">
        <v>48</v>
      </c>
      <c r="G10302" s="1" t="s">
        <v>48</v>
      </c>
      <c r="H10302" s="1" t="s">
        <v>48</v>
      </c>
      <c r="S10302" s="1">
        <v>42</v>
      </c>
      <c r="T10302" s="1">
        <v>2</v>
      </c>
      <c r="U10302" s="1">
        <v>0</v>
      </c>
      <c r="V10302" s="1">
        <v>0</v>
      </c>
    </row>
    <row r="10303" spans="1:24" x14ac:dyDescent="0.35">
      <c r="A10303" s="1">
        <v>430517</v>
      </c>
      <c r="B10303" s="1" t="s">
        <v>2356</v>
      </c>
      <c r="C10303" s="1">
        <v>124151607</v>
      </c>
      <c r="D10303" s="1">
        <v>517</v>
      </c>
      <c r="E10303" s="1" t="s">
        <v>48</v>
      </c>
      <c r="F10303" s="1" t="s">
        <v>48</v>
      </c>
      <c r="G10303" s="1" t="s">
        <v>48</v>
      </c>
      <c r="H10303" s="1" t="s">
        <v>48</v>
      </c>
      <c r="S10303" s="1">
        <v>43</v>
      </c>
      <c r="T10303" s="1">
        <v>2</v>
      </c>
      <c r="U10303" s="1">
        <v>0</v>
      </c>
      <c r="V10303" s="1">
        <v>0</v>
      </c>
    </row>
    <row r="10304" spans="1:24" x14ac:dyDescent="0.35">
      <c r="A10304" s="1">
        <v>440517</v>
      </c>
      <c r="B10304" s="1" t="s">
        <v>2357</v>
      </c>
      <c r="C10304" s="1">
        <v>124151607</v>
      </c>
      <c r="D10304" s="1">
        <v>517</v>
      </c>
      <c r="E10304" s="1" t="s">
        <v>48</v>
      </c>
      <c r="F10304" s="1" t="s">
        <v>48</v>
      </c>
      <c r="G10304" s="1" t="s">
        <v>48</v>
      </c>
      <c r="H10304" s="1" t="s">
        <v>48</v>
      </c>
      <c r="S10304" s="1">
        <v>44</v>
      </c>
      <c r="T10304" s="1">
        <v>2</v>
      </c>
      <c r="U10304" s="1">
        <v>0</v>
      </c>
      <c r="V10304" s="1">
        <v>0</v>
      </c>
    </row>
    <row r="10305" spans="1:24" x14ac:dyDescent="0.35">
      <c r="A10305" s="1">
        <v>450517</v>
      </c>
      <c r="B10305" s="1" t="s">
        <v>2358</v>
      </c>
      <c r="C10305" s="1">
        <v>124151607</v>
      </c>
      <c r="D10305" s="1">
        <v>517</v>
      </c>
      <c r="E10305" s="1" t="s">
        <v>48</v>
      </c>
      <c r="F10305" s="1" t="s">
        <v>48</v>
      </c>
      <c r="G10305" s="1" t="s">
        <v>48</v>
      </c>
      <c r="H10305" s="1" t="s">
        <v>48</v>
      </c>
      <c r="S10305" s="1">
        <v>45</v>
      </c>
      <c r="T10305" s="1">
        <v>2</v>
      </c>
      <c r="U10305" s="1">
        <v>0</v>
      </c>
      <c r="V10305" s="1">
        <v>0</v>
      </c>
    </row>
    <row r="10306" spans="1:24" x14ac:dyDescent="0.35">
      <c r="A10306" s="1">
        <v>460517</v>
      </c>
      <c r="B10306" s="1" t="s">
        <v>2359</v>
      </c>
      <c r="C10306" s="1">
        <v>124151607</v>
      </c>
      <c r="D10306" s="1">
        <v>517</v>
      </c>
      <c r="E10306" s="1" t="s">
        <v>48</v>
      </c>
      <c r="F10306" s="1" t="s">
        <v>48</v>
      </c>
      <c r="G10306" s="1" t="s">
        <v>48</v>
      </c>
      <c r="H10306" s="1" t="s">
        <v>48</v>
      </c>
      <c r="S10306" s="1">
        <v>46</v>
      </c>
      <c r="T10306" s="1">
        <v>2</v>
      </c>
      <c r="U10306" s="1">
        <v>0</v>
      </c>
      <c r="V10306" s="1">
        <v>0</v>
      </c>
    </row>
    <row r="10307" spans="1:24" x14ac:dyDescent="0.35">
      <c r="A10307" s="1">
        <v>470517</v>
      </c>
      <c r="B10307" s="1" t="s">
        <v>2360</v>
      </c>
      <c r="C10307" s="1">
        <v>124151607</v>
      </c>
      <c r="D10307" s="1">
        <v>517</v>
      </c>
      <c r="E10307" s="1" t="s">
        <v>48</v>
      </c>
      <c r="F10307" s="1" t="s">
        <v>48</v>
      </c>
      <c r="G10307" s="1" t="s">
        <v>48</v>
      </c>
      <c r="H10307" s="1" t="s">
        <v>48</v>
      </c>
      <c r="S10307" s="1">
        <v>47</v>
      </c>
      <c r="T10307" s="1">
        <v>2</v>
      </c>
      <c r="U10307" s="1">
        <v>0</v>
      </c>
      <c r="V10307" s="1">
        <v>0</v>
      </c>
    </row>
    <row r="10308" spans="1:24" x14ac:dyDescent="0.35">
      <c r="A10308" s="1">
        <v>290513</v>
      </c>
      <c r="B10308" s="1" t="s">
        <v>2341</v>
      </c>
      <c r="C10308" s="1">
        <v>124151707</v>
      </c>
      <c r="D10308" s="1">
        <v>513</v>
      </c>
      <c r="E10308" s="1" t="s">
        <v>2874</v>
      </c>
      <c r="F10308" s="1" t="s">
        <v>205</v>
      </c>
      <c r="G10308" s="1" t="s">
        <v>204</v>
      </c>
      <c r="H10308" s="1" t="s">
        <v>2369</v>
      </c>
      <c r="S10308" s="1">
        <v>29</v>
      </c>
      <c r="T10308" s="1">
        <v>2</v>
      </c>
      <c r="U10308" s="1">
        <v>0</v>
      </c>
      <c r="V10308" s="1">
        <v>0</v>
      </c>
    </row>
    <row r="10309" spans="1:24" x14ac:dyDescent="0.35">
      <c r="A10309" s="1">
        <v>300513</v>
      </c>
      <c r="B10309" s="1" t="s">
        <v>2343</v>
      </c>
      <c r="C10309" s="1">
        <v>124151707</v>
      </c>
      <c r="D10309" s="1">
        <v>513</v>
      </c>
      <c r="E10309" s="1" t="s">
        <v>2874</v>
      </c>
      <c r="F10309" s="1" t="s">
        <v>205</v>
      </c>
      <c r="G10309" s="1" t="s">
        <v>204</v>
      </c>
      <c r="H10309" s="1" t="s">
        <v>2369</v>
      </c>
      <c r="S10309" s="1">
        <v>30</v>
      </c>
      <c r="T10309" s="1">
        <v>2</v>
      </c>
      <c r="U10309" s="1">
        <v>0</v>
      </c>
      <c r="V10309" s="1">
        <v>0</v>
      </c>
    </row>
    <row r="10310" spans="1:24" x14ac:dyDescent="0.35">
      <c r="A10310" s="1">
        <v>310513</v>
      </c>
      <c r="B10310" s="1" t="s">
        <v>2344</v>
      </c>
      <c r="C10310" s="1">
        <v>124151707</v>
      </c>
      <c r="D10310" s="1">
        <v>513</v>
      </c>
      <c r="E10310" s="1" t="s">
        <v>2874</v>
      </c>
      <c r="F10310" s="1" t="s">
        <v>205</v>
      </c>
      <c r="G10310" s="1" t="s">
        <v>204</v>
      </c>
      <c r="H10310" s="1" t="s">
        <v>2369</v>
      </c>
      <c r="S10310" s="1">
        <v>31</v>
      </c>
      <c r="T10310" s="1">
        <v>2</v>
      </c>
      <c r="U10310" s="1">
        <v>0</v>
      </c>
      <c r="V10310" s="1">
        <v>0</v>
      </c>
    </row>
    <row r="10311" spans="1:24" x14ac:dyDescent="0.35">
      <c r="A10311" s="1">
        <v>320513</v>
      </c>
      <c r="B10311" s="1" t="s">
        <v>2345</v>
      </c>
      <c r="C10311" s="1">
        <v>124151707</v>
      </c>
      <c r="D10311" s="1">
        <v>513</v>
      </c>
      <c r="E10311" s="1" t="s">
        <v>2874</v>
      </c>
      <c r="F10311" s="1" t="s">
        <v>205</v>
      </c>
      <c r="G10311" s="1" t="s">
        <v>204</v>
      </c>
      <c r="H10311" s="1" t="s">
        <v>2369</v>
      </c>
      <c r="S10311" s="1">
        <v>32</v>
      </c>
      <c r="T10311" s="1">
        <v>2</v>
      </c>
      <c r="U10311" s="1">
        <v>0</v>
      </c>
      <c r="V10311" s="1">
        <v>0</v>
      </c>
    </row>
    <row r="10312" spans="1:24" x14ac:dyDescent="0.35">
      <c r="A10312" s="1">
        <v>330513</v>
      </c>
      <c r="B10312" s="1" t="s">
        <v>2346</v>
      </c>
      <c r="C10312" s="1">
        <v>124151707</v>
      </c>
      <c r="D10312" s="1">
        <v>513</v>
      </c>
      <c r="E10312" s="1" t="s">
        <v>2874</v>
      </c>
      <c r="F10312" s="1" t="s">
        <v>205</v>
      </c>
      <c r="G10312" s="1" t="s">
        <v>204</v>
      </c>
      <c r="H10312" s="1" t="s">
        <v>2369</v>
      </c>
      <c r="S10312" s="1">
        <v>33</v>
      </c>
      <c r="T10312" s="1">
        <v>2</v>
      </c>
      <c r="U10312" s="1">
        <v>0</v>
      </c>
      <c r="V10312" s="1">
        <v>0</v>
      </c>
    </row>
    <row r="10313" spans="1:24" x14ac:dyDescent="0.35">
      <c r="A10313" s="1">
        <v>340513</v>
      </c>
      <c r="B10313" s="1" t="s">
        <v>2347</v>
      </c>
      <c r="C10313" s="1">
        <v>124151707</v>
      </c>
      <c r="D10313" s="1">
        <v>513</v>
      </c>
      <c r="E10313" s="1" t="s">
        <v>2874</v>
      </c>
      <c r="F10313" s="1" t="s">
        <v>205</v>
      </c>
      <c r="G10313" s="1" t="s">
        <v>204</v>
      </c>
      <c r="H10313" s="1" t="s">
        <v>2369</v>
      </c>
      <c r="S10313" s="1">
        <v>34</v>
      </c>
      <c r="T10313" s="1">
        <v>2</v>
      </c>
      <c r="U10313" s="1">
        <v>0</v>
      </c>
      <c r="V10313" s="1">
        <v>0</v>
      </c>
    </row>
    <row r="10314" spans="1:24" x14ac:dyDescent="0.35">
      <c r="A10314" s="1">
        <v>350513</v>
      </c>
      <c r="B10314" s="1" t="s">
        <v>2348</v>
      </c>
      <c r="C10314" s="1">
        <v>124151707</v>
      </c>
      <c r="D10314" s="1">
        <v>513</v>
      </c>
      <c r="E10314" s="1" t="s">
        <v>2874</v>
      </c>
      <c r="F10314" s="1" t="s">
        <v>205</v>
      </c>
      <c r="G10314" s="1" t="s">
        <v>204</v>
      </c>
      <c r="H10314" s="1" t="s">
        <v>2369</v>
      </c>
      <c r="S10314" s="1">
        <v>35</v>
      </c>
      <c r="T10314" s="1">
        <v>2</v>
      </c>
      <c r="U10314" s="1">
        <v>0</v>
      </c>
      <c r="V10314" s="1">
        <v>0</v>
      </c>
    </row>
    <row r="10315" spans="1:24" x14ac:dyDescent="0.35">
      <c r="A10315" s="1">
        <v>360513</v>
      </c>
      <c r="B10315" s="1" t="s">
        <v>2349</v>
      </c>
      <c r="C10315" s="1">
        <v>124151707</v>
      </c>
      <c r="D10315" s="1">
        <v>513</v>
      </c>
      <c r="E10315" s="1" t="s">
        <v>2874</v>
      </c>
      <c r="F10315" s="1" t="s">
        <v>205</v>
      </c>
      <c r="G10315" s="1" t="s">
        <v>204</v>
      </c>
      <c r="H10315" s="1" t="s">
        <v>2369</v>
      </c>
      <c r="S10315" s="1">
        <v>36</v>
      </c>
      <c r="T10315" s="1">
        <v>2</v>
      </c>
      <c r="U10315" s="1">
        <v>0</v>
      </c>
      <c r="V10315" s="1">
        <v>0</v>
      </c>
    </row>
    <row r="10316" spans="1:24" x14ac:dyDescent="0.35">
      <c r="A10316" s="1">
        <v>370513</v>
      </c>
      <c r="B10316" s="1" t="s">
        <v>2350</v>
      </c>
      <c r="C10316" s="1">
        <v>124151707</v>
      </c>
      <c r="D10316" s="1">
        <v>513</v>
      </c>
      <c r="E10316" s="1" t="s">
        <v>2874</v>
      </c>
      <c r="F10316" s="1" t="s">
        <v>205</v>
      </c>
      <c r="G10316" s="1" t="s">
        <v>204</v>
      </c>
      <c r="H10316" s="1" t="s">
        <v>2369</v>
      </c>
      <c r="S10316" s="1">
        <v>37</v>
      </c>
      <c r="T10316" s="1">
        <v>2</v>
      </c>
      <c r="U10316" s="1">
        <v>0</v>
      </c>
      <c r="V10316" s="1">
        <v>0</v>
      </c>
    </row>
    <row r="10317" spans="1:24" x14ac:dyDescent="0.35">
      <c r="A10317" s="1">
        <v>380513</v>
      </c>
      <c r="B10317" s="1" t="s">
        <v>2351</v>
      </c>
      <c r="C10317" s="1">
        <v>124151707</v>
      </c>
      <c r="D10317" s="1">
        <v>513</v>
      </c>
      <c r="E10317" s="1" t="s">
        <v>2874</v>
      </c>
      <c r="F10317" s="1" t="s">
        <v>205</v>
      </c>
      <c r="G10317" s="1" t="s">
        <v>204</v>
      </c>
      <c r="H10317" s="1" t="s">
        <v>2369</v>
      </c>
      <c r="S10317" s="1">
        <v>38</v>
      </c>
      <c r="T10317" s="1">
        <v>2</v>
      </c>
      <c r="U10317" s="1">
        <v>0</v>
      </c>
      <c r="V10317" s="1">
        <v>0</v>
      </c>
    </row>
    <row r="10318" spans="1:24" x14ac:dyDescent="0.35">
      <c r="A10318" s="1">
        <v>390513</v>
      </c>
      <c r="B10318" s="1" t="s">
        <v>2352</v>
      </c>
      <c r="C10318" s="1">
        <v>124151707</v>
      </c>
      <c r="D10318" s="1">
        <v>513</v>
      </c>
      <c r="E10318" s="1" t="s">
        <v>2874</v>
      </c>
      <c r="F10318" s="1" t="s">
        <v>205</v>
      </c>
      <c r="G10318" s="1" t="s">
        <v>204</v>
      </c>
      <c r="H10318" s="1" t="s">
        <v>2369</v>
      </c>
      <c r="S10318" s="1">
        <v>39</v>
      </c>
      <c r="T10318" s="1">
        <v>2</v>
      </c>
      <c r="U10318" s="1">
        <v>0</v>
      </c>
      <c r="V10318" s="1">
        <v>0</v>
      </c>
    </row>
    <row r="10319" spans="1:24" x14ac:dyDescent="0.35">
      <c r="A10319" s="1">
        <v>290090</v>
      </c>
      <c r="B10319" s="1" t="s">
        <v>2341</v>
      </c>
      <c r="C10319" s="1">
        <v>124151902</v>
      </c>
      <c r="D10319" s="1">
        <v>90</v>
      </c>
      <c r="E10319" s="1" t="s">
        <v>2875</v>
      </c>
      <c r="F10319" s="1" t="s">
        <v>205</v>
      </c>
      <c r="G10319" s="1" t="s">
        <v>204</v>
      </c>
      <c r="H10319" s="1" t="s">
        <v>916</v>
      </c>
      <c r="I10319" s="1">
        <v>4842613.8</v>
      </c>
      <c r="K10319" s="1">
        <v>1103925</v>
      </c>
      <c r="L10319" s="1">
        <v>24003844</v>
      </c>
      <c r="S10319" s="1">
        <v>29</v>
      </c>
      <c r="T10319" s="1">
        <v>1</v>
      </c>
      <c r="U10319" s="1">
        <v>29950384</v>
      </c>
      <c r="V10319" s="1">
        <v>0</v>
      </c>
    </row>
    <row r="10320" spans="1:24" x14ac:dyDescent="0.35">
      <c r="A10320" s="1">
        <v>300090</v>
      </c>
      <c r="B10320" s="1" t="s">
        <v>2343</v>
      </c>
      <c r="C10320" s="1">
        <v>124151902</v>
      </c>
      <c r="D10320" s="1">
        <v>90</v>
      </c>
      <c r="E10320" s="1" t="s">
        <v>2875</v>
      </c>
      <c r="F10320" s="1" t="s">
        <v>205</v>
      </c>
      <c r="G10320" s="1" t="s">
        <v>204</v>
      </c>
      <c r="H10320" s="1" t="s">
        <v>916</v>
      </c>
      <c r="I10320" s="1">
        <v>4894169.6900000004</v>
      </c>
      <c r="K10320" s="1">
        <v>1103925</v>
      </c>
      <c r="L10320" s="1">
        <v>24776274</v>
      </c>
      <c r="M10320" s="1">
        <v>0.77243000268936157</v>
      </c>
      <c r="N10320" s="1">
        <v>3.2179429531097412</v>
      </c>
      <c r="O10320" s="1">
        <v>5.1555890589952469E-2</v>
      </c>
      <c r="P10320" s="1">
        <v>1.0646294355392456</v>
      </c>
      <c r="Q10320" s="1">
        <v>0</v>
      </c>
      <c r="S10320" s="1">
        <v>30</v>
      </c>
      <c r="T10320" s="1">
        <v>1</v>
      </c>
      <c r="U10320" s="1">
        <v>30774368</v>
      </c>
      <c r="V10320" s="1">
        <v>0.82398587465286255</v>
      </c>
      <c r="W10320" s="1">
        <v>2.7511634826660156</v>
      </c>
      <c r="X10320" s="1">
        <v>2.7511634826660156</v>
      </c>
    </row>
    <row r="10321" spans="1:24" x14ac:dyDescent="0.35">
      <c r="A10321" s="1">
        <v>310090</v>
      </c>
      <c r="B10321" s="1" t="s">
        <v>2344</v>
      </c>
      <c r="C10321" s="1">
        <v>124151902</v>
      </c>
      <c r="D10321" s="1">
        <v>90</v>
      </c>
      <c r="E10321" s="1" t="s">
        <v>2875</v>
      </c>
      <c r="F10321" s="1" t="s">
        <v>205</v>
      </c>
      <c r="G10321" s="1" t="s">
        <v>204</v>
      </c>
      <c r="H10321" s="1" t="s">
        <v>916</v>
      </c>
      <c r="I10321" s="1">
        <v>5052279.8600000003</v>
      </c>
      <c r="K10321" s="1">
        <v>1103925</v>
      </c>
      <c r="L10321" s="1">
        <v>25144522</v>
      </c>
      <c r="M10321" s="1">
        <v>0.36824798583984375</v>
      </c>
      <c r="N10321" s="1">
        <v>1.486292839050293</v>
      </c>
      <c r="O10321" s="1">
        <v>0.15811017155647278</v>
      </c>
      <c r="P10321" s="1">
        <v>3.2305819988250732</v>
      </c>
      <c r="Q10321" s="1">
        <v>0</v>
      </c>
      <c r="S10321" s="1">
        <v>31</v>
      </c>
      <c r="T10321" s="1">
        <v>1</v>
      </c>
      <c r="U10321" s="1">
        <v>31300728</v>
      </c>
      <c r="V10321" s="1">
        <v>0.52635812759399414</v>
      </c>
      <c r="W10321" s="1">
        <v>1.7103844881057739</v>
      </c>
      <c r="X10321" s="1">
        <v>1.7103844881057739</v>
      </c>
    </row>
    <row r="10322" spans="1:24" x14ac:dyDescent="0.35">
      <c r="A10322" s="1">
        <v>320090</v>
      </c>
      <c r="B10322" s="1" t="s">
        <v>2345</v>
      </c>
      <c r="C10322" s="1">
        <v>124151902</v>
      </c>
      <c r="D10322" s="1">
        <v>90</v>
      </c>
      <c r="E10322" s="1" t="s">
        <v>2875</v>
      </c>
      <c r="F10322" s="1" t="s">
        <v>205</v>
      </c>
      <c r="G10322" s="1" t="s">
        <v>204</v>
      </c>
      <c r="H10322" s="1" t="s">
        <v>916</v>
      </c>
      <c r="I10322" s="1">
        <v>5197143.96</v>
      </c>
      <c r="K10322" s="1">
        <v>1103925</v>
      </c>
      <c r="L10322" s="1">
        <v>25401328</v>
      </c>
      <c r="M10322" s="1">
        <v>0.25680598616600037</v>
      </c>
      <c r="N10322" s="1">
        <v>1.0213198661804199</v>
      </c>
      <c r="O10322" s="1">
        <v>0.14486409723758698</v>
      </c>
      <c r="P10322" s="1">
        <v>2.8673014640808105</v>
      </c>
      <c r="Q10322" s="1">
        <v>0</v>
      </c>
      <c r="S10322" s="1">
        <v>32</v>
      </c>
      <c r="T10322" s="1">
        <v>1</v>
      </c>
      <c r="U10322" s="1">
        <v>31702396</v>
      </c>
      <c r="V10322" s="1">
        <v>0.40167009830474854</v>
      </c>
      <c r="W10322" s="1">
        <v>1.2832545042037964</v>
      </c>
      <c r="X10322" s="1">
        <v>1.2832545042037964</v>
      </c>
    </row>
    <row r="10323" spans="1:24" x14ac:dyDescent="0.35">
      <c r="A10323" s="1">
        <v>330090</v>
      </c>
      <c r="B10323" s="1" t="s">
        <v>2346</v>
      </c>
      <c r="C10323" s="1">
        <v>124151902</v>
      </c>
      <c r="D10323" s="1">
        <v>90</v>
      </c>
      <c r="E10323" s="1" t="s">
        <v>2875</v>
      </c>
      <c r="F10323" s="1" t="s">
        <v>205</v>
      </c>
      <c r="G10323" s="1" t="s">
        <v>204</v>
      </c>
      <c r="H10323" s="1" t="s">
        <v>916</v>
      </c>
      <c r="I10323" s="1">
        <v>5613400.04</v>
      </c>
      <c r="K10323" s="1">
        <v>1103925</v>
      </c>
      <c r="L10323" s="1">
        <v>25838044</v>
      </c>
      <c r="M10323" s="1">
        <v>0.4367159903049469</v>
      </c>
      <c r="N10323" s="1">
        <v>1.7192643880844116</v>
      </c>
      <c r="O10323" s="1">
        <v>0.41625607013702393</v>
      </c>
      <c r="P10323" s="1">
        <v>8.0093240737915039</v>
      </c>
      <c r="Q10323" s="1">
        <v>0</v>
      </c>
      <c r="S10323" s="1">
        <v>33</v>
      </c>
      <c r="T10323" s="1">
        <v>1</v>
      </c>
      <c r="U10323" s="1">
        <v>32555368</v>
      </c>
      <c r="V10323" s="1">
        <v>0.85297203063964844</v>
      </c>
      <c r="W10323" s="1">
        <v>2.6905601024627686</v>
      </c>
      <c r="X10323" s="1">
        <v>2.6905601024627686</v>
      </c>
    </row>
    <row r="10324" spans="1:24" x14ac:dyDescent="0.35">
      <c r="A10324" s="1">
        <v>340090</v>
      </c>
      <c r="B10324" s="1" t="s">
        <v>2347</v>
      </c>
      <c r="C10324" s="1">
        <v>124151902</v>
      </c>
      <c r="D10324" s="1">
        <v>90</v>
      </c>
      <c r="E10324" s="1" t="s">
        <v>2875</v>
      </c>
      <c r="F10324" s="1" t="s">
        <v>205</v>
      </c>
      <c r="G10324" s="1" t="s">
        <v>204</v>
      </c>
      <c r="H10324" s="1" t="s">
        <v>916</v>
      </c>
      <c r="I10324" s="1">
        <v>5613075.5800000001</v>
      </c>
      <c r="K10324" s="1">
        <v>1103925</v>
      </c>
      <c r="L10324" s="1">
        <v>25838020</v>
      </c>
      <c r="M10324" s="1">
        <v>-2.4000000848900527E-5</v>
      </c>
      <c r="N10324" s="1">
        <v>-9.2886286438442767E-5</v>
      </c>
      <c r="O10324" s="1">
        <v>-3.2446000841446221E-4</v>
      </c>
      <c r="P10324" s="1">
        <v>-5.7800975628197193E-3</v>
      </c>
      <c r="Q10324" s="1">
        <v>0</v>
      </c>
      <c r="S10324" s="1">
        <v>34</v>
      </c>
      <c r="T10324" s="1">
        <v>1</v>
      </c>
      <c r="U10324" s="1">
        <v>32555020</v>
      </c>
      <c r="V10324" s="1">
        <v>-3.4846001653932035E-4</v>
      </c>
      <c r="W10324" s="1">
        <v>-1.0689481860026717E-3</v>
      </c>
      <c r="X10324" s="1">
        <v>-1.0689481860026717E-3</v>
      </c>
    </row>
    <row r="10325" spans="1:24" x14ac:dyDescent="0.35">
      <c r="A10325" s="1">
        <v>350090</v>
      </c>
      <c r="B10325" s="1" t="s">
        <v>2348</v>
      </c>
      <c r="C10325" s="1">
        <v>124151902</v>
      </c>
      <c r="D10325" s="1">
        <v>90</v>
      </c>
      <c r="E10325" s="1" t="s">
        <v>2875</v>
      </c>
      <c r="F10325" s="1" t="s">
        <v>205</v>
      </c>
      <c r="G10325" s="1" t="s">
        <v>204</v>
      </c>
      <c r="H10325" s="1" t="s">
        <v>916</v>
      </c>
      <c r="I10325" s="1">
        <v>6215950.7400000002</v>
      </c>
      <c r="K10325" s="1">
        <v>1603925</v>
      </c>
      <c r="L10325" s="1">
        <v>27226996</v>
      </c>
      <c r="M10325" s="1">
        <v>1.388975977897644</v>
      </c>
      <c r="N10325" s="1">
        <v>5.3757061958312988</v>
      </c>
      <c r="O10325" s="1">
        <v>0.60287517309188843</v>
      </c>
      <c r="P10325" s="1">
        <v>10.740549087524414</v>
      </c>
      <c r="Q10325" s="1">
        <v>0.5</v>
      </c>
      <c r="S10325" s="1">
        <v>35</v>
      </c>
      <c r="T10325" s="1">
        <v>1</v>
      </c>
      <c r="U10325" s="1">
        <v>35046872</v>
      </c>
      <c r="V10325" s="1">
        <v>2.4918513298034668</v>
      </c>
      <c r="W10325" s="1">
        <v>7.6542787551879883</v>
      </c>
      <c r="X10325" s="1">
        <v>7.6542787551879883</v>
      </c>
    </row>
    <row r="10326" spans="1:24" x14ac:dyDescent="0.35">
      <c r="A10326" s="1">
        <v>360090</v>
      </c>
      <c r="B10326" s="1" t="s">
        <v>2349</v>
      </c>
      <c r="C10326" s="1">
        <v>124151902</v>
      </c>
      <c r="D10326" s="1">
        <v>90</v>
      </c>
      <c r="E10326" s="1" t="s">
        <v>2875</v>
      </c>
      <c r="F10326" s="1" t="s">
        <v>205</v>
      </c>
      <c r="G10326" s="1" t="s">
        <v>204</v>
      </c>
      <c r="H10326" s="1" t="s">
        <v>916</v>
      </c>
      <c r="I10326" s="1">
        <v>6994324.79</v>
      </c>
      <c r="K10326" s="1">
        <v>1103925</v>
      </c>
      <c r="L10326" s="1">
        <v>29561618</v>
      </c>
      <c r="M10326" s="1">
        <v>2.3346219062805176</v>
      </c>
      <c r="N10326" s="1">
        <v>8.5746583938598633</v>
      </c>
      <c r="O10326" s="1">
        <v>0.7783740758895874</v>
      </c>
      <c r="P10326" s="1">
        <v>12.522204399108887</v>
      </c>
      <c r="Q10326" s="1">
        <v>-0.5</v>
      </c>
      <c r="S10326" s="1">
        <v>36</v>
      </c>
      <c r="T10326" s="1">
        <v>1</v>
      </c>
      <c r="U10326" s="1">
        <v>37659868</v>
      </c>
      <c r="V10326" s="1">
        <v>2.6129961013793945</v>
      </c>
      <c r="W10326" s="1">
        <v>7.4557180404663086</v>
      </c>
      <c r="X10326" s="1">
        <v>7.4557180404663086</v>
      </c>
    </row>
    <row r="10327" spans="1:24" x14ac:dyDescent="0.35">
      <c r="A10327" s="1">
        <v>370090</v>
      </c>
      <c r="B10327" s="1" t="s">
        <v>2350</v>
      </c>
      <c r="C10327" s="1">
        <v>124151902</v>
      </c>
      <c r="D10327" s="1">
        <v>90</v>
      </c>
      <c r="E10327" s="1" t="s">
        <v>2875</v>
      </c>
      <c r="F10327" s="1" t="s">
        <v>205</v>
      </c>
      <c r="G10327" s="1" t="s">
        <v>204</v>
      </c>
      <c r="H10327" s="1" t="s">
        <v>916</v>
      </c>
      <c r="I10327" s="1">
        <v>7374410.4299999997</v>
      </c>
      <c r="K10327" s="1">
        <v>1753925</v>
      </c>
      <c r="L10327" s="1">
        <v>34341972</v>
      </c>
      <c r="M10327" s="1">
        <v>4.7803540229797363</v>
      </c>
      <c r="N10327" s="1">
        <v>16.170812606811523</v>
      </c>
      <c r="O10327" s="1">
        <v>0.38008564710617065</v>
      </c>
      <c r="P10327" s="1">
        <v>5.4342007637023926</v>
      </c>
      <c r="Q10327" s="1">
        <v>0.64999997615814209</v>
      </c>
      <c r="S10327" s="1">
        <v>37</v>
      </c>
      <c r="T10327" s="1">
        <v>1</v>
      </c>
      <c r="U10327" s="1">
        <v>43470308</v>
      </c>
      <c r="V10327" s="1">
        <v>5.8104395866394043</v>
      </c>
      <c r="W10327" s="1">
        <v>15.428731918334961</v>
      </c>
      <c r="X10327" s="1">
        <v>15.428731918334961</v>
      </c>
    </row>
    <row r="10328" spans="1:24" x14ac:dyDescent="0.35">
      <c r="A10328" s="1">
        <v>380090</v>
      </c>
      <c r="B10328" s="1" t="s">
        <v>2351</v>
      </c>
      <c r="C10328" s="1">
        <v>124151902</v>
      </c>
      <c r="D10328" s="1">
        <v>90</v>
      </c>
      <c r="E10328" s="1" t="s">
        <v>2875</v>
      </c>
      <c r="F10328" s="1" t="s">
        <v>205</v>
      </c>
      <c r="G10328" s="1" t="s">
        <v>204</v>
      </c>
      <c r="H10328" s="1" t="s">
        <v>916</v>
      </c>
      <c r="I10328" s="1">
        <v>8336751</v>
      </c>
      <c r="K10328" s="1">
        <v>5982575</v>
      </c>
      <c r="L10328" s="1">
        <v>35256936</v>
      </c>
      <c r="M10328" s="1">
        <v>0.91496402025222778</v>
      </c>
      <c r="N10328" s="1">
        <v>2.6642732620239258</v>
      </c>
      <c r="O10328" s="1">
        <v>0.9623405933380127</v>
      </c>
      <c r="P10328" s="1">
        <v>13.049729347229004</v>
      </c>
      <c r="Q10328" s="1">
        <v>4.2286500930786133</v>
      </c>
      <c r="S10328" s="1">
        <v>38</v>
      </c>
      <c r="T10328" s="1">
        <v>1</v>
      </c>
      <c r="U10328" s="1">
        <v>49576264</v>
      </c>
      <c r="V10328" s="1">
        <v>6.105954647064209</v>
      </c>
      <c r="W10328" s="1">
        <v>14.046268463134766</v>
      </c>
      <c r="X10328" s="1">
        <v>14.046268463134766</v>
      </c>
    </row>
    <row r="10329" spans="1:24" x14ac:dyDescent="0.35">
      <c r="A10329" s="1">
        <v>390090</v>
      </c>
      <c r="B10329" s="1" t="s">
        <v>2352</v>
      </c>
      <c r="C10329" s="1">
        <v>124151902</v>
      </c>
      <c r="D10329" s="1">
        <v>90</v>
      </c>
      <c r="E10329" s="1" t="s">
        <v>2875</v>
      </c>
      <c r="F10329" s="1" t="s">
        <v>205</v>
      </c>
      <c r="G10329" s="1" t="s">
        <v>204</v>
      </c>
      <c r="H10329" s="1" t="s">
        <v>916</v>
      </c>
      <c r="I10329" s="1">
        <v>8476357</v>
      </c>
      <c r="K10329" s="1">
        <v>10793178</v>
      </c>
      <c r="L10329" s="1">
        <v>35724736</v>
      </c>
      <c r="M10329" s="1">
        <v>0.46779999136924744</v>
      </c>
      <c r="N10329" s="1">
        <v>1.3268311023712158</v>
      </c>
      <c r="O10329" s="1">
        <v>0.13960599899291992</v>
      </c>
      <c r="P10329" s="1">
        <v>1.674585223197937</v>
      </c>
      <c r="Q10329" s="1">
        <v>4.810603141784668</v>
      </c>
      <c r="S10329" s="1">
        <v>39</v>
      </c>
      <c r="T10329" s="1">
        <v>1</v>
      </c>
      <c r="U10329" s="1">
        <v>54994272</v>
      </c>
      <c r="V10329" s="1">
        <v>5.4180092811584473</v>
      </c>
      <c r="W10329" s="1">
        <v>10.928632736206055</v>
      </c>
      <c r="X10329" s="1">
        <v>10.928632736206055</v>
      </c>
    </row>
    <row r="10330" spans="1:24" x14ac:dyDescent="0.35">
      <c r="A10330" s="1">
        <v>400090</v>
      </c>
      <c r="B10330" s="1" t="s">
        <v>2353</v>
      </c>
      <c r="C10330" s="1">
        <v>124151902</v>
      </c>
      <c r="D10330" s="1">
        <v>90</v>
      </c>
      <c r="E10330" s="1" t="s">
        <v>2875</v>
      </c>
      <c r="F10330" s="1" t="s">
        <v>205</v>
      </c>
      <c r="G10330" s="1" t="s">
        <v>204</v>
      </c>
      <c r="H10330" s="1" t="s">
        <v>916</v>
      </c>
      <c r="S10330" s="1">
        <v>40</v>
      </c>
      <c r="T10330" s="1">
        <v>1</v>
      </c>
      <c r="U10330" s="1">
        <v>0</v>
      </c>
      <c r="V10330" s="1">
        <v>0</v>
      </c>
      <c r="W10330" s="1">
        <v>-100</v>
      </c>
      <c r="X10330" s="1">
        <v>-100</v>
      </c>
    </row>
    <row r="10331" spans="1:24" x14ac:dyDescent="0.35">
      <c r="A10331" s="1">
        <v>410090</v>
      </c>
      <c r="B10331" s="1" t="s">
        <v>2354</v>
      </c>
      <c r="C10331" s="1">
        <v>124151902</v>
      </c>
      <c r="D10331" s="1">
        <v>90</v>
      </c>
      <c r="E10331" s="1" t="s">
        <v>2875</v>
      </c>
      <c r="F10331" s="1" t="s">
        <v>205</v>
      </c>
      <c r="G10331" s="1" t="s">
        <v>204</v>
      </c>
      <c r="H10331" s="1" t="s">
        <v>916</v>
      </c>
      <c r="S10331" s="1">
        <v>41</v>
      </c>
      <c r="T10331" s="1">
        <v>1</v>
      </c>
      <c r="U10331" s="1">
        <v>0</v>
      </c>
      <c r="V10331" s="1">
        <v>0</v>
      </c>
    </row>
    <row r="10332" spans="1:24" x14ac:dyDescent="0.35">
      <c r="A10332" s="1">
        <v>420090</v>
      </c>
      <c r="B10332" s="1" t="s">
        <v>2355</v>
      </c>
      <c r="C10332" s="1">
        <v>124151902</v>
      </c>
      <c r="D10332" s="1">
        <v>90</v>
      </c>
      <c r="E10332" s="1" t="s">
        <v>2875</v>
      </c>
      <c r="F10332" s="1" t="s">
        <v>205</v>
      </c>
      <c r="G10332" s="1" t="s">
        <v>204</v>
      </c>
      <c r="H10332" s="1" t="s">
        <v>916</v>
      </c>
      <c r="S10332" s="1">
        <v>42</v>
      </c>
      <c r="T10332" s="1">
        <v>1</v>
      </c>
      <c r="U10332" s="1">
        <v>0</v>
      </c>
      <c r="V10332" s="1">
        <v>0</v>
      </c>
    </row>
    <row r="10333" spans="1:24" x14ac:dyDescent="0.35">
      <c r="A10333" s="1">
        <v>430090</v>
      </c>
      <c r="B10333" s="1" t="s">
        <v>2356</v>
      </c>
      <c r="C10333" s="1">
        <v>124151902</v>
      </c>
      <c r="D10333" s="1">
        <v>90</v>
      </c>
      <c r="E10333" s="1" t="s">
        <v>2875</v>
      </c>
      <c r="F10333" s="1" t="s">
        <v>205</v>
      </c>
      <c r="G10333" s="1" t="s">
        <v>204</v>
      </c>
      <c r="H10333" s="1" t="s">
        <v>916</v>
      </c>
      <c r="S10333" s="1">
        <v>43</v>
      </c>
      <c r="T10333" s="1">
        <v>1</v>
      </c>
      <c r="U10333" s="1">
        <v>0</v>
      </c>
      <c r="V10333" s="1">
        <v>0</v>
      </c>
    </row>
    <row r="10334" spans="1:24" x14ac:dyDescent="0.35">
      <c r="A10334" s="1">
        <v>440090</v>
      </c>
      <c r="B10334" s="1" t="s">
        <v>2357</v>
      </c>
      <c r="C10334" s="1">
        <v>124151902</v>
      </c>
      <c r="D10334" s="1">
        <v>90</v>
      </c>
      <c r="E10334" s="1" t="s">
        <v>2875</v>
      </c>
      <c r="F10334" s="1" t="s">
        <v>205</v>
      </c>
      <c r="G10334" s="1" t="s">
        <v>204</v>
      </c>
      <c r="H10334" s="1" t="s">
        <v>916</v>
      </c>
      <c r="S10334" s="1">
        <v>44</v>
      </c>
      <c r="T10334" s="1">
        <v>1</v>
      </c>
      <c r="U10334" s="1">
        <v>0</v>
      </c>
      <c r="V10334" s="1">
        <v>0</v>
      </c>
    </row>
    <row r="10335" spans="1:24" x14ac:dyDescent="0.35">
      <c r="A10335" s="1">
        <v>450090</v>
      </c>
      <c r="B10335" s="1" t="s">
        <v>2358</v>
      </c>
      <c r="C10335" s="1">
        <v>124151902</v>
      </c>
      <c r="D10335" s="1">
        <v>90</v>
      </c>
      <c r="E10335" s="1" t="s">
        <v>2875</v>
      </c>
      <c r="F10335" s="1" t="s">
        <v>205</v>
      </c>
      <c r="G10335" s="1" t="s">
        <v>204</v>
      </c>
      <c r="H10335" s="1" t="s">
        <v>916</v>
      </c>
      <c r="S10335" s="1">
        <v>45</v>
      </c>
      <c r="T10335" s="1">
        <v>1</v>
      </c>
      <c r="U10335" s="1">
        <v>0</v>
      </c>
      <c r="V10335" s="1">
        <v>0</v>
      </c>
    </row>
    <row r="10336" spans="1:24" x14ac:dyDescent="0.35">
      <c r="A10336" s="1">
        <v>460090</v>
      </c>
      <c r="B10336" s="1" t="s">
        <v>2359</v>
      </c>
      <c r="C10336" s="1">
        <v>124151902</v>
      </c>
      <c r="D10336" s="1">
        <v>90</v>
      </c>
      <c r="E10336" s="1" t="s">
        <v>2875</v>
      </c>
      <c r="F10336" s="1" t="s">
        <v>205</v>
      </c>
      <c r="G10336" s="1" t="s">
        <v>204</v>
      </c>
      <c r="H10336" s="1" t="s">
        <v>916</v>
      </c>
      <c r="S10336" s="1">
        <v>46</v>
      </c>
      <c r="T10336" s="1">
        <v>1</v>
      </c>
      <c r="U10336" s="1">
        <v>0</v>
      </c>
      <c r="V10336" s="1">
        <v>0</v>
      </c>
    </row>
    <row r="10337" spans="1:24" x14ac:dyDescent="0.35">
      <c r="A10337" s="1">
        <v>470090</v>
      </c>
      <c r="B10337" s="1" t="s">
        <v>2360</v>
      </c>
      <c r="C10337" s="1">
        <v>124151902</v>
      </c>
      <c r="D10337" s="1">
        <v>90</v>
      </c>
      <c r="E10337" s="1" t="s">
        <v>2875</v>
      </c>
      <c r="F10337" s="1" t="s">
        <v>205</v>
      </c>
      <c r="G10337" s="1" t="s">
        <v>204</v>
      </c>
      <c r="H10337" s="1" t="s">
        <v>916</v>
      </c>
      <c r="S10337" s="1">
        <v>47</v>
      </c>
      <c r="T10337" s="1">
        <v>1</v>
      </c>
      <c r="U10337" s="1">
        <v>0</v>
      </c>
      <c r="V10337" s="1">
        <v>0</v>
      </c>
    </row>
    <row r="10338" spans="1:24" x14ac:dyDescent="0.35">
      <c r="A10338" s="1">
        <v>480090</v>
      </c>
      <c r="B10338" s="1" t="s">
        <v>2361</v>
      </c>
      <c r="C10338" s="1">
        <v>124151902</v>
      </c>
      <c r="D10338" s="1">
        <v>90</v>
      </c>
      <c r="E10338" s="1" t="s">
        <v>2875</v>
      </c>
      <c r="F10338" s="1" t="s">
        <v>205</v>
      </c>
      <c r="G10338" s="1" t="s">
        <v>204</v>
      </c>
      <c r="H10338" s="1" t="s">
        <v>916</v>
      </c>
      <c r="S10338" s="1">
        <v>48</v>
      </c>
      <c r="T10338" s="1">
        <v>1</v>
      </c>
      <c r="U10338" s="1">
        <v>0</v>
      </c>
      <c r="V10338" s="1">
        <v>0</v>
      </c>
    </row>
    <row r="10339" spans="1:24" x14ac:dyDescent="0.35">
      <c r="A10339" s="1">
        <v>290122</v>
      </c>
      <c r="B10339" s="1" t="s">
        <v>2341</v>
      </c>
      <c r="C10339" s="1">
        <v>124152003</v>
      </c>
      <c r="D10339" s="1">
        <v>122</v>
      </c>
      <c r="E10339" s="1" t="s">
        <v>2876</v>
      </c>
      <c r="F10339" s="1" t="s">
        <v>205</v>
      </c>
      <c r="G10339" s="1" t="s">
        <v>204</v>
      </c>
      <c r="H10339" s="1" t="s">
        <v>916</v>
      </c>
      <c r="I10339" s="1">
        <v>5688100.2000000002</v>
      </c>
      <c r="K10339" s="1">
        <v>874969</v>
      </c>
      <c r="L10339" s="1">
        <v>13870652</v>
      </c>
      <c r="S10339" s="1">
        <v>29</v>
      </c>
      <c r="T10339" s="1">
        <v>1</v>
      </c>
      <c r="U10339" s="1">
        <v>20433720</v>
      </c>
      <c r="V10339" s="1">
        <v>0</v>
      </c>
    </row>
    <row r="10340" spans="1:24" x14ac:dyDescent="0.35">
      <c r="A10340" s="1">
        <v>300122</v>
      </c>
      <c r="B10340" s="1" t="s">
        <v>2343</v>
      </c>
      <c r="C10340" s="1">
        <v>124152003</v>
      </c>
      <c r="D10340" s="1">
        <v>122</v>
      </c>
      <c r="E10340" s="1" t="s">
        <v>2876</v>
      </c>
      <c r="F10340" s="1" t="s">
        <v>205</v>
      </c>
      <c r="G10340" s="1" t="s">
        <v>204</v>
      </c>
      <c r="H10340" s="1" t="s">
        <v>916</v>
      </c>
      <c r="I10340" s="1">
        <v>5849908.4100000001</v>
      </c>
      <c r="K10340" s="1">
        <v>874969</v>
      </c>
      <c r="L10340" s="1">
        <v>14346522</v>
      </c>
      <c r="M10340" s="1">
        <v>0.47587001323699951</v>
      </c>
      <c r="N10340" s="1">
        <v>3.4307687282562256</v>
      </c>
      <c r="O10340" s="1">
        <v>0.16180820763111115</v>
      </c>
      <c r="P10340" s="1">
        <v>2.8446793556213379</v>
      </c>
      <c r="Q10340" s="1">
        <v>0</v>
      </c>
      <c r="S10340" s="1">
        <v>30</v>
      </c>
      <c r="T10340" s="1">
        <v>1</v>
      </c>
      <c r="U10340" s="1">
        <v>21071400</v>
      </c>
      <c r="V10340" s="1">
        <v>0.63767820596694946</v>
      </c>
      <c r="W10340" s="1">
        <v>3.1207239627838135</v>
      </c>
      <c r="X10340" s="1">
        <v>3.1207239627838135</v>
      </c>
    </row>
    <row r="10341" spans="1:24" x14ac:dyDescent="0.35">
      <c r="A10341" s="1">
        <v>310122</v>
      </c>
      <c r="B10341" s="1" t="s">
        <v>2344</v>
      </c>
      <c r="C10341" s="1">
        <v>124152003</v>
      </c>
      <c r="D10341" s="1">
        <v>122</v>
      </c>
      <c r="E10341" s="1" t="s">
        <v>2876</v>
      </c>
      <c r="F10341" s="1" t="s">
        <v>205</v>
      </c>
      <c r="G10341" s="1" t="s">
        <v>204</v>
      </c>
      <c r="H10341" s="1" t="s">
        <v>916</v>
      </c>
      <c r="I10341" s="1">
        <v>6131365.3399999999</v>
      </c>
      <c r="K10341" s="1">
        <v>874969</v>
      </c>
      <c r="L10341" s="1">
        <v>14607845</v>
      </c>
      <c r="M10341" s="1">
        <v>0.26132300496101379</v>
      </c>
      <c r="N10341" s="1">
        <v>1.8215076923370361</v>
      </c>
      <c r="O10341" s="1">
        <v>0.28145691752433777</v>
      </c>
      <c r="P10341" s="1">
        <v>4.811305046081543</v>
      </c>
      <c r="Q10341" s="1">
        <v>0</v>
      </c>
      <c r="S10341" s="1">
        <v>31</v>
      </c>
      <c r="T10341" s="1">
        <v>1</v>
      </c>
      <c r="U10341" s="1">
        <v>21614180</v>
      </c>
      <c r="V10341" s="1">
        <v>0.54277992248535156</v>
      </c>
      <c r="W10341" s="1">
        <v>2.5759086608886719</v>
      </c>
      <c r="X10341" s="1">
        <v>2.5759086608886719</v>
      </c>
    </row>
    <row r="10342" spans="1:24" x14ac:dyDescent="0.35">
      <c r="A10342" s="1">
        <v>320122</v>
      </c>
      <c r="B10342" s="1" t="s">
        <v>2345</v>
      </c>
      <c r="C10342" s="1">
        <v>124152003</v>
      </c>
      <c r="D10342" s="1">
        <v>122</v>
      </c>
      <c r="E10342" s="1" t="s">
        <v>2876</v>
      </c>
      <c r="F10342" s="1" t="s">
        <v>205</v>
      </c>
      <c r="G10342" s="1" t="s">
        <v>204</v>
      </c>
      <c r="H10342" s="1" t="s">
        <v>916</v>
      </c>
      <c r="I10342" s="1">
        <v>5901098.5999999996</v>
      </c>
      <c r="K10342" s="1">
        <v>874969</v>
      </c>
      <c r="L10342" s="1">
        <v>14785800</v>
      </c>
      <c r="M10342" s="1">
        <v>0.17795500159263611</v>
      </c>
      <c r="N10342" s="1">
        <v>1.2182152271270752</v>
      </c>
      <c r="O10342" s="1">
        <v>-0.23026673495769501</v>
      </c>
      <c r="P10342" s="1">
        <v>-3.7555539608001709</v>
      </c>
      <c r="Q10342" s="1">
        <v>0</v>
      </c>
      <c r="S10342" s="1">
        <v>32</v>
      </c>
      <c r="T10342" s="1">
        <v>1</v>
      </c>
      <c r="U10342" s="1">
        <v>21561868</v>
      </c>
      <c r="V10342" s="1">
        <v>-5.2311733365058899E-2</v>
      </c>
      <c r="W10342" s="1">
        <v>-0.24202629923820496</v>
      </c>
      <c r="X10342" s="1">
        <v>-0.24202629923820496</v>
      </c>
    </row>
    <row r="10343" spans="1:24" x14ac:dyDescent="0.35">
      <c r="A10343" s="1">
        <v>330122</v>
      </c>
      <c r="B10343" s="1" t="s">
        <v>2346</v>
      </c>
      <c r="C10343" s="1">
        <v>124152003</v>
      </c>
      <c r="D10343" s="1">
        <v>122</v>
      </c>
      <c r="E10343" s="1" t="s">
        <v>2876</v>
      </c>
      <c r="F10343" s="1" t="s">
        <v>205</v>
      </c>
      <c r="G10343" s="1" t="s">
        <v>204</v>
      </c>
      <c r="H10343" s="1" t="s">
        <v>916</v>
      </c>
      <c r="I10343" s="1">
        <v>5804519.7400000002</v>
      </c>
      <c r="K10343" s="1">
        <v>874969</v>
      </c>
      <c r="L10343" s="1">
        <v>15213438</v>
      </c>
      <c r="M10343" s="1">
        <v>0.42763799428939819</v>
      </c>
      <c r="N10343" s="1">
        <v>2.8922209739685059</v>
      </c>
      <c r="O10343" s="1">
        <v>-9.657885879278183E-2</v>
      </c>
      <c r="P10343" s="1">
        <v>-1.6366250514984131</v>
      </c>
      <c r="Q10343" s="1">
        <v>0</v>
      </c>
      <c r="S10343" s="1">
        <v>33</v>
      </c>
      <c r="T10343" s="1">
        <v>1</v>
      </c>
      <c r="U10343" s="1">
        <v>21892926</v>
      </c>
      <c r="V10343" s="1">
        <v>0.33105912804603577</v>
      </c>
      <c r="W10343" s="1">
        <v>1.5353864431381226</v>
      </c>
      <c r="X10343" s="1">
        <v>1.5353864431381226</v>
      </c>
    </row>
    <row r="10344" spans="1:24" x14ac:dyDescent="0.35">
      <c r="A10344" s="1">
        <v>340122</v>
      </c>
      <c r="B10344" s="1" t="s">
        <v>2347</v>
      </c>
      <c r="C10344" s="1">
        <v>124152003</v>
      </c>
      <c r="D10344" s="1">
        <v>122</v>
      </c>
      <c r="E10344" s="1" t="s">
        <v>2876</v>
      </c>
      <c r="F10344" s="1" t="s">
        <v>205</v>
      </c>
      <c r="G10344" s="1" t="s">
        <v>204</v>
      </c>
      <c r="H10344" s="1" t="s">
        <v>916</v>
      </c>
      <c r="I10344" s="1">
        <v>6146692.3700000001</v>
      </c>
      <c r="K10344" s="1">
        <v>874969</v>
      </c>
      <c r="L10344" s="1">
        <v>15213419</v>
      </c>
      <c r="M10344" s="1">
        <v>-1.8999999156221747E-5</v>
      </c>
      <c r="N10344" s="1">
        <v>-1.2488958600442857E-4</v>
      </c>
      <c r="O10344" s="1">
        <v>0.34217262268066406</v>
      </c>
      <c r="P10344" s="1">
        <v>5.8949341773986816</v>
      </c>
      <c r="Q10344" s="1">
        <v>0</v>
      </c>
      <c r="S10344" s="1">
        <v>34</v>
      </c>
      <c r="T10344" s="1">
        <v>1</v>
      </c>
      <c r="U10344" s="1">
        <v>22235080</v>
      </c>
      <c r="V10344" s="1">
        <v>0.34215360879898071</v>
      </c>
      <c r="W10344" s="1">
        <v>1.5628519058227539</v>
      </c>
      <c r="X10344" s="1">
        <v>1.5628519058227539</v>
      </c>
    </row>
    <row r="10345" spans="1:24" x14ac:dyDescent="0.35">
      <c r="A10345" s="1">
        <v>350122</v>
      </c>
      <c r="B10345" s="1" t="s">
        <v>2348</v>
      </c>
      <c r="C10345" s="1">
        <v>124152003</v>
      </c>
      <c r="D10345" s="1">
        <v>122</v>
      </c>
      <c r="E10345" s="1" t="s">
        <v>2876</v>
      </c>
      <c r="F10345" s="1" t="s">
        <v>205</v>
      </c>
      <c r="G10345" s="1" t="s">
        <v>204</v>
      </c>
      <c r="H10345" s="1" t="s">
        <v>916</v>
      </c>
      <c r="I10345" s="1">
        <v>6528453.7199999997</v>
      </c>
      <c r="K10345" s="1">
        <v>874969</v>
      </c>
      <c r="L10345" s="1">
        <v>15732745</v>
      </c>
      <c r="M10345" s="1">
        <v>0.51932597160339355</v>
      </c>
      <c r="N10345" s="1">
        <v>3.413604736328125</v>
      </c>
      <c r="O10345" s="1">
        <v>0.3817613422870636</v>
      </c>
      <c r="P10345" s="1">
        <v>6.2108421325683594</v>
      </c>
      <c r="Q10345" s="1">
        <v>0</v>
      </c>
      <c r="S10345" s="1">
        <v>35</v>
      </c>
      <c r="T10345" s="1">
        <v>1</v>
      </c>
      <c r="U10345" s="1">
        <v>23136168</v>
      </c>
      <c r="V10345" s="1">
        <v>0.90108728408813477</v>
      </c>
      <c r="W10345" s="1">
        <v>4.05255126953125</v>
      </c>
      <c r="X10345" s="1">
        <v>4.05255126953125</v>
      </c>
    </row>
    <row r="10346" spans="1:24" x14ac:dyDescent="0.35">
      <c r="A10346" s="1">
        <v>360122</v>
      </c>
      <c r="B10346" s="1" t="s">
        <v>2349</v>
      </c>
      <c r="C10346" s="1">
        <v>124152003</v>
      </c>
      <c r="D10346" s="1">
        <v>122</v>
      </c>
      <c r="E10346" s="1" t="s">
        <v>2876</v>
      </c>
      <c r="F10346" s="1" t="s">
        <v>205</v>
      </c>
      <c r="G10346" s="1" t="s">
        <v>204</v>
      </c>
      <c r="H10346" s="1" t="s">
        <v>916</v>
      </c>
      <c r="I10346" s="1">
        <v>6826948.5</v>
      </c>
      <c r="K10346" s="1">
        <v>874969</v>
      </c>
      <c r="L10346" s="1">
        <v>17183070</v>
      </c>
      <c r="M10346" s="1">
        <v>1.4503250122070313</v>
      </c>
      <c r="N10346" s="1">
        <v>9.2185125350952148</v>
      </c>
      <c r="O10346" s="1">
        <v>0.29849478602409363</v>
      </c>
      <c r="P10346" s="1">
        <v>4.5722126960754395</v>
      </c>
      <c r="Q10346" s="1">
        <v>0</v>
      </c>
      <c r="S10346" s="1">
        <v>36</v>
      </c>
      <c r="T10346" s="1">
        <v>1</v>
      </c>
      <c r="U10346" s="1">
        <v>24884988</v>
      </c>
      <c r="V10346" s="1">
        <v>1.7488198280334473</v>
      </c>
      <c r="W10346" s="1">
        <v>7.558814525604248</v>
      </c>
      <c r="X10346" s="1">
        <v>7.558814525604248</v>
      </c>
    </row>
    <row r="10347" spans="1:24" x14ac:dyDescent="0.35">
      <c r="A10347" s="1">
        <v>370122</v>
      </c>
      <c r="B10347" s="1" t="s">
        <v>2350</v>
      </c>
      <c r="C10347" s="1">
        <v>124152003</v>
      </c>
      <c r="D10347" s="1">
        <v>122</v>
      </c>
      <c r="E10347" s="1" t="s">
        <v>2876</v>
      </c>
      <c r="F10347" s="1" t="s">
        <v>205</v>
      </c>
      <c r="G10347" s="1" t="s">
        <v>204</v>
      </c>
      <c r="H10347" s="1" t="s">
        <v>916</v>
      </c>
      <c r="I10347" s="1">
        <v>6861556.7699999996</v>
      </c>
      <c r="K10347" s="1">
        <v>874969</v>
      </c>
      <c r="L10347" s="1">
        <v>18764318</v>
      </c>
      <c r="M10347" s="1">
        <v>1.5812480449676514</v>
      </c>
      <c r="N10347" s="1">
        <v>9.2023601531982422</v>
      </c>
      <c r="O10347" s="1">
        <v>3.4608270972967148E-2</v>
      </c>
      <c r="P10347" s="1">
        <v>0.50693613290786743</v>
      </c>
      <c r="Q10347" s="1">
        <v>0</v>
      </c>
      <c r="S10347" s="1">
        <v>37</v>
      </c>
      <c r="T10347" s="1">
        <v>1</v>
      </c>
      <c r="U10347" s="1">
        <v>26500844</v>
      </c>
      <c r="V10347" s="1">
        <v>1.6158562898635864</v>
      </c>
      <c r="W10347" s="1">
        <v>6.4932961463928223</v>
      </c>
      <c r="X10347" s="1">
        <v>6.4932961463928223</v>
      </c>
    </row>
    <row r="10348" spans="1:24" x14ac:dyDescent="0.35">
      <c r="A10348" s="1">
        <v>380122</v>
      </c>
      <c r="B10348" s="1" t="s">
        <v>2351</v>
      </c>
      <c r="C10348" s="1">
        <v>124152003</v>
      </c>
      <c r="D10348" s="1">
        <v>122</v>
      </c>
      <c r="E10348" s="1" t="s">
        <v>2876</v>
      </c>
      <c r="F10348" s="1" t="s">
        <v>205</v>
      </c>
      <c r="G10348" s="1" t="s">
        <v>204</v>
      </c>
      <c r="H10348" s="1" t="s">
        <v>916</v>
      </c>
      <c r="I10348" s="1">
        <v>6873902</v>
      </c>
      <c r="K10348" s="1">
        <v>1901174.5</v>
      </c>
      <c r="L10348" s="1">
        <v>19463720</v>
      </c>
      <c r="M10348" s="1">
        <v>0.69940197467803955</v>
      </c>
      <c r="N10348" s="1">
        <v>3.7272977828979492</v>
      </c>
      <c r="O10348" s="1">
        <v>1.2345230206847191E-2</v>
      </c>
      <c r="P10348" s="1">
        <v>0.1799187958240509</v>
      </c>
      <c r="Q10348" s="1">
        <v>1.0262055397033691</v>
      </c>
      <c r="S10348" s="1">
        <v>38</v>
      </c>
      <c r="T10348" s="1">
        <v>1</v>
      </c>
      <c r="U10348" s="1">
        <v>28238796</v>
      </c>
      <c r="V10348" s="1">
        <v>1.737952709197998</v>
      </c>
      <c r="W10348" s="1">
        <v>6.558100700378418</v>
      </c>
      <c r="X10348" s="1">
        <v>6.558100700378418</v>
      </c>
    </row>
    <row r="10349" spans="1:24" x14ac:dyDescent="0.35">
      <c r="A10349" s="1">
        <v>390122</v>
      </c>
      <c r="B10349" s="1" t="s">
        <v>2352</v>
      </c>
      <c r="C10349" s="1">
        <v>124152003</v>
      </c>
      <c r="D10349" s="1">
        <v>122</v>
      </c>
      <c r="E10349" s="1" t="s">
        <v>2876</v>
      </c>
      <c r="F10349" s="1" t="s">
        <v>205</v>
      </c>
      <c r="G10349" s="1" t="s">
        <v>204</v>
      </c>
      <c r="H10349" s="1" t="s">
        <v>916</v>
      </c>
      <c r="I10349" s="1">
        <v>7376124</v>
      </c>
      <c r="K10349" s="1">
        <v>2926845</v>
      </c>
      <c r="L10349" s="1">
        <v>19745424</v>
      </c>
      <c r="M10349" s="1">
        <v>0.28170400857925415</v>
      </c>
      <c r="N10349" s="1">
        <v>1.4473286867141724</v>
      </c>
      <c r="O10349" s="1">
        <v>0.50222200155258179</v>
      </c>
      <c r="P10349" s="1">
        <v>7.3062143325805664</v>
      </c>
      <c r="Q10349" s="1">
        <v>1.0256705284118652</v>
      </c>
      <c r="S10349" s="1">
        <v>39</v>
      </c>
      <c r="T10349" s="1">
        <v>1</v>
      </c>
      <c r="U10349" s="1">
        <v>30048392</v>
      </c>
      <c r="V10349" s="1">
        <v>1.8095965385437012</v>
      </c>
      <c r="W10349" s="1">
        <v>6.4081912040710449</v>
      </c>
      <c r="X10349" s="1">
        <v>6.4081912040710449</v>
      </c>
    </row>
    <row r="10350" spans="1:24" x14ac:dyDescent="0.35">
      <c r="A10350" s="1">
        <v>400122</v>
      </c>
      <c r="B10350" s="1" t="s">
        <v>2353</v>
      </c>
      <c r="C10350" s="1">
        <v>124152003</v>
      </c>
      <c r="D10350" s="1">
        <v>122</v>
      </c>
      <c r="E10350" s="1" t="s">
        <v>2876</v>
      </c>
      <c r="F10350" s="1" t="s">
        <v>205</v>
      </c>
      <c r="G10350" s="1" t="s">
        <v>204</v>
      </c>
      <c r="H10350" s="1" t="s">
        <v>916</v>
      </c>
      <c r="S10350" s="1">
        <v>40</v>
      </c>
      <c r="T10350" s="1">
        <v>1</v>
      </c>
      <c r="U10350" s="1">
        <v>0</v>
      </c>
      <c r="V10350" s="1">
        <v>0</v>
      </c>
      <c r="W10350" s="1">
        <v>-100</v>
      </c>
      <c r="X10350" s="1">
        <v>-100</v>
      </c>
    </row>
    <row r="10351" spans="1:24" x14ac:dyDescent="0.35">
      <c r="A10351" s="1">
        <v>410122</v>
      </c>
      <c r="B10351" s="1" t="s">
        <v>2354</v>
      </c>
      <c r="C10351" s="1">
        <v>124152003</v>
      </c>
      <c r="D10351" s="1">
        <v>122</v>
      </c>
      <c r="E10351" s="1" t="s">
        <v>2876</v>
      </c>
      <c r="F10351" s="1" t="s">
        <v>205</v>
      </c>
      <c r="G10351" s="1" t="s">
        <v>204</v>
      </c>
      <c r="H10351" s="1" t="s">
        <v>916</v>
      </c>
      <c r="S10351" s="1">
        <v>41</v>
      </c>
      <c r="T10351" s="1">
        <v>1</v>
      </c>
      <c r="U10351" s="1">
        <v>0</v>
      </c>
      <c r="V10351" s="1">
        <v>0</v>
      </c>
    </row>
    <row r="10352" spans="1:24" x14ac:dyDescent="0.35">
      <c r="A10352" s="1">
        <v>420122</v>
      </c>
      <c r="B10352" s="1" t="s">
        <v>2355</v>
      </c>
      <c r="C10352" s="1">
        <v>124152003</v>
      </c>
      <c r="D10352" s="1">
        <v>122</v>
      </c>
      <c r="E10352" s="1" t="s">
        <v>2876</v>
      </c>
      <c r="F10352" s="1" t="s">
        <v>205</v>
      </c>
      <c r="G10352" s="1" t="s">
        <v>204</v>
      </c>
      <c r="H10352" s="1" t="s">
        <v>916</v>
      </c>
      <c r="S10352" s="1">
        <v>42</v>
      </c>
      <c r="T10352" s="1">
        <v>1</v>
      </c>
      <c r="U10352" s="1">
        <v>0</v>
      </c>
      <c r="V10352" s="1">
        <v>0</v>
      </c>
    </row>
    <row r="10353" spans="1:24" x14ac:dyDescent="0.35">
      <c r="A10353" s="1">
        <v>430122</v>
      </c>
      <c r="B10353" s="1" t="s">
        <v>2356</v>
      </c>
      <c r="C10353" s="1">
        <v>124152003</v>
      </c>
      <c r="D10353" s="1">
        <v>122</v>
      </c>
      <c r="E10353" s="1" t="s">
        <v>2876</v>
      </c>
      <c r="F10353" s="1" t="s">
        <v>205</v>
      </c>
      <c r="G10353" s="1" t="s">
        <v>204</v>
      </c>
      <c r="H10353" s="1" t="s">
        <v>916</v>
      </c>
      <c r="S10353" s="1">
        <v>43</v>
      </c>
      <c r="T10353" s="1">
        <v>1</v>
      </c>
      <c r="U10353" s="1">
        <v>0</v>
      </c>
      <c r="V10353" s="1">
        <v>0</v>
      </c>
    </row>
    <row r="10354" spans="1:24" x14ac:dyDescent="0.35">
      <c r="A10354" s="1">
        <v>440122</v>
      </c>
      <c r="B10354" s="1" t="s">
        <v>2357</v>
      </c>
      <c r="C10354" s="1">
        <v>124152003</v>
      </c>
      <c r="D10354" s="1">
        <v>122</v>
      </c>
      <c r="E10354" s="1" t="s">
        <v>2876</v>
      </c>
      <c r="F10354" s="1" t="s">
        <v>205</v>
      </c>
      <c r="G10354" s="1" t="s">
        <v>204</v>
      </c>
      <c r="H10354" s="1" t="s">
        <v>916</v>
      </c>
      <c r="S10354" s="1">
        <v>44</v>
      </c>
      <c r="T10354" s="1">
        <v>1</v>
      </c>
      <c r="U10354" s="1">
        <v>0</v>
      </c>
      <c r="V10354" s="1">
        <v>0</v>
      </c>
    </row>
    <row r="10355" spans="1:24" x14ac:dyDescent="0.35">
      <c r="A10355" s="1">
        <v>450122</v>
      </c>
      <c r="B10355" s="1" t="s">
        <v>2358</v>
      </c>
      <c r="C10355" s="1">
        <v>124152003</v>
      </c>
      <c r="D10355" s="1">
        <v>122</v>
      </c>
      <c r="E10355" s="1" t="s">
        <v>2876</v>
      </c>
      <c r="F10355" s="1" t="s">
        <v>205</v>
      </c>
      <c r="G10355" s="1" t="s">
        <v>204</v>
      </c>
      <c r="H10355" s="1" t="s">
        <v>916</v>
      </c>
      <c r="S10355" s="1">
        <v>45</v>
      </c>
      <c r="T10355" s="1">
        <v>1</v>
      </c>
      <c r="U10355" s="1">
        <v>0</v>
      </c>
      <c r="V10355" s="1">
        <v>0</v>
      </c>
    </row>
    <row r="10356" spans="1:24" x14ac:dyDescent="0.35">
      <c r="A10356" s="1">
        <v>460122</v>
      </c>
      <c r="B10356" s="1" t="s">
        <v>2359</v>
      </c>
      <c r="C10356" s="1">
        <v>124152003</v>
      </c>
      <c r="D10356" s="1">
        <v>122</v>
      </c>
      <c r="E10356" s="1" t="s">
        <v>2876</v>
      </c>
      <c r="F10356" s="1" t="s">
        <v>205</v>
      </c>
      <c r="G10356" s="1" t="s">
        <v>204</v>
      </c>
      <c r="H10356" s="1" t="s">
        <v>916</v>
      </c>
      <c r="S10356" s="1">
        <v>46</v>
      </c>
      <c r="T10356" s="1">
        <v>1</v>
      </c>
      <c r="U10356" s="1">
        <v>0</v>
      </c>
      <c r="V10356" s="1">
        <v>0</v>
      </c>
    </row>
    <row r="10357" spans="1:24" x14ac:dyDescent="0.35">
      <c r="A10357" s="1">
        <v>470122</v>
      </c>
      <c r="B10357" s="1" t="s">
        <v>2360</v>
      </c>
      <c r="C10357" s="1">
        <v>124152003</v>
      </c>
      <c r="D10357" s="1">
        <v>122</v>
      </c>
      <c r="E10357" s="1" t="s">
        <v>2876</v>
      </c>
      <c r="F10357" s="1" t="s">
        <v>205</v>
      </c>
      <c r="G10357" s="1" t="s">
        <v>204</v>
      </c>
      <c r="H10357" s="1" t="s">
        <v>916</v>
      </c>
      <c r="S10357" s="1">
        <v>47</v>
      </c>
      <c r="T10357" s="1">
        <v>1</v>
      </c>
      <c r="U10357" s="1">
        <v>0</v>
      </c>
      <c r="V10357" s="1">
        <v>0</v>
      </c>
    </row>
    <row r="10358" spans="1:24" x14ac:dyDescent="0.35">
      <c r="A10358" s="1">
        <v>480122</v>
      </c>
      <c r="B10358" s="1" t="s">
        <v>2361</v>
      </c>
      <c r="C10358" s="1">
        <v>124152003</v>
      </c>
      <c r="D10358" s="1">
        <v>122</v>
      </c>
      <c r="E10358" s="1" t="s">
        <v>2876</v>
      </c>
      <c r="F10358" s="1" t="s">
        <v>205</v>
      </c>
      <c r="G10358" s="1" t="s">
        <v>204</v>
      </c>
      <c r="H10358" s="1" t="s">
        <v>916</v>
      </c>
      <c r="S10358" s="1">
        <v>48</v>
      </c>
      <c r="T10358" s="1">
        <v>1</v>
      </c>
      <c r="U10358" s="1">
        <v>0</v>
      </c>
      <c r="V10358" s="1">
        <v>0</v>
      </c>
    </row>
    <row r="10359" spans="1:24" x14ac:dyDescent="0.35">
      <c r="A10359" s="1">
        <v>290169</v>
      </c>
      <c r="B10359" s="1" t="s">
        <v>2341</v>
      </c>
      <c r="C10359" s="1">
        <v>124153503</v>
      </c>
      <c r="D10359" s="1">
        <v>169</v>
      </c>
      <c r="E10359" s="1" t="s">
        <v>2877</v>
      </c>
      <c r="F10359" s="1" t="s">
        <v>205</v>
      </c>
      <c r="G10359" s="1" t="s">
        <v>204</v>
      </c>
      <c r="H10359" s="1" t="s">
        <v>916</v>
      </c>
      <c r="I10359" s="1">
        <v>1723955.33</v>
      </c>
      <c r="K10359" s="1">
        <v>136602</v>
      </c>
      <c r="L10359" s="1">
        <v>2377308.25</v>
      </c>
      <c r="S10359" s="1">
        <v>29</v>
      </c>
      <c r="T10359" s="1">
        <v>1</v>
      </c>
      <c r="U10359" s="1">
        <v>4237865.5</v>
      </c>
      <c r="V10359" s="1">
        <v>0</v>
      </c>
    </row>
    <row r="10360" spans="1:24" x14ac:dyDescent="0.35">
      <c r="A10360" s="1">
        <v>300169</v>
      </c>
      <c r="B10360" s="1" t="s">
        <v>2343</v>
      </c>
      <c r="C10360" s="1">
        <v>124153503</v>
      </c>
      <c r="D10360" s="1">
        <v>169</v>
      </c>
      <c r="E10360" s="1" t="s">
        <v>2877</v>
      </c>
      <c r="F10360" s="1" t="s">
        <v>205</v>
      </c>
      <c r="G10360" s="1" t="s">
        <v>204</v>
      </c>
      <c r="H10360" s="1" t="s">
        <v>916</v>
      </c>
      <c r="I10360" s="1">
        <v>1638372.29</v>
      </c>
      <c r="K10360" s="1">
        <v>136602</v>
      </c>
      <c r="L10360" s="1">
        <v>2508322</v>
      </c>
      <c r="M10360" s="1">
        <v>0.13101375102996826</v>
      </c>
      <c r="N10360" s="1">
        <v>5.511012077331543</v>
      </c>
      <c r="O10360" s="1">
        <v>-8.5583038628101349E-2</v>
      </c>
      <c r="P10360" s="1">
        <v>-4.9643421173095703</v>
      </c>
      <c r="Q10360" s="1">
        <v>0</v>
      </c>
      <c r="S10360" s="1">
        <v>30</v>
      </c>
      <c r="T10360" s="1">
        <v>1</v>
      </c>
      <c r="U10360" s="1">
        <v>4283296</v>
      </c>
      <c r="V10360" s="1">
        <v>4.5430712401866913E-2</v>
      </c>
      <c r="W10360" s="1">
        <v>1.0720137357711792</v>
      </c>
      <c r="X10360" s="1">
        <v>1.0720137357711792</v>
      </c>
    </row>
    <row r="10361" spans="1:24" x14ac:dyDescent="0.35">
      <c r="A10361" s="1">
        <v>310169</v>
      </c>
      <c r="B10361" s="1" t="s">
        <v>2344</v>
      </c>
      <c r="C10361" s="1">
        <v>124153503</v>
      </c>
      <c r="D10361" s="1">
        <v>169</v>
      </c>
      <c r="E10361" s="1" t="s">
        <v>2877</v>
      </c>
      <c r="F10361" s="1" t="s">
        <v>205</v>
      </c>
      <c r="G10361" s="1" t="s">
        <v>204</v>
      </c>
      <c r="H10361" s="1" t="s">
        <v>916</v>
      </c>
      <c r="I10361" s="1">
        <v>1641677</v>
      </c>
      <c r="K10361" s="1">
        <v>136602</v>
      </c>
      <c r="L10361" s="1">
        <v>2588344</v>
      </c>
      <c r="M10361" s="1">
        <v>8.0021999776363373E-2</v>
      </c>
      <c r="N10361" s="1">
        <v>3.1902601718902588</v>
      </c>
      <c r="O10361" s="1">
        <v>3.3047099132090807E-3</v>
      </c>
      <c r="P10361" s="1">
        <v>0.2017069011926651</v>
      </c>
      <c r="Q10361" s="1">
        <v>0</v>
      </c>
      <c r="S10361" s="1">
        <v>31</v>
      </c>
      <c r="T10361" s="1">
        <v>1</v>
      </c>
      <c r="U10361" s="1">
        <v>4366623</v>
      </c>
      <c r="V10361" s="1">
        <v>8.3326712250709534E-2</v>
      </c>
      <c r="W10361" s="1">
        <v>1.9453943967819214</v>
      </c>
      <c r="X10361" s="1">
        <v>1.9453943967819214</v>
      </c>
    </row>
    <row r="10362" spans="1:24" x14ac:dyDescent="0.35">
      <c r="A10362" s="1">
        <v>320169</v>
      </c>
      <c r="B10362" s="1" t="s">
        <v>2345</v>
      </c>
      <c r="C10362" s="1">
        <v>124153503</v>
      </c>
      <c r="D10362" s="1">
        <v>169</v>
      </c>
      <c r="E10362" s="1" t="s">
        <v>2877</v>
      </c>
      <c r="F10362" s="1" t="s">
        <v>205</v>
      </c>
      <c r="G10362" s="1" t="s">
        <v>204</v>
      </c>
      <c r="H10362" s="1" t="s">
        <v>916</v>
      </c>
      <c r="I10362" s="1">
        <v>1748884</v>
      </c>
      <c r="K10362" s="1">
        <v>136602</v>
      </c>
      <c r="L10362" s="1">
        <v>2637548.75</v>
      </c>
      <c r="M10362" s="1">
        <v>4.92047518491745E-2</v>
      </c>
      <c r="N10362" s="1">
        <v>1.9010127782821655</v>
      </c>
      <c r="O10362" s="1">
        <v>0.10720700025558472</v>
      </c>
      <c r="P10362" s="1">
        <v>6.53033447265625</v>
      </c>
      <c r="Q10362" s="1">
        <v>0</v>
      </c>
      <c r="S10362" s="1">
        <v>32</v>
      </c>
      <c r="T10362" s="1">
        <v>1</v>
      </c>
      <c r="U10362" s="1">
        <v>4523035</v>
      </c>
      <c r="V10362" s="1">
        <v>0.15641175210475922</v>
      </c>
      <c r="W10362" s="1">
        <v>3.5819900035858154</v>
      </c>
      <c r="X10362" s="1">
        <v>3.5819900035858154</v>
      </c>
    </row>
    <row r="10363" spans="1:24" x14ac:dyDescent="0.35">
      <c r="A10363" s="1">
        <v>330169</v>
      </c>
      <c r="B10363" s="1" t="s">
        <v>2346</v>
      </c>
      <c r="C10363" s="1">
        <v>124153503</v>
      </c>
      <c r="D10363" s="1">
        <v>169</v>
      </c>
      <c r="E10363" s="1" t="s">
        <v>2877</v>
      </c>
      <c r="F10363" s="1" t="s">
        <v>205</v>
      </c>
      <c r="G10363" s="1" t="s">
        <v>204</v>
      </c>
      <c r="H10363" s="1" t="s">
        <v>916</v>
      </c>
      <c r="I10363" s="1">
        <v>1711486.69</v>
      </c>
      <c r="K10363" s="1">
        <v>136602</v>
      </c>
      <c r="L10363" s="1">
        <v>2739529</v>
      </c>
      <c r="M10363" s="1">
        <v>0.10198024660348892</v>
      </c>
      <c r="N10363" s="1">
        <v>3.8664782047271729</v>
      </c>
      <c r="O10363" s="1">
        <v>-3.7397310137748718E-2</v>
      </c>
      <c r="P10363" s="1">
        <v>-2.1383528709411621</v>
      </c>
      <c r="Q10363" s="1">
        <v>0</v>
      </c>
      <c r="S10363" s="1">
        <v>33</v>
      </c>
      <c r="T10363" s="1">
        <v>1</v>
      </c>
      <c r="U10363" s="1">
        <v>4587618</v>
      </c>
      <c r="V10363" s="1">
        <v>6.4582936465740204E-2</v>
      </c>
      <c r="W10363" s="1">
        <v>1.4278687238693237</v>
      </c>
      <c r="X10363" s="1">
        <v>1.4278687238693237</v>
      </c>
    </row>
    <row r="10364" spans="1:24" x14ac:dyDescent="0.35">
      <c r="A10364" s="1">
        <v>340169</v>
      </c>
      <c r="B10364" s="1" t="s">
        <v>2347</v>
      </c>
      <c r="C10364" s="1">
        <v>124153503</v>
      </c>
      <c r="D10364" s="1">
        <v>169</v>
      </c>
      <c r="E10364" s="1" t="s">
        <v>2877</v>
      </c>
      <c r="F10364" s="1" t="s">
        <v>205</v>
      </c>
      <c r="G10364" s="1" t="s">
        <v>204</v>
      </c>
      <c r="H10364" s="1" t="s">
        <v>916</v>
      </c>
      <c r="I10364" s="1">
        <v>1653283.78</v>
      </c>
      <c r="K10364" s="1">
        <v>136602</v>
      </c>
      <c r="L10364" s="1">
        <v>2739524</v>
      </c>
      <c r="M10364" s="1">
        <v>-4.9999998736893758E-6</v>
      </c>
      <c r="N10364" s="1">
        <v>-1.825131184887141E-4</v>
      </c>
      <c r="O10364" s="1">
        <v>-5.8202911168336868E-2</v>
      </c>
      <c r="P10364" s="1">
        <v>-3.4007222652435303</v>
      </c>
      <c r="Q10364" s="1">
        <v>0</v>
      </c>
      <c r="S10364" s="1">
        <v>34</v>
      </c>
      <c r="T10364" s="1">
        <v>1</v>
      </c>
      <c r="U10364" s="1">
        <v>4529410</v>
      </c>
      <c r="V10364" s="1">
        <v>-5.8207910507917404E-2</v>
      </c>
      <c r="W10364" s="1">
        <v>-1.2688065767288208</v>
      </c>
      <c r="X10364" s="1">
        <v>-1.2688065767288208</v>
      </c>
    </row>
    <row r="10365" spans="1:24" x14ac:dyDescent="0.35">
      <c r="A10365" s="1">
        <v>350169</v>
      </c>
      <c r="B10365" s="1" t="s">
        <v>2348</v>
      </c>
      <c r="C10365" s="1">
        <v>124153503</v>
      </c>
      <c r="D10365" s="1">
        <v>169</v>
      </c>
      <c r="E10365" s="1" t="s">
        <v>2877</v>
      </c>
      <c r="F10365" s="1" t="s">
        <v>205</v>
      </c>
      <c r="G10365" s="1" t="s">
        <v>204</v>
      </c>
      <c r="H10365" s="1" t="s">
        <v>916</v>
      </c>
      <c r="I10365" s="1">
        <v>1745349.5</v>
      </c>
      <c r="K10365" s="1">
        <v>136602</v>
      </c>
      <c r="L10365" s="1">
        <v>3038518.5</v>
      </c>
      <c r="M10365" s="1">
        <v>0.2989945113658905</v>
      </c>
      <c r="N10365" s="1">
        <v>10.914104461669922</v>
      </c>
      <c r="O10365" s="1">
        <v>9.2065721750259399E-2</v>
      </c>
      <c r="P10365" s="1">
        <v>5.5686578750610352</v>
      </c>
      <c r="Q10365" s="1">
        <v>0</v>
      </c>
      <c r="S10365" s="1">
        <v>35</v>
      </c>
      <c r="T10365" s="1">
        <v>1</v>
      </c>
      <c r="U10365" s="1">
        <v>4920470</v>
      </c>
      <c r="V10365" s="1">
        <v>0.3910602331161499</v>
      </c>
      <c r="W10365" s="1">
        <v>8.6337957382202148</v>
      </c>
      <c r="X10365" s="1">
        <v>8.6337957382202148</v>
      </c>
    </row>
    <row r="10366" spans="1:24" x14ac:dyDescent="0.35">
      <c r="A10366" s="1">
        <v>360169</v>
      </c>
      <c r="B10366" s="1" t="s">
        <v>2349</v>
      </c>
      <c r="C10366" s="1">
        <v>124153503</v>
      </c>
      <c r="D10366" s="1">
        <v>169</v>
      </c>
      <c r="E10366" s="1" t="s">
        <v>2877</v>
      </c>
      <c r="F10366" s="1" t="s">
        <v>205</v>
      </c>
      <c r="G10366" s="1" t="s">
        <v>204</v>
      </c>
      <c r="H10366" s="1" t="s">
        <v>916</v>
      </c>
      <c r="I10366" s="1">
        <v>1737218.7</v>
      </c>
      <c r="K10366" s="1">
        <v>136602</v>
      </c>
      <c r="L10366" s="1">
        <v>3561771.5</v>
      </c>
      <c r="M10366" s="1">
        <v>0.52325302362442017</v>
      </c>
      <c r="N10366" s="1">
        <v>17.220661163330078</v>
      </c>
      <c r="O10366" s="1">
        <v>-8.1307999789714813E-3</v>
      </c>
      <c r="P10366" s="1">
        <v>-0.46585512161254883</v>
      </c>
      <c r="Q10366" s="1">
        <v>0</v>
      </c>
      <c r="S10366" s="1">
        <v>36</v>
      </c>
      <c r="T10366" s="1">
        <v>1</v>
      </c>
      <c r="U10366" s="1">
        <v>5435592</v>
      </c>
      <c r="V10366" s="1">
        <v>0.51512223482131958</v>
      </c>
      <c r="W10366" s="1">
        <v>10.468958854675293</v>
      </c>
      <c r="X10366" s="1">
        <v>10.468958854675293</v>
      </c>
    </row>
    <row r="10367" spans="1:24" x14ac:dyDescent="0.35">
      <c r="A10367" s="1">
        <v>370169</v>
      </c>
      <c r="B10367" s="1" t="s">
        <v>2350</v>
      </c>
      <c r="C10367" s="1">
        <v>124153503</v>
      </c>
      <c r="D10367" s="1">
        <v>169</v>
      </c>
      <c r="E10367" s="1" t="s">
        <v>2877</v>
      </c>
      <c r="F10367" s="1" t="s">
        <v>205</v>
      </c>
      <c r="G10367" s="1" t="s">
        <v>204</v>
      </c>
      <c r="H10367" s="1" t="s">
        <v>916</v>
      </c>
      <c r="I10367" s="1">
        <v>1760628.8</v>
      </c>
      <c r="K10367" s="1">
        <v>136602</v>
      </c>
      <c r="L10367" s="1">
        <v>4039030</v>
      </c>
      <c r="M10367" s="1">
        <v>0.47725850343704224</v>
      </c>
      <c r="N10367" s="1">
        <v>13.399470329284668</v>
      </c>
      <c r="O10367" s="1">
        <v>2.3410100489854813E-2</v>
      </c>
      <c r="P10367" s="1">
        <v>1.3475620746612549</v>
      </c>
      <c r="Q10367" s="1">
        <v>0</v>
      </c>
      <c r="S10367" s="1">
        <v>37</v>
      </c>
      <c r="T10367" s="1">
        <v>1</v>
      </c>
      <c r="U10367" s="1">
        <v>5936261</v>
      </c>
      <c r="V10367" s="1">
        <v>0.50066858530044556</v>
      </c>
      <c r="W10367" s="1">
        <v>9.2109375</v>
      </c>
      <c r="X10367" s="1">
        <v>9.2109375</v>
      </c>
    </row>
    <row r="10368" spans="1:24" x14ac:dyDescent="0.35">
      <c r="A10368" s="1">
        <v>380169</v>
      </c>
      <c r="B10368" s="1" t="s">
        <v>2351</v>
      </c>
      <c r="C10368" s="1">
        <v>124153503</v>
      </c>
      <c r="D10368" s="1">
        <v>169</v>
      </c>
      <c r="E10368" s="1" t="s">
        <v>2877</v>
      </c>
      <c r="F10368" s="1" t="s">
        <v>205</v>
      </c>
      <c r="G10368" s="1" t="s">
        <v>204</v>
      </c>
      <c r="H10368" s="1" t="s">
        <v>916</v>
      </c>
      <c r="I10368" s="1">
        <v>1654525</v>
      </c>
      <c r="K10368" s="1">
        <v>136602</v>
      </c>
      <c r="L10368" s="1">
        <v>4419575</v>
      </c>
      <c r="M10368" s="1">
        <v>0.3805449903011322</v>
      </c>
      <c r="N10368" s="1">
        <v>9.4216928482055664</v>
      </c>
      <c r="O10368" s="1">
        <v>-0.1061038002371788</v>
      </c>
      <c r="P10368" s="1">
        <v>-6.0264720916748047</v>
      </c>
      <c r="Q10368" s="1">
        <v>0</v>
      </c>
      <c r="S10368" s="1">
        <v>38</v>
      </c>
      <c r="T10368" s="1">
        <v>1</v>
      </c>
      <c r="U10368" s="1">
        <v>6210702</v>
      </c>
      <c r="V10368" s="1">
        <v>0.2744411826133728</v>
      </c>
      <c r="W10368" s="1">
        <v>4.6231288909912109</v>
      </c>
      <c r="X10368" s="1">
        <v>4.6231288909912109</v>
      </c>
    </row>
    <row r="10369" spans="1:24" x14ac:dyDescent="0.35">
      <c r="A10369" s="1">
        <v>390169</v>
      </c>
      <c r="B10369" s="1" t="s">
        <v>2352</v>
      </c>
      <c r="C10369" s="1">
        <v>124153503</v>
      </c>
      <c r="D10369" s="1">
        <v>169</v>
      </c>
      <c r="E10369" s="1" t="s">
        <v>2877</v>
      </c>
      <c r="F10369" s="1" t="s">
        <v>205</v>
      </c>
      <c r="G10369" s="1" t="s">
        <v>204</v>
      </c>
      <c r="H10369" s="1" t="s">
        <v>916</v>
      </c>
      <c r="I10369" s="1">
        <v>1673827</v>
      </c>
      <c r="K10369" s="1">
        <v>186602</v>
      </c>
      <c r="L10369" s="1">
        <v>4489467</v>
      </c>
      <c r="M10369" s="1">
        <v>6.9891996681690216E-2</v>
      </c>
      <c r="N10369" s="1">
        <v>1.5814189910888672</v>
      </c>
      <c r="O10369" s="1">
        <v>1.9301999360322952E-2</v>
      </c>
      <c r="P10369" s="1">
        <v>1.166618824005127</v>
      </c>
      <c r="Q10369" s="1">
        <v>5.000000074505806E-2</v>
      </c>
      <c r="S10369" s="1">
        <v>39</v>
      </c>
      <c r="T10369" s="1">
        <v>1</v>
      </c>
      <c r="U10369" s="1">
        <v>6349896</v>
      </c>
      <c r="V10369" s="1">
        <v>0.13919399678707123</v>
      </c>
      <c r="W10369" s="1">
        <v>2.2411959171295166</v>
      </c>
      <c r="X10369" s="1">
        <v>2.2411959171295166</v>
      </c>
    </row>
    <row r="10370" spans="1:24" x14ac:dyDescent="0.35">
      <c r="A10370" s="1">
        <v>400169</v>
      </c>
      <c r="B10370" s="1" t="s">
        <v>2353</v>
      </c>
      <c r="C10370" s="1">
        <v>124153503</v>
      </c>
      <c r="D10370" s="1">
        <v>169</v>
      </c>
      <c r="E10370" s="1" t="s">
        <v>2877</v>
      </c>
      <c r="F10370" s="1" t="s">
        <v>205</v>
      </c>
      <c r="G10370" s="1" t="s">
        <v>204</v>
      </c>
      <c r="H10370" s="1" t="s">
        <v>916</v>
      </c>
      <c r="S10370" s="1">
        <v>40</v>
      </c>
      <c r="T10370" s="1">
        <v>1</v>
      </c>
      <c r="U10370" s="1">
        <v>0</v>
      </c>
      <c r="V10370" s="1">
        <v>0</v>
      </c>
      <c r="W10370" s="1">
        <v>-100</v>
      </c>
      <c r="X10370" s="1">
        <v>-100</v>
      </c>
    </row>
    <row r="10371" spans="1:24" x14ac:dyDescent="0.35">
      <c r="A10371" s="1">
        <v>410169</v>
      </c>
      <c r="B10371" s="1" t="s">
        <v>2354</v>
      </c>
      <c r="C10371" s="1">
        <v>124153503</v>
      </c>
      <c r="D10371" s="1">
        <v>169</v>
      </c>
      <c r="E10371" s="1" t="s">
        <v>2877</v>
      </c>
      <c r="F10371" s="1" t="s">
        <v>205</v>
      </c>
      <c r="G10371" s="1" t="s">
        <v>204</v>
      </c>
      <c r="H10371" s="1" t="s">
        <v>916</v>
      </c>
      <c r="S10371" s="1">
        <v>41</v>
      </c>
      <c r="T10371" s="1">
        <v>1</v>
      </c>
      <c r="U10371" s="1">
        <v>0</v>
      </c>
      <c r="V10371" s="1">
        <v>0</v>
      </c>
    </row>
    <row r="10372" spans="1:24" x14ac:dyDescent="0.35">
      <c r="A10372" s="1">
        <v>420169</v>
      </c>
      <c r="B10372" s="1" t="s">
        <v>2355</v>
      </c>
      <c r="C10372" s="1">
        <v>124153503</v>
      </c>
      <c r="D10372" s="1">
        <v>169</v>
      </c>
      <c r="E10372" s="1" t="s">
        <v>2877</v>
      </c>
      <c r="F10372" s="1" t="s">
        <v>205</v>
      </c>
      <c r="G10372" s="1" t="s">
        <v>204</v>
      </c>
      <c r="H10372" s="1" t="s">
        <v>916</v>
      </c>
      <c r="S10372" s="1">
        <v>42</v>
      </c>
      <c r="T10372" s="1">
        <v>1</v>
      </c>
      <c r="U10372" s="1">
        <v>0</v>
      </c>
      <c r="V10372" s="1">
        <v>0</v>
      </c>
    </row>
    <row r="10373" spans="1:24" x14ac:dyDescent="0.35">
      <c r="A10373" s="1">
        <v>430169</v>
      </c>
      <c r="B10373" s="1" t="s">
        <v>2356</v>
      </c>
      <c r="C10373" s="1">
        <v>124153503</v>
      </c>
      <c r="D10373" s="1">
        <v>169</v>
      </c>
      <c r="E10373" s="1" t="s">
        <v>2877</v>
      </c>
      <c r="F10373" s="1" t="s">
        <v>205</v>
      </c>
      <c r="G10373" s="1" t="s">
        <v>204</v>
      </c>
      <c r="H10373" s="1" t="s">
        <v>916</v>
      </c>
      <c r="S10373" s="1">
        <v>43</v>
      </c>
      <c r="T10373" s="1">
        <v>1</v>
      </c>
      <c r="U10373" s="1">
        <v>0</v>
      </c>
      <c r="V10373" s="1">
        <v>0</v>
      </c>
    </row>
    <row r="10374" spans="1:24" x14ac:dyDescent="0.35">
      <c r="A10374" s="1">
        <v>440169</v>
      </c>
      <c r="B10374" s="1" t="s">
        <v>2357</v>
      </c>
      <c r="C10374" s="1">
        <v>124153503</v>
      </c>
      <c r="D10374" s="1">
        <v>169</v>
      </c>
      <c r="E10374" s="1" t="s">
        <v>2877</v>
      </c>
      <c r="F10374" s="1" t="s">
        <v>205</v>
      </c>
      <c r="G10374" s="1" t="s">
        <v>204</v>
      </c>
      <c r="H10374" s="1" t="s">
        <v>916</v>
      </c>
      <c r="S10374" s="1">
        <v>44</v>
      </c>
      <c r="T10374" s="1">
        <v>1</v>
      </c>
      <c r="U10374" s="1">
        <v>0</v>
      </c>
      <c r="V10374" s="1">
        <v>0</v>
      </c>
    </row>
    <row r="10375" spans="1:24" x14ac:dyDescent="0.35">
      <c r="A10375" s="1">
        <v>450169</v>
      </c>
      <c r="B10375" s="1" t="s">
        <v>2358</v>
      </c>
      <c r="C10375" s="1">
        <v>124153503</v>
      </c>
      <c r="D10375" s="1">
        <v>169</v>
      </c>
      <c r="E10375" s="1" t="s">
        <v>2877</v>
      </c>
      <c r="F10375" s="1" t="s">
        <v>205</v>
      </c>
      <c r="G10375" s="1" t="s">
        <v>204</v>
      </c>
      <c r="H10375" s="1" t="s">
        <v>916</v>
      </c>
      <c r="S10375" s="1">
        <v>45</v>
      </c>
      <c r="T10375" s="1">
        <v>1</v>
      </c>
      <c r="U10375" s="1">
        <v>0</v>
      </c>
      <c r="V10375" s="1">
        <v>0</v>
      </c>
    </row>
    <row r="10376" spans="1:24" x14ac:dyDescent="0.35">
      <c r="A10376" s="1">
        <v>460169</v>
      </c>
      <c r="B10376" s="1" t="s">
        <v>2359</v>
      </c>
      <c r="C10376" s="1">
        <v>124153503</v>
      </c>
      <c r="D10376" s="1">
        <v>169</v>
      </c>
      <c r="E10376" s="1" t="s">
        <v>2877</v>
      </c>
      <c r="F10376" s="1" t="s">
        <v>205</v>
      </c>
      <c r="G10376" s="1" t="s">
        <v>204</v>
      </c>
      <c r="H10376" s="1" t="s">
        <v>916</v>
      </c>
      <c r="S10376" s="1">
        <v>46</v>
      </c>
      <c r="T10376" s="1">
        <v>1</v>
      </c>
      <c r="U10376" s="1">
        <v>0</v>
      </c>
      <c r="V10376" s="1">
        <v>0</v>
      </c>
    </row>
    <row r="10377" spans="1:24" x14ac:dyDescent="0.35">
      <c r="A10377" s="1">
        <v>470169</v>
      </c>
      <c r="B10377" s="1" t="s">
        <v>2360</v>
      </c>
      <c r="C10377" s="1">
        <v>124153503</v>
      </c>
      <c r="D10377" s="1">
        <v>169</v>
      </c>
      <c r="E10377" s="1" t="s">
        <v>2877</v>
      </c>
      <c r="F10377" s="1" t="s">
        <v>205</v>
      </c>
      <c r="G10377" s="1" t="s">
        <v>204</v>
      </c>
      <c r="H10377" s="1" t="s">
        <v>916</v>
      </c>
      <c r="S10377" s="1">
        <v>47</v>
      </c>
      <c r="T10377" s="1">
        <v>1</v>
      </c>
      <c r="U10377" s="1">
        <v>0</v>
      </c>
      <c r="V10377" s="1">
        <v>0</v>
      </c>
    </row>
    <row r="10378" spans="1:24" x14ac:dyDescent="0.35">
      <c r="A10378" s="1">
        <v>480169</v>
      </c>
      <c r="B10378" s="1" t="s">
        <v>2361</v>
      </c>
      <c r="C10378" s="1">
        <v>124153503</v>
      </c>
      <c r="D10378" s="1">
        <v>169</v>
      </c>
      <c r="E10378" s="1" t="s">
        <v>2877</v>
      </c>
      <c r="F10378" s="1" t="s">
        <v>205</v>
      </c>
      <c r="G10378" s="1" t="s">
        <v>204</v>
      </c>
      <c r="H10378" s="1" t="s">
        <v>916</v>
      </c>
      <c r="S10378" s="1">
        <v>48</v>
      </c>
      <c r="T10378" s="1">
        <v>1</v>
      </c>
      <c r="U10378" s="1">
        <v>0</v>
      </c>
      <c r="V10378" s="1">
        <v>0</v>
      </c>
    </row>
    <row r="10379" spans="1:24" x14ac:dyDescent="0.35">
      <c r="A10379" s="1">
        <v>290211</v>
      </c>
      <c r="B10379" s="1" t="s">
        <v>2341</v>
      </c>
      <c r="C10379" s="1">
        <v>124154003</v>
      </c>
      <c r="D10379" s="1">
        <v>211</v>
      </c>
      <c r="E10379" s="1" t="s">
        <v>2878</v>
      </c>
      <c r="F10379" s="1" t="s">
        <v>205</v>
      </c>
      <c r="G10379" s="1" t="s">
        <v>204</v>
      </c>
      <c r="H10379" s="1" t="s">
        <v>916</v>
      </c>
      <c r="I10379" s="1">
        <v>1796196.12</v>
      </c>
      <c r="K10379" s="1">
        <v>400617</v>
      </c>
      <c r="L10379" s="1">
        <v>5304197</v>
      </c>
      <c r="S10379" s="1">
        <v>29</v>
      </c>
      <c r="T10379" s="1">
        <v>1</v>
      </c>
      <c r="U10379" s="1">
        <v>7501010</v>
      </c>
      <c r="V10379" s="1">
        <v>0</v>
      </c>
    </row>
    <row r="10380" spans="1:24" x14ac:dyDescent="0.35">
      <c r="A10380" s="1">
        <v>300211</v>
      </c>
      <c r="B10380" s="1" t="s">
        <v>2343</v>
      </c>
      <c r="C10380" s="1">
        <v>124154003</v>
      </c>
      <c r="D10380" s="1">
        <v>211</v>
      </c>
      <c r="E10380" s="1" t="s">
        <v>2878</v>
      </c>
      <c r="F10380" s="1" t="s">
        <v>205</v>
      </c>
      <c r="G10380" s="1" t="s">
        <v>204</v>
      </c>
      <c r="H10380" s="1" t="s">
        <v>916</v>
      </c>
      <c r="I10380" s="1">
        <v>1812010.96</v>
      </c>
      <c r="K10380" s="1">
        <v>400617</v>
      </c>
      <c r="L10380" s="1">
        <v>5553453</v>
      </c>
      <c r="M10380" s="1">
        <v>0.24925599992275238</v>
      </c>
      <c r="N10380" s="1">
        <v>4.6992220878601074</v>
      </c>
      <c r="O10380" s="1">
        <v>1.5814840793609619E-2</v>
      </c>
      <c r="P10380" s="1">
        <v>0.8804628849029541</v>
      </c>
      <c r="Q10380" s="1">
        <v>0</v>
      </c>
      <c r="S10380" s="1">
        <v>30</v>
      </c>
      <c r="T10380" s="1">
        <v>1</v>
      </c>
      <c r="U10380" s="1">
        <v>7766081</v>
      </c>
      <c r="V10380" s="1">
        <v>0.26507085561752319</v>
      </c>
      <c r="W10380" s="1">
        <v>3.533804178237915</v>
      </c>
      <c r="X10380" s="1">
        <v>3.533804178237915</v>
      </c>
    </row>
    <row r="10381" spans="1:24" x14ac:dyDescent="0.35">
      <c r="A10381" s="1">
        <v>310211</v>
      </c>
      <c r="B10381" s="1" t="s">
        <v>2344</v>
      </c>
      <c r="C10381" s="1">
        <v>124154003</v>
      </c>
      <c r="D10381" s="1">
        <v>211</v>
      </c>
      <c r="E10381" s="1" t="s">
        <v>2878</v>
      </c>
      <c r="F10381" s="1" t="s">
        <v>205</v>
      </c>
      <c r="G10381" s="1" t="s">
        <v>204</v>
      </c>
      <c r="H10381" s="1" t="s">
        <v>916</v>
      </c>
      <c r="I10381" s="1">
        <v>1850375.34</v>
      </c>
      <c r="K10381" s="1">
        <v>400617</v>
      </c>
      <c r="L10381" s="1">
        <v>5651648.5</v>
      </c>
      <c r="M10381" s="1">
        <v>9.8195500671863556E-2</v>
      </c>
      <c r="N10381" s="1">
        <v>1.7681882381439209</v>
      </c>
      <c r="O10381" s="1">
        <v>3.8364380598068237E-2</v>
      </c>
      <c r="P10381" s="1">
        <v>2.1172266006469727</v>
      </c>
      <c r="Q10381" s="1">
        <v>0</v>
      </c>
      <c r="S10381" s="1">
        <v>31</v>
      </c>
      <c r="T10381" s="1">
        <v>1</v>
      </c>
      <c r="U10381" s="1">
        <v>7902641</v>
      </c>
      <c r="V10381" s="1">
        <v>0.1365598738193512</v>
      </c>
      <c r="W10381" s="1">
        <v>1.7584158182144165</v>
      </c>
      <c r="X10381" s="1">
        <v>1.7584158182144165</v>
      </c>
    </row>
    <row r="10382" spans="1:24" x14ac:dyDescent="0.35">
      <c r="A10382" s="1">
        <v>320211</v>
      </c>
      <c r="B10382" s="1" t="s">
        <v>2345</v>
      </c>
      <c r="C10382" s="1">
        <v>124154003</v>
      </c>
      <c r="D10382" s="1">
        <v>211</v>
      </c>
      <c r="E10382" s="1" t="s">
        <v>2878</v>
      </c>
      <c r="F10382" s="1" t="s">
        <v>205</v>
      </c>
      <c r="G10382" s="1" t="s">
        <v>204</v>
      </c>
      <c r="H10382" s="1" t="s">
        <v>916</v>
      </c>
      <c r="I10382" s="1">
        <v>1839479.13</v>
      </c>
      <c r="K10382" s="1">
        <v>400617</v>
      </c>
      <c r="L10382" s="1">
        <v>5798084.5</v>
      </c>
      <c r="M10382" s="1">
        <v>0.14643600583076477</v>
      </c>
      <c r="N10382" s="1">
        <v>2.591031551361084</v>
      </c>
      <c r="O10382" s="1">
        <v>-1.0896209627389908E-2</v>
      </c>
      <c r="P10382" s="1">
        <v>-0.58886486291885376</v>
      </c>
      <c r="Q10382" s="1">
        <v>0</v>
      </c>
      <c r="S10382" s="1">
        <v>32</v>
      </c>
      <c r="T10382" s="1">
        <v>1</v>
      </c>
      <c r="U10382" s="1">
        <v>8038180.5</v>
      </c>
      <c r="V10382" s="1">
        <v>0.13553979992866516</v>
      </c>
      <c r="W10382" s="1">
        <v>1.7151165008544922</v>
      </c>
      <c r="X10382" s="1">
        <v>1.7151165008544922</v>
      </c>
    </row>
    <row r="10383" spans="1:24" x14ac:dyDescent="0.35">
      <c r="A10383" s="1">
        <v>330211</v>
      </c>
      <c r="B10383" s="1" t="s">
        <v>2346</v>
      </c>
      <c r="C10383" s="1">
        <v>124154003</v>
      </c>
      <c r="D10383" s="1">
        <v>211</v>
      </c>
      <c r="E10383" s="1" t="s">
        <v>2878</v>
      </c>
      <c r="F10383" s="1" t="s">
        <v>205</v>
      </c>
      <c r="G10383" s="1" t="s">
        <v>204</v>
      </c>
      <c r="H10383" s="1" t="s">
        <v>916</v>
      </c>
      <c r="I10383" s="1">
        <v>1922312.03</v>
      </c>
      <c r="K10383" s="1">
        <v>400617</v>
      </c>
      <c r="L10383" s="1">
        <v>5949350.5</v>
      </c>
      <c r="M10383" s="1">
        <v>0.15126599371433258</v>
      </c>
      <c r="N10383" s="1">
        <v>2.608896017074585</v>
      </c>
      <c r="O10383" s="1">
        <v>8.2832902669906616E-2</v>
      </c>
      <c r="P10383" s="1">
        <v>4.5030627250671387</v>
      </c>
      <c r="Q10383" s="1">
        <v>0</v>
      </c>
      <c r="S10383" s="1">
        <v>33</v>
      </c>
      <c r="T10383" s="1">
        <v>1</v>
      </c>
      <c r="U10383" s="1">
        <v>8272279.5</v>
      </c>
      <c r="V10383" s="1">
        <v>0.2340988963842392</v>
      </c>
      <c r="W10383" s="1">
        <v>2.9123382568359375</v>
      </c>
      <c r="X10383" s="1">
        <v>2.9123382568359375</v>
      </c>
    </row>
    <row r="10384" spans="1:24" x14ac:dyDescent="0.35">
      <c r="A10384" s="1">
        <v>340211</v>
      </c>
      <c r="B10384" s="1" t="s">
        <v>2347</v>
      </c>
      <c r="C10384" s="1">
        <v>124154003</v>
      </c>
      <c r="D10384" s="1">
        <v>211</v>
      </c>
      <c r="E10384" s="1" t="s">
        <v>2878</v>
      </c>
      <c r="F10384" s="1" t="s">
        <v>205</v>
      </c>
      <c r="G10384" s="1" t="s">
        <v>204</v>
      </c>
      <c r="H10384" s="1" t="s">
        <v>916</v>
      </c>
      <c r="I10384" s="1">
        <v>1918262.41</v>
      </c>
      <c r="K10384" s="1">
        <v>400617</v>
      </c>
      <c r="L10384" s="1">
        <v>5949342</v>
      </c>
      <c r="M10384" s="1">
        <v>-8.5000001490698196E-6</v>
      </c>
      <c r="N10384" s="1">
        <v>-1.4287274098023772E-4</v>
      </c>
      <c r="O10384" s="1">
        <v>-4.0496201254427433E-3</v>
      </c>
      <c r="P10384" s="1">
        <v>-0.21066403388977051</v>
      </c>
      <c r="Q10384" s="1">
        <v>0</v>
      </c>
      <c r="S10384" s="1">
        <v>34</v>
      </c>
      <c r="T10384" s="1">
        <v>1</v>
      </c>
      <c r="U10384" s="1">
        <v>8268221.5</v>
      </c>
      <c r="V10384" s="1">
        <v>-4.0581203065812588E-3</v>
      </c>
      <c r="W10384" s="1">
        <v>-4.9055401235818863E-2</v>
      </c>
      <c r="X10384" s="1">
        <v>-4.9055401235818863E-2</v>
      </c>
    </row>
    <row r="10385" spans="1:24" x14ac:dyDescent="0.35">
      <c r="A10385" s="1">
        <v>350211</v>
      </c>
      <c r="B10385" s="1" t="s">
        <v>2348</v>
      </c>
      <c r="C10385" s="1">
        <v>124154003</v>
      </c>
      <c r="D10385" s="1">
        <v>211</v>
      </c>
      <c r="E10385" s="1" t="s">
        <v>2878</v>
      </c>
      <c r="F10385" s="1" t="s">
        <v>205</v>
      </c>
      <c r="G10385" s="1" t="s">
        <v>204</v>
      </c>
      <c r="H10385" s="1" t="s">
        <v>916</v>
      </c>
      <c r="I10385" s="1">
        <v>1836693.98</v>
      </c>
      <c r="K10385" s="1">
        <v>400617</v>
      </c>
      <c r="L10385" s="1">
        <v>6362413</v>
      </c>
      <c r="M10385" s="1">
        <v>0.41307100653648376</v>
      </c>
      <c r="N10385" s="1">
        <v>6.9431376457214355</v>
      </c>
      <c r="O10385" s="1">
        <v>-8.1568427383899689E-2</v>
      </c>
      <c r="P10385" s="1">
        <v>-4.2522039413452148</v>
      </c>
      <c r="Q10385" s="1">
        <v>0</v>
      </c>
      <c r="S10385" s="1">
        <v>35</v>
      </c>
      <c r="T10385" s="1">
        <v>1</v>
      </c>
      <c r="U10385" s="1">
        <v>8599724</v>
      </c>
      <c r="V10385" s="1">
        <v>0.33150258660316467</v>
      </c>
      <c r="W10385" s="1">
        <v>4.0093569755554199</v>
      </c>
      <c r="X10385" s="1">
        <v>4.0093569755554199</v>
      </c>
    </row>
    <row r="10386" spans="1:24" x14ac:dyDescent="0.35">
      <c r="A10386" s="1">
        <v>360211</v>
      </c>
      <c r="B10386" s="1" t="s">
        <v>2349</v>
      </c>
      <c r="C10386" s="1">
        <v>124154003</v>
      </c>
      <c r="D10386" s="1">
        <v>211</v>
      </c>
      <c r="E10386" s="1" t="s">
        <v>2878</v>
      </c>
      <c r="F10386" s="1" t="s">
        <v>205</v>
      </c>
      <c r="G10386" s="1" t="s">
        <v>204</v>
      </c>
      <c r="H10386" s="1" t="s">
        <v>916</v>
      </c>
      <c r="I10386" s="1">
        <v>2129234.56</v>
      </c>
      <c r="K10386" s="1">
        <v>1150617</v>
      </c>
      <c r="L10386" s="1">
        <v>7359224.5</v>
      </c>
      <c r="M10386" s="1">
        <v>0.99681150913238525</v>
      </c>
      <c r="N10386" s="1">
        <v>15.667192459106445</v>
      </c>
      <c r="O10386" s="1">
        <v>0.29254058003425598</v>
      </c>
      <c r="P10386" s="1">
        <v>15.927562713623047</v>
      </c>
      <c r="Q10386" s="1">
        <v>0.75</v>
      </c>
      <c r="S10386" s="1">
        <v>36</v>
      </c>
      <c r="T10386" s="1">
        <v>1</v>
      </c>
      <c r="U10386" s="1">
        <v>10639076</v>
      </c>
      <c r="V10386" s="1">
        <v>2.0393519401550293</v>
      </c>
      <c r="W10386" s="1">
        <v>23.714157104492188</v>
      </c>
      <c r="X10386" s="1">
        <v>23.714157104492188</v>
      </c>
    </row>
    <row r="10387" spans="1:24" x14ac:dyDescent="0.35">
      <c r="A10387" s="1">
        <v>370211</v>
      </c>
      <c r="B10387" s="1" t="s">
        <v>2350</v>
      </c>
      <c r="C10387" s="1">
        <v>124154003</v>
      </c>
      <c r="D10387" s="1">
        <v>211</v>
      </c>
      <c r="E10387" s="1" t="s">
        <v>2878</v>
      </c>
      <c r="F10387" s="1" t="s">
        <v>205</v>
      </c>
      <c r="G10387" s="1" t="s">
        <v>204</v>
      </c>
      <c r="H10387" s="1" t="s">
        <v>916</v>
      </c>
      <c r="I10387" s="1">
        <v>2197989.0499999998</v>
      </c>
      <c r="K10387" s="1">
        <v>900617</v>
      </c>
      <c r="L10387" s="1">
        <v>8001896.5</v>
      </c>
      <c r="M10387" s="1">
        <v>0.64267200231552124</v>
      </c>
      <c r="N10387" s="1">
        <v>8.7328767776489258</v>
      </c>
      <c r="O10387" s="1">
        <v>6.8754486739635468E-2</v>
      </c>
      <c r="P10387" s="1">
        <v>3.2290706634521484</v>
      </c>
      <c r="Q10387" s="1">
        <v>-0.25</v>
      </c>
      <c r="S10387" s="1">
        <v>37</v>
      </c>
      <c r="T10387" s="1">
        <v>1</v>
      </c>
      <c r="U10387" s="1">
        <v>11100502</v>
      </c>
      <c r="V10387" s="1">
        <v>0.4614264965057373</v>
      </c>
      <c r="W10387" s="1">
        <v>4.3370871543884277</v>
      </c>
      <c r="X10387" s="1">
        <v>4.3370871543884277</v>
      </c>
    </row>
    <row r="10388" spans="1:24" x14ac:dyDescent="0.35">
      <c r="A10388" s="1">
        <v>380211</v>
      </c>
      <c r="B10388" s="1" t="s">
        <v>2351</v>
      </c>
      <c r="C10388" s="1">
        <v>124154003</v>
      </c>
      <c r="D10388" s="1">
        <v>211</v>
      </c>
      <c r="E10388" s="1" t="s">
        <v>2878</v>
      </c>
      <c r="F10388" s="1" t="s">
        <v>205</v>
      </c>
      <c r="G10388" s="1" t="s">
        <v>204</v>
      </c>
      <c r="H10388" s="1" t="s">
        <v>916</v>
      </c>
      <c r="I10388" s="1">
        <v>2143238</v>
      </c>
      <c r="K10388" s="1">
        <v>908528</v>
      </c>
      <c r="L10388" s="1">
        <v>8474045</v>
      </c>
      <c r="M10388" s="1">
        <v>0.47214850783348083</v>
      </c>
      <c r="N10388" s="1">
        <v>5.9004573822021484</v>
      </c>
      <c r="O10388" s="1">
        <v>-5.4751049727201462E-2</v>
      </c>
      <c r="P10388" s="1">
        <v>-2.4909610748291016</v>
      </c>
      <c r="Q10388" s="1">
        <v>7.9110004007816315E-3</v>
      </c>
      <c r="S10388" s="1">
        <v>38</v>
      </c>
      <c r="T10388" s="1">
        <v>1</v>
      </c>
      <c r="U10388" s="1">
        <v>11525811</v>
      </c>
      <c r="V10388" s="1">
        <v>0.4253084659576416</v>
      </c>
      <c r="W10388" s="1">
        <v>3.8314392566680908</v>
      </c>
      <c r="X10388" s="1">
        <v>3.8314392566680908</v>
      </c>
    </row>
    <row r="10389" spans="1:24" x14ac:dyDescent="0.35">
      <c r="A10389" s="1">
        <v>390211</v>
      </c>
      <c r="B10389" s="1" t="s">
        <v>2352</v>
      </c>
      <c r="C10389" s="1">
        <v>124154003</v>
      </c>
      <c r="D10389" s="1">
        <v>211</v>
      </c>
      <c r="E10389" s="1" t="s">
        <v>2878</v>
      </c>
      <c r="F10389" s="1" t="s">
        <v>205</v>
      </c>
      <c r="G10389" s="1" t="s">
        <v>204</v>
      </c>
      <c r="H10389" s="1" t="s">
        <v>916</v>
      </c>
      <c r="I10389" s="1">
        <v>2240181</v>
      </c>
      <c r="K10389" s="1">
        <v>958526.125</v>
      </c>
      <c r="L10389" s="1">
        <v>8592338</v>
      </c>
      <c r="M10389" s="1">
        <v>0.11829300224781036</v>
      </c>
      <c r="N10389" s="1">
        <v>1.3959449529647827</v>
      </c>
      <c r="O10389" s="1">
        <v>9.6942998468875885E-2</v>
      </c>
      <c r="P10389" s="1">
        <v>4.5232028961181641</v>
      </c>
      <c r="Q10389" s="1">
        <v>4.9998123198747635E-2</v>
      </c>
      <c r="S10389" s="1">
        <v>39</v>
      </c>
      <c r="T10389" s="1">
        <v>1</v>
      </c>
      <c r="U10389" s="1">
        <v>11791045</v>
      </c>
      <c r="V10389" s="1">
        <v>0.26523411273956299</v>
      </c>
      <c r="W10389" s="1">
        <v>2.301217794418335</v>
      </c>
      <c r="X10389" s="1">
        <v>2.301217794418335</v>
      </c>
    </row>
    <row r="10390" spans="1:24" x14ac:dyDescent="0.35">
      <c r="A10390" s="1">
        <v>400211</v>
      </c>
      <c r="B10390" s="1" t="s">
        <v>2353</v>
      </c>
      <c r="C10390" s="1">
        <v>124154003</v>
      </c>
      <c r="D10390" s="1">
        <v>211</v>
      </c>
      <c r="E10390" s="1" t="s">
        <v>2878</v>
      </c>
      <c r="F10390" s="1" t="s">
        <v>205</v>
      </c>
      <c r="G10390" s="1" t="s">
        <v>204</v>
      </c>
      <c r="H10390" s="1" t="s">
        <v>916</v>
      </c>
      <c r="S10390" s="1">
        <v>40</v>
      </c>
      <c r="T10390" s="1">
        <v>1</v>
      </c>
      <c r="U10390" s="1">
        <v>0</v>
      </c>
      <c r="V10390" s="1">
        <v>0</v>
      </c>
      <c r="W10390" s="1">
        <v>-100</v>
      </c>
      <c r="X10390" s="1">
        <v>-100</v>
      </c>
    </row>
    <row r="10391" spans="1:24" x14ac:dyDescent="0.35">
      <c r="A10391" s="1">
        <v>410211</v>
      </c>
      <c r="B10391" s="1" t="s">
        <v>2354</v>
      </c>
      <c r="C10391" s="1">
        <v>124154003</v>
      </c>
      <c r="D10391" s="1">
        <v>211</v>
      </c>
      <c r="E10391" s="1" t="s">
        <v>2878</v>
      </c>
      <c r="F10391" s="1" t="s">
        <v>205</v>
      </c>
      <c r="G10391" s="1" t="s">
        <v>204</v>
      </c>
      <c r="H10391" s="1" t="s">
        <v>916</v>
      </c>
      <c r="S10391" s="1">
        <v>41</v>
      </c>
      <c r="T10391" s="1">
        <v>1</v>
      </c>
      <c r="U10391" s="1">
        <v>0</v>
      </c>
      <c r="V10391" s="1">
        <v>0</v>
      </c>
    </row>
    <row r="10392" spans="1:24" x14ac:dyDescent="0.35">
      <c r="A10392" s="1">
        <v>420211</v>
      </c>
      <c r="B10392" s="1" t="s">
        <v>2355</v>
      </c>
      <c r="C10392" s="1">
        <v>124154003</v>
      </c>
      <c r="D10392" s="1">
        <v>211</v>
      </c>
      <c r="E10392" s="1" t="s">
        <v>2878</v>
      </c>
      <c r="F10392" s="1" t="s">
        <v>205</v>
      </c>
      <c r="G10392" s="1" t="s">
        <v>204</v>
      </c>
      <c r="H10392" s="1" t="s">
        <v>916</v>
      </c>
      <c r="S10392" s="1">
        <v>42</v>
      </c>
      <c r="T10392" s="1">
        <v>1</v>
      </c>
      <c r="U10392" s="1">
        <v>0</v>
      </c>
      <c r="V10392" s="1">
        <v>0</v>
      </c>
    </row>
    <row r="10393" spans="1:24" x14ac:dyDescent="0.35">
      <c r="A10393" s="1">
        <v>430211</v>
      </c>
      <c r="B10393" s="1" t="s">
        <v>2356</v>
      </c>
      <c r="C10393" s="1">
        <v>124154003</v>
      </c>
      <c r="D10393" s="1">
        <v>211</v>
      </c>
      <c r="E10393" s="1" t="s">
        <v>2878</v>
      </c>
      <c r="F10393" s="1" t="s">
        <v>205</v>
      </c>
      <c r="G10393" s="1" t="s">
        <v>204</v>
      </c>
      <c r="H10393" s="1" t="s">
        <v>916</v>
      </c>
      <c r="S10393" s="1">
        <v>43</v>
      </c>
      <c r="T10393" s="1">
        <v>1</v>
      </c>
      <c r="U10393" s="1">
        <v>0</v>
      </c>
      <c r="V10393" s="1">
        <v>0</v>
      </c>
    </row>
    <row r="10394" spans="1:24" x14ac:dyDescent="0.35">
      <c r="A10394" s="1">
        <v>440211</v>
      </c>
      <c r="B10394" s="1" t="s">
        <v>2357</v>
      </c>
      <c r="C10394" s="1">
        <v>124154003</v>
      </c>
      <c r="D10394" s="1">
        <v>211</v>
      </c>
      <c r="E10394" s="1" t="s">
        <v>2878</v>
      </c>
      <c r="F10394" s="1" t="s">
        <v>205</v>
      </c>
      <c r="G10394" s="1" t="s">
        <v>204</v>
      </c>
      <c r="H10394" s="1" t="s">
        <v>916</v>
      </c>
      <c r="S10394" s="1">
        <v>44</v>
      </c>
      <c r="T10394" s="1">
        <v>1</v>
      </c>
      <c r="U10394" s="1">
        <v>0</v>
      </c>
      <c r="V10394" s="1">
        <v>0</v>
      </c>
    </row>
    <row r="10395" spans="1:24" x14ac:dyDescent="0.35">
      <c r="A10395" s="1">
        <v>450211</v>
      </c>
      <c r="B10395" s="1" t="s">
        <v>2358</v>
      </c>
      <c r="C10395" s="1">
        <v>124154003</v>
      </c>
      <c r="D10395" s="1">
        <v>211</v>
      </c>
      <c r="E10395" s="1" t="s">
        <v>2878</v>
      </c>
      <c r="F10395" s="1" t="s">
        <v>205</v>
      </c>
      <c r="G10395" s="1" t="s">
        <v>204</v>
      </c>
      <c r="H10395" s="1" t="s">
        <v>916</v>
      </c>
      <c r="S10395" s="1">
        <v>45</v>
      </c>
      <c r="T10395" s="1">
        <v>1</v>
      </c>
      <c r="U10395" s="1">
        <v>0</v>
      </c>
      <c r="V10395" s="1">
        <v>0</v>
      </c>
    </row>
    <row r="10396" spans="1:24" x14ac:dyDescent="0.35">
      <c r="A10396" s="1">
        <v>460211</v>
      </c>
      <c r="B10396" s="1" t="s">
        <v>2359</v>
      </c>
      <c r="C10396" s="1">
        <v>124154003</v>
      </c>
      <c r="D10396" s="1">
        <v>211</v>
      </c>
      <c r="E10396" s="1" t="s">
        <v>2878</v>
      </c>
      <c r="F10396" s="1" t="s">
        <v>205</v>
      </c>
      <c r="G10396" s="1" t="s">
        <v>204</v>
      </c>
      <c r="H10396" s="1" t="s">
        <v>916</v>
      </c>
      <c r="S10396" s="1">
        <v>46</v>
      </c>
      <c r="T10396" s="1">
        <v>1</v>
      </c>
      <c r="U10396" s="1">
        <v>0</v>
      </c>
      <c r="V10396" s="1">
        <v>0</v>
      </c>
    </row>
    <row r="10397" spans="1:24" x14ac:dyDescent="0.35">
      <c r="A10397" s="1">
        <v>470211</v>
      </c>
      <c r="B10397" s="1" t="s">
        <v>2360</v>
      </c>
      <c r="C10397" s="1">
        <v>124154003</v>
      </c>
      <c r="D10397" s="1">
        <v>211</v>
      </c>
      <c r="E10397" s="1" t="s">
        <v>2878</v>
      </c>
      <c r="F10397" s="1" t="s">
        <v>205</v>
      </c>
      <c r="G10397" s="1" t="s">
        <v>204</v>
      </c>
      <c r="H10397" s="1" t="s">
        <v>916</v>
      </c>
      <c r="S10397" s="1">
        <v>47</v>
      </c>
      <c r="T10397" s="1">
        <v>1</v>
      </c>
      <c r="U10397" s="1">
        <v>0</v>
      </c>
      <c r="V10397" s="1">
        <v>0</v>
      </c>
    </row>
    <row r="10398" spans="1:24" x14ac:dyDescent="0.35">
      <c r="A10398" s="1">
        <v>480211</v>
      </c>
      <c r="B10398" s="1" t="s">
        <v>2361</v>
      </c>
      <c r="C10398" s="1">
        <v>124154003</v>
      </c>
      <c r="D10398" s="1">
        <v>211</v>
      </c>
      <c r="E10398" s="1" t="s">
        <v>2878</v>
      </c>
      <c r="F10398" s="1" t="s">
        <v>205</v>
      </c>
      <c r="G10398" s="1" t="s">
        <v>204</v>
      </c>
      <c r="H10398" s="1" t="s">
        <v>916</v>
      </c>
      <c r="S10398" s="1">
        <v>48</v>
      </c>
      <c r="T10398" s="1">
        <v>1</v>
      </c>
      <c r="U10398" s="1">
        <v>0</v>
      </c>
      <c r="V10398" s="1">
        <v>0</v>
      </c>
    </row>
    <row r="10399" spans="1:24" x14ac:dyDescent="0.35">
      <c r="A10399" s="1">
        <v>290557</v>
      </c>
      <c r="B10399" s="1" t="s">
        <v>2341</v>
      </c>
      <c r="C10399" s="1">
        <v>124155507</v>
      </c>
      <c r="D10399" s="1">
        <v>557</v>
      </c>
      <c r="E10399" s="1" t="s">
        <v>2879</v>
      </c>
      <c r="F10399" s="1" t="s">
        <v>205</v>
      </c>
      <c r="G10399" s="1" t="s">
        <v>204</v>
      </c>
      <c r="H10399" s="1" t="s">
        <v>2369</v>
      </c>
      <c r="S10399" s="1">
        <v>29</v>
      </c>
      <c r="T10399" s="1">
        <v>2</v>
      </c>
      <c r="U10399" s="1">
        <v>0</v>
      </c>
      <c r="V10399" s="1">
        <v>0</v>
      </c>
    </row>
    <row r="10400" spans="1:24" x14ac:dyDescent="0.35">
      <c r="A10400" s="1">
        <v>300557</v>
      </c>
      <c r="B10400" s="1" t="s">
        <v>2343</v>
      </c>
      <c r="C10400" s="1">
        <v>124155507</v>
      </c>
      <c r="D10400" s="1">
        <v>557</v>
      </c>
      <c r="E10400" s="1" t="s">
        <v>2879</v>
      </c>
      <c r="F10400" s="1" t="s">
        <v>205</v>
      </c>
      <c r="G10400" s="1" t="s">
        <v>204</v>
      </c>
      <c r="H10400" s="1" t="s">
        <v>2369</v>
      </c>
      <c r="S10400" s="1">
        <v>30</v>
      </c>
      <c r="T10400" s="1">
        <v>2</v>
      </c>
      <c r="U10400" s="1">
        <v>0</v>
      </c>
      <c r="V10400" s="1">
        <v>0</v>
      </c>
    </row>
    <row r="10401" spans="1:24" x14ac:dyDescent="0.35">
      <c r="A10401" s="1">
        <v>310557</v>
      </c>
      <c r="B10401" s="1" t="s">
        <v>2344</v>
      </c>
      <c r="C10401" s="1">
        <v>124155507</v>
      </c>
      <c r="D10401" s="1">
        <v>557</v>
      </c>
      <c r="E10401" s="1" t="s">
        <v>2879</v>
      </c>
      <c r="F10401" s="1" t="s">
        <v>205</v>
      </c>
      <c r="G10401" s="1" t="s">
        <v>204</v>
      </c>
      <c r="H10401" s="1" t="s">
        <v>2369</v>
      </c>
      <c r="S10401" s="1">
        <v>31</v>
      </c>
      <c r="T10401" s="1">
        <v>2</v>
      </c>
      <c r="U10401" s="1">
        <v>0</v>
      </c>
      <c r="V10401" s="1">
        <v>0</v>
      </c>
    </row>
    <row r="10402" spans="1:24" x14ac:dyDescent="0.35">
      <c r="A10402" s="1">
        <v>320557</v>
      </c>
      <c r="B10402" s="1" t="s">
        <v>2345</v>
      </c>
      <c r="C10402" s="1">
        <v>124155507</v>
      </c>
      <c r="D10402" s="1">
        <v>557</v>
      </c>
      <c r="E10402" s="1" t="s">
        <v>2879</v>
      </c>
      <c r="F10402" s="1" t="s">
        <v>205</v>
      </c>
      <c r="G10402" s="1" t="s">
        <v>204</v>
      </c>
      <c r="H10402" s="1" t="s">
        <v>2369</v>
      </c>
      <c r="S10402" s="1">
        <v>32</v>
      </c>
      <c r="T10402" s="1">
        <v>2</v>
      </c>
      <c r="U10402" s="1">
        <v>0</v>
      </c>
      <c r="V10402" s="1">
        <v>0</v>
      </c>
    </row>
    <row r="10403" spans="1:24" x14ac:dyDescent="0.35">
      <c r="A10403" s="1">
        <v>330557</v>
      </c>
      <c r="B10403" s="1" t="s">
        <v>2346</v>
      </c>
      <c r="C10403" s="1">
        <v>124155507</v>
      </c>
      <c r="D10403" s="1">
        <v>557</v>
      </c>
      <c r="E10403" s="1" t="s">
        <v>2879</v>
      </c>
      <c r="F10403" s="1" t="s">
        <v>205</v>
      </c>
      <c r="G10403" s="1" t="s">
        <v>204</v>
      </c>
      <c r="H10403" s="1" t="s">
        <v>2369</v>
      </c>
      <c r="S10403" s="1">
        <v>33</v>
      </c>
      <c r="T10403" s="1">
        <v>2</v>
      </c>
      <c r="U10403" s="1">
        <v>0</v>
      </c>
      <c r="V10403" s="1">
        <v>0</v>
      </c>
    </row>
    <row r="10404" spans="1:24" x14ac:dyDescent="0.35">
      <c r="A10404" s="1">
        <v>340557</v>
      </c>
      <c r="B10404" s="1" t="s">
        <v>2347</v>
      </c>
      <c r="C10404" s="1">
        <v>124155507</v>
      </c>
      <c r="D10404" s="1">
        <v>557</v>
      </c>
      <c r="E10404" s="1" t="s">
        <v>2879</v>
      </c>
      <c r="F10404" s="1" t="s">
        <v>205</v>
      </c>
      <c r="G10404" s="1" t="s">
        <v>204</v>
      </c>
      <c r="H10404" s="1" t="s">
        <v>2369</v>
      </c>
      <c r="S10404" s="1">
        <v>34</v>
      </c>
      <c r="T10404" s="1">
        <v>2</v>
      </c>
      <c r="U10404" s="1">
        <v>0</v>
      </c>
      <c r="V10404" s="1">
        <v>0</v>
      </c>
    </row>
    <row r="10405" spans="1:24" x14ac:dyDescent="0.35">
      <c r="A10405" s="1">
        <v>350557</v>
      </c>
      <c r="B10405" s="1" t="s">
        <v>2348</v>
      </c>
      <c r="C10405" s="1">
        <v>124155507</v>
      </c>
      <c r="D10405" s="1">
        <v>557</v>
      </c>
      <c r="E10405" s="1" t="s">
        <v>2879</v>
      </c>
      <c r="F10405" s="1" t="s">
        <v>205</v>
      </c>
      <c r="G10405" s="1" t="s">
        <v>204</v>
      </c>
      <c r="H10405" s="1" t="s">
        <v>2369</v>
      </c>
      <c r="S10405" s="1">
        <v>35</v>
      </c>
      <c r="T10405" s="1">
        <v>2</v>
      </c>
      <c r="U10405" s="1">
        <v>0</v>
      </c>
      <c r="V10405" s="1">
        <v>0</v>
      </c>
    </row>
    <row r="10406" spans="1:24" x14ac:dyDescent="0.35">
      <c r="A10406" s="1">
        <v>360557</v>
      </c>
      <c r="B10406" s="1" t="s">
        <v>2349</v>
      </c>
      <c r="C10406" s="1">
        <v>124155507</v>
      </c>
      <c r="D10406" s="1">
        <v>557</v>
      </c>
      <c r="E10406" s="1" t="s">
        <v>2879</v>
      </c>
      <c r="F10406" s="1" t="s">
        <v>205</v>
      </c>
      <c r="G10406" s="1" t="s">
        <v>204</v>
      </c>
      <c r="H10406" s="1" t="s">
        <v>2369</v>
      </c>
      <c r="S10406" s="1">
        <v>36</v>
      </c>
      <c r="T10406" s="1">
        <v>2</v>
      </c>
      <c r="U10406" s="1">
        <v>0</v>
      </c>
      <c r="V10406" s="1">
        <v>0</v>
      </c>
    </row>
    <row r="10407" spans="1:24" x14ac:dyDescent="0.35">
      <c r="A10407" s="1">
        <v>370557</v>
      </c>
      <c r="B10407" s="1" t="s">
        <v>2350</v>
      </c>
      <c r="C10407" s="1">
        <v>124155507</v>
      </c>
      <c r="D10407" s="1">
        <v>557</v>
      </c>
      <c r="E10407" s="1" t="s">
        <v>2879</v>
      </c>
      <c r="F10407" s="1" t="s">
        <v>205</v>
      </c>
      <c r="G10407" s="1" t="s">
        <v>204</v>
      </c>
      <c r="H10407" s="1" t="s">
        <v>2369</v>
      </c>
      <c r="S10407" s="1">
        <v>37</v>
      </c>
      <c r="T10407" s="1">
        <v>2</v>
      </c>
      <c r="U10407" s="1">
        <v>0</v>
      </c>
      <c r="V10407" s="1">
        <v>0</v>
      </c>
    </row>
    <row r="10408" spans="1:24" x14ac:dyDescent="0.35">
      <c r="A10408" s="1">
        <v>380557</v>
      </c>
      <c r="B10408" s="1" t="s">
        <v>2351</v>
      </c>
      <c r="C10408" s="1">
        <v>124155507</v>
      </c>
      <c r="D10408" s="1">
        <v>557</v>
      </c>
      <c r="E10408" s="1" t="s">
        <v>2879</v>
      </c>
      <c r="F10408" s="1" t="s">
        <v>205</v>
      </c>
      <c r="G10408" s="1" t="s">
        <v>204</v>
      </c>
      <c r="H10408" s="1" t="s">
        <v>2369</v>
      </c>
      <c r="S10408" s="1">
        <v>38</v>
      </c>
      <c r="T10408" s="1">
        <v>2</v>
      </c>
      <c r="U10408" s="1">
        <v>0</v>
      </c>
      <c r="V10408" s="1">
        <v>0</v>
      </c>
    </row>
    <row r="10409" spans="1:24" x14ac:dyDescent="0.35">
      <c r="A10409" s="1">
        <v>390557</v>
      </c>
      <c r="B10409" s="1" t="s">
        <v>2352</v>
      </c>
      <c r="C10409" s="1">
        <v>124155507</v>
      </c>
      <c r="D10409" s="1">
        <v>557</v>
      </c>
      <c r="E10409" s="1" t="s">
        <v>2879</v>
      </c>
      <c r="F10409" s="1" t="s">
        <v>205</v>
      </c>
      <c r="G10409" s="1" t="s">
        <v>204</v>
      </c>
      <c r="H10409" s="1" t="s">
        <v>2369</v>
      </c>
      <c r="S10409" s="1">
        <v>39</v>
      </c>
      <c r="T10409" s="1">
        <v>2</v>
      </c>
      <c r="U10409" s="1">
        <v>0</v>
      </c>
      <c r="V10409" s="1">
        <v>0</v>
      </c>
    </row>
    <row r="10410" spans="1:24" x14ac:dyDescent="0.35">
      <c r="A10410" s="1">
        <v>290308</v>
      </c>
      <c r="B10410" s="1" t="s">
        <v>2341</v>
      </c>
      <c r="C10410" s="1">
        <v>124156503</v>
      </c>
      <c r="D10410" s="1">
        <v>308</v>
      </c>
      <c r="E10410" s="1" t="s">
        <v>2880</v>
      </c>
      <c r="F10410" s="1" t="s">
        <v>205</v>
      </c>
      <c r="G10410" s="1" t="s">
        <v>204</v>
      </c>
      <c r="H10410" s="1" t="s">
        <v>916</v>
      </c>
      <c r="I10410" s="1">
        <v>1300567.21</v>
      </c>
      <c r="J10410" s="1">
        <v>64609.08</v>
      </c>
      <c r="K10410" s="1">
        <v>318487</v>
      </c>
      <c r="L10410" s="1">
        <v>5938605.5</v>
      </c>
      <c r="S10410" s="1">
        <v>29</v>
      </c>
      <c r="T10410" s="1">
        <v>1</v>
      </c>
      <c r="U10410" s="1">
        <v>7622269</v>
      </c>
      <c r="V10410" s="1">
        <v>0</v>
      </c>
    </row>
    <row r="10411" spans="1:24" x14ac:dyDescent="0.35">
      <c r="A10411" s="1">
        <v>300308</v>
      </c>
      <c r="B10411" s="1" t="s">
        <v>2343</v>
      </c>
      <c r="C10411" s="1">
        <v>124156503</v>
      </c>
      <c r="D10411" s="1">
        <v>308</v>
      </c>
      <c r="E10411" s="1" t="s">
        <v>2880</v>
      </c>
      <c r="F10411" s="1" t="s">
        <v>205</v>
      </c>
      <c r="G10411" s="1" t="s">
        <v>204</v>
      </c>
      <c r="H10411" s="1" t="s">
        <v>916</v>
      </c>
      <c r="I10411" s="1">
        <v>1329190.93</v>
      </c>
      <c r="J10411" s="1">
        <v>61920.480000000003</v>
      </c>
      <c r="K10411" s="1">
        <v>318487</v>
      </c>
      <c r="L10411" s="1">
        <v>6169603.5</v>
      </c>
      <c r="M10411" s="1">
        <v>0.23099799454212189</v>
      </c>
      <c r="N10411" s="1">
        <v>3.8897683620452881</v>
      </c>
      <c r="O10411" s="1">
        <v>2.862372063100338E-2</v>
      </c>
      <c r="P10411" s="1">
        <v>2.200864315032959</v>
      </c>
      <c r="Q10411" s="1">
        <v>0</v>
      </c>
      <c r="R10411" s="1">
        <v>-2.6885999832302332E-3</v>
      </c>
      <c r="S10411" s="1">
        <v>30</v>
      </c>
      <c r="T10411" s="1">
        <v>1</v>
      </c>
      <c r="U10411" s="1">
        <v>7879202</v>
      </c>
      <c r="V10411" s="1">
        <v>0.25693312287330627</v>
      </c>
      <c r="W10411" s="1">
        <v>3.3708205223083496</v>
      </c>
      <c r="X10411" s="1">
        <v>3.3708205223083496</v>
      </c>
    </row>
    <row r="10412" spans="1:24" x14ac:dyDescent="0.35">
      <c r="A10412" s="1">
        <v>310308</v>
      </c>
      <c r="B10412" s="1" t="s">
        <v>2344</v>
      </c>
      <c r="C10412" s="1">
        <v>124156503</v>
      </c>
      <c r="D10412" s="1">
        <v>308</v>
      </c>
      <c r="E10412" s="1" t="s">
        <v>2880</v>
      </c>
      <c r="F10412" s="1" t="s">
        <v>205</v>
      </c>
      <c r="G10412" s="1" t="s">
        <v>204</v>
      </c>
      <c r="H10412" s="1" t="s">
        <v>916</v>
      </c>
      <c r="I10412" s="1">
        <v>1368643.22</v>
      </c>
      <c r="J10412" s="1">
        <v>94728.43</v>
      </c>
      <c r="K10412" s="1">
        <v>318487</v>
      </c>
      <c r="L10412" s="1">
        <v>6257214</v>
      </c>
      <c r="M10412" s="1">
        <v>8.7610498070716858E-2</v>
      </c>
      <c r="N10412" s="1">
        <v>1.4200345277786255</v>
      </c>
      <c r="O10412" s="1">
        <v>3.9452288299798965E-2</v>
      </c>
      <c r="P10412" s="1">
        <v>2.9681432247161865</v>
      </c>
      <c r="Q10412" s="1">
        <v>0</v>
      </c>
      <c r="R10412" s="1">
        <v>3.2807949930429459E-2</v>
      </c>
      <c r="S10412" s="1">
        <v>31</v>
      </c>
      <c r="T10412" s="1">
        <v>1</v>
      </c>
      <c r="U10412" s="1">
        <v>8039072.5</v>
      </c>
      <c r="V10412" s="1">
        <v>0.15987074375152588</v>
      </c>
      <c r="W10412" s="1">
        <v>2.0290188789367676</v>
      </c>
      <c r="X10412" s="1">
        <v>2.0290188789367676</v>
      </c>
    </row>
    <row r="10413" spans="1:24" x14ac:dyDescent="0.35">
      <c r="A10413" s="1">
        <v>320308</v>
      </c>
      <c r="B10413" s="1" t="s">
        <v>2345</v>
      </c>
      <c r="C10413" s="1">
        <v>124156503</v>
      </c>
      <c r="D10413" s="1">
        <v>308</v>
      </c>
      <c r="E10413" s="1" t="s">
        <v>2880</v>
      </c>
      <c r="F10413" s="1" t="s">
        <v>205</v>
      </c>
      <c r="G10413" s="1" t="s">
        <v>204</v>
      </c>
      <c r="H10413" s="1" t="s">
        <v>916</v>
      </c>
      <c r="I10413" s="1">
        <v>1375935.06</v>
      </c>
      <c r="J10413" s="1">
        <v>94194</v>
      </c>
      <c r="K10413" s="1">
        <v>318487</v>
      </c>
      <c r="L10413" s="1">
        <v>6366826</v>
      </c>
      <c r="M10413" s="1">
        <v>0.10961200296878815</v>
      </c>
      <c r="N10413" s="1">
        <v>1.75177001953125</v>
      </c>
      <c r="O10413" s="1">
        <v>7.291839923709631E-3</v>
      </c>
      <c r="P10413" s="1">
        <v>0.53277873992919922</v>
      </c>
      <c r="Q10413" s="1">
        <v>0</v>
      </c>
      <c r="R10413" s="1">
        <v>-5.3442997159436345E-4</v>
      </c>
      <c r="S10413" s="1">
        <v>32</v>
      </c>
      <c r="T10413" s="1">
        <v>1</v>
      </c>
      <c r="U10413" s="1">
        <v>8155442</v>
      </c>
      <c r="V10413" s="1">
        <v>0.11636941134929657</v>
      </c>
      <c r="W10413" s="1">
        <v>1.4475488662719727</v>
      </c>
      <c r="X10413" s="1">
        <v>1.4475488662719727</v>
      </c>
    </row>
    <row r="10414" spans="1:24" x14ac:dyDescent="0.35">
      <c r="A10414" s="1">
        <v>330308</v>
      </c>
      <c r="B10414" s="1" t="s">
        <v>2346</v>
      </c>
      <c r="C10414" s="1">
        <v>124156503</v>
      </c>
      <c r="D10414" s="1">
        <v>308</v>
      </c>
      <c r="E10414" s="1" t="s">
        <v>2880</v>
      </c>
      <c r="F10414" s="1" t="s">
        <v>205</v>
      </c>
      <c r="G10414" s="1" t="s">
        <v>204</v>
      </c>
      <c r="H10414" s="1" t="s">
        <v>916</v>
      </c>
      <c r="I10414" s="1">
        <v>1468372.03</v>
      </c>
      <c r="J10414" s="1">
        <v>121624.57</v>
      </c>
      <c r="K10414" s="1">
        <v>318487</v>
      </c>
      <c r="L10414" s="1">
        <v>6521786.5</v>
      </c>
      <c r="M10414" s="1">
        <v>0.15496049821376801</v>
      </c>
      <c r="N10414" s="1">
        <v>2.4338736534118652</v>
      </c>
      <c r="O10414" s="1">
        <v>9.243696928024292E-2</v>
      </c>
      <c r="P10414" s="1">
        <v>6.7181200981140137</v>
      </c>
      <c r="Q10414" s="1">
        <v>0</v>
      </c>
      <c r="R10414" s="1">
        <v>2.7430569753050804E-2</v>
      </c>
      <c r="S10414" s="1">
        <v>33</v>
      </c>
      <c r="T10414" s="1">
        <v>1</v>
      </c>
      <c r="U10414" s="1">
        <v>8430270</v>
      </c>
      <c r="V10414" s="1">
        <v>0.27482804656028748</v>
      </c>
      <c r="W10414" s="1">
        <v>3.3698725700378418</v>
      </c>
      <c r="X10414" s="1">
        <v>3.3698725700378418</v>
      </c>
    </row>
    <row r="10415" spans="1:24" x14ac:dyDescent="0.35">
      <c r="A10415" s="1">
        <v>340308</v>
      </c>
      <c r="B10415" s="1" t="s">
        <v>2347</v>
      </c>
      <c r="C10415" s="1">
        <v>124156503</v>
      </c>
      <c r="D10415" s="1">
        <v>308</v>
      </c>
      <c r="E10415" s="1" t="s">
        <v>2880</v>
      </c>
      <c r="F10415" s="1" t="s">
        <v>205</v>
      </c>
      <c r="G10415" s="1" t="s">
        <v>204</v>
      </c>
      <c r="H10415" s="1" t="s">
        <v>916</v>
      </c>
      <c r="I10415" s="1">
        <v>1468303.71</v>
      </c>
      <c r="J10415" s="1">
        <v>101480</v>
      </c>
      <c r="K10415" s="1">
        <v>318487</v>
      </c>
      <c r="L10415" s="1">
        <v>6521778.5</v>
      </c>
      <c r="M10415" s="1">
        <v>-7.9999999798019417E-6</v>
      </c>
      <c r="N10415" s="1">
        <v>-1.2266577687114477E-4</v>
      </c>
      <c r="O10415" s="1">
        <v>-6.8319997808430344E-5</v>
      </c>
      <c r="P10415" s="1">
        <v>-4.652771633118391E-3</v>
      </c>
      <c r="Q10415" s="1">
        <v>0</v>
      </c>
      <c r="R10415" s="1">
        <v>-2.0144570618867874E-2</v>
      </c>
      <c r="S10415" s="1">
        <v>34</v>
      </c>
      <c r="T10415" s="1">
        <v>1</v>
      </c>
      <c r="U10415" s="1">
        <v>8410049</v>
      </c>
      <c r="V10415" s="1">
        <v>-2.0220890641212463E-2</v>
      </c>
      <c r="W10415" s="1">
        <v>-0.23986183106899261</v>
      </c>
      <c r="X10415" s="1">
        <v>-0.23986183106899261</v>
      </c>
    </row>
    <row r="10416" spans="1:24" x14ac:dyDescent="0.35">
      <c r="A10416" s="1">
        <v>350308</v>
      </c>
      <c r="B10416" s="1" t="s">
        <v>2348</v>
      </c>
      <c r="C10416" s="1">
        <v>124156503</v>
      </c>
      <c r="D10416" s="1">
        <v>308</v>
      </c>
      <c r="E10416" s="1" t="s">
        <v>2880</v>
      </c>
      <c r="F10416" s="1" t="s">
        <v>205</v>
      </c>
      <c r="G10416" s="1" t="s">
        <v>204</v>
      </c>
      <c r="H10416" s="1" t="s">
        <v>916</v>
      </c>
      <c r="I10416" s="1">
        <v>1485896.82</v>
      </c>
      <c r="J10416" s="1">
        <v>116722</v>
      </c>
      <c r="K10416" s="1">
        <v>318487</v>
      </c>
      <c r="L10416" s="1">
        <v>6757188.5</v>
      </c>
      <c r="M10416" s="1">
        <v>0.23541000485420227</v>
      </c>
      <c r="N10416" s="1">
        <v>3.6095981597900391</v>
      </c>
      <c r="O10416" s="1">
        <v>1.7593109980225563E-2</v>
      </c>
      <c r="P10416" s="1">
        <v>1.198192834854126</v>
      </c>
      <c r="Q10416" s="1">
        <v>0</v>
      </c>
      <c r="R10416" s="1">
        <v>1.5242000110447407E-2</v>
      </c>
      <c r="S10416" s="1">
        <v>35</v>
      </c>
      <c r="T10416" s="1">
        <v>1</v>
      </c>
      <c r="U10416" s="1">
        <v>8678294</v>
      </c>
      <c r="V10416" s="1">
        <v>0.26824510097503662</v>
      </c>
      <c r="W10416" s="1">
        <v>3.1895771026611328</v>
      </c>
      <c r="X10416" s="1">
        <v>3.1895771026611328</v>
      </c>
    </row>
    <row r="10417" spans="1:24" x14ac:dyDescent="0.35">
      <c r="A10417" s="1">
        <v>360308</v>
      </c>
      <c r="B10417" s="1" t="s">
        <v>2349</v>
      </c>
      <c r="C10417" s="1">
        <v>124156503</v>
      </c>
      <c r="D10417" s="1">
        <v>308</v>
      </c>
      <c r="E10417" s="1" t="s">
        <v>2880</v>
      </c>
      <c r="F10417" s="1" t="s">
        <v>205</v>
      </c>
      <c r="G10417" s="1" t="s">
        <v>204</v>
      </c>
      <c r="H10417" s="1" t="s">
        <v>916</v>
      </c>
      <c r="I10417" s="1">
        <v>1795547.45</v>
      </c>
      <c r="J10417" s="1">
        <v>185571.42</v>
      </c>
      <c r="K10417" s="1">
        <v>318487</v>
      </c>
      <c r="L10417" s="1">
        <v>7126400.5</v>
      </c>
      <c r="M10417" s="1">
        <v>0.36921200156211853</v>
      </c>
      <c r="N10417" s="1">
        <v>5.4639883041381836</v>
      </c>
      <c r="O10417" s="1">
        <v>0.30965062975883484</v>
      </c>
      <c r="P10417" s="1">
        <v>20.839309692382813</v>
      </c>
      <c r="Q10417" s="1">
        <v>0</v>
      </c>
      <c r="R10417" s="1">
        <v>6.8849422037601471E-2</v>
      </c>
      <c r="S10417" s="1">
        <v>36</v>
      </c>
      <c r="T10417" s="1">
        <v>1</v>
      </c>
      <c r="U10417" s="1">
        <v>9426006</v>
      </c>
      <c r="V10417" s="1">
        <v>0.74771201610565186</v>
      </c>
      <c r="W10417" s="1">
        <v>8.6158866882324219</v>
      </c>
      <c r="X10417" s="1">
        <v>8.6158866882324219</v>
      </c>
    </row>
    <row r="10418" spans="1:24" x14ac:dyDescent="0.35">
      <c r="A10418" s="1">
        <v>370308</v>
      </c>
      <c r="B10418" s="1" t="s">
        <v>2350</v>
      </c>
      <c r="C10418" s="1">
        <v>124156503</v>
      </c>
      <c r="D10418" s="1">
        <v>308</v>
      </c>
      <c r="E10418" s="1" t="s">
        <v>2880</v>
      </c>
      <c r="F10418" s="1" t="s">
        <v>205</v>
      </c>
      <c r="G10418" s="1" t="s">
        <v>204</v>
      </c>
      <c r="H10418" s="1" t="s">
        <v>916</v>
      </c>
      <c r="I10418" s="1">
        <v>1691708.79</v>
      </c>
      <c r="J10418" s="1">
        <v>268140.21999999997</v>
      </c>
      <c r="K10418" s="1">
        <v>318487</v>
      </c>
      <c r="L10418" s="1">
        <v>7583421.5</v>
      </c>
      <c r="M10418" s="1">
        <v>0.45702099800109863</v>
      </c>
      <c r="N10418" s="1">
        <v>6.4130692481994629</v>
      </c>
      <c r="O10418" s="1">
        <v>-0.10383865982294083</v>
      </c>
      <c r="P10418" s="1">
        <v>-5.7831196784973145</v>
      </c>
      <c r="Q10418" s="1">
        <v>0</v>
      </c>
      <c r="R10418" s="1">
        <v>8.2568801939487457E-2</v>
      </c>
      <c r="S10418" s="1">
        <v>37</v>
      </c>
      <c r="T10418" s="1">
        <v>1</v>
      </c>
      <c r="U10418" s="1">
        <v>9861758</v>
      </c>
      <c r="V10418" s="1">
        <v>0.43575114011764526</v>
      </c>
      <c r="W10418" s="1">
        <v>4.6228699684143066</v>
      </c>
      <c r="X10418" s="1">
        <v>4.6228699684143066</v>
      </c>
    </row>
    <row r="10419" spans="1:24" x14ac:dyDescent="0.35">
      <c r="A10419" s="1">
        <v>380308</v>
      </c>
      <c r="B10419" s="1" t="s">
        <v>2351</v>
      </c>
      <c r="C10419" s="1">
        <v>124156503</v>
      </c>
      <c r="D10419" s="1">
        <v>308</v>
      </c>
      <c r="E10419" s="1" t="s">
        <v>2880</v>
      </c>
      <c r="F10419" s="1" t="s">
        <v>205</v>
      </c>
      <c r="G10419" s="1" t="s">
        <v>204</v>
      </c>
      <c r="H10419" s="1" t="s">
        <v>916</v>
      </c>
      <c r="I10419" s="1">
        <v>1740197</v>
      </c>
      <c r="J10419" s="1">
        <v>205253</v>
      </c>
      <c r="K10419" s="1">
        <v>400896.4375</v>
      </c>
      <c r="L10419" s="1">
        <v>7781282</v>
      </c>
      <c r="M10419" s="1">
        <v>0.19786049425601959</v>
      </c>
      <c r="N10419" s="1">
        <v>2.609119176864624</v>
      </c>
      <c r="O10419" s="1">
        <v>4.8488210886716843E-2</v>
      </c>
      <c r="P10419" s="1">
        <v>2.8662266731262207</v>
      </c>
      <c r="Q10419" s="1">
        <v>8.2409434020519257E-2</v>
      </c>
      <c r="R10419" s="1">
        <v>-6.2887221574783325E-2</v>
      </c>
      <c r="S10419" s="1">
        <v>38</v>
      </c>
      <c r="T10419" s="1">
        <v>1</v>
      </c>
      <c r="U10419" s="1">
        <v>10127628</v>
      </c>
      <c r="V10419" s="1">
        <v>0.26587092876434326</v>
      </c>
      <c r="W10419" s="1">
        <v>2.6959695816040039</v>
      </c>
      <c r="X10419" s="1">
        <v>2.6959695816040039</v>
      </c>
    </row>
    <row r="10420" spans="1:24" x14ac:dyDescent="0.35">
      <c r="A10420" s="1">
        <v>390308</v>
      </c>
      <c r="B10420" s="1" t="s">
        <v>2352</v>
      </c>
      <c r="C10420" s="1">
        <v>124156503</v>
      </c>
      <c r="D10420" s="1">
        <v>308</v>
      </c>
      <c r="E10420" s="1" t="s">
        <v>2880</v>
      </c>
      <c r="F10420" s="1" t="s">
        <v>205</v>
      </c>
      <c r="G10420" s="1" t="s">
        <v>204</v>
      </c>
      <c r="H10420" s="1" t="s">
        <v>916</v>
      </c>
      <c r="I10420" s="1">
        <v>1803501</v>
      </c>
      <c r="J10420" s="1">
        <v>205379</v>
      </c>
      <c r="K10420" s="1">
        <v>513662.59375</v>
      </c>
      <c r="L10420" s="1">
        <v>7867326</v>
      </c>
      <c r="M10420" s="1">
        <v>8.6043998599052429E-2</v>
      </c>
      <c r="N10420" s="1">
        <v>1.1057817935943604</v>
      </c>
      <c r="O10420" s="1">
        <v>6.3303999602794647E-2</v>
      </c>
      <c r="P10420" s="1">
        <v>3.6377489566802979</v>
      </c>
      <c r="Q10420" s="1">
        <v>0.11276615411043167</v>
      </c>
      <c r="R10420" s="1">
        <v>1.2599999899975955E-4</v>
      </c>
      <c r="S10420" s="1">
        <v>39</v>
      </c>
      <c r="T10420" s="1">
        <v>1</v>
      </c>
      <c r="U10420" s="1">
        <v>10389868</v>
      </c>
      <c r="V10420" s="1">
        <v>0.26224017143249512</v>
      </c>
      <c r="W10420" s="1">
        <v>2.5893526077270508</v>
      </c>
      <c r="X10420" s="1">
        <v>2.5893526077270508</v>
      </c>
    </row>
    <row r="10421" spans="1:24" x14ac:dyDescent="0.35">
      <c r="A10421" s="1">
        <v>400308</v>
      </c>
      <c r="B10421" s="1" t="s">
        <v>2353</v>
      </c>
      <c r="C10421" s="1">
        <v>124156503</v>
      </c>
      <c r="D10421" s="1">
        <v>308</v>
      </c>
      <c r="E10421" s="1" t="s">
        <v>2880</v>
      </c>
      <c r="F10421" s="1" t="s">
        <v>205</v>
      </c>
      <c r="G10421" s="1" t="s">
        <v>204</v>
      </c>
      <c r="H10421" s="1" t="s">
        <v>916</v>
      </c>
      <c r="S10421" s="1">
        <v>40</v>
      </c>
      <c r="T10421" s="1">
        <v>1</v>
      </c>
      <c r="U10421" s="1">
        <v>0</v>
      </c>
      <c r="V10421" s="1">
        <v>0</v>
      </c>
      <c r="W10421" s="1">
        <v>-100</v>
      </c>
      <c r="X10421" s="1">
        <v>-100</v>
      </c>
    </row>
    <row r="10422" spans="1:24" x14ac:dyDescent="0.35">
      <c r="A10422" s="1">
        <v>410308</v>
      </c>
      <c r="B10422" s="1" t="s">
        <v>2354</v>
      </c>
      <c r="C10422" s="1">
        <v>124156503</v>
      </c>
      <c r="D10422" s="1">
        <v>308</v>
      </c>
      <c r="E10422" s="1" t="s">
        <v>2880</v>
      </c>
      <c r="F10422" s="1" t="s">
        <v>205</v>
      </c>
      <c r="G10422" s="1" t="s">
        <v>204</v>
      </c>
      <c r="H10422" s="1" t="s">
        <v>916</v>
      </c>
      <c r="S10422" s="1">
        <v>41</v>
      </c>
      <c r="T10422" s="1">
        <v>1</v>
      </c>
      <c r="U10422" s="1">
        <v>0</v>
      </c>
      <c r="V10422" s="1">
        <v>0</v>
      </c>
    </row>
    <row r="10423" spans="1:24" x14ac:dyDescent="0.35">
      <c r="A10423" s="1">
        <v>420308</v>
      </c>
      <c r="B10423" s="1" t="s">
        <v>2355</v>
      </c>
      <c r="C10423" s="1">
        <v>124156503</v>
      </c>
      <c r="D10423" s="1">
        <v>308</v>
      </c>
      <c r="E10423" s="1" t="s">
        <v>2880</v>
      </c>
      <c r="F10423" s="1" t="s">
        <v>205</v>
      </c>
      <c r="G10423" s="1" t="s">
        <v>204</v>
      </c>
      <c r="H10423" s="1" t="s">
        <v>916</v>
      </c>
      <c r="S10423" s="1">
        <v>42</v>
      </c>
      <c r="T10423" s="1">
        <v>1</v>
      </c>
      <c r="U10423" s="1">
        <v>0</v>
      </c>
      <c r="V10423" s="1">
        <v>0</v>
      </c>
    </row>
    <row r="10424" spans="1:24" x14ac:dyDescent="0.35">
      <c r="A10424" s="1">
        <v>430308</v>
      </c>
      <c r="B10424" s="1" t="s">
        <v>2356</v>
      </c>
      <c r="C10424" s="1">
        <v>124156503</v>
      </c>
      <c r="D10424" s="1">
        <v>308</v>
      </c>
      <c r="E10424" s="1" t="s">
        <v>2880</v>
      </c>
      <c r="F10424" s="1" t="s">
        <v>205</v>
      </c>
      <c r="G10424" s="1" t="s">
        <v>204</v>
      </c>
      <c r="H10424" s="1" t="s">
        <v>916</v>
      </c>
      <c r="S10424" s="1">
        <v>43</v>
      </c>
      <c r="T10424" s="1">
        <v>1</v>
      </c>
      <c r="U10424" s="1">
        <v>0</v>
      </c>
      <c r="V10424" s="1">
        <v>0</v>
      </c>
    </row>
    <row r="10425" spans="1:24" x14ac:dyDescent="0.35">
      <c r="A10425" s="1">
        <v>440308</v>
      </c>
      <c r="B10425" s="1" t="s">
        <v>2357</v>
      </c>
      <c r="C10425" s="1">
        <v>124156503</v>
      </c>
      <c r="D10425" s="1">
        <v>308</v>
      </c>
      <c r="E10425" s="1" t="s">
        <v>2880</v>
      </c>
      <c r="F10425" s="1" t="s">
        <v>205</v>
      </c>
      <c r="G10425" s="1" t="s">
        <v>204</v>
      </c>
      <c r="H10425" s="1" t="s">
        <v>916</v>
      </c>
      <c r="S10425" s="1">
        <v>44</v>
      </c>
      <c r="T10425" s="1">
        <v>1</v>
      </c>
      <c r="U10425" s="1">
        <v>0</v>
      </c>
      <c r="V10425" s="1">
        <v>0</v>
      </c>
    </row>
    <row r="10426" spans="1:24" x14ac:dyDescent="0.35">
      <c r="A10426" s="1">
        <v>450308</v>
      </c>
      <c r="B10426" s="1" t="s">
        <v>2358</v>
      </c>
      <c r="C10426" s="1">
        <v>124156503</v>
      </c>
      <c r="D10426" s="1">
        <v>308</v>
      </c>
      <c r="E10426" s="1" t="s">
        <v>2880</v>
      </c>
      <c r="F10426" s="1" t="s">
        <v>205</v>
      </c>
      <c r="G10426" s="1" t="s">
        <v>204</v>
      </c>
      <c r="H10426" s="1" t="s">
        <v>916</v>
      </c>
      <c r="S10426" s="1">
        <v>45</v>
      </c>
      <c r="T10426" s="1">
        <v>1</v>
      </c>
      <c r="U10426" s="1">
        <v>0</v>
      </c>
      <c r="V10426" s="1">
        <v>0</v>
      </c>
    </row>
    <row r="10427" spans="1:24" x14ac:dyDescent="0.35">
      <c r="A10427" s="1">
        <v>460308</v>
      </c>
      <c r="B10427" s="1" t="s">
        <v>2359</v>
      </c>
      <c r="C10427" s="1">
        <v>124156503</v>
      </c>
      <c r="D10427" s="1">
        <v>308</v>
      </c>
      <c r="E10427" s="1" t="s">
        <v>2880</v>
      </c>
      <c r="F10427" s="1" t="s">
        <v>205</v>
      </c>
      <c r="G10427" s="1" t="s">
        <v>204</v>
      </c>
      <c r="H10427" s="1" t="s">
        <v>916</v>
      </c>
      <c r="S10427" s="1">
        <v>46</v>
      </c>
      <c r="T10427" s="1">
        <v>1</v>
      </c>
      <c r="U10427" s="1">
        <v>0</v>
      </c>
      <c r="V10427" s="1">
        <v>0</v>
      </c>
    </row>
    <row r="10428" spans="1:24" x14ac:dyDescent="0.35">
      <c r="A10428" s="1">
        <v>470308</v>
      </c>
      <c r="B10428" s="1" t="s">
        <v>2360</v>
      </c>
      <c r="C10428" s="1">
        <v>124156503</v>
      </c>
      <c r="D10428" s="1">
        <v>308</v>
      </c>
      <c r="E10428" s="1" t="s">
        <v>2880</v>
      </c>
      <c r="F10428" s="1" t="s">
        <v>205</v>
      </c>
      <c r="G10428" s="1" t="s">
        <v>204</v>
      </c>
      <c r="H10428" s="1" t="s">
        <v>916</v>
      </c>
      <c r="S10428" s="1">
        <v>47</v>
      </c>
      <c r="T10428" s="1">
        <v>1</v>
      </c>
      <c r="U10428" s="1">
        <v>0</v>
      </c>
      <c r="V10428" s="1">
        <v>0</v>
      </c>
    </row>
    <row r="10429" spans="1:24" x14ac:dyDescent="0.35">
      <c r="A10429" s="1">
        <v>480308</v>
      </c>
      <c r="B10429" s="1" t="s">
        <v>2361</v>
      </c>
      <c r="C10429" s="1">
        <v>124156503</v>
      </c>
      <c r="D10429" s="1">
        <v>308</v>
      </c>
      <c r="E10429" s="1" t="s">
        <v>2880</v>
      </c>
      <c r="F10429" s="1" t="s">
        <v>205</v>
      </c>
      <c r="G10429" s="1" t="s">
        <v>204</v>
      </c>
      <c r="H10429" s="1" t="s">
        <v>916</v>
      </c>
      <c r="S10429" s="1">
        <v>48</v>
      </c>
      <c r="T10429" s="1">
        <v>1</v>
      </c>
      <c r="U10429" s="1">
        <v>0</v>
      </c>
      <c r="V10429" s="1">
        <v>0</v>
      </c>
    </row>
    <row r="10430" spans="1:24" x14ac:dyDescent="0.35">
      <c r="A10430" s="1">
        <v>290314</v>
      </c>
      <c r="B10430" s="1" t="s">
        <v>2341</v>
      </c>
      <c r="C10430" s="1">
        <v>124156603</v>
      </c>
      <c r="D10430" s="1">
        <v>314</v>
      </c>
      <c r="E10430" s="1" t="s">
        <v>2881</v>
      </c>
      <c r="F10430" s="1" t="s">
        <v>205</v>
      </c>
      <c r="G10430" s="1" t="s">
        <v>204</v>
      </c>
      <c r="H10430" s="1" t="s">
        <v>916</v>
      </c>
      <c r="I10430" s="1">
        <v>1934819.32</v>
      </c>
      <c r="K10430" s="1">
        <v>292196</v>
      </c>
      <c r="L10430" s="1">
        <v>5524947.5</v>
      </c>
      <c r="S10430" s="1">
        <v>29</v>
      </c>
      <c r="T10430" s="1">
        <v>1</v>
      </c>
      <c r="U10430" s="1">
        <v>7751963</v>
      </c>
      <c r="V10430" s="1">
        <v>0</v>
      </c>
    </row>
    <row r="10431" spans="1:24" x14ac:dyDescent="0.35">
      <c r="A10431" s="1">
        <v>300314</v>
      </c>
      <c r="B10431" s="1" t="s">
        <v>2343</v>
      </c>
      <c r="C10431" s="1">
        <v>124156603</v>
      </c>
      <c r="D10431" s="1">
        <v>314</v>
      </c>
      <c r="E10431" s="1" t="s">
        <v>2881</v>
      </c>
      <c r="F10431" s="1" t="s">
        <v>205</v>
      </c>
      <c r="G10431" s="1" t="s">
        <v>204</v>
      </c>
      <c r="H10431" s="1" t="s">
        <v>916</v>
      </c>
      <c r="I10431" s="1">
        <v>2005827.64</v>
      </c>
      <c r="K10431" s="1">
        <v>292196</v>
      </c>
      <c r="L10431" s="1">
        <v>5789382</v>
      </c>
      <c r="M10431" s="1">
        <v>0.26443448662757874</v>
      </c>
      <c r="N10431" s="1">
        <v>4.7861905097961426</v>
      </c>
      <c r="O10431" s="1">
        <v>7.1008317172527313E-2</v>
      </c>
      <c r="P10431" s="1">
        <v>3.6700232028961182</v>
      </c>
      <c r="Q10431" s="1">
        <v>0</v>
      </c>
      <c r="S10431" s="1">
        <v>30</v>
      </c>
      <c r="T10431" s="1">
        <v>1</v>
      </c>
      <c r="U10431" s="1">
        <v>8087405.5</v>
      </c>
      <c r="V10431" s="1">
        <v>0.33544281125068665</v>
      </c>
      <c r="W10431" s="1">
        <v>4.3271942138671875</v>
      </c>
      <c r="X10431" s="1">
        <v>4.3271942138671875</v>
      </c>
    </row>
    <row r="10432" spans="1:24" x14ac:dyDescent="0.35">
      <c r="A10432" s="1">
        <v>310314</v>
      </c>
      <c r="B10432" s="1" t="s">
        <v>2344</v>
      </c>
      <c r="C10432" s="1">
        <v>124156603</v>
      </c>
      <c r="D10432" s="1">
        <v>314</v>
      </c>
      <c r="E10432" s="1" t="s">
        <v>2881</v>
      </c>
      <c r="F10432" s="1" t="s">
        <v>205</v>
      </c>
      <c r="G10432" s="1" t="s">
        <v>204</v>
      </c>
      <c r="H10432" s="1" t="s">
        <v>916</v>
      </c>
      <c r="I10432" s="1">
        <v>1922351.79</v>
      </c>
      <c r="K10432" s="1">
        <v>292196</v>
      </c>
      <c r="L10432" s="1">
        <v>5899202</v>
      </c>
      <c r="M10432" s="1">
        <v>0.10982000082731247</v>
      </c>
      <c r="N10432" s="1">
        <v>1.896920919418335</v>
      </c>
      <c r="O10432" s="1">
        <v>-8.3475850522518158E-2</v>
      </c>
      <c r="P10432" s="1">
        <v>-4.1616659164428711</v>
      </c>
      <c r="Q10432" s="1">
        <v>0</v>
      </c>
      <c r="S10432" s="1">
        <v>31</v>
      </c>
      <c r="T10432" s="1">
        <v>1</v>
      </c>
      <c r="U10432" s="1">
        <v>8113750</v>
      </c>
      <c r="V10432" s="1">
        <v>2.6344150304794312E-2</v>
      </c>
      <c r="W10432" s="1">
        <v>0.32574725151062012</v>
      </c>
      <c r="X10432" s="1">
        <v>0.32574725151062012</v>
      </c>
    </row>
    <row r="10433" spans="1:24" x14ac:dyDescent="0.35">
      <c r="A10433" s="1">
        <v>320314</v>
      </c>
      <c r="B10433" s="1" t="s">
        <v>2345</v>
      </c>
      <c r="C10433" s="1">
        <v>124156603</v>
      </c>
      <c r="D10433" s="1">
        <v>314</v>
      </c>
      <c r="E10433" s="1" t="s">
        <v>2881</v>
      </c>
      <c r="F10433" s="1" t="s">
        <v>205</v>
      </c>
      <c r="G10433" s="1" t="s">
        <v>204</v>
      </c>
      <c r="H10433" s="1" t="s">
        <v>916</v>
      </c>
      <c r="I10433" s="1">
        <v>1964414.56</v>
      </c>
      <c r="K10433" s="1">
        <v>292196</v>
      </c>
      <c r="L10433" s="1">
        <v>6030017</v>
      </c>
      <c r="M10433" s="1">
        <v>0.13081499934196472</v>
      </c>
      <c r="N10433" s="1">
        <v>2.2175033092498779</v>
      </c>
      <c r="O10433" s="1">
        <v>4.2062770575284958E-2</v>
      </c>
      <c r="P10433" s="1">
        <v>2.18808913230896</v>
      </c>
      <c r="Q10433" s="1">
        <v>0</v>
      </c>
      <c r="S10433" s="1">
        <v>32</v>
      </c>
      <c r="T10433" s="1">
        <v>1</v>
      </c>
      <c r="U10433" s="1">
        <v>8286627.5</v>
      </c>
      <c r="V10433" s="1">
        <v>0.17287777364253998</v>
      </c>
      <c r="W10433" s="1">
        <v>2.1306731700897217</v>
      </c>
      <c r="X10433" s="1">
        <v>2.1306731700897217</v>
      </c>
    </row>
    <row r="10434" spans="1:24" x14ac:dyDescent="0.35">
      <c r="A10434" s="1">
        <v>330314</v>
      </c>
      <c r="B10434" s="1" t="s">
        <v>2346</v>
      </c>
      <c r="C10434" s="1">
        <v>124156603</v>
      </c>
      <c r="D10434" s="1">
        <v>314</v>
      </c>
      <c r="E10434" s="1" t="s">
        <v>2881</v>
      </c>
      <c r="F10434" s="1" t="s">
        <v>205</v>
      </c>
      <c r="G10434" s="1" t="s">
        <v>204</v>
      </c>
      <c r="H10434" s="1" t="s">
        <v>916</v>
      </c>
      <c r="I10434" s="1">
        <v>2085699.31</v>
      </c>
      <c r="K10434" s="1">
        <v>292196</v>
      </c>
      <c r="L10434" s="1">
        <v>6267150.5</v>
      </c>
      <c r="M10434" s="1">
        <v>0.23713350296020508</v>
      </c>
      <c r="N10434" s="1">
        <v>3.9325511455535889</v>
      </c>
      <c r="O10434" s="1">
        <v>0.12128475308418274</v>
      </c>
      <c r="P10434" s="1">
        <v>6.1740913391113281</v>
      </c>
      <c r="Q10434" s="1">
        <v>0</v>
      </c>
      <c r="S10434" s="1">
        <v>33</v>
      </c>
      <c r="T10434" s="1">
        <v>1</v>
      </c>
      <c r="U10434" s="1">
        <v>8645046</v>
      </c>
      <c r="V10434" s="1">
        <v>0.35841825604438782</v>
      </c>
      <c r="W10434" s="1">
        <v>4.3252639770507813</v>
      </c>
      <c r="X10434" s="1">
        <v>4.3252639770507813</v>
      </c>
    </row>
    <row r="10435" spans="1:24" x14ac:dyDescent="0.35">
      <c r="A10435" s="1">
        <v>340314</v>
      </c>
      <c r="B10435" s="1" t="s">
        <v>2347</v>
      </c>
      <c r="C10435" s="1">
        <v>124156603</v>
      </c>
      <c r="D10435" s="1">
        <v>314</v>
      </c>
      <c r="E10435" s="1" t="s">
        <v>2881</v>
      </c>
      <c r="F10435" s="1" t="s">
        <v>205</v>
      </c>
      <c r="G10435" s="1" t="s">
        <v>204</v>
      </c>
      <c r="H10435" s="1" t="s">
        <v>916</v>
      </c>
      <c r="I10435" s="1">
        <v>2085597.45</v>
      </c>
      <c r="K10435" s="1">
        <v>292196</v>
      </c>
      <c r="L10435" s="1">
        <v>6267141</v>
      </c>
      <c r="M10435" s="1">
        <v>-9.4999995781108737E-6</v>
      </c>
      <c r="N10435" s="1">
        <v>-1.5158404130488634E-4</v>
      </c>
      <c r="O10435" s="1">
        <v>-1.0186000145040452E-4</v>
      </c>
      <c r="P10435" s="1">
        <v>-4.8837335780262947E-3</v>
      </c>
      <c r="Q10435" s="1">
        <v>0</v>
      </c>
      <c r="S10435" s="1">
        <v>34</v>
      </c>
      <c r="T10435" s="1">
        <v>1</v>
      </c>
      <c r="U10435" s="1">
        <v>8644934</v>
      </c>
      <c r="V10435" s="1">
        <v>-1.113600010285154E-4</v>
      </c>
      <c r="W10435" s="1">
        <v>-1.2955396668985486E-3</v>
      </c>
      <c r="X10435" s="1">
        <v>-1.2955396668985486E-3</v>
      </c>
    </row>
    <row r="10436" spans="1:24" x14ac:dyDescent="0.35">
      <c r="A10436" s="1">
        <v>350314</v>
      </c>
      <c r="B10436" s="1" t="s">
        <v>2348</v>
      </c>
      <c r="C10436" s="1">
        <v>124156603</v>
      </c>
      <c r="D10436" s="1">
        <v>314</v>
      </c>
      <c r="E10436" s="1" t="s">
        <v>2881</v>
      </c>
      <c r="F10436" s="1" t="s">
        <v>205</v>
      </c>
      <c r="G10436" s="1" t="s">
        <v>204</v>
      </c>
      <c r="H10436" s="1" t="s">
        <v>916</v>
      </c>
      <c r="I10436" s="1">
        <v>2203328.16</v>
      </c>
      <c r="K10436" s="1">
        <v>292196</v>
      </c>
      <c r="L10436" s="1">
        <v>6594277</v>
      </c>
      <c r="M10436" s="1">
        <v>0.32713600993156433</v>
      </c>
      <c r="N10436" s="1">
        <v>5.2198600769042969</v>
      </c>
      <c r="O10436" s="1">
        <v>0.11773070693016052</v>
      </c>
      <c r="P10436" s="1">
        <v>5.6449394226074219</v>
      </c>
      <c r="Q10436" s="1">
        <v>0</v>
      </c>
      <c r="S10436" s="1">
        <v>35</v>
      </c>
      <c r="T10436" s="1">
        <v>1</v>
      </c>
      <c r="U10436" s="1">
        <v>9089801</v>
      </c>
      <c r="V10436" s="1">
        <v>0.44486671686172485</v>
      </c>
      <c r="W10436" s="1">
        <v>5.1459851264953613</v>
      </c>
      <c r="X10436" s="1">
        <v>5.1459851264953613</v>
      </c>
    </row>
    <row r="10437" spans="1:24" x14ac:dyDescent="0.35">
      <c r="A10437" s="1">
        <v>360314</v>
      </c>
      <c r="B10437" s="1" t="s">
        <v>2349</v>
      </c>
      <c r="C10437" s="1">
        <v>124156603</v>
      </c>
      <c r="D10437" s="1">
        <v>314</v>
      </c>
      <c r="E10437" s="1" t="s">
        <v>2881</v>
      </c>
      <c r="F10437" s="1" t="s">
        <v>205</v>
      </c>
      <c r="G10437" s="1" t="s">
        <v>204</v>
      </c>
      <c r="H10437" s="1" t="s">
        <v>916</v>
      </c>
      <c r="I10437" s="1">
        <v>2418009.83</v>
      </c>
      <c r="K10437" s="1">
        <v>292196</v>
      </c>
      <c r="L10437" s="1">
        <v>7550112.5</v>
      </c>
      <c r="M10437" s="1">
        <v>0.95583552122116089</v>
      </c>
      <c r="N10437" s="1">
        <v>14.494924545288086</v>
      </c>
      <c r="O10437" s="1">
        <v>0.21468167006969452</v>
      </c>
      <c r="P10437" s="1">
        <v>9.7435178756713867</v>
      </c>
      <c r="Q10437" s="1">
        <v>0</v>
      </c>
      <c r="S10437" s="1">
        <v>36</v>
      </c>
      <c r="T10437" s="1">
        <v>1</v>
      </c>
      <c r="U10437" s="1">
        <v>10260318</v>
      </c>
      <c r="V10437" s="1">
        <v>1.1705172061920166</v>
      </c>
      <c r="W10437" s="1">
        <v>12.877256393432617</v>
      </c>
      <c r="X10437" s="1">
        <v>12.877256393432617</v>
      </c>
    </row>
    <row r="10438" spans="1:24" x14ac:dyDescent="0.35">
      <c r="A10438" s="1">
        <v>370314</v>
      </c>
      <c r="B10438" s="1" t="s">
        <v>2350</v>
      </c>
      <c r="C10438" s="1">
        <v>124156603</v>
      </c>
      <c r="D10438" s="1">
        <v>314</v>
      </c>
      <c r="E10438" s="1" t="s">
        <v>2881</v>
      </c>
      <c r="F10438" s="1" t="s">
        <v>205</v>
      </c>
      <c r="G10438" s="1" t="s">
        <v>204</v>
      </c>
      <c r="H10438" s="1" t="s">
        <v>916</v>
      </c>
      <c r="I10438" s="1">
        <v>2474484.0699999998</v>
      </c>
      <c r="K10438" s="1">
        <v>292196</v>
      </c>
      <c r="L10438" s="1">
        <v>8411174</v>
      </c>
      <c r="M10438" s="1">
        <v>0.86106151342391968</v>
      </c>
      <c r="N10438" s="1">
        <v>11.404618263244629</v>
      </c>
      <c r="O10438" s="1">
        <v>5.6474238634109497E-2</v>
      </c>
      <c r="P10438" s="1">
        <v>2.3355669975280762</v>
      </c>
      <c r="Q10438" s="1">
        <v>0</v>
      </c>
      <c r="S10438" s="1">
        <v>37</v>
      </c>
      <c r="T10438" s="1">
        <v>1</v>
      </c>
      <c r="U10438" s="1">
        <v>11177854</v>
      </c>
      <c r="V10438" s="1">
        <v>0.91753578186035156</v>
      </c>
      <c r="W10438" s="1">
        <v>8.9425687789916992</v>
      </c>
      <c r="X10438" s="1">
        <v>8.9425687789916992</v>
      </c>
    </row>
    <row r="10439" spans="1:24" x14ac:dyDescent="0.35">
      <c r="A10439" s="1">
        <v>380314</v>
      </c>
      <c r="B10439" s="1" t="s">
        <v>2351</v>
      </c>
      <c r="C10439" s="1">
        <v>124156603</v>
      </c>
      <c r="D10439" s="1">
        <v>314</v>
      </c>
      <c r="E10439" s="1" t="s">
        <v>2881</v>
      </c>
      <c r="F10439" s="1" t="s">
        <v>205</v>
      </c>
      <c r="G10439" s="1" t="s">
        <v>204</v>
      </c>
      <c r="H10439" s="1" t="s">
        <v>916</v>
      </c>
      <c r="I10439" s="1">
        <v>2770594</v>
      </c>
      <c r="K10439" s="1">
        <v>292196</v>
      </c>
      <c r="L10439" s="1">
        <v>8971795</v>
      </c>
      <c r="M10439" s="1">
        <v>0.56062102317810059</v>
      </c>
      <c r="N10439" s="1">
        <v>6.6651930809020996</v>
      </c>
      <c r="O10439" s="1">
        <v>0.29610994458198547</v>
      </c>
      <c r="P10439" s="1">
        <v>11.966531753540039</v>
      </c>
      <c r="Q10439" s="1">
        <v>0</v>
      </c>
      <c r="S10439" s="1">
        <v>38</v>
      </c>
      <c r="T10439" s="1">
        <v>1</v>
      </c>
      <c r="U10439" s="1">
        <v>12034585</v>
      </c>
      <c r="V10439" s="1">
        <v>0.85673093795776367</v>
      </c>
      <c r="W10439" s="1">
        <v>7.6645393371582031</v>
      </c>
      <c r="X10439" s="1">
        <v>7.6645393371582031</v>
      </c>
    </row>
    <row r="10440" spans="1:24" x14ac:dyDescent="0.35">
      <c r="A10440" s="1">
        <v>390314</v>
      </c>
      <c r="B10440" s="1" t="s">
        <v>2352</v>
      </c>
      <c r="C10440" s="1">
        <v>124156603</v>
      </c>
      <c r="D10440" s="1">
        <v>314</v>
      </c>
      <c r="E10440" s="1" t="s">
        <v>2881</v>
      </c>
      <c r="F10440" s="1" t="s">
        <v>205</v>
      </c>
      <c r="G10440" s="1" t="s">
        <v>204</v>
      </c>
      <c r="H10440" s="1" t="s">
        <v>916</v>
      </c>
      <c r="I10440" s="1">
        <v>2971674</v>
      </c>
      <c r="K10440" s="1">
        <v>342196</v>
      </c>
      <c r="L10440" s="1">
        <v>9119461</v>
      </c>
      <c r="M10440" s="1">
        <v>0.14766600728034973</v>
      </c>
      <c r="N10440" s="1">
        <v>1.6458914279937744</v>
      </c>
      <c r="O10440" s="1">
        <v>0.20107999444007874</v>
      </c>
      <c r="P10440" s="1">
        <v>7.2576494216918945</v>
      </c>
      <c r="Q10440" s="1">
        <v>5.000000074505806E-2</v>
      </c>
      <c r="S10440" s="1">
        <v>39</v>
      </c>
      <c r="T10440" s="1">
        <v>1</v>
      </c>
      <c r="U10440" s="1">
        <v>12433331</v>
      </c>
      <c r="V10440" s="1">
        <v>0.39874601364135742</v>
      </c>
      <c r="W10440" s="1">
        <v>3.3133339881896973</v>
      </c>
      <c r="X10440" s="1">
        <v>3.3133339881896973</v>
      </c>
    </row>
    <row r="10441" spans="1:24" x14ac:dyDescent="0.35">
      <c r="A10441" s="1">
        <v>400314</v>
      </c>
      <c r="B10441" s="1" t="s">
        <v>2353</v>
      </c>
      <c r="C10441" s="1">
        <v>124156603</v>
      </c>
      <c r="D10441" s="1">
        <v>314</v>
      </c>
      <c r="E10441" s="1" t="s">
        <v>2881</v>
      </c>
      <c r="F10441" s="1" t="s">
        <v>205</v>
      </c>
      <c r="G10441" s="1" t="s">
        <v>204</v>
      </c>
      <c r="H10441" s="1" t="s">
        <v>916</v>
      </c>
      <c r="S10441" s="1">
        <v>40</v>
      </c>
      <c r="T10441" s="1">
        <v>1</v>
      </c>
      <c r="U10441" s="1">
        <v>0</v>
      </c>
      <c r="V10441" s="1">
        <v>0</v>
      </c>
      <c r="W10441" s="1">
        <v>-100</v>
      </c>
      <c r="X10441" s="1">
        <v>-100</v>
      </c>
    </row>
    <row r="10442" spans="1:24" x14ac:dyDescent="0.35">
      <c r="A10442" s="1">
        <v>410314</v>
      </c>
      <c r="B10442" s="1" t="s">
        <v>2354</v>
      </c>
      <c r="C10442" s="1">
        <v>124156603</v>
      </c>
      <c r="D10442" s="1">
        <v>314</v>
      </c>
      <c r="E10442" s="1" t="s">
        <v>2881</v>
      </c>
      <c r="F10442" s="1" t="s">
        <v>205</v>
      </c>
      <c r="G10442" s="1" t="s">
        <v>204</v>
      </c>
      <c r="H10442" s="1" t="s">
        <v>916</v>
      </c>
      <c r="S10442" s="1">
        <v>41</v>
      </c>
      <c r="T10442" s="1">
        <v>1</v>
      </c>
      <c r="U10442" s="1">
        <v>0</v>
      </c>
      <c r="V10442" s="1">
        <v>0</v>
      </c>
    </row>
    <row r="10443" spans="1:24" x14ac:dyDescent="0.35">
      <c r="A10443" s="1">
        <v>420314</v>
      </c>
      <c r="B10443" s="1" t="s">
        <v>2355</v>
      </c>
      <c r="C10443" s="1">
        <v>124156603</v>
      </c>
      <c r="D10443" s="1">
        <v>314</v>
      </c>
      <c r="E10443" s="1" t="s">
        <v>2881</v>
      </c>
      <c r="F10443" s="1" t="s">
        <v>205</v>
      </c>
      <c r="G10443" s="1" t="s">
        <v>204</v>
      </c>
      <c r="H10443" s="1" t="s">
        <v>916</v>
      </c>
      <c r="S10443" s="1">
        <v>42</v>
      </c>
      <c r="T10443" s="1">
        <v>1</v>
      </c>
      <c r="U10443" s="1">
        <v>0</v>
      </c>
      <c r="V10443" s="1">
        <v>0</v>
      </c>
    </row>
    <row r="10444" spans="1:24" x14ac:dyDescent="0.35">
      <c r="A10444" s="1">
        <v>430314</v>
      </c>
      <c r="B10444" s="1" t="s">
        <v>2356</v>
      </c>
      <c r="C10444" s="1">
        <v>124156603</v>
      </c>
      <c r="D10444" s="1">
        <v>314</v>
      </c>
      <c r="E10444" s="1" t="s">
        <v>2881</v>
      </c>
      <c r="F10444" s="1" t="s">
        <v>205</v>
      </c>
      <c r="G10444" s="1" t="s">
        <v>204</v>
      </c>
      <c r="H10444" s="1" t="s">
        <v>916</v>
      </c>
      <c r="S10444" s="1">
        <v>43</v>
      </c>
      <c r="T10444" s="1">
        <v>1</v>
      </c>
      <c r="U10444" s="1">
        <v>0</v>
      </c>
      <c r="V10444" s="1">
        <v>0</v>
      </c>
    </row>
    <row r="10445" spans="1:24" x14ac:dyDescent="0.35">
      <c r="A10445" s="1">
        <v>440314</v>
      </c>
      <c r="B10445" s="1" t="s">
        <v>2357</v>
      </c>
      <c r="C10445" s="1">
        <v>124156603</v>
      </c>
      <c r="D10445" s="1">
        <v>314</v>
      </c>
      <c r="E10445" s="1" t="s">
        <v>2881</v>
      </c>
      <c r="F10445" s="1" t="s">
        <v>205</v>
      </c>
      <c r="G10445" s="1" t="s">
        <v>204</v>
      </c>
      <c r="H10445" s="1" t="s">
        <v>916</v>
      </c>
      <c r="S10445" s="1">
        <v>44</v>
      </c>
      <c r="T10445" s="1">
        <v>1</v>
      </c>
      <c r="U10445" s="1">
        <v>0</v>
      </c>
      <c r="V10445" s="1">
        <v>0</v>
      </c>
    </row>
    <row r="10446" spans="1:24" x14ac:dyDescent="0.35">
      <c r="A10446" s="1">
        <v>450314</v>
      </c>
      <c r="B10446" s="1" t="s">
        <v>2358</v>
      </c>
      <c r="C10446" s="1">
        <v>124156603</v>
      </c>
      <c r="D10446" s="1">
        <v>314</v>
      </c>
      <c r="E10446" s="1" t="s">
        <v>2881</v>
      </c>
      <c r="F10446" s="1" t="s">
        <v>205</v>
      </c>
      <c r="G10446" s="1" t="s">
        <v>204</v>
      </c>
      <c r="H10446" s="1" t="s">
        <v>916</v>
      </c>
      <c r="S10446" s="1">
        <v>45</v>
      </c>
      <c r="T10446" s="1">
        <v>1</v>
      </c>
      <c r="U10446" s="1">
        <v>0</v>
      </c>
      <c r="V10446" s="1">
        <v>0</v>
      </c>
    </row>
    <row r="10447" spans="1:24" x14ac:dyDescent="0.35">
      <c r="A10447" s="1">
        <v>460314</v>
      </c>
      <c r="B10447" s="1" t="s">
        <v>2359</v>
      </c>
      <c r="C10447" s="1">
        <v>124156603</v>
      </c>
      <c r="D10447" s="1">
        <v>314</v>
      </c>
      <c r="E10447" s="1" t="s">
        <v>2881</v>
      </c>
      <c r="F10447" s="1" t="s">
        <v>205</v>
      </c>
      <c r="G10447" s="1" t="s">
        <v>204</v>
      </c>
      <c r="H10447" s="1" t="s">
        <v>916</v>
      </c>
      <c r="S10447" s="1">
        <v>46</v>
      </c>
      <c r="T10447" s="1">
        <v>1</v>
      </c>
      <c r="U10447" s="1">
        <v>0</v>
      </c>
      <c r="V10447" s="1">
        <v>0</v>
      </c>
    </row>
    <row r="10448" spans="1:24" x14ac:dyDescent="0.35">
      <c r="A10448" s="1">
        <v>470314</v>
      </c>
      <c r="B10448" s="1" t="s">
        <v>2360</v>
      </c>
      <c r="C10448" s="1">
        <v>124156603</v>
      </c>
      <c r="D10448" s="1">
        <v>314</v>
      </c>
      <c r="E10448" s="1" t="s">
        <v>2881</v>
      </c>
      <c r="F10448" s="1" t="s">
        <v>205</v>
      </c>
      <c r="G10448" s="1" t="s">
        <v>204</v>
      </c>
      <c r="H10448" s="1" t="s">
        <v>916</v>
      </c>
      <c r="S10448" s="1">
        <v>47</v>
      </c>
      <c r="T10448" s="1">
        <v>1</v>
      </c>
      <c r="U10448" s="1">
        <v>0</v>
      </c>
      <c r="V10448" s="1">
        <v>0</v>
      </c>
    </row>
    <row r="10449" spans="1:24" x14ac:dyDescent="0.35">
      <c r="A10449" s="1">
        <v>480314</v>
      </c>
      <c r="B10449" s="1" t="s">
        <v>2361</v>
      </c>
      <c r="C10449" s="1">
        <v>124156603</v>
      </c>
      <c r="D10449" s="1">
        <v>314</v>
      </c>
      <c r="E10449" s="1" t="s">
        <v>2881</v>
      </c>
      <c r="F10449" s="1" t="s">
        <v>205</v>
      </c>
      <c r="G10449" s="1" t="s">
        <v>204</v>
      </c>
      <c r="H10449" s="1" t="s">
        <v>916</v>
      </c>
      <c r="S10449" s="1">
        <v>48</v>
      </c>
      <c r="T10449" s="1">
        <v>1</v>
      </c>
      <c r="U10449" s="1">
        <v>0</v>
      </c>
      <c r="V10449" s="1">
        <v>0</v>
      </c>
    </row>
    <row r="10450" spans="1:24" x14ac:dyDescent="0.35">
      <c r="A10450" s="1">
        <v>290315</v>
      </c>
      <c r="B10450" s="1" t="s">
        <v>2341</v>
      </c>
      <c r="C10450" s="1">
        <v>124156703</v>
      </c>
      <c r="D10450" s="1">
        <v>315</v>
      </c>
      <c r="E10450" s="1" t="s">
        <v>2882</v>
      </c>
      <c r="F10450" s="1" t="s">
        <v>205</v>
      </c>
      <c r="G10450" s="1" t="s">
        <v>204</v>
      </c>
      <c r="H10450" s="1" t="s">
        <v>916</v>
      </c>
      <c r="I10450" s="1">
        <v>1694353.71</v>
      </c>
      <c r="K10450" s="1">
        <v>572695</v>
      </c>
      <c r="L10450" s="1">
        <v>12020321</v>
      </c>
      <c r="S10450" s="1">
        <v>29</v>
      </c>
      <c r="T10450" s="1">
        <v>1</v>
      </c>
      <c r="U10450" s="1">
        <v>14287370</v>
      </c>
      <c r="V10450" s="1">
        <v>0</v>
      </c>
    </row>
    <row r="10451" spans="1:24" x14ac:dyDescent="0.35">
      <c r="A10451" s="1">
        <v>300315</v>
      </c>
      <c r="B10451" s="1" t="s">
        <v>2343</v>
      </c>
      <c r="C10451" s="1">
        <v>124156703</v>
      </c>
      <c r="D10451" s="1">
        <v>315</v>
      </c>
      <c r="E10451" s="1" t="s">
        <v>2882</v>
      </c>
      <c r="F10451" s="1" t="s">
        <v>205</v>
      </c>
      <c r="G10451" s="1" t="s">
        <v>204</v>
      </c>
      <c r="H10451" s="1" t="s">
        <v>916</v>
      </c>
      <c r="I10451" s="1">
        <v>1953581.89</v>
      </c>
      <c r="K10451" s="1">
        <v>572695</v>
      </c>
      <c r="L10451" s="1">
        <v>12430155</v>
      </c>
      <c r="M10451" s="1">
        <v>0.40983399748802185</v>
      </c>
      <c r="N10451" s="1">
        <v>3.4095096588134766</v>
      </c>
      <c r="O10451" s="1">
        <v>0.2592281699180603</v>
      </c>
      <c r="P10451" s="1">
        <v>15.299531936645508</v>
      </c>
      <c r="Q10451" s="1">
        <v>0</v>
      </c>
      <c r="S10451" s="1">
        <v>30</v>
      </c>
      <c r="T10451" s="1">
        <v>1</v>
      </c>
      <c r="U10451" s="1">
        <v>14956432</v>
      </c>
      <c r="V10451" s="1">
        <v>0.66906213760375977</v>
      </c>
      <c r="W10451" s="1">
        <v>4.6828913688659668</v>
      </c>
      <c r="X10451" s="1">
        <v>4.6828913688659668</v>
      </c>
    </row>
    <row r="10452" spans="1:24" x14ac:dyDescent="0.35">
      <c r="A10452" s="1">
        <v>310315</v>
      </c>
      <c r="B10452" s="1" t="s">
        <v>2344</v>
      </c>
      <c r="C10452" s="1">
        <v>124156703</v>
      </c>
      <c r="D10452" s="1">
        <v>315</v>
      </c>
      <c r="E10452" s="1" t="s">
        <v>2882</v>
      </c>
      <c r="F10452" s="1" t="s">
        <v>205</v>
      </c>
      <c r="G10452" s="1" t="s">
        <v>204</v>
      </c>
      <c r="H10452" s="1" t="s">
        <v>916</v>
      </c>
      <c r="I10452" s="1">
        <v>2018207.14</v>
      </c>
      <c r="K10452" s="1">
        <v>572695</v>
      </c>
      <c r="L10452" s="1">
        <v>12687209</v>
      </c>
      <c r="M10452" s="1">
        <v>0.25705400109291077</v>
      </c>
      <c r="N10452" s="1">
        <v>2.0679872035980225</v>
      </c>
      <c r="O10452" s="1">
        <v>6.4625248312950134E-2</v>
      </c>
      <c r="P10452" s="1">
        <v>3.3080389499664307</v>
      </c>
      <c r="Q10452" s="1">
        <v>0</v>
      </c>
      <c r="S10452" s="1">
        <v>31</v>
      </c>
      <c r="T10452" s="1">
        <v>1</v>
      </c>
      <c r="U10452" s="1">
        <v>15278111</v>
      </c>
      <c r="V10452" s="1">
        <v>0.32167923450469971</v>
      </c>
      <c r="W10452" s="1">
        <v>2.1507737636566162</v>
      </c>
      <c r="X10452" s="1">
        <v>2.1507737636566162</v>
      </c>
    </row>
    <row r="10453" spans="1:24" x14ac:dyDescent="0.35">
      <c r="A10453" s="1">
        <v>320315</v>
      </c>
      <c r="B10453" s="1" t="s">
        <v>2345</v>
      </c>
      <c r="C10453" s="1">
        <v>124156703</v>
      </c>
      <c r="D10453" s="1">
        <v>315</v>
      </c>
      <c r="E10453" s="1" t="s">
        <v>2882</v>
      </c>
      <c r="F10453" s="1" t="s">
        <v>205</v>
      </c>
      <c r="G10453" s="1" t="s">
        <v>204</v>
      </c>
      <c r="H10453" s="1" t="s">
        <v>916</v>
      </c>
      <c r="I10453" s="1">
        <v>2063068.41</v>
      </c>
      <c r="K10453" s="1">
        <v>572695</v>
      </c>
      <c r="L10453" s="1">
        <v>12731446</v>
      </c>
      <c r="M10453" s="1">
        <v>4.4236999005079269E-2</v>
      </c>
      <c r="N10453" s="1">
        <v>0.34867399930953979</v>
      </c>
      <c r="O10453" s="1">
        <v>4.4861268252134323E-2</v>
      </c>
      <c r="P10453" s="1">
        <v>2.2228279113769531</v>
      </c>
      <c r="Q10453" s="1">
        <v>0</v>
      </c>
      <c r="S10453" s="1">
        <v>32</v>
      </c>
      <c r="T10453" s="1">
        <v>1</v>
      </c>
      <c r="U10453" s="1">
        <v>15367210</v>
      </c>
      <c r="V10453" s="1">
        <v>8.9098267257213593E-2</v>
      </c>
      <c r="W10453" s="1">
        <v>0.58318072557449341</v>
      </c>
      <c r="X10453" s="1">
        <v>0.58318072557449341</v>
      </c>
    </row>
    <row r="10454" spans="1:24" x14ac:dyDescent="0.35">
      <c r="A10454" s="1">
        <v>330315</v>
      </c>
      <c r="B10454" s="1" t="s">
        <v>2346</v>
      </c>
      <c r="C10454" s="1">
        <v>124156703</v>
      </c>
      <c r="D10454" s="1">
        <v>315</v>
      </c>
      <c r="E10454" s="1" t="s">
        <v>2882</v>
      </c>
      <c r="F10454" s="1" t="s">
        <v>205</v>
      </c>
      <c r="G10454" s="1" t="s">
        <v>204</v>
      </c>
      <c r="H10454" s="1" t="s">
        <v>916</v>
      </c>
      <c r="I10454" s="1">
        <v>2248702.67</v>
      </c>
      <c r="K10454" s="1">
        <v>572695</v>
      </c>
      <c r="L10454" s="1">
        <v>13097090</v>
      </c>
      <c r="M10454" s="1">
        <v>0.36564400792121887</v>
      </c>
      <c r="N10454" s="1">
        <v>2.8719754219055176</v>
      </c>
      <c r="O10454" s="1">
        <v>0.18563425540924072</v>
      </c>
      <c r="P10454" s="1">
        <v>8.9979696273803711</v>
      </c>
      <c r="Q10454" s="1">
        <v>0</v>
      </c>
      <c r="S10454" s="1">
        <v>33</v>
      </c>
      <c r="T10454" s="1">
        <v>1</v>
      </c>
      <c r="U10454" s="1">
        <v>15918488</v>
      </c>
      <c r="V10454" s="1">
        <v>0.55127823352813721</v>
      </c>
      <c r="W10454" s="1">
        <v>3.5873656272888184</v>
      </c>
      <c r="X10454" s="1">
        <v>3.5873656272888184</v>
      </c>
    </row>
    <row r="10455" spans="1:24" x14ac:dyDescent="0.35">
      <c r="A10455" s="1">
        <v>340315</v>
      </c>
      <c r="B10455" s="1" t="s">
        <v>2347</v>
      </c>
      <c r="C10455" s="1">
        <v>124156703</v>
      </c>
      <c r="D10455" s="1">
        <v>315</v>
      </c>
      <c r="E10455" s="1" t="s">
        <v>2882</v>
      </c>
      <c r="F10455" s="1" t="s">
        <v>205</v>
      </c>
      <c r="G10455" s="1" t="s">
        <v>204</v>
      </c>
      <c r="H10455" s="1" t="s">
        <v>916</v>
      </c>
      <c r="I10455" s="1">
        <v>2218250.0499999998</v>
      </c>
      <c r="K10455" s="1">
        <v>572695</v>
      </c>
      <c r="L10455" s="1">
        <v>13097076</v>
      </c>
      <c r="M10455" s="1">
        <v>-1.4000000192027073E-5</v>
      </c>
      <c r="N10455" s="1">
        <v>-1.0689397458918393E-4</v>
      </c>
      <c r="O10455" s="1">
        <v>-3.045262023806572E-2</v>
      </c>
      <c r="P10455" s="1">
        <v>-1.3542306423187256</v>
      </c>
      <c r="Q10455" s="1">
        <v>0</v>
      </c>
      <c r="S10455" s="1">
        <v>34</v>
      </c>
      <c r="T10455" s="1">
        <v>1</v>
      </c>
      <c r="U10455" s="1">
        <v>15888021</v>
      </c>
      <c r="V10455" s="1">
        <v>-3.0466619879007339E-2</v>
      </c>
      <c r="W10455" s="1">
        <v>-0.19139380753040314</v>
      </c>
      <c r="X10455" s="1">
        <v>-0.19139380753040314</v>
      </c>
    </row>
    <row r="10456" spans="1:24" x14ac:dyDescent="0.35">
      <c r="A10456" s="1">
        <v>350315</v>
      </c>
      <c r="B10456" s="1" t="s">
        <v>2348</v>
      </c>
      <c r="C10456" s="1">
        <v>124156703</v>
      </c>
      <c r="D10456" s="1">
        <v>315</v>
      </c>
      <c r="E10456" s="1" t="s">
        <v>2882</v>
      </c>
      <c r="F10456" s="1" t="s">
        <v>205</v>
      </c>
      <c r="G10456" s="1" t="s">
        <v>204</v>
      </c>
      <c r="H10456" s="1" t="s">
        <v>916</v>
      </c>
      <c r="I10456" s="1">
        <v>2391147.64</v>
      </c>
      <c r="K10456" s="1">
        <v>572695</v>
      </c>
      <c r="L10456" s="1">
        <v>13634779</v>
      </c>
      <c r="M10456" s="1">
        <v>0.53770297765731812</v>
      </c>
      <c r="N10456" s="1">
        <v>4.1055192947387695</v>
      </c>
      <c r="O10456" s="1">
        <v>0.1728975921869278</v>
      </c>
      <c r="P10456" s="1">
        <v>7.7943239212036133</v>
      </c>
      <c r="Q10456" s="1">
        <v>0</v>
      </c>
      <c r="S10456" s="1">
        <v>35</v>
      </c>
      <c r="T10456" s="1">
        <v>1</v>
      </c>
      <c r="U10456" s="1">
        <v>16598622</v>
      </c>
      <c r="V10456" s="1">
        <v>0.71060055494308472</v>
      </c>
      <c r="W10456" s="1">
        <v>4.4725584983825684</v>
      </c>
      <c r="X10456" s="1">
        <v>4.4725584983825684</v>
      </c>
    </row>
    <row r="10457" spans="1:24" x14ac:dyDescent="0.35">
      <c r="A10457" s="1">
        <v>360315</v>
      </c>
      <c r="B10457" s="1" t="s">
        <v>2349</v>
      </c>
      <c r="C10457" s="1">
        <v>124156703</v>
      </c>
      <c r="D10457" s="1">
        <v>315</v>
      </c>
      <c r="E10457" s="1" t="s">
        <v>2882</v>
      </c>
      <c r="F10457" s="1" t="s">
        <v>205</v>
      </c>
      <c r="G10457" s="1" t="s">
        <v>204</v>
      </c>
      <c r="H10457" s="1" t="s">
        <v>916</v>
      </c>
      <c r="I10457" s="1">
        <v>2732756.5</v>
      </c>
      <c r="K10457" s="1">
        <v>572695</v>
      </c>
      <c r="L10457" s="1">
        <v>14590043</v>
      </c>
      <c r="M10457" s="1">
        <v>0.95526397228240967</v>
      </c>
      <c r="N10457" s="1">
        <v>7.0060834884643555</v>
      </c>
      <c r="O10457" s="1">
        <v>0.34160885214805603</v>
      </c>
      <c r="P10457" s="1">
        <v>14.286397933959961</v>
      </c>
      <c r="Q10457" s="1">
        <v>0</v>
      </c>
      <c r="S10457" s="1">
        <v>36</v>
      </c>
      <c r="T10457" s="1">
        <v>1</v>
      </c>
      <c r="U10457" s="1">
        <v>17895494</v>
      </c>
      <c r="V10457" s="1">
        <v>1.2968728542327881</v>
      </c>
      <c r="W10457" s="1">
        <v>7.8131303787231445</v>
      </c>
      <c r="X10457" s="1">
        <v>7.8131303787231445</v>
      </c>
    </row>
    <row r="10458" spans="1:24" x14ac:dyDescent="0.35">
      <c r="A10458" s="1">
        <v>370315</v>
      </c>
      <c r="B10458" s="1" t="s">
        <v>2350</v>
      </c>
      <c r="C10458" s="1">
        <v>124156703</v>
      </c>
      <c r="D10458" s="1">
        <v>315</v>
      </c>
      <c r="E10458" s="1" t="s">
        <v>2882</v>
      </c>
      <c r="F10458" s="1" t="s">
        <v>205</v>
      </c>
      <c r="G10458" s="1" t="s">
        <v>204</v>
      </c>
      <c r="H10458" s="1" t="s">
        <v>916</v>
      </c>
      <c r="I10458" s="1">
        <v>2943662.29</v>
      </c>
      <c r="K10458" s="1">
        <v>572695</v>
      </c>
      <c r="L10458" s="1">
        <v>16391603</v>
      </c>
      <c r="M10458" s="1">
        <v>1.8015600442886353</v>
      </c>
      <c r="N10458" s="1">
        <v>12.347872734069824</v>
      </c>
      <c r="O10458" s="1">
        <v>0.21090579032897949</v>
      </c>
      <c r="P10458" s="1">
        <v>7.7176942825317383</v>
      </c>
      <c r="Q10458" s="1">
        <v>0</v>
      </c>
      <c r="S10458" s="1">
        <v>37</v>
      </c>
      <c r="T10458" s="1">
        <v>1</v>
      </c>
      <c r="U10458" s="1">
        <v>19907960</v>
      </c>
      <c r="V10458" s="1">
        <v>2.0124659538269043</v>
      </c>
      <c r="W10458" s="1">
        <v>11.245657920837402</v>
      </c>
      <c r="X10458" s="1">
        <v>11.245657920837402</v>
      </c>
    </row>
    <row r="10459" spans="1:24" x14ac:dyDescent="0.35">
      <c r="A10459" s="1">
        <v>380315</v>
      </c>
      <c r="B10459" s="1" t="s">
        <v>2351</v>
      </c>
      <c r="C10459" s="1">
        <v>124156703</v>
      </c>
      <c r="D10459" s="1">
        <v>315</v>
      </c>
      <c r="E10459" s="1" t="s">
        <v>2882</v>
      </c>
      <c r="F10459" s="1" t="s">
        <v>205</v>
      </c>
      <c r="G10459" s="1" t="s">
        <v>204</v>
      </c>
      <c r="H10459" s="1" t="s">
        <v>916</v>
      </c>
      <c r="I10459" s="1">
        <v>3133756</v>
      </c>
      <c r="K10459" s="1">
        <v>2285104.5</v>
      </c>
      <c r="L10459" s="1">
        <v>16777175</v>
      </c>
      <c r="M10459" s="1">
        <v>0.38557198643684387</v>
      </c>
      <c r="N10459" s="1">
        <v>2.3522531986236572</v>
      </c>
      <c r="O10459" s="1">
        <v>0.19009371101856232</v>
      </c>
      <c r="P10459" s="1">
        <v>6.457728385925293</v>
      </c>
      <c r="Q10459" s="1">
        <v>1.712409496307373</v>
      </c>
      <c r="S10459" s="1">
        <v>38</v>
      </c>
      <c r="T10459" s="1">
        <v>1</v>
      </c>
      <c r="U10459" s="1">
        <v>22196036</v>
      </c>
      <c r="V10459" s="1">
        <v>2.2880752086639404</v>
      </c>
      <c r="W10459" s="1">
        <v>11.493271827697754</v>
      </c>
      <c r="X10459" s="1">
        <v>11.493271827697754</v>
      </c>
    </row>
    <row r="10460" spans="1:24" x14ac:dyDescent="0.35">
      <c r="A10460" s="1">
        <v>390315</v>
      </c>
      <c r="B10460" s="1" t="s">
        <v>2352</v>
      </c>
      <c r="C10460" s="1">
        <v>124156703</v>
      </c>
      <c r="D10460" s="1">
        <v>315</v>
      </c>
      <c r="E10460" s="1" t="s">
        <v>2882</v>
      </c>
      <c r="F10460" s="1" t="s">
        <v>205</v>
      </c>
      <c r="G10460" s="1" t="s">
        <v>204</v>
      </c>
      <c r="H10460" s="1" t="s">
        <v>916</v>
      </c>
      <c r="I10460" s="1">
        <v>3230531</v>
      </c>
      <c r="K10460" s="1">
        <v>3996620.75</v>
      </c>
      <c r="L10460" s="1">
        <v>16917770</v>
      </c>
      <c r="M10460" s="1">
        <v>0.14059500396251678</v>
      </c>
      <c r="N10460" s="1">
        <v>0.83801352977752686</v>
      </c>
      <c r="O10460" s="1">
        <v>9.6775002777576447E-2</v>
      </c>
      <c r="P10460" s="1">
        <v>3.0881471633911133</v>
      </c>
      <c r="Q10460" s="1">
        <v>1.711516261100769</v>
      </c>
      <c r="S10460" s="1">
        <v>39</v>
      </c>
      <c r="T10460" s="1">
        <v>1</v>
      </c>
      <c r="U10460" s="1">
        <v>24144922</v>
      </c>
      <c r="V10460" s="1">
        <v>1.9488862752914429</v>
      </c>
      <c r="W10460" s="1">
        <v>8.7803335189819336</v>
      </c>
      <c r="X10460" s="1">
        <v>8.7803335189819336</v>
      </c>
    </row>
    <row r="10461" spans="1:24" x14ac:dyDescent="0.35">
      <c r="A10461" s="1">
        <v>400315</v>
      </c>
      <c r="B10461" s="1" t="s">
        <v>2353</v>
      </c>
      <c r="C10461" s="1">
        <v>124156703</v>
      </c>
      <c r="D10461" s="1">
        <v>315</v>
      </c>
      <c r="E10461" s="1" t="s">
        <v>2882</v>
      </c>
      <c r="F10461" s="1" t="s">
        <v>205</v>
      </c>
      <c r="G10461" s="1" t="s">
        <v>204</v>
      </c>
      <c r="H10461" s="1" t="s">
        <v>916</v>
      </c>
      <c r="S10461" s="1">
        <v>40</v>
      </c>
      <c r="T10461" s="1">
        <v>1</v>
      </c>
      <c r="U10461" s="1">
        <v>0</v>
      </c>
      <c r="V10461" s="1">
        <v>0</v>
      </c>
      <c r="W10461" s="1">
        <v>-100</v>
      </c>
      <c r="X10461" s="1">
        <v>-100</v>
      </c>
    </row>
    <row r="10462" spans="1:24" x14ac:dyDescent="0.35">
      <c r="A10462" s="1">
        <v>410315</v>
      </c>
      <c r="B10462" s="1" t="s">
        <v>2354</v>
      </c>
      <c r="C10462" s="1">
        <v>124156703</v>
      </c>
      <c r="D10462" s="1">
        <v>315</v>
      </c>
      <c r="E10462" s="1" t="s">
        <v>2882</v>
      </c>
      <c r="F10462" s="1" t="s">
        <v>205</v>
      </c>
      <c r="G10462" s="1" t="s">
        <v>204</v>
      </c>
      <c r="H10462" s="1" t="s">
        <v>916</v>
      </c>
      <c r="S10462" s="1">
        <v>41</v>
      </c>
      <c r="T10462" s="1">
        <v>1</v>
      </c>
      <c r="U10462" s="1">
        <v>0</v>
      </c>
      <c r="V10462" s="1">
        <v>0</v>
      </c>
    </row>
    <row r="10463" spans="1:24" x14ac:dyDescent="0.35">
      <c r="A10463" s="1">
        <v>420315</v>
      </c>
      <c r="B10463" s="1" t="s">
        <v>2355</v>
      </c>
      <c r="C10463" s="1">
        <v>124156703</v>
      </c>
      <c r="D10463" s="1">
        <v>315</v>
      </c>
      <c r="E10463" s="1" t="s">
        <v>2882</v>
      </c>
      <c r="F10463" s="1" t="s">
        <v>205</v>
      </c>
      <c r="G10463" s="1" t="s">
        <v>204</v>
      </c>
      <c r="H10463" s="1" t="s">
        <v>916</v>
      </c>
      <c r="S10463" s="1">
        <v>42</v>
      </c>
      <c r="T10463" s="1">
        <v>1</v>
      </c>
      <c r="U10463" s="1">
        <v>0</v>
      </c>
      <c r="V10463" s="1">
        <v>0</v>
      </c>
    </row>
    <row r="10464" spans="1:24" x14ac:dyDescent="0.35">
      <c r="A10464" s="1">
        <v>430315</v>
      </c>
      <c r="B10464" s="1" t="s">
        <v>2356</v>
      </c>
      <c r="C10464" s="1">
        <v>124156703</v>
      </c>
      <c r="D10464" s="1">
        <v>315</v>
      </c>
      <c r="E10464" s="1" t="s">
        <v>2882</v>
      </c>
      <c r="F10464" s="1" t="s">
        <v>205</v>
      </c>
      <c r="G10464" s="1" t="s">
        <v>204</v>
      </c>
      <c r="H10464" s="1" t="s">
        <v>916</v>
      </c>
      <c r="S10464" s="1">
        <v>43</v>
      </c>
      <c r="T10464" s="1">
        <v>1</v>
      </c>
      <c r="U10464" s="1">
        <v>0</v>
      </c>
      <c r="V10464" s="1">
        <v>0</v>
      </c>
    </row>
    <row r="10465" spans="1:24" x14ac:dyDescent="0.35">
      <c r="A10465" s="1">
        <v>440315</v>
      </c>
      <c r="B10465" s="1" t="s">
        <v>2357</v>
      </c>
      <c r="C10465" s="1">
        <v>124156703</v>
      </c>
      <c r="D10465" s="1">
        <v>315</v>
      </c>
      <c r="E10465" s="1" t="s">
        <v>2882</v>
      </c>
      <c r="F10465" s="1" t="s">
        <v>205</v>
      </c>
      <c r="G10465" s="1" t="s">
        <v>204</v>
      </c>
      <c r="H10465" s="1" t="s">
        <v>916</v>
      </c>
      <c r="S10465" s="1">
        <v>44</v>
      </c>
      <c r="T10465" s="1">
        <v>1</v>
      </c>
      <c r="U10465" s="1">
        <v>0</v>
      </c>
      <c r="V10465" s="1">
        <v>0</v>
      </c>
    </row>
    <row r="10466" spans="1:24" x14ac:dyDescent="0.35">
      <c r="A10466" s="1">
        <v>450315</v>
      </c>
      <c r="B10466" s="1" t="s">
        <v>2358</v>
      </c>
      <c r="C10466" s="1">
        <v>124156703</v>
      </c>
      <c r="D10466" s="1">
        <v>315</v>
      </c>
      <c r="E10466" s="1" t="s">
        <v>2882</v>
      </c>
      <c r="F10466" s="1" t="s">
        <v>205</v>
      </c>
      <c r="G10466" s="1" t="s">
        <v>204</v>
      </c>
      <c r="H10466" s="1" t="s">
        <v>916</v>
      </c>
      <c r="S10466" s="1">
        <v>45</v>
      </c>
      <c r="T10466" s="1">
        <v>1</v>
      </c>
      <c r="U10466" s="1">
        <v>0</v>
      </c>
      <c r="V10466" s="1">
        <v>0</v>
      </c>
    </row>
    <row r="10467" spans="1:24" x14ac:dyDescent="0.35">
      <c r="A10467" s="1">
        <v>460315</v>
      </c>
      <c r="B10467" s="1" t="s">
        <v>2359</v>
      </c>
      <c r="C10467" s="1">
        <v>124156703</v>
      </c>
      <c r="D10467" s="1">
        <v>315</v>
      </c>
      <c r="E10467" s="1" t="s">
        <v>2882</v>
      </c>
      <c r="F10467" s="1" t="s">
        <v>205</v>
      </c>
      <c r="G10467" s="1" t="s">
        <v>204</v>
      </c>
      <c r="H10467" s="1" t="s">
        <v>916</v>
      </c>
      <c r="S10467" s="1">
        <v>46</v>
      </c>
      <c r="T10467" s="1">
        <v>1</v>
      </c>
      <c r="U10467" s="1">
        <v>0</v>
      </c>
      <c r="V10467" s="1">
        <v>0</v>
      </c>
    </row>
    <row r="10468" spans="1:24" x14ac:dyDescent="0.35">
      <c r="A10468" s="1">
        <v>470315</v>
      </c>
      <c r="B10468" s="1" t="s">
        <v>2360</v>
      </c>
      <c r="C10468" s="1">
        <v>124156703</v>
      </c>
      <c r="D10468" s="1">
        <v>315</v>
      </c>
      <c r="E10468" s="1" t="s">
        <v>2882</v>
      </c>
      <c r="F10468" s="1" t="s">
        <v>205</v>
      </c>
      <c r="G10468" s="1" t="s">
        <v>204</v>
      </c>
      <c r="H10468" s="1" t="s">
        <v>916</v>
      </c>
      <c r="S10468" s="1">
        <v>47</v>
      </c>
      <c r="T10468" s="1">
        <v>1</v>
      </c>
      <c r="U10468" s="1">
        <v>0</v>
      </c>
      <c r="V10468" s="1">
        <v>0</v>
      </c>
    </row>
    <row r="10469" spans="1:24" x14ac:dyDescent="0.35">
      <c r="A10469" s="1">
        <v>480315</v>
      </c>
      <c r="B10469" s="1" t="s">
        <v>2361</v>
      </c>
      <c r="C10469" s="1">
        <v>124156703</v>
      </c>
      <c r="D10469" s="1">
        <v>315</v>
      </c>
      <c r="E10469" s="1" t="s">
        <v>2882</v>
      </c>
      <c r="F10469" s="1" t="s">
        <v>205</v>
      </c>
      <c r="G10469" s="1" t="s">
        <v>204</v>
      </c>
      <c r="H10469" s="1" t="s">
        <v>916</v>
      </c>
      <c r="S10469" s="1">
        <v>48</v>
      </c>
      <c r="T10469" s="1">
        <v>1</v>
      </c>
      <c r="U10469" s="1">
        <v>0</v>
      </c>
      <c r="V10469" s="1">
        <v>0</v>
      </c>
    </row>
    <row r="10470" spans="1:24" x14ac:dyDescent="0.35">
      <c r="A10470" s="1">
        <v>290337</v>
      </c>
      <c r="B10470" s="1" t="s">
        <v>2341</v>
      </c>
      <c r="C10470" s="1">
        <v>124157203</v>
      </c>
      <c r="D10470" s="1">
        <v>337</v>
      </c>
      <c r="E10470" s="1" t="s">
        <v>2883</v>
      </c>
      <c r="F10470" s="1" t="s">
        <v>205</v>
      </c>
      <c r="G10470" s="1" t="s">
        <v>204</v>
      </c>
      <c r="H10470" s="1" t="s">
        <v>916</v>
      </c>
      <c r="I10470" s="1">
        <v>1524536.6</v>
      </c>
      <c r="K10470" s="1">
        <v>127795</v>
      </c>
      <c r="L10470" s="1">
        <v>4389714.5</v>
      </c>
      <c r="S10470" s="1">
        <v>29</v>
      </c>
      <c r="T10470" s="1">
        <v>1</v>
      </c>
      <c r="U10470" s="1">
        <v>6042046</v>
      </c>
      <c r="V10470" s="1">
        <v>0</v>
      </c>
    </row>
    <row r="10471" spans="1:24" x14ac:dyDescent="0.35">
      <c r="A10471" s="1">
        <v>300337</v>
      </c>
      <c r="B10471" s="1" t="s">
        <v>2343</v>
      </c>
      <c r="C10471" s="1">
        <v>124157203</v>
      </c>
      <c r="D10471" s="1">
        <v>337</v>
      </c>
      <c r="E10471" s="1" t="s">
        <v>2883</v>
      </c>
      <c r="F10471" s="1" t="s">
        <v>205</v>
      </c>
      <c r="G10471" s="1" t="s">
        <v>204</v>
      </c>
      <c r="H10471" s="1" t="s">
        <v>916</v>
      </c>
      <c r="I10471" s="1">
        <v>1537568.83</v>
      </c>
      <c r="K10471" s="1">
        <v>127795</v>
      </c>
      <c r="L10471" s="1">
        <v>4634324</v>
      </c>
      <c r="M10471" s="1">
        <v>0.24460950493812561</v>
      </c>
      <c r="N10471" s="1">
        <v>5.5723328590393066</v>
      </c>
      <c r="O10471" s="1">
        <v>1.3032229617238045E-2</v>
      </c>
      <c r="P10471" s="1">
        <v>0.8548322319984436</v>
      </c>
      <c r="Q10471" s="1">
        <v>0</v>
      </c>
      <c r="S10471" s="1">
        <v>30</v>
      </c>
      <c r="T10471" s="1">
        <v>1</v>
      </c>
      <c r="U10471" s="1">
        <v>6299688</v>
      </c>
      <c r="V10471" s="1">
        <v>0.25764173269271851</v>
      </c>
      <c r="W10471" s="1">
        <v>4.2641515731811523</v>
      </c>
      <c r="X10471" s="1">
        <v>4.2641515731811523</v>
      </c>
    </row>
    <row r="10472" spans="1:24" x14ac:dyDescent="0.35">
      <c r="A10472" s="1">
        <v>310337</v>
      </c>
      <c r="B10472" s="1" t="s">
        <v>2344</v>
      </c>
      <c r="C10472" s="1">
        <v>124157203</v>
      </c>
      <c r="D10472" s="1">
        <v>337</v>
      </c>
      <c r="E10472" s="1" t="s">
        <v>2883</v>
      </c>
      <c r="F10472" s="1" t="s">
        <v>205</v>
      </c>
      <c r="G10472" s="1" t="s">
        <v>204</v>
      </c>
      <c r="H10472" s="1" t="s">
        <v>916</v>
      </c>
      <c r="I10472" s="1">
        <v>1705199.81</v>
      </c>
      <c r="K10472" s="1">
        <v>127795</v>
      </c>
      <c r="L10472" s="1">
        <v>4793249</v>
      </c>
      <c r="M10472" s="1">
        <v>0.15892499685287476</v>
      </c>
      <c r="N10472" s="1">
        <v>3.4293026924133301</v>
      </c>
      <c r="O10472" s="1">
        <v>0.16763098537921906</v>
      </c>
      <c r="P10472" s="1">
        <v>10.902339935302734</v>
      </c>
      <c r="Q10472" s="1">
        <v>0</v>
      </c>
      <c r="S10472" s="1">
        <v>31</v>
      </c>
      <c r="T10472" s="1">
        <v>1</v>
      </c>
      <c r="U10472" s="1">
        <v>6626244</v>
      </c>
      <c r="V10472" s="1">
        <v>0.32655596733093262</v>
      </c>
      <c r="W10472" s="1">
        <v>5.183685302734375</v>
      </c>
      <c r="X10472" s="1">
        <v>5.183685302734375</v>
      </c>
    </row>
    <row r="10473" spans="1:24" x14ac:dyDescent="0.35">
      <c r="A10473" s="1">
        <v>320337</v>
      </c>
      <c r="B10473" s="1" t="s">
        <v>2345</v>
      </c>
      <c r="C10473" s="1">
        <v>124157203</v>
      </c>
      <c r="D10473" s="1">
        <v>337</v>
      </c>
      <c r="E10473" s="1" t="s">
        <v>2883</v>
      </c>
      <c r="F10473" s="1" t="s">
        <v>205</v>
      </c>
      <c r="G10473" s="1" t="s">
        <v>204</v>
      </c>
      <c r="H10473" s="1" t="s">
        <v>916</v>
      </c>
      <c r="I10473" s="1">
        <v>1740724.55</v>
      </c>
      <c r="L10473" s="1">
        <v>4879718.5</v>
      </c>
      <c r="M10473" s="1">
        <v>8.6469501256942749E-2</v>
      </c>
      <c r="N10473" s="1">
        <v>1.8039851188659668</v>
      </c>
      <c r="O10473" s="1">
        <v>3.5524740815162659E-2</v>
      </c>
      <c r="P10473" s="1">
        <v>2.0833182334899902</v>
      </c>
      <c r="S10473" s="1">
        <v>32</v>
      </c>
      <c r="T10473" s="1">
        <v>1</v>
      </c>
      <c r="U10473" s="1">
        <v>6620443</v>
      </c>
      <c r="V10473" s="1">
        <v>0.12199424207210541</v>
      </c>
      <c r="W10473" s="1">
        <v>-8.7545827031135559E-2</v>
      </c>
      <c r="X10473" s="1">
        <v>-8.7545827031135559E-2</v>
      </c>
    </row>
    <row r="10474" spans="1:24" x14ac:dyDescent="0.35">
      <c r="A10474" s="1">
        <v>330337</v>
      </c>
      <c r="B10474" s="1" t="s">
        <v>2346</v>
      </c>
      <c r="C10474" s="1">
        <v>124157203</v>
      </c>
      <c r="D10474" s="1">
        <v>337</v>
      </c>
      <c r="E10474" s="1" t="s">
        <v>2883</v>
      </c>
      <c r="F10474" s="1" t="s">
        <v>205</v>
      </c>
      <c r="G10474" s="1" t="s">
        <v>204</v>
      </c>
      <c r="H10474" s="1" t="s">
        <v>916</v>
      </c>
      <c r="I10474" s="1">
        <v>1777397</v>
      </c>
      <c r="K10474" s="1">
        <v>127795</v>
      </c>
      <c r="L10474" s="1">
        <v>5117699</v>
      </c>
      <c r="M10474" s="1">
        <v>0.23798049986362457</v>
      </c>
      <c r="N10474" s="1">
        <v>4.8769307136535645</v>
      </c>
      <c r="O10474" s="1">
        <v>3.6672450602054596E-2</v>
      </c>
      <c r="P10474" s="1">
        <v>2.1067347526550293</v>
      </c>
      <c r="S10474" s="1">
        <v>33</v>
      </c>
      <c r="T10474" s="1">
        <v>1</v>
      </c>
      <c r="U10474" s="1">
        <v>7022891</v>
      </c>
      <c r="V10474" s="1">
        <v>0.27465295791625977</v>
      </c>
      <c r="W10474" s="1">
        <v>6.0788679122924805</v>
      </c>
      <c r="X10474" s="1">
        <v>6.0788679122924805</v>
      </c>
    </row>
    <row r="10475" spans="1:24" x14ac:dyDescent="0.35">
      <c r="A10475" s="1">
        <v>340337</v>
      </c>
      <c r="B10475" s="1" t="s">
        <v>2347</v>
      </c>
      <c r="C10475" s="1">
        <v>124157203</v>
      </c>
      <c r="D10475" s="1">
        <v>337</v>
      </c>
      <c r="E10475" s="1" t="s">
        <v>2883</v>
      </c>
      <c r="F10475" s="1" t="s">
        <v>205</v>
      </c>
      <c r="G10475" s="1" t="s">
        <v>204</v>
      </c>
      <c r="H10475" s="1" t="s">
        <v>916</v>
      </c>
      <c r="I10475" s="1">
        <v>1777358.71</v>
      </c>
      <c r="K10475" s="1">
        <v>127795</v>
      </c>
      <c r="L10475" s="1">
        <v>5117689</v>
      </c>
      <c r="M10475" s="1">
        <v>-9.9999997473787516E-6</v>
      </c>
      <c r="N10475" s="1">
        <v>-1.9540030916687101E-4</v>
      </c>
      <c r="O10475" s="1">
        <v>-3.8289999793050811E-5</v>
      </c>
      <c r="P10475" s="1">
        <v>-2.1542739123106003E-3</v>
      </c>
      <c r="Q10475" s="1">
        <v>0</v>
      </c>
      <c r="S10475" s="1">
        <v>34</v>
      </c>
      <c r="T10475" s="1">
        <v>1</v>
      </c>
      <c r="U10475" s="1">
        <v>7022843</v>
      </c>
      <c r="V10475" s="1">
        <v>-4.8289999540429562E-5</v>
      </c>
      <c r="W10475" s="1">
        <v>-6.8347918568179011E-4</v>
      </c>
      <c r="X10475" s="1">
        <v>-6.8347918568179011E-4</v>
      </c>
    </row>
    <row r="10476" spans="1:24" x14ac:dyDescent="0.35">
      <c r="A10476" s="1">
        <v>350337</v>
      </c>
      <c r="B10476" s="1" t="s">
        <v>2348</v>
      </c>
      <c r="C10476" s="1">
        <v>124157203</v>
      </c>
      <c r="D10476" s="1">
        <v>337</v>
      </c>
      <c r="E10476" s="1" t="s">
        <v>2883</v>
      </c>
      <c r="F10476" s="1" t="s">
        <v>205</v>
      </c>
      <c r="G10476" s="1" t="s">
        <v>204</v>
      </c>
      <c r="H10476" s="1" t="s">
        <v>916</v>
      </c>
      <c r="I10476" s="1">
        <v>1819833.59</v>
      </c>
      <c r="K10476" s="1">
        <v>127795</v>
      </c>
      <c r="L10476" s="1">
        <v>5429496</v>
      </c>
      <c r="M10476" s="1">
        <v>0.31180700659751892</v>
      </c>
      <c r="N10476" s="1">
        <v>6.0927305221557617</v>
      </c>
      <c r="O10476" s="1">
        <v>4.2474880814552307E-2</v>
      </c>
      <c r="P10476" s="1">
        <v>2.389775276184082</v>
      </c>
      <c r="Q10476" s="1">
        <v>0</v>
      </c>
      <c r="S10476" s="1">
        <v>35</v>
      </c>
      <c r="T10476" s="1">
        <v>1</v>
      </c>
      <c r="U10476" s="1">
        <v>7377124.5</v>
      </c>
      <c r="V10476" s="1">
        <v>0.35428190231323242</v>
      </c>
      <c r="W10476" s="1">
        <v>5.0447020530700684</v>
      </c>
      <c r="X10476" s="1">
        <v>5.0447020530700684</v>
      </c>
    </row>
    <row r="10477" spans="1:24" x14ac:dyDescent="0.35">
      <c r="A10477" s="1">
        <v>360337</v>
      </c>
      <c r="B10477" s="1" t="s">
        <v>2349</v>
      </c>
      <c r="C10477" s="1">
        <v>124157203</v>
      </c>
      <c r="D10477" s="1">
        <v>337</v>
      </c>
      <c r="E10477" s="1" t="s">
        <v>2883</v>
      </c>
      <c r="F10477" s="1" t="s">
        <v>205</v>
      </c>
      <c r="G10477" s="1" t="s">
        <v>204</v>
      </c>
      <c r="H10477" s="1" t="s">
        <v>916</v>
      </c>
      <c r="I10477" s="1">
        <v>1916350.44</v>
      </c>
      <c r="K10477" s="1">
        <v>377795</v>
      </c>
      <c r="L10477" s="1">
        <v>6028726.5</v>
      </c>
      <c r="M10477" s="1">
        <v>0.59923052787780762</v>
      </c>
      <c r="N10477" s="1">
        <v>11.036577224731445</v>
      </c>
      <c r="O10477" s="1">
        <v>9.6516847610473633E-2</v>
      </c>
      <c r="P10477" s="1">
        <v>5.3036084175109863</v>
      </c>
      <c r="Q10477" s="1">
        <v>0.25</v>
      </c>
      <c r="S10477" s="1">
        <v>36</v>
      </c>
      <c r="T10477" s="1">
        <v>1</v>
      </c>
      <c r="U10477" s="1">
        <v>8322872</v>
      </c>
      <c r="V10477" s="1">
        <v>0.94574737548828125</v>
      </c>
      <c r="W10477" s="1">
        <v>12.820001602172852</v>
      </c>
      <c r="X10477" s="1">
        <v>12.820001602172852</v>
      </c>
    </row>
    <row r="10478" spans="1:24" x14ac:dyDescent="0.35">
      <c r="A10478" s="1">
        <v>370337</v>
      </c>
      <c r="B10478" s="1" t="s">
        <v>2350</v>
      </c>
      <c r="C10478" s="1">
        <v>124157203</v>
      </c>
      <c r="D10478" s="1">
        <v>337</v>
      </c>
      <c r="E10478" s="1" t="s">
        <v>2883</v>
      </c>
      <c r="F10478" s="1" t="s">
        <v>205</v>
      </c>
      <c r="G10478" s="1" t="s">
        <v>204</v>
      </c>
      <c r="H10478" s="1" t="s">
        <v>916</v>
      </c>
      <c r="I10478" s="1">
        <v>1953084.87</v>
      </c>
      <c r="K10478" s="1">
        <v>127795</v>
      </c>
      <c r="L10478" s="1">
        <v>6760591</v>
      </c>
      <c r="M10478" s="1">
        <v>0.73186451196670532</v>
      </c>
      <c r="N10478" s="1">
        <v>12.139619827270508</v>
      </c>
      <c r="O10478" s="1">
        <v>3.6734428256750107E-2</v>
      </c>
      <c r="P10478" s="1">
        <v>1.9168952703475952</v>
      </c>
      <c r="Q10478" s="1">
        <v>-0.25</v>
      </c>
      <c r="S10478" s="1">
        <v>37</v>
      </c>
      <c r="T10478" s="1">
        <v>1</v>
      </c>
      <c r="U10478" s="1">
        <v>8841471</v>
      </c>
      <c r="V10478" s="1">
        <v>0.51859891414642334</v>
      </c>
      <c r="W10478" s="1">
        <v>6.2310099601745605</v>
      </c>
      <c r="X10478" s="1">
        <v>6.2310099601745605</v>
      </c>
    </row>
    <row r="10479" spans="1:24" x14ac:dyDescent="0.35">
      <c r="A10479" s="1">
        <v>380337</v>
      </c>
      <c r="B10479" s="1" t="s">
        <v>2351</v>
      </c>
      <c r="C10479" s="1">
        <v>124157203</v>
      </c>
      <c r="D10479" s="1">
        <v>337</v>
      </c>
      <c r="E10479" s="1" t="s">
        <v>2883</v>
      </c>
      <c r="F10479" s="1" t="s">
        <v>205</v>
      </c>
      <c r="G10479" s="1" t="s">
        <v>204</v>
      </c>
      <c r="H10479" s="1" t="s">
        <v>916</v>
      </c>
      <c r="I10479" s="1">
        <v>1889464</v>
      </c>
      <c r="K10479" s="1">
        <v>127795</v>
      </c>
      <c r="L10479" s="1">
        <v>7216594</v>
      </c>
      <c r="M10479" s="1">
        <v>0.45600301027297974</v>
      </c>
      <c r="N10479" s="1">
        <v>6.7450170516967773</v>
      </c>
      <c r="O10479" s="1">
        <v>-6.3620872795581818E-2</v>
      </c>
      <c r="P10479" s="1">
        <v>-3.257455587387085</v>
      </c>
      <c r="Q10479" s="1">
        <v>0</v>
      </c>
      <c r="S10479" s="1">
        <v>38</v>
      </c>
      <c r="T10479" s="1">
        <v>1</v>
      </c>
      <c r="U10479" s="1">
        <v>9233853</v>
      </c>
      <c r="V10479" s="1">
        <v>0.39238214492797852</v>
      </c>
      <c r="W10479" s="1">
        <v>4.4379720687866211</v>
      </c>
      <c r="X10479" s="1">
        <v>4.4379720687866211</v>
      </c>
    </row>
    <row r="10480" spans="1:24" x14ac:dyDescent="0.35">
      <c r="A10480" s="1">
        <v>390337</v>
      </c>
      <c r="B10480" s="1" t="s">
        <v>2352</v>
      </c>
      <c r="C10480" s="1">
        <v>124157203</v>
      </c>
      <c r="D10480" s="1">
        <v>337</v>
      </c>
      <c r="E10480" s="1" t="s">
        <v>2883</v>
      </c>
      <c r="F10480" s="1" t="s">
        <v>205</v>
      </c>
      <c r="G10480" s="1" t="s">
        <v>204</v>
      </c>
      <c r="H10480" s="1" t="s">
        <v>916</v>
      </c>
      <c r="I10480" s="1">
        <v>1959798</v>
      </c>
      <c r="K10480" s="1">
        <v>177795</v>
      </c>
      <c r="L10480" s="1">
        <v>7322338</v>
      </c>
      <c r="M10480" s="1">
        <v>0.10574399679899216</v>
      </c>
      <c r="N10480" s="1">
        <v>1.4652895927429199</v>
      </c>
      <c r="O10480" s="1">
        <v>7.0334002375602722E-2</v>
      </c>
      <c r="P10480" s="1">
        <v>3.7224314212799072</v>
      </c>
      <c r="Q10480" s="1">
        <v>5.000000074505806E-2</v>
      </c>
      <c r="S10480" s="1">
        <v>39</v>
      </c>
      <c r="T10480" s="1">
        <v>1</v>
      </c>
      <c r="U10480" s="1">
        <v>9459931</v>
      </c>
      <c r="V10480" s="1">
        <v>0.22607800364494324</v>
      </c>
      <c r="W10480" s="1">
        <v>2.4483604431152344</v>
      </c>
      <c r="X10480" s="1">
        <v>2.4483604431152344</v>
      </c>
    </row>
    <row r="10481" spans="1:24" x14ac:dyDescent="0.35">
      <c r="A10481" s="1">
        <v>400337</v>
      </c>
      <c r="B10481" s="1" t="s">
        <v>2353</v>
      </c>
      <c r="C10481" s="1">
        <v>124157203</v>
      </c>
      <c r="D10481" s="1">
        <v>337</v>
      </c>
      <c r="E10481" s="1" t="s">
        <v>2883</v>
      </c>
      <c r="F10481" s="1" t="s">
        <v>205</v>
      </c>
      <c r="G10481" s="1" t="s">
        <v>204</v>
      </c>
      <c r="H10481" s="1" t="s">
        <v>916</v>
      </c>
      <c r="S10481" s="1">
        <v>40</v>
      </c>
      <c r="T10481" s="1">
        <v>1</v>
      </c>
      <c r="U10481" s="1">
        <v>0</v>
      </c>
      <c r="V10481" s="1">
        <v>0</v>
      </c>
      <c r="W10481" s="1">
        <v>-100</v>
      </c>
      <c r="X10481" s="1">
        <v>-100</v>
      </c>
    </row>
    <row r="10482" spans="1:24" x14ac:dyDescent="0.35">
      <c r="A10482" s="1">
        <v>410337</v>
      </c>
      <c r="B10482" s="1" t="s">
        <v>2354</v>
      </c>
      <c r="C10482" s="1">
        <v>124157203</v>
      </c>
      <c r="D10482" s="1">
        <v>337</v>
      </c>
      <c r="E10482" s="1" t="s">
        <v>2883</v>
      </c>
      <c r="F10482" s="1" t="s">
        <v>205</v>
      </c>
      <c r="G10482" s="1" t="s">
        <v>204</v>
      </c>
      <c r="H10482" s="1" t="s">
        <v>916</v>
      </c>
      <c r="S10482" s="1">
        <v>41</v>
      </c>
      <c r="T10482" s="1">
        <v>1</v>
      </c>
      <c r="U10482" s="1">
        <v>0</v>
      </c>
      <c r="V10482" s="1">
        <v>0</v>
      </c>
    </row>
    <row r="10483" spans="1:24" x14ac:dyDescent="0.35">
      <c r="A10483" s="1">
        <v>420337</v>
      </c>
      <c r="B10483" s="1" t="s">
        <v>2355</v>
      </c>
      <c r="C10483" s="1">
        <v>124157203</v>
      </c>
      <c r="D10483" s="1">
        <v>337</v>
      </c>
      <c r="E10483" s="1" t="s">
        <v>2883</v>
      </c>
      <c r="F10483" s="1" t="s">
        <v>205</v>
      </c>
      <c r="G10483" s="1" t="s">
        <v>204</v>
      </c>
      <c r="H10483" s="1" t="s">
        <v>916</v>
      </c>
      <c r="S10483" s="1">
        <v>42</v>
      </c>
      <c r="T10483" s="1">
        <v>1</v>
      </c>
      <c r="U10483" s="1">
        <v>0</v>
      </c>
      <c r="V10483" s="1">
        <v>0</v>
      </c>
    </row>
    <row r="10484" spans="1:24" x14ac:dyDescent="0.35">
      <c r="A10484" s="1">
        <v>430337</v>
      </c>
      <c r="B10484" s="1" t="s">
        <v>2356</v>
      </c>
      <c r="C10484" s="1">
        <v>124157203</v>
      </c>
      <c r="D10484" s="1">
        <v>337</v>
      </c>
      <c r="E10484" s="1" t="s">
        <v>2883</v>
      </c>
      <c r="F10484" s="1" t="s">
        <v>205</v>
      </c>
      <c r="G10484" s="1" t="s">
        <v>204</v>
      </c>
      <c r="H10484" s="1" t="s">
        <v>916</v>
      </c>
      <c r="S10484" s="1">
        <v>43</v>
      </c>
      <c r="T10484" s="1">
        <v>1</v>
      </c>
      <c r="U10484" s="1">
        <v>0</v>
      </c>
      <c r="V10484" s="1">
        <v>0</v>
      </c>
    </row>
    <row r="10485" spans="1:24" x14ac:dyDescent="0.35">
      <c r="A10485" s="1">
        <v>440337</v>
      </c>
      <c r="B10485" s="1" t="s">
        <v>2357</v>
      </c>
      <c r="C10485" s="1">
        <v>124157203</v>
      </c>
      <c r="D10485" s="1">
        <v>337</v>
      </c>
      <c r="E10485" s="1" t="s">
        <v>2883</v>
      </c>
      <c r="F10485" s="1" t="s">
        <v>205</v>
      </c>
      <c r="G10485" s="1" t="s">
        <v>204</v>
      </c>
      <c r="H10485" s="1" t="s">
        <v>916</v>
      </c>
      <c r="S10485" s="1">
        <v>44</v>
      </c>
      <c r="T10485" s="1">
        <v>1</v>
      </c>
      <c r="U10485" s="1">
        <v>0</v>
      </c>
      <c r="V10485" s="1">
        <v>0</v>
      </c>
    </row>
    <row r="10486" spans="1:24" x14ac:dyDescent="0.35">
      <c r="A10486" s="1">
        <v>450337</v>
      </c>
      <c r="B10486" s="1" t="s">
        <v>2358</v>
      </c>
      <c r="C10486" s="1">
        <v>124157203</v>
      </c>
      <c r="D10486" s="1">
        <v>337</v>
      </c>
      <c r="E10486" s="1" t="s">
        <v>2883</v>
      </c>
      <c r="F10486" s="1" t="s">
        <v>205</v>
      </c>
      <c r="G10486" s="1" t="s">
        <v>204</v>
      </c>
      <c r="H10486" s="1" t="s">
        <v>916</v>
      </c>
      <c r="S10486" s="1">
        <v>45</v>
      </c>
      <c r="T10486" s="1">
        <v>1</v>
      </c>
      <c r="U10486" s="1">
        <v>0</v>
      </c>
      <c r="V10486" s="1">
        <v>0</v>
      </c>
    </row>
    <row r="10487" spans="1:24" x14ac:dyDescent="0.35">
      <c r="A10487" s="1">
        <v>460337</v>
      </c>
      <c r="B10487" s="1" t="s">
        <v>2359</v>
      </c>
      <c r="C10487" s="1">
        <v>124157203</v>
      </c>
      <c r="D10487" s="1">
        <v>337</v>
      </c>
      <c r="E10487" s="1" t="s">
        <v>2883</v>
      </c>
      <c r="F10487" s="1" t="s">
        <v>205</v>
      </c>
      <c r="G10487" s="1" t="s">
        <v>204</v>
      </c>
      <c r="H10487" s="1" t="s">
        <v>916</v>
      </c>
      <c r="S10487" s="1">
        <v>46</v>
      </c>
      <c r="T10487" s="1">
        <v>1</v>
      </c>
      <c r="U10487" s="1">
        <v>0</v>
      </c>
      <c r="V10487" s="1">
        <v>0</v>
      </c>
    </row>
    <row r="10488" spans="1:24" x14ac:dyDescent="0.35">
      <c r="A10488" s="1">
        <v>470337</v>
      </c>
      <c r="B10488" s="1" t="s">
        <v>2360</v>
      </c>
      <c r="C10488" s="1">
        <v>124157203</v>
      </c>
      <c r="D10488" s="1">
        <v>337</v>
      </c>
      <c r="E10488" s="1" t="s">
        <v>2883</v>
      </c>
      <c r="F10488" s="1" t="s">
        <v>205</v>
      </c>
      <c r="G10488" s="1" t="s">
        <v>204</v>
      </c>
      <c r="H10488" s="1" t="s">
        <v>916</v>
      </c>
      <c r="S10488" s="1">
        <v>47</v>
      </c>
      <c r="T10488" s="1">
        <v>1</v>
      </c>
      <c r="U10488" s="1">
        <v>0</v>
      </c>
      <c r="V10488" s="1">
        <v>0</v>
      </c>
    </row>
    <row r="10489" spans="1:24" x14ac:dyDescent="0.35">
      <c r="A10489" s="1">
        <v>480337</v>
      </c>
      <c r="B10489" s="1" t="s">
        <v>2361</v>
      </c>
      <c r="C10489" s="1">
        <v>124157203</v>
      </c>
      <c r="D10489" s="1">
        <v>337</v>
      </c>
      <c r="E10489" s="1" t="s">
        <v>2883</v>
      </c>
      <c r="F10489" s="1" t="s">
        <v>205</v>
      </c>
      <c r="G10489" s="1" t="s">
        <v>204</v>
      </c>
      <c r="H10489" s="1" t="s">
        <v>916</v>
      </c>
      <c r="S10489" s="1">
        <v>48</v>
      </c>
      <c r="T10489" s="1">
        <v>1</v>
      </c>
      <c r="U10489" s="1">
        <v>0</v>
      </c>
      <c r="V10489" s="1">
        <v>0</v>
      </c>
    </row>
    <row r="10490" spans="1:24" x14ac:dyDescent="0.35">
      <c r="A10490" s="1">
        <v>290430</v>
      </c>
      <c r="B10490" s="1" t="s">
        <v>2341</v>
      </c>
      <c r="C10490" s="1">
        <v>124157802</v>
      </c>
      <c r="D10490" s="1">
        <v>430</v>
      </c>
      <c r="E10490" s="1" t="s">
        <v>2884</v>
      </c>
      <c r="F10490" s="1" t="s">
        <v>205</v>
      </c>
      <c r="G10490" s="1" t="s">
        <v>204</v>
      </c>
      <c r="H10490" s="1" t="s">
        <v>916</v>
      </c>
      <c r="I10490" s="1">
        <v>2390614.4900000002</v>
      </c>
      <c r="K10490" s="1">
        <v>199614</v>
      </c>
      <c r="L10490" s="1">
        <v>3302938.25</v>
      </c>
      <c r="S10490" s="1">
        <v>29</v>
      </c>
      <c r="T10490" s="1">
        <v>1</v>
      </c>
      <c r="U10490" s="1">
        <v>5893167</v>
      </c>
      <c r="V10490" s="1">
        <v>0</v>
      </c>
    </row>
    <row r="10491" spans="1:24" x14ac:dyDescent="0.35">
      <c r="A10491" s="1">
        <v>300430</v>
      </c>
      <c r="B10491" s="1" t="s">
        <v>2343</v>
      </c>
      <c r="C10491" s="1">
        <v>124157802</v>
      </c>
      <c r="D10491" s="1">
        <v>430</v>
      </c>
      <c r="E10491" s="1" t="s">
        <v>2884</v>
      </c>
      <c r="F10491" s="1" t="s">
        <v>205</v>
      </c>
      <c r="G10491" s="1" t="s">
        <v>204</v>
      </c>
      <c r="H10491" s="1" t="s">
        <v>916</v>
      </c>
      <c r="I10491" s="1">
        <v>2400294</v>
      </c>
      <c r="K10491" s="1">
        <v>199614</v>
      </c>
      <c r="L10491" s="1">
        <v>3468926</v>
      </c>
      <c r="M10491" s="1">
        <v>0.16598774492740631</v>
      </c>
      <c r="N10491" s="1">
        <v>5.0254573822021484</v>
      </c>
      <c r="O10491" s="1">
        <v>9.6795102581381798E-3</v>
      </c>
      <c r="P10491" s="1">
        <v>0.4048963189125061</v>
      </c>
      <c r="Q10491" s="1">
        <v>0</v>
      </c>
      <c r="S10491" s="1">
        <v>30</v>
      </c>
      <c r="T10491" s="1">
        <v>1</v>
      </c>
      <c r="U10491" s="1">
        <v>6068834</v>
      </c>
      <c r="V10491" s="1">
        <v>0.17566725611686707</v>
      </c>
      <c r="W10491" s="1">
        <v>2.9808590412139893</v>
      </c>
      <c r="X10491" s="1">
        <v>2.9808590412139893</v>
      </c>
    </row>
    <row r="10492" spans="1:24" x14ac:dyDescent="0.35">
      <c r="A10492" s="1">
        <v>310430</v>
      </c>
      <c r="B10492" s="1" t="s">
        <v>2344</v>
      </c>
      <c r="C10492" s="1">
        <v>124157802</v>
      </c>
      <c r="D10492" s="1">
        <v>430</v>
      </c>
      <c r="E10492" s="1" t="s">
        <v>2884</v>
      </c>
      <c r="F10492" s="1" t="s">
        <v>205</v>
      </c>
      <c r="G10492" s="1" t="s">
        <v>204</v>
      </c>
      <c r="H10492" s="1" t="s">
        <v>916</v>
      </c>
      <c r="I10492" s="1">
        <v>2517421</v>
      </c>
      <c r="K10492" s="1">
        <v>199614</v>
      </c>
      <c r="L10492" s="1">
        <v>3545004</v>
      </c>
      <c r="M10492" s="1">
        <v>7.607799768447876E-2</v>
      </c>
      <c r="N10492" s="1">
        <v>2.1931283473968506</v>
      </c>
      <c r="O10492" s="1">
        <v>0.11712700128555298</v>
      </c>
      <c r="P10492" s="1">
        <v>4.8796939849853516</v>
      </c>
      <c r="Q10492" s="1">
        <v>0</v>
      </c>
      <c r="S10492" s="1">
        <v>31</v>
      </c>
      <c r="T10492" s="1">
        <v>1</v>
      </c>
      <c r="U10492" s="1">
        <v>6262039</v>
      </c>
      <c r="V10492" s="1">
        <v>0.19320499897003174</v>
      </c>
      <c r="W10492" s="1">
        <v>3.1835603713989258</v>
      </c>
      <c r="X10492" s="1">
        <v>3.1835603713989258</v>
      </c>
    </row>
    <row r="10493" spans="1:24" x14ac:dyDescent="0.35">
      <c r="A10493" s="1">
        <v>320430</v>
      </c>
      <c r="B10493" s="1" t="s">
        <v>2345</v>
      </c>
      <c r="C10493" s="1">
        <v>124157802</v>
      </c>
      <c r="D10493" s="1">
        <v>430</v>
      </c>
      <c r="E10493" s="1" t="s">
        <v>2884</v>
      </c>
      <c r="F10493" s="1" t="s">
        <v>205</v>
      </c>
      <c r="G10493" s="1" t="s">
        <v>204</v>
      </c>
      <c r="H10493" s="1" t="s">
        <v>916</v>
      </c>
      <c r="I10493" s="1">
        <v>2597079.2400000002</v>
      </c>
      <c r="K10493" s="1">
        <v>199614</v>
      </c>
      <c r="L10493" s="1">
        <v>3627910.5</v>
      </c>
      <c r="M10493" s="1">
        <v>8.290649950504303E-2</v>
      </c>
      <c r="N10493" s="1">
        <v>2.3386857509613037</v>
      </c>
      <c r="O10493" s="1">
        <v>7.9658240079879761E-2</v>
      </c>
      <c r="P10493" s="1">
        <v>3.1642796993255615</v>
      </c>
      <c r="Q10493" s="1">
        <v>0</v>
      </c>
      <c r="S10493" s="1">
        <v>32</v>
      </c>
      <c r="T10493" s="1">
        <v>1</v>
      </c>
      <c r="U10493" s="1">
        <v>6424604</v>
      </c>
      <c r="V10493" s="1">
        <v>0.16256473958492279</v>
      </c>
      <c r="W10493" s="1">
        <v>2.5960392951965332</v>
      </c>
      <c r="X10493" s="1">
        <v>2.5960392951965332</v>
      </c>
    </row>
    <row r="10494" spans="1:24" x14ac:dyDescent="0.35">
      <c r="A10494" s="1">
        <v>330430</v>
      </c>
      <c r="B10494" s="1" t="s">
        <v>2346</v>
      </c>
      <c r="C10494" s="1">
        <v>124157802</v>
      </c>
      <c r="D10494" s="1">
        <v>430</v>
      </c>
      <c r="E10494" s="1" t="s">
        <v>2884</v>
      </c>
      <c r="F10494" s="1" t="s">
        <v>205</v>
      </c>
      <c r="G10494" s="1" t="s">
        <v>204</v>
      </c>
      <c r="H10494" s="1" t="s">
        <v>916</v>
      </c>
      <c r="I10494" s="1">
        <v>2478961.61</v>
      </c>
      <c r="K10494" s="1">
        <v>199614</v>
      </c>
      <c r="L10494" s="1">
        <v>3759895.75</v>
      </c>
      <c r="M10494" s="1">
        <v>0.13198524713516235</v>
      </c>
      <c r="N10494" s="1">
        <v>3.6380515098571777</v>
      </c>
      <c r="O10494" s="1">
        <v>-0.11811763048171997</v>
      </c>
      <c r="P10494" s="1">
        <v>-4.5480947494506836</v>
      </c>
      <c r="Q10494" s="1">
        <v>0</v>
      </c>
      <c r="S10494" s="1">
        <v>33</v>
      </c>
      <c r="T10494" s="1">
        <v>1</v>
      </c>
      <c r="U10494" s="1">
        <v>6438471</v>
      </c>
      <c r="V10494" s="1">
        <v>1.3867616653442383E-2</v>
      </c>
      <c r="W10494" s="1">
        <v>0.21584209799766541</v>
      </c>
      <c r="X10494" s="1">
        <v>0.21584209799766541</v>
      </c>
    </row>
    <row r="10495" spans="1:24" x14ac:dyDescent="0.35">
      <c r="A10495" s="1">
        <v>340430</v>
      </c>
      <c r="B10495" s="1" t="s">
        <v>2347</v>
      </c>
      <c r="C10495" s="1">
        <v>124157802</v>
      </c>
      <c r="D10495" s="1">
        <v>430</v>
      </c>
      <c r="E10495" s="1" t="s">
        <v>2884</v>
      </c>
      <c r="F10495" s="1" t="s">
        <v>205</v>
      </c>
      <c r="G10495" s="1" t="s">
        <v>204</v>
      </c>
      <c r="H10495" s="1" t="s">
        <v>916</v>
      </c>
      <c r="I10495" s="1">
        <v>2511565.61</v>
      </c>
      <c r="L10495" s="1">
        <v>3759848</v>
      </c>
      <c r="M10495" s="1">
        <v>-4.7749999794177711E-5</v>
      </c>
      <c r="N10495" s="1">
        <v>-1.2699819635599852E-3</v>
      </c>
      <c r="O10495" s="1">
        <v>3.2604001462459564E-2</v>
      </c>
      <c r="P10495" s="1">
        <v>1.3152281045913696</v>
      </c>
      <c r="S10495" s="1">
        <v>34</v>
      </c>
      <c r="T10495" s="1">
        <v>1</v>
      </c>
      <c r="U10495" s="1">
        <v>6271413.5</v>
      </c>
      <c r="V10495" s="1">
        <v>3.2556250691413879E-2</v>
      </c>
      <c r="W10495" s="1">
        <v>-2.5946764945983887</v>
      </c>
      <c r="X10495" s="1">
        <v>-2.5946764945983887</v>
      </c>
    </row>
    <row r="10496" spans="1:24" x14ac:dyDescent="0.35">
      <c r="A10496" s="1">
        <v>350430</v>
      </c>
      <c r="B10496" s="1" t="s">
        <v>2348</v>
      </c>
      <c r="C10496" s="1">
        <v>124157802</v>
      </c>
      <c r="D10496" s="1">
        <v>430</v>
      </c>
      <c r="E10496" s="1" t="s">
        <v>2884</v>
      </c>
      <c r="F10496" s="1" t="s">
        <v>205</v>
      </c>
      <c r="G10496" s="1" t="s">
        <v>204</v>
      </c>
      <c r="H10496" s="1" t="s">
        <v>916</v>
      </c>
      <c r="I10496" s="1">
        <v>2530885</v>
      </c>
      <c r="K10496" s="1">
        <v>199614</v>
      </c>
      <c r="L10496" s="1">
        <v>4037287.5</v>
      </c>
      <c r="M10496" s="1">
        <v>0.27743950486183167</v>
      </c>
      <c r="N10496" s="1">
        <v>7.3790082931518555</v>
      </c>
      <c r="O10496" s="1">
        <v>1.9319390878081322E-2</v>
      </c>
      <c r="P10496" s="1">
        <v>0.76921701431274414</v>
      </c>
      <c r="S10496" s="1">
        <v>35</v>
      </c>
      <c r="T10496" s="1">
        <v>1</v>
      </c>
      <c r="U10496" s="1">
        <v>6767786.5</v>
      </c>
      <c r="V10496" s="1">
        <v>0.29675889015197754</v>
      </c>
      <c r="W10496" s="1">
        <v>7.9148502349853516</v>
      </c>
      <c r="X10496" s="1">
        <v>7.9148502349853516</v>
      </c>
    </row>
    <row r="10497" spans="1:24" x14ac:dyDescent="0.35">
      <c r="A10497" s="1">
        <v>360430</v>
      </c>
      <c r="B10497" s="1" t="s">
        <v>2349</v>
      </c>
      <c r="C10497" s="1">
        <v>124157802</v>
      </c>
      <c r="D10497" s="1">
        <v>430</v>
      </c>
      <c r="E10497" s="1" t="s">
        <v>2884</v>
      </c>
      <c r="F10497" s="1" t="s">
        <v>205</v>
      </c>
      <c r="G10497" s="1" t="s">
        <v>204</v>
      </c>
      <c r="H10497" s="1" t="s">
        <v>916</v>
      </c>
      <c r="I10497" s="1">
        <v>2600284.39</v>
      </c>
      <c r="K10497" s="1">
        <v>199614</v>
      </c>
      <c r="L10497" s="1">
        <v>4625337</v>
      </c>
      <c r="M10497" s="1">
        <v>0.58804947137832642</v>
      </c>
      <c r="N10497" s="1">
        <v>14.565460205078125</v>
      </c>
      <c r="O10497" s="1">
        <v>6.9399386644363403E-2</v>
      </c>
      <c r="P10497" s="1">
        <v>2.7420997619628906</v>
      </c>
      <c r="Q10497" s="1">
        <v>0</v>
      </c>
      <c r="S10497" s="1">
        <v>36</v>
      </c>
      <c r="T10497" s="1">
        <v>1</v>
      </c>
      <c r="U10497" s="1">
        <v>7425235.5</v>
      </c>
      <c r="V10497" s="1">
        <v>0.65744888782501221</v>
      </c>
      <c r="W10497" s="1">
        <v>9.7143869400024414</v>
      </c>
      <c r="X10497" s="1">
        <v>9.7143869400024414</v>
      </c>
    </row>
    <row r="10498" spans="1:24" x14ac:dyDescent="0.35">
      <c r="A10498" s="1">
        <v>370430</v>
      </c>
      <c r="B10498" s="1" t="s">
        <v>2350</v>
      </c>
      <c r="C10498" s="1">
        <v>124157802</v>
      </c>
      <c r="D10498" s="1">
        <v>430</v>
      </c>
      <c r="E10498" s="1" t="s">
        <v>2884</v>
      </c>
      <c r="F10498" s="1" t="s">
        <v>205</v>
      </c>
      <c r="G10498" s="1" t="s">
        <v>204</v>
      </c>
      <c r="H10498" s="1" t="s">
        <v>916</v>
      </c>
      <c r="I10498" s="1">
        <v>2656710</v>
      </c>
      <c r="K10498" s="1">
        <v>199614</v>
      </c>
      <c r="L10498" s="1">
        <v>5337476.5</v>
      </c>
      <c r="M10498" s="1">
        <v>0.71213948726654053</v>
      </c>
      <c r="N10498" s="1">
        <v>15.396489143371582</v>
      </c>
      <c r="O10498" s="1">
        <v>5.6425608694553375E-2</v>
      </c>
      <c r="P10498" s="1">
        <v>2.1699783802032471</v>
      </c>
      <c r="Q10498" s="1">
        <v>0</v>
      </c>
      <c r="S10498" s="1">
        <v>37</v>
      </c>
      <c r="T10498" s="1">
        <v>1</v>
      </c>
      <c r="U10498" s="1">
        <v>8193800.5</v>
      </c>
      <c r="V10498" s="1">
        <v>0.76856511831283569</v>
      </c>
      <c r="W10498" s="1">
        <v>10.350715637207031</v>
      </c>
      <c r="X10498" s="1">
        <v>10.350715637207031</v>
      </c>
    </row>
    <row r="10499" spans="1:24" x14ac:dyDescent="0.35">
      <c r="A10499" s="1">
        <v>380430</v>
      </c>
      <c r="B10499" s="1" t="s">
        <v>2351</v>
      </c>
      <c r="C10499" s="1">
        <v>124157802</v>
      </c>
      <c r="D10499" s="1">
        <v>430</v>
      </c>
      <c r="E10499" s="1" t="s">
        <v>2884</v>
      </c>
      <c r="F10499" s="1" t="s">
        <v>205</v>
      </c>
      <c r="G10499" s="1" t="s">
        <v>204</v>
      </c>
      <c r="H10499" s="1" t="s">
        <v>916</v>
      </c>
      <c r="I10499" s="1">
        <v>2597723</v>
      </c>
      <c r="K10499" s="1">
        <v>199614</v>
      </c>
      <c r="L10499" s="1">
        <v>5722210</v>
      </c>
      <c r="M10499" s="1">
        <v>0.38473349809646606</v>
      </c>
      <c r="N10499" s="1">
        <v>7.2081537246704102</v>
      </c>
      <c r="O10499" s="1">
        <v>-5.8986999094486237E-2</v>
      </c>
      <c r="P10499" s="1">
        <v>-2.2203025817871094</v>
      </c>
      <c r="Q10499" s="1">
        <v>0</v>
      </c>
      <c r="S10499" s="1">
        <v>38</v>
      </c>
      <c r="T10499" s="1">
        <v>1</v>
      </c>
      <c r="U10499" s="1">
        <v>8519547</v>
      </c>
      <c r="V10499" s="1">
        <v>0.32574650645256042</v>
      </c>
      <c r="W10499" s="1">
        <v>3.9755239486694336</v>
      </c>
      <c r="X10499" s="1">
        <v>3.9755239486694336</v>
      </c>
    </row>
    <row r="10500" spans="1:24" x14ac:dyDescent="0.35">
      <c r="A10500" s="1">
        <v>390430</v>
      </c>
      <c r="B10500" s="1" t="s">
        <v>2352</v>
      </c>
      <c r="C10500" s="1">
        <v>124157802</v>
      </c>
      <c r="D10500" s="1">
        <v>430</v>
      </c>
      <c r="E10500" s="1" t="s">
        <v>2884</v>
      </c>
      <c r="F10500" s="1" t="s">
        <v>205</v>
      </c>
      <c r="G10500" s="1" t="s">
        <v>204</v>
      </c>
      <c r="H10500" s="1" t="s">
        <v>916</v>
      </c>
      <c r="I10500" s="1">
        <v>2627463</v>
      </c>
      <c r="K10500" s="1">
        <v>249614</v>
      </c>
      <c r="L10500" s="1">
        <v>5825574</v>
      </c>
      <c r="M10500" s="1">
        <v>0.103363998234272</v>
      </c>
      <c r="N10500" s="1">
        <v>1.8063650131225586</v>
      </c>
      <c r="O10500" s="1">
        <v>2.9740000143647194E-2</v>
      </c>
      <c r="P10500" s="1">
        <v>1.1448488235473633</v>
      </c>
      <c r="Q10500" s="1">
        <v>5.000000074505806E-2</v>
      </c>
      <c r="S10500" s="1">
        <v>39</v>
      </c>
      <c r="T10500" s="1">
        <v>1</v>
      </c>
      <c r="U10500" s="1">
        <v>8702651</v>
      </c>
      <c r="V10500" s="1">
        <v>0.183104008436203</v>
      </c>
      <c r="W10500" s="1">
        <v>2.1492221355438232</v>
      </c>
      <c r="X10500" s="1">
        <v>2.1492221355438232</v>
      </c>
    </row>
    <row r="10501" spans="1:24" x14ac:dyDescent="0.35">
      <c r="A10501" s="1">
        <v>400430</v>
      </c>
      <c r="B10501" s="1" t="s">
        <v>2353</v>
      </c>
      <c r="C10501" s="1">
        <v>124157802</v>
      </c>
      <c r="D10501" s="1">
        <v>430</v>
      </c>
      <c r="E10501" s="1" t="s">
        <v>2884</v>
      </c>
      <c r="F10501" s="1" t="s">
        <v>205</v>
      </c>
      <c r="G10501" s="1" t="s">
        <v>204</v>
      </c>
      <c r="H10501" s="1" t="s">
        <v>916</v>
      </c>
      <c r="S10501" s="1">
        <v>40</v>
      </c>
      <c r="T10501" s="1">
        <v>1</v>
      </c>
      <c r="U10501" s="1">
        <v>0</v>
      </c>
      <c r="V10501" s="1">
        <v>0</v>
      </c>
      <c r="W10501" s="1">
        <v>-100</v>
      </c>
      <c r="X10501" s="1">
        <v>-100</v>
      </c>
    </row>
    <row r="10502" spans="1:24" x14ac:dyDescent="0.35">
      <c r="A10502" s="1">
        <v>410430</v>
      </c>
      <c r="B10502" s="1" t="s">
        <v>2354</v>
      </c>
      <c r="C10502" s="1">
        <v>124157802</v>
      </c>
      <c r="D10502" s="1">
        <v>430</v>
      </c>
      <c r="E10502" s="1" t="s">
        <v>2884</v>
      </c>
      <c r="F10502" s="1" t="s">
        <v>205</v>
      </c>
      <c r="G10502" s="1" t="s">
        <v>204</v>
      </c>
      <c r="H10502" s="1" t="s">
        <v>916</v>
      </c>
      <c r="S10502" s="1">
        <v>41</v>
      </c>
      <c r="T10502" s="1">
        <v>1</v>
      </c>
      <c r="U10502" s="1">
        <v>0</v>
      </c>
      <c r="V10502" s="1">
        <v>0</v>
      </c>
    </row>
    <row r="10503" spans="1:24" x14ac:dyDescent="0.35">
      <c r="A10503" s="1">
        <v>420430</v>
      </c>
      <c r="B10503" s="1" t="s">
        <v>2355</v>
      </c>
      <c r="C10503" s="1">
        <v>124157802</v>
      </c>
      <c r="D10503" s="1">
        <v>430</v>
      </c>
      <c r="E10503" s="1" t="s">
        <v>2884</v>
      </c>
      <c r="F10503" s="1" t="s">
        <v>205</v>
      </c>
      <c r="G10503" s="1" t="s">
        <v>204</v>
      </c>
      <c r="H10503" s="1" t="s">
        <v>916</v>
      </c>
      <c r="S10503" s="1">
        <v>42</v>
      </c>
      <c r="T10503" s="1">
        <v>1</v>
      </c>
      <c r="U10503" s="1">
        <v>0</v>
      </c>
      <c r="V10503" s="1">
        <v>0</v>
      </c>
    </row>
    <row r="10504" spans="1:24" x14ac:dyDescent="0.35">
      <c r="A10504" s="1">
        <v>430430</v>
      </c>
      <c r="B10504" s="1" t="s">
        <v>2356</v>
      </c>
      <c r="C10504" s="1">
        <v>124157802</v>
      </c>
      <c r="D10504" s="1">
        <v>430</v>
      </c>
      <c r="E10504" s="1" t="s">
        <v>2884</v>
      </c>
      <c r="F10504" s="1" t="s">
        <v>205</v>
      </c>
      <c r="G10504" s="1" t="s">
        <v>204</v>
      </c>
      <c r="H10504" s="1" t="s">
        <v>916</v>
      </c>
      <c r="S10504" s="1">
        <v>43</v>
      </c>
      <c r="T10504" s="1">
        <v>1</v>
      </c>
      <c r="U10504" s="1">
        <v>0</v>
      </c>
      <c r="V10504" s="1">
        <v>0</v>
      </c>
    </row>
    <row r="10505" spans="1:24" x14ac:dyDescent="0.35">
      <c r="A10505" s="1">
        <v>440430</v>
      </c>
      <c r="B10505" s="1" t="s">
        <v>2357</v>
      </c>
      <c r="C10505" s="1">
        <v>124157802</v>
      </c>
      <c r="D10505" s="1">
        <v>430</v>
      </c>
      <c r="E10505" s="1" t="s">
        <v>2884</v>
      </c>
      <c r="F10505" s="1" t="s">
        <v>205</v>
      </c>
      <c r="G10505" s="1" t="s">
        <v>204</v>
      </c>
      <c r="H10505" s="1" t="s">
        <v>916</v>
      </c>
      <c r="S10505" s="1">
        <v>44</v>
      </c>
      <c r="T10505" s="1">
        <v>1</v>
      </c>
      <c r="U10505" s="1">
        <v>0</v>
      </c>
      <c r="V10505" s="1">
        <v>0</v>
      </c>
    </row>
    <row r="10506" spans="1:24" x14ac:dyDescent="0.35">
      <c r="A10506" s="1">
        <v>450430</v>
      </c>
      <c r="B10506" s="1" t="s">
        <v>2358</v>
      </c>
      <c r="C10506" s="1">
        <v>124157802</v>
      </c>
      <c r="D10506" s="1">
        <v>430</v>
      </c>
      <c r="E10506" s="1" t="s">
        <v>2884</v>
      </c>
      <c r="F10506" s="1" t="s">
        <v>205</v>
      </c>
      <c r="G10506" s="1" t="s">
        <v>204</v>
      </c>
      <c r="H10506" s="1" t="s">
        <v>916</v>
      </c>
      <c r="S10506" s="1">
        <v>45</v>
      </c>
      <c r="T10506" s="1">
        <v>1</v>
      </c>
      <c r="U10506" s="1">
        <v>0</v>
      </c>
      <c r="V10506" s="1">
        <v>0</v>
      </c>
    </row>
    <row r="10507" spans="1:24" x14ac:dyDescent="0.35">
      <c r="A10507" s="1">
        <v>460430</v>
      </c>
      <c r="B10507" s="1" t="s">
        <v>2359</v>
      </c>
      <c r="C10507" s="1">
        <v>124157802</v>
      </c>
      <c r="D10507" s="1">
        <v>430</v>
      </c>
      <c r="E10507" s="1" t="s">
        <v>2884</v>
      </c>
      <c r="F10507" s="1" t="s">
        <v>205</v>
      </c>
      <c r="G10507" s="1" t="s">
        <v>204</v>
      </c>
      <c r="H10507" s="1" t="s">
        <v>916</v>
      </c>
      <c r="S10507" s="1">
        <v>46</v>
      </c>
      <c r="T10507" s="1">
        <v>1</v>
      </c>
      <c r="U10507" s="1">
        <v>0</v>
      </c>
      <c r="V10507" s="1">
        <v>0</v>
      </c>
    </row>
    <row r="10508" spans="1:24" x14ac:dyDescent="0.35">
      <c r="A10508" s="1">
        <v>470430</v>
      </c>
      <c r="B10508" s="1" t="s">
        <v>2360</v>
      </c>
      <c r="C10508" s="1">
        <v>124157802</v>
      </c>
      <c r="D10508" s="1">
        <v>430</v>
      </c>
      <c r="E10508" s="1" t="s">
        <v>2884</v>
      </c>
      <c r="F10508" s="1" t="s">
        <v>205</v>
      </c>
      <c r="G10508" s="1" t="s">
        <v>204</v>
      </c>
      <c r="H10508" s="1" t="s">
        <v>916</v>
      </c>
      <c r="S10508" s="1">
        <v>47</v>
      </c>
      <c r="T10508" s="1">
        <v>1</v>
      </c>
      <c r="U10508" s="1">
        <v>0</v>
      </c>
      <c r="V10508" s="1">
        <v>0</v>
      </c>
    </row>
    <row r="10509" spans="1:24" x14ac:dyDescent="0.35">
      <c r="A10509" s="1">
        <v>480430</v>
      </c>
      <c r="B10509" s="1" t="s">
        <v>2361</v>
      </c>
      <c r="C10509" s="1">
        <v>124157802</v>
      </c>
      <c r="D10509" s="1">
        <v>430</v>
      </c>
      <c r="E10509" s="1" t="s">
        <v>2884</v>
      </c>
      <c r="F10509" s="1" t="s">
        <v>205</v>
      </c>
      <c r="G10509" s="1" t="s">
        <v>204</v>
      </c>
      <c r="H10509" s="1" t="s">
        <v>916</v>
      </c>
      <c r="S10509" s="1">
        <v>48</v>
      </c>
      <c r="T10509" s="1">
        <v>1</v>
      </c>
      <c r="U10509" s="1">
        <v>0</v>
      </c>
      <c r="V10509" s="1">
        <v>0</v>
      </c>
    </row>
    <row r="10510" spans="1:24" x14ac:dyDescent="0.35">
      <c r="A10510" s="1">
        <v>290445</v>
      </c>
      <c r="B10510" s="1" t="s">
        <v>2341</v>
      </c>
      <c r="C10510" s="1">
        <v>124158503</v>
      </c>
      <c r="D10510" s="1">
        <v>445</v>
      </c>
      <c r="E10510" s="1" t="s">
        <v>2885</v>
      </c>
      <c r="F10510" s="1" t="s">
        <v>205</v>
      </c>
      <c r="G10510" s="1" t="s">
        <v>204</v>
      </c>
      <c r="H10510" s="1" t="s">
        <v>916</v>
      </c>
      <c r="I10510" s="1">
        <v>1750580.64</v>
      </c>
      <c r="K10510" s="1">
        <v>123588</v>
      </c>
      <c r="L10510" s="1">
        <v>3090566.5</v>
      </c>
      <c r="S10510" s="1">
        <v>29</v>
      </c>
      <c r="T10510" s="1">
        <v>1</v>
      </c>
      <c r="U10510" s="1">
        <v>4964735</v>
      </c>
      <c r="V10510" s="1">
        <v>0</v>
      </c>
    </row>
    <row r="10511" spans="1:24" x14ac:dyDescent="0.35">
      <c r="A10511" s="1">
        <v>300445</v>
      </c>
      <c r="B10511" s="1" t="s">
        <v>2343</v>
      </c>
      <c r="C10511" s="1">
        <v>124158503</v>
      </c>
      <c r="D10511" s="1">
        <v>445</v>
      </c>
      <c r="E10511" s="1" t="s">
        <v>2885</v>
      </c>
      <c r="F10511" s="1" t="s">
        <v>205</v>
      </c>
      <c r="G10511" s="1" t="s">
        <v>204</v>
      </c>
      <c r="H10511" s="1" t="s">
        <v>916</v>
      </c>
      <c r="I10511" s="1">
        <v>1784016.89</v>
      </c>
      <c r="K10511" s="1">
        <v>131062</v>
      </c>
      <c r="L10511" s="1">
        <v>3198155.25</v>
      </c>
      <c r="M10511" s="1">
        <v>0.1075887531042099</v>
      </c>
      <c r="N10511" s="1">
        <v>3.4811983108520508</v>
      </c>
      <c r="O10511" s="1">
        <v>3.3436249941587448E-2</v>
      </c>
      <c r="P10511" s="1">
        <v>1.9100091457366943</v>
      </c>
      <c r="Q10511" s="1">
        <v>7.4740001000463963E-3</v>
      </c>
      <c r="S10511" s="1">
        <v>30</v>
      </c>
      <c r="T10511" s="1">
        <v>1</v>
      </c>
      <c r="U10511" s="1">
        <v>5113234</v>
      </c>
      <c r="V10511" s="1">
        <v>0.1484990119934082</v>
      </c>
      <c r="W10511" s="1">
        <v>2.9910759925842285</v>
      </c>
      <c r="X10511" s="1">
        <v>2.9910759925842285</v>
      </c>
    </row>
    <row r="10512" spans="1:24" x14ac:dyDescent="0.35">
      <c r="A10512" s="1">
        <v>310445</v>
      </c>
      <c r="B10512" s="1" t="s">
        <v>2344</v>
      </c>
      <c r="C10512" s="1">
        <v>124158503</v>
      </c>
      <c r="D10512" s="1">
        <v>445</v>
      </c>
      <c r="E10512" s="1" t="s">
        <v>2885</v>
      </c>
      <c r="F10512" s="1" t="s">
        <v>205</v>
      </c>
      <c r="G10512" s="1" t="s">
        <v>204</v>
      </c>
      <c r="H10512" s="1" t="s">
        <v>916</v>
      </c>
      <c r="I10512" s="1">
        <v>1803913.64</v>
      </c>
      <c r="K10512" s="1">
        <v>127325</v>
      </c>
      <c r="L10512" s="1">
        <v>3269336.75</v>
      </c>
      <c r="M10512" s="1">
        <v>7.1181498467922211E-2</v>
      </c>
      <c r="N10512" s="1">
        <v>2.2257049083709717</v>
      </c>
      <c r="O10512" s="1">
        <v>1.9896749407052994E-2</v>
      </c>
      <c r="P10512" s="1">
        <v>1.1152781248092651</v>
      </c>
      <c r="Q10512" s="1">
        <v>-3.7370000500231981E-3</v>
      </c>
      <c r="S10512" s="1">
        <v>31</v>
      </c>
      <c r="T10512" s="1">
        <v>1</v>
      </c>
      <c r="U10512" s="1">
        <v>5200575.5</v>
      </c>
      <c r="V10512" s="1">
        <v>8.7341248989105225E-2</v>
      </c>
      <c r="W10512" s="1">
        <v>1.7081459760665894</v>
      </c>
      <c r="X10512" s="1">
        <v>1.7081459760665894</v>
      </c>
    </row>
    <row r="10513" spans="1:24" x14ac:dyDescent="0.35">
      <c r="A10513" s="1">
        <v>320445</v>
      </c>
      <c r="B10513" s="1" t="s">
        <v>2345</v>
      </c>
      <c r="C10513" s="1">
        <v>124158503</v>
      </c>
      <c r="D10513" s="1">
        <v>445</v>
      </c>
      <c r="E10513" s="1" t="s">
        <v>2885</v>
      </c>
      <c r="F10513" s="1" t="s">
        <v>205</v>
      </c>
      <c r="G10513" s="1" t="s">
        <v>204</v>
      </c>
      <c r="H10513" s="1" t="s">
        <v>916</v>
      </c>
      <c r="I10513" s="1">
        <v>1811775.49</v>
      </c>
      <c r="K10513" s="1">
        <v>127325</v>
      </c>
      <c r="L10513" s="1">
        <v>3293401.25</v>
      </c>
      <c r="M10513" s="1">
        <v>2.4064499884843826E-2</v>
      </c>
      <c r="N10513" s="1">
        <v>0.73606669902801514</v>
      </c>
      <c r="O10513" s="1">
        <v>7.8618498519062996E-3</v>
      </c>
      <c r="P10513" s="1">
        <v>0.43582186102867126</v>
      </c>
      <c r="Q10513" s="1">
        <v>0</v>
      </c>
      <c r="S10513" s="1">
        <v>32</v>
      </c>
      <c r="T10513" s="1">
        <v>1</v>
      </c>
      <c r="U10513" s="1">
        <v>5232502</v>
      </c>
      <c r="V10513" s="1">
        <v>3.1926348805427551E-2</v>
      </c>
      <c r="W10513" s="1">
        <v>0.6139032244682312</v>
      </c>
      <c r="X10513" s="1">
        <v>0.6139032244682312</v>
      </c>
    </row>
    <row r="10514" spans="1:24" x14ac:dyDescent="0.35">
      <c r="A10514" s="1">
        <v>330445</v>
      </c>
      <c r="B10514" s="1" t="s">
        <v>2346</v>
      </c>
      <c r="C10514" s="1">
        <v>124158503</v>
      </c>
      <c r="D10514" s="1">
        <v>445</v>
      </c>
      <c r="E10514" s="1" t="s">
        <v>2885</v>
      </c>
      <c r="F10514" s="1" t="s">
        <v>205</v>
      </c>
      <c r="G10514" s="1" t="s">
        <v>204</v>
      </c>
      <c r="H10514" s="1" t="s">
        <v>916</v>
      </c>
      <c r="I10514" s="1">
        <v>1841595.45</v>
      </c>
      <c r="K10514" s="1">
        <v>127325</v>
      </c>
      <c r="L10514" s="1">
        <v>3368201.25</v>
      </c>
      <c r="M10514" s="1">
        <v>7.4799999594688416E-2</v>
      </c>
      <c r="N10514" s="1">
        <v>2.2712082862854004</v>
      </c>
      <c r="O10514" s="1">
        <v>2.981995977461338E-2</v>
      </c>
      <c r="P10514" s="1">
        <v>1.6458970308303833</v>
      </c>
      <c r="Q10514" s="1">
        <v>0</v>
      </c>
      <c r="S10514" s="1">
        <v>33</v>
      </c>
      <c r="T10514" s="1">
        <v>1</v>
      </c>
      <c r="U10514" s="1">
        <v>5337122</v>
      </c>
      <c r="V10514" s="1">
        <v>0.10461995750665665</v>
      </c>
      <c r="W10514" s="1">
        <v>1.9994258880615234</v>
      </c>
      <c r="X10514" s="1">
        <v>1.9994258880615234</v>
      </c>
    </row>
    <row r="10515" spans="1:24" x14ac:dyDescent="0.35">
      <c r="A10515" s="1">
        <v>340445</v>
      </c>
      <c r="B10515" s="1" t="s">
        <v>2347</v>
      </c>
      <c r="C10515" s="1">
        <v>124158503</v>
      </c>
      <c r="D10515" s="1">
        <v>445</v>
      </c>
      <c r="E10515" s="1" t="s">
        <v>2885</v>
      </c>
      <c r="F10515" s="1" t="s">
        <v>205</v>
      </c>
      <c r="G10515" s="1" t="s">
        <v>204</v>
      </c>
      <c r="H10515" s="1" t="s">
        <v>916</v>
      </c>
      <c r="I10515" s="1">
        <v>1841569.8</v>
      </c>
      <c r="K10515" s="1">
        <v>127325</v>
      </c>
      <c r="L10515" s="1">
        <v>3368197.5</v>
      </c>
      <c r="M10515" s="1">
        <v>-3.7499999052670319E-6</v>
      </c>
      <c r="N10515" s="1">
        <v>-1.1133538646390662E-4</v>
      </c>
      <c r="O10515" s="1">
        <v>-2.5650000679888763E-5</v>
      </c>
      <c r="P10515" s="1">
        <v>-1.3928140979260206E-3</v>
      </c>
      <c r="Q10515" s="1">
        <v>0</v>
      </c>
      <c r="S10515" s="1">
        <v>34</v>
      </c>
      <c r="T10515" s="1">
        <v>1</v>
      </c>
      <c r="U10515" s="1">
        <v>5337092</v>
      </c>
      <c r="V10515" s="1">
        <v>-2.9400000130408444E-5</v>
      </c>
      <c r="W10515" s="1">
        <v>-5.6210067123174667E-4</v>
      </c>
      <c r="X10515" s="1">
        <v>-5.6210067123174667E-4</v>
      </c>
    </row>
    <row r="10516" spans="1:24" x14ac:dyDescent="0.35">
      <c r="A10516" s="1">
        <v>350445</v>
      </c>
      <c r="B10516" s="1" t="s">
        <v>2348</v>
      </c>
      <c r="C10516" s="1">
        <v>124158503</v>
      </c>
      <c r="D10516" s="1">
        <v>445</v>
      </c>
      <c r="E10516" s="1" t="s">
        <v>2885</v>
      </c>
      <c r="F10516" s="1" t="s">
        <v>205</v>
      </c>
      <c r="G10516" s="1" t="s">
        <v>204</v>
      </c>
      <c r="H10516" s="1" t="s">
        <v>916</v>
      </c>
      <c r="I10516" s="1">
        <v>1886637.87</v>
      </c>
      <c r="K10516" s="1">
        <v>127325</v>
      </c>
      <c r="L10516" s="1">
        <v>3515630.25</v>
      </c>
      <c r="M10516" s="1">
        <v>0.14743274450302124</v>
      </c>
      <c r="N10516" s="1">
        <v>4.3772001266479492</v>
      </c>
      <c r="O10516" s="1">
        <v>4.5068070292472839E-2</v>
      </c>
      <c r="P10516" s="1">
        <v>2.4472637176513672</v>
      </c>
      <c r="Q10516" s="1">
        <v>0</v>
      </c>
      <c r="S10516" s="1">
        <v>35</v>
      </c>
      <c r="T10516" s="1">
        <v>1</v>
      </c>
      <c r="U10516" s="1">
        <v>5529593</v>
      </c>
      <c r="V10516" s="1">
        <v>0.19250081479549408</v>
      </c>
      <c r="W10516" s="1">
        <v>3.6068518161773682</v>
      </c>
      <c r="X10516" s="1">
        <v>3.6068518161773682</v>
      </c>
    </row>
    <row r="10517" spans="1:24" x14ac:dyDescent="0.35">
      <c r="A10517" s="1">
        <v>360445</v>
      </c>
      <c r="B10517" s="1" t="s">
        <v>2349</v>
      </c>
      <c r="C10517" s="1">
        <v>124158503</v>
      </c>
      <c r="D10517" s="1">
        <v>445</v>
      </c>
      <c r="E10517" s="1" t="s">
        <v>2885</v>
      </c>
      <c r="F10517" s="1" t="s">
        <v>205</v>
      </c>
      <c r="G10517" s="1" t="s">
        <v>204</v>
      </c>
      <c r="H10517" s="1" t="s">
        <v>916</v>
      </c>
      <c r="I10517" s="1">
        <v>1939652.78</v>
      </c>
      <c r="K10517" s="1">
        <v>127325</v>
      </c>
      <c r="L10517" s="1">
        <v>3879738.25</v>
      </c>
      <c r="M10517" s="1">
        <v>0.36410799622535706</v>
      </c>
      <c r="N10517" s="1">
        <v>10.356834411621094</v>
      </c>
      <c r="O10517" s="1">
        <v>5.3014911711215973E-2</v>
      </c>
      <c r="P10517" s="1">
        <v>2.8100204467773438</v>
      </c>
      <c r="Q10517" s="1">
        <v>0</v>
      </c>
      <c r="S10517" s="1">
        <v>36</v>
      </c>
      <c r="T10517" s="1">
        <v>1</v>
      </c>
      <c r="U10517" s="1">
        <v>5946716</v>
      </c>
      <c r="V10517" s="1">
        <v>0.41712290048599243</v>
      </c>
      <c r="W10517" s="1">
        <v>7.5434665679931641</v>
      </c>
      <c r="X10517" s="1">
        <v>7.5434665679931641</v>
      </c>
    </row>
    <row r="10518" spans="1:24" x14ac:dyDescent="0.35">
      <c r="A10518" s="1">
        <v>370445</v>
      </c>
      <c r="B10518" s="1" t="s">
        <v>2350</v>
      </c>
      <c r="C10518" s="1">
        <v>124158503</v>
      </c>
      <c r="D10518" s="1">
        <v>445</v>
      </c>
      <c r="E10518" s="1" t="s">
        <v>2885</v>
      </c>
      <c r="F10518" s="1" t="s">
        <v>205</v>
      </c>
      <c r="G10518" s="1" t="s">
        <v>204</v>
      </c>
      <c r="H10518" s="1" t="s">
        <v>916</v>
      </c>
      <c r="I10518" s="1">
        <v>1979979.51</v>
      </c>
      <c r="K10518" s="1">
        <v>127325</v>
      </c>
      <c r="L10518" s="1">
        <v>4390314</v>
      </c>
      <c r="M10518" s="1">
        <v>0.51057577133178711</v>
      </c>
      <c r="N10518" s="1">
        <v>13.160057067871094</v>
      </c>
      <c r="O10518" s="1">
        <v>4.0326729416847229E-2</v>
      </c>
      <c r="P10518" s="1">
        <v>2.0790696144104004</v>
      </c>
      <c r="Q10518" s="1">
        <v>0</v>
      </c>
      <c r="S10518" s="1">
        <v>37</v>
      </c>
      <c r="T10518" s="1">
        <v>1</v>
      </c>
      <c r="U10518" s="1">
        <v>6497618.5</v>
      </c>
      <c r="V10518" s="1">
        <v>0.55090248584747314</v>
      </c>
      <c r="W10518" s="1">
        <v>9.2639789581298828</v>
      </c>
      <c r="X10518" s="1">
        <v>9.2639789581298828</v>
      </c>
    </row>
    <row r="10519" spans="1:24" x14ac:dyDescent="0.35">
      <c r="A10519" s="1">
        <v>380445</v>
      </c>
      <c r="B10519" s="1" t="s">
        <v>2351</v>
      </c>
      <c r="C10519" s="1">
        <v>124158503</v>
      </c>
      <c r="D10519" s="1">
        <v>445</v>
      </c>
      <c r="E10519" s="1" t="s">
        <v>2885</v>
      </c>
      <c r="F10519" s="1" t="s">
        <v>205</v>
      </c>
      <c r="G10519" s="1" t="s">
        <v>204</v>
      </c>
      <c r="H10519" s="1" t="s">
        <v>916</v>
      </c>
      <c r="I10519" s="1">
        <v>1884473</v>
      </c>
      <c r="K10519" s="1">
        <v>127325</v>
      </c>
      <c r="L10519" s="1">
        <v>4568167</v>
      </c>
      <c r="M10519" s="1">
        <v>0.17785300314426422</v>
      </c>
      <c r="N10519" s="1">
        <v>4.0510315895080566</v>
      </c>
      <c r="O10519" s="1">
        <v>-9.5506511628627777E-2</v>
      </c>
      <c r="P10519" s="1">
        <v>-4.8236112594604492</v>
      </c>
      <c r="Q10519" s="1">
        <v>0</v>
      </c>
      <c r="S10519" s="1">
        <v>38</v>
      </c>
      <c r="T10519" s="1">
        <v>1</v>
      </c>
      <c r="U10519" s="1">
        <v>6579965</v>
      </c>
      <c r="V10519" s="1">
        <v>8.2346491515636444E-2</v>
      </c>
      <c r="W10519" s="1">
        <v>1.2673335075378418</v>
      </c>
      <c r="X10519" s="1">
        <v>1.2673335075378418</v>
      </c>
    </row>
    <row r="10520" spans="1:24" x14ac:dyDescent="0.35">
      <c r="A10520" s="1">
        <v>390445</v>
      </c>
      <c r="B10520" s="1" t="s">
        <v>2352</v>
      </c>
      <c r="C10520" s="1">
        <v>124158503</v>
      </c>
      <c r="D10520" s="1">
        <v>445</v>
      </c>
      <c r="E10520" s="1" t="s">
        <v>2885</v>
      </c>
      <c r="F10520" s="1" t="s">
        <v>205</v>
      </c>
      <c r="G10520" s="1" t="s">
        <v>204</v>
      </c>
      <c r="H10520" s="1" t="s">
        <v>916</v>
      </c>
      <c r="I10520" s="1">
        <v>1912723</v>
      </c>
      <c r="K10520" s="1">
        <v>177325</v>
      </c>
      <c r="L10520" s="1">
        <v>4620506</v>
      </c>
      <c r="M10520" s="1">
        <v>5.2338998764753342E-2</v>
      </c>
      <c r="N10520" s="1">
        <v>1.145733118057251</v>
      </c>
      <c r="O10520" s="1">
        <v>2.8249999508261681E-2</v>
      </c>
      <c r="P10520" s="1">
        <v>1.4990928173065186</v>
      </c>
      <c r="Q10520" s="1">
        <v>5.000000074505806E-2</v>
      </c>
      <c r="S10520" s="1">
        <v>39</v>
      </c>
      <c r="T10520" s="1">
        <v>1</v>
      </c>
      <c r="U10520" s="1">
        <v>6710554</v>
      </c>
      <c r="V10520" s="1">
        <v>0.13058899343013763</v>
      </c>
      <c r="W10520" s="1">
        <v>1.9846458435058594</v>
      </c>
      <c r="X10520" s="1">
        <v>1.9846458435058594</v>
      </c>
    </row>
    <row r="10521" spans="1:24" x14ac:dyDescent="0.35">
      <c r="A10521" s="1">
        <v>400445</v>
      </c>
      <c r="B10521" s="1" t="s">
        <v>2353</v>
      </c>
      <c r="C10521" s="1">
        <v>124158503</v>
      </c>
      <c r="D10521" s="1">
        <v>445</v>
      </c>
      <c r="E10521" s="1" t="s">
        <v>2885</v>
      </c>
      <c r="F10521" s="1" t="s">
        <v>205</v>
      </c>
      <c r="G10521" s="1" t="s">
        <v>204</v>
      </c>
      <c r="H10521" s="1" t="s">
        <v>916</v>
      </c>
      <c r="S10521" s="1">
        <v>40</v>
      </c>
      <c r="T10521" s="1">
        <v>1</v>
      </c>
      <c r="U10521" s="1">
        <v>0</v>
      </c>
      <c r="V10521" s="1">
        <v>0</v>
      </c>
      <c r="W10521" s="1">
        <v>-100</v>
      </c>
      <c r="X10521" s="1">
        <v>-100</v>
      </c>
    </row>
    <row r="10522" spans="1:24" x14ac:dyDescent="0.35">
      <c r="A10522" s="1">
        <v>410445</v>
      </c>
      <c r="B10522" s="1" t="s">
        <v>2354</v>
      </c>
      <c r="C10522" s="1">
        <v>124158503</v>
      </c>
      <c r="D10522" s="1">
        <v>445</v>
      </c>
      <c r="E10522" s="1" t="s">
        <v>2885</v>
      </c>
      <c r="F10522" s="1" t="s">
        <v>205</v>
      </c>
      <c r="G10522" s="1" t="s">
        <v>204</v>
      </c>
      <c r="H10522" s="1" t="s">
        <v>916</v>
      </c>
      <c r="S10522" s="1">
        <v>41</v>
      </c>
      <c r="T10522" s="1">
        <v>1</v>
      </c>
      <c r="U10522" s="1">
        <v>0</v>
      </c>
      <c r="V10522" s="1">
        <v>0</v>
      </c>
    </row>
    <row r="10523" spans="1:24" x14ac:dyDescent="0.35">
      <c r="A10523" s="1">
        <v>420445</v>
      </c>
      <c r="B10523" s="1" t="s">
        <v>2355</v>
      </c>
      <c r="C10523" s="1">
        <v>124158503</v>
      </c>
      <c r="D10523" s="1">
        <v>445</v>
      </c>
      <c r="E10523" s="1" t="s">
        <v>2885</v>
      </c>
      <c r="F10523" s="1" t="s">
        <v>205</v>
      </c>
      <c r="G10523" s="1" t="s">
        <v>204</v>
      </c>
      <c r="H10523" s="1" t="s">
        <v>916</v>
      </c>
      <c r="S10523" s="1">
        <v>42</v>
      </c>
      <c r="T10523" s="1">
        <v>1</v>
      </c>
      <c r="U10523" s="1">
        <v>0</v>
      </c>
      <c r="V10523" s="1">
        <v>0</v>
      </c>
    </row>
    <row r="10524" spans="1:24" x14ac:dyDescent="0.35">
      <c r="A10524" s="1">
        <v>430445</v>
      </c>
      <c r="B10524" s="1" t="s">
        <v>2356</v>
      </c>
      <c r="C10524" s="1">
        <v>124158503</v>
      </c>
      <c r="D10524" s="1">
        <v>445</v>
      </c>
      <c r="E10524" s="1" t="s">
        <v>2885</v>
      </c>
      <c r="F10524" s="1" t="s">
        <v>205</v>
      </c>
      <c r="G10524" s="1" t="s">
        <v>204</v>
      </c>
      <c r="H10524" s="1" t="s">
        <v>916</v>
      </c>
      <c r="S10524" s="1">
        <v>43</v>
      </c>
      <c r="T10524" s="1">
        <v>1</v>
      </c>
      <c r="U10524" s="1">
        <v>0</v>
      </c>
      <c r="V10524" s="1">
        <v>0</v>
      </c>
    </row>
    <row r="10525" spans="1:24" x14ac:dyDescent="0.35">
      <c r="A10525" s="1">
        <v>440445</v>
      </c>
      <c r="B10525" s="1" t="s">
        <v>2357</v>
      </c>
      <c r="C10525" s="1">
        <v>124158503</v>
      </c>
      <c r="D10525" s="1">
        <v>445</v>
      </c>
      <c r="E10525" s="1" t="s">
        <v>2885</v>
      </c>
      <c r="F10525" s="1" t="s">
        <v>205</v>
      </c>
      <c r="G10525" s="1" t="s">
        <v>204</v>
      </c>
      <c r="H10525" s="1" t="s">
        <v>916</v>
      </c>
      <c r="S10525" s="1">
        <v>44</v>
      </c>
      <c r="T10525" s="1">
        <v>1</v>
      </c>
      <c r="U10525" s="1">
        <v>0</v>
      </c>
      <c r="V10525" s="1">
        <v>0</v>
      </c>
    </row>
    <row r="10526" spans="1:24" x14ac:dyDescent="0.35">
      <c r="A10526" s="1">
        <v>450445</v>
      </c>
      <c r="B10526" s="1" t="s">
        <v>2358</v>
      </c>
      <c r="C10526" s="1">
        <v>124158503</v>
      </c>
      <c r="D10526" s="1">
        <v>445</v>
      </c>
      <c r="E10526" s="1" t="s">
        <v>2885</v>
      </c>
      <c r="F10526" s="1" t="s">
        <v>205</v>
      </c>
      <c r="G10526" s="1" t="s">
        <v>204</v>
      </c>
      <c r="H10526" s="1" t="s">
        <v>916</v>
      </c>
      <c r="S10526" s="1">
        <v>45</v>
      </c>
      <c r="T10526" s="1">
        <v>1</v>
      </c>
      <c r="U10526" s="1">
        <v>0</v>
      </c>
      <c r="V10526" s="1">
        <v>0</v>
      </c>
    </row>
    <row r="10527" spans="1:24" x14ac:dyDescent="0.35">
      <c r="A10527" s="1">
        <v>460445</v>
      </c>
      <c r="B10527" s="1" t="s">
        <v>2359</v>
      </c>
      <c r="C10527" s="1">
        <v>124158503</v>
      </c>
      <c r="D10527" s="1">
        <v>445</v>
      </c>
      <c r="E10527" s="1" t="s">
        <v>2885</v>
      </c>
      <c r="F10527" s="1" t="s">
        <v>205</v>
      </c>
      <c r="G10527" s="1" t="s">
        <v>204</v>
      </c>
      <c r="H10527" s="1" t="s">
        <v>916</v>
      </c>
      <c r="S10527" s="1">
        <v>46</v>
      </c>
      <c r="T10527" s="1">
        <v>1</v>
      </c>
      <c r="U10527" s="1">
        <v>0</v>
      </c>
      <c r="V10527" s="1">
        <v>0</v>
      </c>
    </row>
    <row r="10528" spans="1:24" x14ac:dyDescent="0.35">
      <c r="A10528" s="1">
        <v>470445</v>
      </c>
      <c r="B10528" s="1" t="s">
        <v>2360</v>
      </c>
      <c r="C10528" s="1">
        <v>124158503</v>
      </c>
      <c r="D10528" s="1">
        <v>445</v>
      </c>
      <c r="E10528" s="1" t="s">
        <v>2885</v>
      </c>
      <c r="F10528" s="1" t="s">
        <v>205</v>
      </c>
      <c r="G10528" s="1" t="s">
        <v>204</v>
      </c>
      <c r="H10528" s="1" t="s">
        <v>916</v>
      </c>
      <c r="S10528" s="1">
        <v>47</v>
      </c>
      <c r="T10528" s="1">
        <v>1</v>
      </c>
      <c r="U10528" s="1">
        <v>0</v>
      </c>
      <c r="V10528" s="1">
        <v>0</v>
      </c>
    </row>
    <row r="10529" spans="1:24" x14ac:dyDescent="0.35">
      <c r="A10529" s="1">
        <v>480445</v>
      </c>
      <c r="B10529" s="1" t="s">
        <v>2361</v>
      </c>
      <c r="C10529" s="1">
        <v>124158503</v>
      </c>
      <c r="D10529" s="1">
        <v>445</v>
      </c>
      <c r="E10529" s="1" t="s">
        <v>2885</v>
      </c>
      <c r="F10529" s="1" t="s">
        <v>205</v>
      </c>
      <c r="G10529" s="1" t="s">
        <v>204</v>
      </c>
      <c r="H10529" s="1" t="s">
        <v>916</v>
      </c>
      <c r="S10529" s="1">
        <v>48</v>
      </c>
      <c r="T10529" s="1">
        <v>1</v>
      </c>
      <c r="U10529" s="1">
        <v>0</v>
      </c>
      <c r="V10529" s="1">
        <v>0</v>
      </c>
    </row>
    <row r="10530" spans="1:24" x14ac:dyDescent="0.35">
      <c r="A10530" s="1">
        <v>290470</v>
      </c>
      <c r="B10530" s="1" t="s">
        <v>2341</v>
      </c>
      <c r="C10530" s="1">
        <v>124159002</v>
      </c>
      <c r="D10530" s="1">
        <v>470</v>
      </c>
      <c r="E10530" s="1" t="s">
        <v>2886</v>
      </c>
      <c r="F10530" s="1" t="s">
        <v>205</v>
      </c>
      <c r="G10530" s="1" t="s">
        <v>204</v>
      </c>
      <c r="H10530" s="1" t="s">
        <v>916</v>
      </c>
      <c r="I10530" s="1">
        <v>5801628.1200000001</v>
      </c>
      <c r="K10530" s="1">
        <v>399095</v>
      </c>
      <c r="L10530" s="1">
        <v>7573208</v>
      </c>
      <c r="S10530" s="1">
        <v>29</v>
      </c>
      <c r="T10530" s="1">
        <v>1</v>
      </c>
      <c r="U10530" s="1">
        <v>13773931</v>
      </c>
      <c r="V10530" s="1">
        <v>0</v>
      </c>
    </row>
    <row r="10531" spans="1:24" x14ac:dyDescent="0.35">
      <c r="A10531" s="1">
        <v>300470</v>
      </c>
      <c r="B10531" s="1" t="s">
        <v>2343</v>
      </c>
      <c r="C10531" s="1">
        <v>124159002</v>
      </c>
      <c r="D10531" s="1">
        <v>470</v>
      </c>
      <c r="E10531" s="1" t="s">
        <v>2886</v>
      </c>
      <c r="F10531" s="1" t="s">
        <v>205</v>
      </c>
      <c r="G10531" s="1" t="s">
        <v>204</v>
      </c>
      <c r="H10531" s="1" t="s">
        <v>916</v>
      </c>
      <c r="I10531" s="1">
        <v>5902935.3099999996</v>
      </c>
      <c r="K10531" s="1">
        <v>399095</v>
      </c>
      <c r="L10531" s="1">
        <v>8012194.5</v>
      </c>
      <c r="M10531" s="1">
        <v>0.43898651003837585</v>
      </c>
      <c r="N10531" s="1">
        <v>5.7965726852416992</v>
      </c>
      <c r="O10531" s="1">
        <v>0.10130719095468521</v>
      </c>
      <c r="P10531" s="1">
        <v>1.7461855411529541</v>
      </c>
      <c r="Q10531" s="1">
        <v>0</v>
      </c>
      <c r="S10531" s="1">
        <v>30</v>
      </c>
      <c r="T10531" s="1">
        <v>1</v>
      </c>
      <c r="U10531" s="1">
        <v>14314225</v>
      </c>
      <c r="V10531" s="1">
        <v>0.54029369354248047</v>
      </c>
      <c r="W10531" s="1">
        <v>3.9225838184356689</v>
      </c>
      <c r="X10531" s="1">
        <v>3.9225838184356689</v>
      </c>
    </row>
    <row r="10532" spans="1:24" x14ac:dyDescent="0.35">
      <c r="A10532" s="1">
        <v>310470</v>
      </c>
      <c r="B10532" s="1" t="s">
        <v>2344</v>
      </c>
      <c r="C10532" s="1">
        <v>124159002</v>
      </c>
      <c r="D10532" s="1">
        <v>470</v>
      </c>
      <c r="E10532" s="1" t="s">
        <v>2886</v>
      </c>
      <c r="F10532" s="1" t="s">
        <v>205</v>
      </c>
      <c r="G10532" s="1" t="s">
        <v>204</v>
      </c>
      <c r="H10532" s="1" t="s">
        <v>916</v>
      </c>
      <c r="I10532" s="1">
        <v>6454135.1500000004</v>
      </c>
      <c r="K10532" s="1">
        <v>399095</v>
      </c>
      <c r="L10532" s="1">
        <v>8202377.5</v>
      </c>
      <c r="M10532" s="1">
        <v>0.19018299877643585</v>
      </c>
      <c r="N10532" s="1">
        <v>2.3736693859100342</v>
      </c>
      <c r="O10532" s="1">
        <v>0.55119985342025757</v>
      </c>
      <c r="P10532" s="1">
        <v>9.3377246856689453</v>
      </c>
      <c r="Q10532" s="1">
        <v>0</v>
      </c>
      <c r="S10532" s="1">
        <v>31</v>
      </c>
      <c r="T10532" s="1">
        <v>1</v>
      </c>
      <c r="U10532" s="1">
        <v>15055608</v>
      </c>
      <c r="V10532" s="1">
        <v>0.74138283729553223</v>
      </c>
      <c r="W10532" s="1">
        <v>5.1793441772460938</v>
      </c>
      <c r="X10532" s="1">
        <v>5.1793441772460938</v>
      </c>
    </row>
    <row r="10533" spans="1:24" x14ac:dyDescent="0.35">
      <c r="A10533" s="1">
        <v>320470</v>
      </c>
      <c r="B10533" s="1" t="s">
        <v>2345</v>
      </c>
      <c r="C10533" s="1">
        <v>124159002</v>
      </c>
      <c r="D10533" s="1">
        <v>470</v>
      </c>
      <c r="E10533" s="1" t="s">
        <v>2886</v>
      </c>
      <c r="F10533" s="1" t="s">
        <v>205</v>
      </c>
      <c r="G10533" s="1" t="s">
        <v>204</v>
      </c>
      <c r="H10533" s="1" t="s">
        <v>916</v>
      </c>
      <c r="I10533" s="1">
        <v>6128947.0199999996</v>
      </c>
      <c r="K10533" s="1">
        <v>399095</v>
      </c>
      <c r="L10533" s="1">
        <v>8421638</v>
      </c>
      <c r="M10533" s="1">
        <v>0.21926049888134003</v>
      </c>
      <c r="N10533" s="1">
        <v>2.673133373260498</v>
      </c>
      <c r="O10533" s="1">
        <v>-0.32518813014030457</v>
      </c>
      <c r="P10533" s="1">
        <v>-5.0384464263916016</v>
      </c>
      <c r="Q10533" s="1">
        <v>0</v>
      </c>
      <c r="S10533" s="1">
        <v>32</v>
      </c>
      <c r="T10533" s="1">
        <v>1</v>
      </c>
      <c r="U10533" s="1">
        <v>14949680</v>
      </c>
      <c r="V10533" s="1">
        <v>-0.10592763125896454</v>
      </c>
      <c r="W10533" s="1">
        <v>-0.70357835292816162</v>
      </c>
      <c r="X10533" s="1">
        <v>-0.70357835292816162</v>
      </c>
    </row>
    <row r="10534" spans="1:24" x14ac:dyDescent="0.35">
      <c r="A10534" s="1">
        <v>330470</v>
      </c>
      <c r="B10534" s="1" t="s">
        <v>2346</v>
      </c>
      <c r="C10534" s="1">
        <v>124159002</v>
      </c>
      <c r="D10534" s="1">
        <v>470</v>
      </c>
      <c r="E10534" s="1" t="s">
        <v>2886</v>
      </c>
      <c r="F10534" s="1" t="s">
        <v>205</v>
      </c>
      <c r="G10534" s="1" t="s">
        <v>204</v>
      </c>
      <c r="H10534" s="1" t="s">
        <v>916</v>
      </c>
      <c r="I10534" s="1">
        <v>6125164.71</v>
      </c>
      <c r="K10534" s="1">
        <v>399095</v>
      </c>
      <c r="L10534" s="1">
        <v>8810211</v>
      </c>
      <c r="M10534" s="1">
        <v>0.38857299089431763</v>
      </c>
      <c r="N10534" s="1">
        <v>4.6139836311340332</v>
      </c>
      <c r="O10534" s="1">
        <v>-3.7823100574314594E-3</v>
      </c>
      <c r="P10534" s="1">
        <v>-6.1712231487035751E-2</v>
      </c>
      <c r="Q10534" s="1">
        <v>0</v>
      </c>
      <c r="S10534" s="1">
        <v>33</v>
      </c>
      <c r="T10534" s="1">
        <v>1</v>
      </c>
      <c r="U10534" s="1">
        <v>15334470</v>
      </c>
      <c r="V10534" s="1">
        <v>0.38479068875312805</v>
      </c>
      <c r="W10534" s="1">
        <v>2.5739011764526367</v>
      </c>
      <c r="X10534" s="1">
        <v>2.5739011764526367</v>
      </c>
    </row>
    <row r="10535" spans="1:24" x14ac:dyDescent="0.35">
      <c r="A10535" s="1">
        <v>340470</v>
      </c>
      <c r="B10535" s="1" t="s">
        <v>2347</v>
      </c>
      <c r="C10535" s="1">
        <v>124159002</v>
      </c>
      <c r="D10535" s="1">
        <v>470</v>
      </c>
      <c r="E10535" s="1" t="s">
        <v>2886</v>
      </c>
      <c r="F10535" s="1" t="s">
        <v>205</v>
      </c>
      <c r="G10535" s="1" t="s">
        <v>204</v>
      </c>
      <c r="H10535" s="1" t="s">
        <v>916</v>
      </c>
      <c r="I10535" s="1">
        <v>5077233.6500000004</v>
      </c>
      <c r="K10535" s="1">
        <v>399095</v>
      </c>
      <c r="L10535" s="1">
        <v>8810195</v>
      </c>
      <c r="M10535" s="1">
        <v>-1.5999999959603883E-5</v>
      </c>
      <c r="N10535" s="1">
        <v>-1.8160745094064623E-4</v>
      </c>
      <c r="O10535" s="1">
        <v>-1.0479310750961304</v>
      </c>
      <c r="P10535" s="1">
        <v>-17.108617782592773</v>
      </c>
      <c r="Q10535" s="1">
        <v>0</v>
      </c>
      <c r="S10535" s="1">
        <v>34</v>
      </c>
      <c r="T10535" s="1">
        <v>1</v>
      </c>
      <c r="U10535" s="1">
        <v>14286524</v>
      </c>
      <c r="V10535" s="1">
        <v>-1.0479470491409302</v>
      </c>
      <c r="W10535" s="1">
        <v>-6.8339238166809082</v>
      </c>
      <c r="X10535" s="1">
        <v>-6.8339238166809082</v>
      </c>
    </row>
    <row r="10536" spans="1:24" x14ac:dyDescent="0.35">
      <c r="A10536" s="1">
        <v>350470</v>
      </c>
      <c r="B10536" s="1" t="s">
        <v>2348</v>
      </c>
      <c r="C10536" s="1">
        <v>124159002</v>
      </c>
      <c r="D10536" s="1">
        <v>470</v>
      </c>
      <c r="E10536" s="1" t="s">
        <v>2886</v>
      </c>
      <c r="F10536" s="1" t="s">
        <v>205</v>
      </c>
      <c r="G10536" s="1" t="s">
        <v>204</v>
      </c>
      <c r="H10536" s="1" t="s">
        <v>916</v>
      </c>
      <c r="I10536" s="1">
        <v>5914712.5899999999</v>
      </c>
      <c r="K10536" s="1">
        <v>399095</v>
      </c>
      <c r="L10536" s="1">
        <v>9575706</v>
      </c>
      <c r="M10536" s="1">
        <v>0.76551097631454468</v>
      </c>
      <c r="N10536" s="1">
        <v>8.6889219284057617</v>
      </c>
      <c r="O10536" s="1">
        <v>0.83747893571853638</v>
      </c>
      <c r="P10536" s="1">
        <v>16.494789123535156</v>
      </c>
      <c r="Q10536" s="1">
        <v>0</v>
      </c>
      <c r="S10536" s="1">
        <v>35</v>
      </c>
      <c r="T10536" s="1">
        <v>1</v>
      </c>
      <c r="U10536" s="1">
        <v>15889514</v>
      </c>
      <c r="V10536" s="1">
        <v>1.6029899120330811</v>
      </c>
      <c r="W10536" s="1">
        <v>11.220293998718262</v>
      </c>
      <c r="X10536" s="1">
        <v>11.220293998718262</v>
      </c>
    </row>
    <row r="10537" spans="1:24" x14ac:dyDescent="0.35">
      <c r="A10537" s="1">
        <v>360470</v>
      </c>
      <c r="B10537" s="1" t="s">
        <v>2349</v>
      </c>
      <c r="C10537" s="1">
        <v>124159002</v>
      </c>
      <c r="D10537" s="1">
        <v>470</v>
      </c>
      <c r="E10537" s="1" t="s">
        <v>2886</v>
      </c>
      <c r="F10537" s="1" t="s">
        <v>205</v>
      </c>
      <c r="G10537" s="1" t="s">
        <v>204</v>
      </c>
      <c r="H10537" s="1" t="s">
        <v>916</v>
      </c>
      <c r="I10537" s="1">
        <v>5966494.7199999997</v>
      </c>
      <c r="K10537" s="1">
        <v>399095</v>
      </c>
      <c r="L10537" s="1">
        <v>10934688</v>
      </c>
      <c r="M10537" s="1">
        <v>1.3589819669723511</v>
      </c>
      <c r="N10537" s="1">
        <v>14.191977500915527</v>
      </c>
      <c r="O10537" s="1">
        <v>5.1782131195068359E-2</v>
      </c>
      <c r="P10537" s="1">
        <v>0.875480055809021</v>
      </c>
      <c r="Q10537" s="1">
        <v>0</v>
      </c>
      <c r="S10537" s="1">
        <v>36</v>
      </c>
      <c r="T10537" s="1">
        <v>1</v>
      </c>
      <c r="U10537" s="1">
        <v>17300278</v>
      </c>
      <c r="V10537" s="1">
        <v>1.4107640981674194</v>
      </c>
      <c r="W10537" s="1">
        <v>8.8785848617553711</v>
      </c>
      <c r="X10537" s="1">
        <v>8.8785848617553711</v>
      </c>
    </row>
    <row r="10538" spans="1:24" x14ac:dyDescent="0.35">
      <c r="A10538" s="1">
        <v>370470</v>
      </c>
      <c r="B10538" s="1" t="s">
        <v>2350</v>
      </c>
      <c r="C10538" s="1">
        <v>124159002</v>
      </c>
      <c r="D10538" s="1">
        <v>470</v>
      </c>
      <c r="E10538" s="1" t="s">
        <v>2886</v>
      </c>
      <c r="F10538" s="1" t="s">
        <v>205</v>
      </c>
      <c r="G10538" s="1" t="s">
        <v>204</v>
      </c>
      <c r="H10538" s="1" t="s">
        <v>916</v>
      </c>
      <c r="I10538" s="1">
        <v>5963733.3899999997</v>
      </c>
      <c r="K10538" s="1">
        <v>399095</v>
      </c>
      <c r="L10538" s="1">
        <v>12634213</v>
      </c>
      <c r="M10538" s="1">
        <v>1.699524998664856</v>
      </c>
      <c r="N10538" s="1">
        <v>15.542510032653809</v>
      </c>
      <c r="O10538" s="1">
        <v>-2.7613299898803234E-3</v>
      </c>
      <c r="P10538" s="1">
        <v>-4.6280607581138611E-2</v>
      </c>
      <c r="Q10538" s="1">
        <v>0</v>
      </c>
      <c r="S10538" s="1">
        <v>37</v>
      </c>
      <c r="T10538" s="1">
        <v>1</v>
      </c>
      <c r="U10538" s="1">
        <v>18997042</v>
      </c>
      <c r="V10538" s="1">
        <v>1.6967636346817017</v>
      </c>
      <c r="W10538" s="1">
        <v>9.8077268600463867</v>
      </c>
      <c r="X10538" s="1">
        <v>9.8077268600463867</v>
      </c>
    </row>
    <row r="10539" spans="1:24" x14ac:dyDescent="0.35">
      <c r="A10539" s="1">
        <v>380470</v>
      </c>
      <c r="B10539" s="1" t="s">
        <v>2351</v>
      </c>
      <c r="C10539" s="1">
        <v>124159002</v>
      </c>
      <c r="D10539" s="1">
        <v>470</v>
      </c>
      <c r="E10539" s="1" t="s">
        <v>2886</v>
      </c>
      <c r="F10539" s="1" t="s">
        <v>205</v>
      </c>
      <c r="G10539" s="1" t="s">
        <v>204</v>
      </c>
      <c r="H10539" s="1" t="s">
        <v>916</v>
      </c>
      <c r="I10539" s="1">
        <v>5609428</v>
      </c>
      <c r="K10539" s="1">
        <v>399095</v>
      </c>
      <c r="L10539" s="1">
        <v>13685762</v>
      </c>
      <c r="M10539" s="1">
        <v>1.051548957824707</v>
      </c>
      <c r="N10539" s="1">
        <v>8.3230276107788086</v>
      </c>
      <c r="O10539" s="1">
        <v>-0.35430538654327393</v>
      </c>
      <c r="P10539" s="1">
        <v>-5.9409999847412109</v>
      </c>
      <c r="Q10539" s="1">
        <v>0</v>
      </c>
      <c r="S10539" s="1">
        <v>38</v>
      </c>
      <c r="T10539" s="1">
        <v>1</v>
      </c>
      <c r="U10539" s="1">
        <v>19694284</v>
      </c>
      <c r="V10539" s="1">
        <v>0.69724357128143311</v>
      </c>
      <c r="W10539" s="1">
        <v>3.6702661514282227</v>
      </c>
      <c r="X10539" s="1">
        <v>3.6702661514282227</v>
      </c>
    </row>
    <row r="10540" spans="1:24" x14ac:dyDescent="0.35">
      <c r="A10540" s="1">
        <v>390470</v>
      </c>
      <c r="B10540" s="1" t="s">
        <v>2352</v>
      </c>
      <c r="C10540" s="1">
        <v>124159002</v>
      </c>
      <c r="D10540" s="1">
        <v>470</v>
      </c>
      <c r="E10540" s="1" t="s">
        <v>2886</v>
      </c>
      <c r="F10540" s="1" t="s">
        <v>205</v>
      </c>
      <c r="G10540" s="1" t="s">
        <v>204</v>
      </c>
      <c r="H10540" s="1" t="s">
        <v>916</v>
      </c>
      <c r="I10540" s="1">
        <v>5666101</v>
      </c>
      <c r="K10540" s="1">
        <v>449095</v>
      </c>
      <c r="L10540" s="1">
        <v>13950230</v>
      </c>
      <c r="M10540" s="1">
        <v>0.26446801424026489</v>
      </c>
      <c r="N10540" s="1">
        <v>1.932431697845459</v>
      </c>
      <c r="O10540" s="1">
        <v>5.6673001497983932E-2</v>
      </c>
      <c r="P10540" s="1">
        <v>1.0103169679641724</v>
      </c>
      <c r="Q10540" s="1">
        <v>5.000000074505806E-2</v>
      </c>
      <c r="S10540" s="1">
        <v>39</v>
      </c>
      <c r="T10540" s="1">
        <v>1</v>
      </c>
      <c r="U10540" s="1">
        <v>20065426</v>
      </c>
      <c r="V10540" s="1">
        <v>0.37114101648330688</v>
      </c>
      <c r="W10540" s="1">
        <v>1.8845163583755493</v>
      </c>
      <c r="X10540" s="1">
        <v>1.8845163583755493</v>
      </c>
    </row>
    <row r="10541" spans="1:24" x14ac:dyDescent="0.35">
      <c r="A10541" s="1">
        <v>400470</v>
      </c>
      <c r="B10541" s="1" t="s">
        <v>2353</v>
      </c>
      <c r="C10541" s="1">
        <v>124159002</v>
      </c>
      <c r="D10541" s="1">
        <v>470</v>
      </c>
      <c r="E10541" s="1" t="s">
        <v>2886</v>
      </c>
      <c r="F10541" s="1" t="s">
        <v>205</v>
      </c>
      <c r="G10541" s="1" t="s">
        <v>204</v>
      </c>
      <c r="H10541" s="1" t="s">
        <v>916</v>
      </c>
      <c r="S10541" s="1">
        <v>40</v>
      </c>
      <c r="T10541" s="1">
        <v>1</v>
      </c>
      <c r="U10541" s="1">
        <v>0</v>
      </c>
      <c r="V10541" s="1">
        <v>0</v>
      </c>
      <c r="W10541" s="1">
        <v>-100</v>
      </c>
      <c r="X10541" s="1">
        <v>-100</v>
      </c>
    </row>
    <row r="10542" spans="1:24" x14ac:dyDescent="0.35">
      <c r="A10542" s="1">
        <v>410470</v>
      </c>
      <c r="B10542" s="1" t="s">
        <v>2354</v>
      </c>
      <c r="C10542" s="1">
        <v>124159002</v>
      </c>
      <c r="D10542" s="1">
        <v>470</v>
      </c>
      <c r="E10542" s="1" t="s">
        <v>2886</v>
      </c>
      <c r="F10542" s="1" t="s">
        <v>205</v>
      </c>
      <c r="G10542" s="1" t="s">
        <v>204</v>
      </c>
      <c r="H10542" s="1" t="s">
        <v>916</v>
      </c>
      <c r="S10542" s="1">
        <v>41</v>
      </c>
      <c r="T10542" s="1">
        <v>1</v>
      </c>
      <c r="U10542" s="1">
        <v>0</v>
      </c>
      <c r="V10542" s="1">
        <v>0</v>
      </c>
    </row>
    <row r="10543" spans="1:24" x14ac:dyDescent="0.35">
      <c r="A10543" s="1">
        <v>420470</v>
      </c>
      <c r="B10543" s="1" t="s">
        <v>2355</v>
      </c>
      <c r="C10543" s="1">
        <v>124159002</v>
      </c>
      <c r="D10543" s="1">
        <v>470</v>
      </c>
      <c r="E10543" s="1" t="s">
        <v>2886</v>
      </c>
      <c r="F10543" s="1" t="s">
        <v>205</v>
      </c>
      <c r="G10543" s="1" t="s">
        <v>204</v>
      </c>
      <c r="H10543" s="1" t="s">
        <v>916</v>
      </c>
      <c r="S10543" s="1">
        <v>42</v>
      </c>
      <c r="T10543" s="1">
        <v>1</v>
      </c>
      <c r="U10543" s="1">
        <v>0</v>
      </c>
      <c r="V10543" s="1">
        <v>0</v>
      </c>
    </row>
    <row r="10544" spans="1:24" x14ac:dyDescent="0.35">
      <c r="A10544" s="1">
        <v>430470</v>
      </c>
      <c r="B10544" s="1" t="s">
        <v>2356</v>
      </c>
      <c r="C10544" s="1">
        <v>124159002</v>
      </c>
      <c r="D10544" s="1">
        <v>470</v>
      </c>
      <c r="E10544" s="1" t="s">
        <v>2886</v>
      </c>
      <c r="F10544" s="1" t="s">
        <v>205</v>
      </c>
      <c r="G10544" s="1" t="s">
        <v>204</v>
      </c>
      <c r="H10544" s="1" t="s">
        <v>916</v>
      </c>
      <c r="S10544" s="1">
        <v>43</v>
      </c>
      <c r="T10544" s="1">
        <v>1</v>
      </c>
      <c r="U10544" s="1">
        <v>0</v>
      </c>
      <c r="V10544" s="1">
        <v>0</v>
      </c>
    </row>
    <row r="10545" spans="1:24" x14ac:dyDescent="0.35">
      <c r="A10545" s="1">
        <v>440470</v>
      </c>
      <c r="B10545" s="1" t="s">
        <v>2357</v>
      </c>
      <c r="C10545" s="1">
        <v>124159002</v>
      </c>
      <c r="D10545" s="1">
        <v>470</v>
      </c>
      <c r="E10545" s="1" t="s">
        <v>2886</v>
      </c>
      <c r="F10545" s="1" t="s">
        <v>205</v>
      </c>
      <c r="G10545" s="1" t="s">
        <v>204</v>
      </c>
      <c r="H10545" s="1" t="s">
        <v>916</v>
      </c>
      <c r="S10545" s="1">
        <v>44</v>
      </c>
      <c r="T10545" s="1">
        <v>1</v>
      </c>
      <c r="U10545" s="1">
        <v>0</v>
      </c>
      <c r="V10545" s="1">
        <v>0</v>
      </c>
    </row>
    <row r="10546" spans="1:24" x14ac:dyDescent="0.35">
      <c r="A10546" s="1">
        <v>450470</v>
      </c>
      <c r="B10546" s="1" t="s">
        <v>2358</v>
      </c>
      <c r="C10546" s="1">
        <v>124159002</v>
      </c>
      <c r="D10546" s="1">
        <v>470</v>
      </c>
      <c r="E10546" s="1" t="s">
        <v>2886</v>
      </c>
      <c r="F10546" s="1" t="s">
        <v>205</v>
      </c>
      <c r="G10546" s="1" t="s">
        <v>204</v>
      </c>
      <c r="H10546" s="1" t="s">
        <v>916</v>
      </c>
      <c r="S10546" s="1">
        <v>45</v>
      </c>
      <c r="T10546" s="1">
        <v>1</v>
      </c>
      <c r="U10546" s="1">
        <v>0</v>
      </c>
      <c r="V10546" s="1">
        <v>0</v>
      </c>
    </row>
    <row r="10547" spans="1:24" x14ac:dyDescent="0.35">
      <c r="A10547" s="1">
        <v>460470</v>
      </c>
      <c r="B10547" s="1" t="s">
        <v>2359</v>
      </c>
      <c r="C10547" s="1">
        <v>124159002</v>
      </c>
      <c r="D10547" s="1">
        <v>470</v>
      </c>
      <c r="E10547" s="1" t="s">
        <v>2886</v>
      </c>
      <c r="F10547" s="1" t="s">
        <v>205</v>
      </c>
      <c r="G10547" s="1" t="s">
        <v>204</v>
      </c>
      <c r="H10547" s="1" t="s">
        <v>916</v>
      </c>
      <c r="S10547" s="1">
        <v>46</v>
      </c>
      <c r="T10547" s="1">
        <v>1</v>
      </c>
      <c r="U10547" s="1">
        <v>0</v>
      </c>
      <c r="V10547" s="1">
        <v>0</v>
      </c>
    </row>
    <row r="10548" spans="1:24" x14ac:dyDescent="0.35">
      <c r="A10548" s="1">
        <v>470470</v>
      </c>
      <c r="B10548" s="1" t="s">
        <v>2360</v>
      </c>
      <c r="C10548" s="1">
        <v>124159002</v>
      </c>
      <c r="D10548" s="1">
        <v>470</v>
      </c>
      <c r="E10548" s="1" t="s">
        <v>2886</v>
      </c>
      <c r="F10548" s="1" t="s">
        <v>205</v>
      </c>
      <c r="G10548" s="1" t="s">
        <v>204</v>
      </c>
      <c r="H10548" s="1" t="s">
        <v>916</v>
      </c>
      <c r="S10548" s="1">
        <v>47</v>
      </c>
      <c r="T10548" s="1">
        <v>1</v>
      </c>
      <c r="U10548" s="1">
        <v>0</v>
      </c>
      <c r="V10548" s="1">
        <v>0</v>
      </c>
    </row>
    <row r="10549" spans="1:24" x14ac:dyDescent="0.35">
      <c r="A10549" s="1">
        <v>480470</v>
      </c>
      <c r="B10549" s="1" t="s">
        <v>2361</v>
      </c>
      <c r="C10549" s="1">
        <v>124159002</v>
      </c>
      <c r="D10549" s="1">
        <v>470</v>
      </c>
      <c r="E10549" s="1" t="s">
        <v>2886</v>
      </c>
      <c r="F10549" s="1" t="s">
        <v>205</v>
      </c>
      <c r="G10549" s="1" t="s">
        <v>204</v>
      </c>
      <c r="H10549" s="1" t="s">
        <v>916</v>
      </c>
      <c r="S10549" s="1">
        <v>48</v>
      </c>
      <c r="T10549" s="1">
        <v>1</v>
      </c>
      <c r="U10549" s="1">
        <v>0</v>
      </c>
      <c r="V10549" s="1">
        <v>0</v>
      </c>
    </row>
    <row r="10550" spans="1:24" x14ac:dyDescent="0.35">
      <c r="A10550" s="1">
        <v>290082</v>
      </c>
      <c r="B10550" s="1" t="s">
        <v>2341</v>
      </c>
      <c r="C10550" s="1">
        <v>125231232</v>
      </c>
      <c r="D10550" s="1">
        <v>82</v>
      </c>
      <c r="E10550" s="1" t="s">
        <v>2887</v>
      </c>
      <c r="F10550" s="1" t="s">
        <v>205</v>
      </c>
      <c r="G10550" s="1" t="s">
        <v>269</v>
      </c>
      <c r="H10550" s="1" t="s">
        <v>916</v>
      </c>
      <c r="I10550" s="1">
        <v>5610550</v>
      </c>
      <c r="J10550" s="1">
        <v>174040</v>
      </c>
      <c r="K10550" s="1">
        <v>1421091</v>
      </c>
      <c r="L10550" s="1">
        <v>73666352</v>
      </c>
      <c r="S10550" s="1">
        <v>29</v>
      </c>
      <c r="T10550" s="1">
        <v>1</v>
      </c>
      <c r="U10550" s="1">
        <v>80872032</v>
      </c>
      <c r="V10550" s="1">
        <v>0</v>
      </c>
    </row>
    <row r="10551" spans="1:24" x14ac:dyDescent="0.35">
      <c r="A10551" s="1">
        <v>300082</v>
      </c>
      <c r="B10551" s="1" t="s">
        <v>2343</v>
      </c>
      <c r="C10551" s="1">
        <v>125231232</v>
      </c>
      <c r="D10551" s="1">
        <v>82</v>
      </c>
      <c r="E10551" s="1" t="s">
        <v>2887</v>
      </c>
      <c r="F10551" s="1" t="s">
        <v>205</v>
      </c>
      <c r="G10551" s="1" t="s">
        <v>269</v>
      </c>
      <c r="H10551" s="1" t="s">
        <v>916</v>
      </c>
      <c r="I10551" s="1">
        <v>5770293.8099999996</v>
      </c>
      <c r="J10551" s="1">
        <v>161313.60999999999</v>
      </c>
      <c r="K10551" s="1">
        <v>1421091</v>
      </c>
      <c r="L10551" s="1">
        <v>75868464</v>
      </c>
      <c r="M10551" s="1">
        <v>2.2021119594573975</v>
      </c>
      <c r="N10551" s="1">
        <v>2.9893050193786621</v>
      </c>
      <c r="O10551" s="1">
        <v>0.15974381566047668</v>
      </c>
      <c r="P10551" s="1">
        <v>2.8472042083740234</v>
      </c>
      <c r="Q10551" s="1">
        <v>0</v>
      </c>
      <c r="R10551" s="1">
        <v>-1.2726389802992344E-2</v>
      </c>
      <c r="S10551" s="1">
        <v>30</v>
      </c>
      <c r="T10551" s="1">
        <v>1</v>
      </c>
      <c r="U10551" s="1">
        <v>83221160</v>
      </c>
      <c r="V10551" s="1">
        <v>2.3491294384002686</v>
      </c>
      <c r="W10551" s="1">
        <v>2.9047470092773438</v>
      </c>
      <c r="X10551" s="1">
        <v>2.9047470092773438</v>
      </c>
    </row>
    <row r="10552" spans="1:24" x14ac:dyDescent="0.35">
      <c r="A10552" s="1">
        <v>310082</v>
      </c>
      <c r="B10552" s="1" t="s">
        <v>2344</v>
      </c>
      <c r="C10552" s="1">
        <v>125231232</v>
      </c>
      <c r="D10552" s="1">
        <v>82</v>
      </c>
      <c r="E10552" s="1" t="s">
        <v>2887</v>
      </c>
      <c r="F10552" s="1" t="s">
        <v>205</v>
      </c>
      <c r="G10552" s="1" t="s">
        <v>269</v>
      </c>
      <c r="H10552" s="1" t="s">
        <v>916</v>
      </c>
      <c r="I10552" s="1">
        <v>5854258.0899999999</v>
      </c>
      <c r="J10552" s="1">
        <v>189263.16</v>
      </c>
      <c r="K10552" s="1">
        <v>1421091</v>
      </c>
      <c r="L10552" s="1">
        <v>77082256</v>
      </c>
      <c r="M10552" s="1">
        <v>1.2137919664382935</v>
      </c>
      <c r="N10552" s="1">
        <v>1.5998636484146118</v>
      </c>
      <c r="O10552" s="1">
        <v>8.3964280784130096E-2</v>
      </c>
      <c r="P10552" s="1">
        <v>1.4551126956939697</v>
      </c>
      <c r="Q10552" s="1">
        <v>0</v>
      </c>
      <c r="R10552" s="1">
        <v>2.794954925775528E-2</v>
      </c>
      <c r="S10552" s="1">
        <v>31</v>
      </c>
      <c r="T10552" s="1">
        <v>1</v>
      </c>
      <c r="U10552" s="1">
        <v>84546864</v>
      </c>
      <c r="V10552" s="1">
        <v>1.3257057666778564</v>
      </c>
      <c r="W10552" s="1">
        <v>1.5929890871047974</v>
      </c>
      <c r="X10552" s="1">
        <v>1.5929890871047974</v>
      </c>
    </row>
    <row r="10553" spans="1:24" x14ac:dyDescent="0.35">
      <c r="A10553" s="1">
        <v>320082</v>
      </c>
      <c r="B10553" s="1" t="s">
        <v>2345</v>
      </c>
      <c r="C10553" s="1">
        <v>125231232</v>
      </c>
      <c r="D10553" s="1">
        <v>82</v>
      </c>
      <c r="E10553" s="1" t="s">
        <v>2887</v>
      </c>
      <c r="F10553" s="1" t="s">
        <v>205</v>
      </c>
      <c r="G10553" s="1" t="s">
        <v>269</v>
      </c>
      <c r="H10553" s="1" t="s">
        <v>916</v>
      </c>
      <c r="I10553" s="1">
        <v>5880046.0800000001</v>
      </c>
      <c r="J10553" s="1">
        <v>146735.03</v>
      </c>
      <c r="K10553" s="1">
        <v>1421091</v>
      </c>
      <c r="L10553" s="1">
        <v>78983872</v>
      </c>
      <c r="M10553" s="1">
        <v>1.9016159772872925</v>
      </c>
      <c r="N10553" s="1">
        <v>2.4669957160949707</v>
      </c>
      <c r="O10553" s="1">
        <v>2.5787990540266037E-2</v>
      </c>
      <c r="P10553" s="1">
        <v>0.44049972295761108</v>
      </c>
      <c r="Q10553" s="1">
        <v>0</v>
      </c>
      <c r="R10553" s="1">
        <v>-4.2528130114078522E-2</v>
      </c>
      <c r="S10553" s="1">
        <v>32</v>
      </c>
      <c r="T10553" s="1">
        <v>1</v>
      </c>
      <c r="U10553" s="1">
        <v>86431744</v>
      </c>
      <c r="V10553" s="1">
        <v>1.8848758935928345</v>
      </c>
      <c r="W10553" s="1">
        <v>2.2293908596038818</v>
      </c>
      <c r="X10553" s="1">
        <v>2.2293908596038818</v>
      </c>
    </row>
    <row r="10554" spans="1:24" x14ac:dyDescent="0.35">
      <c r="A10554" s="1">
        <v>330082</v>
      </c>
      <c r="B10554" s="1" t="s">
        <v>2346</v>
      </c>
      <c r="C10554" s="1">
        <v>125231232</v>
      </c>
      <c r="D10554" s="1">
        <v>82</v>
      </c>
      <c r="E10554" s="1" t="s">
        <v>2887</v>
      </c>
      <c r="F10554" s="1" t="s">
        <v>205</v>
      </c>
      <c r="G10554" s="1" t="s">
        <v>269</v>
      </c>
      <c r="H10554" s="1" t="s">
        <v>916</v>
      </c>
      <c r="I10554" s="1">
        <v>6355196.9800000004</v>
      </c>
      <c r="J10554" s="1">
        <v>236538.99</v>
      </c>
      <c r="K10554" s="1">
        <v>1421091</v>
      </c>
      <c r="L10554" s="1">
        <v>80852960</v>
      </c>
      <c r="M10554" s="1">
        <v>1.8690880537033081</v>
      </c>
      <c r="N10554" s="1">
        <v>2.3664171695709229</v>
      </c>
      <c r="O10554" s="1">
        <v>0.47515091300010681</v>
      </c>
      <c r="P10554" s="1">
        <v>8.0807342529296875</v>
      </c>
      <c r="Q10554" s="1">
        <v>0</v>
      </c>
      <c r="R10554" s="1">
        <v>8.980395644903183E-2</v>
      </c>
      <c r="S10554" s="1">
        <v>33</v>
      </c>
      <c r="T10554" s="1">
        <v>1</v>
      </c>
      <c r="U10554" s="1">
        <v>88865784</v>
      </c>
      <c r="V10554" s="1">
        <v>2.4340429306030273</v>
      </c>
      <c r="W10554" s="1">
        <v>2.8161413669586182</v>
      </c>
      <c r="X10554" s="1">
        <v>2.8161413669586182</v>
      </c>
    </row>
    <row r="10555" spans="1:24" x14ac:dyDescent="0.35">
      <c r="A10555" s="1">
        <v>340082</v>
      </c>
      <c r="B10555" s="1" t="s">
        <v>2347</v>
      </c>
      <c r="C10555" s="1">
        <v>125231232</v>
      </c>
      <c r="D10555" s="1">
        <v>82</v>
      </c>
      <c r="E10555" s="1" t="s">
        <v>2887</v>
      </c>
      <c r="F10555" s="1" t="s">
        <v>205</v>
      </c>
      <c r="G10555" s="1" t="s">
        <v>269</v>
      </c>
      <c r="H10555" s="1" t="s">
        <v>916</v>
      </c>
      <c r="I10555" s="1">
        <v>6354831.9100000001</v>
      </c>
      <c r="J10555" s="1">
        <v>291520.34999999998</v>
      </c>
      <c r="K10555" s="1">
        <v>2834794.62</v>
      </c>
      <c r="L10555" s="1">
        <v>80852864</v>
      </c>
      <c r="M10555" s="1">
        <v>-9.6000003395602107E-5</v>
      </c>
      <c r="N10555" s="1">
        <v>-1.1873406037921086E-4</v>
      </c>
      <c r="O10555" s="1">
        <v>-3.6507000913843513E-4</v>
      </c>
      <c r="P10555" s="1">
        <v>-5.7444325648248196E-3</v>
      </c>
      <c r="Q10555" s="1">
        <v>1.4137035608291626</v>
      </c>
      <c r="R10555" s="1">
        <v>5.4981358349323273E-2</v>
      </c>
      <c r="S10555" s="1">
        <v>34</v>
      </c>
      <c r="T10555" s="1">
        <v>1</v>
      </c>
      <c r="U10555" s="1">
        <v>90334008</v>
      </c>
      <c r="V10555" s="1">
        <v>1.4682239294052124</v>
      </c>
      <c r="W10555" s="1">
        <v>1.6521815061569214</v>
      </c>
      <c r="X10555" s="1">
        <v>1.6521815061569214</v>
      </c>
    </row>
    <row r="10556" spans="1:24" x14ac:dyDescent="0.35">
      <c r="A10556" s="1">
        <v>350082</v>
      </c>
      <c r="B10556" s="1" t="s">
        <v>2348</v>
      </c>
      <c r="C10556" s="1">
        <v>125231232</v>
      </c>
      <c r="D10556" s="1">
        <v>82</v>
      </c>
      <c r="E10556" s="1" t="s">
        <v>2887</v>
      </c>
      <c r="F10556" s="1" t="s">
        <v>205</v>
      </c>
      <c r="G10556" s="1" t="s">
        <v>269</v>
      </c>
      <c r="H10556" s="1" t="s">
        <v>916</v>
      </c>
      <c r="I10556" s="1">
        <v>6489880.1699999999</v>
      </c>
      <c r="J10556" s="1">
        <v>312596</v>
      </c>
      <c r="K10556" s="1">
        <v>3020641</v>
      </c>
      <c r="L10556" s="1">
        <v>84613856</v>
      </c>
      <c r="M10556" s="1">
        <v>3.7609920501708984</v>
      </c>
      <c r="N10556" s="1">
        <v>4.6516494750976563</v>
      </c>
      <c r="O10556" s="1">
        <v>0.13504825532436371</v>
      </c>
      <c r="P10556" s="1">
        <v>2.1251270771026611</v>
      </c>
      <c r="Q10556" s="1">
        <v>0.18584637343883514</v>
      </c>
      <c r="R10556" s="1">
        <v>2.1075649186968803E-2</v>
      </c>
      <c r="S10556" s="1">
        <v>35</v>
      </c>
      <c r="T10556" s="1">
        <v>1</v>
      </c>
      <c r="U10556" s="1">
        <v>94436976</v>
      </c>
      <c r="V10556" s="1">
        <v>4.1029624938964844</v>
      </c>
      <c r="W10556" s="1">
        <v>4.541996955871582</v>
      </c>
      <c r="X10556" s="1">
        <v>4.541996955871582</v>
      </c>
    </row>
    <row r="10557" spans="1:24" x14ac:dyDescent="0.35">
      <c r="A10557" s="1">
        <v>360082</v>
      </c>
      <c r="B10557" s="1" t="s">
        <v>2349</v>
      </c>
      <c r="C10557" s="1">
        <v>125231232</v>
      </c>
      <c r="D10557" s="1">
        <v>82</v>
      </c>
      <c r="E10557" s="1" t="s">
        <v>2887</v>
      </c>
      <c r="F10557" s="1" t="s">
        <v>205</v>
      </c>
      <c r="G10557" s="1" t="s">
        <v>269</v>
      </c>
      <c r="H10557" s="1" t="s">
        <v>916</v>
      </c>
      <c r="I10557" s="1">
        <v>7567792.1699999999</v>
      </c>
      <c r="J10557" s="1">
        <v>326229.46999999997</v>
      </c>
      <c r="K10557" s="1">
        <v>1421091</v>
      </c>
      <c r="L10557" s="1">
        <v>90736456</v>
      </c>
      <c r="M10557" s="1">
        <v>6.1226000785827637</v>
      </c>
      <c r="N10557" s="1">
        <v>7.2359309196472168</v>
      </c>
      <c r="O10557" s="1">
        <v>1.0779119729995728</v>
      </c>
      <c r="P10557" s="1">
        <v>16.609119415283203</v>
      </c>
      <c r="Q10557" s="1">
        <v>-1.5995500087738037</v>
      </c>
      <c r="R10557" s="1">
        <v>1.3633470050990582E-2</v>
      </c>
      <c r="S10557" s="1">
        <v>36</v>
      </c>
      <c r="T10557" s="1">
        <v>1</v>
      </c>
      <c r="U10557" s="1">
        <v>100051568</v>
      </c>
      <c r="V10557" s="1">
        <v>5.6145954132080078</v>
      </c>
      <c r="W10557" s="1">
        <v>5.9453320503234863</v>
      </c>
      <c r="X10557" s="1">
        <v>5.9453320503234863</v>
      </c>
    </row>
    <row r="10558" spans="1:24" x14ac:dyDescent="0.35">
      <c r="A10558" s="1">
        <v>370082</v>
      </c>
      <c r="B10558" s="1" t="s">
        <v>2350</v>
      </c>
      <c r="C10558" s="1">
        <v>125231232</v>
      </c>
      <c r="D10558" s="1">
        <v>82</v>
      </c>
      <c r="E10558" s="1" t="s">
        <v>2887</v>
      </c>
      <c r="F10558" s="1" t="s">
        <v>205</v>
      </c>
      <c r="G10558" s="1" t="s">
        <v>269</v>
      </c>
      <c r="H10558" s="1" t="s">
        <v>916</v>
      </c>
      <c r="I10558" s="1">
        <v>7775114.0300000003</v>
      </c>
      <c r="J10558" s="1">
        <v>439578.64</v>
      </c>
      <c r="K10558" s="1">
        <v>2421091</v>
      </c>
      <c r="L10558" s="1">
        <v>104432496</v>
      </c>
      <c r="M10558" s="1">
        <v>13.696040153503418</v>
      </c>
      <c r="N10558" s="1">
        <v>15.094307899475098</v>
      </c>
      <c r="O10558" s="1">
        <v>0.20732186734676361</v>
      </c>
      <c r="P10558" s="1">
        <v>2.7395288944244385</v>
      </c>
      <c r="Q10558" s="1">
        <v>1</v>
      </c>
      <c r="R10558" s="1">
        <v>0.11334916949272156</v>
      </c>
      <c r="S10558" s="1">
        <v>37</v>
      </c>
      <c r="T10558" s="1">
        <v>1</v>
      </c>
      <c r="U10558" s="1">
        <v>115068280</v>
      </c>
      <c r="V10558" s="1">
        <v>15.016711235046387</v>
      </c>
      <c r="W10558" s="1">
        <v>15.00897216796875</v>
      </c>
      <c r="X10558" s="1">
        <v>15.00897216796875</v>
      </c>
    </row>
    <row r="10559" spans="1:24" x14ac:dyDescent="0.35">
      <c r="A10559" s="1">
        <v>380082</v>
      </c>
      <c r="B10559" s="1" t="s">
        <v>2351</v>
      </c>
      <c r="C10559" s="1">
        <v>125231232</v>
      </c>
      <c r="D10559" s="1">
        <v>82</v>
      </c>
      <c r="E10559" s="1" t="s">
        <v>2887</v>
      </c>
      <c r="F10559" s="1" t="s">
        <v>205</v>
      </c>
      <c r="G10559" s="1" t="s">
        <v>269</v>
      </c>
      <c r="H10559" s="1" t="s">
        <v>916</v>
      </c>
      <c r="I10559" s="1">
        <v>7659582</v>
      </c>
      <c r="J10559" s="1">
        <v>311450</v>
      </c>
      <c r="K10559" s="1">
        <v>7009152</v>
      </c>
      <c r="L10559" s="1">
        <v>106807568</v>
      </c>
      <c r="M10559" s="1">
        <v>2.3750720024108887</v>
      </c>
      <c r="N10559" s="1">
        <v>2.2742652893066406</v>
      </c>
      <c r="O10559" s="1">
        <v>-0.1155320331454277</v>
      </c>
      <c r="P10559" s="1">
        <v>-1.4859206676483154</v>
      </c>
      <c r="Q10559" s="1">
        <v>4.5880608558654785</v>
      </c>
      <c r="R10559" s="1">
        <v>-0.12812863290309906</v>
      </c>
      <c r="S10559" s="1">
        <v>38</v>
      </c>
      <c r="T10559" s="1">
        <v>1</v>
      </c>
      <c r="U10559" s="1">
        <v>121787752</v>
      </c>
      <c r="V10559" s="1">
        <v>6.7194724082946777</v>
      </c>
      <c r="W10559" s="1">
        <v>5.8395519256591797</v>
      </c>
      <c r="X10559" s="1">
        <v>5.8395519256591797</v>
      </c>
    </row>
    <row r="10560" spans="1:24" x14ac:dyDescent="0.35">
      <c r="A10560" s="1">
        <v>390082</v>
      </c>
      <c r="B10560" s="1" t="s">
        <v>2352</v>
      </c>
      <c r="C10560" s="1">
        <v>125231232</v>
      </c>
      <c r="D10560" s="1">
        <v>82</v>
      </c>
      <c r="E10560" s="1" t="s">
        <v>2887</v>
      </c>
      <c r="F10560" s="1" t="s">
        <v>205</v>
      </c>
      <c r="G10560" s="1" t="s">
        <v>269</v>
      </c>
      <c r="H10560" s="1" t="s">
        <v>916</v>
      </c>
      <c r="I10560" s="1">
        <v>7779619</v>
      </c>
      <c r="J10560" s="1">
        <v>402055</v>
      </c>
      <c r="K10560" s="1">
        <v>12594299</v>
      </c>
      <c r="L10560" s="1">
        <v>107894696</v>
      </c>
      <c r="M10560" s="1">
        <v>1.0871280431747437</v>
      </c>
      <c r="N10560" s="1">
        <v>1.0178380012512207</v>
      </c>
      <c r="O10560" s="1">
        <v>0.12003699690103531</v>
      </c>
      <c r="P10560" s="1">
        <v>1.5671482086181641</v>
      </c>
      <c r="Q10560" s="1">
        <v>5.5851469039916992</v>
      </c>
      <c r="R10560" s="1">
        <v>9.0604998171329498E-2</v>
      </c>
      <c r="S10560" s="1">
        <v>39</v>
      </c>
      <c r="T10560" s="1">
        <v>1</v>
      </c>
      <c r="U10560" s="1">
        <v>128670672</v>
      </c>
      <c r="V10560" s="1">
        <v>6.8829169273376465</v>
      </c>
      <c r="W10560" s="1">
        <v>5.6515698432922363</v>
      </c>
      <c r="X10560" s="1">
        <v>5.6515698432922363</v>
      </c>
    </row>
    <row r="10561" spans="1:24" x14ac:dyDescent="0.35">
      <c r="A10561" s="1">
        <v>400082</v>
      </c>
      <c r="B10561" s="1" t="s">
        <v>2353</v>
      </c>
      <c r="C10561" s="1">
        <v>125231232</v>
      </c>
      <c r="D10561" s="1">
        <v>82</v>
      </c>
      <c r="E10561" s="1" t="s">
        <v>2887</v>
      </c>
      <c r="F10561" s="1" t="s">
        <v>205</v>
      </c>
      <c r="G10561" s="1" t="s">
        <v>269</v>
      </c>
      <c r="H10561" s="1" t="s">
        <v>916</v>
      </c>
      <c r="S10561" s="1">
        <v>40</v>
      </c>
      <c r="T10561" s="1">
        <v>1</v>
      </c>
      <c r="U10561" s="1">
        <v>0</v>
      </c>
      <c r="V10561" s="1">
        <v>0</v>
      </c>
      <c r="W10561" s="1">
        <v>-100</v>
      </c>
      <c r="X10561" s="1">
        <v>-100</v>
      </c>
    </row>
    <row r="10562" spans="1:24" x14ac:dyDescent="0.35">
      <c r="A10562" s="1">
        <v>410082</v>
      </c>
      <c r="B10562" s="1" t="s">
        <v>2354</v>
      </c>
      <c r="C10562" s="1">
        <v>125231232</v>
      </c>
      <c r="D10562" s="1">
        <v>82</v>
      </c>
      <c r="E10562" s="1" t="s">
        <v>2887</v>
      </c>
      <c r="F10562" s="1" t="s">
        <v>205</v>
      </c>
      <c r="G10562" s="1" t="s">
        <v>269</v>
      </c>
      <c r="H10562" s="1" t="s">
        <v>916</v>
      </c>
      <c r="S10562" s="1">
        <v>41</v>
      </c>
      <c r="T10562" s="1">
        <v>1</v>
      </c>
      <c r="U10562" s="1">
        <v>0</v>
      </c>
      <c r="V10562" s="1">
        <v>0</v>
      </c>
    </row>
    <row r="10563" spans="1:24" x14ac:dyDescent="0.35">
      <c r="A10563" s="1">
        <v>420082</v>
      </c>
      <c r="B10563" s="1" t="s">
        <v>2355</v>
      </c>
      <c r="C10563" s="1">
        <v>125231232</v>
      </c>
      <c r="D10563" s="1">
        <v>82</v>
      </c>
      <c r="E10563" s="1" t="s">
        <v>2887</v>
      </c>
      <c r="F10563" s="1" t="s">
        <v>205</v>
      </c>
      <c r="G10563" s="1" t="s">
        <v>269</v>
      </c>
      <c r="H10563" s="1" t="s">
        <v>916</v>
      </c>
      <c r="S10563" s="1">
        <v>42</v>
      </c>
      <c r="T10563" s="1">
        <v>1</v>
      </c>
      <c r="U10563" s="1">
        <v>0</v>
      </c>
      <c r="V10563" s="1">
        <v>0</v>
      </c>
    </row>
    <row r="10564" spans="1:24" x14ac:dyDescent="0.35">
      <c r="A10564" s="1">
        <v>430082</v>
      </c>
      <c r="B10564" s="1" t="s">
        <v>2356</v>
      </c>
      <c r="C10564" s="1">
        <v>125231232</v>
      </c>
      <c r="D10564" s="1">
        <v>82</v>
      </c>
      <c r="E10564" s="1" t="s">
        <v>2887</v>
      </c>
      <c r="F10564" s="1" t="s">
        <v>205</v>
      </c>
      <c r="G10564" s="1" t="s">
        <v>269</v>
      </c>
      <c r="H10564" s="1" t="s">
        <v>916</v>
      </c>
      <c r="S10564" s="1">
        <v>43</v>
      </c>
      <c r="T10564" s="1">
        <v>1</v>
      </c>
      <c r="U10564" s="1">
        <v>0</v>
      </c>
      <c r="V10564" s="1">
        <v>0</v>
      </c>
    </row>
    <row r="10565" spans="1:24" x14ac:dyDescent="0.35">
      <c r="A10565" s="1">
        <v>440082</v>
      </c>
      <c r="B10565" s="1" t="s">
        <v>2357</v>
      </c>
      <c r="C10565" s="1">
        <v>125231232</v>
      </c>
      <c r="D10565" s="1">
        <v>82</v>
      </c>
      <c r="E10565" s="1" t="s">
        <v>2887</v>
      </c>
      <c r="F10565" s="1" t="s">
        <v>205</v>
      </c>
      <c r="G10565" s="1" t="s">
        <v>269</v>
      </c>
      <c r="H10565" s="1" t="s">
        <v>916</v>
      </c>
      <c r="S10565" s="1">
        <v>44</v>
      </c>
      <c r="T10565" s="1">
        <v>1</v>
      </c>
      <c r="U10565" s="1">
        <v>0</v>
      </c>
      <c r="V10565" s="1">
        <v>0</v>
      </c>
    </row>
    <row r="10566" spans="1:24" x14ac:dyDescent="0.35">
      <c r="A10566" s="1">
        <v>450082</v>
      </c>
      <c r="B10566" s="1" t="s">
        <v>2358</v>
      </c>
      <c r="C10566" s="1">
        <v>125231232</v>
      </c>
      <c r="D10566" s="1">
        <v>82</v>
      </c>
      <c r="E10566" s="1" t="s">
        <v>2887</v>
      </c>
      <c r="F10566" s="1" t="s">
        <v>205</v>
      </c>
      <c r="G10566" s="1" t="s">
        <v>269</v>
      </c>
      <c r="H10566" s="1" t="s">
        <v>916</v>
      </c>
      <c r="S10566" s="1">
        <v>45</v>
      </c>
      <c r="T10566" s="1">
        <v>1</v>
      </c>
      <c r="U10566" s="1">
        <v>0</v>
      </c>
      <c r="V10566" s="1">
        <v>0</v>
      </c>
    </row>
    <row r="10567" spans="1:24" x14ac:dyDescent="0.35">
      <c r="A10567" s="1">
        <v>460082</v>
      </c>
      <c r="B10567" s="1" t="s">
        <v>2359</v>
      </c>
      <c r="C10567" s="1">
        <v>125231232</v>
      </c>
      <c r="D10567" s="1">
        <v>82</v>
      </c>
      <c r="E10567" s="1" t="s">
        <v>2887</v>
      </c>
      <c r="F10567" s="1" t="s">
        <v>205</v>
      </c>
      <c r="G10567" s="1" t="s">
        <v>269</v>
      </c>
      <c r="H10567" s="1" t="s">
        <v>916</v>
      </c>
      <c r="S10567" s="1">
        <v>46</v>
      </c>
      <c r="T10567" s="1">
        <v>1</v>
      </c>
      <c r="U10567" s="1">
        <v>0</v>
      </c>
      <c r="V10567" s="1">
        <v>0</v>
      </c>
    </row>
    <row r="10568" spans="1:24" x14ac:dyDescent="0.35">
      <c r="A10568" s="1">
        <v>470082</v>
      </c>
      <c r="B10568" s="1" t="s">
        <v>2360</v>
      </c>
      <c r="C10568" s="1">
        <v>125231232</v>
      </c>
      <c r="D10568" s="1">
        <v>82</v>
      </c>
      <c r="E10568" s="1" t="s">
        <v>2887</v>
      </c>
      <c r="F10568" s="1" t="s">
        <v>205</v>
      </c>
      <c r="G10568" s="1" t="s">
        <v>269</v>
      </c>
      <c r="H10568" s="1" t="s">
        <v>916</v>
      </c>
      <c r="S10568" s="1">
        <v>47</v>
      </c>
      <c r="T10568" s="1">
        <v>1</v>
      </c>
      <c r="U10568" s="1">
        <v>0</v>
      </c>
      <c r="V10568" s="1">
        <v>0</v>
      </c>
    </row>
    <row r="10569" spans="1:24" x14ac:dyDescent="0.35">
      <c r="A10569" s="1">
        <v>480082</v>
      </c>
      <c r="B10569" s="1" t="s">
        <v>2361</v>
      </c>
      <c r="C10569" s="1">
        <v>125231232</v>
      </c>
      <c r="D10569" s="1">
        <v>82</v>
      </c>
      <c r="E10569" s="1" t="s">
        <v>2887</v>
      </c>
      <c r="F10569" s="1" t="s">
        <v>205</v>
      </c>
      <c r="G10569" s="1" t="s">
        <v>269</v>
      </c>
      <c r="H10569" s="1" t="s">
        <v>916</v>
      </c>
      <c r="S10569" s="1">
        <v>48</v>
      </c>
      <c r="T10569" s="1">
        <v>1</v>
      </c>
      <c r="U10569" s="1">
        <v>0</v>
      </c>
      <c r="V10569" s="1">
        <v>0</v>
      </c>
    </row>
    <row r="10570" spans="1:24" x14ac:dyDescent="0.35">
      <c r="A10570" s="1">
        <v>290084</v>
      </c>
      <c r="B10570" s="1" t="s">
        <v>2341</v>
      </c>
      <c r="C10570" s="1">
        <v>125231303</v>
      </c>
      <c r="D10570" s="1">
        <v>84</v>
      </c>
      <c r="E10570" s="1" t="s">
        <v>2888</v>
      </c>
      <c r="F10570" s="1" t="s">
        <v>205</v>
      </c>
      <c r="G10570" s="1" t="s">
        <v>269</v>
      </c>
      <c r="H10570" s="1" t="s">
        <v>916</v>
      </c>
      <c r="I10570" s="1">
        <v>2242780.09</v>
      </c>
      <c r="K10570" s="1">
        <v>541395</v>
      </c>
      <c r="L10570" s="1">
        <v>10071529</v>
      </c>
      <c r="S10570" s="1">
        <v>29</v>
      </c>
      <c r="T10570" s="1">
        <v>1</v>
      </c>
      <c r="U10570" s="1">
        <v>12855704</v>
      </c>
      <c r="V10570" s="1">
        <v>0</v>
      </c>
    </row>
    <row r="10571" spans="1:24" x14ac:dyDescent="0.35">
      <c r="A10571" s="1">
        <v>300084</v>
      </c>
      <c r="B10571" s="1" t="s">
        <v>2343</v>
      </c>
      <c r="C10571" s="1">
        <v>125231303</v>
      </c>
      <c r="D10571" s="1">
        <v>84</v>
      </c>
      <c r="E10571" s="1" t="s">
        <v>2888</v>
      </c>
      <c r="F10571" s="1" t="s">
        <v>205</v>
      </c>
      <c r="G10571" s="1" t="s">
        <v>269</v>
      </c>
      <c r="H10571" s="1" t="s">
        <v>916</v>
      </c>
      <c r="I10571" s="1">
        <v>2330866.77</v>
      </c>
      <c r="K10571" s="1">
        <v>541395</v>
      </c>
      <c r="L10571" s="1">
        <v>10428636</v>
      </c>
      <c r="M10571" s="1">
        <v>0.357107013463974</v>
      </c>
      <c r="N10571" s="1">
        <v>3.5457079410552979</v>
      </c>
      <c r="O10571" s="1">
        <v>8.8086679577827454E-2</v>
      </c>
      <c r="P10571" s="1">
        <v>3.9275665283203125</v>
      </c>
      <c r="Q10571" s="1">
        <v>0</v>
      </c>
      <c r="S10571" s="1">
        <v>30</v>
      </c>
      <c r="T10571" s="1">
        <v>1</v>
      </c>
      <c r="U10571" s="1">
        <v>13300898</v>
      </c>
      <c r="V10571" s="1">
        <v>0.44519370794296265</v>
      </c>
      <c r="W10571" s="1">
        <v>3.4630074501037598</v>
      </c>
      <c r="X10571" s="1">
        <v>3.4630074501037598</v>
      </c>
    </row>
    <row r="10572" spans="1:24" x14ac:dyDescent="0.35">
      <c r="A10572" s="1">
        <v>310084</v>
      </c>
      <c r="B10572" s="1" t="s">
        <v>2344</v>
      </c>
      <c r="C10572" s="1">
        <v>125231303</v>
      </c>
      <c r="D10572" s="1">
        <v>84</v>
      </c>
      <c r="E10572" s="1" t="s">
        <v>2888</v>
      </c>
      <c r="F10572" s="1" t="s">
        <v>205</v>
      </c>
      <c r="G10572" s="1" t="s">
        <v>269</v>
      </c>
      <c r="H10572" s="1" t="s">
        <v>916</v>
      </c>
      <c r="I10572" s="1">
        <v>2391742.9300000002</v>
      </c>
      <c r="K10572" s="1">
        <v>541395</v>
      </c>
      <c r="L10572" s="1">
        <v>10608234</v>
      </c>
      <c r="M10572" s="1">
        <v>0.17959800362586975</v>
      </c>
      <c r="N10572" s="1">
        <v>1.7221618890762329</v>
      </c>
      <c r="O10572" s="1">
        <v>6.0876160860061646E-2</v>
      </c>
      <c r="P10572" s="1">
        <v>2.6117391586303711</v>
      </c>
      <c r="Q10572" s="1">
        <v>0</v>
      </c>
      <c r="S10572" s="1">
        <v>31</v>
      </c>
      <c r="T10572" s="1">
        <v>1</v>
      </c>
      <c r="U10572" s="1">
        <v>13541372</v>
      </c>
      <c r="V10572" s="1">
        <v>0.2404741644859314</v>
      </c>
      <c r="W10572" s="1">
        <v>1.8079531192779541</v>
      </c>
      <c r="X10572" s="1">
        <v>1.8079531192779541</v>
      </c>
    </row>
    <row r="10573" spans="1:24" x14ac:dyDescent="0.35">
      <c r="A10573" s="1">
        <v>320084</v>
      </c>
      <c r="B10573" s="1" t="s">
        <v>2345</v>
      </c>
      <c r="C10573" s="1">
        <v>125231303</v>
      </c>
      <c r="D10573" s="1">
        <v>84</v>
      </c>
      <c r="E10573" s="1" t="s">
        <v>2888</v>
      </c>
      <c r="F10573" s="1" t="s">
        <v>205</v>
      </c>
      <c r="G10573" s="1" t="s">
        <v>269</v>
      </c>
      <c r="H10573" s="1" t="s">
        <v>916</v>
      </c>
      <c r="I10573" s="1">
        <v>2437867.94</v>
      </c>
      <c r="K10573" s="1">
        <v>541395</v>
      </c>
      <c r="L10573" s="1">
        <v>10776265</v>
      </c>
      <c r="M10573" s="1">
        <v>0.1680310070514679</v>
      </c>
      <c r="N10573" s="1">
        <v>1.5839676856994629</v>
      </c>
      <c r="O10573" s="1">
        <v>4.6125009655952454E-2</v>
      </c>
      <c r="P10573" s="1">
        <v>1.928510308265686</v>
      </c>
      <c r="Q10573" s="1">
        <v>0</v>
      </c>
      <c r="S10573" s="1">
        <v>32</v>
      </c>
      <c r="T10573" s="1">
        <v>1</v>
      </c>
      <c r="U10573" s="1">
        <v>13755528</v>
      </c>
      <c r="V10573" s="1">
        <v>0.21415601670742035</v>
      </c>
      <c r="W10573" s="1">
        <v>1.5814940929412842</v>
      </c>
      <c r="X10573" s="1">
        <v>1.5814940929412842</v>
      </c>
    </row>
    <row r="10574" spans="1:24" x14ac:dyDescent="0.35">
      <c r="A10574" s="1">
        <v>330084</v>
      </c>
      <c r="B10574" s="1" t="s">
        <v>2346</v>
      </c>
      <c r="C10574" s="1">
        <v>125231303</v>
      </c>
      <c r="D10574" s="1">
        <v>84</v>
      </c>
      <c r="E10574" s="1" t="s">
        <v>2888</v>
      </c>
      <c r="F10574" s="1" t="s">
        <v>205</v>
      </c>
      <c r="G10574" s="1" t="s">
        <v>269</v>
      </c>
      <c r="H10574" s="1" t="s">
        <v>916</v>
      </c>
      <c r="I10574" s="1">
        <v>2612136.41</v>
      </c>
      <c r="K10574" s="1">
        <v>541395</v>
      </c>
      <c r="L10574" s="1">
        <v>10878317</v>
      </c>
      <c r="M10574" s="1">
        <v>0.1020520031452179</v>
      </c>
      <c r="N10574" s="1">
        <v>0.94700717926025391</v>
      </c>
      <c r="O10574" s="1">
        <v>0.17426846921443939</v>
      </c>
      <c r="P10574" s="1">
        <v>7.1483964920043945</v>
      </c>
      <c r="Q10574" s="1">
        <v>0</v>
      </c>
      <c r="S10574" s="1">
        <v>33</v>
      </c>
      <c r="T10574" s="1">
        <v>1</v>
      </c>
      <c r="U10574" s="1">
        <v>14031848</v>
      </c>
      <c r="V10574" s="1">
        <v>0.27632045745849609</v>
      </c>
      <c r="W10574" s="1">
        <v>2.0087924003601074</v>
      </c>
      <c r="X10574" s="1">
        <v>2.0087924003601074</v>
      </c>
    </row>
    <row r="10575" spans="1:24" x14ac:dyDescent="0.35">
      <c r="A10575" s="1">
        <v>340084</v>
      </c>
      <c r="B10575" s="1" t="s">
        <v>2347</v>
      </c>
      <c r="C10575" s="1">
        <v>125231303</v>
      </c>
      <c r="D10575" s="1">
        <v>84</v>
      </c>
      <c r="E10575" s="1" t="s">
        <v>2888</v>
      </c>
      <c r="F10575" s="1" t="s">
        <v>205</v>
      </c>
      <c r="G10575" s="1" t="s">
        <v>269</v>
      </c>
      <c r="H10575" s="1" t="s">
        <v>916</v>
      </c>
      <c r="I10575" s="1">
        <v>2611998.2400000002</v>
      </c>
      <c r="K10575" s="1">
        <v>541395</v>
      </c>
      <c r="L10575" s="1">
        <v>10878306</v>
      </c>
      <c r="M10575" s="1">
        <v>-1.1000000085914508E-5</v>
      </c>
      <c r="N10575" s="1">
        <v>-1.0111858136951923E-4</v>
      </c>
      <c r="O10575" s="1">
        <v>-1.3816999853588641E-4</v>
      </c>
      <c r="P10575" s="1">
        <v>-5.2895401604473591E-3</v>
      </c>
      <c r="Q10575" s="1">
        <v>0</v>
      </c>
      <c r="S10575" s="1">
        <v>34</v>
      </c>
      <c r="T10575" s="1">
        <v>1</v>
      </c>
      <c r="U10575" s="1">
        <v>14031699</v>
      </c>
      <c r="V10575" s="1">
        <v>-1.4916999498382211E-4</v>
      </c>
      <c r="W10575" s="1">
        <v>-1.0618701344355941E-3</v>
      </c>
      <c r="X10575" s="1">
        <v>-1.0618701344355941E-3</v>
      </c>
    </row>
    <row r="10576" spans="1:24" x14ac:dyDescent="0.35">
      <c r="A10576" s="1">
        <v>350084</v>
      </c>
      <c r="B10576" s="1" t="s">
        <v>2348</v>
      </c>
      <c r="C10576" s="1">
        <v>125231303</v>
      </c>
      <c r="D10576" s="1">
        <v>84</v>
      </c>
      <c r="E10576" s="1" t="s">
        <v>2888</v>
      </c>
      <c r="F10576" s="1" t="s">
        <v>205</v>
      </c>
      <c r="G10576" s="1" t="s">
        <v>269</v>
      </c>
      <c r="H10576" s="1" t="s">
        <v>916</v>
      </c>
      <c r="I10576" s="1">
        <v>2771146.18</v>
      </c>
      <c r="K10576" s="1">
        <v>541395</v>
      </c>
      <c r="L10576" s="1">
        <v>11489047</v>
      </c>
      <c r="M10576" s="1">
        <v>0.6107410192489624</v>
      </c>
      <c r="N10576" s="1">
        <v>5.6143026351928711</v>
      </c>
      <c r="O10576" s="1">
        <v>0.15914793312549591</v>
      </c>
      <c r="P10576" s="1">
        <v>6.0929574966430664</v>
      </c>
      <c r="Q10576" s="1">
        <v>0</v>
      </c>
      <c r="S10576" s="1">
        <v>35</v>
      </c>
      <c r="T10576" s="1">
        <v>1</v>
      </c>
      <c r="U10576" s="1">
        <v>14801588</v>
      </c>
      <c r="V10576" s="1">
        <v>0.76988893747329712</v>
      </c>
      <c r="W10576" s="1">
        <v>5.4867839813232422</v>
      </c>
      <c r="X10576" s="1">
        <v>5.4867839813232422</v>
      </c>
    </row>
    <row r="10577" spans="1:24" x14ac:dyDescent="0.35">
      <c r="A10577" s="1">
        <v>360084</v>
      </c>
      <c r="B10577" s="1" t="s">
        <v>2349</v>
      </c>
      <c r="C10577" s="1">
        <v>125231303</v>
      </c>
      <c r="D10577" s="1">
        <v>84</v>
      </c>
      <c r="E10577" s="1" t="s">
        <v>2888</v>
      </c>
      <c r="F10577" s="1" t="s">
        <v>205</v>
      </c>
      <c r="G10577" s="1" t="s">
        <v>269</v>
      </c>
      <c r="H10577" s="1" t="s">
        <v>916</v>
      </c>
      <c r="I10577" s="1">
        <v>3117031.3</v>
      </c>
      <c r="K10577" s="1">
        <v>541395</v>
      </c>
      <c r="L10577" s="1">
        <v>11749882</v>
      </c>
      <c r="M10577" s="1">
        <v>0.26083499193191528</v>
      </c>
      <c r="N10577" s="1">
        <v>2.2702927589416504</v>
      </c>
      <c r="O10577" s="1">
        <v>0.34588512778282166</v>
      </c>
      <c r="P10577" s="1">
        <v>12.481662750244141</v>
      </c>
      <c r="Q10577" s="1">
        <v>0</v>
      </c>
      <c r="S10577" s="1">
        <v>36</v>
      </c>
      <c r="T10577" s="1">
        <v>1</v>
      </c>
      <c r="U10577" s="1">
        <v>15408308</v>
      </c>
      <c r="V10577" s="1">
        <v>0.60672008991241455</v>
      </c>
      <c r="W10577" s="1">
        <v>4.0990195274353027</v>
      </c>
      <c r="X10577" s="1">
        <v>4.0990195274353027</v>
      </c>
    </row>
    <row r="10578" spans="1:24" x14ac:dyDescent="0.35">
      <c r="A10578" s="1">
        <v>370084</v>
      </c>
      <c r="B10578" s="1" t="s">
        <v>2350</v>
      </c>
      <c r="C10578" s="1">
        <v>125231303</v>
      </c>
      <c r="D10578" s="1">
        <v>84</v>
      </c>
      <c r="E10578" s="1" t="s">
        <v>2888</v>
      </c>
      <c r="F10578" s="1" t="s">
        <v>205</v>
      </c>
      <c r="G10578" s="1" t="s">
        <v>269</v>
      </c>
      <c r="H10578" s="1" t="s">
        <v>916</v>
      </c>
      <c r="I10578" s="1">
        <v>3274918.67</v>
      </c>
      <c r="K10578" s="1">
        <v>541395</v>
      </c>
      <c r="L10578" s="1">
        <v>13067273</v>
      </c>
      <c r="M10578" s="1">
        <v>1.317391037940979</v>
      </c>
      <c r="N10578" s="1">
        <v>11.21195125579834</v>
      </c>
      <c r="O10578" s="1">
        <v>0.15788736939430237</v>
      </c>
      <c r="P10578" s="1">
        <v>5.065312385559082</v>
      </c>
      <c r="Q10578" s="1">
        <v>0</v>
      </c>
      <c r="S10578" s="1">
        <v>37</v>
      </c>
      <c r="T10578" s="1">
        <v>1</v>
      </c>
      <c r="U10578" s="1">
        <v>16883586</v>
      </c>
      <c r="V10578" s="1">
        <v>1.475278377532959</v>
      </c>
      <c r="W10578" s="1">
        <v>9.5745620727539063</v>
      </c>
      <c r="X10578" s="1">
        <v>9.5745620727539063</v>
      </c>
    </row>
    <row r="10579" spans="1:24" x14ac:dyDescent="0.35">
      <c r="A10579" s="1">
        <v>380084</v>
      </c>
      <c r="B10579" s="1" t="s">
        <v>2351</v>
      </c>
      <c r="C10579" s="1">
        <v>125231303</v>
      </c>
      <c r="D10579" s="1">
        <v>84</v>
      </c>
      <c r="E10579" s="1" t="s">
        <v>2888</v>
      </c>
      <c r="F10579" s="1" t="s">
        <v>205</v>
      </c>
      <c r="G10579" s="1" t="s">
        <v>269</v>
      </c>
      <c r="H10579" s="1" t="s">
        <v>916</v>
      </c>
      <c r="I10579" s="1">
        <v>3604833</v>
      </c>
      <c r="K10579" s="1">
        <v>2011865.5</v>
      </c>
      <c r="L10579" s="1">
        <v>13408462</v>
      </c>
      <c r="M10579" s="1">
        <v>0.34118899703025818</v>
      </c>
      <c r="N10579" s="1">
        <v>2.6110191345214844</v>
      </c>
      <c r="O10579" s="1">
        <v>0.32991433143615723</v>
      </c>
      <c r="P10579" s="1">
        <v>10.073969841003418</v>
      </c>
      <c r="Q10579" s="1">
        <v>1.4704705476760864</v>
      </c>
      <c r="S10579" s="1">
        <v>38</v>
      </c>
      <c r="T10579" s="1">
        <v>1</v>
      </c>
      <c r="U10579" s="1">
        <v>19025160</v>
      </c>
      <c r="V10579" s="1">
        <v>2.1415739059448242</v>
      </c>
      <c r="W10579" s="1">
        <v>12.684354782104492</v>
      </c>
      <c r="X10579" s="1">
        <v>12.684354782104492</v>
      </c>
    </row>
    <row r="10580" spans="1:24" x14ac:dyDescent="0.35">
      <c r="A10580" s="1">
        <v>390084</v>
      </c>
      <c r="B10580" s="1" t="s">
        <v>2352</v>
      </c>
      <c r="C10580" s="1">
        <v>125231303</v>
      </c>
      <c r="D10580" s="1">
        <v>84</v>
      </c>
      <c r="E10580" s="1" t="s">
        <v>2888</v>
      </c>
      <c r="F10580" s="1" t="s">
        <v>205</v>
      </c>
      <c r="G10580" s="1" t="s">
        <v>269</v>
      </c>
      <c r="H10580" s="1" t="s">
        <v>916</v>
      </c>
      <c r="I10580" s="1">
        <v>3619226</v>
      </c>
      <c r="K10580" s="1">
        <v>3365228.75</v>
      </c>
      <c r="L10580" s="1">
        <v>13617182</v>
      </c>
      <c r="M10580" s="1">
        <v>0.20871999859809875</v>
      </c>
      <c r="N10580" s="1">
        <v>1.556628942489624</v>
      </c>
      <c r="O10580" s="1">
        <v>1.4392999932169914E-2</v>
      </c>
      <c r="P10580" s="1">
        <v>0.39926955103874207</v>
      </c>
      <c r="Q10580" s="1">
        <v>1.3533632755279541</v>
      </c>
      <c r="S10580" s="1">
        <v>39</v>
      </c>
      <c r="T10580" s="1">
        <v>1</v>
      </c>
      <c r="U10580" s="1">
        <v>20601636</v>
      </c>
      <c r="V10580" s="1">
        <v>1.5764762163162231</v>
      </c>
      <c r="W10580" s="1">
        <v>8.2862691879272461</v>
      </c>
      <c r="X10580" s="1">
        <v>8.2862691879272461</v>
      </c>
    </row>
    <row r="10581" spans="1:24" x14ac:dyDescent="0.35">
      <c r="A10581" s="1">
        <v>400084</v>
      </c>
      <c r="B10581" s="1" t="s">
        <v>2353</v>
      </c>
      <c r="C10581" s="1">
        <v>125231303</v>
      </c>
      <c r="D10581" s="1">
        <v>84</v>
      </c>
      <c r="E10581" s="1" t="s">
        <v>2888</v>
      </c>
      <c r="F10581" s="1" t="s">
        <v>205</v>
      </c>
      <c r="G10581" s="1" t="s">
        <v>269</v>
      </c>
      <c r="H10581" s="1" t="s">
        <v>916</v>
      </c>
      <c r="S10581" s="1">
        <v>40</v>
      </c>
      <c r="T10581" s="1">
        <v>1</v>
      </c>
      <c r="U10581" s="1">
        <v>0</v>
      </c>
      <c r="V10581" s="1">
        <v>0</v>
      </c>
      <c r="W10581" s="1">
        <v>-100</v>
      </c>
      <c r="X10581" s="1">
        <v>-100</v>
      </c>
    </row>
    <row r="10582" spans="1:24" x14ac:dyDescent="0.35">
      <c r="A10582" s="1">
        <v>410084</v>
      </c>
      <c r="B10582" s="1" t="s">
        <v>2354</v>
      </c>
      <c r="C10582" s="1">
        <v>125231303</v>
      </c>
      <c r="D10582" s="1">
        <v>84</v>
      </c>
      <c r="E10582" s="1" t="s">
        <v>2888</v>
      </c>
      <c r="F10582" s="1" t="s">
        <v>205</v>
      </c>
      <c r="G10582" s="1" t="s">
        <v>269</v>
      </c>
      <c r="H10582" s="1" t="s">
        <v>916</v>
      </c>
      <c r="S10582" s="1">
        <v>41</v>
      </c>
      <c r="T10582" s="1">
        <v>1</v>
      </c>
      <c r="U10582" s="1">
        <v>0</v>
      </c>
      <c r="V10582" s="1">
        <v>0</v>
      </c>
    </row>
    <row r="10583" spans="1:24" x14ac:dyDescent="0.35">
      <c r="A10583" s="1">
        <v>420084</v>
      </c>
      <c r="B10583" s="1" t="s">
        <v>2355</v>
      </c>
      <c r="C10583" s="1">
        <v>125231303</v>
      </c>
      <c r="D10583" s="1">
        <v>84</v>
      </c>
      <c r="E10583" s="1" t="s">
        <v>2888</v>
      </c>
      <c r="F10583" s="1" t="s">
        <v>205</v>
      </c>
      <c r="G10583" s="1" t="s">
        <v>269</v>
      </c>
      <c r="H10583" s="1" t="s">
        <v>916</v>
      </c>
      <c r="S10583" s="1">
        <v>42</v>
      </c>
      <c r="T10583" s="1">
        <v>1</v>
      </c>
      <c r="U10583" s="1">
        <v>0</v>
      </c>
      <c r="V10583" s="1">
        <v>0</v>
      </c>
    </row>
    <row r="10584" spans="1:24" x14ac:dyDescent="0.35">
      <c r="A10584" s="1">
        <v>430084</v>
      </c>
      <c r="B10584" s="1" t="s">
        <v>2356</v>
      </c>
      <c r="C10584" s="1">
        <v>125231303</v>
      </c>
      <c r="D10584" s="1">
        <v>84</v>
      </c>
      <c r="E10584" s="1" t="s">
        <v>2888</v>
      </c>
      <c r="F10584" s="1" t="s">
        <v>205</v>
      </c>
      <c r="G10584" s="1" t="s">
        <v>269</v>
      </c>
      <c r="H10584" s="1" t="s">
        <v>916</v>
      </c>
      <c r="S10584" s="1">
        <v>43</v>
      </c>
      <c r="T10584" s="1">
        <v>1</v>
      </c>
      <c r="U10584" s="1">
        <v>0</v>
      </c>
      <c r="V10584" s="1">
        <v>0</v>
      </c>
    </row>
    <row r="10585" spans="1:24" x14ac:dyDescent="0.35">
      <c r="A10585" s="1">
        <v>440084</v>
      </c>
      <c r="B10585" s="1" t="s">
        <v>2357</v>
      </c>
      <c r="C10585" s="1">
        <v>125231303</v>
      </c>
      <c r="D10585" s="1">
        <v>84</v>
      </c>
      <c r="E10585" s="1" t="s">
        <v>2888</v>
      </c>
      <c r="F10585" s="1" t="s">
        <v>205</v>
      </c>
      <c r="G10585" s="1" t="s">
        <v>269</v>
      </c>
      <c r="H10585" s="1" t="s">
        <v>916</v>
      </c>
      <c r="S10585" s="1">
        <v>44</v>
      </c>
      <c r="T10585" s="1">
        <v>1</v>
      </c>
      <c r="U10585" s="1">
        <v>0</v>
      </c>
      <c r="V10585" s="1">
        <v>0</v>
      </c>
    </row>
    <row r="10586" spans="1:24" x14ac:dyDescent="0.35">
      <c r="A10586" s="1">
        <v>450084</v>
      </c>
      <c r="B10586" s="1" t="s">
        <v>2358</v>
      </c>
      <c r="C10586" s="1">
        <v>125231303</v>
      </c>
      <c r="D10586" s="1">
        <v>84</v>
      </c>
      <c r="E10586" s="1" t="s">
        <v>2888</v>
      </c>
      <c r="F10586" s="1" t="s">
        <v>205</v>
      </c>
      <c r="G10586" s="1" t="s">
        <v>269</v>
      </c>
      <c r="H10586" s="1" t="s">
        <v>916</v>
      </c>
      <c r="S10586" s="1">
        <v>45</v>
      </c>
      <c r="T10586" s="1">
        <v>1</v>
      </c>
      <c r="U10586" s="1">
        <v>0</v>
      </c>
      <c r="V10586" s="1">
        <v>0</v>
      </c>
    </row>
    <row r="10587" spans="1:24" x14ac:dyDescent="0.35">
      <c r="A10587" s="1">
        <v>460084</v>
      </c>
      <c r="B10587" s="1" t="s">
        <v>2359</v>
      </c>
      <c r="C10587" s="1">
        <v>125231303</v>
      </c>
      <c r="D10587" s="1">
        <v>84</v>
      </c>
      <c r="E10587" s="1" t="s">
        <v>2888</v>
      </c>
      <c r="F10587" s="1" t="s">
        <v>205</v>
      </c>
      <c r="G10587" s="1" t="s">
        <v>269</v>
      </c>
      <c r="H10587" s="1" t="s">
        <v>916</v>
      </c>
      <c r="S10587" s="1">
        <v>46</v>
      </c>
      <c r="T10587" s="1">
        <v>1</v>
      </c>
      <c r="U10587" s="1">
        <v>0</v>
      </c>
      <c r="V10587" s="1">
        <v>0</v>
      </c>
    </row>
    <row r="10588" spans="1:24" x14ac:dyDescent="0.35">
      <c r="A10588" s="1">
        <v>470084</v>
      </c>
      <c r="B10588" s="1" t="s">
        <v>2360</v>
      </c>
      <c r="C10588" s="1">
        <v>125231303</v>
      </c>
      <c r="D10588" s="1">
        <v>84</v>
      </c>
      <c r="E10588" s="1" t="s">
        <v>2888</v>
      </c>
      <c r="F10588" s="1" t="s">
        <v>205</v>
      </c>
      <c r="G10588" s="1" t="s">
        <v>269</v>
      </c>
      <c r="H10588" s="1" t="s">
        <v>916</v>
      </c>
      <c r="S10588" s="1">
        <v>47</v>
      </c>
      <c r="T10588" s="1">
        <v>1</v>
      </c>
      <c r="U10588" s="1">
        <v>0</v>
      </c>
      <c r="V10588" s="1">
        <v>0</v>
      </c>
    </row>
    <row r="10589" spans="1:24" x14ac:dyDescent="0.35">
      <c r="A10589" s="1">
        <v>480084</v>
      </c>
      <c r="B10589" s="1" t="s">
        <v>2361</v>
      </c>
      <c r="C10589" s="1">
        <v>125231303</v>
      </c>
      <c r="D10589" s="1">
        <v>84</v>
      </c>
      <c r="E10589" s="1" t="s">
        <v>2888</v>
      </c>
      <c r="F10589" s="1" t="s">
        <v>205</v>
      </c>
      <c r="G10589" s="1" t="s">
        <v>269</v>
      </c>
      <c r="H10589" s="1" t="s">
        <v>916</v>
      </c>
      <c r="S10589" s="1">
        <v>48</v>
      </c>
      <c r="T10589" s="1">
        <v>1</v>
      </c>
      <c r="U10589" s="1">
        <v>0</v>
      </c>
      <c r="V10589" s="1">
        <v>0</v>
      </c>
    </row>
    <row r="10590" spans="1:24" x14ac:dyDescent="0.35">
      <c r="A10590" s="1">
        <v>250525</v>
      </c>
      <c r="B10590" s="1" t="s">
        <v>2364</v>
      </c>
      <c r="C10590" s="1">
        <v>125232407</v>
      </c>
      <c r="D10590" s="1">
        <v>525</v>
      </c>
      <c r="E10590" s="1" t="s">
        <v>48</v>
      </c>
      <c r="F10590" s="1" t="s">
        <v>48</v>
      </c>
      <c r="G10590" s="1" t="s">
        <v>48</v>
      </c>
      <c r="H10590" s="1" t="s">
        <v>48</v>
      </c>
      <c r="S10590" s="1">
        <v>25</v>
      </c>
      <c r="T10590" s="1">
        <v>2</v>
      </c>
      <c r="U10590" s="1">
        <v>0</v>
      </c>
      <c r="V10590" s="1">
        <v>0</v>
      </c>
    </row>
    <row r="10591" spans="1:24" x14ac:dyDescent="0.35">
      <c r="A10591" s="1">
        <v>260525</v>
      </c>
      <c r="B10591" s="1" t="s">
        <v>2365</v>
      </c>
      <c r="C10591" s="1">
        <v>125232407</v>
      </c>
      <c r="D10591" s="1">
        <v>525</v>
      </c>
      <c r="E10591" s="1" t="s">
        <v>48</v>
      </c>
      <c r="F10591" s="1" t="s">
        <v>48</v>
      </c>
      <c r="G10591" s="1" t="s">
        <v>48</v>
      </c>
      <c r="H10591" s="1" t="s">
        <v>48</v>
      </c>
      <c r="S10591" s="1">
        <v>26</v>
      </c>
      <c r="T10591" s="1">
        <v>2</v>
      </c>
      <c r="U10591" s="1">
        <v>0</v>
      </c>
      <c r="V10591" s="1">
        <v>0</v>
      </c>
    </row>
    <row r="10592" spans="1:24" x14ac:dyDescent="0.35">
      <c r="A10592" s="1">
        <v>270525</v>
      </c>
      <c r="B10592" s="1" t="s">
        <v>2366</v>
      </c>
      <c r="C10592" s="1">
        <v>125232407</v>
      </c>
      <c r="D10592" s="1">
        <v>525</v>
      </c>
      <c r="E10592" s="1" t="s">
        <v>48</v>
      </c>
      <c r="F10592" s="1" t="s">
        <v>48</v>
      </c>
      <c r="G10592" s="1" t="s">
        <v>48</v>
      </c>
      <c r="H10592" s="1" t="s">
        <v>48</v>
      </c>
      <c r="S10592" s="1">
        <v>27</v>
      </c>
      <c r="T10592" s="1">
        <v>2</v>
      </c>
      <c r="U10592" s="1">
        <v>0</v>
      </c>
      <c r="V10592" s="1">
        <v>0</v>
      </c>
    </row>
    <row r="10593" spans="1:24" x14ac:dyDescent="0.35">
      <c r="A10593" s="1">
        <v>280525</v>
      </c>
      <c r="B10593" s="1" t="s">
        <v>2367</v>
      </c>
      <c r="C10593" s="1">
        <v>125232407</v>
      </c>
      <c r="D10593" s="1">
        <v>525</v>
      </c>
      <c r="E10593" s="1" t="s">
        <v>48</v>
      </c>
      <c r="F10593" s="1" t="s">
        <v>48</v>
      </c>
      <c r="G10593" s="1" t="s">
        <v>48</v>
      </c>
      <c r="H10593" s="1" t="s">
        <v>48</v>
      </c>
      <c r="S10593" s="1">
        <v>28</v>
      </c>
      <c r="T10593" s="1">
        <v>2</v>
      </c>
      <c r="U10593" s="1">
        <v>0</v>
      </c>
      <c r="V10593" s="1">
        <v>0</v>
      </c>
    </row>
    <row r="10594" spans="1:24" x14ac:dyDescent="0.35">
      <c r="A10594" s="1">
        <v>290525</v>
      </c>
      <c r="B10594" s="1" t="s">
        <v>2341</v>
      </c>
      <c r="C10594" s="1">
        <v>125232407</v>
      </c>
      <c r="D10594" s="1">
        <v>525</v>
      </c>
      <c r="E10594" s="1" t="s">
        <v>2889</v>
      </c>
      <c r="F10594" s="1" t="s">
        <v>205</v>
      </c>
      <c r="G10594" s="1" t="s">
        <v>269</v>
      </c>
      <c r="H10594" s="1" t="s">
        <v>2369</v>
      </c>
      <c r="J10594" s="1">
        <v>957061</v>
      </c>
      <c r="S10594" s="1">
        <v>29</v>
      </c>
      <c r="T10594" s="1">
        <v>2</v>
      </c>
      <c r="U10594" s="1">
        <v>957061</v>
      </c>
      <c r="V10594" s="1">
        <v>0</v>
      </c>
    </row>
    <row r="10595" spans="1:24" x14ac:dyDescent="0.35">
      <c r="A10595" s="1">
        <v>300525</v>
      </c>
      <c r="B10595" s="1" t="s">
        <v>2343</v>
      </c>
      <c r="C10595" s="1">
        <v>125232407</v>
      </c>
      <c r="D10595" s="1">
        <v>525</v>
      </c>
      <c r="E10595" s="1" t="s">
        <v>2889</v>
      </c>
      <c r="F10595" s="1" t="s">
        <v>205</v>
      </c>
      <c r="G10595" s="1" t="s">
        <v>269</v>
      </c>
      <c r="H10595" s="1" t="s">
        <v>2369</v>
      </c>
      <c r="J10595" s="1">
        <v>973785</v>
      </c>
      <c r="R10595" s="1">
        <v>1.6723999753594398E-2</v>
      </c>
      <c r="S10595" s="1">
        <v>30</v>
      </c>
      <c r="T10595" s="1">
        <v>2</v>
      </c>
      <c r="U10595" s="1">
        <v>973785</v>
      </c>
      <c r="V10595" s="1">
        <v>1.6723999753594398E-2</v>
      </c>
      <c r="W10595" s="1">
        <v>1.747433066368103</v>
      </c>
      <c r="X10595" s="1">
        <v>1.747433066368103</v>
      </c>
    </row>
    <row r="10596" spans="1:24" x14ac:dyDescent="0.35">
      <c r="A10596" s="1">
        <v>310525</v>
      </c>
      <c r="B10596" s="1" t="s">
        <v>2344</v>
      </c>
      <c r="C10596" s="1">
        <v>125232407</v>
      </c>
      <c r="D10596" s="1">
        <v>525</v>
      </c>
      <c r="E10596" s="1" t="s">
        <v>2889</v>
      </c>
      <c r="F10596" s="1" t="s">
        <v>205</v>
      </c>
      <c r="G10596" s="1" t="s">
        <v>269</v>
      </c>
      <c r="H10596" s="1" t="s">
        <v>2369</v>
      </c>
      <c r="J10596" s="1">
        <v>917583</v>
      </c>
      <c r="R10596" s="1">
        <v>-5.6201998144388199E-2</v>
      </c>
      <c r="S10596" s="1">
        <v>31</v>
      </c>
      <c r="T10596" s="1">
        <v>2</v>
      </c>
      <c r="U10596" s="1">
        <v>917583</v>
      </c>
      <c r="V10596" s="1">
        <v>-5.6201998144388199E-2</v>
      </c>
      <c r="W10596" s="1">
        <v>-5.7714996337890625</v>
      </c>
      <c r="X10596" s="1">
        <v>-5.7714996337890625</v>
      </c>
    </row>
    <row r="10597" spans="1:24" x14ac:dyDescent="0.35">
      <c r="A10597" s="1">
        <v>320525</v>
      </c>
      <c r="B10597" s="1" t="s">
        <v>2345</v>
      </c>
      <c r="C10597" s="1">
        <v>125232407</v>
      </c>
      <c r="D10597" s="1">
        <v>525</v>
      </c>
      <c r="E10597" s="1" t="s">
        <v>2889</v>
      </c>
      <c r="F10597" s="1" t="s">
        <v>205</v>
      </c>
      <c r="G10597" s="1" t="s">
        <v>269</v>
      </c>
      <c r="H10597" s="1" t="s">
        <v>2369</v>
      </c>
      <c r="J10597" s="1">
        <v>1205651</v>
      </c>
      <c r="R10597" s="1">
        <v>0.28806799650192261</v>
      </c>
      <c r="S10597" s="1">
        <v>32</v>
      </c>
      <c r="T10597" s="1">
        <v>2</v>
      </c>
      <c r="U10597" s="1">
        <v>1205651</v>
      </c>
      <c r="V10597" s="1">
        <v>0.28806799650192261</v>
      </c>
      <c r="W10597" s="1">
        <v>31.394216537475586</v>
      </c>
      <c r="X10597" s="1">
        <v>31.394216537475586</v>
      </c>
    </row>
    <row r="10598" spans="1:24" x14ac:dyDescent="0.35">
      <c r="A10598" s="1">
        <v>330525</v>
      </c>
      <c r="B10598" s="1" t="s">
        <v>2346</v>
      </c>
      <c r="C10598" s="1">
        <v>125232407</v>
      </c>
      <c r="D10598" s="1">
        <v>525</v>
      </c>
      <c r="E10598" s="1" t="s">
        <v>2889</v>
      </c>
      <c r="F10598" s="1" t="s">
        <v>205</v>
      </c>
      <c r="G10598" s="1" t="s">
        <v>269</v>
      </c>
      <c r="H10598" s="1" t="s">
        <v>2369</v>
      </c>
      <c r="J10598" s="1">
        <v>1448195</v>
      </c>
      <c r="R10598" s="1">
        <v>0.24254399538040161</v>
      </c>
      <c r="S10598" s="1">
        <v>33</v>
      </c>
      <c r="T10598" s="1">
        <v>2</v>
      </c>
      <c r="U10598" s="1">
        <v>1448195</v>
      </c>
      <c r="V10598" s="1">
        <v>0.24254399538040161</v>
      </c>
      <c r="W10598" s="1">
        <v>20.117263793945313</v>
      </c>
      <c r="X10598" s="1">
        <v>20.117263793945313</v>
      </c>
    </row>
    <row r="10599" spans="1:24" x14ac:dyDescent="0.35">
      <c r="A10599" s="1">
        <v>340525</v>
      </c>
      <c r="B10599" s="1" t="s">
        <v>2347</v>
      </c>
      <c r="C10599" s="1">
        <v>125232407</v>
      </c>
      <c r="D10599" s="1">
        <v>525</v>
      </c>
      <c r="E10599" s="1" t="s">
        <v>2889</v>
      </c>
      <c r="F10599" s="1" t="s">
        <v>205</v>
      </c>
      <c r="G10599" s="1" t="s">
        <v>269</v>
      </c>
      <c r="H10599" s="1" t="s">
        <v>2369</v>
      </c>
      <c r="J10599" s="1">
        <v>1477294.72</v>
      </c>
      <c r="R10599" s="1">
        <v>2.9099719598889351E-2</v>
      </c>
      <c r="S10599" s="1">
        <v>34</v>
      </c>
      <c r="T10599" s="1">
        <v>2</v>
      </c>
      <c r="U10599" s="1">
        <v>1477294.75</v>
      </c>
      <c r="V10599" s="1">
        <v>2.9099719598889351E-2</v>
      </c>
      <c r="W10599" s="1">
        <v>2.009380578994751</v>
      </c>
      <c r="X10599" s="1">
        <v>2.009380578994751</v>
      </c>
    </row>
    <row r="10600" spans="1:24" x14ac:dyDescent="0.35">
      <c r="A10600" s="1">
        <v>350525</v>
      </c>
      <c r="B10600" s="1" t="s">
        <v>2348</v>
      </c>
      <c r="C10600" s="1">
        <v>125232407</v>
      </c>
      <c r="D10600" s="1">
        <v>525</v>
      </c>
      <c r="E10600" s="1" t="s">
        <v>2889</v>
      </c>
      <c r="F10600" s="1" t="s">
        <v>205</v>
      </c>
      <c r="G10600" s="1" t="s">
        <v>269</v>
      </c>
      <c r="H10600" s="1" t="s">
        <v>2369</v>
      </c>
      <c r="J10600" s="1">
        <v>1440832</v>
      </c>
      <c r="R10600" s="1">
        <v>-3.6462720483541489E-2</v>
      </c>
      <c r="S10600" s="1">
        <v>35</v>
      </c>
      <c r="T10600" s="1">
        <v>2</v>
      </c>
      <c r="U10600" s="1">
        <v>1440832</v>
      </c>
      <c r="V10600" s="1">
        <v>-3.6462720483541489E-2</v>
      </c>
      <c r="W10600" s="1">
        <v>-2.4682109355926514</v>
      </c>
      <c r="X10600" s="1">
        <v>-2.4682109355926514</v>
      </c>
    </row>
    <row r="10601" spans="1:24" x14ac:dyDescent="0.35">
      <c r="A10601" s="1">
        <v>360525</v>
      </c>
      <c r="B10601" s="1" t="s">
        <v>2349</v>
      </c>
      <c r="C10601" s="1">
        <v>125232407</v>
      </c>
      <c r="D10601" s="1">
        <v>525</v>
      </c>
      <c r="E10601" s="1" t="s">
        <v>2889</v>
      </c>
      <c r="F10601" s="1" t="s">
        <v>205</v>
      </c>
      <c r="G10601" s="1" t="s">
        <v>269</v>
      </c>
      <c r="H10601" s="1" t="s">
        <v>2369</v>
      </c>
      <c r="J10601" s="1">
        <v>1742471.28</v>
      </c>
      <c r="R10601" s="1">
        <v>0.30163928866386414</v>
      </c>
      <c r="S10601" s="1">
        <v>36</v>
      </c>
      <c r="T10601" s="1">
        <v>2</v>
      </c>
      <c r="U10601" s="1">
        <v>1742471.25</v>
      </c>
      <c r="V10601" s="1">
        <v>0.30163928866386414</v>
      </c>
      <c r="W10601" s="1">
        <v>20.935073852539063</v>
      </c>
      <c r="X10601" s="1">
        <v>20.935073852539063</v>
      </c>
    </row>
    <row r="10602" spans="1:24" x14ac:dyDescent="0.35">
      <c r="A10602" s="1">
        <v>370525</v>
      </c>
      <c r="B10602" s="1" t="s">
        <v>2350</v>
      </c>
      <c r="C10602" s="1">
        <v>125232407</v>
      </c>
      <c r="D10602" s="1">
        <v>525</v>
      </c>
      <c r="E10602" s="1" t="s">
        <v>2889</v>
      </c>
      <c r="F10602" s="1" t="s">
        <v>205</v>
      </c>
      <c r="G10602" s="1" t="s">
        <v>269</v>
      </c>
      <c r="H10602" s="1" t="s">
        <v>2369</v>
      </c>
      <c r="J10602" s="1">
        <v>1936445.09</v>
      </c>
      <c r="R10602" s="1">
        <v>0.19397380948066711</v>
      </c>
      <c r="S10602" s="1">
        <v>37</v>
      </c>
      <c r="T10602" s="1">
        <v>2</v>
      </c>
      <c r="U10602" s="1">
        <v>1936445.125</v>
      </c>
      <c r="V10602" s="1">
        <v>0.19397380948066711</v>
      </c>
      <c r="W10602" s="1">
        <v>11.132113456726074</v>
      </c>
      <c r="X10602" s="1">
        <v>11.132113456726074</v>
      </c>
    </row>
    <row r="10603" spans="1:24" x14ac:dyDescent="0.35">
      <c r="A10603" s="1">
        <v>380525</v>
      </c>
      <c r="B10603" s="1" t="s">
        <v>2351</v>
      </c>
      <c r="C10603" s="1">
        <v>125232407</v>
      </c>
      <c r="D10603" s="1">
        <v>525</v>
      </c>
      <c r="E10603" s="1" t="s">
        <v>2889</v>
      </c>
      <c r="F10603" s="1" t="s">
        <v>205</v>
      </c>
      <c r="G10603" s="1" t="s">
        <v>269</v>
      </c>
      <c r="H10603" s="1" t="s">
        <v>2369</v>
      </c>
      <c r="J10603" s="1">
        <v>2070923</v>
      </c>
      <c r="R10603" s="1">
        <v>0.13447791337966919</v>
      </c>
      <c r="S10603" s="1">
        <v>38</v>
      </c>
      <c r="T10603" s="1">
        <v>2</v>
      </c>
      <c r="U10603" s="1">
        <v>2070923</v>
      </c>
      <c r="V10603" s="1">
        <v>0.13447791337966919</v>
      </c>
      <c r="W10603" s="1">
        <v>6.9445743560791016</v>
      </c>
      <c r="X10603" s="1">
        <v>6.9445743560791016</v>
      </c>
    </row>
    <row r="10604" spans="1:24" x14ac:dyDescent="0.35">
      <c r="A10604" s="1">
        <v>390525</v>
      </c>
      <c r="B10604" s="1" t="s">
        <v>2352</v>
      </c>
      <c r="C10604" s="1">
        <v>125232407</v>
      </c>
      <c r="D10604" s="1">
        <v>525</v>
      </c>
      <c r="E10604" s="1" t="s">
        <v>2889</v>
      </c>
      <c r="F10604" s="1" t="s">
        <v>205</v>
      </c>
      <c r="G10604" s="1" t="s">
        <v>269</v>
      </c>
      <c r="H10604" s="1" t="s">
        <v>2369</v>
      </c>
      <c r="J10604" s="1">
        <v>2330012</v>
      </c>
      <c r="R10604" s="1">
        <v>0.25908899307250977</v>
      </c>
      <c r="S10604" s="1">
        <v>39</v>
      </c>
      <c r="T10604" s="1">
        <v>2</v>
      </c>
      <c r="U10604" s="1">
        <v>2330012</v>
      </c>
      <c r="V10604" s="1">
        <v>0.25908899307250977</v>
      </c>
      <c r="W10604" s="1">
        <v>12.510798454284668</v>
      </c>
      <c r="X10604" s="1">
        <v>12.510798454284668</v>
      </c>
    </row>
    <row r="10605" spans="1:24" x14ac:dyDescent="0.35">
      <c r="A10605" s="1">
        <v>400525</v>
      </c>
      <c r="B10605" s="1" t="s">
        <v>2353</v>
      </c>
      <c r="C10605" s="1">
        <v>125232407</v>
      </c>
      <c r="D10605" s="1">
        <v>525</v>
      </c>
      <c r="E10605" s="1" t="s">
        <v>48</v>
      </c>
      <c r="F10605" s="1" t="s">
        <v>48</v>
      </c>
      <c r="G10605" s="1" t="s">
        <v>48</v>
      </c>
      <c r="H10605" s="1" t="s">
        <v>48</v>
      </c>
      <c r="S10605" s="1">
        <v>40</v>
      </c>
      <c r="T10605" s="1">
        <v>2</v>
      </c>
      <c r="U10605" s="1">
        <v>0</v>
      </c>
      <c r="V10605" s="1">
        <v>0</v>
      </c>
      <c r="W10605" s="1">
        <v>-100</v>
      </c>
      <c r="X10605" s="1">
        <v>-100</v>
      </c>
    </row>
    <row r="10606" spans="1:24" x14ac:dyDescent="0.35">
      <c r="A10606" s="1">
        <v>410525</v>
      </c>
      <c r="B10606" s="1" t="s">
        <v>2354</v>
      </c>
      <c r="C10606" s="1">
        <v>125232407</v>
      </c>
      <c r="D10606" s="1">
        <v>525</v>
      </c>
      <c r="E10606" s="1" t="s">
        <v>48</v>
      </c>
      <c r="F10606" s="1" t="s">
        <v>48</v>
      </c>
      <c r="G10606" s="1" t="s">
        <v>48</v>
      </c>
      <c r="H10606" s="1" t="s">
        <v>48</v>
      </c>
      <c r="S10606" s="1">
        <v>41</v>
      </c>
      <c r="T10606" s="1">
        <v>2</v>
      </c>
      <c r="U10606" s="1">
        <v>0</v>
      </c>
      <c r="V10606" s="1">
        <v>0</v>
      </c>
    </row>
    <row r="10607" spans="1:24" x14ac:dyDescent="0.35">
      <c r="A10607" s="1">
        <v>420525</v>
      </c>
      <c r="B10607" s="1" t="s">
        <v>2355</v>
      </c>
      <c r="C10607" s="1">
        <v>125232407</v>
      </c>
      <c r="D10607" s="1">
        <v>525</v>
      </c>
      <c r="E10607" s="1" t="s">
        <v>48</v>
      </c>
      <c r="F10607" s="1" t="s">
        <v>48</v>
      </c>
      <c r="G10607" s="1" t="s">
        <v>48</v>
      </c>
      <c r="H10607" s="1" t="s">
        <v>48</v>
      </c>
      <c r="S10607" s="1">
        <v>42</v>
      </c>
      <c r="T10607" s="1">
        <v>2</v>
      </c>
      <c r="U10607" s="1">
        <v>0</v>
      </c>
      <c r="V10607" s="1">
        <v>0</v>
      </c>
    </row>
    <row r="10608" spans="1:24" x14ac:dyDescent="0.35">
      <c r="A10608" s="1">
        <v>430525</v>
      </c>
      <c r="B10608" s="1" t="s">
        <v>2356</v>
      </c>
      <c r="C10608" s="1">
        <v>125232407</v>
      </c>
      <c r="D10608" s="1">
        <v>525</v>
      </c>
      <c r="E10608" s="1" t="s">
        <v>48</v>
      </c>
      <c r="F10608" s="1" t="s">
        <v>48</v>
      </c>
      <c r="G10608" s="1" t="s">
        <v>48</v>
      </c>
      <c r="H10608" s="1" t="s">
        <v>48</v>
      </c>
      <c r="S10608" s="1">
        <v>43</v>
      </c>
      <c r="T10608" s="1">
        <v>2</v>
      </c>
      <c r="U10608" s="1">
        <v>0</v>
      </c>
      <c r="V10608" s="1">
        <v>0</v>
      </c>
    </row>
    <row r="10609" spans="1:24" x14ac:dyDescent="0.35">
      <c r="A10609" s="1">
        <v>440525</v>
      </c>
      <c r="B10609" s="1" t="s">
        <v>2357</v>
      </c>
      <c r="C10609" s="1">
        <v>125232407</v>
      </c>
      <c r="D10609" s="1">
        <v>525</v>
      </c>
      <c r="E10609" s="1" t="s">
        <v>48</v>
      </c>
      <c r="F10609" s="1" t="s">
        <v>48</v>
      </c>
      <c r="G10609" s="1" t="s">
        <v>48</v>
      </c>
      <c r="H10609" s="1" t="s">
        <v>48</v>
      </c>
      <c r="S10609" s="1">
        <v>44</v>
      </c>
      <c r="T10609" s="1">
        <v>2</v>
      </c>
      <c r="U10609" s="1">
        <v>0</v>
      </c>
      <c r="V10609" s="1">
        <v>0</v>
      </c>
    </row>
    <row r="10610" spans="1:24" x14ac:dyDescent="0.35">
      <c r="A10610" s="1">
        <v>450525</v>
      </c>
      <c r="B10610" s="1" t="s">
        <v>2358</v>
      </c>
      <c r="C10610" s="1">
        <v>125232407</v>
      </c>
      <c r="D10610" s="1">
        <v>525</v>
      </c>
      <c r="E10610" s="1" t="s">
        <v>48</v>
      </c>
      <c r="F10610" s="1" t="s">
        <v>48</v>
      </c>
      <c r="G10610" s="1" t="s">
        <v>48</v>
      </c>
      <c r="H10610" s="1" t="s">
        <v>48</v>
      </c>
      <c r="S10610" s="1">
        <v>45</v>
      </c>
      <c r="T10610" s="1">
        <v>2</v>
      </c>
      <c r="U10610" s="1">
        <v>0</v>
      </c>
      <c r="V10610" s="1">
        <v>0</v>
      </c>
    </row>
    <row r="10611" spans="1:24" x14ac:dyDescent="0.35">
      <c r="A10611" s="1">
        <v>460525</v>
      </c>
      <c r="B10611" s="1" t="s">
        <v>2359</v>
      </c>
      <c r="C10611" s="1">
        <v>125232407</v>
      </c>
      <c r="D10611" s="1">
        <v>525</v>
      </c>
      <c r="E10611" s="1" t="s">
        <v>48</v>
      </c>
      <c r="F10611" s="1" t="s">
        <v>48</v>
      </c>
      <c r="G10611" s="1" t="s">
        <v>48</v>
      </c>
      <c r="H10611" s="1" t="s">
        <v>48</v>
      </c>
      <c r="S10611" s="1">
        <v>46</v>
      </c>
      <c r="T10611" s="1">
        <v>2</v>
      </c>
      <c r="U10611" s="1">
        <v>0</v>
      </c>
      <c r="V10611" s="1">
        <v>0</v>
      </c>
    </row>
    <row r="10612" spans="1:24" x14ac:dyDescent="0.35">
      <c r="A10612" s="1">
        <v>470525</v>
      </c>
      <c r="B10612" s="1" t="s">
        <v>2360</v>
      </c>
      <c r="C10612" s="1">
        <v>125232407</v>
      </c>
      <c r="D10612" s="1">
        <v>525</v>
      </c>
      <c r="E10612" s="1" t="s">
        <v>48</v>
      </c>
      <c r="F10612" s="1" t="s">
        <v>48</v>
      </c>
      <c r="G10612" s="1" t="s">
        <v>48</v>
      </c>
      <c r="H10612" s="1" t="s">
        <v>48</v>
      </c>
      <c r="S10612" s="1">
        <v>47</v>
      </c>
      <c r="T10612" s="1">
        <v>2</v>
      </c>
      <c r="U10612" s="1">
        <v>0</v>
      </c>
      <c r="V10612" s="1">
        <v>0</v>
      </c>
    </row>
    <row r="10613" spans="1:24" x14ac:dyDescent="0.35">
      <c r="A10613" s="1">
        <v>290162</v>
      </c>
      <c r="B10613" s="1" t="s">
        <v>2341</v>
      </c>
      <c r="C10613" s="1">
        <v>125234103</v>
      </c>
      <c r="D10613" s="1">
        <v>162</v>
      </c>
      <c r="E10613" s="1" t="s">
        <v>2890</v>
      </c>
      <c r="F10613" s="1" t="s">
        <v>205</v>
      </c>
      <c r="G10613" s="1" t="s">
        <v>269</v>
      </c>
      <c r="H10613" s="1" t="s">
        <v>916</v>
      </c>
      <c r="I10613" s="1">
        <v>1713844.97</v>
      </c>
      <c r="K10613" s="1">
        <v>327809</v>
      </c>
      <c r="L10613" s="1">
        <v>3930147.75</v>
      </c>
      <c r="S10613" s="1">
        <v>29</v>
      </c>
      <c r="T10613" s="1">
        <v>1</v>
      </c>
      <c r="U10613" s="1">
        <v>5971802</v>
      </c>
      <c r="V10613" s="1">
        <v>0</v>
      </c>
    </row>
    <row r="10614" spans="1:24" x14ac:dyDescent="0.35">
      <c r="A10614" s="1">
        <v>300162</v>
      </c>
      <c r="B10614" s="1" t="s">
        <v>2343</v>
      </c>
      <c r="C10614" s="1">
        <v>125234103</v>
      </c>
      <c r="D10614" s="1">
        <v>162</v>
      </c>
      <c r="E10614" s="1" t="s">
        <v>2890</v>
      </c>
      <c r="F10614" s="1" t="s">
        <v>205</v>
      </c>
      <c r="G10614" s="1" t="s">
        <v>269</v>
      </c>
      <c r="H10614" s="1" t="s">
        <v>916</v>
      </c>
      <c r="I10614" s="1">
        <v>1789221.94</v>
      </c>
      <c r="K10614" s="1">
        <v>327809</v>
      </c>
      <c r="L10614" s="1">
        <v>4136440.5</v>
      </c>
      <c r="M10614" s="1">
        <v>0.20629274845123291</v>
      </c>
      <c r="N10614" s="1">
        <v>5.2489819526672363</v>
      </c>
      <c r="O10614" s="1">
        <v>7.5376972556114197E-2</v>
      </c>
      <c r="P10614" s="1">
        <v>4.3981208801269531</v>
      </c>
      <c r="Q10614" s="1">
        <v>0</v>
      </c>
      <c r="S10614" s="1">
        <v>30</v>
      </c>
      <c r="T10614" s="1">
        <v>1</v>
      </c>
      <c r="U10614" s="1">
        <v>6253471.5</v>
      </c>
      <c r="V10614" s="1">
        <v>0.2816697359085083</v>
      </c>
      <c r="W10614" s="1">
        <v>4.7166585922241211</v>
      </c>
      <c r="X10614" s="1">
        <v>4.7166585922241211</v>
      </c>
    </row>
    <row r="10615" spans="1:24" x14ac:dyDescent="0.35">
      <c r="A10615" s="1">
        <v>310162</v>
      </c>
      <c r="B10615" s="1" t="s">
        <v>2344</v>
      </c>
      <c r="C10615" s="1">
        <v>125234103</v>
      </c>
      <c r="D10615" s="1">
        <v>162</v>
      </c>
      <c r="E10615" s="1" t="s">
        <v>2890</v>
      </c>
      <c r="F10615" s="1" t="s">
        <v>205</v>
      </c>
      <c r="G10615" s="1" t="s">
        <v>269</v>
      </c>
      <c r="H10615" s="1" t="s">
        <v>916</v>
      </c>
      <c r="I10615" s="1">
        <v>1818853</v>
      </c>
      <c r="K10615" s="1">
        <v>327809</v>
      </c>
      <c r="L10615" s="1">
        <v>4196714</v>
      </c>
      <c r="M10615" s="1">
        <v>6.0273498296737671E-2</v>
      </c>
      <c r="N10615" s="1">
        <v>1.457134485244751</v>
      </c>
      <c r="O10615" s="1">
        <v>2.9631059616804123E-2</v>
      </c>
      <c r="P10615" s="1">
        <v>1.6560863256454468</v>
      </c>
      <c r="Q10615" s="1">
        <v>0</v>
      </c>
      <c r="S10615" s="1">
        <v>31</v>
      </c>
      <c r="T10615" s="1">
        <v>1</v>
      </c>
      <c r="U10615" s="1">
        <v>6343376</v>
      </c>
      <c r="V10615" s="1">
        <v>8.9904561638832092E-2</v>
      </c>
      <c r="W10615" s="1">
        <v>1.4376734495162964</v>
      </c>
      <c r="X10615" s="1">
        <v>1.4376734495162964</v>
      </c>
    </row>
    <row r="10616" spans="1:24" x14ac:dyDescent="0.35">
      <c r="A10616" s="1">
        <v>320162</v>
      </c>
      <c r="B10616" s="1" t="s">
        <v>2345</v>
      </c>
      <c r="C10616" s="1">
        <v>125234103</v>
      </c>
      <c r="D10616" s="1">
        <v>162</v>
      </c>
      <c r="E10616" s="1" t="s">
        <v>2890</v>
      </c>
      <c r="F10616" s="1" t="s">
        <v>205</v>
      </c>
      <c r="G10616" s="1" t="s">
        <v>269</v>
      </c>
      <c r="H10616" s="1" t="s">
        <v>916</v>
      </c>
      <c r="I10616" s="1">
        <v>1862063</v>
      </c>
      <c r="K10616" s="1">
        <v>327809</v>
      </c>
      <c r="L10616" s="1">
        <v>4280654</v>
      </c>
      <c r="M10616" s="1">
        <v>8.3939999341964722E-2</v>
      </c>
      <c r="N10616" s="1">
        <v>2.0001363754272461</v>
      </c>
      <c r="O10616" s="1">
        <v>4.3209999799728394E-2</v>
      </c>
      <c r="P10616" s="1">
        <v>2.3756730556488037</v>
      </c>
      <c r="Q10616" s="1">
        <v>0</v>
      </c>
      <c r="S10616" s="1">
        <v>32</v>
      </c>
      <c r="T10616" s="1">
        <v>1</v>
      </c>
      <c r="U10616" s="1">
        <v>6470526</v>
      </c>
      <c r="V10616" s="1">
        <v>0.12714999914169312</v>
      </c>
      <c r="W10616" s="1">
        <v>2.004453182220459</v>
      </c>
      <c r="X10616" s="1">
        <v>2.004453182220459</v>
      </c>
    </row>
    <row r="10617" spans="1:24" x14ac:dyDescent="0.35">
      <c r="A10617" s="1">
        <v>330162</v>
      </c>
      <c r="B10617" s="1" t="s">
        <v>2346</v>
      </c>
      <c r="C10617" s="1">
        <v>125234103</v>
      </c>
      <c r="D10617" s="1">
        <v>162</v>
      </c>
      <c r="E10617" s="1" t="s">
        <v>2890</v>
      </c>
      <c r="F10617" s="1" t="s">
        <v>205</v>
      </c>
      <c r="G10617" s="1" t="s">
        <v>269</v>
      </c>
      <c r="H10617" s="1" t="s">
        <v>916</v>
      </c>
      <c r="I10617" s="1">
        <v>1943932</v>
      </c>
      <c r="K10617" s="1">
        <v>327809</v>
      </c>
      <c r="L10617" s="1">
        <v>4418095</v>
      </c>
      <c r="M10617" s="1">
        <v>0.1374409943819046</v>
      </c>
      <c r="N10617" s="1">
        <v>3.2107477188110352</v>
      </c>
      <c r="O10617" s="1">
        <v>8.186899870634079E-2</v>
      </c>
      <c r="P10617" s="1">
        <v>4.3966827392578125</v>
      </c>
      <c r="Q10617" s="1">
        <v>0</v>
      </c>
      <c r="S10617" s="1">
        <v>33</v>
      </c>
      <c r="T10617" s="1">
        <v>1</v>
      </c>
      <c r="U10617" s="1">
        <v>6689836</v>
      </c>
      <c r="V10617" s="1">
        <v>0.21930998563766479</v>
      </c>
      <c r="W10617" s="1">
        <v>3.389369010925293</v>
      </c>
      <c r="X10617" s="1">
        <v>3.389369010925293</v>
      </c>
    </row>
    <row r="10618" spans="1:24" x14ac:dyDescent="0.35">
      <c r="A10618" s="1">
        <v>340162</v>
      </c>
      <c r="B10618" s="1" t="s">
        <v>2347</v>
      </c>
      <c r="C10618" s="1">
        <v>125234103</v>
      </c>
      <c r="D10618" s="1">
        <v>162</v>
      </c>
      <c r="E10618" s="1" t="s">
        <v>2890</v>
      </c>
      <c r="F10618" s="1" t="s">
        <v>205</v>
      </c>
      <c r="G10618" s="1" t="s">
        <v>269</v>
      </c>
      <c r="H10618" s="1" t="s">
        <v>916</v>
      </c>
      <c r="I10618" s="1">
        <v>1943848</v>
      </c>
      <c r="J10618" s="1">
        <v>13680</v>
      </c>
      <c r="K10618" s="1">
        <v>327809</v>
      </c>
      <c r="L10618" s="1">
        <v>4418089</v>
      </c>
      <c r="M10618" s="1">
        <v>-6.0000002122251317E-6</v>
      </c>
      <c r="N10618" s="1">
        <v>-1.3580513768829405E-4</v>
      </c>
      <c r="O10618" s="1">
        <v>-8.3999999333173037E-5</v>
      </c>
      <c r="P10618" s="1">
        <v>-4.3211388401687145E-3</v>
      </c>
      <c r="Q10618" s="1">
        <v>0</v>
      </c>
      <c r="S10618" s="1">
        <v>34</v>
      </c>
      <c r="T10618" s="1">
        <v>1</v>
      </c>
      <c r="U10618" s="1">
        <v>6703426</v>
      </c>
      <c r="V10618" s="1">
        <v>-9.0000001364387572E-5</v>
      </c>
      <c r="W10618" s="1">
        <v>0.20314399898052216</v>
      </c>
      <c r="X10618" s="1">
        <v>0.20314399898052216</v>
      </c>
    </row>
    <row r="10619" spans="1:24" x14ac:dyDescent="0.35">
      <c r="A10619" s="1">
        <v>350162</v>
      </c>
      <c r="B10619" s="1" t="s">
        <v>2348</v>
      </c>
      <c r="C10619" s="1">
        <v>125234103</v>
      </c>
      <c r="D10619" s="1">
        <v>162</v>
      </c>
      <c r="E10619" s="1" t="s">
        <v>2890</v>
      </c>
      <c r="F10619" s="1" t="s">
        <v>205</v>
      </c>
      <c r="G10619" s="1" t="s">
        <v>269</v>
      </c>
      <c r="H10619" s="1" t="s">
        <v>916</v>
      </c>
      <c r="I10619" s="1">
        <v>2062361</v>
      </c>
      <c r="K10619" s="1">
        <v>327809</v>
      </c>
      <c r="L10619" s="1">
        <v>4614039</v>
      </c>
      <c r="M10619" s="1">
        <v>0.19595000147819519</v>
      </c>
      <c r="N10619" s="1">
        <v>4.4351754188537598</v>
      </c>
      <c r="O10619" s="1">
        <v>0.11851300299167633</v>
      </c>
      <c r="P10619" s="1">
        <v>6.0968246459960938</v>
      </c>
      <c r="Q10619" s="1">
        <v>0</v>
      </c>
      <c r="S10619" s="1">
        <v>35</v>
      </c>
      <c r="T10619" s="1">
        <v>1</v>
      </c>
      <c r="U10619" s="1">
        <v>7004209</v>
      </c>
      <c r="V10619" s="1">
        <v>0.31446301937103271</v>
      </c>
      <c r="W10619" s="1">
        <v>4.487004280090332</v>
      </c>
      <c r="X10619" s="1">
        <v>4.487004280090332</v>
      </c>
    </row>
    <row r="10620" spans="1:24" x14ac:dyDescent="0.35">
      <c r="A10620" s="1">
        <v>360162</v>
      </c>
      <c r="B10620" s="1" t="s">
        <v>2349</v>
      </c>
      <c r="C10620" s="1">
        <v>125234103</v>
      </c>
      <c r="D10620" s="1">
        <v>162</v>
      </c>
      <c r="E10620" s="1" t="s">
        <v>2890</v>
      </c>
      <c r="F10620" s="1" t="s">
        <v>205</v>
      </c>
      <c r="G10620" s="1" t="s">
        <v>269</v>
      </c>
      <c r="H10620" s="1" t="s">
        <v>916</v>
      </c>
      <c r="I10620" s="1">
        <v>2215396</v>
      </c>
      <c r="K10620" s="1">
        <v>327809</v>
      </c>
      <c r="L10620" s="1">
        <v>5163984</v>
      </c>
      <c r="M10620" s="1">
        <v>0.54994499683380127</v>
      </c>
      <c r="N10620" s="1">
        <v>11.918950080871582</v>
      </c>
      <c r="O10620" s="1">
        <v>0.1530349999666214</v>
      </c>
      <c r="P10620" s="1">
        <v>7.4203786849975586</v>
      </c>
      <c r="Q10620" s="1">
        <v>0</v>
      </c>
      <c r="S10620" s="1">
        <v>36</v>
      </c>
      <c r="T10620" s="1">
        <v>1</v>
      </c>
      <c r="U10620" s="1">
        <v>7707189</v>
      </c>
      <c r="V10620" s="1">
        <v>0.70297998189926147</v>
      </c>
      <c r="W10620" s="1">
        <v>10.03653621673584</v>
      </c>
      <c r="X10620" s="1">
        <v>10.03653621673584</v>
      </c>
    </row>
    <row r="10621" spans="1:24" x14ac:dyDescent="0.35">
      <c r="A10621" s="1">
        <v>370162</v>
      </c>
      <c r="B10621" s="1" t="s">
        <v>2350</v>
      </c>
      <c r="C10621" s="1">
        <v>125234103</v>
      </c>
      <c r="D10621" s="1">
        <v>162</v>
      </c>
      <c r="E10621" s="1" t="s">
        <v>2890</v>
      </c>
      <c r="F10621" s="1" t="s">
        <v>205</v>
      </c>
      <c r="G10621" s="1" t="s">
        <v>269</v>
      </c>
      <c r="H10621" s="1" t="s">
        <v>916</v>
      </c>
      <c r="I10621" s="1">
        <v>2372388.48</v>
      </c>
      <c r="K10621" s="1">
        <v>327809</v>
      </c>
      <c r="L10621" s="1">
        <v>5686570.5</v>
      </c>
      <c r="M10621" s="1">
        <v>0.52258652448654175</v>
      </c>
      <c r="N10621" s="1">
        <v>10.119832038879395</v>
      </c>
      <c r="O10621" s="1">
        <v>0.15699248015880585</v>
      </c>
      <c r="P10621" s="1">
        <v>7.0864295959472656</v>
      </c>
      <c r="Q10621" s="1">
        <v>0</v>
      </c>
      <c r="S10621" s="1">
        <v>37</v>
      </c>
      <c r="T10621" s="1">
        <v>1</v>
      </c>
      <c r="U10621" s="1">
        <v>8386768</v>
      </c>
      <c r="V10621" s="1">
        <v>0.67957901954650879</v>
      </c>
      <c r="W10621" s="1">
        <v>8.8174686431884766</v>
      </c>
      <c r="X10621" s="1">
        <v>8.8174686431884766</v>
      </c>
    </row>
    <row r="10622" spans="1:24" x14ac:dyDescent="0.35">
      <c r="A10622" s="1">
        <v>380162</v>
      </c>
      <c r="B10622" s="1" t="s">
        <v>2351</v>
      </c>
      <c r="C10622" s="1">
        <v>125234103</v>
      </c>
      <c r="D10622" s="1">
        <v>162</v>
      </c>
      <c r="E10622" s="1" t="s">
        <v>2890</v>
      </c>
      <c r="F10622" s="1" t="s">
        <v>205</v>
      </c>
      <c r="G10622" s="1" t="s">
        <v>269</v>
      </c>
      <c r="H10622" s="1" t="s">
        <v>916</v>
      </c>
      <c r="I10622" s="1">
        <v>2137149</v>
      </c>
      <c r="K10622" s="1">
        <v>327809</v>
      </c>
      <c r="L10622" s="1">
        <v>6016696</v>
      </c>
      <c r="M10622" s="1">
        <v>0.33012551069259644</v>
      </c>
      <c r="N10622" s="1">
        <v>5.8053531646728516</v>
      </c>
      <c r="O10622" s="1">
        <v>-0.23523947596549988</v>
      </c>
      <c r="P10622" s="1">
        <v>-9.9157238006591797</v>
      </c>
      <c r="Q10622" s="1">
        <v>0</v>
      </c>
      <c r="S10622" s="1">
        <v>38</v>
      </c>
      <c r="T10622" s="1">
        <v>1</v>
      </c>
      <c r="U10622" s="1">
        <v>8481654</v>
      </c>
      <c r="V10622" s="1">
        <v>9.4886034727096558E-2</v>
      </c>
      <c r="W10622" s="1">
        <v>1.1313774585723877</v>
      </c>
      <c r="X10622" s="1">
        <v>1.1313774585723877</v>
      </c>
    </row>
    <row r="10623" spans="1:24" x14ac:dyDescent="0.35">
      <c r="A10623" s="1">
        <v>390162</v>
      </c>
      <c r="B10623" s="1" t="s">
        <v>2352</v>
      </c>
      <c r="C10623" s="1">
        <v>125234103</v>
      </c>
      <c r="D10623" s="1">
        <v>162</v>
      </c>
      <c r="E10623" s="1" t="s">
        <v>2890</v>
      </c>
      <c r="F10623" s="1" t="s">
        <v>205</v>
      </c>
      <c r="G10623" s="1" t="s">
        <v>269</v>
      </c>
      <c r="H10623" s="1" t="s">
        <v>916</v>
      </c>
      <c r="I10623" s="1">
        <v>2271811</v>
      </c>
      <c r="K10623" s="1">
        <v>377809</v>
      </c>
      <c r="L10623" s="1">
        <v>6115263</v>
      </c>
      <c r="M10623" s="1">
        <v>9.8567001521587372E-2</v>
      </c>
      <c r="N10623" s="1">
        <v>1.638224720954895</v>
      </c>
      <c r="O10623" s="1">
        <v>0.13466200232505798</v>
      </c>
      <c r="P10623" s="1">
        <v>6.3010110855102539</v>
      </c>
      <c r="Q10623" s="1">
        <v>5.000000074505806E-2</v>
      </c>
      <c r="S10623" s="1">
        <v>39</v>
      </c>
      <c r="T10623" s="1">
        <v>1</v>
      </c>
      <c r="U10623" s="1">
        <v>8764883</v>
      </c>
      <c r="V10623" s="1">
        <v>0.28322899341583252</v>
      </c>
      <c r="W10623" s="1">
        <v>3.339313268661499</v>
      </c>
      <c r="X10623" s="1">
        <v>3.339313268661499</v>
      </c>
    </row>
    <row r="10624" spans="1:24" x14ac:dyDescent="0.35">
      <c r="A10624" s="1">
        <v>400162</v>
      </c>
      <c r="B10624" s="1" t="s">
        <v>2353</v>
      </c>
      <c r="C10624" s="1">
        <v>125234103</v>
      </c>
      <c r="D10624" s="1">
        <v>162</v>
      </c>
      <c r="E10624" s="1" t="s">
        <v>2890</v>
      </c>
      <c r="F10624" s="1" t="s">
        <v>205</v>
      </c>
      <c r="G10624" s="1" t="s">
        <v>269</v>
      </c>
      <c r="H10624" s="1" t="s">
        <v>916</v>
      </c>
      <c r="S10624" s="1">
        <v>40</v>
      </c>
      <c r="T10624" s="1">
        <v>1</v>
      </c>
      <c r="U10624" s="1">
        <v>0</v>
      </c>
      <c r="V10624" s="1">
        <v>0</v>
      </c>
      <c r="W10624" s="1">
        <v>-100</v>
      </c>
      <c r="X10624" s="1">
        <v>-100</v>
      </c>
    </row>
    <row r="10625" spans="1:24" x14ac:dyDescent="0.35">
      <c r="A10625" s="1">
        <v>410162</v>
      </c>
      <c r="B10625" s="1" t="s">
        <v>2354</v>
      </c>
      <c r="C10625" s="1">
        <v>125234103</v>
      </c>
      <c r="D10625" s="1">
        <v>162</v>
      </c>
      <c r="E10625" s="1" t="s">
        <v>2890</v>
      </c>
      <c r="F10625" s="1" t="s">
        <v>205</v>
      </c>
      <c r="G10625" s="1" t="s">
        <v>269</v>
      </c>
      <c r="H10625" s="1" t="s">
        <v>916</v>
      </c>
      <c r="S10625" s="1">
        <v>41</v>
      </c>
      <c r="T10625" s="1">
        <v>1</v>
      </c>
      <c r="U10625" s="1">
        <v>0</v>
      </c>
      <c r="V10625" s="1">
        <v>0</v>
      </c>
    </row>
    <row r="10626" spans="1:24" x14ac:dyDescent="0.35">
      <c r="A10626" s="1">
        <v>420162</v>
      </c>
      <c r="B10626" s="1" t="s">
        <v>2355</v>
      </c>
      <c r="C10626" s="1">
        <v>125234103</v>
      </c>
      <c r="D10626" s="1">
        <v>162</v>
      </c>
      <c r="E10626" s="1" t="s">
        <v>2890</v>
      </c>
      <c r="F10626" s="1" t="s">
        <v>205</v>
      </c>
      <c r="G10626" s="1" t="s">
        <v>269</v>
      </c>
      <c r="H10626" s="1" t="s">
        <v>916</v>
      </c>
      <c r="S10626" s="1">
        <v>42</v>
      </c>
      <c r="T10626" s="1">
        <v>1</v>
      </c>
      <c r="U10626" s="1">
        <v>0</v>
      </c>
      <c r="V10626" s="1">
        <v>0</v>
      </c>
    </row>
    <row r="10627" spans="1:24" x14ac:dyDescent="0.35">
      <c r="A10627" s="1">
        <v>430162</v>
      </c>
      <c r="B10627" s="1" t="s">
        <v>2356</v>
      </c>
      <c r="C10627" s="1">
        <v>125234103</v>
      </c>
      <c r="D10627" s="1">
        <v>162</v>
      </c>
      <c r="E10627" s="1" t="s">
        <v>2890</v>
      </c>
      <c r="F10627" s="1" t="s">
        <v>205</v>
      </c>
      <c r="G10627" s="1" t="s">
        <v>269</v>
      </c>
      <c r="H10627" s="1" t="s">
        <v>916</v>
      </c>
      <c r="S10627" s="1">
        <v>43</v>
      </c>
      <c r="T10627" s="1">
        <v>1</v>
      </c>
      <c r="U10627" s="1">
        <v>0</v>
      </c>
      <c r="V10627" s="1">
        <v>0</v>
      </c>
    </row>
    <row r="10628" spans="1:24" x14ac:dyDescent="0.35">
      <c r="A10628" s="1">
        <v>440162</v>
      </c>
      <c r="B10628" s="1" t="s">
        <v>2357</v>
      </c>
      <c r="C10628" s="1">
        <v>125234103</v>
      </c>
      <c r="D10628" s="1">
        <v>162</v>
      </c>
      <c r="E10628" s="1" t="s">
        <v>2890</v>
      </c>
      <c r="F10628" s="1" t="s">
        <v>205</v>
      </c>
      <c r="G10628" s="1" t="s">
        <v>269</v>
      </c>
      <c r="H10628" s="1" t="s">
        <v>916</v>
      </c>
      <c r="S10628" s="1">
        <v>44</v>
      </c>
      <c r="T10628" s="1">
        <v>1</v>
      </c>
      <c r="U10628" s="1">
        <v>0</v>
      </c>
      <c r="V10628" s="1">
        <v>0</v>
      </c>
    </row>
    <row r="10629" spans="1:24" x14ac:dyDescent="0.35">
      <c r="A10629" s="1">
        <v>450162</v>
      </c>
      <c r="B10629" s="1" t="s">
        <v>2358</v>
      </c>
      <c r="C10629" s="1">
        <v>125234103</v>
      </c>
      <c r="D10629" s="1">
        <v>162</v>
      </c>
      <c r="E10629" s="1" t="s">
        <v>2890</v>
      </c>
      <c r="F10629" s="1" t="s">
        <v>205</v>
      </c>
      <c r="G10629" s="1" t="s">
        <v>269</v>
      </c>
      <c r="H10629" s="1" t="s">
        <v>916</v>
      </c>
      <c r="S10629" s="1">
        <v>45</v>
      </c>
      <c r="T10629" s="1">
        <v>1</v>
      </c>
      <c r="U10629" s="1">
        <v>0</v>
      </c>
      <c r="V10629" s="1">
        <v>0</v>
      </c>
    </row>
    <row r="10630" spans="1:24" x14ac:dyDescent="0.35">
      <c r="A10630" s="1">
        <v>460162</v>
      </c>
      <c r="B10630" s="1" t="s">
        <v>2359</v>
      </c>
      <c r="C10630" s="1">
        <v>125234103</v>
      </c>
      <c r="D10630" s="1">
        <v>162</v>
      </c>
      <c r="E10630" s="1" t="s">
        <v>2890</v>
      </c>
      <c r="F10630" s="1" t="s">
        <v>205</v>
      </c>
      <c r="G10630" s="1" t="s">
        <v>269</v>
      </c>
      <c r="H10630" s="1" t="s">
        <v>916</v>
      </c>
      <c r="S10630" s="1">
        <v>46</v>
      </c>
      <c r="T10630" s="1">
        <v>1</v>
      </c>
      <c r="U10630" s="1">
        <v>0</v>
      </c>
      <c r="V10630" s="1">
        <v>0</v>
      </c>
    </row>
    <row r="10631" spans="1:24" x14ac:dyDescent="0.35">
      <c r="A10631" s="1">
        <v>470162</v>
      </c>
      <c r="B10631" s="1" t="s">
        <v>2360</v>
      </c>
      <c r="C10631" s="1">
        <v>125234103</v>
      </c>
      <c r="D10631" s="1">
        <v>162</v>
      </c>
      <c r="E10631" s="1" t="s">
        <v>2890</v>
      </c>
      <c r="F10631" s="1" t="s">
        <v>205</v>
      </c>
      <c r="G10631" s="1" t="s">
        <v>269</v>
      </c>
      <c r="H10631" s="1" t="s">
        <v>916</v>
      </c>
      <c r="S10631" s="1">
        <v>47</v>
      </c>
      <c r="T10631" s="1">
        <v>1</v>
      </c>
      <c r="U10631" s="1">
        <v>0</v>
      </c>
      <c r="V10631" s="1">
        <v>0</v>
      </c>
    </row>
    <row r="10632" spans="1:24" x14ac:dyDescent="0.35">
      <c r="A10632" s="1">
        <v>480162</v>
      </c>
      <c r="B10632" s="1" t="s">
        <v>2361</v>
      </c>
      <c r="C10632" s="1">
        <v>125234103</v>
      </c>
      <c r="D10632" s="1">
        <v>162</v>
      </c>
      <c r="E10632" s="1" t="s">
        <v>2890</v>
      </c>
      <c r="F10632" s="1" t="s">
        <v>205</v>
      </c>
      <c r="G10632" s="1" t="s">
        <v>269</v>
      </c>
      <c r="H10632" s="1" t="s">
        <v>916</v>
      </c>
      <c r="S10632" s="1">
        <v>48</v>
      </c>
      <c r="T10632" s="1">
        <v>1</v>
      </c>
      <c r="U10632" s="1">
        <v>0</v>
      </c>
      <c r="V10632" s="1">
        <v>0</v>
      </c>
    </row>
    <row r="10633" spans="1:24" x14ac:dyDescent="0.35">
      <c r="A10633" s="1">
        <v>290187</v>
      </c>
      <c r="B10633" s="1" t="s">
        <v>2341</v>
      </c>
      <c r="C10633" s="1">
        <v>125234502</v>
      </c>
      <c r="D10633" s="1">
        <v>187</v>
      </c>
      <c r="E10633" s="1" t="s">
        <v>2891</v>
      </c>
      <c r="F10633" s="1" t="s">
        <v>205</v>
      </c>
      <c r="G10633" s="1" t="s">
        <v>269</v>
      </c>
      <c r="H10633" s="1" t="s">
        <v>916</v>
      </c>
      <c r="I10633" s="1">
        <v>2398269.35</v>
      </c>
      <c r="K10633" s="1">
        <v>192476</v>
      </c>
      <c r="L10633" s="1">
        <v>3128234.5</v>
      </c>
      <c r="S10633" s="1">
        <v>29</v>
      </c>
      <c r="T10633" s="1">
        <v>1</v>
      </c>
      <c r="U10633" s="1">
        <v>5718980</v>
      </c>
      <c r="V10633" s="1">
        <v>0</v>
      </c>
    </row>
    <row r="10634" spans="1:24" x14ac:dyDescent="0.35">
      <c r="A10634" s="1">
        <v>300187</v>
      </c>
      <c r="B10634" s="1" t="s">
        <v>2343</v>
      </c>
      <c r="C10634" s="1">
        <v>125234502</v>
      </c>
      <c r="D10634" s="1">
        <v>187</v>
      </c>
      <c r="E10634" s="1" t="s">
        <v>2891</v>
      </c>
      <c r="F10634" s="1" t="s">
        <v>205</v>
      </c>
      <c r="G10634" s="1" t="s">
        <v>269</v>
      </c>
      <c r="H10634" s="1" t="s">
        <v>916</v>
      </c>
      <c r="I10634" s="1">
        <v>2414914.23</v>
      </c>
      <c r="K10634" s="1">
        <v>192476</v>
      </c>
      <c r="L10634" s="1">
        <v>3312897</v>
      </c>
      <c r="M10634" s="1">
        <v>0.18466250598430634</v>
      </c>
      <c r="N10634" s="1">
        <v>5.9030900001525879</v>
      </c>
      <c r="O10634" s="1">
        <v>1.6644880175590515E-2</v>
      </c>
      <c r="P10634" s="1">
        <v>0.69403713941574097</v>
      </c>
      <c r="Q10634" s="1">
        <v>0</v>
      </c>
      <c r="S10634" s="1">
        <v>30</v>
      </c>
      <c r="T10634" s="1">
        <v>1</v>
      </c>
      <c r="U10634" s="1">
        <v>5920287</v>
      </c>
      <c r="V10634" s="1">
        <v>0.20130738615989685</v>
      </c>
      <c r="W10634" s="1">
        <v>3.5199809074401855</v>
      </c>
      <c r="X10634" s="1">
        <v>3.5199809074401855</v>
      </c>
    </row>
    <row r="10635" spans="1:24" x14ac:dyDescent="0.35">
      <c r="A10635" s="1">
        <v>310187</v>
      </c>
      <c r="B10635" s="1" t="s">
        <v>2344</v>
      </c>
      <c r="C10635" s="1">
        <v>125234502</v>
      </c>
      <c r="D10635" s="1">
        <v>187</v>
      </c>
      <c r="E10635" s="1" t="s">
        <v>2891</v>
      </c>
      <c r="F10635" s="1" t="s">
        <v>205</v>
      </c>
      <c r="G10635" s="1" t="s">
        <v>269</v>
      </c>
      <c r="H10635" s="1" t="s">
        <v>916</v>
      </c>
      <c r="I10635" s="1">
        <v>2591436.9500000002</v>
      </c>
      <c r="K10635" s="1">
        <v>192476</v>
      </c>
      <c r="L10635" s="1">
        <v>3396809.75</v>
      </c>
      <c r="M10635" s="1">
        <v>8.3912752568721771E-2</v>
      </c>
      <c r="N10635" s="1">
        <v>2.5329115390777588</v>
      </c>
      <c r="O10635" s="1">
        <v>0.17652271687984467</v>
      </c>
      <c r="P10635" s="1">
        <v>7.3096890449523926</v>
      </c>
      <c r="Q10635" s="1">
        <v>0</v>
      </c>
      <c r="S10635" s="1">
        <v>31</v>
      </c>
      <c r="T10635" s="1">
        <v>1</v>
      </c>
      <c r="U10635" s="1">
        <v>6180723</v>
      </c>
      <c r="V10635" s="1">
        <v>0.26043546199798584</v>
      </c>
      <c r="W10635" s="1">
        <v>4.3990435600280762</v>
      </c>
      <c r="X10635" s="1">
        <v>4.3990435600280762</v>
      </c>
    </row>
    <row r="10636" spans="1:24" x14ac:dyDescent="0.35">
      <c r="A10636" s="1">
        <v>320187</v>
      </c>
      <c r="B10636" s="1" t="s">
        <v>2345</v>
      </c>
      <c r="C10636" s="1">
        <v>125234502</v>
      </c>
      <c r="D10636" s="1">
        <v>187</v>
      </c>
      <c r="E10636" s="1" t="s">
        <v>2891</v>
      </c>
      <c r="F10636" s="1" t="s">
        <v>205</v>
      </c>
      <c r="G10636" s="1" t="s">
        <v>269</v>
      </c>
      <c r="H10636" s="1" t="s">
        <v>916</v>
      </c>
      <c r="I10636" s="1">
        <v>2612286.77</v>
      </c>
      <c r="K10636" s="1">
        <v>192476</v>
      </c>
      <c r="L10636" s="1">
        <v>3477722.25</v>
      </c>
      <c r="M10636" s="1">
        <v>8.0912500619888306E-2</v>
      </c>
      <c r="N10636" s="1">
        <v>2.3820145130157471</v>
      </c>
      <c r="O10636" s="1">
        <v>2.0849820226430893E-2</v>
      </c>
      <c r="P10636" s="1">
        <v>0.80456596612930298</v>
      </c>
      <c r="Q10636" s="1">
        <v>0</v>
      </c>
      <c r="S10636" s="1">
        <v>32</v>
      </c>
      <c r="T10636" s="1">
        <v>1</v>
      </c>
      <c r="U10636" s="1">
        <v>6282485</v>
      </c>
      <c r="V10636" s="1">
        <v>0.1017623245716095</v>
      </c>
      <c r="W10636" s="1">
        <v>1.6464416980743408</v>
      </c>
      <c r="X10636" s="1">
        <v>1.6464416980743408</v>
      </c>
    </row>
    <row r="10637" spans="1:24" x14ac:dyDescent="0.35">
      <c r="A10637" s="1">
        <v>330187</v>
      </c>
      <c r="B10637" s="1" t="s">
        <v>2346</v>
      </c>
      <c r="C10637" s="1">
        <v>125234502</v>
      </c>
      <c r="D10637" s="1">
        <v>187</v>
      </c>
      <c r="E10637" s="1" t="s">
        <v>2891</v>
      </c>
      <c r="F10637" s="1" t="s">
        <v>205</v>
      </c>
      <c r="G10637" s="1" t="s">
        <v>269</v>
      </c>
      <c r="H10637" s="1" t="s">
        <v>916</v>
      </c>
      <c r="I10637" s="1">
        <v>2684330.88</v>
      </c>
      <c r="K10637" s="1">
        <v>192476</v>
      </c>
      <c r="L10637" s="1">
        <v>3631995.75</v>
      </c>
      <c r="M10637" s="1">
        <v>0.15427349507808685</v>
      </c>
      <c r="N10637" s="1">
        <v>4.4360499382019043</v>
      </c>
      <c r="O10637" s="1">
        <v>7.2044111788272858E-2</v>
      </c>
      <c r="P10637" s="1">
        <v>2.7578942775726318</v>
      </c>
      <c r="Q10637" s="1">
        <v>0</v>
      </c>
      <c r="S10637" s="1">
        <v>33</v>
      </c>
      <c r="T10637" s="1">
        <v>1</v>
      </c>
      <c r="U10637" s="1">
        <v>6508803</v>
      </c>
      <c r="V10637" s="1">
        <v>0.22631761431694031</v>
      </c>
      <c r="W10637" s="1">
        <v>3.6023643016815186</v>
      </c>
      <c r="X10637" s="1">
        <v>3.6023643016815186</v>
      </c>
    </row>
    <row r="10638" spans="1:24" x14ac:dyDescent="0.35">
      <c r="A10638" s="1">
        <v>340187</v>
      </c>
      <c r="B10638" s="1" t="s">
        <v>2347</v>
      </c>
      <c r="C10638" s="1">
        <v>125234502</v>
      </c>
      <c r="D10638" s="1">
        <v>187</v>
      </c>
      <c r="E10638" s="1" t="s">
        <v>2891</v>
      </c>
      <c r="F10638" s="1" t="s">
        <v>205</v>
      </c>
      <c r="G10638" s="1" t="s">
        <v>269</v>
      </c>
      <c r="H10638" s="1" t="s">
        <v>916</v>
      </c>
      <c r="I10638" s="1">
        <v>2534282.7799999998</v>
      </c>
      <c r="K10638" s="1">
        <v>192476</v>
      </c>
      <c r="L10638" s="1">
        <v>3631989</v>
      </c>
      <c r="M10638" s="1">
        <v>-6.7500000113795977E-6</v>
      </c>
      <c r="N10638" s="1">
        <v>-1.8584822828415781E-4</v>
      </c>
      <c r="O10638" s="1">
        <v>-0.15004810690879822</v>
      </c>
      <c r="P10638" s="1">
        <v>-5.5897765159606934</v>
      </c>
      <c r="Q10638" s="1">
        <v>0</v>
      </c>
      <c r="S10638" s="1">
        <v>34</v>
      </c>
      <c r="T10638" s="1">
        <v>1</v>
      </c>
      <c r="U10638" s="1">
        <v>6358748</v>
      </c>
      <c r="V10638" s="1">
        <v>-0.15005485713481903</v>
      </c>
      <c r="W10638" s="1">
        <v>-2.3054161071777344</v>
      </c>
      <c r="X10638" s="1">
        <v>-2.3054161071777344</v>
      </c>
    </row>
    <row r="10639" spans="1:24" x14ac:dyDescent="0.35">
      <c r="A10639" s="1">
        <v>350187</v>
      </c>
      <c r="B10639" s="1" t="s">
        <v>2348</v>
      </c>
      <c r="C10639" s="1">
        <v>125234502</v>
      </c>
      <c r="D10639" s="1">
        <v>187</v>
      </c>
      <c r="E10639" s="1" t="s">
        <v>2891</v>
      </c>
      <c r="F10639" s="1" t="s">
        <v>205</v>
      </c>
      <c r="G10639" s="1" t="s">
        <v>269</v>
      </c>
      <c r="H10639" s="1" t="s">
        <v>916</v>
      </c>
      <c r="I10639" s="1">
        <v>2691651.56</v>
      </c>
      <c r="L10639" s="1">
        <v>3976606.25</v>
      </c>
      <c r="M10639" s="1">
        <v>0.34461724758148193</v>
      </c>
      <c r="N10639" s="1">
        <v>9.4883890151977539</v>
      </c>
      <c r="O10639" s="1">
        <v>0.15736877918243408</v>
      </c>
      <c r="P10639" s="1">
        <v>6.2095980644226074</v>
      </c>
      <c r="S10639" s="1">
        <v>35</v>
      </c>
      <c r="T10639" s="1">
        <v>1</v>
      </c>
      <c r="U10639" s="1">
        <v>6668258</v>
      </c>
      <c r="V10639" s="1">
        <v>0.50198602676391602</v>
      </c>
      <c r="W10639" s="1">
        <v>4.8674674034118652</v>
      </c>
      <c r="X10639" s="1">
        <v>4.8674674034118652</v>
      </c>
    </row>
    <row r="10640" spans="1:24" x14ac:dyDescent="0.35">
      <c r="A10640" s="1">
        <v>360187</v>
      </c>
      <c r="B10640" s="1" t="s">
        <v>2349</v>
      </c>
      <c r="C10640" s="1">
        <v>125234502</v>
      </c>
      <c r="D10640" s="1">
        <v>187</v>
      </c>
      <c r="E10640" s="1" t="s">
        <v>2891</v>
      </c>
      <c r="F10640" s="1" t="s">
        <v>205</v>
      </c>
      <c r="G10640" s="1" t="s">
        <v>269</v>
      </c>
      <c r="H10640" s="1" t="s">
        <v>916</v>
      </c>
      <c r="I10640" s="1">
        <v>2966735.82</v>
      </c>
      <c r="K10640" s="1">
        <v>192476</v>
      </c>
      <c r="L10640" s="1">
        <v>5029153.5</v>
      </c>
      <c r="M10640" s="1">
        <v>1.0525472164154053</v>
      </c>
      <c r="N10640" s="1">
        <v>26.468481063842773</v>
      </c>
      <c r="O10640" s="1">
        <v>0.27508425712585449</v>
      </c>
      <c r="P10640" s="1">
        <v>10.219905853271484</v>
      </c>
      <c r="S10640" s="1">
        <v>36</v>
      </c>
      <c r="T10640" s="1">
        <v>1</v>
      </c>
      <c r="U10640" s="1">
        <v>8188365</v>
      </c>
      <c r="V10640" s="1">
        <v>1.3276314735412598</v>
      </c>
      <c r="W10640" s="1">
        <v>22.796163558959961</v>
      </c>
      <c r="X10640" s="1">
        <v>22.796163558959961</v>
      </c>
    </row>
    <row r="10641" spans="1:24" x14ac:dyDescent="0.35">
      <c r="A10641" s="1">
        <v>370187</v>
      </c>
      <c r="B10641" s="1" t="s">
        <v>2350</v>
      </c>
      <c r="C10641" s="1">
        <v>125234502</v>
      </c>
      <c r="D10641" s="1">
        <v>187</v>
      </c>
      <c r="E10641" s="1" t="s">
        <v>2891</v>
      </c>
      <c r="F10641" s="1" t="s">
        <v>205</v>
      </c>
      <c r="G10641" s="1" t="s">
        <v>269</v>
      </c>
      <c r="H10641" s="1" t="s">
        <v>916</v>
      </c>
      <c r="I10641" s="1">
        <v>2966931.83</v>
      </c>
      <c r="K10641" s="1">
        <v>192476</v>
      </c>
      <c r="L10641" s="1">
        <v>5848187.5</v>
      </c>
      <c r="M10641" s="1">
        <v>0.81903398036956787</v>
      </c>
      <c r="N10641" s="1">
        <v>16.285722732543945</v>
      </c>
      <c r="O10641" s="1">
        <v>1.9601000531110913E-4</v>
      </c>
      <c r="P10641" s="1">
        <v>6.6069248132407665E-3</v>
      </c>
      <c r="Q10641" s="1">
        <v>0</v>
      </c>
      <c r="S10641" s="1">
        <v>37</v>
      </c>
      <c r="T10641" s="1">
        <v>1</v>
      </c>
      <c r="U10641" s="1">
        <v>9007595</v>
      </c>
      <c r="V10641" s="1">
        <v>0.81923002004623413</v>
      </c>
      <c r="W10641" s="1">
        <v>10.004805564880371</v>
      </c>
      <c r="X10641" s="1">
        <v>10.004805564880371</v>
      </c>
    </row>
    <row r="10642" spans="1:24" x14ac:dyDescent="0.35">
      <c r="A10642" s="1">
        <v>380187</v>
      </c>
      <c r="B10642" s="1" t="s">
        <v>2351</v>
      </c>
      <c r="C10642" s="1">
        <v>125234502</v>
      </c>
      <c r="D10642" s="1">
        <v>187</v>
      </c>
      <c r="E10642" s="1" t="s">
        <v>2891</v>
      </c>
      <c r="F10642" s="1" t="s">
        <v>205</v>
      </c>
      <c r="G10642" s="1" t="s">
        <v>269</v>
      </c>
      <c r="H10642" s="1" t="s">
        <v>916</v>
      </c>
      <c r="I10642" s="1">
        <v>2910789</v>
      </c>
      <c r="K10642" s="1">
        <v>192476</v>
      </c>
      <c r="L10642" s="1">
        <v>6453415</v>
      </c>
      <c r="M10642" s="1">
        <v>0.60522747039794922</v>
      </c>
      <c r="N10642" s="1">
        <v>10.34897518157959</v>
      </c>
      <c r="O10642" s="1">
        <v>-5.6142829358577728E-2</v>
      </c>
      <c r="P10642" s="1">
        <v>-1.8922858238220215</v>
      </c>
      <c r="Q10642" s="1">
        <v>0</v>
      </c>
      <c r="S10642" s="1">
        <v>38</v>
      </c>
      <c r="T10642" s="1">
        <v>1</v>
      </c>
      <c r="U10642" s="1">
        <v>9556680</v>
      </c>
      <c r="V10642" s="1">
        <v>0.54908466339111328</v>
      </c>
      <c r="W10642" s="1">
        <v>6.0958003997802734</v>
      </c>
      <c r="X10642" s="1">
        <v>6.0958003997802734</v>
      </c>
    </row>
    <row r="10643" spans="1:24" x14ac:dyDescent="0.35">
      <c r="A10643" s="1">
        <v>390187</v>
      </c>
      <c r="B10643" s="1" t="s">
        <v>2352</v>
      </c>
      <c r="C10643" s="1">
        <v>125234502</v>
      </c>
      <c r="D10643" s="1">
        <v>187</v>
      </c>
      <c r="E10643" s="1" t="s">
        <v>2891</v>
      </c>
      <c r="F10643" s="1" t="s">
        <v>205</v>
      </c>
      <c r="G10643" s="1" t="s">
        <v>269</v>
      </c>
      <c r="H10643" s="1" t="s">
        <v>916</v>
      </c>
      <c r="I10643" s="1">
        <v>2974870</v>
      </c>
      <c r="K10643" s="1">
        <v>242476</v>
      </c>
      <c r="L10643" s="1">
        <v>6588116</v>
      </c>
      <c r="M10643" s="1">
        <v>0.13470099866390228</v>
      </c>
      <c r="N10643" s="1">
        <v>2.0872824192047119</v>
      </c>
      <c r="O10643" s="1">
        <v>6.4080998301506042E-2</v>
      </c>
      <c r="P10643" s="1">
        <v>2.2014992237091064</v>
      </c>
      <c r="Q10643" s="1">
        <v>5.000000074505806E-2</v>
      </c>
      <c r="S10643" s="1">
        <v>39</v>
      </c>
      <c r="T10643" s="1">
        <v>1</v>
      </c>
      <c r="U10643" s="1">
        <v>9805462</v>
      </c>
      <c r="V10643" s="1">
        <v>0.24878199398517609</v>
      </c>
      <c r="W10643" s="1">
        <v>2.6032261848449707</v>
      </c>
      <c r="X10643" s="1">
        <v>2.6032261848449707</v>
      </c>
    </row>
    <row r="10644" spans="1:24" x14ac:dyDescent="0.35">
      <c r="A10644" s="1">
        <v>400187</v>
      </c>
      <c r="B10644" s="1" t="s">
        <v>2353</v>
      </c>
      <c r="C10644" s="1">
        <v>125234502</v>
      </c>
      <c r="D10644" s="1">
        <v>187</v>
      </c>
      <c r="E10644" s="1" t="s">
        <v>2891</v>
      </c>
      <c r="F10644" s="1" t="s">
        <v>205</v>
      </c>
      <c r="G10644" s="1" t="s">
        <v>269</v>
      </c>
      <c r="H10644" s="1" t="s">
        <v>916</v>
      </c>
      <c r="S10644" s="1">
        <v>40</v>
      </c>
      <c r="T10644" s="1">
        <v>1</v>
      </c>
      <c r="U10644" s="1">
        <v>0</v>
      </c>
      <c r="V10644" s="1">
        <v>0</v>
      </c>
      <c r="W10644" s="1">
        <v>-100</v>
      </c>
      <c r="X10644" s="1">
        <v>-100</v>
      </c>
    </row>
    <row r="10645" spans="1:24" x14ac:dyDescent="0.35">
      <c r="A10645" s="1">
        <v>410187</v>
      </c>
      <c r="B10645" s="1" t="s">
        <v>2354</v>
      </c>
      <c r="C10645" s="1">
        <v>125234502</v>
      </c>
      <c r="D10645" s="1">
        <v>187</v>
      </c>
      <c r="E10645" s="1" t="s">
        <v>2891</v>
      </c>
      <c r="F10645" s="1" t="s">
        <v>205</v>
      </c>
      <c r="G10645" s="1" t="s">
        <v>269</v>
      </c>
      <c r="H10645" s="1" t="s">
        <v>916</v>
      </c>
      <c r="S10645" s="1">
        <v>41</v>
      </c>
      <c r="T10645" s="1">
        <v>1</v>
      </c>
      <c r="U10645" s="1">
        <v>0</v>
      </c>
      <c r="V10645" s="1">
        <v>0</v>
      </c>
    </row>
    <row r="10646" spans="1:24" x14ac:dyDescent="0.35">
      <c r="A10646" s="1">
        <v>420187</v>
      </c>
      <c r="B10646" s="1" t="s">
        <v>2355</v>
      </c>
      <c r="C10646" s="1">
        <v>125234502</v>
      </c>
      <c r="D10646" s="1">
        <v>187</v>
      </c>
      <c r="E10646" s="1" t="s">
        <v>2891</v>
      </c>
      <c r="F10646" s="1" t="s">
        <v>205</v>
      </c>
      <c r="G10646" s="1" t="s">
        <v>269</v>
      </c>
      <c r="H10646" s="1" t="s">
        <v>916</v>
      </c>
      <c r="S10646" s="1">
        <v>42</v>
      </c>
      <c r="T10646" s="1">
        <v>1</v>
      </c>
      <c r="U10646" s="1">
        <v>0</v>
      </c>
      <c r="V10646" s="1">
        <v>0</v>
      </c>
    </row>
    <row r="10647" spans="1:24" x14ac:dyDescent="0.35">
      <c r="A10647" s="1">
        <v>430187</v>
      </c>
      <c r="B10647" s="1" t="s">
        <v>2356</v>
      </c>
      <c r="C10647" s="1">
        <v>125234502</v>
      </c>
      <c r="D10647" s="1">
        <v>187</v>
      </c>
      <c r="E10647" s="1" t="s">
        <v>2891</v>
      </c>
      <c r="F10647" s="1" t="s">
        <v>205</v>
      </c>
      <c r="G10647" s="1" t="s">
        <v>269</v>
      </c>
      <c r="H10647" s="1" t="s">
        <v>916</v>
      </c>
      <c r="S10647" s="1">
        <v>43</v>
      </c>
      <c r="T10647" s="1">
        <v>1</v>
      </c>
      <c r="U10647" s="1">
        <v>0</v>
      </c>
      <c r="V10647" s="1">
        <v>0</v>
      </c>
    </row>
    <row r="10648" spans="1:24" x14ac:dyDescent="0.35">
      <c r="A10648" s="1">
        <v>440187</v>
      </c>
      <c r="B10648" s="1" t="s">
        <v>2357</v>
      </c>
      <c r="C10648" s="1">
        <v>125234502</v>
      </c>
      <c r="D10648" s="1">
        <v>187</v>
      </c>
      <c r="E10648" s="1" t="s">
        <v>2891</v>
      </c>
      <c r="F10648" s="1" t="s">
        <v>205</v>
      </c>
      <c r="G10648" s="1" t="s">
        <v>269</v>
      </c>
      <c r="H10648" s="1" t="s">
        <v>916</v>
      </c>
      <c r="S10648" s="1">
        <v>44</v>
      </c>
      <c r="T10648" s="1">
        <v>1</v>
      </c>
      <c r="U10648" s="1">
        <v>0</v>
      </c>
      <c r="V10648" s="1">
        <v>0</v>
      </c>
    </row>
    <row r="10649" spans="1:24" x14ac:dyDescent="0.35">
      <c r="A10649" s="1">
        <v>450187</v>
      </c>
      <c r="B10649" s="1" t="s">
        <v>2358</v>
      </c>
      <c r="C10649" s="1">
        <v>125234502</v>
      </c>
      <c r="D10649" s="1">
        <v>187</v>
      </c>
      <c r="E10649" s="1" t="s">
        <v>2891</v>
      </c>
      <c r="F10649" s="1" t="s">
        <v>205</v>
      </c>
      <c r="G10649" s="1" t="s">
        <v>269</v>
      </c>
      <c r="H10649" s="1" t="s">
        <v>916</v>
      </c>
      <c r="S10649" s="1">
        <v>45</v>
      </c>
      <c r="T10649" s="1">
        <v>1</v>
      </c>
      <c r="U10649" s="1">
        <v>0</v>
      </c>
      <c r="V10649" s="1">
        <v>0</v>
      </c>
    </row>
    <row r="10650" spans="1:24" x14ac:dyDescent="0.35">
      <c r="A10650" s="1">
        <v>460187</v>
      </c>
      <c r="B10650" s="1" t="s">
        <v>2359</v>
      </c>
      <c r="C10650" s="1">
        <v>125234502</v>
      </c>
      <c r="D10650" s="1">
        <v>187</v>
      </c>
      <c r="E10650" s="1" t="s">
        <v>2891</v>
      </c>
      <c r="F10650" s="1" t="s">
        <v>205</v>
      </c>
      <c r="G10650" s="1" t="s">
        <v>269</v>
      </c>
      <c r="H10650" s="1" t="s">
        <v>916</v>
      </c>
      <c r="S10650" s="1">
        <v>46</v>
      </c>
      <c r="T10650" s="1">
        <v>1</v>
      </c>
      <c r="U10650" s="1">
        <v>0</v>
      </c>
      <c r="V10650" s="1">
        <v>0</v>
      </c>
    </row>
    <row r="10651" spans="1:24" x14ac:dyDescent="0.35">
      <c r="A10651" s="1">
        <v>470187</v>
      </c>
      <c r="B10651" s="1" t="s">
        <v>2360</v>
      </c>
      <c r="C10651" s="1">
        <v>125234502</v>
      </c>
      <c r="D10651" s="1">
        <v>187</v>
      </c>
      <c r="E10651" s="1" t="s">
        <v>2891</v>
      </c>
      <c r="F10651" s="1" t="s">
        <v>205</v>
      </c>
      <c r="G10651" s="1" t="s">
        <v>269</v>
      </c>
      <c r="H10651" s="1" t="s">
        <v>916</v>
      </c>
      <c r="S10651" s="1">
        <v>47</v>
      </c>
      <c r="T10651" s="1">
        <v>1</v>
      </c>
      <c r="U10651" s="1">
        <v>0</v>
      </c>
      <c r="V10651" s="1">
        <v>0</v>
      </c>
    </row>
    <row r="10652" spans="1:24" x14ac:dyDescent="0.35">
      <c r="A10652" s="1">
        <v>480187</v>
      </c>
      <c r="B10652" s="1" t="s">
        <v>2361</v>
      </c>
      <c r="C10652" s="1">
        <v>125234502</v>
      </c>
      <c r="D10652" s="1">
        <v>187</v>
      </c>
      <c r="E10652" s="1" t="s">
        <v>2891</v>
      </c>
      <c r="F10652" s="1" t="s">
        <v>205</v>
      </c>
      <c r="G10652" s="1" t="s">
        <v>269</v>
      </c>
      <c r="H10652" s="1" t="s">
        <v>916</v>
      </c>
      <c r="S10652" s="1">
        <v>48</v>
      </c>
      <c r="T10652" s="1">
        <v>1</v>
      </c>
      <c r="U10652" s="1">
        <v>0</v>
      </c>
      <c r="V10652" s="1">
        <v>0</v>
      </c>
    </row>
    <row r="10653" spans="1:24" x14ac:dyDescent="0.35">
      <c r="A10653" s="1">
        <v>290198</v>
      </c>
      <c r="B10653" s="1" t="s">
        <v>2341</v>
      </c>
      <c r="C10653" s="1">
        <v>125235103</v>
      </c>
      <c r="D10653" s="1">
        <v>198</v>
      </c>
      <c r="E10653" s="1" t="s">
        <v>2892</v>
      </c>
      <c r="F10653" s="1" t="s">
        <v>205</v>
      </c>
      <c r="G10653" s="1" t="s">
        <v>269</v>
      </c>
      <c r="H10653" s="1" t="s">
        <v>916</v>
      </c>
      <c r="I10653" s="1">
        <v>2067893.28</v>
      </c>
      <c r="K10653" s="1">
        <v>463092</v>
      </c>
      <c r="L10653" s="1">
        <v>8469599</v>
      </c>
      <c r="S10653" s="1">
        <v>29</v>
      </c>
      <c r="T10653" s="1">
        <v>1</v>
      </c>
      <c r="U10653" s="1">
        <v>11000584</v>
      </c>
      <c r="V10653" s="1">
        <v>0</v>
      </c>
    </row>
    <row r="10654" spans="1:24" x14ac:dyDescent="0.35">
      <c r="A10654" s="1">
        <v>300198</v>
      </c>
      <c r="B10654" s="1" t="s">
        <v>2343</v>
      </c>
      <c r="C10654" s="1">
        <v>125235103</v>
      </c>
      <c r="D10654" s="1">
        <v>198</v>
      </c>
      <c r="E10654" s="1" t="s">
        <v>2892</v>
      </c>
      <c r="F10654" s="1" t="s">
        <v>205</v>
      </c>
      <c r="G10654" s="1" t="s">
        <v>269</v>
      </c>
      <c r="H10654" s="1" t="s">
        <v>916</v>
      </c>
      <c r="I10654" s="1">
        <v>2151914.39</v>
      </c>
      <c r="K10654" s="1">
        <v>646714</v>
      </c>
      <c r="L10654" s="1">
        <v>8762901</v>
      </c>
      <c r="M10654" s="1">
        <v>0.29330199956893921</v>
      </c>
      <c r="N10654" s="1">
        <v>3.4629974365234375</v>
      </c>
      <c r="O10654" s="1">
        <v>8.4021106362342834E-2</v>
      </c>
      <c r="P10654" s="1">
        <v>4.0631260871887207</v>
      </c>
      <c r="Q10654" s="1">
        <v>0.18362200260162354</v>
      </c>
      <c r="S10654" s="1">
        <v>30</v>
      </c>
      <c r="T10654" s="1">
        <v>1</v>
      </c>
      <c r="U10654" s="1">
        <v>11561530</v>
      </c>
      <c r="V10654" s="1">
        <v>0.56094509363174438</v>
      </c>
      <c r="W10654" s="1">
        <v>5.099238395690918</v>
      </c>
      <c r="X10654" s="1">
        <v>5.099238395690918</v>
      </c>
    </row>
    <row r="10655" spans="1:24" x14ac:dyDescent="0.35">
      <c r="A10655" s="1">
        <v>310198</v>
      </c>
      <c r="B10655" s="1" t="s">
        <v>2344</v>
      </c>
      <c r="C10655" s="1">
        <v>125235103</v>
      </c>
      <c r="D10655" s="1">
        <v>198</v>
      </c>
      <c r="E10655" s="1" t="s">
        <v>2892</v>
      </c>
      <c r="F10655" s="1" t="s">
        <v>205</v>
      </c>
      <c r="G10655" s="1" t="s">
        <v>269</v>
      </c>
      <c r="H10655" s="1" t="s">
        <v>916</v>
      </c>
      <c r="I10655" s="1">
        <v>2209388.87</v>
      </c>
      <c r="K10655" s="1">
        <v>554903</v>
      </c>
      <c r="L10655" s="1">
        <v>8893495</v>
      </c>
      <c r="M10655" s="1">
        <v>0.13059400022029877</v>
      </c>
      <c r="N10655" s="1">
        <v>1.4903055429458618</v>
      </c>
      <c r="O10655" s="1">
        <v>5.7474479079246521E-2</v>
      </c>
      <c r="P10655" s="1">
        <v>2.6708533763885498</v>
      </c>
      <c r="Q10655" s="1">
        <v>-9.1811001300811768E-2</v>
      </c>
      <c r="S10655" s="1">
        <v>31</v>
      </c>
      <c r="T10655" s="1">
        <v>1</v>
      </c>
      <c r="U10655" s="1">
        <v>11657787</v>
      </c>
      <c r="V10655" s="1">
        <v>9.6257477998733521E-2</v>
      </c>
      <c r="W10655" s="1">
        <v>0.83256280422210693</v>
      </c>
      <c r="X10655" s="1">
        <v>0.83256280422210693</v>
      </c>
    </row>
    <row r="10656" spans="1:24" x14ac:dyDescent="0.35">
      <c r="A10656" s="1">
        <v>320198</v>
      </c>
      <c r="B10656" s="1" t="s">
        <v>2345</v>
      </c>
      <c r="C10656" s="1">
        <v>125235103</v>
      </c>
      <c r="D10656" s="1">
        <v>198</v>
      </c>
      <c r="E10656" s="1" t="s">
        <v>2892</v>
      </c>
      <c r="F10656" s="1" t="s">
        <v>205</v>
      </c>
      <c r="G10656" s="1" t="s">
        <v>269</v>
      </c>
      <c r="H10656" s="1" t="s">
        <v>916</v>
      </c>
      <c r="I10656" s="1">
        <v>2244805.4900000002</v>
      </c>
      <c r="K10656" s="1">
        <v>554903</v>
      </c>
      <c r="L10656" s="1">
        <v>9037532</v>
      </c>
      <c r="M10656" s="1">
        <v>0.14403699338436127</v>
      </c>
      <c r="N10656" s="1">
        <v>1.6195770502090454</v>
      </c>
      <c r="O10656" s="1">
        <v>3.5416621714830399E-2</v>
      </c>
      <c r="P10656" s="1">
        <v>1.6030052900314331</v>
      </c>
      <c r="Q10656" s="1">
        <v>0</v>
      </c>
      <c r="S10656" s="1">
        <v>32</v>
      </c>
      <c r="T10656" s="1">
        <v>1</v>
      </c>
      <c r="U10656" s="1">
        <v>11837240</v>
      </c>
      <c r="V10656" s="1">
        <v>0.17945361137390137</v>
      </c>
      <c r="W10656" s="1">
        <v>1.5393401384353638</v>
      </c>
      <c r="X10656" s="1">
        <v>1.5393401384353638</v>
      </c>
    </row>
    <row r="10657" spans="1:24" x14ac:dyDescent="0.35">
      <c r="A10657" s="1">
        <v>330198</v>
      </c>
      <c r="B10657" s="1" t="s">
        <v>2346</v>
      </c>
      <c r="C10657" s="1">
        <v>125235103</v>
      </c>
      <c r="D10657" s="1">
        <v>198</v>
      </c>
      <c r="E10657" s="1" t="s">
        <v>2892</v>
      </c>
      <c r="F10657" s="1" t="s">
        <v>205</v>
      </c>
      <c r="G10657" s="1" t="s">
        <v>269</v>
      </c>
      <c r="H10657" s="1" t="s">
        <v>916</v>
      </c>
      <c r="I10657" s="1">
        <v>2321113.2799999998</v>
      </c>
      <c r="K10657" s="1">
        <v>554903</v>
      </c>
      <c r="L10657" s="1">
        <v>9247692</v>
      </c>
      <c r="M10657" s="1">
        <v>0.21016000211238861</v>
      </c>
      <c r="N10657" s="1">
        <v>2.325413703918457</v>
      </c>
      <c r="O10657" s="1">
        <v>7.6307788491249084E-2</v>
      </c>
      <c r="P10657" s="1">
        <v>3.3993051052093506</v>
      </c>
      <c r="Q10657" s="1">
        <v>0</v>
      </c>
      <c r="S10657" s="1">
        <v>33</v>
      </c>
      <c r="T10657" s="1">
        <v>1</v>
      </c>
      <c r="U10657" s="1">
        <v>12123708</v>
      </c>
      <c r="V10657" s="1">
        <v>0.2864677906036377</v>
      </c>
      <c r="W10657" s="1">
        <v>2.4200572967529297</v>
      </c>
      <c r="X10657" s="1">
        <v>2.4200572967529297</v>
      </c>
    </row>
    <row r="10658" spans="1:24" x14ac:dyDescent="0.35">
      <c r="A10658" s="1">
        <v>340198</v>
      </c>
      <c r="B10658" s="1" t="s">
        <v>2347</v>
      </c>
      <c r="C10658" s="1">
        <v>125235103</v>
      </c>
      <c r="D10658" s="1">
        <v>198</v>
      </c>
      <c r="E10658" s="1" t="s">
        <v>2892</v>
      </c>
      <c r="F10658" s="1" t="s">
        <v>205</v>
      </c>
      <c r="G10658" s="1" t="s">
        <v>269</v>
      </c>
      <c r="H10658" s="1" t="s">
        <v>916</v>
      </c>
      <c r="I10658" s="1">
        <v>2471013.2599999998</v>
      </c>
      <c r="K10658" s="1">
        <v>554903</v>
      </c>
      <c r="L10658" s="1">
        <v>9247681</v>
      </c>
      <c r="M10658" s="1">
        <v>-1.1000000085914508E-5</v>
      </c>
      <c r="N10658" s="1">
        <v>-1.1894859926542267E-4</v>
      </c>
      <c r="O10658" s="1">
        <v>0.14989997446537018</v>
      </c>
      <c r="P10658" s="1">
        <v>6.4581069946289063</v>
      </c>
      <c r="Q10658" s="1">
        <v>0</v>
      </c>
      <c r="S10658" s="1">
        <v>34</v>
      </c>
      <c r="T10658" s="1">
        <v>1</v>
      </c>
      <c r="U10658" s="1">
        <v>12273597</v>
      </c>
      <c r="V10658" s="1">
        <v>0.14988897740840912</v>
      </c>
      <c r="W10658" s="1">
        <v>1.2363296747207642</v>
      </c>
      <c r="X10658" s="1">
        <v>1.2363296747207642</v>
      </c>
    </row>
    <row r="10659" spans="1:24" x14ac:dyDescent="0.35">
      <c r="A10659" s="1">
        <v>350198</v>
      </c>
      <c r="B10659" s="1" t="s">
        <v>2348</v>
      </c>
      <c r="C10659" s="1">
        <v>125235103</v>
      </c>
      <c r="D10659" s="1">
        <v>198</v>
      </c>
      <c r="E10659" s="1" t="s">
        <v>2892</v>
      </c>
      <c r="F10659" s="1" t="s">
        <v>205</v>
      </c>
      <c r="G10659" s="1" t="s">
        <v>269</v>
      </c>
      <c r="H10659" s="1" t="s">
        <v>916</v>
      </c>
      <c r="I10659" s="1">
        <v>2671750.0499999998</v>
      </c>
      <c r="K10659" s="1">
        <v>754903</v>
      </c>
      <c r="L10659" s="1">
        <v>9916641</v>
      </c>
      <c r="M10659" s="1">
        <v>0.66895997524261475</v>
      </c>
      <c r="N10659" s="1">
        <v>7.2338137626647949</v>
      </c>
      <c r="O10659" s="1">
        <v>0.20073679089546204</v>
      </c>
      <c r="P10659" s="1">
        <v>8.1236629486083984</v>
      </c>
      <c r="Q10659" s="1">
        <v>0.20000000298023224</v>
      </c>
      <c r="S10659" s="1">
        <v>35</v>
      </c>
      <c r="T10659" s="1">
        <v>1</v>
      </c>
      <c r="U10659" s="1">
        <v>13343294</v>
      </c>
      <c r="V10659" s="1">
        <v>1.0696967840194702</v>
      </c>
      <c r="W10659" s="1">
        <v>8.7154321670532227</v>
      </c>
      <c r="X10659" s="1">
        <v>8.7154321670532227</v>
      </c>
    </row>
    <row r="10660" spans="1:24" x14ac:dyDescent="0.35">
      <c r="A10660" s="1">
        <v>360198</v>
      </c>
      <c r="B10660" s="1" t="s">
        <v>2349</v>
      </c>
      <c r="C10660" s="1">
        <v>125235103</v>
      </c>
      <c r="D10660" s="1">
        <v>198</v>
      </c>
      <c r="E10660" s="1" t="s">
        <v>2892</v>
      </c>
      <c r="F10660" s="1" t="s">
        <v>205</v>
      </c>
      <c r="G10660" s="1" t="s">
        <v>269</v>
      </c>
      <c r="H10660" s="1" t="s">
        <v>916</v>
      </c>
      <c r="I10660" s="1">
        <v>2731781.25</v>
      </c>
      <c r="K10660" s="1">
        <v>1054903</v>
      </c>
      <c r="L10660" s="1">
        <v>11195015</v>
      </c>
      <c r="M10660" s="1">
        <v>1.2783739566802979</v>
      </c>
      <c r="N10660" s="1">
        <v>12.891200065612793</v>
      </c>
      <c r="O10660" s="1">
        <v>6.003120169043541E-2</v>
      </c>
      <c r="P10660" s="1">
        <v>2.2468867301940918</v>
      </c>
      <c r="Q10660" s="1">
        <v>0.30000001192092896</v>
      </c>
      <c r="S10660" s="1">
        <v>36</v>
      </c>
      <c r="T10660" s="1">
        <v>1</v>
      </c>
      <c r="U10660" s="1">
        <v>14981699</v>
      </c>
      <c r="V10660" s="1">
        <v>1.6384052038192749</v>
      </c>
      <c r="W10660" s="1">
        <v>12.278864860534668</v>
      </c>
      <c r="X10660" s="1">
        <v>12.278864860534668</v>
      </c>
    </row>
    <row r="10661" spans="1:24" x14ac:dyDescent="0.35">
      <c r="A10661" s="1">
        <v>370198</v>
      </c>
      <c r="B10661" s="1" t="s">
        <v>2350</v>
      </c>
      <c r="C10661" s="1">
        <v>125235103</v>
      </c>
      <c r="D10661" s="1">
        <v>198</v>
      </c>
      <c r="E10661" s="1" t="s">
        <v>2892</v>
      </c>
      <c r="F10661" s="1" t="s">
        <v>205</v>
      </c>
      <c r="G10661" s="1" t="s">
        <v>269</v>
      </c>
      <c r="H10661" s="1" t="s">
        <v>916</v>
      </c>
      <c r="I10661" s="1">
        <v>2874452.79</v>
      </c>
      <c r="K10661" s="1">
        <v>1054903</v>
      </c>
      <c r="L10661" s="1">
        <v>12633946</v>
      </c>
      <c r="M10661" s="1">
        <v>1.4389309883117676</v>
      </c>
      <c r="N10661" s="1">
        <v>12.85331916809082</v>
      </c>
      <c r="O10661" s="1">
        <v>0.14267154037952423</v>
      </c>
      <c r="P10661" s="1">
        <v>5.22265625</v>
      </c>
      <c r="Q10661" s="1">
        <v>0</v>
      </c>
      <c r="S10661" s="1">
        <v>37</v>
      </c>
      <c r="T10661" s="1">
        <v>1</v>
      </c>
      <c r="U10661" s="1">
        <v>16563302</v>
      </c>
      <c r="V10661" s="1">
        <v>1.5816025733947754</v>
      </c>
      <c r="W10661" s="1">
        <v>10.556900024414063</v>
      </c>
      <c r="X10661" s="1">
        <v>10.556900024414063</v>
      </c>
    </row>
    <row r="10662" spans="1:24" x14ac:dyDescent="0.35">
      <c r="A10662" s="1">
        <v>380198</v>
      </c>
      <c r="B10662" s="1" t="s">
        <v>2351</v>
      </c>
      <c r="C10662" s="1">
        <v>125235103</v>
      </c>
      <c r="D10662" s="1">
        <v>198</v>
      </c>
      <c r="E10662" s="1" t="s">
        <v>2892</v>
      </c>
      <c r="F10662" s="1" t="s">
        <v>205</v>
      </c>
      <c r="G10662" s="1" t="s">
        <v>269</v>
      </c>
      <c r="H10662" s="1" t="s">
        <v>916</v>
      </c>
      <c r="I10662" s="1">
        <v>3197329</v>
      </c>
      <c r="K10662" s="1">
        <v>1633977</v>
      </c>
      <c r="L10662" s="1">
        <v>13411676</v>
      </c>
      <c r="M10662" s="1">
        <v>0.77772998809814453</v>
      </c>
      <c r="N10662" s="1">
        <v>6.1558756828308105</v>
      </c>
      <c r="O10662" s="1">
        <v>0.3228762149810791</v>
      </c>
      <c r="P10662" s="1">
        <v>11.232614517211914</v>
      </c>
      <c r="Q10662" s="1">
        <v>0.57907402515411377</v>
      </c>
      <c r="S10662" s="1">
        <v>38</v>
      </c>
      <c r="T10662" s="1">
        <v>1</v>
      </c>
      <c r="U10662" s="1">
        <v>18242982</v>
      </c>
      <c r="V10662" s="1">
        <v>1.6796802282333374</v>
      </c>
      <c r="W10662" s="1">
        <v>10.140973091125488</v>
      </c>
      <c r="X10662" s="1">
        <v>10.140973091125488</v>
      </c>
    </row>
    <row r="10663" spans="1:24" x14ac:dyDescent="0.35">
      <c r="A10663" s="1">
        <v>390198</v>
      </c>
      <c r="B10663" s="1" t="s">
        <v>2352</v>
      </c>
      <c r="C10663" s="1">
        <v>125235103</v>
      </c>
      <c r="D10663" s="1">
        <v>198</v>
      </c>
      <c r="E10663" s="1" t="s">
        <v>2892</v>
      </c>
      <c r="F10663" s="1" t="s">
        <v>205</v>
      </c>
      <c r="G10663" s="1" t="s">
        <v>269</v>
      </c>
      <c r="H10663" s="1" t="s">
        <v>916</v>
      </c>
      <c r="I10663" s="1">
        <v>3201922</v>
      </c>
      <c r="K10663" s="1">
        <v>2187685.75</v>
      </c>
      <c r="L10663" s="1">
        <v>13783511</v>
      </c>
      <c r="M10663" s="1">
        <v>0.37183499336242676</v>
      </c>
      <c r="N10663" s="1">
        <v>2.7724723815917969</v>
      </c>
      <c r="O10663" s="1">
        <v>4.5929998159408569E-3</v>
      </c>
      <c r="P10663" s="1">
        <v>0.14365115761756897</v>
      </c>
      <c r="Q10663" s="1">
        <v>0.55370873212814331</v>
      </c>
      <c r="S10663" s="1">
        <v>39</v>
      </c>
      <c r="T10663" s="1">
        <v>1</v>
      </c>
      <c r="U10663" s="1">
        <v>19173120</v>
      </c>
      <c r="V10663" s="1">
        <v>0.93013674020767212</v>
      </c>
      <c r="W10663" s="1">
        <v>5.098607063293457</v>
      </c>
      <c r="X10663" s="1">
        <v>5.098607063293457</v>
      </c>
    </row>
    <row r="10664" spans="1:24" x14ac:dyDescent="0.35">
      <c r="A10664" s="1">
        <v>400198</v>
      </c>
      <c r="B10664" s="1" t="s">
        <v>2353</v>
      </c>
      <c r="C10664" s="1">
        <v>125235103</v>
      </c>
      <c r="D10664" s="1">
        <v>198</v>
      </c>
      <c r="E10664" s="1" t="s">
        <v>2892</v>
      </c>
      <c r="F10664" s="1" t="s">
        <v>205</v>
      </c>
      <c r="G10664" s="1" t="s">
        <v>269</v>
      </c>
      <c r="H10664" s="1" t="s">
        <v>916</v>
      </c>
      <c r="S10664" s="1">
        <v>40</v>
      </c>
      <c r="T10664" s="1">
        <v>1</v>
      </c>
      <c r="U10664" s="1">
        <v>0</v>
      </c>
      <c r="V10664" s="1">
        <v>0</v>
      </c>
      <c r="W10664" s="1">
        <v>-100</v>
      </c>
      <c r="X10664" s="1">
        <v>-100</v>
      </c>
    </row>
    <row r="10665" spans="1:24" x14ac:dyDescent="0.35">
      <c r="A10665" s="1">
        <v>410198</v>
      </c>
      <c r="B10665" s="1" t="s">
        <v>2354</v>
      </c>
      <c r="C10665" s="1">
        <v>125235103</v>
      </c>
      <c r="D10665" s="1">
        <v>198</v>
      </c>
      <c r="E10665" s="1" t="s">
        <v>2892</v>
      </c>
      <c r="F10665" s="1" t="s">
        <v>205</v>
      </c>
      <c r="G10665" s="1" t="s">
        <v>269</v>
      </c>
      <c r="H10665" s="1" t="s">
        <v>916</v>
      </c>
      <c r="S10665" s="1">
        <v>41</v>
      </c>
      <c r="T10665" s="1">
        <v>1</v>
      </c>
      <c r="U10665" s="1">
        <v>0</v>
      </c>
      <c r="V10665" s="1">
        <v>0</v>
      </c>
    </row>
    <row r="10666" spans="1:24" x14ac:dyDescent="0.35">
      <c r="A10666" s="1">
        <v>420198</v>
      </c>
      <c r="B10666" s="1" t="s">
        <v>2355</v>
      </c>
      <c r="C10666" s="1">
        <v>125235103</v>
      </c>
      <c r="D10666" s="1">
        <v>198</v>
      </c>
      <c r="E10666" s="1" t="s">
        <v>2892</v>
      </c>
      <c r="F10666" s="1" t="s">
        <v>205</v>
      </c>
      <c r="G10666" s="1" t="s">
        <v>269</v>
      </c>
      <c r="H10666" s="1" t="s">
        <v>916</v>
      </c>
      <c r="S10666" s="1">
        <v>42</v>
      </c>
      <c r="T10666" s="1">
        <v>1</v>
      </c>
      <c r="U10666" s="1">
        <v>0</v>
      </c>
      <c r="V10666" s="1">
        <v>0</v>
      </c>
    </row>
    <row r="10667" spans="1:24" x14ac:dyDescent="0.35">
      <c r="A10667" s="1">
        <v>430198</v>
      </c>
      <c r="B10667" s="1" t="s">
        <v>2356</v>
      </c>
      <c r="C10667" s="1">
        <v>125235103</v>
      </c>
      <c r="D10667" s="1">
        <v>198</v>
      </c>
      <c r="E10667" s="1" t="s">
        <v>2892</v>
      </c>
      <c r="F10667" s="1" t="s">
        <v>205</v>
      </c>
      <c r="G10667" s="1" t="s">
        <v>269</v>
      </c>
      <c r="H10667" s="1" t="s">
        <v>916</v>
      </c>
      <c r="S10667" s="1">
        <v>43</v>
      </c>
      <c r="T10667" s="1">
        <v>1</v>
      </c>
      <c r="U10667" s="1">
        <v>0</v>
      </c>
      <c r="V10667" s="1">
        <v>0</v>
      </c>
    </row>
    <row r="10668" spans="1:24" x14ac:dyDescent="0.35">
      <c r="A10668" s="1">
        <v>440198</v>
      </c>
      <c r="B10668" s="1" t="s">
        <v>2357</v>
      </c>
      <c r="C10668" s="1">
        <v>125235103</v>
      </c>
      <c r="D10668" s="1">
        <v>198</v>
      </c>
      <c r="E10668" s="1" t="s">
        <v>2892</v>
      </c>
      <c r="F10668" s="1" t="s">
        <v>205</v>
      </c>
      <c r="G10668" s="1" t="s">
        <v>269</v>
      </c>
      <c r="H10668" s="1" t="s">
        <v>916</v>
      </c>
      <c r="S10668" s="1">
        <v>44</v>
      </c>
      <c r="T10668" s="1">
        <v>1</v>
      </c>
      <c r="U10668" s="1">
        <v>0</v>
      </c>
      <c r="V10668" s="1">
        <v>0</v>
      </c>
    </row>
    <row r="10669" spans="1:24" x14ac:dyDescent="0.35">
      <c r="A10669" s="1">
        <v>450198</v>
      </c>
      <c r="B10669" s="1" t="s">
        <v>2358</v>
      </c>
      <c r="C10669" s="1">
        <v>125235103</v>
      </c>
      <c r="D10669" s="1">
        <v>198</v>
      </c>
      <c r="E10669" s="1" t="s">
        <v>2892</v>
      </c>
      <c r="F10669" s="1" t="s">
        <v>205</v>
      </c>
      <c r="G10669" s="1" t="s">
        <v>269</v>
      </c>
      <c r="H10669" s="1" t="s">
        <v>916</v>
      </c>
      <c r="S10669" s="1">
        <v>45</v>
      </c>
      <c r="T10669" s="1">
        <v>1</v>
      </c>
      <c r="U10669" s="1">
        <v>0</v>
      </c>
      <c r="V10669" s="1">
        <v>0</v>
      </c>
    </row>
    <row r="10670" spans="1:24" x14ac:dyDescent="0.35">
      <c r="A10670" s="1">
        <v>460198</v>
      </c>
      <c r="B10670" s="1" t="s">
        <v>2359</v>
      </c>
      <c r="C10670" s="1">
        <v>125235103</v>
      </c>
      <c r="D10670" s="1">
        <v>198</v>
      </c>
      <c r="E10670" s="1" t="s">
        <v>2892</v>
      </c>
      <c r="F10670" s="1" t="s">
        <v>205</v>
      </c>
      <c r="G10670" s="1" t="s">
        <v>269</v>
      </c>
      <c r="H10670" s="1" t="s">
        <v>916</v>
      </c>
      <c r="S10670" s="1">
        <v>46</v>
      </c>
      <c r="T10670" s="1">
        <v>1</v>
      </c>
      <c r="U10670" s="1">
        <v>0</v>
      </c>
      <c r="V10670" s="1">
        <v>0</v>
      </c>
    </row>
    <row r="10671" spans="1:24" x14ac:dyDescent="0.35">
      <c r="A10671" s="1">
        <v>470198</v>
      </c>
      <c r="B10671" s="1" t="s">
        <v>2360</v>
      </c>
      <c r="C10671" s="1">
        <v>125235103</v>
      </c>
      <c r="D10671" s="1">
        <v>198</v>
      </c>
      <c r="E10671" s="1" t="s">
        <v>2892</v>
      </c>
      <c r="F10671" s="1" t="s">
        <v>205</v>
      </c>
      <c r="G10671" s="1" t="s">
        <v>269</v>
      </c>
      <c r="H10671" s="1" t="s">
        <v>916</v>
      </c>
      <c r="S10671" s="1">
        <v>47</v>
      </c>
      <c r="T10671" s="1">
        <v>1</v>
      </c>
      <c r="U10671" s="1">
        <v>0</v>
      </c>
      <c r="V10671" s="1">
        <v>0</v>
      </c>
    </row>
    <row r="10672" spans="1:24" x14ac:dyDescent="0.35">
      <c r="A10672" s="1">
        <v>480198</v>
      </c>
      <c r="B10672" s="1" t="s">
        <v>2361</v>
      </c>
      <c r="C10672" s="1">
        <v>125235103</v>
      </c>
      <c r="D10672" s="1">
        <v>198</v>
      </c>
      <c r="E10672" s="1" t="s">
        <v>2892</v>
      </c>
      <c r="F10672" s="1" t="s">
        <v>205</v>
      </c>
      <c r="G10672" s="1" t="s">
        <v>269</v>
      </c>
      <c r="H10672" s="1" t="s">
        <v>916</v>
      </c>
      <c r="S10672" s="1">
        <v>48</v>
      </c>
      <c r="T10672" s="1">
        <v>1</v>
      </c>
      <c r="U10672" s="1">
        <v>0</v>
      </c>
      <c r="V10672" s="1">
        <v>0</v>
      </c>
    </row>
    <row r="10673" spans="1:24" x14ac:dyDescent="0.35">
      <c r="A10673" s="1">
        <v>290240</v>
      </c>
      <c r="B10673" s="1" t="s">
        <v>2341</v>
      </c>
      <c r="C10673" s="1">
        <v>125235502</v>
      </c>
      <c r="D10673" s="1">
        <v>240</v>
      </c>
      <c r="E10673" s="1" t="s">
        <v>2893</v>
      </c>
      <c r="F10673" s="1" t="s">
        <v>205</v>
      </c>
      <c r="G10673" s="1" t="s">
        <v>269</v>
      </c>
      <c r="H10673" s="1" t="s">
        <v>916</v>
      </c>
      <c r="I10673" s="1">
        <v>1734617</v>
      </c>
      <c r="K10673" s="1">
        <v>115566</v>
      </c>
      <c r="L10673" s="1">
        <v>2555582</v>
      </c>
      <c r="S10673" s="1">
        <v>29</v>
      </c>
      <c r="T10673" s="1">
        <v>1</v>
      </c>
      <c r="U10673" s="1">
        <v>4405765</v>
      </c>
      <c r="V10673" s="1">
        <v>0</v>
      </c>
    </row>
    <row r="10674" spans="1:24" x14ac:dyDescent="0.35">
      <c r="A10674" s="1">
        <v>300240</v>
      </c>
      <c r="B10674" s="1" t="s">
        <v>2343</v>
      </c>
      <c r="C10674" s="1">
        <v>125235502</v>
      </c>
      <c r="D10674" s="1">
        <v>240</v>
      </c>
      <c r="E10674" s="1" t="s">
        <v>2893</v>
      </c>
      <c r="F10674" s="1" t="s">
        <v>205</v>
      </c>
      <c r="G10674" s="1" t="s">
        <v>269</v>
      </c>
      <c r="H10674" s="1" t="s">
        <v>916</v>
      </c>
      <c r="I10674" s="1">
        <v>1743223.73</v>
      </c>
      <c r="K10674" s="1">
        <v>115566</v>
      </c>
      <c r="L10674" s="1">
        <v>2677859.75</v>
      </c>
      <c r="M10674" s="1">
        <v>0.12227775156497955</v>
      </c>
      <c r="N10674" s="1">
        <v>4.7847318649291992</v>
      </c>
      <c r="O10674" s="1">
        <v>8.6067300289869308E-3</v>
      </c>
      <c r="P10674" s="1">
        <v>0.49617466330528259</v>
      </c>
      <c r="Q10674" s="1">
        <v>0</v>
      </c>
      <c r="S10674" s="1">
        <v>30</v>
      </c>
      <c r="T10674" s="1">
        <v>1</v>
      </c>
      <c r="U10674" s="1">
        <v>4536649.5</v>
      </c>
      <c r="V10674" s="1">
        <v>0.13088448345661163</v>
      </c>
      <c r="W10674" s="1">
        <v>2.9707553386688232</v>
      </c>
      <c r="X10674" s="1">
        <v>2.9707553386688232</v>
      </c>
    </row>
    <row r="10675" spans="1:24" x14ac:dyDescent="0.35">
      <c r="A10675" s="1">
        <v>310240</v>
      </c>
      <c r="B10675" s="1" t="s">
        <v>2344</v>
      </c>
      <c r="C10675" s="1">
        <v>125235502</v>
      </c>
      <c r="D10675" s="1">
        <v>240</v>
      </c>
      <c r="E10675" s="1" t="s">
        <v>2893</v>
      </c>
      <c r="F10675" s="1" t="s">
        <v>205</v>
      </c>
      <c r="G10675" s="1" t="s">
        <v>269</v>
      </c>
      <c r="H10675" s="1" t="s">
        <v>916</v>
      </c>
      <c r="I10675" s="1">
        <v>1725364.31</v>
      </c>
      <c r="K10675" s="1">
        <v>115566</v>
      </c>
      <c r="L10675" s="1">
        <v>2746474.25</v>
      </c>
      <c r="M10675" s="1">
        <v>6.8614497780799866E-2</v>
      </c>
      <c r="N10675" s="1">
        <v>2.562288761138916</v>
      </c>
      <c r="O10675" s="1">
        <v>-1.785941980779171E-2</v>
      </c>
      <c r="P10675" s="1">
        <v>-1.0245053768157959</v>
      </c>
      <c r="Q10675" s="1">
        <v>0</v>
      </c>
      <c r="S10675" s="1">
        <v>31</v>
      </c>
      <c r="T10675" s="1">
        <v>1</v>
      </c>
      <c r="U10675" s="1">
        <v>4587404.5</v>
      </c>
      <c r="V10675" s="1">
        <v>5.0755076110363007E-2</v>
      </c>
      <c r="W10675" s="1">
        <v>1.1187771558761597</v>
      </c>
      <c r="X10675" s="1">
        <v>1.1187771558761597</v>
      </c>
    </row>
    <row r="10676" spans="1:24" x14ac:dyDescent="0.35">
      <c r="A10676" s="1">
        <v>320240</v>
      </c>
      <c r="B10676" s="1" t="s">
        <v>2345</v>
      </c>
      <c r="C10676" s="1">
        <v>125235502</v>
      </c>
      <c r="D10676" s="1">
        <v>240</v>
      </c>
      <c r="E10676" s="1" t="s">
        <v>2893</v>
      </c>
      <c r="F10676" s="1" t="s">
        <v>205</v>
      </c>
      <c r="G10676" s="1" t="s">
        <v>269</v>
      </c>
      <c r="H10676" s="1" t="s">
        <v>916</v>
      </c>
      <c r="I10676" s="1">
        <v>1609008.06</v>
      </c>
      <c r="K10676" s="1">
        <v>115566</v>
      </c>
      <c r="L10676" s="1">
        <v>2793569.75</v>
      </c>
      <c r="M10676" s="1">
        <v>4.7095499932765961E-2</v>
      </c>
      <c r="N10676" s="1">
        <v>1.7147620916366577</v>
      </c>
      <c r="O10676" s="1">
        <v>-0.1163562536239624</v>
      </c>
      <c r="P10676" s="1">
        <v>-6.7438654899597168</v>
      </c>
      <c r="Q10676" s="1">
        <v>0</v>
      </c>
      <c r="S10676" s="1">
        <v>32</v>
      </c>
      <c r="T10676" s="1">
        <v>1</v>
      </c>
      <c r="U10676" s="1">
        <v>4518144</v>
      </c>
      <c r="V10676" s="1">
        <v>-6.9260753691196442E-2</v>
      </c>
      <c r="W10676" s="1">
        <v>-1.5097970962524414</v>
      </c>
      <c r="X10676" s="1">
        <v>-1.5097970962524414</v>
      </c>
    </row>
    <row r="10677" spans="1:24" x14ac:dyDescent="0.35">
      <c r="A10677" s="1">
        <v>330240</v>
      </c>
      <c r="B10677" s="1" t="s">
        <v>2346</v>
      </c>
      <c r="C10677" s="1">
        <v>125235502</v>
      </c>
      <c r="D10677" s="1">
        <v>240</v>
      </c>
      <c r="E10677" s="1" t="s">
        <v>2893</v>
      </c>
      <c r="F10677" s="1" t="s">
        <v>205</v>
      </c>
      <c r="G10677" s="1" t="s">
        <v>269</v>
      </c>
      <c r="H10677" s="1" t="s">
        <v>916</v>
      </c>
      <c r="I10677" s="1">
        <v>1766688.04</v>
      </c>
      <c r="K10677" s="1">
        <v>115566</v>
      </c>
      <c r="L10677" s="1">
        <v>2834694.5</v>
      </c>
      <c r="M10677" s="1">
        <v>4.1124749928712845E-2</v>
      </c>
      <c r="N10677" s="1">
        <v>1.4721218347549438</v>
      </c>
      <c r="O10677" s="1">
        <v>0.1576799750328064</v>
      </c>
      <c r="P10677" s="1">
        <v>9.7998256683349609</v>
      </c>
      <c r="Q10677" s="1">
        <v>0</v>
      </c>
      <c r="S10677" s="1">
        <v>33</v>
      </c>
      <c r="T10677" s="1">
        <v>1</v>
      </c>
      <c r="U10677" s="1">
        <v>4716948.5</v>
      </c>
      <c r="V10677" s="1">
        <v>0.19880472123622894</v>
      </c>
      <c r="W10677" s="1">
        <v>4.4001364707946777</v>
      </c>
      <c r="X10677" s="1">
        <v>4.4001364707946777</v>
      </c>
    </row>
    <row r="10678" spans="1:24" x14ac:dyDescent="0.35">
      <c r="A10678" s="1">
        <v>340240</v>
      </c>
      <c r="B10678" s="1" t="s">
        <v>2347</v>
      </c>
      <c r="C10678" s="1">
        <v>125235502</v>
      </c>
      <c r="D10678" s="1">
        <v>240</v>
      </c>
      <c r="E10678" s="1" t="s">
        <v>2893</v>
      </c>
      <c r="F10678" s="1" t="s">
        <v>205</v>
      </c>
      <c r="G10678" s="1" t="s">
        <v>269</v>
      </c>
      <c r="H10678" s="1" t="s">
        <v>916</v>
      </c>
      <c r="I10678" s="1">
        <v>1784494.28</v>
      </c>
      <c r="K10678" s="1">
        <v>115566</v>
      </c>
      <c r="L10678" s="1">
        <v>2834690.75</v>
      </c>
      <c r="M10678" s="1">
        <v>-3.7499999052670319E-6</v>
      </c>
      <c r="N10678" s="1">
        <v>-1.3228939496912062E-4</v>
      </c>
      <c r="O10678" s="1">
        <v>1.7806239426136017E-2</v>
      </c>
      <c r="P10678" s="1">
        <v>1.0078881978988647</v>
      </c>
      <c r="Q10678" s="1">
        <v>0</v>
      </c>
      <c r="S10678" s="1">
        <v>34</v>
      </c>
      <c r="T10678" s="1">
        <v>1</v>
      </c>
      <c r="U10678" s="1">
        <v>4734751</v>
      </c>
      <c r="V10678" s="1">
        <v>1.7802489921450615E-2</v>
      </c>
      <c r="W10678" s="1">
        <v>0.37741559743881226</v>
      </c>
      <c r="X10678" s="1">
        <v>0.37741559743881226</v>
      </c>
    </row>
    <row r="10679" spans="1:24" x14ac:dyDescent="0.35">
      <c r="A10679" s="1">
        <v>350240</v>
      </c>
      <c r="B10679" s="1" t="s">
        <v>2348</v>
      </c>
      <c r="C10679" s="1">
        <v>125235502</v>
      </c>
      <c r="D10679" s="1">
        <v>240</v>
      </c>
      <c r="E10679" s="1" t="s">
        <v>2893</v>
      </c>
      <c r="F10679" s="1" t="s">
        <v>205</v>
      </c>
      <c r="G10679" s="1" t="s">
        <v>269</v>
      </c>
      <c r="H10679" s="1" t="s">
        <v>916</v>
      </c>
      <c r="I10679" s="1">
        <v>1811140.24</v>
      </c>
      <c r="K10679" s="1">
        <v>115566</v>
      </c>
      <c r="L10679" s="1">
        <v>2899033.25</v>
      </c>
      <c r="M10679" s="1">
        <v>6.4342498779296875E-2</v>
      </c>
      <c r="N10679" s="1">
        <v>2.2698242664337158</v>
      </c>
      <c r="O10679" s="1">
        <v>2.6645960286259651E-2</v>
      </c>
      <c r="P10679" s="1">
        <v>1.4931938648223877</v>
      </c>
      <c r="Q10679" s="1">
        <v>0</v>
      </c>
      <c r="S10679" s="1">
        <v>35</v>
      </c>
      <c r="T10679" s="1">
        <v>1</v>
      </c>
      <c r="U10679" s="1">
        <v>4825739.5</v>
      </c>
      <c r="V10679" s="1">
        <v>9.0988457202911377E-2</v>
      </c>
      <c r="W10679" s="1">
        <v>1.9217166900634766</v>
      </c>
      <c r="X10679" s="1">
        <v>1.9217166900634766</v>
      </c>
    </row>
    <row r="10680" spans="1:24" x14ac:dyDescent="0.35">
      <c r="A10680" s="1">
        <v>360240</v>
      </c>
      <c r="B10680" s="1" t="s">
        <v>2349</v>
      </c>
      <c r="C10680" s="1">
        <v>125235502</v>
      </c>
      <c r="D10680" s="1">
        <v>240</v>
      </c>
      <c r="E10680" s="1" t="s">
        <v>2893</v>
      </c>
      <c r="F10680" s="1" t="s">
        <v>205</v>
      </c>
      <c r="G10680" s="1" t="s">
        <v>269</v>
      </c>
      <c r="H10680" s="1" t="s">
        <v>916</v>
      </c>
      <c r="I10680" s="1">
        <v>1854357.11</v>
      </c>
      <c r="K10680" s="1">
        <v>115566</v>
      </c>
      <c r="L10680" s="1">
        <v>3221804.5</v>
      </c>
      <c r="M10680" s="1">
        <v>0.32277125120162964</v>
      </c>
      <c r="N10680" s="1">
        <v>11.133754730224609</v>
      </c>
      <c r="O10680" s="1">
        <v>4.3216869235038757E-2</v>
      </c>
      <c r="P10680" s="1">
        <v>2.3861691951751709</v>
      </c>
      <c r="Q10680" s="1">
        <v>0</v>
      </c>
      <c r="S10680" s="1">
        <v>36</v>
      </c>
      <c r="T10680" s="1">
        <v>1</v>
      </c>
      <c r="U10680" s="1">
        <v>5191727.5</v>
      </c>
      <c r="V10680" s="1">
        <v>0.36598813533782959</v>
      </c>
      <c r="W10680" s="1">
        <v>7.5840811729431152</v>
      </c>
      <c r="X10680" s="1">
        <v>7.5840811729431152</v>
      </c>
    </row>
    <row r="10681" spans="1:24" x14ac:dyDescent="0.35">
      <c r="A10681" s="1">
        <v>370240</v>
      </c>
      <c r="B10681" s="1" t="s">
        <v>2350</v>
      </c>
      <c r="C10681" s="1">
        <v>125235502</v>
      </c>
      <c r="D10681" s="1">
        <v>240</v>
      </c>
      <c r="E10681" s="1" t="s">
        <v>2893</v>
      </c>
      <c r="F10681" s="1" t="s">
        <v>205</v>
      </c>
      <c r="G10681" s="1" t="s">
        <v>269</v>
      </c>
      <c r="H10681" s="1" t="s">
        <v>916</v>
      </c>
      <c r="I10681" s="1">
        <v>1890360.39</v>
      </c>
      <c r="K10681" s="1">
        <v>115566</v>
      </c>
      <c r="L10681" s="1">
        <v>3539488.25</v>
      </c>
      <c r="M10681" s="1">
        <v>0.31768375635147095</v>
      </c>
      <c r="N10681" s="1">
        <v>9.8604288101196289</v>
      </c>
      <c r="O10681" s="1">
        <v>3.6003280431032181E-2</v>
      </c>
      <c r="P10681" s="1">
        <v>1.9415504932403564</v>
      </c>
      <c r="Q10681" s="1">
        <v>0</v>
      </c>
      <c r="S10681" s="1">
        <v>37</v>
      </c>
      <c r="T10681" s="1">
        <v>1</v>
      </c>
      <c r="U10681" s="1">
        <v>5545414.5</v>
      </c>
      <c r="V10681" s="1">
        <v>0.35368704795837402</v>
      </c>
      <c r="W10681" s="1">
        <v>6.8125109672546387</v>
      </c>
      <c r="X10681" s="1">
        <v>6.8125109672546387</v>
      </c>
    </row>
    <row r="10682" spans="1:24" x14ac:dyDescent="0.35">
      <c r="A10682" s="1">
        <v>380240</v>
      </c>
      <c r="B10682" s="1" t="s">
        <v>2351</v>
      </c>
      <c r="C10682" s="1">
        <v>125235502</v>
      </c>
      <c r="D10682" s="1">
        <v>240</v>
      </c>
      <c r="E10682" s="1" t="s">
        <v>2893</v>
      </c>
      <c r="F10682" s="1" t="s">
        <v>205</v>
      </c>
      <c r="G10682" s="1" t="s">
        <v>269</v>
      </c>
      <c r="H10682" s="1" t="s">
        <v>916</v>
      </c>
      <c r="I10682" s="1">
        <v>1788518</v>
      </c>
      <c r="K10682" s="1">
        <v>115566</v>
      </c>
      <c r="L10682" s="1">
        <v>3753988</v>
      </c>
      <c r="M10682" s="1">
        <v>0.21449975669384003</v>
      </c>
      <c r="N10682" s="1">
        <v>6.0601911544799805</v>
      </c>
      <c r="O10682" s="1">
        <v>-0.10184238851070404</v>
      </c>
      <c r="P10682" s="1">
        <v>-5.3874588012695313</v>
      </c>
      <c r="Q10682" s="1">
        <v>0</v>
      </c>
      <c r="S10682" s="1">
        <v>38</v>
      </c>
      <c r="T10682" s="1">
        <v>1</v>
      </c>
      <c r="U10682" s="1">
        <v>5658072</v>
      </c>
      <c r="V10682" s="1">
        <v>0.11265736818313599</v>
      </c>
      <c r="W10682" s="1">
        <v>2.0315432548522949</v>
      </c>
      <c r="X10682" s="1">
        <v>2.0315432548522949</v>
      </c>
    </row>
    <row r="10683" spans="1:24" x14ac:dyDescent="0.35">
      <c r="A10683" s="1">
        <v>390240</v>
      </c>
      <c r="B10683" s="1" t="s">
        <v>2352</v>
      </c>
      <c r="C10683" s="1">
        <v>125235502</v>
      </c>
      <c r="D10683" s="1">
        <v>240</v>
      </c>
      <c r="E10683" s="1" t="s">
        <v>2893</v>
      </c>
      <c r="F10683" s="1" t="s">
        <v>205</v>
      </c>
      <c r="G10683" s="1" t="s">
        <v>269</v>
      </c>
      <c r="H10683" s="1" t="s">
        <v>916</v>
      </c>
      <c r="I10683" s="1">
        <v>1807129</v>
      </c>
      <c r="K10683" s="1">
        <v>165566</v>
      </c>
      <c r="L10683" s="1">
        <v>3817178</v>
      </c>
      <c r="M10683" s="1">
        <v>6.3189998269081116E-2</v>
      </c>
      <c r="N10683" s="1">
        <v>1.6832765340805054</v>
      </c>
      <c r="O10683" s="1">
        <v>1.86110008507967E-2</v>
      </c>
      <c r="P10683" s="1">
        <v>1.0405821800231934</v>
      </c>
      <c r="Q10683" s="1">
        <v>5.000000074505806E-2</v>
      </c>
      <c r="S10683" s="1">
        <v>39</v>
      </c>
      <c r="T10683" s="1">
        <v>1</v>
      </c>
      <c r="U10683" s="1">
        <v>5789873</v>
      </c>
      <c r="V10683" s="1">
        <v>0.13180100917816162</v>
      </c>
      <c r="W10683" s="1">
        <v>2.3294329643249512</v>
      </c>
      <c r="X10683" s="1">
        <v>2.3294329643249512</v>
      </c>
    </row>
    <row r="10684" spans="1:24" x14ac:dyDescent="0.35">
      <c r="A10684" s="1">
        <v>400240</v>
      </c>
      <c r="B10684" s="1" t="s">
        <v>2353</v>
      </c>
      <c r="C10684" s="1">
        <v>125235502</v>
      </c>
      <c r="D10684" s="1">
        <v>240</v>
      </c>
      <c r="E10684" s="1" t="s">
        <v>2893</v>
      </c>
      <c r="F10684" s="1" t="s">
        <v>205</v>
      </c>
      <c r="G10684" s="1" t="s">
        <v>269</v>
      </c>
      <c r="H10684" s="1" t="s">
        <v>916</v>
      </c>
      <c r="S10684" s="1">
        <v>40</v>
      </c>
      <c r="T10684" s="1">
        <v>1</v>
      </c>
      <c r="U10684" s="1">
        <v>0</v>
      </c>
      <c r="V10684" s="1">
        <v>0</v>
      </c>
      <c r="W10684" s="1">
        <v>-100</v>
      </c>
      <c r="X10684" s="1">
        <v>-100</v>
      </c>
    </row>
    <row r="10685" spans="1:24" x14ac:dyDescent="0.35">
      <c r="A10685" s="1">
        <v>410240</v>
      </c>
      <c r="B10685" s="1" t="s">
        <v>2354</v>
      </c>
      <c r="C10685" s="1">
        <v>125235502</v>
      </c>
      <c r="D10685" s="1">
        <v>240</v>
      </c>
      <c r="E10685" s="1" t="s">
        <v>2893</v>
      </c>
      <c r="F10685" s="1" t="s">
        <v>205</v>
      </c>
      <c r="G10685" s="1" t="s">
        <v>269</v>
      </c>
      <c r="H10685" s="1" t="s">
        <v>916</v>
      </c>
      <c r="S10685" s="1">
        <v>41</v>
      </c>
      <c r="T10685" s="1">
        <v>1</v>
      </c>
      <c r="U10685" s="1">
        <v>0</v>
      </c>
      <c r="V10685" s="1">
        <v>0</v>
      </c>
    </row>
    <row r="10686" spans="1:24" x14ac:dyDescent="0.35">
      <c r="A10686" s="1">
        <v>420240</v>
      </c>
      <c r="B10686" s="1" t="s">
        <v>2355</v>
      </c>
      <c r="C10686" s="1">
        <v>125235502</v>
      </c>
      <c r="D10686" s="1">
        <v>240</v>
      </c>
      <c r="E10686" s="1" t="s">
        <v>2893</v>
      </c>
      <c r="F10686" s="1" t="s">
        <v>205</v>
      </c>
      <c r="G10686" s="1" t="s">
        <v>269</v>
      </c>
      <c r="H10686" s="1" t="s">
        <v>916</v>
      </c>
      <c r="S10686" s="1">
        <v>42</v>
      </c>
      <c r="T10686" s="1">
        <v>1</v>
      </c>
      <c r="U10686" s="1">
        <v>0</v>
      </c>
      <c r="V10686" s="1">
        <v>0</v>
      </c>
    </row>
    <row r="10687" spans="1:24" x14ac:dyDescent="0.35">
      <c r="A10687" s="1">
        <v>430240</v>
      </c>
      <c r="B10687" s="1" t="s">
        <v>2356</v>
      </c>
      <c r="C10687" s="1">
        <v>125235502</v>
      </c>
      <c r="D10687" s="1">
        <v>240</v>
      </c>
      <c r="E10687" s="1" t="s">
        <v>2893</v>
      </c>
      <c r="F10687" s="1" t="s">
        <v>205</v>
      </c>
      <c r="G10687" s="1" t="s">
        <v>269</v>
      </c>
      <c r="H10687" s="1" t="s">
        <v>916</v>
      </c>
      <c r="S10687" s="1">
        <v>43</v>
      </c>
      <c r="T10687" s="1">
        <v>1</v>
      </c>
      <c r="U10687" s="1">
        <v>0</v>
      </c>
      <c r="V10687" s="1">
        <v>0</v>
      </c>
    </row>
    <row r="10688" spans="1:24" x14ac:dyDescent="0.35">
      <c r="A10688" s="1">
        <v>440240</v>
      </c>
      <c r="B10688" s="1" t="s">
        <v>2357</v>
      </c>
      <c r="C10688" s="1">
        <v>125235502</v>
      </c>
      <c r="D10688" s="1">
        <v>240</v>
      </c>
      <c r="E10688" s="1" t="s">
        <v>2893</v>
      </c>
      <c r="F10688" s="1" t="s">
        <v>205</v>
      </c>
      <c r="G10688" s="1" t="s">
        <v>269</v>
      </c>
      <c r="H10688" s="1" t="s">
        <v>916</v>
      </c>
      <c r="S10688" s="1">
        <v>44</v>
      </c>
      <c r="T10688" s="1">
        <v>1</v>
      </c>
      <c r="U10688" s="1">
        <v>0</v>
      </c>
      <c r="V10688" s="1">
        <v>0</v>
      </c>
    </row>
    <row r="10689" spans="1:24" x14ac:dyDescent="0.35">
      <c r="A10689" s="1">
        <v>450240</v>
      </c>
      <c r="B10689" s="1" t="s">
        <v>2358</v>
      </c>
      <c r="C10689" s="1">
        <v>125235502</v>
      </c>
      <c r="D10689" s="1">
        <v>240</v>
      </c>
      <c r="E10689" s="1" t="s">
        <v>2893</v>
      </c>
      <c r="F10689" s="1" t="s">
        <v>205</v>
      </c>
      <c r="G10689" s="1" t="s">
        <v>269</v>
      </c>
      <c r="H10689" s="1" t="s">
        <v>916</v>
      </c>
      <c r="S10689" s="1">
        <v>45</v>
      </c>
      <c r="T10689" s="1">
        <v>1</v>
      </c>
      <c r="U10689" s="1">
        <v>0</v>
      </c>
      <c r="V10689" s="1">
        <v>0</v>
      </c>
    </row>
    <row r="10690" spans="1:24" x14ac:dyDescent="0.35">
      <c r="A10690" s="1">
        <v>460240</v>
      </c>
      <c r="B10690" s="1" t="s">
        <v>2359</v>
      </c>
      <c r="C10690" s="1">
        <v>125235502</v>
      </c>
      <c r="D10690" s="1">
        <v>240</v>
      </c>
      <c r="E10690" s="1" t="s">
        <v>2893</v>
      </c>
      <c r="F10690" s="1" t="s">
        <v>205</v>
      </c>
      <c r="G10690" s="1" t="s">
        <v>269</v>
      </c>
      <c r="H10690" s="1" t="s">
        <v>916</v>
      </c>
      <c r="S10690" s="1">
        <v>46</v>
      </c>
      <c r="T10690" s="1">
        <v>1</v>
      </c>
      <c r="U10690" s="1">
        <v>0</v>
      </c>
      <c r="V10690" s="1">
        <v>0</v>
      </c>
    </row>
    <row r="10691" spans="1:24" x14ac:dyDescent="0.35">
      <c r="A10691" s="1">
        <v>470240</v>
      </c>
      <c r="B10691" s="1" t="s">
        <v>2360</v>
      </c>
      <c r="C10691" s="1">
        <v>125235502</v>
      </c>
      <c r="D10691" s="1">
        <v>240</v>
      </c>
      <c r="E10691" s="1" t="s">
        <v>2893</v>
      </c>
      <c r="F10691" s="1" t="s">
        <v>205</v>
      </c>
      <c r="G10691" s="1" t="s">
        <v>269</v>
      </c>
      <c r="H10691" s="1" t="s">
        <v>916</v>
      </c>
      <c r="S10691" s="1">
        <v>47</v>
      </c>
      <c r="T10691" s="1">
        <v>1</v>
      </c>
      <c r="U10691" s="1">
        <v>0</v>
      </c>
      <c r="V10691" s="1">
        <v>0</v>
      </c>
    </row>
    <row r="10692" spans="1:24" x14ac:dyDescent="0.35">
      <c r="A10692" s="1">
        <v>480240</v>
      </c>
      <c r="B10692" s="1" t="s">
        <v>2361</v>
      </c>
      <c r="C10692" s="1">
        <v>125235502</v>
      </c>
      <c r="D10692" s="1">
        <v>240</v>
      </c>
      <c r="E10692" s="1" t="s">
        <v>2893</v>
      </c>
      <c r="F10692" s="1" t="s">
        <v>205</v>
      </c>
      <c r="G10692" s="1" t="s">
        <v>269</v>
      </c>
      <c r="H10692" s="1" t="s">
        <v>916</v>
      </c>
      <c r="S10692" s="1">
        <v>48</v>
      </c>
      <c r="T10692" s="1">
        <v>1</v>
      </c>
      <c r="U10692" s="1">
        <v>0</v>
      </c>
      <c r="V10692" s="1">
        <v>0</v>
      </c>
    </row>
    <row r="10693" spans="1:24" x14ac:dyDescent="0.35">
      <c r="A10693" s="1">
        <v>290326</v>
      </c>
      <c r="B10693" s="1" t="s">
        <v>2341</v>
      </c>
      <c r="C10693" s="1">
        <v>125236903</v>
      </c>
      <c r="D10693" s="1">
        <v>326</v>
      </c>
      <c r="E10693" s="1" t="s">
        <v>2894</v>
      </c>
      <c r="F10693" s="1" t="s">
        <v>205</v>
      </c>
      <c r="G10693" s="1" t="s">
        <v>269</v>
      </c>
      <c r="H10693" s="1" t="s">
        <v>916</v>
      </c>
      <c r="I10693" s="1">
        <v>1885339.32</v>
      </c>
      <c r="K10693" s="1">
        <v>354943</v>
      </c>
      <c r="L10693" s="1">
        <v>6022300</v>
      </c>
      <c r="S10693" s="1">
        <v>29</v>
      </c>
      <c r="T10693" s="1">
        <v>1</v>
      </c>
      <c r="U10693" s="1">
        <v>8262582.5</v>
      </c>
      <c r="V10693" s="1">
        <v>0</v>
      </c>
    </row>
    <row r="10694" spans="1:24" x14ac:dyDescent="0.35">
      <c r="A10694" s="1">
        <v>300326</v>
      </c>
      <c r="B10694" s="1" t="s">
        <v>2343</v>
      </c>
      <c r="C10694" s="1">
        <v>125236903</v>
      </c>
      <c r="D10694" s="1">
        <v>326</v>
      </c>
      <c r="E10694" s="1" t="s">
        <v>2894</v>
      </c>
      <c r="F10694" s="1" t="s">
        <v>205</v>
      </c>
      <c r="G10694" s="1" t="s">
        <v>269</v>
      </c>
      <c r="H10694" s="1" t="s">
        <v>916</v>
      </c>
      <c r="I10694" s="1">
        <v>1933767.84</v>
      </c>
      <c r="K10694" s="1">
        <v>354943</v>
      </c>
      <c r="L10694" s="1">
        <v>6179900.5</v>
      </c>
      <c r="M10694" s="1">
        <v>0.15760050714015961</v>
      </c>
      <c r="N10694" s="1">
        <v>2.6169486045837402</v>
      </c>
      <c r="O10694" s="1">
        <v>4.8428520560264587E-2</v>
      </c>
      <c r="P10694" s="1">
        <v>2.5686898231506348</v>
      </c>
      <c r="Q10694" s="1">
        <v>0</v>
      </c>
      <c r="S10694" s="1">
        <v>30</v>
      </c>
      <c r="T10694" s="1">
        <v>1</v>
      </c>
      <c r="U10694" s="1">
        <v>8468612</v>
      </c>
      <c r="V10694" s="1">
        <v>0.20602902770042419</v>
      </c>
      <c r="W10694" s="1">
        <v>2.4935243129730225</v>
      </c>
      <c r="X10694" s="1">
        <v>2.4935243129730225</v>
      </c>
    </row>
    <row r="10695" spans="1:24" x14ac:dyDescent="0.35">
      <c r="A10695" s="1">
        <v>310326</v>
      </c>
      <c r="B10695" s="1" t="s">
        <v>2344</v>
      </c>
      <c r="C10695" s="1">
        <v>125236903</v>
      </c>
      <c r="D10695" s="1">
        <v>326</v>
      </c>
      <c r="E10695" s="1" t="s">
        <v>2894</v>
      </c>
      <c r="F10695" s="1" t="s">
        <v>205</v>
      </c>
      <c r="G10695" s="1" t="s">
        <v>269</v>
      </c>
      <c r="H10695" s="1" t="s">
        <v>916</v>
      </c>
      <c r="I10695" s="1">
        <v>1978724.44</v>
      </c>
      <c r="K10695" s="1">
        <v>354943</v>
      </c>
      <c r="L10695" s="1">
        <v>6270060.5</v>
      </c>
      <c r="M10695" s="1">
        <v>9.0159997344017029E-2</v>
      </c>
      <c r="N10695" s="1">
        <v>1.4589232206344604</v>
      </c>
      <c r="O10695" s="1">
        <v>4.4956598430871964E-2</v>
      </c>
      <c r="P10695" s="1">
        <v>2.3248188495635986</v>
      </c>
      <c r="Q10695" s="1">
        <v>0</v>
      </c>
      <c r="S10695" s="1">
        <v>31</v>
      </c>
      <c r="T10695" s="1">
        <v>1</v>
      </c>
      <c r="U10695" s="1">
        <v>8603728</v>
      </c>
      <c r="V10695" s="1">
        <v>0.13511659204959869</v>
      </c>
      <c r="W10695" s="1">
        <v>1.5954916477203369</v>
      </c>
      <c r="X10695" s="1">
        <v>1.5954916477203369</v>
      </c>
    </row>
    <row r="10696" spans="1:24" x14ac:dyDescent="0.35">
      <c r="A10696" s="1">
        <v>320326</v>
      </c>
      <c r="B10696" s="1" t="s">
        <v>2345</v>
      </c>
      <c r="C10696" s="1">
        <v>125236903</v>
      </c>
      <c r="D10696" s="1">
        <v>326</v>
      </c>
      <c r="E10696" s="1" t="s">
        <v>2894</v>
      </c>
      <c r="F10696" s="1" t="s">
        <v>205</v>
      </c>
      <c r="G10696" s="1" t="s">
        <v>269</v>
      </c>
      <c r="H10696" s="1" t="s">
        <v>916</v>
      </c>
      <c r="I10696" s="1">
        <v>2012158</v>
      </c>
      <c r="K10696" s="1">
        <v>354943</v>
      </c>
      <c r="L10696" s="1">
        <v>6325514</v>
      </c>
      <c r="M10696" s="1">
        <v>5.5453501641750336E-2</v>
      </c>
      <c r="N10696" s="1">
        <v>0.88441729545593262</v>
      </c>
      <c r="O10696" s="1">
        <v>3.3433560281991959E-2</v>
      </c>
      <c r="P10696" s="1">
        <v>1.6896522045135498</v>
      </c>
      <c r="Q10696" s="1">
        <v>0</v>
      </c>
      <c r="S10696" s="1">
        <v>32</v>
      </c>
      <c r="T10696" s="1">
        <v>1</v>
      </c>
      <c r="U10696" s="1">
        <v>8692615</v>
      </c>
      <c r="V10696" s="1">
        <v>8.8887065649032593E-2</v>
      </c>
      <c r="W10696" s="1">
        <v>1.0331219434738159</v>
      </c>
      <c r="X10696" s="1">
        <v>1.0331219434738159</v>
      </c>
    </row>
    <row r="10697" spans="1:24" x14ac:dyDescent="0.35">
      <c r="A10697" s="1">
        <v>330326</v>
      </c>
      <c r="B10697" s="1" t="s">
        <v>2346</v>
      </c>
      <c r="C10697" s="1">
        <v>125236903</v>
      </c>
      <c r="D10697" s="1">
        <v>326</v>
      </c>
      <c r="E10697" s="1" t="s">
        <v>2894</v>
      </c>
      <c r="F10697" s="1" t="s">
        <v>205</v>
      </c>
      <c r="G10697" s="1" t="s">
        <v>269</v>
      </c>
      <c r="H10697" s="1" t="s">
        <v>916</v>
      </c>
      <c r="I10697" s="1">
        <v>2069198</v>
      </c>
      <c r="K10697" s="1">
        <v>354943</v>
      </c>
      <c r="L10697" s="1">
        <v>6474536</v>
      </c>
      <c r="M10697" s="1">
        <v>0.14902199804782867</v>
      </c>
      <c r="N10697" s="1">
        <v>2.3558876514434814</v>
      </c>
      <c r="O10697" s="1">
        <v>5.7039998471736908E-2</v>
      </c>
      <c r="P10697" s="1">
        <v>2.8347673416137695</v>
      </c>
      <c r="Q10697" s="1">
        <v>0</v>
      </c>
      <c r="S10697" s="1">
        <v>33</v>
      </c>
      <c r="T10697" s="1">
        <v>1</v>
      </c>
      <c r="U10697" s="1">
        <v>8898677</v>
      </c>
      <c r="V10697" s="1">
        <v>0.20606198906898499</v>
      </c>
      <c r="W10697" s="1">
        <v>2.3705408573150635</v>
      </c>
      <c r="X10697" s="1">
        <v>2.3705408573150635</v>
      </c>
    </row>
    <row r="10698" spans="1:24" x14ac:dyDescent="0.35">
      <c r="A10698" s="1">
        <v>340326</v>
      </c>
      <c r="B10698" s="1" t="s">
        <v>2347</v>
      </c>
      <c r="C10698" s="1">
        <v>125236903</v>
      </c>
      <c r="D10698" s="1">
        <v>326</v>
      </c>
      <c r="E10698" s="1" t="s">
        <v>2894</v>
      </c>
      <c r="F10698" s="1" t="s">
        <v>205</v>
      </c>
      <c r="G10698" s="1" t="s">
        <v>269</v>
      </c>
      <c r="H10698" s="1" t="s">
        <v>916</v>
      </c>
      <c r="I10698" s="1">
        <v>2069125</v>
      </c>
      <c r="K10698" s="1">
        <v>354943</v>
      </c>
      <c r="L10698" s="1">
        <v>6474530</v>
      </c>
      <c r="M10698" s="1">
        <v>-6.0000002122251317E-6</v>
      </c>
      <c r="N10698" s="1">
        <v>-9.2670736194122583E-5</v>
      </c>
      <c r="O10698" s="1">
        <v>-7.3000002885237336E-5</v>
      </c>
      <c r="P10698" s="1">
        <v>-3.5279369913041592E-3</v>
      </c>
      <c r="Q10698" s="1">
        <v>0</v>
      </c>
      <c r="S10698" s="1">
        <v>34</v>
      </c>
      <c r="T10698" s="1">
        <v>1</v>
      </c>
      <c r="U10698" s="1">
        <v>8898598</v>
      </c>
      <c r="V10698" s="1">
        <v>-7.9000004916451871E-5</v>
      </c>
      <c r="W10698" s="1">
        <v>-8.8777241762727499E-4</v>
      </c>
      <c r="X10698" s="1">
        <v>-8.8777241762727499E-4</v>
      </c>
    </row>
    <row r="10699" spans="1:24" x14ac:dyDescent="0.35">
      <c r="A10699" s="1">
        <v>350326</v>
      </c>
      <c r="B10699" s="1" t="s">
        <v>2348</v>
      </c>
      <c r="C10699" s="1">
        <v>125236903</v>
      </c>
      <c r="D10699" s="1">
        <v>326</v>
      </c>
      <c r="E10699" s="1" t="s">
        <v>2894</v>
      </c>
      <c r="F10699" s="1" t="s">
        <v>205</v>
      </c>
      <c r="G10699" s="1" t="s">
        <v>269</v>
      </c>
      <c r="H10699" s="1" t="s">
        <v>916</v>
      </c>
      <c r="I10699" s="1">
        <v>2162351</v>
      </c>
      <c r="K10699" s="1">
        <v>354943</v>
      </c>
      <c r="L10699" s="1">
        <v>6742591</v>
      </c>
      <c r="M10699" s="1">
        <v>0.26806101202964783</v>
      </c>
      <c r="N10699" s="1">
        <v>4.1402387619018555</v>
      </c>
      <c r="O10699" s="1">
        <v>9.3226000666618347E-2</v>
      </c>
      <c r="P10699" s="1">
        <v>4.5055761337280273</v>
      </c>
      <c r="Q10699" s="1">
        <v>0</v>
      </c>
      <c r="S10699" s="1">
        <v>35</v>
      </c>
      <c r="T10699" s="1">
        <v>1</v>
      </c>
      <c r="U10699" s="1">
        <v>9259885</v>
      </c>
      <c r="V10699" s="1">
        <v>0.36128699779510498</v>
      </c>
      <c r="W10699" s="1">
        <v>4.0600442886352539</v>
      </c>
      <c r="X10699" s="1">
        <v>4.0600442886352539</v>
      </c>
    </row>
    <row r="10700" spans="1:24" x14ac:dyDescent="0.35">
      <c r="A10700" s="1">
        <v>360326</v>
      </c>
      <c r="B10700" s="1" t="s">
        <v>2349</v>
      </c>
      <c r="C10700" s="1">
        <v>125236903</v>
      </c>
      <c r="D10700" s="1">
        <v>326</v>
      </c>
      <c r="E10700" s="1" t="s">
        <v>2894</v>
      </c>
      <c r="F10700" s="1" t="s">
        <v>205</v>
      </c>
      <c r="G10700" s="1" t="s">
        <v>269</v>
      </c>
      <c r="H10700" s="1" t="s">
        <v>916</v>
      </c>
      <c r="I10700" s="1">
        <v>2337034.7999999998</v>
      </c>
      <c r="K10700" s="1">
        <v>354943</v>
      </c>
      <c r="L10700" s="1">
        <v>7252964</v>
      </c>
      <c r="M10700" s="1">
        <v>0.51037299633026123</v>
      </c>
      <c r="N10700" s="1">
        <v>7.569389820098877</v>
      </c>
      <c r="O10700" s="1">
        <v>0.17468379437923431</v>
      </c>
      <c r="P10700" s="1">
        <v>8.0784206390380859</v>
      </c>
      <c r="Q10700" s="1">
        <v>0</v>
      </c>
      <c r="S10700" s="1">
        <v>36</v>
      </c>
      <c r="T10700" s="1">
        <v>1</v>
      </c>
      <c r="U10700" s="1">
        <v>9944942</v>
      </c>
      <c r="V10700" s="1">
        <v>0.68505680561065674</v>
      </c>
      <c r="W10700" s="1">
        <v>7.3981156349182129</v>
      </c>
      <c r="X10700" s="1">
        <v>7.3981156349182129</v>
      </c>
    </row>
    <row r="10701" spans="1:24" x14ac:dyDescent="0.35">
      <c r="A10701" s="1">
        <v>370326</v>
      </c>
      <c r="B10701" s="1" t="s">
        <v>2350</v>
      </c>
      <c r="C10701" s="1">
        <v>125236903</v>
      </c>
      <c r="D10701" s="1">
        <v>326</v>
      </c>
      <c r="E10701" s="1" t="s">
        <v>2894</v>
      </c>
      <c r="F10701" s="1" t="s">
        <v>205</v>
      </c>
      <c r="G10701" s="1" t="s">
        <v>269</v>
      </c>
      <c r="H10701" s="1" t="s">
        <v>916</v>
      </c>
      <c r="I10701" s="1">
        <v>2482327.0299999998</v>
      </c>
      <c r="K10701" s="1">
        <v>354943</v>
      </c>
      <c r="L10701" s="1">
        <v>7858106.5</v>
      </c>
      <c r="M10701" s="1">
        <v>0.60514247417449951</v>
      </c>
      <c r="N10701" s="1">
        <v>8.3433818817138672</v>
      </c>
      <c r="O10701" s="1">
        <v>0.14529223740100861</v>
      </c>
      <c r="P10701" s="1">
        <v>6.2169475555419922</v>
      </c>
      <c r="Q10701" s="1">
        <v>0</v>
      </c>
      <c r="S10701" s="1">
        <v>37</v>
      </c>
      <c r="T10701" s="1">
        <v>1</v>
      </c>
      <c r="U10701" s="1">
        <v>10695376</v>
      </c>
      <c r="V10701" s="1">
        <v>0.75043469667434692</v>
      </c>
      <c r="W10701" s="1">
        <v>7.5458860397338867</v>
      </c>
      <c r="X10701" s="1">
        <v>7.5458860397338867</v>
      </c>
    </row>
    <row r="10702" spans="1:24" x14ac:dyDescent="0.35">
      <c r="A10702" s="1">
        <v>380326</v>
      </c>
      <c r="B10702" s="1" t="s">
        <v>2351</v>
      </c>
      <c r="C10702" s="1">
        <v>125236903</v>
      </c>
      <c r="D10702" s="1">
        <v>326</v>
      </c>
      <c r="E10702" s="1" t="s">
        <v>2894</v>
      </c>
      <c r="F10702" s="1" t="s">
        <v>205</v>
      </c>
      <c r="G10702" s="1" t="s">
        <v>269</v>
      </c>
      <c r="H10702" s="1" t="s">
        <v>916</v>
      </c>
      <c r="I10702" s="1">
        <v>2679358</v>
      </c>
      <c r="K10702" s="1">
        <v>619379.625</v>
      </c>
      <c r="L10702" s="1">
        <v>8070913</v>
      </c>
      <c r="M10702" s="1">
        <v>0.21280649304389954</v>
      </c>
      <c r="N10702" s="1">
        <v>2.7081141471862793</v>
      </c>
      <c r="O10702" s="1">
        <v>0.19703097641468048</v>
      </c>
      <c r="P10702" s="1">
        <v>7.9373493194580078</v>
      </c>
      <c r="Q10702" s="1">
        <v>0.26443663239479065</v>
      </c>
      <c r="S10702" s="1">
        <v>38</v>
      </c>
      <c r="T10702" s="1">
        <v>1</v>
      </c>
      <c r="U10702" s="1">
        <v>11369650</v>
      </c>
      <c r="V10702" s="1">
        <v>0.67427408695220947</v>
      </c>
      <c r="W10702" s="1">
        <v>6.3043503761291504</v>
      </c>
      <c r="X10702" s="1">
        <v>6.3043503761291504</v>
      </c>
    </row>
    <row r="10703" spans="1:24" x14ac:dyDescent="0.35">
      <c r="A10703" s="1">
        <v>390326</v>
      </c>
      <c r="B10703" s="1" t="s">
        <v>2352</v>
      </c>
      <c r="C10703" s="1">
        <v>125236903</v>
      </c>
      <c r="D10703" s="1">
        <v>326</v>
      </c>
      <c r="E10703" s="1" t="s">
        <v>2894</v>
      </c>
      <c r="F10703" s="1" t="s">
        <v>205</v>
      </c>
      <c r="G10703" s="1" t="s">
        <v>269</v>
      </c>
      <c r="H10703" s="1" t="s">
        <v>916</v>
      </c>
      <c r="I10703" s="1">
        <v>2701314</v>
      </c>
      <c r="K10703" s="1">
        <v>883678.3125</v>
      </c>
      <c r="L10703" s="1">
        <v>8193766</v>
      </c>
      <c r="M10703" s="1">
        <v>0.12285300344228745</v>
      </c>
      <c r="N10703" s="1">
        <v>1.522169828414917</v>
      </c>
      <c r="O10703" s="1">
        <v>2.1956000477075577E-2</v>
      </c>
      <c r="P10703" s="1">
        <v>0.8194500207901001</v>
      </c>
      <c r="Q10703" s="1">
        <v>0.26429867744445801</v>
      </c>
      <c r="S10703" s="1">
        <v>39</v>
      </c>
      <c r="T10703" s="1">
        <v>1</v>
      </c>
      <c r="U10703" s="1">
        <v>11778758</v>
      </c>
      <c r="V10703" s="1">
        <v>0.40910768508911133</v>
      </c>
      <c r="W10703" s="1">
        <v>3.5982460975646973</v>
      </c>
      <c r="X10703" s="1">
        <v>3.5982460975646973</v>
      </c>
    </row>
    <row r="10704" spans="1:24" x14ac:dyDescent="0.35">
      <c r="A10704" s="1">
        <v>400326</v>
      </c>
      <c r="B10704" s="1" t="s">
        <v>2353</v>
      </c>
      <c r="C10704" s="1">
        <v>125236903</v>
      </c>
      <c r="D10704" s="1">
        <v>326</v>
      </c>
      <c r="E10704" s="1" t="s">
        <v>2894</v>
      </c>
      <c r="F10704" s="1" t="s">
        <v>205</v>
      </c>
      <c r="G10704" s="1" t="s">
        <v>269</v>
      </c>
      <c r="H10704" s="1" t="s">
        <v>916</v>
      </c>
      <c r="S10704" s="1">
        <v>40</v>
      </c>
      <c r="T10704" s="1">
        <v>1</v>
      </c>
      <c r="U10704" s="1">
        <v>0</v>
      </c>
      <c r="V10704" s="1">
        <v>0</v>
      </c>
      <c r="W10704" s="1">
        <v>-100</v>
      </c>
      <c r="X10704" s="1">
        <v>-100</v>
      </c>
    </row>
    <row r="10705" spans="1:24" x14ac:dyDescent="0.35">
      <c r="A10705" s="1">
        <v>410326</v>
      </c>
      <c r="B10705" s="1" t="s">
        <v>2354</v>
      </c>
      <c r="C10705" s="1">
        <v>125236903</v>
      </c>
      <c r="D10705" s="1">
        <v>326</v>
      </c>
      <c r="E10705" s="1" t="s">
        <v>2894</v>
      </c>
      <c r="F10705" s="1" t="s">
        <v>205</v>
      </c>
      <c r="G10705" s="1" t="s">
        <v>269</v>
      </c>
      <c r="H10705" s="1" t="s">
        <v>916</v>
      </c>
      <c r="S10705" s="1">
        <v>41</v>
      </c>
      <c r="T10705" s="1">
        <v>1</v>
      </c>
      <c r="U10705" s="1">
        <v>0</v>
      </c>
      <c r="V10705" s="1">
        <v>0</v>
      </c>
    </row>
    <row r="10706" spans="1:24" x14ac:dyDescent="0.35">
      <c r="A10706" s="1">
        <v>420326</v>
      </c>
      <c r="B10706" s="1" t="s">
        <v>2355</v>
      </c>
      <c r="C10706" s="1">
        <v>125236903</v>
      </c>
      <c r="D10706" s="1">
        <v>326</v>
      </c>
      <c r="E10706" s="1" t="s">
        <v>2894</v>
      </c>
      <c r="F10706" s="1" t="s">
        <v>205</v>
      </c>
      <c r="G10706" s="1" t="s">
        <v>269</v>
      </c>
      <c r="H10706" s="1" t="s">
        <v>916</v>
      </c>
      <c r="S10706" s="1">
        <v>42</v>
      </c>
      <c r="T10706" s="1">
        <v>1</v>
      </c>
      <c r="U10706" s="1">
        <v>0</v>
      </c>
      <c r="V10706" s="1">
        <v>0</v>
      </c>
    </row>
    <row r="10707" spans="1:24" x14ac:dyDescent="0.35">
      <c r="A10707" s="1">
        <v>430326</v>
      </c>
      <c r="B10707" s="1" t="s">
        <v>2356</v>
      </c>
      <c r="C10707" s="1">
        <v>125236903</v>
      </c>
      <c r="D10707" s="1">
        <v>326</v>
      </c>
      <c r="E10707" s="1" t="s">
        <v>2894</v>
      </c>
      <c r="F10707" s="1" t="s">
        <v>205</v>
      </c>
      <c r="G10707" s="1" t="s">
        <v>269</v>
      </c>
      <c r="H10707" s="1" t="s">
        <v>916</v>
      </c>
      <c r="S10707" s="1">
        <v>43</v>
      </c>
      <c r="T10707" s="1">
        <v>1</v>
      </c>
      <c r="U10707" s="1">
        <v>0</v>
      </c>
      <c r="V10707" s="1">
        <v>0</v>
      </c>
    </row>
    <row r="10708" spans="1:24" x14ac:dyDescent="0.35">
      <c r="A10708" s="1">
        <v>440326</v>
      </c>
      <c r="B10708" s="1" t="s">
        <v>2357</v>
      </c>
      <c r="C10708" s="1">
        <v>125236903</v>
      </c>
      <c r="D10708" s="1">
        <v>326</v>
      </c>
      <c r="E10708" s="1" t="s">
        <v>2894</v>
      </c>
      <c r="F10708" s="1" t="s">
        <v>205</v>
      </c>
      <c r="G10708" s="1" t="s">
        <v>269</v>
      </c>
      <c r="H10708" s="1" t="s">
        <v>916</v>
      </c>
      <c r="S10708" s="1">
        <v>44</v>
      </c>
      <c r="T10708" s="1">
        <v>1</v>
      </c>
      <c r="U10708" s="1">
        <v>0</v>
      </c>
      <c r="V10708" s="1">
        <v>0</v>
      </c>
    </row>
    <row r="10709" spans="1:24" x14ac:dyDescent="0.35">
      <c r="A10709" s="1">
        <v>450326</v>
      </c>
      <c r="B10709" s="1" t="s">
        <v>2358</v>
      </c>
      <c r="C10709" s="1">
        <v>125236903</v>
      </c>
      <c r="D10709" s="1">
        <v>326</v>
      </c>
      <c r="E10709" s="1" t="s">
        <v>2894</v>
      </c>
      <c r="F10709" s="1" t="s">
        <v>205</v>
      </c>
      <c r="G10709" s="1" t="s">
        <v>269</v>
      </c>
      <c r="H10709" s="1" t="s">
        <v>916</v>
      </c>
      <c r="S10709" s="1">
        <v>45</v>
      </c>
      <c r="T10709" s="1">
        <v>1</v>
      </c>
      <c r="U10709" s="1">
        <v>0</v>
      </c>
      <c r="V10709" s="1">
        <v>0</v>
      </c>
    </row>
    <row r="10710" spans="1:24" x14ac:dyDescent="0.35">
      <c r="A10710" s="1">
        <v>460326</v>
      </c>
      <c r="B10710" s="1" t="s">
        <v>2359</v>
      </c>
      <c r="C10710" s="1">
        <v>125236903</v>
      </c>
      <c r="D10710" s="1">
        <v>326</v>
      </c>
      <c r="E10710" s="1" t="s">
        <v>2894</v>
      </c>
      <c r="F10710" s="1" t="s">
        <v>205</v>
      </c>
      <c r="G10710" s="1" t="s">
        <v>269</v>
      </c>
      <c r="H10710" s="1" t="s">
        <v>916</v>
      </c>
      <c r="S10710" s="1">
        <v>46</v>
      </c>
      <c r="T10710" s="1">
        <v>1</v>
      </c>
      <c r="U10710" s="1">
        <v>0</v>
      </c>
      <c r="V10710" s="1">
        <v>0</v>
      </c>
    </row>
    <row r="10711" spans="1:24" x14ac:dyDescent="0.35">
      <c r="A10711" s="1">
        <v>470326</v>
      </c>
      <c r="B10711" s="1" t="s">
        <v>2360</v>
      </c>
      <c r="C10711" s="1">
        <v>125236903</v>
      </c>
      <c r="D10711" s="1">
        <v>326</v>
      </c>
      <c r="E10711" s="1" t="s">
        <v>2894</v>
      </c>
      <c r="F10711" s="1" t="s">
        <v>205</v>
      </c>
      <c r="G10711" s="1" t="s">
        <v>269</v>
      </c>
      <c r="H10711" s="1" t="s">
        <v>916</v>
      </c>
      <c r="S10711" s="1">
        <v>47</v>
      </c>
      <c r="T10711" s="1">
        <v>1</v>
      </c>
      <c r="U10711" s="1">
        <v>0</v>
      </c>
      <c r="V10711" s="1">
        <v>0</v>
      </c>
    </row>
    <row r="10712" spans="1:24" x14ac:dyDescent="0.35">
      <c r="A10712" s="1">
        <v>480326</v>
      </c>
      <c r="B10712" s="1" t="s">
        <v>2361</v>
      </c>
      <c r="C10712" s="1">
        <v>125236903</v>
      </c>
      <c r="D10712" s="1">
        <v>326</v>
      </c>
      <c r="E10712" s="1" t="s">
        <v>2894</v>
      </c>
      <c r="F10712" s="1" t="s">
        <v>205</v>
      </c>
      <c r="G10712" s="1" t="s">
        <v>269</v>
      </c>
      <c r="H10712" s="1" t="s">
        <v>916</v>
      </c>
      <c r="S10712" s="1">
        <v>48</v>
      </c>
      <c r="T10712" s="1">
        <v>1</v>
      </c>
      <c r="U10712" s="1">
        <v>0</v>
      </c>
      <c r="V10712" s="1">
        <v>0</v>
      </c>
    </row>
    <row r="10713" spans="1:24" x14ac:dyDescent="0.35">
      <c r="A10713" s="1">
        <v>290354</v>
      </c>
      <c r="B10713" s="1" t="s">
        <v>2341</v>
      </c>
      <c r="C10713" s="1">
        <v>125237603</v>
      </c>
      <c r="D10713" s="1">
        <v>354</v>
      </c>
      <c r="E10713" s="1" t="s">
        <v>2895</v>
      </c>
      <c r="F10713" s="1" t="s">
        <v>205</v>
      </c>
      <c r="G10713" s="1" t="s">
        <v>269</v>
      </c>
      <c r="H10713" s="1" t="s">
        <v>916</v>
      </c>
      <c r="I10713" s="1">
        <v>1749846.99</v>
      </c>
      <c r="K10713" s="1">
        <v>96816</v>
      </c>
      <c r="L10713" s="1">
        <v>1934675.125</v>
      </c>
      <c r="S10713" s="1">
        <v>29</v>
      </c>
      <c r="T10713" s="1">
        <v>1</v>
      </c>
      <c r="U10713" s="1">
        <v>3781338</v>
      </c>
      <c r="V10713" s="1">
        <v>0</v>
      </c>
    </row>
    <row r="10714" spans="1:24" x14ac:dyDescent="0.35">
      <c r="A10714" s="1">
        <v>300354</v>
      </c>
      <c r="B10714" s="1" t="s">
        <v>2343</v>
      </c>
      <c r="C10714" s="1">
        <v>125237603</v>
      </c>
      <c r="D10714" s="1">
        <v>354</v>
      </c>
      <c r="E10714" s="1" t="s">
        <v>2895</v>
      </c>
      <c r="F10714" s="1" t="s">
        <v>205</v>
      </c>
      <c r="G10714" s="1" t="s">
        <v>269</v>
      </c>
      <c r="H10714" s="1" t="s">
        <v>916</v>
      </c>
      <c r="I10714" s="1">
        <v>1866842.94</v>
      </c>
      <c r="K10714" s="1">
        <v>131034</v>
      </c>
      <c r="L10714" s="1">
        <v>2047950.25</v>
      </c>
      <c r="M10714" s="1">
        <v>0.11327512562274933</v>
      </c>
      <c r="N10714" s="1">
        <v>5.8549947738647461</v>
      </c>
      <c r="O10714" s="1">
        <v>0.11699595302343369</v>
      </c>
      <c r="P10714" s="1">
        <v>6.6860675811767578</v>
      </c>
      <c r="Q10714" s="1">
        <v>3.4217998385429382E-2</v>
      </c>
      <c r="S10714" s="1">
        <v>30</v>
      </c>
      <c r="T10714" s="1">
        <v>1</v>
      </c>
      <c r="U10714" s="1">
        <v>4045827.25</v>
      </c>
      <c r="V10714" s="1">
        <v>0.26448905467987061</v>
      </c>
      <c r="W10714" s="1">
        <v>6.9945940971374512</v>
      </c>
      <c r="X10714" s="1">
        <v>6.9945940971374512</v>
      </c>
    </row>
    <row r="10715" spans="1:24" x14ac:dyDescent="0.35">
      <c r="A10715" s="1">
        <v>310354</v>
      </c>
      <c r="B10715" s="1" t="s">
        <v>2344</v>
      </c>
      <c r="C10715" s="1">
        <v>125237603</v>
      </c>
      <c r="D10715" s="1">
        <v>354</v>
      </c>
      <c r="E10715" s="1" t="s">
        <v>2895</v>
      </c>
      <c r="F10715" s="1" t="s">
        <v>205</v>
      </c>
      <c r="G10715" s="1" t="s">
        <v>269</v>
      </c>
      <c r="H10715" s="1" t="s">
        <v>916</v>
      </c>
      <c r="I10715" s="1">
        <v>1723483.21</v>
      </c>
      <c r="K10715" s="1">
        <v>113925</v>
      </c>
      <c r="L10715" s="1">
        <v>2091066</v>
      </c>
      <c r="M10715" s="1">
        <v>4.3115749955177307E-2</v>
      </c>
      <c r="N10715" s="1">
        <v>2.1053123474121094</v>
      </c>
      <c r="O10715" s="1">
        <v>-0.14335973560810089</v>
      </c>
      <c r="P10715" s="1">
        <v>-7.67926025390625</v>
      </c>
      <c r="Q10715" s="1">
        <v>-1.7108999192714691E-2</v>
      </c>
      <c r="S10715" s="1">
        <v>31</v>
      </c>
      <c r="T10715" s="1">
        <v>1</v>
      </c>
      <c r="U10715" s="1">
        <v>3928474.25</v>
      </c>
      <c r="V10715" s="1">
        <v>-0.11735297739505768</v>
      </c>
      <c r="W10715" s="1">
        <v>-2.9005935192108154</v>
      </c>
      <c r="X10715" s="1">
        <v>-2.9005935192108154</v>
      </c>
    </row>
    <row r="10716" spans="1:24" x14ac:dyDescent="0.35">
      <c r="A10716" s="1">
        <v>320354</v>
      </c>
      <c r="B10716" s="1" t="s">
        <v>2345</v>
      </c>
      <c r="C10716" s="1">
        <v>125237603</v>
      </c>
      <c r="D10716" s="1">
        <v>354</v>
      </c>
      <c r="E10716" s="1" t="s">
        <v>2895</v>
      </c>
      <c r="F10716" s="1" t="s">
        <v>205</v>
      </c>
      <c r="G10716" s="1" t="s">
        <v>269</v>
      </c>
      <c r="H10716" s="1" t="s">
        <v>916</v>
      </c>
      <c r="I10716" s="1">
        <v>1506484.55</v>
      </c>
      <c r="K10716" s="1">
        <v>113925</v>
      </c>
      <c r="L10716" s="1">
        <v>2182357.25</v>
      </c>
      <c r="M10716" s="1">
        <v>9.1291248798370361E-2</v>
      </c>
      <c r="N10716" s="1">
        <v>4.3657755851745605</v>
      </c>
      <c r="O10716" s="1">
        <v>-0.21699866652488708</v>
      </c>
      <c r="P10716" s="1">
        <v>-12.590703010559082</v>
      </c>
      <c r="Q10716" s="1">
        <v>0</v>
      </c>
      <c r="S10716" s="1">
        <v>32</v>
      </c>
      <c r="T10716" s="1">
        <v>1</v>
      </c>
      <c r="U10716" s="1">
        <v>3802766.75</v>
      </c>
      <c r="V10716" s="1">
        <v>-0.12570741772651672</v>
      </c>
      <c r="W10716" s="1">
        <v>-3.1999063491821289</v>
      </c>
      <c r="X10716" s="1">
        <v>-3.1999063491821289</v>
      </c>
    </row>
    <row r="10717" spans="1:24" x14ac:dyDescent="0.35">
      <c r="A10717" s="1">
        <v>330354</v>
      </c>
      <c r="B10717" s="1" t="s">
        <v>2346</v>
      </c>
      <c r="C10717" s="1">
        <v>125237603</v>
      </c>
      <c r="D10717" s="1">
        <v>354</v>
      </c>
      <c r="E10717" s="1" t="s">
        <v>2895</v>
      </c>
      <c r="F10717" s="1" t="s">
        <v>205</v>
      </c>
      <c r="G10717" s="1" t="s">
        <v>269</v>
      </c>
      <c r="H10717" s="1" t="s">
        <v>916</v>
      </c>
      <c r="I10717" s="1">
        <v>1295134.81</v>
      </c>
      <c r="K10717" s="1">
        <v>113925</v>
      </c>
      <c r="L10717" s="1">
        <v>2274907.75</v>
      </c>
      <c r="M10717" s="1">
        <v>9.2550501227378845E-2</v>
      </c>
      <c r="N10717" s="1">
        <v>4.2408499717712402</v>
      </c>
      <c r="O10717" s="1">
        <v>-0.2113497406244278</v>
      </c>
      <c r="P10717" s="1">
        <v>-14.029333114624023</v>
      </c>
      <c r="Q10717" s="1">
        <v>0</v>
      </c>
      <c r="S10717" s="1">
        <v>33</v>
      </c>
      <c r="T10717" s="1">
        <v>1</v>
      </c>
      <c r="U10717" s="1">
        <v>3683967.5</v>
      </c>
      <c r="V10717" s="1">
        <v>-0.11879923939704895</v>
      </c>
      <c r="W10717" s="1">
        <v>-3.1240215301513672</v>
      </c>
      <c r="X10717" s="1">
        <v>-3.1240215301513672</v>
      </c>
    </row>
    <row r="10718" spans="1:24" x14ac:dyDescent="0.35">
      <c r="A10718" s="1">
        <v>340354</v>
      </c>
      <c r="B10718" s="1" t="s">
        <v>2347</v>
      </c>
      <c r="C10718" s="1">
        <v>125237603</v>
      </c>
      <c r="D10718" s="1">
        <v>354</v>
      </c>
      <c r="E10718" s="1" t="s">
        <v>2895</v>
      </c>
      <c r="F10718" s="1" t="s">
        <v>205</v>
      </c>
      <c r="G10718" s="1" t="s">
        <v>269</v>
      </c>
      <c r="H10718" s="1" t="s">
        <v>916</v>
      </c>
      <c r="I10718" s="1">
        <v>2053309.12</v>
      </c>
      <c r="K10718" s="1">
        <v>113925</v>
      </c>
      <c r="L10718" s="1">
        <v>2274903.25</v>
      </c>
      <c r="M10718" s="1">
        <v>-4.5000001591688488E-6</v>
      </c>
      <c r="N10718" s="1">
        <v>-1.9781022274401039E-4</v>
      </c>
      <c r="O10718" s="1">
        <v>0.75817430019378662</v>
      </c>
      <c r="P10718" s="1">
        <v>58.540184020996094</v>
      </c>
      <c r="Q10718" s="1">
        <v>0</v>
      </c>
      <c r="S10718" s="1">
        <v>34</v>
      </c>
      <c r="T10718" s="1">
        <v>1</v>
      </c>
      <c r="U10718" s="1">
        <v>4442137</v>
      </c>
      <c r="V10718" s="1">
        <v>0.75816982984542847</v>
      </c>
      <c r="W10718" s="1">
        <v>20.580244064331055</v>
      </c>
      <c r="X10718" s="1">
        <v>20.580244064331055</v>
      </c>
    </row>
    <row r="10719" spans="1:24" x14ac:dyDescent="0.35">
      <c r="A10719" s="1">
        <v>350354</v>
      </c>
      <c r="B10719" s="1" t="s">
        <v>2348</v>
      </c>
      <c r="C10719" s="1">
        <v>125237603</v>
      </c>
      <c r="D10719" s="1">
        <v>354</v>
      </c>
      <c r="E10719" s="1" t="s">
        <v>2895</v>
      </c>
      <c r="F10719" s="1" t="s">
        <v>205</v>
      </c>
      <c r="G10719" s="1" t="s">
        <v>269</v>
      </c>
      <c r="H10719" s="1" t="s">
        <v>916</v>
      </c>
      <c r="I10719" s="1">
        <v>1334928.79</v>
      </c>
      <c r="K10719" s="1">
        <v>113925</v>
      </c>
      <c r="L10719" s="1">
        <v>2390515.25</v>
      </c>
      <c r="M10719" s="1">
        <v>0.11561200022697449</v>
      </c>
      <c r="N10719" s="1">
        <v>5.0820622444152832</v>
      </c>
      <c r="O10719" s="1">
        <v>-0.71838033199310303</v>
      </c>
      <c r="P10719" s="1">
        <v>-34.986469268798828</v>
      </c>
      <c r="Q10719" s="1">
        <v>0</v>
      </c>
      <c r="S10719" s="1">
        <v>35</v>
      </c>
      <c r="T10719" s="1">
        <v>1</v>
      </c>
      <c r="U10719" s="1">
        <v>3839369</v>
      </c>
      <c r="V10719" s="1">
        <v>-0.60276830196380615</v>
      </c>
      <c r="W10719" s="1">
        <v>-13.569324493408203</v>
      </c>
      <c r="X10719" s="1">
        <v>-13.569324493408203</v>
      </c>
    </row>
    <row r="10720" spans="1:24" x14ac:dyDescent="0.35">
      <c r="A10720" s="1">
        <v>360354</v>
      </c>
      <c r="B10720" s="1" t="s">
        <v>2349</v>
      </c>
      <c r="C10720" s="1">
        <v>125237603</v>
      </c>
      <c r="D10720" s="1">
        <v>354</v>
      </c>
      <c r="E10720" s="1" t="s">
        <v>2895</v>
      </c>
      <c r="F10720" s="1" t="s">
        <v>205</v>
      </c>
      <c r="G10720" s="1" t="s">
        <v>269</v>
      </c>
      <c r="H10720" s="1" t="s">
        <v>916</v>
      </c>
      <c r="I10720" s="1">
        <v>1345791.72</v>
      </c>
      <c r="K10720" s="1">
        <v>113925</v>
      </c>
      <c r="L10720" s="1">
        <v>2679898</v>
      </c>
      <c r="M10720" s="1">
        <v>0.28938275575637817</v>
      </c>
      <c r="N10720" s="1">
        <v>12.10545539855957</v>
      </c>
      <c r="O10720" s="1">
        <v>1.0862929746508598E-2</v>
      </c>
      <c r="P10720" s="1">
        <v>0.81374603509902954</v>
      </c>
      <c r="Q10720" s="1">
        <v>0</v>
      </c>
      <c r="S10720" s="1">
        <v>36</v>
      </c>
      <c r="T10720" s="1">
        <v>1</v>
      </c>
      <c r="U10720" s="1">
        <v>4139614.75</v>
      </c>
      <c r="V10720" s="1">
        <v>0.30024567246437073</v>
      </c>
      <c r="W10720" s="1">
        <v>7.8201847076416016</v>
      </c>
      <c r="X10720" s="1">
        <v>7.8201847076416016</v>
      </c>
    </row>
    <row r="10721" spans="1:24" x14ac:dyDescent="0.35">
      <c r="A10721" s="1">
        <v>370354</v>
      </c>
      <c r="B10721" s="1" t="s">
        <v>2350</v>
      </c>
      <c r="C10721" s="1">
        <v>125237603</v>
      </c>
      <c r="D10721" s="1">
        <v>354</v>
      </c>
      <c r="E10721" s="1" t="s">
        <v>2895</v>
      </c>
      <c r="F10721" s="1" t="s">
        <v>205</v>
      </c>
      <c r="G10721" s="1" t="s">
        <v>269</v>
      </c>
      <c r="H10721" s="1" t="s">
        <v>916</v>
      </c>
      <c r="I10721" s="1">
        <v>1502528.47</v>
      </c>
      <c r="K10721" s="1">
        <v>113925</v>
      </c>
      <c r="L10721" s="1">
        <v>3025138.5</v>
      </c>
      <c r="M10721" s="1">
        <v>0.34524050354957581</v>
      </c>
      <c r="N10721" s="1">
        <v>12.882598876953125</v>
      </c>
      <c r="O10721" s="1">
        <v>0.15673674643039703</v>
      </c>
      <c r="P10721" s="1">
        <v>11.646434783935547</v>
      </c>
      <c r="Q10721" s="1">
        <v>0</v>
      </c>
      <c r="S10721" s="1">
        <v>37</v>
      </c>
      <c r="T10721" s="1">
        <v>1</v>
      </c>
      <c r="U10721" s="1">
        <v>4641592</v>
      </c>
      <c r="V10721" s="1">
        <v>0.50197726488113403</v>
      </c>
      <c r="W10721" s="1">
        <v>12.126182556152344</v>
      </c>
      <c r="X10721" s="1">
        <v>12.126182556152344</v>
      </c>
    </row>
    <row r="10722" spans="1:24" x14ac:dyDescent="0.35">
      <c r="A10722" s="1">
        <v>380354</v>
      </c>
      <c r="B10722" s="1" t="s">
        <v>2351</v>
      </c>
      <c r="C10722" s="1">
        <v>125237603</v>
      </c>
      <c r="D10722" s="1">
        <v>354</v>
      </c>
      <c r="E10722" s="1" t="s">
        <v>2895</v>
      </c>
      <c r="F10722" s="1" t="s">
        <v>205</v>
      </c>
      <c r="G10722" s="1" t="s">
        <v>269</v>
      </c>
      <c r="H10722" s="1" t="s">
        <v>916</v>
      </c>
      <c r="I10722" s="1">
        <v>1401851</v>
      </c>
      <c r="K10722" s="1">
        <v>113925</v>
      </c>
      <c r="L10722" s="1">
        <v>3235426</v>
      </c>
      <c r="M10722" s="1">
        <v>0.21028749644756317</v>
      </c>
      <c r="N10722" s="1">
        <v>6.9513344764709473</v>
      </c>
      <c r="O10722" s="1">
        <v>-0.10067746788263321</v>
      </c>
      <c r="P10722" s="1">
        <v>-6.7005367279052734</v>
      </c>
      <c r="Q10722" s="1">
        <v>0</v>
      </c>
      <c r="S10722" s="1">
        <v>38</v>
      </c>
      <c r="T10722" s="1">
        <v>1</v>
      </c>
      <c r="U10722" s="1">
        <v>4751202</v>
      </c>
      <c r="V10722" s="1">
        <v>0.10961002856492996</v>
      </c>
      <c r="W10722" s="1">
        <v>2.3614742755889893</v>
      </c>
      <c r="X10722" s="1">
        <v>2.3614742755889893</v>
      </c>
    </row>
    <row r="10723" spans="1:24" x14ac:dyDescent="0.35">
      <c r="A10723" s="1">
        <v>390354</v>
      </c>
      <c r="B10723" s="1" t="s">
        <v>2352</v>
      </c>
      <c r="C10723" s="1">
        <v>125237603</v>
      </c>
      <c r="D10723" s="1">
        <v>354</v>
      </c>
      <c r="E10723" s="1" t="s">
        <v>2895</v>
      </c>
      <c r="F10723" s="1" t="s">
        <v>205</v>
      </c>
      <c r="G10723" s="1" t="s">
        <v>269</v>
      </c>
      <c r="H10723" s="1" t="s">
        <v>916</v>
      </c>
      <c r="I10723" s="1">
        <v>1422513</v>
      </c>
      <c r="K10723" s="1">
        <v>163925</v>
      </c>
      <c r="L10723" s="1">
        <v>3287402</v>
      </c>
      <c r="M10723" s="1">
        <v>5.1975999027490616E-2</v>
      </c>
      <c r="N10723" s="1">
        <v>1.6064654588699341</v>
      </c>
      <c r="O10723" s="1">
        <v>2.0662000402808189E-2</v>
      </c>
      <c r="P10723" s="1">
        <v>1.4739084243774414</v>
      </c>
      <c r="Q10723" s="1">
        <v>5.000000074505806E-2</v>
      </c>
      <c r="S10723" s="1">
        <v>39</v>
      </c>
      <c r="T10723" s="1">
        <v>1</v>
      </c>
      <c r="U10723" s="1">
        <v>4873840</v>
      </c>
      <c r="V10723" s="1">
        <v>0.12263800203800201</v>
      </c>
      <c r="W10723" s="1">
        <v>2.5811994075775146</v>
      </c>
      <c r="X10723" s="1">
        <v>2.5811994075775146</v>
      </c>
    </row>
    <row r="10724" spans="1:24" x14ac:dyDescent="0.35">
      <c r="A10724" s="1">
        <v>400354</v>
      </c>
      <c r="B10724" s="1" t="s">
        <v>2353</v>
      </c>
      <c r="C10724" s="1">
        <v>125237603</v>
      </c>
      <c r="D10724" s="1">
        <v>354</v>
      </c>
      <c r="E10724" s="1" t="s">
        <v>2895</v>
      </c>
      <c r="F10724" s="1" t="s">
        <v>205</v>
      </c>
      <c r="G10724" s="1" t="s">
        <v>269</v>
      </c>
      <c r="H10724" s="1" t="s">
        <v>916</v>
      </c>
      <c r="S10724" s="1">
        <v>40</v>
      </c>
      <c r="T10724" s="1">
        <v>1</v>
      </c>
      <c r="U10724" s="1">
        <v>0</v>
      </c>
      <c r="V10724" s="1">
        <v>0</v>
      </c>
      <c r="W10724" s="1">
        <v>-100</v>
      </c>
      <c r="X10724" s="1">
        <v>-100</v>
      </c>
    </row>
    <row r="10725" spans="1:24" x14ac:dyDescent="0.35">
      <c r="A10725" s="1">
        <v>410354</v>
      </c>
      <c r="B10725" s="1" t="s">
        <v>2354</v>
      </c>
      <c r="C10725" s="1">
        <v>125237603</v>
      </c>
      <c r="D10725" s="1">
        <v>354</v>
      </c>
      <c r="E10725" s="1" t="s">
        <v>2895</v>
      </c>
      <c r="F10725" s="1" t="s">
        <v>205</v>
      </c>
      <c r="G10725" s="1" t="s">
        <v>269</v>
      </c>
      <c r="H10725" s="1" t="s">
        <v>916</v>
      </c>
      <c r="S10725" s="1">
        <v>41</v>
      </c>
      <c r="T10725" s="1">
        <v>1</v>
      </c>
      <c r="U10725" s="1">
        <v>0</v>
      </c>
      <c r="V10725" s="1">
        <v>0</v>
      </c>
    </row>
    <row r="10726" spans="1:24" x14ac:dyDescent="0.35">
      <c r="A10726" s="1">
        <v>420354</v>
      </c>
      <c r="B10726" s="1" t="s">
        <v>2355</v>
      </c>
      <c r="C10726" s="1">
        <v>125237603</v>
      </c>
      <c r="D10726" s="1">
        <v>354</v>
      </c>
      <c r="E10726" s="1" t="s">
        <v>2895</v>
      </c>
      <c r="F10726" s="1" t="s">
        <v>205</v>
      </c>
      <c r="G10726" s="1" t="s">
        <v>269</v>
      </c>
      <c r="H10726" s="1" t="s">
        <v>916</v>
      </c>
      <c r="S10726" s="1">
        <v>42</v>
      </c>
      <c r="T10726" s="1">
        <v>1</v>
      </c>
      <c r="U10726" s="1">
        <v>0</v>
      </c>
      <c r="V10726" s="1">
        <v>0</v>
      </c>
    </row>
    <row r="10727" spans="1:24" x14ac:dyDescent="0.35">
      <c r="A10727" s="1">
        <v>430354</v>
      </c>
      <c r="B10727" s="1" t="s">
        <v>2356</v>
      </c>
      <c r="C10727" s="1">
        <v>125237603</v>
      </c>
      <c r="D10727" s="1">
        <v>354</v>
      </c>
      <c r="E10727" s="1" t="s">
        <v>2895</v>
      </c>
      <c r="F10727" s="1" t="s">
        <v>205</v>
      </c>
      <c r="G10727" s="1" t="s">
        <v>269</v>
      </c>
      <c r="H10727" s="1" t="s">
        <v>916</v>
      </c>
      <c r="S10727" s="1">
        <v>43</v>
      </c>
      <c r="T10727" s="1">
        <v>1</v>
      </c>
      <c r="U10727" s="1">
        <v>0</v>
      </c>
      <c r="V10727" s="1">
        <v>0</v>
      </c>
    </row>
    <row r="10728" spans="1:24" x14ac:dyDescent="0.35">
      <c r="A10728" s="1">
        <v>440354</v>
      </c>
      <c r="B10728" s="1" t="s">
        <v>2357</v>
      </c>
      <c r="C10728" s="1">
        <v>125237603</v>
      </c>
      <c r="D10728" s="1">
        <v>354</v>
      </c>
      <c r="E10728" s="1" t="s">
        <v>2895</v>
      </c>
      <c r="F10728" s="1" t="s">
        <v>205</v>
      </c>
      <c r="G10728" s="1" t="s">
        <v>269</v>
      </c>
      <c r="H10728" s="1" t="s">
        <v>916</v>
      </c>
      <c r="S10728" s="1">
        <v>44</v>
      </c>
      <c r="T10728" s="1">
        <v>1</v>
      </c>
      <c r="U10728" s="1">
        <v>0</v>
      </c>
      <c r="V10728" s="1">
        <v>0</v>
      </c>
    </row>
    <row r="10729" spans="1:24" x14ac:dyDescent="0.35">
      <c r="A10729" s="1">
        <v>450354</v>
      </c>
      <c r="B10729" s="1" t="s">
        <v>2358</v>
      </c>
      <c r="C10729" s="1">
        <v>125237603</v>
      </c>
      <c r="D10729" s="1">
        <v>354</v>
      </c>
      <c r="E10729" s="1" t="s">
        <v>2895</v>
      </c>
      <c r="F10729" s="1" t="s">
        <v>205</v>
      </c>
      <c r="G10729" s="1" t="s">
        <v>269</v>
      </c>
      <c r="H10729" s="1" t="s">
        <v>916</v>
      </c>
      <c r="S10729" s="1">
        <v>45</v>
      </c>
      <c r="T10729" s="1">
        <v>1</v>
      </c>
      <c r="U10729" s="1">
        <v>0</v>
      </c>
      <c r="V10729" s="1">
        <v>0</v>
      </c>
    </row>
    <row r="10730" spans="1:24" x14ac:dyDescent="0.35">
      <c r="A10730" s="1">
        <v>460354</v>
      </c>
      <c r="B10730" s="1" t="s">
        <v>2359</v>
      </c>
      <c r="C10730" s="1">
        <v>125237603</v>
      </c>
      <c r="D10730" s="1">
        <v>354</v>
      </c>
      <c r="E10730" s="1" t="s">
        <v>2895</v>
      </c>
      <c r="F10730" s="1" t="s">
        <v>205</v>
      </c>
      <c r="G10730" s="1" t="s">
        <v>269</v>
      </c>
      <c r="H10730" s="1" t="s">
        <v>916</v>
      </c>
      <c r="S10730" s="1">
        <v>46</v>
      </c>
      <c r="T10730" s="1">
        <v>1</v>
      </c>
      <c r="U10730" s="1">
        <v>0</v>
      </c>
      <c r="V10730" s="1">
        <v>0</v>
      </c>
    </row>
    <row r="10731" spans="1:24" x14ac:dyDescent="0.35">
      <c r="A10731" s="1">
        <v>470354</v>
      </c>
      <c r="B10731" s="1" t="s">
        <v>2360</v>
      </c>
      <c r="C10731" s="1">
        <v>125237603</v>
      </c>
      <c r="D10731" s="1">
        <v>354</v>
      </c>
      <c r="E10731" s="1" t="s">
        <v>2895</v>
      </c>
      <c r="F10731" s="1" t="s">
        <v>205</v>
      </c>
      <c r="G10731" s="1" t="s">
        <v>269</v>
      </c>
      <c r="H10731" s="1" t="s">
        <v>916</v>
      </c>
      <c r="S10731" s="1">
        <v>47</v>
      </c>
      <c r="T10731" s="1">
        <v>1</v>
      </c>
      <c r="U10731" s="1">
        <v>0</v>
      </c>
      <c r="V10731" s="1">
        <v>0</v>
      </c>
    </row>
    <row r="10732" spans="1:24" x14ac:dyDescent="0.35">
      <c r="A10732" s="1">
        <v>480354</v>
      </c>
      <c r="B10732" s="1" t="s">
        <v>2361</v>
      </c>
      <c r="C10732" s="1">
        <v>125237603</v>
      </c>
      <c r="D10732" s="1">
        <v>354</v>
      </c>
      <c r="E10732" s="1" t="s">
        <v>2895</v>
      </c>
      <c r="F10732" s="1" t="s">
        <v>205</v>
      </c>
      <c r="G10732" s="1" t="s">
        <v>269</v>
      </c>
      <c r="H10732" s="1" t="s">
        <v>916</v>
      </c>
      <c r="S10732" s="1">
        <v>48</v>
      </c>
      <c r="T10732" s="1">
        <v>1</v>
      </c>
      <c r="U10732" s="1">
        <v>0</v>
      </c>
      <c r="V10732" s="1">
        <v>0</v>
      </c>
    </row>
    <row r="10733" spans="1:24" x14ac:dyDescent="0.35">
      <c r="A10733" s="1">
        <v>290361</v>
      </c>
      <c r="B10733" s="1" t="s">
        <v>2341</v>
      </c>
      <c r="C10733" s="1">
        <v>125237702</v>
      </c>
      <c r="D10733" s="1">
        <v>361</v>
      </c>
      <c r="E10733" s="1" t="s">
        <v>2896</v>
      </c>
      <c r="F10733" s="1" t="s">
        <v>205</v>
      </c>
      <c r="G10733" s="1" t="s">
        <v>269</v>
      </c>
      <c r="H10733" s="1" t="s">
        <v>916</v>
      </c>
      <c r="I10733" s="1">
        <v>3113491.64</v>
      </c>
      <c r="K10733" s="1">
        <v>789095</v>
      </c>
      <c r="L10733" s="1">
        <v>11489181</v>
      </c>
      <c r="S10733" s="1">
        <v>29</v>
      </c>
      <c r="T10733" s="1">
        <v>1</v>
      </c>
      <c r="U10733" s="1">
        <v>15391768</v>
      </c>
      <c r="V10733" s="1">
        <v>0</v>
      </c>
    </row>
    <row r="10734" spans="1:24" x14ac:dyDescent="0.35">
      <c r="A10734" s="1">
        <v>300361</v>
      </c>
      <c r="B10734" s="1" t="s">
        <v>2343</v>
      </c>
      <c r="C10734" s="1">
        <v>125237702</v>
      </c>
      <c r="D10734" s="1">
        <v>361</v>
      </c>
      <c r="E10734" s="1" t="s">
        <v>2896</v>
      </c>
      <c r="F10734" s="1" t="s">
        <v>205</v>
      </c>
      <c r="G10734" s="1" t="s">
        <v>269</v>
      </c>
      <c r="H10734" s="1" t="s">
        <v>916</v>
      </c>
      <c r="I10734" s="1">
        <v>3233493</v>
      </c>
      <c r="K10734" s="1">
        <v>789095</v>
      </c>
      <c r="L10734" s="1">
        <v>11919712</v>
      </c>
      <c r="M10734" s="1">
        <v>0.43053099513053894</v>
      </c>
      <c r="N10734" s="1">
        <v>3.7472732067108154</v>
      </c>
      <c r="O10734" s="1">
        <v>0.12000136077404022</v>
      </c>
      <c r="P10734" s="1">
        <v>3.8542373180389404</v>
      </c>
      <c r="Q10734" s="1">
        <v>0</v>
      </c>
      <c r="S10734" s="1">
        <v>30</v>
      </c>
      <c r="T10734" s="1">
        <v>1</v>
      </c>
      <c r="U10734" s="1">
        <v>15942300</v>
      </c>
      <c r="V10734" s="1">
        <v>0.55053234100341797</v>
      </c>
      <c r="W10734" s="1">
        <v>3.5767951011657715</v>
      </c>
      <c r="X10734" s="1">
        <v>3.5767951011657715</v>
      </c>
    </row>
    <row r="10735" spans="1:24" x14ac:dyDescent="0.35">
      <c r="A10735" s="1">
        <v>310361</v>
      </c>
      <c r="B10735" s="1" t="s">
        <v>2344</v>
      </c>
      <c r="C10735" s="1">
        <v>125237702</v>
      </c>
      <c r="D10735" s="1">
        <v>361</v>
      </c>
      <c r="E10735" s="1" t="s">
        <v>2896</v>
      </c>
      <c r="F10735" s="1" t="s">
        <v>205</v>
      </c>
      <c r="G10735" s="1" t="s">
        <v>269</v>
      </c>
      <c r="H10735" s="1" t="s">
        <v>916</v>
      </c>
      <c r="I10735" s="1">
        <v>3252473.38</v>
      </c>
      <c r="K10735" s="1">
        <v>789095</v>
      </c>
      <c r="L10735" s="1">
        <v>12000187</v>
      </c>
      <c r="M10735" s="1">
        <v>8.0475002527236938E-2</v>
      </c>
      <c r="N10735" s="1">
        <v>0.67514216899871826</v>
      </c>
      <c r="O10735" s="1">
        <v>1.8980380147695541E-2</v>
      </c>
      <c r="P10735" s="1">
        <v>0.58699309825897217</v>
      </c>
      <c r="Q10735" s="1">
        <v>0</v>
      </c>
      <c r="S10735" s="1">
        <v>31</v>
      </c>
      <c r="T10735" s="1">
        <v>1</v>
      </c>
      <c r="U10735" s="1">
        <v>16041756</v>
      </c>
      <c r="V10735" s="1">
        <v>9.9455386400222778E-2</v>
      </c>
      <c r="W10735" s="1">
        <v>0.62384974956512451</v>
      </c>
      <c r="X10735" s="1">
        <v>0.62384974956512451</v>
      </c>
    </row>
    <row r="10736" spans="1:24" x14ac:dyDescent="0.35">
      <c r="A10736" s="1">
        <v>320361</v>
      </c>
      <c r="B10736" s="1" t="s">
        <v>2345</v>
      </c>
      <c r="C10736" s="1">
        <v>125237702</v>
      </c>
      <c r="D10736" s="1">
        <v>361</v>
      </c>
      <c r="E10736" s="1" t="s">
        <v>2896</v>
      </c>
      <c r="F10736" s="1" t="s">
        <v>205</v>
      </c>
      <c r="G10736" s="1" t="s">
        <v>269</v>
      </c>
      <c r="H10736" s="1" t="s">
        <v>916</v>
      </c>
      <c r="I10736" s="1">
        <v>3462893.58</v>
      </c>
      <c r="K10736" s="1">
        <v>789095</v>
      </c>
      <c r="L10736" s="1">
        <v>12171457</v>
      </c>
      <c r="M10736" s="1">
        <v>0.17126999795436859</v>
      </c>
      <c r="N10736" s="1">
        <v>1.4272277355194092</v>
      </c>
      <c r="O10736" s="1">
        <v>0.21042020618915558</v>
      </c>
      <c r="P10736" s="1">
        <v>6.4695439338684082</v>
      </c>
      <c r="Q10736" s="1">
        <v>0</v>
      </c>
      <c r="S10736" s="1">
        <v>32</v>
      </c>
      <c r="T10736" s="1">
        <v>1</v>
      </c>
      <c r="U10736" s="1">
        <v>16423446</v>
      </c>
      <c r="V10736" s="1">
        <v>0.38169020414352417</v>
      </c>
      <c r="W10736" s="1">
        <v>2.3793530464172363</v>
      </c>
      <c r="X10736" s="1">
        <v>2.3793530464172363</v>
      </c>
    </row>
    <row r="10737" spans="1:24" x14ac:dyDescent="0.35">
      <c r="A10737" s="1">
        <v>330361</v>
      </c>
      <c r="B10737" s="1" t="s">
        <v>2346</v>
      </c>
      <c r="C10737" s="1">
        <v>125237702</v>
      </c>
      <c r="D10737" s="1">
        <v>361</v>
      </c>
      <c r="E10737" s="1" t="s">
        <v>2896</v>
      </c>
      <c r="F10737" s="1" t="s">
        <v>205</v>
      </c>
      <c r="G10737" s="1" t="s">
        <v>269</v>
      </c>
      <c r="H10737" s="1" t="s">
        <v>916</v>
      </c>
      <c r="I10737" s="1">
        <v>3650785.68</v>
      </c>
      <c r="K10737" s="1">
        <v>789095</v>
      </c>
      <c r="L10737" s="1">
        <v>12386266</v>
      </c>
      <c r="M10737" s="1">
        <v>0.21480900049209595</v>
      </c>
      <c r="N10737" s="1">
        <v>1.764858603477478</v>
      </c>
      <c r="O10737" s="1">
        <v>0.18789209425449371</v>
      </c>
      <c r="P10737" s="1">
        <v>5.4258699417114258</v>
      </c>
      <c r="Q10737" s="1">
        <v>0</v>
      </c>
      <c r="S10737" s="1">
        <v>33</v>
      </c>
      <c r="T10737" s="1">
        <v>1</v>
      </c>
      <c r="U10737" s="1">
        <v>16826148</v>
      </c>
      <c r="V10737" s="1">
        <v>0.40270107984542847</v>
      </c>
      <c r="W10737" s="1">
        <v>2.4519946575164795</v>
      </c>
      <c r="X10737" s="1">
        <v>2.4519946575164795</v>
      </c>
    </row>
    <row r="10738" spans="1:24" x14ac:dyDescent="0.35">
      <c r="A10738" s="1">
        <v>340361</v>
      </c>
      <c r="B10738" s="1" t="s">
        <v>2347</v>
      </c>
      <c r="C10738" s="1">
        <v>125237702</v>
      </c>
      <c r="D10738" s="1">
        <v>361</v>
      </c>
      <c r="E10738" s="1" t="s">
        <v>2896</v>
      </c>
      <c r="F10738" s="1" t="s">
        <v>205</v>
      </c>
      <c r="G10738" s="1" t="s">
        <v>269</v>
      </c>
      <c r="H10738" s="1" t="s">
        <v>916</v>
      </c>
      <c r="I10738" s="1">
        <v>3651213.92</v>
      </c>
      <c r="K10738" s="1">
        <v>789095</v>
      </c>
      <c r="L10738" s="1">
        <v>12386254</v>
      </c>
      <c r="M10738" s="1">
        <v>-1.2000000424450263E-5</v>
      </c>
      <c r="N10738" s="1">
        <v>-9.6881500212475657E-5</v>
      </c>
      <c r="O10738" s="1">
        <v>4.2823998956009746E-4</v>
      </c>
      <c r="P10738" s="1">
        <v>1.1730077676475048E-2</v>
      </c>
      <c r="Q10738" s="1">
        <v>0</v>
      </c>
      <c r="S10738" s="1">
        <v>34</v>
      </c>
      <c r="T10738" s="1">
        <v>1</v>
      </c>
      <c r="U10738" s="1">
        <v>16826564</v>
      </c>
      <c r="V10738" s="1">
        <v>4.1623998549766839E-4</v>
      </c>
      <c r="W10738" s="1">
        <v>2.4723424576222897E-3</v>
      </c>
      <c r="X10738" s="1">
        <v>2.4723424576222897E-3</v>
      </c>
    </row>
    <row r="10739" spans="1:24" x14ac:dyDescent="0.35">
      <c r="A10739" s="1">
        <v>350361</v>
      </c>
      <c r="B10739" s="1" t="s">
        <v>2348</v>
      </c>
      <c r="C10739" s="1">
        <v>125237702</v>
      </c>
      <c r="D10739" s="1">
        <v>361</v>
      </c>
      <c r="E10739" s="1" t="s">
        <v>2896</v>
      </c>
      <c r="F10739" s="1" t="s">
        <v>205</v>
      </c>
      <c r="G10739" s="1" t="s">
        <v>269</v>
      </c>
      <c r="H10739" s="1" t="s">
        <v>916</v>
      </c>
      <c r="I10739" s="1">
        <v>4009148.34</v>
      </c>
      <c r="K10739" s="1">
        <v>789095</v>
      </c>
      <c r="L10739" s="1">
        <v>12784093</v>
      </c>
      <c r="M10739" s="1">
        <v>0.3978390097618103</v>
      </c>
      <c r="N10739" s="1">
        <v>3.2119395732879639</v>
      </c>
      <c r="O10739" s="1">
        <v>0.35793441534042358</v>
      </c>
      <c r="P10739" s="1">
        <v>9.8031625747680664</v>
      </c>
      <c r="Q10739" s="1">
        <v>0</v>
      </c>
      <c r="S10739" s="1">
        <v>35</v>
      </c>
      <c r="T10739" s="1">
        <v>1</v>
      </c>
      <c r="U10739" s="1">
        <v>17582336</v>
      </c>
      <c r="V10739" s="1">
        <v>0.75577342510223389</v>
      </c>
      <c r="W10739" s="1">
        <v>4.4915409088134766</v>
      </c>
      <c r="X10739" s="1">
        <v>4.4915409088134766</v>
      </c>
    </row>
    <row r="10740" spans="1:24" x14ac:dyDescent="0.35">
      <c r="A10740" s="1">
        <v>360361</v>
      </c>
      <c r="B10740" s="1" t="s">
        <v>2349</v>
      </c>
      <c r="C10740" s="1">
        <v>125237702</v>
      </c>
      <c r="D10740" s="1">
        <v>361</v>
      </c>
      <c r="E10740" s="1" t="s">
        <v>2896</v>
      </c>
      <c r="F10740" s="1" t="s">
        <v>205</v>
      </c>
      <c r="G10740" s="1" t="s">
        <v>269</v>
      </c>
      <c r="H10740" s="1" t="s">
        <v>916</v>
      </c>
      <c r="I10740" s="1">
        <v>4515058.9400000004</v>
      </c>
      <c r="K10740" s="1">
        <v>1039095</v>
      </c>
      <c r="L10740" s="1">
        <v>13857021</v>
      </c>
      <c r="M10740" s="1">
        <v>1.0729279518127441</v>
      </c>
      <c r="N10740" s="1">
        <v>8.3926801681518555</v>
      </c>
      <c r="O10740" s="1">
        <v>0.50591057538986206</v>
      </c>
      <c r="P10740" s="1">
        <v>12.618904113769531</v>
      </c>
      <c r="Q10740" s="1">
        <v>0.25</v>
      </c>
      <c r="S10740" s="1">
        <v>36</v>
      </c>
      <c r="T10740" s="1">
        <v>1</v>
      </c>
      <c r="U10740" s="1">
        <v>19411176</v>
      </c>
      <c r="V10740" s="1">
        <v>1.828838586807251</v>
      </c>
      <c r="W10740" s="1">
        <v>10.401576042175293</v>
      </c>
      <c r="X10740" s="1">
        <v>10.401576042175293</v>
      </c>
    </row>
    <row r="10741" spans="1:24" x14ac:dyDescent="0.35">
      <c r="A10741" s="1">
        <v>370361</v>
      </c>
      <c r="B10741" s="1" t="s">
        <v>2350</v>
      </c>
      <c r="C10741" s="1">
        <v>125237702</v>
      </c>
      <c r="D10741" s="1">
        <v>361</v>
      </c>
      <c r="E10741" s="1" t="s">
        <v>2896</v>
      </c>
      <c r="F10741" s="1" t="s">
        <v>205</v>
      </c>
      <c r="G10741" s="1" t="s">
        <v>269</v>
      </c>
      <c r="H10741" s="1" t="s">
        <v>916</v>
      </c>
      <c r="I10741" s="1">
        <v>4785614.57</v>
      </c>
      <c r="K10741" s="1">
        <v>1039095</v>
      </c>
      <c r="L10741" s="1">
        <v>15619874</v>
      </c>
      <c r="M10741" s="1">
        <v>1.7628530263900757</v>
      </c>
      <c r="N10741" s="1">
        <v>12.721731185913086</v>
      </c>
      <c r="O10741" s="1">
        <v>0.27055561542510986</v>
      </c>
      <c r="P10741" s="1">
        <v>5.9922943115234375</v>
      </c>
      <c r="Q10741" s="1">
        <v>0</v>
      </c>
      <c r="S10741" s="1">
        <v>37</v>
      </c>
      <c r="T10741" s="1">
        <v>1</v>
      </c>
      <c r="U10741" s="1">
        <v>21444584</v>
      </c>
      <c r="V10741" s="1">
        <v>2.0334086418151855</v>
      </c>
      <c r="W10741" s="1">
        <v>10.475449562072754</v>
      </c>
      <c r="X10741" s="1">
        <v>10.475449562072754</v>
      </c>
    </row>
    <row r="10742" spans="1:24" x14ac:dyDescent="0.35">
      <c r="A10742" s="1">
        <v>380361</v>
      </c>
      <c r="B10742" s="1" t="s">
        <v>2351</v>
      </c>
      <c r="C10742" s="1">
        <v>125237702</v>
      </c>
      <c r="D10742" s="1">
        <v>361</v>
      </c>
      <c r="E10742" s="1" t="s">
        <v>2896</v>
      </c>
      <c r="F10742" s="1" t="s">
        <v>205</v>
      </c>
      <c r="G10742" s="1" t="s">
        <v>269</v>
      </c>
      <c r="H10742" s="1" t="s">
        <v>916</v>
      </c>
      <c r="I10742" s="1">
        <v>5378754</v>
      </c>
      <c r="K10742" s="1">
        <v>2001892.875</v>
      </c>
      <c r="L10742" s="1">
        <v>16200650</v>
      </c>
      <c r="M10742" s="1">
        <v>0.58077597618103027</v>
      </c>
      <c r="N10742" s="1">
        <v>3.7181861400604248</v>
      </c>
      <c r="O10742" s="1">
        <v>0.5931394100189209</v>
      </c>
      <c r="P10742" s="1">
        <v>12.394216537475586</v>
      </c>
      <c r="Q10742" s="1">
        <v>0.96279788017272949</v>
      </c>
      <c r="S10742" s="1">
        <v>38</v>
      </c>
      <c r="T10742" s="1">
        <v>1</v>
      </c>
      <c r="U10742" s="1">
        <v>23581296</v>
      </c>
      <c r="V10742" s="1">
        <v>2.1367132663726807</v>
      </c>
      <c r="W10742" s="1">
        <v>9.9638767242431641</v>
      </c>
      <c r="X10742" s="1">
        <v>9.9638767242431641</v>
      </c>
    </row>
    <row r="10743" spans="1:24" x14ac:dyDescent="0.35">
      <c r="A10743" s="1">
        <v>390361</v>
      </c>
      <c r="B10743" s="1" t="s">
        <v>2352</v>
      </c>
      <c r="C10743" s="1">
        <v>125237702</v>
      </c>
      <c r="D10743" s="1">
        <v>361</v>
      </c>
      <c r="E10743" s="1" t="s">
        <v>2896</v>
      </c>
      <c r="F10743" s="1" t="s">
        <v>205</v>
      </c>
      <c r="G10743" s="1" t="s">
        <v>269</v>
      </c>
      <c r="H10743" s="1" t="s">
        <v>916</v>
      </c>
      <c r="I10743" s="1">
        <v>5497390</v>
      </c>
      <c r="K10743" s="1">
        <v>2909103.75</v>
      </c>
      <c r="L10743" s="1">
        <v>16443806</v>
      </c>
      <c r="M10743" s="1">
        <v>0.24315600097179413</v>
      </c>
      <c r="N10743" s="1">
        <v>1.5009027719497681</v>
      </c>
      <c r="O10743" s="1">
        <v>0.11863599717617035</v>
      </c>
      <c r="P10743" s="1">
        <v>2.2056410312652588</v>
      </c>
      <c r="Q10743" s="1">
        <v>0.90721088647842407</v>
      </c>
      <c r="S10743" s="1">
        <v>39</v>
      </c>
      <c r="T10743" s="1">
        <v>1</v>
      </c>
      <c r="U10743" s="1">
        <v>24850300</v>
      </c>
      <c r="V10743" s="1">
        <v>1.2690027952194214</v>
      </c>
      <c r="W10743" s="1">
        <v>5.3814005851745605</v>
      </c>
      <c r="X10743" s="1">
        <v>5.3814005851745605</v>
      </c>
    </row>
    <row r="10744" spans="1:24" x14ac:dyDescent="0.35">
      <c r="A10744" s="1">
        <v>400361</v>
      </c>
      <c r="B10744" s="1" t="s">
        <v>2353</v>
      </c>
      <c r="C10744" s="1">
        <v>125237702</v>
      </c>
      <c r="D10744" s="1">
        <v>361</v>
      </c>
      <c r="E10744" s="1" t="s">
        <v>2896</v>
      </c>
      <c r="F10744" s="1" t="s">
        <v>205</v>
      </c>
      <c r="G10744" s="1" t="s">
        <v>269</v>
      </c>
      <c r="H10744" s="1" t="s">
        <v>916</v>
      </c>
      <c r="S10744" s="1">
        <v>40</v>
      </c>
      <c r="T10744" s="1">
        <v>1</v>
      </c>
      <c r="U10744" s="1">
        <v>0</v>
      </c>
      <c r="V10744" s="1">
        <v>0</v>
      </c>
      <c r="W10744" s="1">
        <v>-100</v>
      </c>
      <c r="X10744" s="1">
        <v>-100</v>
      </c>
    </row>
    <row r="10745" spans="1:24" x14ac:dyDescent="0.35">
      <c r="A10745" s="1">
        <v>410361</v>
      </c>
      <c r="B10745" s="1" t="s">
        <v>2354</v>
      </c>
      <c r="C10745" s="1">
        <v>125237702</v>
      </c>
      <c r="D10745" s="1">
        <v>361</v>
      </c>
      <c r="E10745" s="1" t="s">
        <v>2896</v>
      </c>
      <c r="F10745" s="1" t="s">
        <v>205</v>
      </c>
      <c r="G10745" s="1" t="s">
        <v>269</v>
      </c>
      <c r="H10745" s="1" t="s">
        <v>916</v>
      </c>
      <c r="S10745" s="1">
        <v>41</v>
      </c>
      <c r="T10745" s="1">
        <v>1</v>
      </c>
      <c r="U10745" s="1">
        <v>0</v>
      </c>
      <c r="V10745" s="1">
        <v>0</v>
      </c>
    </row>
    <row r="10746" spans="1:24" x14ac:dyDescent="0.35">
      <c r="A10746" s="1">
        <v>420361</v>
      </c>
      <c r="B10746" s="1" t="s">
        <v>2355</v>
      </c>
      <c r="C10746" s="1">
        <v>125237702</v>
      </c>
      <c r="D10746" s="1">
        <v>361</v>
      </c>
      <c r="E10746" s="1" t="s">
        <v>2896</v>
      </c>
      <c r="F10746" s="1" t="s">
        <v>205</v>
      </c>
      <c r="G10746" s="1" t="s">
        <v>269</v>
      </c>
      <c r="H10746" s="1" t="s">
        <v>916</v>
      </c>
      <c r="S10746" s="1">
        <v>42</v>
      </c>
      <c r="T10746" s="1">
        <v>1</v>
      </c>
      <c r="U10746" s="1">
        <v>0</v>
      </c>
      <c r="V10746" s="1">
        <v>0</v>
      </c>
    </row>
    <row r="10747" spans="1:24" x14ac:dyDescent="0.35">
      <c r="A10747" s="1">
        <v>430361</v>
      </c>
      <c r="B10747" s="1" t="s">
        <v>2356</v>
      </c>
      <c r="C10747" s="1">
        <v>125237702</v>
      </c>
      <c r="D10747" s="1">
        <v>361</v>
      </c>
      <c r="E10747" s="1" t="s">
        <v>2896</v>
      </c>
      <c r="F10747" s="1" t="s">
        <v>205</v>
      </c>
      <c r="G10747" s="1" t="s">
        <v>269</v>
      </c>
      <c r="H10747" s="1" t="s">
        <v>916</v>
      </c>
      <c r="S10747" s="1">
        <v>43</v>
      </c>
      <c r="T10747" s="1">
        <v>1</v>
      </c>
      <c r="U10747" s="1">
        <v>0</v>
      </c>
      <c r="V10747" s="1">
        <v>0</v>
      </c>
    </row>
    <row r="10748" spans="1:24" x14ac:dyDescent="0.35">
      <c r="A10748" s="1">
        <v>440361</v>
      </c>
      <c r="B10748" s="1" t="s">
        <v>2357</v>
      </c>
      <c r="C10748" s="1">
        <v>125237702</v>
      </c>
      <c r="D10748" s="1">
        <v>361</v>
      </c>
      <c r="E10748" s="1" t="s">
        <v>2896</v>
      </c>
      <c r="F10748" s="1" t="s">
        <v>205</v>
      </c>
      <c r="G10748" s="1" t="s">
        <v>269</v>
      </c>
      <c r="H10748" s="1" t="s">
        <v>916</v>
      </c>
      <c r="S10748" s="1">
        <v>44</v>
      </c>
      <c r="T10748" s="1">
        <v>1</v>
      </c>
      <c r="U10748" s="1">
        <v>0</v>
      </c>
      <c r="V10748" s="1">
        <v>0</v>
      </c>
    </row>
    <row r="10749" spans="1:24" x14ac:dyDescent="0.35">
      <c r="A10749" s="1">
        <v>450361</v>
      </c>
      <c r="B10749" s="1" t="s">
        <v>2358</v>
      </c>
      <c r="C10749" s="1">
        <v>125237702</v>
      </c>
      <c r="D10749" s="1">
        <v>361</v>
      </c>
      <c r="E10749" s="1" t="s">
        <v>2896</v>
      </c>
      <c r="F10749" s="1" t="s">
        <v>205</v>
      </c>
      <c r="G10749" s="1" t="s">
        <v>269</v>
      </c>
      <c r="H10749" s="1" t="s">
        <v>916</v>
      </c>
      <c r="S10749" s="1">
        <v>45</v>
      </c>
      <c r="T10749" s="1">
        <v>1</v>
      </c>
      <c r="U10749" s="1">
        <v>0</v>
      </c>
      <c r="V10749" s="1">
        <v>0</v>
      </c>
    </row>
    <row r="10750" spans="1:24" x14ac:dyDescent="0.35">
      <c r="A10750" s="1">
        <v>460361</v>
      </c>
      <c r="B10750" s="1" t="s">
        <v>2359</v>
      </c>
      <c r="C10750" s="1">
        <v>125237702</v>
      </c>
      <c r="D10750" s="1">
        <v>361</v>
      </c>
      <c r="E10750" s="1" t="s">
        <v>2896</v>
      </c>
      <c r="F10750" s="1" t="s">
        <v>205</v>
      </c>
      <c r="G10750" s="1" t="s">
        <v>269</v>
      </c>
      <c r="H10750" s="1" t="s">
        <v>916</v>
      </c>
      <c r="S10750" s="1">
        <v>46</v>
      </c>
      <c r="T10750" s="1">
        <v>1</v>
      </c>
      <c r="U10750" s="1">
        <v>0</v>
      </c>
      <c r="V10750" s="1">
        <v>0</v>
      </c>
    </row>
    <row r="10751" spans="1:24" x14ac:dyDescent="0.35">
      <c r="A10751" s="1">
        <v>470361</v>
      </c>
      <c r="B10751" s="1" t="s">
        <v>2360</v>
      </c>
      <c r="C10751" s="1">
        <v>125237702</v>
      </c>
      <c r="D10751" s="1">
        <v>361</v>
      </c>
      <c r="E10751" s="1" t="s">
        <v>2896</v>
      </c>
      <c r="F10751" s="1" t="s">
        <v>205</v>
      </c>
      <c r="G10751" s="1" t="s">
        <v>269</v>
      </c>
      <c r="H10751" s="1" t="s">
        <v>916</v>
      </c>
      <c r="S10751" s="1">
        <v>47</v>
      </c>
      <c r="T10751" s="1">
        <v>1</v>
      </c>
      <c r="U10751" s="1">
        <v>0</v>
      </c>
      <c r="V10751" s="1">
        <v>0</v>
      </c>
    </row>
    <row r="10752" spans="1:24" x14ac:dyDescent="0.35">
      <c r="A10752" s="1">
        <v>480361</v>
      </c>
      <c r="B10752" s="1" t="s">
        <v>2361</v>
      </c>
      <c r="C10752" s="1">
        <v>125237702</v>
      </c>
      <c r="D10752" s="1">
        <v>361</v>
      </c>
      <c r="E10752" s="1" t="s">
        <v>2896</v>
      </c>
      <c r="F10752" s="1" t="s">
        <v>205</v>
      </c>
      <c r="G10752" s="1" t="s">
        <v>269</v>
      </c>
      <c r="H10752" s="1" t="s">
        <v>916</v>
      </c>
      <c r="S10752" s="1">
        <v>48</v>
      </c>
      <c r="T10752" s="1">
        <v>1</v>
      </c>
      <c r="U10752" s="1">
        <v>0</v>
      </c>
      <c r="V10752" s="1">
        <v>0</v>
      </c>
    </row>
    <row r="10753" spans="1:24" x14ac:dyDescent="0.35">
      <c r="A10753" s="1">
        <v>290368</v>
      </c>
      <c r="B10753" s="1" t="s">
        <v>2341</v>
      </c>
      <c r="C10753" s="1">
        <v>125237903</v>
      </c>
      <c r="D10753" s="1">
        <v>368</v>
      </c>
      <c r="E10753" s="1" t="s">
        <v>2897</v>
      </c>
      <c r="F10753" s="1" t="s">
        <v>205</v>
      </c>
      <c r="G10753" s="1" t="s">
        <v>269</v>
      </c>
      <c r="H10753" s="1" t="s">
        <v>916</v>
      </c>
      <c r="I10753" s="1">
        <v>1922229.48</v>
      </c>
      <c r="K10753" s="1">
        <v>140258</v>
      </c>
      <c r="L10753" s="1">
        <v>2788923.25</v>
      </c>
      <c r="S10753" s="1">
        <v>29</v>
      </c>
      <c r="T10753" s="1">
        <v>1</v>
      </c>
      <c r="U10753" s="1">
        <v>4851411</v>
      </c>
      <c r="V10753" s="1">
        <v>0</v>
      </c>
    </row>
    <row r="10754" spans="1:24" x14ac:dyDescent="0.35">
      <c r="A10754" s="1">
        <v>300368</v>
      </c>
      <c r="B10754" s="1" t="s">
        <v>2343</v>
      </c>
      <c r="C10754" s="1">
        <v>125237903</v>
      </c>
      <c r="D10754" s="1">
        <v>368</v>
      </c>
      <c r="E10754" s="1" t="s">
        <v>2897</v>
      </c>
      <c r="F10754" s="1" t="s">
        <v>205</v>
      </c>
      <c r="G10754" s="1" t="s">
        <v>269</v>
      </c>
      <c r="H10754" s="1" t="s">
        <v>916</v>
      </c>
      <c r="I10754" s="1">
        <v>1932788.29</v>
      </c>
      <c r="K10754" s="1">
        <v>140258</v>
      </c>
      <c r="L10754" s="1">
        <v>2889387.75</v>
      </c>
      <c r="M10754" s="1">
        <v>0.10046450048685074</v>
      </c>
      <c r="N10754" s="1">
        <v>3.6022684574127197</v>
      </c>
      <c r="O10754" s="1">
        <v>1.0558810085058212E-2</v>
      </c>
      <c r="P10754" s="1">
        <v>0.54930019378662109</v>
      </c>
      <c r="Q10754" s="1">
        <v>0</v>
      </c>
      <c r="S10754" s="1">
        <v>30</v>
      </c>
      <c r="T10754" s="1">
        <v>1</v>
      </c>
      <c r="U10754" s="1">
        <v>4962434</v>
      </c>
      <c r="V10754" s="1">
        <v>0.11102330684661865</v>
      </c>
      <c r="W10754" s="1">
        <v>2.2884681224822998</v>
      </c>
      <c r="X10754" s="1">
        <v>2.2884681224822998</v>
      </c>
    </row>
    <row r="10755" spans="1:24" x14ac:dyDescent="0.35">
      <c r="A10755" s="1">
        <v>310368</v>
      </c>
      <c r="B10755" s="1" t="s">
        <v>2344</v>
      </c>
      <c r="C10755" s="1">
        <v>125237903</v>
      </c>
      <c r="D10755" s="1">
        <v>368</v>
      </c>
      <c r="E10755" s="1" t="s">
        <v>2897</v>
      </c>
      <c r="F10755" s="1" t="s">
        <v>205</v>
      </c>
      <c r="G10755" s="1" t="s">
        <v>269</v>
      </c>
      <c r="H10755" s="1" t="s">
        <v>916</v>
      </c>
      <c r="I10755" s="1">
        <v>1937724.53</v>
      </c>
      <c r="K10755" s="1">
        <v>140258</v>
      </c>
      <c r="L10755" s="1">
        <v>2945585</v>
      </c>
      <c r="M10755" s="1">
        <v>5.619724839925766E-2</v>
      </c>
      <c r="N10755" s="1">
        <v>1.9449535608291626</v>
      </c>
      <c r="O10755" s="1">
        <v>4.9362401477992535E-3</v>
      </c>
      <c r="P10755" s="1">
        <v>0.25539475679397583</v>
      </c>
      <c r="Q10755" s="1">
        <v>0</v>
      </c>
      <c r="S10755" s="1">
        <v>31</v>
      </c>
      <c r="T10755" s="1">
        <v>1</v>
      </c>
      <c r="U10755" s="1">
        <v>5023567.5</v>
      </c>
      <c r="V10755" s="1">
        <v>6.1133489012718201E-2</v>
      </c>
      <c r="W10755" s="1">
        <v>1.2319257259368896</v>
      </c>
      <c r="X10755" s="1">
        <v>1.2319257259368896</v>
      </c>
    </row>
    <row r="10756" spans="1:24" x14ac:dyDescent="0.35">
      <c r="A10756" s="1">
        <v>320368</v>
      </c>
      <c r="B10756" s="1" t="s">
        <v>2345</v>
      </c>
      <c r="C10756" s="1">
        <v>125237903</v>
      </c>
      <c r="D10756" s="1">
        <v>368</v>
      </c>
      <c r="E10756" s="1" t="s">
        <v>2897</v>
      </c>
      <c r="F10756" s="1" t="s">
        <v>205</v>
      </c>
      <c r="G10756" s="1" t="s">
        <v>269</v>
      </c>
      <c r="H10756" s="1" t="s">
        <v>916</v>
      </c>
      <c r="I10756" s="1">
        <v>1952212.86</v>
      </c>
      <c r="K10756" s="1">
        <v>140258</v>
      </c>
      <c r="L10756" s="1">
        <v>3006262.75</v>
      </c>
      <c r="M10756" s="1">
        <v>6.0677748173475266E-2</v>
      </c>
      <c r="N10756" s="1">
        <v>2.0599558353424072</v>
      </c>
      <c r="O10756" s="1">
        <v>1.4488330110907555E-2</v>
      </c>
      <c r="P10756" s="1">
        <v>0.74769812822341919</v>
      </c>
      <c r="Q10756" s="1">
        <v>0</v>
      </c>
      <c r="S10756" s="1">
        <v>32</v>
      </c>
      <c r="T10756" s="1">
        <v>1</v>
      </c>
      <c r="U10756" s="1">
        <v>5098733.5</v>
      </c>
      <c r="V10756" s="1">
        <v>7.5166076421737671E-2</v>
      </c>
      <c r="W10756" s="1">
        <v>1.4962673187255859</v>
      </c>
      <c r="X10756" s="1">
        <v>1.4962673187255859</v>
      </c>
    </row>
    <row r="10757" spans="1:24" x14ac:dyDescent="0.35">
      <c r="A10757" s="1">
        <v>330368</v>
      </c>
      <c r="B10757" s="1" t="s">
        <v>2346</v>
      </c>
      <c r="C10757" s="1">
        <v>125237903</v>
      </c>
      <c r="D10757" s="1">
        <v>368</v>
      </c>
      <c r="E10757" s="1" t="s">
        <v>2897</v>
      </c>
      <c r="F10757" s="1" t="s">
        <v>205</v>
      </c>
      <c r="G10757" s="1" t="s">
        <v>269</v>
      </c>
      <c r="H10757" s="1" t="s">
        <v>916</v>
      </c>
      <c r="I10757" s="1">
        <v>1956025.29</v>
      </c>
      <c r="K10757" s="1">
        <v>140258</v>
      </c>
      <c r="L10757" s="1">
        <v>3102196.5</v>
      </c>
      <c r="M10757" s="1">
        <v>9.593375027179718E-2</v>
      </c>
      <c r="N10757" s="1">
        <v>3.1911299228668213</v>
      </c>
      <c r="O10757" s="1">
        <v>3.8124299608170986E-3</v>
      </c>
      <c r="P10757" s="1">
        <v>0.19528761506080627</v>
      </c>
      <c r="Q10757" s="1">
        <v>0</v>
      </c>
      <c r="S10757" s="1">
        <v>33</v>
      </c>
      <c r="T10757" s="1">
        <v>1</v>
      </c>
      <c r="U10757" s="1">
        <v>5198480</v>
      </c>
      <c r="V10757" s="1">
        <v>9.9746182560920715E-2</v>
      </c>
      <c r="W10757" s="1">
        <v>1.9562995433807373</v>
      </c>
      <c r="X10757" s="1">
        <v>1.9562995433807373</v>
      </c>
    </row>
    <row r="10758" spans="1:24" x14ac:dyDescent="0.35">
      <c r="A10758" s="1">
        <v>340368</v>
      </c>
      <c r="B10758" s="1" t="s">
        <v>2347</v>
      </c>
      <c r="C10758" s="1">
        <v>125237903</v>
      </c>
      <c r="D10758" s="1">
        <v>368</v>
      </c>
      <c r="E10758" s="1" t="s">
        <v>2897</v>
      </c>
      <c r="F10758" s="1" t="s">
        <v>205</v>
      </c>
      <c r="G10758" s="1" t="s">
        <v>269</v>
      </c>
      <c r="H10758" s="1" t="s">
        <v>916</v>
      </c>
      <c r="I10758" s="1">
        <v>1955208.34</v>
      </c>
      <c r="K10758" s="1">
        <v>140258</v>
      </c>
      <c r="L10758" s="1">
        <v>3102192.5</v>
      </c>
      <c r="M10758" s="1">
        <v>-3.9999999899009708E-6</v>
      </c>
      <c r="N10758" s="1">
        <v>-1.2894089741166681E-4</v>
      </c>
      <c r="O10758" s="1">
        <v>-8.1694999244064093E-4</v>
      </c>
      <c r="P10758" s="1">
        <v>-4.1765820235013962E-2</v>
      </c>
      <c r="Q10758" s="1">
        <v>0</v>
      </c>
      <c r="S10758" s="1">
        <v>34</v>
      </c>
      <c r="T10758" s="1">
        <v>1</v>
      </c>
      <c r="U10758" s="1">
        <v>5197659</v>
      </c>
      <c r="V10758" s="1">
        <v>-8.2094996469095349E-4</v>
      </c>
      <c r="W10758" s="1">
        <v>-1.5793077647686005E-2</v>
      </c>
      <c r="X10758" s="1">
        <v>-1.5793077647686005E-2</v>
      </c>
    </row>
    <row r="10759" spans="1:24" x14ac:dyDescent="0.35">
      <c r="A10759" s="1">
        <v>350368</v>
      </c>
      <c r="B10759" s="1" t="s">
        <v>2348</v>
      </c>
      <c r="C10759" s="1">
        <v>125237903</v>
      </c>
      <c r="D10759" s="1">
        <v>368</v>
      </c>
      <c r="E10759" s="1" t="s">
        <v>2897</v>
      </c>
      <c r="F10759" s="1" t="s">
        <v>205</v>
      </c>
      <c r="G10759" s="1" t="s">
        <v>269</v>
      </c>
      <c r="H10759" s="1" t="s">
        <v>916</v>
      </c>
      <c r="I10759" s="1">
        <v>1854313.44</v>
      </c>
      <c r="K10759" s="1">
        <v>140258</v>
      </c>
      <c r="L10759" s="1">
        <v>3260148.5</v>
      </c>
      <c r="M10759" s="1">
        <v>0.15795600414276123</v>
      </c>
      <c r="N10759" s="1">
        <v>5.0917534828186035</v>
      </c>
      <c r="O10759" s="1">
        <v>-0.10089489817619324</v>
      </c>
      <c r="P10759" s="1">
        <v>-5.1603145599365234</v>
      </c>
      <c r="Q10759" s="1">
        <v>0</v>
      </c>
      <c r="S10759" s="1">
        <v>35</v>
      </c>
      <c r="T10759" s="1">
        <v>1</v>
      </c>
      <c r="U10759" s="1">
        <v>5254720</v>
      </c>
      <c r="V10759" s="1">
        <v>5.7061105966567993E-2</v>
      </c>
      <c r="W10759" s="1">
        <v>1.0978211164474487</v>
      </c>
      <c r="X10759" s="1">
        <v>1.0978211164474487</v>
      </c>
    </row>
    <row r="10760" spans="1:24" x14ac:dyDescent="0.35">
      <c r="A10760" s="1">
        <v>360368</v>
      </c>
      <c r="B10760" s="1" t="s">
        <v>2349</v>
      </c>
      <c r="C10760" s="1">
        <v>125237903</v>
      </c>
      <c r="D10760" s="1">
        <v>368</v>
      </c>
      <c r="E10760" s="1" t="s">
        <v>2897</v>
      </c>
      <c r="F10760" s="1" t="s">
        <v>205</v>
      </c>
      <c r="G10760" s="1" t="s">
        <v>269</v>
      </c>
      <c r="H10760" s="1" t="s">
        <v>916</v>
      </c>
      <c r="I10760" s="1">
        <v>1896540.74</v>
      </c>
      <c r="K10760" s="1">
        <v>140258</v>
      </c>
      <c r="L10760" s="1">
        <v>3770280.5</v>
      </c>
      <c r="M10760" s="1">
        <v>0.51013201475143433</v>
      </c>
      <c r="N10760" s="1">
        <v>15.647507667541504</v>
      </c>
      <c r="O10760" s="1">
        <v>4.2227301746606827E-2</v>
      </c>
      <c r="P10760" s="1">
        <v>2.2772471904754639</v>
      </c>
      <c r="Q10760" s="1">
        <v>0</v>
      </c>
      <c r="S10760" s="1">
        <v>36</v>
      </c>
      <c r="T10760" s="1">
        <v>1</v>
      </c>
      <c r="U10760" s="1">
        <v>5807079</v>
      </c>
      <c r="V10760" s="1">
        <v>0.55235934257507324</v>
      </c>
      <c r="W10760" s="1">
        <v>10.511672973632813</v>
      </c>
      <c r="X10760" s="1">
        <v>10.511672973632813</v>
      </c>
    </row>
    <row r="10761" spans="1:24" x14ac:dyDescent="0.35">
      <c r="A10761" s="1">
        <v>370368</v>
      </c>
      <c r="B10761" s="1" t="s">
        <v>2350</v>
      </c>
      <c r="C10761" s="1">
        <v>125237903</v>
      </c>
      <c r="D10761" s="1">
        <v>368</v>
      </c>
      <c r="E10761" s="1" t="s">
        <v>2897</v>
      </c>
      <c r="F10761" s="1" t="s">
        <v>205</v>
      </c>
      <c r="G10761" s="1" t="s">
        <v>269</v>
      </c>
      <c r="H10761" s="1" t="s">
        <v>916</v>
      </c>
      <c r="I10761" s="1">
        <v>2081322.58</v>
      </c>
      <c r="K10761" s="1">
        <v>140258</v>
      </c>
      <c r="L10761" s="1">
        <v>4277774</v>
      </c>
      <c r="M10761" s="1">
        <v>0.50749349594116211</v>
      </c>
      <c r="N10761" s="1">
        <v>13.46036434173584</v>
      </c>
      <c r="O10761" s="1">
        <v>0.18478183448314667</v>
      </c>
      <c r="P10761" s="1">
        <v>9.7430992126464844</v>
      </c>
      <c r="Q10761" s="1">
        <v>0</v>
      </c>
      <c r="S10761" s="1">
        <v>37</v>
      </c>
      <c r="T10761" s="1">
        <v>1</v>
      </c>
      <c r="U10761" s="1">
        <v>6499354.5</v>
      </c>
      <c r="V10761" s="1">
        <v>0.69227534532546997</v>
      </c>
      <c r="W10761" s="1">
        <v>11.921234130859375</v>
      </c>
      <c r="X10761" s="1">
        <v>11.921234130859375</v>
      </c>
    </row>
    <row r="10762" spans="1:24" x14ac:dyDescent="0.35">
      <c r="A10762" s="1">
        <v>380368</v>
      </c>
      <c r="B10762" s="1" t="s">
        <v>2351</v>
      </c>
      <c r="C10762" s="1">
        <v>125237903</v>
      </c>
      <c r="D10762" s="1">
        <v>368</v>
      </c>
      <c r="E10762" s="1" t="s">
        <v>2897</v>
      </c>
      <c r="F10762" s="1" t="s">
        <v>205</v>
      </c>
      <c r="G10762" s="1" t="s">
        <v>269</v>
      </c>
      <c r="H10762" s="1" t="s">
        <v>916</v>
      </c>
      <c r="I10762" s="1">
        <v>1975794</v>
      </c>
      <c r="K10762" s="1">
        <v>140258</v>
      </c>
      <c r="L10762" s="1">
        <v>4570166</v>
      </c>
      <c r="M10762" s="1">
        <v>0.29239198565483093</v>
      </c>
      <c r="N10762" s="1">
        <v>6.8351435661315918</v>
      </c>
      <c r="O10762" s="1">
        <v>-0.1055285781621933</v>
      </c>
      <c r="P10762" s="1">
        <v>-5.0702652931213379</v>
      </c>
      <c r="Q10762" s="1">
        <v>0</v>
      </c>
      <c r="S10762" s="1">
        <v>38</v>
      </c>
      <c r="T10762" s="1">
        <v>1</v>
      </c>
      <c r="U10762" s="1">
        <v>6686218</v>
      </c>
      <c r="V10762" s="1">
        <v>0.18686340749263763</v>
      </c>
      <c r="W10762" s="1">
        <v>2.8751084804534912</v>
      </c>
      <c r="X10762" s="1">
        <v>2.8751084804534912</v>
      </c>
    </row>
    <row r="10763" spans="1:24" x14ac:dyDescent="0.35">
      <c r="A10763" s="1">
        <v>390368</v>
      </c>
      <c r="B10763" s="1" t="s">
        <v>2352</v>
      </c>
      <c r="C10763" s="1">
        <v>125237903</v>
      </c>
      <c r="D10763" s="1">
        <v>368</v>
      </c>
      <c r="E10763" s="1" t="s">
        <v>2897</v>
      </c>
      <c r="F10763" s="1" t="s">
        <v>205</v>
      </c>
      <c r="G10763" s="1" t="s">
        <v>269</v>
      </c>
      <c r="H10763" s="1" t="s">
        <v>916</v>
      </c>
      <c r="I10763" s="1">
        <v>1989149</v>
      </c>
      <c r="K10763" s="1">
        <v>190258</v>
      </c>
      <c r="L10763" s="1">
        <v>4660782</v>
      </c>
      <c r="M10763" s="1">
        <v>9.0616002678871155E-2</v>
      </c>
      <c r="N10763" s="1">
        <v>1.9827725887298584</v>
      </c>
      <c r="O10763" s="1">
        <v>1.335499994456768E-2</v>
      </c>
      <c r="P10763" s="1">
        <v>0.67593079805374146</v>
      </c>
      <c r="Q10763" s="1">
        <v>5.000000074505806E-2</v>
      </c>
      <c r="S10763" s="1">
        <v>39</v>
      </c>
      <c r="T10763" s="1">
        <v>1</v>
      </c>
      <c r="U10763" s="1">
        <v>6840189</v>
      </c>
      <c r="V10763" s="1">
        <v>0.15397100150585175</v>
      </c>
      <c r="W10763" s="1">
        <v>2.3028116226196289</v>
      </c>
      <c r="X10763" s="1">
        <v>2.3028116226196289</v>
      </c>
    </row>
    <row r="10764" spans="1:24" x14ac:dyDescent="0.35">
      <c r="A10764" s="1">
        <v>400368</v>
      </c>
      <c r="B10764" s="1" t="s">
        <v>2353</v>
      </c>
      <c r="C10764" s="1">
        <v>125237903</v>
      </c>
      <c r="D10764" s="1">
        <v>368</v>
      </c>
      <c r="E10764" s="1" t="s">
        <v>2897</v>
      </c>
      <c r="F10764" s="1" t="s">
        <v>205</v>
      </c>
      <c r="G10764" s="1" t="s">
        <v>269</v>
      </c>
      <c r="H10764" s="1" t="s">
        <v>916</v>
      </c>
      <c r="S10764" s="1">
        <v>40</v>
      </c>
      <c r="T10764" s="1">
        <v>1</v>
      </c>
      <c r="U10764" s="1">
        <v>0</v>
      </c>
      <c r="V10764" s="1">
        <v>0</v>
      </c>
      <c r="W10764" s="1">
        <v>-100</v>
      </c>
      <c r="X10764" s="1">
        <v>-100</v>
      </c>
    </row>
    <row r="10765" spans="1:24" x14ac:dyDescent="0.35">
      <c r="A10765" s="1">
        <v>410368</v>
      </c>
      <c r="B10765" s="1" t="s">
        <v>2354</v>
      </c>
      <c r="C10765" s="1">
        <v>125237903</v>
      </c>
      <c r="D10765" s="1">
        <v>368</v>
      </c>
      <c r="E10765" s="1" t="s">
        <v>2897</v>
      </c>
      <c r="F10765" s="1" t="s">
        <v>205</v>
      </c>
      <c r="G10765" s="1" t="s">
        <v>269</v>
      </c>
      <c r="H10765" s="1" t="s">
        <v>916</v>
      </c>
      <c r="S10765" s="1">
        <v>41</v>
      </c>
      <c r="T10765" s="1">
        <v>1</v>
      </c>
      <c r="U10765" s="1">
        <v>0</v>
      </c>
      <c r="V10765" s="1">
        <v>0</v>
      </c>
    </row>
    <row r="10766" spans="1:24" x14ac:dyDescent="0.35">
      <c r="A10766" s="1">
        <v>420368</v>
      </c>
      <c r="B10766" s="1" t="s">
        <v>2355</v>
      </c>
      <c r="C10766" s="1">
        <v>125237903</v>
      </c>
      <c r="D10766" s="1">
        <v>368</v>
      </c>
      <c r="E10766" s="1" t="s">
        <v>2897</v>
      </c>
      <c r="F10766" s="1" t="s">
        <v>205</v>
      </c>
      <c r="G10766" s="1" t="s">
        <v>269</v>
      </c>
      <c r="H10766" s="1" t="s">
        <v>916</v>
      </c>
      <c r="S10766" s="1">
        <v>42</v>
      </c>
      <c r="T10766" s="1">
        <v>1</v>
      </c>
      <c r="U10766" s="1">
        <v>0</v>
      </c>
      <c r="V10766" s="1">
        <v>0</v>
      </c>
    </row>
    <row r="10767" spans="1:24" x14ac:dyDescent="0.35">
      <c r="A10767" s="1">
        <v>430368</v>
      </c>
      <c r="B10767" s="1" t="s">
        <v>2356</v>
      </c>
      <c r="C10767" s="1">
        <v>125237903</v>
      </c>
      <c r="D10767" s="1">
        <v>368</v>
      </c>
      <c r="E10767" s="1" t="s">
        <v>2897</v>
      </c>
      <c r="F10767" s="1" t="s">
        <v>205</v>
      </c>
      <c r="G10767" s="1" t="s">
        <v>269</v>
      </c>
      <c r="H10767" s="1" t="s">
        <v>916</v>
      </c>
      <c r="S10767" s="1">
        <v>43</v>
      </c>
      <c r="T10767" s="1">
        <v>1</v>
      </c>
      <c r="U10767" s="1">
        <v>0</v>
      </c>
      <c r="V10767" s="1">
        <v>0</v>
      </c>
    </row>
    <row r="10768" spans="1:24" x14ac:dyDescent="0.35">
      <c r="A10768" s="1">
        <v>440368</v>
      </c>
      <c r="B10768" s="1" t="s">
        <v>2357</v>
      </c>
      <c r="C10768" s="1">
        <v>125237903</v>
      </c>
      <c r="D10768" s="1">
        <v>368</v>
      </c>
      <c r="E10768" s="1" t="s">
        <v>2897</v>
      </c>
      <c r="F10768" s="1" t="s">
        <v>205</v>
      </c>
      <c r="G10768" s="1" t="s">
        <v>269</v>
      </c>
      <c r="H10768" s="1" t="s">
        <v>916</v>
      </c>
      <c r="S10768" s="1">
        <v>44</v>
      </c>
      <c r="T10768" s="1">
        <v>1</v>
      </c>
      <c r="U10768" s="1">
        <v>0</v>
      </c>
      <c r="V10768" s="1">
        <v>0</v>
      </c>
    </row>
    <row r="10769" spans="1:24" x14ac:dyDescent="0.35">
      <c r="A10769" s="1">
        <v>450368</v>
      </c>
      <c r="B10769" s="1" t="s">
        <v>2358</v>
      </c>
      <c r="C10769" s="1">
        <v>125237903</v>
      </c>
      <c r="D10769" s="1">
        <v>368</v>
      </c>
      <c r="E10769" s="1" t="s">
        <v>2897</v>
      </c>
      <c r="F10769" s="1" t="s">
        <v>205</v>
      </c>
      <c r="G10769" s="1" t="s">
        <v>269</v>
      </c>
      <c r="H10769" s="1" t="s">
        <v>916</v>
      </c>
      <c r="S10769" s="1">
        <v>45</v>
      </c>
      <c r="T10769" s="1">
        <v>1</v>
      </c>
      <c r="U10769" s="1">
        <v>0</v>
      </c>
      <c r="V10769" s="1">
        <v>0</v>
      </c>
    </row>
    <row r="10770" spans="1:24" x14ac:dyDescent="0.35">
      <c r="A10770" s="1">
        <v>460368</v>
      </c>
      <c r="B10770" s="1" t="s">
        <v>2359</v>
      </c>
      <c r="C10770" s="1">
        <v>125237903</v>
      </c>
      <c r="D10770" s="1">
        <v>368</v>
      </c>
      <c r="E10770" s="1" t="s">
        <v>2897</v>
      </c>
      <c r="F10770" s="1" t="s">
        <v>205</v>
      </c>
      <c r="G10770" s="1" t="s">
        <v>269</v>
      </c>
      <c r="H10770" s="1" t="s">
        <v>916</v>
      </c>
      <c r="S10770" s="1">
        <v>46</v>
      </c>
      <c r="T10770" s="1">
        <v>1</v>
      </c>
      <c r="U10770" s="1">
        <v>0</v>
      </c>
      <c r="V10770" s="1">
        <v>0</v>
      </c>
    </row>
    <row r="10771" spans="1:24" x14ac:dyDescent="0.35">
      <c r="A10771" s="1">
        <v>470368</v>
      </c>
      <c r="B10771" s="1" t="s">
        <v>2360</v>
      </c>
      <c r="C10771" s="1">
        <v>125237903</v>
      </c>
      <c r="D10771" s="1">
        <v>368</v>
      </c>
      <c r="E10771" s="1" t="s">
        <v>2897</v>
      </c>
      <c r="F10771" s="1" t="s">
        <v>205</v>
      </c>
      <c r="G10771" s="1" t="s">
        <v>269</v>
      </c>
      <c r="H10771" s="1" t="s">
        <v>916</v>
      </c>
      <c r="S10771" s="1">
        <v>47</v>
      </c>
      <c r="T10771" s="1">
        <v>1</v>
      </c>
      <c r="U10771" s="1">
        <v>0</v>
      </c>
      <c r="V10771" s="1">
        <v>0</v>
      </c>
    </row>
    <row r="10772" spans="1:24" x14ac:dyDescent="0.35">
      <c r="A10772" s="1">
        <v>480368</v>
      </c>
      <c r="B10772" s="1" t="s">
        <v>2361</v>
      </c>
      <c r="C10772" s="1">
        <v>125237903</v>
      </c>
      <c r="D10772" s="1">
        <v>368</v>
      </c>
      <c r="E10772" s="1" t="s">
        <v>2897</v>
      </c>
      <c r="F10772" s="1" t="s">
        <v>205</v>
      </c>
      <c r="G10772" s="1" t="s">
        <v>269</v>
      </c>
      <c r="H10772" s="1" t="s">
        <v>916</v>
      </c>
      <c r="S10772" s="1">
        <v>48</v>
      </c>
      <c r="T10772" s="1">
        <v>1</v>
      </c>
      <c r="U10772" s="1">
        <v>0</v>
      </c>
      <c r="V10772" s="1">
        <v>0</v>
      </c>
    </row>
    <row r="10773" spans="1:24" x14ac:dyDescent="0.35">
      <c r="A10773" s="1">
        <v>290403</v>
      </c>
      <c r="B10773" s="1" t="s">
        <v>2341</v>
      </c>
      <c r="C10773" s="1">
        <v>125238402</v>
      </c>
      <c r="D10773" s="1">
        <v>403</v>
      </c>
      <c r="E10773" s="1" t="s">
        <v>2898</v>
      </c>
      <c r="F10773" s="1" t="s">
        <v>205</v>
      </c>
      <c r="G10773" s="1" t="s">
        <v>269</v>
      </c>
      <c r="H10773" s="1" t="s">
        <v>916</v>
      </c>
      <c r="I10773" s="1">
        <v>2452699.61</v>
      </c>
      <c r="K10773" s="1">
        <v>821922</v>
      </c>
      <c r="L10773" s="1">
        <v>15257709</v>
      </c>
      <c r="S10773" s="1">
        <v>29</v>
      </c>
      <c r="T10773" s="1">
        <v>1</v>
      </c>
      <c r="U10773" s="1">
        <v>18532330</v>
      </c>
      <c r="V10773" s="1">
        <v>0</v>
      </c>
    </row>
    <row r="10774" spans="1:24" x14ac:dyDescent="0.35">
      <c r="A10774" s="1">
        <v>300403</v>
      </c>
      <c r="B10774" s="1" t="s">
        <v>2343</v>
      </c>
      <c r="C10774" s="1">
        <v>125238402</v>
      </c>
      <c r="D10774" s="1">
        <v>403</v>
      </c>
      <c r="E10774" s="1" t="s">
        <v>2898</v>
      </c>
      <c r="F10774" s="1" t="s">
        <v>205</v>
      </c>
      <c r="G10774" s="1" t="s">
        <v>269</v>
      </c>
      <c r="H10774" s="1" t="s">
        <v>916</v>
      </c>
      <c r="I10774" s="1">
        <v>2536694</v>
      </c>
      <c r="K10774" s="1">
        <v>954408</v>
      </c>
      <c r="L10774" s="1">
        <v>15976429</v>
      </c>
      <c r="M10774" s="1">
        <v>0.71872001886367798</v>
      </c>
      <c r="N10774" s="1">
        <v>4.7105369567871094</v>
      </c>
      <c r="O10774" s="1">
        <v>8.3994388580322266E-2</v>
      </c>
      <c r="P10774" s="1">
        <v>3.4245688915252686</v>
      </c>
      <c r="Q10774" s="1">
        <v>0.1324860006570816</v>
      </c>
      <c r="S10774" s="1">
        <v>30</v>
      </c>
      <c r="T10774" s="1">
        <v>1</v>
      </c>
      <c r="U10774" s="1">
        <v>19467532</v>
      </c>
      <c r="V10774" s="1">
        <v>0.93520039319992065</v>
      </c>
      <c r="W10774" s="1">
        <v>5.0463271141052246</v>
      </c>
      <c r="X10774" s="1">
        <v>5.0463271141052246</v>
      </c>
    </row>
    <row r="10775" spans="1:24" x14ac:dyDescent="0.35">
      <c r="A10775" s="1">
        <v>310403</v>
      </c>
      <c r="B10775" s="1" t="s">
        <v>2344</v>
      </c>
      <c r="C10775" s="1">
        <v>125238402</v>
      </c>
      <c r="D10775" s="1">
        <v>403</v>
      </c>
      <c r="E10775" s="1" t="s">
        <v>2898</v>
      </c>
      <c r="F10775" s="1" t="s">
        <v>205</v>
      </c>
      <c r="G10775" s="1" t="s">
        <v>269</v>
      </c>
      <c r="H10775" s="1" t="s">
        <v>916</v>
      </c>
      <c r="I10775" s="1">
        <v>2647874</v>
      </c>
      <c r="K10775" s="1">
        <v>888165</v>
      </c>
      <c r="L10775" s="1">
        <v>16313659</v>
      </c>
      <c r="M10775" s="1">
        <v>0.33722999691963196</v>
      </c>
      <c r="N10775" s="1">
        <v>2.1107971668243408</v>
      </c>
      <c r="O10775" s="1">
        <v>0.11118000000715256</v>
      </c>
      <c r="P10775" s="1">
        <v>4.3828701972961426</v>
      </c>
      <c r="Q10775" s="1">
        <v>-6.6243000328540802E-2</v>
      </c>
      <c r="S10775" s="1">
        <v>31</v>
      </c>
      <c r="T10775" s="1">
        <v>1</v>
      </c>
      <c r="U10775" s="1">
        <v>19849698</v>
      </c>
      <c r="V10775" s="1">
        <v>0.38216698169708252</v>
      </c>
      <c r="W10775" s="1">
        <v>1.9630942344665527</v>
      </c>
      <c r="X10775" s="1">
        <v>1.9630942344665527</v>
      </c>
    </row>
    <row r="10776" spans="1:24" x14ac:dyDescent="0.35">
      <c r="A10776" s="1">
        <v>320403</v>
      </c>
      <c r="B10776" s="1" t="s">
        <v>2345</v>
      </c>
      <c r="C10776" s="1">
        <v>125238402</v>
      </c>
      <c r="D10776" s="1">
        <v>403</v>
      </c>
      <c r="E10776" s="1" t="s">
        <v>2898</v>
      </c>
      <c r="F10776" s="1" t="s">
        <v>205</v>
      </c>
      <c r="G10776" s="1" t="s">
        <v>269</v>
      </c>
      <c r="H10776" s="1" t="s">
        <v>916</v>
      </c>
      <c r="I10776" s="1">
        <v>2811071.63</v>
      </c>
      <c r="K10776" s="1">
        <v>888165</v>
      </c>
      <c r="L10776" s="1">
        <v>16684393</v>
      </c>
      <c r="M10776" s="1">
        <v>0.37073400616645813</v>
      </c>
      <c r="N10776" s="1">
        <v>2.2725374698638916</v>
      </c>
      <c r="O10776" s="1">
        <v>0.16319763660430908</v>
      </c>
      <c r="P10776" s="1">
        <v>6.1633458137512207</v>
      </c>
      <c r="Q10776" s="1">
        <v>0</v>
      </c>
      <c r="S10776" s="1">
        <v>32</v>
      </c>
      <c r="T10776" s="1">
        <v>1</v>
      </c>
      <c r="U10776" s="1">
        <v>20383630</v>
      </c>
      <c r="V10776" s="1">
        <v>0.53393161296844482</v>
      </c>
      <c r="W10776" s="1">
        <v>2.6898746490478516</v>
      </c>
      <c r="X10776" s="1">
        <v>2.6898746490478516</v>
      </c>
    </row>
    <row r="10777" spans="1:24" x14ac:dyDescent="0.35">
      <c r="A10777" s="1">
        <v>330403</v>
      </c>
      <c r="B10777" s="1" t="s">
        <v>2346</v>
      </c>
      <c r="C10777" s="1">
        <v>125238402</v>
      </c>
      <c r="D10777" s="1">
        <v>403</v>
      </c>
      <c r="E10777" s="1" t="s">
        <v>2898</v>
      </c>
      <c r="F10777" s="1" t="s">
        <v>205</v>
      </c>
      <c r="G10777" s="1" t="s">
        <v>269</v>
      </c>
      <c r="H10777" s="1" t="s">
        <v>916</v>
      </c>
      <c r="I10777" s="1">
        <v>3080661.06</v>
      </c>
      <c r="K10777" s="1">
        <v>888165</v>
      </c>
      <c r="L10777" s="1">
        <v>17441928</v>
      </c>
      <c r="M10777" s="1">
        <v>0.75753498077392578</v>
      </c>
      <c r="N10777" s="1">
        <v>4.5403809547424316</v>
      </c>
      <c r="O10777" s="1">
        <v>0.26958942413330078</v>
      </c>
      <c r="P10777" s="1">
        <v>9.5902729034423828</v>
      </c>
      <c r="Q10777" s="1">
        <v>0</v>
      </c>
      <c r="S10777" s="1">
        <v>33</v>
      </c>
      <c r="T10777" s="1">
        <v>1</v>
      </c>
      <c r="U10777" s="1">
        <v>21410754</v>
      </c>
      <c r="V10777" s="1">
        <v>1.0271244049072266</v>
      </c>
      <c r="W10777" s="1">
        <v>5.0389652252197266</v>
      </c>
      <c r="X10777" s="1">
        <v>5.0389652252197266</v>
      </c>
    </row>
    <row r="10778" spans="1:24" x14ac:dyDescent="0.35">
      <c r="A10778" s="1">
        <v>340403</v>
      </c>
      <c r="B10778" s="1" t="s">
        <v>2347</v>
      </c>
      <c r="C10778" s="1">
        <v>125238402</v>
      </c>
      <c r="D10778" s="1">
        <v>403</v>
      </c>
      <c r="E10778" s="1" t="s">
        <v>2898</v>
      </c>
      <c r="F10778" s="1" t="s">
        <v>205</v>
      </c>
      <c r="G10778" s="1" t="s">
        <v>269</v>
      </c>
      <c r="H10778" s="1" t="s">
        <v>916</v>
      </c>
      <c r="I10778" s="1">
        <v>3080436</v>
      </c>
      <c r="K10778" s="1">
        <v>888165</v>
      </c>
      <c r="L10778" s="1">
        <v>17441900</v>
      </c>
      <c r="M10778" s="1">
        <v>-2.8000000384054147E-5</v>
      </c>
      <c r="N10778" s="1">
        <v>-1.6053271247074008E-4</v>
      </c>
      <c r="O10778" s="1">
        <v>-2.2505999368149787E-4</v>
      </c>
      <c r="P10778" s="1">
        <v>-7.30557506904006E-3</v>
      </c>
      <c r="Q10778" s="1">
        <v>0</v>
      </c>
      <c r="S10778" s="1">
        <v>34</v>
      </c>
      <c r="T10778" s="1">
        <v>1</v>
      </c>
      <c r="U10778" s="1">
        <v>21410500</v>
      </c>
      <c r="V10778" s="1">
        <v>-2.5305998860858381E-4</v>
      </c>
      <c r="W10778" s="1">
        <v>-1.186319743283093E-3</v>
      </c>
      <c r="X10778" s="1">
        <v>-1.186319743283093E-3</v>
      </c>
    </row>
    <row r="10779" spans="1:24" x14ac:dyDescent="0.35">
      <c r="A10779" s="1">
        <v>350403</v>
      </c>
      <c r="B10779" s="1" t="s">
        <v>2348</v>
      </c>
      <c r="C10779" s="1">
        <v>125238402</v>
      </c>
      <c r="D10779" s="1">
        <v>403</v>
      </c>
      <c r="E10779" s="1" t="s">
        <v>2898</v>
      </c>
      <c r="F10779" s="1" t="s">
        <v>205</v>
      </c>
      <c r="G10779" s="1" t="s">
        <v>269</v>
      </c>
      <c r="H10779" s="1" t="s">
        <v>916</v>
      </c>
      <c r="I10779" s="1">
        <v>3114082</v>
      </c>
      <c r="K10779" s="1">
        <v>888165</v>
      </c>
      <c r="L10779" s="1">
        <v>19300306</v>
      </c>
      <c r="M10779" s="1">
        <v>1.8584059476852417</v>
      </c>
      <c r="N10779" s="1">
        <v>10.654836654663086</v>
      </c>
      <c r="O10779" s="1">
        <v>3.3645998686552048E-2</v>
      </c>
      <c r="P10779" s="1">
        <v>1.0922479629516602</v>
      </c>
      <c r="Q10779" s="1">
        <v>0</v>
      </c>
      <c r="S10779" s="1">
        <v>35</v>
      </c>
      <c r="T10779" s="1">
        <v>1</v>
      </c>
      <c r="U10779" s="1">
        <v>23302552</v>
      </c>
      <c r="V10779" s="1">
        <v>1.8920519351959229</v>
      </c>
      <c r="W10779" s="1">
        <v>8.8370285034179688</v>
      </c>
      <c r="X10779" s="1">
        <v>8.8370285034179688</v>
      </c>
    </row>
    <row r="10780" spans="1:24" x14ac:dyDescent="0.35">
      <c r="A10780" s="1">
        <v>360403</v>
      </c>
      <c r="B10780" s="1" t="s">
        <v>2349</v>
      </c>
      <c r="C10780" s="1">
        <v>125238402</v>
      </c>
      <c r="D10780" s="1">
        <v>403</v>
      </c>
      <c r="E10780" s="1" t="s">
        <v>2898</v>
      </c>
      <c r="F10780" s="1" t="s">
        <v>205</v>
      </c>
      <c r="G10780" s="1" t="s">
        <v>269</v>
      </c>
      <c r="H10780" s="1" t="s">
        <v>916</v>
      </c>
      <c r="I10780" s="1">
        <v>3712694</v>
      </c>
      <c r="K10780" s="1">
        <v>1188165</v>
      </c>
      <c r="L10780" s="1">
        <v>22841272</v>
      </c>
      <c r="M10780" s="1">
        <v>3.5409660339355469</v>
      </c>
      <c r="N10780" s="1">
        <v>18.346683502197266</v>
      </c>
      <c r="O10780" s="1">
        <v>0.59861201047897339</v>
      </c>
      <c r="P10780" s="1">
        <v>19.222743988037109</v>
      </c>
      <c r="Q10780" s="1">
        <v>0.30000001192092896</v>
      </c>
      <c r="S10780" s="1">
        <v>36</v>
      </c>
      <c r="T10780" s="1">
        <v>1</v>
      </c>
      <c r="U10780" s="1">
        <v>27742132</v>
      </c>
      <c r="V10780" s="1">
        <v>4.4395780563354492</v>
      </c>
      <c r="W10780" s="1">
        <v>19.051904678344727</v>
      </c>
      <c r="X10780" s="1">
        <v>19.051904678344727</v>
      </c>
    </row>
    <row r="10781" spans="1:24" x14ac:dyDescent="0.35">
      <c r="A10781" s="1">
        <v>370403</v>
      </c>
      <c r="B10781" s="1" t="s">
        <v>2350</v>
      </c>
      <c r="C10781" s="1">
        <v>125238402</v>
      </c>
      <c r="D10781" s="1">
        <v>403</v>
      </c>
      <c r="E10781" s="1" t="s">
        <v>2898</v>
      </c>
      <c r="F10781" s="1" t="s">
        <v>205</v>
      </c>
      <c r="G10781" s="1" t="s">
        <v>269</v>
      </c>
      <c r="H10781" s="1" t="s">
        <v>916</v>
      </c>
      <c r="I10781" s="1">
        <v>3821899.43</v>
      </c>
      <c r="K10781" s="1">
        <v>888165</v>
      </c>
      <c r="L10781" s="1">
        <v>28060576</v>
      </c>
      <c r="M10781" s="1">
        <v>5.219304084777832</v>
      </c>
      <c r="N10781" s="1">
        <v>22.850320816040039</v>
      </c>
      <c r="O10781" s="1">
        <v>0.10920543223619461</v>
      </c>
      <c r="P10781" s="1">
        <v>2.9414067268371582</v>
      </c>
      <c r="Q10781" s="1">
        <v>-0.30000001192092896</v>
      </c>
      <c r="S10781" s="1">
        <v>37</v>
      </c>
      <c r="T10781" s="1">
        <v>1</v>
      </c>
      <c r="U10781" s="1">
        <v>32770640</v>
      </c>
      <c r="V10781" s="1">
        <v>5.0285096168518066</v>
      </c>
      <c r="W10781" s="1">
        <v>18.125888824462891</v>
      </c>
      <c r="X10781" s="1">
        <v>18.125888824462891</v>
      </c>
    </row>
    <row r="10782" spans="1:24" x14ac:dyDescent="0.35">
      <c r="A10782" s="1">
        <v>380403</v>
      </c>
      <c r="B10782" s="1" t="s">
        <v>2351</v>
      </c>
      <c r="C10782" s="1">
        <v>125238402</v>
      </c>
      <c r="D10782" s="1">
        <v>403</v>
      </c>
      <c r="E10782" s="1" t="s">
        <v>2898</v>
      </c>
      <c r="F10782" s="1" t="s">
        <v>205</v>
      </c>
      <c r="G10782" s="1" t="s">
        <v>269</v>
      </c>
      <c r="H10782" s="1" t="s">
        <v>916</v>
      </c>
      <c r="I10782" s="1">
        <v>4170666</v>
      </c>
      <c r="K10782" s="1">
        <v>5057733</v>
      </c>
      <c r="L10782" s="1">
        <v>29792336</v>
      </c>
      <c r="M10782" s="1">
        <v>1.7317600250244141</v>
      </c>
      <c r="N10782" s="1">
        <v>6.1715054512023926</v>
      </c>
      <c r="O10782" s="1">
        <v>0.34876656532287598</v>
      </c>
      <c r="P10782" s="1">
        <v>9.1254777908325195</v>
      </c>
      <c r="Q10782" s="1">
        <v>4.1695680618286133</v>
      </c>
      <c r="S10782" s="1">
        <v>38</v>
      </c>
      <c r="T10782" s="1">
        <v>1</v>
      </c>
      <c r="U10782" s="1">
        <v>39020736</v>
      </c>
      <c r="V10782" s="1">
        <v>6.2500944137573242</v>
      </c>
      <c r="W10782" s="1">
        <v>19.072242736816406</v>
      </c>
      <c r="X10782" s="1">
        <v>19.072242736816406</v>
      </c>
    </row>
    <row r="10783" spans="1:24" x14ac:dyDescent="0.35">
      <c r="A10783" s="1">
        <v>390403</v>
      </c>
      <c r="B10783" s="1" t="s">
        <v>2352</v>
      </c>
      <c r="C10783" s="1">
        <v>125238402</v>
      </c>
      <c r="D10783" s="1">
        <v>403</v>
      </c>
      <c r="E10783" s="1" t="s">
        <v>2898</v>
      </c>
      <c r="F10783" s="1" t="s">
        <v>205</v>
      </c>
      <c r="G10783" s="1" t="s">
        <v>269</v>
      </c>
      <c r="H10783" s="1" t="s">
        <v>916</v>
      </c>
      <c r="I10783" s="1">
        <v>4408850</v>
      </c>
      <c r="K10783" s="1">
        <v>9096761</v>
      </c>
      <c r="L10783" s="1">
        <v>30362662</v>
      </c>
      <c r="M10783" s="1">
        <v>0.57032597064971924</v>
      </c>
      <c r="N10783" s="1">
        <v>1.9143379926681519</v>
      </c>
      <c r="O10783" s="1">
        <v>0.23818400502204895</v>
      </c>
      <c r="P10783" s="1">
        <v>5.7109346389770508</v>
      </c>
      <c r="Q10783" s="1">
        <v>4.0390281677246094</v>
      </c>
      <c r="S10783" s="1">
        <v>39</v>
      </c>
      <c r="T10783" s="1">
        <v>1</v>
      </c>
      <c r="U10783" s="1">
        <v>43868272</v>
      </c>
      <c r="V10783" s="1">
        <v>4.8475379943847656</v>
      </c>
      <c r="W10783" s="1">
        <v>12.422974586486816</v>
      </c>
      <c r="X10783" s="1">
        <v>12.422974586486816</v>
      </c>
    </row>
    <row r="10784" spans="1:24" x14ac:dyDescent="0.35">
      <c r="A10784" s="1">
        <v>400403</v>
      </c>
      <c r="B10784" s="1" t="s">
        <v>2353</v>
      </c>
      <c r="C10784" s="1">
        <v>125238402</v>
      </c>
      <c r="D10784" s="1">
        <v>403</v>
      </c>
      <c r="E10784" s="1" t="s">
        <v>2898</v>
      </c>
      <c r="F10784" s="1" t="s">
        <v>205</v>
      </c>
      <c r="G10784" s="1" t="s">
        <v>269</v>
      </c>
      <c r="H10784" s="1" t="s">
        <v>916</v>
      </c>
      <c r="S10784" s="1">
        <v>40</v>
      </c>
      <c r="T10784" s="1">
        <v>1</v>
      </c>
      <c r="U10784" s="1">
        <v>0</v>
      </c>
      <c r="V10784" s="1">
        <v>0</v>
      </c>
      <c r="W10784" s="1">
        <v>-100</v>
      </c>
      <c r="X10784" s="1">
        <v>-100</v>
      </c>
    </row>
    <row r="10785" spans="1:24" x14ac:dyDescent="0.35">
      <c r="A10785" s="1">
        <v>410403</v>
      </c>
      <c r="B10785" s="1" t="s">
        <v>2354</v>
      </c>
      <c r="C10785" s="1">
        <v>125238402</v>
      </c>
      <c r="D10785" s="1">
        <v>403</v>
      </c>
      <c r="E10785" s="1" t="s">
        <v>2898</v>
      </c>
      <c r="F10785" s="1" t="s">
        <v>205</v>
      </c>
      <c r="G10785" s="1" t="s">
        <v>269</v>
      </c>
      <c r="H10785" s="1" t="s">
        <v>916</v>
      </c>
      <c r="S10785" s="1">
        <v>41</v>
      </c>
      <c r="T10785" s="1">
        <v>1</v>
      </c>
      <c r="U10785" s="1">
        <v>0</v>
      </c>
      <c r="V10785" s="1">
        <v>0</v>
      </c>
    </row>
    <row r="10786" spans="1:24" x14ac:dyDescent="0.35">
      <c r="A10786" s="1">
        <v>420403</v>
      </c>
      <c r="B10786" s="1" t="s">
        <v>2355</v>
      </c>
      <c r="C10786" s="1">
        <v>125238402</v>
      </c>
      <c r="D10786" s="1">
        <v>403</v>
      </c>
      <c r="E10786" s="1" t="s">
        <v>2898</v>
      </c>
      <c r="F10786" s="1" t="s">
        <v>205</v>
      </c>
      <c r="G10786" s="1" t="s">
        <v>269</v>
      </c>
      <c r="H10786" s="1" t="s">
        <v>916</v>
      </c>
      <c r="S10786" s="1">
        <v>42</v>
      </c>
      <c r="T10786" s="1">
        <v>1</v>
      </c>
      <c r="U10786" s="1">
        <v>0</v>
      </c>
      <c r="V10786" s="1">
        <v>0</v>
      </c>
    </row>
    <row r="10787" spans="1:24" x14ac:dyDescent="0.35">
      <c r="A10787" s="1">
        <v>430403</v>
      </c>
      <c r="B10787" s="1" t="s">
        <v>2356</v>
      </c>
      <c r="C10787" s="1">
        <v>125238402</v>
      </c>
      <c r="D10787" s="1">
        <v>403</v>
      </c>
      <c r="E10787" s="1" t="s">
        <v>2898</v>
      </c>
      <c r="F10787" s="1" t="s">
        <v>205</v>
      </c>
      <c r="G10787" s="1" t="s">
        <v>269</v>
      </c>
      <c r="H10787" s="1" t="s">
        <v>916</v>
      </c>
      <c r="S10787" s="1">
        <v>43</v>
      </c>
      <c r="T10787" s="1">
        <v>1</v>
      </c>
      <c r="U10787" s="1">
        <v>0</v>
      </c>
      <c r="V10787" s="1">
        <v>0</v>
      </c>
    </row>
    <row r="10788" spans="1:24" x14ac:dyDescent="0.35">
      <c r="A10788" s="1">
        <v>440403</v>
      </c>
      <c r="B10788" s="1" t="s">
        <v>2357</v>
      </c>
      <c r="C10788" s="1">
        <v>125238402</v>
      </c>
      <c r="D10788" s="1">
        <v>403</v>
      </c>
      <c r="E10788" s="1" t="s">
        <v>2898</v>
      </c>
      <c r="F10788" s="1" t="s">
        <v>205</v>
      </c>
      <c r="G10788" s="1" t="s">
        <v>269</v>
      </c>
      <c r="H10788" s="1" t="s">
        <v>916</v>
      </c>
      <c r="S10788" s="1">
        <v>44</v>
      </c>
      <c r="T10788" s="1">
        <v>1</v>
      </c>
      <c r="U10788" s="1">
        <v>0</v>
      </c>
      <c r="V10788" s="1">
        <v>0</v>
      </c>
    </row>
    <row r="10789" spans="1:24" x14ac:dyDescent="0.35">
      <c r="A10789" s="1">
        <v>450403</v>
      </c>
      <c r="B10789" s="1" t="s">
        <v>2358</v>
      </c>
      <c r="C10789" s="1">
        <v>125238402</v>
      </c>
      <c r="D10789" s="1">
        <v>403</v>
      </c>
      <c r="E10789" s="1" t="s">
        <v>2898</v>
      </c>
      <c r="F10789" s="1" t="s">
        <v>205</v>
      </c>
      <c r="G10789" s="1" t="s">
        <v>269</v>
      </c>
      <c r="H10789" s="1" t="s">
        <v>916</v>
      </c>
      <c r="S10789" s="1">
        <v>45</v>
      </c>
      <c r="T10789" s="1">
        <v>1</v>
      </c>
      <c r="U10789" s="1">
        <v>0</v>
      </c>
      <c r="V10789" s="1">
        <v>0</v>
      </c>
    </row>
    <row r="10790" spans="1:24" x14ac:dyDescent="0.35">
      <c r="A10790" s="1">
        <v>460403</v>
      </c>
      <c r="B10790" s="1" t="s">
        <v>2359</v>
      </c>
      <c r="C10790" s="1">
        <v>125238402</v>
      </c>
      <c r="D10790" s="1">
        <v>403</v>
      </c>
      <c r="E10790" s="1" t="s">
        <v>2898</v>
      </c>
      <c r="F10790" s="1" t="s">
        <v>205</v>
      </c>
      <c r="G10790" s="1" t="s">
        <v>269</v>
      </c>
      <c r="H10790" s="1" t="s">
        <v>916</v>
      </c>
      <c r="S10790" s="1">
        <v>46</v>
      </c>
      <c r="T10790" s="1">
        <v>1</v>
      </c>
      <c r="U10790" s="1">
        <v>0</v>
      </c>
      <c r="V10790" s="1">
        <v>0</v>
      </c>
    </row>
    <row r="10791" spans="1:24" x14ac:dyDescent="0.35">
      <c r="A10791" s="1">
        <v>470403</v>
      </c>
      <c r="B10791" s="1" t="s">
        <v>2360</v>
      </c>
      <c r="C10791" s="1">
        <v>125238402</v>
      </c>
      <c r="D10791" s="1">
        <v>403</v>
      </c>
      <c r="E10791" s="1" t="s">
        <v>2898</v>
      </c>
      <c r="F10791" s="1" t="s">
        <v>205</v>
      </c>
      <c r="G10791" s="1" t="s">
        <v>269</v>
      </c>
      <c r="H10791" s="1" t="s">
        <v>916</v>
      </c>
      <c r="S10791" s="1">
        <v>47</v>
      </c>
      <c r="T10791" s="1">
        <v>1</v>
      </c>
      <c r="U10791" s="1">
        <v>0</v>
      </c>
      <c r="V10791" s="1">
        <v>0</v>
      </c>
    </row>
    <row r="10792" spans="1:24" x14ac:dyDescent="0.35">
      <c r="A10792" s="1">
        <v>480403</v>
      </c>
      <c r="B10792" s="1" t="s">
        <v>2361</v>
      </c>
      <c r="C10792" s="1">
        <v>125238402</v>
      </c>
      <c r="D10792" s="1">
        <v>403</v>
      </c>
      <c r="E10792" s="1" t="s">
        <v>2898</v>
      </c>
      <c r="F10792" s="1" t="s">
        <v>205</v>
      </c>
      <c r="G10792" s="1" t="s">
        <v>269</v>
      </c>
      <c r="H10792" s="1" t="s">
        <v>916</v>
      </c>
      <c r="S10792" s="1">
        <v>48</v>
      </c>
      <c r="T10792" s="1">
        <v>1</v>
      </c>
      <c r="U10792" s="1">
        <v>0</v>
      </c>
      <c r="V10792" s="1">
        <v>0</v>
      </c>
    </row>
    <row r="10793" spans="1:24" x14ac:dyDescent="0.35">
      <c r="A10793" s="1">
        <v>290415</v>
      </c>
      <c r="B10793" s="1" t="s">
        <v>2341</v>
      </c>
      <c r="C10793" s="1">
        <v>125238502</v>
      </c>
      <c r="D10793" s="1">
        <v>415</v>
      </c>
      <c r="E10793" s="1" t="s">
        <v>2899</v>
      </c>
      <c r="F10793" s="1" t="s">
        <v>205</v>
      </c>
      <c r="G10793" s="1" t="s">
        <v>269</v>
      </c>
      <c r="H10793" s="1" t="s">
        <v>916</v>
      </c>
      <c r="I10793" s="1">
        <v>1627096.25</v>
      </c>
      <c r="K10793" s="1">
        <v>239989</v>
      </c>
      <c r="L10793" s="1">
        <v>2773045.25</v>
      </c>
      <c r="S10793" s="1">
        <v>29</v>
      </c>
      <c r="T10793" s="1">
        <v>1</v>
      </c>
      <c r="U10793" s="1">
        <v>4640130.5</v>
      </c>
      <c r="V10793" s="1">
        <v>0</v>
      </c>
    </row>
    <row r="10794" spans="1:24" x14ac:dyDescent="0.35">
      <c r="A10794" s="1">
        <v>300415</v>
      </c>
      <c r="B10794" s="1" t="s">
        <v>2343</v>
      </c>
      <c r="C10794" s="1">
        <v>125238502</v>
      </c>
      <c r="D10794" s="1">
        <v>415</v>
      </c>
      <c r="E10794" s="1" t="s">
        <v>2899</v>
      </c>
      <c r="F10794" s="1" t="s">
        <v>205</v>
      </c>
      <c r="G10794" s="1" t="s">
        <v>269</v>
      </c>
      <c r="H10794" s="1" t="s">
        <v>916</v>
      </c>
      <c r="I10794" s="1">
        <v>1665481</v>
      </c>
      <c r="K10794" s="1">
        <v>239989</v>
      </c>
      <c r="L10794" s="1">
        <v>2943720</v>
      </c>
      <c r="M10794" s="1">
        <v>0.17067475616931915</v>
      </c>
      <c r="N10794" s="1">
        <v>6.1547770500183105</v>
      </c>
      <c r="O10794" s="1">
        <v>3.8384750485420227E-2</v>
      </c>
      <c r="P10794" s="1">
        <v>2.3590953350067139</v>
      </c>
      <c r="Q10794" s="1">
        <v>0</v>
      </c>
      <c r="S10794" s="1">
        <v>30</v>
      </c>
      <c r="T10794" s="1">
        <v>1</v>
      </c>
      <c r="U10794" s="1">
        <v>4849190</v>
      </c>
      <c r="V10794" s="1">
        <v>0.20905950665473938</v>
      </c>
      <c r="W10794" s="1">
        <v>4.5054659843444824</v>
      </c>
      <c r="X10794" s="1">
        <v>4.5054659843444824</v>
      </c>
    </row>
    <row r="10795" spans="1:24" x14ac:dyDescent="0.35">
      <c r="A10795" s="1">
        <v>310415</v>
      </c>
      <c r="B10795" s="1" t="s">
        <v>2344</v>
      </c>
      <c r="C10795" s="1">
        <v>125238502</v>
      </c>
      <c r="D10795" s="1">
        <v>415</v>
      </c>
      <c r="E10795" s="1" t="s">
        <v>2899</v>
      </c>
      <c r="F10795" s="1" t="s">
        <v>205</v>
      </c>
      <c r="G10795" s="1" t="s">
        <v>269</v>
      </c>
      <c r="H10795" s="1" t="s">
        <v>916</v>
      </c>
      <c r="I10795" s="1">
        <v>1700811.79</v>
      </c>
      <c r="K10795" s="1">
        <v>239989</v>
      </c>
      <c r="L10795" s="1">
        <v>2998174.5</v>
      </c>
      <c r="M10795" s="1">
        <v>5.44545017182827E-2</v>
      </c>
      <c r="N10795" s="1">
        <v>1.8498532772064209</v>
      </c>
      <c r="O10795" s="1">
        <v>3.5330791026353836E-2</v>
      </c>
      <c r="P10795" s="1">
        <v>2.1213564872741699</v>
      </c>
      <c r="Q10795" s="1">
        <v>0</v>
      </c>
      <c r="S10795" s="1">
        <v>31</v>
      </c>
      <c r="T10795" s="1">
        <v>1</v>
      </c>
      <c r="U10795" s="1">
        <v>4938975</v>
      </c>
      <c r="V10795" s="1">
        <v>8.9785292744636536E-2</v>
      </c>
      <c r="W10795" s="1">
        <v>1.8515462875366211</v>
      </c>
      <c r="X10795" s="1">
        <v>1.8515462875366211</v>
      </c>
    </row>
    <row r="10796" spans="1:24" x14ac:dyDescent="0.35">
      <c r="A10796" s="1">
        <v>320415</v>
      </c>
      <c r="B10796" s="1" t="s">
        <v>2345</v>
      </c>
      <c r="C10796" s="1">
        <v>125238502</v>
      </c>
      <c r="D10796" s="1">
        <v>415</v>
      </c>
      <c r="E10796" s="1" t="s">
        <v>2899</v>
      </c>
      <c r="F10796" s="1" t="s">
        <v>205</v>
      </c>
      <c r="G10796" s="1" t="s">
        <v>269</v>
      </c>
      <c r="H10796" s="1" t="s">
        <v>916</v>
      </c>
      <c r="I10796" s="1">
        <v>1721997.54</v>
      </c>
      <c r="K10796" s="1">
        <v>239989</v>
      </c>
      <c r="L10796" s="1">
        <v>3034189.5</v>
      </c>
      <c r="M10796" s="1">
        <v>3.6015000194311142E-2</v>
      </c>
      <c r="N10796" s="1">
        <v>1.2012310028076172</v>
      </c>
      <c r="O10796" s="1">
        <v>2.1185750141739845E-2</v>
      </c>
      <c r="P10796" s="1">
        <v>1.2456257343292236</v>
      </c>
      <c r="Q10796" s="1">
        <v>0</v>
      </c>
      <c r="S10796" s="1">
        <v>32</v>
      </c>
      <c r="T10796" s="1">
        <v>1</v>
      </c>
      <c r="U10796" s="1">
        <v>4996176</v>
      </c>
      <c r="V10796" s="1">
        <v>5.7200752198696136E-2</v>
      </c>
      <c r="W10796" s="1">
        <v>1.1581553220748901</v>
      </c>
      <c r="X10796" s="1">
        <v>1.1581553220748901</v>
      </c>
    </row>
    <row r="10797" spans="1:24" x14ac:dyDescent="0.35">
      <c r="A10797" s="1">
        <v>330415</v>
      </c>
      <c r="B10797" s="1" t="s">
        <v>2346</v>
      </c>
      <c r="C10797" s="1">
        <v>125238502</v>
      </c>
      <c r="D10797" s="1">
        <v>415</v>
      </c>
      <c r="E10797" s="1" t="s">
        <v>2899</v>
      </c>
      <c r="F10797" s="1" t="s">
        <v>205</v>
      </c>
      <c r="G10797" s="1" t="s">
        <v>269</v>
      </c>
      <c r="H10797" s="1" t="s">
        <v>916</v>
      </c>
      <c r="I10797" s="1">
        <v>1814412.74</v>
      </c>
      <c r="K10797" s="1">
        <v>239989</v>
      </c>
      <c r="L10797" s="1">
        <v>3175017.25</v>
      </c>
      <c r="M10797" s="1">
        <v>0.14082774519920349</v>
      </c>
      <c r="N10797" s="1">
        <v>4.6413631439208984</v>
      </c>
      <c r="O10797" s="1">
        <v>9.2415198683738708E-2</v>
      </c>
      <c r="P10797" s="1">
        <v>5.3667440414428711</v>
      </c>
      <c r="Q10797" s="1">
        <v>0</v>
      </c>
      <c r="S10797" s="1">
        <v>33</v>
      </c>
      <c r="T10797" s="1">
        <v>1</v>
      </c>
      <c r="U10797" s="1">
        <v>5229419</v>
      </c>
      <c r="V10797" s="1">
        <v>0.2332429438829422</v>
      </c>
      <c r="W10797" s="1">
        <v>4.6684303283691406</v>
      </c>
      <c r="X10797" s="1">
        <v>4.6684303283691406</v>
      </c>
    </row>
    <row r="10798" spans="1:24" x14ac:dyDescent="0.35">
      <c r="A10798" s="1">
        <v>340415</v>
      </c>
      <c r="B10798" s="1" t="s">
        <v>2347</v>
      </c>
      <c r="C10798" s="1">
        <v>125238502</v>
      </c>
      <c r="D10798" s="1">
        <v>415</v>
      </c>
      <c r="E10798" s="1" t="s">
        <v>2899</v>
      </c>
      <c r="F10798" s="1" t="s">
        <v>205</v>
      </c>
      <c r="G10798" s="1" t="s">
        <v>269</v>
      </c>
      <c r="H10798" s="1" t="s">
        <v>916</v>
      </c>
      <c r="I10798" s="1">
        <v>1814341.69</v>
      </c>
      <c r="K10798" s="1">
        <v>239989</v>
      </c>
      <c r="L10798" s="1">
        <v>3175004.25</v>
      </c>
      <c r="M10798" s="1">
        <v>-1.2999999853491317E-5</v>
      </c>
      <c r="N10798" s="1">
        <v>-4.0944659849628806E-4</v>
      </c>
      <c r="O10798" s="1">
        <v>-7.1050002588890493E-5</v>
      </c>
      <c r="P10798" s="1">
        <v>-3.915867768228054E-3</v>
      </c>
      <c r="Q10798" s="1">
        <v>0</v>
      </c>
      <c r="S10798" s="1">
        <v>34</v>
      </c>
      <c r="T10798" s="1">
        <v>1</v>
      </c>
      <c r="U10798" s="1">
        <v>5229335</v>
      </c>
      <c r="V10798" s="1">
        <v>-8.4049999713897705E-5</v>
      </c>
      <c r="W10798" s="1">
        <v>-1.606296980753541E-3</v>
      </c>
      <c r="X10798" s="1">
        <v>-1.606296980753541E-3</v>
      </c>
    </row>
    <row r="10799" spans="1:24" x14ac:dyDescent="0.35">
      <c r="A10799" s="1">
        <v>350415</v>
      </c>
      <c r="B10799" s="1" t="s">
        <v>2348</v>
      </c>
      <c r="C10799" s="1">
        <v>125238502</v>
      </c>
      <c r="D10799" s="1">
        <v>415</v>
      </c>
      <c r="E10799" s="1" t="s">
        <v>2899</v>
      </c>
      <c r="F10799" s="1" t="s">
        <v>205</v>
      </c>
      <c r="G10799" s="1" t="s">
        <v>269</v>
      </c>
      <c r="H10799" s="1" t="s">
        <v>916</v>
      </c>
      <c r="I10799" s="1">
        <v>1926112.93</v>
      </c>
      <c r="K10799" s="1">
        <v>239989</v>
      </c>
      <c r="L10799" s="1">
        <v>3419308.5</v>
      </c>
      <c r="M10799" s="1">
        <v>0.24430425465106964</v>
      </c>
      <c r="N10799" s="1">
        <v>7.6946115493774414</v>
      </c>
      <c r="O10799" s="1">
        <v>0.11177124083042145</v>
      </c>
      <c r="P10799" s="1">
        <v>6.1604294776916504</v>
      </c>
      <c r="Q10799" s="1">
        <v>0</v>
      </c>
      <c r="S10799" s="1">
        <v>35</v>
      </c>
      <c r="T10799" s="1">
        <v>1</v>
      </c>
      <c r="U10799" s="1">
        <v>5585410.5</v>
      </c>
      <c r="V10799" s="1">
        <v>0.35607549548149109</v>
      </c>
      <c r="W10799" s="1">
        <v>6.8091926574707031</v>
      </c>
      <c r="X10799" s="1">
        <v>6.8091926574707031</v>
      </c>
    </row>
    <row r="10800" spans="1:24" x14ac:dyDescent="0.35">
      <c r="A10800" s="1">
        <v>360415</v>
      </c>
      <c r="B10800" s="1" t="s">
        <v>2349</v>
      </c>
      <c r="C10800" s="1">
        <v>125238502</v>
      </c>
      <c r="D10800" s="1">
        <v>415</v>
      </c>
      <c r="E10800" s="1" t="s">
        <v>2899</v>
      </c>
      <c r="F10800" s="1" t="s">
        <v>205</v>
      </c>
      <c r="G10800" s="1" t="s">
        <v>269</v>
      </c>
      <c r="H10800" s="1" t="s">
        <v>916</v>
      </c>
      <c r="I10800" s="1">
        <v>2098063.61</v>
      </c>
      <c r="K10800" s="1">
        <v>239989</v>
      </c>
      <c r="L10800" s="1">
        <v>4063772</v>
      </c>
      <c r="M10800" s="1">
        <v>0.64446347951889038</v>
      </c>
      <c r="N10800" s="1">
        <v>18.847772598266602</v>
      </c>
      <c r="O10800" s="1">
        <v>0.17195068299770355</v>
      </c>
      <c r="P10800" s="1">
        <v>8.9273414611816406</v>
      </c>
      <c r="Q10800" s="1">
        <v>0</v>
      </c>
      <c r="S10800" s="1">
        <v>36</v>
      </c>
      <c r="T10800" s="1">
        <v>1</v>
      </c>
      <c r="U10800" s="1">
        <v>6401824.5</v>
      </c>
      <c r="V10800" s="1">
        <v>0.81641417741775513</v>
      </c>
      <c r="W10800" s="1">
        <v>14.616902351379395</v>
      </c>
      <c r="X10800" s="1">
        <v>14.616902351379395</v>
      </c>
    </row>
    <row r="10801" spans="1:24" x14ac:dyDescent="0.35">
      <c r="A10801" s="1">
        <v>370415</v>
      </c>
      <c r="B10801" s="1" t="s">
        <v>2350</v>
      </c>
      <c r="C10801" s="1">
        <v>125238502</v>
      </c>
      <c r="D10801" s="1">
        <v>415</v>
      </c>
      <c r="E10801" s="1" t="s">
        <v>2899</v>
      </c>
      <c r="F10801" s="1" t="s">
        <v>205</v>
      </c>
      <c r="G10801" s="1" t="s">
        <v>269</v>
      </c>
      <c r="H10801" s="1" t="s">
        <v>916</v>
      </c>
      <c r="I10801" s="1">
        <v>2265836.69</v>
      </c>
      <c r="K10801" s="1">
        <v>239989</v>
      </c>
      <c r="L10801" s="1">
        <v>4754105.5</v>
      </c>
      <c r="M10801" s="1">
        <v>0.69033348560333252</v>
      </c>
      <c r="N10801" s="1">
        <v>16.987504959106445</v>
      </c>
      <c r="O10801" s="1">
        <v>0.16777308285236359</v>
      </c>
      <c r="P10801" s="1">
        <v>7.9965677261352539</v>
      </c>
      <c r="Q10801" s="1">
        <v>0</v>
      </c>
      <c r="S10801" s="1">
        <v>37</v>
      </c>
      <c r="T10801" s="1">
        <v>1</v>
      </c>
      <c r="U10801" s="1">
        <v>7259931</v>
      </c>
      <c r="V10801" s="1">
        <v>0.85810655355453491</v>
      </c>
      <c r="W10801" s="1">
        <v>13.404092788696289</v>
      </c>
      <c r="X10801" s="1">
        <v>13.404092788696289</v>
      </c>
    </row>
    <row r="10802" spans="1:24" x14ac:dyDescent="0.35">
      <c r="A10802" s="1">
        <v>380415</v>
      </c>
      <c r="B10802" s="1" t="s">
        <v>2351</v>
      </c>
      <c r="C10802" s="1">
        <v>125238502</v>
      </c>
      <c r="D10802" s="1">
        <v>415</v>
      </c>
      <c r="E10802" s="1" t="s">
        <v>2899</v>
      </c>
      <c r="F10802" s="1" t="s">
        <v>205</v>
      </c>
      <c r="G10802" s="1" t="s">
        <v>269</v>
      </c>
      <c r="H10802" s="1" t="s">
        <v>916</v>
      </c>
      <c r="I10802" s="1">
        <v>2509149</v>
      </c>
      <c r="K10802" s="1">
        <v>239989</v>
      </c>
      <c r="L10802" s="1">
        <v>5244227</v>
      </c>
      <c r="M10802" s="1">
        <v>0.4901215136051178</v>
      </c>
      <c r="N10802" s="1">
        <v>10.309436798095703</v>
      </c>
      <c r="O10802" s="1">
        <v>0.24331231415271759</v>
      </c>
      <c r="P10802" s="1">
        <v>10.738298416137695</v>
      </c>
      <c r="Q10802" s="1">
        <v>0</v>
      </c>
      <c r="S10802" s="1">
        <v>38</v>
      </c>
      <c r="T10802" s="1">
        <v>1</v>
      </c>
      <c r="U10802" s="1">
        <v>7993365</v>
      </c>
      <c r="V10802" s="1">
        <v>0.73343384265899658</v>
      </c>
      <c r="W10802" s="1">
        <v>10.102492332458496</v>
      </c>
      <c r="X10802" s="1">
        <v>10.102492332458496</v>
      </c>
    </row>
    <row r="10803" spans="1:24" x14ac:dyDescent="0.35">
      <c r="A10803" s="1">
        <v>390415</v>
      </c>
      <c r="B10803" s="1" t="s">
        <v>2352</v>
      </c>
      <c r="C10803" s="1">
        <v>125238502</v>
      </c>
      <c r="D10803" s="1">
        <v>415</v>
      </c>
      <c r="E10803" s="1" t="s">
        <v>2899</v>
      </c>
      <c r="F10803" s="1" t="s">
        <v>205</v>
      </c>
      <c r="G10803" s="1" t="s">
        <v>269</v>
      </c>
      <c r="H10803" s="1" t="s">
        <v>916</v>
      </c>
      <c r="I10803" s="1">
        <v>2524233</v>
      </c>
      <c r="K10803" s="1">
        <v>289989</v>
      </c>
      <c r="L10803" s="1">
        <v>5358526</v>
      </c>
      <c r="M10803" s="1">
        <v>0.11429899930953979</v>
      </c>
      <c r="N10803" s="1">
        <v>2.1795203685760498</v>
      </c>
      <c r="O10803" s="1">
        <v>1.5084000304341316E-2</v>
      </c>
      <c r="P10803" s="1">
        <v>0.60115998983383179</v>
      </c>
      <c r="Q10803" s="1">
        <v>5.000000074505806E-2</v>
      </c>
      <c r="S10803" s="1">
        <v>39</v>
      </c>
      <c r="T10803" s="1">
        <v>1</v>
      </c>
      <c r="U10803" s="1">
        <v>8172748</v>
      </c>
      <c r="V10803" s="1">
        <v>0.17938300967216492</v>
      </c>
      <c r="W10803" s="1">
        <v>2.2441487312316895</v>
      </c>
      <c r="X10803" s="1">
        <v>2.2441487312316895</v>
      </c>
    </row>
    <row r="10804" spans="1:24" x14ac:dyDescent="0.35">
      <c r="A10804" s="1">
        <v>400415</v>
      </c>
      <c r="B10804" s="1" t="s">
        <v>2353</v>
      </c>
      <c r="C10804" s="1">
        <v>125238502</v>
      </c>
      <c r="D10804" s="1">
        <v>415</v>
      </c>
      <c r="E10804" s="1" t="s">
        <v>2899</v>
      </c>
      <c r="F10804" s="1" t="s">
        <v>205</v>
      </c>
      <c r="G10804" s="1" t="s">
        <v>269</v>
      </c>
      <c r="H10804" s="1" t="s">
        <v>916</v>
      </c>
      <c r="S10804" s="1">
        <v>40</v>
      </c>
      <c r="T10804" s="1">
        <v>1</v>
      </c>
      <c r="U10804" s="1">
        <v>0</v>
      </c>
      <c r="V10804" s="1">
        <v>0</v>
      </c>
      <c r="W10804" s="1">
        <v>-100</v>
      </c>
      <c r="X10804" s="1">
        <v>-100</v>
      </c>
    </row>
    <row r="10805" spans="1:24" x14ac:dyDescent="0.35">
      <c r="A10805" s="1">
        <v>410415</v>
      </c>
      <c r="B10805" s="1" t="s">
        <v>2354</v>
      </c>
      <c r="C10805" s="1">
        <v>125238502</v>
      </c>
      <c r="D10805" s="1">
        <v>415</v>
      </c>
      <c r="E10805" s="1" t="s">
        <v>2899</v>
      </c>
      <c r="F10805" s="1" t="s">
        <v>205</v>
      </c>
      <c r="G10805" s="1" t="s">
        <v>269</v>
      </c>
      <c r="H10805" s="1" t="s">
        <v>916</v>
      </c>
      <c r="S10805" s="1">
        <v>41</v>
      </c>
      <c r="T10805" s="1">
        <v>1</v>
      </c>
      <c r="U10805" s="1">
        <v>0</v>
      </c>
      <c r="V10805" s="1">
        <v>0</v>
      </c>
    </row>
    <row r="10806" spans="1:24" x14ac:dyDescent="0.35">
      <c r="A10806" s="1">
        <v>420415</v>
      </c>
      <c r="B10806" s="1" t="s">
        <v>2355</v>
      </c>
      <c r="C10806" s="1">
        <v>125238502</v>
      </c>
      <c r="D10806" s="1">
        <v>415</v>
      </c>
      <c r="E10806" s="1" t="s">
        <v>2899</v>
      </c>
      <c r="F10806" s="1" t="s">
        <v>205</v>
      </c>
      <c r="G10806" s="1" t="s">
        <v>269</v>
      </c>
      <c r="H10806" s="1" t="s">
        <v>916</v>
      </c>
      <c r="S10806" s="1">
        <v>42</v>
      </c>
      <c r="T10806" s="1">
        <v>1</v>
      </c>
      <c r="U10806" s="1">
        <v>0</v>
      </c>
      <c r="V10806" s="1">
        <v>0</v>
      </c>
    </row>
    <row r="10807" spans="1:24" x14ac:dyDescent="0.35">
      <c r="A10807" s="1">
        <v>430415</v>
      </c>
      <c r="B10807" s="1" t="s">
        <v>2356</v>
      </c>
      <c r="C10807" s="1">
        <v>125238502</v>
      </c>
      <c r="D10807" s="1">
        <v>415</v>
      </c>
      <c r="E10807" s="1" t="s">
        <v>2899</v>
      </c>
      <c r="F10807" s="1" t="s">
        <v>205</v>
      </c>
      <c r="G10807" s="1" t="s">
        <v>269</v>
      </c>
      <c r="H10807" s="1" t="s">
        <v>916</v>
      </c>
      <c r="S10807" s="1">
        <v>43</v>
      </c>
      <c r="T10807" s="1">
        <v>1</v>
      </c>
      <c r="U10807" s="1">
        <v>0</v>
      </c>
      <c r="V10807" s="1">
        <v>0</v>
      </c>
    </row>
    <row r="10808" spans="1:24" x14ac:dyDescent="0.35">
      <c r="A10808" s="1">
        <v>440415</v>
      </c>
      <c r="B10808" s="1" t="s">
        <v>2357</v>
      </c>
      <c r="C10808" s="1">
        <v>125238502</v>
      </c>
      <c r="D10808" s="1">
        <v>415</v>
      </c>
      <c r="E10808" s="1" t="s">
        <v>2899</v>
      </c>
      <c r="F10808" s="1" t="s">
        <v>205</v>
      </c>
      <c r="G10808" s="1" t="s">
        <v>269</v>
      </c>
      <c r="H10808" s="1" t="s">
        <v>916</v>
      </c>
      <c r="S10808" s="1">
        <v>44</v>
      </c>
      <c r="T10808" s="1">
        <v>1</v>
      </c>
      <c r="U10808" s="1">
        <v>0</v>
      </c>
      <c r="V10808" s="1">
        <v>0</v>
      </c>
    </row>
    <row r="10809" spans="1:24" x14ac:dyDescent="0.35">
      <c r="A10809" s="1">
        <v>450415</v>
      </c>
      <c r="B10809" s="1" t="s">
        <v>2358</v>
      </c>
      <c r="C10809" s="1">
        <v>125238502</v>
      </c>
      <c r="D10809" s="1">
        <v>415</v>
      </c>
      <c r="E10809" s="1" t="s">
        <v>2899</v>
      </c>
      <c r="F10809" s="1" t="s">
        <v>205</v>
      </c>
      <c r="G10809" s="1" t="s">
        <v>269</v>
      </c>
      <c r="H10809" s="1" t="s">
        <v>916</v>
      </c>
      <c r="S10809" s="1">
        <v>45</v>
      </c>
      <c r="T10809" s="1">
        <v>1</v>
      </c>
      <c r="U10809" s="1">
        <v>0</v>
      </c>
      <c r="V10809" s="1">
        <v>0</v>
      </c>
    </row>
    <row r="10810" spans="1:24" x14ac:dyDescent="0.35">
      <c r="A10810" s="1">
        <v>460415</v>
      </c>
      <c r="B10810" s="1" t="s">
        <v>2359</v>
      </c>
      <c r="C10810" s="1">
        <v>125238502</v>
      </c>
      <c r="D10810" s="1">
        <v>415</v>
      </c>
      <c r="E10810" s="1" t="s">
        <v>2899</v>
      </c>
      <c r="F10810" s="1" t="s">
        <v>205</v>
      </c>
      <c r="G10810" s="1" t="s">
        <v>269</v>
      </c>
      <c r="H10810" s="1" t="s">
        <v>916</v>
      </c>
      <c r="S10810" s="1">
        <v>46</v>
      </c>
      <c r="T10810" s="1">
        <v>1</v>
      </c>
      <c r="U10810" s="1">
        <v>0</v>
      </c>
      <c r="V10810" s="1">
        <v>0</v>
      </c>
    </row>
    <row r="10811" spans="1:24" x14ac:dyDescent="0.35">
      <c r="A10811" s="1">
        <v>470415</v>
      </c>
      <c r="B10811" s="1" t="s">
        <v>2360</v>
      </c>
      <c r="C10811" s="1">
        <v>125238502</v>
      </c>
      <c r="D10811" s="1">
        <v>415</v>
      </c>
      <c r="E10811" s="1" t="s">
        <v>2899</v>
      </c>
      <c r="F10811" s="1" t="s">
        <v>205</v>
      </c>
      <c r="G10811" s="1" t="s">
        <v>269</v>
      </c>
      <c r="H10811" s="1" t="s">
        <v>916</v>
      </c>
      <c r="S10811" s="1">
        <v>47</v>
      </c>
      <c r="T10811" s="1">
        <v>1</v>
      </c>
      <c r="U10811" s="1">
        <v>0</v>
      </c>
      <c r="V10811" s="1">
        <v>0</v>
      </c>
    </row>
    <row r="10812" spans="1:24" x14ac:dyDescent="0.35">
      <c r="A10812" s="1">
        <v>480415</v>
      </c>
      <c r="B10812" s="1" t="s">
        <v>2361</v>
      </c>
      <c r="C10812" s="1">
        <v>125238502</v>
      </c>
      <c r="D10812" s="1">
        <v>415</v>
      </c>
      <c r="E10812" s="1" t="s">
        <v>2899</v>
      </c>
      <c r="F10812" s="1" t="s">
        <v>205</v>
      </c>
      <c r="G10812" s="1" t="s">
        <v>269</v>
      </c>
      <c r="H10812" s="1" t="s">
        <v>916</v>
      </c>
      <c r="S10812" s="1">
        <v>48</v>
      </c>
      <c r="T10812" s="1">
        <v>1</v>
      </c>
      <c r="U10812" s="1">
        <v>0</v>
      </c>
      <c r="V10812" s="1">
        <v>0</v>
      </c>
    </row>
    <row r="10813" spans="1:24" x14ac:dyDescent="0.35">
      <c r="A10813" s="1">
        <v>290448</v>
      </c>
      <c r="B10813" s="1" t="s">
        <v>2341</v>
      </c>
      <c r="C10813" s="1">
        <v>125239452</v>
      </c>
      <c r="D10813" s="1">
        <v>448</v>
      </c>
      <c r="E10813" s="1" t="s">
        <v>2900</v>
      </c>
      <c r="F10813" s="1" t="s">
        <v>205</v>
      </c>
      <c r="G10813" s="1" t="s">
        <v>269</v>
      </c>
      <c r="H10813" s="1" t="s">
        <v>916</v>
      </c>
      <c r="I10813" s="1">
        <v>7624546.9900000002</v>
      </c>
      <c r="K10813" s="1">
        <v>2073956</v>
      </c>
      <c r="L10813" s="1">
        <v>35072152</v>
      </c>
      <c r="S10813" s="1">
        <v>29</v>
      </c>
      <c r="T10813" s="1">
        <v>1</v>
      </c>
      <c r="U10813" s="1">
        <v>44770656</v>
      </c>
      <c r="V10813" s="1">
        <v>0</v>
      </c>
    </row>
    <row r="10814" spans="1:24" x14ac:dyDescent="0.35">
      <c r="A10814" s="1">
        <v>300448</v>
      </c>
      <c r="B10814" s="1" t="s">
        <v>2343</v>
      </c>
      <c r="C10814" s="1">
        <v>125239452</v>
      </c>
      <c r="D10814" s="1">
        <v>448</v>
      </c>
      <c r="E10814" s="1" t="s">
        <v>2900</v>
      </c>
      <c r="F10814" s="1" t="s">
        <v>205</v>
      </c>
      <c r="G10814" s="1" t="s">
        <v>269</v>
      </c>
      <c r="H10814" s="1" t="s">
        <v>916</v>
      </c>
      <c r="I10814" s="1">
        <v>7738306.4199999999</v>
      </c>
      <c r="K10814" s="1">
        <v>2073956</v>
      </c>
      <c r="L10814" s="1">
        <v>36709972</v>
      </c>
      <c r="M10814" s="1">
        <v>1.6378200054168701</v>
      </c>
      <c r="N10814" s="1">
        <v>4.6698589324951172</v>
      </c>
      <c r="O10814" s="1">
        <v>0.11375942826271057</v>
      </c>
      <c r="P10814" s="1">
        <v>1.4920156002044678</v>
      </c>
      <c r="Q10814" s="1">
        <v>0</v>
      </c>
      <c r="S10814" s="1">
        <v>30</v>
      </c>
      <c r="T10814" s="1">
        <v>1</v>
      </c>
      <c r="U10814" s="1">
        <v>46522232</v>
      </c>
      <c r="V10814" s="1">
        <v>1.7515794038772583</v>
      </c>
      <c r="W10814" s="1">
        <v>3.9123303890228271</v>
      </c>
      <c r="X10814" s="1">
        <v>3.9123303890228271</v>
      </c>
    </row>
    <row r="10815" spans="1:24" x14ac:dyDescent="0.35">
      <c r="A10815" s="1">
        <v>310448</v>
      </c>
      <c r="B10815" s="1" t="s">
        <v>2344</v>
      </c>
      <c r="C10815" s="1">
        <v>125239452</v>
      </c>
      <c r="D10815" s="1">
        <v>448</v>
      </c>
      <c r="E10815" s="1" t="s">
        <v>2900</v>
      </c>
      <c r="F10815" s="1" t="s">
        <v>205</v>
      </c>
      <c r="G10815" s="1" t="s">
        <v>269</v>
      </c>
      <c r="H10815" s="1" t="s">
        <v>916</v>
      </c>
      <c r="I10815" s="1">
        <v>8146674.96</v>
      </c>
      <c r="K10815" s="1">
        <v>2073956</v>
      </c>
      <c r="L10815" s="1">
        <v>37892076</v>
      </c>
      <c r="M10815" s="1">
        <v>1.1821039915084839</v>
      </c>
      <c r="N10815" s="1">
        <v>3.2201168537139893</v>
      </c>
      <c r="O10815" s="1">
        <v>0.40836852788925171</v>
      </c>
      <c r="P10815" s="1">
        <v>5.2772340774536133</v>
      </c>
      <c r="Q10815" s="1">
        <v>0</v>
      </c>
      <c r="S10815" s="1">
        <v>31</v>
      </c>
      <c r="T10815" s="1">
        <v>1</v>
      </c>
      <c r="U10815" s="1">
        <v>48112708</v>
      </c>
      <c r="V10815" s="1">
        <v>1.5904724597930908</v>
      </c>
      <c r="W10815" s="1">
        <v>3.4187438488006592</v>
      </c>
      <c r="X10815" s="1">
        <v>3.4187438488006592</v>
      </c>
    </row>
    <row r="10816" spans="1:24" x14ac:dyDescent="0.35">
      <c r="A10816" s="1">
        <v>320448</v>
      </c>
      <c r="B10816" s="1" t="s">
        <v>2345</v>
      </c>
      <c r="C10816" s="1">
        <v>125239452</v>
      </c>
      <c r="D10816" s="1">
        <v>448</v>
      </c>
      <c r="E10816" s="1" t="s">
        <v>2900</v>
      </c>
      <c r="F10816" s="1" t="s">
        <v>205</v>
      </c>
      <c r="G10816" s="1" t="s">
        <v>269</v>
      </c>
      <c r="H10816" s="1" t="s">
        <v>916</v>
      </c>
      <c r="I10816" s="1">
        <v>8179063.71</v>
      </c>
      <c r="K10816" s="1">
        <v>2073956</v>
      </c>
      <c r="L10816" s="1">
        <v>38696284</v>
      </c>
      <c r="M10816" s="1">
        <v>0.80420798063278198</v>
      </c>
      <c r="N10816" s="1">
        <v>2.1223645210266113</v>
      </c>
      <c r="O10816" s="1">
        <v>3.2388750463724136E-2</v>
      </c>
      <c r="P10816" s="1">
        <v>0.3975701630115509</v>
      </c>
      <c r="Q10816" s="1">
        <v>0</v>
      </c>
      <c r="S10816" s="1">
        <v>32</v>
      </c>
      <c r="T10816" s="1">
        <v>1</v>
      </c>
      <c r="U10816" s="1">
        <v>48949304</v>
      </c>
      <c r="V10816" s="1">
        <v>0.83659672737121582</v>
      </c>
      <c r="W10816" s="1">
        <v>1.7388254404067993</v>
      </c>
      <c r="X10816" s="1">
        <v>1.7388254404067993</v>
      </c>
    </row>
    <row r="10817" spans="1:24" x14ac:dyDescent="0.35">
      <c r="A10817" s="1">
        <v>330448</v>
      </c>
      <c r="B10817" s="1" t="s">
        <v>2346</v>
      </c>
      <c r="C10817" s="1">
        <v>125239452</v>
      </c>
      <c r="D10817" s="1">
        <v>448</v>
      </c>
      <c r="E10817" s="1" t="s">
        <v>2900</v>
      </c>
      <c r="F10817" s="1" t="s">
        <v>205</v>
      </c>
      <c r="G10817" s="1" t="s">
        <v>269</v>
      </c>
      <c r="H10817" s="1" t="s">
        <v>916</v>
      </c>
      <c r="I10817" s="1">
        <v>8888216.5099999998</v>
      </c>
      <c r="K10817" s="1">
        <v>2073956</v>
      </c>
      <c r="L10817" s="1">
        <v>40035984</v>
      </c>
      <c r="M10817" s="1">
        <v>1.3396999835968018</v>
      </c>
      <c r="N10817" s="1">
        <v>3.4620895385742188</v>
      </c>
      <c r="O10817" s="1">
        <v>0.70915281772613525</v>
      </c>
      <c r="P10817" s="1">
        <v>8.6703424453735352</v>
      </c>
      <c r="Q10817" s="1">
        <v>0</v>
      </c>
      <c r="S10817" s="1">
        <v>33</v>
      </c>
      <c r="T10817" s="1">
        <v>1</v>
      </c>
      <c r="U10817" s="1">
        <v>50998156</v>
      </c>
      <c r="V10817" s="1">
        <v>2.0488529205322266</v>
      </c>
      <c r="W10817" s="1">
        <v>4.1856613159179688</v>
      </c>
      <c r="X10817" s="1">
        <v>4.1856613159179688</v>
      </c>
    </row>
    <row r="10818" spans="1:24" x14ac:dyDescent="0.35">
      <c r="A10818" s="1">
        <v>340448</v>
      </c>
      <c r="B10818" s="1" t="s">
        <v>2347</v>
      </c>
      <c r="C10818" s="1">
        <v>125239452</v>
      </c>
      <c r="D10818" s="1">
        <v>448</v>
      </c>
      <c r="E10818" s="1" t="s">
        <v>2900</v>
      </c>
      <c r="F10818" s="1" t="s">
        <v>205</v>
      </c>
      <c r="G10818" s="1" t="s">
        <v>269</v>
      </c>
      <c r="H10818" s="1" t="s">
        <v>916</v>
      </c>
      <c r="I10818" s="1">
        <v>8883000.75</v>
      </c>
      <c r="K10818" s="1">
        <v>2073956</v>
      </c>
      <c r="L10818" s="1">
        <v>40035920</v>
      </c>
      <c r="M10818" s="1">
        <v>-6.3999999838415533E-5</v>
      </c>
      <c r="N10818" s="1">
        <v>-1.598561939317733E-4</v>
      </c>
      <c r="O10818" s="1">
        <v>-5.2157598547637463E-3</v>
      </c>
      <c r="P10818" s="1">
        <v>-5.8681737631559372E-2</v>
      </c>
      <c r="Q10818" s="1">
        <v>0</v>
      </c>
      <c r="S10818" s="1">
        <v>34</v>
      </c>
      <c r="T10818" s="1">
        <v>1</v>
      </c>
      <c r="U10818" s="1">
        <v>50992876</v>
      </c>
      <c r="V10818" s="1">
        <v>-5.2797598764300346E-3</v>
      </c>
      <c r="W10818" s="1">
        <v>-1.0353315621614456E-2</v>
      </c>
      <c r="X10818" s="1">
        <v>-1.0353315621614456E-2</v>
      </c>
    </row>
    <row r="10819" spans="1:24" x14ac:dyDescent="0.35">
      <c r="A10819" s="1">
        <v>350448</v>
      </c>
      <c r="B10819" s="1" t="s">
        <v>2348</v>
      </c>
      <c r="C10819" s="1">
        <v>125239452</v>
      </c>
      <c r="D10819" s="1">
        <v>448</v>
      </c>
      <c r="E10819" s="1" t="s">
        <v>2900</v>
      </c>
      <c r="F10819" s="1" t="s">
        <v>205</v>
      </c>
      <c r="G10819" s="1" t="s">
        <v>269</v>
      </c>
      <c r="H10819" s="1" t="s">
        <v>916</v>
      </c>
      <c r="I10819" s="1">
        <v>8921505.4299999997</v>
      </c>
      <c r="K10819" s="1">
        <v>2073956</v>
      </c>
      <c r="L10819" s="1">
        <v>44832244</v>
      </c>
      <c r="M10819" s="1">
        <v>4.7963237762451172</v>
      </c>
      <c r="N10819" s="1">
        <v>11.98005199432373</v>
      </c>
      <c r="O10819" s="1">
        <v>3.8504678755998611E-2</v>
      </c>
      <c r="P10819" s="1">
        <v>0.43346479535102844</v>
      </c>
      <c r="Q10819" s="1">
        <v>0</v>
      </c>
      <c r="S10819" s="1">
        <v>35</v>
      </c>
      <c r="T10819" s="1">
        <v>1</v>
      </c>
      <c r="U10819" s="1">
        <v>55827704</v>
      </c>
      <c r="V10819" s="1">
        <v>4.8348283767700195</v>
      </c>
      <c r="W10819" s="1">
        <v>9.481379508972168</v>
      </c>
      <c r="X10819" s="1">
        <v>9.481379508972168</v>
      </c>
    </row>
    <row r="10820" spans="1:24" x14ac:dyDescent="0.35">
      <c r="A10820" s="1">
        <v>360448</v>
      </c>
      <c r="B10820" s="1" t="s">
        <v>2349</v>
      </c>
      <c r="C10820" s="1">
        <v>125239452</v>
      </c>
      <c r="D10820" s="1">
        <v>448</v>
      </c>
      <c r="E10820" s="1" t="s">
        <v>2900</v>
      </c>
      <c r="F10820" s="1" t="s">
        <v>205</v>
      </c>
      <c r="G10820" s="1" t="s">
        <v>269</v>
      </c>
      <c r="H10820" s="1" t="s">
        <v>916</v>
      </c>
      <c r="I10820" s="1">
        <v>10214617.57</v>
      </c>
      <c r="K10820" s="1">
        <v>2073956</v>
      </c>
      <c r="L10820" s="1">
        <v>50711152</v>
      </c>
      <c r="M10820" s="1">
        <v>5.8789081573486328</v>
      </c>
      <c r="N10820" s="1">
        <v>13.113124847412109</v>
      </c>
      <c r="O10820" s="1">
        <v>1.2931121587753296</v>
      </c>
      <c r="P10820" s="1">
        <v>14.494326591491699</v>
      </c>
      <c r="Q10820" s="1">
        <v>0</v>
      </c>
      <c r="S10820" s="1">
        <v>36</v>
      </c>
      <c r="T10820" s="1">
        <v>1</v>
      </c>
      <c r="U10820" s="1">
        <v>62999728</v>
      </c>
      <c r="V10820" s="1">
        <v>7.172020435333252</v>
      </c>
      <c r="W10820" s="1">
        <v>12.846711158752441</v>
      </c>
      <c r="X10820" s="1">
        <v>12.846711158752441</v>
      </c>
    </row>
    <row r="10821" spans="1:24" x14ac:dyDescent="0.35">
      <c r="A10821" s="1">
        <v>370448</v>
      </c>
      <c r="B10821" s="1" t="s">
        <v>2350</v>
      </c>
      <c r="C10821" s="1">
        <v>125239452</v>
      </c>
      <c r="D10821" s="1">
        <v>448</v>
      </c>
      <c r="E10821" s="1" t="s">
        <v>2900</v>
      </c>
      <c r="F10821" s="1" t="s">
        <v>205</v>
      </c>
      <c r="G10821" s="1" t="s">
        <v>269</v>
      </c>
      <c r="H10821" s="1" t="s">
        <v>916</v>
      </c>
      <c r="I10821" s="1">
        <v>10936415.82</v>
      </c>
      <c r="K10821" s="1">
        <v>2923956</v>
      </c>
      <c r="L10821" s="1">
        <v>60707556</v>
      </c>
      <c r="M10821" s="1">
        <v>9.996403694152832</v>
      </c>
      <c r="N10821" s="1">
        <v>19.712436676025391</v>
      </c>
      <c r="O10821" s="1">
        <v>0.72179824113845825</v>
      </c>
      <c r="P10821" s="1">
        <v>7.0663266181945801</v>
      </c>
      <c r="Q10821" s="1">
        <v>0.85000002384185791</v>
      </c>
      <c r="S10821" s="1">
        <v>37</v>
      </c>
      <c r="T10821" s="1">
        <v>1</v>
      </c>
      <c r="U10821" s="1">
        <v>74567928</v>
      </c>
      <c r="V10821" s="1">
        <v>11.568202018737793</v>
      </c>
      <c r="W10821" s="1">
        <v>18.362300872802734</v>
      </c>
      <c r="X10821" s="1">
        <v>18.362300872802734</v>
      </c>
    </row>
    <row r="10822" spans="1:24" x14ac:dyDescent="0.35">
      <c r="A10822" s="1">
        <v>380448</v>
      </c>
      <c r="B10822" s="1" t="s">
        <v>2351</v>
      </c>
      <c r="C10822" s="1">
        <v>125239452</v>
      </c>
      <c r="D10822" s="1">
        <v>448</v>
      </c>
      <c r="E10822" s="1" t="s">
        <v>2900</v>
      </c>
      <c r="F10822" s="1" t="s">
        <v>205</v>
      </c>
      <c r="G10822" s="1" t="s">
        <v>269</v>
      </c>
      <c r="H10822" s="1" t="s">
        <v>916</v>
      </c>
      <c r="I10822" s="1">
        <v>11769122</v>
      </c>
      <c r="K10822" s="1">
        <v>10171398</v>
      </c>
      <c r="L10822" s="1">
        <v>63940980</v>
      </c>
      <c r="M10822" s="1">
        <v>3.2334239482879639</v>
      </c>
      <c r="N10822" s="1">
        <v>5.3262300491333008</v>
      </c>
      <c r="O10822" s="1">
        <v>0.83270615339279175</v>
      </c>
      <c r="P10822" s="1">
        <v>7.6140685081481934</v>
      </c>
      <c r="Q10822" s="1">
        <v>7.2474417686462402</v>
      </c>
      <c r="S10822" s="1">
        <v>38</v>
      </c>
      <c r="T10822" s="1">
        <v>1</v>
      </c>
      <c r="U10822" s="1">
        <v>85881504</v>
      </c>
      <c r="V10822" s="1">
        <v>11.313571929931641</v>
      </c>
      <c r="W10822" s="1">
        <v>15.172174453735352</v>
      </c>
      <c r="X10822" s="1">
        <v>15.172174453735352</v>
      </c>
    </row>
    <row r="10823" spans="1:24" x14ac:dyDescent="0.35">
      <c r="A10823" s="1">
        <v>390448</v>
      </c>
      <c r="B10823" s="1" t="s">
        <v>2352</v>
      </c>
      <c r="C10823" s="1">
        <v>125239452</v>
      </c>
      <c r="D10823" s="1">
        <v>448</v>
      </c>
      <c r="E10823" s="1" t="s">
        <v>2900</v>
      </c>
      <c r="F10823" s="1" t="s">
        <v>205</v>
      </c>
      <c r="G10823" s="1" t="s">
        <v>269</v>
      </c>
      <c r="H10823" s="1" t="s">
        <v>916</v>
      </c>
      <c r="I10823" s="1">
        <v>11956796</v>
      </c>
      <c r="K10823" s="1">
        <v>18202782</v>
      </c>
      <c r="L10823" s="1">
        <v>64999372</v>
      </c>
      <c r="M10823" s="1">
        <v>1.0583920478820801</v>
      </c>
      <c r="N10823" s="1">
        <v>1.6552640199661255</v>
      </c>
      <c r="O10823" s="1">
        <v>0.18767400085926056</v>
      </c>
      <c r="P10823" s="1">
        <v>1.5946304798126221</v>
      </c>
      <c r="Q10823" s="1">
        <v>8.0313844680786133</v>
      </c>
      <c r="S10823" s="1">
        <v>39</v>
      </c>
      <c r="T10823" s="1">
        <v>1</v>
      </c>
      <c r="U10823" s="1">
        <v>95158952</v>
      </c>
      <c r="V10823" s="1">
        <v>9.2774505615234375</v>
      </c>
      <c r="W10823" s="1">
        <v>10.802615165710449</v>
      </c>
      <c r="X10823" s="1">
        <v>10.802615165710449</v>
      </c>
    </row>
    <row r="10824" spans="1:24" x14ac:dyDescent="0.35">
      <c r="A10824" s="1">
        <v>400448</v>
      </c>
      <c r="B10824" s="1" t="s">
        <v>2353</v>
      </c>
      <c r="C10824" s="1">
        <v>125239452</v>
      </c>
      <c r="D10824" s="1">
        <v>448</v>
      </c>
      <c r="E10824" s="1" t="s">
        <v>2900</v>
      </c>
      <c r="F10824" s="1" t="s">
        <v>205</v>
      </c>
      <c r="G10824" s="1" t="s">
        <v>269</v>
      </c>
      <c r="H10824" s="1" t="s">
        <v>916</v>
      </c>
      <c r="S10824" s="1">
        <v>40</v>
      </c>
      <c r="T10824" s="1">
        <v>1</v>
      </c>
      <c r="U10824" s="1">
        <v>0</v>
      </c>
      <c r="V10824" s="1">
        <v>0</v>
      </c>
      <c r="W10824" s="1">
        <v>-100</v>
      </c>
      <c r="X10824" s="1">
        <v>-100</v>
      </c>
    </row>
    <row r="10825" spans="1:24" x14ac:dyDescent="0.35">
      <c r="A10825" s="1">
        <v>410448</v>
      </c>
      <c r="B10825" s="1" t="s">
        <v>2354</v>
      </c>
      <c r="C10825" s="1">
        <v>125239452</v>
      </c>
      <c r="D10825" s="1">
        <v>448</v>
      </c>
      <c r="E10825" s="1" t="s">
        <v>2900</v>
      </c>
      <c r="F10825" s="1" t="s">
        <v>205</v>
      </c>
      <c r="G10825" s="1" t="s">
        <v>269</v>
      </c>
      <c r="H10825" s="1" t="s">
        <v>916</v>
      </c>
      <c r="S10825" s="1">
        <v>41</v>
      </c>
      <c r="T10825" s="1">
        <v>1</v>
      </c>
      <c r="U10825" s="1">
        <v>0</v>
      </c>
      <c r="V10825" s="1">
        <v>0</v>
      </c>
    </row>
    <row r="10826" spans="1:24" x14ac:dyDescent="0.35">
      <c r="A10826" s="1">
        <v>420448</v>
      </c>
      <c r="B10826" s="1" t="s">
        <v>2355</v>
      </c>
      <c r="C10826" s="1">
        <v>125239452</v>
      </c>
      <c r="D10826" s="1">
        <v>448</v>
      </c>
      <c r="E10826" s="1" t="s">
        <v>2900</v>
      </c>
      <c r="F10826" s="1" t="s">
        <v>205</v>
      </c>
      <c r="G10826" s="1" t="s">
        <v>269</v>
      </c>
      <c r="H10826" s="1" t="s">
        <v>916</v>
      </c>
      <c r="S10826" s="1">
        <v>42</v>
      </c>
      <c r="T10826" s="1">
        <v>1</v>
      </c>
      <c r="U10826" s="1">
        <v>0</v>
      </c>
      <c r="V10826" s="1">
        <v>0</v>
      </c>
    </row>
    <row r="10827" spans="1:24" x14ac:dyDescent="0.35">
      <c r="A10827" s="1">
        <v>430448</v>
      </c>
      <c r="B10827" s="1" t="s">
        <v>2356</v>
      </c>
      <c r="C10827" s="1">
        <v>125239452</v>
      </c>
      <c r="D10827" s="1">
        <v>448</v>
      </c>
      <c r="E10827" s="1" t="s">
        <v>2900</v>
      </c>
      <c r="F10827" s="1" t="s">
        <v>205</v>
      </c>
      <c r="G10827" s="1" t="s">
        <v>269</v>
      </c>
      <c r="H10827" s="1" t="s">
        <v>916</v>
      </c>
      <c r="S10827" s="1">
        <v>43</v>
      </c>
      <c r="T10827" s="1">
        <v>1</v>
      </c>
      <c r="U10827" s="1">
        <v>0</v>
      </c>
      <c r="V10827" s="1">
        <v>0</v>
      </c>
    </row>
    <row r="10828" spans="1:24" x14ac:dyDescent="0.35">
      <c r="A10828" s="1">
        <v>440448</v>
      </c>
      <c r="B10828" s="1" t="s">
        <v>2357</v>
      </c>
      <c r="C10828" s="1">
        <v>125239452</v>
      </c>
      <c r="D10828" s="1">
        <v>448</v>
      </c>
      <c r="E10828" s="1" t="s">
        <v>2900</v>
      </c>
      <c r="F10828" s="1" t="s">
        <v>205</v>
      </c>
      <c r="G10828" s="1" t="s">
        <v>269</v>
      </c>
      <c r="H10828" s="1" t="s">
        <v>916</v>
      </c>
      <c r="S10828" s="1">
        <v>44</v>
      </c>
      <c r="T10828" s="1">
        <v>1</v>
      </c>
      <c r="U10828" s="1">
        <v>0</v>
      </c>
      <c r="V10828" s="1">
        <v>0</v>
      </c>
    </row>
    <row r="10829" spans="1:24" x14ac:dyDescent="0.35">
      <c r="A10829" s="1">
        <v>450448</v>
      </c>
      <c r="B10829" s="1" t="s">
        <v>2358</v>
      </c>
      <c r="C10829" s="1">
        <v>125239452</v>
      </c>
      <c r="D10829" s="1">
        <v>448</v>
      </c>
      <c r="E10829" s="1" t="s">
        <v>2900</v>
      </c>
      <c r="F10829" s="1" t="s">
        <v>205</v>
      </c>
      <c r="G10829" s="1" t="s">
        <v>269</v>
      </c>
      <c r="H10829" s="1" t="s">
        <v>916</v>
      </c>
      <c r="S10829" s="1">
        <v>45</v>
      </c>
      <c r="T10829" s="1">
        <v>1</v>
      </c>
      <c r="U10829" s="1">
        <v>0</v>
      </c>
      <c r="V10829" s="1">
        <v>0</v>
      </c>
    </row>
    <row r="10830" spans="1:24" x14ac:dyDescent="0.35">
      <c r="A10830" s="1">
        <v>460448</v>
      </c>
      <c r="B10830" s="1" t="s">
        <v>2359</v>
      </c>
      <c r="C10830" s="1">
        <v>125239452</v>
      </c>
      <c r="D10830" s="1">
        <v>448</v>
      </c>
      <c r="E10830" s="1" t="s">
        <v>2900</v>
      </c>
      <c r="F10830" s="1" t="s">
        <v>205</v>
      </c>
      <c r="G10830" s="1" t="s">
        <v>269</v>
      </c>
      <c r="H10830" s="1" t="s">
        <v>916</v>
      </c>
      <c r="S10830" s="1">
        <v>46</v>
      </c>
      <c r="T10830" s="1">
        <v>1</v>
      </c>
      <c r="U10830" s="1">
        <v>0</v>
      </c>
      <c r="V10830" s="1">
        <v>0</v>
      </c>
    </row>
    <row r="10831" spans="1:24" x14ac:dyDescent="0.35">
      <c r="A10831" s="1">
        <v>470448</v>
      </c>
      <c r="B10831" s="1" t="s">
        <v>2360</v>
      </c>
      <c r="C10831" s="1">
        <v>125239452</v>
      </c>
      <c r="D10831" s="1">
        <v>448</v>
      </c>
      <c r="E10831" s="1" t="s">
        <v>2900</v>
      </c>
      <c r="F10831" s="1" t="s">
        <v>205</v>
      </c>
      <c r="G10831" s="1" t="s">
        <v>269</v>
      </c>
      <c r="H10831" s="1" t="s">
        <v>916</v>
      </c>
      <c r="S10831" s="1">
        <v>47</v>
      </c>
      <c r="T10831" s="1">
        <v>1</v>
      </c>
      <c r="U10831" s="1">
        <v>0</v>
      </c>
      <c r="V10831" s="1">
        <v>0</v>
      </c>
    </row>
    <row r="10832" spans="1:24" x14ac:dyDescent="0.35">
      <c r="A10832" s="1">
        <v>480448</v>
      </c>
      <c r="B10832" s="1" t="s">
        <v>2361</v>
      </c>
      <c r="C10832" s="1">
        <v>125239452</v>
      </c>
      <c r="D10832" s="1">
        <v>448</v>
      </c>
      <c r="E10832" s="1" t="s">
        <v>2900</v>
      </c>
      <c r="F10832" s="1" t="s">
        <v>205</v>
      </c>
      <c r="G10832" s="1" t="s">
        <v>269</v>
      </c>
      <c r="H10832" s="1" t="s">
        <v>916</v>
      </c>
      <c r="S10832" s="1">
        <v>48</v>
      </c>
      <c r="T10832" s="1">
        <v>1</v>
      </c>
      <c r="U10832" s="1">
        <v>0</v>
      </c>
      <c r="V10832" s="1">
        <v>0</v>
      </c>
    </row>
    <row r="10833" spans="1:24" x14ac:dyDescent="0.35">
      <c r="A10833" s="1">
        <v>290458</v>
      </c>
      <c r="B10833" s="1" t="s">
        <v>2341</v>
      </c>
      <c r="C10833" s="1">
        <v>125239603</v>
      </c>
      <c r="D10833" s="1">
        <v>458</v>
      </c>
      <c r="E10833" s="1" t="s">
        <v>2901</v>
      </c>
      <c r="F10833" s="1" t="s">
        <v>205</v>
      </c>
      <c r="G10833" s="1" t="s">
        <v>269</v>
      </c>
      <c r="H10833" s="1" t="s">
        <v>916</v>
      </c>
      <c r="I10833" s="1">
        <v>2000725.92</v>
      </c>
      <c r="K10833" s="1">
        <v>252951</v>
      </c>
      <c r="L10833" s="1">
        <v>3257172.25</v>
      </c>
      <c r="S10833" s="1">
        <v>29</v>
      </c>
      <c r="T10833" s="1">
        <v>1</v>
      </c>
      <c r="U10833" s="1">
        <v>5510849</v>
      </c>
      <c r="V10833" s="1">
        <v>0</v>
      </c>
    </row>
    <row r="10834" spans="1:24" x14ac:dyDescent="0.35">
      <c r="A10834" s="1">
        <v>300458</v>
      </c>
      <c r="B10834" s="1" t="s">
        <v>2343</v>
      </c>
      <c r="C10834" s="1">
        <v>125239603</v>
      </c>
      <c r="D10834" s="1">
        <v>458</v>
      </c>
      <c r="E10834" s="1" t="s">
        <v>2901</v>
      </c>
      <c r="F10834" s="1" t="s">
        <v>205</v>
      </c>
      <c r="G10834" s="1" t="s">
        <v>269</v>
      </c>
      <c r="H10834" s="1" t="s">
        <v>916</v>
      </c>
      <c r="I10834" s="1">
        <v>2036554.79</v>
      </c>
      <c r="K10834" s="1">
        <v>252951</v>
      </c>
      <c r="L10834" s="1">
        <v>3379813.75</v>
      </c>
      <c r="M10834" s="1">
        <v>0.12264149636030197</v>
      </c>
      <c r="N10834" s="1">
        <v>3.765275239944458</v>
      </c>
      <c r="O10834" s="1">
        <v>3.5828869789838791E-2</v>
      </c>
      <c r="P10834" s="1">
        <v>1.7907935380935669</v>
      </c>
      <c r="Q10834" s="1">
        <v>0</v>
      </c>
      <c r="S10834" s="1">
        <v>30</v>
      </c>
      <c r="T10834" s="1">
        <v>1</v>
      </c>
      <c r="U10834" s="1">
        <v>5669319.5</v>
      </c>
      <c r="V10834" s="1">
        <v>0.15847036242485046</v>
      </c>
      <c r="W10834" s="1">
        <v>2.8756096363067627</v>
      </c>
      <c r="X10834" s="1">
        <v>2.8756096363067627</v>
      </c>
    </row>
    <row r="10835" spans="1:24" x14ac:dyDescent="0.35">
      <c r="A10835" s="1">
        <v>310458</v>
      </c>
      <c r="B10835" s="1" t="s">
        <v>2344</v>
      </c>
      <c r="C10835" s="1">
        <v>125239603</v>
      </c>
      <c r="D10835" s="1">
        <v>458</v>
      </c>
      <c r="E10835" s="1" t="s">
        <v>2901</v>
      </c>
      <c r="F10835" s="1" t="s">
        <v>205</v>
      </c>
      <c r="G10835" s="1" t="s">
        <v>269</v>
      </c>
      <c r="H10835" s="1" t="s">
        <v>916</v>
      </c>
      <c r="I10835" s="1">
        <v>2065342.22</v>
      </c>
      <c r="K10835" s="1">
        <v>252951</v>
      </c>
      <c r="L10835" s="1">
        <v>3433541.75</v>
      </c>
      <c r="M10835" s="1">
        <v>5.3727999329566956E-2</v>
      </c>
      <c r="N10835" s="1">
        <v>1.5896733999252319</v>
      </c>
      <c r="O10835" s="1">
        <v>2.8787430375814438E-2</v>
      </c>
      <c r="P10835" s="1">
        <v>1.4135357141494751</v>
      </c>
      <c r="Q10835" s="1">
        <v>0</v>
      </c>
      <c r="S10835" s="1">
        <v>31</v>
      </c>
      <c r="T10835" s="1">
        <v>1</v>
      </c>
      <c r="U10835" s="1">
        <v>5751835</v>
      </c>
      <c r="V10835" s="1">
        <v>8.2515433430671692E-2</v>
      </c>
      <c r="W10835" s="1">
        <v>1.4554744958877563</v>
      </c>
      <c r="X10835" s="1">
        <v>1.4554744958877563</v>
      </c>
    </row>
    <row r="10836" spans="1:24" x14ac:dyDescent="0.35">
      <c r="A10836" s="1">
        <v>320458</v>
      </c>
      <c r="B10836" s="1" t="s">
        <v>2345</v>
      </c>
      <c r="C10836" s="1">
        <v>125239603</v>
      </c>
      <c r="D10836" s="1">
        <v>458</v>
      </c>
      <c r="E10836" s="1" t="s">
        <v>2901</v>
      </c>
      <c r="F10836" s="1" t="s">
        <v>205</v>
      </c>
      <c r="G10836" s="1" t="s">
        <v>269</v>
      </c>
      <c r="H10836" s="1" t="s">
        <v>916</v>
      </c>
      <c r="I10836" s="1">
        <v>2082596.11</v>
      </c>
      <c r="K10836" s="1">
        <v>252951</v>
      </c>
      <c r="L10836" s="1">
        <v>3550635.75</v>
      </c>
      <c r="M10836" s="1">
        <v>0.1170940026640892</v>
      </c>
      <c r="N10836" s="1">
        <v>3.4102978706359863</v>
      </c>
      <c r="O10836" s="1">
        <v>1.7253890633583069E-2</v>
      </c>
      <c r="P10836" s="1">
        <v>0.83540099859237671</v>
      </c>
      <c r="Q10836" s="1">
        <v>0</v>
      </c>
      <c r="S10836" s="1">
        <v>32</v>
      </c>
      <c r="T10836" s="1">
        <v>1</v>
      </c>
      <c r="U10836" s="1">
        <v>5886183</v>
      </c>
      <c r="V10836" s="1">
        <v>0.13434788584709167</v>
      </c>
      <c r="W10836" s="1">
        <v>2.3357415199279785</v>
      </c>
      <c r="X10836" s="1">
        <v>2.3357415199279785</v>
      </c>
    </row>
    <row r="10837" spans="1:24" x14ac:dyDescent="0.35">
      <c r="A10837" s="1">
        <v>330458</v>
      </c>
      <c r="B10837" s="1" t="s">
        <v>2346</v>
      </c>
      <c r="C10837" s="1">
        <v>125239603</v>
      </c>
      <c r="D10837" s="1">
        <v>458</v>
      </c>
      <c r="E10837" s="1" t="s">
        <v>2901</v>
      </c>
      <c r="F10837" s="1" t="s">
        <v>205</v>
      </c>
      <c r="G10837" s="1" t="s">
        <v>269</v>
      </c>
      <c r="H10837" s="1" t="s">
        <v>916</v>
      </c>
      <c r="I10837" s="1">
        <v>2130493.56</v>
      </c>
      <c r="K10837" s="1">
        <v>252951</v>
      </c>
      <c r="L10837" s="1">
        <v>3668713.75</v>
      </c>
      <c r="M10837" s="1">
        <v>0.11807800084352493</v>
      </c>
      <c r="N10837" s="1">
        <v>3.3255453109741211</v>
      </c>
      <c r="O10837" s="1">
        <v>4.7897450625896454E-2</v>
      </c>
      <c r="P10837" s="1">
        <v>2.299891471862793</v>
      </c>
      <c r="Q10837" s="1">
        <v>0</v>
      </c>
      <c r="S10837" s="1">
        <v>33</v>
      </c>
      <c r="T10837" s="1">
        <v>1</v>
      </c>
      <c r="U10837" s="1">
        <v>6052158</v>
      </c>
      <c r="V10837" s="1">
        <v>0.16597545146942139</v>
      </c>
      <c r="W10837" s="1">
        <v>2.8197391033172607</v>
      </c>
      <c r="X10837" s="1">
        <v>2.8197391033172607</v>
      </c>
    </row>
    <row r="10838" spans="1:24" x14ac:dyDescent="0.35">
      <c r="A10838" s="1">
        <v>340458</v>
      </c>
      <c r="B10838" s="1" t="s">
        <v>2347</v>
      </c>
      <c r="C10838" s="1">
        <v>125239603</v>
      </c>
      <c r="D10838" s="1">
        <v>458</v>
      </c>
      <c r="E10838" s="1" t="s">
        <v>2901</v>
      </c>
      <c r="F10838" s="1" t="s">
        <v>205</v>
      </c>
      <c r="G10838" s="1" t="s">
        <v>269</v>
      </c>
      <c r="H10838" s="1" t="s">
        <v>916</v>
      </c>
      <c r="I10838" s="1">
        <v>2130401.14</v>
      </c>
      <c r="K10838" s="1">
        <v>252951</v>
      </c>
      <c r="L10838" s="1">
        <v>3668685</v>
      </c>
      <c r="M10838" s="1">
        <v>-2.8750000637955964E-5</v>
      </c>
      <c r="N10838" s="1">
        <v>-7.8365340596064925E-4</v>
      </c>
      <c r="O10838" s="1">
        <v>-9.2419999418780208E-5</v>
      </c>
      <c r="P10838" s="1">
        <v>-4.3379617854952812E-3</v>
      </c>
      <c r="Q10838" s="1">
        <v>0</v>
      </c>
      <c r="S10838" s="1">
        <v>34</v>
      </c>
      <c r="T10838" s="1">
        <v>1</v>
      </c>
      <c r="U10838" s="1">
        <v>6052037</v>
      </c>
      <c r="V10838" s="1">
        <v>-1.2117000005673617E-4</v>
      </c>
      <c r="W10838" s="1">
        <v>-1.9992869347333908E-3</v>
      </c>
      <c r="X10838" s="1">
        <v>-1.9992869347333908E-3</v>
      </c>
    </row>
    <row r="10839" spans="1:24" x14ac:dyDescent="0.35">
      <c r="A10839" s="1">
        <v>350458</v>
      </c>
      <c r="B10839" s="1" t="s">
        <v>2348</v>
      </c>
      <c r="C10839" s="1">
        <v>125239603</v>
      </c>
      <c r="D10839" s="1">
        <v>458</v>
      </c>
      <c r="E10839" s="1" t="s">
        <v>2901</v>
      </c>
      <c r="F10839" s="1" t="s">
        <v>205</v>
      </c>
      <c r="G10839" s="1" t="s">
        <v>269</v>
      </c>
      <c r="H10839" s="1" t="s">
        <v>916</v>
      </c>
      <c r="I10839" s="1">
        <v>2312877.94</v>
      </c>
      <c r="K10839" s="1">
        <v>252951</v>
      </c>
      <c r="L10839" s="1">
        <v>3777608.25</v>
      </c>
      <c r="M10839" s="1">
        <v>0.10892324894666672</v>
      </c>
      <c r="N10839" s="1">
        <v>2.9689998626708984</v>
      </c>
      <c r="O10839" s="1">
        <v>0.18247680366039276</v>
      </c>
      <c r="P10839" s="1">
        <v>8.5653724670410156</v>
      </c>
      <c r="Q10839" s="1">
        <v>0</v>
      </c>
      <c r="S10839" s="1">
        <v>35</v>
      </c>
      <c r="T10839" s="1">
        <v>1</v>
      </c>
      <c r="U10839" s="1">
        <v>6343437</v>
      </c>
      <c r="V10839" s="1">
        <v>0.29140004515647888</v>
      </c>
      <c r="W10839" s="1">
        <v>4.8149075508117676</v>
      </c>
      <c r="X10839" s="1">
        <v>4.8149075508117676</v>
      </c>
    </row>
    <row r="10840" spans="1:24" x14ac:dyDescent="0.35">
      <c r="A10840" s="1">
        <v>360458</v>
      </c>
      <c r="B10840" s="1" t="s">
        <v>2349</v>
      </c>
      <c r="C10840" s="1">
        <v>125239603</v>
      </c>
      <c r="D10840" s="1">
        <v>458</v>
      </c>
      <c r="E10840" s="1" t="s">
        <v>2901</v>
      </c>
      <c r="F10840" s="1" t="s">
        <v>205</v>
      </c>
      <c r="G10840" s="1" t="s">
        <v>269</v>
      </c>
      <c r="H10840" s="1" t="s">
        <v>916</v>
      </c>
      <c r="I10840" s="1">
        <v>2245016.27</v>
      </c>
      <c r="K10840" s="1">
        <v>252951</v>
      </c>
      <c r="L10840" s="1">
        <v>4235764</v>
      </c>
      <c r="M10840" s="1">
        <v>0.45815575122833252</v>
      </c>
      <c r="N10840" s="1">
        <v>12.128196716308594</v>
      </c>
      <c r="O10840" s="1">
        <v>-6.7861668765544891E-2</v>
      </c>
      <c r="P10840" s="1">
        <v>-2.9340791702270508</v>
      </c>
      <c r="Q10840" s="1">
        <v>0</v>
      </c>
      <c r="S10840" s="1">
        <v>36</v>
      </c>
      <c r="T10840" s="1">
        <v>1</v>
      </c>
      <c r="U10840" s="1">
        <v>6733731</v>
      </c>
      <c r="V10840" s="1">
        <v>0.39029407501220703</v>
      </c>
      <c r="W10840" s="1">
        <v>6.1527214050292969</v>
      </c>
      <c r="X10840" s="1">
        <v>6.1527214050292969</v>
      </c>
    </row>
    <row r="10841" spans="1:24" x14ac:dyDescent="0.35">
      <c r="A10841" s="1">
        <v>370458</v>
      </c>
      <c r="B10841" s="1" t="s">
        <v>2350</v>
      </c>
      <c r="C10841" s="1">
        <v>125239603</v>
      </c>
      <c r="D10841" s="1">
        <v>458</v>
      </c>
      <c r="E10841" s="1" t="s">
        <v>2901</v>
      </c>
      <c r="F10841" s="1" t="s">
        <v>205</v>
      </c>
      <c r="G10841" s="1" t="s">
        <v>269</v>
      </c>
      <c r="H10841" s="1" t="s">
        <v>916</v>
      </c>
      <c r="I10841" s="1">
        <v>2362639.04</v>
      </c>
      <c r="K10841" s="1">
        <v>252951</v>
      </c>
      <c r="L10841" s="1">
        <v>4608984</v>
      </c>
      <c r="M10841" s="1">
        <v>0.37321999669075012</v>
      </c>
      <c r="N10841" s="1">
        <v>8.8111610412597656</v>
      </c>
      <c r="O10841" s="1">
        <v>0.11762277036905289</v>
      </c>
      <c r="P10841" s="1">
        <v>5.239283561706543</v>
      </c>
      <c r="Q10841" s="1">
        <v>0</v>
      </c>
      <c r="S10841" s="1">
        <v>37</v>
      </c>
      <c r="T10841" s="1">
        <v>1</v>
      </c>
      <c r="U10841" s="1">
        <v>7224574</v>
      </c>
      <c r="V10841" s="1">
        <v>0.49084275960922241</v>
      </c>
      <c r="W10841" s="1">
        <v>7.2893171310424805</v>
      </c>
      <c r="X10841" s="1">
        <v>7.2893171310424805</v>
      </c>
    </row>
    <row r="10842" spans="1:24" x14ac:dyDescent="0.35">
      <c r="A10842" s="1">
        <v>380458</v>
      </c>
      <c r="B10842" s="1" t="s">
        <v>2351</v>
      </c>
      <c r="C10842" s="1">
        <v>125239603</v>
      </c>
      <c r="D10842" s="1">
        <v>458</v>
      </c>
      <c r="E10842" s="1" t="s">
        <v>2901</v>
      </c>
      <c r="F10842" s="1" t="s">
        <v>205</v>
      </c>
      <c r="G10842" s="1" t="s">
        <v>269</v>
      </c>
      <c r="H10842" s="1" t="s">
        <v>916</v>
      </c>
      <c r="I10842" s="1">
        <v>2470362</v>
      </c>
      <c r="K10842" s="1">
        <v>621089</v>
      </c>
      <c r="L10842" s="1">
        <v>4841492</v>
      </c>
      <c r="M10842" s="1">
        <v>0.23250800371170044</v>
      </c>
      <c r="N10842" s="1">
        <v>5.0446691513061523</v>
      </c>
      <c r="O10842" s="1">
        <v>0.10772296041250229</v>
      </c>
      <c r="P10842" s="1">
        <v>4.5594334602355957</v>
      </c>
      <c r="Q10842" s="1">
        <v>0.36813798546791077</v>
      </c>
      <c r="S10842" s="1">
        <v>38</v>
      </c>
      <c r="T10842" s="1">
        <v>1</v>
      </c>
      <c r="U10842" s="1">
        <v>7932943</v>
      </c>
      <c r="V10842" s="1">
        <v>0.70836895704269409</v>
      </c>
      <c r="W10842" s="1">
        <v>9.8049936294555664</v>
      </c>
      <c r="X10842" s="1">
        <v>9.8049936294555664</v>
      </c>
    </row>
    <row r="10843" spans="1:24" x14ac:dyDescent="0.35">
      <c r="A10843" s="1">
        <v>390458</v>
      </c>
      <c r="B10843" s="1" t="s">
        <v>2352</v>
      </c>
      <c r="C10843" s="1">
        <v>125239603</v>
      </c>
      <c r="D10843" s="1">
        <v>458</v>
      </c>
      <c r="E10843" s="1" t="s">
        <v>2901</v>
      </c>
      <c r="F10843" s="1" t="s">
        <v>205</v>
      </c>
      <c r="G10843" s="1" t="s">
        <v>269</v>
      </c>
      <c r="H10843" s="1" t="s">
        <v>916</v>
      </c>
      <c r="I10843" s="1">
        <v>2495663</v>
      </c>
      <c r="K10843" s="1">
        <v>1411738.5</v>
      </c>
      <c r="L10843" s="1">
        <v>4915883</v>
      </c>
      <c r="M10843" s="1">
        <v>7.4390999972820282E-2</v>
      </c>
      <c r="N10843" s="1">
        <v>1.5365304946899414</v>
      </c>
      <c r="O10843" s="1">
        <v>2.5301000103354454E-2</v>
      </c>
      <c r="P10843" s="1">
        <v>1.0241818428039551</v>
      </c>
      <c r="Q10843" s="1">
        <v>0.79064947366714478</v>
      </c>
      <c r="S10843" s="1">
        <v>39</v>
      </c>
      <c r="T10843" s="1">
        <v>1</v>
      </c>
      <c r="U10843" s="1">
        <v>8823284</v>
      </c>
      <c r="V10843" s="1">
        <v>0.89034146070480347</v>
      </c>
      <c r="W10843" s="1">
        <v>11.22333812713623</v>
      </c>
      <c r="X10843" s="1">
        <v>11.22333812713623</v>
      </c>
    </row>
    <row r="10844" spans="1:24" x14ac:dyDescent="0.35">
      <c r="A10844" s="1">
        <v>400458</v>
      </c>
      <c r="B10844" s="1" t="s">
        <v>2353</v>
      </c>
      <c r="C10844" s="1">
        <v>125239603</v>
      </c>
      <c r="D10844" s="1">
        <v>458</v>
      </c>
      <c r="E10844" s="1" t="s">
        <v>2901</v>
      </c>
      <c r="F10844" s="1" t="s">
        <v>205</v>
      </c>
      <c r="G10844" s="1" t="s">
        <v>269</v>
      </c>
      <c r="H10844" s="1" t="s">
        <v>916</v>
      </c>
      <c r="S10844" s="1">
        <v>40</v>
      </c>
      <c r="T10844" s="1">
        <v>1</v>
      </c>
      <c r="U10844" s="1">
        <v>0</v>
      </c>
      <c r="V10844" s="1">
        <v>0</v>
      </c>
      <c r="W10844" s="1">
        <v>-100</v>
      </c>
      <c r="X10844" s="1">
        <v>-100</v>
      </c>
    </row>
    <row r="10845" spans="1:24" x14ac:dyDescent="0.35">
      <c r="A10845" s="1">
        <v>410458</v>
      </c>
      <c r="B10845" s="1" t="s">
        <v>2354</v>
      </c>
      <c r="C10845" s="1">
        <v>125239603</v>
      </c>
      <c r="D10845" s="1">
        <v>458</v>
      </c>
      <c r="E10845" s="1" t="s">
        <v>2901</v>
      </c>
      <c r="F10845" s="1" t="s">
        <v>205</v>
      </c>
      <c r="G10845" s="1" t="s">
        <v>269</v>
      </c>
      <c r="H10845" s="1" t="s">
        <v>916</v>
      </c>
      <c r="S10845" s="1">
        <v>41</v>
      </c>
      <c r="T10845" s="1">
        <v>1</v>
      </c>
      <c r="U10845" s="1">
        <v>0</v>
      </c>
      <c r="V10845" s="1">
        <v>0</v>
      </c>
    </row>
    <row r="10846" spans="1:24" x14ac:dyDescent="0.35">
      <c r="A10846" s="1">
        <v>420458</v>
      </c>
      <c r="B10846" s="1" t="s">
        <v>2355</v>
      </c>
      <c r="C10846" s="1">
        <v>125239603</v>
      </c>
      <c r="D10846" s="1">
        <v>458</v>
      </c>
      <c r="E10846" s="1" t="s">
        <v>2901</v>
      </c>
      <c r="F10846" s="1" t="s">
        <v>205</v>
      </c>
      <c r="G10846" s="1" t="s">
        <v>269</v>
      </c>
      <c r="H10846" s="1" t="s">
        <v>916</v>
      </c>
      <c r="S10846" s="1">
        <v>42</v>
      </c>
      <c r="T10846" s="1">
        <v>1</v>
      </c>
      <c r="U10846" s="1">
        <v>0</v>
      </c>
      <c r="V10846" s="1">
        <v>0</v>
      </c>
    </row>
    <row r="10847" spans="1:24" x14ac:dyDescent="0.35">
      <c r="A10847" s="1">
        <v>430458</v>
      </c>
      <c r="B10847" s="1" t="s">
        <v>2356</v>
      </c>
      <c r="C10847" s="1">
        <v>125239603</v>
      </c>
      <c r="D10847" s="1">
        <v>458</v>
      </c>
      <c r="E10847" s="1" t="s">
        <v>2901</v>
      </c>
      <c r="F10847" s="1" t="s">
        <v>205</v>
      </c>
      <c r="G10847" s="1" t="s">
        <v>269</v>
      </c>
      <c r="H10847" s="1" t="s">
        <v>916</v>
      </c>
      <c r="S10847" s="1">
        <v>43</v>
      </c>
      <c r="T10847" s="1">
        <v>1</v>
      </c>
      <c r="U10847" s="1">
        <v>0</v>
      </c>
      <c r="V10847" s="1">
        <v>0</v>
      </c>
    </row>
    <row r="10848" spans="1:24" x14ac:dyDescent="0.35">
      <c r="A10848" s="1">
        <v>440458</v>
      </c>
      <c r="B10848" s="1" t="s">
        <v>2357</v>
      </c>
      <c r="C10848" s="1">
        <v>125239603</v>
      </c>
      <c r="D10848" s="1">
        <v>458</v>
      </c>
      <c r="E10848" s="1" t="s">
        <v>2901</v>
      </c>
      <c r="F10848" s="1" t="s">
        <v>205</v>
      </c>
      <c r="G10848" s="1" t="s">
        <v>269</v>
      </c>
      <c r="H10848" s="1" t="s">
        <v>916</v>
      </c>
      <c r="S10848" s="1">
        <v>44</v>
      </c>
      <c r="T10848" s="1">
        <v>1</v>
      </c>
      <c r="U10848" s="1">
        <v>0</v>
      </c>
      <c r="V10848" s="1">
        <v>0</v>
      </c>
    </row>
    <row r="10849" spans="1:24" x14ac:dyDescent="0.35">
      <c r="A10849" s="1">
        <v>450458</v>
      </c>
      <c r="B10849" s="1" t="s">
        <v>2358</v>
      </c>
      <c r="C10849" s="1">
        <v>125239603</v>
      </c>
      <c r="D10849" s="1">
        <v>458</v>
      </c>
      <c r="E10849" s="1" t="s">
        <v>2901</v>
      </c>
      <c r="F10849" s="1" t="s">
        <v>205</v>
      </c>
      <c r="G10849" s="1" t="s">
        <v>269</v>
      </c>
      <c r="H10849" s="1" t="s">
        <v>916</v>
      </c>
      <c r="S10849" s="1">
        <v>45</v>
      </c>
      <c r="T10849" s="1">
        <v>1</v>
      </c>
      <c r="U10849" s="1">
        <v>0</v>
      </c>
      <c r="V10849" s="1">
        <v>0</v>
      </c>
    </row>
    <row r="10850" spans="1:24" x14ac:dyDescent="0.35">
      <c r="A10850" s="1">
        <v>460458</v>
      </c>
      <c r="B10850" s="1" t="s">
        <v>2359</v>
      </c>
      <c r="C10850" s="1">
        <v>125239603</v>
      </c>
      <c r="D10850" s="1">
        <v>458</v>
      </c>
      <c r="E10850" s="1" t="s">
        <v>2901</v>
      </c>
      <c r="F10850" s="1" t="s">
        <v>205</v>
      </c>
      <c r="G10850" s="1" t="s">
        <v>269</v>
      </c>
      <c r="H10850" s="1" t="s">
        <v>916</v>
      </c>
      <c r="S10850" s="1">
        <v>46</v>
      </c>
      <c r="T10850" s="1">
        <v>1</v>
      </c>
      <c r="U10850" s="1">
        <v>0</v>
      </c>
      <c r="V10850" s="1">
        <v>0</v>
      </c>
    </row>
    <row r="10851" spans="1:24" x14ac:dyDescent="0.35">
      <c r="A10851" s="1">
        <v>470458</v>
      </c>
      <c r="B10851" s="1" t="s">
        <v>2360</v>
      </c>
      <c r="C10851" s="1">
        <v>125239603</v>
      </c>
      <c r="D10851" s="1">
        <v>458</v>
      </c>
      <c r="E10851" s="1" t="s">
        <v>2901</v>
      </c>
      <c r="F10851" s="1" t="s">
        <v>205</v>
      </c>
      <c r="G10851" s="1" t="s">
        <v>269</v>
      </c>
      <c r="H10851" s="1" t="s">
        <v>916</v>
      </c>
      <c r="S10851" s="1">
        <v>47</v>
      </c>
      <c r="T10851" s="1">
        <v>1</v>
      </c>
      <c r="U10851" s="1">
        <v>0</v>
      </c>
      <c r="V10851" s="1">
        <v>0</v>
      </c>
    </row>
    <row r="10852" spans="1:24" x14ac:dyDescent="0.35">
      <c r="A10852" s="1">
        <v>480458</v>
      </c>
      <c r="B10852" s="1" t="s">
        <v>2361</v>
      </c>
      <c r="C10852" s="1">
        <v>125239603</v>
      </c>
      <c r="D10852" s="1">
        <v>458</v>
      </c>
      <c r="E10852" s="1" t="s">
        <v>2901</v>
      </c>
      <c r="F10852" s="1" t="s">
        <v>205</v>
      </c>
      <c r="G10852" s="1" t="s">
        <v>269</v>
      </c>
      <c r="H10852" s="1" t="s">
        <v>916</v>
      </c>
      <c r="S10852" s="1">
        <v>48</v>
      </c>
      <c r="T10852" s="1">
        <v>1</v>
      </c>
      <c r="U10852" s="1">
        <v>0</v>
      </c>
      <c r="V10852" s="1">
        <v>0</v>
      </c>
    </row>
    <row r="10853" spans="1:24" x14ac:dyDescent="0.35">
      <c r="A10853" s="1">
        <v>290484</v>
      </c>
      <c r="B10853" s="1" t="s">
        <v>2341</v>
      </c>
      <c r="C10853" s="1">
        <v>125239652</v>
      </c>
      <c r="D10853" s="1">
        <v>484</v>
      </c>
      <c r="E10853" s="1" t="s">
        <v>2902</v>
      </c>
      <c r="F10853" s="1" t="s">
        <v>205</v>
      </c>
      <c r="G10853" s="1" t="s">
        <v>269</v>
      </c>
      <c r="H10853" s="1" t="s">
        <v>916</v>
      </c>
      <c r="I10853" s="1">
        <v>4349722.5199999996</v>
      </c>
      <c r="K10853" s="1">
        <v>1111647</v>
      </c>
      <c r="L10853" s="1">
        <v>21283300</v>
      </c>
      <c r="S10853" s="1">
        <v>29</v>
      </c>
      <c r="T10853" s="1">
        <v>1</v>
      </c>
      <c r="U10853" s="1">
        <v>26744670</v>
      </c>
      <c r="V10853" s="1">
        <v>0</v>
      </c>
    </row>
    <row r="10854" spans="1:24" x14ac:dyDescent="0.35">
      <c r="A10854" s="1">
        <v>300484</v>
      </c>
      <c r="B10854" s="1" t="s">
        <v>2343</v>
      </c>
      <c r="C10854" s="1">
        <v>125239652</v>
      </c>
      <c r="D10854" s="1">
        <v>484</v>
      </c>
      <c r="E10854" s="1" t="s">
        <v>2902</v>
      </c>
      <c r="F10854" s="1" t="s">
        <v>205</v>
      </c>
      <c r="G10854" s="1" t="s">
        <v>269</v>
      </c>
      <c r="H10854" s="1" t="s">
        <v>916</v>
      </c>
      <c r="I10854" s="1">
        <v>4350945.26</v>
      </c>
      <c r="J10854" s="1">
        <v>11195.32</v>
      </c>
      <c r="K10854" s="1">
        <v>1148005</v>
      </c>
      <c r="L10854" s="1">
        <v>22175212</v>
      </c>
      <c r="M10854" s="1">
        <v>0.89191198348999023</v>
      </c>
      <c r="N10854" s="1">
        <v>4.1906657218933105</v>
      </c>
      <c r="O10854" s="1">
        <v>1.2227400438860059E-3</v>
      </c>
      <c r="P10854" s="1">
        <v>2.811075933277607E-2</v>
      </c>
      <c r="Q10854" s="1">
        <v>3.6357998847961426E-2</v>
      </c>
      <c r="S10854" s="1">
        <v>30</v>
      </c>
      <c r="T10854" s="1">
        <v>1</v>
      </c>
      <c r="U10854" s="1">
        <v>27685358</v>
      </c>
      <c r="V10854" s="1">
        <v>0.92949271202087402</v>
      </c>
      <c r="W10854" s="1">
        <v>3.5172915458679199</v>
      </c>
      <c r="X10854" s="1">
        <v>3.5172915458679199</v>
      </c>
    </row>
    <row r="10855" spans="1:24" x14ac:dyDescent="0.35">
      <c r="A10855" s="1">
        <v>310484</v>
      </c>
      <c r="B10855" s="1" t="s">
        <v>2344</v>
      </c>
      <c r="C10855" s="1">
        <v>125239652</v>
      </c>
      <c r="D10855" s="1">
        <v>484</v>
      </c>
      <c r="E10855" s="1" t="s">
        <v>2902</v>
      </c>
      <c r="F10855" s="1" t="s">
        <v>205</v>
      </c>
      <c r="G10855" s="1" t="s">
        <v>269</v>
      </c>
      <c r="H10855" s="1" t="s">
        <v>916</v>
      </c>
      <c r="I10855" s="1">
        <v>4462141</v>
      </c>
      <c r="J10855" s="1">
        <v>5598</v>
      </c>
      <c r="K10855" s="1">
        <v>1129826</v>
      </c>
      <c r="L10855" s="1">
        <v>22467816</v>
      </c>
      <c r="M10855" s="1">
        <v>0.292603999376297</v>
      </c>
      <c r="N10855" s="1">
        <v>1.3195093870162964</v>
      </c>
      <c r="O10855" s="1">
        <v>0.11119574308395386</v>
      </c>
      <c r="P10855" s="1">
        <v>2.5556685924530029</v>
      </c>
      <c r="Q10855" s="1">
        <v>-1.8178999423980713E-2</v>
      </c>
      <c r="R10855" s="1">
        <v>-5.597319919615984E-3</v>
      </c>
      <c r="S10855" s="1">
        <v>31</v>
      </c>
      <c r="T10855" s="1">
        <v>1</v>
      </c>
      <c r="U10855" s="1">
        <v>28065380</v>
      </c>
      <c r="V10855" s="1">
        <v>0.38002341985702515</v>
      </c>
      <c r="W10855" s="1">
        <v>1.3726460933685303</v>
      </c>
      <c r="X10855" s="1">
        <v>1.3726460933685303</v>
      </c>
    </row>
    <row r="10856" spans="1:24" x14ac:dyDescent="0.35">
      <c r="A10856" s="1">
        <v>320484</v>
      </c>
      <c r="B10856" s="1" t="s">
        <v>2345</v>
      </c>
      <c r="C10856" s="1">
        <v>125239652</v>
      </c>
      <c r="D10856" s="1">
        <v>484</v>
      </c>
      <c r="E10856" s="1" t="s">
        <v>2902</v>
      </c>
      <c r="F10856" s="1" t="s">
        <v>205</v>
      </c>
      <c r="G10856" s="1" t="s">
        <v>269</v>
      </c>
      <c r="H10856" s="1" t="s">
        <v>916</v>
      </c>
      <c r="I10856" s="1">
        <v>4722383</v>
      </c>
      <c r="K10856" s="1">
        <v>1129826</v>
      </c>
      <c r="L10856" s="1">
        <v>22894980</v>
      </c>
      <c r="M10856" s="1">
        <v>0.4271639883518219</v>
      </c>
      <c r="N10856" s="1">
        <v>1.9012261629104614</v>
      </c>
      <c r="O10856" s="1">
        <v>0.26024198532104492</v>
      </c>
      <c r="P10856" s="1">
        <v>5.8322224617004395</v>
      </c>
      <c r="Q10856" s="1">
        <v>0</v>
      </c>
      <c r="S10856" s="1">
        <v>32</v>
      </c>
      <c r="T10856" s="1">
        <v>1</v>
      </c>
      <c r="U10856" s="1">
        <v>28747188</v>
      </c>
      <c r="V10856" s="1">
        <v>0.68740594387054443</v>
      </c>
      <c r="W10856" s="1">
        <v>2.4293560981750488</v>
      </c>
      <c r="X10856" s="1">
        <v>2.4293560981750488</v>
      </c>
    </row>
    <row r="10857" spans="1:24" x14ac:dyDescent="0.35">
      <c r="A10857" s="1">
        <v>330484</v>
      </c>
      <c r="B10857" s="1" t="s">
        <v>2346</v>
      </c>
      <c r="C10857" s="1">
        <v>125239652</v>
      </c>
      <c r="D10857" s="1">
        <v>484</v>
      </c>
      <c r="E10857" s="1" t="s">
        <v>2902</v>
      </c>
      <c r="F10857" s="1" t="s">
        <v>205</v>
      </c>
      <c r="G10857" s="1" t="s">
        <v>269</v>
      </c>
      <c r="H10857" s="1" t="s">
        <v>916</v>
      </c>
      <c r="I10857" s="1">
        <v>5028315</v>
      </c>
      <c r="K10857" s="1">
        <v>1129826</v>
      </c>
      <c r="L10857" s="1">
        <v>23796048</v>
      </c>
      <c r="M10857" s="1">
        <v>0.90106797218322754</v>
      </c>
      <c r="N10857" s="1">
        <v>3.9356575012207031</v>
      </c>
      <c r="O10857" s="1">
        <v>0.30593198537826538</v>
      </c>
      <c r="P10857" s="1">
        <v>6.4783391952514648</v>
      </c>
      <c r="Q10857" s="1">
        <v>0</v>
      </c>
      <c r="S10857" s="1">
        <v>33</v>
      </c>
      <c r="T10857" s="1">
        <v>1</v>
      </c>
      <c r="U10857" s="1">
        <v>29954188</v>
      </c>
      <c r="V10857" s="1">
        <v>1.2070000171661377</v>
      </c>
      <c r="W10857" s="1">
        <v>4.1986713409423828</v>
      </c>
      <c r="X10857" s="1">
        <v>4.1986713409423828</v>
      </c>
    </row>
    <row r="10858" spans="1:24" x14ac:dyDescent="0.35">
      <c r="A10858" s="1">
        <v>340484</v>
      </c>
      <c r="B10858" s="1" t="s">
        <v>2347</v>
      </c>
      <c r="C10858" s="1">
        <v>125239652</v>
      </c>
      <c r="D10858" s="1">
        <v>484</v>
      </c>
      <c r="E10858" s="1" t="s">
        <v>2902</v>
      </c>
      <c r="F10858" s="1" t="s">
        <v>205</v>
      </c>
      <c r="G10858" s="1" t="s">
        <v>269</v>
      </c>
      <c r="H10858" s="1" t="s">
        <v>916</v>
      </c>
      <c r="I10858" s="1">
        <v>5028024</v>
      </c>
      <c r="K10858" s="1">
        <v>1129826</v>
      </c>
      <c r="L10858" s="1">
        <v>23796016</v>
      </c>
      <c r="M10858" s="1">
        <v>-3.1999999919207767E-5</v>
      </c>
      <c r="N10858" s="1">
        <v>-1.3447611127048731E-4</v>
      </c>
      <c r="O10858" s="1">
        <v>-2.9100000392645597E-4</v>
      </c>
      <c r="P10858" s="1">
        <v>-5.7872268371284008E-3</v>
      </c>
      <c r="Q10858" s="1">
        <v>0</v>
      </c>
      <c r="S10858" s="1">
        <v>34</v>
      </c>
      <c r="T10858" s="1">
        <v>1</v>
      </c>
      <c r="U10858" s="1">
        <v>29953866</v>
      </c>
      <c r="V10858" s="1">
        <v>-3.2300001475960016E-4</v>
      </c>
      <c r="W10858" s="1">
        <v>-1.0749748907983303E-3</v>
      </c>
      <c r="X10858" s="1">
        <v>-1.0749748907983303E-3</v>
      </c>
    </row>
    <row r="10859" spans="1:24" x14ac:dyDescent="0.35">
      <c r="A10859" s="1">
        <v>350484</v>
      </c>
      <c r="B10859" s="1" t="s">
        <v>2348</v>
      </c>
      <c r="C10859" s="1">
        <v>125239652</v>
      </c>
      <c r="D10859" s="1">
        <v>484</v>
      </c>
      <c r="E10859" s="1" t="s">
        <v>2902</v>
      </c>
      <c r="F10859" s="1" t="s">
        <v>205</v>
      </c>
      <c r="G10859" s="1" t="s">
        <v>269</v>
      </c>
      <c r="H10859" s="1" t="s">
        <v>916</v>
      </c>
      <c r="I10859" s="1">
        <v>5129191.9800000004</v>
      </c>
      <c r="K10859" s="1">
        <v>1129826</v>
      </c>
      <c r="L10859" s="1">
        <v>25495146</v>
      </c>
      <c r="M10859" s="1">
        <v>1.6991300582885742</v>
      </c>
      <c r="N10859" s="1">
        <v>7.1403970718383789</v>
      </c>
      <c r="O10859" s="1">
        <v>0.10116797685623169</v>
      </c>
      <c r="P10859" s="1">
        <v>2.0120823383331299</v>
      </c>
      <c r="Q10859" s="1">
        <v>0</v>
      </c>
      <c r="S10859" s="1">
        <v>35</v>
      </c>
      <c r="T10859" s="1">
        <v>1</v>
      </c>
      <c r="U10859" s="1">
        <v>31754164</v>
      </c>
      <c r="V10859" s="1">
        <v>1.8002979755401611</v>
      </c>
      <c r="W10859" s="1">
        <v>6.0102357864379883</v>
      </c>
      <c r="X10859" s="1">
        <v>6.0102357864379883</v>
      </c>
    </row>
    <row r="10860" spans="1:24" x14ac:dyDescent="0.35">
      <c r="A10860" s="1">
        <v>360484</v>
      </c>
      <c r="B10860" s="1" t="s">
        <v>2349</v>
      </c>
      <c r="C10860" s="1">
        <v>125239652</v>
      </c>
      <c r="D10860" s="1">
        <v>484</v>
      </c>
      <c r="E10860" s="1" t="s">
        <v>2902</v>
      </c>
      <c r="F10860" s="1" t="s">
        <v>205</v>
      </c>
      <c r="G10860" s="1" t="s">
        <v>269</v>
      </c>
      <c r="H10860" s="1" t="s">
        <v>916</v>
      </c>
      <c r="I10860" s="1">
        <v>5847450.5</v>
      </c>
      <c r="K10860" s="1">
        <v>1129826</v>
      </c>
      <c r="L10860" s="1">
        <v>28355154</v>
      </c>
      <c r="M10860" s="1">
        <v>2.8600080013275146</v>
      </c>
      <c r="N10860" s="1">
        <v>11.217852592468262</v>
      </c>
      <c r="O10860" s="1">
        <v>0.71825850009918213</v>
      </c>
      <c r="P10860" s="1">
        <v>14.00334644317627</v>
      </c>
      <c r="Q10860" s="1">
        <v>0</v>
      </c>
      <c r="S10860" s="1">
        <v>36</v>
      </c>
      <c r="T10860" s="1">
        <v>1</v>
      </c>
      <c r="U10860" s="1">
        <v>35332432</v>
      </c>
      <c r="V10860" s="1">
        <v>3.5782666206359863</v>
      </c>
      <c r="W10860" s="1">
        <v>11.268657684326172</v>
      </c>
      <c r="X10860" s="1">
        <v>11.268657684326172</v>
      </c>
    </row>
    <row r="10861" spans="1:24" x14ac:dyDescent="0.35">
      <c r="A10861" s="1">
        <v>370484</v>
      </c>
      <c r="B10861" s="1" t="s">
        <v>2350</v>
      </c>
      <c r="C10861" s="1">
        <v>125239652</v>
      </c>
      <c r="D10861" s="1">
        <v>484</v>
      </c>
      <c r="E10861" s="1" t="s">
        <v>2902</v>
      </c>
      <c r="F10861" s="1" t="s">
        <v>205</v>
      </c>
      <c r="G10861" s="1" t="s">
        <v>269</v>
      </c>
      <c r="H10861" s="1" t="s">
        <v>916</v>
      </c>
      <c r="I10861" s="1">
        <v>6028525.2599999998</v>
      </c>
      <c r="K10861" s="1">
        <v>1979826</v>
      </c>
      <c r="L10861" s="1">
        <v>33619344</v>
      </c>
      <c r="M10861" s="1">
        <v>5.2641901969909668</v>
      </c>
      <c r="N10861" s="1">
        <v>18.565196990966797</v>
      </c>
      <c r="O10861" s="1">
        <v>0.18107475340366364</v>
      </c>
      <c r="P10861" s="1">
        <v>3.0966446399688721</v>
      </c>
      <c r="Q10861" s="1">
        <v>0.85000002384185791</v>
      </c>
      <c r="S10861" s="1">
        <v>37</v>
      </c>
      <c r="T10861" s="1">
        <v>1</v>
      </c>
      <c r="U10861" s="1">
        <v>41627696</v>
      </c>
      <c r="V10861" s="1">
        <v>6.2952651977539063</v>
      </c>
      <c r="W10861" s="1">
        <v>17.817239761352539</v>
      </c>
      <c r="X10861" s="1">
        <v>17.817239761352539</v>
      </c>
    </row>
    <row r="10862" spans="1:24" x14ac:dyDescent="0.35">
      <c r="A10862" s="1">
        <v>380484</v>
      </c>
      <c r="B10862" s="1" t="s">
        <v>2351</v>
      </c>
      <c r="C10862" s="1">
        <v>125239652</v>
      </c>
      <c r="D10862" s="1">
        <v>484</v>
      </c>
      <c r="E10862" s="1" t="s">
        <v>2902</v>
      </c>
      <c r="F10862" s="1" t="s">
        <v>205</v>
      </c>
      <c r="G10862" s="1" t="s">
        <v>269</v>
      </c>
      <c r="H10862" s="1" t="s">
        <v>916</v>
      </c>
      <c r="I10862" s="1">
        <v>6424954</v>
      </c>
      <c r="K10862" s="1">
        <v>5512125.5</v>
      </c>
      <c r="L10862" s="1">
        <v>35144080</v>
      </c>
      <c r="M10862" s="1">
        <v>1.5247360467910767</v>
      </c>
      <c r="N10862" s="1">
        <v>4.5352935791015625</v>
      </c>
      <c r="O10862" s="1">
        <v>0.39642873406410217</v>
      </c>
      <c r="P10862" s="1">
        <v>6.5758824348449707</v>
      </c>
      <c r="Q10862" s="1">
        <v>3.5322995185852051</v>
      </c>
      <c r="S10862" s="1">
        <v>38</v>
      </c>
      <c r="T10862" s="1">
        <v>1</v>
      </c>
      <c r="U10862" s="1">
        <v>47081160</v>
      </c>
      <c r="V10862" s="1">
        <v>5.4534645080566406</v>
      </c>
      <c r="W10862" s="1">
        <v>13.100566864013672</v>
      </c>
      <c r="X10862" s="1">
        <v>13.100566864013672</v>
      </c>
    </row>
    <row r="10863" spans="1:24" x14ac:dyDescent="0.35">
      <c r="A10863" s="1">
        <v>390484</v>
      </c>
      <c r="B10863" s="1" t="s">
        <v>2352</v>
      </c>
      <c r="C10863" s="1">
        <v>125239652</v>
      </c>
      <c r="D10863" s="1">
        <v>484</v>
      </c>
      <c r="E10863" s="1" t="s">
        <v>2902</v>
      </c>
      <c r="F10863" s="1" t="s">
        <v>205</v>
      </c>
      <c r="G10863" s="1" t="s">
        <v>269</v>
      </c>
      <c r="H10863" s="1" t="s">
        <v>916</v>
      </c>
      <c r="I10863" s="1">
        <v>6646264</v>
      </c>
      <c r="K10863" s="1">
        <v>9795943</v>
      </c>
      <c r="L10863" s="1">
        <v>40691820</v>
      </c>
      <c r="M10863" s="1">
        <v>5.5477399826049805</v>
      </c>
      <c r="N10863" s="1">
        <v>15.785702705383301</v>
      </c>
      <c r="O10863" s="1">
        <v>0.22131000459194183</v>
      </c>
      <c r="P10863" s="1">
        <v>3.4445383548736572</v>
      </c>
      <c r="Q10863" s="1">
        <v>4.2838172912597656</v>
      </c>
      <c r="S10863" s="1">
        <v>39</v>
      </c>
      <c r="T10863" s="1">
        <v>1</v>
      </c>
      <c r="U10863" s="1">
        <v>57134028</v>
      </c>
      <c r="V10863" s="1">
        <v>10.052867889404297</v>
      </c>
      <c r="W10863" s="1">
        <v>21.352209091186523</v>
      </c>
      <c r="X10863" s="1">
        <v>21.352209091186523</v>
      </c>
    </row>
    <row r="10864" spans="1:24" x14ac:dyDescent="0.35">
      <c r="A10864" s="1">
        <v>400484</v>
      </c>
      <c r="B10864" s="1" t="s">
        <v>2353</v>
      </c>
      <c r="C10864" s="1">
        <v>125239652</v>
      </c>
      <c r="D10864" s="1">
        <v>484</v>
      </c>
      <c r="E10864" s="1" t="s">
        <v>2902</v>
      </c>
      <c r="F10864" s="1" t="s">
        <v>205</v>
      </c>
      <c r="G10864" s="1" t="s">
        <v>269</v>
      </c>
      <c r="H10864" s="1" t="s">
        <v>916</v>
      </c>
      <c r="S10864" s="1">
        <v>40</v>
      </c>
      <c r="T10864" s="1">
        <v>1</v>
      </c>
      <c r="U10864" s="1">
        <v>0</v>
      </c>
      <c r="V10864" s="1">
        <v>0</v>
      </c>
      <c r="W10864" s="1">
        <v>-100</v>
      </c>
      <c r="X10864" s="1">
        <v>-100</v>
      </c>
    </row>
    <row r="10865" spans="1:24" x14ac:dyDescent="0.35">
      <c r="A10865" s="1">
        <v>410484</v>
      </c>
      <c r="B10865" s="1" t="s">
        <v>2354</v>
      </c>
      <c r="C10865" s="1">
        <v>125239652</v>
      </c>
      <c r="D10865" s="1">
        <v>484</v>
      </c>
      <c r="E10865" s="1" t="s">
        <v>2902</v>
      </c>
      <c r="F10865" s="1" t="s">
        <v>205</v>
      </c>
      <c r="G10865" s="1" t="s">
        <v>269</v>
      </c>
      <c r="H10865" s="1" t="s">
        <v>916</v>
      </c>
      <c r="S10865" s="1">
        <v>41</v>
      </c>
      <c r="T10865" s="1">
        <v>1</v>
      </c>
      <c r="U10865" s="1">
        <v>0</v>
      </c>
      <c r="V10865" s="1">
        <v>0</v>
      </c>
    </row>
    <row r="10866" spans="1:24" x14ac:dyDescent="0.35">
      <c r="A10866" s="1">
        <v>420484</v>
      </c>
      <c r="B10866" s="1" t="s">
        <v>2355</v>
      </c>
      <c r="C10866" s="1">
        <v>125239652</v>
      </c>
      <c r="D10866" s="1">
        <v>484</v>
      </c>
      <c r="E10866" s="1" t="s">
        <v>2902</v>
      </c>
      <c r="F10866" s="1" t="s">
        <v>205</v>
      </c>
      <c r="G10866" s="1" t="s">
        <v>269</v>
      </c>
      <c r="H10866" s="1" t="s">
        <v>916</v>
      </c>
      <c r="S10866" s="1">
        <v>42</v>
      </c>
      <c r="T10866" s="1">
        <v>1</v>
      </c>
      <c r="U10866" s="1">
        <v>0</v>
      </c>
      <c r="V10866" s="1">
        <v>0</v>
      </c>
    </row>
    <row r="10867" spans="1:24" x14ac:dyDescent="0.35">
      <c r="A10867" s="1">
        <v>430484</v>
      </c>
      <c r="B10867" s="1" t="s">
        <v>2356</v>
      </c>
      <c r="C10867" s="1">
        <v>125239652</v>
      </c>
      <c r="D10867" s="1">
        <v>484</v>
      </c>
      <c r="E10867" s="1" t="s">
        <v>2902</v>
      </c>
      <c r="F10867" s="1" t="s">
        <v>205</v>
      </c>
      <c r="G10867" s="1" t="s">
        <v>269</v>
      </c>
      <c r="H10867" s="1" t="s">
        <v>916</v>
      </c>
      <c r="S10867" s="1">
        <v>43</v>
      </c>
      <c r="T10867" s="1">
        <v>1</v>
      </c>
      <c r="U10867" s="1">
        <v>0</v>
      </c>
      <c r="V10867" s="1">
        <v>0</v>
      </c>
    </row>
    <row r="10868" spans="1:24" x14ac:dyDescent="0.35">
      <c r="A10868" s="1">
        <v>440484</v>
      </c>
      <c r="B10868" s="1" t="s">
        <v>2357</v>
      </c>
      <c r="C10868" s="1">
        <v>125239652</v>
      </c>
      <c r="D10868" s="1">
        <v>484</v>
      </c>
      <c r="E10868" s="1" t="s">
        <v>2902</v>
      </c>
      <c r="F10868" s="1" t="s">
        <v>205</v>
      </c>
      <c r="G10868" s="1" t="s">
        <v>269</v>
      </c>
      <c r="H10868" s="1" t="s">
        <v>916</v>
      </c>
      <c r="S10868" s="1">
        <v>44</v>
      </c>
      <c r="T10868" s="1">
        <v>1</v>
      </c>
      <c r="U10868" s="1">
        <v>0</v>
      </c>
      <c r="V10868" s="1">
        <v>0</v>
      </c>
    </row>
    <row r="10869" spans="1:24" x14ac:dyDescent="0.35">
      <c r="A10869" s="1">
        <v>450484</v>
      </c>
      <c r="B10869" s="1" t="s">
        <v>2358</v>
      </c>
      <c r="C10869" s="1">
        <v>125239652</v>
      </c>
      <c r="D10869" s="1">
        <v>484</v>
      </c>
      <c r="E10869" s="1" t="s">
        <v>2902</v>
      </c>
      <c r="F10869" s="1" t="s">
        <v>205</v>
      </c>
      <c r="G10869" s="1" t="s">
        <v>269</v>
      </c>
      <c r="H10869" s="1" t="s">
        <v>916</v>
      </c>
      <c r="S10869" s="1">
        <v>45</v>
      </c>
      <c r="T10869" s="1">
        <v>1</v>
      </c>
      <c r="U10869" s="1">
        <v>0</v>
      </c>
      <c r="V10869" s="1">
        <v>0</v>
      </c>
    </row>
    <row r="10870" spans="1:24" x14ac:dyDescent="0.35">
      <c r="A10870" s="1">
        <v>460484</v>
      </c>
      <c r="B10870" s="1" t="s">
        <v>2359</v>
      </c>
      <c r="C10870" s="1">
        <v>125239652</v>
      </c>
      <c r="D10870" s="1">
        <v>484</v>
      </c>
      <c r="E10870" s="1" t="s">
        <v>2902</v>
      </c>
      <c r="F10870" s="1" t="s">
        <v>205</v>
      </c>
      <c r="G10870" s="1" t="s">
        <v>269</v>
      </c>
      <c r="H10870" s="1" t="s">
        <v>916</v>
      </c>
      <c r="S10870" s="1">
        <v>46</v>
      </c>
      <c r="T10870" s="1">
        <v>1</v>
      </c>
      <c r="U10870" s="1">
        <v>0</v>
      </c>
      <c r="V10870" s="1">
        <v>0</v>
      </c>
    </row>
    <row r="10871" spans="1:24" x14ac:dyDescent="0.35">
      <c r="A10871" s="1">
        <v>470484</v>
      </c>
      <c r="B10871" s="1" t="s">
        <v>2360</v>
      </c>
      <c r="C10871" s="1">
        <v>125239652</v>
      </c>
      <c r="D10871" s="1">
        <v>484</v>
      </c>
      <c r="E10871" s="1" t="s">
        <v>2902</v>
      </c>
      <c r="F10871" s="1" t="s">
        <v>205</v>
      </c>
      <c r="G10871" s="1" t="s">
        <v>269</v>
      </c>
      <c r="H10871" s="1" t="s">
        <v>916</v>
      </c>
      <c r="S10871" s="1">
        <v>47</v>
      </c>
      <c r="T10871" s="1">
        <v>1</v>
      </c>
      <c r="U10871" s="1">
        <v>0</v>
      </c>
      <c r="V10871" s="1">
        <v>0</v>
      </c>
    </row>
    <row r="10872" spans="1:24" x14ac:dyDescent="0.35">
      <c r="A10872" s="1">
        <v>480484</v>
      </c>
      <c r="B10872" s="1" t="s">
        <v>2361</v>
      </c>
      <c r="C10872" s="1">
        <v>125239652</v>
      </c>
      <c r="D10872" s="1">
        <v>484</v>
      </c>
      <c r="E10872" s="1" t="s">
        <v>2902</v>
      </c>
      <c r="F10872" s="1" t="s">
        <v>205</v>
      </c>
      <c r="G10872" s="1" t="s">
        <v>269</v>
      </c>
      <c r="H10872" s="1" t="s">
        <v>916</v>
      </c>
      <c r="S10872" s="1">
        <v>48</v>
      </c>
      <c r="T10872" s="1">
        <v>1</v>
      </c>
      <c r="U10872" s="1">
        <v>0</v>
      </c>
      <c r="V10872" s="1">
        <v>0</v>
      </c>
    </row>
    <row r="10873" spans="1:24" x14ac:dyDescent="0.35">
      <c r="A10873" s="1">
        <v>250562</v>
      </c>
      <c r="B10873" s="1" t="s">
        <v>2364</v>
      </c>
      <c r="C10873" s="1">
        <v>126514007</v>
      </c>
      <c r="D10873" s="1">
        <v>562</v>
      </c>
      <c r="E10873" s="1" t="s">
        <v>48</v>
      </c>
      <c r="F10873" s="1" t="s">
        <v>48</v>
      </c>
      <c r="G10873" s="1" t="s">
        <v>48</v>
      </c>
      <c r="H10873" s="1" t="s">
        <v>48</v>
      </c>
      <c r="S10873" s="1">
        <v>25</v>
      </c>
      <c r="T10873" s="1">
        <v>2</v>
      </c>
      <c r="U10873" s="1">
        <v>0</v>
      </c>
      <c r="V10873" s="1">
        <v>0</v>
      </c>
    </row>
    <row r="10874" spans="1:24" x14ac:dyDescent="0.35">
      <c r="A10874" s="1">
        <v>260562</v>
      </c>
      <c r="B10874" s="1" t="s">
        <v>2365</v>
      </c>
      <c r="C10874" s="1">
        <v>126514007</v>
      </c>
      <c r="D10874" s="1">
        <v>562</v>
      </c>
      <c r="E10874" s="1" t="s">
        <v>48</v>
      </c>
      <c r="F10874" s="1" t="s">
        <v>48</v>
      </c>
      <c r="G10874" s="1" t="s">
        <v>48</v>
      </c>
      <c r="H10874" s="1" t="s">
        <v>48</v>
      </c>
      <c r="S10874" s="1">
        <v>26</v>
      </c>
      <c r="T10874" s="1">
        <v>2</v>
      </c>
      <c r="U10874" s="1">
        <v>0</v>
      </c>
      <c r="V10874" s="1">
        <v>0</v>
      </c>
    </row>
    <row r="10875" spans="1:24" x14ac:dyDescent="0.35">
      <c r="A10875" s="1">
        <v>270562</v>
      </c>
      <c r="B10875" s="1" t="s">
        <v>2366</v>
      </c>
      <c r="C10875" s="1">
        <v>126514007</v>
      </c>
      <c r="D10875" s="1">
        <v>562</v>
      </c>
      <c r="E10875" s="1" t="s">
        <v>48</v>
      </c>
      <c r="F10875" s="1" t="s">
        <v>48</v>
      </c>
      <c r="G10875" s="1" t="s">
        <v>48</v>
      </c>
      <c r="H10875" s="1" t="s">
        <v>48</v>
      </c>
      <c r="S10875" s="1">
        <v>27</v>
      </c>
      <c r="T10875" s="1">
        <v>2</v>
      </c>
      <c r="U10875" s="1">
        <v>0</v>
      </c>
      <c r="V10875" s="1">
        <v>0</v>
      </c>
    </row>
    <row r="10876" spans="1:24" x14ac:dyDescent="0.35">
      <c r="A10876" s="1">
        <v>280562</v>
      </c>
      <c r="B10876" s="1" t="s">
        <v>2367</v>
      </c>
      <c r="C10876" s="1">
        <v>126514007</v>
      </c>
      <c r="D10876" s="1">
        <v>562</v>
      </c>
      <c r="E10876" s="1" t="s">
        <v>48</v>
      </c>
      <c r="F10876" s="1" t="s">
        <v>48</v>
      </c>
      <c r="G10876" s="1" t="s">
        <v>48</v>
      </c>
      <c r="H10876" s="1" t="s">
        <v>48</v>
      </c>
      <c r="S10876" s="1">
        <v>28</v>
      </c>
      <c r="T10876" s="1">
        <v>2</v>
      </c>
      <c r="U10876" s="1">
        <v>0</v>
      </c>
      <c r="V10876" s="1">
        <v>0</v>
      </c>
    </row>
    <row r="10877" spans="1:24" x14ac:dyDescent="0.35">
      <c r="A10877" s="1">
        <v>290562</v>
      </c>
      <c r="B10877" s="1" t="s">
        <v>2341</v>
      </c>
      <c r="C10877" s="1">
        <v>126514007</v>
      </c>
      <c r="D10877" s="1">
        <v>562</v>
      </c>
      <c r="E10877" s="1" t="s">
        <v>2903</v>
      </c>
      <c r="F10877" s="1" t="s">
        <v>205</v>
      </c>
      <c r="G10877" s="1" t="s">
        <v>495</v>
      </c>
      <c r="H10877" s="1" t="s">
        <v>2369</v>
      </c>
      <c r="J10877" s="1">
        <v>5157397.7</v>
      </c>
      <c r="S10877" s="1">
        <v>29</v>
      </c>
      <c r="T10877" s="1">
        <v>2</v>
      </c>
      <c r="U10877" s="1">
        <v>5157397.5</v>
      </c>
      <c r="V10877" s="1">
        <v>0</v>
      </c>
    </row>
    <row r="10878" spans="1:24" x14ac:dyDescent="0.35">
      <c r="A10878" s="1">
        <v>300562</v>
      </c>
      <c r="B10878" s="1" t="s">
        <v>2343</v>
      </c>
      <c r="C10878" s="1">
        <v>126514007</v>
      </c>
      <c r="D10878" s="1">
        <v>562</v>
      </c>
      <c r="E10878" s="1" t="s">
        <v>2903</v>
      </c>
      <c r="F10878" s="1" t="s">
        <v>205</v>
      </c>
      <c r="G10878" s="1" t="s">
        <v>495</v>
      </c>
      <c r="H10878" s="1" t="s">
        <v>2369</v>
      </c>
      <c r="J10878" s="1">
        <v>5206814.25</v>
      </c>
      <c r="R10878" s="1">
        <v>4.9416549503803253E-2</v>
      </c>
      <c r="S10878" s="1">
        <v>30</v>
      </c>
      <c r="T10878" s="1">
        <v>2</v>
      </c>
      <c r="U10878" s="1">
        <v>5206814</v>
      </c>
      <c r="V10878" s="1">
        <v>4.9416549503803253E-2</v>
      </c>
      <c r="W10878" s="1">
        <v>0.95816737413406372</v>
      </c>
      <c r="X10878" s="1">
        <v>0.95816737413406372</v>
      </c>
    </row>
    <row r="10879" spans="1:24" x14ac:dyDescent="0.35">
      <c r="A10879" s="1">
        <v>310562</v>
      </c>
      <c r="B10879" s="1" t="s">
        <v>2344</v>
      </c>
      <c r="C10879" s="1">
        <v>126514007</v>
      </c>
      <c r="D10879" s="1">
        <v>562</v>
      </c>
      <c r="E10879" s="1" t="s">
        <v>2903</v>
      </c>
      <c r="F10879" s="1" t="s">
        <v>205</v>
      </c>
      <c r="G10879" s="1" t="s">
        <v>495</v>
      </c>
      <c r="H10879" s="1" t="s">
        <v>2369</v>
      </c>
      <c r="J10879" s="1">
        <v>5591831</v>
      </c>
      <c r="R10879" s="1">
        <v>0.38501673936843872</v>
      </c>
      <c r="S10879" s="1">
        <v>31</v>
      </c>
      <c r="T10879" s="1">
        <v>2</v>
      </c>
      <c r="U10879" s="1">
        <v>5591831</v>
      </c>
      <c r="V10879" s="1">
        <v>0.38501673936843872</v>
      </c>
      <c r="W10879" s="1">
        <v>7.3944835662841797</v>
      </c>
      <c r="X10879" s="1">
        <v>7.3944835662841797</v>
      </c>
    </row>
    <row r="10880" spans="1:24" x14ac:dyDescent="0.35">
      <c r="A10880" s="1">
        <v>320562</v>
      </c>
      <c r="B10880" s="1" t="s">
        <v>2345</v>
      </c>
      <c r="C10880" s="1">
        <v>126514007</v>
      </c>
      <c r="D10880" s="1">
        <v>562</v>
      </c>
      <c r="E10880" s="1" t="s">
        <v>2903</v>
      </c>
      <c r="F10880" s="1" t="s">
        <v>205</v>
      </c>
      <c r="G10880" s="1" t="s">
        <v>495</v>
      </c>
      <c r="H10880" s="1" t="s">
        <v>2369</v>
      </c>
      <c r="J10880" s="1">
        <v>6207276.0199999996</v>
      </c>
      <c r="R10880" s="1">
        <v>0.61544501781463623</v>
      </c>
      <c r="S10880" s="1">
        <v>32</v>
      </c>
      <c r="T10880" s="1">
        <v>2</v>
      </c>
      <c r="U10880" s="1">
        <v>6207276</v>
      </c>
      <c r="V10880" s="1">
        <v>0.61544501781463623</v>
      </c>
      <c r="W10880" s="1">
        <v>11.006144523620605</v>
      </c>
      <c r="X10880" s="1">
        <v>11.006144523620605</v>
      </c>
    </row>
    <row r="10881" spans="1:24" x14ac:dyDescent="0.35">
      <c r="A10881" s="1">
        <v>330562</v>
      </c>
      <c r="B10881" s="1" t="s">
        <v>2346</v>
      </c>
      <c r="C10881" s="1">
        <v>126514007</v>
      </c>
      <c r="D10881" s="1">
        <v>562</v>
      </c>
      <c r="E10881" s="1" t="s">
        <v>2903</v>
      </c>
      <c r="F10881" s="1" t="s">
        <v>205</v>
      </c>
      <c r="G10881" s="1" t="s">
        <v>495</v>
      </c>
      <c r="H10881" s="1" t="s">
        <v>2369</v>
      </c>
      <c r="J10881" s="1">
        <v>7041500.9699999997</v>
      </c>
      <c r="R10881" s="1">
        <v>0.83422493934631348</v>
      </c>
      <c r="S10881" s="1">
        <v>33</v>
      </c>
      <c r="T10881" s="1">
        <v>2</v>
      </c>
      <c r="U10881" s="1">
        <v>7041501</v>
      </c>
      <c r="V10881" s="1">
        <v>0.83422493934631348</v>
      </c>
      <c r="W10881" s="1">
        <v>13.439470291137695</v>
      </c>
      <c r="X10881" s="1">
        <v>13.439470291137695</v>
      </c>
    </row>
    <row r="10882" spans="1:24" x14ac:dyDescent="0.35">
      <c r="A10882" s="1">
        <v>340562</v>
      </c>
      <c r="B10882" s="1" t="s">
        <v>2347</v>
      </c>
      <c r="C10882" s="1">
        <v>126514007</v>
      </c>
      <c r="D10882" s="1">
        <v>562</v>
      </c>
      <c r="E10882" s="1" t="s">
        <v>2903</v>
      </c>
      <c r="F10882" s="1" t="s">
        <v>205</v>
      </c>
      <c r="G10882" s="1" t="s">
        <v>495</v>
      </c>
      <c r="H10882" s="1" t="s">
        <v>2369</v>
      </c>
      <c r="J10882" s="1">
        <v>7273190</v>
      </c>
      <c r="R10882" s="1">
        <v>0.23168903589248657</v>
      </c>
      <c r="S10882" s="1">
        <v>34</v>
      </c>
      <c r="T10882" s="1">
        <v>2</v>
      </c>
      <c r="U10882" s="1">
        <v>7273190</v>
      </c>
      <c r="V10882" s="1">
        <v>0.23168903589248657</v>
      </c>
      <c r="W10882" s="1">
        <v>3.2903354167938232</v>
      </c>
      <c r="X10882" s="1">
        <v>3.2903354167938232</v>
      </c>
    </row>
    <row r="10883" spans="1:24" x14ac:dyDescent="0.35">
      <c r="A10883" s="1">
        <v>350562</v>
      </c>
      <c r="B10883" s="1" t="s">
        <v>2348</v>
      </c>
      <c r="C10883" s="1">
        <v>126514007</v>
      </c>
      <c r="D10883" s="1">
        <v>562</v>
      </c>
      <c r="E10883" s="1" t="s">
        <v>2903</v>
      </c>
      <c r="F10883" s="1" t="s">
        <v>205</v>
      </c>
      <c r="G10883" s="1" t="s">
        <v>495</v>
      </c>
      <c r="H10883" s="1" t="s">
        <v>2369</v>
      </c>
      <c r="J10883" s="1">
        <v>7675835</v>
      </c>
      <c r="R10883" s="1">
        <v>0.40264499187469482</v>
      </c>
      <c r="S10883" s="1">
        <v>35</v>
      </c>
      <c r="T10883" s="1">
        <v>2</v>
      </c>
      <c r="U10883" s="1">
        <v>7675835</v>
      </c>
      <c r="V10883" s="1">
        <v>0.40264499187469482</v>
      </c>
      <c r="W10883" s="1">
        <v>5.5360164642333984</v>
      </c>
      <c r="X10883" s="1">
        <v>5.5360164642333984</v>
      </c>
    </row>
    <row r="10884" spans="1:24" x14ac:dyDescent="0.35">
      <c r="A10884" s="1">
        <v>360562</v>
      </c>
      <c r="B10884" s="1" t="s">
        <v>2349</v>
      </c>
      <c r="C10884" s="1">
        <v>126514007</v>
      </c>
      <c r="D10884" s="1">
        <v>562</v>
      </c>
      <c r="E10884" s="1" t="s">
        <v>2903</v>
      </c>
      <c r="F10884" s="1" t="s">
        <v>205</v>
      </c>
      <c r="G10884" s="1" t="s">
        <v>495</v>
      </c>
      <c r="H10884" s="1" t="s">
        <v>2369</v>
      </c>
      <c r="J10884" s="1">
        <v>7452503</v>
      </c>
      <c r="R10884" s="1">
        <v>-0.2233320027589798</v>
      </c>
      <c r="S10884" s="1">
        <v>36</v>
      </c>
      <c r="T10884" s="1">
        <v>2</v>
      </c>
      <c r="U10884" s="1">
        <v>7452503</v>
      </c>
      <c r="V10884" s="1">
        <v>-0.2233320027589798</v>
      </c>
      <c r="W10884" s="1">
        <v>-2.9095466136932373</v>
      </c>
      <c r="X10884" s="1">
        <v>-2.9095466136932373</v>
      </c>
    </row>
    <row r="10885" spans="1:24" x14ac:dyDescent="0.35">
      <c r="A10885" s="1">
        <v>370562</v>
      </c>
      <c r="B10885" s="1" t="s">
        <v>2350</v>
      </c>
      <c r="C10885" s="1">
        <v>126514007</v>
      </c>
      <c r="D10885" s="1">
        <v>562</v>
      </c>
      <c r="E10885" s="1" t="s">
        <v>2903</v>
      </c>
      <c r="F10885" s="1" t="s">
        <v>205</v>
      </c>
      <c r="G10885" s="1" t="s">
        <v>495</v>
      </c>
      <c r="H10885" s="1" t="s">
        <v>2369</v>
      </c>
      <c r="J10885" s="1">
        <v>9963924.75</v>
      </c>
      <c r="R10885" s="1">
        <v>2.5114216804504395</v>
      </c>
      <c r="S10885" s="1">
        <v>37</v>
      </c>
      <c r="T10885" s="1">
        <v>2</v>
      </c>
      <c r="U10885" s="1">
        <v>9963925</v>
      </c>
      <c r="V10885" s="1">
        <v>2.5114216804504395</v>
      </c>
      <c r="W10885" s="1">
        <v>33.699039459228516</v>
      </c>
      <c r="X10885" s="1">
        <v>33.699039459228516</v>
      </c>
    </row>
    <row r="10886" spans="1:24" x14ac:dyDescent="0.35">
      <c r="A10886" s="1">
        <v>380562</v>
      </c>
      <c r="B10886" s="1" t="s">
        <v>2351</v>
      </c>
      <c r="C10886" s="1">
        <v>126514007</v>
      </c>
      <c r="D10886" s="1">
        <v>562</v>
      </c>
      <c r="E10886" s="1" t="s">
        <v>2903</v>
      </c>
      <c r="F10886" s="1" t="s">
        <v>205</v>
      </c>
      <c r="G10886" s="1" t="s">
        <v>495</v>
      </c>
      <c r="H10886" s="1" t="s">
        <v>2369</v>
      </c>
      <c r="J10886" s="1">
        <v>11166470</v>
      </c>
      <c r="R10886" s="1">
        <v>1.2025452852249146</v>
      </c>
      <c r="S10886" s="1">
        <v>38</v>
      </c>
      <c r="T10886" s="1">
        <v>2</v>
      </c>
      <c r="U10886" s="1">
        <v>11166470</v>
      </c>
      <c r="V10886" s="1">
        <v>1.2025452852249146</v>
      </c>
      <c r="W10886" s="1">
        <v>12.068988800048828</v>
      </c>
      <c r="X10886" s="1">
        <v>12.068988800048828</v>
      </c>
    </row>
    <row r="10887" spans="1:24" x14ac:dyDescent="0.35">
      <c r="A10887" s="1">
        <v>390562</v>
      </c>
      <c r="B10887" s="1" t="s">
        <v>2352</v>
      </c>
      <c r="C10887" s="1">
        <v>126514007</v>
      </c>
      <c r="D10887" s="1">
        <v>562</v>
      </c>
      <c r="E10887" s="1" t="s">
        <v>2903</v>
      </c>
      <c r="F10887" s="1" t="s">
        <v>205</v>
      </c>
      <c r="G10887" s="1" t="s">
        <v>495</v>
      </c>
      <c r="H10887" s="1" t="s">
        <v>2369</v>
      </c>
      <c r="J10887" s="1">
        <v>12277362</v>
      </c>
      <c r="R10887" s="1">
        <v>1.1108920574188232</v>
      </c>
      <c r="S10887" s="1">
        <v>39</v>
      </c>
      <c r="T10887" s="1">
        <v>2</v>
      </c>
      <c r="U10887" s="1">
        <v>12277362</v>
      </c>
      <c r="V10887" s="1">
        <v>1.1108920574188232</v>
      </c>
      <c r="W10887" s="1">
        <v>9.9484615325927734</v>
      </c>
      <c r="X10887" s="1">
        <v>9.9484615325927734</v>
      </c>
    </row>
    <row r="10888" spans="1:24" x14ac:dyDescent="0.35">
      <c r="A10888" s="1">
        <v>400562</v>
      </c>
      <c r="B10888" s="1" t="s">
        <v>2353</v>
      </c>
      <c r="C10888" s="1">
        <v>126514007</v>
      </c>
      <c r="D10888" s="1">
        <v>562</v>
      </c>
      <c r="E10888" s="1" t="s">
        <v>48</v>
      </c>
      <c r="F10888" s="1" t="s">
        <v>48</v>
      </c>
      <c r="G10888" s="1" t="s">
        <v>48</v>
      </c>
      <c r="H10888" s="1" t="s">
        <v>48</v>
      </c>
      <c r="S10888" s="1">
        <v>40</v>
      </c>
      <c r="T10888" s="1">
        <v>2</v>
      </c>
      <c r="U10888" s="1">
        <v>0</v>
      </c>
      <c r="V10888" s="1">
        <v>0</v>
      </c>
      <c r="W10888" s="1">
        <v>-100</v>
      </c>
      <c r="X10888" s="1">
        <v>-100</v>
      </c>
    </row>
    <row r="10889" spans="1:24" x14ac:dyDescent="0.35">
      <c r="A10889" s="1">
        <v>410562</v>
      </c>
      <c r="B10889" s="1" t="s">
        <v>2354</v>
      </c>
      <c r="C10889" s="1">
        <v>126514007</v>
      </c>
      <c r="D10889" s="1">
        <v>562</v>
      </c>
      <c r="E10889" s="1" t="s">
        <v>48</v>
      </c>
      <c r="F10889" s="1" t="s">
        <v>48</v>
      </c>
      <c r="G10889" s="1" t="s">
        <v>48</v>
      </c>
      <c r="H10889" s="1" t="s">
        <v>48</v>
      </c>
      <c r="S10889" s="1">
        <v>41</v>
      </c>
      <c r="T10889" s="1">
        <v>2</v>
      </c>
      <c r="U10889" s="1">
        <v>0</v>
      </c>
      <c r="V10889" s="1">
        <v>0</v>
      </c>
    </row>
    <row r="10890" spans="1:24" x14ac:dyDescent="0.35">
      <c r="A10890" s="1">
        <v>420562</v>
      </c>
      <c r="B10890" s="1" t="s">
        <v>2355</v>
      </c>
      <c r="C10890" s="1">
        <v>126514007</v>
      </c>
      <c r="D10890" s="1">
        <v>562</v>
      </c>
      <c r="E10890" s="1" t="s">
        <v>48</v>
      </c>
      <c r="F10890" s="1" t="s">
        <v>48</v>
      </c>
      <c r="G10890" s="1" t="s">
        <v>48</v>
      </c>
      <c r="H10890" s="1" t="s">
        <v>48</v>
      </c>
      <c r="S10890" s="1">
        <v>42</v>
      </c>
      <c r="T10890" s="1">
        <v>2</v>
      </c>
      <c r="U10890" s="1">
        <v>0</v>
      </c>
      <c r="V10890" s="1">
        <v>0</v>
      </c>
    </row>
    <row r="10891" spans="1:24" x14ac:dyDescent="0.35">
      <c r="A10891" s="1">
        <v>430562</v>
      </c>
      <c r="B10891" s="1" t="s">
        <v>2356</v>
      </c>
      <c r="C10891" s="1">
        <v>126514007</v>
      </c>
      <c r="D10891" s="1">
        <v>562</v>
      </c>
      <c r="E10891" s="1" t="s">
        <v>48</v>
      </c>
      <c r="F10891" s="1" t="s">
        <v>48</v>
      </c>
      <c r="G10891" s="1" t="s">
        <v>48</v>
      </c>
      <c r="H10891" s="1" t="s">
        <v>48</v>
      </c>
      <c r="S10891" s="1">
        <v>43</v>
      </c>
      <c r="T10891" s="1">
        <v>2</v>
      </c>
      <c r="U10891" s="1">
        <v>0</v>
      </c>
      <c r="V10891" s="1">
        <v>0</v>
      </c>
    </row>
    <row r="10892" spans="1:24" x14ac:dyDescent="0.35">
      <c r="A10892" s="1">
        <v>440562</v>
      </c>
      <c r="B10892" s="1" t="s">
        <v>2357</v>
      </c>
      <c r="C10892" s="1">
        <v>126514007</v>
      </c>
      <c r="D10892" s="1">
        <v>562</v>
      </c>
      <c r="E10892" s="1" t="s">
        <v>48</v>
      </c>
      <c r="F10892" s="1" t="s">
        <v>48</v>
      </c>
      <c r="G10892" s="1" t="s">
        <v>48</v>
      </c>
      <c r="H10892" s="1" t="s">
        <v>48</v>
      </c>
      <c r="S10892" s="1">
        <v>44</v>
      </c>
      <c r="T10892" s="1">
        <v>2</v>
      </c>
      <c r="U10892" s="1">
        <v>0</v>
      </c>
      <c r="V10892" s="1">
        <v>0</v>
      </c>
    </row>
    <row r="10893" spans="1:24" x14ac:dyDescent="0.35">
      <c r="A10893" s="1">
        <v>450562</v>
      </c>
      <c r="B10893" s="1" t="s">
        <v>2358</v>
      </c>
      <c r="C10893" s="1">
        <v>126514007</v>
      </c>
      <c r="D10893" s="1">
        <v>562</v>
      </c>
      <c r="E10893" s="1" t="s">
        <v>48</v>
      </c>
      <c r="F10893" s="1" t="s">
        <v>48</v>
      </c>
      <c r="G10893" s="1" t="s">
        <v>48</v>
      </c>
      <c r="H10893" s="1" t="s">
        <v>48</v>
      </c>
      <c r="S10893" s="1">
        <v>45</v>
      </c>
      <c r="T10893" s="1">
        <v>2</v>
      </c>
      <c r="U10893" s="1">
        <v>0</v>
      </c>
      <c r="V10893" s="1">
        <v>0</v>
      </c>
    </row>
    <row r="10894" spans="1:24" x14ac:dyDescent="0.35">
      <c r="A10894" s="1">
        <v>460562</v>
      </c>
      <c r="B10894" s="1" t="s">
        <v>2359</v>
      </c>
      <c r="C10894" s="1">
        <v>126514007</v>
      </c>
      <c r="D10894" s="1">
        <v>562</v>
      </c>
      <c r="E10894" s="1" t="s">
        <v>48</v>
      </c>
      <c r="F10894" s="1" t="s">
        <v>48</v>
      </c>
      <c r="G10894" s="1" t="s">
        <v>48</v>
      </c>
      <c r="H10894" s="1" t="s">
        <v>48</v>
      </c>
      <c r="S10894" s="1">
        <v>46</v>
      </c>
      <c r="T10894" s="1">
        <v>2</v>
      </c>
      <c r="U10894" s="1">
        <v>0</v>
      </c>
      <c r="V10894" s="1">
        <v>0</v>
      </c>
    </row>
    <row r="10895" spans="1:24" x14ac:dyDescent="0.35">
      <c r="A10895" s="1">
        <v>470562</v>
      </c>
      <c r="B10895" s="1" t="s">
        <v>2360</v>
      </c>
      <c r="C10895" s="1">
        <v>126514007</v>
      </c>
      <c r="D10895" s="1">
        <v>562</v>
      </c>
      <c r="E10895" s="1" t="s">
        <v>48</v>
      </c>
      <c r="F10895" s="1" t="s">
        <v>48</v>
      </c>
      <c r="G10895" s="1" t="s">
        <v>48</v>
      </c>
      <c r="H10895" s="1" t="s">
        <v>48</v>
      </c>
      <c r="S10895" s="1">
        <v>47</v>
      </c>
      <c r="T10895" s="1">
        <v>2</v>
      </c>
      <c r="U10895" s="1">
        <v>0</v>
      </c>
      <c r="V10895" s="1">
        <v>0</v>
      </c>
    </row>
    <row r="10896" spans="1:24" x14ac:dyDescent="0.35">
      <c r="A10896" s="1">
        <v>290335</v>
      </c>
      <c r="B10896" s="1" t="s">
        <v>2341</v>
      </c>
      <c r="C10896" s="1">
        <v>126515001</v>
      </c>
      <c r="D10896" s="1">
        <v>335</v>
      </c>
      <c r="E10896" s="1" t="s">
        <v>2904</v>
      </c>
      <c r="F10896" s="1" t="s">
        <v>205</v>
      </c>
      <c r="G10896" s="1" t="s">
        <v>495</v>
      </c>
      <c r="H10896" s="1" t="s">
        <v>916</v>
      </c>
      <c r="I10896" s="1">
        <v>135435121.52000001</v>
      </c>
      <c r="J10896" s="1">
        <v>3775.74</v>
      </c>
      <c r="K10896" s="1">
        <v>40368660</v>
      </c>
      <c r="L10896" s="1">
        <v>1019962752</v>
      </c>
      <c r="S10896" s="1">
        <v>29</v>
      </c>
      <c r="T10896" s="1">
        <v>1</v>
      </c>
      <c r="U10896" s="1">
        <v>1195770368</v>
      </c>
      <c r="V10896" s="1">
        <v>0</v>
      </c>
    </row>
    <row r="10897" spans="1:24" x14ac:dyDescent="0.35">
      <c r="A10897" s="1">
        <v>300335</v>
      </c>
      <c r="B10897" s="1" t="s">
        <v>2343</v>
      </c>
      <c r="C10897" s="1">
        <v>126515001</v>
      </c>
      <c r="D10897" s="1">
        <v>335</v>
      </c>
      <c r="E10897" s="1" t="s">
        <v>2904</v>
      </c>
      <c r="F10897" s="1" t="s">
        <v>205</v>
      </c>
      <c r="G10897" s="1" t="s">
        <v>495</v>
      </c>
      <c r="H10897" s="1" t="s">
        <v>916</v>
      </c>
      <c r="I10897" s="1">
        <v>138756999.37</v>
      </c>
      <c r="K10897" s="1">
        <v>40368660</v>
      </c>
      <c r="L10897" s="1">
        <v>1066992640</v>
      </c>
      <c r="M10897" s="1">
        <v>47.029888153076172</v>
      </c>
      <c r="N10897" s="1">
        <v>4.6109418869018555</v>
      </c>
      <c r="O10897" s="1">
        <v>3.3218779563903809</v>
      </c>
      <c r="P10897" s="1">
        <v>2.452744722366333</v>
      </c>
      <c r="Q10897" s="1">
        <v>0</v>
      </c>
      <c r="S10897" s="1">
        <v>30</v>
      </c>
      <c r="T10897" s="1">
        <v>1</v>
      </c>
      <c r="U10897" s="1">
        <v>1246118272</v>
      </c>
      <c r="V10897" s="1">
        <v>50.351764678955078</v>
      </c>
      <c r="W10897" s="1">
        <v>4.2104992866516113</v>
      </c>
      <c r="X10897" s="1">
        <v>4.2104992866516113</v>
      </c>
    </row>
    <row r="10898" spans="1:24" x14ac:dyDescent="0.35">
      <c r="A10898" s="1">
        <v>310335</v>
      </c>
      <c r="B10898" s="1" t="s">
        <v>2344</v>
      </c>
      <c r="C10898" s="1">
        <v>126515001</v>
      </c>
      <c r="D10898" s="1">
        <v>335</v>
      </c>
      <c r="E10898" s="1" t="s">
        <v>2904</v>
      </c>
      <c r="F10898" s="1" t="s">
        <v>205</v>
      </c>
      <c r="G10898" s="1" t="s">
        <v>495</v>
      </c>
      <c r="H10898" s="1" t="s">
        <v>916</v>
      </c>
      <c r="I10898" s="1">
        <v>143476698.63999999</v>
      </c>
      <c r="K10898" s="1">
        <v>40368660</v>
      </c>
      <c r="L10898" s="1">
        <v>1097360000</v>
      </c>
      <c r="M10898" s="1">
        <v>30.367359161376953</v>
      </c>
      <c r="N10898" s="1">
        <v>2.8460702896118164</v>
      </c>
      <c r="O10898" s="1">
        <v>4.7196993827819824</v>
      </c>
      <c r="P10898" s="1">
        <v>3.4014134407043457</v>
      </c>
      <c r="Q10898" s="1">
        <v>0</v>
      </c>
      <c r="S10898" s="1">
        <v>31</v>
      </c>
      <c r="T10898" s="1">
        <v>1</v>
      </c>
      <c r="U10898" s="1">
        <v>1281205376</v>
      </c>
      <c r="V10898" s="1">
        <v>35.087059020996094</v>
      </c>
      <c r="W10898" s="1">
        <v>2.8157122135162354</v>
      </c>
      <c r="X10898" s="1">
        <v>2.8157122135162354</v>
      </c>
    </row>
    <row r="10899" spans="1:24" x14ac:dyDescent="0.35">
      <c r="A10899" s="1">
        <v>320335</v>
      </c>
      <c r="B10899" s="1" t="s">
        <v>2345</v>
      </c>
      <c r="C10899" s="1">
        <v>126515001</v>
      </c>
      <c r="D10899" s="1">
        <v>335</v>
      </c>
      <c r="E10899" s="1" t="s">
        <v>2904</v>
      </c>
      <c r="F10899" s="1" t="s">
        <v>205</v>
      </c>
      <c r="G10899" s="1" t="s">
        <v>495</v>
      </c>
      <c r="H10899" s="1" t="s">
        <v>916</v>
      </c>
      <c r="I10899" s="1">
        <v>146860118.33000001</v>
      </c>
      <c r="K10899" s="1">
        <v>40368660</v>
      </c>
      <c r="L10899" s="1">
        <v>1113038080</v>
      </c>
      <c r="M10899" s="1">
        <v>15.678079605102539</v>
      </c>
      <c r="N10899" s="1">
        <v>1.4287089109420776</v>
      </c>
      <c r="O10899" s="1">
        <v>3.3834197521209717</v>
      </c>
      <c r="P10899" s="1">
        <v>2.3581666946411133</v>
      </c>
      <c r="Q10899" s="1">
        <v>0</v>
      </c>
      <c r="S10899" s="1">
        <v>32</v>
      </c>
      <c r="T10899" s="1">
        <v>1</v>
      </c>
      <c r="U10899" s="1">
        <v>1300266880</v>
      </c>
      <c r="V10899" s="1">
        <v>19.061498641967773</v>
      </c>
      <c r="W10899" s="1">
        <v>1.487778902053833</v>
      </c>
      <c r="X10899" s="1">
        <v>1.487778902053833</v>
      </c>
    </row>
    <row r="10900" spans="1:24" x14ac:dyDescent="0.35">
      <c r="A10900" s="1">
        <v>330335</v>
      </c>
      <c r="B10900" s="1" t="s">
        <v>2346</v>
      </c>
      <c r="C10900" s="1">
        <v>126515001</v>
      </c>
      <c r="D10900" s="1">
        <v>335</v>
      </c>
      <c r="E10900" s="1" t="s">
        <v>2904</v>
      </c>
      <c r="F10900" s="1" t="s">
        <v>205</v>
      </c>
      <c r="G10900" s="1" t="s">
        <v>495</v>
      </c>
      <c r="H10900" s="1" t="s">
        <v>916</v>
      </c>
      <c r="I10900" s="1">
        <v>154220929</v>
      </c>
      <c r="K10900" s="1">
        <v>40368660</v>
      </c>
      <c r="L10900" s="1">
        <v>1158317824</v>
      </c>
      <c r="M10900" s="1">
        <v>45.279743194580078</v>
      </c>
      <c r="N10900" s="1">
        <v>4.0681219100952148</v>
      </c>
      <c r="O10900" s="1">
        <v>7.3608107566833496</v>
      </c>
      <c r="P10900" s="1">
        <v>5.0121235847473145</v>
      </c>
      <c r="Q10900" s="1">
        <v>0</v>
      </c>
      <c r="S10900" s="1">
        <v>33</v>
      </c>
      <c r="T10900" s="1">
        <v>1</v>
      </c>
      <c r="U10900" s="1">
        <v>1352907392</v>
      </c>
      <c r="V10900" s="1">
        <v>52.640552520751953</v>
      </c>
      <c r="W10900" s="1">
        <v>4.0484390258789063</v>
      </c>
      <c r="X10900" s="1">
        <v>4.0484390258789063</v>
      </c>
    </row>
    <row r="10901" spans="1:24" x14ac:dyDescent="0.35">
      <c r="A10901" s="1">
        <v>340335</v>
      </c>
      <c r="B10901" s="1" t="s">
        <v>2347</v>
      </c>
      <c r="C10901" s="1">
        <v>126515001</v>
      </c>
      <c r="D10901" s="1">
        <v>335</v>
      </c>
      <c r="E10901" s="1" t="s">
        <v>2904</v>
      </c>
      <c r="F10901" s="1" t="s">
        <v>205</v>
      </c>
      <c r="G10901" s="1" t="s">
        <v>495</v>
      </c>
      <c r="H10901" s="1" t="s">
        <v>916</v>
      </c>
      <c r="I10901" s="1">
        <v>154220064.13999999</v>
      </c>
      <c r="K10901" s="1">
        <v>40368660</v>
      </c>
      <c r="L10901" s="1">
        <v>1158315904</v>
      </c>
      <c r="M10901" s="1">
        <v>-1.9199999514967203E-3</v>
      </c>
      <c r="N10901" s="1">
        <v>-1.6575762128923088E-4</v>
      </c>
      <c r="O10901" s="1">
        <v>-8.6486001964658499E-4</v>
      </c>
      <c r="P10901" s="1">
        <v>-5.6079286150634289E-4</v>
      </c>
      <c r="Q10901" s="1">
        <v>0</v>
      </c>
      <c r="S10901" s="1">
        <v>34</v>
      </c>
      <c r="T10901" s="1">
        <v>1</v>
      </c>
      <c r="U10901" s="1">
        <v>1352904576</v>
      </c>
      <c r="V10901" s="1">
        <v>-2.7848598547279835E-3</v>
      </c>
      <c r="W10901" s="1">
        <v>-2.0814432355109602E-4</v>
      </c>
      <c r="X10901" s="1">
        <v>-2.0814432355109602E-4</v>
      </c>
    </row>
    <row r="10902" spans="1:24" x14ac:dyDescent="0.35">
      <c r="A10902" s="1">
        <v>350335</v>
      </c>
      <c r="B10902" s="1" t="s">
        <v>2348</v>
      </c>
      <c r="C10902" s="1">
        <v>126515001</v>
      </c>
      <c r="D10902" s="1">
        <v>335</v>
      </c>
      <c r="E10902" s="1" t="s">
        <v>2904</v>
      </c>
      <c r="F10902" s="1" t="s">
        <v>205</v>
      </c>
      <c r="G10902" s="1" t="s">
        <v>495</v>
      </c>
      <c r="H10902" s="1" t="s">
        <v>916</v>
      </c>
      <c r="I10902" s="1">
        <v>156942067.88</v>
      </c>
      <c r="K10902" s="1">
        <v>40368660</v>
      </c>
      <c r="L10902" s="1">
        <v>1224128256</v>
      </c>
      <c r="M10902" s="1">
        <v>65.812355041503906</v>
      </c>
      <c r="N10902" s="1">
        <v>5.681727409362793</v>
      </c>
      <c r="O10902" s="1">
        <v>2.722003698348999</v>
      </c>
      <c r="P10902" s="1">
        <v>1.7650127410888672</v>
      </c>
      <c r="Q10902" s="1">
        <v>0</v>
      </c>
      <c r="S10902" s="1">
        <v>35</v>
      </c>
      <c r="T10902" s="1">
        <v>1</v>
      </c>
      <c r="U10902" s="1">
        <v>1421438976</v>
      </c>
      <c r="V10902" s="1">
        <v>68.534355163574219</v>
      </c>
      <c r="W10902" s="1">
        <v>5.0657229423522949</v>
      </c>
      <c r="X10902" s="1">
        <v>5.0657229423522949</v>
      </c>
    </row>
    <row r="10903" spans="1:24" x14ac:dyDescent="0.35">
      <c r="A10903" s="1">
        <v>360335</v>
      </c>
      <c r="B10903" s="1" t="s">
        <v>2349</v>
      </c>
      <c r="C10903" s="1">
        <v>126515001</v>
      </c>
      <c r="D10903" s="1">
        <v>335</v>
      </c>
      <c r="E10903" s="1" t="s">
        <v>2904</v>
      </c>
      <c r="F10903" s="1" t="s">
        <v>205</v>
      </c>
      <c r="G10903" s="1" t="s">
        <v>495</v>
      </c>
      <c r="H10903" s="1" t="s">
        <v>916</v>
      </c>
      <c r="I10903" s="1">
        <v>169541193.50999999</v>
      </c>
      <c r="K10903" s="1">
        <v>40368660</v>
      </c>
      <c r="L10903" s="1">
        <v>1316717184</v>
      </c>
      <c r="M10903" s="1">
        <v>92.58892822265625</v>
      </c>
      <c r="N10903" s="1">
        <v>7.5636625289916992</v>
      </c>
      <c r="O10903" s="1">
        <v>12.599125862121582</v>
      </c>
      <c r="P10903" s="1">
        <v>8.0278825759887695</v>
      </c>
      <c r="Q10903" s="1">
        <v>0</v>
      </c>
      <c r="S10903" s="1">
        <v>36</v>
      </c>
      <c r="T10903" s="1">
        <v>1</v>
      </c>
      <c r="U10903" s="1">
        <v>1526627072</v>
      </c>
      <c r="V10903" s="1">
        <v>105.18805694580078</v>
      </c>
      <c r="W10903" s="1">
        <v>7.400113582611084</v>
      </c>
      <c r="X10903" s="1">
        <v>7.400113582611084</v>
      </c>
    </row>
    <row r="10904" spans="1:24" x14ac:dyDescent="0.35">
      <c r="A10904" s="1">
        <v>370335</v>
      </c>
      <c r="B10904" s="1" t="s">
        <v>2350</v>
      </c>
      <c r="C10904" s="1">
        <v>126515001</v>
      </c>
      <c r="D10904" s="1">
        <v>335</v>
      </c>
      <c r="E10904" s="1" t="s">
        <v>2904</v>
      </c>
      <c r="F10904" s="1" t="s">
        <v>205</v>
      </c>
      <c r="G10904" s="1" t="s">
        <v>495</v>
      </c>
      <c r="H10904" s="1" t="s">
        <v>916</v>
      </c>
      <c r="I10904" s="1">
        <v>167951796.62</v>
      </c>
      <c r="K10904" s="1">
        <v>42868660</v>
      </c>
      <c r="L10904" s="1">
        <v>1485989120</v>
      </c>
      <c r="M10904" s="1">
        <v>169.27194213867188</v>
      </c>
      <c r="N10904" s="1">
        <v>12.855603218078613</v>
      </c>
      <c r="O10904" s="1">
        <v>-1.5893968343734741</v>
      </c>
      <c r="P10904" s="1">
        <v>-0.93746942281723022</v>
      </c>
      <c r="Q10904" s="1">
        <v>2.5</v>
      </c>
      <c r="S10904" s="1">
        <v>37</v>
      </c>
      <c r="T10904" s="1">
        <v>1</v>
      </c>
      <c r="U10904" s="1">
        <v>1696809600</v>
      </c>
      <c r="V10904" s="1">
        <v>170.18254089355469</v>
      </c>
      <c r="W10904" s="1">
        <v>11.147616386413574</v>
      </c>
      <c r="X10904" s="1">
        <v>11.147616386413574</v>
      </c>
    </row>
    <row r="10905" spans="1:24" x14ac:dyDescent="0.35">
      <c r="A10905" s="1">
        <v>380335</v>
      </c>
      <c r="B10905" s="1" t="s">
        <v>2351</v>
      </c>
      <c r="C10905" s="1">
        <v>126515001</v>
      </c>
      <c r="D10905" s="1">
        <v>335</v>
      </c>
      <c r="E10905" s="1" t="s">
        <v>2904</v>
      </c>
      <c r="F10905" s="1" t="s">
        <v>205</v>
      </c>
      <c r="G10905" s="1" t="s">
        <v>495</v>
      </c>
      <c r="H10905" s="1" t="s">
        <v>916</v>
      </c>
      <c r="I10905" s="1">
        <v>179568176</v>
      </c>
      <c r="K10905" s="1">
        <v>179571856</v>
      </c>
      <c r="L10905" s="1">
        <v>1537591168</v>
      </c>
      <c r="M10905" s="1">
        <v>51.602046966552734</v>
      </c>
      <c r="N10905" s="1">
        <v>3.4725723266601563</v>
      </c>
      <c r="O10905" s="1">
        <v>11.616379737854004</v>
      </c>
      <c r="P10905" s="1">
        <v>6.9164962768554688</v>
      </c>
      <c r="Q10905" s="1">
        <v>136.70320129394531</v>
      </c>
      <c r="S10905" s="1">
        <v>38</v>
      </c>
      <c r="T10905" s="1">
        <v>1</v>
      </c>
      <c r="U10905" s="1">
        <v>1896731136</v>
      </c>
      <c r="V10905" s="1">
        <v>199.921630859375</v>
      </c>
      <c r="W10905" s="1">
        <v>11.782201766967773</v>
      </c>
      <c r="X10905" s="1">
        <v>11.782201766967773</v>
      </c>
    </row>
    <row r="10906" spans="1:24" x14ac:dyDescent="0.35">
      <c r="A10906" s="1">
        <v>390335</v>
      </c>
      <c r="B10906" s="1" t="s">
        <v>2352</v>
      </c>
      <c r="C10906" s="1">
        <v>126515001</v>
      </c>
      <c r="D10906" s="1">
        <v>335</v>
      </c>
      <c r="E10906" s="1" t="s">
        <v>2904</v>
      </c>
      <c r="F10906" s="1" t="s">
        <v>205</v>
      </c>
      <c r="G10906" s="1" t="s">
        <v>495</v>
      </c>
      <c r="H10906" s="1" t="s">
        <v>916</v>
      </c>
      <c r="I10906" s="1">
        <v>187492176</v>
      </c>
      <c r="K10906" s="1">
        <v>316203744</v>
      </c>
      <c r="L10906" s="1">
        <v>1557271424</v>
      </c>
      <c r="M10906" s="1">
        <v>19.680255889892578</v>
      </c>
      <c r="N10906" s="1">
        <v>1.2799407243728638</v>
      </c>
      <c r="O10906" s="1">
        <v>7.9239997863769531</v>
      </c>
      <c r="P10906" s="1">
        <v>4.4128084182739258</v>
      </c>
      <c r="Q10906" s="1">
        <v>136.63188171386719</v>
      </c>
      <c r="S10906" s="1">
        <v>39</v>
      </c>
      <c r="T10906" s="1">
        <v>1</v>
      </c>
      <c r="U10906" s="1">
        <v>2060967424</v>
      </c>
      <c r="V10906" s="1">
        <v>164.23612976074219</v>
      </c>
      <c r="W10906" s="1">
        <v>8.6589126586914063</v>
      </c>
      <c r="X10906" s="1">
        <v>8.6589126586914063</v>
      </c>
    </row>
    <row r="10907" spans="1:24" x14ac:dyDescent="0.35">
      <c r="A10907" s="1">
        <v>400335</v>
      </c>
      <c r="B10907" s="1" t="s">
        <v>2353</v>
      </c>
      <c r="C10907" s="1">
        <v>126515001</v>
      </c>
      <c r="D10907" s="1">
        <v>335</v>
      </c>
      <c r="E10907" s="1" t="s">
        <v>2904</v>
      </c>
      <c r="F10907" s="1" t="s">
        <v>205</v>
      </c>
      <c r="G10907" s="1" t="s">
        <v>495</v>
      </c>
      <c r="H10907" s="1" t="s">
        <v>916</v>
      </c>
      <c r="S10907" s="1">
        <v>40</v>
      </c>
      <c r="T10907" s="1">
        <v>1</v>
      </c>
      <c r="U10907" s="1">
        <v>0</v>
      </c>
      <c r="V10907" s="1">
        <v>0</v>
      </c>
      <c r="W10907" s="1">
        <v>-100</v>
      </c>
      <c r="X10907" s="1">
        <v>-100</v>
      </c>
    </row>
    <row r="10908" spans="1:24" x14ac:dyDescent="0.35">
      <c r="A10908" s="1">
        <v>410335</v>
      </c>
      <c r="B10908" s="1" t="s">
        <v>2354</v>
      </c>
      <c r="C10908" s="1">
        <v>126515001</v>
      </c>
      <c r="D10908" s="1">
        <v>335</v>
      </c>
      <c r="E10908" s="1" t="s">
        <v>2904</v>
      </c>
      <c r="F10908" s="1" t="s">
        <v>205</v>
      </c>
      <c r="G10908" s="1" t="s">
        <v>495</v>
      </c>
      <c r="H10908" s="1" t="s">
        <v>916</v>
      </c>
      <c r="S10908" s="1">
        <v>41</v>
      </c>
      <c r="T10908" s="1">
        <v>1</v>
      </c>
      <c r="U10908" s="1">
        <v>0</v>
      </c>
      <c r="V10908" s="1">
        <v>0</v>
      </c>
    </row>
    <row r="10909" spans="1:24" x14ac:dyDescent="0.35">
      <c r="A10909" s="1">
        <v>420335</v>
      </c>
      <c r="B10909" s="1" t="s">
        <v>2355</v>
      </c>
      <c r="C10909" s="1">
        <v>126515001</v>
      </c>
      <c r="D10909" s="1">
        <v>335</v>
      </c>
      <c r="E10909" s="1" t="s">
        <v>2904</v>
      </c>
      <c r="F10909" s="1" t="s">
        <v>205</v>
      </c>
      <c r="G10909" s="1" t="s">
        <v>495</v>
      </c>
      <c r="H10909" s="1" t="s">
        <v>916</v>
      </c>
      <c r="S10909" s="1">
        <v>42</v>
      </c>
      <c r="T10909" s="1">
        <v>1</v>
      </c>
      <c r="U10909" s="1">
        <v>0</v>
      </c>
      <c r="V10909" s="1">
        <v>0</v>
      </c>
    </row>
    <row r="10910" spans="1:24" x14ac:dyDescent="0.35">
      <c r="A10910" s="1">
        <v>430335</v>
      </c>
      <c r="B10910" s="1" t="s">
        <v>2356</v>
      </c>
      <c r="C10910" s="1">
        <v>126515001</v>
      </c>
      <c r="D10910" s="1">
        <v>335</v>
      </c>
      <c r="E10910" s="1" t="s">
        <v>2904</v>
      </c>
      <c r="F10910" s="1" t="s">
        <v>205</v>
      </c>
      <c r="G10910" s="1" t="s">
        <v>495</v>
      </c>
      <c r="H10910" s="1" t="s">
        <v>916</v>
      </c>
      <c r="S10910" s="1">
        <v>43</v>
      </c>
      <c r="T10910" s="1">
        <v>1</v>
      </c>
      <c r="U10910" s="1">
        <v>0</v>
      </c>
      <c r="V10910" s="1">
        <v>0</v>
      </c>
    </row>
    <row r="10911" spans="1:24" x14ac:dyDescent="0.35">
      <c r="A10911" s="1">
        <v>440335</v>
      </c>
      <c r="B10911" s="1" t="s">
        <v>2357</v>
      </c>
      <c r="C10911" s="1">
        <v>126515001</v>
      </c>
      <c r="D10911" s="1">
        <v>335</v>
      </c>
      <c r="E10911" s="1" t="s">
        <v>2904</v>
      </c>
      <c r="F10911" s="1" t="s">
        <v>205</v>
      </c>
      <c r="G10911" s="1" t="s">
        <v>495</v>
      </c>
      <c r="H10911" s="1" t="s">
        <v>916</v>
      </c>
      <c r="S10911" s="1">
        <v>44</v>
      </c>
      <c r="T10911" s="1">
        <v>1</v>
      </c>
      <c r="U10911" s="1">
        <v>0</v>
      </c>
      <c r="V10911" s="1">
        <v>0</v>
      </c>
    </row>
    <row r="10912" spans="1:24" x14ac:dyDescent="0.35">
      <c r="A10912" s="1">
        <v>450335</v>
      </c>
      <c r="B10912" s="1" t="s">
        <v>2358</v>
      </c>
      <c r="C10912" s="1">
        <v>126515001</v>
      </c>
      <c r="D10912" s="1">
        <v>335</v>
      </c>
      <c r="E10912" s="1" t="s">
        <v>2904</v>
      </c>
      <c r="F10912" s="1" t="s">
        <v>205</v>
      </c>
      <c r="G10912" s="1" t="s">
        <v>495</v>
      </c>
      <c r="H10912" s="1" t="s">
        <v>916</v>
      </c>
      <c r="S10912" s="1">
        <v>45</v>
      </c>
      <c r="T10912" s="1">
        <v>1</v>
      </c>
      <c r="U10912" s="1">
        <v>0</v>
      </c>
      <c r="V10912" s="1">
        <v>0</v>
      </c>
    </row>
    <row r="10913" spans="1:24" x14ac:dyDescent="0.35">
      <c r="A10913" s="1">
        <v>460335</v>
      </c>
      <c r="B10913" s="1" t="s">
        <v>2359</v>
      </c>
      <c r="C10913" s="1">
        <v>126515001</v>
      </c>
      <c r="D10913" s="1">
        <v>335</v>
      </c>
      <c r="E10913" s="1" t="s">
        <v>2904</v>
      </c>
      <c r="F10913" s="1" t="s">
        <v>205</v>
      </c>
      <c r="G10913" s="1" t="s">
        <v>495</v>
      </c>
      <c r="H10913" s="1" t="s">
        <v>916</v>
      </c>
      <c r="S10913" s="1">
        <v>46</v>
      </c>
      <c r="T10913" s="1">
        <v>1</v>
      </c>
      <c r="U10913" s="1">
        <v>0</v>
      </c>
      <c r="V10913" s="1">
        <v>0</v>
      </c>
    </row>
    <row r="10914" spans="1:24" x14ac:dyDescent="0.35">
      <c r="A10914" s="1">
        <v>470335</v>
      </c>
      <c r="B10914" s="1" t="s">
        <v>2360</v>
      </c>
      <c r="C10914" s="1">
        <v>126515001</v>
      </c>
      <c r="D10914" s="1">
        <v>335</v>
      </c>
      <c r="E10914" s="1" t="s">
        <v>2904</v>
      </c>
      <c r="F10914" s="1" t="s">
        <v>205</v>
      </c>
      <c r="G10914" s="1" t="s">
        <v>495</v>
      </c>
      <c r="H10914" s="1" t="s">
        <v>916</v>
      </c>
      <c r="S10914" s="1">
        <v>47</v>
      </c>
      <c r="T10914" s="1">
        <v>1</v>
      </c>
      <c r="U10914" s="1">
        <v>0</v>
      </c>
      <c r="V10914" s="1">
        <v>0</v>
      </c>
    </row>
    <row r="10915" spans="1:24" x14ac:dyDescent="0.35">
      <c r="A10915" s="1">
        <v>480335</v>
      </c>
      <c r="B10915" s="1" t="s">
        <v>2361</v>
      </c>
      <c r="C10915" s="1">
        <v>126515001</v>
      </c>
      <c r="D10915" s="1">
        <v>335</v>
      </c>
      <c r="E10915" s="1" t="s">
        <v>2904</v>
      </c>
      <c r="F10915" s="1" t="s">
        <v>205</v>
      </c>
      <c r="G10915" s="1" t="s">
        <v>495</v>
      </c>
      <c r="H10915" s="1" t="s">
        <v>916</v>
      </c>
      <c r="S10915" s="1">
        <v>48</v>
      </c>
      <c r="T10915" s="1">
        <v>1</v>
      </c>
      <c r="U10915" s="1">
        <v>0</v>
      </c>
      <c r="V10915" s="1">
        <v>0</v>
      </c>
    </row>
    <row r="10916" spans="1:24" x14ac:dyDescent="0.35">
      <c r="A10916" s="1">
        <v>290004</v>
      </c>
      <c r="B10916" s="1" t="s">
        <v>2341</v>
      </c>
      <c r="C10916" s="1">
        <v>127040503</v>
      </c>
      <c r="D10916" s="1">
        <v>4</v>
      </c>
      <c r="E10916" s="1" t="s">
        <v>2905</v>
      </c>
      <c r="F10916" s="1" t="s">
        <v>96</v>
      </c>
      <c r="G10916" s="1" t="s">
        <v>95</v>
      </c>
      <c r="H10916" s="1" t="s">
        <v>916</v>
      </c>
      <c r="I10916" s="1">
        <v>1141785.8</v>
      </c>
      <c r="K10916" s="1">
        <v>314428</v>
      </c>
      <c r="L10916" s="1">
        <v>8308727.5</v>
      </c>
      <c r="S10916" s="1">
        <v>29</v>
      </c>
      <c r="T10916" s="1">
        <v>1</v>
      </c>
      <c r="U10916" s="1">
        <v>9764941</v>
      </c>
      <c r="V10916" s="1">
        <v>0</v>
      </c>
    </row>
    <row r="10917" spans="1:24" x14ac:dyDescent="0.35">
      <c r="A10917" s="1">
        <v>300004</v>
      </c>
      <c r="B10917" s="1" t="s">
        <v>2343</v>
      </c>
      <c r="C10917" s="1">
        <v>127040503</v>
      </c>
      <c r="D10917" s="1">
        <v>4</v>
      </c>
      <c r="E10917" s="1" t="s">
        <v>2905</v>
      </c>
      <c r="F10917" s="1" t="s">
        <v>96</v>
      </c>
      <c r="G10917" s="1" t="s">
        <v>95</v>
      </c>
      <c r="H10917" s="1" t="s">
        <v>916</v>
      </c>
      <c r="I10917" s="1">
        <v>1166335.48</v>
      </c>
      <c r="K10917" s="1">
        <v>314428</v>
      </c>
      <c r="L10917" s="1">
        <v>8606419</v>
      </c>
      <c r="M10917" s="1">
        <v>0.29769149422645569</v>
      </c>
      <c r="N10917" s="1">
        <v>3.5828771591186523</v>
      </c>
      <c r="O10917" s="1">
        <v>2.4549679830670357E-2</v>
      </c>
      <c r="P10917" s="1">
        <v>2.1501126289367676</v>
      </c>
      <c r="Q10917" s="1">
        <v>0</v>
      </c>
      <c r="S10917" s="1">
        <v>30</v>
      </c>
      <c r="T10917" s="1">
        <v>1</v>
      </c>
      <c r="U10917" s="1">
        <v>10087182</v>
      </c>
      <c r="V10917" s="1">
        <v>0.32224118709564209</v>
      </c>
      <c r="W10917" s="1">
        <v>3.2999789714813232</v>
      </c>
      <c r="X10917" s="1">
        <v>3.2999789714813232</v>
      </c>
    </row>
    <row r="10918" spans="1:24" x14ac:dyDescent="0.35">
      <c r="A10918" s="1">
        <v>310004</v>
      </c>
      <c r="B10918" s="1" t="s">
        <v>2344</v>
      </c>
      <c r="C10918" s="1">
        <v>127040503</v>
      </c>
      <c r="D10918" s="1">
        <v>4</v>
      </c>
      <c r="E10918" s="1" t="s">
        <v>2905</v>
      </c>
      <c r="F10918" s="1" t="s">
        <v>96</v>
      </c>
      <c r="G10918" s="1" t="s">
        <v>95</v>
      </c>
      <c r="H10918" s="1" t="s">
        <v>916</v>
      </c>
      <c r="I10918" s="1">
        <v>1193161.31</v>
      </c>
      <c r="K10918" s="1">
        <v>314428</v>
      </c>
      <c r="L10918" s="1">
        <v>8958158</v>
      </c>
      <c r="M10918" s="1">
        <v>0.35173898935317993</v>
      </c>
      <c r="N10918" s="1">
        <v>4.0869379043579102</v>
      </c>
      <c r="O10918" s="1">
        <v>2.6825830340385437E-2</v>
      </c>
      <c r="P10918" s="1">
        <v>2.3000097274780273</v>
      </c>
      <c r="Q10918" s="1">
        <v>0</v>
      </c>
      <c r="S10918" s="1">
        <v>31</v>
      </c>
      <c r="T10918" s="1">
        <v>1</v>
      </c>
      <c r="U10918" s="1">
        <v>10465747</v>
      </c>
      <c r="V10918" s="1">
        <v>0.37856483459472656</v>
      </c>
      <c r="W10918" s="1">
        <v>3.7529311180114746</v>
      </c>
      <c r="X10918" s="1">
        <v>3.7529311180114746</v>
      </c>
    </row>
    <row r="10919" spans="1:24" x14ac:dyDescent="0.35">
      <c r="A10919" s="1">
        <v>320004</v>
      </c>
      <c r="B10919" s="1" t="s">
        <v>2345</v>
      </c>
      <c r="C10919" s="1">
        <v>127040503</v>
      </c>
      <c r="D10919" s="1">
        <v>4</v>
      </c>
      <c r="E10919" s="1" t="s">
        <v>2905</v>
      </c>
      <c r="F10919" s="1" t="s">
        <v>96</v>
      </c>
      <c r="G10919" s="1" t="s">
        <v>95</v>
      </c>
      <c r="H10919" s="1" t="s">
        <v>916</v>
      </c>
      <c r="I10919" s="1">
        <v>1187860.47</v>
      </c>
      <c r="K10919" s="1">
        <v>314428</v>
      </c>
      <c r="L10919" s="1">
        <v>9047747</v>
      </c>
      <c r="M10919" s="1">
        <v>8.958899974822998E-2</v>
      </c>
      <c r="N10919" s="1">
        <v>1.0000828504562378</v>
      </c>
      <c r="O10919" s="1">
        <v>-5.3008398972451687E-3</v>
      </c>
      <c r="P10919" s="1">
        <v>-0.44426852464675903</v>
      </c>
      <c r="Q10919" s="1">
        <v>0</v>
      </c>
      <c r="S10919" s="1">
        <v>32</v>
      </c>
      <c r="T10919" s="1">
        <v>1</v>
      </c>
      <c r="U10919" s="1">
        <v>10550036</v>
      </c>
      <c r="V10919" s="1">
        <v>8.4288157522678375E-2</v>
      </c>
      <c r="W10919" s="1">
        <v>0.80537968873977661</v>
      </c>
      <c r="X10919" s="1">
        <v>0.80537968873977661</v>
      </c>
    </row>
    <row r="10920" spans="1:24" x14ac:dyDescent="0.35">
      <c r="A10920" s="1">
        <v>330004</v>
      </c>
      <c r="B10920" s="1" t="s">
        <v>2346</v>
      </c>
      <c r="C10920" s="1">
        <v>127040503</v>
      </c>
      <c r="D10920" s="1">
        <v>4</v>
      </c>
      <c r="E10920" s="1" t="s">
        <v>2905</v>
      </c>
      <c r="F10920" s="1" t="s">
        <v>96</v>
      </c>
      <c r="G10920" s="1" t="s">
        <v>95</v>
      </c>
      <c r="H10920" s="1" t="s">
        <v>916</v>
      </c>
      <c r="I10920" s="1">
        <v>1256365.74</v>
      </c>
      <c r="K10920" s="1">
        <v>314428</v>
      </c>
      <c r="L10920" s="1">
        <v>9543379</v>
      </c>
      <c r="M10920" s="1">
        <v>0.49563199281692505</v>
      </c>
      <c r="N10920" s="1">
        <v>5.4779605865478516</v>
      </c>
      <c r="O10920" s="1">
        <v>6.8505272269248962E-2</v>
      </c>
      <c r="P10920" s="1">
        <v>5.7671141624450684</v>
      </c>
      <c r="Q10920" s="1">
        <v>0</v>
      </c>
      <c r="S10920" s="1">
        <v>33</v>
      </c>
      <c r="T10920" s="1">
        <v>1</v>
      </c>
      <c r="U10920" s="1">
        <v>11114173</v>
      </c>
      <c r="V10920" s="1">
        <v>0.56413727998733521</v>
      </c>
      <c r="W10920" s="1">
        <v>5.3472518920898438</v>
      </c>
      <c r="X10920" s="1">
        <v>5.3472518920898438</v>
      </c>
    </row>
    <row r="10921" spans="1:24" x14ac:dyDescent="0.35">
      <c r="A10921" s="1">
        <v>340004</v>
      </c>
      <c r="B10921" s="1" t="s">
        <v>2347</v>
      </c>
      <c r="C10921" s="1">
        <v>127040503</v>
      </c>
      <c r="D10921" s="1">
        <v>4</v>
      </c>
      <c r="E10921" s="1" t="s">
        <v>2905</v>
      </c>
      <c r="F10921" s="1" t="s">
        <v>96</v>
      </c>
      <c r="G10921" s="1" t="s">
        <v>95</v>
      </c>
      <c r="H10921" s="1" t="s">
        <v>916</v>
      </c>
      <c r="I10921" s="1">
        <v>1256316.33</v>
      </c>
      <c r="K10921" s="1">
        <v>314428</v>
      </c>
      <c r="L10921" s="1">
        <v>9543364</v>
      </c>
      <c r="M10921" s="1">
        <v>-1.4999999621068127E-5</v>
      </c>
      <c r="N10921" s="1">
        <v>-1.5717702626716346E-4</v>
      </c>
      <c r="O10921" s="1">
        <v>-4.9409998609917238E-5</v>
      </c>
      <c r="P10921" s="1">
        <v>-3.9327722042798996E-3</v>
      </c>
      <c r="Q10921" s="1">
        <v>0</v>
      </c>
      <c r="S10921" s="1">
        <v>34</v>
      </c>
      <c r="T10921" s="1">
        <v>1</v>
      </c>
      <c r="U10921" s="1">
        <v>11114108</v>
      </c>
      <c r="V10921" s="1">
        <v>-6.4410000049974769E-5</v>
      </c>
      <c r="W10921" s="1">
        <v>-5.8483885368332267E-4</v>
      </c>
      <c r="X10921" s="1">
        <v>-5.8483885368332267E-4</v>
      </c>
    </row>
    <row r="10922" spans="1:24" x14ac:dyDescent="0.35">
      <c r="A10922" s="1">
        <v>350004</v>
      </c>
      <c r="B10922" s="1" t="s">
        <v>2348</v>
      </c>
      <c r="C10922" s="1">
        <v>127040503</v>
      </c>
      <c r="D10922" s="1">
        <v>4</v>
      </c>
      <c r="E10922" s="1" t="s">
        <v>2905</v>
      </c>
      <c r="F10922" s="1" t="s">
        <v>96</v>
      </c>
      <c r="G10922" s="1" t="s">
        <v>95</v>
      </c>
      <c r="H10922" s="1" t="s">
        <v>916</v>
      </c>
      <c r="I10922" s="1">
        <v>1324234.54</v>
      </c>
      <c r="K10922" s="1">
        <v>314428</v>
      </c>
      <c r="L10922" s="1">
        <v>10669224</v>
      </c>
      <c r="M10922" s="1">
        <v>1.1258599758148193</v>
      </c>
      <c r="N10922" s="1">
        <v>11.797307968139648</v>
      </c>
      <c r="O10922" s="1">
        <v>6.7918211221694946E-2</v>
      </c>
      <c r="P10922" s="1">
        <v>5.4061393737792969</v>
      </c>
      <c r="Q10922" s="1">
        <v>0</v>
      </c>
      <c r="S10922" s="1">
        <v>35</v>
      </c>
      <c r="T10922" s="1">
        <v>1</v>
      </c>
      <c r="U10922" s="1">
        <v>12307886</v>
      </c>
      <c r="V10922" s="1">
        <v>1.1937781572341919</v>
      </c>
      <c r="W10922" s="1">
        <v>10.741105079650879</v>
      </c>
      <c r="X10922" s="1">
        <v>10.741105079650879</v>
      </c>
    </row>
    <row r="10923" spans="1:24" x14ac:dyDescent="0.35">
      <c r="A10923" s="1">
        <v>360004</v>
      </c>
      <c r="B10923" s="1" t="s">
        <v>2349</v>
      </c>
      <c r="C10923" s="1">
        <v>127040503</v>
      </c>
      <c r="D10923" s="1">
        <v>4</v>
      </c>
      <c r="E10923" s="1" t="s">
        <v>2905</v>
      </c>
      <c r="F10923" s="1" t="s">
        <v>96</v>
      </c>
      <c r="G10923" s="1" t="s">
        <v>95</v>
      </c>
      <c r="H10923" s="1" t="s">
        <v>916</v>
      </c>
      <c r="I10923" s="1">
        <v>1453699</v>
      </c>
      <c r="K10923" s="1">
        <v>564428</v>
      </c>
      <c r="L10923" s="1">
        <v>11368222</v>
      </c>
      <c r="M10923" s="1">
        <v>0.69899797439575195</v>
      </c>
      <c r="N10923" s="1">
        <v>6.5515356063842773</v>
      </c>
      <c r="O10923" s="1">
        <v>0.12946446239948273</v>
      </c>
      <c r="P10923" s="1">
        <v>9.77655029296875</v>
      </c>
      <c r="Q10923" s="1">
        <v>0.25</v>
      </c>
      <c r="S10923" s="1">
        <v>36</v>
      </c>
      <c r="T10923" s="1">
        <v>1</v>
      </c>
      <c r="U10923" s="1">
        <v>13386349</v>
      </c>
      <c r="V10923" s="1">
        <v>1.0784623622894287</v>
      </c>
      <c r="W10923" s="1">
        <v>8.7623739242553711</v>
      </c>
      <c r="X10923" s="1">
        <v>8.7623739242553711</v>
      </c>
    </row>
    <row r="10924" spans="1:24" x14ac:dyDescent="0.35">
      <c r="A10924" s="1">
        <v>370004</v>
      </c>
      <c r="B10924" s="1" t="s">
        <v>2350</v>
      </c>
      <c r="C10924" s="1">
        <v>127040503</v>
      </c>
      <c r="D10924" s="1">
        <v>4</v>
      </c>
      <c r="E10924" s="1" t="s">
        <v>2905</v>
      </c>
      <c r="F10924" s="1" t="s">
        <v>96</v>
      </c>
      <c r="G10924" s="1" t="s">
        <v>95</v>
      </c>
      <c r="H10924" s="1" t="s">
        <v>916</v>
      </c>
      <c r="I10924" s="1">
        <v>1778952.59</v>
      </c>
      <c r="K10924" s="1">
        <v>314428</v>
      </c>
      <c r="L10924" s="1">
        <v>14278266</v>
      </c>
      <c r="M10924" s="1">
        <v>2.9100439548492432</v>
      </c>
      <c r="N10924" s="1">
        <v>25.598056793212891</v>
      </c>
      <c r="O10924" s="1">
        <v>0.32525357604026794</v>
      </c>
      <c r="P10924" s="1">
        <v>22.374204635620117</v>
      </c>
      <c r="Q10924" s="1">
        <v>-0.25</v>
      </c>
      <c r="S10924" s="1">
        <v>37</v>
      </c>
      <c r="T10924" s="1">
        <v>1</v>
      </c>
      <c r="U10924" s="1">
        <v>16371647</v>
      </c>
      <c r="V10924" s="1">
        <v>2.9852974414825439</v>
      </c>
      <c r="W10924" s="1">
        <v>22.301061630249023</v>
      </c>
      <c r="X10924" s="1">
        <v>22.301061630249023</v>
      </c>
    </row>
    <row r="10925" spans="1:24" x14ac:dyDescent="0.35">
      <c r="A10925" s="1">
        <v>380004</v>
      </c>
      <c r="B10925" s="1" t="s">
        <v>2351</v>
      </c>
      <c r="C10925" s="1">
        <v>127040503</v>
      </c>
      <c r="D10925" s="1">
        <v>4</v>
      </c>
      <c r="E10925" s="1" t="s">
        <v>2905</v>
      </c>
      <c r="F10925" s="1" t="s">
        <v>96</v>
      </c>
      <c r="G10925" s="1" t="s">
        <v>95</v>
      </c>
      <c r="H10925" s="1" t="s">
        <v>916</v>
      </c>
      <c r="I10925" s="1">
        <v>1660467</v>
      </c>
      <c r="K10925" s="1">
        <v>1253950.25</v>
      </c>
      <c r="L10925" s="1">
        <v>14947826</v>
      </c>
      <c r="M10925" s="1">
        <v>0.6695600152015686</v>
      </c>
      <c r="N10925" s="1">
        <v>4.6893649101257324</v>
      </c>
      <c r="O10925" s="1">
        <v>-0.11848559230566025</v>
      </c>
      <c r="P10925" s="1">
        <v>-6.6604127883911133</v>
      </c>
      <c r="Q10925" s="1">
        <v>0.93952226638793945</v>
      </c>
      <c r="S10925" s="1">
        <v>38</v>
      </c>
      <c r="T10925" s="1">
        <v>1</v>
      </c>
      <c r="U10925" s="1">
        <v>17862244</v>
      </c>
      <c r="V10925" s="1">
        <v>1.4905967712402344</v>
      </c>
      <c r="W10925" s="1">
        <v>9.1047468185424805</v>
      </c>
      <c r="X10925" s="1">
        <v>9.1047468185424805</v>
      </c>
    </row>
    <row r="10926" spans="1:24" x14ac:dyDescent="0.35">
      <c r="A10926" s="1">
        <v>390004</v>
      </c>
      <c r="B10926" s="1" t="s">
        <v>2352</v>
      </c>
      <c r="C10926" s="1">
        <v>127040503</v>
      </c>
      <c r="D10926" s="1">
        <v>4</v>
      </c>
      <c r="E10926" s="1" t="s">
        <v>2905</v>
      </c>
      <c r="F10926" s="1" t="s">
        <v>96</v>
      </c>
      <c r="G10926" s="1" t="s">
        <v>95</v>
      </c>
      <c r="H10926" s="1" t="s">
        <v>916</v>
      </c>
      <c r="I10926" s="1">
        <v>1736945</v>
      </c>
      <c r="K10926" s="1">
        <v>2192982.5</v>
      </c>
      <c r="L10926" s="1">
        <v>15076504</v>
      </c>
      <c r="M10926" s="1">
        <v>0.12867799401283264</v>
      </c>
      <c r="N10926" s="1">
        <v>0.8608475923538208</v>
      </c>
      <c r="O10926" s="1">
        <v>7.6477997004985809E-2</v>
      </c>
      <c r="P10926" s="1">
        <v>4.6058125495910645</v>
      </c>
      <c r="Q10926" s="1">
        <v>0.93903225660324097</v>
      </c>
      <c r="S10926" s="1">
        <v>39</v>
      </c>
      <c r="T10926" s="1">
        <v>1</v>
      </c>
      <c r="U10926" s="1">
        <v>19006432</v>
      </c>
      <c r="V10926" s="1">
        <v>1.1441881656646729</v>
      </c>
      <c r="W10926" s="1">
        <v>6.4056229591369629</v>
      </c>
      <c r="X10926" s="1">
        <v>6.4056229591369629</v>
      </c>
    </row>
    <row r="10927" spans="1:24" x14ac:dyDescent="0.35">
      <c r="A10927" s="1">
        <v>400004</v>
      </c>
      <c r="B10927" s="1" t="s">
        <v>2353</v>
      </c>
      <c r="C10927" s="1">
        <v>127040503</v>
      </c>
      <c r="D10927" s="1">
        <v>4</v>
      </c>
      <c r="E10927" s="1" t="s">
        <v>2905</v>
      </c>
      <c r="F10927" s="1" t="s">
        <v>96</v>
      </c>
      <c r="G10927" s="1" t="s">
        <v>95</v>
      </c>
      <c r="H10927" s="1" t="s">
        <v>916</v>
      </c>
      <c r="S10927" s="1">
        <v>40</v>
      </c>
      <c r="T10927" s="1">
        <v>1</v>
      </c>
      <c r="U10927" s="1">
        <v>0</v>
      </c>
      <c r="V10927" s="1">
        <v>0</v>
      </c>
      <c r="W10927" s="1">
        <v>-100</v>
      </c>
      <c r="X10927" s="1">
        <v>-100</v>
      </c>
    </row>
    <row r="10928" spans="1:24" x14ac:dyDescent="0.35">
      <c r="A10928" s="1">
        <v>410004</v>
      </c>
      <c r="B10928" s="1" t="s">
        <v>2354</v>
      </c>
      <c r="C10928" s="1">
        <v>127040503</v>
      </c>
      <c r="D10928" s="1">
        <v>4</v>
      </c>
      <c r="E10928" s="1" t="s">
        <v>2905</v>
      </c>
      <c r="F10928" s="1" t="s">
        <v>96</v>
      </c>
      <c r="G10928" s="1" t="s">
        <v>95</v>
      </c>
      <c r="H10928" s="1" t="s">
        <v>916</v>
      </c>
      <c r="S10928" s="1">
        <v>41</v>
      </c>
      <c r="T10928" s="1">
        <v>1</v>
      </c>
      <c r="U10928" s="1">
        <v>0</v>
      </c>
      <c r="V10928" s="1">
        <v>0</v>
      </c>
    </row>
    <row r="10929" spans="1:24" x14ac:dyDescent="0.35">
      <c r="A10929" s="1">
        <v>420004</v>
      </c>
      <c r="B10929" s="1" t="s">
        <v>2355</v>
      </c>
      <c r="C10929" s="1">
        <v>127040503</v>
      </c>
      <c r="D10929" s="1">
        <v>4</v>
      </c>
      <c r="E10929" s="1" t="s">
        <v>2905</v>
      </c>
      <c r="F10929" s="1" t="s">
        <v>96</v>
      </c>
      <c r="G10929" s="1" t="s">
        <v>95</v>
      </c>
      <c r="H10929" s="1" t="s">
        <v>916</v>
      </c>
      <c r="S10929" s="1">
        <v>42</v>
      </c>
      <c r="T10929" s="1">
        <v>1</v>
      </c>
      <c r="U10929" s="1">
        <v>0</v>
      </c>
      <c r="V10929" s="1">
        <v>0</v>
      </c>
    </row>
    <row r="10930" spans="1:24" x14ac:dyDescent="0.35">
      <c r="A10930" s="1">
        <v>430004</v>
      </c>
      <c r="B10930" s="1" t="s">
        <v>2356</v>
      </c>
      <c r="C10930" s="1">
        <v>127040503</v>
      </c>
      <c r="D10930" s="1">
        <v>4</v>
      </c>
      <c r="E10930" s="1" t="s">
        <v>2905</v>
      </c>
      <c r="F10930" s="1" t="s">
        <v>96</v>
      </c>
      <c r="G10930" s="1" t="s">
        <v>95</v>
      </c>
      <c r="H10930" s="1" t="s">
        <v>916</v>
      </c>
      <c r="S10930" s="1">
        <v>43</v>
      </c>
      <c r="T10930" s="1">
        <v>1</v>
      </c>
      <c r="U10930" s="1">
        <v>0</v>
      </c>
      <c r="V10930" s="1">
        <v>0</v>
      </c>
    </row>
    <row r="10931" spans="1:24" x14ac:dyDescent="0.35">
      <c r="A10931" s="1">
        <v>440004</v>
      </c>
      <c r="B10931" s="1" t="s">
        <v>2357</v>
      </c>
      <c r="C10931" s="1">
        <v>127040503</v>
      </c>
      <c r="D10931" s="1">
        <v>4</v>
      </c>
      <c r="E10931" s="1" t="s">
        <v>2905</v>
      </c>
      <c r="F10931" s="1" t="s">
        <v>96</v>
      </c>
      <c r="G10931" s="1" t="s">
        <v>95</v>
      </c>
      <c r="H10931" s="1" t="s">
        <v>916</v>
      </c>
      <c r="S10931" s="1">
        <v>44</v>
      </c>
      <c r="T10931" s="1">
        <v>1</v>
      </c>
      <c r="U10931" s="1">
        <v>0</v>
      </c>
      <c r="V10931" s="1">
        <v>0</v>
      </c>
    </row>
    <row r="10932" spans="1:24" x14ac:dyDescent="0.35">
      <c r="A10932" s="1">
        <v>450004</v>
      </c>
      <c r="B10932" s="1" t="s">
        <v>2358</v>
      </c>
      <c r="C10932" s="1">
        <v>127040503</v>
      </c>
      <c r="D10932" s="1">
        <v>4</v>
      </c>
      <c r="E10932" s="1" t="s">
        <v>2905</v>
      </c>
      <c r="F10932" s="1" t="s">
        <v>96</v>
      </c>
      <c r="G10932" s="1" t="s">
        <v>95</v>
      </c>
      <c r="H10932" s="1" t="s">
        <v>916</v>
      </c>
      <c r="S10932" s="1">
        <v>45</v>
      </c>
      <c r="T10932" s="1">
        <v>1</v>
      </c>
      <c r="U10932" s="1">
        <v>0</v>
      </c>
      <c r="V10932" s="1">
        <v>0</v>
      </c>
    </row>
    <row r="10933" spans="1:24" x14ac:dyDescent="0.35">
      <c r="A10933" s="1">
        <v>460004</v>
      </c>
      <c r="B10933" s="1" t="s">
        <v>2359</v>
      </c>
      <c r="C10933" s="1">
        <v>127040503</v>
      </c>
      <c r="D10933" s="1">
        <v>4</v>
      </c>
      <c r="E10933" s="1" t="s">
        <v>2905</v>
      </c>
      <c r="F10933" s="1" t="s">
        <v>96</v>
      </c>
      <c r="G10933" s="1" t="s">
        <v>95</v>
      </c>
      <c r="H10933" s="1" t="s">
        <v>916</v>
      </c>
      <c r="S10933" s="1">
        <v>46</v>
      </c>
      <c r="T10933" s="1">
        <v>1</v>
      </c>
      <c r="U10933" s="1">
        <v>0</v>
      </c>
      <c r="V10933" s="1">
        <v>0</v>
      </c>
    </row>
    <row r="10934" spans="1:24" x14ac:dyDescent="0.35">
      <c r="A10934" s="1">
        <v>470004</v>
      </c>
      <c r="B10934" s="1" t="s">
        <v>2360</v>
      </c>
      <c r="C10934" s="1">
        <v>127040503</v>
      </c>
      <c r="D10934" s="1">
        <v>4</v>
      </c>
      <c r="E10934" s="1" t="s">
        <v>2905</v>
      </c>
      <c r="F10934" s="1" t="s">
        <v>96</v>
      </c>
      <c r="G10934" s="1" t="s">
        <v>95</v>
      </c>
      <c r="H10934" s="1" t="s">
        <v>916</v>
      </c>
      <c r="S10934" s="1">
        <v>47</v>
      </c>
      <c r="T10934" s="1">
        <v>1</v>
      </c>
      <c r="U10934" s="1">
        <v>0</v>
      </c>
      <c r="V10934" s="1">
        <v>0</v>
      </c>
    </row>
    <row r="10935" spans="1:24" x14ac:dyDescent="0.35">
      <c r="A10935" s="1">
        <v>480004</v>
      </c>
      <c r="B10935" s="1" t="s">
        <v>2361</v>
      </c>
      <c r="C10935" s="1">
        <v>127040503</v>
      </c>
      <c r="D10935" s="1">
        <v>4</v>
      </c>
      <c r="E10935" s="1" t="s">
        <v>2905</v>
      </c>
      <c r="F10935" s="1" t="s">
        <v>96</v>
      </c>
      <c r="G10935" s="1" t="s">
        <v>95</v>
      </c>
      <c r="H10935" s="1" t="s">
        <v>916</v>
      </c>
      <c r="S10935" s="1">
        <v>48</v>
      </c>
      <c r="T10935" s="1">
        <v>1</v>
      </c>
      <c r="U10935" s="1">
        <v>0</v>
      </c>
      <c r="V10935" s="1">
        <v>0</v>
      </c>
    </row>
    <row r="10936" spans="1:24" x14ac:dyDescent="0.35">
      <c r="A10936" s="1">
        <v>290009</v>
      </c>
      <c r="B10936" s="1" t="s">
        <v>2341</v>
      </c>
      <c r="C10936" s="1">
        <v>127040703</v>
      </c>
      <c r="D10936" s="1">
        <v>9</v>
      </c>
      <c r="E10936" s="1" t="s">
        <v>2906</v>
      </c>
      <c r="F10936" s="1" t="s">
        <v>96</v>
      </c>
      <c r="G10936" s="1" t="s">
        <v>95</v>
      </c>
      <c r="H10936" s="1" t="s">
        <v>916</v>
      </c>
      <c r="I10936" s="1">
        <v>2023518.44</v>
      </c>
      <c r="K10936" s="1">
        <v>422955</v>
      </c>
      <c r="L10936" s="1">
        <v>10461449</v>
      </c>
      <c r="S10936" s="1">
        <v>29</v>
      </c>
      <c r="T10936" s="1">
        <v>1</v>
      </c>
      <c r="U10936" s="1">
        <v>12907922</v>
      </c>
      <c r="V10936" s="1">
        <v>0</v>
      </c>
    </row>
    <row r="10937" spans="1:24" x14ac:dyDescent="0.35">
      <c r="A10937" s="1">
        <v>300009</v>
      </c>
      <c r="B10937" s="1" t="s">
        <v>2343</v>
      </c>
      <c r="C10937" s="1">
        <v>127040703</v>
      </c>
      <c r="D10937" s="1">
        <v>9</v>
      </c>
      <c r="E10937" s="1" t="s">
        <v>2906</v>
      </c>
      <c r="F10937" s="1" t="s">
        <v>96</v>
      </c>
      <c r="G10937" s="1" t="s">
        <v>95</v>
      </c>
      <c r="H10937" s="1" t="s">
        <v>916</v>
      </c>
      <c r="I10937" s="1">
        <v>2055849.15</v>
      </c>
      <c r="K10937" s="1">
        <v>422955</v>
      </c>
      <c r="L10937" s="1">
        <v>10734598</v>
      </c>
      <c r="M10937" s="1">
        <v>0.27314901351928711</v>
      </c>
      <c r="N10937" s="1">
        <v>2.6110053062438965</v>
      </c>
      <c r="O10937" s="1">
        <v>3.23307104408741E-2</v>
      </c>
      <c r="P10937" s="1">
        <v>1.5977472066879272</v>
      </c>
      <c r="Q10937" s="1">
        <v>0</v>
      </c>
      <c r="S10937" s="1">
        <v>30</v>
      </c>
      <c r="T10937" s="1">
        <v>1</v>
      </c>
      <c r="U10937" s="1">
        <v>13213402</v>
      </c>
      <c r="V10937" s="1">
        <v>0.3054797351360321</v>
      </c>
      <c r="W10937" s="1">
        <v>2.3666086196899414</v>
      </c>
      <c r="X10937" s="1">
        <v>2.3666086196899414</v>
      </c>
    </row>
    <row r="10938" spans="1:24" x14ac:dyDescent="0.35">
      <c r="A10938" s="1">
        <v>310009</v>
      </c>
      <c r="B10938" s="1" t="s">
        <v>2344</v>
      </c>
      <c r="C10938" s="1">
        <v>127040703</v>
      </c>
      <c r="D10938" s="1">
        <v>9</v>
      </c>
      <c r="E10938" s="1" t="s">
        <v>2906</v>
      </c>
      <c r="F10938" s="1" t="s">
        <v>96</v>
      </c>
      <c r="G10938" s="1" t="s">
        <v>95</v>
      </c>
      <c r="H10938" s="1" t="s">
        <v>916</v>
      </c>
      <c r="I10938" s="1">
        <v>2109329.59</v>
      </c>
      <c r="K10938" s="1">
        <v>422955</v>
      </c>
      <c r="L10938" s="1">
        <v>10844811</v>
      </c>
      <c r="M10938" s="1">
        <v>0.11021299660205841</v>
      </c>
      <c r="N10938" s="1">
        <v>1.0267082452774048</v>
      </c>
      <c r="O10938" s="1">
        <v>5.3480438888072968E-2</v>
      </c>
      <c r="P10938" s="1">
        <v>2.6013796329498291</v>
      </c>
      <c r="Q10938" s="1">
        <v>0</v>
      </c>
      <c r="S10938" s="1">
        <v>31</v>
      </c>
      <c r="T10938" s="1">
        <v>1</v>
      </c>
      <c r="U10938" s="1">
        <v>13377096</v>
      </c>
      <c r="V10938" s="1">
        <v>0.16369342803955078</v>
      </c>
      <c r="W10938" s="1">
        <v>1.2388482093811035</v>
      </c>
      <c r="X10938" s="1">
        <v>1.2388482093811035</v>
      </c>
    </row>
    <row r="10939" spans="1:24" x14ac:dyDescent="0.35">
      <c r="A10939" s="1">
        <v>320009</v>
      </c>
      <c r="B10939" s="1" t="s">
        <v>2345</v>
      </c>
      <c r="C10939" s="1">
        <v>127040703</v>
      </c>
      <c r="D10939" s="1">
        <v>9</v>
      </c>
      <c r="E10939" s="1" t="s">
        <v>2906</v>
      </c>
      <c r="F10939" s="1" t="s">
        <v>96</v>
      </c>
      <c r="G10939" s="1" t="s">
        <v>95</v>
      </c>
      <c r="H10939" s="1" t="s">
        <v>916</v>
      </c>
      <c r="I10939" s="1">
        <v>2138807.66</v>
      </c>
      <c r="K10939" s="1">
        <v>422955</v>
      </c>
      <c r="L10939" s="1">
        <v>10912890</v>
      </c>
      <c r="M10939" s="1">
        <v>6.8079002201557159E-2</v>
      </c>
      <c r="N10939" s="1">
        <v>0.62775641679763794</v>
      </c>
      <c r="O10939" s="1">
        <v>2.9478069394826889E-2</v>
      </c>
      <c r="P10939" s="1">
        <v>1.397508978843689</v>
      </c>
      <c r="Q10939" s="1">
        <v>0</v>
      </c>
      <c r="S10939" s="1">
        <v>32</v>
      </c>
      <c r="T10939" s="1">
        <v>1</v>
      </c>
      <c r="U10939" s="1">
        <v>13474653</v>
      </c>
      <c r="V10939" s="1">
        <v>9.755706787109375E-2</v>
      </c>
      <c r="W10939" s="1">
        <v>0.72928386926651001</v>
      </c>
      <c r="X10939" s="1">
        <v>0.72928386926651001</v>
      </c>
    </row>
    <row r="10940" spans="1:24" x14ac:dyDescent="0.35">
      <c r="A10940" s="1">
        <v>330009</v>
      </c>
      <c r="B10940" s="1" t="s">
        <v>2346</v>
      </c>
      <c r="C10940" s="1">
        <v>127040703</v>
      </c>
      <c r="D10940" s="1">
        <v>9</v>
      </c>
      <c r="E10940" s="1" t="s">
        <v>2906</v>
      </c>
      <c r="F10940" s="1" t="s">
        <v>96</v>
      </c>
      <c r="G10940" s="1" t="s">
        <v>95</v>
      </c>
      <c r="H10940" s="1" t="s">
        <v>916</v>
      </c>
      <c r="I10940" s="1">
        <v>2241938.83</v>
      </c>
      <c r="K10940" s="1">
        <v>422955</v>
      </c>
      <c r="L10940" s="1">
        <v>10975646</v>
      </c>
      <c r="M10940" s="1">
        <v>6.2756001949310303E-2</v>
      </c>
      <c r="N10940" s="1">
        <v>0.57506304979324341</v>
      </c>
      <c r="O10940" s="1">
        <v>0.10313116759061813</v>
      </c>
      <c r="P10940" s="1">
        <v>4.8219003677368164</v>
      </c>
      <c r="Q10940" s="1">
        <v>0</v>
      </c>
      <c r="S10940" s="1">
        <v>33</v>
      </c>
      <c r="T10940" s="1">
        <v>1</v>
      </c>
      <c r="U10940" s="1">
        <v>13640540</v>
      </c>
      <c r="V10940" s="1">
        <v>0.16588717699050903</v>
      </c>
      <c r="W10940" s="1">
        <v>1.2311040163040161</v>
      </c>
      <c r="X10940" s="1">
        <v>1.2311040163040161</v>
      </c>
    </row>
    <row r="10941" spans="1:24" x14ac:dyDescent="0.35">
      <c r="A10941" s="1">
        <v>340009</v>
      </c>
      <c r="B10941" s="1" t="s">
        <v>2347</v>
      </c>
      <c r="C10941" s="1">
        <v>127040703</v>
      </c>
      <c r="D10941" s="1">
        <v>9</v>
      </c>
      <c r="E10941" s="1" t="s">
        <v>2906</v>
      </c>
      <c r="F10941" s="1" t="s">
        <v>96</v>
      </c>
      <c r="G10941" s="1" t="s">
        <v>95</v>
      </c>
      <c r="H10941" s="1" t="s">
        <v>916</v>
      </c>
      <c r="I10941" s="1">
        <v>2241851.79</v>
      </c>
      <c r="K10941" s="1">
        <v>422955</v>
      </c>
      <c r="L10941" s="1">
        <v>10975639</v>
      </c>
      <c r="M10941" s="1">
        <v>-7.0000000960135367E-6</v>
      </c>
      <c r="N10941" s="1">
        <v>-6.3777566538192332E-5</v>
      </c>
      <c r="O10941" s="1">
        <v>-8.7040003563743085E-5</v>
      </c>
      <c r="P10941" s="1">
        <v>-3.8823538925498724E-3</v>
      </c>
      <c r="Q10941" s="1">
        <v>0</v>
      </c>
      <c r="S10941" s="1">
        <v>34</v>
      </c>
      <c r="T10941" s="1">
        <v>1</v>
      </c>
      <c r="U10941" s="1">
        <v>13640446</v>
      </c>
      <c r="V10941" s="1">
        <v>-9.4040005933493376E-5</v>
      </c>
      <c r="W10941" s="1">
        <v>-6.8912230199202895E-4</v>
      </c>
      <c r="X10941" s="1">
        <v>-6.8912230199202895E-4</v>
      </c>
    </row>
    <row r="10942" spans="1:24" x14ac:dyDescent="0.35">
      <c r="A10942" s="1">
        <v>350009</v>
      </c>
      <c r="B10942" s="1" t="s">
        <v>2348</v>
      </c>
      <c r="C10942" s="1">
        <v>127040703</v>
      </c>
      <c r="D10942" s="1">
        <v>9</v>
      </c>
      <c r="E10942" s="1" t="s">
        <v>2906</v>
      </c>
      <c r="F10942" s="1" t="s">
        <v>96</v>
      </c>
      <c r="G10942" s="1" t="s">
        <v>95</v>
      </c>
      <c r="H10942" s="1" t="s">
        <v>916</v>
      </c>
      <c r="I10942" s="1">
        <v>2379215</v>
      </c>
      <c r="K10942" s="1">
        <v>422955</v>
      </c>
      <c r="L10942" s="1">
        <v>11258270</v>
      </c>
      <c r="M10942" s="1">
        <v>0.28263100981712341</v>
      </c>
      <c r="N10942" s="1">
        <v>2.575075626373291</v>
      </c>
      <c r="O10942" s="1">
        <v>0.13736321032047272</v>
      </c>
      <c r="P10942" s="1">
        <v>6.127220630645752</v>
      </c>
      <c r="Q10942" s="1">
        <v>0</v>
      </c>
      <c r="S10942" s="1">
        <v>35</v>
      </c>
      <c r="T10942" s="1">
        <v>1</v>
      </c>
      <c r="U10942" s="1">
        <v>14060440</v>
      </c>
      <c r="V10942" s="1">
        <v>0.41999423503875732</v>
      </c>
      <c r="W10942" s="1">
        <v>3.0790343284606934</v>
      </c>
      <c r="X10942" s="1">
        <v>3.0790343284606934</v>
      </c>
    </row>
    <row r="10943" spans="1:24" x14ac:dyDescent="0.35">
      <c r="A10943" s="1">
        <v>360009</v>
      </c>
      <c r="B10943" s="1" t="s">
        <v>2349</v>
      </c>
      <c r="C10943" s="1">
        <v>127040703</v>
      </c>
      <c r="D10943" s="1">
        <v>9</v>
      </c>
      <c r="E10943" s="1" t="s">
        <v>2906</v>
      </c>
      <c r="F10943" s="1" t="s">
        <v>96</v>
      </c>
      <c r="G10943" s="1" t="s">
        <v>95</v>
      </c>
      <c r="H10943" s="1" t="s">
        <v>916</v>
      </c>
      <c r="I10943" s="1">
        <v>2591826.1</v>
      </c>
      <c r="K10943" s="1">
        <v>672955</v>
      </c>
      <c r="L10943" s="1">
        <v>11968936</v>
      </c>
      <c r="M10943" s="1">
        <v>0.7106660008430481</v>
      </c>
      <c r="N10943" s="1">
        <v>6.3123908042907715</v>
      </c>
      <c r="O10943" s="1">
        <v>0.21261109411716461</v>
      </c>
      <c r="P10943" s="1">
        <v>8.9361867904663086</v>
      </c>
      <c r="Q10943" s="1">
        <v>0.25</v>
      </c>
      <c r="S10943" s="1">
        <v>36</v>
      </c>
      <c r="T10943" s="1">
        <v>1</v>
      </c>
      <c r="U10943" s="1">
        <v>15233717</v>
      </c>
      <c r="V10943" s="1">
        <v>1.1732771396636963</v>
      </c>
      <c r="W10943" s="1">
        <v>8.3445253372192383</v>
      </c>
      <c r="X10943" s="1">
        <v>8.3445253372192383</v>
      </c>
    </row>
    <row r="10944" spans="1:24" x14ac:dyDescent="0.35">
      <c r="A10944" s="1">
        <v>370009</v>
      </c>
      <c r="B10944" s="1" t="s">
        <v>2350</v>
      </c>
      <c r="C10944" s="1">
        <v>127040703</v>
      </c>
      <c r="D10944" s="1">
        <v>9</v>
      </c>
      <c r="E10944" s="1" t="s">
        <v>2906</v>
      </c>
      <c r="F10944" s="1" t="s">
        <v>96</v>
      </c>
      <c r="G10944" s="1" t="s">
        <v>95</v>
      </c>
      <c r="H10944" s="1" t="s">
        <v>916</v>
      </c>
      <c r="I10944" s="1">
        <v>2748639.58</v>
      </c>
      <c r="K10944" s="1">
        <v>672955</v>
      </c>
      <c r="L10944" s="1">
        <v>12671461</v>
      </c>
      <c r="M10944" s="1">
        <v>0.70252501964569092</v>
      </c>
      <c r="N10944" s="1">
        <v>5.8695693016052246</v>
      </c>
      <c r="O10944" s="1">
        <v>0.15681348741054535</v>
      </c>
      <c r="P10944" s="1">
        <v>6.0503087043762207</v>
      </c>
      <c r="Q10944" s="1">
        <v>0</v>
      </c>
      <c r="S10944" s="1">
        <v>37</v>
      </c>
      <c r="T10944" s="1">
        <v>1</v>
      </c>
      <c r="U10944" s="1">
        <v>16093056</v>
      </c>
      <c r="V10944" s="1">
        <v>0.85933852195739746</v>
      </c>
      <c r="W10944" s="1">
        <v>5.6410331726074219</v>
      </c>
      <c r="X10944" s="1">
        <v>5.6410331726074219</v>
      </c>
    </row>
    <row r="10945" spans="1:24" x14ac:dyDescent="0.35">
      <c r="A10945" s="1">
        <v>380009</v>
      </c>
      <c r="B10945" s="1" t="s">
        <v>2351</v>
      </c>
      <c r="C10945" s="1">
        <v>127040703</v>
      </c>
      <c r="D10945" s="1">
        <v>9</v>
      </c>
      <c r="E10945" s="1" t="s">
        <v>2906</v>
      </c>
      <c r="F10945" s="1" t="s">
        <v>96</v>
      </c>
      <c r="G10945" s="1" t="s">
        <v>95</v>
      </c>
      <c r="H10945" s="1" t="s">
        <v>916</v>
      </c>
      <c r="I10945" s="1">
        <v>2933762</v>
      </c>
      <c r="K10945" s="1">
        <v>1791083.75</v>
      </c>
      <c r="L10945" s="1">
        <v>12943558</v>
      </c>
      <c r="M10945" s="1">
        <v>0.27209699153900146</v>
      </c>
      <c r="N10945" s="1">
        <v>2.1473214626312256</v>
      </c>
      <c r="O10945" s="1">
        <v>0.18512241542339325</v>
      </c>
      <c r="P10945" s="1">
        <v>6.7350564002990723</v>
      </c>
      <c r="Q10945" s="1">
        <v>1.118128776550293</v>
      </c>
      <c r="S10945" s="1">
        <v>38</v>
      </c>
      <c r="T10945" s="1">
        <v>1</v>
      </c>
      <c r="U10945" s="1">
        <v>17668404</v>
      </c>
      <c r="V10945" s="1">
        <v>1.5753481388092041</v>
      </c>
      <c r="W10945" s="1">
        <v>9.7889919281005859</v>
      </c>
      <c r="X10945" s="1">
        <v>9.7889919281005859</v>
      </c>
    </row>
    <row r="10946" spans="1:24" x14ac:dyDescent="0.35">
      <c r="A10946" s="1">
        <v>390009</v>
      </c>
      <c r="B10946" s="1" t="s">
        <v>2352</v>
      </c>
      <c r="C10946" s="1">
        <v>127040703</v>
      </c>
      <c r="D10946" s="1">
        <v>9</v>
      </c>
      <c r="E10946" s="1" t="s">
        <v>2906</v>
      </c>
      <c r="F10946" s="1" t="s">
        <v>96</v>
      </c>
      <c r="G10946" s="1" t="s">
        <v>95</v>
      </c>
      <c r="H10946" s="1" t="s">
        <v>916</v>
      </c>
      <c r="I10946" s="1">
        <v>2946715</v>
      </c>
      <c r="K10946" s="1">
        <v>2908629.5</v>
      </c>
      <c r="L10946" s="1">
        <v>13092496</v>
      </c>
      <c r="M10946" s="1">
        <v>0.14893800020217896</v>
      </c>
      <c r="N10946" s="1">
        <v>1.1506727933883667</v>
      </c>
      <c r="O10946" s="1">
        <v>1.2953000143170357E-2</v>
      </c>
      <c r="P10946" s="1">
        <v>0.44151502847671509</v>
      </c>
      <c r="Q10946" s="1">
        <v>1.1175457239151001</v>
      </c>
      <c r="S10946" s="1">
        <v>39</v>
      </c>
      <c r="T10946" s="1">
        <v>1</v>
      </c>
      <c r="U10946" s="1">
        <v>18947840</v>
      </c>
      <c r="V10946" s="1">
        <v>1.2794368267059326</v>
      </c>
      <c r="W10946" s="1">
        <v>7.2413783073425293</v>
      </c>
      <c r="X10946" s="1">
        <v>7.2413783073425293</v>
      </c>
    </row>
    <row r="10947" spans="1:24" x14ac:dyDescent="0.35">
      <c r="A10947" s="1">
        <v>400009</v>
      </c>
      <c r="B10947" s="1" t="s">
        <v>2353</v>
      </c>
      <c r="C10947" s="1">
        <v>127040703</v>
      </c>
      <c r="D10947" s="1">
        <v>9</v>
      </c>
      <c r="E10947" s="1" t="s">
        <v>2906</v>
      </c>
      <c r="F10947" s="1" t="s">
        <v>96</v>
      </c>
      <c r="G10947" s="1" t="s">
        <v>95</v>
      </c>
      <c r="H10947" s="1" t="s">
        <v>916</v>
      </c>
      <c r="S10947" s="1">
        <v>40</v>
      </c>
      <c r="T10947" s="1">
        <v>1</v>
      </c>
      <c r="U10947" s="1">
        <v>0</v>
      </c>
      <c r="V10947" s="1">
        <v>0</v>
      </c>
      <c r="W10947" s="1">
        <v>-100</v>
      </c>
      <c r="X10947" s="1">
        <v>-100</v>
      </c>
    </row>
    <row r="10948" spans="1:24" x14ac:dyDescent="0.35">
      <c r="A10948" s="1">
        <v>410009</v>
      </c>
      <c r="B10948" s="1" t="s">
        <v>2354</v>
      </c>
      <c r="C10948" s="1">
        <v>127040703</v>
      </c>
      <c r="D10948" s="1">
        <v>9</v>
      </c>
      <c r="E10948" s="1" t="s">
        <v>2906</v>
      </c>
      <c r="F10948" s="1" t="s">
        <v>96</v>
      </c>
      <c r="G10948" s="1" t="s">
        <v>95</v>
      </c>
      <c r="H10948" s="1" t="s">
        <v>916</v>
      </c>
      <c r="S10948" s="1">
        <v>41</v>
      </c>
      <c r="T10948" s="1">
        <v>1</v>
      </c>
      <c r="U10948" s="1">
        <v>0</v>
      </c>
      <c r="V10948" s="1">
        <v>0</v>
      </c>
    </row>
    <row r="10949" spans="1:24" x14ac:dyDescent="0.35">
      <c r="A10949" s="1">
        <v>420009</v>
      </c>
      <c r="B10949" s="1" t="s">
        <v>2355</v>
      </c>
      <c r="C10949" s="1">
        <v>127040703</v>
      </c>
      <c r="D10949" s="1">
        <v>9</v>
      </c>
      <c r="E10949" s="1" t="s">
        <v>2906</v>
      </c>
      <c r="F10949" s="1" t="s">
        <v>96</v>
      </c>
      <c r="G10949" s="1" t="s">
        <v>95</v>
      </c>
      <c r="H10949" s="1" t="s">
        <v>916</v>
      </c>
      <c r="S10949" s="1">
        <v>42</v>
      </c>
      <c r="T10949" s="1">
        <v>1</v>
      </c>
      <c r="U10949" s="1">
        <v>0</v>
      </c>
      <c r="V10949" s="1">
        <v>0</v>
      </c>
    </row>
    <row r="10950" spans="1:24" x14ac:dyDescent="0.35">
      <c r="A10950" s="1">
        <v>430009</v>
      </c>
      <c r="B10950" s="1" t="s">
        <v>2356</v>
      </c>
      <c r="C10950" s="1">
        <v>127040703</v>
      </c>
      <c r="D10950" s="1">
        <v>9</v>
      </c>
      <c r="E10950" s="1" t="s">
        <v>2906</v>
      </c>
      <c r="F10950" s="1" t="s">
        <v>96</v>
      </c>
      <c r="G10950" s="1" t="s">
        <v>95</v>
      </c>
      <c r="H10950" s="1" t="s">
        <v>916</v>
      </c>
      <c r="S10950" s="1">
        <v>43</v>
      </c>
      <c r="T10950" s="1">
        <v>1</v>
      </c>
      <c r="U10950" s="1">
        <v>0</v>
      </c>
      <c r="V10950" s="1">
        <v>0</v>
      </c>
    </row>
    <row r="10951" spans="1:24" x14ac:dyDescent="0.35">
      <c r="A10951" s="1">
        <v>440009</v>
      </c>
      <c r="B10951" s="1" t="s">
        <v>2357</v>
      </c>
      <c r="C10951" s="1">
        <v>127040703</v>
      </c>
      <c r="D10951" s="1">
        <v>9</v>
      </c>
      <c r="E10951" s="1" t="s">
        <v>2906</v>
      </c>
      <c r="F10951" s="1" t="s">
        <v>96</v>
      </c>
      <c r="G10951" s="1" t="s">
        <v>95</v>
      </c>
      <c r="H10951" s="1" t="s">
        <v>916</v>
      </c>
      <c r="S10951" s="1">
        <v>44</v>
      </c>
      <c r="T10951" s="1">
        <v>1</v>
      </c>
      <c r="U10951" s="1">
        <v>0</v>
      </c>
      <c r="V10951" s="1">
        <v>0</v>
      </c>
    </row>
    <row r="10952" spans="1:24" x14ac:dyDescent="0.35">
      <c r="A10952" s="1">
        <v>450009</v>
      </c>
      <c r="B10952" s="1" t="s">
        <v>2358</v>
      </c>
      <c r="C10952" s="1">
        <v>127040703</v>
      </c>
      <c r="D10952" s="1">
        <v>9</v>
      </c>
      <c r="E10952" s="1" t="s">
        <v>2906</v>
      </c>
      <c r="F10952" s="1" t="s">
        <v>96</v>
      </c>
      <c r="G10952" s="1" t="s">
        <v>95</v>
      </c>
      <c r="H10952" s="1" t="s">
        <v>916</v>
      </c>
      <c r="S10952" s="1">
        <v>45</v>
      </c>
      <c r="T10952" s="1">
        <v>1</v>
      </c>
      <c r="U10952" s="1">
        <v>0</v>
      </c>
      <c r="V10952" s="1">
        <v>0</v>
      </c>
    </row>
    <row r="10953" spans="1:24" x14ac:dyDescent="0.35">
      <c r="A10953" s="1">
        <v>460009</v>
      </c>
      <c r="B10953" s="1" t="s">
        <v>2359</v>
      </c>
      <c r="C10953" s="1">
        <v>127040703</v>
      </c>
      <c r="D10953" s="1">
        <v>9</v>
      </c>
      <c r="E10953" s="1" t="s">
        <v>2906</v>
      </c>
      <c r="F10953" s="1" t="s">
        <v>96</v>
      </c>
      <c r="G10953" s="1" t="s">
        <v>95</v>
      </c>
      <c r="H10953" s="1" t="s">
        <v>916</v>
      </c>
      <c r="S10953" s="1">
        <v>46</v>
      </c>
      <c r="T10953" s="1">
        <v>1</v>
      </c>
      <c r="U10953" s="1">
        <v>0</v>
      </c>
      <c r="V10953" s="1">
        <v>0</v>
      </c>
    </row>
    <row r="10954" spans="1:24" x14ac:dyDescent="0.35">
      <c r="A10954" s="1">
        <v>470009</v>
      </c>
      <c r="B10954" s="1" t="s">
        <v>2360</v>
      </c>
      <c r="C10954" s="1">
        <v>127040703</v>
      </c>
      <c r="D10954" s="1">
        <v>9</v>
      </c>
      <c r="E10954" s="1" t="s">
        <v>2906</v>
      </c>
      <c r="F10954" s="1" t="s">
        <v>96</v>
      </c>
      <c r="G10954" s="1" t="s">
        <v>95</v>
      </c>
      <c r="H10954" s="1" t="s">
        <v>916</v>
      </c>
      <c r="S10954" s="1">
        <v>47</v>
      </c>
      <c r="T10954" s="1">
        <v>1</v>
      </c>
      <c r="U10954" s="1">
        <v>0</v>
      </c>
      <c r="V10954" s="1">
        <v>0</v>
      </c>
    </row>
    <row r="10955" spans="1:24" x14ac:dyDescent="0.35">
      <c r="A10955" s="1">
        <v>480009</v>
      </c>
      <c r="B10955" s="1" t="s">
        <v>2361</v>
      </c>
      <c r="C10955" s="1">
        <v>127040703</v>
      </c>
      <c r="D10955" s="1">
        <v>9</v>
      </c>
      <c r="E10955" s="1" t="s">
        <v>2906</v>
      </c>
      <c r="F10955" s="1" t="s">
        <v>96</v>
      </c>
      <c r="G10955" s="1" t="s">
        <v>95</v>
      </c>
      <c r="H10955" s="1" t="s">
        <v>916</v>
      </c>
      <c r="S10955" s="1">
        <v>48</v>
      </c>
      <c r="T10955" s="1">
        <v>1</v>
      </c>
      <c r="U10955" s="1">
        <v>0</v>
      </c>
      <c r="V10955" s="1">
        <v>0</v>
      </c>
    </row>
    <row r="10956" spans="1:24" x14ac:dyDescent="0.35">
      <c r="A10956" s="1">
        <v>290022</v>
      </c>
      <c r="B10956" s="1" t="s">
        <v>2341</v>
      </c>
      <c r="C10956" s="1">
        <v>127041203</v>
      </c>
      <c r="D10956" s="1">
        <v>22</v>
      </c>
      <c r="E10956" s="1" t="s">
        <v>2907</v>
      </c>
      <c r="F10956" s="1" t="s">
        <v>96</v>
      </c>
      <c r="G10956" s="1" t="s">
        <v>95</v>
      </c>
      <c r="H10956" s="1" t="s">
        <v>916</v>
      </c>
      <c r="I10956" s="1">
        <v>1024662.81</v>
      </c>
      <c r="K10956" s="1">
        <v>239950</v>
      </c>
      <c r="L10956" s="1">
        <v>5322309</v>
      </c>
      <c r="S10956" s="1">
        <v>29</v>
      </c>
      <c r="T10956" s="1">
        <v>1</v>
      </c>
      <c r="U10956" s="1">
        <v>6586922</v>
      </c>
      <c r="V10956" s="1">
        <v>0</v>
      </c>
    </row>
    <row r="10957" spans="1:24" x14ac:dyDescent="0.35">
      <c r="A10957" s="1">
        <v>300022</v>
      </c>
      <c r="B10957" s="1" t="s">
        <v>2343</v>
      </c>
      <c r="C10957" s="1">
        <v>127041203</v>
      </c>
      <c r="D10957" s="1">
        <v>22</v>
      </c>
      <c r="E10957" s="1" t="s">
        <v>2907</v>
      </c>
      <c r="F10957" s="1" t="s">
        <v>96</v>
      </c>
      <c r="G10957" s="1" t="s">
        <v>95</v>
      </c>
      <c r="H10957" s="1" t="s">
        <v>916</v>
      </c>
      <c r="I10957" s="1">
        <v>1054062.45</v>
      </c>
      <c r="K10957" s="1">
        <v>239950</v>
      </c>
      <c r="L10957" s="1">
        <v>5446874</v>
      </c>
      <c r="M10957" s="1">
        <v>0.1245649978518486</v>
      </c>
      <c r="N10957" s="1">
        <v>2.3404314517974854</v>
      </c>
      <c r="O10957" s="1">
        <v>2.939964085817337E-2</v>
      </c>
      <c r="P10957" s="1">
        <v>2.8692014217376709</v>
      </c>
      <c r="Q10957" s="1">
        <v>0</v>
      </c>
      <c r="S10957" s="1">
        <v>30</v>
      </c>
      <c r="T10957" s="1">
        <v>1</v>
      </c>
      <c r="U10957" s="1">
        <v>6740886.5</v>
      </c>
      <c r="V10957" s="1">
        <v>0.15396463871002197</v>
      </c>
      <c r="W10957" s="1">
        <v>2.3374271392822266</v>
      </c>
      <c r="X10957" s="1">
        <v>2.3374271392822266</v>
      </c>
    </row>
    <row r="10958" spans="1:24" x14ac:dyDescent="0.35">
      <c r="A10958" s="1">
        <v>310022</v>
      </c>
      <c r="B10958" s="1" t="s">
        <v>2344</v>
      </c>
      <c r="C10958" s="1">
        <v>127041203</v>
      </c>
      <c r="D10958" s="1">
        <v>22</v>
      </c>
      <c r="E10958" s="1" t="s">
        <v>2907</v>
      </c>
      <c r="F10958" s="1" t="s">
        <v>96</v>
      </c>
      <c r="G10958" s="1" t="s">
        <v>95</v>
      </c>
      <c r="H10958" s="1" t="s">
        <v>916</v>
      </c>
      <c r="I10958" s="1">
        <v>1072023.02</v>
      </c>
      <c r="K10958" s="1">
        <v>239950</v>
      </c>
      <c r="L10958" s="1">
        <v>5541839.5</v>
      </c>
      <c r="M10958" s="1">
        <v>9.4965502619743347E-2</v>
      </c>
      <c r="N10958" s="1">
        <v>1.7434862852096558</v>
      </c>
      <c r="O10958" s="1">
        <v>1.7960570752620697E-2</v>
      </c>
      <c r="P10958" s="1">
        <v>1.7039378881454468</v>
      </c>
      <c r="Q10958" s="1">
        <v>0</v>
      </c>
      <c r="S10958" s="1">
        <v>31</v>
      </c>
      <c r="T10958" s="1">
        <v>1</v>
      </c>
      <c r="U10958" s="1">
        <v>6853812.5</v>
      </c>
      <c r="V10958" s="1">
        <v>0.11292607337236404</v>
      </c>
      <c r="W10958" s="1">
        <v>1.6752395629882813</v>
      </c>
      <c r="X10958" s="1">
        <v>1.6752395629882813</v>
      </c>
    </row>
    <row r="10959" spans="1:24" x14ac:dyDescent="0.35">
      <c r="A10959" s="1">
        <v>320022</v>
      </c>
      <c r="B10959" s="1" t="s">
        <v>2345</v>
      </c>
      <c r="C10959" s="1">
        <v>127041203</v>
      </c>
      <c r="D10959" s="1">
        <v>22</v>
      </c>
      <c r="E10959" s="1" t="s">
        <v>2907</v>
      </c>
      <c r="F10959" s="1" t="s">
        <v>96</v>
      </c>
      <c r="G10959" s="1" t="s">
        <v>95</v>
      </c>
      <c r="H10959" s="1" t="s">
        <v>916</v>
      </c>
      <c r="I10959" s="1">
        <v>1087740.23</v>
      </c>
      <c r="K10959" s="1">
        <v>239950</v>
      </c>
      <c r="L10959" s="1">
        <v>5602767.5</v>
      </c>
      <c r="M10959" s="1">
        <v>6.0927998274564743E-2</v>
      </c>
      <c r="N10959" s="1">
        <v>1.0994184017181396</v>
      </c>
      <c r="O10959" s="1">
        <v>1.5717210248112679E-2</v>
      </c>
      <c r="P10959" s="1">
        <v>1.4661262035369873</v>
      </c>
      <c r="Q10959" s="1">
        <v>0</v>
      </c>
      <c r="S10959" s="1">
        <v>32</v>
      </c>
      <c r="T10959" s="1">
        <v>1</v>
      </c>
      <c r="U10959" s="1">
        <v>6930458</v>
      </c>
      <c r="V10959" s="1">
        <v>7.6645210385322571E-2</v>
      </c>
      <c r="W10959" s="1">
        <v>1.1182899475097656</v>
      </c>
      <c r="X10959" s="1">
        <v>1.1182899475097656</v>
      </c>
    </row>
    <row r="10960" spans="1:24" x14ac:dyDescent="0.35">
      <c r="A10960" s="1">
        <v>330022</v>
      </c>
      <c r="B10960" s="1" t="s">
        <v>2346</v>
      </c>
      <c r="C10960" s="1">
        <v>127041203</v>
      </c>
      <c r="D10960" s="1">
        <v>22</v>
      </c>
      <c r="E10960" s="1" t="s">
        <v>2907</v>
      </c>
      <c r="F10960" s="1" t="s">
        <v>96</v>
      </c>
      <c r="G10960" s="1" t="s">
        <v>95</v>
      </c>
      <c r="H10960" s="1" t="s">
        <v>916</v>
      </c>
      <c r="I10960" s="1">
        <v>1139023.83</v>
      </c>
      <c r="K10960" s="1">
        <v>239950</v>
      </c>
      <c r="L10960" s="1">
        <v>5732777</v>
      </c>
      <c r="M10960" s="1">
        <v>0.13000950217247009</v>
      </c>
      <c r="N10960" s="1">
        <v>2.3204514980316162</v>
      </c>
      <c r="O10960" s="1">
        <v>5.1283601671457291E-2</v>
      </c>
      <c r="P10960" s="1">
        <v>4.7146916389465332</v>
      </c>
      <c r="Q10960" s="1">
        <v>0</v>
      </c>
      <c r="S10960" s="1">
        <v>33</v>
      </c>
      <c r="T10960" s="1">
        <v>1</v>
      </c>
      <c r="U10960" s="1">
        <v>7111751</v>
      </c>
      <c r="V10960" s="1">
        <v>0.18129310011863708</v>
      </c>
      <c r="W10960" s="1">
        <v>2.6158876419067383</v>
      </c>
      <c r="X10960" s="1">
        <v>2.6158876419067383</v>
      </c>
    </row>
    <row r="10961" spans="1:24" x14ac:dyDescent="0.35">
      <c r="A10961" s="1">
        <v>340022</v>
      </c>
      <c r="B10961" s="1" t="s">
        <v>2347</v>
      </c>
      <c r="C10961" s="1">
        <v>127041203</v>
      </c>
      <c r="D10961" s="1">
        <v>22</v>
      </c>
      <c r="E10961" s="1" t="s">
        <v>2907</v>
      </c>
      <c r="F10961" s="1" t="s">
        <v>96</v>
      </c>
      <c r="G10961" s="1" t="s">
        <v>95</v>
      </c>
      <c r="H10961" s="1" t="s">
        <v>916</v>
      </c>
      <c r="I10961" s="1">
        <v>1138982.48</v>
      </c>
      <c r="K10961" s="1">
        <v>239950</v>
      </c>
      <c r="L10961" s="1">
        <v>5732772</v>
      </c>
      <c r="M10961" s="1">
        <v>-4.9999998736893758E-6</v>
      </c>
      <c r="N10961" s="1">
        <v>-8.72177624842152E-5</v>
      </c>
      <c r="O10961" s="1">
        <v>-4.1349998355144635E-5</v>
      </c>
      <c r="P10961" s="1">
        <v>-3.6303016822785139E-3</v>
      </c>
      <c r="Q10961" s="1">
        <v>0</v>
      </c>
      <c r="S10961" s="1">
        <v>34</v>
      </c>
      <c r="T10961" s="1">
        <v>1</v>
      </c>
      <c r="U10961" s="1">
        <v>7111704.5</v>
      </c>
      <c r="V10961" s="1">
        <v>-4.6349996409844607E-5</v>
      </c>
      <c r="W10961" s="1">
        <v>-6.5384741174057126E-4</v>
      </c>
      <c r="X10961" s="1">
        <v>-6.5384741174057126E-4</v>
      </c>
    </row>
    <row r="10962" spans="1:24" x14ac:dyDescent="0.35">
      <c r="A10962" s="1">
        <v>350022</v>
      </c>
      <c r="B10962" s="1" t="s">
        <v>2348</v>
      </c>
      <c r="C10962" s="1">
        <v>127041203</v>
      </c>
      <c r="D10962" s="1">
        <v>22</v>
      </c>
      <c r="E10962" s="1" t="s">
        <v>2907</v>
      </c>
      <c r="F10962" s="1" t="s">
        <v>96</v>
      </c>
      <c r="G10962" s="1" t="s">
        <v>95</v>
      </c>
      <c r="H10962" s="1" t="s">
        <v>916</v>
      </c>
      <c r="I10962" s="1">
        <v>1155883.93</v>
      </c>
      <c r="K10962" s="1">
        <v>239950</v>
      </c>
      <c r="L10962" s="1">
        <v>5989514</v>
      </c>
      <c r="M10962" s="1">
        <v>0.25674200057983398</v>
      </c>
      <c r="N10962" s="1">
        <v>4.4784965515136719</v>
      </c>
      <c r="O10962" s="1">
        <v>1.6901450231671333E-2</v>
      </c>
      <c r="P10962" s="1">
        <v>1.4839078187942505</v>
      </c>
      <c r="Q10962" s="1">
        <v>0</v>
      </c>
      <c r="S10962" s="1">
        <v>35</v>
      </c>
      <c r="T10962" s="1">
        <v>1</v>
      </c>
      <c r="U10962" s="1">
        <v>7385348</v>
      </c>
      <c r="V10962" s="1">
        <v>0.27364346385002136</v>
      </c>
      <c r="W10962" s="1">
        <v>3.8477907180786133</v>
      </c>
      <c r="X10962" s="1">
        <v>3.8477907180786133</v>
      </c>
    </row>
    <row r="10963" spans="1:24" x14ac:dyDescent="0.35">
      <c r="A10963" s="1">
        <v>360022</v>
      </c>
      <c r="B10963" s="1" t="s">
        <v>2349</v>
      </c>
      <c r="C10963" s="1">
        <v>127041203</v>
      </c>
      <c r="D10963" s="1">
        <v>22</v>
      </c>
      <c r="E10963" s="1" t="s">
        <v>2907</v>
      </c>
      <c r="F10963" s="1" t="s">
        <v>96</v>
      </c>
      <c r="G10963" s="1" t="s">
        <v>95</v>
      </c>
      <c r="H10963" s="1" t="s">
        <v>916</v>
      </c>
      <c r="I10963" s="1">
        <v>1257384.31</v>
      </c>
      <c r="K10963" s="1">
        <v>239950</v>
      </c>
      <c r="L10963" s="1">
        <v>6399559.5</v>
      </c>
      <c r="M10963" s="1">
        <v>0.41004550457000732</v>
      </c>
      <c r="N10963" s="1">
        <v>6.8460564613342285</v>
      </c>
      <c r="O10963" s="1">
        <v>0.10150037705898285</v>
      </c>
      <c r="P10963" s="1">
        <v>8.7811918258666992</v>
      </c>
      <c r="Q10963" s="1">
        <v>0</v>
      </c>
      <c r="S10963" s="1">
        <v>36</v>
      </c>
      <c r="T10963" s="1">
        <v>1</v>
      </c>
      <c r="U10963" s="1">
        <v>7896894</v>
      </c>
      <c r="V10963" s="1">
        <v>0.51154589653015137</v>
      </c>
      <c r="W10963" s="1">
        <v>6.9264984130859375</v>
      </c>
      <c r="X10963" s="1">
        <v>6.9264984130859375</v>
      </c>
    </row>
    <row r="10964" spans="1:24" x14ac:dyDescent="0.35">
      <c r="A10964" s="1">
        <v>370022</v>
      </c>
      <c r="B10964" s="1" t="s">
        <v>2350</v>
      </c>
      <c r="C10964" s="1">
        <v>127041203</v>
      </c>
      <c r="D10964" s="1">
        <v>22</v>
      </c>
      <c r="E10964" s="1" t="s">
        <v>2907</v>
      </c>
      <c r="F10964" s="1" t="s">
        <v>96</v>
      </c>
      <c r="G10964" s="1" t="s">
        <v>95</v>
      </c>
      <c r="H10964" s="1" t="s">
        <v>916</v>
      </c>
      <c r="I10964" s="1">
        <v>1297742.83</v>
      </c>
      <c r="K10964" s="1">
        <v>239950</v>
      </c>
      <c r="L10964" s="1">
        <v>6797038</v>
      </c>
      <c r="M10964" s="1">
        <v>0.39747849106788635</v>
      </c>
      <c r="N10964" s="1">
        <v>6.211029052734375</v>
      </c>
      <c r="O10964" s="1">
        <v>4.0358521044254303E-2</v>
      </c>
      <c r="P10964" s="1">
        <v>3.2097203731536865</v>
      </c>
      <c r="Q10964" s="1">
        <v>0</v>
      </c>
      <c r="S10964" s="1">
        <v>37</v>
      </c>
      <c r="T10964" s="1">
        <v>1</v>
      </c>
      <c r="U10964" s="1">
        <v>8334731</v>
      </c>
      <c r="V10964" s="1">
        <v>0.43783700466156006</v>
      </c>
      <c r="W10964" s="1">
        <v>5.5444202423095703</v>
      </c>
      <c r="X10964" s="1">
        <v>5.5444202423095703</v>
      </c>
    </row>
    <row r="10965" spans="1:24" x14ac:dyDescent="0.35">
      <c r="A10965" s="1">
        <v>380022</v>
      </c>
      <c r="B10965" s="1" t="s">
        <v>2351</v>
      </c>
      <c r="C10965" s="1">
        <v>127041203</v>
      </c>
      <c r="D10965" s="1">
        <v>22</v>
      </c>
      <c r="E10965" s="1" t="s">
        <v>2907</v>
      </c>
      <c r="F10965" s="1" t="s">
        <v>96</v>
      </c>
      <c r="G10965" s="1" t="s">
        <v>95</v>
      </c>
      <c r="H10965" s="1" t="s">
        <v>916</v>
      </c>
      <c r="I10965" s="1">
        <v>1395418</v>
      </c>
      <c r="K10965" s="1">
        <v>838942.375</v>
      </c>
      <c r="L10965" s="1">
        <v>6976224</v>
      </c>
      <c r="M10965" s="1">
        <v>0.17918600142002106</v>
      </c>
      <c r="N10965" s="1">
        <v>2.6362366676330566</v>
      </c>
      <c r="O10965" s="1">
        <v>9.767516702413559E-2</v>
      </c>
      <c r="P10965" s="1">
        <v>7.5265426635742188</v>
      </c>
      <c r="Q10965" s="1">
        <v>0.59899234771728516</v>
      </c>
      <c r="S10965" s="1">
        <v>38</v>
      </c>
      <c r="T10965" s="1">
        <v>1</v>
      </c>
      <c r="U10965" s="1">
        <v>9210584</v>
      </c>
      <c r="V10965" s="1">
        <v>0.87585347890853882</v>
      </c>
      <c r="W10965" s="1">
        <v>10.50847339630127</v>
      </c>
      <c r="X10965" s="1">
        <v>10.50847339630127</v>
      </c>
    </row>
    <row r="10966" spans="1:24" x14ac:dyDescent="0.35">
      <c r="A10966" s="1">
        <v>390022</v>
      </c>
      <c r="B10966" s="1" t="s">
        <v>2352</v>
      </c>
      <c r="C10966" s="1">
        <v>127041203</v>
      </c>
      <c r="D10966" s="1">
        <v>22</v>
      </c>
      <c r="E10966" s="1" t="s">
        <v>2907</v>
      </c>
      <c r="F10966" s="1" t="s">
        <v>96</v>
      </c>
      <c r="G10966" s="1" t="s">
        <v>95</v>
      </c>
      <c r="H10966" s="1" t="s">
        <v>916</v>
      </c>
      <c r="I10966" s="1">
        <v>1441122</v>
      </c>
      <c r="K10966" s="1">
        <v>1437622.375</v>
      </c>
      <c r="L10966" s="1">
        <v>7053218</v>
      </c>
      <c r="M10966" s="1">
        <v>7.6994001865386963E-2</v>
      </c>
      <c r="N10966" s="1">
        <v>1.1036629676818848</v>
      </c>
      <c r="O10966" s="1">
        <v>4.5703999698162079E-2</v>
      </c>
      <c r="P10966" s="1">
        <v>3.2752909660339355</v>
      </c>
      <c r="Q10966" s="1">
        <v>0.59868001937866211</v>
      </c>
      <c r="S10966" s="1">
        <v>39</v>
      </c>
      <c r="T10966" s="1">
        <v>1</v>
      </c>
      <c r="U10966" s="1">
        <v>9931962</v>
      </c>
      <c r="V10966" s="1">
        <v>0.72137802839279175</v>
      </c>
      <c r="W10966" s="1">
        <v>7.8320550918579102</v>
      </c>
      <c r="X10966" s="1">
        <v>7.8320550918579102</v>
      </c>
    </row>
    <row r="10967" spans="1:24" x14ac:dyDescent="0.35">
      <c r="A10967" s="1">
        <v>400022</v>
      </c>
      <c r="B10967" s="1" t="s">
        <v>2353</v>
      </c>
      <c r="C10967" s="1">
        <v>127041203</v>
      </c>
      <c r="D10967" s="1">
        <v>22</v>
      </c>
      <c r="E10967" s="1" t="s">
        <v>2907</v>
      </c>
      <c r="F10967" s="1" t="s">
        <v>96</v>
      </c>
      <c r="G10967" s="1" t="s">
        <v>95</v>
      </c>
      <c r="H10967" s="1" t="s">
        <v>916</v>
      </c>
      <c r="S10967" s="1">
        <v>40</v>
      </c>
      <c r="T10967" s="1">
        <v>1</v>
      </c>
      <c r="U10967" s="1">
        <v>0</v>
      </c>
      <c r="V10967" s="1">
        <v>0</v>
      </c>
      <c r="W10967" s="1">
        <v>-100</v>
      </c>
      <c r="X10967" s="1">
        <v>-100</v>
      </c>
    </row>
    <row r="10968" spans="1:24" x14ac:dyDescent="0.35">
      <c r="A10968" s="1">
        <v>410022</v>
      </c>
      <c r="B10968" s="1" t="s">
        <v>2354</v>
      </c>
      <c r="C10968" s="1">
        <v>127041203</v>
      </c>
      <c r="D10968" s="1">
        <v>22</v>
      </c>
      <c r="E10968" s="1" t="s">
        <v>2907</v>
      </c>
      <c r="F10968" s="1" t="s">
        <v>96</v>
      </c>
      <c r="G10968" s="1" t="s">
        <v>95</v>
      </c>
      <c r="H10968" s="1" t="s">
        <v>916</v>
      </c>
      <c r="S10968" s="1">
        <v>41</v>
      </c>
      <c r="T10968" s="1">
        <v>1</v>
      </c>
      <c r="U10968" s="1">
        <v>0</v>
      </c>
      <c r="V10968" s="1">
        <v>0</v>
      </c>
    </row>
    <row r="10969" spans="1:24" x14ac:dyDescent="0.35">
      <c r="A10969" s="1">
        <v>420022</v>
      </c>
      <c r="B10969" s="1" t="s">
        <v>2355</v>
      </c>
      <c r="C10969" s="1">
        <v>127041203</v>
      </c>
      <c r="D10969" s="1">
        <v>22</v>
      </c>
      <c r="E10969" s="1" t="s">
        <v>2907</v>
      </c>
      <c r="F10969" s="1" t="s">
        <v>96</v>
      </c>
      <c r="G10969" s="1" t="s">
        <v>95</v>
      </c>
      <c r="H10969" s="1" t="s">
        <v>916</v>
      </c>
      <c r="S10969" s="1">
        <v>42</v>
      </c>
      <c r="T10969" s="1">
        <v>1</v>
      </c>
      <c r="U10969" s="1">
        <v>0</v>
      </c>
      <c r="V10969" s="1">
        <v>0</v>
      </c>
    </row>
    <row r="10970" spans="1:24" x14ac:dyDescent="0.35">
      <c r="A10970" s="1">
        <v>430022</v>
      </c>
      <c r="B10970" s="1" t="s">
        <v>2356</v>
      </c>
      <c r="C10970" s="1">
        <v>127041203</v>
      </c>
      <c r="D10970" s="1">
        <v>22</v>
      </c>
      <c r="E10970" s="1" t="s">
        <v>2907</v>
      </c>
      <c r="F10970" s="1" t="s">
        <v>96</v>
      </c>
      <c r="G10970" s="1" t="s">
        <v>95</v>
      </c>
      <c r="H10970" s="1" t="s">
        <v>916</v>
      </c>
      <c r="S10970" s="1">
        <v>43</v>
      </c>
      <c r="T10970" s="1">
        <v>1</v>
      </c>
      <c r="U10970" s="1">
        <v>0</v>
      </c>
      <c r="V10970" s="1">
        <v>0</v>
      </c>
    </row>
    <row r="10971" spans="1:24" x14ac:dyDescent="0.35">
      <c r="A10971" s="1">
        <v>440022</v>
      </c>
      <c r="B10971" s="1" t="s">
        <v>2357</v>
      </c>
      <c r="C10971" s="1">
        <v>127041203</v>
      </c>
      <c r="D10971" s="1">
        <v>22</v>
      </c>
      <c r="E10971" s="1" t="s">
        <v>2907</v>
      </c>
      <c r="F10971" s="1" t="s">
        <v>96</v>
      </c>
      <c r="G10971" s="1" t="s">
        <v>95</v>
      </c>
      <c r="H10971" s="1" t="s">
        <v>916</v>
      </c>
      <c r="S10971" s="1">
        <v>44</v>
      </c>
      <c r="T10971" s="1">
        <v>1</v>
      </c>
      <c r="U10971" s="1">
        <v>0</v>
      </c>
      <c r="V10971" s="1">
        <v>0</v>
      </c>
    </row>
    <row r="10972" spans="1:24" x14ac:dyDescent="0.35">
      <c r="A10972" s="1">
        <v>450022</v>
      </c>
      <c r="B10972" s="1" t="s">
        <v>2358</v>
      </c>
      <c r="C10972" s="1">
        <v>127041203</v>
      </c>
      <c r="D10972" s="1">
        <v>22</v>
      </c>
      <c r="E10972" s="1" t="s">
        <v>2907</v>
      </c>
      <c r="F10972" s="1" t="s">
        <v>96</v>
      </c>
      <c r="G10972" s="1" t="s">
        <v>95</v>
      </c>
      <c r="H10972" s="1" t="s">
        <v>916</v>
      </c>
      <c r="S10972" s="1">
        <v>45</v>
      </c>
      <c r="T10972" s="1">
        <v>1</v>
      </c>
      <c r="U10972" s="1">
        <v>0</v>
      </c>
      <c r="V10972" s="1">
        <v>0</v>
      </c>
    </row>
    <row r="10973" spans="1:24" x14ac:dyDescent="0.35">
      <c r="A10973" s="1">
        <v>460022</v>
      </c>
      <c r="B10973" s="1" t="s">
        <v>2359</v>
      </c>
      <c r="C10973" s="1">
        <v>127041203</v>
      </c>
      <c r="D10973" s="1">
        <v>22</v>
      </c>
      <c r="E10973" s="1" t="s">
        <v>2907</v>
      </c>
      <c r="F10973" s="1" t="s">
        <v>96</v>
      </c>
      <c r="G10973" s="1" t="s">
        <v>95</v>
      </c>
      <c r="H10973" s="1" t="s">
        <v>916</v>
      </c>
      <c r="S10973" s="1">
        <v>46</v>
      </c>
      <c r="T10973" s="1">
        <v>1</v>
      </c>
      <c r="U10973" s="1">
        <v>0</v>
      </c>
      <c r="V10973" s="1">
        <v>0</v>
      </c>
    </row>
    <row r="10974" spans="1:24" x14ac:dyDescent="0.35">
      <c r="A10974" s="1">
        <v>470022</v>
      </c>
      <c r="B10974" s="1" t="s">
        <v>2360</v>
      </c>
      <c r="C10974" s="1">
        <v>127041203</v>
      </c>
      <c r="D10974" s="1">
        <v>22</v>
      </c>
      <c r="E10974" s="1" t="s">
        <v>2907</v>
      </c>
      <c r="F10974" s="1" t="s">
        <v>96</v>
      </c>
      <c r="G10974" s="1" t="s">
        <v>95</v>
      </c>
      <c r="H10974" s="1" t="s">
        <v>916</v>
      </c>
      <c r="S10974" s="1">
        <v>47</v>
      </c>
      <c r="T10974" s="1">
        <v>1</v>
      </c>
      <c r="U10974" s="1">
        <v>0</v>
      </c>
      <c r="V10974" s="1">
        <v>0</v>
      </c>
    </row>
    <row r="10975" spans="1:24" x14ac:dyDescent="0.35">
      <c r="A10975" s="1">
        <v>480022</v>
      </c>
      <c r="B10975" s="1" t="s">
        <v>2361</v>
      </c>
      <c r="C10975" s="1">
        <v>127041203</v>
      </c>
      <c r="D10975" s="1">
        <v>22</v>
      </c>
      <c r="E10975" s="1" t="s">
        <v>2907</v>
      </c>
      <c r="F10975" s="1" t="s">
        <v>96</v>
      </c>
      <c r="G10975" s="1" t="s">
        <v>95</v>
      </c>
      <c r="H10975" s="1" t="s">
        <v>916</v>
      </c>
      <c r="S10975" s="1">
        <v>48</v>
      </c>
      <c r="T10975" s="1">
        <v>1</v>
      </c>
      <c r="U10975" s="1">
        <v>0</v>
      </c>
      <c r="V10975" s="1">
        <v>0</v>
      </c>
    </row>
    <row r="10976" spans="1:24" x14ac:dyDescent="0.35">
      <c r="A10976" s="1">
        <v>250504</v>
      </c>
      <c r="B10976" s="1" t="s">
        <v>2364</v>
      </c>
      <c r="C10976" s="1">
        <v>127041307</v>
      </c>
      <c r="D10976" s="1">
        <v>504</v>
      </c>
      <c r="E10976" s="1" t="s">
        <v>48</v>
      </c>
      <c r="F10976" s="1" t="s">
        <v>48</v>
      </c>
      <c r="G10976" s="1" t="s">
        <v>48</v>
      </c>
      <c r="H10976" s="1" t="s">
        <v>48</v>
      </c>
      <c r="S10976" s="1">
        <v>25</v>
      </c>
      <c r="T10976" s="1">
        <v>2</v>
      </c>
      <c r="U10976" s="1">
        <v>0</v>
      </c>
      <c r="V10976" s="1">
        <v>0</v>
      </c>
    </row>
    <row r="10977" spans="1:24" x14ac:dyDescent="0.35">
      <c r="A10977" s="1">
        <v>260504</v>
      </c>
      <c r="B10977" s="1" t="s">
        <v>2365</v>
      </c>
      <c r="C10977" s="1">
        <v>127041307</v>
      </c>
      <c r="D10977" s="1">
        <v>504</v>
      </c>
      <c r="E10977" s="1" t="s">
        <v>48</v>
      </c>
      <c r="F10977" s="1" t="s">
        <v>48</v>
      </c>
      <c r="G10977" s="1" t="s">
        <v>48</v>
      </c>
      <c r="H10977" s="1" t="s">
        <v>48</v>
      </c>
      <c r="S10977" s="1">
        <v>26</v>
      </c>
      <c r="T10977" s="1">
        <v>2</v>
      </c>
      <c r="U10977" s="1">
        <v>0</v>
      </c>
      <c r="V10977" s="1">
        <v>0</v>
      </c>
    </row>
    <row r="10978" spans="1:24" x14ac:dyDescent="0.35">
      <c r="A10978" s="1">
        <v>270504</v>
      </c>
      <c r="B10978" s="1" t="s">
        <v>2366</v>
      </c>
      <c r="C10978" s="1">
        <v>127041307</v>
      </c>
      <c r="D10978" s="1">
        <v>504</v>
      </c>
      <c r="E10978" s="1" t="s">
        <v>48</v>
      </c>
      <c r="F10978" s="1" t="s">
        <v>48</v>
      </c>
      <c r="G10978" s="1" t="s">
        <v>48</v>
      </c>
      <c r="H10978" s="1" t="s">
        <v>48</v>
      </c>
      <c r="S10978" s="1">
        <v>27</v>
      </c>
      <c r="T10978" s="1">
        <v>2</v>
      </c>
      <c r="U10978" s="1">
        <v>0</v>
      </c>
      <c r="V10978" s="1">
        <v>0</v>
      </c>
    </row>
    <row r="10979" spans="1:24" x14ac:dyDescent="0.35">
      <c r="A10979" s="1">
        <v>280504</v>
      </c>
      <c r="B10979" s="1" t="s">
        <v>2367</v>
      </c>
      <c r="C10979" s="1">
        <v>127041307</v>
      </c>
      <c r="D10979" s="1">
        <v>504</v>
      </c>
      <c r="E10979" s="1" t="s">
        <v>48</v>
      </c>
      <c r="F10979" s="1" t="s">
        <v>48</v>
      </c>
      <c r="G10979" s="1" t="s">
        <v>48</v>
      </c>
      <c r="H10979" s="1" t="s">
        <v>48</v>
      </c>
      <c r="S10979" s="1">
        <v>28</v>
      </c>
      <c r="T10979" s="1">
        <v>2</v>
      </c>
      <c r="U10979" s="1">
        <v>0</v>
      </c>
      <c r="V10979" s="1">
        <v>0</v>
      </c>
    </row>
    <row r="10980" spans="1:24" x14ac:dyDescent="0.35">
      <c r="A10980" s="1">
        <v>290504</v>
      </c>
      <c r="B10980" s="1" t="s">
        <v>2341</v>
      </c>
      <c r="C10980" s="1">
        <v>127041307</v>
      </c>
      <c r="D10980" s="1">
        <v>504</v>
      </c>
      <c r="E10980" s="1" t="s">
        <v>2908</v>
      </c>
      <c r="F10980" s="1" t="s">
        <v>96</v>
      </c>
      <c r="G10980" s="1" t="s">
        <v>95</v>
      </c>
      <c r="H10980" s="1" t="s">
        <v>2369</v>
      </c>
      <c r="J10980" s="1">
        <v>532053.81999999995</v>
      </c>
      <c r="S10980" s="1">
        <v>29</v>
      </c>
      <c r="T10980" s="1">
        <v>2</v>
      </c>
      <c r="U10980" s="1">
        <v>532053.8125</v>
      </c>
      <c r="V10980" s="1">
        <v>0</v>
      </c>
    </row>
    <row r="10981" spans="1:24" x14ac:dyDescent="0.35">
      <c r="A10981" s="1">
        <v>300504</v>
      </c>
      <c r="B10981" s="1" t="s">
        <v>2343</v>
      </c>
      <c r="C10981" s="1">
        <v>127041307</v>
      </c>
      <c r="D10981" s="1">
        <v>504</v>
      </c>
      <c r="E10981" s="1" t="s">
        <v>2908</v>
      </c>
      <c r="F10981" s="1" t="s">
        <v>96</v>
      </c>
      <c r="G10981" s="1" t="s">
        <v>95</v>
      </c>
      <c r="H10981" s="1" t="s">
        <v>2369</v>
      </c>
      <c r="J10981" s="1">
        <v>596659.44999999995</v>
      </c>
      <c r="R10981" s="1">
        <v>6.4605630934238434E-2</v>
      </c>
      <c r="S10981" s="1">
        <v>30</v>
      </c>
      <c r="T10981" s="1">
        <v>2</v>
      </c>
      <c r="U10981" s="1">
        <v>596659.4375</v>
      </c>
      <c r="V10981" s="1">
        <v>6.4605630934238434E-2</v>
      </c>
      <c r="W10981" s="1">
        <v>12.142685890197754</v>
      </c>
      <c r="X10981" s="1">
        <v>12.142685890197754</v>
      </c>
    </row>
    <row r="10982" spans="1:24" x14ac:dyDescent="0.35">
      <c r="A10982" s="1">
        <v>310504</v>
      </c>
      <c r="B10982" s="1" t="s">
        <v>2344</v>
      </c>
      <c r="C10982" s="1">
        <v>127041307</v>
      </c>
      <c r="D10982" s="1">
        <v>504</v>
      </c>
      <c r="E10982" s="1" t="s">
        <v>2908</v>
      </c>
      <c r="F10982" s="1" t="s">
        <v>96</v>
      </c>
      <c r="G10982" s="1" t="s">
        <v>95</v>
      </c>
      <c r="H10982" s="1" t="s">
        <v>2369</v>
      </c>
      <c r="J10982" s="1">
        <v>568651</v>
      </c>
      <c r="R10982" s="1">
        <v>-2.8008449822664261E-2</v>
      </c>
      <c r="S10982" s="1">
        <v>31</v>
      </c>
      <c r="T10982" s="1">
        <v>2</v>
      </c>
      <c r="U10982" s="1">
        <v>568651</v>
      </c>
      <c r="V10982" s="1">
        <v>-2.8008449822664261E-2</v>
      </c>
      <c r="W10982" s="1">
        <v>-4.6942086219787598</v>
      </c>
      <c r="X10982" s="1">
        <v>-4.6942086219787598</v>
      </c>
    </row>
    <row r="10983" spans="1:24" x14ac:dyDescent="0.35">
      <c r="A10983" s="1">
        <v>320504</v>
      </c>
      <c r="B10983" s="1" t="s">
        <v>2345</v>
      </c>
      <c r="C10983" s="1">
        <v>127041307</v>
      </c>
      <c r="D10983" s="1">
        <v>504</v>
      </c>
      <c r="E10983" s="1" t="s">
        <v>2908</v>
      </c>
      <c r="F10983" s="1" t="s">
        <v>96</v>
      </c>
      <c r="G10983" s="1" t="s">
        <v>95</v>
      </c>
      <c r="H10983" s="1" t="s">
        <v>2369</v>
      </c>
      <c r="J10983" s="1">
        <v>633181.24</v>
      </c>
      <c r="R10983" s="1">
        <v>6.4530238509178162E-2</v>
      </c>
      <c r="S10983" s="1">
        <v>32</v>
      </c>
      <c r="T10983" s="1">
        <v>2</v>
      </c>
      <c r="U10983" s="1">
        <v>633181.25</v>
      </c>
      <c r="V10983" s="1">
        <v>6.4530238509178162E-2</v>
      </c>
      <c r="W10983" s="1">
        <v>11.347952842712402</v>
      </c>
      <c r="X10983" s="1">
        <v>11.347952842712402</v>
      </c>
    </row>
    <row r="10984" spans="1:24" x14ac:dyDescent="0.35">
      <c r="A10984" s="1">
        <v>330504</v>
      </c>
      <c r="B10984" s="1" t="s">
        <v>2346</v>
      </c>
      <c r="C10984" s="1">
        <v>127041307</v>
      </c>
      <c r="D10984" s="1">
        <v>504</v>
      </c>
      <c r="E10984" s="1" t="s">
        <v>2908</v>
      </c>
      <c r="F10984" s="1" t="s">
        <v>96</v>
      </c>
      <c r="G10984" s="1" t="s">
        <v>95</v>
      </c>
      <c r="H10984" s="1" t="s">
        <v>2369</v>
      </c>
      <c r="J10984" s="1">
        <v>731098.44</v>
      </c>
      <c r="R10984" s="1">
        <v>9.791719913482666E-2</v>
      </c>
      <c r="S10984" s="1">
        <v>33</v>
      </c>
      <c r="T10984" s="1">
        <v>2</v>
      </c>
      <c r="U10984" s="1">
        <v>731098.4375</v>
      </c>
      <c r="V10984" s="1">
        <v>9.791719913482666E-2</v>
      </c>
      <c r="W10984" s="1">
        <v>15.464322090148926</v>
      </c>
      <c r="X10984" s="1">
        <v>15.464322090148926</v>
      </c>
    </row>
    <row r="10985" spans="1:24" x14ac:dyDescent="0.35">
      <c r="A10985" s="1">
        <v>340504</v>
      </c>
      <c r="B10985" s="1" t="s">
        <v>2347</v>
      </c>
      <c r="C10985" s="1">
        <v>127041307</v>
      </c>
      <c r="D10985" s="1">
        <v>504</v>
      </c>
      <c r="E10985" s="1" t="s">
        <v>2908</v>
      </c>
      <c r="F10985" s="1" t="s">
        <v>96</v>
      </c>
      <c r="G10985" s="1" t="s">
        <v>95</v>
      </c>
      <c r="H10985" s="1" t="s">
        <v>2369</v>
      </c>
      <c r="J10985" s="1">
        <v>835879.56</v>
      </c>
      <c r="R10985" s="1">
        <v>0.10478112101554871</v>
      </c>
      <c r="S10985" s="1">
        <v>34</v>
      </c>
      <c r="T10985" s="1">
        <v>2</v>
      </c>
      <c r="U10985" s="1">
        <v>835879.5625</v>
      </c>
      <c r="V10985" s="1">
        <v>0.10478112101554871</v>
      </c>
      <c r="W10985" s="1">
        <v>14.332013130187988</v>
      </c>
      <c r="X10985" s="1">
        <v>14.332013130187988</v>
      </c>
    </row>
    <row r="10986" spans="1:24" x14ac:dyDescent="0.35">
      <c r="A10986" s="1">
        <v>350504</v>
      </c>
      <c r="B10986" s="1" t="s">
        <v>2348</v>
      </c>
      <c r="C10986" s="1">
        <v>127041307</v>
      </c>
      <c r="D10986" s="1">
        <v>504</v>
      </c>
      <c r="E10986" s="1" t="s">
        <v>2908</v>
      </c>
      <c r="F10986" s="1" t="s">
        <v>96</v>
      </c>
      <c r="G10986" s="1" t="s">
        <v>95</v>
      </c>
      <c r="H10986" s="1" t="s">
        <v>2369</v>
      </c>
      <c r="J10986" s="1">
        <v>746024</v>
      </c>
      <c r="R10986" s="1">
        <v>-8.9855559170246124E-2</v>
      </c>
      <c r="S10986" s="1">
        <v>35</v>
      </c>
      <c r="T10986" s="1">
        <v>2</v>
      </c>
      <c r="U10986" s="1">
        <v>746024</v>
      </c>
      <c r="V10986" s="1">
        <v>-8.9855559170246124E-2</v>
      </c>
      <c r="W10986" s="1">
        <v>-10.749821662902832</v>
      </c>
      <c r="X10986" s="1">
        <v>-10.749821662902832</v>
      </c>
    </row>
    <row r="10987" spans="1:24" x14ac:dyDescent="0.35">
      <c r="A10987" s="1">
        <v>360504</v>
      </c>
      <c r="B10987" s="1" t="s">
        <v>2349</v>
      </c>
      <c r="C10987" s="1">
        <v>127041307</v>
      </c>
      <c r="D10987" s="1">
        <v>504</v>
      </c>
      <c r="E10987" s="1" t="s">
        <v>2908</v>
      </c>
      <c r="F10987" s="1" t="s">
        <v>96</v>
      </c>
      <c r="G10987" s="1" t="s">
        <v>95</v>
      </c>
      <c r="H10987" s="1" t="s">
        <v>2369</v>
      </c>
      <c r="J10987" s="1">
        <v>844434.33</v>
      </c>
      <c r="R10987" s="1">
        <v>9.8410330712795258E-2</v>
      </c>
      <c r="S10987" s="1">
        <v>36</v>
      </c>
      <c r="T10987" s="1">
        <v>2</v>
      </c>
      <c r="U10987" s="1">
        <v>844434.3125</v>
      </c>
      <c r="V10987" s="1">
        <v>9.8410330712795258E-2</v>
      </c>
      <c r="W10987" s="1">
        <v>13.191306114196777</v>
      </c>
      <c r="X10987" s="1">
        <v>13.191306114196777</v>
      </c>
    </row>
    <row r="10988" spans="1:24" x14ac:dyDescent="0.35">
      <c r="A10988" s="1">
        <v>370504</v>
      </c>
      <c r="B10988" s="1" t="s">
        <v>2350</v>
      </c>
      <c r="C10988" s="1">
        <v>127041307</v>
      </c>
      <c r="D10988" s="1">
        <v>504</v>
      </c>
      <c r="E10988" s="1" t="s">
        <v>2908</v>
      </c>
      <c r="F10988" s="1" t="s">
        <v>96</v>
      </c>
      <c r="G10988" s="1" t="s">
        <v>95</v>
      </c>
      <c r="H10988" s="1" t="s">
        <v>2369</v>
      </c>
      <c r="J10988" s="1">
        <v>1161368.9099999999</v>
      </c>
      <c r="R10988" s="1">
        <v>0.31693458557128906</v>
      </c>
      <c r="S10988" s="1">
        <v>37</v>
      </c>
      <c r="T10988" s="1">
        <v>2</v>
      </c>
      <c r="U10988" s="1">
        <v>1161368.875</v>
      </c>
      <c r="V10988" s="1">
        <v>0.31693458557128906</v>
      </c>
      <c r="W10988" s="1">
        <v>37.532173156738281</v>
      </c>
      <c r="X10988" s="1">
        <v>37.532173156738281</v>
      </c>
    </row>
    <row r="10989" spans="1:24" x14ac:dyDescent="0.35">
      <c r="A10989" s="1">
        <v>380504</v>
      </c>
      <c r="B10989" s="1" t="s">
        <v>2351</v>
      </c>
      <c r="C10989" s="1">
        <v>127041307</v>
      </c>
      <c r="D10989" s="1">
        <v>504</v>
      </c>
      <c r="E10989" s="1" t="s">
        <v>2908</v>
      </c>
      <c r="F10989" s="1" t="s">
        <v>96</v>
      </c>
      <c r="G10989" s="1" t="s">
        <v>95</v>
      </c>
      <c r="H10989" s="1" t="s">
        <v>2369</v>
      </c>
      <c r="J10989" s="1">
        <v>1301541</v>
      </c>
      <c r="R10989" s="1">
        <v>0.14017209410667419</v>
      </c>
      <c r="S10989" s="1">
        <v>38</v>
      </c>
      <c r="T10989" s="1">
        <v>2</v>
      </c>
      <c r="U10989" s="1">
        <v>1301541</v>
      </c>
      <c r="V10989" s="1">
        <v>0.14017209410667419</v>
      </c>
      <c r="W10989" s="1">
        <v>12.069561004638672</v>
      </c>
      <c r="X10989" s="1">
        <v>12.069561004638672</v>
      </c>
    </row>
    <row r="10990" spans="1:24" x14ac:dyDescent="0.35">
      <c r="A10990" s="1">
        <v>390504</v>
      </c>
      <c r="B10990" s="1" t="s">
        <v>2352</v>
      </c>
      <c r="C10990" s="1">
        <v>127041307</v>
      </c>
      <c r="D10990" s="1">
        <v>504</v>
      </c>
      <c r="E10990" s="1" t="s">
        <v>2908</v>
      </c>
      <c r="F10990" s="1" t="s">
        <v>96</v>
      </c>
      <c r="G10990" s="1" t="s">
        <v>95</v>
      </c>
      <c r="H10990" s="1" t="s">
        <v>2369</v>
      </c>
      <c r="J10990" s="1">
        <v>1407032</v>
      </c>
      <c r="R10990" s="1">
        <v>0.10549099743366241</v>
      </c>
      <c r="S10990" s="1">
        <v>39</v>
      </c>
      <c r="T10990" s="1">
        <v>2</v>
      </c>
      <c r="U10990" s="1">
        <v>1407032</v>
      </c>
      <c r="V10990" s="1">
        <v>0.10549099743366241</v>
      </c>
      <c r="W10990" s="1">
        <v>8.1050844192504883</v>
      </c>
      <c r="X10990" s="1">
        <v>8.1050844192504883</v>
      </c>
    </row>
    <row r="10991" spans="1:24" x14ac:dyDescent="0.35">
      <c r="A10991" s="1">
        <v>400504</v>
      </c>
      <c r="B10991" s="1" t="s">
        <v>2353</v>
      </c>
      <c r="C10991" s="1">
        <v>127041307</v>
      </c>
      <c r="D10991" s="1">
        <v>504</v>
      </c>
      <c r="E10991" s="1" t="s">
        <v>48</v>
      </c>
      <c r="F10991" s="1" t="s">
        <v>48</v>
      </c>
      <c r="G10991" s="1" t="s">
        <v>48</v>
      </c>
      <c r="H10991" s="1" t="s">
        <v>48</v>
      </c>
      <c r="S10991" s="1">
        <v>40</v>
      </c>
      <c r="T10991" s="1">
        <v>2</v>
      </c>
      <c r="U10991" s="1">
        <v>0</v>
      </c>
      <c r="V10991" s="1">
        <v>0</v>
      </c>
      <c r="W10991" s="1">
        <v>-100</v>
      </c>
      <c r="X10991" s="1">
        <v>-100</v>
      </c>
    </row>
    <row r="10992" spans="1:24" x14ac:dyDescent="0.35">
      <c r="A10992" s="1">
        <v>410504</v>
      </c>
      <c r="B10992" s="1" t="s">
        <v>2354</v>
      </c>
      <c r="C10992" s="1">
        <v>127041307</v>
      </c>
      <c r="D10992" s="1">
        <v>504</v>
      </c>
      <c r="E10992" s="1" t="s">
        <v>48</v>
      </c>
      <c r="F10992" s="1" t="s">
        <v>48</v>
      </c>
      <c r="G10992" s="1" t="s">
        <v>48</v>
      </c>
      <c r="H10992" s="1" t="s">
        <v>48</v>
      </c>
      <c r="S10992" s="1">
        <v>41</v>
      </c>
      <c r="T10992" s="1">
        <v>2</v>
      </c>
      <c r="U10992" s="1">
        <v>0</v>
      </c>
      <c r="V10992" s="1">
        <v>0</v>
      </c>
    </row>
    <row r="10993" spans="1:24" x14ac:dyDescent="0.35">
      <c r="A10993" s="1">
        <v>420504</v>
      </c>
      <c r="B10993" s="1" t="s">
        <v>2355</v>
      </c>
      <c r="C10993" s="1">
        <v>127041307</v>
      </c>
      <c r="D10993" s="1">
        <v>504</v>
      </c>
      <c r="E10993" s="1" t="s">
        <v>48</v>
      </c>
      <c r="F10993" s="1" t="s">
        <v>48</v>
      </c>
      <c r="G10993" s="1" t="s">
        <v>48</v>
      </c>
      <c r="H10993" s="1" t="s">
        <v>48</v>
      </c>
      <c r="S10993" s="1">
        <v>42</v>
      </c>
      <c r="T10993" s="1">
        <v>2</v>
      </c>
      <c r="U10993" s="1">
        <v>0</v>
      </c>
      <c r="V10993" s="1">
        <v>0</v>
      </c>
    </row>
    <row r="10994" spans="1:24" x14ac:dyDescent="0.35">
      <c r="A10994" s="1">
        <v>430504</v>
      </c>
      <c r="B10994" s="1" t="s">
        <v>2356</v>
      </c>
      <c r="C10994" s="1">
        <v>127041307</v>
      </c>
      <c r="D10994" s="1">
        <v>504</v>
      </c>
      <c r="E10994" s="1" t="s">
        <v>48</v>
      </c>
      <c r="F10994" s="1" t="s">
        <v>48</v>
      </c>
      <c r="G10994" s="1" t="s">
        <v>48</v>
      </c>
      <c r="H10994" s="1" t="s">
        <v>48</v>
      </c>
      <c r="S10994" s="1">
        <v>43</v>
      </c>
      <c r="T10994" s="1">
        <v>2</v>
      </c>
      <c r="U10994" s="1">
        <v>0</v>
      </c>
      <c r="V10994" s="1">
        <v>0</v>
      </c>
    </row>
    <row r="10995" spans="1:24" x14ac:dyDescent="0.35">
      <c r="A10995" s="1">
        <v>440504</v>
      </c>
      <c r="B10995" s="1" t="s">
        <v>2357</v>
      </c>
      <c r="C10995" s="1">
        <v>127041307</v>
      </c>
      <c r="D10995" s="1">
        <v>504</v>
      </c>
      <c r="E10995" s="1" t="s">
        <v>48</v>
      </c>
      <c r="F10995" s="1" t="s">
        <v>48</v>
      </c>
      <c r="G10995" s="1" t="s">
        <v>48</v>
      </c>
      <c r="H10995" s="1" t="s">
        <v>48</v>
      </c>
      <c r="S10995" s="1">
        <v>44</v>
      </c>
      <c r="T10995" s="1">
        <v>2</v>
      </c>
      <c r="U10995" s="1">
        <v>0</v>
      </c>
      <c r="V10995" s="1">
        <v>0</v>
      </c>
    </row>
    <row r="10996" spans="1:24" x14ac:dyDescent="0.35">
      <c r="A10996" s="1">
        <v>450504</v>
      </c>
      <c r="B10996" s="1" t="s">
        <v>2358</v>
      </c>
      <c r="C10996" s="1">
        <v>127041307</v>
      </c>
      <c r="D10996" s="1">
        <v>504</v>
      </c>
      <c r="E10996" s="1" t="s">
        <v>48</v>
      </c>
      <c r="F10996" s="1" t="s">
        <v>48</v>
      </c>
      <c r="G10996" s="1" t="s">
        <v>48</v>
      </c>
      <c r="H10996" s="1" t="s">
        <v>48</v>
      </c>
      <c r="S10996" s="1">
        <v>45</v>
      </c>
      <c r="T10996" s="1">
        <v>2</v>
      </c>
      <c r="U10996" s="1">
        <v>0</v>
      </c>
      <c r="V10996" s="1">
        <v>0</v>
      </c>
    </row>
    <row r="10997" spans="1:24" x14ac:dyDescent="0.35">
      <c r="A10997" s="1">
        <v>460504</v>
      </c>
      <c r="B10997" s="1" t="s">
        <v>2359</v>
      </c>
      <c r="C10997" s="1">
        <v>127041307</v>
      </c>
      <c r="D10997" s="1">
        <v>504</v>
      </c>
      <c r="E10997" s="1" t="s">
        <v>48</v>
      </c>
      <c r="F10997" s="1" t="s">
        <v>48</v>
      </c>
      <c r="G10997" s="1" t="s">
        <v>48</v>
      </c>
      <c r="H10997" s="1" t="s">
        <v>48</v>
      </c>
      <c r="S10997" s="1">
        <v>46</v>
      </c>
      <c r="T10997" s="1">
        <v>2</v>
      </c>
      <c r="U10997" s="1">
        <v>0</v>
      </c>
      <c r="V10997" s="1">
        <v>0</v>
      </c>
    </row>
    <row r="10998" spans="1:24" x14ac:dyDescent="0.35">
      <c r="A10998" s="1">
        <v>470504</v>
      </c>
      <c r="B10998" s="1" t="s">
        <v>2360</v>
      </c>
      <c r="C10998" s="1">
        <v>127041307</v>
      </c>
      <c r="D10998" s="1">
        <v>504</v>
      </c>
      <c r="E10998" s="1" t="s">
        <v>48</v>
      </c>
      <c r="F10998" s="1" t="s">
        <v>48</v>
      </c>
      <c r="G10998" s="1" t="s">
        <v>48</v>
      </c>
      <c r="H10998" s="1" t="s">
        <v>48</v>
      </c>
      <c r="S10998" s="1">
        <v>47</v>
      </c>
      <c r="T10998" s="1">
        <v>2</v>
      </c>
      <c r="U10998" s="1">
        <v>0</v>
      </c>
      <c r="V10998" s="1">
        <v>0</v>
      </c>
    </row>
    <row r="10999" spans="1:24" x14ac:dyDescent="0.35">
      <c r="A10999" s="1">
        <v>290036</v>
      </c>
      <c r="B10999" s="1" t="s">
        <v>2341</v>
      </c>
      <c r="C10999" s="1">
        <v>127041503</v>
      </c>
      <c r="D10999" s="1">
        <v>36</v>
      </c>
      <c r="E10999" s="1" t="s">
        <v>2909</v>
      </c>
      <c r="F10999" s="1" t="s">
        <v>96</v>
      </c>
      <c r="G10999" s="1" t="s">
        <v>95</v>
      </c>
      <c r="H10999" s="1" t="s">
        <v>916</v>
      </c>
      <c r="I10999" s="1">
        <v>1281529</v>
      </c>
      <c r="K10999" s="1">
        <v>335416</v>
      </c>
      <c r="L10999" s="1">
        <v>10335250</v>
      </c>
      <c r="S10999" s="1">
        <v>29</v>
      </c>
      <c r="T10999" s="1">
        <v>1</v>
      </c>
      <c r="U10999" s="1">
        <v>11952195</v>
      </c>
      <c r="V10999" s="1">
        <v>0</v>
      </c>
    </row>
    <row r="11000" spans="1:24" x14ac:dyDescent="0.35">
      <c r="A11000" s="1">
        <v>300036</v>
      </c>
      <c r="B11000" s="1" t="s">
        <v>2343</v>
      </c>
      <c r="C11000" s="1">
        <v>127041503</v>
      </c>
      <c r="D11000" s="1">
        <v>36</v>
      </c>
      <c r="E11000" s="1" t="s">
        <v>2909</v>
      </c>
      <c r="F11000" s="1" t="s">
        <v>96</v>
      </c>
      <c r="G11000" s="1" t="s">
        <v>95</v>
      </c>
      <c r="H11000" s="1" t="s">
        <v>916</v>
      </c>
      <c r="I11000" s="1">
        <v>1326908</v>
      </c>
      <c r="K11000" s="1">
        <v>433266</v>
      </c>
      <c r="L11000" s="1">
        <v>10737602</v>
      </c>
      <c r="M11000" s="1">
        <v>0.40235200524330139</v>
      </c>
      <c r="N11000" s="1">
        <v>3.8930070400238037</v>
      </c>
      <c r="O11000" s="1">
        <v>4.5379001647233963E-2</v>
      </c>
      <c r="P11000" s="1">
        <v>3.5410044193267822</v>
      </c>
      <c r="Q11000" s="1">
        <v>9.7850002348423004E-2</v>
      </c>
      <c r="S11000" s="1">
        <v>30</v>
      </c>
      <c r="T11000" s="1">
        <v>1</v>
      </c>
      <c r="U11000" s="1">
        <v>12497776</v>
      </c>
      <c r="V11000" s="1">
        <v>0.54558098316192627</v>
      </c>
      <c r="W11000" s="1">
        <v>4.5646929740905762</v>
      </c>
      <c r="X11000" s="1">
        <v>4.5646929740905762</v>
      </c>
    </row>
    <row r="11001" spans="1:24" x14ac:dyDescent="0.35">
      <c r="A11001" s="1">
        <v>310036</v>
      </c>
      <c r="B11001" s="1" t="s">
        <v>2344</v>
      </c>
      <c r="C11001" s="1">
        <v>127041503</v>
      </c>
      <c r="D11001" s="1">
        <v>36</v>
      </c>
      <c r="E11001" s="1" t="s">
        <v>2909</v>
      </c>
      <c r="F11001" s="1" t="s">
        <v>96</v>
      </c>
      <c r="G11001" s="1" t="s">
        <v>95</v>
      </c>
      <c r="H11001" s="1" t="s">
        <v>916</v>
      </c>
      <c r="I11001" s="1">
        <v>1364416</v>
      </c>
      <c r="K11001" s="1">
        <v>384341</v>
      </c>
      <c r="L11001" s="1">
        <v>10893296</v>
      </c>
      <c r="M11001" s="1">
        <v>0.15569399297237396</v>
      </c>
      <c r="N11001" s="1">
        <v>1.4499886035919189</v>
      </c>
      <c r="O11001" s="1">
        <v>3.7507999688386917E-2</v>
      </c>
      <c r="P11001" s="1">
        <v>2.8267219066619873</v>
      </c>
      <c r="Q11001" s="1">
        <v>-4.8925001174211502E-2</v>
      </c>
      <c r="S11001" s="1">
        <v>31</v>
      </c>
      <c r="T11001" s="1">
        <v>1</v>
      </c>
      <c r="U11001" s="1">
        <v>12642053</v>
      </c>
      <c r="V11001" s="1">
        <v>0.14427699148654938</v>
      </c>
      <c r="W11001" s="1">
        <v>1.1544214487075806</v>
      </c>
      <c r="X11001" s="1">
        <v>1.1544214487075806</v>
      </c>
    </row>
    <row r="11002" spans="1:24" x14ac:dyDescent="0.35">
      <c r="A11002" s="1">
        <v>320036</v>
      </c>
      <c r="B11002" s="1" t="s">
        <v>2345</v>
      </c>
      <c r="C11002" s="1">
        <v>127041503</v>
      </c>
      <c r="D11002" s="1">
        <v>36</v>
      </c>
      <c r="E11002" s="1" t="s">
        <v>2909</v>
      </c>
      <c r="F11002" s="1" t="s">
        <v>96</v>
      </c>
      <c r="G11002" s="1" t="s">
        <v>95</v>
      </c>
      <c r="H11002" s="1" t="s">
        <v>916</v>
      </c>
      <c r="I11002" s="1">
        <v>1385465.55</v>
      </c>
      <c r="J11002" s="1">
        <v>8235.2800000000007</v>
      </c>
      <c r="K11002" s="1">
        <v>384341</v>
      </c>
      <c r="L11002" s="1">
        <v>11003547</v>
      </c>
      <c r="M11002" s="1">
        <v>0.11025100201368332</v>
      </c>
      <c r="N11002" s="1">
        <v>1.0120995044708252</v>
      </c>
      <c r="O11002" s="1">
        <v>2.1049549803137779E-2</v>
      </c>
      <c r="P11002" s="1">
        <v>1.542751669883728</v>
      </c>
      <c r="Q11002" s="1">
        <v>0</v>
      </c>
      <c r="S11002" s="1">
        <v>32</v>
      </c>
      <c r="T11002" s="1">
        <v>1</v>
      </c>
      <c r="U11002" s="1">
        <v>12781589</v>
      </c>
      <c r="V11002" s="1">
        <v>0.13130055367946625</v>
      </c>
      <c r="W11002" s="1">
        <v>1.1037447452545166</v>
      </c>
      <c r="X11002" s="1">
        <v>1.1037447452545166</v>
      </c>
    </row>
    <row r="11003" spans="1:24" x14ac:dyDescent="0.35">
      <c r="A11003" s="1">
        <v>330036</v>
      </c>
      <c r="B11003" s="1" t="s">
        <v>2346</v>
      </c>
      <c r="C11003" s="1">
        <v>127041503</v>
      </c>
      <c r="D11003" s="1">
        <v>36</v>
      </c>
      <c r="E11003" s="1" t="s">
        <v>2909</v>
      </c>
      <c r="F11003" s="1" t="s">
        <v>96</v>
      </c>
      <c r="G11003" s="1" t="s">
        <v>95</v>
      </c>
      <c r="H11003" s="1" t="s">
        <v>916</v>
      </c>
      <c r="I11003" s="1">
        <v>1485309.76</v>
      </c>
      <c r="K11003" s="1">
        <v>384341</v>
      </c>
      <c r="L11003" s="1">
        <v>11039919</v>
      </c>
      <c r="M11003" s="1">
        <v>3.6371998488903046E-2</v>
      </c>
      <c r="N11003" s="1">
        <v>0.33054795861244202</v>
      </c>
      <c r="O11003" s="1">
        <v>9.9844209849834442E-2</v>
      </c>
      <c r="P11003" s="1">
        <v>7.2065458297729492</v>
      </c>
      <c r="Q11003" s="1">
        <v>0</v>
      </c>
      <c r="S11003" s="1">
        <v>33</v>
      </c>
      <c r="T11003" s="1">
        <v>1</v>
      </c>
      <c r="U11003" s="1">
        <v>12909570</v>
      </c>
      <c r="V11003" s="1">
        <v>0.13621620833873749</v>
      </c>
      <c r="W11003" s="1">
        <v>1.0012917518615723</v>
      </c>
      <c r="X11003" s="1">
        <v>1.0012917518615723</v>
      </c>
    </row>
    <row r="11004" spans="1:24" x14ac:dyDescent="0.35">
      <c r="A11004" s="1">
        <v>340036</v>
      </c>
      <c r="B11004" s="1" t="s">
        <v>2347</v>
      </c>
      <c r="C11004" s="1">
        <v>127041503</v>
      </c>
      <c r="D11004" s="1">
        <v>36</v>
      </c>
      <c r="E11004" s="1" t="s">
        <v>2909</v>
      </c>
      <c r="F11004" s="1" t="s">
        <v>96</v>
      </c>
      <c r="G11004" s="1" t="s">
        <v>95</v>
      </c>
      <c r="H11004" s="1" t="s">
        <v>916</v>
      </c>
      <c r="I11004" s="1">
        <v>1485234.66</v>
      </c>
      <c r="K11004" s="1">
        <v>384341</v>
      </c>
      <c r="L11004" s="1">
        <v>11039909</v>
      </c>
      <c r="M11004" s="1">
        <v>-9.9999997473787516E-6</v>
      </c>
      <c r="N11004" s="1">
        <v>-9.0580375399440527E-5</v>
      </c>
      <c r="O11004" s="1">
        <v>-7.5099997047800571E-5</v>
      </c>
      <c r="P11004" s="1">
        <v>-5.0561842508614063E-3</v>
      </c>
      <c r="Q11004" s="1">
        <v>0</v>
      </c>
      <c r="S11004" s="1">
        <v>34</v>
      </c>
      <c r="T11004" s="1">
        <v>1</v>
      </c>
      <c r="U11004" s="1">
        <v>12909485</v>
      </c>
      <c r="V11004" s="1">
        <v>-8.5099993157200515E-5</v>
      </c>
      <c r="W11004" s="1">
        <v>-6.5842625917866826E-4</v>
      </c>
      <c r="X11004" s="1">
        <v>-6.5842625917866826E-4</v>
      </c>
    </row>
    <row r="11005" spans="1:24" x14ac:dyDescent="0.35">
      <c r="A11005" s="1">
        <v>350036</v>
      </c>
      <c r="B11005" s="1" t="s">
        <v>2348</v>
      </c>
      <c r="C11005" s="1">
        <v>127041503</v>
      </c>
      <c r="D11005" s="1">
        <v>36</v>
      </c>
      <c r="E11005" s="1" t="s">
        <v>2909</v>
      </c>
      <c r="F11005" s="1" t="s">
        <v>96</v>
      </c>
      <c r="G11005" s="1" t="s">
        <v>95</v>
      </c>
      <c r="H11005" s="1" t="s">
        <v>916</v>
      </c>
      <c r="I11005" s="1">
        <v>1632259.41</v>
      </c>
      <c r="K11005" s="1">
        <v>384341</v>
      </c>
      <c r="L11005" s="1">
        <v>11947147</v>
      </c>
      <c r="M11005" s="1">
        <v>0.90723800659179688</v>
      </c>
      <c r="N11005" s="1">
        <v>8.2178030014038086</v>
      </c>
      <c r="O11005" s="1">
        <v>0.14702475070953369</v>
      </c>
      <c r="P11005" s="1">
        <v>9.8990926742553711</v>
      </c>
      <c r="Q11005" s="1">
        <v>0</v>
      </c>
      <c r="S11005" s="1">
        <v>35</v>
      </c>
      <c r="T11005" s="1">
        <v>1</v>
      </c>
      <c r="U11005" s="1">
        <v>13963747</v>
      </c>
      <c r="V11005" s="1">
        <v>1.0542627573013306</v>
      </c>
      <c r="W11005" s="1">
        <v>8.1665687561035156</v>
      </c>
      <c r="X11005" s="1">
        <v>8.1665687561035156</v>
      </c>
    </row>
    <row r="11006" spans="1:24" x14ac:dyDescent="0.35">
      <c r="A11006" s="1">
        <v>360036</v>
      </c>
      <c r="B11006" s="1" t="s">
        <v>2349</v>
      </c>
      <c r="C11006" s="1">
        <v>127041503</v>
      </c>
      <c r="D11006" s="1">
        <v>36</v>
      </c>
      <c r="E11006" s="1" t="s">
        <v>2909</v>
      </c>
      <c r="F11006" s="1" t="s">
        <v>96</v>
      </c>
      <c r="G11006" s="1" t="s">
        <v>95</v>
      </c>
      <c r="H11006" s="1" t="s">
        <v>916</v>
      </c>
      <c r="I11006" s="1">
        <v>1795596.24</v>
      </c>
      <c r="K11006" s="1">
        <v>384341</v>
      </c>
      <c r="L11006" s="1">
        <v>12926445</v>
      </c>
      <c r="M11006" s="1">
        <v>0.97929799556732178</v>
      </c>
      <c r="N11006" s="1">
        <v>8.1969194412231445</v>
      </c>
      <c r="O11006" s="1">
        <v>0.16333682835102081</v>
      </c>
      <c r="P11006" s="1">
        <v>10.006793975830078</v>
      </c>
      <c r="Q11006" s="1">
        <v>0</v>
      </c>
      <c r="S11006" s="1">
        <v>36</v>
      </c>
      <c r="T11006" s="1">
        <v>1</v>
      </c>
      <c r="U11006" s="1">
        <v>15106382</v>
      </c>
      <c r="V11006" s="1">
        <v>1.1426348686218262</v>
      </c>
      <c r="W11006" s="1">
        <v>8.1828680038452148</v>
      </c>
      <c r="X11006" s="1">
        <v>8.1828680038452148</v>
      </c>
    </row>
    <row r="11007" spans="1:24" x14ac:dyDescent="0.35">
      <c r="A11007" s="1">
        <v>370036</v>
      </c>
      <c r="B11007" s="1" t="s">
        <v>2350</v>
      </c>
      <c r="C11007" s="1">
        <v>127041503</v>
      </c>
      <c r="D11007" s="1">
        <v>36</v>
      </c>
      <c r="E11007" s="1" t="s">
        <v>2909</v>
      </c>
      <c r="F11007" s="1" t="s">
        <v>96</v>
      </c>
      <c r="G11007" s="1" t="s">
        <v>95</v>
      </c>
      <c r="H11007" s="1" t="s">
        <v>916</v>
      </c>
      <c r="I11007" s="1">
        <v>1963896.9</v>
      </c>
      <c r="K11007" s="1">
        <v>384341</v>
      </c>
      <c r="L11007" s="1">
        <v>15473358</v>
      </c>
      <c r="M11007" s="1">
        <v>2.5469129085540771</v>
      </c>
      <c r="N11007" s="1">
        <v>19.703119277954102</v>
      </c>
      <c r="O11007" s="1">
        <v>0.16830065846443176</v>
      </c>
      <c r="P11007" s="1">
        <v>9.3729677200317383</v>
      </c>
      <c r="Q11007" s="1">
        <v>0</v>
      </c>
      <c r="S11007" s="1">
        <v>37</v>
      </c>
      <c r="T11007" s="1">
        <v>1</v>
      </c>
      <c r="U11007" s="1">
        <v>17821596</v>
      </c>
      <c r="V11007" s="1">
        <v>2.7152135372161865</v>
      </c>
      <c r="W11007" s="1">
        <v>17.973953247070313</v>
      </c>
      <c r="X11007" s="1">
        <v>17.973953247070313</v>
      </c>
    </row>
    <row r="11008" spans="1:24" x14ac:dyDescent="0.35">
      <c r="A11008" s="1">
        <v>380036</v>
      </c>
      <c r="B11008" s="1" t="s">
        <v>2351</v>
      </c>
      <c r="C11008" s="1">
        <v>127041503</v>
      </c>
      <c r="D11008" s="1">
        <v>36</v>
      </c>
      <c r="E11008" s="1" t="s">
        <v>2909</v>
      </c>
      <c r="F11008" s="1" t="s">
        <v>96</v>
      </c>
      <c r="G11008" s="1" t="s">
        <v>95</v>
      </c>
      <c r="H11008" s="1" t="s">
        <v>916</v>
      </c>
      <c r="I11008" s="1">
        <v>2264608</v>
      </c>
      <c r="K11008" s="1">
        <v>1665154.75</v>
      </c>
      <c r="L11008" s="1">
        <v>15954713</v>
      </c>
      <c r="M11008" s="1">
        <v>0.48135501146316528</v>
      </c>
      <c r="N11008" s="1">
        <v>3.110863208770752</v>
      </c>
      <c r="O11008" s="1">
        <v>0.30071109533309937</v>
      </c>
      <c r="P11008" s="1">
        <v>15.311959266662598</v>
      </c>
      <c r="Q11008" s="1">
        <v>1.2808136940002441</v>
      </c>
      <c r="S11008" s="1">
        <v>38</v>
      </c>
      <c r="T11008" s="1">
        <v>1</v>
      </c>
      <c r="U11008" s="1">
        <v>19884476</v>
      </c>
      <c r="V11008" s="1">
        <v>2.0628798007965088</v>
      </c>
      <c r="W11008" s="1">
        <v>11.575169563293457</v>
      </c>
      <c r="X11008" s="1">
        <v>11.575169563293457</v>
      </c>
    </row>
    <row r="11009" spans="1:24" x14ac:dyDescent="0.35">
      <c r="A11009" s="1">
        <v>390036</v>
      </c>
      <c r="B11009" s="1" t="s">
        <v>2352</v>
      </c>
      <c r="C11009" s="1">
        <v>127041503</v>
      </c>
      <c r="D11009" s="1">
        <v>36</v>
      </c>
      <c r="E11009" s="1" t="s">
        <v>2909</v>
      </c>
      <c r="F11009" s="1" t="s">
        <v>96</v>
      </c>
      <c r="G11009" s="1" t="s">
        <v>95</v>
      </c>
      <c r="H11009" s="1" t="s">
        <v>916</v>
      </c>
      <c r="I11009" s="1">
        <v>2402757</v>
      </c>
      <c r="K11009" s="1">
        <v>2945300.5</v>
      </c>
      <c r="L11009" s="1">
        <v>16132393</v>
      </c>
      <c r="M11009" s="1">
        <v>0.17768000066280365</v>
      </c>
      <c r="N11009" s="1">
        <v>1.1136521100997925</v>
      </c>
      <c r="O11009" s="1">
        <v>0.13814899325370789</v>
      </c>
      <c r="P11009" s="1">
        <v>6.1003494262695313</v>
      </c>
      <c r="Q11009" s="1">
        <v>1.2801457643508911</v>
      </c>
      <c r="S11009" s="1">
        <v>39</v>
      </c>
      <c r="T11009" s="1">
        <v>1</v>
      </c>
      <c r="U11009" s="1">
        <v>21480450</v>
      </c>
      <c r="V11009" s="1">
        <v>1.5959748029708862</v>
      </c>
      <c r="W11009" s="1">
        <v>8.0262308120727539</v>
      </c>
      <c r="X11009" s="1">
        <v>8.0262308120727539</v>
      </c>
    </row>
    <row r="11010" spans="1:24" x14ac:dyDescent="0.35">
      <c r="A11010" s="1">
        <v>400036</v>
      </c>
      <c r="B11010" s="1" t="s">
        <v>2353</v>
      </c>
      <c r="C11010" s="1">
        <v>127041503</v>
      </c>
      <c r="D11010" s="1">
        <v>36</v>
      </c>
      <c r="E11010" s="1" t="s">
        <v>2909</v>
      </c>
      <c r="F11010" s="1" t="s">
        <v>96</v>
      </c>
      <c r="G11010" s="1" t="s">
        <v>95</v>
      </c>
      <c r="H11010" s="1" t="s">
        <v>916</v>
      </c>
      <c r="S11010" s="1">
        <v>40</v>
      </c>
      <c r="T11010" s="1">
        <v>1</v>
      </c>
      <c r="U11010" s="1">
        <v>0</v>
      </c>
      <c r="V11010" s="1">
        <v>0</v>
      </c>
      <c r="W11010" s="1">
        <v>-100</v>
      </c>
      <c r="X11010" s="1">
        <v>-100</v>
      </c>
    </row>
    <row r="11011" spans="1:24" x14ac:dyDescent="0.35">
      <c r="A11011" s="1">
        <v>410036</v>
      </c>
      <c r="B11011" s="1" t="s">
        <v>2354</v>
      </c>
      <c r="C11011" s="1">
        <v>127041503</v>
      </c>
      <c r="D11011" s="1">
        <v>36</v>
      </c>
      <c r="E11011" s="1" t="s">
        <v>2909</v>
      </c>
      <c r="F11011" s="1" t="s">
        <v>96</v>
      </c>
      <c r="G11011" s="1" t="s">
        <v>95</v>
      </c>
      <c r="H11011" s="1" t="s">
        <v>916</v>
      </c>
      <c r="S11011" s="1">
        <v>41</v>
      </c>
      <c r="T11011" s="1">
        <v>1</v>
      </c>
      <c r="U11011" s="1">
        <v>0</v>
      </c>
      <c r="V11011" s="1">
        <v>0</v>
      </c>
    </row>
    <row r="11012" spans="1:24" x14ac:dyDescent="0.35">
      <c r="A11012" s="1">
        <v>420036</v>
      </c>
      <c r="B11012" s="1" t="s">
        <v>2355</v>
      </c>
      <c r="C11012" s="1">
        <v>127041503</v>
      </c>
      <c r="D11012" s="1">
        <v>36</v>
      </c>
      <c r="E11012" s="1" t="s">
        <v>2909</v>
      </c>
      <c r="F11012" s="1" t="s">
        <v>96</v>
      </c>
      <c r="G11012" s="1" t="s">
        <v>95</v>
      </c>
      <c r="H11012" s="1" t="s">
        <v>916</v>
      </c>
      <c r="S11012" s="1">
        <v>42</v>
      </c>
      <c r="T11012" s="1">
        <v>1</v>
      </c>
      <c r="U11012" s="1">
        <v>0</v>
      </c>
      <c r="V11012" s="1">
        <v>0</v>
      </c>
    </row>
    <row r="11013" spans="1:24" x14ac:dyDescent="0.35">
      <c r="A11013" s="1">
        <v>430036</v>
      </c>
      <c r="B11013" s="1" t="s">
        <v>2356</v>
      </c>
      <c r="C11013" s="1">
        <v>127041503</v>
      </c>
      <c r="D11013" s="1">
        <v>36</v>
      </c>
      <c r="E11013" s="1" t="s">
        <v>2909</v>
      </c>
      <c r="F11013" s="1" t="s">
        <v>96</v>
      </c>
      <c r="G11013" s="1" t="s">
        <v>95</v>
      </c>
      <c r="H11013" s="1" t="s">
        <v>916</v>
      </c>
      <c r="S11013" s="1">
        <v>43</v>
      </c>
      <c r="T11013" s="1">
        <v>1</v>
      </c>
      <c r="U11013" s="1">
        <v>0</v>
      </c>
      <c r="V11013" s="1">
        <v>0</v>
      </c>
    </row>
    <row r="11014" spans="1:24" x14ac:dyDescent="0.35">
      <c r="A11014" s="1">
        <v>440036</v>
      </c>
      <c r="B11014" s="1" t="s">
        <v>2357</v>
      </c>
      <c r="C11014" s="1">
        <v>127041503</v>
      </c>
      <c r="D11014" s="1">
        <v>36</v>
      </c>
      <c r="E11014" s="1" t="s">
        <v>2909</v>
      </c>
      <c r="F11014" s="1" t="s">
        <v>96</v>
      </c>
      <c r="G11014" s="1" t="s">
        <v>95</v>
      </c>
      <c r="H11014" s="1" t="s">
        <v>916</v>
      </c>
      <c r="S11014" s="1">
        <v>44</v>
      </c>
      <c r="T11014" s="1">
        <v>1</v>
      </c>
      <c r="U11014" s="1">
        <v>0</v>
      </c>
      <c r="V11014" s="1">
        <v>0</v>
      </c>
    </row>
    <row r="11015" spans="1:24" x14ac:dyDescent="0.35">
      <c r="A11015" s="1">
        <v>450036</v>
      </c>
      <c r="B11015" s="1" t="s">
        <v>2358</v>
      </c>
      <c r="C11015" s="1">
        <v>127041503</v>
      </c>
      <c r="D11015" s="1">
        <v>36</v>
      </c>
      <c r="E11015" s="1" t="s">
        <v>2909</v>
      </c>
      <c r="F11015" s="1" t="s">
        <v>96</v>
      </c>
      <c r="G11015" s="1" t="s">
        <v>95</v>
      </c>
      <c r="H11015" s="1" t="s">
        <v>916</v>
      </c>
      <c r="S11015" s="1">
        <v>45</v>
      </c>
      <c r="T11015" s="1">
        <v>1</v>
      </c>
      <c r="U11015" s="1">
        <v>0</v>
      </c>
      <c r="V11015" s="1">
        <v>0</v>
      </c>
    </row>
    <row r="11016" spans="1:24" x14ac:dyDescent="0.35">
      <c r="A11016" s="1">
        <v>460036</v>
      </c>
      <c r="B11016" s="1" t="s">
        <v>2359</v>
      </c>
      <c r="C11016" s="1">
        <v>127041503</v>
      </c>
      <c r="D11016" s="1">
        <v>36</v>
      </c>
      <c r="E11016" s="1" t="s">
        <v>2909</v>
      </c>
      <c r="F11016" s="1" t="s">
        <v>96</v>
      </c>
      <c r="G11016" s="1" t="s">
        <v>95</v>
      </c>
      <c r="H11016" s="1" t="s">
        <v>916</v>
      </c>
      <c r="S11016" s="1">
        <v>46</v>
      </c>
      <c r="T11016" s="1">
        <v>1</v>
      </c>
      <c r="U11016" s="1">
        <v>0</v>
      </c>
      <c r="V11016" s="1">
        <v>0</v>
      </c>
    </row>
    <row r="11017" spans="1:24" x14ac:dyDescent="0.35">
      <c r="A11017" s="1">
        <v>470036</v>
      </c>
      <c r="B11017" s="1" t="s">
        <v>2360</v>
      </c>
      <c r="C11017" s="1">
        <v>127041503</v>
      </c>
      <c r="D11017" s="1">
        <v>36</v>
      </c>
      <c r="E11017" s="1" t="s">
        <v>2909</v>
      </c>
      <c r="F11017" s="1" t="s">
        <v>96</v>
      </c>
      <c r="G11017" s="1" t="s">
        <v>95</v>
      </c>
      <c r="H11017" s="1" t="s">
        <v>916</v>
      </c>
      <c r="S11017" s="1">
        <v>47</v>
      </c>
      <c r="T11017" s="1">
        <v>1</v>
      </c>
      <c r="U11017" s="1">
        <v>0</v>
      </c>
      <c r="V11017" s="1">
        <v>0</v>
      </c>
    </row>
    <row r="11018" spans="1:24" x14ac:dyDescent="0.35">
      <c r="A11018" s="1">
        <v>480036</v>
      </c>
      <c r="B11018" s="1" t="s">
        <v>2361</v>
      </c>
      <c r="C11018" s="1">
        <v>127041503</v>
      </c>
      <c r="D11018" s="1">
        <v>36</v>
      </c>
      <c r="E11018" s="1" t="s">
        <v>2909</v>
      </c>
      <c r="F11018" s="1" t="s">
        <v>96</v>
      </c>
      <c r="G11018" s="1" t="s">
        <v>95</v>
      </c>
      <c r="H11018" s="1" t="s">
        <v>916</v>
      </c>
      <c r="S11018" s="1">
        <v>48</v>
      </c>
      <c r="T11018" s="1">
        <v>1</v>
      </c>
      <c r="U11018" s="1">
        <v>0</v>
      </c>
      <c r="V11018" s="1">
        <v>0</v>
      </c>
    </row>
    <row r="11019" spans="1:24" x14ac:dyDescent="0.35">
      <c r="A11019" s="1">
        <v>290038</v>
      </c>
      <c r="B11019" s="1" t="s">
        <v>2341</v>
      </c>
      <c r="C11019" s="1">
        <v>127041603</v>
      </c>
      <c r="D11019" s="1">
        <v>38</v>
      </c>
      <c r="E11019" s="1" t="s">
        <v>2910</v>
      </c>
      <c r="F11019" s="1" t="s">
        <v>96</v>
      </c>
      <c r="G11019" s="1" t="s">
        <v>95</v>
      </c>
      <c r="H11019" s="1" t="s">
        <v>916</v>
      </c>
      <c r="I11019" s="1">
        <v>1547516</v>
      </c>
      <c r="K11019" s="1">
        <v>359398</v>
      </c>
      <c r="L11019" s="1">
        <v>9073461</v>
      </c>
      <c r="S11019" s="1">
        <v>29</v>
      </c>
      <c r="T11019" s="1">
        <v>1</v>
      </c>
      <c r="U11019" s="1">
        <v>10980375</v>
      </c>
      <c r="V11019" s="1">
        <v>0</v>
      </c>
    </row>
    <row r="11020" spans="1:24" x14ac:dyDescent="0.35">
      <c r="A11020" s="1">
        <v>300038</v>
      </c>
      <c r="B11020" s="1" t="s">
        <v>2343</v>
      </c>
      <c r="C11020" s="1">
        <v>127041603</v>
      </c>
      <c r="D11020" s="1">
        <v>38</v>
      </c>
      <c r="E11020" s="1" t="s">
        <v>2910</v>
      </c>
      <c r="F11020" s="1" t="s">
        <v>96</v>
      </c>
      <c r="G11020" s="1" t="s">
        <v>95</v>
      </c>
      <c r="H11020" s="1" t="s">
        <v>916</v>
      </c>
      <c r="I11020" s="1">
        <v>1576235</v>
      </c>
      <c r="J11020" s="1">
        <v>26309</v>
      </c>
      <c r="K11020" s="1">
        <v>359398</v>
      </c>
      <c r="L11020" s="1">
        <v>9252608</v>
      </c>
      <c r="M11020" s="1">
        <v>0.17914700508117676</v>
      </c>
      <c r="N11020" s="1">
        <v>1.9744064807891846</v>
      </c>
      <c r="O11020" s="1">
        <v>2.8719000518321991E-2</v>
      </c>
      <c r="P11020" s="1">
        <v>1.8558127880096436</v>
      </c>
      <c r="Q11020" s="1">
        <v>0</v>
      </c>
      <c r="S11020" s="1">
        <v>30</v>
      </c>
      <c r="T11020" s="1">
        <v>1</v>
      </c>
      <c r="U11020" s="1">
        <v>11214550</v>
      </c>
      <c r="V11020" s="1">
        <v>0.20786601305007935</v>
      </c>
      <c r="W11020" s="1">
        <v>2.1326684951782227</v>
      </c>
      <c r="X11020" s="1">
        <v>2.1326684951782227</v>
      </c>
    </row>
    <row r="11021" spans="1:24" x14ac:dyDescent="0.35">
      <c r="A11021" s="1">
        <v>310038</v>
      </c>
      <c r="B11021" s="1" t="s">
        <v>2344</v>
      </c>
      <c r="C11021" s="1">
        <v>127041603</v>
      </c>
      <c r="D11021" s="1">
        <v>38</v>
      </c>
      <c r="E11021" s="1" t="s">
        <v>2910</v>
      </c>
      <c r="F11021" s="1" t="s">
        <v>96</v>
      </c>
      <c r="G11021" s="1" t="s">
        <v>95</v>
      </c>
      <c r="H11021" s="1" t="s">
        <v>916</v>
      </c>
      <c r="I11021" s="1">
        <v>1606451</v>
      </c>
      <c r="J11021" s="1">
        <v>32691</v>
      </c>
      <c r="K11021" s="1">
        <v>359398</v>
      </c>
      <c r="L11021" s="1">
        <v>9339347</v>
      </c>
      <c r="M11021" s="1">
        <v>8.6739003658294678E-2</v>
      </c>
      <c r="N11021" s="1">
        <v>0.93745458126068115</v>
      </c>
      <c r="O11021" s="1">
        <v>3.0215999111533165E-2</v>
      </c>
      <c r="P11021" s="1">
        <v>1.9169729948043823</v>
      </c>
      <c r="Q11021" s="1">
        <v>0</v>
      </c>
      <c r="R11021" s="1">
        <v>6.3820001669228077E-3</v>
      </c>
      <c r="S11021" s="1">
        <v>31</v>
      </c>
      <c r="T11021" s="1">
        <v>1</v>
      </c>
      <c r="U11021" s="1">
        <v>11337887</v>
      </c>
      <c r="V11021" s="1">
        <v>0.12333700060844421</v>
      </c>
      <c r="W11021" s="1">
        <v>1.0997945070266724</v>
      </c>
      <c r="X11021" s="1">
        <v>1.0997945070266724</v>
      </c>
    </row>
    <row r="11022" spans="1:24" x14ac:dyDescent="0.35">
      <c r="A11022" s="1">
        <v>320038</v>
      </c>
      <c r="B11022" s="1" t="s">
        <v>2345</v>
      </c>
      <c r="C11022" s="1">
        <v>127041603</v>
      </c>
      <c r="D11022" s="1">
        <v>38</v>
      </c>
      <c r="E11022" s="1" t="s">
        <v>2910</v>
      </c>
      <c r="F11022" s="1" t="s">
        <v>96</v>
      </c>
      <c r="G11022" s="1" t="s">
        <v>95</v>
      </c>
      <c r="H11022" s="1" t="s">
        <v>916</v>
      </c>
      <c r="I11022" s="1">
        <v>1626049.63</v>
      </c>
      <c r="J11022" s="1">
        <v>64374.63</v>
      </c>
      <c r="K11022" s="1">
        <v>359398</v>
      </c>
      <c r="L11022" s="1">
        <v>9390243</v>
      </c>
      <c r="M11022" s="1">
        <v>5.0896000117063522E-2</v>
      </c>
      <c r="N11022" s="1">
        <v>0.54496318101882935</v>
      </c>
      <c r="O11022" s="1">
        <v>1.9598629325628281E-2</v>
      </c>
      <c r="P11022" s="1">
        <v>1.2199954986572266</v>
      </c>
      <c r="Q11022" s="1">
        <v>0</v>
      </c>
      <c r="R11022" s="1">
        <v>3.1683631241321564E-2</v>
      </c>
      <c r="S11022" s="1">
        <v>32</v>
      </c>
      <c r="T11022" s="1">
        <v>1</v>
      </c>
      <c r="U11022" s="1">
        <v>11440065</v>
      </c>
      <c r="V11022" s="1">
        <v>0.10217826068401337</v>
      </c>
      <c r="W11022" s="1">
        <v>0.90120846033096313</v>
      </c>
      <c r="X11022" s="1">
        <v>0.90120846033096313</v>
      </c>
    </row>
    <row r="11023" spans="1:24" x14ac:dyDescent="0.35">
      <c r="A11023" s="1">
        <v>330038</v>
      </c>
      <c r="B11023" s="1" t="s">
        <v>2346</v>
      </c>
      <c r="C11023" s="1">
        <v>127041603</v>
      </c>
      <c r="D11023" s="1">
        <v>38</v>
      </c>
      <c r="E11023" s="1" t="s">
        <v>2910</v>
      </c>
      <c r="F11023" s="1" t="s">
        <v>96</v>
      </c>
      <c r="G11023" s="1" t="s">
        <v>95</v>
      </c>
      <c r="H11023" s="1" t="s">
        <v>916</v>
      </c>
      <c r="I11023" s="1">
        <v>1682758.25</v>
      </c>
      <c r="J11023" s="1">
        <v>45354.05</v>
      </c>
      <c r="K11023" s="1">
        <v>359398</v>
      </c>
      <c r="L11023" s="1">
        <v>9477417</v>
      </c>
      <c r="M11023" s="1">
        <v>8.7173998355865479E-2</v>
      </c>
      <c r="N11023" s="1">
        <v>0.92834657430648804</v>
      </c>
      <c r="O11023" s="1">
        <v>5.6708618998527527E-2</v>
      </c>
      <c r="P11023" s="1">
        <v>3.4875085353851318</v>
      </c>
      <c r="Q11023" s="1">
        <v>0</v>
      </c>
      <c r="R11023" s="1">
        <v>-1.9020579755306244E-2</v>
      </c>
      <c r="S11023" s="1">
        <v>33</v>
      </c>
      <c r="T11023" s="1">
        <v>1</v>
      </c>
      <c r="U11023" s="1">
        <v>11564927</v>
      </c>
      <c r="V11023" s="1">
        <v>0.12486203759908676</v>
      </c>
      <c r="W11023" s="1">
        <v>1.0914448499679565</v>
      </c>
      <c r="X11023" s="1">
        <v>1.0914448499679565</v>
      </c>
    </row>
    <row r="11024" spans="1:24" x14ac:dyDescent="0.35">
      <c r="A11024" s="1">
        <v>340038</v>
      </c>
      <c r="B11024" s="1" t="s">
        <v>2347</v>
      </c>
      <c r="C11024" s="1">
        <v>127041603</v>
      </c>
      <c r="D11024" s="1">
        <v>38</v>
      </c>
      <c r="E11024" s="1" t="s">
        <v>2910</v>
      </c>
      <c r="F11024" s="1" t="s">
        <v>96</v>
      </c>
      <c r="G11024" s="1" t="s">
        <v>95</v>
      </c>
      <c r="H11024" s="1" t="s">
        <v>916</v>
      </c>
      <c r="I11024" s="1">
        <v>1682707.87</v>
      </c>
      <c r="J11024" s="1">
        <v>49985.41</v>
      </c>
      <c r="K11024" s="1">
        <v>359398</v>
      </c>
      <c r="L11024" s="1">
        <v>9477412</v>
      </c>
      <c r="M11024" s="1">
        <v>-4.9999998736893758E-6</v>
      </c>
      <c r="N11024" s="1">
        <v>-5.2756990044144914E-5</v>
      </c>
      <c r="O11024" s="1">
        <v>-5.0380000175209716E-5</v>
      </c>
      <c r="P11024" s="1">
        <v>-2.9938940424472094E-3</v>
      </c>
      <c r="Q11024" s="1">
        <v>0</v>
      </c>
      <c r="R11024" s="1">
        <v>4.6313600614666939E-3</v>
      </c>
      <c r="S11024" s="1">
        <v>34</v>
      </c>
      <c r="T11024" s="1">
        <v>1</v>
      </c>
      <c r="U11024" s="1">
        <v>11569503</v>
      </c>
      <c r="V11024" s="1">
        <v>4.5759803615510464E-3</v>
      </c>
      <c r="W11024" s="1">
        <v>3.9567910134792328E-2</v>
      </c>
      <c r="X11024" s="1">
        <v>3.9567910134792328E-2</v>
      </c>
    </row>
    <row r="11025" spans="1:24" x14ac:dyDescent="0.35">
      <c r="A11025" s="1">
        <v>350038</v>
      </c>
      <c r="B11025" s="1" t="s">
        <v>2348</v>
      </c>
      <c r="C11025" s="1">
        <v>127041603</v>
      </c>
      <c r="D11025" s="1">
        <v>38</v>
      </c>
      <c r="E11025" s="1" t="s">
        <v>2910</v>
      </c>
      <c r="F11025" s="1" t="s">
        <v>96</v>
      </c>
      <c r="G11025" s="1" t="s">
        <v>95</v>
      </c>
      <c r="H11025" s="1" t="s">
        <v>916</v>
      </c>
      <c r="I11025" s="1">
        <v>1761052.57</v>
      </c>
      <c r="J11025" s="1">
        <v>42730.25</v>
      </c>
      <c r="K11025" s="1">
        <v>359398</v>
      </c>
      <c r="L11025" s="1">
        <v>9536880</v>
      </c>
      <c r="M11025" s="1">
        <v>5.9468001127243042E-2</v>
      </c>
      <c r="N11025" s="1">
        <v>0.62747085094451904</v>
      </c>
      <c r="O11025" s="1">
        <v>7.834470272064209E-2</v>
      </c>
      <c r="P11025" s="1">
        <v>4.6558704376220703</v>
      </c>
      <c r="Q11025" s="1">
        <v>0</v>
      </c>
      <c r="R11025" s="1">
        <v>-7.2551597841084003E-3</v>
      </c>
      <c r="S11025" s="1">
        <v>35</v>
      </c>
      <c r="T11025" s="1">
        <v>1</v>
      </c>
      <c r="U11025" s="1">
        <v>11700061</v>
      </c>
      <c r="V11025" s="1">
        <v>0.13055753707885742</v>
      </c>
      <c r="W11025" s="1">
        <v>1.1284668445587158</v>
      </c>
      <c r="X11025" s="1">
        <v>1.1284668445587158</v>
      </c>
    </row>
    <row r="11026" spans="1:24" x14ac:dyDescent="0.35">
      <c r="A11026" s="1">
        <v>360038</v>
      </c>
      <c r="B11026" s="1" t="s">
        <v>2349</v>
      </c>
      <c r="C11026" s="1">
        <v>127041603</v>
      </c>
      <c r="D11026" s="1">
        <v>38</v>
      </c>
      <c r="E11026" s="1" t="s">
        <v>2910</v>
      </c>
      <c r="F11026" s="1" t="s">
        <v>96</v>
      </c>
      <c r="G11026" s="1" t="s">
        <v>95</v>
      </c>
      <c r="H11026" s="1" t="s">
        <v>916</v>
      </c>
      <c r="I11026" s="1">
        <v>1871034.6</v>
      </c>
      <c r="J11026" s="1">
        <v>39694</v>
      </c>
      <c r="K11026" s="1">
        <v>359398</v>
      </c>
      <c r="L11026" s="1">
        <v>9876663</v>
      </c>
      <c r="M11026" s="1">
        <v>0.33978301286697388</v>
      </c>
      <c r="N11026" s="1">
        <v>3.5628318786621094</v>
      </c>
      <c r="O11026" s="1">
        <v>0.10998202860355377</v>
      </c>
      <c r="P11026" s="1">
        <v>6.245244026184082</v>
      </c>
      <c r="Q11026" s="1">
        <v>0</v>
      </c>
      <c r="R11026" s="1">
        <v>-3.0362498946487904E-3</v>
      </c>
      <c r="S11026" s="1">
        <v>36</v>
      </c>
      <c r="T11026" s="1">
        <v>1</v>
      </c>
      <c r="U11026" s="1">
        <v>12146790</v>
      </c>
      <c r="V11026" s="1">
        <v>0.44672879576683044</v>
      </c>
      <c r="W11026" s="1">
        <v>3.8181767463684082</v>
      </c>
      <c r="X11026" s="1">
        <v>3.8181767463684082</v>
      </c>
    </row>
    <row r="11027" spans="1:24" x14ac:dyDescent="0.35">
      <c r="A11027" s="1">
        <v>370038</v>
      </c>
      <c r="B11027" s="1" t="s">
        <v>2350</v>
      </c>
      <c r="C11027" s="1">
        <v>127041603</v>
      </c>
      <c r="D11027" s="1">
        <v>38</v>
      </c>
      <c r="E11027" s="1" t="s">
        <v>2910</v>
      </c>
      <c r="F11027" s="1" t="s">
        <v>96</v>
      </c>
      <c r="G11027" s="1" t="s">
        <v>95</v>
      </c>
      <c r="H11027" s="1" t="s">
        <v>916</v>
      </c>
      <c r="I11027" s="1">
        <v>1879609.74</v>
      </c>
      <c r="J11027" s="1">
        <v>74198.67</v>
      </c>
      <c r="K11027" s="1">
        <v>359398</v>
      </c>
      <c r="L11027" s="1">
        <v>10213984</v>
      </c>
      <c r="M11027" s="1">
        <v>0.33732101321220398</v>
      </c>
      <c r="N11027" s="1">
        <v>3.4153337478637695</v>
      </c>
      <c r="O11027" s="1">
        <v>8.5751395672559738E-3</v>
      </c>
      <c r="P11027" s="1">
        <v>0.45831006765365601</v>
      </c>
      <c r="Q11027" s="1">
        <v>0</v>
      </c>
      <c r="R11027" s="1">
        <v>3.4504670649766922E-2</v>
      </c>
      <c r="S11027" s="1">
        <v>37</v>
      </c>
      <c r="T11027" s="1">
        <v>1</v>
      </c>
      <c r="U11027" s="1">
        <v>12527190</v>
      </c>
      <c r="V11027" s="1">
        <v>0.38040083646774292</v>
      </c>
      <c r="W11027" s="1">
        <v>3.1316916942596436</v>
      </c>
      <c r="X11027" s="1">
        <v>3.1316916942596436</v>
      </c>
    </row>
    <row r="11028" spans="1:24" x14ac:dyDescent="0.35">
      <c r="A11028" s="1">
        <v>380038</v>
      </c>
      <c r="B11028" s="1" t="s">
        <v>2351</v>
      </c>
      <c r="C11028" s="1">
        <v>127041603</v>
      </c>
      <c r="D11028" s="1">
        <v>38</v>
      </c>
      <c r="E11028" s="1" t="s">
        <v>2910</v>
      </c>
      <c r="F11028" s="1" t="s">
        <v>96</v>
      </c>
      <c r="G11028" s="1" t="s">
        <v>95</v>
      </c>
      <c r="H11028" s="1" t="s">
        <v>916</v>
      </c>
      <c r="I11028" s="1">
        <v>2073200</v>
      </c>
      <c r="J11028" s="1">
        <v>83156</v>
      </c>
      <c r="K11028" s="1">
        <v>752004.1875</v>
      </c>
      <c r="L11028" s="1">
        <v>10359641</v>
      </c>
      <c r="M11028" s="1">
        <v>0.1456570029258728</v>
      </c>
      <c r="N11028" s="1">
        <v>1.4260547161102295</v>
      </c>
      <c r="O11028" s="1">
        <v>0.19359025359153748</v>
      </c>
      <c r="P11028" s="1">
        <v>10.299491882324219</v>
      </c>
      <c r="Q11028" s="1">
        <v>0.39260619878768921</v>
      </c>
      <c r="R11028" s="1">
        <v>8.9573301374912262E-3</v>
      </c>
      <c r="S11028" s="1">
        <v>38</v>
      </c>
      <c r="T11028" s="1">
        <v>1</v>
      </c>
      <c r="U11028" s="1">
        <v>13268001</v>
      </c>
      <c r="V11028" s="1">
        <v>0.74081075191497803</v>
      </c>
      <c r="W11028" s="1">
        <v>5.9136247634887695</v>
      </c>
      <c r="X11028" s="1">
        <v>5.9136247634887695</v>
      </c>
    </row>
    <row r="11029" spans="1:24" x14ac:dyDescent="0.35">
      <c r="A11029" s="1">
        <v>390038</v>
      </c>
      <c r="B11029" s="1" t="s">
        <v>2352</v>
      </c>
      <c r="C11029" s="1">
        <v>127041603</v>
      </c>
      <c r="D11029" s="1">
        <v>38</v>
      </c>
      <c r="E11029" s="1" t="s">
        <v>2910</v>
      </c>
      <c r="F11029" s="1" t="s">
        <v>96</v>
      </c>
      <c r="G11029" s="1" t="s">
        <v>95</v>
      </c>
      <c r="H11029" s="1" t="s">
        <v>916</v>
      </c>
      <c r="I11029" s="1">
        <v>2095804</v>
      </c>
      <c r="J11029" s="1">
        <v>89548</v>
      </c>
      <c r="K11029" s="1">
        <v>1383906.75</v>
      </c>
      <c r="L11029" s="1">
        <v>10431017</v>
      </c>
      <c r="M11029" s="1">
        <v>7.1376003324985504E-2</v>
      </c>
      <c r="N11029" s="1">
        <v>0.68898141384124756</v>
      </c>
      <c r="O11029" s="1">
        <v>2.2603999823331833E-2</v>
      </c>
      <c r="P11029" s="1">
        <v>1.0902951955795288</v>
      </c>
      <c r="Q11029" s="1">
        <v>0.63190257549285889</v>
      </c>
      <c r="R11029" s="1">
        <v>6.3919997774064541E-3</v>
      </c>
      <c r="S11029" s="1">
        <v>39</v>
      </c>
      <c r="T11029" s="1">
        <v>1</v>
      </c>
      <c r="U11029" s="1">
        <v>14000276</v>
      </c>
      <c r="V11029" s="1">
        <v>0.73227459192276001</v>
      </c>
      <c r="W11029" s="1">
        <v>5.5191059112548828</v>
      </c>
      <c r="X11029" s="1">
        <v>5.5191059112548828</v>
      </c>
    </row>
    <row r="11030" spans="1:24" x14ac:dyDescent="0.35">
      <c r="A11030" s="1">
        <v>400038</v>
      </c>
      <c r="B11030" s="1" t="s">
        <v>2353</v>
      </c>
      <c r="C11030" s="1">
        <v>127041603</v>
      </c>
      <c r="D11030" s="1">
        <v>38</v>
      </c>
      <c r="E11030" s="1" t="s">
        <v>2910</v>
      </c>
      <c r="F11030" s="1" t="s">
        <v>96</v>
      </c>
      <c r="G11030" s="1" t="s">
        <v>95</v>
      </c>
      <c r="H11030" s="1" t="s">
        <v>916</v>
      </c>
      <c r="S11030" s="1">
        <v>40</v>
      </c>
      <c r="T11030" s="1">
        <v>1</v>
      </c>
      <c r="U11030" s="1">
        <v>0</v>
      </c>
      <c r="V11030" s="1">
        <v>0</v>
      </c>
      <c r="W11030" s="1">
        <v>-100</v>
      </c>
      <c r="X11030" s="1">
        <v>-100</v>
      </c>
    </row>
    <row r="11031" spans="1:24" x14ac:dyDescent="0.35">
      <c r="A11031" s="1">
        <v>410038</v>
      </c>
      <c r="B11031" s="1" t="s">
        <v>2354</v>
      </c>
      <c r="C11031" s="1">
        <v>127041603</v>
      </c>
      <c r="D11031" s="1">
        <v>38</v>
      </c>
      <c r="E11031" s="1" t="s">
        <v>2910</v>
      </c>
      <c r="F11031" s="1" t="s">
        <v>96</v>
      </c>
      <c r="G11031" s="1" t="s">
        <v>95</v>
      </c>
      <c r="H11031" s="1" t="s">
        <v>916</v>
      </c>
      <c r="S11031" s="1">
        <v>41</v>
      </c>
      <c r="T11031" s="1">
        <v>1</v>
      </c>
      <c r="U11031" s="1">
        <v>0</v>
      </c>
      <c r="V11031" s="1">
        <v>0</v>
      </c>
    </row>
    <row r="11032" spans="1:24" x14ac:dyDescent="0.35">
      <c r="A11032" s="1">
        <v>420038</v>
      </c>
      <c r="B11032" s="1" t="s">
        <v>2355</v>
      </c>
      <c r="C11032" s="1">
        <v>127041603</v>
      </c>
      <c r="D11032" s="1">
        <v>38</v>
      </c>
      <c r="E11032" s="1" t="s">
        <v>2910</v>
      </c>
      <c r="F11032" s="1" t="s">
        <v>96</v>
      </c>
      <c r="G11032" s="1" t="s">
        <v>95</v>
      </c>
      <c r="H11032" s="1" t="s">
        <v>916</v>
      </c>
      <c r="S11032" s="1">
        <v>42</v>
      </c>
      <c r="T11032" s="1">
        <v>1</v>
      </c>
      <c r="U11032" s="1">
        <v>0</v>
      </c>
      <c r="V11032" s="1">
        <v>0</v>
      </c>
    </row>
    <row r="11033" spans="1:24" x14ac:dyDescent="0.35">
      <c r="A11033" s="1">
        <v>430038</v>
      </c>
      <c r="B11033" s="1" t="s">
        <v>2356</v>
      </c>
      <c r="C11033" s="1">
        <v>127041603</v>
      </c>
      <c r="D11033" s="1">
        <v>38</v>
      </c>
      <c r="E11033" s="1" t="s">
        <v>2910</v>
      </c>
      <c r="F11033" s="1" t="s">
        <v>96</v>
      </c>
      <c r="G11033" s="1" t="s">
        <v>95</v>
      </c>
      <c r="H11033" s="1" t="s">
        <v>916</v>
      </c>
      <c r="S11033" s="1">
        <v>43</v>
      </c>
      <c r="T11033" s="1">
        <v>1</v>
      </c>
      <c r="U11033" s="1">
        <v>0</v>
      </c>
      <c r="V11033" s="1">
        <v>0</v>
      </c>
    </row>
    <row r="11034" spans="1:24" x14ac:dyDescent="0.35">
      <c r="A11034" s="1">
        <v>440038</v>
      </c>
      <c r="B11034" s="1" t="s">
        <v>2357</v>
      </c>
      <c r="C11034" s="1">
        <v>127041603</v>
      </c>
      <c r="D11034" s="1">
        <v>38</v>
      </c>
      <c r="E11034" s="1" t="s">
        <v>2910</v>
      </c>
      <c r="F11034" s="1" t="s">
        <v>96</v>
      </c>
      <c r="G11034" s="1" t="s">
        <v>95</v>
      </c>
      <c r="H11034" s="1" t="s">
        <v>916</v>
      </c>
      <c r="S11034" s="1">
        <v>44</v>
      </c>
      <c r="T11034" s="1">
        <v>1</v>
      </c>
      <c r="U11034" s="1">
        <v>0</v>
      </c>
      <c r="V11034" s="1">
        <v>0</v>
      </c>
    </row>
    <row r="11035" spans="1:24" x14ac:dyDescent="0.35">
      <c r="A11035" s="1">
        <v>450038</v>
      </c>
      <c r="B11035" s="1" t="s">
        <v>2358</v>
      </c>
      <c r="C11035" s="1">
        <v>127041603</v>
      </c>
      <c r="D11035" s="1">
        <v>38</v>
      </c>
      <c r="E11035" s="1" t="s">
        <v>2910</v>
      </c>
      <c r="F11035" s="1" t="s">
        <v>96</v>
      </c>
      <c r="G11035" s="1" t="s">
        <v>95</v>
      </c>
      <c r="H11035" s="1" t="s">
        <v>916</v>
      </c>
      <c r="S11035" s="1">
        <v>45</v>
      </c>
      <c r="T11035" s="1">
        <v>1</v>
      </c>
      <c r="U11035" s="1">
        <v>0</v>
      </c>
      <c r="V11035" s="1">
        <v>0</v>
      </c>
    </row>
    <row r="11036" spans="1:24" x14ac:dyDescent="0.35">
      <c r="A11036" s="1">
        <v>460038</v>
      </c>
      <c r="B11036" s="1" t="s">
        <v>2359</v>
      </c>
      <c r="C11036" s="1">
        <v>127041603</v>
      </c>
      <c r="D11036" s="1">
        <v>38</v>
      </c>
      <c r="E11036" s="1" t="s">
        <v>2910</v>
      </c>
      <c r="F11036" s="1" t="s">
        <v>96</v>
      </c>
      <c r="G11036" s="1" t="s">
        <v>95</v>
      </c>
      <c r="H11036" s="1" t="s">
        <v>916</v>
      </c>
      <c r="S11036" s="1">
        <v>46</v>
      </c>
      <c r="T11036" s="1">
        <v>1</v>
      </c>
      <c r="U11036" s="1">
        <v>0</v>
      </c>
      <c r="V11036" s="1">
        <v>0</v>
      </c>
    </row>
    <row r="11037" spans="1:24" x14ac:dyDescent="0.35">
      <c r="A11037" s="1">
        <v>470038</v>
      </c>
      <c r="B11037" s="1" t="s">
        <v>2360</v>
      </c>
      <c r="C11037" s="1">
        <v>127041603</v>
      </c>
      <c r="D11037" s="1">
        <v>38</v>
      </c>
      <c r="E11037" s="1" t="s">
        <v>2910</v>
      </c>
      <c r="F11037" s="1" t="s">
        <v>96</v>
      </c>
      <c r="G11037" s="1" t="s">
        <v>95</v>
      </c>
      <c r="H11037" s="1" t="s">
        <v>916</v>
      </c>
      <c r="S11037" s="1">
        <v>47</v>
      </c>
      <c r="T11037" s="1">
        <v>1</v>
      </c>
      <c r="U11037" s="1">
        <v>0</v>
      </c>
      <c r="V11037" s="1">
        <v>0</v>
      </c>
    </row>
    <row r="11038" spans="1:24" x14ac:dyDescent="0.35">
      <c r="A11038" s="1">
        <v>480038</v>
      </c>
      <c r="B11038" s="1" t="s">
        <v>2361</v>
      </c>
      <c r="C11038" s="1">
        <v>127041603</v>
      </c>
      <c r="D11038" s="1">
        <v>38</v>
      </c>
      <c r="E11038" s="1" t="s">
        <v>2910</v>
      </c>
      <c r="F11038" s="1" t="s">
        <v>96</v>
      </c>
      <c r="G11038" s="1" t="s">
        <v>95</v>
      </c>
      <c r="H11038" s="1" t="s">
        <v>916</v>
      </c>
      <c r="S11038" s="1">
        <v>48</v>
      </c>
      <c r="T11038" s="1">
        <v>1</v>
      </c>
      <c r="U11038" s="1">
        <v>0</v>
      </c>
      <c r="V11038" s="1">
        <v>0</v>
      </c>
    </row>
    <row r="11039" spans="1:24" x14ac:dyDescent="0.35">
      <c r="A11039" s="1">
        <v>290075</v>
      </c>
      <c r="B11039" s="1" t="s">
        <v>2341</v>
      </c>
      <c r="C11039" s="1">
        <v>127042003</v>
      </c>
      <c r="D11039" s="1">
        <v>75</v>
      </c>
      <c r="E11039" s="1" t="s">
        <v>2911</v>
      </c>
      <c r="F11039" s="1" t="s">
        <v>96</v>
      </c>
      <c r="G11039" s="1" t="s">
        <v>95</v>
      </c>
      <c r="H11039" s="1" t="s">
        <v>916</v>
      </c>
      <c r="I11039" s="1">
        <v>1567711.62</v>
      </c>
      <c r="K11039" s="1">
        <v>288611</v>
      </c>
      <c r="L11039" s="1">
        <v>8444360</v>
      </c>
      <c r="S11039" s="1">
        <v>29</v>
      </c>
      <c r="T11039" s="1">
        <v>1</v>
      </c>
      <c r="U11039" s="1">
        <v>10300683</v>
      </c>
      <c r="V11039" s="1">
        <v>0</v>
      </c>
    </row>
    <row r="11040" spans="1:24" x14ac:dyDescent="0.35">
      <c r="A11040" s="1">
        <v>300075</v>
      </c>
      <c r="B11040" s="1" t="s">
        <v>2343</v>
      </c>
      <c r="C11040" s="1">
        <v>127042003</v>
      </c>
      <c r="D11040" s="1">
        <v>75</v>
      </c>
      <c r="E11040" s="1" t="s">
        <v>2911</v>
      </c>
      <c r="F11040" s="1" t="s">
        <v>96</v>
      </c>
      <c r="G11040" s="1" t="s">
        <v>95</v>
      </c>
      <c r="H11040" s="1" t="s">
        <v>916</v>
      </c>
      <c r="I11040" s="1">
        <v>1577134.32</v>
      </c>
      <c r="K11040" s="1">
        <v>359497</v>
      </c>
      <c r="L11040" s="1">
        <v>8561334</v>
      </c>
      <c r="M11040" s="1">
        <v>0.11697400361299515</v>
      </c>
      <c r="N11040" s="1">
        <v>1.3852323293685913</v>
      </c>
      <c r="O11040" s="1">
        <v>9.4226999208331108E-3</v>
      </c>
      <c r="P11040" s="1">
        <v>0.6010480523109436</v>
      </c>
      <c r="Q11040" s="1">
        <v>7.0886000990867615E-2</v>
      </c>
      <c r="S11040" s="1">
        <v>30</v>
      </c>
      <c r="T11040" s="1">
        <v>1</v>
      </c>
      <c r="U11040" s="1">
        <v>10497965</v>
      </c>
      <c r="V11040" s="1">
        <v>0.19728270173072815</v>
      </c>
      <c r="W11040" s="1">
        <v>1.9152321815490723</v>
      </c>
      <c r="X11040" s="1">
        <v>1.9152321815490723</v>
      </c>
    </row>
    <row r="11041" spans="1:24" x14ac:dyDescent="0.35">
      <c r="A11041" s="1">
        <v>310075</v>
      </c>
      <c r="B11041" s="1" t="s">
        <v>2344</v>
      </c>
      <c r="C11041" s="1">
        <v>127042003</v>
      </c>
      <c r="D11041" s="1">
        <v>75</v>
      </c>
      <c r="E11041" s="1" t="s">
        <v>2911</v>
      </c>
      <c r="F11041" s="1" t="s">
        <v>96</v>
      </c>
      <c r="G11041" s="1" t="s">
        <v>95</v>
      </c>
      <c r="H11041" s="1" t="s">
        <v>916</v>
      </c>
      <c r="I11041" s="1">
        <v>1605611.11</v>
      </c>
      <c r="K11041" s="1">
        <v>324054</v>
      </c>
      <c r="L11041" s="1">
        <v>8629332</v>
      </c>
      <c r="M11041" s="1">
        <v>6.7997999489307404E-2</v>
      </c>
      <c r="N11041" s="1">
        <v>0.79424536228179932</v>
      </c>
      <c r="O11041" s="1">
        <v>2.8476789593696594E-2</v>
      </c>
      <c r="P11041" s="1">
        <v>1.8056033849716187</v>
      </c>
      <c r="Q11041" s="1">
        <v>-3.5443000495433807E-2</v>
      </c>
      <c r="S11041" s="1">
        <v>31</v>
      </c>
      <c r="T11041" s="1">
        <v>1</v>
      </c>
      <c r="U11041" s="1">
        <v>10558997</v>
      </c>
      <c r="V11041" s="1">
        <v>6.103178858757019E-2</v>
      </c>
      <c r="W11041" s="1">
        <v>0.58136981725692749</v>
      </c>
      <c r="X11041" s="1">
        <v>0.58136981725692749</v>
      </c>
    </row>
    <row r="11042" spans="1:24" x14ac:dyDescent="0.35">
      <c r="A11042" s="1">
        <v>320075</v>
      </c>
      <c r="B11042" s="1" t="s">
        <v>2345</v>
      </c>
      <c r="C11042" s="1">
        <v>127042003</v>
      </c>
      <c r="D11042" s="1">
        <v>75</v>
      </c>
      <c r="E11042" s="1" t="s">
        <v>2911</v>
      </c>
      <c r="F11042" s="1" t="s">
        <v>96</v>
      </c>
      <c r="G11042" s="1" t="s">
        <v>95</v>
      </c>
      <c r="H11042" s="1" t="s">
        <v>916</v>
      </c>
      <c r="I11042" s="1">
        <v>1610073.66</v>
      </c>
      <c r="J11042" s="1">
        <v>8235.2800000000007</v>
      </c>
      <c r="K11042" s="1">
        <v>324054</v>
      </c>
      <c r="L11042" s="1">
        <v>8712899</v>
      </c>
      <c r="M11042" s="1">
        <v>8.3567000925540924E-2</v>
      </c>
      <c r="N11042" s="1">
        <v>0.96840637922286987</v>
      </c>
      <c r="O11042" s="1">
        <v>4.4625499285757542E-3</v>
      </c>
      <c r="P11042" s="1">
        <v>0.27793467044830322</v>
      </c>
      <c r="Q11042" s="1">
        <v>0</v>
      </c>
      <c r="S11042" s="1">
        <v>32</v>
      </c>
      <c r="T11042" s="1">
        <v>1</v>
      </c>
      <c r="U11042" s="1">
        <v>10655262</v>
      </c>
      <c r="V11042" s="1">
        <v>8.8029548525810242E-2</v>
      </c>
      <c r="W11042" s="1">
        <v>0.91168695688247681</v>
      </c>
      <c r="X11042" s="1">
        <v>0.91168695688247681</v>
      </c>
    </row>
    <row r="11043" spans="1:24" x14ac:dyDescent="0.35">
      <c r="A11043" s="1">
        <v>330075</v>
      </c>
      <c r="B11043" s="1" t="s">
        <v>2346</v>
      </c>
      <c r="C11043" s="1">
        <v>127042003</v>
      </c>
      <c r="D11043" s="1">
        <v>75</v>
      </c>
      <c r="E11043" s="1" t="s">
        <v>2911</v>
      </c>
      <c r="F11043" s="1" t="s">
        <v>96</v>
      </c>
      <c r="G11043" s="1" t="s">
        <v>95</v>
      </c>
      <c r="H11043" s="1" t="s">
        <v>916</v>
      </c>
      <c r="I11043" s="1">
        <v>1642738.03</v>
      </c>
      <c r="J11043" s="1">
        <v>22554.63</v>
      </c>
      <c r="K11043" s="1">
        <v>350818.8</v>
      </c>
      <c r="L11043" s="1">
        <v>8831642</v>
      </c>
      <c r="M11043" s="1">
        <v>0.11874300241470337</v>
      </c>
      <c r="N11043" s="1">
        <v>1.3628414869308472</v>
      </c>
      <c r="O11043" s="1">
        <v>3.266436979174614E-2</v>
      </c>
      <c r="P11043" s="1">
        <v>2.028749942779541</v>
      </c>
      <c r="Q11043" s="1">
        <v>2.6764800772070885E-2</v>
      </c>
      <c r="R11043" s="1">
        <v>1.4319350011646748E-2</v>
      </c>
      <c r="S11043" s="1">
        <v>33</v>
      </c>
      <c r="T11043" s="1">
        <v>1</v>
      </c>
      <c r="U11043" s="1">
        <v>10847753</v>
      </c>
      <c r="V11043" s="1">
        <v>0.19249153137207031</v>
      </c>
      <c r="W11043" s="1">
        <v>1.8065346479415894</v>
      </c>
      <c r="X11043" s="1">
        <v>1.8065346479415894</v>
      </c>
    </row>
    <row r="11044" spans="1:24" x14ac:dyDescent="0.35">
      <c r="A11044" s="1">
        <v>340075</v>
      </c>
      <c r="B11044" s="1" t="s">
        <v>2347</v>
      </c>
      <c r="C11044" s="1">
        <v>127042003</v>
      </c>
      <c r="D11044" s="1">
        <v>75</v>
      </c>
      <c r="E11044" s="1" t="s">
        <v>2911</v>
      </c>
      <c r="F11044" s="1" t="s">
        <v>96</v>
      </c>
      <c r="G11044" s="1" t="s">
        <v>95</v>
      </c>
      <c r="H11044" s="1" t="s">
        <v>916</v>
      </c>
      <c r="I11044" s="1">
        <v>1642708.99</v>
      </c>
      <c r="J11044" s="1">
        <v>40490.79</v>
      </c>
      <c r="K11044" s="1">
        <v>324054</v>
      </c>
      <c r="L11044" s="1">
        <v>8831637</v>
      </c>
      <c r="M11044" s="1">
        <v>-4.9999998736893758E-6</v>
      </c>
      <c r="N11044" s="1">
        <v>-5.6614615459693596E-5</v>
      </c>
      <c r="O11044" s="1">
        <v>-2.9040000299573876E-5</v>
      </c>
      <c r="P11044" s="1">
        <v>-1.7677803989499807E-3</v>
      </c>
      <c r="Q11044" s="1">
        <v>-2.6764800772070885E-2</v>
      </c>
      <c r="R11044" s="1">
        <v>1.7936160787940025E-2</v>
      </c>
      <c r="S11044" s="1">
        <v>34</v>
      </c>
      <c r="T11044" s="1">
        <v>1</v>
      </c>
      <c r="U11044" s="1">
        <v>10838891</v>
      </c>
      <c r="V11044" s="1">
        <v>-8.8626807555556297E-3</v>
      </c>
      <c r="W11044" s="1">
        <v>-8.1694334745407104E-2</v>
      </c>
      <c r="X11044" s="1">
        <v>-8.1694334745407104E-2</v>
      </c>
    </row>
    <row r="11045" spans="1:24" x14ac:dyDescent="0.35">
      <c r="A11045" s="1">
        <v>350075</v>
      </c>
      <c r="B11045" s="1" t="s">
        <v>2348</v>
      </c>
      <c r="C11045" s="1">
        <v>127042003</v>
      </c>
      <c r="D11045" s="1">
        <v>75</v>
      </c>
      <c r="E11045" s="1" t="s">
        <v>2911</v>
      </c>
      <c r="F11045" s="1" t="s">
        <v>96</v>
      </c>
      <c r="G11045" s="1" t="s">
        <v>95</v>
      </c>
      <c r="H11045" s="1" t="s">
        <v>916</v>
      </c>
      <c r="I11045" s="1">
        <v>1697563.52</v>
      </c>
      <c r="K11045" s="1">
        <v>324054</v>
      </c>
      <c r="L11045" s="1">
        <v>9021271</v>
      </c>
      <c r="M11045" s="1">
        <v>0.18963399529457092</v>
      </c>
      <c r="N11045" s="1">
        <v>2.1472122669219971</v>
      </c>
      <c r="O11045" s="1">
        <v>5.4854530841112137E-2</v>
      </c>
      <c r="P11045" s="1">
        <v>3.3392724990844727</v>
      </c>
      <c r="Q11045" s="1">
        <v>0</v>
      </c>
      <c r="S11045" s="1">
        <v>35</v>
      </c>
      <c r="T11045" s="1">
        <v>1</v>
      </c>
      <c r="U11045" s="1">
        <v>11042888</v>
      </c>
      <c r="V11045" s="1">
        <v>0.24448852241039276</v>
      </c>
      <c r="W11045" s="1">
        <v>1.8820836544036865</v>
      </c>
      <c r="X11045" s="1">
        <v>1.8820836544036865</v>
      </c>
    </row>
    <row r="11046" spans="1:24" x14ac:dyDescent="0.35">
      <c r="A11046" s="1">
        <v>360075</v>
      </c>
      <c r="B11046" s="1" t="s">
        <v>2349</v>
      </c>
      <c r="C11046" s="1">
        <v>127042003</v>
      </c>
      <c r="D11046" s="1">
        <v>75</v>
      </c>
      <c r="E11046" s="1" t="s">
        <v>2911</v>
      </c>
      <c r="F11046" s="1" t="s">
        <v>96</v>
      </c>
      <c r="G11046" s="1" t="s">
        <v>95</v>
      </c>
      <c r="H11046" s="1" t="s">
        <v>916</v>
      </c>
      <c r="I11046" s="1">
        <v>1770678.52</v>
      </c>
      <c r="K11046" s="1">
        <v>324054</v>
      </c>
      <c r="L11046" s="1">
        <v>9398896</v>
      </c>
      <c r="M11046" s="1">
        <v>0.3776249885559082</v>
      </c>
      <c r="N11046" s="1">
        <v>4.1859402656555176</v>
      </c>
      <c r="O11046" s="1">
        <v>7.3114998638629913E-2</v>
      </c>
      <c r="P11046" s="1">
        <v>4.3070554733276367</v>
      </c>
      <c r="Q11046" s="1">
        <v>0</v>
      </c>
      <c r="S11046" s="1">
        <v>36</v>
      </c>
      <c r="T11046" s="1">
        <v>1</v>
      </c>
      <c r="U11046" s="1">
        <v>11493628</v>
      </c>
      <c r="V11046" s="1">
        <v>0.45073997974395752</v>
      </c>
      <c r="W11046" s="1">
        <v>4.0817222595214844</v>
      </c>
      <c r="X11046" s="1">
        <v>4.0817222595214844</v>
      </c>
    </row>
    <row r="11047" spans="1:24" x14ac:dyDescent="0.35">
      <c r="A11047" s="1">
        <v>370075</v>
      </c>
      <c r="B11047" s="1" t="s">
        <v>2350</v>
      </c>
      <c r="C11047" s="1">
        <v>127042003</v>
      </c>
      <c r="D11047" s="1">
        <v>75</v>
      </c>
      <c r="E11047" s="1" t="s">
        <v>2911</v>
      </c>
      <c r="F11047" s="1" t="s">
        <v>96</v>
      </c>
      <c r="G11047" s="1" t="s">
        <v>95</v>
      </c>
      <c r="H11047" s="1" t="s">
        <v>916</v>
      </c>
      <c r="I11047" s="1">
        <v>1816176.08</v>
      </c>
      <c r="K11047" s="1">
        <v>324054</v>
      </c>
      <c r="L11047" s="1">
        <v>9801725</v>
      </c>
      <c r="M11047" s="1">
        <v>0.40282899141311646</v>
      </c>
      <c r="N11047" s="1">
        <v>4.2859182357788086</v>
      </c>
      <c r="O11047" s="1">
        <v>4.5497559010982513E-2</v>
      </c>
      <c r="P11047" s="1">
        <v>2.5694985389709473</v>
      </c>
      <c r="Q11047" s="1">
        <v>0</v>
      </c>
      <c r="S11047" s="1">
        <v>37</v>
      </c>
      <c r="T11047" s="1">
        <v>1</v>
      </c>
      <c r="U11047" s="1">
        <v>11941955</v>
      </c>
      <c r="V11047" s="1">
        <v>0.44832655787467957</v>
      </c>
      <c r="W11047" s="1">
        <v>3.9006569385528564</v>
      </c>
      <c r="X11047" s="1">
        <v>3.9006569385528564</v>
      </c>
    </row>
    <row r="11048" spans="1:24" x14ac:dyDescent="0.35">
      <c r="A11048" s="1">
        <v>380075</v>
      </c>
      <c r="B11048" s="1" t="s">
        <v>2351</v>
      </c>
      <c r="C11048" s="1">
        <v>127042003</v>
      </c>
      <c r="D11048" s="1">
        <v>75</v>
      </c>
      <c r="E11048" s="1" t="s">
        <v>2911</v>
      </c>
      <c r="F11048" s="1" t="s">
        <v>96</v>
      </c>
      <c r="G11048" s="1" t="s">
        <v>95</v>
      </c>
      <c r="H11048" s="1" t="s">
        <v>916</v>
      </c>
      <c r="I11048" s="1">
        <v>1911450</v>
      </c>
      <c r="K11048" s="1">
        <v>687798.125</v>
      </c>
      <c r="L11048" s="1">
        <v>9958966</v>
      </c>
      <c r="M11048" s="1">
        <v>0.15724100172519684</v>
      </c>
      <c r="N11048" s="1">
        <v>1.6042176485061646</v>
      </c>
      <c r="O11048" s="1">
        <v>9.5273919403553009E-2</v>
      </c>
      <c r="P11048" s="1">
        <v>5.2458524703979492</v>
      </c>
      <c r="Q11048" s="1">
        <v>0.36374413967132568</v>
      </c>
      <c r="S11048" s="1">
        <v>38</v>
      </c>
      <c r="T11048" s="1">
        <v>1</v>
      </c>
      <c r="U11048" s="1">
        <v>12558214</v>
      </c>
      <c r="V11048" s="1">
        <v>0.61625903844833374</v>
      </c>
      <c r="W11048" s="1">
        <v>5.1604533195495605</v>
      </c>
      <c r="X11048" s="1">
        <v>5.1604533195495605</v>
      </c>
    </row>
    <row r="11049" spans="1:24" x14ac:dyDescent="0.35">
      <c r="A11049" s="1">
        <v>390075</v>
      </c>
      <c r="B11049" s="1" t="s">
        <v>2352</v>
      </c>
      <c r="C11049" s="1">
        <v>127042003</v>
      </c>
      <c r="D11049" s="1">
        <v>75</v>
      </c>
      <c r="E11049" s="1" t="s">
        <v>2911</v>
      </c>
      <c r="F11049" s="1" t="s">
        <v>96</v>
      </c>
      <c r="G11049" s="1" t="s">
        <v>95</v>
      </c>
      <c r="H11049" s="1" t="s">
        <v>916</v>
      </c>
      <c r="I11049" s="1">
        <v>1948997</v>
      </c>
      <c r="K11049" s="1">
        <v>1104397.5</v>
      </c>
      <c r="L11049" s="1">
        <v>10045101</v>
      </c>
      <c r="M11049" s="1">
        <v>8.6134999990463257E-2</v>
      </c>
      <c r="N11049" s="1">
        <v>0.86489903926849365</v>
      </c>
      <c r="O11049" s="1">
        <v>3.7546999752521515E-2</v>
      </c>
      <c r="P11049" s="1">
        <v>1.9643203020095825</v>
      </c>
      <c r="Q11049" s="1">
        <v>0.41659936308860779</v>
      </c>
      <c r="S11049" s="1">
        <v>39</v>
      </c>
      <c r="T11049" s="1">
        <v>1</v>
      </c>
      <c r="U11049" s="1">
        <v>13098496</v>
      </c>
      <c r="V11049" s="1">
        <v>0.54028135538101196</v>
      </c>
      <c r="W11049" s="1">
        <v>4.3022198677062988</v>
      </c>
      <c r="X11049" s="1">
        <v>4.3022198677062988</v>
      </c>
    </row>
    <row r="11050" spans="1:24" x14ac:dyDescent="0.35">
      <c r="A11050" s="1">
        <v>400075</v>
      </c>
      <c r="B11050" s="1" t="s">
        <v>2353</v>
      </c>
      <c r="C11050" s="1">
        <v>127042003</v>
      </c>
      <c r="D11050" s="1">
        <v>75</v>
      </c>
      <c r="E11050" s="1" t="s">
        <v>2911</v>
      </c>
      <c r="F11050" s="1" t="s">
        <v>96</v>
      </c>
      <c r="G11050" s="1" t="s">
        <v>95</v>
      </c>
      <c r="H11050" s="1" t="s">
        <v>916</v>
      </c>
      <c r="S11050" s="1">
        <v>40</v>
      </c>
      <c r="T11050" s="1">
        <v>1</v>
      </c>
      <c r="U11050" s="1">
        <v>0</v>
      </c>
      <c r="V11050" s="1">
        <v>0</v>
      </c>
      <c r="W11050" s="1">
        <v>-100</v>
      </c>
      <c r="X11050" s="1">
        <v>-100</v>
      </c>
    </row>
    <row r="11051" spans="1:24" x14ac:dyDescent="0.35">
      <c r="A11051" s="1">
        <v>410075</v>
      </c>
      <c r="B11051" s="1" t="s">
        <v>2354</v>
      </c>
      <c r="C11051" s="1">
        <v>127042003</v>
      </c>
      <c r="D11051" s="1">
        <v>75</v>
      </c>
      <c r="E11051" s="1" t="s">
        <v>2911</v>
      </c>
      <c r="F11051" s="1" t="s">
        <v>96</v>
      </c>
      <c r="G11051" s="1" t="s">
        <v>95</v>
      </c>
      <c r="H11051" s="1" t="s">
        <v>916</v>
      </c>
      <c r="S11051" s="1">
        <v>41</v>
      </c>
      <c r="T11051" s="1">
        <v>1</v>
      </c>
      <c r="U11051" s="1">
        <v>0</v>
      </c>
      <c r="V11051" s="1">
        <v>0</v>
      </c>
    </row>
    <row r="11052" spans="1:24" x14ac:dyDescent="0.35">
      <c r="A11052" s="1">
        <v>420075</v>
      </c>
      <c r="B11052" s="1" t="s">
        <v>2355</v>
      </c>
      <c r="C11052" s="1">
        <v>127042003</v>
      </c>
      <c r="D11052" s="1">
        <v>75</v>
      </c>
      <c r="E11052" s="1" t="s">
        <v>2911</v>
      </c>
      <c r="F11052" s="1" t="s">
        <v>96</v>
      </c>
      <c r="G11052" s="1" t="s">
        <v>95</v>
      </c>
      <c r="H11052" s="1" t="s">
        <v>916</v>
      </c>
      <c r="S11052" s="1">
        <v>42</v>
      </c>
      <c r="T11052" s="1">
        <v>1</v>
      </c>
      <c r="U11052" s="1">
        <v>0</v>
      </c>
      <c r="V11052" s="1">
        <v>0</v>
      </c>
    </row>
    <row r="11053" spans="1:24" x14ac:dyDescent="0.35">
      <c r="A11053" s="1">
        <v>430075</v>
      </c>
      <c r="B11053" s="1" t="s">
        <v>2356</v>
      </c>
      <c r="C11053" s="1">
        <v>127042003</v>
      </c>
      <c r="D11053" s="1">
        <v>75</v>
      </c>
      <c r="E11053" s="1" t="s">
        <v>2911</v>
      </c>
      <c r="F11053" s="1" t="s">
        <v>96</v>
      </c>
      <c r="G11053" s="1" t="s">
        <v>95</v>
      </c>
      <c r="H11053" s="1" t="s">
        <v>916</v>
      </c>
      <c r="S11053" s="1">
        <v>43</v>
      </c>
      <c r="T11053" s="1">
        <v>1</v>
      </c>
      <c r="U11053" s="1">
        <v>0</v>
      </c>
      <c r="V11053" s="1">
        <v>0</v>
      </c>
    </row>
    <row r="11054" spans="1:24" x14ac:dyDescent="0.35">
      <c r="A11054" s="1">
        <v>440075</v>
      </c>
      <c r="B11054" s="1" t="s">
        <v>2357</v>
      </c>
      <c r="C11054" s="1">
        <v>127042003</v>
      </c>
      <c r="D11054" s="1">
        <v>75</v>
      </c>
      <c r="E11054" s="1" t="s">
        <v>2911</v>
      </c>
      <c r="F11054" s="1" t="s">
        <v>96</v>
      </c>
      <c r="G11054" s="1" t="s">
        <v>95</v>
      </c>
      <c r="H11054" s="1" t="s">
        <v>916</v>
      </c>
      <c r="S11054" s="1">
        <v>44</v>
      </c>
      <c r="T11054" s="1">
        <v>1</v>
      </c>
      <c r="U11054" s="1">
        <v>0</v>
      </c>
      <c r="V11054" s="1">
        <v>0</v>
      </c>
    </row>
    <row r="11055" spans="1:24" x14ac:dyDescent="0.35">
      <c r="A11055" s="1">
        <v>450075</v>
      </c>
      <c r="B11055" s="1" t="s">
        <v>2358</v>
      </c>
      <c r="C11055" s="1">
        <v>127042003</v>
      </c>
      <c r="D11055" s="1">
        <v>75</v>
      </c>
      <c r="E11055" s="1" t="s">
        <v>2911</v>
      </c>
      <c r="F11055" s="1" t="s">
        <v>96</v>
      </c>
      <c r="G11055" s="1" t="s">
        <v>95</v>
      </c>
      <c r="H11055" s="1" t="s">
        <v>916</v>
      </c>
      <c r="S11055" s="1">
        <v>45</v>
      </c>
      <c r="T11055" s="1">
        <v>1</v>
      </c>
      <c r="U11055" s="1">
        <v>0</v>
      </c>
      <c r="V11055" s="1">
        <v>0</v>
      </c>
    </row>
    <row r="11056" spans="1:24" x14ac:dyDescent="0.35">
      <c r="A11056" s="1">
        <v>460075</v>
      </c>
      <c r="B11056" s="1" t="s">
        <v>2359</v>
      </c>
      <c r="C11056" s="1">
        <v>127042003</v>
      </c>
      <c r="D11056" s="1">
        <v>75</v>
      </c>
      <c r="E11056" s="1" t="s">
        <v>2911</v>
      </c>
      <c r="F11056" s="1" t="s">
        <v>96</v>
      </c>
      <c r="G11056" s="1" t="s">
        <v>95</v>
      </c>
      <c r="H11056" s="1" t="s">
        <v>916</v>
      </c>
      <c r="S11056" s="1">
        <v>46</v>
      </c>
      <c r="T11056" s="1">
        <v>1</v>
      </c>
      <c r="U11056" s="1">
        <v>0</v>
      </c>
      <c r="V11056" s="1">
        <v>0</v>
      </c>
    </row>
    <row r="11057" spans="1:24" x14ac:dyDescent="0.35">
      <c r="A11057" s="1">
        <v>470075</v>
      </c>
      <c r="B11057" s="1" t="s">
        <v>2360</v>
      </c>
      <c r="C11057" s="1">
        <v>127042003</v>
      </c>
      <c r="D11057" s="1">
        <v>75</v>
      </c>
      <c r="E11057" s="1" t="s">
        <v>2911</v>
      </c>
      <c r="F11057" s="1" t="s">
        <v>96</v>
      </c>
      <c r="G11057" s="1" t="s">
        <v>95</v>
      </c>
      <c r="H11057" s="1" t="s">
        <v>916</v>
      </c>
      <c r="S11057" s="1">
        <v>47</v>
      </c>
      <c r="T11057" s="1">
        <v>1</v>
      </c>
      <c r="U11057" s="1">
        <v>0</v>
      </c>
      <c r="V11057" s="1">
        <v>0</v>
      </c>
    </row>
    <row r="11058" spans="1:24" x14ac:dyDescent="0.35">
      <c r="A11058" s="1">
        <v>480075</v>
      </c>
      <c r="B11058" s="1" t="s">
        <v>2361</v>
      </c>
      <c r="C11058" s="1">
        <v>127042003</v>
      </c>
      <c r="D11058" s="1">
        <v>75</v>
      </c>
      <c r="E11058" s="1" t="s">
        <v>2911</v>
      </c>
      <c r="F11058" s="1" t="s">
        <v>96</v>
      </c>
      <c r="G11058" s="1" t="s">
        <v>95</v>
      </c>
      <c r="H11058" s="1" t="s">
        <v>916</v>
      </c>
      <c r="S11058" s="1">
        <v>48</v>
      </c>
      <c r="T11058" s="1">
        <v>1</v>
      </c>
      <c r="U11058" s="1">
        <v>0</v>
      </c>
      <c r="V11058" s="1">
        <v>0</v>
      </c>
    </row>
    <row r="11059" spans="1:24" x14ac:dyDescent="0.35">
      <c r="A11059" s="1">
        <v>290159</v>
      </c>
      <c r="B11059" s="1" t="s">
        <v>2341</v>
      </c>
      <c r="C11059" s="1">
        <v>127042853</v>
      </c>
      <c r="D11059" s="1">
        <v>159</v>
      </c>
      <c r="E11059" s="1" t="s">
        <v>2912</v>
      </c>
      <c r="F11059" s="1" t="s">
        <v>96</v>
      </c>
      <c r="G11059" s="1" t="s">
        <v>95</v>
      </c>
      <c r="H11059" s="1" t="s">
        <v>916</v>
      </c>
      <c r="I11059" s="1">
        <v>1000057.22</v>
      </c>
      <c r="K11059" s="1">
        <v>268806</v>
      </c>
      <c r="L11059" s="1">
        <v>7909417.5</v>
      </c>
      <c r="S11059" s="1">
        <v>29</v>
      </c>
      <c r="T11059" s="1">
        <v>1</v>
      </c>
      <c r="U11059" s="1">
        <v>9178281</v>
      </c>
      <c r="V11059" s="1">
        <v>0</v>
      </c>
    </row>
    <row r="11060" spans="1:24" x14ac:dyDescent="0.35">
      <c r="A11060" s="1">
        <v>300159</v>
      </c>
      <c r="B11060" s="1" t="s">
        <v>2343</v>
      </c>
      <c r="C11060" s="1">
        <v>127042853</v>
      </c>
      <c r="D11060" s="1">
        <v>159</v>
      </c>
      <c r="E11060" s="1" t="s">
        <v>2912</v>
      </c>
      <c r="F11060" s="1" t="s">
        <v>96</v>
      </c>
      <c r="G11060" s="1" t="s">
        <v>95</v>
      </c>
      <c r="H11060" s="1" t="s">
        <v>916</v>
      </c>
      <c r="I11060" s="1">
        <v>1020295.48</v>
      </c>
      <c r="K11060" s="1">
        <v>268806</v>
      </c>
      <c r="L11060" s="1">
        <v>8024023.5</v>
      </c>
      <c r="M11060" s="1">
        <v>0.11460600048303604</v>
      </c>
      <c r="N11060" s="1">
        <v>1.4489815235137939</v>
      </c>
      <c r="O11060" s="1">
        <v>2.0238259807229042E-2</v>
      </c>
      <c r="P11060" s="1">
        <v>2.0237102508544922</v>
      </c>
      <c r="Q11060" s="1">
        <v>0</v>
      </c>
      <c r="S11060" s="1">
        <v>30</v>
      </c>
      <c r="T11060" s="1">
        <v>1</v>
      </c>
      <c r="U11060" s="1">
        <v>9313125</v>
      </c>
      <c r="V11060" s="1">
        <v>0.13484425842761993</v>
      </c>
      <c r="W11060" s="1">
        <v>1.4691640138626099</v>
      </c>
      <c r="X11060" s="1">
        <v>1.4691640138626099</v>
      </c>
    </row>
    <row r="11061" spans="1:24" x14ac:dyDescent="0.35">
      <c r="A11061" s="1">
        <v>310159</v>
      </c>
      <c r="B11061" s="1" t="s">
        <v>2344</v>
      </c>
      <c r="C11061" s="1">
        <v>127042853</v>
      </c>
      <c r="D11061" s="1">
        <v>159</v>
      </c>
      <c r="E11061" s="1" t="s">
        <v>2912</v>
      </c>
      <c r="F11061" s="1" t="s">
        <v>96</v>
      </c>
      <c r="G11061" s="1" t="s">
        <v>95</v>
      </c>
      <c r="H11061" s="1" t="s">
        <v>916</v>
      </c>
      <c r="I11061" s="1">
        <v>1038539.42</v>
      </c>
      <c r="K11061" s="1">
        <v>268806</v>
      </c>
      <c r="L11061" s="1">
        <v>8043845.5</v>
      </c>
      <c r="M11061" s="1">
        <v>1.9821999594569206E-2</v>
      </c>
      <c r="N11061" s="1">
        <v>0.24703317880630493</v>
      </c>
      <c r="O11061" s="1">
        <v>1.824394054710865E-2</v>
      </c>
      <c r="P11061" s="1">
        <v>1.7881035804748535</v>
      </c>
      <c r="Q11061" s="1">
        <v>0</v>
      </c>
      <c r="S11061" s="1">
        <v>31</v>
      </c>
      <c r="T11061" s="1">
        <v>1</v>
      </c>
      <c r="U11061" s="1">
        <v>9351191</v>
      </c>
      <c r="V11061" s="1">
        <v>3.8065940141677856E-2</v>
      </c>
      <c r="W11061" s="1">
        <v>0.40873497724533081</v>
      </c>
      <c r="X11061" s="1">
        <v>0.40873497724533081</v>
      </c>
    </row>
    <row r="11062" spans="1:24" x14ac:dyDescent="0.35">
      <c r="A11062" s="1">
        <v>320159</v>
      </c>
      <c r="B11062" s="1" t="s">
        <v>2345</v>
      </c>
      <c r="C11062" s="1">
        <v>127042853</v>
      </c>
      <c r="D11062" s="1">
        <v>159</v>
      </c>
      <c r="E11062" s="1" t="s">
        <v>2912</v>
      </c>
      <c r="F11062" s="1" t="s">
        <v>96</v>
      </c>
      <c r="G11062" s="1" t="s">
        <v>95</v>
      </c>
      <c r="H11062" s="1" t="s">
        <v>916</v>
      </c>
      <c r="I11062" s="1">
        <v>1049992.83</v>
      </c>
      <c r="K11062" s="1">
        <v>268806</v>
      </c>
      <c r="L11062" s="1">
        <v>8073996.5</v>
      </c>
      <c r="M11062" s="1">
        <v>3.0151000246405602E-2</v>
      </c>
      <c r="N11062" s="1">
        <v>0.37483316659927368</v>
      </c>
      <c r="O11062" s="1">
        <v>1.1453409679234028E-2</v>
      </c>
      <c r="P11062" s="1">
        <v>1.1028382778167725</v>
      </c>
      <c r="Q11062" s="1">
        <v>0</v>
      </c>
      <c r="S11062" s="1">
        <v>32</v>
      </c>
      <c r="T11062" s="1">
        <v>1</v>
      </c>
      <c r="U11062" s="1">
        <v>9392795</v>
      </c>
      <c r="V11062" s="1">
        <v>4.1604410856962204E-2</v>
      </c>
      <c r="W11062" s="1">
        <v>0.44490590691566467</v>
      </c>
      <c r="X11062" s="1">
        <v>0.44490590691566467</v>
      </c>
    </row>
    <row r="11063" spans="1:24" x14ac:dyDescent="0.35">
      <c r="A11063" s="1">
        <v>330159</v>
      </c>
      <c r="B11063" s="1" t="s">
        <v>2346</v>
      </c>
      <c r="C11063" s="1">
        <v>127042853</v>
      </c>
      <c r="D11063" s="1">
        <v>159</v>
      </c>
      <c r="E11063" s="1" t="s">
        <v>2912</v>
      </c>
      <c r="F11063" s="1" t="s">
        <v>96</v>
      </c>
      <c r="G11063" s="1" t="s">
        <v>95</v>
      </c>
      <c r="H11063" s="1" t="s">
        <v>916</v>
      </c>
      <c r="I11063" s="1">
        <v>1087370.44</v>
      </c>
      <c r="K11063" s="1">
        <v>268806</v>
      </c>
      <c r="L11063" s="1">
        <v>8095738</v>
      </c>
      <c r="M11063" s="1">
        <v>2.1741500124335289E-2</v>
      </c>
      <c r="N11063" s="1">
        <v>0.26927804946899414</v>
      </c>
      <c r="O11063" s="1">
        <v>3.7377610802650452E-2</v>
      </c>
      <c r="P11063" s="1">
        <v>3.5597965717315674</v>
      </c>
      <c r="Q11063" s="1">
        <v>0</v>
      </c>
      <c r="S11063" s="1">
        <v>33</v>
      </c>
      <c r="T11063" s="1">
        <v>1</v>
      </c>
      <c r="U11063" s="1">
        <v>9451914</v>
      </c>
      <c r="V11063" s="1">
        <v>5.911911278963089E-2</v>
      </c>
      <c r="W11063" s="1">
        <v>0.62940794229507446</v>
      </c>
      <c r="X11063" s="1">
        <v>0.62940794229507446</v>
      </c>
    </row>
    <row r="11064" spans="1:24" x14ac:dyDescent="0.35">
      <c r="A11064" s="1">
        <v>340159</v>
      </c>
      <c r="B11064" s="1" t="s">
        <v>2347</v>
      </c>
      <c r="C11064" s="1">
        <v>127042853</v>
      </c>
      <c r="D11064" s="1">
        <v>159</v>
      </c>
      <c r="E11064" s="1" t="s">
        <v>2912</v>
      </c>
      <c r="F11064" s="1" t="s">
        <v>96</v>
      </c>
      <c r="G11064" s="1" t="s">
        <v>95</v>
      </c>
      <c r="H11064" s="1" t="s">
        <v>916</v>
      </c>
      <c r="I11064" s="1">
        <v>1087336.03</v>
      </c>
      <c r="K11064" s="1">
        <v>268806</v>
      </c>
      <c r="L11064" s="1">
        <v>8095735</v>
      </c>
      <c r="M11064" s="1">
        <v>-3.0000001061125658E-6</v>
      </c>
      <c r="N11064" s="1">
        <v>-3.7056535802548751E-5</v>
      </c>
      <c r="O11064" s="1">
        <v>-3.4410000807838514E-5</v>
      </c>
      <c r="P11064" s="1">
        <v>-3.1645148992538452E-3</v>
      </c>
      <c r="Q11064" s="1">
        <v>0</v>
      </c>
      <c r="S11064" s="1">
        <v>34</v>
      </c>
      <c r="T11064" s="1">
        <v>1</v>
      </c>
      <c r="U11064" s="1">
        <v>9451877</v>
      </c>
      <c r="V11064" s="1">
        <v>-3.7410001823445782E-5</v>
      </c>
      <c r="W11064" s="1">
        <v>-3.9145510527305305E-4</v>
      </c>
      <c r="X11064" s="1">
        <v>-3.9145510527305305E-4</v>
      </c>
    </row>
    <row r="11065" spans="1:24" x14ac:dyDescent="0.35">
      <c r="A11065" s="1">
        <v>350159</v>
      </c>
      <c r="B11065" s="1" t="s">
        <v>2348</v>
      </c>
      <c r="C11065" s="1">
        <v>127042853</v>
      </c>
      <c r="D11065" s="1">
        <v>159</v>
      </c>
      <c r="E11065" s="1" t="s">
        <v>2912</v>
      </c>
      <c r="F11065" s="1" t="s">
        <v>96</v>
      </c>
      <c r="G11065" s="1" t="s">
        <v>95</v>
      </c>
      <c r="H11065" s="1" t="s">
        <v>916</v>
      </c>
      <c r="I11065" s="1">
        <v>1147464.48</v>
      </c>
      <c r="K11065" s="1">
        <v>268806</v>
      </c>
      <c r="L11065" s="1">
        <v>8239753.5</v>
      </c>
      <c r="M11065" s="1">
        <v>0.1440185010433197</v>
      </c>
      <c r="N11065" s="1">
        <v>1.7789428234100342</v>
      </c>
      <c r="O11065" s="1">
        <v>6.0128450393676758E-2</v>
      </c>
      <c r="P11065" s="1">
        <v>5.5298867225646973</v>
      </c>
      <c r="Q11065" s="1">
        <v>0</v>
      </c>
      <c r="S11065" s="1">
        <v>35</v>
      </c>
      <c r="T11065" s="1">
        <v>1</v>
      </c>
      <c r="U11065" s="1">
        <v>9656024</v>
      </c>
      <c r="V11065" s="1">
        <v>0.20414695143699646</v>
      </c>
      <c r="W11065" s="1">
        <v>2.1598567962646484</v>
      </c>
      <c r="X11065" s="1">
        <v>2.1598567962646484</v>
      </c>
    </row>
    <row r="11066" spans="1:24" x14ac:dyDescent="0.35">
      <c r="A11066" s="1">
        <v>360159</v>
      </c>
      <c r="B11066" s="1" t="s">
        <v>2349</v>
      </c>
      <c r="C11066" s="1">
        <v>127042853</v>
      </c>
      <c r="D11066" s="1">
        <v>159</v>
      </c>
      <c r="E11066" s="1" t="s">
        <v>2912</v>
      </c>
      <c r="F11066" s="1" t="s">
        <v>96</v>
      </c>
      <c r="G11066" s="1" t="s">
        <v>95</v>
      </c>
      <c r="H11066" s="1" t="s">
        <v>916</v>
      </c>
      <c r="I11066" s="1">
        <v>1211558.79</v>
      </c>
      <c r="K11066" s="1">
        <v>268806</v>
      </c>
      <c r="L11066" s="1">
        <v>8593340</v>
      </c>
      <c r="M11066" s="1">
        <v>0.35358649492263794</v>
      </c>
      <c r="N11066" s="1">
        <v>4.291226863861084</v>
      </c>
      <c r="O11066" s="1">
        <v>6.4094312489032745E-2</v>
      </c>
      <c r="P11066" s="1">
        <v>5.5857338905334473</v>
      </c>
      <c r="Q11066" s="1">
        <v>0</v>
      </c>
      <c r="S11066" s="1">
        <v>36</v>
      </c>
      <c r="T11066" s="1">
        <v>1</v>
      </c>
      <c r="U11066" s="1">
        <v>10073705</v>
      </c>
      <c r="V11066" s="1">
        <v>0.41768079996109009</v>
      </c>
      <c r="W11066" s="1">
        <v>4.3256001472473145</v>
      </c>
      <c r="X11066" s="1">
        <v>4.3256001472473145</v>
      </c>
    </row>
    <row r="11067" spans="1:24" x14ac:dyDescent="0.35">
      <c r="A11067" s="1">
        <v>370159</v>
      </c>
      <c r="B11067" s="1" t="s">
        <v>2350</v>
      </c>
      <c r="C11067" s="1">
        <v>127042853</v>
      </c>
      <c r="D11067" s="1">
        <v>159</v>
      </c>
      <c r="E11067" s="1" t="s">
        <v>2912</v>
      </c>
      <c r="F11067" s="1" t="s">
        <v>96</v>
      </c>
      <c r="G11067" s="1" t="s">
        <v>95</v>
      </c>
      <c r="H11067" s="1" t="s">
        <v>916</v>
      </c>
      <c r="I11067" s="1">
        <v>1271029</v>
      </c>
      <c r="K11067" s="1">
        <v>268806</v>
      </c>
      <c r="L11067" s="1">
        <v>9060846</v>
      </c>
      <c r="M11067" s="1">
        <v>0.46750599145889282</v>
      </c>
      <c r="N11067" s="1">
        <v>5.4403295516967773</v>
      </c>
      <c r="O11067" s="1">
        <v>5.947021022439003E-2</v>
      </c>
      <c r="P11067" s="1">
        <v>4.9085698127746582</v>
      </c>
      <c r="Q11067" s="1">
        <v>0</v>
      </c>
      <c r="S11067" s="1">
        <v>37</v>
      </c>
      <c r="T11067" s="1">
        <v>1</v>
      </c>
      <c r="U11067" s="1">
        <v>10600681</v>
      </c>
      <c r="V11067" s="1">
        <v>0.52697622776031494</v>
      </c>
      <c r="W11067" s="1">
        <v>5.231203556060791</v>
      </c>
      <c r="X11067" s="1">
        <v>5.231203556060791</v>
      </c>
    </row>
    <row r="11068" spans="1:24" x14ac:dyDescent="0.35">
      <c r="A11068" s="1">
        <v>380159</v>
      </c>
      <c r="B11068" s="1" t="s">
        <v>2351</v>
      </c>
      <c r="C11068" s="1">
        <v>127042853</v>
      </c>
      <c r="D11068" s="1">
        <v>159</v>
      </c>
      <c r="E11068" s="1" t="s">
        <v>2912</v>
      </c>
      <c r="F11068" s="1" t="s">
        <v>96</v>
      </c>
      <c r="G11068" s="1" t="s">
        <v>95</v>
      </c>
      <c r="H11068" s="1" t="s">
        <v>916</v>
      </c>
      <c r="I11068" s="1">
        <v>1353506</v>
      </c>
      <c r="K11068" s="1">
        <v>868192.1875</v>
      </c>
      <c r="L11068" s="1">
        <v>9185918</v>
      </c>
      <c r="M11068" s="1">
        <v>0.12507200241088867</v>
      </c>
      <c r="N11068" s="1">
        <v>1.3803567886352539</v>
      </c>
      <c r="O11068" s="1">
        <v>8.2477003335952759E-2</v>
      </c>
      <c r="P11068" s="1">
        <v>6.4889941215515137</v>
      </c>
      <c r="Q11068" s="1">
        <v>0.59938621520996094</v>
      </c>
      <c r="S11068" s="1">
        <v>38</v>
      </c>
      <c r="T11068" s="1">
        <v>1</v>
      </c>
      <c r="U11068" s="1">
        <v>11407616</v>
      </c>
      <c r="V11068" s="1">
        <v>0.80693519115447998</v>
      </c>
      <c r="W11068" s="1">
        <v>7.6121053695678711</v>
      </c>
      <c r="X11068" s="1">
        <v>7.6121053695678711</v>
      </c>
    </row>
    <row r="11069" spans="1:24" x14ac:dyDescent="0.35">
      <c r="A11069" s="1">
        <v>390159</v>
      </c>
      <c r="B11069" s="1" t="s">
        <v>2352</v>
      </c>
      <c r="C11069" s="1">
        <v>127042853</v>
      </c>
      <c r="D11069" s="1">
        <v>159</v>
      </c>
      <c r="E11069" s="1" t="s">
        <v>2912</v>
      </c>
      <c r="F11069" s="1" t="s">
        <v>96</v>
      </c>
      <c r="G11069" s="1" t="s">
        <v>95</v>
      </c>
      <c r="H11069" s="1" t="s">
        <v>916</v>
      </c>
      <c r="I11069" s="1">
        <v>1370793</v>
      </c>
      <c r="K11069" s="1">
        <v>1467265.75</v>
      </c>
      <c r="L11069" s="1">
        <v>9226305</v>
      </c>
      <c r="M11069" s="1">
        <v>4.0387000888586044E-2</v>
      </c>
      <c r="N11069" s="1">
        <v>0.43966209888458252</v>
      </c>
      <c r="O11069" s="1">
        <v>1.7286999151110649E-2</v>
      </c>
      <c r="P11069" s="1">
        <v>1.2772015333175659</v>
      </c>
      <c r="Q11069" s="1">
        <v>0.59907358884811401</v>
      </c>
      <c r="S11069" s="1">
        <v>39</v>
      </c>
      <c r="T11069" s="1">
        <v>1</v>
      </c>
      <c r="U11069" s="1">
        <v>12064364</v>
      </c>
      <c r="V11069" s="1">
        <v>0.65674757957458496</v>
      </c>
      <c r="W11069" s="1">
        <v>5.7571010589599609</v>
      </c>
      <c r="X11069" s="1">
        <v>5.7571010589599609</v>
      </c>
    </row>
    <row r="11070" spans="1:24" x14ac:dyDescent="0.35">
      <c r="A11070" s="1">
        <v>400159</v>
      </c>
      <c r="B11070" s="1" t="s">
        <v>2353</v>
      </c>
      <c r="C11070" s="1">
        <v>127042853</v>
      </c>
      <c r="D11070" s="1">
        <v>159</v>
      </c>
      <c r="E11070" s="1" t="s">
        <v>2912</v>
      </c>
      <c r="F11070" s="1" t="s">
        <v>96</v>
      </c>
      <c r="G11070" s="1" t="s">
        <v>95</v>
      </c>
      <c r="H11070" s="1" t="s">
        <v>916</v>
      </c>
      <c r="S11070" s="1">
        <v>40</v>
      </c>
      <c r="T11070" s="1">
        <v>1</v>
      </c>
      <c r="U11070" s="1">
        <v>0</v>
      </c>
      <c r="V11070" s="1">
        <v>0</v>
      </c>
      <c r="W11070" s="1">
        <v>-100</v>
      </c>
      <c r="X11070" s="1">
        <v>-100</v>
      </c>
    </row>
    <row r="11071" spans="1:24" x14ac:dyDescent="0.35">
      <c r="A11071" s="1">
        <v>410159</v>
      </c>
      <c r="B11071" s="1" t="s">
        <v>2354</v>
      </c>
      <c r="C11071" s="1">
        <v>127042853</v>
      </c>
      <c r="D11071" s="1">
        <v>159</v>
      </c>
      <c r="E11071" s="1" t="s">
        <v>2912</v>
      </c>
      <c r="F11071" s="1" t="s">
        <v>96</v>
      </c>
      <c r="G11071" s="1" t="s">
        <v>95</v>
      </c>
      <c r="H11071" s="1" t="s">
        <v>916</v>
      </c>
      <c r="S11071" s="1">
        <v>41</v>
      </c>
      <c r="T11071" s="1">
        <v>1</v>
      </c>
      <c r="U11071" s="1">
        <v>0</v>
      </c>
      <c r="V11071" s="1">
        <v>0</v>
      </c>
    </row>
    <row r="11072" spans="1:24" x14ac:dyDescent="0.35">
      <c r="A11072" s="1">
        <v>420159</v>
      </c>
      <c r="B11072" s="1" t="s">
        <v>2355</v>
      </c>
      <c r="C11072" s="1">
        <v>127042853</v>
      </c>
      <c r="D11072" s="1">
        <v>159</v>
      </c>
      <c r="E11072" s="1" t="s">
        <v>2912</v>
      </c>
      <c r="F11072" s="1" t="s">
        <v>96</v>
      </c>
      <c r="G11072" s="1" t="s">
        <v>95</v>
      </c>
      <c r="H11072" s="1" t="s">
        <v>916</v>
      </c>
      <c r="S11072" s="1">
        <v>42</v>
      </c>
      <c r="T11072" s="1">
        <v>1</v>
      </c>
      <c r="U11072" s="1">
        <v>0</v>
      </c>
      <c r="V11072" s="1">
        <v>0</v>
      </c>
    </row>
    <row r="11073" spans="1:24" x14ac:dyDescent="0.35">
      <c r="A11073" s="1">
        <v>430159</v>
      </c>
      <c r="B11073" s="1" t="s">
        <v>2356</v>
      </c>
      <c r="C11073" s="1">
        <v>127042853</v>
      </c>
      <c r="D11073" s="1">
        <v>159</v>
      </c>
      <c r="E11073" s="1" t="s">
        <v>2912</v>
      </c>
      <c r="F11073" s="1" t="s">
        <v>96</v>
      </c>
      <c r="G11073" s="1" t="s">
        <v>95</v>
      </c>
      <c r="H11073" s="1" t="s">
        <v>916</v>
      </c>
      <c r="S11073" s="1">
        <v>43</v>
      </c>
      <c r="T11073" s="1">
        <v>1</v>
      </c>
      <c r="U11073" s="1">
        <v>0</v>
      </c>
      <c r="V11073" s="1">
        <v>0</v>
      </c>
    </row>
    <row r="11074" spans="1:24" x14ac:dyDescent="0.35">
      <c r="A11074" s="1">
        <v>440159</v>
      </c>
      <c r="B11074" s="1" t="s">
        <v>2357</v>
      </c>
      <c r="C11074" s="1">
        <v>127042853</v>
      </c>
      <c r="D11074" s="1">
        <v>159</v>
      </c>
      <c r="E11074" s="1" t="s">
        <v>2912</v>
      </c>
      <c r="F11074" s="1" t="s">
        <v>96</v>
      </c>
      <c r="G11074" s="1" t="s">
        <v>95</v>
      </c>
      <c r="H11074" s="1" t="s">
        <v>916</v>
      </c>
      <c r="S11074" s="1">
        <v>44</v>
      </c>
      <c r="T11074" s="1">
        <v>1</v>
      </c>
      <c r="U11074" s="1">
        <v>0</v>
      </c>
      <c r="V11074" s="1">
        <v>0</v>
      </c>
    </row>
    <row r="11075" spans="1:24" x14ac:dyDescent="0.35">
      <c r="A11075" s="1">
        <v>450159</v>
      </c>
      <c r="B11075" s="1" t="s">
        <v>2358</v>
      </c>
      <c r="C11075" s="1">
        <v>127042853</v>
      </c>
      <c r="D11075" s="1">
        <v>159</v>
      </c>
      <c r="E11075" s="1" t="s">
        <v>2912</v>
      </c>
      <c r="F11075" s="1" t="s">
        <v>96</v>
      </c>
      <c r="G11075" s="1" t="s">
        <v>95</v>
      </c>
      <c r="H11075" s="1" t="s">
        <v>916</v>
      </c>
      <c r="S11075" s="1">
        <v>45</v>
      </c>
      <c r="T11075" s="1">
        <v>1</v>
      </c>
      <c r="U11075" s="1">
        <v>0</v>
      </c>
      <c r="V11075" s="1">
        <v>0</v>
      </c>
    </row>
    <row r="11076" spans="1:24" x14ac:dyDescent="0.35">
      <c r="A11076" s="1">
        <v>460159</v>
      </c>
      <c r="B11076" s="1" t="s">
        <v>2359</v>
      </c>
      <c r="C11076" s="1">
        <v>127042853</v>
      </c>
      <c r="D11076" s="1">
        <v>159</v>
      </c>
      <c r="E11076" s="1" t="s">
        <v>2912</v>
      </c>
      <c r="F11076" s="1" t="s">
        <v>96</v>
      </c>
      <c r="G11076" s="1" t="s">
        <v>95</v>
      </c>
      <c r="H11076" s="1" t="s">
        <v>916</v>
      </c>
      <c r="S11076" s="1">
        <v>46</v>
      </c>
      <c r="T11076" s="1">
        <v>1</v>
      </c>
      <c r="U11076" s="1">
        <v>0</v>
      </c>
      <c r="V11076" s="1">
        <v>0</v>
      </c>
    </row>
    <row r="11077" spans="1:24" x14ac:dyDescent="0.35">
      <c r="A11077" s="1">
        <v>470159</v>
      </c>
      <c r="B11077" s="1" t="s">
        <v>2360</v>
      </c>
      <c r="C11077" s="1">
        <v>127042853</v>
      </c>
      <c r="D11077" s="1">
        <v>159</v>
      </c>
      <c r="E11077" s="1" t="s">
        <v>2912</v>
      </c>
      <c r="F11077" s="1" t="s">
        <v>96</v>
      </c>
      <c r="G11077" s="1" t="s">
        <v>95</v>
      </c>
      <c r="H11077" s="1" t="s">
        <v>916</v>
      </c>
      <c r="S11077" s="1">
        <v>47</v>
      </c>
      <c r="T11077" s="1">
        <v>1</v>
      </c>
      <c r="U11077" s="1">
        <v>0</v>
      </c>
      <c r="V11077" s="1">
        <v>0</v>
      </c>
    </row>
    <row r="11078" spans="1:24" x14ac:dyDescent="0.35">
      <c r="A11078" s="1">
        <v>480159</v>
      </c>
      <c r="B11078" s="1" t="s">
        <v>2361</v>
      </c>
      <c r="C11078" s="1">
        <v>127042853</v>
      </c>
      <c r="D11078" s="1">
        <v>159</v>
      </c>
      <c r="E11078" s="1" t="s">
        <v>2912</v>
      </c>
      <c r="F11078" s="1" t="s">
        <v>96</v>
      </c>
      <c r="G11078" s="1" t="s">
        <v>95</v>
      </c>
      <c r="H11078" s="1" t="s">
        <v>916</v>
      </c>
      <c r="S11078" s="1">
        <v>48</v>
      </c>
      <c r="T11078" s="1">
        <v>1</v>
      </c>
      <c r="U11078" s="1">
        <v>0</v>
      </c>
      <c r="V11078" s="1">
        <v>0</v>
      </c>
    </row>
    <row r="11079" spans="1:24" x14ac:dyDescent="0.35">
      <c r="A11079" s="1">
        <v>290195</v>
      </c>
      <c r="B11079" s="1" t="s">
        <v>2341</v>
      </c>
      <c r="C11079" s="1">
        <v>127044103</v>
      </c>
      <c r="D11079" s="1">
        <v>195</v>
      </c>
      <c r="E11079" s="1" t="s">
        <v>2913</v>
      </c>
      <c r="F11079" s="1" t="s">
        <v>96</v>
      </c>
      <c r="G11079" s="1" t="s">
        <v>95</v>
      </c>
      <c r="H11079" s="1" t="s">
        <v>916</v>
      </c>
      <c r="I11079" s="1">
        <v>1841482.71</v>
      </c>
      <c r="K11079" s="1">
        <v>405523</v>
      </c>
      <c r="L11079" s="1">
        <v>9550552</v>
      </c>
      <c r="S11079" s="1">
        <v>29</v>
      </c>
      <c r="T11079" s="1">
        <v>1</v>
      </c>
      <c r="U11079" s="1">
        <v>11797558</v>
      </c>
      <c r="V11079" s="1">
        <v>0</v>
      </c>
    </row>
    <row r="11080" spans="1:24" x14ac:dyDescent="0.35">
      <c r="A11080" s="1">
        <v>300195</v>
      </c>
      <c r="B11080" s="1" t="s">
        <v>2343</v>
      </c>
      <c r="C11080" s="1">
        <v>127044103</v>
      </c>
      <c r="D11080" s="1">
        <v>195</v>
      </c>
      <c r="E11080" s="1" t="s">
        <v>2913</v>
      </c>
      <c r="F11080" s="1" t="s">
        <v>96</v>
      </c>
      <c r="G11080" s="1" t="s">
        <v>95</v>
      </c>
      <c r="H11080" s="1" t="s">
        <v>916</v>
      </c>
      <c r="I11080" s="1">
        <v>1888113.39</v>
      </c>
      <c r="K11080" s="1">
        <v>405523</v>
      </c>
      <c r="L11080" s="1">
        <v>9660884</v>
      </c>
      <c r="M11080" s="1">
        <v>0.11033199727535248</v>
      </c>
      <c r="N11080" s="1">
        <v>1.1552420854568481</v>
      </c>
      <c r="O11080" s="1">
        <v>4.6630680561065674E-2</v>
      </c>
      <c r="P11080" s="1">
        <v>2.5322356224060059</v>
      </c>
      <c r="Q11080" s="1">
        <v>0</v>
      </c>
      <c r="S11080" s="1">
        <v>30</v>
      </c>
      <c r="T11080" s="1">
        <v>1</v>
      </c>
      <c r="U11080" s="1">
        <v>11954520</v>
      </c>
      <c r="V11080" s="1">
        <v>0.15696267783641815</v>
      </c>
      <c r="W11080" s="1">
        <v>1.3304617404937744</v>
      </c>
      <c r="X11080" s="1">
        <v>1.3304617404937744</v>
      </c>
    </row>
    <row r="11081" spans="1:24" x14ac:dyDescent="0.35">
      <c r="A11081" s="1">
        <v>310195</v>
      </c>
      <c r="B11081" s="1" t="s">
        <v>2344</v>
      </c>
      <c r="C11081" s="1">
        <v>127044103</v>
      </c>
      <c r="D11081" s="1">
        <v>195</v>
      </c>
      <c r="E11081" s="1" t="s">
        <v>2913</v>
      </c>
      <c r="F11081" s="1" t="s">
        <v>96</v>
      </c>
      <c r="G11081" s="1" t="s">
        <v>95</v>
      </c>
      <c r="H11081" s="1" t="s">
        <v>916</v>
      </c>
      <c r="I11081" s="1">
        <v>1919771.85</v>
      </c>
      <c r="K11081" s="1">
        <v>405523</v>
      </c>
      <c r="L11081" s="1">
        <v>9687052</v>
      </c>
      <c r="M11081" s="1">
        <v>2.616799995303154E-2</v>
      </c>
      <c r="N11081" s="1">
        <v>0.27086547017097473</v>
      </c>
      <c r="O11081" s="1">
        <v>3.1658459454774857E-2</v>
      </c>
      <c r="P11081" s="1">
        <v>1.6767245531082153</v>
      </c>
      <c r="Q11081" s="1">
        <v>0</v>
      </c>
      <c r="S11081" s="1">
        <v>31</v>
      </c>
      <c r="T11081" s="1">
        <v>1</v>
      </c>
      <c r="U11081" s="1">
        <v>12012347</v>
      </c>
      <c r="V11081" s="1">
        <v>5.7826459407806396E-2</v>
      </c>
      <c r="W11081" s="1">
        <v>0.48372498154640198</v>
      </c>
      <c r="X11081" s="1">
        <v>0.48372498154640198</v>
      </c>
    </row>
    <row r="11082" spans="1:24" x14ac:dyDescent="0.35">
      <c r="A11082" s="1">
        <v>320195</v>
      </c>
      <c r="B11082" s="1" t="s">
        <v>2345</v>
      </c>
      <c r="C11082" s="1">
        <v>127044103</v>
      </c>
      <c r="D11082" s="1">
        <v>195</v>
      </c>
      <c r="E11082" s="1" t="s">
        <v>2913</v>
      </c>
      <c r="F11082" s="1" t="s">
        <v>96</v>
      </c>
      <c r="G11082" s="1" t="s">
        <v>95</v>
      </c>
      <c r="H11082" s="1" t="s">
        <v>916</v>
      </c>
      <c r="I11082" s="1">
        <v>1926890.45</v>
      </c>
      <c r="K11082" s="1">
        <v>405523</v>
      </c>
      <c r="L11082" s="1">
        <v>9715675</v>
      </c>
      <c r="M11082" s="1">
        <v>2.8622999787330627E-2</v>
      </c>
      <c r="N11082" s="1">
        <v>0.29547688364982605</v>
      </c>
      <c r="O11082" s="1">
        <v>7.1185999549925327E-3</v>
      </c>
      <c r="P11082" s="1">
        <v>0.37080448865890503</v>
      </c>
      <c r="Q11082" s="1">
        <v>0</v>
      </c>
      <c r="S11082" s="1">
        <v>32</v>
      </c>
      <c r="T11082" s="1">
        <v>1</v>
      </c>
      <c r="U11082" s="1">
        <v>12048088</v>
      </c>
      <c r="V11082" s="1">
        <v>3.5741601139307022E-2</v>
      </c>
      <c r="W11082" s="1">
        <v>0.29753553867340088</v>
      </c>
      <c r="X11082" s="1">
        <v>0.29753553867340088</v>
      </c>
    </row>
    <row r="11083" spans="1:24" x14ac:dyDescent="0.35">
      <c r="A11083" s="1">
        <v>330195</v>
      </c>
      <c r="B11083" s="1" t="s">
        <v>2346</v>
      </c>
      <c r="C11083" s="1">
        <v>127044103</v>
      </c>
      <c r="D11083" s="1">
        <v>195</v>
      </c>
      <c r="E11083" s="1" t="s">
        <v>2913</v>
      </c>
      <c r="F11083" s="1" t="s">
        <v>96</v>
      </c>
      <c r="G11083" s="1" t="s">
        <v>95</v>
      </c>
      <c r="H11083" s="1" t="s">
        <v>916</v>
      </c>
      <c r="I11083" s="1">
        <v>1893337.85</v>
      </c>
      <c r="K11083" s="1">
        <v>405523</v>
      </c>
      <c r="L11083" s="1">
        <v>9826622</v>
      </c>
      <c r="M11083" s="1">
        <v>0.11094699800014496</v>
      </c>
      <c r="N11083" s="1">
        <v>1.1419382095336914</v>
      </c>
      <c r="O11083" s="1">
        <v>-3.3552598208189011E-2</v>
      </c>
      <c r="P11083" s="1">
        <v>-1.7412822246551514</v>
      </c>
      <c r="Q11083" s="1">
        <v>0</v>
      </c>
      <c r="S11083" s="1">
        <v>33</v>
      </c>
      <c r="T11083" s="1">
        <v>1</v>
      </c>
      <c r="U11083" s="1">
        <v>12125483</v>
      </c>
      <c r="V11083" s="1">
        <v>7.7394396066665649E-2</v>
      </c>
      <c r="W11083" s="1">
        <v>0.6423841118812561</v>
      </c>
      <c r="X11083" s="1">
        <v>0.6423841118812561</v>
      </c>
    </row>
    <row r="11084" spans="1:24" x14ac:dyDescent="0.35">
      <c r="A11084" s="1">
        <v>340195</v>
      </c>
      <c r="B11084" s="1" t="s">
        <v>2347</v>
      </c>
      <c r="C11084" s="1">
        <v>127044103</v>
      </c>
      <c r="D11084" s="1">
        <v>195</v>
      </c>
      <c r="E11084" s="1" t="s">
        <v>2913</v>
      </c>
      <c r="F11084" s="1" t="s">
        <v>96</v>
      </c>
      <c r="G11084" s="1" t="s">
        <v>95</v>
      </c>
      <c r="H11084" s="1" t="s">
        <v>916</v>
      </c>
      <c r="I11084" s="1">
        <v>1981121.39</v>
      </c>
      <c r="K11084" s="1">
        <v>405523</v>
      </c>
      <c r="L11084" s="1">
        <v>9826618</v>
      </c>
      <c r="M11084" s="1">
        <v>-3.9999999899009708E-6</v>
      </c>
      <c r="N11084" s="1">
        <v>-4.0705748688196763E-5</v>
      </c>
      <c r="O11084" s="1">
        <v>8.7783537805080414E-2</v>
      </c>
      <c r="P11084" s="1">
        <v>4.6364436149597168</v>
      </c>
      <c r="Q11084" s="1">
        <v>0</v>
      </c>
      <c r="S11084" s="1">
        <v>34</v>
      </c>
      <c r="T11084" s="1">
        <v>1</v>
      </c>
      <c r="U11084" s="1">
        <v>12213262</v>
      </c>
      <c r="V11084" s="1">
        <v>8.7779536843299866E-2</v>
      </c>
      <c r="W11084" s="1">
        <v>0.72392165660858154</v>
      </c>
      <c r="X11084" s="1">
        <v>0.72392165660858154</v>
      </c>
    </row>
    <row r="11085" spans="1:24" x14ac:dyDescent="0.35">
      <c r="A11085" s="1">
        <v>350195</v>
      </c>
      <c r="B11085" s="1" t="s">
        <v>2348</v>
      </c>
      <c r="C11085" s="1">
        <v>127044103</v>
      </c>
      <c r="D11085" s="1">
        <v>195</v>
      </c>
      <c r="E11085" s="1" t="s">
        <v>2913</v>
      </c>
      <c r="F11085" s="1" t="s">
        <v>96</v>
      </c>
      <c r="G11085" s="1" t="s">
        <v>95</v>
      </c>
      <c r="H11085" s="1" t="s">
        <v>916</v>
      </c>
      <c r="I11085" s="1">
        <v>2009312</v>
      </c>
      <c r="K11085" s="1">
        <v>405523</v>
      </c>
      <c r="L11085" s="1">
        <v>9956892</v>
      </c>
      <c r="M11085" s="1">
        <v>0.13027399778366089</v>
      </c>
      <c r="N11085" s="1">
        <v>1.3257256746292114</v>
      </c>
      <c r="O11085" s="1">
        <v>2.8190610930323601E-2</v>
      </c>
      <c r="P11085" s="1">
        <v>1.4229623079299927</v>
      </c>
      <c r="Q11085" s="1">
        <v>0</v>
      </c>
      <c r="S11085" s="1">
        <v>35</v>
      </c>
      <c r="T11085" s="1">
        <v>1</v>
      </c>
      <c r="U11085" s="1">
        <v>12371727</v>
      </c>
      <c r="V11085" s="1">
        <v>0.15846461057662964</v>
      </c>
      <c r="W11085" s="1">
        <v>1.297482967376709</v>
      </c>
      <c r="X11085" s="1">
        <v>1.297482967376709</v>
      </c>
    </row>
    <row r="11086" spans="1:24" x14ac:dyDescent="0.35">
      <c r="A11086" s="1">
        <v>360195</v>
      </c>
      <c r="B11086" s="1" t="s">
        <v>2349</v>
      </c>
      <c r="C11086" s="1">
        <v>127044103</v>
      </c>
      <c r="D11086" s="1">
        <v>195</v>
      </c>
      <c r="E11086" s="1" t="s">
        <v>2913</v>
      </c>
      <c r="F11086" s="1" t="s">
        <v>96</v>
      </c>
      <c r="G11086" s="1" t="s">
        <v>95</v>
      </c>
      <c r="H11086" s="1" t="s">
        <v>916</v>
      </c>
      <c r="I11086" s="1">
        <v>2134876.59</v>
      </c>
      <c r="K11086" s="1">
        <v>655523</v>
      </c>
      <c r="L11086" s="1">
        <v>10328739</v>
      </c>
      <c r="M11086" s="1">
        <v>0.371847003698349</v>
      </c>
      <c r="N11086" s="1">
        <v>3.7345690727233887</v>
      </c>
      <c r="O11086" s="1">
        <v>0.12556459009647369</v>
      </c>
      <c r="P11086" s="1">
        <v>6.2491335868835449</v>
      </c>
      <c r="Q11086" s="1">
        <v>0.25</v>
      </c>
      <c r="S11086" s="1">
        <v>36</v>
      </c>
      <c r="T11086" s="1">
        <v>1</v>
      </c>
      <c r="U11086" s="1">
        <v>13119138</v>
      </c>
      <c r="V11086" s="1">
        <v>0.74741160869598389</v>
      </c>
      <c r="W11086" s="1">
        <v>6.0412826538085938</v>
      </c>
      <c r="X11086" s="1">
        <v>6.0412826538085938</v>
      </c>
    </row>
    <row r="11087" spans="1:24" x14ac:dyDescent="0.35">
      <c r="A11087" s="1">
        <v>370195</v>
      </c>
      <c r="B11087" s="1" t="s">
        <v>2350</v>
      </c>
      <c r="C11087" s="1">
        <v>127044103</v>
      </c>
      <c r="D11087" s="1">
        <v>195</v>
      </c>
      <c r="E11087" s="1" t="s">
        <v>2913</v>
      </c>
      <c r="F11087" s="1" t="s">
        <v>96</v>
      </c>
      <c r="G11087" s="1" t="s">
        <v>95</v>
      </c>
      <c r="H11087" s="1" t="s">
        <v>916</v>
      </c>
      <c r="I11087" s="1">
        <v>2185074.52</v>
      </c>
      <c r="K11087" s="1">
        <v>655523</v>
      </c>
      <c r="L11087" s="1">
        <v>10747884</v>
      </c>
      <c r="M11087" s="1">
        <v>0.41914498805999756</v>
      </c>
      <c r="N11087" s="1">
        <v>4.0580463409423828</v>
      </c>
      <c r="O11087" s="1">
        <v>5.019792914390564E-2</v>
      </c>
      <c r="P11087" s="1">
        <v>2.3513269424438477</v>
      </c>
      <c r="Q11087" s="1">
        <v>0</v>
      </c>
      <c r="S11087" s="1">
        <v>37</v>
      </c>
      <c r="T11087" s="1">
        <v>1</v>
      </c>
      <c r="U11087" s="1">
        <v>13588482</v>
      </c>
      <c r="V11087" s="1">
        <v>0.4693429172039032</v>
      </c>
      <c r="W11087" s="1">
        <v>3.5775520801544189</v>
      </c>
      <c r="X11087" s="1">
        <v>3.5775520801544189</v>
      </c>
    </row>
    <row r="11088" spans="1:24" x14ac:dyDescent="0.35">
      <c r="A11088" s="1">
        <v>380195</v>
      </c>
      <c r="B11088" s="1" t="s">
        <v>2351</v>
      </c>
      <c r="C11088" s="1">
        <v>127044103</v>
      </c>
      <c r="D11088" s="1">
        <v>195</v>
      </c>
      <c r="E11088" s="1" t="s">
        <v>2913</v>
      </c>
      <c r="F11088" s="1" t="s">
        <v>96</v>
      </c>
      <c r="G11088" s="1" t="s">
        <v>95</v>
      </c>
      <c r="H11088" s="1" t="s">
        <v>916</v>
      </c>
      <c r="I11088" s="1">
        <v>2318568</v>
      </c>
      <c r="K11088" s="1">
        <v>662490.625</v>
      </c>
      <c r="L11088" s="1">
        <v>10886719</v>
      </c>
      <c r="M11088" s="1">
        <v>0.13883499801158905</v>
      </c>
      <c r="N11088" s="1">
        <v>1.2917426824569702</v>
      </c>
      <c r="O11088" s="1">
        <v>0.13349348306655884</v>
      </c>
      <c r="P11088" s="1">
        <v>6.1093330383300781</v>
      </c>
      <c r="Q11088" s="1">
        <v>6.9676251150667667E-3</v>
      </c>
      <c r="S11088" s="1">
        <v>38</v>
      </c>
      <c r="T11088" s="1">
        <v>1</v>
      </c>
      <c r="U11088" s="1">
        <v>13867778</v>
      </c>
      <c r="V11088" s="1">
        <v>0.27929610013961792</v>
      </c>
      <c r="W11088" s="1">
        <v>2.0553877353668213</v>
      </c>
      <c r="X11088" s="1">
        <v>2.0553877353668213</v>
      </c>
    </row>
    <row r="11089" spans="1:24" x14ac:dyDescent="0.35">
      <c r="A11089" s="1">
        <v>390195</v>
      </c>
      <c r="B11089" s="1" t="s">
        <v>2352</v>
      </c>
      <c r="C11089" s="1">
        <v>127044103</v>
      </c>
      <c r="D11089" s="1">
        <v>195</v>
      </c>
      <c r="E11089" s="1" t="s">
        <v>2913</v>
      </c>
      <c r="F11089" s="1" t="s">
        <v>96</v>
      </c>
      <c r="G11089" s="1" t="s">
        <v>95</v>
      </c>
      <c r="H11089" s="1" t="s">
        <v>916</v>
      </c>
      <c r="I11089" s="1">
        <v>2393758</v>
      </c>
      <c r="K11089" s="1">
        <v>712489</v>
      </c>
      <c r="L11089" s="1">
        <v>10974647</v>
      </c>
      <c r="M11089" s="1">
        <v>8.792799711227417E-2</v>
      </c>
      <c r="N11089" s="1">
        <v>0.8076629638671875</v>
      </c>
      <c r="O11089" s="1">
        <v>7.5190000236034393E-2</v>
      </c>
      <c r="P11089" s="1">
        <v>3.2429499626159668</v>
      </c>
      <c r="Q11089" s="1">
        <v>4.999837651848793E-2</v>
      </c>
      <c r="S11089" s="1">
        <v>39</v>
      </c>
      <c r="T11089" s="1">
        <v>1</v>
      </c>
      <c r="U11089" s="1">
        <v>14080894</v>
      </c>
      <c r="V11089" s="1">
        <v>0.21311637759208679</v>
      </c>
      <c r="W11089" s="1">
        <v>1.5367710590362549</v>
      </c>
      <c r="X11089" s="1">
        <v>1.5367710590362549</v>
      </c>
    </row>
    <row r="11090" spans="1:24" x14ac:dyDescent="0.35">
      <c r="A11090" s="1">
        <v>400195</v>
      </c>
      <c r="B11090" s="1" t="s">
        <v>2353</v>
      </c>
      <c r="C11090" s="1">
        <v>127044103</v>
      </c>
      <c r="D11090" s="1">
        <v>195</v>
      </c>
      <c r="E11090" s="1" t="s">
        <v>2913</v>
      </c>
      <c r="F11090" s="1" t="s">
        <v>96</v>
      </c>
      <c r="G11090" s="1" t="s">
        <v>95</v>
      </c>
      <c r="H11090" s="1" t="s">
        <v>916</v>
      </c>
      <c r="S11090" s="1">
        <v>40</v>
      </c>
      <c r="T11090" s="1">
        <v>1</v>
      </c>
      <c r="U11090" s="1">
        <v>0</v>
      </c>
      <c r="V11090" s="1">
        <v>0</v>
      </c>
      <c r="W11090" s="1">
        <v>-100</v>
      </c>
      <c r="X11090" s="1">
        <v>-100</v>
      </c>
    </row>
    <row r="11091" spans="1:24" x14ac:dyDescent="0.35">
      <c r="A11091" s="1">
        <v>410195</v>
      </c>
      <c r="B11091" s="1" t="s">
        <v>2354</v>
      </c>
      <c r="C11091" s="1">
        <v>127044103</v>
      </c>
      <c r="D11091" s="1">
        <v>195</v>
      </c>
      <c r="E11091" s="1" t="s">
        <v>2913</v>
      </c>
      <c r="F11091" s="1" t="s">
        <v>96</v>
      </c>
      <c r="G11091" s="1" t="s">
        <v>95</v>
      </c>
      <c r="H11091" s="1" t="s">
        <v>916</v>
      </c>
      <c r="S11091" s="1">
        <v>41</v>
      </c>
      <c r="T11091" s="1">
        <v>1</v>
      </c>
      <c r="U11091" s="1">
        <v>0</v>
      </c>
      <c r="V11091" s="1">
        <v>0</v>
      </c>
    </row>
    <row r="11092" spans="1:24" x14ac:dyDescent="0.35">
      <c r="A11092" s="1">
        <v>420195</v>
      </c>
      <c r="B11092" s="1" t="s">
        <v>2355</v>
      </c>
      <c r="C11092" s="1">
        <v>127044103</v>
      </c>
      <c r="D11092" s="1">
        <v>195</v>
      </c>
      <c r="E11092" s="1" t="s">
        <v>2913</v>
      </c>
      <c r="F11092" s="1" t="s">
        <v>96</v>
      </c>
      <c r="G11092" s="1" t="s">
        <v>95</v>
      </c>
      <c r="H11092" s="1" t="s">
        <v>916</v>
      </c>
      <c r="S11092" s="1">
        <v>42</v>
      </c>
      <c r="T11092" s="1">
        <v>1</v>
      </c>
      <c r="U11092" s="1">
        <v>0</v>
      </c>
      <c r="V11092" s="1">
        <v>0</v>
      </c>
    </row>
    <row r="11093" spans="1:24" x14ac:dyDescent="0.35">
      <c r="A11093" s="1">
        <v>430195</v>
      </c>
      <c r="B11093" s="1" t="s">
        <v>2356</v>
      </c>
      <c r="C11093" s="1">
        <v>127044103</v>
      </c>
      <c r="D11093" s="1">
        <v>195</v>
      </c>
      <c r="E11093" s="1" t="s">
        <v>2913</v>
      </c>
      <c r="F11093" s="1" t="s">
        <v>96</v>
      </c>
      <c r="G11093" s="1" t="s">
        <v>95</v>
      </c>
      <c r="H11093" s="1" t="s">
        <v>916</v>
      </c>
      <c r="S11093" s="1">
        <v>43</v>
      </c>
      <c r="T11093" s="1">
        <v>1</v>
      </c>
      <c r="U11093" s="1">
        <v>0</v>
      </c>
      <c r="V11093" s="1">
        <v>0</v>
      </c>
    </row>
    <row r="11094" spans="1:24" x14ac:dyDescent="0.35">
      <c r="A11094" s="1">
        <v>440195</v>
      </c>
      <c r="B11094" s="1" t="s">
        <v>2357</v>
      </c>
      <c r="C11094" s="1">
        <v>127044103</v>
      </c>
      <c r="D11094" s="1">
        <v>195</v>
      </c>
      <c r="E11094" s="1" t="s">
        <v>2913</v>
      </c>
      <c r="F11094" s="1" t="s">
        <v>96</v>
      </c>
      <c r="G11094" s="1" t="s">
        <v>95</v>
      </c>
      <c r="H11094" s="1" t="s">
        <v>916</v>
      </c>
      <c r="S11094" s="1">
        <v>44</v>
      </c>
      <c r="T11094" s="1">
        <v>1</v>
      </c>
      <c r="U11094" s="1">
        <v>0</v>
      </c>
      <c r="V11094" s="1">
        <v>0</v>
      </c>
    </row>
    <row r="11095" spans="1:24" x14ac:dyDescent="0.35">
      <c r="A11095" s="1">
        <v>450195</v>
      </c>
      <c r="B11095" s="1" t="s">
        <v>2358</v>
      </c>
      <c r="C11095" s="1">
        <v>127044103</v>
      </c>
      <c r="D11095" s="1">
        <v>195</v>
      </c>
      <c r="E11095" s="1" t="s">
        <v>2913</v>
      </c>
      <c r="F11095" s="1" t="s">
        <v>96</v>
      </c>
      <c r="G11095" s="1" t="s">
        <v>95</v>
      </c>
      <c r="H11095" s="1" t="s">
        <v>916</v>
      </c>
      <c r="S11095" s="1">
        <v>45</v>
      </c>
      <c r="T11095" s="1">
        <v>1</v>
      </c>
      <c r="U11095" s="1">
        <v>0</v>
      </c>
      <c r="V11095" s="1">
        <v>0</v>
      </c>
    </row>
    <row r="11096" spans="1:24" x14ac:dyDescent="0.35">
      <c r="A11096" s="1">
        <v>460195</v>
      </c>
      <c r="B11096" s="1" t="s">
        <v>2359</v>
      </c>
      <c r="C11096" s="1">
        <v>127044103</v>
      </c>
      <c r="D11096" s="1">
        <v>195</v>
      </c>
      <c r="E11096" s="1" t="s">
        <v>2913</v>
      </c>
      <c r="F11096" s="1" t="s">
        <v>96</v>
      </c>
      <c r="G11096" s="1" t="s">
        <v>95</v>
      </c>
      <c r="H11096" s="1" t="s">
        <v>916</v>
      </c>
      <c r="S11096" s="1">
        <v>46</v>
      </c>
      <c r="T11096" s="1">
        <v>1</v>
      </c>
      <c r="U11096" s="1">
        <v>0</v>
      </c>
      <c r="V11096" s="1">
        <v>0</v>
      </c>
    </row>
    <row r="11097" spans="1:24" x14ac:dyDescent="0.35">
      <c r="A11097" s="1">
        <v>470195</v>
      </c>
      <c r="B11097" s="1" t="s">
        <v>2360</v>
      </c>
      <c r="C11097" s="1">
        <v>127044103</v>
      </c>
      <c r="D11097" s="1">
        <v>195</v>
      </c>
      <c r="E11097" s="1" t="s">
        <v>2913</v>
      </c>
      <c r="F11097" s="1" t="s">
        <v>96</v>
      </c>
      <c r="G11097" s="1" t="s">
        <v>95</v>
      </c>
      <c r="H11097" s="1" t="s">
        <v>916</v>
      </c>
      <c r="S11097" s="1">
        <v>47</v>
      </c>
      <c r="T11097" s="1">
        <v>1</v>
      </c>
      <c r="U11097" s="1">
        <v>0</v>
      </c>
      <c r="V11097" s="1">
        <v>0</v>
      </c>
    </row>
    <row r="11098" spans="1:24" x14ac:dyDescent="0.35">
      <c r="A11098" s="1">
        <v>480195</v>
      </c>
      <c r="B11098" s="1" t="s">
        <v>2361</v>
      </c>
      <c r="C11098" s="1">
        <v>127044103</v>
      </c>
      <c r="D11098" s="1">
        <v>195</v>
      </c>
      <c r="E11098" s="1" t="s">
        <v>2913</v>
      </c>
      <c r="F11098" s="1" t="s">
        <v>96</v>
      </c>
      <c r="G11098" s="1" t="s">
        <v>95</v>
      </c>
      <c r="H11098" s="1" t="s">
        <v>916</v>
      </c>
      <c r="S11098" s="1">
        <v>48</v>
      </c>
      <c r="T11098" s="1">
        <v>1</v>
      </c>
      <c r="U11098" s="1">
        <v>0</v>
      </c>
      <c r="V11098" s="1">
        <v>0</v>
      </c>
    </row>
    <row r="11099" spans="1:24" x14ac:dyDescent="0.35">
      <c r="A11099" s="1">
        <v>290251</v>
      </c>
      <c r="B11099" s="1" t="s">
        <v>2341</v>
      </c>
      <c r="C11099" s="1">
        <v>127045303</v>
      </c>
      <c r="D11099" s="1">
        <v>251</v>
      </c>
      <c r="E11099" s="1" t="s">
        <v>2914</v>
      </c>
      <c r="F11099" s="1" t="s">
        <v>96</v>
      </c>
      <c r="G11099" s="1" t="s">
        <v>95</v>
      </c>
      <c r="H11099" s="1" t="s">
        <v>916</v>
      </c>
      <c r="I11099" s="1">
        <v>290693.69</v>
      </c>
      <c r="K11099" s="1">
        <v>116827</v>
      </c>
      <c r="L11099" s="1">
        <v>3248096.25</v>
      </c>
      <c r="S11099" s="1">
        <v>29</v>
      </c>
      <c r="T11099" s="1">
        <v>1</v>
      </c>
      <c r="U11099" s="1">
        <v>3655617</v>
      </c>
      <c r="V11099" s="1">
        <v>0</v>
      </c>
    </row>
    <row r="11100" spans="1:24" x14ac:dyDescent="0.35">
      <c r="A11100" s="1">
        <v>300251</v>
      </c>
      <c r="B11100" s="1" t="s">
        <v>2343</v>
      </c>
      <c r="C11100" s="1">
        <v>127045303</v>
      </c>
      <c r="D11100" s="1">
        <v>251</v>
      </c>
      <c r="E11100" s="1" t="s">
        <v>2914</v>
      </c>
      <c r="F11100" s="1" t="s">
        <v>96</v>
      </c>
      <c r="G11100" s="1" t="s">
        <v>95</v>
      </c>
      <c r="H11100" s="1" t="s">
        <v>916</v>
      </c>
      <c r="I11100" s="1">
        <v>292713.88</v>
      </c>
      <c r="K11100" s="1">
        <v>75343</v>
      </c>
      <c r="L11100" s="1">
        <v>3375709.75</v>
      </c>
      <c r="M11100" s="1">
        <v>0.12761349976062775</v>
      </c>
      <c r="N11100" s="1">
        <v>3.928870677947998</v>
      </c>
      <c r="O11100" s="1">
        <v>2.0201900042593479E-3</v>
      </c>
      <c r="P11100" s="1">
        <v>0.69495487213134766</v>
      </c>
      <c r="Q11100" s="1">
        <v>-4.148399829864502E-2</v>
      </c>
      <c r="S11100" s="1">
        <v>30</v>
      </c>
      <c r="T11100" s="1">
        <v>1</v>
      </c>
      <c r="U11100" s="1">
        <v>3743766.5</v>
      </c>
      <c r="V11100" s="1">
        <v>8.8149696588516235E-2</v>
      </c>
      <c r="W11100" s="1">
        <v>2.411344051361084</v>
      </c>
      <c r="X11100" s="1">
        <v>2.411344051361084</v>
      </c>
    </row>
    <row r="11101" spans="1:24" x14ac:dyDescent="0.35">
      <c r="A11101" s="1">
        <v>310251</v>
      </c>
      <c r="B11101" s="1" t="s">
        <v>2344</v>
      </c>
      <c r="C11101" s="1">
        <v>127045303</v>
      </c>
      <c r="D11101" s="1">
        <v>251</v>
      </c>
      <c r="E11101" s="1" t="s">
        <v>2914</v>
      </c>
      <c r="F11101" s="1" t="s">
        <v>96</v>
      </c>
      <c r="G11101" s="1" t="s">
        <v>95</v>
      </c>
      <c r="H11101" s="1" t="s">
        <v>916</v>
      </c>
      <c r="I11101" s="1">
        <v>294211.96999999997</v>
      </c>
      <c r="K11101" s="1">
        <v>75343</v>
      </c>
      <c r="L11101" s="1">
        <v>3476534.25</v>
      </c>
      <c r="M11101" s="1">
        <v>0.1008244976401329</v>
      </c>
      <c r="N11101" s="1">
        <v>2.9867644309997559</v>
      </c>
      <c r="O11101" s="1">
        <v>1.4980899868533015E-3</v>
      </c>
      <c r="P11101" s="1">
        <v>0.51179331541061401</v>
      </c>
      <c r="Q11101" s="1">
        <v>0</v>
      </c>
      <c r="S11101" s="1">
        <v>31</v>
      </c>
      <c r="T11101" s="1">
        <v>1</v>
      </c>
      <c r="U11101" s="1">
        <v>3846089.25</v>
      </c>
      <c r="V11101" s="1">
        <v>0.10232258588075638</v>
      </c>
      <c r="W11101" s="1">
        <v>2.7331500053405762</v>
      </c>
      <c r="X11101" s="1">
        <v>2.7331500053405762</v>
      </c>
    </row>
    <row r="11102" spans="1:24" x14ac:dyDescent="0.35">
      <c r="A11102" s="1">
        <v>320251</v>
      </c>
      <c r="B11102" s="1" t="s">
        <v>2345</v>
      </c>
      <c r="C11102" s="1">
        <v>127045303</v>
      </c>
      <c r="D11102" s="1">
        <v>251</v>
      </c>
      <c r="E11102" s="1" t="s">
        <v>2914</v>
      </c>
      <c r="F11102" s="1" t="s">
        <v>96</v>
      </c>
      <c r="G11102" s="1" t="s">
        <v>95</v>
      </c>
      <c r="H11102" s="1" t="s">
        <v>916</v>
      </c>
      <c r="I11102" s="1">
        <v>298409.99</v>
      </c>
      <c r="K11102" s="1">
        <v>75343</v>
      </c>
      <c r="L11102" s="1">
        <v>3430355.5</v>
      </c>
      <c r="M11102" s="1">
        <v>-4.6178750693798065E-2</v>
      </c>
      <c r="N11102" s="1">
        <v>-1.3282984495162964</v>
      </c>
      <c r="O11102" s="1">
        <v>4.1980198584496975E-3</v>
      </c>
      <c r="P11102" s="1">
        <v>1.4268691539764404</v>
      </c>
      <c r="Q11102" s="1">
        <v>0</v>
      </c>
      <c r="S11102" s="1">
        <v>32</v>
      </c>
      <c r="T11102" s="1">
        <v>1</v>
      </c>
      <c r="U11102" s="1">
        <v>3804108.5</v>
      </c>
      <c r="V11102" s="1">
        <v>-4.198073223233223E-2</v>
      </c>
      <c r="W11102" s="1">
        <v>-1.0915178060531616</v>
      </c>
      <c r="X11102" s="1">
        <v>-1.0915178060531616</v>
      </c>
    </row>
    <row r="11103" spans="1:24" x14ac:dyDescent="0.35">
      <c r="A11103" s="1">
        <v>330251</v>
      </c>
      <c r="B11103" s="1" t="s">
        <v>2346</v>
      </c>
      <c r="C11103" s="1">
        <v>127045303</v>
      </c>
      <c r="D11103" s="1">
        <v>251</v>
      </c>
      <c r="E11103" s="1" t="s">
        <v>2914</v>
      </c>
      <c r="F11103" s="1" t="s">
        <v>96</v>
      </c>
      <c r="G11103" s="1" t="s">
        <v>95</v>
      </c>
      <c r="H11103" s="1" t="s">
        <v>916</v>
      </c>
      <c r="I11103" s="1">
        <v>303601.01</v>
      </c>
      <c r="K11103" s="1">
        <v>75343</v>
      </c>
      <c r="L11103" s="1">
        <v>3454692.5</v>
      </c>
      <c r="M11103" s="1">
        <v>2.4336999282240868E-2</v>
      </c>
      <c r="N11103" s="1">
        <v>0.70946002006530762</v>
      </c>
      <c r="O11103" s="1">
        <v>5.1910202018916607E-3</v>
      </c>
      <c r="P11103" s="1">
        <v>1.7395597696304321</v>
      </c>
      <c r="Q11103" s="1">
        <v>0</v>
      </c>
      <c r="S11103" s="1">
        <v>33</v>
      </c>
      <c r="T11103" s="1">
        <v>1</v>
      </c>
      <c r="U11103" s="1">
        <v>3833636.5</v>
      </c>
      <c r="V11103" s="1">
        <v>2.9528019949793816E-2</v>
      </c>
      <c r="W11103" s="1">
        <v>0.77621340751647949</v>
      </c>
      <c r="X11103" s="1">
        <v>0.77621340751647949</v>
      </c>
    </row>
    <row r="11104" spans="1:24" x14ac:dyDescent="0.35">
      <c r="A11104" s="1">
        <v>340251</v>
      </c>
      <c r="B11104" s="1" t="s">
        <v>2347</v>
      </c>
      <c r="C11104" s="1">
        <v>127045303</v>
      </c>
      <c r="D11104" s="1">
        <v>251</v>
      </c>
      <c r="E11104" s="1" t="s">
        <v>2914</v>
      </c>
      <c r="F11104" s="1" t="s">
        <v>96</v>
      </c>
      <c r="G11104" s="1" t="s">
        <v>95</v>
      </c>
      <c r="H11104" s="1" t="s">
        <v>916</v>
      </c>
      <c r="I11104" s="1">
        <v>303595.43</v>
      </c>
      <c r="K11104" s="1">
        <v>75343</v>
      </c>
      <c r="L11104" s="1">
        <v>3454689.5</v>
      </c>
      <c r="M11104" s="1">
        <v>-3.0000001061125658E-6</v>
      </c>
      <c r="N11104" s="1">
        <v>-8.6838408606126904E-5</v>
      </c>
      <c r="O11104" s="1">
        <v>-5.5800001064199023E-6</v>
      </c>
      <c r="P11104" s="1">
        <v>-1.8379385583102703E-3</v>
      </c>
      <c r="Q11104" s="1">
        <v>0</v>
      </c>
      <c r="S11104" s="1">
        <v>34</v>
      </c>
      <c r="T11104" s="1">
        <v>1</v>
      </c>
      <c r="U11104" s="1">
        <v>3833628</v>
      </c>
      <c r="V11104" s="1">
        <v>-8.5800002125324681E-6</v>
      </c>
      <c r="W11104" s="1">
        <v>-2.2172159515321255E-4</v>
      </c>
      <c r="X11104" s="1">
        <v>-2.2172159515321255E-4</v>
      </c>
    </row>
    <row r="11105" spans="1:24" x14ac:dyDescent="0.35">
      <c r="A11105" s="1">
        <v>350251</v>
      </c>
      <c r="B11105" s="1" t="s">
        <v>2348</v>
      </c>
      <c r="C11105" s="1">
        <v>127045303</v>
      </c>
      <c r="D11105" s="1">
        <v>251</v>
      </c>
      <c r="E11105" s="1" t="s">
        <v>2914</v>
      </c>
      <c r="F11105" s="1" t="s">
        <v>96</v>
      </c>
      <c r="G11105" s="1" t="s">
        <v>95</v>
      </c>
      <c r="H11105" s="1" t="s">
        <v>916</v>
      </c>
      <c r="I11105" s="1">
        <v>308077.67</v>
      </c>
      <c r="K11105" s="1">
        <v>103258</v>
      </c>
      <c r="L11105" s="1">
        <v>3426768.5</v>
      </c>
      <c r="M11105" s="1">
        <v>-2.7921000495553017E-2</v>
      </c>
      <c r="N11105" s="1">
        <v>-0.80820578336715698</v>
      </c>
      <c r="O11105" s="1">
        <v>4.4822399504482746E-3</v>
      </c>
      <c r="P11105" s="1">
        <v>1.4763858318328857</v>
      </c>
      <c r="Q11105" s="1">
        <v>2.7915000915527344E-2</v>
      </c>
      <c r="S11105" s="1">
        <v>35</v>
      </c>
      <c r="T11105" s="1">
        <v>1</v>
      </c>
      <c r="U11105" s="1">
        <v>3838104.25</v>
      </c>
      <c r="V11105" s="1">
        <v>4.4762399047613144E-3</v>
      </c>
      <c r="W11105" s="1">
        <v>0.11676276475191116</v>
      </c>
      <c r="X11105" s="1">
        <v>0.11676276475191116</v>
      </c>
    </row>
    <row r="11106" spans="1:24" x14ac:dyDescent="0.35">
      <c r="A11106" s="1">
        <v>360251</v>
      </c>
      <c r="B11106" s="1" t="s">
        <v>2349</v>
      </c>
      <c r="C11106" s="1">
        <v>127045303</v>
      </c>
      <c r="D11106" s="1">
        <v>251</v>
      </c>
      <c r="E11106" s="1" t="s">
        <v>2914</v>
      </c>
      <c r="F11106" s="1" t="s">
        <v>96</v>
      </c>
      <c r="G11106" s="1" t="s">
        <v>95</v>
      </c>
      <c r="H11106" s="1" t="s">
        <v>916</v>
      </c>
      <c r="I11106" s="1">
        <v>321086.61</v>
      </c>
      <c r="K11106" s="1">
        <v>103258</v>
      </c>
      <c r="L11106" s="1">
        <v>3483829.75</v>
      </c>
      <c r="M11106" s="1">
        <v>5.7061251252889633E-2</v>
      </c>
      <c r="N11106" s="1">
        <v>1.6651620864868164</v>
      </c>
      <c r="O11106" s="1">
        <v>1.3008940033614635E-2</v>
      </c>
      <c r="P11106" s="1">
        <v>4.2226171493530273</v>
      </c>
      <c r="Q11106" s="1">
        <v>0</v>
      </c>
      <c r="S11106" s="1">
        <v>36</v>
      </c>
      <c r="T11106" s="1">
        <v>1</v>
      </c>
      <c r="U11106" s="1">
        <v>3908174.5</v>
      </c>
      <c r="V11106" s="1">
        <v>7.0070192217826843E-2</v>
      </c>
      <c r="W11106" s="1">
        <v>1.8256473541259766</v>
      </c>
      <c r="X11106" s="1">
        <v>1.8256473541259766</v>
      </c>
    </row>
    <row r="11107" spans="1:24" x14ac:dyDescent="0.35">
      <c r="A11107" s="1">
        <v>370251</v>
      </c>
      <c r="B11107" s="1" t="s">
        <v>2350</v>
      </c>
      <c r="C11107" s="1">
        <v>127045303</v>
      </c>
      <c r="D11107" s="1">
        <v>251</v>
      </c>
      <c r="E11107" s="1" t="s">
        <v>2914</v>
      </c>
      <c r="F11107" s="1" t="s">
        <v>96</v>
      </c>
      <c r="G11107" s="1" t="s">
        <v>95</v>
      </c>
      <c r="H11107" s="1" t="s">
        <v>916</v>
      </c>
      <c r="I11107" s="1">
        <v>327184.5</v>
      </c>
      <c r="K11107" s="1">
        <v>103258</v>
      </c>
      <c r="L11107" s="1">
        <v>3765519</v>
      </c>
      <c r="M11107" s="1">
        <v>0.28168925642967224</v>
      </c>
      <c r="N11107" s="1">
        <v>8.0856208801269531</v>
      </c>
      <c r="O11107" s="1">
        <v>6.0978899709880352E-3</v>
      </c>
      <c r="P11107" s="1">
        <v>1.899141788482666</v>
      </c>
      <c r="Q11107" s="1">
        <v>0</v>
      </c>
      <c r="S11107" s="1">
        <v>37</v>
      </c>
      <c r="T11107" s="1">
        <v>1</v>
      </c>
      <c r="U11107" s="1">
        <v>4195961.5</v>
      </c>
      <c r="V11107" s="1">
        <v>0.28778713941574097</v>
      </c>
      <c r="W11107" s="1">
        <v>7.3637194633483887</v>
      </c>
      <c r="X11107" s="1">
        <v>7.3637194633483887</v>
      </c>
    </row>
    <row r="11108" spans="1:24" x14ac:dyDescent="0.35">
      <c r="A11108" s="1">
        <v>380251</v>
      </c>
      <c r="B11108" s="1" t="s">
        <v>2351</v>
      </c>
      <c r="C11108" s="1">
        <v>127045303</v>
      </c>
      <c r="D11108" s="1">
        <v>251</v>
      </c>
      <c r="E11108" s="1" t="s">
        <v>2914</v>
      </c>
      <c r="F11108" s="1" t="s">
        <v>96</v>
      </c>
      <c r="G11108" s="1" t="s">
        <v>95</v>
      </c>
      <c r="H11108" s="1" t="s">
        <v>916</v>
      </c>
      <c r="I11108" s="1">
        <v>334831</v>
      </c>
      <c r="K11108" s="1">
        <v>240747.8125</v>
      </c>
      <c r="L11108" s="1">
        <v>3812566</v>
      </c>
      <c r="M11108" s="1">
        <v>4.7047000378370285E-2</v>
      </c>
      <c r="N11108" s="1">
        <v>1.2494161128997803</v>
      </c>
      <c r="O11108" s="1">
        <v>7.6465001329779625E-3</v>
      </c>
      <c r="P11108" s="1">
        <v>2.3370606899261475</v>
      </c>
      <c r="Q11108" s="1">
        <v>0.13748981058597565</v>
      </c>
      <c r="S11108" s="1">
        <v>38</v>
      </c>
      <c r="T11108" s="1">
        <v>1</v>
      </c>
      <c r="U11108" s="1">
        <v>4388145</v>
      </c>
      <c r="V11108" s="1">
        <v>0.19218331575393677</v>
      </c>
      <c r="W11108" s="1">
        <v>4.5802016258239746</v>
      </c>
      <c r="X11108" s="1">
        <v>4.5802016258239746</v>
      </c>
    </row>
    <row r="11109" spans="1:24" x14ac:dyDescent="0.35">
      <c r="A11109" s="1">
        <v>390251</v>
      </c>
      <c r="B11109" s="1" t="s">
        <v>2352</v>
      </c>
      <c r="C11109" s="1">
        <v>127045303</v>
      </c>
      <c r="D11109" s="1">
        <v>251</v>
      </c>
      <c r="E11109" s="1" t="s">
        <v>2914</v>
      </c>
      <c r="F11109" s="1" t="s">
        <v>96</v>
      </c>
      <c r="G11109" s="1" t="s">
        <v>95</v>
      </c>
      <c r="H11109" s="1" t="s">
        <v>916</v>
      </c>
      <c r="I11109" s="1">
        <v>351291</v>
      </c>
      <c r="K11109" s="1">
        <v>411439.375</v>
      </c>
      <c r="L11109" s="1">
        <v>3841394</v>
      </c>
      <c r="M11109" s="1">
        <v>2.8828000649809837E-2</v>
      </c>
      <c r="N11109" s="1">
        <v>0.75613117218017578</v>
      </c>
      <c r="O11109" s="1">
        <v>1.6459999606013298E-2</v>
      </c>
      <c r="P11109" s="1">
        <v>4.9159126281738281</v>
      </c>
      <c r="Q11109" s="1">
        <v>0.17069156467914581</v>
      </c>
      <c r="S11109" s="1">
        <v>39</v>
      </c>
      <c r="T11109" s="1">
        <v>1</v>
      </c>
      <c r="U11109" s="1">
        <v>4604124.5</v>
      </c>
      <c r="V11109" s="1">
        <v>0.21597956120967865</v>
      </c>
      <c r="W11109" s="1">
        <v>4.9218859672546387</v>
      </c>
      <c r="X11109" s="1">
        <v>4.9218859672546387</v>
      </c>
    </row>
    <row r="11110" spans="1:24" x14ac:dyDescent="0.35">
      <c r="A11110" s="1">
        <v>400251</v>
      </c>
      <c r="B11110" s="1" t="s">
        <v>2353</v>
      </c>
      <c r="C11110" s="1">
        <v>127045303</v>
      </c>
      <c r="D11110" s="1">
        <v>251</v>
      </c>
      <c r="E11110" s="1" t="s">
        <v>2914</v>
      </c>
      <c r="F11110" s="1" t="s">
        <v>96</v>
      </c>
      <c r="G11110" s="1" t="s">
        <v>95</v>
      </c>
      <c r="H11110" s="1" t="s">
        <v>916</v>
      </c>
      <c r="S11110" s="1">
        <v>40</v>
      </c>
      <c r="T11110" s="1">
        <v>1</v>
      </c>
      <c r="U11110" s="1">
        <v>0</v>
      </c>
      <c r="V11110" s="1">
        <v>0</v>
      </c>
      <c r="W11110" s="1">
        <v>-100</v>
      </c>
      <c r="X11110" s="1">
        <v>-100</v>
      </c>
    </row>
    <row r="11111" spans="1:24" x14ac:dyDescent="0.35">
      <c r="A11111" s="1">
        <v>410251</v>
      </c>
      <c r="B11111" s="1" t="s">
        <v>2354</v>
      </c>
      <c r="C11111" s="1">
        <v>127045303</v>
      </c>
      <c r="D11111" s="1">
        <v>251</v>
      </c>
      <c r="E11111" s="1" t="s">
        <v>2914</v>
      </c>
      <c r="F11111" s="1" t="s">
        <v>96</v>
      </c>
      <c r="G11111" s="1" t="s">
        <v>95</v>
      </c>
      <c r="H11111" s="1" t="s">
        <v>916</v>
      </c>
      <c r="S11111" s="1">
        <v>41</v>
      </c>
      <c r="T11111" s="1">
        <v>1</v>
      </c>
      <c r="U11111" s="1">
        <v>0</v>
      </c>
      <c r="V11111" s="1">
        <v>0</v>
      </c>
    </row>
    <row r="11112" spans="1:24" x14ac:dyDescent="0.35">
      <c r="A11112" s="1">
        <v>420251</v>
      </c>
      <c r="B11112" s="1" t="s">
        <v>2355</v>
      </c>
      <c r="C11112" s="1">
        <v>127045303</v>
      </c>
      <c r="D11112" s="1">
        <v>251</v>
      </c>
      <c r="E11112" s="1" t="s">
        <v>2914</v>
      </c>
      <c r="F11112" s="1" t="s">
        <v>96</v>
      </c>
      <c r="G11112" s="1" t="s">
        <v>95</v>
      </c>
      <c r="H11112" s="1" t="s">
        <v>916</v>
      </c>
      <c r="S11112" s="1">
        <v>42</v>
      </c>
      <c r="T11112" s="1">
        <v>1</v>
      </c>
      <c r="U11112" s="1">
        <v>0</v>
      </c>
      <c r="V11112" s="1">
        <v>0</v>
      </c>
    </row>
    <row r="11113" spans="1:24" x14ac:dyDescent="0.35">
      <c r="A11113" s="1">
        <v>430251</v>
      </c>
      <c r="B11113" s="1" t="s">
        <v>2356</v>
      </c>
      <c r="C11113" s="1">
        <v>127045303</v>
      </c>
      <c r="D11113" s="1">
        <v>251</v>
      </c>
      <c r="E11113" s="1" t="s">
        <v>2914</v>
      </c>
      <c r="F11113" s="1" t="s">
        <v>96</v>
      </c>
      <c r="G11113" s="1" t="s">
        <v>95</v>
      </c>
      <c r="H11113" s="1" t="s">
        <v>916</v>
      </c>
      <c r="S11113" s="1">
        <v>43</v>
      </c>
      <c r="T11113" s="1">
        <v>1</v>
      </c>
      <c r="U11113" s="1">
        <v>0</v>
      </c>
      <c r="V11113" s="1">
        <v>0</v>
      </c>
    </row>
    <row r="11114" spans="1:24" x14ac:dyDescent="0.35">
      <c r="A11114" s="1">
        <v>440251</v>
      </c>
      <c r="B11114" s="1" t="s">
        <v>2357</v>
      </c>
      <c r="C11114" s="1">
        <v>127045303</v>
      </c>
      <c r="D11114" s="1">
        <v>251</v>
      </c>
      <c r="E11114" s="1" t="s">
        <v>2914</v>
      </c>
      <c r="F11114" s="1" t="s">
        <v>96</v>
      </c>
      <c r="G11114" s="1" t="s">
        <v>95</v>
      </c>
      <c r="H11114" s="1" t="s">
        <v>916</v>
      </c>
      <c r="S11114" s="1">
        <v>44</v>
      </c>
      <c r="T11114" s="1">
        <v>1</v>
      </c>
      <c r="U11114" s="1">
        <v>0</v>
      </c>
      <c r="V11114" s="1">
        <v>0</v>
      </c>
    </row>
    <row r="11115" spans="1:24" x14ac:dyDescent="0.35">
      <c r="A11115" s="1">
        <v>450251</v>
      </c>
      <c r="B11115" s="1" t="s">
        <v>2358</v>
      </c>
      <c r="C11115" s="1">
        <v>127045303</v>
      </c>
      <c r="D11115" s="1">
        <v>251</v>
      </c>
      <c r="E11115" s="1" t="s">
        <v>2914</v>
      </c>
      <c r="F11115" s="1" t="s">
        <v>96</v>
      </c>
      <c r="G11115" s="1" t="s">
        <v>95</v>
      </c>
      <c r="H11115" s="1" t="s">
        <v>916</v>
      </c>
      <c r="S11115" s="1">
        <v>45</v>
      </c>
      <c r="T11115" s="1">
        <v>1</v>
      </c>
      <c r="U11115" s="1">
        <v>0</v>
      </c>
      <c r="V11115" s="1">
        <v>0</v>
      </c>
    </row>
    <row r="11116" spans="1:24" x14ac:dyDescent="0.35">
      <c r="A11116" s="1">
        <v>460251</v>
      </c>
      <c r="B11116" s="1" t="s">
        <v>2359</v>
      </c>
      <c r="C11116" s="1">
        <v>127045303</v>
      </c>
      <c r="D11116" s="1">
        <v>251</v>
      </c>
      <c r="E11116" s="1" t="s">
        <v>2914</v>
      </c>
      <c r="F11116" s="1" t="s">
        <v>96</v>
      </c>
      <c r="G11116" s="1" t="s">
        <v>95</v>
      </c>
      <c r="H11116" s="1" t="s">
        <v>916</v>
      </c>
      <c r="S11116" s="1">
        <v>46</v>
      </c>
      <c r="T11116" s="1">
        <v>1</v>
      </c>
      <c r="U11116" s="1">
        <v>0</v>
      </c>
      <c r="V11116" s="1">
        <v>0</v>
      </c>
    </row>
    <row r="11117" spans="1:24" x14ac:dyDescent="0.35">
      <c r="A11117" s="1">
        <v>470251</v>
      </c>
      <c r="B11117" s="1" t="s">
        <v>2360</v>
      </c>
      <c r="C11117" s="1">
        <v>127045303</v>
      </c>
      <c r="D11117" s="1">
        <v>251</v>
      </c>
      <c r="E11117" s="1" t="s">
        <v>2914</v>
      </c>
      <c r="F11117" s="1" t="s">
        <v>96</v>
      </c>
      <c r="G11117" s="1" t="s">
        <v>95</v>
      </c>
      <c r="H11117" s="1" t="s">
        <v>916</v>
      </c>
      <c r="S11117" s="1">
        <v>47</v>
      </c>
      <c r="T11117" s="1">
        <v>1</v>
      </c>
      <c r="U11117" s="1">
        <v>0</v>
      </c>
      <c r="V11117" s="1">
        <v>0</v>
      </c>
    </row>
    <row r="11118" spans="1:24" x14ac:dyDescent="0.35">
      <c r="A11118" s="1">
        <v>480251</v>
      </c>
      <c r="B11118" s="1" t="s">
        <v>2361</v>
      </c>
      <c r="C11118" s="1">
        <v>127045303</v>
      </c>
      <c r="D11118" s="1">
        <v>251</v>
      </c>
      <c r="E11118" s="1" t="s">
        <v>2914</v>
      </c>
      <c r="F11118" s="1" t="s">
        <v>96</v>
      </c>
      <c r="G11118" s="1" t="s">
        <v>95</v>
      </c>
      <c r="H11118" s="1" t="s">
        <v>916</v>
      </c>
      <c r="S11118" s="1">
        <v>48</v>
      </c>
      <c r="T11118" s="1">
        <v>1</v>
      </c>
      <c r="U11118" s="1">
        <v>0</v>
      </c>
      <c r="V11118" s="1">
        <v>0</v>
      </c>
    </row>
    <row r="11119" spans="1:24" x14ac:dyDescent="0.35">
      <c r="A11119" s="1">
        <v>290279</v>
      </c>
      <c r="B11119" s="1" t="s">
        <v>2341</v>
      </c>
      <c r="C11119" s="1">
        <v>127045653</v>
      </c>
      <c r="D11119" s="1">
        <v>279</v>
      </c>
      <c r="E11119" s="1" t="s">
        <v>2915</v>
      </c>
      <c r="F11119" s="1" t="s">
        <v>96</v>
      </c>
      <c r="G11119" s="1" t="s">
        <v>95</v>
      </c>
      <c r="H11119" s="1" t="s">
        <v>916</v>
      </c>
      <c r="I11119" s="1">
        <v>1305498.3700000001</v>
      </c>
      <c r="K11119" s="1">
        <v>280194</v>
      </c>
      <c r="L11119" s="1">
        <v>10347802</v>
      </c>
      <c r="S11119" s="1">
        <v>29</v>
      </c>
      <c r="T11119" s="1">
        <v>1</v>
      </c>
      <c r="U11119" s="1">
        <v>11933494</v>
      </c>
      <c r="V11119" s="1">
        <v>0</v>
      </c>
    </row>
    <row r="11120" spans="1:24" x14ac:dyDescent="0.35">
      <c r="A11120" s="1">
        <v>300279</v>
      </c>
      <c r="B11120" s="1" t="s">
        <v>2343</v>
      </c>
      <c r="C11120" s="1">
        <v>127045653</v>
      </c>
      <c r="D11120" s="1">
        <v>279</v>
      </c>
      <c r="E11120" s="1" t="s">
        <v>2915</v>
      </c>
      <c r="F11120" s="1" t="s">
        <v>96</v>
      </c>
      <c r="G11120" s="1" t="s">
        <v>95</v>
      </c>
      <c r="H11120" s="1" t="s">
        <v>916</v>
      </c>
      <c r="I11120" s="1">
        <v>1362936</v>
      </c>
      <c r="K11120" s="1">
        <v>382984</v>
      </c>
      <c r="L11120" s="1">
        <v>10554954</v>
      </c>
      <c r="M11120" s="1">
        <v>0.20715199410915375</v>
      </c>
      <c r="N11120" s="1">
        <v>2.0018937587738037</v>
      </c>
      <c r="O11120" s="1">
        <v>5.7437628507614136E-2</v>
      </c>
      <c r="P11120" s="1">
        <v>4.3996706008911133</v>
      </c>
      <c r="Q11120" s="1">
        <v>0.10278999805450439</v>
      </c>
      <c r="S11120" s="1">
        <v>30</v>
      </c>
      <c r="T11120" s="1">
        <v>1</v>
      </c>
      <c r="U11120" s="1">
        <v>12300874</v>
      </c>
      <c r="V11120" s="1">
        <v>0.36737960577011108</v>
      </c>
      <c r="W11120" s="1">
        <v>3.0785620212554932</v>
      </c>
      <c r="X11120" s="1">
        <v>3.0785620212554932</v>
      </c>
    </row>
    <row r="11121" spans="1:24" x14ac:dyDescent="0.35">
      <c r="A11121" s="1">
        <v>310279</v>
      </c>
      <c r="B11121" s="1" t="s">
        <v>2344</v>
      </c>
      <c r="C11121" s="1">
        <v>127045653</v>
      </c>
      <c r="D11121" s="1">
        <v>279</v>
      </c>
      <c r="E11121" s="1" t="s">
        <v>2915</v>
      </c>
      <c r="F11121" s="1" t="s">
        <v>96</v>
      </c>
      <c r="G11121" s="1" t="s">
        <v>95</v>
      </c>
      <c r="H11121" s="1" t="s">
        <v>916</v>
      </c>
      <c r="I11121" s="1">
        <v>1336658.0900000001</v>
      </c>
      <c r="K11121" s="1">
        <v>331589</v>
      </c>
      <c r="L11121" s="1">
        <v>10572498</v>
      </c>
      <c r="M11121" s="1">
        <v>1.754399947822094E-2</v>
      </c>
      <c r="N11121" s="1">
        <v>0.16621579229831696</v>
      </c>
      <c r="O11121" s="1">
        <v>-2.627791091799736E-2</v>
      </c>
      <c r="P11121" s="1">
        <v>-1.9280369281768799</v>
      </c>
      <c r="Q11121" s="1">
        <v>-5.1394999027252197E-2</v>
      </c>
      <c r="S11121" s="1">
        <v>31</v>
      </c>
      <c r="T11121" s="1">
        <v>1</v>
      </c>
      <c r="U11121" s="1">
        <v>12240745</v>
      </c>
      <c r="V11121" s="1">
        <v>-6.0128912329673767E-2</v>
      </c>
      <c r="W11121" s="1">
        <v>-0.48881891369819641</v>
      </c>
      <c r="X11121" s="1">
        <v>-0.48881891369819641</v>
      </c>
    </row>
    <row r="11122" spans="1:24" x14ac:dyDescent="0.35">
      <c r="A11122" s="1">
        <v>320279</v>
      </c>
      <c r="B11122" s="1" t="s">
        <v>2345</v>
      </c>
      <c r="C11122" s="1">
        <v>127045653</v>
      </c>
      <c r="D11122" s="1">
        <v>279</v>
      </c>
      <c r="E11122" s="1" t="s">
        <v>2915</v>
      </c>
      <c r="F11122" s="1" t="s">
        <v>96</v>
      </c>
      <c r="G11122" s="1" t="s">
        <v>95</v>
      </c>
      <c r="H11122" s="1" t="s">
        <v>916</v>
      </c>
      <c r="I11122" s="1">
        <v>1367254.18</v>
      </c>
      <c r="K11122" s="1">
        <v>331589</v>
      </c>
      <c r="L11122" s="1">
        <v>10676777</v>
      </c>
      <c r="M11122" s="1">
        <v>0.10427899658679962</v>
      </c>
      <c r="N11122" s="1">
        <v>0.98632317781448364</v>
      </c>
      <c r="O11122" s="1">
        <v>3.0596090480685234E-2</v>
      </c>
      <c r="P11122" s="1">
        <v>2.288999080657959</v>
      </c>
      <c r="Q11122" s="1">
        <v>0</v>
      </c>
      <c r="S11122" s="1">
        <v>32</v>
      </c>
      <c r="T11122" s="1">
        <v>1</v>
      </c>
      <c r="U11122" s="1">
        <v>12375620</v>
      </c>
      <c r="V11122" s="1">
        <v>0.13487508893013</v>
      </c>
      <c r="W11122" s="1">
        <v>1.1018528938293457</v>
      </c>
      <c r="X11122" s="1">
        <v>1.1018528938293457</v>
      </c>
    </row>
    <row r="11123" spans="1:24" x14ac:dyDescent="0.35">
      <c r="A11123" s="1">
        <v>330279</v>
      </c>
      <c r="B11123" s="1" t="s">
        <v>2346</v>
      </c>
      <c r="C11123" s="1">
        <v>127045653</v>
      </c>
      <c r="D11123" s="1">
        <v>279</v>
      </c>
      <c r="E11123" s="1" t="s">
        <v>2915</v>
      </c>
      <c r="F11123" s="1" t="s">
        <v>96</v>
      </c>
      <c r="G11123" s="1" t="s">
        <v>95</v>
      </c>
      <c r="H11123" s="1" t="s">
        <v>916</v>
      </c>
      <c r="I11123" s="1">
        <v>1429780.07</v>
      </c>
      <c r="K11123" s="1">
        <v>331589</v>
      </c>
      <c r="L11123" s="1">
        <v>10822416</v>
      </c>
      <c r="M11123" s="1">
        <v>0.14563900232315063</v>
      </c>
      <c r="N11123" s="1">
        <v>1.3640726804733276</v>
      </c>
      <c r="O11123" s="1">
        <v>6.252589076757431E-2</v>
      </c>
      <c r="P11123" s="1">
        <v>4.5730991363525391</v>
      </c>
      <c r="Q11123" s="1">
        <v>0</v>
      </c>
      <c r="S11123" s="1">
        <v>33</v>
      </c>
      <c r="T11123" s="1">
        <v>1</v>
      </c>
      <c r="U11123" s="1">
        <v>12583785</v>
      </c>
      <c r="V11123" s="1">
        <v>0.20816490054130554</v>
      </c>
      <c r="W11123" s="1">
        <v>1.6820571422576904</v>
      </c>
      <c r="X11123" s="1">
        <v>1.6820571422576904</v>
      </c>
    </row>
    <row r="11124" spans="1:24" x14ac:dyDescent="0.35">
      <c r="A11124" s="1">
        <v>340279</v>
      </c>
      <c r="B11124" s="1" t="s">
        <v>2347</v>
      </c>
      <c r="C11124" s="1">
        <v>127045653</v>
      </c>
      <c r="D11124" s="1">
        <v>279</v>
      </c>
      <c r="E11124" s="1" t="s">
        <v>2915</v>
      </c>
      <c r="F11124" s="1" t="s">
        <v>96</v>
      </c>
      <c r="G11124" s="1" t="s">
        <v>95</v>
      </c>
      <c r="H11124" s="1" t="s">
        <v>916</v>
      </c>
      <c r="I11124" s="1">
        <v>1429724.28</v>
      </c>
      <c r="K11124" s="1">
        <v>331589</v>
      </c>
      <c r="L11124" s="1">
        <v>10822409</v>
      </c>
      <c r="M11124" s="1">
        <v>-7.0000000960135367E-6</v>
      </c>
      <c r="N11124" s="1">
        <v>-6.4680563809815794E-5</v>
      </c>
      <c r="O11124" s="1">
        <v>-5.5789998441468924E-5</v>
      </c>
      <c r="P11124" s="1">
        <v>-3.901998745277524E-3</v>
      </c>
      <c r="Q11124" s="1">
        <v>0</v>
      </c>
      <c r="S11124" s="1">
        <v>34</v>
      </c>
      <c r="T11124" s="1">
        <v>1</v>
      </c>
      <c r="U11124" s="1">
        <v>12583722</v>
      </c>
      <c r="V11124" s="1">
        <v>-6.2790000811219215E-5</v>
      </c>
      <c r="W11124" s="1">
        <v>-5.0064426613971591E-4</v>
      </c>
      <c r="X11124" s="1">
        <v>-5.0064426613971591E-4</v>
      </c>
    </row>
    <row r="11125" spans="1:24" x14ac:dyDescent="0.35">
      <c r="A11125" s="1">
        <v>350279</v>
      </c>
      <c r="B11125" s="1" t="s">
        <v>2348</v>
      </c>
      <c r="C11125" s="1">
        <v>127045653</v>
      </c>
      <c r="D11125" s="1">
        <v>279</v>
      </c>
      <c r="E11125" s="1" t="s">
        <v>2915</v>
      </c>
      <c r="F11125" s="1" t="s">
        <v>96</v>
      </c>
      <c r="G11125" s="1" t="s">
        <v>95</v>
      </c>
      <c r="H11125" s="1" t="s">
        <v>916</v>
      </c>
      <c r="I11125" s="1">
        <v>1530499.39</v>
      </c>
      <c r="K11125" s="1">
        <v>331589</v>
      </c>
      <c r="L11125" s="1">
        <v>11138782</v>
      </c>
      <c r="M11125" s="1">
        <v>0.31637299060821533</v>
      </c>
      <c r="N11125" s="1">
        <v>2.923314094543457</v>
      </c>
      <c r="O11125" s="1">
        <v>0.1007751077413559</v>
      </c>
      <c r="P11125" s="1">
        <v>7.0485696792602539</v>
      </c>
      <c r="Q11125" s="1">
        <v>0</v>
      </c>
      <c r="S11125" s="1">
        <v>35</v>
      </c>
      <c r="T11125" s="1">
        <v>1</v>
      </c>
      <c r="U11125" s="1">
        <v>13000870</v>
      </c>
      <c r="V11125" s="1">
        <v>0.41714811325073242</v>
      </c>
      <c r="W11125" s="1">
        <v>3.3149809837341309</v>
      </c>
      <c r="X11125" s="1">
        <v>3.3149809837341309</v>
      </c>
    </row>
    <row r="11126" spans="1:24" x14ac:dyDescent="0.35">
      <c r="A11126" s="1">
        <v>360279</v>
      </c>
      <c r="B11126" s="1" t="s">
        <v>2349</v>
      </c>
      <c r="C11126" s="1">
        <v>127045653</v>
      </c>
      <c r="D11126" s="1">
        <v>279</v>
      </c>
      <c r="E11126" s="1" t="s">
        <v>2915</v>
      </c>
      <c r="F11126" s="1" t="s">
        <v>96</v>
      </c>
      <c r="G11126" s="1" t="s">
        <v>95</v>
      </c>
      <c r="H11126" s="1" t="s">
        <v>916</v>
      </c>
      <c r="I11126" s="1">
        <v>1632899.05</v>
      </c>
      <c r="K11126" s="1">
        <v>331589</v>
      </c>
      <c r="L11126" s="1">
        <v>11826044</v>
      </c>
      <c r="M11126" s="1">
        <v>0.68726199865341187</v>
      </c>
      <c r="N11126" s="1">
        <v>6.1699924468994141</v>
      </c>
      <c r="O11126" s="1">
        <v>0.10239966213703156</v>
      </c>
      <c r="P11126" s="1">
        <v>6.6906042098999023</v>
      </c>
      <c r="Q11126" s="1">
        <v>0</v>
      </c>
      <c r="S11126" s="1">
        <v>36</v>
      </c>
      <c r="T11126" s="1">
        <v>1</v>
      </c>
      <c r="U11126" s="1">
        <v>13790532</v>
      </c>
      <c r="V11126" s="1">
        <v>0.78966164588928223</v>
      </c>
      <c r="W11126" s="1">
        <v>6.0739164352416992</v>
      </c>
      <c r="X11126" s="1">
        <v>6.0739164352416992</v>
      </c>
    </row>
    <row r="11127" spans="1:24" x14ac:dyDescent="0.35">
      <c r="A11127" s="1">
        <v>370279</v>
      </c>
      <c r="B11127" s="1" t="s">
        <v>2350</v>
      </c>
      <c r="C11127" s="1">
        <v>127045653</v>
      </c>
      <c r="D11127" s="1">
        <v>279</v>
      </c>
      <c r="E11127" s="1" t="s">
        <v>2915</v>
      </c>
      <c r="F11127" s="1" t="s">
        <v>96</v>
      </c>
      <c r="G11127" s="1" t="s">
        <v>95</v>
      </c>
      <c r="H11127" s="1" t="s">
        <v>916</v>
      </c>
      <c r="I11127" s="1">
        <v>1746291.58</v>
      </c>
      <c r="K11127" s="1">
        <v>331589</v>
      </c>
      <c r="L11127" s="1">
        <v>12827879</v>
      </c>
      <c r="M11127" s="1">
        <v>1.0018349885940552</v>
      </c>
      <c r="N11127" s="1">
        <v>8.4714298248291016</v>
      </c>
      <c r="O11127" s="1">
        <v>0.11339253187179565</v>
      </c>
      <c r="P11127" s="1">
        <v>6.9442462921142578</v>
      </c>
      <c r="Q11127" s="1">
        <v>0</v>
      </c>
      <c r="S11127" s="1">
        <v>37</v>
      </c>
      <c r="T11127" s="1">
        <v>1</v>
      </c>
      <c r="U11127" s="1">
        <v>14905760</v>
      </c>
      <c r="V11127" s="1">
        <v>1.1152274608612061</v>
      </c>
      <c r="W11127" s="1">
        <v>8.0869102478027344</v>
      </c>
      <c r="X11127" s="1">
        <v>8.0869102478027344</v>
      </c>
    </row>
    <row r="11128" spans="1:24" x14ac:dyDescent="0.35">
      <c r="A11128" s="1">
        <v>380279</v>
      </c>
      <c r="B11128" s="1" t="s">
        <v>2351</v>
      </c>
      <c r="C11128" s="1">
        <v>127045653</v>
      </c>
      <c r="D11128" s="1">
        <v>279</v>
      </c>
      <c r="E11128" s="1" t="s">
        <v>2915</v>
      </c>
      <c r="F11128" s="1" t="s">
        <v>96</v>
      </c>
      <c r="G11128" s="1" t="s">
        <v>95</v>
      </c>
      <c r="H11128" s="1" t="s">
        <v>916</v>
      </c>
      <c r="I11128" s="1">
        <v>1905899</v>
      </c>
      <c r="K11128" s="1">
        <v>844302.1875</v>
      </c>
      <c r="L11128" s="1">
        <v>13031122</v>
      </c>
      <c r="M11128" s="1">
        <v>0.20324300229549408</v>
      </c>
      <c r="N11128" s="1">
        <v>1.5843850374221802</v>
      </c>
      <c r="O11128" s="1">
        <v>0.1596074253320694</v>
      </c>
      <c r="P11128" s="1">
        <v>9.1397924423217773</v>
      </c>
      <c r="Q11128" s="1">
        <v>0.51271319389343262</v>
      </c>
      <c r="S11128" s="1">
        <v>38</v>
      </c>
      <c r="T11128" s="1">
        <v>1</v>
      </c>
      <c r="U11128" s="1">
        <v>15781323</v>
      </c>
      <c r="V11128" s="1">
        <v>0.87556362152099609</v>
      </c>
      <c r="W11128" s="1">
        <v>5.8739910125732422</v>
      </c>
      <c r="X11128" s="1">
        <v>5.8739910125732422</v>
      </c>
    </row>
    <row r="11129" spans="1:24" x14ac:dyDescent="0.35">
      <c r="A11129" s="1">
        <v>390279</v>
      </c>
      <c r="B11129" s="1" t="s">
        <v>2352</v>
      </c>
      <c r="C11129" s="1">
        <v>127045653</v>
      </c>
      <c r="D11129" s="1">
        <v>279</v>
      </c>
      <c r="E11129" s="1" t="s">
        <v>2915</v>
      </c>
      <c r="F11129" s="1" t="s">
        <v>96</v>
      </c>
      <c r="G11129" s="1" t="s">
        <v>95</v>
      </c>
      <c r="H11129" s="1" t="s">
        <v>916</v>
      </c>
      <c r="I11129" s="1">
        <v>1925758</v>
      </c>
      <c r="K11129" s="1">
        <v>1356748</v>
      </c>
      <c r="L11129" s="1">
        <v>13106283</v>
      </c>
      <c r="M11129" s="1">
        <v>7.5161002576351166E-2</v>
      </c>
      <c r="N11129" s="1">
        <v>0.57678073644638062</v>
      </c>
      <c r="O11129" s="1">
        <v>1.985899917781353E-2</v>
      </c>
      <c r="P11129" s="1">
        <v>1.0419754981994629</v>
      </c>
      <c r="Q11129" s="1">
        <v>0.51244580745697021</v>
      </c>
      <c r="S11129" s="1">
        <v>39</v>
      </c>
      <c r="T11129" s="1">
        <v>1</v>
      </c>
      <c r="U11129" s="1">
        <v>16388789</v>
      </c>
      <c r="V11129" s="1">
        <v>0.60746580362319946</v>
      </c>
      <c r="W11129" s="1">
        <v>3.8492717742919922</v>
      </c>
      <c r="X11129" s="1">
        <v>3.8492717742919922</v>
      </c>
    </row>
    <row r="11130" spans="1:24" x14ac:dyDescent="0.35">
      <c r="A11130" s="1">
        <v>400279</v>
      </c>
      <c r="B11130" s="1" t="s">
        <v>2353</v>
      </c>
      <c r="C11130" s="1">
        <v>127045653</v>
      </c>
      <c r="D11130" s="1">
        <v>279</v>
      </c>
      <c r="E11130" s="1" t="s">
        <v>2915</v>
      </c>
      <c r="F11130" s="1" t="s">
        <v>96</v>
      </c>
      <c r="G11130" s="1" t="s">
        <v>95</v>
      </c>
      <c r="H11130" s="1" t="s">
        <v>916</v>
      </c>
      <c r="S11130" s="1">
        <v>40</v>
      </c>
      <c r="T11130" s="1">
        <v>1</v>
      </c>
      <c r="U11130" s="1">
        <v>0</v>
      </c>
      <c r="V11130" s="1">
        <v>0</v>
      </c>
      <c r="W11130" s="1">
        <v>-100</v>
      </c>
      <c r="X11130" s="1">
        <v>-100</v>
      </c>
    </row>
    <row r="11131" spans="1:24" x14ac:dyDescent="0.35">
      <c r="A11131" s="1">
        <v>410279</v>
      </c>
      <c r="B11131" s="1" t="s">
        <v>2354</v>
      </c>
      <c r="C11131" s="1">
        <v>127045653</v>
      </c>
      <c r="D11131" s="1">
        <v>279</v>
      </c>
      <c r="E11131" s="1" t="s">
        <v>2915</v>
      </c>
      <c r="F11131" s="1" t="s">
        <v>96</v>
      </c>
      <c r="G11131" s="1" t="s">
        <v>95</v>
      </c>
      <c r="H11131" s="1" t="s">
        <v>916</v>
      </c>
      <c r="S11131" s="1">
        <v>41</v>
      </c>
      <c r="T11131" s="1">
        <v>1</v>
      </c>
      <c r="U11131" s="1">
        <v>0</v>
      </c>
      <c r="V11131" s="1">
        <v>0</v>
      </c>
    </row>
    <row r="11132" spans="1:24" x14ac:dyDescent="0.35">
      <c r="A11132" s="1">
        <v>420279</v>
      </c>
      <c r="B11132" s="1" t="s">
        <v>2355</v>
      </c>
      <c r="C11132" s="1">
        <v>127045653</v>
      </c>
      <c r="D11132" s="1">
        <v>279</v>
      </c>
      <c r="E11132" s="1" t="s">
        <v>2915</v>
      </c>
      <c r="F11132" s="1" t="s">
        <v>96</v>
      </c>
      <c r="G11132" s="1" t="s">
        <v>95</v>
      </c>
      <c r="H11132" s="1" t="s">
        <v>916</v>
      </c>
      <c r="S11132" s="1">
        <v>42</v>
      </c>
      <c r="T11132" s="1">
        <v>1</v>
      </c>
      <c r="U11132" s="1">
        <v>0</v>
      </c>
      <c r="V11132" s="1">
        <v>0</v>
      </c>
    </row>
    <row r="11133" spans="1:24" x14ac:dyDescent="0.35">
      <c r="A11133" s="1">
        <v>430279</v>
      </c>
      <c r="B11133" s="1" t="s">
        <v>2356</v>
      </c>
      <c r="C11133" s="1">
        <v>127045653</v>
      </c>
      <c r="D11133" s="1">
        <v>279</v>
      </c>
      <c r="E11133" s="1" t="s">
        <v>2915</v>
      </c>
      <c r="F11133" s="1" t="s">
        <v>96</v>
      </c>
      <c r="G11133" s="1" t="s">
        <v>95</v>
      </c>
      <c r="H11133" s="1" t="s">
        <v>916</v>
      </c>
      <c r="S11133" s="1">
        <v>43</v>
      </c>
      <c r="T11133" s="1">
        <v>1</v>
      </c>
      <c r="U11133" s="1">
        <v>0</v>
      </c>
      <c r="V11133" s="1">
        <v>0</v>
      </c>
    </row>
    <row r="11134" spans="1:24" x14ac:dyDescent="0.35">
      <c r="A11134" s="1">
        <v>440279</v>
      </c>
      <c r="B11134" s="1" t="s">
        <v>2357</v>
      </c>
      <c r="C11134" s="1">
        <v>127045653</v>
      </c>
      <c r="D11134" s="1">
        <v>279</v>
      </c>
      <c r="E11134" s="1" t="s">
        <v>2915</v>
      </c>
      <c r="F11134" s="1" t="s">
        <v>96</v>
      </c>
      <c r="G11134" s="1" t="s">
        <v>95</v>
      </c>
      <c r="H11134" s="1" t="s">
        <v>916</v>
      </c>
      <c r="S11134" s="1">
        <v>44</v>
      </c>
      <c r="T11134" s="1">
        <v>1</v>
      </c>
      <c r="U11134" s="1">
        <v>0</v>
      </c>
      <c r="V11134" s="1">
        <v>0</v>
      </c>
    </row>
    <row r="11135" spans="1:24" x14ac:dyDescent="0.35">
      <c r="A11135" s="1">
        <v>450279</v>
      </c>
      <c r="B11135" s="1" t="s">
        <v>2358</v>
      </c>
      <c r="C11135" s="1">
        <v>127045653</v>
      </c>
      <c r="D11135" s="1">
        <v>279</v>
      </c>
      <c r="E11135" s="1" t="s">
        <v>2915</v>
      </c>
      <c r="F11135" s="1" t="s">
        <v>96</v>
      </c>
      <c r="G11135" s="1" t="s">
        <v>95</v>
      </c>
      <c r="H11135" s="1" t="s">
        <v>916</v>
      </c>
      <c r="S11135" s="1">
        <v>45</v>
      </c>
      <c r="T11135" s="1">
        <v>1</v>
      </c>
      <c r="U11135" s="1">
        <v>0</v>
      </c>
      <c r="V11135" s="1">
        <v>0</v>
      </c>
    </row>
    <row r="11136" spans="1:24" x14ac:dyDescent="0.35">
      <c r="A11136" s="1">
        <v>460279</v>
      </c>
      <c r="B11136" s="1" t="s">
        <v>2359</v>
      </c>
      <c r="C11136" s="1">
        <v>127045653</v>
      </c>
      <c r="D11136" s="1">
        <v>279</v>
      </c>
      <c r="E11136" s="1" t="s">
        <v>2915</v>
      </c>
      <c r="F11136" s="1" t="s">
        <v>96</v>
      </c>
      <c r="G11136" s="1" t="s">
        <v>95</v>
      </c>
      <c r="H11136" s="1" t="s">
        <v>916</v>
      </c>
      <c r="S11136" s="1">
        <v>46</v>
      </c>
      <c r="T11136" s="1">
        <v>1</v>
      </c>
      <c r="U11136" s="1">
        <v>0</v>
      </c>
      <c r="V11136" s="1">
        <v>0</v>
      </c>
    </row>
    <row r="11137" spans="1:24" x14ac:dyDescent="0.35">
      <c r="A11137" s="1">
        <v>470279</v>
      </c>
      <c r="B11137" s="1" t="s">
        <v>2360</v>
      </c>
      <c r="C11137" s="1">
        <v>127045653</v>
      </c>
      <c r="D11137" s="1">
        <v>279</v>
      </c>
      <c r="E11137" s="1" t="s">
        <v>2915</v>
      </c>
      <c r="F11137" s="1" t="s">
        <v>96</v>
      </c>
      <c r="G11137" s="1" t="s">
        <v>95</v>
      </c>
      <c r="H11137" s="1" t="s">
        <v>916</v>
      </c>
      <c r="S11137" s="1">
        <v>47</v>
      </c>
      <c r="T11137" s="1">
        <v>1</v>
      </c>
      <c r="U11137" s="1">
        <v>0</v>
      </c>
      <c r="V11137" s="1">
        <v>0</v>
      </c>
    </row>
    <row r="11138" spans="1:24" x14ac:dyDescent="0.35">
      <c r="A11138" s="1">
        <v>480279</v>
      </c>
      <c r="B11138" s="1" t="s">
        <v>2361</v>
      </c>
      <c r="C11138" s="1">
        <v>127045653</v>
      </c>
      <c r="D11138" s="1">
        <v>279</v>
      </c>
      <c r="E11138" s="1" t="s">
        <v>2915</v>
      </c>
      <c r="F11138" s="1" t="s">
        <v>96</v>
      </c>
      <c r="G11138" s="1" t="s">
        <v>95</v>
      </c>
      <c r="H11138" s="1" t="s">
        <v>916</v>
      </c>
      <c r="S11138" s="1">
        <v>48</v>
      </c>
      <c r="T11138" s="1">
        <v>1</v>
      </c>
      <c r="U11138" s="1">
        <v>0</v>
      </c>
      <c r="V11138" s="1">
        <v>0</v>
      </c>
    </row>
    <row r="11139" spans="1:24" x14ac:dyDescent="0.35">
      <c r="A11139" s="1">
        <v>290364</v>
      </c>
      <c r="B11139" s="1" t="s">
        <v>2341</v>
      </c>
      <c r="C11139" s="1">
        <v>127045853</v>
      </c>
      <c r="D11139" s="1">
        <v>364</v>
      </c>
      <c r="E11139" s="1" t="s">
        <v>2916</v>
      </c>
      <c r="F11139" s="1" t="s">
        <v>96</v>
      </c>
      <c r="G11139" s="1" t="s">
        <v>95</v>
      </c>
      <c r="H11139" s="1" t="s">
        <v>916</v>
      </c>
      <c r="I11139" s="1">
        <v>1111476.43</v>
      </c>
      <c r="K11139" s="1">
        <v>251997</v>
      </c>
      <c r="L11139" s="1">
        <v>7747207</v>
      </c>
      <c r="S11139" s="1">
        <v>29</v>
      </c>
      <c r="T11139" s="1">
        <v>1</v>
      </c>
      <c r="U11139" s="1">
        <v>9110680</v>
      </c>
      <c r="V11139" s="1">
        <v>0</v>
      </c>
    </row>
    <row r="11140" spans="1:24" x14ac:dyDescent="0.35">
      <c r="A11140" s="1">
        <v>300364</v>
      </c>
      <c r="B11140" s="1" t="s">
        <v>2343</v>
      </c>
      <c r="C11140" s="1">
        <v>127045853</v>
      </c>
      <c r="D11140" s="1">
        <v>364</v>
      </c>
      <c r="E11140" s="1" t="s">
        <v>2916</v>
      </c>
      <c r="F11140" s="1" t="s">
        <v>96</v>
      </c>
      <c r="G11140" s="1" t="s">
        <v>95</v>
      </c>
      <c r="H11140" s="1" t="s">
        <v>916</v>
      </c>
      <c r="I11140" s="1">
        <v>1123239.68</v>
      </c>
      <c r="K11140" s="1">
        <v>327709</v>
      </c>
      <c r="L11140" s="1">
        <v>7823367</v>
      </c>
      <c r="M11140" s="1">
        <v>7.6159998774528503E-2</v>
      </c>
      <c r="N11140" s="1">
        <v>0.98306393623352051</v>
      </c>
      <c r="O11140" s="1">
        <v>1.1763250455260277E-2</v>
      </c>
      <c r="P11140" s="1">
        <v>1.0583444833755493</v>
      </c>
      <c r="Q11140" s="1">
        <v>7.5712002813816071E-2</v>
      </c>
      <c r="S11140" s="1">
        <v>30</v>
      </c>
      <c r="T11140" s="1">
        <v>1</v>
      </c>
      <c r="U11140" s="1">
        <v>9274316</v>
      </c>
      <c r="V11140" s="1">
        <v>0.16363525390625</v>
      </c>
      <c r="W11140" s="1">
        <v>1.7960898876190186</v>
      </c>
      <c r="X11140" s="1">
        <v>1.7960898876190186</v>
      </c>
    </row>
    <row r="11141" spans="1:24" x14ac:dyDescent="0.35">
      <c r="A11141" s="1">
        <v>310364</v>
      </c>
      <c r="B11141" s="1" t="s">
        <v>2344</v>
      </c>
      <c r="C11141" s="1">
        <v>127045853</v>
      </c>
      <c r="D11141" s="1">
        <v>364</v>
      </c>
      <c r="E11141" s="1" t="s">
        <v>2916</v>
      </c>
      <c r="F11141" s="1" t="s">
        <v>96</v>
      </c>
      <c r="G11141" s="1" t="s">
        <v>95</v>
      </c>
      <c r="H11141" s="1" t="s">
        <v>916</v>
      </c>
      <c r="I11141" s="1">
        <v>1148099.32</v>
      </c>
      <c r="K11141" s="1">
        <v>289853</v>
      </c>
      <c r="L11141" s="1">
        <v>7898270.5</v>
      </c>
      <c r="M11141" s="1">
        <v>7.4903503060340881E-2</v>
      </c>
      <c r="N11141" s="1">
        <v>0.95743304491043091</v>
      </c>
      <c r="O11141" s="1">
        <v>2.4859640747308731E-2</v>
      </c>
      <c r="P11141" s="1">
        <v>2.2132089138031006</v>
      </c>
      <c r="Q11141" s="1">
        <v>-3.7856001406908035E-2</v>
      </c>
      <c r="S11141" s="1">
        <v>31</v>
      </c>
      <c r="T11141" s="1">
        <v>1</v>
      </c>
      <c r="U11141" s="1">
        <v>9336223</v>
      </c>
      <c r="V11141" s="1">
        <v>6.1907142400741577E-2</v>
      </c>
      <c r="W11141" s="1">
        <v>0.66751015186309814</v>
      </c>
      <c r="X11141" s="1">
        <v>0.66751015186309814</v>
      </c>
    </row>
    <row r="11142" spans="1:24" x14ac:dyDescent="0.35">
      <c r="A11142" s="1">
        <v>320364</v>
      </c>
      <c r="B11142" s="1" t="s">
        <v>2345</v>
      </c>
      <c r="C11142" s="1">
        <v>127045853</v>
      </c>
      <c r="D11142" s="1">
        <v>364</v>
      </c>
      <c r="E11142" s="1" t="s">
        <v>2916</v>
      </c>
      <c r="F11142" s="1" t="s">
        <v>96</v>
      </c>
      <c r="G11142" s="1" t="s">
        <v>95</v>
      </c>
      <c r="H11142" s="1" t="s">
        <v>916</v>
      </c>
      <c r="I11142" s="1">
        <v>1150835.28</v>
      </c>
      <c r="K11142" s="1">
        <v>289853</v>
      </c>
      <c r="L11142" s="1">
        <v>7935992</v>
      </c>
      <c r="M11142" s="1">
        <v>3.7721499800682068E-2</v>
      </c>
      <c r="N11142" s="1">
        <v>0.47759190201759338</v>
      </c>
      <c r="O11142" s="1">
        <v>2.7359600644558668E-3</v>
      </c>
      <c r="P11142" s="1">
        <v>0.23830342292785645</v>
      </c>
      <c r="Q11142" s="1">
        <v>0</v>
      </c>
      <c r="S11142" s="1">
        <v>32</v>
      </c>
      <c r="T11142" s="1">
        <v>1</v>
      </c>
      <c r="U11142" s="1">
        <v>9376680</v>
      </c>
      <c r="V11142" s="1">
        <v>4.0457461029291153E-2</v>
      </c>
      <c r="W11142" s="1">
        <v>0.43333369493484497</v>
      </c>
      <c r="X11142" s="1">
        <v>0.43333369493484497</v>
      </c>
    </row>
    <row r="11143" spans="1:24" x14ac:dyDescent="0.35">
      <c r="A11143" s="1">
        <v>330364</v>
      </c>
      <c r="B11143" s="1" t="s">
        <v>2346</v>
      </c>
      <c r="C11143" s="1">
        <v>127045853</v>
      </c>
      <c r="D11143" s="1">
        <v>364</v>
      </c>
      <c r="E11143" s="1" t="s">
        <v>2916</v>
      </c>
      <c r="F11143" s="1" t="s">
        <v>96</v>
      </c>
      <c r="G11143" s="1" t="s">
        <v>95</v>
      </c>
      <c r="H11143" s="1" t="s">
        <v>916</v>
      </c>
      <c r="I11143" s="1">
        <v>1187593.5</v>
      </c>
      <c r="K11143" s="1">
        <v>289853</v>
      </c>
      <c r="L11143" s="1">
        <v>7984221.5</v>
      </c>
      <c r="M11143" s="1">
        <v>4.8229500651359558E-2</v>
      </c>
      <c r="N11143" s="1">
        <v>0.60773122310638428</v>
      </c>
      <c r="O11143" s="1">
        <v>3.6758221685886383E-2</v>
      </c>
      <c r="P11143" s="1">
        <v>3.1940469741821289</v>
      </c>
      <c r="Q11143" s="1">
        <v>0</v>
      </c>
      <c r="S11143" s="1">
        <v>33</v>
      </c>
      <c r="T11143" s="1">
        <v>1</v>
      </c>
      <c r="U11143" s="1">
        <v>9461668</v>
      </c>
      <c r="V11143" s="1">
        <v>8.4987722337245941E-2</v>
      </c>
      <c r="W11143" s="1">
        <v>0.90637624263763428</v>
      </c>
      <c r="X11143" s="1">
        <v>0.90637624263763428</v>
      </c>
    </row>
    <row r="11144" spans="1:24" x14ac:dyDescent="0.35">
      <c r="A11144" s="1">
        <v>340364</v>
      </c>
      <c r="B11144" s="1" t="s">
        <v>2347</v>
      </c>
      <c r="C11144" s="1">
        <v>127045853</v>
      </c>
      <c r="D11144" s="1">
        <v>364</v>
      </c>
      <c r="E11144" s="1" t="s">
        <v>2916</v>
      </c>
      <c r="F11144" s="1" t="s">
        <v>96</v>
      </c>
      <c r="G11144" s="1" t="s">
        <v>95</v>
      </c>
      <c r="H11144" s="1" t="s">
        <v>916</v>
      </c>
      <c r="I11144" s="1">
        <v>1187559.22</v>
      </c>
      <c r="K11144" s="1">
        <v>289853</v>
      </c>
      <c r="L11144" s="1">
        <v>7984218.5</v>
      </c>
      <c r="M11144" s="1">
        <v>-3.0000001061125658E-6</v>
      </c>
      <c r="N11144" s="1">
        <v>-3.7574107409454882E-5</v>
      </c>
      <c r="O11144" s="1">
        <v>-3.4280001273145899E-5</v>
      </c>
      <c r="P11144" s="1">
        <v>-2.8865095227956772E-3</v>
      </c>
      <c r="Q11144" s="1">
        <v>0</v>
      </c>
      <c r="S11144" s="1">
        <v>34</v>
      </c>
      <c r="T11144" s="1">
        <v>1</v>
      </c>
      <c r="U11144" s="1">
        <v>9461631</v>
      </c>
      <c r="V11144" s="1">
        <v>-3.7280002288753167E-5</v>
      </c>
      <c r="W11144" s="1">
        <v>-3.9105155155993998E-4</v>
      </c>
      <c r="X11144" s="1">
        <v>-3.9105155155993998E-4</v>
      </c>
    </row>
    <row r="11145" spans="1:24" x14ac:dyDescent="0.35">
      <c r="A11145" s="1">
        <v>350364</v>
      </c>
      <c r="B11145" s="1" t="s">
        <v>2348</v>
      </c>
      <c r="C11145" s="1">
        <v>127045853</v>
      </c>
      <c r="D11145" s="1">
        <v>364</v>
      </c>
      <c r="E11145" s="1" t="s">
        <v>2916</v>
      </c>
      <c r="F11145" s="1" t="s">
        <v>96</v>
      </c>
      <c r="G11145" s="1" t="s">
        <v>95</v>
      </c>
      <c r="H11145" s="1" t="s">
        <v>916</v>
      </c>
      <c r="I11145" s="1">
        <v>1216582.51</v>
      </c>
      <c r="K11145" s="1">
        <v>289853</v>
      </c>
      <c r="L11145" s="1">
        <v>8055966.5</v>
      </c>
      <c r="M11145" s="1">
        <v>7.1748003363609314E-2</v>
      </c>
      <c r="N11145" s="1">
        <v>0.89862269163131714</v>
      </c>
      <c r="O11145" s="1">
        <v>2.9023289680480957E-2</v>
      </c>
      <c r="P11145" s="1">
        <v>2.4439446926116943</v>
      </c>
      <c r="Q11145" s="1">
        <v>0</v>
      </c>
      <c r="S11145" s="1">
        <v>35</v>
      </c>
      <c r="T11145" s="1">
        <v>1</v>
      </c>
      <c r="U11145" s="1">
        <v>9562402</v>
      </c>
      <c r="V11145" s="1">
        <v>0.10077129304409027</v>
      </c>
      <c r="W11145" s="1">
        <v>1.0650489330291748</v>
      </c>
      <c r="X11145" s="1">
        <v>1.0650489330291748</v>
      </c>
    </row>
    <row r="11146" spans="1:24" x14ac:dyDescent="0.35">
      <c r="A11146" s="1">
        <v>360364</v>
      </c>
      <c r="B11146" s="1" t="s">
        <v>2349</v>
      </c>
      <c r="C11146" s="1">
        <v>127045853</v>
      </c>
      <c r="D11146" s="1">
        <v>364</v>
      </c>
      <c r="E11146" s="1" t="s">
        <v>2916</v>
      </c>
      <c r="F11146" s="1" t="s">
        <v>96</v>
      </c>
      <c r="G11146" s="1" t="s">
        <v>95</v>
      </c>
      <c r="H11146" s="1" t="s">
        <v>916</v>
      </c>
      <c r="I11146" s="1">
        <v>1280416.05</v>
      </c>
      <c r="K11146" s="1">
        <v>289853</v>
      </c>
      <c r="L11146" s="1">
        <v>8133045.5</v>
      </c>
      <c r="M11146" s="1">
        <v>7.707899808883667E-2</v>
      </c>
      <c r="N11146" s="1">
        <v>0.95679396390914917</v>
      </c>
      <c r="O11146" s="1">
        <v>6.3833542168140411E-2</v>
      </c>
      <c r="P11146" s="1">
        <v>5.246955394744873</v>
      </c>
      <c r="Q11146" s="1">
        <v>0</v>
      </c>
      <c r="S11146" s="1">
        <v>36</v>
      </c>
      <c r="T11146" s="1">
        <v>1</v>
      </c>
      <c r="U11146" s="1">
        <v>9703314</v>
      </c>
      <c r="V11146" s="1">
        <v>0.14091253280639648</v>
      </c>
      <c r="W11146" s="1">
        <v>1.473604679107666</v>
      </c>
      <c r="X11146" s="1">
        <v>1.473604679107666</v>
      </c>
    </row>
    <row r="11147" spans="1:24" x14ac:dyDescent="0.35">
      <c r="A11147" s="1">
        <v>370364</v>
      </c>
      <c r="B11147" s="1" t="s">
        <v>2350</v>
      </c>
      <c r="C11147" s="1">
        <v>127045853</v>
      </c>
      <c r="D11147" s="1">
        <v>364</v>
      </c>
      <c r="E11147" s="1" t="s">
        <v>2916</v>
      </c>
      <c r="F11147" s="1" t="s">
        <v>96</v>
      </c>
      <c r="G11147" s="1" t="s">
        <v>95</v>
      </c>
      <c r="H11147" s="1" t="s">
        <v>916</v>
      </c>
      <c r="I11147" s="1">
        <v>1349623.24</v>
      </c>
      <c r="K11147" s="1">
        <v>289853</v>
      </c>
      <c r="L11147" s="1">
        <v>8353473.5</v>
      </c>
      <c r="M11147" s="1">
        <v>0.22042800486087799</v>
      </c>
      <c r="N11147" s="1">
        <v>2.7102761268615723</v>
      </c>
      <c r="O11147" s="1">
        <v>6.9207191467285156E-2</v>
      </c>
      <c r="P11147" s="1">
        <v>5.405055046081543</v>
      </c>
      <c r="Q11147" s="1">
        <v>0</v>
      </c>
      <c r="S11147" s="1">
        <v>37</v>
      </c>
      <c r="T11147" s="1">
        <v>1</v>
      </c>
      <c r="U11147" s="1">
        <v>9992950</v>
      </c>
      <c r="V11147" s="1">
        <v>0.28963518142700195</v>
      </c>
      <c r="W11147" s="1">
        <v>2.9849183559417725</v>
      </c>
      <c r="X11147" s="1">
        <v>2.9849183559417725</v>
      </c>
    </row>
    <row r="11148" spans="1:24" x14ac:dyDescent="0.35">
      <c r="A11148" s="1">
        <v>380364</v>
      </c>
      <c r="B11148" s="1" t="s">
        <v>2351</v>
      </c>
      <c r="C11148" s="1">
        <v>127045853</v>
      </c>
      <c r="D11148" s="1">
        <v>364</v>
      </c>
      <c r="E11148" s="1" t="s">
        <v>2916</v>
      </c>
      <c r="F11148" s="1" t="s">
        <v>96</v>
      </c>
      <c r="G11148" s="1" t="s">
        <v>95</v>
      </c>
      <c r="H11148" s="1" t="s">
        <v>916</v>
      </c>
      <c r="I11148" s="1">
        <v>1449409</v>
      </c>
      <c r="K11148" s="1">
        <v>449294.1875</v>
      </c>
      <c r="L11148" s="1">
        <v>8437205</v>
      </c>
      <c r="M11148" s="1">
        <v>8.3731502294540405E-2</v>
      </c>
      <c r="N11148" s="1">
        <v>1.0023554563522339</v>
      </c>
      <c r="O11148" s="1">
        <v>9.9785760045051575E-2</v>
      </c>
      <c r="P11148" s="1">
        <v>7.3936014175415039</v>
      </c>
      <c r="Q11148" s="1">
        <v>0.15944118797779083</v>
      </c>
      <c r="S11148" s="1">
        <v>38</v>
      </c>
      <c r="T11148" s="1">
        <v>1</v>
      </c>
      <c r="U11148" s="1">
        <v>10335908</v>
      </c>
      <c r="V11148" s="1">
        <v>0.34295845031738281</v>
      </c>
      <c r="W11148" s="1">
        <v>3.4319994449615479</v>
      </c>
      <c r="X11148" s="1">
        <v>3.4319994449615479</v>
      </c>
    </row>
    <row r="11149" spans="1:24" x14ac:dyDescent="0.35">
      <c r="A11149" s="1">
        <v>390364</v>
      </c>
      <c r="B11149" s="1" t="s">
        <v>2352</v>
      </c>
      <c r="C11149" s="1">
        <v>127045853</v>
      </c>
      <c r="D11149" s="1">
        <v>364</v>
      </c>
      <c r="E11149" s="1" t="s">
        <v>2916</v>
      </c>
      <c r="F11149" s="1" t="s">
        <v>96</v>
      </c>
      <c r="G11149" s="1" t="s">
        <v>95</v>
      </c>
      <c r="H11149" s="1" t="s">
        <v>916</v>
      </c>
      <c r="I11149" s="1">
        <v>1492985</v>
      </c>
      <c r="K11149" s="1">
        <v>636311.8125</v>
      </c>
      <c r="L11149" s="1">
        <v>8480791</v>
      </c>
      <c r="M11149" s="1">
        <v>4.3586000800132751E-2</v>
      </c>
      <c r="N11149" s="1">
        <v>0.51659286022186279</v>
      </c>
      <c r="O11149" s="1">
        <v>4.3575998395681381E-2</v>
      </c>
      <c r="P11149" s="1">
        <v>3.0064668655395508</v>
      </c>
      <c r="Q11149" s="1">
        <v>0.18701761960983276</v>
      </c>
      <c r="S11149" s="1">
        <v>39</v>
      </c>
      <c r="T11149" s="1">
        <v>1</v>
      </c>
      <c r="U11149" s="1">
        <v>10610088</v>
      </c>
      <c r="V11149" s="1">
        <v>0.27417963743209839</v>
      </c>
      <c r="W11149" s="1">
        <v>2.6526939868927002</v>
      </c>
      <c r="X11149" s="1">
        <v>2.6526939868927002</v>
      </c>
    </row>
    <row r="11150" spans="1:24" x14ac:dyDescent="0.35">
      <c r="A11150" s="1">
        <v>400364</v>
      </c>
      <c r="B11150" s="1" t="s">
        <v>2353</v>
      </c>
      <c r="C11150" s="1">
        <v>127045853</v>
      </c>
      <c r="D11150" s="1">
        <v>364</v>
      </c>
      <c r="E11150" s="1" t="s">
        <v>2916</v>
      </c>
      <c r="F11150" s="1" t="s">
        <v>96</v>
      </c>
      <c r="G11150" s="1" t="s">
        <v>95</v>
      </c>
      <c r="H11150" s="1" t="s">
        <v>916</v>
      </c>
      <c r="S11150" s="1">
        <v>40</v>
      </c>
      <c r="T11150" s="1">
        <v>1</v>
      </c>
      <c r="U11150" s="1">
        <v>0</v>
      </c>
      <c r="V11150" s="1">
        <v>0</v>
      </c>
      <c r="W11150" s="1">
        <v>-100</v>
      </c>
      <c r="X11150" s="1">
        <v>-100</v>
      </c>
    </row>
    <row r="11151" spans="1:24" x14ac:dyDescent="0.35">
      <c r="A11151" s="1">
        <v>410364</v>
      </c>
      <c r="B11151" s="1" t="s">
        <v>2354</v>
      </c>
      <c r="C11151" s="1">
        <v>127045853</v>
      </c>
      <c r="D11151" s="1">
        <v>364</v>
      </c>
      <c r="E11151" s="1" t="s">
        <v>2916</v>
      </c>
      <c r="F11151" s="1" t="s">
        <v>96</v>
      </c>
      <c r="G11151" s="1" t="s">
        <v>95</v>
      </c>
      <c r="H11151" s="1" t="s">
        <v>916</v>
      </c>
      <c r="S11151" s="1">
        <v>41</v>
      </c>
      <c r="T11151" s="1">
        <v>1</v>
      </c>
      <c r="U11151" s="1">
        <v>0</v>
      </c>
      <c r="V11151" s="1">
        <v>0</v>
      </c>
    </row>
    <row r="11152" spans="1:24" x14ac:dyDescent="0.35">
      <c r="A11152" s="1">
        <v>420364</v>
      </c>
      <c r="B11152" s="1" t="s">
        <v>2355</v>
      </c>
      <c r="C11152" s="1">
        <v>127045853</v>
      </c>
      <c r="D11152" s="1">
        <v>364</v>
      </c>
      <c r="E11152" s="1" t="s">
        <v>2916</v>
      </c>
      <c r="F11152" s="1" t="s">
        <v>96</v>
      </c>
      <c r="G11152" s="1" t="s">
        <v>95</v>
      </c>
      <c r="H11152" s="1" t="s">
        <v>916</v>
      </c>
      <c r="S11152" s="1">
        <v>42</v>
      </c>
      <c r="T11152" s="1">
        <v>1</v>
      </c>
      <c r="U11152" s="1">
        <v>0</v>
      </c>
      <c r="V11152" s="1">
        <v>0</v>
      </c>
    </row>
    <row r="11153" spans="1:24" x14ac:dyDescent="0.35">
      <c r="A11153" s="1">
        <v>430364</v>
      </c>
      <c r="B11153" s="1" t="s">
        <v>2356</v>
      </c>
      <c r="C11153" s="1">
        <v>127045853</v>
      </c>
      <c r="D11153" s="1">
        <v>364</v>
      </c>
      <c r="E11153" s="1" t="s">
        <v>2916</v>
      </c>
      <c r="F11153" s="1" t="s">
        <v>96</v>
      </c>
      <c r="G11153" s="1" t="s">
        <v>95</v>
      </c>
      <c r="H11153" s="1" t="s">
        <v>916</v>
      </c>
      <c r="S11153" s="1">
        <v>43</v>
      </c>
      <c r="T11153" s="1">
        <v>1</v>
      </c>
      <c r="U11153" s="1">
        <v>0</v>
      </c>
      <c r="V11153" s="1">
        <v>0</v>
      </c>
    </row>
    <row r="11154" spans="1:24" x14ac:dyDescent="0.35">
      <c r="A11154" s="1">
        <v>440364</v>
      </c>
      <c r="B11154" s="1" t="s">
        <v>2357</v>
      </c>
      <c r="C11154" s="1">
        <v>127045853</v>
      </c>
      <c r="D11154" s="1">
        <v>364</v>
      </c>
      <c r="E11154" s="1" t="s">
        <v>2916</v>
      </c>
      <c r="F11154" s="1" t="s">
        <v>96</v>
      </c>
      <c r="G11154" s="1" t="s">
        <v>95</v>
      </c>
      <c r="H11154" s="1" t="s">
        <v>916</v>
      </c>
      <c r="S11154" s="1">
        <v>44</v>
      </c>
      <c r="T11154" s="1">
        <v>1</v>
      </c>
      <c r="U11154" s="1">
        <v>0</v>
      </c>
      <c r="V11154" s="1">
        <v>0</v>
      </c>
    </row>
    <row r="11155" spans="1:24" x14ac:dyDescent="0.35">
      <c r="A11155" s="1">
        <v>450364</v>
      </c>
      <c r="B11155" s="1" t="s">
        <v>2358</v>
      </c>
      <c r="C11155" s="1">
        <v>127045853</v>
      </c>
      <c r="D11155" s="1">
        <v>364</v>
      </c>
      <c r="E11155" s="1" t="s">
        <v>2916</v>
      </c>
      <c r="F11155" s="1" t="s">
        <v>96</v>
      </c>
      <c r="G11155" s="1" t="s">
        <v>95</v>
      </c>
      <c r="H11155" s="1" t="s">
        <v>916</v>
      </c>
      <c r="S11155" s="1">
        <v>45</v>
      </c>
      <c r="T11155" s="1">
        <v>1</v>
      </c>
      <c r="U11155" s="1">
        <v>0</v>
      </c>
      <c r="V11155" s="1">
        <v>0</v>
      </c>
    </row>
    <row r="11156" spans="1:24" x14ac:dyDescent="0.35">
      <c r="A11156" s="1">
        <v>460364</v>
      </c>
      <c r="B11156" s="1" t="s">
        <v>2359</v>
      </c>
      <c r="C11156" s="1">
        <v>127045853</v>
      </c>
      <c r="D11156" s="1">
        <v>364</v>
      </c>
      <c r="E11156" s="1" t="s">
        <v>2916</v>
      </c>
      <c r="F11156" s="1" t="s">
        <v>96</v>
      </c>
      <c r="G11156" s="1" t="s">
        <v>95</v>
      </c>
      <c r="H11156" s="1" t="s">
        <v>916</v>
      </c>
      <c r="S11156" s="1">
        <v>46</v>
      </c>
      <c r="T11156" s="1">
        <v>1</v>
      </c>
      <c r="U11156" s="1">
        <v>0</v>
      </c>
      <c r="V11156" s="1">
        <v>0</v>
      </c>
    </row>
    <row r="11157" spans="1:24" x14ac:dyDescent="0.35">
      <c r="A11157" s="1">
        <v>470364</v>
      </c>
      <c r="B11157" s="1" t="s">
        <v>2360</v>
      </c>
      <c r="C11157" s="1">
        <v>127045853</v>
      </c>
      <c r="D11157" s="1">
        <v>364</v>
      </c>
      <c r="E11157" s="1" t="s">
        <v>2916</v>
      </c>
      <c r="F11157" s="1" t="s">
        <v>96</v>
      </c>
      <c r="G11157" s="1" t="s">
        <v>95</v>
      </c>
      <c r="H11157" s="1" t="s">
        <v>916</v>
      </c>
      <c r="S11157" s="1">
        <v>47</v>
      </c>
      <c r="T11157" s="1">
        <v>1</v>
      </c>
      <c r="U11157" s="1">
        <v>0</v>
      </c>
      <c r="V11157" s="1">
        <v>0</v>
      </c>
    </row>
    <row r="11158" spans="1:24" x14ac:dyDescent="0.35">
      <c r="A11158" s="1">
        <v>480364</v>
      </c>
      <c r="B11158" s="1" t="s">
        <v>2361</v>
      </c>
      <c r="C11158" s="1">
        <v>127045853</v>
      </c>
      <c r="D11158" s="1">
        <v>364</v>
      </c>
      <c r="E11158" s="1" t="s">
        <v>2916</v>
      </c>
      <c r="F11158" s="1" t="s">
        <v>96</v>
      </c>
      <c r="G11158" s="1" t="s">
        <v>95</v>
      </c>
      <c r="H11158" s="1" t="s">
        <v>916</v>
      </c>
      <c r="S11158" s="1">
        <v>48</v>
      </c>
      <c r="T11158" s="1">
        <v>1</v>
      </c>
      <c r="U11158" s="1">
        <v>0</v>
      </c>
      <c r="V11158" s="1">
        <v>0</v>
      </c>
    </row>
    <row r="11159" spans="1:24" x14ac:dyDescent="0.35">
      <c r="A11159" s="1">
        <v>290366</v>
      </c>
      <c r="B11159" s="1" t="s">
        <v>2341</v>
      </c>
      <c r="C11159" s="1">
        <v>127046903</v>
      </c>
      <c r="D11159" s="1">
        <v>366</v>
      </c>
      <c r="E11159" s="1" t="s">
        <v>2917</v>
      </c>
      <c r="F11159" s="1" t="s">
        <v>96</v>
      </c>
      <c r="G11159" s="1" t="s">
        <v>95</v>
      </c>
      <c r="H11159" s="1" t="s">
        <v>916</v>
      </c>
      <c r="I11159" s="1">
        <v>695468</v>
      </c>
      <c r="K11159" s="1">
        <v>183274</v>
      </c>
      <c r="L11159" s="1">
        <v>6095209</v>
      </c>
      <c r="S11159" s="1">
        <v>29</v>
      </c>
      <c r="T11159" s="1">
        <v>1</v>
      </c>
      <c r="U11159" s="1">
        <v>6973951</v>
      </c>
      <c r="V11159" s="1">
        <v>0</v>
      </c>
    </row>
    <row r="11160" spans="1:24" x14ac:dyDescent="0.35">
      <c r="A11160" s="1">
        <v>300366</v>
      </c>
      <c r="B11160" s="1" t="s">
        <v>2343</v>
      </c>
      <c r="C11160" s="1">
        <v>127046903</v>
      </c>
      <c r="D11160" s="1">
        <v>366</v>
      </c>
      <c r="E11160" s="1" t="s">
        <v>2917</v>
      </c>
      <c r="F11160" s="1" t="s">
        <v>96</v>
      </c>
      <c r="G11160" s="1" t="s">
        <v>95</v>
      </c>
      <c r="H11160" s="1" t="s">
        <v>916</v>
      </c>
      <c r="I11160" s="1">
        <v>722270.02</v>
      </c>
      <c r="K11160" s="1">
        <v>183274</v>
      </c>
      <c r="L11160" s="1">
        <v>6174005.5</v>
      </c>
      <c r="M11160" s="1">
        <v>7.8796498477458954E-2</v>
      </c>
      <c r="N11160" s="1">
        <v>1.2927612066268921</v>
      </c>
      <c r="O11160" s="1">
        <v>2.6802020147442818E-2</v>
      </c>
      <c r="P11160" s="1">
        <v>3.8538107872009277</v>
      </c>
      <c r="Q11160" s="1">
        <v>0</v>
      </c>
      <c r="S11160" s="1">
        <v>30</v>
      </c>
      <c r="T11160" s="1">
        <v>1</v>
      </c>
      <c r="U11160" s="1">
        <v>7079549.5</v>
      </c>
      <c r="V11160" s="1">
        <v>0.10559851676225662</v>
      </c>
      <c r="W11160" s="1">
        <v>1.5141847133636475</v>
      </c>
      <c r="X11160" s="1">
        <v>1.5141847133636475</v>
      </c>
    </row>
    <row r="11161" spans="1:24" x14ac:dyDescent="0.35">
      <c r="A11161" s="1">
        <v>310366</v>
      </c>
      <c r="B11161" s="1" t="s">
        <v>2344</v>
      </c>
      <c r="C11161" s="1">
        <v>127046903</v>
      </c>
      <c r="D11161" s="1">
        <v>366</v>
      </c>
      <c r="E11161" s="1" t="s">
        <v>2917</v>
      </c>
      <c r="F11161" s="1" t="s">
        <v>96</v>
      </c>
      <c r="G11161" s="1" t="s">
        <v>95</v>
      </c>
      <c r="H11161" s="1" t="s">
        <v>916</v>
      </c>
      <c r="I11161" s="1">
        <v>746663.49</v>
      </c>
      <c r="K11161" s="1">
        <v>183274</v>
      </c>
      <c r="L11161" s="1">
        <v>6306815</v>
      </c>
      <c r="M11161" s="1">
        <v>0.13280950486660004</v>
      </c>
      <c r="N11161" s="1">
        <v>2.1511075496673584</v>
      </c>
      <c r="O11161" s="1">
        <v>2.4393469095230103E-2</v>
      </c>
      <c r="P11161" s="1">
        <v>3.3773338794708252</v>
      </c>
      <c r="Q11161" s="1">
        <v>0</v>
      </c>
      <c r="S11161" s="1">
        <v>31</v>
      </c>
      <c r="T11161" s="1">
        <v>1</v>
      </c>
      <c r="U11161" s="1">
        <v>7236752.5</v>
      </c>
      <c r="V11161" s="1">
        <v>0.15720297396183014</v>
      </c>
      <c r="W11161" s="1">
        <v>2.2205226421356201</v>
      </c>
      <c r="X11161" s="1">
        <v>2.2205226421356201</v>
      </c>
    </row>
    <row r="11162" spans="1:24" x14ac:dyDescent="0.35">
      <c r="A11162" s="1">
        <v>320366</v>
      </c>
      <c r="B11162" s="1" t="s">
        <v>2345</v>
      </c>
      <c r="C11162" s="1">
        <v>127046903</v>
      </c>
      <c r="D11162" s="1">
        <v>366</v>
      </c>
      <c r="E11162" s="1" t="s">
        <v>2917</v>
      </c>
      <c r="F11162" s="1" t="s">
        <v>96</v>
      </c>
      <c r="G11162" s="1" t="s">
        <v>95</v>
      </c>
      <c r="H11162" s="1" t="s">
        <v>916</v>
      </c>
      <c r="I11162" s="1">
        <v>770393.07</v>
      </c>
      <c r="K11162" s="1">
        <v>183274</v>
      </c>
      <c r="L11162" s="1">
        <v>6355405</v>
      </c>
      <c r="M11162" s="1">
        <v>4.8590000718832016E-2</v>
      </c>
      <c r="N11162" s="1">
        <v>0.77043640613555908</v>
      </c>
      <c r="O11162" s="1">
        <v>2.3729579523205757E-2</v>
      </c>
      <c r="P11162" s="1">
        <v>3.1780822277069092</v>
      </c>
      <c r="Q11162" s="1">
        <v>0</v>
      </c>
      <c r="S11162" s="1">
        <v>32</v>
      </c>
      <c r="T11162" s="1">
        <v>1</v>
      </c>
      <c r="U11162" s="1">
        <v>7309072</v>
      </c>
      <c r="V11162" s="1">
        <v>7.2319582104682922E-2</v>
      </c>
      <c r="W11162" s="1">
        <v>0.9993363618850708</v>
      </c>
      <c r="X11162" s="1">
        <v>0.9993363618850708</v>
      </c>
    </row>
    <row r="11163" spans="1:24" x14ac:dyDescent="0.35">
      <c r="A11163" s="1">
        <v>330366</v>
      </c>
      <c r="B11163" s="1" t="s">
        <v>2346</v>
      </c>
      <c r="C11163" s="1">
        <v>127046903</v>
      </c>
      <c r="D11163" s="1">
        <v>366</v>
      </c>
      <c r="E11163" s="1" t="s">
        <v>2917</v>
      </c>
      <c r="F11163" s="1" t="s">
        <v>96</v>
      </c>
      <c r="G11163" s="1" t="s">
        <v>95</v>
      </c>
      <c r="H11163" s="1" t="s">
        <v>916</v>
      </c>
      <c r="I11163" s="1">
        <v>809177.97</v>
      </c>
      <c r="K11163" s="1">
        <v>183274</v>
      </c>
      <c r="L11163" s="1">
        <v>6423733</v>
      </c>
      <c r="M11163" s="1">
        <v>6.8328000605106354E-2</v>
      </c>
      <c r="N11163" s="1">
        <v>1.0751163959503174</v>
      </c>
      <c r="O11163" s="1">
        <v>3.8784898817539215E-2</v>
      </c>
      <c r="P11163" s="1">
        <v>5.0344300270080566</v>
      </c>
      <c r="Q11163" s="1">
        <v>0</v>
      </c>
      <c r="S11163" s="1">
        <v>33</v>
      </c>
      <c r="T11163" s="1">
        <v>1</v>
      </c>
      <c r="U11163" s="1">
        <v>7416185</v>
      </c>
      <c r="V11163" s="1">
        <v>0.10711289942264557</v>
      </c>
      <c r="W11163" s="1">
        <v>1.4654802083969116</v>
      </c>
      <c r="X11163" s="1">
        <v>1.4654802083969116</v>
      </c>
    </row>
    <row r="11164" spans="1:24" x14ac:dyDescent="0.35">
      <c r="A11164" s="1">
        <v>340366</v>
      </c>
      <c r="B11164" s="1" t="s">
        <v>2347</v>
      </c>
      <c r="C11164" s="1">
        <v>127046903</v>
      </c>
      <c r="D11164" s="1">
        <v>366</v>
      </c>
      <c r="E11164" s="1" t="s">
        <v>2917</v>
      </c>
      <c r="F11164" s="1" t="s">
        <v>96</v>
      </c>
      <c r="G11164" s="1" t="s">
        <v>95</v>
      </c>
      <c r="H11164" s="1" t="s">
        <v>916</v>
      </c>
      <c r="I11164" s="1">
        <v>809134.42</v>
      </c>
      <c r="K11164" s="1">
        <v>183274</v>
      </c>
      <c r="L11164" s="1">
        <v>6423729</v>
      </c>
      <c r="M11164" s="1">
        <v>-3.9999999899009708E-6</v>
      </c>
      <c r="N11164" s="1">
        <v>-6.2269085901789367E-5</v>
      </c>
      <c r="O11164" s="1">
        <v>-4.3550000555114821E-5</v>
      </c>
      <c r="P11164" s="1">
        <v>-5.3820051252841949E-3</v>
      </c>
      <c r="Q11164" s="1">
        <v>0</v>
      </c>
      <c r="S11164" s="1">
        <v>34</v>
      </c>
      <c r="T11164" s="1">
        <v>1</v>
      </c>
      <c r="U11164" s="1">
        <v>7416137.5</v>
      </c>
      <c r="V11164" s="1">
        <v>-4.7550001909257844E-5</v>
      </c>
      <c r="W11164" s="1">
        <v>-6.4049102365970612E-4</v>
      </c>
      <c r="X11164" s="1">
        <v>-6.4049102365970612E-4</v>
      </c>
    </row>
    <row r="11165" spans="1:24" x14ac:dyDescent="0.35">
      <c r="A11165" s="1">
        <v>350366</v>
      </c>
      <c r="B11165" s="1" t="s">
        <v>2348</v>
      </c>
      <c r="C11165" s="1">
        <v>127046903</v>
      </c>
      <c r="D11165" s="1">
        <v>366</v>
      </c>
      <c r="E11165" s="1" t="s">
        <v>2917</v>
      </c>
      <c r="F11165" s="1" t="s">
        <v>96</v>
      </c>
      <c r="G11165" s="1" t="s">
        <v>95</v>
      </c>
      <c r="H11165" s="1" t="s">
        <v>916</v>
      </c>
      <c r="I11165" s="1">
        <v>839237.1</v>
      </c>
      <c r="K11165" s="1">
        <v>183274</v>
      </c>
      <c r="L11165" s="1">
        <v>6943936</v>
      </c>
      <c r="M11165" s="1">
        <v>0.5202069878578186</v>
      </c>
      <c r="N11165" s="1">
        <v>8.0982093811035156</v>
      </c>
      <c r="O11165" s="1">
        <v>3.0102679505944252E-2</v>
      </c>
      <c r="P11165" s="1">
        <v>3.7203559875488281</v>
      </c>
      <c r="Q11165" s="1">
        <v>0</v>
      </c>
      <c r="S11165" s="1">
        <v>35</v>
      </c>
      <c r="T11165" s="1">
        <v>1</v>
      </c>
      <c r="U11165" s="1">
        <v>7966447</v>
      </c>
      <c r="V11165" s="1">
        <v>0.55030965805053711</v>
      </c>
      <c r="W11165" s="1">
        <v>7.4204330444335938</v>
      </c>
      <c r="X11165" s="1">
        <v>7.4204330444335938</v>
      </c>
    </row>
    <row r="11166" spans="1:24" x14ac:dyDescent="0.35">
      <c r="A11166" s="1">
        <v>360366</v>
      </c>
      <c r="B11166" s="1" t="s">
        <v>2349</v>
      </c>
      <c r="C11166" s="1">
        <v>127046903</v>
      </c>
      <c r="D11166" s="1">
        <v>366</v>
      </c>
      <c r="E11166" s="1" t="s">
        <v>2917</v>
      </c>
      <c r="F11166" s="1" t="s">
        <v>96</v>
      </c>
      <c r="G11166" s="1" t="s">
        <v>95</v>
      </c>
      <c r="H11166" s="1" t="s">
        <v>916</v>
      </c>
      <c r="I11166" s="1">
        <v>946339.21</v>
      </c>
      <c r="K11166" s="1">
        <v>433274</v>
      </c>
      <c r="L11166" s="1">
        <v>7077960.5</v>
      </c>
      <c r="M11166" s="1">
        <v>0.13402450084686279</v>
      </c>
      <c r="N11166" s="1">
        <v>1.9300941228866577</v>
      </c>
      <c r="O11166" s="1">
        <v>0.10710211098194122</v>
      </c>
      <c r="P11166" s="1">
        <v>12.761841773986816</v>
      </c>
      <c r="Q11166" s="1">
        <v>0.25</v>
      </c>
      <c r="S11166" s="1">
        <v>36</v>
      </c>
      <c r="T11166" s="1">
        <v>1</v>
      </c>
      <c r="U11166" s="1">
        <v>8457574</v>
      </c>
      <c r="V11166" s="1">
        <v>0.49112659692764282</v>
      </c>
      <c r="W11166" s="1">
        <v>6.1649441719055176</v>
      </c>
      <c r="X11166" s="1">
        <v>6.1649441719055176</v>
      </c>
    </row>
    <row r="11167" spans="1:24" x14ac:dyDescent="0.35">
      <c r="A11167" s="1">
        <v>370366</v>
      </c>
      <c r="B11167" s="1" t="s">
        <v>2350</v>
      </c>
      <c r="C11167" s="1">
        <v>127046903</v>
      </c>
      <c r="D11167" s="1">
        <v>366</v>
      </c>
      <c r="E11167" s="1" t="s">
        <v>2917</v>
      </c>
      <c r="F11167" s="1" t="s">
        <v>96</v>
      </c>
      <c r="G11167" s="1" t="s">
        <v>95</v>
      </c>
      <c r="H11167" s="1" t="s">
        <v>916</v>
      </c>
      <c r="I11167" s="1">
        <v>990863.58</v>
      </c>
      <c r="K11167" s="1">
        <v>183274</v>
      </c>
      <c r="L11167" s="1">
        <v>7938656</v>
      </c>
      <c r="M11167" s="1">
        <v>0.860695481300354</v>
      </c>
      <c r="N11167" s="1">
        <v>12.160219192504883</v>
      </c>
      <c r="O11167" s="1">
        <v>4.452437162399292E-2</v>
      </c>
      <c r="P11167" s="1">
        <v>4.7049059867858887</v>
      </c>
      <c r="Q11167" s="1">
        <v>-0.25</v>
      </c>
      <c r="S11167" s="1">
        <v>37</v>
      </c>
      <c r="T11167" s="1">
        <v>1</v>
      </c>
      <c r="U11167" s="1">
        <v>9112794</v>
      </c>
      <c r="V11167" s="1">
        <v>0.65521985292434692</v>
      </c>
      <c r="W11167" s="1">
        <v>7.7471389770507813</v>
      </c>
      <c r="X11167" s="1">
        <v>7.7471389770507813</v>
      </c>
    </row>
    <row r="11168" spans="1:24" x14ac:dyDescent="0.35">
      <c r="A11168" s="1">
        <v>380366</v>
      </c>
      <c r="B11168" s="1" t="s">
        <v>2351</v>
      </c>
      <c r="C11168" s="1">
        <v>127046903</v>
      </c>
      <c r="D11168" s="1">
        <v>366</v>
      </c>
      <c r="E11168" s="1" t="s">
        <v>2917</v>
      </c>
      <c r="F11168" s="1" t="s">
        <v>96</v>
      </c>
      <c r="G11168" s="1" t="s">
        <v>95</v>
      </c>
      <c r="H11168" s="1" t="s">
        <v>916</v>
      </c>
      <c r="I11168" s="1">
        <v>1104209</v>
      </c>
      <c r="K11168" s="1">
        <v>183274</v>
      </c>
      <c r="L11168" s="1">
        <v>8123471</v>
      </c>
      <c r="M11168" s="1">
        <v>0.18481500446796417</v>
      </c>
      <c r="N11168" s="1">
        <v>2.3280389308929443</v>
      </c>
      <c r="O11168" s="1">
        <v>0.1133454218506813</v>
      </c>
      <c r="P11168" s="1">
        <v>11.439053535461426</v>
      </c>
      <c r="Q11168" s="1">
        <v>0</v>
      </c>
      <c r="S11168" s="1">
        <v>38</v>
      </c>
      <c r="T11168" s="1">
        <v>1</v>
      </c>
      <c r="U11168" s="1">
        <v>9410954</v>
      </c>
      <c r="V11168" s="1">
        <v>0.29816043376922607</v>
      </c>
      <c r="W11168" s="1">
        <v>3.271883487701416</v>
      </c>
      <c r="X11168" s="1">
        <v>3.271883487701416</v>
      </c>
    </row>
    <row r="11169" spans="1:24" x14ac:dyDescent="0.35">
      <c r="A11169" s="1">
        <v>390366</v>
      </c>
      <c r="B11169" s="1" t="s">
        <v>2352</v>
      </c>
      <c r="C11169" s="1">
        <v>127046903</v>
      </c>
      <c r="D11169" s="1">
        <v>366</v>
      </c>
      <c r="E11169" s="1" t="s">
        <v>2917</v>
      </c>
      <c r="F11169" s="1" t="s">
        <v>96</v>
      </c>
      <c r="G11169" s="1" t="s">
        <v>95</v>
      </c>
      <c r="H11169" s="1" t="s">
        <v>916</v>
      </c>
      <c r="I11169" s="1">
        <v>1162002</v>
      </c>
      <c r="K11169" s="1">
        <v>233274</v>
      </c>
      <c r="L11169" s="1">
        <v>8240579</v>
      </c>
      <c r="M11169" s="1">
        <v>0.11710800230503082</v>
      </c>
      <c r="N11169" s="1">
        <v>1.4416005611419678</v>
      </c>
      <c r="O11169" s="1">
        <v>5.7792998850345612E-2</v>
      </c>
      <c r="P11169" s="1">
        <v>5.2338824272155762</v>
      </c>
      <c r="Q11169" s="1">
        <v>5.000000074505806E-2</v>
      </c>
      <c r="S11169" s="1">
        <v>39</v>
      </c>
      <c r="T11169" s="1">
        <v>1</v>
      </c>
      <c r="U11169" s="1">
        <v>9635855</v>
      </c>
      <c r="V11169" s="1">
        <v>0.22490100562572479</v>
      </c>
      <c r="W11169" s="1">
        <v>2.3897790908813477</v>
      </c>
      <c r="X11169" s="1">
        <v>2.3897790908813477</v>
      </c>
    </row>
    <row r="11170" spans="1:24" x14ac:dyDescent="0.35">
      <c r="A11170" s="1">
        <v>400366</v>
      </c>
      <c r="B11170" s="1" t="s">
        <v>2353</v>
      </c>
      <c r="C11170" s="1">
        <v>127046903</v>
      </c>
      <c r="D11170" s="1">
        <v>366</v>
      </c>
      <c r="E11170" s="1" t="s">
        <v>2917</v>
      </c>
      <c r="F11170" s="1" t="s">
        <v>96</v>
      </c>
      <c r="G11170" s="1" t="s">
        <v>95</v>
      </c>
      <c r="H11170" s="1" t="s">
        <v>916</v>
      </c>
      <c r="S11170" s="1">
        <v>40</v>
      </c>
      <c r="T11170" s="1">
        <v>1</v>
      </c>
      <c r="U11170" s="1">
        <v>0</v>
      </c>
      <c r="V11170" s="1">
        <v>0</v>
      </c>
      <c r="W11170" s="1">
        <v>-100</v>
      </c>
      <c r="X11170" s="1">
        <v>-100</v>
      </c>
    </row>
    <row r="11171" spans="1:24" x14ac:dyDescent="0.35">
      <c r="A11171" s="1">
        <v>410366</v>
      </c>
      <c r="B11171" s="1" t="s">
        <v>2354</v>
      </c>
      <c r="C11171" s="1">
        <v>127046903</v>
      </c>
      <c r="D11171" s="1">
        <v>366</v>
      </c>
      <c r="E11171" s="1" t="s">
        <v>2917</v>
      </c>
      <c r="F11171" s="1" t="s">
        <v>96</v>
      </c>
      <c r="G11171" s="1" t="s">
        <v>95</v>
      </c>
      <c r="H11171" s="1" t="s">
        <v>916</v>
      </c>
      <c r="S11171" s="1">
        <v>41</v>
      </c>
      <c r="T11171" s="1">
        <v>1</v>
      </c>
      <c r="U11171" s="1">
        <v>0</v>
      </c>
      <c r="V11171" s="1">
        <v>0</v>
      </c>
    </row>
    <row r="11172" spans="1:24" x14ac:dyDescent="0.35">
      <c r="A11172" s="1">
        <v>420366</v>
      </c>
      <c r="B11172" s="1" t="s">
        <v>2355</v>
      </c>
      <c r="C11172" s="1">
        <v>127046903</v>
      </c>
      <c r="D11172" s="1">
        <v>366</v>
      </c>
      <c r="E11172" s="1" t="s">
        <v>2917</v>
      </c>
      <c r="F11172" s="1" t="s">
        <v>96</v>
      </c>
      <c r="G11172" s="1" t="s">
        <v>95</v>
      </c>
      <c r="H11172" s="1" t="s">
        <v>916</v>
      </c>
      <c r="S11172" s="1">
        <v>42</v>
      </c>
      <c r="T11172" s="1">
        <v>1</v>
      </c>
      <c r="U11172" s="1">
        <v>0</v>
      </c>
      <c r="V11172" s="1">
        <v>0</v>
      </c>
    </row>
    <row r="11173" spans="1:24" x14ac:dyDescent="0.35">
      <c r="A11173" s="1">
        <v>430366</v>
      </c>
      <c r="B11173" s="1" t="s">
        <v>2356</v>
      </c>
      <c r="C11173" s="1">
        <v>127046903</v>
      </c>
      <c r="D11173" s="1">
        <v>366</v>
      </c>
      <c r="E11173" s="1" t="s">
        <v>2917</v>
      </c>
      <c r="F11173" s="1" t="s">
        <v>96</v>
      </c>
      <c r="G11173" s="1" t="s">
        <v>95</v>
      </c>
      <c r="H11173" s="1" t="s">
        <v>916</v>
      </c>
      <c r="S11173" s="1">
        <v>43</v>
      </c>
      <c r="T11173" s="1">
        <v>1</v>
      </c>
      <c r="U11173" s="1">
        <v>0</v>
      </c>
      <c r="V11173" s="1">
        <v>0</v>
      </c>
    </row>
    <row r="11174" spans="1:24" x14ac:dyDescent="0.35">
      <c r="A11174" s="1">
        <v>440366</v>
      </c>
      <c r="B11174" s="1" t="s">
        <v>2357</v>
      </c>
      <c r="C11174" s="1">
        <v>127046903</v>
      </c>
      <c r="D11174" s="1">
        <v>366</v>
      </c>
      <c r="E11174" s="1" t="s">
        <v>2917</v>
      </c>
      <c r="F11174" s="1" t="s">
        <v>96</v>
      </c>
      <c r="G11174" s="1" t="s">
        <v>95</v>
      </c>
      <c r="H11174" s="1" t="s">
        <v>916</v>
      </c>
      <c r="S11174" s="1">
        <v>44</v>
      </c>
      <c r="T11174" s="1">
        <v>1</v>
      </c>
      <c r="U11174" s="1">
        <v>0</v>
      </c>
      <c r="V11174" s="1">
        <v>0</v>
      </c>
    </row>
    <row r="11175" spans="1:24" x14ac:dyDescent="0.35">
      <c r="A11175" s="1">
        <v>450366</v>
      </c>
      <c r="B11175" s="1" t="s">
        <v>2358</v>
      </c>
      <c r="C11175" s="1">
        <v>127046903</v>
      </c>
      <c r="D11175" s="1">
        <v>366</v>
      </c>
      <c r="E11175" s="1" t="s">
        <v>2917</v>
      </c>
      <c r="F11175" s="1" t="s">
        <v>96</v>
      </c>
      <c r="G11175" s="1" t="s">
        <v>95</v>
      </c>
      <c r="H11175" s="1" t="s">
        <v>916</v>
      </c>
      <c r="S11175" s="1">
        <v>45</v>
      </c>
      <c r="T11175" s="1">
        <v>1</v>
      </c>
      <c r="U11175" s="1">
        <v>0</v>
      </c>
      <c r="V11175" s="1">
        <v>0</v>
      </c>
    </row>
    <row r="11176" spans="1:24" x14ac:dyDescent="0.35">
      <c r="A11176" s="1">
        <v>460366</v>
      </c>
      <c r="B11176" s="1" t="s">
        <v>2359</v>
      </c>
      <c r="C11176" s="1">
        <v>127046903</v>
      </c>
      <c r="D11176" s="1">
        <v>366</v>
      </c>
      <c r="E11176" s="1" t="s">
        <v>2917</v>
      </c>
      <c r="F11176" s="1" t="s">
        <v>96</v>
      </c>
      <c r="G11176" s="1" t="s">
        <v>95</v>
      </c>
      <c r="H11176" s="1" t="s">
        <v>916</v>
      </c>
      <c r="S11176" s="1">
        <v>46</v>
      </c>
      <c r="T11176" s="1">
        <v>1</v>
      </c>
      <c r="U11176" s="1">
        <v>0</v>
      </c>
      <c r="V11176" s="1">
        <v>0</v>
      </c>
    </row>
    <row r="11177" spans="1:24" x14ac:dyDescent="0.35">
      <c r="A11177" s="1">
        <v>470366</v>
      </c>
      <c r="B11177" s="1" t="s">
        <v>2360</v>
      </c>
      <c r="C11177" s="1">
        <v>127046903</v>
      </c>
      <c r="D11177" s="1">
        <v>366</v>
      </c>
      <c r="E11177" s="1" t="s">
        <v>2917</v>
      </c>
      <c r="F11177" s="1" t="s">
        <v>96</v>
      </c>
      <c r="G11177" s="1" t="s">
        <v>95</v>
      </c>
      <c r="H11177" s="1" t="s">
        <v>916</v>
      </c>
      <c r="S11177" s="1">
        <v>47</v>
      </c>
      <c r="T11177" s="1">
        <v>1</v>
      </c>
      <c r="U11177" s="1">
        <v>0</v>
      </c>
      <c r="V11177" s="1">
        <v>0</v>
      </c>
    </row>
    <row r="11178" spans="1:24" x14ac:dyDescent="0.35">
      <c r="A11178" s="1">
        <v>480366</v>
      </c>
      <c r="B11178" s="1" t="s">
        <v>2361</v>
      </c>
      <c r="C11178" s="1">
        <v>127046903</v>
      </c>
      <c r="D11178" s="1">
        <v>366</v>
      </c>
      <c r="E11178" s="1" t="s">
        <v>2917</v>
      </c>
      <c r="F11178" s="1" t="s">
        <v>96</v>
      </c>
      <c r="G11178" s="1" t="s">
        <v>95</v>
      </c>
      <c r="H11178" s="1" t="s">
        <v>916</v>
      </c>
      <c r="S11178" s="1">
        <v>48</v>
      </c>
      <c r="T11178" s="1">
        <v>1</v>
      </c>
      <c r="U11178" s="1">
        <v>0</v>
      </c>
      <c r="V11178" s="1">
        <v>0</v>
      </c>
    </row>
    <row r="11179" spans="1:24" x14ac:dyDescent="0.35">
      <c r="A11179" s="1">
        <v>290400</v>
      </c>
      <c r="B11179" s="1" t="s">
        <v>2341</v>
      </c>
      <c r="C11179" s="1">
        <v>127047404</v>
      </c>
      <c r="D11179" s="1">
        <v>400</v>
      </c>
      <c r="E11179" s="1" t="s">
        <v>2918</v>
      </c>
      <c r="F11179" s="1" t="s">
        <v>96</v>
      </c>
      <c r="G11179" s="1" t="s">
        <v>95</v>
      </c>
      <c r="H11179" s="1" t="s">
        <v>916</v>
      </c>
      <c r="I11179" s="1">
        <v>727759</v>
      </c>
      <c r="K11179" s="1">
        <v>161630</v>
      </c>
      <c r="L11179" s="1">
        <v>10108682</v>
      </c>
      <c r="S11179" s="1">
        <v>29</v>
      </c>
      <c r="T11179" s="1">
        <v>1</v>
      </c>
      <c r="U11179" s="1">
        <v>10998071</v>
      </c>
      <c r="V11179" s="1">
        <v>0</v>
      </c>
    </row>
    <row r="11180" spans="1:24" x14ac:dyDescent="0.35">
      <c r="A11180" s="1">
        <v>300400</v>
      </c>
      <c r="B11180" s="1" t="s">
        <v>2343</v>
      </c>
      <c r="C11180" s="1">
        <v>127047404</v>
      </c>
      <c r="D11180" s="1">
        <v>400</v>
      </c>
      <c r="E11180" s="1" t="s">
        <v>2918</v>
      </c>
      <c r="F11180" s="1" t="s">
        <v>96</v>
      </c>
      <c r="G11180" s="1" t="s">
        <v>95</v>
      </c>
      <c r="H11180" s="1" t="s">
        <v>916</v>
      </c>
      <c r="I11180" s="1">
        <v>732100</v>
      </c>
      <c r="K11180" s="1">
        <v>215726</v>
      </c>
      <c r="L11180" s="1">
        <v>10165323</v>
      </c>
      <c r="M11180" s="1">
        <v>5.6641001254320145E-2</v>
      </c>
      <c r="N11180" s="1">
        <v>0.56032031774520874</v>
      </c>
      <c r="O11180" s="1">
        <v>4.3410002253949642E-3</v>
      </c>
      <c r="P11180" s="1">
        <v>0.59648865461349487</v>
      </c>
      <c r="Q11180" s="1">
        <v>5.4095998406410217E-2</v>
      </c>
      <c r="S11180" s="1">
        <v>30</v>
      </c>
      <c r="T11180" s="1">
        <v>1</v>
      </c>
      <c r="U11180" s="1">
        <v>11113149</v>
      </c>
      <c r="V11180" s="1">
        <v>0.11507800221443176</v>
      </c>
      <c r="W11180" s="1">
        <v>1.0463471412658691</v>
      </c>
      <c r="X11180" s="1">
        <v>1.0463471412658691</v>
      </c>
    </row>
    <row r="11181" spans="1:24" x14ac:dyDescent="0.35">
      <c r="A11181" s="1">
        <v>310400</v>
      </c>
      <c r="B11181" s="1" t="s">
        <v>2344</v>
      </c>
      <c r="C11181" s="1">
        <v>127047404</v>
      </c>
      <c r="D11181" s="1">
        <v>400</v>
      </c>
      <c r="E11181" s="1" t="s">
        <v>2918</v>
      </c>
      <c r="F11181" s="1" t="s">
        <v>96</v>
      </c>
      <c r="G11181" s="1" t="s">
        <v>95</v>
      </c>
      <c r="H11181" s="1" t="s">
        <v>916</v>
      </c>
      <c r="I11181" s="1">
        <v>745240</v>
      </c>
      <c r="K11181" s="1">
        <v>188678</v>
      </c>
      <c r="L11181" s="1">
        <v>10188662</v>
      </c>
      <c r="M11181" s="1">
        <v>2.3338999599218369E-2</v>
      </c>
      <c r="N11181" s="1">
        <v>0.22959427535533905</v>
      </c>
      <c r="O11181" s="1">
        <v>1.3140000402927399E-2</v>
      </c>
      <c r="P11181" s="1">
        <v>1.7948367595672607</v>
      </c>
      <c r="Q11181" s="1">
        <v>-2.7047999203205109E-2</v>
      </c>
      <c r="S11181" s="1">
        <v>31</v>
      </c>
      <c r="T11181" s="1">
        <v>1</v>
      </c>
      <c r="U11181" s="1">
        <v>11122580</v>
      </c>
      <c r="V11181" s="1">
        <v>9.4310007989406586E-3</v>
      </c>
      <c r="W11181" s="1">
        <v>8.4863431751728058E-2</v>
      </c>
      <c r="X11181" s="1">
        <v>8.4863431751728058E-2</v>
      </c>
    </row>
    <row r="11182" spans="1:24" x14ac:dyDescent="0.35">
      <c r="A11182" s="1">
        <v>320400</v>
      </c>
      <c r="B11182" s="1" t="s">
        <v>2345</v>
      </c>
      <c r="C11182" s="1">
        <v>127047404</v>
      </c>
      <c r="D11182" s="1">
        <v>400</v>
      </c>
      <c r="E11182" s="1" t="s">
        <v>2918</v>
      </c>
      <c r="F11182" s="1" t="s">
        <v>96</v>
      </c>
      <c r="G11182" s="1" t="s">
        <v>95</v>
      </c>
      <c r="H11182" s="1" t="s">
        <v>916</v>
      </c>
      <c r="I11182" s="1">
        <v>747255.44</v>
      </c>
      <c r="K11182" s="1">
        <v>188678</v>
      </c>
      <c r="L11182" s="1">
        <v>10208605</v>
      </c>
      <c r="M11182" s="1">
        <v>1.9943000748753548E-2</v>
      </c>
      <c r="N11182" s="1">
        <v>0.19573718309402466</v>
      </c>
      <c r="O11182" s="1">
        <v>2.0154400262981653E-3</v>
      </c>
      <c r="P11182" s="1">
        <v>0.27044174075126648</v>
      </c>
      <c r="Q11182" s="1">
        <v>0</v>
      </c>
      <c r="S11182" s="1">
        <v>32</v>
      </c>
      <c r="T11182" s="1">
        <v>1</v>
      </c>
      <c r="U11182" s="1">
        <v>11144538</v>
      </c>
      <c r="V11182" s="1">
        <v>2.1958440542221069E-2</v>
      </c>
      <c r="W11182" s="1">
        <v>0.19741822779178619</v>
      </c>
      <c r="X11182" s="1">
        <v>0.19741822779178619</v>
      </c>
    </row>
    <row r="11183" spans="1:24" x14ac:dyDescent="0.35">
      <c r="A11183" s="1">
        <v>330400</v>
      </c>
      <c r="B11183" s="1" t="s">
        <v>2346</v>
      </c>
      <c r="C11183" s="1">
        <v>127047404</v>
      </c>
      <c r="D11183" s="1">
        <v>400</v>
      </c>
      <c r="E11183" s="1" t="s">
        <v>2918</v>
      </c>
      <c r="F11183" s="1" t="s">
        <v>96</v>
      </c>
      <c r="G11183" s="1" t="s">
        <v>95</v>
      </c>
      <c r="H11183" s="1" t="s">
        <v>916</v>
      </c>
      <c r="I11183" s="1">
        <v>766223.98</v>
      </c>
      <c r="K11183" s="1">
        <v>188678</v>
      </c>
      <c r="L11183" s="1">
        <v>10249845</v>
      </c>
      <c r="M11183" s="1">
        <v>4.1239999234676361E-2</v>
      </c>
      <c r="N11183" s="1">
        <v>0.40397292375564575</v>
      </c>
      <c r="O11183" s="1">
        <v>1.896853931248188E-2</v>
      </c>
      <c r="P11183" s="1">
        <v>2.5384278297424316</v>
      </c>
      <c r="Q11183" s="1">
        <v>0</v>
      </c>
      <c r="S11183" s="1">
        <v>33</v>
      </c>
      <c r="T11183" s="1">
        <v>1</v>
      </c>
      <c r="U11183" s="1">
        <v>11204747</v>
      </c>
      <c r="V11183" s="1">
        <v>6.0208536684513092E-2</v>
      </c>
      <c r="W11183" s="1">
        <v>0.54025566577911377</v>
      </c>
      <c r="X11183" s="1">
        <v>0.54025566577911377</v>
      </c>
    </row>
    <row r="11184" spans="1:24" x14ac:dyDescent="0.35">
      <c r="A11184" s="1">
        <v>340400</v>
      </c>
      <c r="B11184" s="1" t="s">
        <v>2347</v>
      </c>
      <c r="C11184" s="1">
        <v>127047404</v>
      </c>
      <c r="D11184" s="1">
        <v>400</v>
      </c>
      <c r="E11184" s="1" t="s">
        <v>2918</v>
      </c>
      <c r="F11184" s="1" t="s">
        <v>96</v>
      </c>
      <c r="G11184" s="1" t="s">
        <v>95</v>
      </c>
      <c r="H11184" s="1" t="s">
        <v>916</v>
      </c>
      <c r="I11184" s="1">
        <v>766202.35</v>
      </c>
      <c r="K11184" s="1">
        <v>188678</v>
      </c>
      <c r="L11184" s="1">
        <v>10249843</v>
      </c>
      <c r="M11184" s="1">
        <v>-1.9999999949504854E-6</v>
      </c>
      <c r="N11184" s="1">
        <v>-1.9512490325723775E-5</v>
      </c>
      <c r="O11184" s="1">
        <v>-2.1629999537253752E-5</v>
      </c>
      <c r="P11184" s="1">
        <v>-2.8229344170540571E-3</v>
      </c>
      <c r="Q11184" s="1">
        <v>0</v>
      </c>
      <c r="S11184" s="1">
        <v>34</v>
      </c>
      <c r="T11184" s="1">
        <v>1</v>
      </c>
      <c r="U11184" s="1">
        <v>11204723</v>
      </c>
      <c r="V11184" s="1">
        <v>-2.3630000214325264E-5</v>
      </c>
      <c r="W11184" s="1">
        <v>-2.1419493714347482E-4</v>
      </c>
      <c r="X11184" s="1">
        <v>-2.1419493714347482E-4</v>
      </c>
    </row>
    <row r="11185" spans="1:24" x14ac:dyDescent="0.35">
      <c r="A11185" s="1">
        <v>350400</v>
      </c>
      <c r="B11185" s="1" t="s">
        <v>2348</v>
      </c>
      <c r="C11185" s="1">
        <v>127047404</v>
      </c>
      <c r="D11185" s="1">
        <v>400</v>
      </c>
      <c r="E11185" s="1" t="s">
        <v>2918</v>
      </c>
      <c r="F11185" s="1" t="s">
        <v>96</v>
      </c>
      <c r="G11185" s="1" t="s">
        <v>95</v>
      </c>
      <c r="H11185" s="1" t="s">
        <v>916</v>
      </c>
      <c r="I11185" s="1">
        <v>783465.93</v>
      </c>
      <c r="K11185" s="1">
        <v>188678</v>
      </c>
      <c r="L11185" s="1">
        <v>10339335</v>
      </c>
      <c r="M11185" s="1">
        <v>8.9492000639438629E-2</v>
      </c>
      <c r="N11185" s="1">
        <v>0.87310606241226196</v>
      </c>
      <c r="O11185" s="1">
        <v>1.7263580113649368E-2</v>
      </c>
      <c r="P11185" s="1">
        <v>2.2531359195709229</v>
      </c>
      <c r="Q11185" s="1">
        <v>0</v>
      </c>
      <c r="S11185" s="1">
        <v>35</v>
      </c>
      <c r="T11185" s="1">
        <v>1</v>
      </c>
      <c r="U11185" s="1">
        <v>11311479</v>
      </c>
      <c r="V11185" s="1">
        <v>0.1067555844783783</v>
      </c>
      <c r="W11185" s="1">
        <v>0.95277678966522217</v>
      </c>
      <c r="X11185" s="1">
        <v>0.95277678966522217</v>
      </c>
    </row>
    <row r="11186" spans="1:24" x14ac:dyDescent="0.35">
      <c r="A11186" s="1">
        <v>360400</v>
      </c>
      <c r="B11186" s="1" t="s">
        <v>2349</v>
      </c>
      <c r="C11186" s="1">
        <v>127047404</v>
      </c>
      <c r="D11186" s="1">
        <v>400</v>
      </c>
      <c r="E11186" s="1" t="s">
        <v>2918</v>
      </c>
      <c r="F11186" s="1" t="s">
        <v>96</v>
      </c>
      <c r="G11186" s="1" t="s">
        <v>95</v>
      </c>
      <c r="H11186" s="1" t="s">
        <v>916</v>
      </c>
      <c r="I11186" s="1">
        <v>824063.04</v>
      </c>
      <c r="K11186" s="1">
        <v>188678</v>
      </c>
      <c r="L11186" s="1">
        <v>10496326</v>
      </c>
      <c r="M11186" s="1">
        <v>0.15699100494384766</v>
      </c>
      <c r="N11186" s="1">
        <v>1.5183858871459961</v>
      </c>
      <c r="O11186" s="1">
        <v>4.0597110986709595E-2</v>
      </c>
      <c r="P11186" s="1">
        <v>5.1817326545715332</v>
      </c>
      <c r="Q11186" s="1">
        <v>0</v>
      </c>
      <c r="S11186" s="1">
        <v>36</v>
      </c>
      <c r="T11186" s="1">
        <v>1</v>
      </c>
      <c r="U11186" s="1">
        <v>11509067</v>
      </c>
      <c r="V11186" s="1">
        <v>0.19758811593055725</v>
      </c>
      <c r="W11186" s="1">
        <v>1.7467919588088989</v>
      </c>
      <c r="X11186" s="1">
        <v>1.7467919588088989</v>
      </c>
    </row>
    <row r="11187" spans="1:24" x14ac:dyDescent="0.35">
      <c r="A11187" s="1">
        <v>370400</v>
      </c>
      <c r="B11187" s="1" t="s">
        <v>2350</v>
      </c>
      <c r="C11187" s="1">
        <v>127047404</v>
      </c>
      <c r="D11187" s="1">
        <v>400</v>
      </c>
      <c r="E11187" s="1" t="s">
        <v>2918</v>
      </c>
      <c r="F11187" s="1" t="s">
        <v>96</v>
      </c>
      <c r="G11187" s="1" t="s">
        <v>95</v>
      </c>
      <c r="H11187" s="1" t="s">
        <v>916</v>
      </c>
      <c r="I11187" s="1">
        <v>843343.38</v>
      </c>
      <c r="K11187" s="1">
        <v>188678</v>
      </c>
      <c r="L11187" s="1">
        <v>10730180</v>
      </c>
      <c r="M11187" s="1">
        <v>0.23385399580001831</v>
      </c>
      <c r="N11187" s="1">
        <v>2.2279605865478516</v>
      </c>
      <c r="O11187" s="1">
        <v>1.9280340522527695E-2</v>
      </c>
      <c r="P11187" s="1">
        <v>2.3396680355072021</v>
      </c>
      <c r="Q11187" s="1">
        <v>0</v>
      </c>
      <c r="S11187" s="1">
        <v>37</v>
      </c>
      <c r="T11187" s="1">
        <v>1</v>
      </c>
      <c r="U11187" s="1">
        <v>11762201</v>
      </c>
      <c r="V11187" s="1">
        <v>0.2531343400478363</v>
      </c>
      <c r="W11187" s="1">
        <v>2.1994311809539795</v>
      </c>
      <c r="X11187" s="1">
        <v>2.1994311809539795</v>
      </c>
    </row>
    <row r="11188" spans="1:24" x14ac:dyDescent="0.35">
      <c r="A11188" s="1">
        <v>380400</v>
      </c>
      <c r="B11188" s="1" t="s">
        <v>2351</v>
      </c>
      <c r="C11188" s="1">
        <v>127047404</v>
      </c>
      <c r="D11188" s="1">
        <v>400</v>
      </c>
      <c r="E11188" s="1" t="s">
        <v>2918</v>
      </c>
      <c r="F11188" s="1" t="s">
        <v>96</v>
      </c>
      <c r="G11188" s="1" t="s">
        <v>95</v>
      </c>
      <c r="H11188" s="1" t="s">
        <v>916</v>
      </c>
      <c r="I11188" s="1">
        <v>898558</v>
      </c>
      <c r="K11188" s="1">
        <v>188678</v>
      </c>
      <c r="L11188" s="1">
        <v>10801648</v>
      </c>
      <c r="M11188" s="1">
        <v>7.146800309419632E-2</v>
      </c>
      <c r="N11188" s="1">
        <v>0.6660466194152832</v>
      </c>
      <c r="O11188" s="1">
        <v>5.5214621126651764E-2</v>
      </c>
      <c r="P11188" s="1">
        <v>6.5471100807189941</v>
      </c>
      <c r="Q11188" s="1">
        <v>0</v>
      </c>
      <c r="S11188" s="1">
        <v>38</v>
      </c>
      <c r="T11188" s="1">
        <v>1</v>
      </c>
      <c r="U11188" s="1">
        <v>11888884</v>
      </c>
      <c r="V11188" s="1">
        <v>0.12668262422084808</v>
      </c>
      <c r="W11188" s="1">
        <v>1.0770348310470581</v>
      </c>
      <c r="X11188" s="1">
        <v>1.0770348310470581</v>
      </c>
    </row>
    <row r="11189" spans="1:24" x14ac:dyDescent="0.35">
      <c r="A11189" s="1">
        <v>390400</v>
      </c>
      <c r="B11189" s="1" t="s">
        <v>2352</v>
      </c>
      <c r="C11189" s="1">
        <v>127047404</v>
      </c>
      <c r="D11189" s="1">
        <v>400</v>
      </c>
      <c r="E11189" s="1" t="s">
        <v>2918</v>
      </c>
      <c r="F11189" s="1" t="s">
        <v>96</v>
      </c>
      <c r="G11189" s="1" t="s">
        <v>95</v>
      </c>
      <c r="H11189" s="1" t="s">
        <v>916</v>
      </c>
      <c r="I11189" s="1">
        <v>929982</v>
      </c>
      <c r="K11189" s="1">
        <v>238678</v>
      </c>
      <c r="L11189" s="1">
        <v>10826735</v>
      </c>
      <c r="M11189" s="1">
        <v>2.5087000802159309E-2</v>
      </c>
      <c r="N11189" s="1">
        <v>0.2322515994310379</v>
      </c>
      <c r="O11189" s="1">
        <v>3.1424000859260559E-2</v>
      </c>
      <c r="P11189" s="1">
        <v>3.4971587657928467</v>
      </c>
      <c r="Q11189" s="1">
        <v>5.000000074505806E-2</v>
      </c>
      <c r="S11189" s="1">
        <v>39</v>
      </c>
      <c r="T11189" s="1">
        <v>1</v>
      </c>
      <c r="U11189" s="1">
        <v>11995395</v>
      </c>
      <c r="V11189" s="1">
        <v>0.10651099681854248</v>
      </c>
      <c r="W11189" s="1">
        <v>0.89588725566864014</v>
      </c>
      <c r="X11189" s="1">
        <v>0.89588725566864014</v>
      </c>
    </row>
    <row r="11190" spans="1:24" x14ac:dyDescent="0.35">
      <c r="A11190" s="1">
        <v>400400</v>
      </c>
      <c r="B11190" s="1" t="s">
        <v>2353</v>
      </c>
      <c r="C11190" s="1">
        <v>127047404</v>
      </c>
      <c r="D11190" s="1">
        <v>400</v>
      </c>
      <c r="E11190" s="1" t="s">
        <v>2918</v>
      </c>
      <c r="F11190" s="1" t="s">
        <v>96</v>
      </c>
      <c r="G11190" s="1" t="s">
        <v>95</v>
      </c>
      <c r="H11190" s="1" t="s">
        <v>916</v>
      </c>
      <c r="S11190" s="1">
        <v>40</v>
      </c>
      <c r="T11190" s="1">
        <v>1</v>
      </c>
      <c r="U11190" s="1">
        <v>0</v>
      </c>
      <c r="V11190" s="1">
        <v>0</v>
      </c>
      <c r="W11190" s="1">
        <v>-100</v>
      </c>
      <c r="X11190" s="1">
        <v>-100</v>
      </c>
    </row>
    <row r="11191" spans="1:24" x14ac:dyDescent="0.35">
      <c r="A11191" s="1">
        <v>410400</v>
      </c>
      <c r="B11191" s="1" t="s">
        <v>2354</v>
      </c>
      <c r="C11191" s="1">
        <v>127047404</v>
      </c>
      <c r="D11191" s="1">
        <v>400</v>
      </c>
      <c r="E11191" s="1" t="s">
        <v>2918</v>
      </c>
      <c r="F11191" s="1" t="s">
        <v>96</v>
      </c>
      <c r="G11191" s="1" t="s">
        <v>95</v>
      </c>
      <c r="H11191" s="1" t="s">
        <v>916</v>
      </c>
      <c r="S11191" s="1">
        <v>41</v>
      </c>
      <c r="T11191" s="1">
        <v>1</v>
      </c>
      <c r="U11191" s="1">
        <v>0</v>
      </c>
      <c r="V11191" s="1">
        <v>0</v>
      </c>
    </row>
    <row r="11192" spans="1:24" x14ac:dyDescent="0.35">
      <c r="A11192" s="1">
        <v>420400</v>
      </c>
      <c r="B11192" s="1" t="s">
        <v>2355</v>
      </c>
      <c r="C11192" s="1">
        <v>127047404</v>
      </c>
      <c r="D11192" s="1">
        <v>400</v>
      </c>
      <c r="E11192" s="1" t="s">
        <v>2918</v>
      </c>
      <c r="F11192" s="1" t="s">
        <v>96</v>
      </c>
      <c r="G11192" s="1" t="s">
        <v>95</v>
      </c>
      <c r="H11192" s="1" t="s">
        <v>916</v>
      </c>
      <c r="S11192" s="1">
        <v>42</v>
      </c>
      <c r="T11192" s="1">
        <v>1</v>
      </c>
      <c r="U11192" s="1">
        <v>0</v>
      </c>
      <c r="V11192" s="1">
        <v>0</v>
      </c>
    </row>
    <row r="11193" spans="1:24" x14ac:dyDescent="0.35">
      <c r="A11193" s="1">
        <v>430400</v>
      </c>
      <c r="B11193" s="1" t="s">
        <v>2356</v>
      </c>
      <c r="C11193" s="1">
        <v>127047404</v>
      </c>
      <c r="D11193" s="1">
        <v>400</v>
      </c>
      <c r="E11193" s="1" t="s">
        <v>2918</v>
      </c>
      <c r="F11193" s="1" t="s">
        <v>96</v>
      </c>
      <c r="G11193" s="1" t="s">
        <v>95</v>
      </c>
      <c r="H11193" s="1" t="s">
        <v>916</v>
      </c>
      <c r="S11193" s="1">
        <v>43</v>
      </c>
      <c r="T11193" s="1">
        <v>1</v>
      </c>
      <c r="U11193" s="1">
        <v>0</v>
      </c>
      <c r="V11193" s="1">
        <v>0</v>
      </c>
    </row>
    <row r="11194" spans="1:24" x14ac:dyDescent="0.35">
      <c r="A11194" s="1">
        <v>440400</v>
      </c>
      <c r="B11194" s="1" t="s">
        <v>2357</v>
      </c>
      <c r="C11194" s="1">
        <v>127047404</v>
      </c>
      <c r="D11194" s="1">
        <v>400</v>
      </c>
      <c r="E11194" s="1" t="s">
        <v>2918</v>
      </c>
      <c r="F11194" s="1" t="s">
        <v>96</v>
      </c>
      <c r="G11194" s="1" t="s">
        <v>95</v>
      </c>
      <c r="H11194" s="1" t="s">
        <v>916</v>
      </c>
      <c r="S11194" s="1">
        <v>44</v>
      </c>
      <c r="T11194" s="1">
        <v>1</v>
      </c>
      <c r="U11194" s="1">
        <v>0</v>
      </c>
      <c r="V11194" s="1">
        <v>0</v>
      </c>
    </row>
    <row r="11195" spans="1:24" x14ac:dyDescent="0.35">
      <c r="A11195" s="1">
        <v>450400</v>
      </c>
      <c r="B11195" s="1" t="s">
        <v>2358</v>
      </c>
      <c r="C11195" s="1">
        <v>127047404</v>
      </c>
      <c r="D11195" s="1">
        <v>400</v>
      </c>
      <c r="E11195" s="1" t="s">
        <v>2918</v>
      </c>
      <c r="F11195" s="1" t="s">
        <v>96</v>
      </c>
      <c r="G11195" s="1" t="s">
        <v>95</v>
      </c>
      <c r="H11195" s="1" t="s">
        <v>916</v>
      </c>
      <c r="S11195" s="1">
        <v>45</v>
      </c>
      <c r="T11195" s="1">
        <v>1</v>
      </c>
      <c r="U11195" s="1">
        <v>0</v>
      </c>
      <c r="V11195" s="1">
        <v>0</v>
      </c>
    </row>
    <row r="11196" spans="1:24" x14ac:dyDescent="0.35">
      <c r="A11196" s="1">
        <v>460400</v>
      </c>
      <c r="B11196" s="1" t="s">
        <v>2359</v>
      </c>
      <c r="C11196" s="1">
        <v>127047404</v>
      </c>
      <c r="D11196" s="1">
        <v>400</v>
      </c>
      <c r="E11196" s="1" t="s">
        <v>2918</v>
      </c>
      <c r="F11196" s="1" t="s">
        <v>96</v>
      </c>
      <c r="G11196" s="1" t="s">
        <v>95</v>
      </c>
      <c r="H11196" s="1" t="s">
        <v>916</v>
      </c>
      <c r="S11196" s="1">
        <v>46</v>
      </c>
      <c r="T11196" s="1">
        <v>1</v>
      </c>
      <c r="U11196" s="1">
        <v>0</v>
      </c>
      <c r="V11196" s="1">
        <v>0</v>
      </c>
    </row>
    <row r="11197" spans="1:24" x14ac:dyDescent="0.35">
      <c r="A11197" s="1">
        <v>470400</v>
      </c>
      <c r="B11197" s="1" t="s">
        <v>2360</v>
      </c>
      <c r="C11197" s="1">
        <v>127047404</v>
      </c>
      <c r="D11197" s="1">
        <v>400</v>
      </c>
      <c r="E11197" s="1" t="s">
        <v>2918</v>
      </c>
      <c r="F11197" s="1" t="s">
        <v>96</v>
      </c>
      <c r="G11197" s="1" t="s">
        <v>95</v>
      </c>
      <c r="H11197" s="1" t="s">
        <v>916</v>
      </c>
      <c r="S11197" s="1">
        <v>47</v>
      </c>
      <c r="T11197" s="1">
        <v>1</v>
      </c>
      <c r="U11197" s="1">
        <v>0</v>
      </c>
      <c r="V11197" s="1">
        <v>0</v>
      </c>
    </row>
    <row r="11198" spans="1:24" x14ac:dyDescent="0.35">
      <c r="A11198" s="1">
        <v>480400</v>
      </c>
      <c r="B11198" s="1" t="s">
        <v>2361</v>
      </c>
      <c r="C11198" s="1">
        <v>127047404</v>
      </c>
      <c r="D11198" s="1">
        <v>400</v>
      </c>
      <c r="E11198" s="1" t="s">
        <v>2918</v>
      </c>
      <c r="F11198" s="1" t="s">
        <v>96</v>
      </c>
      <c r="G11198" s="1" t="s">
        <v>95</v>
      </c>
      <c r="H11198" s="1" t="s">
        <v>916</v>
      </c>
      <c r="S11198" s="1">
        <v>48</v>
      </c>
      <c r="T11198" s="1">
        <v>1</v>
      </c>
      <c r="U11198" s="1">
        <v>0</v>
      </c>
      <c r="V11198" s="1">
        <v>0</v>
      </c>
    </row>
    <row r="11199" spans="1:24" x14ac:dyDescent="0.35">
      <c r="A11199" s="1">
        <v>290478</v>
      </c>
      <c r="B11199" s="1" t="s">
        <v>2341</v>
      </c>
      <c r="C11199" s="1">
        <v>127049303</v>
      </c>
      <c r="D11199" s="1">
        <v>478</v>
      </c>
      <c r="E11199" s="1" t="s">
        <v>2919</v>
      </c>
      <c r="F11199" s="1" t="s">
        <v>96</v>
      </c>
      <c r="G11199" s="1" t="s">
        <v>95</v>
      </c>
      <c r="H11199" s="1" t="s">
        <v>916</v>
      </c>
      <c r="I11199" s="1">
        <v>601222.18999999994</v>
      </c>
      <c r="K11199" s="1">
        <v>141256</v>
      </c>
      <c r="L11199" s="1">
        <v>5389803.5</v>
      </c>
      <c r="S11199" s="1">
        <v>29</v>
      </c>
      <c r="T11199" s="1">
        <v>1</v>
      </c>
      <c r="U11199" s="1">
        <v>6132281.5</v>
      </c>
      <c r="V11199" s="1">
        <v>0</v>
      </c>
    </row>
    <row r="11200" spans="1:24" x14ac:dyDescent="0.35">
      <c r="A11200" s="1">
        <v>300478</v>
      </c>
      <c r="B11200" s="1" t="s">
        <v>2343</v>
      </c>
      <c r="C11200" s="1">
        <v>127049303</v>
      </c>
      <c r="D11200" s="1">
        <v>478</v>
      </c>
      <c r="E11200" s="1" t="s">
        <v>2919</v>
      </c>
      <c r="F11200" s="1" t="s">
        <v>96</v>
      </c>
      <c r="G11200" s="1" t="s">
        <v>95</v>
      </c>
      <c r="H11200" s="1" t="s">
        <v>916</v>
      </c>
      <c r="I11200" s="1">
        <v>614851.18000000005</v>
      </c>
      <c r="K11200" s="1">
        <v>141256</v>
      </c>
      <c r="L11200" s="1">
        <v>5446081</v>
      </c>
      <c r="M11200" s="1">
        <v>5.6277498602867126E-2</v>
      </c>
      <c r="N11200" s="1">
        <v>1.0441474914550781</v>
      </c>
      <c r="O11200" s="1">
        <v>1.3628990389406681E-2</v>
      </c>
      <c r="P11200" s="1">
        <v>2.2668807506561279</v>
      </c>
      <c r="Q11200" s="1">
        <v>0</v>
      </c>
      <c r="S11200" s="1">
        <v>30</v>
      </c>
      <c r="T11200" s="1">
        <v>1</v>
      </c>
      <c r="U11200" s="1">
        <v>6202188</v>
      </c>
      <c r="V11200" s="1">
        <v>6.9906488060951233E-2</v>
      </c>
      <c r="W11200" s="1">
        <v>1.1399754285812378</v>
      </c>
      <c r="X11200" s="1">
        <v>1.1399754285812378</v>
      </c>
    </row>
    <row r="11201" spans="1:24" x14ac:dyDescent="0.35">
      <c r="A11201" s="1">
        <v>310478</v>
      </c>
      <c r="B11201" s="1" t="s">
        <v>2344</v>
      </c>
      <c r="C11201" s="1">
        <v>127049303</v>
      </c>
      <c r="D11201" s="1">
        <v>478</v>
      </c>
      <c r="E11201" s="1" t="s">
        <v>2919</v>
      </c>
      <c r="F11201" s="1" t="s">
        <v>96</v>
      </c>
      <c r="G11201" s="1" t="s">
        <v>95</v>
      </c>
      <c r="H11201" s="1" t="s">
        <v>916</v>
      </c>
      <c r="I11201" s="1">
        <v>626707.07999999996</v>
      </c>
      <c r="K11201" s="1">
        <v>141256</v>
      </c>
      <c r="L11201" s="1">
        <v>5467364</v>
      </c>
      <c r="M11201" s="1">
        <v>2.1283000707626343E-2</v>
      </c>
      <c r="N11201" s="1">
        <v>0.3907947838306427</v>
      </c>
      <c r="O11201" s="1">
        <v>1.1855900287628174E-2</v>
      </c>
      <c r="P11201" s="1">
        <v>1.9282552003860474</v>
      </c>
      <c r="Q11201" s="1">
        <v>0</v>
      </c>
      <c r="S11201" s="1">
        <v>31</v>
      </c>
      <c r="T11201" s="1">
        <v>1</v>
      </c>
      <c r="U11201" s="1">
        <v>6235327</v>
      </c>
      <c r="V11201" s="1">
        <v>3.3138900995254517E-2</v>
      </c>
      <c r="W11201" s="1">
        <v>0.53431141376495361</v>
      </c>
      <c r="X11201" s="1">
        <v>0.53431141376495361</v>
      </c>
    </row>
    <row r="11202" spans="1:24" x14ac:dyDescent="0.35">
      <c r="A11202" s="1">
        <v>320478</v>
      </c>
      <c r="B11202" s="1" t="s">
        <v>2345</v>
      </c>
      <c r="C11202" s="1">
        <v>127049303</v>
      </c>
      <c r="D11202" s="1">
        <v>478</v>
      </c>
      <c r="E11202" s="1" t="s">
        <v>2919</v>
      </c>
      <c r="F11202" s="1" t="s">
        <v>96</v>
      </c>
      <c r="G11202" s="1" t="s">
        <v>95</v>
      </c>
      <c r="H11202" s="1" t="s">
        <v>916</v>
      </c>
      <c r="I11202" s="1">
        <v>636150.52</v>
      </c>
      <c r="K11202" s="1">
        <v>141256</v>
      </c>
      <c r="L11202" s="1">
        <v>5475871.5</v>
      </c>
      <c r="M11202" s="1">
        <v>8.5075004026293755E-3</v>
      </c>
      <c r="N11202" s="1">
        <v>0.15560515224933624</v>
      </c>
      <c r="O11202" s="1">
        <v>9.4434395432472229E-3</v>
      </c>
      <c r="P11202" s="1">
        <v>1.5068347454071045</v>
      </c>
      <c r="Q11202" s="1">
        <v>0</v>
      </c>
      <c r="S11202" s="1">
        <v>32</v>
      </c>
      <c r="T11202" s="1">
        <v>1</v>
      </c>
      <c r="U11202" s="1">
        <v>6253278</v>
      </c>
      <c r="V11202" s="1">
        <v>1.7950940877199173E-2</v>
      </c>
      <c r="W11202" s="1">
        <v>0.28789186477661133</v>
      </c>
      <c r="X11202" s="1">
        <v>0.28789186477661133</v>
      </c>
    </row>
    <row r="11203" spans="1:24" x14ac:dyDescent="0.35">
      <c r="A11203" s="1">
        <v>330478</v>
      </c>
      <c r="B11203" s="1" t="s">
        <v>2346</v>
      </c>
      <c r="C11203" s="1">
        <v>127049303</v>
      </c>
      <c r="D11203" s="1">
        <v>478</v>
      </c>
      <c r="E11203" s="1" t="s">
        <v>2919</v>
      </c>
      <c r="F11203" s="1" t="s">
        <v>96</v>
      </c>
      <c r="G11203" s="1" t="s">
        <v>95</v>
      </c>
      <c r="H11203" s="1" t="s">
        <v>916</v>
      </c>
      <c r="I11203" s="1">
        <v>652666.42000000004</v>
      </c>
      <c r="K11203" s="1">
        <v>141256</v>
      </c>
      <c r="L11203" s="1">
        <v>5509855.5</v>
      </c>
      <c r="M11203" s="1">
        <v>3.3984001725912094E-2</v>
      </c>
      <c r="N11203" s="1">
        <v>0.62061351537704468</v>
      </c>
      <c r="O11203" s="1">
        <v>1.6515899449586868E-2</v>
      </c>
      <c r="P11203" s="1">
        <v>2.5962252616882324</v>
      </c>
      <c r="Q11203" s="1">
        <v>0</v>
      </c>
      <c r="S11203" s="1">
        <v>33</v>
      </c>
      <c r="T11203" s="1">
        <v>1</v>
      </c>
      <c r="U11203" s="1">
        <v>6303778</v>
      </c>
      <c r="V11203" s="1">
        <v>5.0499901175498962E-2</v>
      </c>
      <c r="W11203" s="1">
        <v>0.80757641792297363</v>
      </c>
      <c r="X11203" s="1">
        <v>0.80757641792297363</v>
      </c>
    </row>
    <row r="11204" spans="1:24" x14ac:dyDescent="0.35">
      <c r="A11204" s="1">
        <v>340478</v>
      </c>
      <c r="B11204" s="1" t="s">
        <v>2347</v>
      </c>
      <c r="C11204" s="1">
        <v>127049303</v>
      </c>
      <c r="D11204" s="1">
        <v>478</v>
      </c>
      <c r="E11204" s="1" t="s">
        <v>2919</v>
      </c>
      <c r="F11204" s="1" t="s">
        <v>96</v>
      </c>
      <c r="G11204" s="1" t="s">
        <v>95</v>
      </c>
      <c r="H11204" s="1" t="s">
        <v>916</v>
      </c>
      <c r="I11204" s="1">
        <v>652641.43999999994</v>
      </c>
      <c r="K11204" s="1">
        <v>141256</v>
      </c>
      <c r="L11204" s="1">
        <v>5509853.5</v>
      </c>
      <c r="M11204" s="1">
        <v>-1.9999999949504854E-6</v>
      </c>
      <c r="N11204" s="1">
        <v>-3.629859202192165E-5</v>
      </c>
      <c r="O11204" s="1">
        <v>-2.4979999579954892E-5</v>
      </c>
      <c r="P11204" s="1">
        <v>-3.8273762911558151E-3</v>
      </c>
      <c r="Q11204" s="1">
        <v>0</v>
      </c>
      <c r="S11204" s="1">
        <v>34</v>
      </c>
      <c r="T11204" s="1">
        <v>1</v>
      </c>
      <c r="U11204" s="1">
        <v>6303751</v>
      </c>
      <c r="V11204" s="1">
        <v>-2.6980000257026404E-5</v>
      </c>
      <c r="W11204" s="1">
        <v>-4.2831458267755806E-4</v>
      </c>
      <c r="X11204" s="1">
        <v>-4.2831458267755806E-4</v>
      </c>
    </row>
    <row r="11205" spans="1:24" x14ac:dyDescent="0.35">
      <c r="A11205" s="1">
        <v>350478</v>
      </c>
      <c r="B11205" s="1" t="s">
        <v>2348</v>
      </c>
      <c r="C11205" s="1">
        <v>127049303</v>
      </c>
      <c r="D11205" s="1">
        <v>478</v>
      </c>
      <c r="E11205" s="1" t="s">
        <v>2919</v>
      </c>
      <c r="F11205" s="1" t="s">
        <v>96</v>
      </c>
      <c r="G11205" s="1" t="s">
        <v>95</v>
      </c>
      <c r="H11205" s="1" t="s">
        <v>916</v>
      </c>
      <c r="I11205" s="1">
        <v>670546.48</v>
      </c>
      <c r="K11205" s="1">
        <v>141256</v>
      </c>
      <c r="L11205" s="1">
        <v>5553166.5</v>
      </c>
      <c r="M11205" s="1">
        <v>4.3313000351190567E-2</v>
      </c>
      <c r="N11205" s="1">
        <v>0.78610074520111084</v>
      </c>
      <c r="O11205" s="1">
        <v>1.7905039712786674E-2</v>
      </c>
      <c r="P11205" s="1">
        <v>2.7434728145599365</v>
      </c>
      <c r="Q11205" s="1">
        <v>0</v>
      </c>
      <c r="S11205" s="1">
        <v>35</v>
      </c>
      <c r="T11205" s="1">
        <v>1</v>
      </c>
      <c r="U11205" s="1">
        <v>6364969</v>
      </c>
      <c r="V11205" s="1">
        <v>6.1218038201332092E-2</v>
      </c>
      <c r="W11205" s="1">
        <v>0.97113609313964844</v>
      </c>
      <c r="X11205" s="1">
        <v>0.97113609313964844</v>
      </c>
    </row>
    <row r="11206" spans="1:24" x14ac:dyDescent="0.35">
      <c r="A11206" s="1">
        <v>360478</v>
      </c>
      <c r="B11206" s="1" t="s">
        <v>2349</v>
      </c>
      <c r="C11206" s="1">
        <v>127049303</v>
      </c>
      <c r="D11206" s="1">
        <v>478</v>
      </c>
      <c r="E11206" s="1" t="s">
        <v>2919</v>
      </c>
      <c r="F11206" s="1" t="s">
        <v>96</v>
      </c>
      <c r="G11206" s="1" t="s">
        <v>95</v>
      </c>
      <c r="H11206" s="1" t="s">
        <v>916</v>
      </c>
      <c r="I11206" s="1">
        <v>717450.81</v>
      </c>
      <c r="K11206" s="1">
        <v>141256</v>
      </c>
      <c r="L11206" s="1">
        <v>5755563</v>
      </c>
      <c r="M11206" s="1">
        <v>0.20239649713039398</v>
      </c>
      <c r="N11206" s="1">
        <v>3.6447043418884277</v>
      </c>
      <c r="O11206" s="1">
        <v>4.6904329210519791E-2</v>
      </c>
      <c r="P11206" s="1">
        <v>6.9949407577514648</v>
      </c>
      <c r="Q11206" s="1">
        <v>0</v>
      </c>
      <c r="S11206" s="1">
        <v>36</v>
      </c>
      <c r="T11206" s="1">
        <v>1</v>
      </c>
      <c r="U11206" s="1">
        <v>6614270</v>
      </c>
      <c r="V11206" s="1">
        <v>0.24930082261562347</v>
      </c>
      <c r="W11206" s="1">
        <v>3.916766881942749</v>
      </c>
      <c r="X11206" s="1">
        <v>3.916766881942749</v>
      </c>
    </row>
    <row r="11207" spans="1:24" x14ac:dyDescent="0.35">
      <c r="A11207" s="1">
        <v>370478</v>
      </c>
      <c r="B11207" s="1" t="s">
        <v>2350</v>
      </c>
      <c r="C11207" s="1">
        <v>127049303</v>
      </c>
      <c r="D11207" s="1">
        <v>478</v>
      </c>
      <c r="E11207" s="1" t="s">
        <v>2919</v>
      </c>
      <c r="F11207" s="1" t="s">
        <v>96</v>
      </c>
      <c r="G11207" s="1" t="s">
        <v>95</v>
      </c>
      <c r="H11207" s="1" t="s">
        <v>916</v>
      </c>
      <c r="I11207" s="1">
        <v>749499.73</v>
      </c>
      <c r="K11207" s="1">
        <v>141256</v>
      </c>
      <c r="L11207" s="1">
        <v>6048435</v>
      </c>
      <c r="M11207" s="1">
        <v>0.29287201166152954</v>
      </c>
      <c r="N11207" s="1">
        <v>5.0885028839111328</v>
      </c>
      <c r="O11207" s="1">
        <v>3.2048918306827545E-2</v>
      </c>
      <c r="P11207" s="1">
        <v>4.4670548439025879</v>
      </c>
      <c r="Q11207" s="1">
        <v>0</v>
      </c>
      <c r="S11207" s="1">
        <v>37</v>
      </c>
      <c r="T11207" s="1">
        <v>1</v>
      </c>
      <c r="U11207" s="1">
        <v>6939191</v>
      </c>
      <c r="V11207" s="1">
        <v>0.32492092251777649</v>
      </c>
      <c r="W11207" s="1">
        <v>4.9124240875244141</v>
      </c>
      <c r="X11207" s="1">
        <v>4.9124240875244141</v>
      </c>
    </row>
    <row r="11208" spans="1:24" x14ac:dyDescent="0.35">
      <c r="A11208" s="1">
        <v>380478</v>
      </c>
      <c r="B11208" s="1" t="s">
        <v>2351</v>
      </c>
      <c r="C11208" s="1">
        <v>127049303</v>
      </c>
      <c r="D11208" s="1">
        <v>478</v>
      </c>
      <c r="E11208" s="1" t="s">
        <v>2919</v>
      </c>
      <c r="F11208" s="1" t="s">
        <v>96</v>
      </c>
      <c r="G11208" s="1" t="s">
        <v>95</v>
      </c>
      <c r="H11208" s="1" t="s">
        <v>916</v>
      </c>
      <c r="I11208" s="1">
        <v>808642</v>
      </c>
      <c r="K11208" s="1">
        <v>189558.515625</v>
      </c>
      <c r="L11208" s="1">
        <v>6123561</v>
      </c>
      <c r="M11208" s="1">
        <v>7.5125999748706818E-2</v>
      </c>
      <c r="N11208" s="1">
        <v>1.2420734167098999</v>
      </c>
      <c r="O11208" s="1">
        <v>5.9142269194126129E-2</v>
      </c>
      <c r="P11208" s="1">
        <v>7.890899658203125</v>
      </c>
      <c r="Q11208" s="1">
        <v>4.8302516341209412E-2</v>
      </c>
      <c r="S11208" s="1">
        <v>38</v>
      </c>
      <c r="T11208" s="1">
        <v>1</v>
      </c>
      <c r="U11208" s="1">
        <v>7121761.5</v>
      </c>
      <c r="V11208" s="1">
        <v>0.18257078528404236</v>
      </c>
      <c r="W11208" s="1">
        <v>2.6310055255889893</v>
      </c>
      <c r="X11208" s="1">
        <v>2.6310055255889893</v>
      </c>
    </row>
    <row r="11209" spans="1:24" x14ac:dyDescent="0.35">
      <c r="A11209" s="1">
        <v>390478</v>
      </c>
      <c r="B11209" s="1" t="s">
        <v>2352</v>
      </c>
      <c r="C11209" s="1">
        <v>127049303</v>
      </c>
      <c r="D11209" s="1">
        <v>478</v>
      </c>
      <c r="E11209" s="1" t="s">
        <v>2919</v>
      </c>
      <c r="F11209" s="1" t="s">
        <v>96</v>
      </c>
      <c r="G11209" s="1" t="s">
        <v>95</v>
      </c>
      <c r="H11209" s="1" t="s">
        <v>916</v>
      </c>
      <c r="I11209" s="1">
        <v>836416</v>
      </c>
      <c r="K11209" s="1">
        <v>246821.65625</v>
      </c>
      <c r="L11209" s="1">
        <v>6161930</v>
      </c>
      <c r="M11209" s="1">
        <v>3.836899995803833E-2</v>
      </c>
      <c r="N11209" s="1">
        <v>0.6265798807144165</v>
      </c>
      <c r="O11209" s="1">
        <v>2.777400054037571E-2</v>
      </c>
      <c r="P11209" s="1">
        <v>3.4346473217010498</v>
      </c>
      <c r="Q11209" s="1">
        <v>5.7263139635324478E-2</v>
      </c>
      <c r="S11209" s="1">
        <v>39</v>
      </c>
      <c r="T11209" s="1">
        <v>1</v>
      </c>
      <c r="U11209" s="1">
        <v>7245167.5</v>
      </c>
      <c r="V11209" s="1">
        <v>0.12340614199638367</v>
      </c>
      <c r="W11209" s="1">
        <v>1.7328016757965088</v>
      </c>
      <c r="X11209" s="1">
        <v>1.7328016757965088</v>
      </c>
    </row>
    <row r="11210" spans="1:24" x14ac:dyDescent="0.35">
      <c r="A11210" s="1">
        <v>400478</v>
      </c>
      <c r="B11210" s="1" t="s">
        <v>2353</v>
      </c>
      <c r="C11210" s="1">
        <v>127049303</v>
      </c>
      <c r="D11210" s="1">
        <v>478</v>
      </c>
      <c r="E11210" s="1" t="s">
        <v>2919</v>
      </c>
      <c r="F11210" s="1" t="s">
        <v>96</v>
      </c>
      <c r="G11210" s="1" t="s">
        <v>95</v>
      </c>
      <c r="H11210" s="1" t="s">
        <v>916</v>
      </c>
      <c r="S11210" s="1">
        <v>40</v>
      </c>
      <c r="T11210" s="1">
        <v>1</v>
      </c>
      <c r="U11210" s="1">
        <v>0</v>
      </c>
      <c r="V11210" s="1">
        <v>0</v>
      </c>
      <c r="W11210" s="1">
        <v>-100</v>
      </c>
      <c r="X11210" s="1">
        <v>-100</v>
      </c>
    </row>
    <row r="11211" spans="1:24" x14ac:dyDescent="0.35">
      <c r="A11211" s="1">
        <v>410478</v>
      </c>
      <c r="B11211" s="1" t="s">
        <v>2354</v>
      </c>
      <c r="C11211" s="1">
        <v>127049303</v>
      </c>
      <c r="D11211" s="1">
        <v>478</v>
      </c>
      <c r="E11211" s="1" t="s">
        <v>2919</v>
      </c>
      <c r="F11211" s="1" t="s">
        <v>96</v>
      </c>
      <c r="G11211" s="1" t="s">
        <v>95</v>
      </c>
      <c r="H11211" s="1" t="s">
        <v>916</v>
      </c>
      <c r="S11211" s="1">
        <v>41</v>
      </c>
      <c r="T11211" s="1">
        <v>1</v>
      </c>
      <c r="U11211" s="1">
        <v>0</v>
      </c>
      <c r="V11211" s="1">
        <v>0</v>
      </c>
    </row>
    <row r="11212" spans="1:24" x14ac:dyDescent="0.35">
      <c r="A11212" s="1">
        <v>420478</v>
      </c>
      <c r="B11212" s="1" t="s">
        <v>2355</v>
      </c>
      <c r="C11212" s="1">
        <v>127049303</v>
      </c>
      <c r="D11212" s="1">
        <v>478</v>
      </c>
      <c r="E11212" s="1" t="s">
        <v>2919</v>
      </c>
      <c r="F11212" s="1" t="s">
        <v>96</v>
      </c>
      <c r="G11212" s="1" t="s">
        <v>95</v>
      </c>
      <c r="H11212" s="1" t="s">
        <v>916</v>
      </c>
      <c r="S11212" s="1">
        <v>42</v>
      </c>
      <c r="T11212" s="1">
        <v>1</v>
      </c>
      <c r="U11212" s="1">
        <v>0</v>
      </c>
      <c r="V11212" s="1">
        <v>0</v>
      </c>
    </row>
    <row r="11213" spans="1:24" x14ac:dyDescent="0.35">
      <c r="A11213" s="1">
        <v>430478</v>
      </c>
      <c r="B11213" s="1" t="s">
        <v>2356</v>
      </c>
      <c r="C11213" s="1">
        <v>127049303</v>
      </c>
      <c r="D11213" s="1">
        <v>478</v>
      </c>
      <c r="E11213" s="1" t="s">
        <v>2919</v>
      </c>
      <c r="F11213" s="1" t="s">
        <v>96</v>
      </c>
      <c r="G11213" s="1" t="s">
        <v>95</v>
      </c>
      <c r="H11213" s="1" t="s">
        <v>916</v>
      </c>
      <c r="S11213" s="1">
        <v>43</v>
      </c>
      <c r="T11213" s="1">
        <v>1</v>
      </c>
      <c r="U11213" s="1">
        <v>0</v>
      </c>
      <c r="V11213" s="1">
        <v>0</v>
      </c>
    </row>
    <row r="11214" spans="1:24" x14ac:dyDescent="0.35">
      <c r="A11214" s="1">
        <v>440478</v>
      </c>
      <c r="B11214" s="1" t="s">
        <v>2357</v>
      </c>
      <c r="C11214" s="1">
        <v>127049303</v>
      </c>
      <c r="D11214" s="1">
        <v>478</v>
      </c>
      <c r="E11214" s="1" t="s">
        <v>2919</v>
      </c>
      <c r="F11214" s="1" t="s">
        <v>96</v>
      </c>
      <c r="G11214" s="1" t="s">
        <v>95</v>
      </c>
      <c r="H11214" s="1" t="s">
        <v>916</v>
      </c>
      <c r="S11214" s="1">
        <v>44</v>
      </c>
      <c r="T11214" s="1">
        <v>1</v>
      </c>
      <c r="U11214" s="1">
        <v>0</v>
      </c>
      <c r="V11214" s="1">
        <v>0</v>
      </c>
    </row>
    <row r="11215" spans="1:24" x14ac:dyDescent="0.35">
      <c r="A11215" s="1">
        <v>450478</v>
      </c>
      <c r="B11215" s="1" t="s">
        <v>2358</v>
      </c>
      <c r="C11215" s="1">
        <v>127049303</v>
      </c>
      <c r="D11215" s="1">
        <v>478</v>
      </c>
      <c r="E11215" s="1" t="s">
        <v>2919</v>
      </c>
      <c r="F11215" s="1" t="s">
        <v>96</v>
      </c>
      <c r="G11215" s="1" t="s">
        <v>95</v>
      </c>
      <c r="H11215" s="1" t="s">
        <v>916</v>
      </c>
      <c r="S11215" s="1">
        <v>45</v>
      </c>
      <c r="T11215" s="1">
        <v>1</v>
      </c>
      <c r="U11215" s="1">
        <v>0</v>
      </c>
      <c r="V11215" s="1">
        <v>0</v>
      </c>
    </row>
    <row r="11216" spans="1:24" x14ac:dyDescent="0.35">
      <c r="A11216" s="1">
        <v>460478</v>
      </c>
      <c r="B11216" s="1" t="s">
        <v>2359</v>
      </c>
      <c r="C11216" s="1">
        <v>127049303</v>
      </c>
      <c r="D11216" s="1">
        <v>478</v>
      </c>
      <c r="E11216" s="1" t="s">
        <v>2919</v>
      </c>
      <c r="F11216" s="1" t="s">
        <v>96</v>
      </c>
      <c r="G11216" s="1" t="s">
        <v>95</v>
      </c>
      <c r="H11216" s="1" t="s">
        <v>916</v>
      </c>
      <c r="S11216" s="1">
        <v>46</v>
      </c>
      <c r="T11216" s="1">
        <v>1</v>
      </c>
      <c r="U11216" s="1">
        <v>0</v>
      </c>
      <c r="V11216" s="1">
        <v>0</v>
      </c>
    </row>
    <row r="11217" spans="1:24" x14ac:dyDescent="0.35">
      <c r="A11217" s="1">
        <v>470478</v>
      </c>
      <c r="B11217" s="1" t="s">
        <v>2360</v>
      </c>
      <c r="C11217" s="1">
        <v>127049303</v>
      </c>
      <c r="D11217" s="1">
        <v>478</v>
      </c>
      <c r="E11217" s="1" t="s">
        <v>2919</v>
      </c>
      <c r="F11217" s="1" t="s">
        <v>96</v>
      </c>
      <c r="G11217" s="1" t="s">
        <v>95</v>
      </c>
      <c r="H11217" s="1" t="s">
        <v>916</v>
      </c>
      <c r="S11217" s="1">
        <v>47</v>
      </c>
      <c r="T11217" s="1">
        <v>1</v>
      </c>
      <c r="U11217" s="1">
        <v>0</v>
      </c>
      <c r="V11217" s="1">
        <v>0</v>
      </c>
    </row>
    <row r="11218" spans="1:24" x14ac:dyDescent="0.35">
      <c r="A11218" s="1">
        <v>480478</v>
      </c>
      <c r="B11218" s="1" t="s">
        <v>2361</v>
      </c>
      <c r="C11218" s="1">
        <v>127049303</v>
      </c>
      <c r="D11218" s="1">
        <v>478</v>
      </c>
      <c r="E11218" s="1" t="s">
        <v>2919</v>
      </c>
      <c r="F11218" s="1" t="s">
        <v>96</v>
      </c>
      <c r="G11218" s="1" t="s">
        <v>95</v>
      </c>
      <c r="H11218" s="1" t="s">
        <v>916</v>
      </c>
      <c r="S11218" s="1">
        <v>48</v>
      </c>
      <c r="T11218" s="1">
        <v>1</v>
      </c>
      <c r="U11218" s="1">
        <v>0</v>
      </c>
      <c r="V11218" s="1">
        <v>0</v>
      </c>
    </row>
    <row r="11219" spans="1:24" x14ac:dyDescent="0.35">
      <c r="A11219" s="1">
        <v>290012</v>
      </c>
      <c r="B11219" s="1" t="s">
        <v>2341</v>
      </c>
      <c r="C11219" s="1">
        <v>128030603</v>
      </c>
      <c r="D11219" s="1">
        <v>12</v>
      </c>
      <c r="E11219" s="1" t="s">
        <v>2920</v>
      </c>
      <c r="F11219" s="1" t="s">
        <v>90</v>
      </c>
      <c r="G11219" s="1" t="s">
        <v>89</v>
      </c>
      <c r="H11219" s="1" t="s">
        <v>916</v>
      </c>
      <c r="I11219" s="1">
        <v>958705.3</v>
      </c>
      <c r="K11219" s="1">
        <v>279085</v>
      </c>
      <c r="L11219" s="1">
        <v>8009941.5</v>
      </c>
      <c r="S11219" s="1">
        <v>29</v>
      </c>
      <c r="T11219" s="1">
        <v>1</v>
      </c>
      <c r="U11219" s="1">
        <v>9247732</v>
      </c>
      <c r="V11219" s="1">
        <v>0</v>
      </c>
    </row>
    <row r="11220" spans="1:24" x14ac:dyDescent="0.35">
      <c r="A11220" s="1">
        <v>300012</v>
      </c>
      <c r="B11220" s="1" t="s">
        <v>2343</v>
      </c>
      <c r="C11220" s="1">
        <v>128030603</v>
      </c>
      <c r="D11220" s="1">
        <v>12</v>
      </c>
      <c r="E11220" s="1" t="s">
        <v>2920</v>
      </c>
      <c r="F11220" s="1" t="s">
        <v>90</v>
      </c>
      <c r="G11220" s="1" t="s">
        <v>89</v>
      </c>
      <c r="H11220" s="1" t="s">
        <v>916</v>
      </c>
      <c r="I11220" s="1">
        <v>993888.78</v>
      </c>
      <c r="K11220" s="1">
        <v>279085</v>
      </c>
      <c r="L11220" s="1">
        <v>8189038.5</v>
      </c>
      <c r="M11220" s="1">
        <v>0.17909699678421021</v>
      </c>
      <c r="N11220" s="1">
        <v>2.2359340190887451</v>
      </c>
      <c r="O11220" s="1">
        <v>3.5183478146791458E-2</v>
      </c>
      <c r="P11220" s="1">
        <v>3.6698951721191406</v>
      </c>
      <c r="Q11220" s="1">
        <v>0</v>
      </c>
      <c r="S11220" s="1">
        <v>30</v>
      </c>
      <c r="T11220" s="1">
        <v>1</v>
      </c>
      <c r="U11220" s="1">
        <v>9462012</v>
      </c>
      <c r="V11220" s="1">
        <v>0.21428047120571136</v>
      </c>
      <c r="W11220" s="1">
        <v>2.3171086311340332</v>
      </c>
      <c r="X11220" s="1">
        <v>2.3171086311340332</v>
      </c>
    </row>
    <row r="11221" spans="1:24" x14ac:dyDescent="0.35">
      <c r="A11221" s="1">
        <v>310012</v>
      </c>
      <c r="B11221" s="1" t="s">
        <v>2344</v>
      </c>
      <c r="C11221" s="1">
        <v>128030603</v>
      </c>
      <c r="D11221" s="1">
        <v>12</v>
      </c>
      <c r="E11221" s="1" t="s">
        <v>2920</v>
      </c>
      <c r="F11221" s="1" t="s">
        <v>90</v>
      </c>
      <c r="G11221" s="1" t="s">
        <v>89</v>
      </c>
      <c r="H11221" s="1" t="s">
        <v>916</v>
      </c>
      <c r="I11221" s="1">
        <v>1017496.18</v>
      </c>
      <c r="K11221" s="1">
        <v>279085</v>
      </c>
      <c r="L11221" s="1">
        <v>8299490</v>
      </c>
      <c r="M11221" s="1">
        <v>0.11045149713754654</v>
      </c>
      <c r="N11221" s="1">
        <v>1.3487725257873535</v>
      </c>
      <c r="O11221" s="1">
        <v>2.3607399314641953E-2</v>
      </c>
      <c r="P11221" s="1">
        <v>2.375255823135376</v>
      </c>
      <c r="Q11221" s="1">
        <v>0</v>
      </c>
      <c r="S11221" s="1">
        <v>31</v>
      </c>
      <c r="T11221" s="1">
        <v>1</v>
      </c>
      <c r="U11221" s="1">
        <v>9596071</v>
      </c>
      <c r="V11221" s="1">
        <v>0.13405889272689819</v>
      </c>
      <c r="W11221" s="1">
        <v>1.4168127775192261</v>
      </c>
      <c r="X11221" s="1">
        <v>1.4168127775192261</v>
      </c>
    </row>
    <row r="11222" spans="1:24" x14ac:dyDescent="0.35">
      <c r="A11222" s="1">
        <v>320012</v>
      </c>
      <c r="B11222" s="1" t="s">
        <v>2345</v>
      </c>
      <c r="C11222" s="1">
        <v>128030603</v>
      </c>
      <c r="D11222" s="1">
        <v>12</v>
      </c>
      <c r="E11222" s="1" t="s">
        <v>2920</v>
      </c>
      <c r="F11222" s="1" t="s">
        <v>90</v>
      </c>
      <c r="G11222" s="1" t="s">
        <v>89</v>
      </c>
      <c r="H11222" s="1" t="s">
        <v>916</v>
      </c>
      <c r="I11222" s="1">
        <v>1030386.23</v>
      </c>
      <c r="J11222" s="1">
        <v>8235.2800000000007</v>
      </c>
      <c r="K11222" s="1">
        <v>228367.38</v>
      </c>
      <c r="L11222" s="1">
        <v>8321707.5</v>
      </c>
      <c r="M11222" s="1">
        <v>2.221749909222126E-2</v>
      </c>
      <c r="N11222" s="1">
        <v>0.26769718527793884</v>
      </c>
      <c r="O11222" s="1">
        <v>1.2890050187706947E-2</v>
      </c>
      <c r="P11222" s="1">
        <v>1.2668401002883911</v>
      </c>
      <c r="Q11222" s="1">
        <v>-5.0717618316411972E-2</v>
      </c>
      <c r="S11222" s="1">
        <v>32</v>
      </c>
      <c r="T11222" s="1">
        <v>1</v>
      </c>
      <c r="U11222" s="1">
        <v>9588696</v>
      </c>
      <c r="V11222" s="1">
        <v>-1.5610067173838615E-2</v>
      </c>
      <c r="W11222" s="1">
        <v>-7.6854370534420013E-2</v>
      </c>
      <c r="X11222" s="1">
        <v>-7.6854370534420013E-2</v>
      </c>
    </row>
    <row r="11223" spans="1:24" x14ac:dyDescent="0.35">
      <c r="A11223" s="1">
        <v>330012</v>
      </c>
      <c r="B11223" s="1" t="s">
        <v>2346</v>
      </c>
      <c r="C11223" s="1">
        <v>128030603</v>
      </c>
      <c r="D11223" s="1">
        <v>12</v>
      </c>
      <c r="E11223" s="1" t="s">
        <v>2920</v>
      </c>
      <c r="F11223" s="1" t="s">
        <v>90</v>
      </c>
      <c r="G11223" s="1" t="s">
        <v>89</v>
      </c>
      <c r="H11223" s="1" t="s">
        <v>916</v>
      </c>
      <c r="I11223" s="1">
        <v>1072531.47</v>
      </c>
      <c r="K11223" s="1">
        <v>279085</v>
      </c>
      <c r="L11223" s="1">
        <v>8462280</v>
      </c>
      <c r="M11223" s="1">
        <v>0.14057250320911407</v>
      </c>
      <c r="N11223" s="1">
        <v>1.6892266273498535</v>
      </c>
      <c r="O11223" s="1">
        <v>4.2145241051912308E-2</v>
      </c>
      <c r="P11223" s="1">
        <v>4.0902371406555176</v>
      </c>
      <c r="Q11223" s="1">
        <v>5.0717618316411972E-2</v>
      </c>
      <c r="S11223" s="1">
        <v>33</v>
      </c>
      <c r="T11223" s="1">
        <v>1</v>
      </c>
      <c r="U11223" s="1">
        <v>9813896</v>
      </c>
      <c r="V11223" s="1">
        <v>0.23343536257743835</v>
      </c>
      <c r="W11223" s="1">
        <v>2.3485987186431885</v>
      </c>
      <c r="X11223" s="1">
        <v>2.3485987186431885</v>
      </c>
    </row>
    <row r="11224" spans="1:24" x14ac:dyDescent="0.35">
      <c r="A11224" s="1">
        <v>340012</v>
      </c>
      <c r="B11224" s="1" t="s">
        <v>2347</v>
      </c>
      <c r="C11224" s="1">
        <v>128030603</v>
      </c>
      <c r="D11224" s="1">
        <v>12</v>
      </c>
      <c r="E11224" s="1" t="s">
        <v>2920</v>
      </c>
      <c r="F11224" s="1" t="s">
        <v>90</v>
      </c>
      <c r="G11224" s="1" t="s">
        <v>89</v>
      </c>
      <c r="H11224" s="1" t="s">
        <v>916</v>
      </c>
      <c r="I11224" s="1">
        <v>1072473.76</v>
      </c>
      <c r="K11224" s="1">
        <v>279085</v>
      </c>
      <c r="L11224" s="1">
        <v>8462274</v>
      </c>
      <c r="M11224" s="1">
        <v>-6.0000002122251317E-6</v>
      </c>
      <c r="N11224" s="1">
        <v>-7.090287544997409E-5</v>
      </c>
      <c r="O11224" s="1">
        <v>-5.7709999964572489E-5</v>
      </c>
      <c r="P11224" s="1">
        <v>-5.3807278163731098E-3</v>
      </c>
      <c r="Q11224" s="1">
        <v>0</v>
      </c>
      <c r="S11224" s="1">
        <v>34</v>
      </c>
      <c r="T11224" s="1">
        <v>1</v>
      </c>
      <c r="U11224" s="1">
        <v>9813833</v>
      </c>
      <c r="V11224" s="1">
        <v>-6.3710001995787024E-5</v>
      </c>
      <c r="W11224" s="1">
        <v>-6.4194691367447376E-4</v>
      </c>
      <c r="X11224" s="1">
        <v>-6.4194691367447376E-4</v>
      </c>
    </row>
    <row r="11225" spans="1:24" x14ac:dyDescent="0.35">
      <c r="A11225" s="1">
        <v>350012</v>
      </c>
      <c r="B11225" s="1" t="s">
        <v>2348</v>
      </c>
      <c r="C11225" s="1">
        <v>128030603</v>
      </c>
      <c r="D11225" s="1">
        <v>12</v>
      </c>
      <c r="E11225" s="1" t="s">
        <v>2920</v>
      </c>
      <c r="F11225" s="1" t="s">
        <v>90</v>
      </c>
      <c r="G11225" s="1" t="s">
        <v>89</v>
      </c>
      <c r="H11225" s="1" t="s">
        <v>916</v>
      </c>
      <c r="I11225" s="1">
        <v>1127420.99</v>
      </c>
      <c r="K11225" s="1">
        <v>279085</v>
      </c>
      <c r="L11225" s="1">
        <v>8590480</v>
      </c>
      <c r="M11225" s="1">
        <v>0.12820599973201752</v>
      </c>
      <c r="N11225" s="1">
        <v>1.5150301456451416</v>
      </c>
      <c r="O11225" s="1">
        <v>5.4947230964899063E-2</v>
      </c>
      <c r="P11225" s="1">
        <v>5.1234102249145508</v>
      </c>
      <c r="Q11225" s="1">
        <v>0</v>
      </c>
      <c r="S11225" s="1">
        <v>35</v>
      </c>
      <c r="T11225" s="1">
        <v>1</v>
      </c>
      <c r="U11225" s="1">
        <v>9996986</v>
      </c>
      <c r="V11225" s="1">
        <v>0.18315322697162628</v>
      </c>
      <c r="W11225" s="1">
        <v>1.8662738800048828</v>
      </c>
      <c r="X11225" s="1">
        <v>1.8662738800048828</v>
      </c>
    </row>
    <row r="11226" spans="1:24" x14ac:dyDescent="0.35">
      <c r="A11226" s="1">
        <v>360012</v>
      </c>
      <c r="B11226" s="1" t="s">
        <v>2349</v>
      </c>
      <c r="C11226" s="1">
        <v>128030603</v>
      </c>
      <c r="D11226" s="1">
        <v>12</v>
      </c>
      <c r="E11226" s="1" t="s">
        <v>2920</v>
      </c>
      <c r="F11226" s="1" t="s">
        <v>90</v>
      </c>
      <c r="G11226" s="1" t="s">
        <v>89</v>
      </c>
      <c r="H11226" s="1" t="s">
        <v>916</v>
      </c>
      <c r="I11226" s="1">
        <v>1241949.3400000001</v>
      </c>
      <c r="K11226" s="1">
        <v>279085</v>
      </c>
      <c r="L11226" s="1">
        <v>9031424</v>
      </c>
      <c r="M11226" s="1">
        <v>0.44094398617744446</v>
      </c>
      <c r="N11226" s="1">
        <v>5.1329379081726074</v>
      </c>
      <c r="O11226" s="1">
        <v>0.1145283505320549</v>
      </c>
      <c r="P11226" s="1">
        <v>10.15843677520752</v>
      </c>
      <c r="Q11226" s="1">
        <v>0</v>
      </c>
      <c r="S11226" s="1">
        <v>36</v>
      </c>
      <c r="T11226" s="1">
        <v>1</v>
      </c>
      <c r="U11226" s="1">
        <v>10552458</v>
      </c>
      <c r="V11226" s="1">
        <v>0.55547231435775757</v>
      </c>
      <c r="W11226" s="1">
        <v>5.5563945770263672</v>
      </c>
      <c r="X11226" s="1">
        <v>5.5563945770263672</v>
      </c>
    </row>
    <row r="11227" spans="1:24" x14ac:dyDescent="0.35">
      <c r="A11227" s="1">
        <v>370012</v>
      </c>
      <c r="B11227" s="1" t="s">
        <v>2350</v>
      </c>
      <c r="C11227" s="1">
        <v>128030603</v>
      </c>
      <c r="D11227" s="1">
        <v>12</v>
      </c>
      <c r="E11227" s="1" t="s">
        <v>2920</v>
      </c>
      <c r="F11227" s="1" t="s">
        <v>90</v>
      </c>
      <c r="G11227" s="1" t="s">
        <v>89</v>
      </c>
      <c r="H11227" s="1" t="s">
        <v>916</v>
      </c>
      <c r="I11227" s="1">
        <v>1301038.82</v>
      </c>
      <c r="K11227" s="1">
        <v>279085</v>
      </c>
      <c r="L11227" s="1">
        <v>9533774</v>
      </c>
      <c r="M11227" s="1">
        <v>0.50234997272491455</v>
      </c>
      <c r="N11227" s="1">
        <v>5.5622458457946777</v>
      </c>
      <c r="O11227" s="1">
        <v>5.9089481830596924E-2</v>
      </c>
      <c r="P11227" s="1">
        <v>4.7578010559082031</v>
      </c>
      <c r="Q11227" s="1">
        <v>0</v>
      </c>
      <c r="S11227" s="1">
        <v>37</v>
      </c>
      <c r="T11227" s="1">
        <v>1</v>
      </c>
      <c r="U11227" s="1">
        <v>11113898</v>
      </c>
      <c r="V11227" s="1">
        <v>0.56143945455551147</v>
      </c>
      <c r="W11227" s="1">
        <v>5.3204665184020996</v>
      </c>
      <c r="X11227" s="1">
        <v>5.3204665184020996</v>
      </c>
    </row>
    <row r="11228" spans="1:24" x14ac:dyDescent="0.35">
      <c r="A11228" s="1">
        <v>380012</v>
      </c>
      <c r="B11228" s="1" t="s">
        <v>2351</v>
      </c>
      <c r="C11228" s="1">
        <v>128030603</v>
      </c>
      <c r="D11228" s="1">
        <v>12</v>
      </c>
      <c r="E11228" s="1" t="s">
        <v>2920</v>
      </c>
      <c r="F11228" s="1" t="s">
        <v>90</v>
      </c>
      <c r="G11228" s="1" t="s">
        <v>89</v>
      </c>
      <c r="H11228" s="1" t="s">
        <v>916</v>
      </c>
      <c r="I11228" s="1">
        <v>1435581</v>
      </c>
      <c r="K11228" s="1">
        <v>285314.0625</v>
      </c>
      <c r="L11228" s="1">
        <v>9717985</v>
      </c>
      <c r="M11228" s="1">
        <v>0.18421100080013275</v>
      </c>
      <c r="N11228" s="1">
        <v>1.9321938753128052</v>
      </c>
      <c r="O11228" s="1">
        <v>0.13454218208789825</v>
      </c>
      <c r="P11228" s="1">
        <v>10.341135025024414</v>
      </c>
      <c r="Q11228" s="1">
        <v>6.2290625646710396E-3</v>
      </c>
      <c r="S11228" s="1">
        <v>38</v>
      </c>
      <c r="T11228" s="1">
        <v>1</v>
      </c>
      <c r="U11228" s="1">
        <v>11438880</v>
      </c>
      <c r="V11228" s="1">
        <v>0.32498222589492798</v>
      </c>
      <c r="W11228" s="1">
        <v>2.9241046905517578</v>
      </c>
      <c r="X11228" s="1">
        <v>2.9241046905517578</v>
      </c>
    </row>
    <row r="11229" spans="1:24" x14ac:dyDescent="0.35">
      <c r="A11229" s="1">
        <v>390012</v>
      </c>
      <c r="B11229" s="1" t="s">
        <v>2352</v>
      </c>
      <c r="C11229" s="1">
        <v>128030603</v>
      </c>
      <c r="D11229" s="1">
        <v>12</v>
      </c>
      <c r="E11229" s="1" t="s">
        <v>2920</v>
      </c>
      <c r="F11229" s="1" t="s">
        <v>90</v>
      </c>
      <c r="G11229" s="1" t="s">
        <v>89</v>
      </c>
      <c r="H11229" s="1" t="s">
        <v>916</v>
      </c>
      <c r="I11229" s="1">
        <v>1510840</v>
      </c>
      <c r="K11229" s="1">
        <v>335312.625</v>
      </c>
      <c r="L11229" s="1">
        <v>9797085</v>
      </c>
      <c r="M11229" s="1">
        <v>7.9099997878074646E-2</v>
      </c>
      <c r="N11229" s="1">
        <v>0.81395477056503296</v>
      </c>
      <c r="O11229" s="1">
        <v>7.5259000062942505E-2</v>
      </c>
      <c r="P11229" s="1">
        <v>5.2424068450927734</v>
      </c>
      <c r="Q11229" s="1">
        <v>4.9998562783002853E-2</v>
      </c>
      <c r="S11229" s="1">
        <v>39</v>
      </c>
      <c r="T11229" s="1">
        <v>1</v>
      </c>
      <c r="U11229" s="1">
        <v>11643238</v>
      </c>
      <c r="V11229" s="1">
        <v>0.2043575644493103</v>
      </c>
      <c r="W11229" s="1">
        <v>1.7865210771560669</v>
      </c>
      <c r="X11229" s="1">
        <v>1.7865210771560669</v>
      </c>
    </row>
    <row r="11230" spans="1:24" x14ac:dyDescent="0.35">
      <c r="A11230" s="1">
        <v>400012</v>
      </c>
      <c r="B11230" s="1" t="s">
        <v>2353</v>
      </c>
      <c r="C11230" s="1">
        <v>128030603</v>
      </c>
      <c r="D11230" s="1">
        <v>12</v>
      </c>
      <c r="E11230" s="1" t="s">
        <v>2920</v>
      </c>
      <c r="F11230" s="1" t="s">
        <v>90</v>
      </c>
      <c r="G11230" s="1" t="s">
        <v>89</v>
      </c>
      <c r="H11230" s="1" t="s">
        <v>916</v>
      </c>
      <c r="S11230" s="1">
        <v>40</v>
      </c>
      <c r="T11230" s="1">
        <v>1</v>
      </c>
      <c r="U11230" s="1">
        <v>0</v>
      </c>
      <c r="V11230" s="1">
        <v>0</v>
      </c>
      <c r="W11230" s="1">
        <v>-100</v>
      </c>
      <c r="X11230" s="1">
        <v>-100</v>
      </c>
    </row>
    <row r="11231" spans="1:24" x14ac:dyDescent="0.35">
      <c r="A11231" s="1">
        <v>410012</v>
      </c>
      <c r="B11231" s="1" t="s">
        <v>2354</v>
      </c>
      <c r="C11231" s="1">
        <v>128030603</v>
      </c>
      <c r="D11231" s="1">
        <v>12</v>
      </c>
      <c r="E11231" s="1" t="s">
        <v>2920</v>
      </c>
      <c r="F11231" s="1" t="s">
        <v>90</v>
      </c>
      <c r="G11231" s="1" t="s">
        <v>89</v>
      </c>
      <c r="H11231" s="1" t="s">
        <v>916</v>
      </c>
      <c r="S11231" s="1">
        <v>41</v>
      </c>
      <c r="T11231" s="1">
        <v>1</v>
      </c>
      <c r="U11231" s="1">
        <v>0</v>
      </c>
      <c r="V11231" s="1">
        <v>0</v>
      </c>
    </row>
    <row r="11232" spans="1:24" x14ac:dyDescent="0.35">
      <c r="A11232" s="1">
        <v>420012</v>
      </c>
      <c r="B11232" s="1" t="s">
        <v>2355</v>
      </c>
      <c r="C11232" s="1">
        <v>128030603</v>
      </c>
      <c r="D11232" s="1">
        <v>12</v>
      </c>
      <c r="E11232" s="1" t="s">
        <v>2920</v>
      </c>
      <c r="F11232" s="1" t="s">
        <v>90</v>
      </c>
      <c r="G11232" s="1" t="s">
        <v>89</v>
      </c>
      <c r="H11232" s="1" t="s">
        <v>916</v>
      </c>
      <c r="S11232" s="1">
        <v>42</v>
      </c>
      <c r="T11232" s="1">
        <v>1</v>
      </c>
      <c r="U11232" s="1">
        <v>0</v>
      </c>
      <c r="V11232" s="1">
        <v>0</v>
      </c>
    </row>
    <row r="11233" spans="1:24" x14ac:dyDescent="0.35">
      <c r="A11233" s="1">
        <v>430012</v>
      </c>
      <c r="B11233" s="1" t="s">
        <v>2356</v>
      </c>
      <c r="C11233" s="1">
        <v>128030603</v>
      </c>
      <c r="D11233" s="1">
        <v>12</v>
      </c>
      <c r="E11233" s="1" t="s">
        <v>2920</v>
      </c>
      <c r="F11233" s="1" t="s">
        <v>90</v>
      </c>
      <c r="G11233" s="1" t="s">
        <v>89</v>
      </c>
      <c r="H11233" s="1" t="s">
        <v>916</v>
      </c>
      <c r="S11233" s="1">
        <v>43</v>
      </c>
      <c r="T11233" s="1">
        <v>1</v>
      </c>
      <c r="U11233" s="1">
        <v>0</v>
      </c>
      <c r="V11233" s="1">
        <v>0</v>
      </c>
    </row>
    <row r="11234" spans="1:24" x14ac:dyDescent="0.35">
      <c r="A11234" s="1">
        <v>440012</v>
      </c>
      <c r="B11234" s="1" t="s">
        <v>2357</v>
      </c>
      <c r="C11234" s="1">
        <v>128030603</v>
      </c>
      <c r="D11234" s="1">
        <v>12</v>
      </c>
      <c r="E11234" s="1" t="s">
        <v>2920</v>
      </c>
      <c r="F11234" s="1" t="s">
        <v>90</v>
      </c>
      <c r="G11234" s="1" t="s">
        <v>89</v>
      </c>
      <c r="H11234" s="1" t="s">
        <v>916</v>
      </c>
      <c r="S11234" s="1">
        <v>44</v>
      </c>
      <c r="T11234" s="1">
        <v>1</v>
      </c>
      <c r="U11234" s="1">
        <v>0</v>
      </c>
      <c r="V11234" s="1">
        <v>0</v>
      </c>
    </row>
    <row r="11235" spans="1:24" x14ac:dyDescent="0.35">
      <c r="A11235" s="1">
        <v>450012</v>
      </c>
      <c r="B11235" s="1" t="s">
        <v>2358</v>
      </c>
      <c r="C11235" s="1">
        <v>128030603</v>
      </c>
      <c r="D11235" s="1">
        <v>12</v>
      </c>
      <c r="E11235" s="1" t="s">
        <v>2920</v>
      </c>
      <c r="F11235" s="1" t="s">
        <v>90</v>
      </c>
      <c r="G11235" s="1" t="s">
        <v>89</v>
      </c>
      <c r="H11235" s="1" t="s">
        <v>916</v>
      </c>
      <c r="S11235" s="1">
        <v>45</v>
      </c>
      <c r="T11235" s="1">
        <v>1</v>
      </c>
      <c r="U11235" s="1">
        <v>0</v>
      </c>
      <c r="V11235" s="1">
        <v>0</v>
      </c>
    </row>
    <row r="11236" spans="1:24" x14ac:dyDescent="0.35">
      <c r="A11236" s="1">
        <v>460012</v>
      </c>
      <c r="B11236" s="1" t="s">
        <v>2359</v>
      </c>
      <c r="C11236" s="1">
        <v>128030603</v>
      </c>
      <c r="D11236" s="1">
        <v>12</v>
      </c>
      <c r="E11236" s="1" t="s">
        <v>2920</v>
      </c>
      <c r="F11236" s="1" t="s">
        <v>90</v>
      </c>
      <c r="G11236" s="1" t="s">
        <v>89</v>
      </c>
      <c r="H11236" s="1" t="s">
        <v>916</v>
      </c>
      <c r="S11236" s="1">
        <v>46</v>
      </c>
      <c r="T11236" s="1">
        <v>1</v>
      </c>
      <c r="U11236" s="1">
        <v>0</v>
      </c>
      <c r="V11236" s="1">
        <v>0</v>
      </c>
    </row>
    <row r="11237" spans="1:24" x14ac:dyDescent="0.35">
      <c r="A11237" s="1">
        <v>470012</v>
      </c>
      <c r="B11237" s="1" t="s">
        <v>2360</v>
      </c>
      <c r="C11237" s="1">
        <v>128030603</v>
      </c>
      <c r="D11237" s="1">
        <v>12</v>
      </c>
      <c r="E11237" s="1" t="s">
        <v>2920</v>
      </c>
      <c r="F11237" s="1" t="s">
        <v>90</v>
      </c>
      <c r="G11237" s="1" t="s">
        <v>89</v>
      </c>
      <c r="H11237" s="1" t="s">
        <v>916</v>
      </c>
      <c r="S11237" s="1">
        <v>47</v>
      </c>
      <c r="T11237" s="1">
        <v>1</v>
      </c>
      <c r="U11237" s="1">
        <v>0</v>
      </c>
      <c r="V11237" s="1">
        <v>0</v>
      </c>
    </row>
    <row r="11238" spans="1:24" x14ac:dyDescent="0.35">
      <c r="A11238" s="1">
        <v>480012</v>
      </c>
      <c r="B11238" s="1" t="s">
        <v>2361</v>
      </c>
      <c r="C11238" s="1">
        <v>128030603</v>
      </c>
      <c r="D11238" s="1">
        <v>12</v>
      </c>
      <c r="E11238" s="1" t="s">
        <v>2920</v>
      </c>
      <c r="F11238" s="1" t="s">
        <v>90</v>
      </c>
      <c r="G11238" s="1" t="s">
        <v>89</v>
      </c>
      <c r="H11238" s="1" t="s">
        <v>916</v>
      </c>
      <c r="S11238" s="1">
        <v>48</v>
      </c>
      <c r="T11238" s="1">
        <v>1</v>
      </c>
      <c r="U11238" s="1">
        <v>0</v>
      </c>
      <c r="V11238" s="1">
        <v>0</v>
      </c>
    </row>
    <row r="11239" spans="1:24" x14ac:dyDescent="0.35">
      <c r="A11239" s="1">
        <v>290013</v>
      </c>
      <c r="B11239" s="1" t="s">
        <v>2341</v>
      </c>
      <c r="C11239" s="1">
        <v>128030852</v>
      </c>
      <c r="D11239" s="1">
        <v>13</v>
      </c>
      <c r="E11239" s="1" t="s">
        <v>2921</v>
      </c>
      <c r="F11239" s="1" t="s">
        <v>90</v>
      </c>
      <c r="G11239" s="1" t="s">
        <v>89</v>
      </c>
      <c r="H11239" s="1" t="s">
        <v>916</v>
      </c>
      <c r="I11239" s="1">
        <v>4318734.03</v>
      </c>
      <c r="K11239" s="1">
        <v>1089020</v>
      </c>
      <c r="L11239" s="1">
        <v>28940720</v>
      </c>
      <c r="S11239" s="1">
        <v>29</v>
      </c>
      <c r="T11239" s="1">
        <v>1</v>
      </c>
      <c r="U11239" s="1">
        <v>34348472</v>
      </c>
      <c r="V11239" s="1">
        <v>0</v>
      </c>
    </row>
    <row r="11240" spans="1:24" x14ac:dyDescent="0.35">
      <c r="A11240" s="1">
        <v>300013</v>
      </c>
      <c r="B11240" s="1" t="s">
        <v>2343</v>
      </c>
      <c r="C11240" s="1">
        <v>128030852</v>
      </c>
      <c r="D11240" s="1">
        <v>13</v>
      </c>
      <c r="E11240" s="1" t="s">
        <v>2921</v>
      </c>
      <c r="F11240" s="1" t="s">
        <v>90</v>
      </c>
      <c r="G11240" s="1" t="s">
        <v>89</v>
      </c>
      <c r="H11240" s="1" t="s">
        <v>916</v>
      </c>
      <c r="I11240" s="1">
        <v>4411916.01</v>
      </c>
      <c r="K11240" s="1">
        <v>1089020</v>
      </c>
      <c r="L11240" s="1">
        <v>29516842</v>
      </c>
      <c r="M11240" s="1">
        <v>0.576121985912323</v>
      </c>
      <c r="N11240" s="1">
        <v>1.9906967878341675</v>
      </c>
      <c r="O11240" s="1">
        <v>9.3181982636451721E-2</v>
      </c>
      <c r="P11240" s="1">
        <v>2.1576225757598877</v>
      </c>
      <c r="Q11240" s="1">
        <v>0</v>
      </c>
      <c r="S11240" s="1">
        <v>30</v>
      </c>
      <c r="T11240" s="1">
        <v>1</v>
      </c>
      <c r="U11240" s="1">
        <v>35017776</v>
      </c>
      <c r="V11240" s="1">
        <v>0.66930395364761353</v>
      </c>
      <c r="W11240" s="1">
        <v>1.9485698938369751</v>
      </c>
      <c r="X11240" s="1">
        <v>1.9485698938369751</v>
      </c>
    </row>
    <row r="11241" spans="1:24" x14ac:dyDescent="0.35">
      <c r="A11241" s="1">
        <v>310013</v>
      </c>
      <c r="B11241" s="1" t="s">
        <v>2344</v>
      </c>
      <c r="C11241" s="1">
        <v>128030852</v>
      </c>
      <c r="D11241" s="1">
        <v>13</v>
      </c>
      <c r="E11241" s="1" t="s">
        <v>2921</v>
      </c>
      <c r="F11241" s="1" t="s">
        <v>90</v>
      </c>
      <c r="G11241" s="1" t="s">
        <v>89</v>
      </c>
      <c r="H11241" s="1" t="s">
        <v>916</v>
      </c>
      <c r="I11241" s="1">
        <v>4507975.28</v>
      </c>
      <c r="K11241" s="1">
        <v>1089020</v>
      </c>
      <c r="L11241" s="1">
        <v>29829822</v>
      </c>
      <c r="M11241" s="1">
        <v>0.31297999620437622</v>
      </c>
      <c r="N11241" s="1">
        <v>1.0603437423706055</v>
      </c>
      <c r="O11241" s="1">
        <v>9.6059270203113556E-2</v>
      </c>
      <c r="P11241" s="1">
        <v>2.1772687435150146</v>
      </c>
      <c r="Q11241" s="1">
        <v>0</v>
      </c>
      <c r="S11241" s="1">
        <v>31</v>
      </c>
      <c r="T11241" s="1">
        <v>1</v>
      </c>
      <c r="U11241" s="1">
        <v>35426816</v>
      </c>
      <c r="V11241" s="1">
        <v>0.40903925895690918</v>
      </c>
      <c r="W11241" s="1">
        <v>1.1680924892425537</v>
      </c>
      <c r="X11241" s="1">
        <v>1.1680924892425537</v>
      </c>
    </row>
    <row r="11242" spans="1:24" x14ac:dyDescent="0.35">
      <c r="A11242" s="1">
        <v>320013</v>
      </c>
      <c r="B11242" s="1" t="s">
        <v>2345</v>
      </c>
      <c r="C11242" s="1">
        <v>128030852</v>
      </c>
      <c r="D11242" s="1">
        <v>13</v>
      </c>
      <c r="E11242" s="1" t="s">
        <v>2921</v>
      </c>
      <c r="F11242" s="1" t="s">
        <v>90</v>
      </c>
      <c r="G11242" s="1" t="s">
        <v>89</v>
      </c>
      <c r="H11242" s="1" t="s">
        <v>916</v>
      </c>
      <c r="I11242" s="1">
        <v>4565931</v>
      </c>
      <c r="K11242" s="1">
        <v>1089020</v>
      </c>
      <c r="L11242" s="1">
        <v>30278432</v>
      </c>
      <c r="M11242" s="1">
        <v>0.44861000776290894</v>
      </c>
      <c r="N11242" s="1">
        <v>1.5038976669311523</v>
      </c>
      <c r="O11242" s="1">
        <v>5.7955719530582428E-2</v>
      </c>
      <c r="P11242" s="1">
        <v>1.2856264114379883</v>
      </c>
      <c r="Q11242" s="1">
        <v>0</v>
      </c>
      <c r="S11242" s="1">
        <v>32</v>
      </c>
      <c r="T11242" s="1">
        <v>1</v>
      </c>
      <c r="U11242" s="1">
        <v>35933384</v>
      </c>
      <c r="V11242" s="1">
        <v>0.50656574964523315</v>
      </c>
      <c r="W11242" s="1">
        <v>1.4298999309539795</v>
      </c>
      <c r="X11242" s="1">
        <v>1.4298999309539795</v>
      </c>
    </row>
    <row r="11243" spans="1:24" x14ac:dyDescent="0.35">
      <c r="A11243" s="1">
        <v>330013</v>
      </c>
      <c r="B11243" s="1" t="s">
        <v>2346</v>
      </c>
      <c r="C11243" s="1">
        <v>128030852</v>
      </c>
      <c r="D11243" s="1">
        <v>13</v>
      </c>
      <c r="E11243" s="1" t="s">
        <v>2921</v>
      </c>
      <c r="F11243" s="1" t="s">
        <v>90</v>
      </c>
      <c r="G11243" s="1" t="s">
        <v>89</v>
      </c>
      <c r="H11243" s="1" t="s">
        <v>916</v>
      </c>
      <c r="I11243" s="1">
        <v>4761949.8</v>
      </c>
      <c r="K11243" s="1">
        <v>1089020</v>
      </c>
      <c r="L11243" s="1">
        <v>30707192</v>
      </c>
      <c r="M11243" s="1">
        <v>0.42875999212265015</v>
      </c>
      <c r="N11243" s="1">
        <v>1.4160574674606323</v>
      </c>
      <c r="O11243" s="1">
        <v>0.19601880013942719</v>
      </c>
      <c r="P11243" s="1">
        <v>4.2930741310119629</v>
      </c>
      <c r="Q11243" s="1">
        <v>0</v>
      </c>
      <c r="S11243" s="1">
        <v>33</v>
      </c>
      <c r="T11243" s="1">
        <v>1</v>
      </c>
      <c r="U11243" s="1">
        <v>36558160</v>
      </c>
      <c r="V11243" s="1">
        <v>0.62477880716323853</v>
      </c>
      <c r="W11243" s="1">
        <v>1.7387062311172485</v>
      </c>
      <c r="X11243" s="1">
        <v>1.7387062311172485</v>
      </c>
    </row>
    <row r="11244" spans="1:24" x14ac:dyDescent="0.35">
      <c r="A11244" s="1">
        <v>340013</v>
      </c>
      <c r="B11244" s="1" t="s">
        <v>2347</v>
      </c>
      <c r="C11244" s="1">
        <v>128030852</v>
      </c>
      <c r="D11244" s="1">
        <v>13</v>
      </c>
      <c r="E11244" s="1" t="s">
        <v>2921</v>
      </c>
      <c r="F11244" s="1" t="s">
        <v>90</v>
      </c>
      <c r="G11244" s="1" t="s">
        <v>89</v>
      </c>
      <c r="H11244" s="1" t="s">
        <v>916</v>
      </c>
      <c r="I11244" s="1">
        <v>4761765</v>
      </c>
      <c r="K11244" s="1">
        <v>1089020</v>
      </c>
      <c r="L11244" s="1">
        <v>30707168</v>
      </c>
      <c r="M11244" s="1">
        <v>-2.4000000848900527E-5</v>
      </c>
      <c r="N11244" s="1">
        <v>-7.81575872679241E-5</v>
      </c>
      <c r="O11244" s="1">
        <v>-1.8479999562259763E-4</v>
      </c>
      <c r="P11244" s="1">
        <v>-3.8807631935924292E-3</v>
      </c>
      <c r="Q11244" s="1">
        <v>0</v>
      </c>
      <c r="S11244" s="1">
        <v>34</v>
      </c>
      <c r="T11244" s="1">
        <v>1</v>
      </c>
      <c r="U11244" s="1">
        <v>36557952</v>
      </c>
      <c r="V11244" s="1">
        <v>-2.0879998919554055E-4</v>
      </c>
      <c r="W11244" s="1">
        <v>-5.6895642774179578E-4</v>
      </c>
      <c r="X11244" s="1">
        <v>-5.6895642774179578E-4</v>
      </c>
    </row>
    <row r="11245" spans="1:24" x14ac:dyDescent="0.35">
      <c r="A11245" s="1">
        <v>350013</v>
      </c>
      <c r="B11245" s="1" t="s">
        <v>2348</v>
      </c>
      <c r="C11245" s="1">
        <v>128030852</v>
      </c>
      <c r="D11245" s="1">
        <v>13</v>
      </c>
      <c r="E11245" s="1" t="s">
        <v>2921</v>
      </c>
      <c r="F11245" s="1" t="s">
        <v>90</v>
      </c>
      <c r="G11245" s="1" t="s">
        <v>89</v>
      </c>
      <c r="H11245" s="1" t="s">
        <v>916</v>
      </c>
      <c r="I11245" s="1">
        <v>5013702</v>
      </c>
      <c r="K11245" s="1">
        <v>1089020</v>
      </c>
      <c r="L11245" s="1">
        <v>31274872</v>
      </c>
      <c r="M11245" s="1">
        <v>0.56770402193069458</v>
      </c>
      <c r="N11245" s="1">
        <v>1.8487670421600342</v>
      </c>
      <c r="O11245" s="1">
        <v>0.25193700194358826</v>
      </c>
      <c r="P11245" s="1">
        <v>5.29083251953125</v>
      </c>
      <c r="Q11245" s="1">
        <v>0</v>
      </c>
      <c r="S11245" s="1">
        <v>35</v>
      </c>
      <c r="T11245" s="1">
        <v>1</v>
      </c>
      <c r="U11245" s="1">
        <v>37377592</v>
      </c>
      <c r="V11245" s="1">
        <v>0.81964099407196045</v>
      </c>
      <c r="W11245" s="1">
        <v>2.2420294284820557</v>
      </c>
      <c r="X11245" s="1">
        <v>2.2420294284820557</v>
      </c>
    </row>
    <row r="11246" spans="1:24" x14ac:dyDescent="0.35">
      <c r="A11246" s="1">
        <v>360013</v>
      </c>
      <c r="B11246" s="1" t="s">
        <v>2349</v>
      </c>
      <c r="C11246" s="1">
        <v>128030852</v>
      </c>
      <c r="D11246" s="1">
        <v>13</v>
      </c>
      <c r="E11246" s="1" t="s">
        <v>2921</v>
      </c>
      <c r="F11246" s="1" t="s">
        <v>90</v>
      </c>
      <c r="G11246" s="1" t="s">
        <v>89</v>
      </c>
      <c r="H11246" s="1" t="s">
        <v>916</v>
      </c>
      <c r="I11246" s="1">
        <v>5485086</v>
      </c>
      <c r="K11246" s="1">
        <v>1089020</v>
      </c>
      <c r="L11246" s="1">
        <v>32867716</v>
      </c>
      <c r="M11246" s="1">
        <v>1.5928440093994141</v>
      </c>
      <c r="N11246" s="1">
        <v>5.0930471420288086</v>
      </c>
      <c r="O11246" s="1">
        <v>0.47138398885726929</v>
      </c>
      <c r="P11246" s="1">
        <v>9.4019145965576172</v>
      </c>
      <c r="Q11246" s="1">
        <v>0</v>
      </c>
      <c r="S11246" s="1">
        <v>36</v>
      </c>
      <c r="T11246" s="1">
        <v>1</v>
      </c>
      <c r="U11246" s="1">
        <v>39441824</v>
      </c>
      <c r="V11246" s="1">
        <v>2.0642280578613281</v>
      </c>
      <c r="W11246" s="1">
        <v>5.5226459503173828</v>
      </c>
      <c r="X11246" s="1">
        <v>5.5226459503173828</v>
      </c>
    </row>
    <row r="11247" spans="1:24" x14ac:dyDescent="0.35">
      <c r="A11247" s="1">
        <v>370013</v>
      </c>
      <c r="B11247" s="1" t="s">
        <v>2350</v>
      </c>
      <c r="C11247" s="1">
        <v>128030852</v>
      </c>
      <c r="D11247" s="1">
        <v>13</v>
      </c>
      <c r="E11247" s="1" t="s">
        <v>2921</v>
      </c>
      <c r="F11247" s="1" t="s">
        <v>90</v>
      </c>
      <c r="G11247" s="1" t="s">
        <v>89</v>
      </c>
      <c r="H11247" s="1" t="s">
        <v>916</v>
      </c>
      <c r="I11247" s="1">
        <v>5742479</v>
      </c>
      <c r="K11247" s="1">
        <v>1089020</v>
      </c>
      <c r="L11247" s="1">
        <v>34411232</v>
      </c>
      <c r="M11247" s="1">
        <v>1.5435160398483276</v>
      </c>
      <c r="N11247" s="1">
        <v>4.6961460113525391</v>
      </c>
      <c r="O11247" s="1">
        <v>0.2573930025100708</v>
      </c>
      <c r="P11247" s="1">
        <v>4.6925973892211914</v>
      </c>
      <c r="Q11247" s="1">
        <v>0</v>
      </c>
      <c r="S11247" s="1">
        <v>37</v>
      </c>
      <c r="T11247" s="1">
        <v>1</v>
      </c>
      <c r="U11247" s="1">
        <v>41242732</v>
      </c>
      <c r="V11247" s="1">
        <v>1.8009090423583984</v>
      </c>
      <c r="W11247" s="1">
        <v>4.5659856796264648</v>
      </c>
      <c r="X11247" s="1">
        <v>4.5659856796264648</v>
      </c>
    </row>
    <row r="11248" spans="1:24" x14ac:dyDescent="0.35">
      <c r="A11248" s="1">
        <v>380013</v>
      </c>
      <c r="B11248" s="1" t="s">
        <v>2351</v>
      </c>
      <c r="C11248" s="1">
        <v>128030852</v>
      </c>
      <c r="D11248" s="1">
        <v>13</v>
      </c>
      <c r="E11248" s="1" t="s">
        <v>2921</v>
      </c>
      <c r="F11248" s="1" t="s">
        <v>90</v>
      </c>
      <c r="G11248" s="1" t="s">
        <v>89</v>
      </c>
      <c r="H11248" s="1" t="s">
        <v>916</v>
      </c>
      <c r="I11248" s="1">
        <v>6214544</v>
      </c>
      <c r="K11248" s="1">
        <v>1818455</v>
      </c>
      <c r="L11248" s="1">
        <v>35060284</v>
      </c>
      <c r="M11248" s="1">
        <v>0.64905202388763428</v>
      </c>
      <c r="N11248" s="1">
        <v>1.8861632347106934</v>
      </c>
      <c r="O11248" s="1">
        <v>0.47206500172615051</v>
      </c>
      <c r="P11248" s="1">
        <v>8.2205781936645508</v>
      </c>
      <c r="Q11248" s="1">
        <v>0.7294350266456604</v>
      </c>
      <c r="S11248" s="1">
        <v>38</v>
      </c>
      <c r="T11248" s="1">
        <v>1</v>
      </c>
      <c r="U11248" s="1">
        <v>43093284</v>
      </c>
      <c r="V11248" s="1">
        <v>1.8505520820617676</v>
      </c>
      <c r="W11248" s="1">
        <v>4.4869771003723145</v>
      </c>
      <c r="X11248" s="1">
        <v>4.4869771003723145</v>
      </c>
    </row>
    <row r="11249" spans="1:24" x14ac:dyDescent="0.35">
      <c r="A11249" s="1">
        <v>390013</v>
      </c>
      <c r="B11249" s="1" t="s">
        <v>2352</v>
      </c>
      <c r="C11249" s="1">
        <v>128030852</v>
      </c>
      <c r="D11249" s="1">
        <v>13</v>
      </c>
      <c r="E11249" s="1" t="s">
        <v>2921</v>
      </c>
      <c r="F11249" s="1" t="s">
        <v>90</v>
      </c>
      <c r="G11249" s="1" t="s">
        <v>89</v>
      </c>
      <c r="H11249" s="1" t="s">
        <v>916</v>
      </c>
      <c r="I11249" s="1">
        <v>6381519</v>
      </c>
      <c r="K11249" s="1">
        <v>2547509.5</v>
      </c>
      <c r="L11249" s="1">
        <v>35257232</v>
      </c>
      <c r="M11249" s="1">
        <v>0.19694800674915314</v>
      </c>
      <c r="N11249" s="1">
        <v>0.56174105405807495</v>
      </c>
      <c r="O11249" s="1">
        <v>0.16697500646114349</v>
      </c>
      <c r="P11249" s="1">
        <v>2.6868424415588379</v>
      </c>
      <c r="Q11249" s="1">
        <v>0.72905451059341431</v>
      </c>
      <c r="S11249" s="1">
        <v>39</v>
      </c>
      <c r="T11249" s="1">
        <v>1</v>
      </c>
      <c r="U11249" s="1">
        <v>44186260</v>
      </c>
      <c r="V11249" s="1">
        <v>1.0929775238037109</v>
      </c>
      <c r="W11249" s="1">
        <v>2.5363023281097412</v>
      </c>
      <c r="X11249" s="1">
        <v>2.5363023281097412</v>
      </c>
    </row>
    <row r="11250" spans="1:24" x14ac:dyDescent="0.35">
      <c r="A11250" s="1">
        <v>400013</v>
      </c>
      <c r="B11250" s="1" t="s">
        <v>2353</v>
      </c>
      <c r="C11250" s="1">
        <v>128030852</v>
      </c>
      <c r="D11250" s="1">
        <v>13</v>
      </c>
      <c r="E11250" s="1" t="s">
        <v>2921</v>
      </c>
      <c r="F11250" s="1" t="s">
        <v>90</v>
      </c>
      <c r="G11250" s="1" t="s">
        <v>89</v>
      </c>
      <c r="H11250" s="1" t="s">
        <v>916</v>
      </c>
      <c r="S11250" s="1">
        <v>40</v>
      </c>
      <c r="T11250" s="1">
        <v>1</v>
      </c>
      <c r="U11250" s="1">
        <v>0</v>
      </c>
      <c r="V11250" s="1">
        <v>0</v>
      </c>
      <c r="W11250" s="1">
        <v>-100</v>
      </c>
      <c r="X11250" s="1">
        <v>-100</v>
      </c>
    </row>
    <row r="11251" spans="1:24" x14ac:dyDescent="0.35">
      <c r="A11251" s="1">
        <v>410013</v>
      </c>
      <c r="B11251" s="1" t="s">
        <v>2354</v>
      </c>
      <c r="C11251" s="1">
        <v>128030852</v>
      </c>
      <c r="D11251" s="1">
        <v>13</v>
      </c>
      <c r="E11251" s="1" t="s">
        <v>2921</v>
      </c>
      <c r="F11251" s="1" t="s">
        <v>90</v>
      </c>
      <c r="G11251" s="1" t="s">
        <v>89</v>
      </c>
      <c r="H11251" s="1" t="s">
        <v>916</v>
      </c>
      <c r="S11251" s="1">
        <v>41</v>
      </c>
      <c r="T11251" s="1">
        <v>1</v>
      </c>
      <c r="U11251" s="1">
        <v>0</v>
      </c>
      <c r="V11251" s="1">
        <v>0</v>
      </c>
    </row>
    <row r="11252" spans="1:24" x14ac:dyDescent="0.35">
      <c r="A11252" s="1">
        <v>420013</v>
      </c>
      <c r="B11252" s="1" t="s">
        <v>2355</v>
      </c>
      <c r="C11252" s="1">
        <v>128030852</v>
      </c>
      <c r="D11252" s="1">
        <v>13</v>
      </c>
      <c r="E11252" s="1" t="s">
        <v>2921</v>
      </c>
      <c r="F11252" s="1" t="s">
        <v>90</v>
      </c>
      <c r="G11252" s="1" t="s">
        <v>89</v>
      </c>
      <c r="H11252" s="1" t="s">
        <v>916</v>
      </c>
      <c r="S11252" s="1">
        <v>42</v>
      </c>
      <c r="T11252" s="1">
        <v>1</v>
      </c>
      <c r="U11252" s="1">
        <v>0</v>
      </c>
      <c r="V11252" s="1">
        <v>0</v>
      </c>
    </row>
    <row r="11253" spans="1:24" x14ac:dyDescent="0.35">
      <c r="A11253" s="1">
        <v>430013</v>
      </c>
      <c r="B11253" s="1" t="s">
        <v>2356</v>
      </c>
      <c r="C11253" s="1">
        <v>128030852</v>
      </c>
      <c r="D11253" s="1">
        <v>13</v>
      </c>
      <c r="E11253" s="1" t="s">
        <v>2921</v>
      </c>
      <c r="F11253" s="1" t="s">
        <v>90</v>
      </c>
      <c r="G11253" s="1" t="s">
        <v>89</v>
      </c>
      <c r="H11253" s="1" t="s">
        <v>916</v>
      </c>
      <c r="S11253" s="1">
        <v>43</v>
      </c>
      <c r="T11253" s="1">
        <v>1</v>
      </c>
      <c r="U11253" s="1">
        <v>0</v>
      </c>
      <c r="V11253" s="1">
        <v>0</v>
      </c>
    </row>
    <row r="11254" spans="1:24" x14ac:dyDescent="0.35">
      <c r="A11254" s="1">
        <v>440013</v>
      </c>
      <c r="B11254" s="1" t="s">
        <v>2357</v>
      </c>
      <c r="C11254" s="1">
        <v>128030852</v>
      </c>
      <c r="D11254" s="1">
        <v>13</v>
      </c>
      <c r="E11254" s="1" t="s">
        <v>2921</v>
      </c>
      <c r="F11254" s="1" t="s">
        <v>90</v>
      </c>
      <c r="G11254" s="1" t="s">
        <v>89</v>
      </c>
      <c r="H11254" s="1" t="s">
        <v>916</v>
      </c>
      <c r="S11254" s="1">
        <v>44</v>
      </c>
      <c r="T11254" s="1">
        <v>1</v>
      </c>
      <c r="U11254" s="1">
        <v>0</v>
      </c>
      <c r="V11254" s="1">
        <v>0</v>
      </c>
    </row>
    <row r="11255" spans="1:24" x14ac:dyDescent="0.35">
      <c r="A11255" s="1">
        <v>450013</v>
      </c>
      <c r="B11255" s="1" t="s">
        <v>2358</v>
      </c>
      <c r="C11255" s="1">
        <v>128030852</v>
      </c>
      <c r="D11255" s="1">
        <v>13</v>
      </c>
      <c r="E11255" s="1" t="s">
        <v>2921</v>
      </c>
      <c r="F11255" s="1" t="s">
        <v>90</v>
      </c>
      <c r="G11255" s="1" t="s">
        <v>89</v>
      </c>
      <c r="H11255" s="1" t="s">
        <v>916</v>
      </c>
      <c r="S11255" s="1">
        <v>45</v>
      </c>
      <c r="T11255" s="1">
        <v>1</v>
      </c>
      <c r="U11255" s="1">
        <v>0</v>
      </c>
      <c r="V11255" s="1">
        <v>0</v>
      </c>
    </row>
    <row r="11256" spans="1:24" x14ac:dyDescent="0.35">
      <c r="A11256" s="1">
        <v>460013</v>
      </c>
      <c r="B11256" s="1" t="s">
        <v>2359</v>
      </c>
      <c r="C11256" s="1">
        <v>128030852</v>
      </c>
      <c r="D11256" s="1">
        <v>13</v>
      </c>
      <c r="E11256" s="1" t="s">
        <v>2921</v>
      </c>
      <c r="F11256" s="1" t="s">
        <v>90</v>
      </c>
      <c r="G11256" s="1" t="s">
        <v>89</v>
      </c>
      <c r="H11256" s="1" t="s">
        <v>916</v>
      </c>
      <c r="S11256" s="1">
        <v>46</v>
      </c>
      <c r="T11256" s="1">
        <v>1</v>
      </c>
      <c r="U11256" s="1">
        <v>0</v>
      </c>
      <c r="V11256" s="1">
        <v>0</v>
      </c>
    </row>
    <row r="11257" spans="1:24" x14ac:dyDescent="0.35">
      <c r="A11257" s="1">
        <v>470013</v>
      </c>
      <c r="B11257" s="1" t="s">
        <v>2360</v>
      </c>
      <c r="C11257" s="1">
        <v>128030852</v>
      </c>
      <c r="D11257" s="1">
        <v>13</v>
      </c>
      <c r="E11257" s="1" t="s">
        <v>2921</v>
      </c>
      <c r="F11257" s="1" t="s">
        <v>90</v>
      </c>
      <c r="G11257" s="1" t="s">
        <v>89</v>
      </c>
      <c r="H11257" s="1" t="s">
        <v>916</v>
      </c>
      <c r="S11257" s="1">
        <v>47</v>
      </c>
      <c r="T11257" s="1">
        <v>1</v>
      </c>
      <c r="U11257" s="1">
        <v>0</v>
      </c>
      <c r="V11257" s="1">
        <v>0</v>
      </c>
    </row>
    <row r="11258" spans="1:24" x14ac:dyDescent="0.35">
      <c r="A11258" s="1">
        <v>480013</v>
      </c>
      <c r="B11258" s="1" t="s">
        <v>2361</v>
      </c>
      <c r="C11258" s="1">
        <v>128030852</v>
      </c>
      <c r="D11258" s="1">
        <v>13</v>
      </c>
      <c r="E11258" s="1" t="s">
        <v>2921</v>
      </c>
      <c r="F11258" s="1" t="s">
        <v>90</v>
      </c>
      <c r="G11258" s="1" t="s">
        <v>89</v>
      </c>
      <c r="H11258" s="1" t="s">
        <v>916</v>
      </c>
      <c r="S11258" s="1">
        <v>48</v>
      </c>
      <c r="T11258" s="1">
        <v>1</v>
      </c>
      <c r="U11258" s="1">
        <v>0</v>
      </c>
      <c r="V11258" s="1">
        <v>0</v>
      </c>
    </row>
    <row r="11259" spans="1:24" x14ac:dyDescent="0.35">
      <c r="A11259" s="1">
        <v>290160</v>
      </c>
      <c r="B11259" s="1" t="s">
        <v>2341</v>
      </c>
      <c r="C11259" s="1">
        <v>128033053</v>
      </c>
      <c r="D11259" s="1">
        <v>160</v>
      </c>
      <c r="E11259" s="1" t="s">
        <v>2922</v>
      </c>
      <c r="F11259" s="1" t="s">
        <v>90</v>
      </c>
      <c r="G11259" s="1" t="s">
        <v>89</v>
      </c>
      <c r="H11259" s="1" t="s">
        <v>916</v>
      </c>
      <c r="I11259" s="1">
        <v>981565.98</v>
      </c>
      <c r="K11259" s="1">
        <v>273836</v>
      </c>
      <c r="L11259" s="1">
        <v>6488227.5</v>
      </c>
      <c r="S11259" s="1">
        <v>29</v>
      </c>
      <c r="T11259" s="1">
        <v>1</v>
      </c>
      <c r="U11259" s="1">
        <v>7743629.5</v>
      </c>
      <c r="V11259" s="1">
        <v>0</v>
      </c>
    </row>
    <row r="11260" spans="1:24" x14ac:dyDescent="0.35">
      <c r="A11260" s="1">
        <v>300160</v>
      </c>
      <c r="B11260" s="1" t="s">
        <v>2343</v>
      </c>
      <c r="C11260" s="1">
        <v>128033053</v>
      </c>
      <c r="D11260" s="1">
        <v>160</v>
      </c>
      <c r="E11260" s="1" t="s">
        <v>2922</v>
      </c>
      <c r="F11260" s="1" t="s">
        <v>90</v>
      </c>
      <c r="G11260" s="1" t="s">
        <v>89</v>
      </c>
      <c r="H11260" s="1" t="s">
        <v>916</v>
      </c>
      <c r="I11260" s="1">
        <v>995655.04</v>
      </c>
      <c r="K11260" s="1">
        <v>273836</v>
      </c>
      <c r="L11260" s="1">
        <v>6617300</v>
      </c>
      <c r="M11260" s="1">
        <v>0.12907250225543976</v>
      </c>
      <c r="N11260" s="1">
        <v>1.9893337488174438</v>
      </c>
      <c r="O11260" s="1">
        <v>1.4089060015976429E-2</v>
      </c>
      <c r="P11260" s="1">
        <v>1.4353655576705933</v>
      </c>
      <c r="Q11260" s="1">
        <v>0</v>
      </c>
      <c r="S11260" s="1">
        <v>30</v>
      </c>
      <c r="T11260" s="1">
        <v>1</v>
      </c>
      <c r="U11260" s="1">
        <v>7886791</v>
      </c>
      <c r="V11260" s="1">
        <v>0.14316156506538391</v>
      </c>
      <c r="W11260" s="1">
        <v>1.8487648963928223</v>
      </c>
      <c r="X11260" s="1">
        <v>1.8487648963928223</v>
      </c>
    </row>
    <row r="11261" spans="1:24" x14ac:dyDescent="0.35">
      <c r="A11261" s="1">
        <v>310160</v>
      </c>
      <c r="B11261" s="1" t="s">
        <v>2344</v>
      </c>
      <c r="C11261" s="1">
        <v>128033053</v>
      </c>
      <c r="D11261" s="1">
        <v>160</v>
      </c>
      <c r="E11261" s="1" t="s">
        <v>2922</v>
      </c>
      <c r="F11261" s="1" t="s">
        <v>90</v>
      </c>
      <c r="G11261" s="1" t="s">
        <v>89</v>
      </c>
      <c r="H11261" s="1" t="s">
        <v>916</v>
      </c>
      <c r="I11261" s="1">
        <v>1019907.46</v>
      </c>
      <c r="K11261" s="1">
        <v>273836</v>
      </c>
      <c r="L11261" s="1">
        <v>6650101</v>
      </c>
      <c r="M11261" s="1">
        <v>3.2800998538732529E-2</v>
      </c>
      <c r="N11261" s="1">
        <v>0.49568554759025574</v>
      </c>
      <c r="O11261" s="1">
        <v>2.4252420291304588E-2</v>
      </c>
      <c r="P11261" s="1">
        <v>2.4358255863189697</v>
      </c>
      <c r="Q11261" s="1">
        <v>0</v>
      </c>
      <c r="S11261" s="1">
        <v>31</v>
      </c>
      <c r="T11261" s="1">
        <v>1</v>
      </c>
      <c r="U11261" s="1">
        <v>7943844.5</v>
      </c>
      <c r="V11261" s="1">
        <v>5.7053416967391968E-2</v>
      </c>
      <c r="W11261" s="1">
        <v>0.72340577840805054</v>
      </c>
      <c r="X11261" s="1">
        <v>0.72340577840805054</v>
      </c>
    </row>
    <row r="11262" spans="1:24" x14ac:dyDescent="0.35">
      <c r="A11262" s="1">
        <v>320160</v>
      </c>
      <c r="B11262" s="1" t="s">
        <v>2345</v>
      </c>
      <c r="C11262" s="1">
        <v>128033053</v>
      </c>
      <c r="D11262" s="1">
        <v>160</v>
      </c>
      <c r="E11262" s="1" t="s">
        <v>2922</v>
      </c>
      <c r="F11262" s="1" t="s">
        <v>90</v>
      </c>
      <c r="G11262" s="1" t="s">
        <v>89</v>
      </c>
      <c r="H11262" s="1" t="s">
        <v>916</v>
      </c>
      <c r="I11262" s="1">
        <v>1036365.63</v>
      </c>
      <c r="K11262" s="1">
        <v>273836</v>
      </c>
      <c r="L11262" s="1">
        <v>6702832</v>
      </c>
      <c r="M11262" s="1">
        <v>5.2730999886989594E-2</v>
      </c>
      <c r="N11262" s="1">
        <v>0.79293531179428101</v>
      </c>
      <c r="O11262" s="1">
        <v>1.6458170488476753E-2</v>
      </c>
      <c r="P11262" s="1">
        <v>1.6136925220489502</v>
      </c>
      <c r="Q11262" s="1">
        <v>0</v>
      </c>
      <c r="S11262" s="1">
        <v>32</v>
      </c>
      <c r="T11262" s="1">
        <v>1</v>
      </c>
      <c r="U11262" s="1">
        <v>8013033.5</v>
      </c>
      <c r="V11262" s="1">
        <v>6.9189168512821198E-2</v>
      </c>
      <c r="W11262" s="1">
        <v>0.87097626924514771</v>
      </c>
      <c r="X11262" s="1">
        <v>0.87097626924514771</v>
      </c>
    </row>
    <row r="11263" spans="1:24" x14ac:dyDescent="0.35">
      <c r="A11263" s="1">
        <v>330160</v>
      </c>
      <c r="B11263" s="1" t="s">
        <v>2346</v>
      </c>
      <c r="C11263" s="1">
        <v>128033053</v>
      </c>
      <c r="D11263" s="1">
        <v>160</v>
      </c>
      <c r="E11263" s="1" t="s">
        <v>2922</v>
      </c>
      <c r="F11263" s="1" t="s">
        <v>90</v>
      </c>
      <c r="G11263" s="1" t="s">
        <v>89</v>
      </c>
      <c r="H11263" s="1" t="s">
        <v>916</v>
      </c>
      <c r="I11263" s="1">
        <v>1077252.26</v>
      </c>
      <c r="K11263" s="1">
        <v>273836</v>
      </c>
      <c r="L11263" s="1">
        <v>6765911</v>
      </c>
      <c r="M11263" s="1">
        <v>6.3078999519348145E-2</v>
      </c>
      <c r="N11263" s="1">
        <v>0.94107985496520996</v>
      </c>
      <c r="O11263" s="1">
        <v>4.0886629372835159E-2</v>
      </c>
      <c r="P11263" s="1">
        <v>3.9451935291290283</v>
      </c>
      <c r="Q11263" s="1">
        <v>0</v>
      </c>
      <c r="S11263" s="1">
        <v>33</v>
      </c>
      <c r="T11263" s="1">
        <v>1</v>
      </c>
      <c r="U11263" s="1">
        <v>8116999</v>
      </c>
      <c r="V11263" s="1">
        <v>0.10396562516689301</v>
      </c>
      <c r="W11263" s="1">
        <v>1.2974549531936646</v>
      </c>
      <c r="X11263" s="1">
        <v>1.2974549531936646</v>
      </c>
    </row>
    <row r="11264" spans="1:24" x14ac:dyDescent="0.35">
      <c r="A11264" s="1">
        <v>340160</v>
      </c>
      <c r="B11264" s="1" t="s">
        <v>2347</v>
      </c>
      <c r="C11264" s="1">
        <v>128033053</v>
      </c>
      <c r="D11264" s="1">
        <v>160</v>
      </c>
      <c r="E11264" s="1" t="s">
        <v>2922</v>
      </c>
      <c r="F11264" s="1" t="s">
        <v>90</v>
      </c>
      <c r="G11264" s="1" t="s">
        <v>89</v>
      </c>
      <c r="H11264" s="1" t="s">
        <v>916</v>
      </c>
      <c r="I11264" s="1">
        <v>1077216.24</v>
      </c>
      <c r="K11264" s="1">
        <v>273836</v>
      </c>
      <c r="L11264" s="1">
        <v>6765907</v>
      </c>
      <c r="M11264" s="1">
        <v>-3.9999999899009708E-6</v>
      </c>
      <c r="N11264" s="1">
        <v>-5.911990228923969E-5</v>
      </c>
      <c r="O11264" s="1">
        <v>-3.6019999242853373E-5</v>
      </c>
      <c r="P11264" s="1">
        <v>-3.3436922822147608E-3</v>
      </c>
      <c r="Q11264" s="1">
        <v>0</v>
      </c>
      <c r="S11264" s="1">
        <v>34</v>
      </c>
      <c r="T11264" s="1">
        <v>1</v>
      </c>
      <c r="U11264" s="1">
        <v>8116959</v>
      </c>
      <c r="V11264" s="1">
        <v>-4.0020000596996397E-5</v>
      </c>
      <c r="W11264" s="1">
        <v>-4.9279298400506377E-4</v>
      </c>
      <c r="X11264" s="1">
        <v>-4.9279298400506377E-4</v>
      </c>
    </row>
    <row r="11265" spans="1:24" x14ac:dyDescent="0.35">
      <c r="A11265" s="1">
        <v>350160</v>
      </c>
      <c r="B11265" s="1" t="s">
        <v>2348</v>
      </c>
      <c r="C11265" s="1">
        <v>128033053</v>
      </c>
      <c r="D11265" s="1">
        <v>160</v>
      </c>
      <c r="E11265" s="1" t="s">
        <v>2922</v>
      </c>
      <c r="F11265" s="1" t="s">
        <v>90</v>
      </c>
      <c r="G11265" s="1" t="s">
        <v>89</v>
      </c>
      <c r="H11265" s="1" t="s">
        <v>916</v>
      </c>
      <c r="I11265" s="1">
        <v>1167028.92</v>
      </c>
      <c r="K11265" s="1">
        <v>273836</v>
      </c>
      <c r="L11265" s="1">
        <v>6902801.5</v>
      </c>
      <c r="M11265" s="1">
        <v>0.13689449429512024</v>
      </c>
      <c r="N11265" s="1">
        <v>2.0232985019683838</v>
      </c>
      <c r="O11265" s="1">
        <v>8.9812681078910828E-2</v>
      </c>
      <c r="P11265" s="1">
        <v>8.3374795913696289</v>
      </c>
      <c r="Q11265" s="1">
        <v>0</v>
      </c>
      <c r="S11265" s="1">
        <v>35</v>
      </c>
      <c r="T11265" s="1">
        <v>1</v>
      </c>
      <c r="U11265" s="1">
        <v>8343666.5</v>
      </c>
      <c r="V11265" s="1">
        <v>0.22670717537403107</v>
      </c>
      <c r="W11265" s="1">
        <v>2.7930102348327637</v>
      </c>
      <c r="X11265" s="1">
        <v>2.7930102348327637</v>
      </c>
    </row>
    <row r="11266" spans="1:24" x14ac:dyDescent="0.35">
      <c r="A11266" s="1">
        <v>360160</v>
      </c>
      <c r="B11266" s="1" t="s">
        <v>2349</v>
      </c>
      <c r="C11266" s="1">
        <v>128033053</v>
      </c>
      <c r="D11266" s="1">
        <v>160</v>
      </c>
      <c r="E11266" s="1" t="s">
        <v>2922</v>
      </c>
      <c r="F11266" s="1" t="s">
        <v>90</v>
      </c>
      <c r="G11266" s="1" t="s">
        <v>89</v>
      </c>
      <c r="H11266" s="1" t="s">
        <v>916</v>
      </c>
      <c r="I11266" s="1">
        <v>1237929.3899999999</v>
      </c>
      <c r="K11266" s="1">
        <v>273836</v>
      </c>
      <c r="L11266" s="1">
        <v>7385592</v>
      </c>
      <c r="M11266" s="1">
        <v>0.4827904999256134</v>
      </c>
      <c r="N11266" s="1">
        <v>6.9941239356994629</v>
      </c>
      <c r="O11266" s="1">
        <v>7.0900470018386841E-2</v>
      </c>
      <c r="P11266" s="1">
        <v>6.0752968788146973</v>
      </c>
      <c r="Q11266" s="1">
        <v>0</v>
      </c>
      <c r="S11266" s="1">
        <v>36</v>
      </c>
      <c r="T11266" s="1">
        <v>1</v>
      </c>
      <c r="U11266" s="1">
        <v>8897357</v>
      </c>
      <c r="V11266" s="1">
        <v>0.55369096994400024</v>
      </c>
      <c r="W11266" s="1">
        <v>6.6360573768615723</v>
      </c>
      <c r="X11266" s="1">
        <v>6.6360573768615723</v>
      </c>
    </row>
    <row r="11267" spans="1:24" x14ac:dyDescent="0.35">
      <c r="A11267" s="1">
        <v>370160</v>
      </c>
      <c r="B11267" s="1" t="s">
        <v>2350</v>
      </c>
      <c r="C11267" s="1">
        <v>128033053</v>
      </c>
      <c r="D11267" s="1">
        <v>160</v>
      </c>
      <c r="E11267" s="1" t="s">
        <v>2922</v>
      </c>
      <c r="F11267" s="1" t="s">
        <v>90</v>
      </c>
      <c r="G11267" s="1" t="s">
        <v>89</v>
      </c>
      <c r="H11267" s="1" t="s">
        <v>916</v>
      </c>
      <c r="I11267" s="1">
        <v>1465693.74</v>
      </c>
      <c r="K11267" s="1">
        <v>273836</v>
      </c>
      <c r="L11267" s="1">
        <v>7910486.5</v>
      </c>
      <c r="M11267" s="1">
        <v>0.52489447593688965</v>
      </c>
      <c r="N11267" s="1">
        <v>7.1070065498352051</v>
      </c>
      <c r="O11267" s="1">
        <v>0.22776435315608978</v>
      </c>
      <c r="P11267" s="1">
        <v>18.398815155029297</v>
      </c>
      <c r="Q11267" s="1">
        <v>0</v>
      </c>
      <c r="S11267" s="1">
        <v>37</v>
      </c>
      <c r="T11267" s="1">
        <v>1</v>
      </c>
      <c r="U11267" s="1">
        <v>9650016</v>
      </c>
      <c r="V11267" s="1">
        <v>0.75265884399414063</v>
      </c>
      <c r="W11267" s="1">
        <v>8.4593544006347656</v>
      </c>
      <c r="X11267" s="1">
        <v>8.4593544006347656</v>
      </c>
    </row>
    <row r="11268" spans="1:24" x14ac:dyDescent="0.35">
      <c r="A11268" s="1">
        <v>380160</v>
      </c>
      <c r="B11268" s="1" t="s">
        <v>2351</v>
      </c>
      <c r="C11268" s="1">
        <v>128033053</v>
      </c>
      <c r="D11268" s="1">
        <v>160</v>
      </c>
      <c r="E11268" s="1" t="s">
        <v>2922</v>
      </c>
      <c r="F11268" s="1" t="s">
        <v>90</v>
      </c>
      <c r="G11268" s="1" t="s">
        <v>89</v>
      </c>
      <c r="H11268" s="1" t="s">
        <v>916</v>
      </c>
      <c r="I11268" s="1">
        <v>1441836</v>
      </c>
      <c r="K11268" s="1">
        <v>569192.4375</v>
      </c>
      <c r="L11268" s="1">
        <v>8081560</v>
      </c>
      <c r="M11268" s="1">
        <v>0.17107349634170532</v>
      </c>
      <c r="N11268" s="1">
        <v>2.1626167297363281</v>
      </c>
      <c r="O11268" s="1">
        <v>-2.3857740685343742E-2</v>
      </c>
      <c r="P11268" s="1">
        <v>-1.6277438402175903</v>
      </c>
      <c r="Q11268" s="1">
        <v>0.29535642266273499</v>
      </c>
      <c r="S11268" s="1">
        <v>38</v>
      </c>
      <c r="T11268" s="1">
        <v>1</v>
      </c>
      <c r="U11268" s="1">
        <v>10092588</v>
      </c>
      <c r="V11268" s="1">
        <v>0.44257217645645142</v>
      </c>
      <c r="W11268" s="1">
        <v>4.5862307548522949</v>
      </c>
      <c r="X11268" s="1">
        <v>4.5862307548522949</v>
      </c>
    </row>
    <row r="11269" spans="1:24" x14ac:dyDescent="0.35">
      <c r="A11269" s="1">
        <v>390160</v>
      </c>
      <c r="B11269" s="1" t="s">
        <v>2352</v>
      </c>
      <c r="C11269" s="1">
        <v>128033053</v>
      </c>
      <c r="D11269" s="1">
        <v>160</v>
      </c>
      <c r="E11269" s="1" t="s">
        <v>2922</v>
      </c>
      <c r="F11269" s="1" t="s">
        <v>90</v>
      </c>
      <c r="G11269" s="1" t="s">
        <v>89</v>
      </c>
      <c r="H11269" s="1" t="s">
        <v>916</v>
      </c>
      <c r="I11269" s="1">
        <v>1458472</v>
      </c>
      <c r="K11269" s="1">
        <v>864394.8125</v>
      </c>
      <c r="L11269" s="1">
        <v>8162147</v>
      </c>
      <c r="M11269" s="1">
        <v>8.0586999654769897E-2</v>
      </c>
      <c r="N11269" s="1">
        <v>0.99717134237289429</v>
      </c>
      <c r="O11269" s="1">
        <v>1.6635999083518982E-2</v>
      </c>
      <c r="P11269" s="1">
        <v>1.1538066864013672</v>
      </c>
      <c r="Q11269" s="1">
        <v>0.29520237445831299</v>
      </c>
      <c r="S11269" s="1">
        <v>39</v>
      </c>
      <c r="T11269" s="1">
        <v>1</v>
      </c>
      <c r="U11269" s="1">
        <v>10485014</v>
      </c>
      <c r="V11269" s="1">
        <v>0.39242538809776306</v>
      </c>
      <c r="W11269" s="1">
        <v>3.8882594108581543</v>
      </c>
      <c r="X11269" s="1">
        <v>3.8882594108581543</v>
      </c>
    </row>
    <row r="11270" spans="1:24" x14ac:dyDescent="0.35">
      <c r="A11270" s="1">
        <v>400160</v>
      </c>
      <c r="B11270" s="1" t="s">
        <v>2353</v>
      </c>
      <c r="C11270" s="1">
        <v>128033053</v>
      </c>
      <c r="D11270" s="1">
        <v>160</v>
      </c>
      <c r="E11270" s="1" t="s">
        <v>2922</v>
      </c>
      <c r="F11270" s="1" t="s">
        <v>90</v>
      </c>
      <c r="G11270" s="1" t="s">
        <v>89</v>
      </c>
      <c r="H11270" s="1" t="s">
        <v>916</v>
      </c>
      <c r="S11270" s="1">
        <v>40</v>
      </c>
      <c r="T11270" s="1">
        <v>1</v>
      </c>
      <c r="U11270" s="1">
        <v>0</v>
      </c>
      <c r="V11270" s="1">
        <v>0</v>
      </c>
      <c r="W11270" s="1">
        <v>-100</v>
      </c>
      <c r="X11270" s="1">
        <v>-100</v>
      </c>
    </row>
    <row r="11271" spans="1:24" x14ac:dyDescent="0.35">
      <c r="A11271" s="1">
        <v>410160</v>
      </c>
      <c r="B11271" s="1" t="s">
        <v>2354</v>
      </c>
      <c r="C11271" s="1">
        <v>128033053</v>
      </c>
      <c r="D11271" s="1">
        <v>160</v>
      </c>
      <c r="E11271" s="1" t="s">
        <v>2922</v>
      </c>
      <c r="F11271" s="1" t="s">
        <v>90</v>
      </c>
      <c r="G11271" s="1" t="s">
        <v>89</v>
      </c>
      <c r="H11271" s="1" t="s">
        <v>916</v>
      </c>
      <c r="S11271" s="1">
        <v>41</v>
      </c>
      <c r="T11271" s="1">
        <v>1</v>
      </c>
      <c r="U11271" s="1">
        <v>0</v>
      </c>
      <c r="V11271" s="1">
        <v>0</v>
      </c>
    </row>
    <row r="11272" spans="1:24" x14ac:dyDescent="0.35">
      <c r="A11272" s="1">
        <v>420160</v>
      </c>
      <c r="B11272" s="1" t="s">
        <v>2355</v>
      </c>
      <c r="C11272" s="1">
        <v>128033053</v>
      </c>
      <c r="D11272" s="1">
        <v>160</v>
      </c>
      <c r="E11272" s="1" t="s">
        <v>2922</v>
      </c>
      <c r="F11272" s="1" t="s">
        <v>90</v>
      </c>
      <c r="G11272" s="1" t="s">
        <v>89</v>
      </c>
      <c r="H11272" s="1" t="s">
        <v>916</v>
      </c>
      <c r="S11272" s="1">
        <v>42</v>
      </c>
      <c r="T11272" s="1">
        <v>1</v>
      </c>
      <c r="U11272" s="1">
        <v>0</v>
      </c>
      <c r="V11272" s="1">
        <v>0</v>
      </c>
    </row>
    <row r="11273" spans="1:24" x14ac:dyDescent="0.35">
      <c r="A11273" s="1">
        <v>430160</v>
      </c>
      <c r="B11273" s="1" t="s">
        <v>2356</v>
      </c>
      <c r="C11273" s="1">
        <v>128033053</v>
      </c>
      <c r="D11273" s="1">
        <v>160</v>
      </c>
      <c r="E11273" s="1" t="s">
        <v>2922</v>
      </c>
      <c r="F11273" s="1" t="s">
        <v>90</v>
      </c>
      <c r="G11273" s="1" t="s">
        <v>89</v>
      </c>
      <c r="H11273" s="1" t="s">
        <v>916</v>
      </c>
      <c r="S11273" s="1">
        <v>43</v>
      </c>
      <c r="T11273" s="1">
        <v>1</v>
      </c>
      <c r="U11273" s="1">
        <v>0</v>
      </c>
      <c r="V11273" s="1">
        <v>0</v>
      </c>
    </row>
    <row r="11274" spans="1:24" x14ac:dyDescent="0.35">
      <c r="A11274" s="1">
        <v>440160</v>
      </c>
      <c r="B11274" s="1" t="s">
        <v>2357</v>
      </c>
      <c r="C11274" s="1">
        <v>128033053</v>
      </c>
      <c r="D11274" s="1">
        <v>160</v>
      </c>
      <c r="E11274" s="1" t="s">
        <v>2922</v>
      </c>
      <c r="F11274" s="1" t="s">
        <v>90</v>
      </c>
      <c r="G11274" s="1" t="s">
        <v>89</v>
      </c>
      <c r="H11274" s="1" t="s">
        <v>916</v>
      </c>
      <c r="S11274" s="1">
        <v>44</v>
      </c>
      <c r="T11274" s="1">
        <v>1</v>
      </c>
      <c r="U11274" s="1">
        <v>0</v>
      </c>
      <c r="V11274" s="1">
        <v>0</v>
      </c>
    </row>
    <row r="11275" spans="1:24" x14ac:dyDescent="0.35">
      <c r="A11275" s="1">
        <v>450160</v>
      </c>
      <c r="B11275" s="1" t="s">
        <v>2358</v>
      </c>
      <c r="C11275" s="1">
        <v>128033053</v>
      </c>
      <c r="D11275" s="1">
        <v>160</v>
      </c>
      <c r="E11275" s="1" t="s">
        <v>2922</v>
      </c>
      <c r="F11275" s="1" t="s">
        <v>90</v>
      </c>
      <c r="G11275" s="1" t="s">
        <v>89</v>
      </c>
      <c r="H11275" s="1" t="s">
        <v>916</v>
      </c>
      <c r="S11275" s="1">
        <v>45</v>
      </c>
      <c r="T11275" s="1">
        <v>1</v>
      </c>
      <c r="U11275" s="1">
        <v>0</v>
      </c>
      <c r="V11275" s="1">
        <v>0</v>
      </c>
    </row>
    <row r="11276" spans="1:24" x14ac:dyDescent="0.35">
      <c r="A11276" s="1">
        <v>460160</v>
      </c>
      <c r="B11276" s="1" t="s">
        <v>2359</v>
      </c>
      <c r="C11276" s="1">
        <v>128033053</v>
      </c>
      <c r="D11276" s="1">
        <v>160</v>
      </c>
      <c r="E11276" s="1" t="s">
        <v>2922</v>
      </c>
      <c r="F11276" s="1" t="s">
        <v>90</v>
      </c>
      <c r="G11276" s="1" t="s">
        <v>89</v>
      </c>
      <c r="H11276" s="1" t="s">
        <v>916</v>
      </c>
      <c r="S11276" s="1">
        <v>46</v>
      </c>
      <c r="T11276" s="1">
        <v>1</v>
      </c>
      <c r="U11276" s="1">
        <v>0</v>
      </c>
      <c r="V11276" s="1">
        <v>0</v>
      </c>
    </row>
    <row r="11277" spans="1:24" x14ac:dyDescent="0.35">
      <c r="A11277" s="1">
        <v>470160</v>
      </c>
      <c r="B11277" s="1" t="s">
        <v>2360</v>
      </c>
      <c r="C11277" s="1">
        <v>128033053</v>
      </c>
      <c r="D11277" s="1">
        <v>160</v>
      </c>
      <c r="E11277" s="1" t="s">
        <v>2922</v>
      </c>
      <c r="F11277" s="1" t="s">
        <v>90</v>
      </c>
      <c r="G11277" s="1" t="s">
        <v>89</v>
      </c>
      <c r="H11277" s="1" t="s">
        <v>916</v>
      </c>
      <c r="S11277" s="1">
        <v>47</v>
      </c>
      <c r="T11277" s="1">
        <v>1</v>
      </c>
      <c r="U11277" s="1">
        <v>0</v>
      </c>
      <c r="V11277" s="1">
        <v>0</v>
      </c>
    </row>
    <row r="11278" spans="1:24" x14ac:dyDescent="0.35">
      <c r="A11278" s="1">
        <v>480160</v>
      </c>
      <c r="B11278" s="1" t="s">
        <v>2361</v>
      </c>
      <c r="C11278" s="1">
        <v>128033053</v>
      </c>
      <c r="D11278" s="1">
        <v>160</v>
      </c>
      <c r="E11278" s="1" t="s">
        <v>2922</v>
      </c>
      <c r="F11278" s="1" t="s">
        <v>90</v>
      </c>
      <c r="G11278" s="1" t="s">
        <v>89</v>
      </c>
      <c r="H11278" s="1" t="s">
        <v>916</v>
      </c>
      <c r="S11278" s="1">
        <v>48</v>
      </c>
      <c r="T11278" s="1">
        <v>1</v>
      </c>
      <c r="U11278" s="1">
        <v>0</v>
      </c>
      <c r="V11278" s="1">
        <v>0</v>
      </c>
    </row>
    <row r="11279" spans="1:24" x14ac:dyDescent="0.35">
      <c r="A11279" s="1">
        <v>290226</v>
      </c>
      <c r="B11279" s="1" t="s">
        <v>2341</v>
      </c>
      <c r="C11279" s="1">
        <v>128034503</v>
      </c>
      <c r="D11279" s="1">
        <v>226</v>
      </c>
      <c r="E11279" s="1" t="s">
        <v>2923</v>
      </c>
      <c r="F11279" s="1" t="s">
        <v>90</v>
      </c>
      <c r="G11279" s="1" t="s">
        <v>89</v>
      </c>
      <c r="H11279" s="1" t="s">
        <v>916</v>
      </c>
      <c r="I11279" s="1">
        <v>526485.84</v>
      </c>
      <c r="K11279" s="1">
        <v>141716</v>
      </c>
      <c r="L11279" s="1">
        <v>4145380</v>
      </c>
      <c r="S11279" s="1">
        <v>29</v>
      </c>
      <c r="T11279" s="1">
        <v>1</v>
      </c>
      <c r="U11279" s="1">
        <v>4813582</v>
      </c>
      <c r="V11279" s="1">
        <v>0</v>
      </c>
    </row>
    <row r="11280" spans="1:24" x14ac:dyDescent="0.35">
      <c r="A11280" s="1">
        <v>300226</v>
      </c>
      <c r="B11280" s="1" t="s">
        <v>2343</v>
      </c>
      <c r="C11280" s="1">
        <v>128034503</v>
      </c>
      <c r="D11280" s="1">
        <v>226</v>
      </c>
      <c r="E11280" s="1" t="s">
        <v>2923</v>
      </c>
      <c r="F11280" s="1" t="s">
        <v>90</v>
      </c>
      <c r="G11280" s="1" t="s">
        <v>89</v>
      </c>
      <c r="H11280" s="1" t="s">
        <v>916</v>
      </c>
      <c r="I11280" s="1">
        <v>534094.57999999996</v>
      </c>
      <c r="K11280" s="1">
        <v>141716</v>
      </c>
      <c r="L11280" s="1">
        <v>4246953</v>
      </c>
      <c r="M11280" s="1">
        <v>0.10157299786806107</v>
      </c>
      <c r="N11280" s="1">
        <v>2.4502699375152588</v>
      </c>
      <c r="O11280" s="1">
        <v>7.6087401248514652E-3</v>
      </c>
      <c r="P11280" s="1">
        <v>1.4451936483383179</v>
      </c>
      <c r="Q11280" s="1">
        <v>0</v>
      </c>
      <c r="S11280" s="1">
        <v>30</v>
      </c>
      <c r="T11280" s="1">
        <v>1</v>
      </c>
      <c r="U11280" s="1">
        <v>4922763.5</v>
      </c>
      <c r="V11280" s="1">
        <v>0.10918173938989639</v>
      </c>
      <c r="W11280" s="1">
        <v>2.2681965827941895</v>
      </c>
      <c r="X11280" s="1">
        <v>2.2681965827941895</v>
      </c>
    </row>
    <row r="11281" spans="1:24" x14ac:dyDescent="0.35">
      <c r="A11281" s="1">
        <v>310226</v>
      </c>
      <c r="B11281" s="1" t="s">
        <v>2344</v>
      </c>
      <c r="C11281" s="1">
        <v>128034503</v>
      </c>
      <c r="D11281" s="1">
        <v>226</v>
      </c>
      <c r="E11281" s="1" t="s">
        <v>2923</v>
      </c>
      <c r="F11281" s="1" t="s">
        <v>90</v>
      </c>
      <c r="G11281" s="1" t="s">
        <v>89</v>
      </c>
      <c r="H11281" s="1" t="s">
        <v>916</v>
      </c>
      <c r="I11281" s="1">
        <v>547247.21</v>
      </c>
      <c r="K11281" s="1">
        <v>141716</v>
      </c>
      <c r="L11281" s="1">
        <v>4306786.5</v>
      </c>
      <c r="M11281" s="1">
        <v>5.9833500534296036E-2</v>
      </c>
      <c r="N11281" s="1">
        <v>1.4088571071624756</v>
      </c>
      <c r="O11281" s="1">
        <v>1.3152630068361759E-2</v>
      </c>
      <c r="P11281" s="1">
        <v>2.4626030921936035</v>
      </c>
      <c r="Q11281" s="1">
        <v>0</v>
      </c>
      <c r="S11281" s="1">
        <v>31</v>
      </c>
      <c r="T11281" s="1">
        <v>1</v>
      </c>
      <c r="U11281" s="1">
        <v>4995749.5</v>
      </c>
      <c r="V11281" s="1">
        <v>7.2986133396625519E-2</v>
      </c>
      <c r="W11281" s="1">
        <v>1.482622504234314</v>
      </c>
      <c r="X11281" s="1">
        <v>1.482622504234314</v>
      </c>
    </row>
    <row r="11282" spans="1:24" x14ac:dyDescent="0.35">
      <c r="A11282" s="1">
        <v>320226</v>
      </c>
      <c r="B11282" s="1" t="s">
        <v>2345</v>
      </c>
      <c r="C11282" s="1">
        <v>128034503</v>
      </c>
      <c r="D11282" s="1">
        <v>226</v>
      </c>
      <c r="E11282" s="1" t="s">
        <v>2923</v>
      </c>
      <c r="F11282" s="1" t="s">
        <v>90</v>
      </c>
      <c r="G11282" s="1" t="s">
        <v>89</v>
      </c>
      <c r="H11282" s="1" t="s">
        <v>916</v>
      </c>
      <c r="I11282" s="1">
        <v>551719.62</v>
      </c>
      <c r="K11282" s="1">
        <v>141716</v>
      </c>
      <c r="L11282" s="1">
        <v>4304197</v>
      </c>
      <c r="M11282" s="1">
        <v>-2.589500043541193E-3</v>
      </c>
      <c r="N11282" s="1">
        <v>-6.0126036405563354E-2</v>
      </c>
      <c r="O11282" s="1">
        <v>4.4724098406732082E-3</v>
      </c>
      <c r="P11282" s="1">
        <v>0.81725585460662842</v>
      </c>
      <c r="Q11282" s="1">
        <v>0</v>
      </c>
      <c r="S11282" s="1">
        <v>32</v>
      </c>
      <c r="T11282" s="1">
        <v>1</v>
      </c>
      <c r="U11282" s="1">
        <v>4997632.5</v>
      </c>
      <c r="V11282" s="1">
        <v>1.8829097971320152E-3</v>
      </c>
      <c r="W11282" s="1">
        <v>3.7692040205001831E-2</v>
      </c>
      <c r="X11282" s="1">
        <v>3.7692040205001831E-2</v>
      </c>
    </row>
    <row r="11283" spans="1:24" x14ac:dyDescent="0.35">
      <c r="A11283" s="1">
        <v>330226</v>
      </c>
      <c r="B11283" s="1" t="s">
        <v>2346</v>
      </c>
      <c r="C11283" s="1">
        <v>128034503</v>
      </c>
      <c r="D11283" s="1">
        <v>226</v>
      </c>
      <c r="E11283" s="1" t="s">
        <v>2923</v>
      </c>
      <c r="F11283" s="1" t="s">
        <v>90</v>
      </c>
      <c r="G11283" s="1" t="s">
        <v>89</v>
      </c>
      <c r="H11283" s="1" t="s">
        <v>916</v>
      </c>
      <c r="I11283" s="1">
        <v>589783.47</v>
      </c>
      <c r="K11283" s="1">
        <v>141716</v>
      </c>
      <c r="L11283" s="1">
        <v>4356528</v>
      </c>
      <c r="M11283" s="1">
        <v>5.2331000566482544E-2</v>
      </c>
      <c r="N11283" s="1">
        <v>1.2158132791519165</v>
      </c>
      <c r="O11283" s="1">
        <v>3.8063850253820419E-2</v>
      </c>
      <c r="P11283" s="1">
        <v>6.8991293907165527</v>
      </c>
      <c r="Q11283" s="1">
        <v>0</v>
      </c>
      <c r="S11283" s="1">
        <v>33</v>
      </c>
      <c r="T11283" s="1">
        <v>1</v>
      </c>
      <c r="U11283" s="1">
        <v>5088027.5</v>
      </c>
      <c r="V11283" s="1">
        <v>9.0394854545593262E-2</v>
      </c>
      <c r="W11283" s="1">
        <v>1.8087564706802368</v>
      </c>
      <c r="X11283" s="1">
        <v>1.8087564706802368</v>
      </c>
    </row>
    <row r="11284" spans="1:24" x14ac:dyDescent="0.35">
      <c r="A11284" s="1">
        <v>340226</v>
      </c>
      <c r="B11284" s="1" t="s">
        <v>2347</v>
      </c>
      <c r="C11284" s="1">
        <v>128034503</v>
      </c>
      <c r="D11284" s="1">
        <v>226</v>
      </c>
      <c r="E11284" s="1" t="s">
        <v>2923</v>
      </c>
      <c r="F11284" s="1" t="s">
        <v>90</v>
      </c>
      <c r="G11284" s="1" t="s">
        <v>89</v>
      </c>
      <c r="H11284" s="1" t="s">
        <v>916</v>
      </c>
      <c r="I11284" s="1">
        <v>589757.87</v>
      </c>
      <c r="K11284" s="1">
        <v>141716</v>
      </c>
      <c r="L11284" s="1">
        <v>4356525</v>
      </c>
      <c r="M11284" s="1">
        <v>-3.0000001061125658E-6</v>
      </c>
      <c r="N11284" s="1">
        <v>-6.8862173066008836E-5</v>
      </c>
      <c r="O11284" s="1">
        <v>-2.5600000299164094E-5</v>
      </c>
      <c r="P11284" s="1">
        <v>-4.3405760079622269E-3</v>
      </c>
      <c r="Q11284" s="1">
        <v>0</v>
      </c>
      <c r="S11284" s="1">
        <v>34</v>
      </c>
      <c r="T11284" s="1">
        <v>1</v>
      </c>
      <c r="U11284" s="1">
        <v>5087999</v>
      </c>
      <c r="V11284" s="1">
        <v>-2.8599999495781958E-5</v>
      </c>
      <c r="W11284" s="1">
        <v>-5.6013849098235369E-4</v>
      </c>
      <c r="X11284" s="1">
        <v>-5.6013849098235369E-4</v>
      </c>
    </row>
    <row r="11285" spans="1:24" x14ac:dyDescent="0.35">
      <c r="A11285" s="1">
        <v>350226</v>
      </c>
      <c r="B11285" s="1" t="s">
        <v>2348</v>
      </c>
      <c r="C11285" s="1">
        <v>128034503</v>
      </c>
      <c r="D11285" s="1">
        <v>226</v>
      </c>
      <c r="E11285" s="1" t="s">
        <v>2923</v>
      </c>
      <c r="F11285" s="1" t="s">
        <v>90</v>
      </c>
      <c r="G11285" s="1" t="s">
        <v>89</v>
      </c>
      <c r="H11285" s="1" t="s">
        <v>916</v>
      </c>
      <c r="I11285" s="1">
        <v>608590.47</v>
      </c>
      <c r="K11285" s="1">
        <v>141716</v>
      </c>
      <c r="L11285" s="1">
        <v>4403409</v>
      </c>
      <c r="M11285" s="1">
        <v>4.6884000301361084E-2</v>
      </c>
      <c r="N11285" s="1">
        <v>1.0761787891387939</v>
      </c>
      <c r="O11285" s="1">
        <v>1.8832599744200706E-2</v>
      </c>
      <c r="P11285" s="1">
        <v>3.1932766437530518</v>
      </c>
      <c r="Q11285" s="1">
        <v>0</v>
      </c>
      <c r="S11285" s="1">
        <v>35</v>
      </c>
      <c r="T11285" s="1">
        <v>1</v>
      </c>
      <c r="U11285" s="1">
        <v>5153715.5</v>
      </c>
      <c r="V11285" s="1">
        <v>6.571660190820694E-2</v>
      </c>
      <c r="W11285" s="1">
        <v>1.2915980815887451</v>
      </c>
      <c r="X11285" s="1">
        <v>1.2915980815887451</v>
      </c>
    </row>
    <row r="11286" spans="1:24" x14ac:dyDescent="0.35">
      <c r="A11286" s="1">
        <v>360226</v>
      </c>
      <c r="B11286" s="1" t="s">
        <v>2349</v>
      </c>
      <c r="C11286" s="1">
        <v>128034503</v>
      </c>
      <c r="D11286" s="1">
        <v>226</v>
      </c>
      <c r="E11286" s="1" t="s">
        <v>2923</v>
      </c>
      <c r="F11286" s="1" t="s">
        <v>90</v>
      </c>
      <c r="G11286" s="1" t="s">
        <v>89</v>
      </c>
      <c r="H11286" s="1" t="s">
        <v>916</v>
      </c>
      <c r="I11286" s="1">
        <v>664744.51</v>
      </c>
      <c r="K11286" s="1">
        <v>141716</v>
      </c>
      <c r="L11286" s="1">
        <v>4505369</v>
      </c>
      <c r="M11286" s="1">
        <v>0.10196000337600708</v>
      </c>
      <c r="N11286" s="1">
        <v>2.3154788017272949</v>
      </c>
      <c r="O11286" s="1">
        <v>5.61540387570858E-2</v>
      </c>
      <c r="P11286" s="1">
        <v>9.2269010543823242</v>
      </c>
      <c r="Q11286" s="1">
        <v>0</v>
      </c>
      <c r="S11286" s="1">
        <v>36</v>
      </c>
      <c r="T11286" s="1">
        <v>1</v>
      </c>
      <c r="U11286" s="1">
        <v>5311829.5</v>
      </c>
      <c r="V11286" s="1">
        <v>0.15811404585838318</v>
      </c>
      <c r="W11286" s="1">
        <v>3.0679614543914795</v>
      </c>
      <c r="X11286" s="1">
        <v>3.0679614543914795</v>
      </c>
    </row>
    <row r="11287" spans="1:24" x14ac:dyDescent="0.35">
      <c r="A11287" s="1">
        <v>370226</v>
      </c>
      <c r="B11287" s="1" t="s">
        <v>2350</v>
      </c>
      <c r="C11287" s="1">
        <v>128034503</v>
      </c>
      <c r="D11287" s="1">
        <v>226</v>
      </c>
      <c r="E11287" s="1" t="s">
        <v>2923</v>
      </c>
      <c r="F11287" s="1" t="s">
        <v>90</v>
      </c>
      <c r="G11287" s="1" t="s">
        <v>89</v>
      </c>
      <c r="H11287" s="1" t="s">
        <v>916</v>
      </c>
      <c r="I11287" s="1">
        <v>683855.52</v>
      </c>
      <c r="K11287" s="1">
        <v>141716</v>
      </c>
      <c r="L11287" s="1">
        <v>4691703.5</v>
      </c>
      <c r="M11287" s="1">
        <v>0.18633450567722321</v>
      </c>
      <c r="N11287" s="1">
        <v>4.1358323097229004</v>
      </c>
      <c r="O11287" s="1">
        <v>1.9111009314656258E-2</v>
      </c>
      <c r="P11287" s="1">
        <v>2.8749406337738037</v>
      </c>
      <c r="Q11287" s="1">
        <v>0</v>
      </c>
      <c r="S11287" s="1">
        <v>37</v>
      </c>
      <c r="T11287" s="1">
        <v>1</v>
      </c>
      <c r="U11287" s="1">
        <v>5517275</v>
      </c>
      <c r="V11287" s="1">
        <v>0.20544551312923431</v>
      </c>
      <c r="W11287" s="1">
        <v>3.8676974773406982</v>
      </c>
      <c r="X11287" s="1">
        <v>3.8676974773406982</v>
      </c>
    </row>
    <row r="11288" spans="1:24" x14ac:dyDescent="0.35">
      <c r="A11288" s="1">
        <v>380226</v>
      </c>
      <c r="B11288" s="1" t="s">
        <v>2351</v>
      </c>
      <c r="C11288" s="1">
        <v>128034503</v>
      </c>
      <c r="D11288" s="1">
        <v>226</v>
      </c>
      <c r="E11288" s="1" t="s">
        <v>2923</v>
      </c>
      <c r="F11288" s="1" t="s">
        <v>90</v>
      </c>
      <c r="G11288" s="1" t="s">
        <v>89</v>
      </c>
      <c r="H11288" s="1" t="s">
        <v>916</v>
      </c>
      <c r="I11288" s="1">
        <v>767179</v>
      </c>
      <c r="K11288" s="1">
        <v>199999.734375</v>
      </c>
      <c r="L11288" s="1">
        <v>4764785</v>
      </c>
      <c r="M11288" s="1">
        <v>7.3081500828266144E-2</v>
      </c>
      <c r="N11288" s="1">
        <v>1.5576751232147217</v>
      </c>
      <c r="O11288" s="1">
        <v>8.3323478698730469E-2</v>
      </c>
      <c r="P11288" s="1">
        <v>12.184369087219238</v>
      </c>
      <c r="Q11288" s="1">
        <v>5.8283735066652298E-2</v>
      </c>
      <c r="S11288" s="1">
        <v>38</v>
      </c>
      <c r="T11288" s="1">
        <v>1</v>
      </c>
      <c r="U11288" s="1">
        <v>5731964</v>
      </c>
      <c r="V11288" s="1">
        <v>0.21468871831893921</v>
      </c>
      <c r="W11288" s="1">
        <v>3.8912143707275391</v>
      </c>
      <c r="X11288" s="1">
        <v>3.8912143707275391</v>
      </c>
    </row>
    <row r="11289" spans="1:24" x14ac:dyDescent="0.35">
      <c r="A11289" s="1">
        <v>390226</v>
      </c>
      <c r="B11289" s="1" t="s">
        <v>2352</v>
      </c>
      <c r="C11289" s="1">
        <v>128034503</v>
      </c>
      <c r="D11289" s="1">
        <v>226</v>
      </c>
      <c r="E11289" s="1" t="s">
        <v>2923</v>
      </c>
      <c r="F11289" s="1" t="s">
        <v>90</v>
      </c>
      <c r="G11289" s="1" t="s">
        <v>89</v>
      </c>
      <c r="H11289" s="1" t="s">
        <v>916</v>
      </c>
      <c r="I11289" s="1">
        <v>796804</v>
      </c>
      <c r="K11289" s="1">
        <v>253641.796875</v>
      </c>
      <c r="L11289" s="1">
        <v>4800792</v>
      </c>
      <c r="M11289" s="1">
        <v>3.6006998270750046E-2</v>
      </c>
      <c r="N11289" s="1">
        <v>0.75568991899490356</v>
      </c>
      <c r="O11289" s="1">
        <v>2.9625000432133675E-2</v>
      </c>
      <c r="P11289" s="1">
        <v>3.8615498542785645</v>
      </c>
      <c r="Q11289" s="1">
        <v>5.3642064332962036E-2</v>
      </c>
      <c r="S11289" s="1">
        <v>39</v>
      </c>
      <c r="T11289" s="1">
        <v>1</v>
      </c>
      <c r="U11289" s="1">
        <v>5851238</v>
      </c>
      <c r="V11289" s="1">
        <v>0.11927406489849091</v>
      </c>
      <c r="W11289" s="1">
        <v>2.080857515335083</v>
      </c>
      <c r="X11289" s="1">
        <v>2.080857515335083</v>
      </c>
    </row>
    <row r="11290" spans="1:24" x14ac:dyDescent="0.35">
      <c r="A11290" s="1">
        <v>400226</v>
      </c>
      <c r="B11290" s="1" t="s">
        <v>2353</v>
      </c>
      <c r="C11290" s="1">
        <v>128034503</v>
      </c>
      <c r="D11290" s="1">
        <v>226</v>
      </c>
      <c r="E11290" s="1" t="s">
        <v>2923</v>
      </c>
      <c r="F11290" s="1" t="s">
        <v>90</v>
      </c>
      <c r="G11290" s="1" t="s">
        <v>89</v>
      </c>
      <c r="H11290" s="1" t="s">
        <v>916</v>
      </c>
      <c r="S11290" s="1">
        <v>40</v>
      </c>
      <c r="T11290" s="1">
        <v>1</v>
      </c>
      <c r="U11290" s="1">
        <v>0</v>
      </c>
      <c r="V11290" s="1">
        <v>0</v>
      </c>
      <c r="W11290" s="1">
        <v>-100</v>
      </c>
      <c r="X11290" s="1">
        <v>-100</v>
      </c>
    </row>
    <row r="11291" spans="1:24" x14ac:dyDescent="0.35">
      <c r="A11291" s="1">
        <v>410226</v>
      </c>
      <c r="B11291" s="1" t="s">
        <v>2354</v>
      </c>
      <c r="C11291" s="1">
        <v>128034503</v>
      </c>
      <c r="D11291" s="1">
        <v>226</v>
      </c>
      <c r="E11291" s="1" t="s">
        <v>2923</v>
      </c>
      <c r="F11291" s="1" t="s">
        <v>90</v>
      </c>
      <c r="G11291" s="1" t="s">
        <v>89</v>
      </c>
      <c r="H11291" s="1" t="s">
        <v>916</v>
      </c>
      <c r="S11291" s="1">
        <v>41</v>
      </c>
      <c r="T11291" s="1">
        <v>1</v>
      </c>
      <c r="U11291" s="1">
        <v>0</v>
      </c>
      <c r="V11291" s="1">
        <v>0</v>
      </c>
    </row>
    <row r="11292" spans="1:24" x14ac:dyDescent="0.35">
      <c r="A11292" s="1">
        <v>420226</v>
      </c>
      <c r="B11292" s="1" t="s">
        <v>2355</v>
      </c>
      <c r="C11292" s="1">
        <v>128034503</v>
      </c>
      <c r="D11292" s="1">
        <v>226</v>
      </c>
      <c r="E11292" s="1" t="s">
        <v>2923</v>
      </c>
      <c r="F11292" s="1" t="s">
        <v>90</v>
      </c>
      <c r="G11292" s="1" t="s">
        <v>89</v>
      </c>
      <c r="H11292" s="1" t="s">
        <v>916</v>
      </c>
      <c r="S11292" s="1">
        <v>42</v>
      </c>
      <c r="T11292" s="1">
        <v>1</v>
      </c>
      <c r="U11292" s="1">
        <v>0</v>
      </c>
      <c r="V11292" s="1">
        <v>0</v>
      </c>
    </row>
    <row r="11293" spans="1:24" x14ac:dyDescent="0.35">
      <c r="A11293" s="1">
        <v>430226</v>
      </c>
      <c r="B11293" s="1" t="s">
        <v>2356</v>
      </c>
      <c r="C11293" s="1">
        <v>128034503</v>
      </c>
      <c r="D11293" s="1">
        <v>226</v>
      </c>
      <c r="E11293" s="1" t="s">
        <v>2923</v>
      </c>
      <c r="F11293" s="1" t="s">
        <v>90</v>
      </c>
      <c r="G11293" s="1" t="s">
        <v>89</v>
      </c>
      <c r="H11293" s="1" t="s">
        <v>916</v>
      </c>
      <c r="S11293" s="1">
        <v>43</v>
      </c>
      <c r="T11293" s="1">
        <v>1</v>
      </c>
      <c r="U11293" s="1">
        <v>0</v>
      </c>
      <c r="V11293" s="1">
        <v>0</v>
      </c>
    </row>
    <row r="11294" spans="1:24" x14ac:dyDescent="0.35">
      <c r="A11294" s="1">
        <v>440226</v>
      </c>
      <c r="B11294" s="1" t="s">
        <v>2357</v>
      </c>
      <c r="C11294" s="1">
        <v>128034503</v>
      </c>
      <c r="D11294" s="1">
        <v>226</v>
      </c>
      <c r="E11294" s="1" t="s">
        <v>2923</v>
      </c>
      <c r="F11294" s="1" t="s">
        <v>90</v>
      </c>
      <c r="G11294" s="1" t="s">
        <v>89</v>
      </c>
      <c r="H11294" s="1" t="s">
        <v>916</v>
      </c>
      <c r="S11294" s="1">
        <v>44</v>
      </c>
      <c r="T11294" s="1">
        <v>1</v>
      </c>
      <c r="U11294" s="1">
        <v>0</v>
      </c>
      <c r="V11294" s="1">
        <v>0</v>
      </c>
    </row>
    <row r="11295" spans="1:24" x14ac:dyDescent="0.35">
      <c r="A11295" s="1">
        <v>450226</v>
      </c>
      <c r="B11295" s="1" t="s">
        <v>2358</v>
      </c>
      <c r="C11295" s="1">
        <v>128034503</v>
      </c>
      <c r="D11295" s="1">
        <v>226</v>
      </c>
      <c r="E11295" s="1" t="s">
        <v>2923</v>
      </c>
      <c r="F11295" s="1" t="s">
        <v>90</v>
      </c>
      <c r="G11295" s="1" t="s">
        <v>89</v>
      </c>
      <c r="H11295" s="1" t="s">
        <v>916</v>
      </c>
      <c r="S11295" s="1">
        <v>45</v>
      </c>
      <c r="T11295" s="1">
        <v>1</v>
      </c>
      <c r="U11295" s="1">
        <v>0</v>
      </c>
      <c r="V11295" s="1">
        <v>0</v>
      </c>
    </row>
    <row r="11296" spans="1:24" x14ac:dyDescent="0.35">
      <c r="A11296" s="1">
        <v>460226</v>
      </c>
      <c r="B11296" s="1" t="s">
        <v>2359</v>
      </c>
      <c r="C11296" s="1">
        <v>128034503</v>
      </c>
      <c r="D11296" s="1">
        <v>226</v>
      </c>
      <c r="E11296" s="1" t="s">
        <v>2923</v>
      </c>
      <c r="F11296" s="1" t="s">
        <v>90</v>
      </c>
      <c r="G11296" s="1" t="s">
        <v>89</v>
      </c>
      <c r="H11296" s="1" t="s">
        <v>916</v>
      </c>
      <c r="S11296" s="1">
        <v>46</v>
      </c>
      <c r="T11296" s="1">
        <v>1</v>
      </c>
      <c r="U11296" s="1">
        <v>0</v>
      </c>
      <c r="V11296" s="1">
        <v>0</v>
      </c>
    </row>
    <row r="11297" spans="1:24" x14ac:dyDescent="0.35">
      <c r="A11297" s="1">
        <v>470226</v>
      </c>
      <c r="B11297" s="1" t="s">
        <v>2360</v>
      </c>
      <c r="C11297" s="1">
        <v>128034503</v>
      </c>
      <c r="D11297" s="1">
        <v>226</v>
      </c>
      <c r="E11297" s="1" t="s">
        <v>2923</v>
      </c>
      <c r="F11297" s="1" t="s">
        <v>90</v>
      </c>
      <c r="G11297" s="1" t="s">
        <v>89</v>
      </c>
      <c r="H11297" s="1" t="s">
        <v>916</v>
      </c>
      <c r="S11297" s="1">
        <v>47</v>
      </c>
      <c r="T11297" s="1">
        <v>1</v>
      </c>
      <c r="U11297" s="1">
        <v>0</v>
      </c>
      <c r="V11297" s="1">
        <v>0</v>
      </c>
    </row>
    <row r="11298" spans="1:24" x14ac:dyDescent="0.35">
      <c r="A11298" s="1">
        <v>480226</v>
      </c>
      <c r="B11298" s="1" t="s">
        <v>2361</v>
      </c>
      <c r="C11298" s="1">
        <v>128034503</v>
      </c>
      <c r="D11298" s="1">
        <v>226</v>
      </c>
      <c r="E11298" s="1" t="s">
        <v>2923</v>
      </c>
      <c r="F11298" s="1" t="s">
        <v>90</v>
      </c>
      <c r="G11298" s="1" t="s">
        <v>89</v>
      </c>
      <c r="H11298" s="1" t="s">
        <v>916</v>
      </c>
      <c r="S11298" s="1">
        <v>48</v>
      </c>
      <c r="T11298" s="1">
        <v>1</v>
      </c>
      <c r="U11298" s="1">
        <v>0</v>
      </c>
      <c r="V11298" s="1">
        <v>0</v>
      </c>
    </row>
    <row r="11299" spans="1:24" x14ac:dyDescent="0.35">
      <c r="A11299" s="1">
        <v>250547</v>
      </c>
      <c r="B11299" s="1" t="s">
        <v>2364</v>
      </c>
      <c r="C11299" s="1">
        <v>128034607</v>
      </c>
      <c r="D11299" s="1">
        <v>547</v>
      </c>
      <c r="E11299" s="1" t="s">
        <v>48</v>
      </c>
      <c r="F11299" s="1" t="s">
        <v>48</v>
      </c>
      <c r="G11299" s="1" t="s">
        <v>48</v>
      </c>
      <c r="H11299" s="1" t="s">
        <v>48</v>
      </c>
      <c r="S11299" s="1">
        <v>25</v>
      </c>
      <c r="T11299" s="1">
        <v>2</v>
      </c>
      <c r="U11299" s="1">
        <v>0</v>
      </c>
      <c r="V11299" s="1">
        <v>0</v>
      </c>
    </row>
    <row r="11300" spans="1:24" x14ac:dyDescent="0.35">
      <c r="A11300" s="1">
        <v>260547</v>
      </c>
      <c r="B11300" s="1" t="s">
        <v>2365</v>
      </c>
      <c r="C11300" s="1">
        <v>128034607</v>
      </c>
      <c r="D11300" s="1">
        <v>547</v>
      </c>
      <c r="E11300" s="1" t="s">
        <v>48</v>
      </c>
      <c r="F11300" s="1" t="s">
        <v>48</v>
      </c>
      <c r="G11300" s="1" t="s">
        <v>48</v>
      </c>
      <c r="H11300" s="1" t="s">
        <v>48</v>
      </c>
      <c r="S11300" s="1">
        <v>26</v>
      </c>
      <c r="T11300" s="1">
        <v>2</v>
      </c>
      <c r="U11300" s="1">
        <v>0</v>
      </c>
      <c r="V11300" s="1">
        <v>0</v>
      </c>
    </row>
    <row r="11301" spans="1:24" x14ac:dyDescent="0.35">
      <c r="A11301" s="1">
        <v>270547</v>
      </c>
      <c r="B11301" s="1" t="s">
        <v>2366</v>
      </c>
      <c r="C11301" s="1">
        <v>128034607</v>
      </c>
      <c r="D11301" s="1">
        <v>547</v>
      </c>
      <c r="E11301" s="1" t="s">
        <v>48</v>
      </c>
      <c r="F11301" s="1" t="s">
        <v>48</v>
      </c>
      <c r="G11301" s="1" t="s">
        <v>48</v>
      </c>
      <c r="H11301" s="1" t="s">
        <v>48</v>
      </c>
      <c r="S11301" s="1">
        <v>27</v>
      </c>
      <c r="T11301" s="1">
        <v>2</v>
      </c>
      <c r="U11301" s="1">
        <v>0</v>
      </c>
      <c r="V11301" s="1">
        <v>0</v>
      </c>
    </row>
    <row r="11302" spans="1:24" x14ac:dyDescent="0.35">
      <c r="A11302" s="1">
        <v>280547</v>
      </c>
      <c r="B11302" s="1" t="s">
        <v>2367</v>
      </c>
      <c r="C11302" s="1">
        <v>128034607</v>
      </c>
      <c r="D11302" s="1">
        <v>547</v>
      </c>
      <c r="E11302" s="1" t="s">
        <v>48</v>
      </c>
      <c r="F11302" s="1" t="s">
        <v>48</v>
      </c>
      <c r="G11302" s="1" t="s">
        <v>48</v>
      </c>
      <c r="H11302" s="1" t="s">
        <v>48</v>
      </c>
      <c r="S11302" s="1">
        <v>28</v>
      </c>
      <c r="T11302" s="1">
        <v>2</v>
      </c>
      <c r="U11302" s="1">
        <v>0</v>
      </c>
      <c r="V11302" s="1">
        <v>0</v>
      </c>
    </row>
    <row r="11303" spans="1:24" x14ac:dyDescent="0.35">
      <c r="A11303" s="1">
        <v>290547</v>
      </c>
      <c r="B11303" s="1" t="s">
        <v>2341</v>
      </c>
      <c r="C11303" s="1">
        <v>128034607</v>
      </c>
      <c r="D11303" s="1">
        <v>547</v>
      </c>
      <c r="E11303" s="1" t="s">
        <v>2924</v>
      </c>
      <c r="F11303" s="1" t="s">
        <v>90</v>
      </c>
      <c r="G11303" s="1" t="s">
        <v>89</v>
      </c>
      <c r="H11303" s="1" t="s">
        <v>2369</v>
      </c>
      <c r="J11303" s="1">
        <v>626449.28</v>
      </c>
      <c r="S11303" s="1">
        <v>29</v>
      </c>
      <c r="T11303" s="1">
        <v>2</v>
      </c>
      <c r="U11303" s="1">
        <v>626449.25</v>
      </c>
      <c r="V11303" s="1">
        <v>0</v>
      </c>
    </row>
    <row r="11304" spans="1:24" x14ac:dyDescent="0.35">
      <c r="A11304" s="1">
        <v>300547</v>
      </c>
      <c r="B11304" s="1" t="s">
        <v>2343</v>
      </c>
      <c r="C11304" s="1">
        <v>128034607</v>
      </c>
      <c r="D11304" s="1">
        <v>547</v>
      </c>
      <c r="E11304" s="1" t="s">
        <v>2924</v>
      </c>
      <c r="F11304" s="1" t="s">
        <v>90</v>
      </c>
      <c r="G11304" s="1" t="s">
        <v>89</v>
      </c>
      <c r="H11304" s="1" t="s">
        <v>2369</v>
      </c>
      <c r="J11304" s="1">
        <v>538313.31999999995</v>
      </c>
      <c r="R11304" s="1">
        <v>-8.8135957717895508E-2</v>
      </c>
      <c r="S11304" s="1">
        <v>30</v>
      </c>
      <c r="T11304" s="1">
        <v>2</v>
      </c>
      <c r="U11304" s="1">
        <v>538313.3125</v>
      </c>
      <c r="V11304" s="1">
        <v>-8.8135957717895508E-2</v>
      </c>
      <c r="W11304" s="1">
        <v>-14.069126129150391</v>
      </c>
      <c r="X11304" s="1">
        <v>-14.069126129150391</v>
      </c>
    </row>
    <row r="11305" spans="1:24" x14ac:dyDescent="0.35">
      <c r="A11305" s="1">
        <v>310547</v>
      </c>
      <c r="B11305" s="1" t="s">
        <v>2344</v>
      </c>
      <c r="C11305" s="1">
        <v>128034607</v>
      </c>
      <c r="D11305" s="1">
        <v>547</v>
      </c>
      <c r="E11305" s="1" t="s">
        <v>2924</v>
      </c>
      <c r="F11305" s="1" t="s">
        <v>90</v>
      </c>
      <c r="G11305" s="1" t="s">
        <v>89</v>
      </c>
      <c r="H11305" s="1" t="s">
        <v>2369</v>
      </c>
      <c r="J11305" s="1">
        <v>499865.48</v>
      </c>
      <c r="R11305" s="1">
        <v>-3.844783827662468E-2</v>
      </c>
      <c r="S11305" s="1">
        <v>31</v>
      </c>
      <c r="T11305" s="1">
        <v>2</v>
      </c>
      <c r="U11305" s="1">
        <v>499865.46875</v>
      </c>
      <c r="V11305" s="1">
        <v>-3.844783827662468E-2</v>
      </c>
      <c r="W11305" s="1">
        <v>-7.142280101776123</v>
      </c>
      <c r="X11305" s="1">
        <v>-7.142280101776123</v>
      </c>
    </row>
    <row r="11306" spans="1:24" x14ac:dyDescent="0.35">
      <c r="A11306" s="1">
        <v>320547</v>
      </c>
      <c r="B11306" s="1" t="s">
        <v>2345</v>
      </c>
      <c r="C11306" s="1">
        <v>128034607</v>
      </c>
      <c r="D11306" s="1">
        <v>547</v>
      </c>
      <c r="E11306" s="1" t="s">
        <v>2924</v>
      </c>
      <c r="F11306" s="1" t="s">
        <v>90</v>
      </c>
      <c r="G11306" s="1" t="s">
        <v>89</v>
      </c>
      <c r="H11306" s="1" t="s">
        <v>2369</v>
      </c>
      <c r="J11306" s="1">
        <v>587973.9</v>
      </c>
      <c r="R11306" s="1">
        <v>8.8108420372009277E-2</v>
      </c>
      <c r="S11306" s="1">
        <v>32</v>
      </c>
      <c r="T11306" s="1">
        <v>2</v>
      </c>
      <c r="U11306" s="1">
        <v>587973.875</v>
      </c>
      <c r="V11306" s="1">
        <v>8.8108420372009277E-2</v>
      </c>
      <c r="W11306" s="1">
        <v>17.626424789428711</v>
      </c>
      <c r="X11306" s="1">
        <v>17.626424789428711</v>
      </c>
    </row>
    <row r="11307" spans="1:24" x14ac:dyDescent="0.35">
      <c r="A11307" s="1">
        <v>330547</v>
      </c>
      <c r="B11307" s="1" t="s">
        <v>2346</v>
      </c>
      <c r="C11307" s="1">
        <v>128034607</v>
      </c>
      <c r="D11307" s="1">
        <v>547</v>
      </c>
      <c r="E11307" s="1" t="s">
        <v>2924</v>
      </c>
      <c r="F11307" s="1" t="s">
        <v>90</v>
      </c>
      <c r="G11307" s="1" t="s">
        <v>89</v>
      </c>
      <c r="H11307" s="1" t="s">
        <v>2369</v>
      </c>
      <c r="J11307" s="1">
        <v>616845.06000000006</v>
      </c>
      <c r="R11307" s="1">
        <v>2.8871160000562668E-2</v>
      </c>
      <c r="S11307" s="1">
        <v>33</v>
      </c>
      <c r="T11307" s="1">
        <v>2</v>
      </c>
      <c r="U11307" s="1">
        <v>616845.0625</v>
      </c>
      <c r="V11307" s="1">
        <v>2.8871160000562668E-2</v>
      </c>
      <c r="W11307" s="1">
        <v>4.9102840423583984</v>
      </c>
      <c r="X11307" s="1">
        <v>4.9102840423583984</v>
      </c>
    </row>
    <row r="11308" spans="1:24" x14ac:dyDescent="0.35">
      <c r="A11308" s="1">
        <v>340547</v>
      </c>
      <c r="B11308" s="1" t="s">
        <v>2347</v>
      </c>
      <c r="C11308" s="1">
        <v>128034607</v>
      </c>
      <c r="D11308" s="1">
        <v>547</v>
      </c>
      <c r="E11308" s="1" t="s">
        <v>2924</v>
      </c>
      <c r="F11308" s="1" t="s">
        <v>90</v>
      </c>
      <c r="G11308" s="1" t="s">
        <v>89</v>
      </c>
      <c r="H11308" s="1" t="s">
        <v>2369</v>
      </c>
      <c r="J11308" s="1">
        <v>799186</v>
      </c>
      <c r="R11308" s="1">
        <v>0.18234093487262726</v>
      </c>
      <c r="S11308" s="1">
        <v>34</v>
      </c>
      <c r="T11308" s="1">
        <v>2</v>
      </c>
      <c r="U11308" s="1">
        <v>799186</v>
      </c>
      <c r="V11308" s="1">
        <v>0.18234093487262726</v>
      </c>
      <c r="W11308" s="1">
        <v>29.560249328613281</v>
      </c>
      <c r="X11308" s="1">
        <v>29.560249328613281</v>
      </c>
    </row>
    <row r="11309" spans="1:24" x14ac:dyDescent="0.35">
      <c r="A11309" s="1">
        <v>350547</v>
      </c>
      <c r="B11309" s="1" t="s">
        <v>2348</v>
      </c>
      <c r="C11309" s="1">
        <v>128034607</v>
      </c>
      <c r="D11309" s="1">
        <v>547</v>
      </c>
      <c r="E11309" s="1" t="s">
        <v>2924</v>
      </c>
      <c r="F11309" s="1" t="s">
        <v>90</v>
      </c>
      <c r="G11309" s="1" t="s">
        <v>89</v>
      </c>
      <c r="H11309" s="1" t="s">
        <v>2369</v>
      </c>
      <c r="J11309" s="1">
        <v>713937</v>
      </c>
      <c r="R11309" s="1">
        <v>-8.5248999297618866E-2</v>
      </c>
      <c r="S11309" s="1">
        <v>35</v>
      </c>
      <c r="T11309" s="1">
        <v>2</v>
      </c>
      <c r="U11309" s="1">
        <v>713937</v>
      </c>
      <c r="V11309" s="1">
        <v>-8.5248999297618866E-2</v>
      </c>
      <c r="W11309" s="1">
        <v>-10.66697883605957</v>
      </c>
      <c r="X11309" s="1">
        <v>-10.66697883605957</v>
      </c>
    </row>
    <row r="11310" spans="1:24" x14ac:dyDescent="0.35">
      <c r="A11310" s="1">
        <v>360547</v>
      </c>
      <c r="B11310" s="1" t="s">
        <v>2349</v>
      </c>
      <c r="C11310" s="1">
        <v>128034607</v>
      </c>
      <c r="D11310" s="1">
        <v>547</v>
      </c>
      <c r="E11310" s="1" t="s">
        <v>2924</v>
      </c>
      <c r="F11310" s="1" t="s">
        <v>90</v>
      </c>
      <c r="G11310" s="1" t="s">
        <v>89</v>
      </c>
      <c r="H11310" s="1" t="s">
        <v>2369</v>
      </c>
      <c r="J11310" s="1">
        <v>790279</v>
      </c>
      <c r="R11310" s="1">
        <v>7.6342001557350159E-2</v>
      </c>
      <c r="S11310" s="1">
        <v>36</v>
      </c>
      <c r="T11310" s="1">
        <v>2</v>
      </c>
      <c r="U11310" s="1">
        <v>790279</v>
      </c>
      <c r="V11310" s="1">
        <v>7.6342001557350159E-2</v>
      </c>
      <c r="W11310" s="1">
        <v>10.693099975585938</v>
      </c>
      <c r="X11310" s="1">
        <v>10.693099975585938</v>
      </c>
    </row>
    <row r="11311" spans="1:24" x14ac:dyDescent="0.35">
      <c r="A11311" s="1">
        <v>370547</v>
      </c>
      <c r="B11311" s="1" t="s">
        <v>2350</v>
      </c>
      <c r="C11311" s="1">
        <v>128034607</v>
      </c>
      <c r="D11311" s="1">
        <v>547</v>
      </c>
      <c r="E11311" s="1" t="s">
        <v>2924</v>
      </c>
      <c r="F11311" s="1" t="s">
        <v>90</v>
      </c>
      <c r="G11311" s="1" t="s">
        <v>89</v>
      </c>
      <c r="H11311" s="1" t="s">
        <v>2369</v>
      </c>
      <c r="J11311" s="1">
        <v>1159050.94</v>
      </c>
      <c r="R11311" s="1">
        <v>0.36877194046974182</v>
      </c>
      <c r="S11311" s="1">
        <v>37</v>
      </c>
      <c r="T11311" s="1">
        <v>2</v>
      </c>
      <c r="U11311" s="1">
        <v>1159051</v>
      </c>
      <c r="V11311" s="1">
        <v>0.36877194046974182</v>
      </c>
      <c r="W11311" s="1">
        <v>46.663520812988281</v>
      </c>
      <c r="X11311" s="1">
        <v>46.663520812988281</v>
      </c>
    </row>
    <row r="11312" spans="1:24" x14ac:dyDescent="0.35">
      <c r="A11312" s="1">
        <v>380547</v>
      </c>
      <c r="B11312" s="1" t="s">
        <v>2351</v>
      </c>
      <c r="C11312" s="1">
        <v>128034607</v>
      </c>
      <c r="D11312" s="1">
        <v>547</v>
      </c>
      <c r="E11312" s="1" t="s">
        <v>2924</v>
      </c>
      <c r="F11312" s="1" t="s">
        <v>90</v>
      </c>
      <c r="G11312" s="1" t="s">
        <v>89</v>
      </c>
      <c r="H11312" s="1" t="s">
        <v>2369</v>
      </c>
      <c r="J11312" s="1">
        <v>1203415</v>
      </c>
      <c r="R11312" s="1">
        <v>4.4364061206579208E-2</v>
      </c>
      <c r="S11312" s="1">
        <v>38</v>
      </c>
      <c r="T11312" s="1">
        <v>2</v>
      </c>
      <c r="U11312" s="1">
        <v>1203415</v>
      </c>
      <c r="V11312" s="1">
        <v>4.4364061206579208E-2</v>
      </c>
      <c r="W11312" s="1">
        <v>3.8276140689849854</v>
      </c>
      <c r="X11312" s="1">
        <v>3.8276140689849854</v>
      </c>
    </row>
    <row r="11313" spans="1:24" x14ac:dyDescent="0.35">
      <c r="A11313" s="1">
        <v>390547</v>
      </c>
      <c r="B11313" s="1" t="s">
        <v>2352</v>
      </c>
      <c r="C11313" s="1">
        <v>128034607</v>
      </c>
      <c r="D11313" s="1">
        <v>547</v>
      </c>
      <c r="E11313" s="1" t="s">
        <v>2924</v>
      </c>
      <c r="F11313" s="1" t="s">
        <v>90</v>
      </c>
      <c r="G11313" s="1" t="s">
        <v>89</v>
      </c>
      <c r="H11313" s="1" t="s">
        <v>2369</v>
      </c>
      <c r="J11313" s="1">
        <v>1328407</v>
      </c>
      <c r="R11313" s="1">
        <v>0.1249919980764389</v>
      </c>
      <c r="S11313" s="1">
        <v>39</v>
      </c>
      <c r="T11313" s="1">
        <v>2</v>
      </c>
      <c r="U11313" s="1">
        <v>1328407</v>
      </c>
      <c r="V11313" s="1">
        <v>0.1249919980764389</v>
      </c>
      <c r="W11313" s="1">
        <v>10.386442184448242</v>
      </c>
      <c r="X11313" s="1">
        <v>10.386442184448242</v>
      </c>
    </row>
    <row r="11314" spans="1:24" x14ac:dyDescent="0.35">
      <c r="A11314" s="1">
        <v>400547</v>
      </c>
      <c r="B11314" s="1" t="s">
        <v>2353</v>
      </c>
      <c r="C11314" s="1">
        <v>128034607</v>
      </c>
      <c r="D11314" s="1">
        <v>547</v>
      </c>
      <c r="E11314" s="1" t="s">
        <v>48</v>
      </c>
      <c r="F11314" s="1" t="s">
        <v>48</v>
      </c>
      <c r="G11314" s="1" t="s">
        <v>48</v>
      </c>
      <c r="H11314" s="1" t="s">
        <v>48</v>
      </c>
      <c r="S11314" s="1">
        <v>40</v>
      </c>
      <c r="T11314" s="1">
        <v>2</v>
      </c>
      <c r="U11314" s="1">
        <v>0</v>
      </c>
      <c r="V11314" s="1">
        <v>0</v>
      </c>
      <c r="W11314" s="1">
        <v>-100</v>
      </c>
      <c r="X11314" s="1">
        <v>-100</v>
      </c>
    </row>
    <row r="11315" spans="1:24" x14ac:dyDescent="0.35">
      <c r="A11315" s="1">
        <v>410547</v>
      </c>
      <c r="B11315" s="1" t="s">
        <v>2354</v>
      </c>
      <c r="C11315" s="1">
        <v>128034607</v>
      </c>
      <c r="D11315" s="1">
        <v>547</v>
      </c>
      <c r="E11315" s="1" t="s">
        <v>48</v>
      </c>
      <c r="F11315" s="1" t="s">
        <v>48</v>
      </c>
      <c r="G11315" s="1" t="s">
        <v>48</v>
      </c>
      <c r="H11315" s="1" t="s">
        <v>48</v>
      </c>
      <c r="S11315" s="1">
        <v>41</v>
      </c>
      <c r="T11315" s="1">
        <v>2</v>
      </c>
      <c r="U11315" s="1">
        <v>0</v>
      </c>
      <c r="V11315" s="1">
        <v>0</v>
      </c>
    </row>
    <row r="11316" spans="1:24" x14ac:dyDescent="0.35">
      <c r="A11316" s="1">
        <v>420547</v>
      </c>
      <c r="B11316" s="1" t="s">
        <v>2355</v>
      </c>
      <c r="C11316" s="1">
        <v>128034607</v>
      </c>
      <c r="D11316" s="1">
        <v>547</v>
      </c>
      <c r="E11316" s="1" t="s">
        <v>48</v>
      </c>
      <c r="F11316" s="1" t="s">
        <v>48</v>
      </c>
      <c r="G11316" s="1" t="s">
        <v>48</v>
      </c>
      <c r="H11316" s="1" t="s">
        <v>48</v>
      </c>
      <c r="S11316" s="1">
        <v>42</v>
      </c>
      <c r="T11316" s="1">
        <v>2</v>
      </c>
      <c r="U11316" s="1">
        <v>0</v>
      </c>
      <c r="V11316" s="1">
        <v>0</v>
      </c>
    </row>
    <row r="11317" spans="1:24" x14ac:dyDescent="0.35">
      <c r="A11317" s="1">
        <v>430547</v>
      </c>
      <c r="B11317" s="1" t="s">
        <v>2356</v>
      </c>
      <c r="C11317" s="1">
        <v>128034607</v>
      </c>
      <c r="D11317" s="1">
        <v>547</v>
      </c>
      <c r="E11317" s="1" t="s">
        <v>48</v>
      </c>
      <c r="F11317" s="1" t="s">
        <v>48</v>
      </c>
      <c r="G11317" s="1" t="s">
        <v>48</v>
      </c>
      <c r="H11317" s="1" t="s">
        <v>48</v>
      </c>
      <c r="S11317" s="1">
        <v>43</v>
      </c>
      <c r="T11317" s="1">
        <v>2</v>
      </c>
      <c r="U11317" s="1">
        <v>0</v>
      </c>
      <c r="V11317" s="1">
        <v>0</v>
      </c>
    </row>
    <row r="11318" spans="1:24" x14ac:dyDescent="0.35">
      <c r="A11318" s="1">
        <v>440547</v>
      </c>
      <c r="B11318" s="1" t="s">
        <v>2357</v>
      </c>
      <c r="C11318" s="1">
        <v>128034607</v>
      </c>
      <c r="D11318" s="1">
        <v>547</v>
      </c>
      <c r="E11318" s="1" t="s">
        <v>48</v>
      </c>
      <c r="F11318" s="1" t="s">
        <v>48</v>
      </c>
      <c r="G11318" s="1" t="s">
        <v>48</v>
      </c>
      <c r="H11318" s="1" t="s">
        <v>48</v>
      </c>
      <c r="S11318" s="1">
        <v>44</v>
      </c>
      <c r="T11318" s="1">
        <v>2</v>
      </c>
      <c r="U11318" s="1">
        <v>0</v>
      </c>
      <c r="V11318" s="1">
        <v>0</v>
      </c>
    </row>
    <row r="11319" spans="1:24" x14ac:dyDescent="0.35">
      <c r="A11319" s="1">
        <v>450547</v>
      </c>
      <c r="B11319" s="1" t="s">
        <v>2358</v>
      </c>
      <c r="C11319" s="1">
        <v>128034607</v>
      </c>
      <c r="D11319" s="1">
        <v>547</v>
      </c>
      <c r="E11319" s="1" t="s">
        <v>48</v>
      </c>
      <c r="F11319" s="1" t="s">
        <v>48</v>
      </c>
      <c r="G11319" s="1" t="s">
        <v>48</v>
      </c>
      <c r="H11319" s="1" t="s">
        <v>48</v>
      </c>
      <c r="S11319" s="1">
        <v>45</v>
      </c>
      <c r="T11319" s="1">
        <v>2</v>
      </c>
      <c r="U11319" s="1">
        <v>0</v>
      </c>
      <c r="V11319" s="1">
        <v>0</v>
      </c>
    </row>
    <row r="11320" spans="1:24" x14ac:dyDescent="0.35">
      <c r="A11320" s="1">
        <v>460547</v>
      </c>
      <c r="B11320" s="1" t="s">
        <v>2359</v>
      </c>
      <c r="C11320" s="1">
        <v>128034607</v>
      </c>
      <c r="D11320" s="1">
        <v>547</v>
      </c>
      <c r="E11320" s="1" t="s">
        <v>48</v>
      </c>
      <c r="F11320" s="1" t="s">
        <v>48</v>
      </c>
      <c r="G11320" s="1" t="s">
        <v>48</v>
      </c>
      <c r="H11320" s="1" t="s">
        <v>48</v>
      </c>
      <c r="S11320" s="1">
        <v>46</v>
      </c>
      <c r="T11320" s="1">
        <v>2</v>
      </c>
      <c r="U11320" s="1">
        <v>0</v>
      </c>
      <c r="V11320" s="1">
        <v>0</v>
      </c>
    </row>
    <row r="11321" spans="1:24" x14ac:dyDescent="0.35">
      <c r="A11321" s="1">
        <v>470547</v>
      </c>
      <c r="B11321" s="1" t="s">
        <v>2360</v>
      </c>
      <c r="C11321" s="1">
        <v>128034607</v>
      </c>
      <c r="D11321" s="1">
        <v>547</v>
      </c>
      <c r="E11321" s="1" t="s">
        <v>48</v>
      </c>
      <c r="F11321" s="1" t="s">
        <v>48</v>
      </c>
      <c r="G11321" s="1" t="s">
        <v>48</v>
      </c>
      <c r="H11321" s="1" t="s">
        <v>48</v>
      </c>
      <c r="S11321" s="1">
        <v>47</v>
      </c>
      <c r="T11321" s="1">
        <v>2</v>
      </c>
      <c r="U11321" s="1">
        <v>0</v>
      </c>
      <c r="V11321" s="1">
        <v>0</v>
      </c>
    </row>
    <row r="11322" spans="1:24" x14ac:dyDescent="0.35">
      <c r="A11322" s="1">
        <v>290040</v>
      </c>
      <c r="B11322" s="1" t="s">
        <v>2341</v>
      </c>
      <c r="C11322" s="1">
        <v>128321103</v>
      </c>
      <c r="D11322" s="1">
        <v>40</v>
      </c>
      <c r="E11322" s="1" t="s">
        <v>2925</v>
      </c>
      <c r="F11322" s="1" t="s">
        <v>90</v>
      </c>
      <c r="G11322" s="1" t="s">
        <v>334</v>
      </c>
      <c r="H11322" s="1" t="s">
        <v>916</v>
      </c>
      <c r="I11322" s="1">
        <v>1289693.51</v>
      </c>
      <c r="J11322" s="1">
        <v>65099.57</v>
      </c>
      <c r="L11322" s="1">
        <v>9250095</v>
      </c>
      <c r="S11322" s="1">
        <v>29</v>
      </c>
      <c r="T11322" s="1">
        <v>1</v>
      </c>
      <c r="U11322" s="1">
        <v>10604888</v>
      </c>
      <c r="V11322" s="1">
        <v>0</v>
      </c>
    </row>
    <row r="11323" spans="1:24" x14ac:dyDescent="0.35">
      <c r="A11323" s="1">
        <v>300040</v>
      </c>
      <c r="B11323" s="1" t="s">
        <v>2343</v>
      </c>
      <c r="C11323" s="1">
        <v>128321103</v>
      </c>
      <c r="D11323" s="1">
        <v>40</v>
      </c>
      <c r="E11323" s="1" t="s">
        <v>2925</v>
      </c>
      <c r="F11323" s="1" t="s">
        <v>90</v>
      </c>
      <c r="G11323" s="1" t="s">
        <v>334</v>
      </c>
      <c r="H11323" s="1" t="s">
        <v>916</v>
      </c>
      <c r="I11323" s="1">
        <v>1299407.3999999999</v>
      </c>
      <c r="J11323" s="1">
        <v>67482.559999999998</v>
      </c>
      <c r="L11323" s="1">
        <v>9426869</v>
      </c>
      <c r="M11323" s="1">
        <v>0.17677399516105652</v>
      </c>
      <c r="N11323" s="1">
        <v>1.9110506772994995</v>
      </c>
      <c r="O11323" s="1">
        <v>9.7138900309801102E-3</v>
      </c>
      <c r="P11323" s="1">
        <v>0.75319367647171021</v>
      </c>
      <c r="R11323" s="1">
        <v>2.3829899728298187E-3</v>
      </c>
      <c r="S11323" s="1">
        <v>30</v>
      </c>
      <c r="T11323" s="1">
        <v>1</v>
      </c>
      <c r="U11323" s="1">
        <v>10793759</v>
      </c>
      <c r="V11323" s="1">
        <v>0.1888708770275116</v>
      </c>
      <c r="W11323" s="1">
        <v>1.7809805870056152</v>
      </c>
      <c r="X11323" s="1">
        <v>1.7809805870056152</v>
      </c>
    </row>
    <row r="11324" spans="1:24" x14ac:dyDescent="0.35">
      <c r="A11324" s="1">
        <v>310040</v>
      </c>
      <c r="B11324" s="1" t="s">
        <v>2344</v>
      </c>
      <c r="C11324" s="1">
        <v>128321103</v>
      </c>
      <c r="D11324" s="1">
        <v>40</v>
      </c>
      <c r="E11324" s="1" t="s">
        <v>2925</v>
      </c>
      <c r="F11324" s="1" t="s">
        <v>90</v>
      </c>
      <c r="G11324" s="1" t="s">
        <v>334</v>
      </c>
      <c r="H11324" s="1" t="s">
        <v>916</v>
      </c>
      <c r="I11324" s="1">
        <v>1347155</v>
      </c>
      <c r="K11324" s="1">
        <v>328088</v>
      </c>
      <c r="L11324" s="1">
        <v>9501462</v>
      </c>
      <c r="M11324" s="1">
        <v>7.4593000113964081E-2</v>
      </c>
      <c r="N11324" s="1">
        <v>0.79128074645996094</v>
      </c>
      <c r="O11324" s="1">
        <v>4.7747600823640823E-2</v>
      </c>
      <c r="P11324" s="1">
        <v>3.6745674610137939</v>
      </c>
      <c r="S11324" s="1">
        <v>31</v>
      </c>
      <c r="T11324" s="1">
        <v>1</v>
      </c>
      <c r="U11324" s="1">
        <v>11176705</v>
      </c>
      <c r="V11324" s="1">
        <v>0.1223406046628952</v>
      </c>
      <c r="W11324" s="1">
        <v>3.5478465557098389</v>
      </c>
      <c r="X11324" s="1">
        <v>3.5478465557098389</v>
      </c>
    </row>
    <row r="11325" spans="1:24" x14ac:dyDescent="0.35">
      <c r="A11325" s="1">
        <v>320040</v>
      </c>
      <c r="B11325" s="1" t="s">
        <v>2345</v>
      </c>
      <c r="C11325" s="1">
        <v>128321103</v>
      </c>
      <c r="D11325" s="1">
        <v>40</v>
      </c>
      <c r="E11325" s="1" t="s">
        <v>2925</v>
      </c>
      <c r="F11325" s="1" t="s">
        <v>90</v>
      </c>
      <c r="G11325" s="1" t="s">
        <v>334</v>
      </c>
      <c r="H11325" s="1" t="s">
        <v>916</v>
      </c>
      <c r="I11325" s="1">
        <v>1359641.14</v>
      </c>
      <c r="J11325" s="1">
        <v>45109</v>
      </c>
      <c r="K11325" s="1">
        <v>328088</v>
      </c>
      <c r="L11325" s="1">
        <v>9507594</v>
      </c>
      <c r="M11325" s="1">
        <v>6.1320001259446144E-3</v>
      </c>
      <c r="N11325" s="1">
        <v>6.453743577003479E-2</v>
      </c>
      <c r="O11325" s="1">
        <v>1.2486140243709087E-2</v>
      </c>
      <c r="P11325" s="1">
        <v>0.9268525242805481</v>
      </c>
      <c r="Q11325" s="1">
        <v>0</v>
      </c>
      <c r="S11325" s="1">
        <v>32</v>
      </c>
      <c r="T11325" s="1">
        <v>1</v>
      </c>
      <c r="U11325" s="1">
        <v>11240432</v>
      </c>
      <c r="V11325" s="1">
        <v>1.8618140369653702E-2</v>
      </c>
      <c r="W11325" s="1">
        <v>0.57017695903778076</v>
      </c>
      <c r="X11325" s="1">
        <v>0.57017695903778076</v>
      </c>
    </row>
    <row r="11326" spans="1:24" x14ac:dyDescent="0.35">
      <c r="A11326" s="1">
        <v>330040</v>
      </c>
      <c r="B11326" s="1" t="s">
        <v>2346</v>
      </c>
      <c r="C11326" s="1">
        <v>128321103</v>
      </c>
      <c r="D11326" s="1">
        <v>40</v>
      </c>
      <c r="E11326" s="1" t="s">
        <v>2925</v>
      </c>
      <c r="F11326" s="1" t="s">
        <v>90</v>
      </c>
      <c r="G11326" s="1" t="s">
        <v>334</v>
      </c>
      <c r="H11326" s="1" t="s">
        <v>916</v>
      </c>
      <c r="I11326" s="1">
        <v>1406263.41</v>
      </c>
      <c r="K11326" s="1">
        <v>328088</v>
      </c>
      <c r="L11326" s="1">
        <v>9629216</v>
      </c>
      <c r="M11326" s="1">
        <v>0.1216220036149025</v>
      </c>
      <c r="N11326" s="1">
        <v>1.2792090177536011</v>
      </c>
      <c r="O11326" s="1">
        <v>4.6622268855571747E-2</v>
      </c>
      <c r="P11326" s="1">
        <v>3.4290127754211426</v>
      </c>
      <c r="Q11326" s="1">
        <v>0</v>
      </c>
      <c r="S11326" s="1">
        <v>33</v>
      </c>
      <c r="T11326" s="1">
        <v>1</v>
      </c>
      <c r="U11326" s="1">
        <v>11363567</v>
      </c>
      <c r="V11326" s="1">
        <v>0.16824427247047424</v>
      </c>
      <c r="W11326" s="1">
        <v>1.0954650640487671</v>
      </c>
      <c r="X11326" s="1">
        <v>1.0954650640487671</v>
      </c>
    </row>
    <row r="11327" spans="1:24" x14ac:dyDescent="0.35">
      <c r="A11327" s="1">
        <v>340040</v>
      </c>
      <c r="B11327" s="1" t="s">
        <v>2347</v>
      </c>
      <c r="C11327" s="1">
        <v>128321103</v>
      </c>
      <c r="D11327" s="1">
        <v>40</v>
      </c>
      <c r="E11327" s="1" t="s">
        <v>2925</v>
      </c>
      <c r="F11327" s="1" t="s">
        <v>90</v>
      </c>
      <c r="G11327" s="1" t="s">
        <v>334</v>
      </c>
      <c r="H11327" s="1" t="s">
        <v>916</v>
      </c>
      <c r="I11327" s="1">
        <v>1406212.45</v>
      </c>
      <c r="K11327" s="1">
        <v>328088</v>
      </c>
      <c r="L11327" s="1">
        <v>9629210</v>
      </c>
      <c r="M11327" s="1">
        <v>-6.0000002122251317E-6</v>
      </c>
      <c r="N11327" s="1">
        <v>-6.2310369685292244E-5</v>
      </c>
      <c r="O11327" s="1">
        <v>-5.0959999498445541E-5</v>
      </c>
      <c r="P11327" s="1">
        <v>-3.6237877793610096E-3</v>
      </c>
      <c r="Q11327" s="1">
        <v>0</v>
      </c>
      <c r="S11327" s="1">
        <v>34</v>
      </c>
      <c r="T11327" s="1">
        <v>1</v>
      </c>
      <c r="U11327" s="1">
        <v>11363510</v>
      </c>
      <c r="V11327" s="1">
        <v>-5.6960001529660076E-5</v>
      </c>
      <c r="W11327" s="1">
        <v>-5.0160306273028255E-4</v>
      </c>
      <c r="X11327" s="1">
        <v>-5.0160306273028255E-4</v>
      </c>
    </row>
    <row r="11328" spans="1:24" x14ac:dyDescent="0.35">
      <c r="A11328" s="1">
        <v>350040</v>
      </c>
      <c r="B11328" s="1" t="s">
        <v>2348</v>
      </c>
      <c r="C11328" s="1">
        <v>128321103</v>
      </c>
      <c r="D11328" s="1">
        <v>40</v>
      </c>
      <c r="E11328" s="1" t="s">
        <v>2925</v>
      </c>
      <c r="F11328" s="1" t="s">
        <v>90</v>
      </c>
      <c r="G11328" s="1" t="s">
        <v>334</v>
      </c>
      <c r="H11328" s="1" t="s">
        <v>916</v>
      </c>
      <c r="I11328" s="1">
        <v>1462934</v>
      </c>
      <c r="K11328" s="1">
        <v>328088</v>
      </c>
      <c r="L11328" s="1">
        <v>9772906</v>
      </c>
      <c r="M11328" s="1">
        <v>0.14369599521160126</v>
      </c>
      <c r="N11328" s="1">
        <v>1.4922927618026733</v>
      </c>
      <c r="O11328" s="1">
        <v>5.6721549481153488E-2</v>
      </c>
      <c r="P11328" s="1">
        <v>4.0336403846740723</v>
      </c>
      <c r="Q11328" s="1">
        <v>0</v>
      </c>
      <c r="S11328" s="1">
        <v>35</v>
      </c>
      <c r="T11328" s="1">
        <v>1</v>
      </c>
      <c r="U11328" s="1">
        <v>11563928</v>
      </c>
      <c r="V11328" s="1">
        <v>0.20041754841804504</v>
      </c>
      <c r="W11328" s="1">
        <v>1.7636979818344116</v>
      </c>
      <c r="X11328" s="1">
        <v>1.7636979818344116</v>
      </c>
    </row>
    <row r="11329" spans="1:24" x14ac:dyDescent="0.35">
      <c r="A11329" s="1">
        <v>360040</v>
      </c>
      <c r="B11329" s="1" t="s">
        <v>2349</v>
      </c>
      <c r="C11329" s="1">
        <v>128321103</v>
      </c>
      <c r="D11329" s="1">
        <v>40</v>
      </c>
      <c r="E11329" s="1" t="s">
        <v>2925</v>
      </c>
      <c r="F11329" s="1" t="s">
        <v>90</v>
      </c>
      <c r="G11329" s="1" t="s">
        <v>334</v>
      </c>
      <c r="H11329" s="1" t="s">
        <v>916</v>
      </c>
      <c r="I11329" s="1">
        <v>1592103.69</v>
      </c>
      <c r="K11329" s="1">
        <v>328088</v>
      </c>
      <c r="L11329" s="1">
        <v>10162273</v>
      </c>
      <c r="M11329" s="1">
        <v>0.38936701416969299</v>
      </c>
      <c r="N11329" s="1">
        <v>3.9841475486755371</v>
      </c>
      <c r="O11329" s="1">
        <v>0.12916968762874603</v>
      </c>
      <c r="P11329" s="1">
        <v>8.8294954299926758</v>
      </c>
      <c r="Q11329" s="1">
        <v>0</v>
      </c>
      <c r="S11329" s="1">
        <v>36</v>
      </c>
      <c r="T11329" s="1">
        <v>1</v>
      </c>
      <c r="U11329" s="1">
        <v>12082465</v>
      </c>
      <c r="V11329" s="1">
        <v>0.51853668689727783</v>
      </c>
      <c r="W11329" s="1">
        <v>4.4840903282165527</v>
      </c>
      <c r="X11329" s="1">
        <v>4.4840903282165527</v>
      </c>
    </row>
    <row r="11330" spans="1:24" x14ac:dyDescent="0.35">
      <c r="A11330" s="1">
        <v>370040</v>
      </c>
      <c r="B11330" s="1" t="s">
        <v>2350</v>
      </c>
      <c r="C11330" s="1">
        <v>128321103</v>
      </c>
      <c r="D11330" s="1">
        <v>40</v>
      </c>
      <c r="E11330" s="1" t="s">
        <v>2925</v>
      </c>
      <c r="F11330" s="1" t="s">
        <v>90</v>
      </c>
      <c r="G11330" s="1" t="s">
        <v>334</v>
      </c>
      <c r="H11330" s="1" t="s">
        <v>916</v>
      </c>
      <c r="S11330" s="1">
        <v>37</v>
      </c>
      <c r="T11330" s="1">
        <v>1</v>
      </c>
      <c r="U11330" s="1">
        <v>0</v>
      </c>
      <c r="V11330" s="1">
        <v>0</v>
      </c>
      <c r="W11330" s="1">
        <v>-100</v>
      </c>
      <c r="X11330" s="1">
        <v>-100</v>
      </c>
    </row>
    <row r="11331" spans="1:24" x14ac:dyDescent="0.35">
      <c r="A11331" s="1">
        <v>380040</v>
      </c>
      <c r="B11331" s="1" t="s">
        <v>2351</v>
      </c>
      <c r="C11331" s="1">
        <v>128321103</v>
      </c>
      <c r="D11331" s="1">
        <v>40</v>
      </c>
      <c r="E11331" s="1" t="s">
        <v>2925</v>
      </c>
      <c r="F11331" s="1" t="s">
        <v>90</v>
      </c>
      <c r="G11331" s="1" t="s">
        <v>334</v>
      </c>
      <c r="H11331" s="1" t="s">
        <v>916</v>
      </c>
      <c r="I11331" s="1">
        <v>1693543</v>
      </c>
      <c r="J11331" s="1">
        <v>63961</v>
      </c>
      <c r="K11331" s="1">
        <v>328088</v>
      </c>
      <c r="L11331" s="1">
        <v>10826487</v>
      </c>
      <c r="S11331" s="1">
        <v>38</v>
      </c>
      <c r="T11331" s="1">
        <v>1</v>
      </c>
      <c r="U11331" s="1">
        <v>12912079</v>
      </c>
      <c r="V11331" s="1">
        <v>0</v>
      </c>
    </row>
    <row r="11332" spans="1:24" x14ac:dyDescent="0.35">
      <c r="A11332" s="1">
        <v>390040</v>
      </c>
      <c r="B11332" s="1" t="s">
        <v>2352</v>
      </c>
      <c r="C11332" s="1">
        <v>128321103</v>
      </c>
      <c r="D11332" s="1">
        <v>40</v>
      </c>
      <c r="E11332" s="1" t="s">
        <v>2925</v>
      </c>
      <c r="F11332" s="1" t="s">
        <v>90</v>
      </c>
      <c r="G11332" s="1" t="s">
        <v>334</v>
      </c>
      <c r="H11332" s="1" t="s">
        <v>916</v>
      </c>
      <c r="I11332" s="1">
        <v>1695501</v>
      </c>
      <c r="J11332" s="1">
        <v>159561</v>
      </c>
      <c r="K11332" s="1">
        <v>378088</v>
      </c>
      <c r="L11332" s="1">
        <v>10935943</v>
      </c>
      <c r="M11332" s="1">
        <v>0.10945600271224976</v>
      </c>
      <c r="N11332" s="1">
        <v>1.0110019445419312</v>
      </c>
      <c r="O11332" s="1">
        <v>1.9580000080168247E-3</v>
      </c>
      <c r="P11332" s="1">
        <v>0.1156156063079834</v>
      </c>
      <c r="Q11332" s="1">
        <v>5.000000074505806E-2</v>
      </c>
      <c r="R11332" s="1">
        <v>9.5600001513957977E-2</v>
      </c>
      <c r="S11332" s="1">
        <v>39</v>
      </c>
      <c r="T11332" s="1">
        <v>1</v>
      </c>
      <c r="U11332" s="1">
        <v>13169093</v>
      </c>
      <c r="V11332" s="1">
        <v>0.25701400637626648</v>
      </c>
      <c r="W11332" s="1">
        <v>1.9904928207397461</v>
      </c>
      <c r="X11332" s="1">
        <v>1.9904928207397461</v>
      </c>
    </row>
    <row r="11333" spans="1:24" x14ac:dyDescent="0.35">
      <c r="A11333" s="1">
        <v>400040</v>
      </c>
      <c r="B11333" s="1" t="s">
        <v>2353</v>
      </c>
      <c r="C11333" s="1">
        <v>128321103</v>
      </c>
      <c r="D11333" s="1">
        <v>40</v>
      </c>
      <c r="E11333" s="1" t="s">
        <v>2926</v>
      </c>
      <c r="F11333" s="1" t="s">
        <v>90</v>
      </c>
      <c r="G11333" s="1" t="s">
        <v>334</v>
      </c>
      <c r="H11333" s="1" t="s">
        <v>916</v>
      </c>
      <c r="S11333" s="1">
        <v>40</v>
      </c>
      <c r="T11333" s="1">
        <v>1</v>
      </c>
      <c r="U11333" s="1">
        <v>0</v>
      </c>
      <c r="V11333" s="1">
        <v>0</v>
      </c>
      <c r="W11333" s="1">
        <v>-100</v>
      </c>
      <c r="X11333" s="1">
        <v>-100</v>
      </c>
    </row>
    <row r="11334" spans="1:24" x14ac:dyDescent="0.35">
      <c r="A11334" s="1">
        <v>410040</v>
      </c>
      <c r="B11334" s="1" t="s">
        <v>2354</v>
      </c>
      <c r="C11334" s="1">
        <v>128321103</v>
      </c>
      <c r="D11334" s="1">
        <v>40</v>
      </c>
      <c r="E11334" s="1" t="s">
        <v>2926</v>
      </c>
      <c r="F11334" s="1" t="s">
        <v>90</v>
      </c>
      <c r="G11334" s="1" t="s">
        <v>334</v>
      </c>
      <c r="H11334" s="1" t="s">
        <v>916</v>
      </c>
      <c r="S11334" s="1">
        <v>41</v>
      </c>
      <c r="T11334" s="1">
        <v>1</v>
      </c>
      <c r="U11334" s="1">
        <v>0</v>
      </c>
      <c r="V11334" s="1">
        <v>0</v>
      </c>
    </row>
    <row r="11335" spans="1:24" x14ac:dyDescent="0.35">
      <c r="A11335" s="1">
        <v>420040</v>
      </c>
      <c r="B11335" s="1" t="s">
        <v>2355</v>
      </c>
      <c r="C11335" s="1">
        <v>128321103</v>
      </c>
      <c r="D11335" s="1">
        <v>40</v>
      </c>
      <c r="E11335" s="1" t="s">
        <v>2926</v>
      </c>
      <c r="F11335" s="1" t="s">
        <v>90</v>
      </c>
      <c r="G11335" s="1" t="s">
        <v>334</v>
      </c>
      <c r="H11335" s="1" t="s">
        <v>916</v>
      </c>
      <c r="S11335" s="1">
        <v>42</v>
      </c>
      <c r="T11335" s="1">
        <v>1</v>
      </c>
      <c r="U11335" s="1">
        <v>0</v>
      </c>
      <c r="V11335" s="1">
        <v>0</v>
      </c>
    </row>
    <row r="11336" spans="1:24" x14ac:dyDescent="0.35">
      <c r="A11336" s="1">
        <v>430040</v>
      </c>
      <c r="B11336" s="1" t="s">
        <v>2356</v>
      </c>
      <c r="C11336" s="1">
        <v>128321103</v>
      </c>
      <c r="D11336" s="1">
        <v>40</v>
      </c>
      <c r="E11336" s="1" t="s">
        <v>2926</v>
      </c>
      <c r="F11336" s="1" t="s">
        <v>90</v>
      </c>
      <c r="G11336" s="1" t="s">
        <v>334</v>
      </c>
      <c r="H11336" s="1" t="s">
        <v>916</v>
      </c>
      <c r="S11336" s="1">
        <v>43</v>
      </c>
      <c r="T11336" s="1">
        <v>1</v>
      </c>
      <c r="U11336" s="1">
        <v>0</v>
      </c>
      <c r="V11336" s="1">
        <v>0</v>
      </c>
    </row>
    <row r="11337" spans="1:24" x14ac:dyDescent="0.35">
      <c r="A11337" s="1">
        <v>440040</v>
      </c>
      <c r="B11337" s="1" t="s">
        <v>2357</v>
      </c>
      <c r="C11337" s="1">
        <v>128321103</v>
      </c>
      <c r="D11337" s="1">
        <v>40</v>
      </c>
      <c r="E11337" s="1" t="s">
        <v>2926</v>
      </c>
      <c r="F11337" s="1" t="s">
        <v>90</v>
      </c>
      <c r="G11337" s="1" t="s">
        <v>334</v>
      </c>
      <c r="H11337" s="1" t="s">
        <v>916</v>
      </c>
      <c r="S11337" s="1">
        <v>44</v>
      </c>
      <c r="T11337" s="1">
        <v>1</v>
      </c>
      <c r="U11337" s="1">
        <v>0</v>
      </c>
      <c r="V11337" s="1">
        <v>0</v>
      </c>
    </row>
    <row r="11338" spans="1:24" x14ac:dyDescent="0.35">
      <c r="A11338" s="1">
        <v>450040</v>
      </c>
      <c r="B11338" s="1" t="s">
        <v>2358</v>
      </c>
      <c r="C11338" s="1">
        <v>128321103</v>
      </c>
      <c r="D11338" s="1">
        <v>40</v>
      </c>
      <c r="E11338" s="1" t="s">
        <v>2926</v>
      </c>
      <c r="F11338" s="1" t="s">
        <v>90</v>
      </c>
      <c r="G11338" s="1" t="s">
        <v>334</v>
      </c>
      <c r="H11338" s="1" t="s">
        <v>916</v>
      </c>
      <c r="S11338" s="1">
        <v>45</v>
      </c>
      <c r="T11338" s="1">
        <v>1</v>
      </c>
      <c r="U11338" s="1">
        <v>0</v>
      </c>
      <c r="V11338" s="1">
        <v>0</v>
      </c>
    </row>
    <row r="11339" spans="1:24" x14ac:dyDescent="0.35">
      <c r="A11339" s="1">
        <v>460040</v>
      </c>
      <c r="B11339" s="1" t="s">
        <v>2359</v>
      </c>
      <c r="C11339" s="1">
        <v>128321103</v>
      </c>
      <c r="D11339" s="1">
        <v>40</v>
      </c>
      <c r="E11339" s="1" t="s">
        <v>2926</v>
      </c>
      <c r="F11339" s="1" t="s">
        <v>90</v>
      </c>
      <c r="G11339" s="1" t="s">
        <v>334</v>
      </c>
      <c r="H11339" s="1" t="s">
        <v>916</v>
      </c>
      <c r="S11339" s="1">
        <v>46</v>
      </c>
      <c r="T11339" s="1">
        <v>1</v>
      </c>
      <c r="U11339" s="1">
        <v>0</v>
      </c>
      <c r="V11339" s="1">
        <v>0</v>
      </c>
    </row>
    <row r="11340" spans="1:24" x14ac:dyDescent="0.35">
      <c r="A11340" s="1">
        <v>470040</v>
      </c>
      <c r="B11340" s="1" t="s">
        <v>2360</v>
      </c>
      <c r="C11340" s="1">
        <v>128321103</v>
      </c>
      <c r="D11340" s="1">
        <v>40</v>
      </c>
      <c r="E11340" s="1" t="s">
        <v>2926</v>
      </c>
      <c r="F11340" s="1" t="s">
        <v>90</v>
      </c>
      <c r="G11340" s="1" t="s">
        <v>334</v>
      </c>
      <c r="H11340" s="1" t="s">
        <v>916</v>
      </c>
      <c r="S11340" s="1">
        <v>47</v>
      </c>
      <c r="T11340" s="1">
        <v>1</v>
      </c>
      <c r="U11340" s="1">
        <v>0</v>
      </c>
      <c r="V11340" s="1">
        <v>0</v>
      </c>
    </row>
    <row r="11341" spans="1:24" x14ac:dyDescent="0.35">
      <c r="A11341" s="1">
        <v>480040</v>
      </c>
      <c r="B11341" s="1" t="s">
        <v>2361</v>
      </c>
      <c r="C11341" s="1">
        <v>128321103</v>
      </c>
      <c r="D11341" s="1">
        <v>40</v>
      </c>
      <c r="E11341" s="1" t="s">
        <v>2926</v>
      </c>
      <c r="F11341" s="1" t="s">
        <v>90</v>
      </c>
      <c r="G11341" s="1" t="s">
        <v>334</v>
      </c>
      <c r="H11341" s="1" t="s">
        <v>916</v>
      </c>
      <c r="S11341" s="1">
        <v>48</v>
      </c>
      <c r="T11341" s="1">
        <v>1</v>
      </c>
      <c r="U11341" s="1">
        <v>0</v>
      </c>
      <c r="V11341" s="1">
        <v>0</v>
      </c>
    </row>
    <row r="11342" spans="1:24" x14ac:dyDescent="0.35">
      <c r="A11342" s="1">
        <v>290194</v>
      </c>
      <c r="B11342" s="1" t="s">
        <v>2341</v>
      </c>
      <c r="C11342" s="1">
        <v>128323303</v>
      </c>
      <c r="D11342" s="1">
        <v>194</v>
      </c>
      <c r="E11342" s="1" t="s">
        <v>2927</v>
      </c>
      <c r="F11342" s="1" t="s">
        <v>90</v>
      </c>
      <c r="G11342" s="1" t="s">
        <v>334</v>
      </c>
      <c r="H11342" s="1" t="s">
        <v>916</v>
      </c>
      <c r="I11342" s="1">
        <v>589668.38</v>
      </c>
      <c r="K11342" s="1">
        <v>135437</v>
      </c>
      <c r="L11342" s="1">
        <v>5418284.5</v>
      </c>
      <c r="S11342" s="1">
        <v>29</v>
      </c>
      <c r="T11342" s="1">
        <v>1</v>
      </c>
      <c r="U11342" s="1">
        <v>6143390</v>
      </c>
      <c r="V11342" s="1">
        <v>0</v>
      </c>
    </row>
    <row r="11343" spans="1:24" x14ac:dyDescent="0.35">
      <c r="A11343" s="1">
        <v>300194</v>
      </c>
      <c r="B11343" s="1" t="s">
        <v>2343</v>
      </c>
      <c r="C11343" s="1">
        <v>128323303</v>
      </c>
      <c r="D11343" s="1">
        <v>194</v>
      </c>
      <c r="E11343" s="1" t="s">
        <v>2927</v>
      </c>
      <c r="F11343" s="1" t="s">
        <v>90</v>
      </c>
      <c r="G11343" s="1" t="s">
        <v>334</v>
      </c>
      <c r="H11343" s="1" t="s">
        <v>916</v>
      </c>
      <c r="I11343" s="1">
        <v>610222.30000000005</v>
      </c>
      <c r="K11343" s="1">
        <v>188971</v>
      </c>
      <c r="L11343" s="1">
        <v>5542785.5</v>
      </c>
      <c r="M11343" s="1">
        <v>0.12450099736452103</v>
      </c>
      <c r="N11343" s="1">
        <v>2.2977936267852783</v>
      </c>
      <c r="O11343" s="1">
        <v>2.0553920418024063E-2</v>
      </c>
      <c r="P11343" s="1">
        <v>3.4856743812561035</v>
      </c>
      <c r="Q11343" s="1">
        <v>5.3534001111984253E-2</v>
      </c>
      <c r="S11343" s="1">
        <v>30</v>
      </c>
      <c r="T11343" s="1">
        <v>1</v>
      </c>
      <c r="U11343" s="1">
        <v>6341979</v>
      </c>
      <c r="V11343" s="1">
        <v>0.19858890771865845</v>
      </c>
      <c r="W11343" s="1">
        <v>3.2325637340545654</v>
      </c>
      <c r="X11343" s="1">
        <v>3.2325637340545654</v>
      </c>
    </row>
    <row r="11344" spans="1:24" x14ac:dyDescent="0.35">
      <c r="A11344" s="1">
        <v>310194</v>
      </c>
      <c r="B11344" s="1" t="s">
        <v>2344</v>
      </c>
      <c r="C11344" s="1">
        <v>128323303</v>
      </c>
      <c r="D11344" s="1">
        <v>194</v>
      </c>
      <c r="E11344" s="1" t="s">
        <v>2927</v>
      </c>
      <c r="F11344" s="1" t="s">
        <v>90</v>
      </c>
      <c r="G11344" s="1" t="s">
        <v>334</v>
      </c>
      <c r="H11344" s="1" t="s">
        <v>916</v>
      </c>
      <c r="I11344" s="1">
        <v>625526.93999999994</v>
      </c>
      <c r="K11344" s="1">
        <v>162204</v>
      </c>
      <c r="L11344" s="1">
        <v>5565863</v>
      </c>
      <c r="M11344" s="1">
        <v>2.3077499121427536E-2</v>
      </c>
      <c r="N11344" s="1">
        <v>0.4163520336151123</v>
      </c>
      <c r="O11344" s="1">
        <v>1.5304639935493469E-2</v>
      </c>
      <c r="P11344" s="1">
        <v>2.5080432891845703</v>
      </c>
      <c r="Q11344" s="1">
        <v>-2.6767000555992126E-2</v>
      </c>
      <c r="S11344" s="1">
        <v>31</v>
      </c>
      <c r="T11344" s="1">
        <v>1</v>
      </c>
      <c r="U11344" s="1">
        <v>6353594</v>
      </c>
      <c r="V11344" s="1">
        <v>1.1615138500928879E-2</v>
      </c>
      <c r="W11344" s="1">
        <v>0.18314471840858459</v>
      </c>
      <c r="X11344" s="1">
        <v>0.18314471840858459</v>
      </c>
    </row>
    <row r="11345" spans="1:24" x14ac:dyDescent="0.35">
      <c r="A11345" s="1">
        <v>320194</v>
      </c>
      <c r="B11345" s="1" t="s">
        <v>2345</v>
      </c>
      <c r="C11345" s="1">
        <v>128323303</v>
      </c>
      <c r="D11345" s="1">
        <v>194</v>
      </c>
      <c r="E11345" s="1" t="s">
        <v>2927</v>
      </c>
      <c r="F11345" s="1" t="s">
        <v>90</v>
      </c>
      <c r="G11345" s="1" t="s">
        <v>334</v>
      </c>
      <c r="H11345" s="1" t="s">
        <v>916</v>
      </c>
      <c r="I11345" s="1">
        <v>634822.07999999996</v>
      </c>
      <c r="L11345" s="1">
        <v>5601526</v>
      </c>
      <c r="M11345" s="1">
        <v>3.5663001239299774E-2</v>
      </c>
      <c r="N11345" s="1">
        <v>0.64074522256851196</v>
      </c>
      <c r="O11345" s="1">
        <v>9.2951403930783272E-3</v>
      </c>
      <c r="P11345" s="1">
        <v>1.4859695434570313</v>
      </c>
      <c r="S11345" s="1">
        <v>32</v>
      </c>
      <c r="T11345" s="1">
        <v>1</v>
      </c>
      <c r="U11345" s="1">
        <v>6236348</v>
      </c>
      <c r="V11345" s="1">
        <v>4.4958140701055527E-2</v>
      </c>
      <c r="W11345" s="1">
        <v>-1.8453493118286133</v>
      </c>
      <c r="X11345" s="1">
        <v>-1.8453493118286133</v>
      </c>
    </row>
    <row r="11346" spans="1:24" x14ac:dyDescent="0.35">
      <c r="A11346" s="1">
        <v>330194</v>
      </c>
      <c r="B11346" s="1" t="s">
        <v>2346</v>
      </c>
      <c r="C11346" s="1">
        <v>128323303</v>
      </c>
      <c r="D11346" s="1">
        <v>194</v>
      </c>
      <c r="E11346" s="1" t="s">
        <v>2927</v>
      </c>
      <c r="F11346" s="1" t="s">
        <v>90</v>
      </c>
      <c r="G11346" s="1" t="s">
        <v>334</v>
      </c>
      <c r="H11346" s="1" t="s">
        <v>916</v>
      </c>
      <c r="I11346" s="1">
        <v>667233.27</v>
      </c>
      <c r="L11346" s="1">
        <v>5719829</v>
      </c>
      <c r="M11346" s="1">
        <v>0.11830300092697144</v>
      </c>
      <c r="N11346" s="1">
        <v>2.1119780540466309</v>
      </c>
      <c r="O11346" s="1">
        <v>3.2411191612482071E-2</v>
      </c>
      <c r="P11346" s="1">
        <v>5.1055550575256348</v>
      </c>
      <c r="S11346" s="1">
        <v>33</v>
      </c>
      <c r="T11346" s="1">
        <v>1</v>
      </c>
      <c r="U11346" s="1">
        <v>6387062</v>
      </c>
      <c r="V11346" s="1">
        <v>0.15071418881416321</v>
      </c>
      <c r="W11346" s="1">
        <v>2.4167027473449707</v>
      </c>
      <c r="X11346" s="1">
        <v>2.4167027473449707</v>
      </c>
    </row>
    <row r="11347" spans="1:24" x14ac:dyDescent="0.35">
      <c r="A11347" s="1">
        <v>340194</v>
      </c>
      <c r="B11347" s="1" t="s">
        <v>2347</v>
      </c>
      <c r="C11347" s="1">
        <v>128323303</v>
      </c>
      <c r="D11347" s="1">
        <v>194</v>
      </c>
      <c r="E11347" s="1" t="s">
        <v>2927</v>
      </c>
      <c r="F11347" s="1" t="s">
        <v>90</v>
      </c>
      <c r="G11347" s="1" t="s">
        <v>334</v>
      </c>
      <c r="H11347" s="1" t="s">
        <v>916</v>
      </c>
      <c r="I11347" s="1">
        <v>771444.48</v>
      </c>
      <c r="K11347" s="1">
        <v>162204</v>
      </c>
      <c r="L11347" s="1">
        <v>5719825</v>
      </c>
      <c r="M11347" s="1">
        <v>-3.9999999899009708E-6</v>
      </c>
      <c r="N11347" s="1">
        <v>-6.9932160840835422E-5</v>
      </c>
      <c r="O11347" s="1">
        <v>0.10421121120452881</v>
      </c>
      <c r="P11347" s="1">
        <v>15.618407249450684</v>
      </c>
      <c r="S11347" s="1">
        <v>34</v>
      </c>
      <c r="T11347" s="1">
        <v>1</v>
      </c>
      <c r="U11347" s="1">
        <v>6653473.5</v>
      </c>
      <c r="V11347" s="1">
        <v>0.10420721024274826</v>
      </c>
      <c r="W11347" s="1">
        <v>4.171112060546875</v>
      </c>
      <c r="X11347" s="1">
        <v>4.171112060546875</v>
      </c>
    </row>
    <row r="11348" spans="1:24" x14ac:dyDescent="0.35">
      <c r="A11348" s="1">
        <v>350194</v>
      </c>
      <c r="B11348" s="1" t="s">
        <v>2348</v>
      </c>
      <c r="C11348" s="1">
        <v>128323303</v>
      </c>
      <c r="D11348" s="1">
        <v>194</v>
      </c>
      <c r="E11348" s="1" t="s">
        <v>2927</v>
      </c>
      <c r="F11348" s="1" t="s">
        <v>90</v>
      </c>
      <c r="G11348" s="1" t="s">
        <v>334</v>
      </c>
      <c r="H11348" s="1" t="s">
        <v>916</v>
      </c>
      <c r="I11348" s="1">
        <v>702197.14</v>
      </c>
      <c r="K11348" s="1">
        <v>162204</v>
      </c>
      <c r="L11348" s="1">
        <v>5888726</v>
      </c>
      <c r="M11348" s="1">
        <v>0.1689009964466095</v>
      </c>
      <c r="N11348" s="1">
        <v>2.9529049396514893</v>
      </c>
      <c r="O11348" s="1">
        <v>-6.9247342646121979E-2</v>
      </c>
      <c r="P11348" s="1">
        <v>-8.9763221740722656</v>
      </c>
      <c r="Q11348" s="1">
        <v>0</v>
      </c>
      <c r="S11348" s="1">
        <v>35</v>
      </c>
      <c r="T11348" s="1">
        <v>1</v>
      </c>
      <c r="U11348" s="1">
        <v>6753127</v>
      </c>
      <c r="V11348" s="1">
        <v>9.9653653800487518E-2</v>
      </c>
      <c r="W11348" s="1">
        <v>1.4977664947509766</v>
      </c>
      <c r="X11348" s="1">
        <v>1.4977664947509766</v>
      </c>
    </row>
    <row r="11349" spans="1:24" x14ac:dyDescent="0.35">
      <c r="A11349" s="1">
        <v>360194</v>
      </c>
      <c r="B11349" s="1" t="s">
        <v>2349</v>
      </c>
      <c r="C11349" s="1">
        <v>128323303</v>
      </c>
      <c r="D11349" s="1">
        <v>194</v>
      </c>
      <c r="E11349" s="1" t="s">
        <v>2927</v>
      </c>
      <c r="F11349" s="1" t="s">
        <v>90</v>
      </c>
      <c r="G11349" s="1" t="s">
        <v>334</v>
      </c>
      <c r="H11349" s="1" t="s">
        <v>916</v>
      </c>
      <c r="I11349" s="1">
        <v>775523.7</v>
      </c>
      <c r="K11349" s="1">
        <v>162204</v>
      </c>
      <c r="L11349" s="1">
        <v>6662808</v>
      </c>
      <c r="M11349" s="1">
        <v>0.7740820050239563</v>
      </c>
      <c r="N11349" s="1">
        <v>13.14515209197998</v>
      </c>
      <c r="O11349" s="1">
        <v>7.3326557874679565E-2</v>
      </c>
      <c r="P11349" s="1">
        <v>10.442446708679199</v>
      </c>
      <c r="Q11349" s="1">
        <v>0</v>
      </c>
      <c r="S11349" s="1">
        <v>36</v>
      </c>
      <c r="T11349" s="1">
        <v>1</v>
      </c>
      <c r="U11349" s="1">
        <v>7600535.5</v>
      </c>
      <c r="V11349" s="1">
        <v>0.84740853309631348</v>
      </c>
      <c r="W11349" s="1">
        <v>12.548386573791504</v>
      </c>
      <c r="X11349" s="1">
        <v>12.548386573791504</v>
      </c>
    </row>
    <row r="11350" spans="1:24" x14ac:dyDescent="0.35">
      <c r="A11350" s="1">
        <v>370194</v>
      </c>
      <c r="B11350" s="1" t="s">
        <v>2350</v>
      </c>
      <c r="C11350" s="1">
        <v>128323303</v>
      </c>
      <c r="D11350" s="1">
        <v>194</v>
      </c>
      <c r="E11350" s="1" t="s">
        <v>2927</v>
      </c>
      <c r="F11350" s="1" t="s">
        <v>90</v>
      </c>
      <c r="G11350" s="1" t="s">
        <v>334</v>
      </c>
      <c r="H11350" s="1" t="s">
        <v>916</v>
      </c>
      <c r="I11350" s="1">
        <v>826594.63</v>
      </c>
      <c r="K11350" s="1">
        <v>162204</v>
      </c>
      <c r="L11350" s="1">
        <v>6927083</v>
      </c>
      <c r="M11350" s="1">
        <v>0.26427501440048218</v>
      </c>
      <c r="N11350" s="1">
        <v>3.9664206504821777</v>
      </c>
      <c r="O11350" s="1">
        <v>5.1070928573608398E-2</v>
      </c>
      <c r="P11350" s="1">
        <v>6.5853476524353027</v>
      </c>
      <c r="Q11350" s="1">
        <v>0</v>
      </c>
      <c r="S11350" s="1">
        <v>37</v>
      </c>
      <c r="T11350" s="1">
        <v>1</v>
      </c>
      <c r="U11350" s="1">
        <v>7915881.5</v>
      </c>
      <c r="V11350" s="1">
        <v>0.31534594297409058</v>
      </c>
      <c r="W11350" s="1">
        <v>4.1489973068237305</v>
      </c>
      <c r="X11350" s="1">
        <v>4.1489973068237305</v>
      </c>
    </row>
    <row r="11351" spans="1:24" x14ac:dyDescent="0.35">
      <c r="A11351" s="1">
        <v>380194</v>
      </c>
      <c r="B11351" s="1" t="s">
        <v>2351</v>
      </c>
      <c r="C11351" s="1">
        <v>128323303</v>
      </c>
      <c r="D11351" s="1">
        <v>194</v>
      </c>
      <c r="E11351" s="1" t="s">
        <v>2927</v>
      </c>
      <c r="F11351" s="1" t="s">
        <v>90</v>
      </c>
      <c r="G11351" s="1" t="s">
        <v>334</v>
      </c>
      <c r="H11351" s="1" t="s">
        <v>916</v>
      </c>
      <c r="I11351" s="1">
        <v>903276</v>
      </c>
      <c r="K11351" s="1">
        <v>290843.65625</v>
      </c>
      <c r="L11351" s="1">
        <v>7111378</v>
      </c>
      <c r="M11351" s="1">
        <v>0.18429499864578247</v>
      </c>
      <c r="N11351" s="1">
        <v>2.6604993343353271</v>
      </c>
      <c r="O11351" s="1">
        <v>7.6681368052959442E-2</v>
      </c>
      <c r="P11351" s="1">
        <v>9.2767801284790039</v>
      </c>
      <c r="Q11351" s="1">
        <v>0.12863965332508087</v>
      </c>
      <c r="S11351" s="1">
        <v>38</v>
      </c>
      <c r="T11351" s="1">
        <v>1</v>
      </c>
      <c r="U11351" s="1">
        <v>8305497.5</v>
      </c>
      <c r="V11351" s="1">
        <v>0.38961601257324219</v>
      </c>
      <c r="W11351" s="1">
        <v>4.9219532012939453</v>
      </c>
      <c r="X11351" s="1">
        <v>4.9219532012939453</v>
      </c>
    </row>
    <row r="11352" spans="1:24" x14ac:dyDescent="0.35">
      <c r="A11352" s="1">
        <v>390194</v>
      </c>
      <c r="B11352" s="1" t="s">
        <v>2352</v>
      </c>
      <c r="C11352" s="1">
        <v>128323303</v>
      </c>
      <c r="D11352" s="1">
        <v>194</v>
      </c>
      <c r="E11352" s="1" t="s">
        <v>2927</v>
      </c>
      <c r="F11352" s="1" t="s">
        <v>90</v>
      </c>
      <c r="G11352" s="1" t="s">
        <v>334</v>
      </c>
      <c r="H11352" s="1" t="s">
        <v>916</v>
      </c>
      <c r="I11352" s="1">
        <v>923584</v>
      </c>
      <c r="K11352" s="1">
        <v>419416.1875</v>
      </c>
      <c r="L11352" s="1">
        <v>7137850</v>
      </c>
      <c r="M11352" s="1">
        <v>2.6472000405192375E-2</v>
      </c>
      <c r="N11352" s="1">
        <v>0.37224853038787842</v>
      </c>
      <c r="O11352" s="1">
        <v>2.0307999104261398E-2</v>
      </c>
      <c r="P11352" s="1">
        <v>2.2482607364654541</v>
      </c>
      <c r="Q11352" s="1">
        <v>0.12857253849506378</v>
      </c>
      <c r="S11352" s="1">
        <v>39</v>
      </c>
      <c r="T11352" s="1">
        <v>1</v>
      </c>
      <c r="U11352" s="1">
        <v>8480850</v>
      </c>
      <c r="V11352" s="1">
        <v>0.175352543592453</v>
      </c>
      <c r="W11352" s="1">
        <v>2.1112823486328125</v>
      </c>
      <c r="X11352" s="1">
        <v>2.1112823486328125</v>
      </c>
    </row>
    <row r="11353" spans="1:24" x14ac:dyDescent="0.35">
      <c r="A11353" s="1">
        <v>400194</v>
      </c>
      <c r="B11353" s="1" t="s">
        <v>2353</v>
      </c>
      <c r="C11353" s="1">
        <v>128323303</v>
      </c>
      <c r="D11353" s="1">
        <v>194</v>
      </c>
      <c r="E11353" s="1" t="s">
        <v>2927</v>
      </c>
      <c r="F11353" s="1" t="s">
        <v>90</v>
      </c>
      <c r="G11353" s="1" t="s">
        <v>334</v>
      </c>
      <c r="H11353" s="1" t="s">
        <v>916</v>
      </c>
      <c r="S11353" s="1">
        <v>40</v>
      </c>
      <c r="T11353" s="1">
        <v>1</v>
      </c>
      <c r="U11353" s="1">
        <v>0</v>
      </c>
      <c r="V11353" s="1">
        <v>0</v>
      </c>
      <c r="W11353" s="1">
        <v>-100</v>
      </c>
      <c r="X11353" s="1">
        <v>-100</v>
      </c>
    </row>
    <row r="11354" spans="1:24" x14ac:dyDescent="0.35">
      <c r="A11354" s="1">
        <v>410194</v>
      </c>
      <c r="B11354" s="1" t="s">
        <v>2354</v>
      </c>
      <c r="C11354" s="1">
        <v>128323303</v>
      </c>
      <c r="D11354" s="1">
        <v>194</v>
      </c>
      <c r="E11354" s="1" t="s">
        <v>2927</v>
      </c>
      <c r="F11354" s="1" t="s">
        <v>90</v>
      </c>
      <c r="G11354" s="1" t="s">
        <v>334</v>
      </c>
      <c r="H11354" s="1" t="s">
        <v>916</v>
      </c>
      <c r="S11354" s="1">
        <v>41</v>
      </c>
      <c r="T11354" s="1">
        <v>1</v>
      </c>
      <c r="U11354" s="1">
        <v>0</v>
      </c>
      <c r="V11354" s="1">
        <v>0</v>
      </c>
    </row>
    <row r="11355" spans="1:24" x14ac:dyDescent="0.35">
      <c r="A11355" s="1">
        <v>420194</v>
      </c>
      <c r="B11355" s="1" t="s">
        <v>2355</v>
      </c>
      <c r="C11355" s="1">
        <v>128323303</v>
      </c>
      <c r="D11355" s="1">
        <v>194</v>
      </c>
      <c r="E11355" s="1" t="s">
        <v>2927</v>
      </c>
      <c r="F11355" s="1" t="s">
        <v>90</v>
      </c>
      <c r="G11355" s="1" t="s">
        <v>334</v>
      </c>
      <c r="H11355" s="1" t="s">
        <v>916</v>
      </c>
      <c r="S11355" s="1">
        <v>42</v>
      </c>
      <c r="T11355" s="1">
        <v>1</v>
      </c>
      <c r="U11355" s="1">
        <v>0</v>
      </c>
      <c r="V11355" s="1">
        <v>0</v>
      </c>
    </row>
    <row r="11356" spans="1:24" x14ac:dyDescent="0.35">
      <c r="A11356" s="1">
        <v>430194</v>
      </c>
      <c r="B11356" s="1" t="s">
        <v>2356</v>
      </c>
      <c r="C11356" s="1">
        <v>128323303</v>
      </c>
      <c r="D11356" s="1">
        <v>194</v>
      </c>
      <c r="E11356" s="1" t="s">
        <v>2927</v>
      </c>
      <c r="F11356" s="1" t="s">
        <v>90</v>
      </c>
      <c r="G11356" s="1" t="s">
        <v>334</v>
      </c>
      <c r="H11356" s="1" t="s">
        <v>916</v>
      </c>
      <c r="S11356" s="1">
        <v>43</v>
      </c>
      <c r="T11356" s="1">
        <v>1</v>
      </c>
      <c r="U11356" s="1">
        <v>0</v>
      </c>
      <c r="V11356" s="1">
        <v>0</v>
      </c>
    </row>
    <row r="11357" spans="1:24" x14ac:dyDescent="0.35">
      <c r="A11357" s="1">
        <v>440194</v>
      </c>
      <c r="B11357" s="1" t="s">
        <v>2357</v>
      </c>
      <c r="C11357" s="1">
        <v>128323303</v>
      </c>
      <c r="D11357" s="1">
        <v>194</v>
      </c>
      <c r="E11357" s="1" t="s">
        <v>2927</v>
      </c>
      <c r="F11357" s="1" t="s">
        <v>90</v>
      </c>
      <c r="G11357" s="1" t="s">
        <v>334</v>
      </c>
      <c r="H11357" s="1" t="s">
        <v>916</v>
      </c>
      <c r="S11357" s="1">
        <v>44</v>
      </c>
      <c r="T11357" s="1">
        <v>1</v>
      </c>
      <c r="U11357" s="1">
        <v>0</v>
      </c>
      <c r="V11357" s="1">
        <v>0</v>
      </c>
    </row>
    <row r="11358" spans="1:24" x14ac:dyDescent="0.35">
      <c r="A11358" s="1">
        <v>450194</v>
      </c>
      <c r="B11358" s="1" t="s">
        <v>2358</v>
      </c>
      <c r="C11358" s="1">
        <v>128323303</v>
      </c>
      <c r="D11358" s="1">
        <v>194</v>
      </c>
      <c r="E11358" s="1" t="s">
        <v>2927</v>
      </c>
      <c r="F11358" s="1" t="s">
        <v>90</v>
      </c>
      <c r="G11358" s="1" t="s">
        <v>334</v>
      </c>
      <c r="H11358" s="1" t="s">
        <v>916</v>
      </c>
      <c r="S11358" s="1">
        <v>45</v>
      </c>
      <c r="T11358" s="1">
        <v>1</v>
      </c>
      <c r="U11358" s="1">
        <v>0</v>
      </c>
      <c r="V11358" s="1">
        <v>0</v>
      </c>
    </row>
    <row r="11359" spans="1:24" x14ac:dyDescent="0.35">
      <c r="A11359" s="1">
        <v>460194</v>
      </c>
      <c r="B11359" s="1" t="s">
        <v>2359</v>
      </c>
      <c r="C11359" s="1">
        <v>128323303</v>
      </c>
      <c r="D11359" s="1">
        <v>194</v>
      </c>
      <c r="E11359" s="1" t="s">
        <v>2927</v>
      </c>
      <c r="F11359" s="1" t="s">
        <v>90</v>
      </c>
      <c r="G11359" s="1" t="s">
        <v>334</v>
      </c>
      <c r="H11359" s="1" t="s">
        <v>916</v>
      </c>
      <c r="S11359" s="1">
        <v>46</v>
      </c>
      <c r="T11359" s="1">
        <v>1</v>
      </c>
      <c r="U11359" s="1">
        <v>0</v>
      </c>
      <c r="V11359" s="1">
        <v>0</v>
      </c>
    </row>
    <row r="11360" spans="1:24" x14ac:dyDescent="0.35">
      <c r="A11360" s="1">
        <v>470194</v>
      </c>
      <c r="B11360" s="1" t="s">
        <v>2360</v>
      </c>
      <c r="C11360" s="1">
        <v>128323303</v>
      </c>
      <c r="D11360" s="1">
        <v>194</v>
      </c>
      <c r="E11360" s="1" t="s">
        <v>2927</v>
      </c>
      <c r="F11360" s="1" t="s">
        <v>90</v>
      </c>
      <c r="G11360" s="1" t="s">
        <v>334</v>
      </c>
      <c r="H11360" s="1" t="s">
        <v>916</v>
      </c>
      <c r="S11360" s="1">
        <v>47</v>
      </c>
      <c r="T11360" s="1">
        <v>1</v>
      </c>
      <c r="U11360" s="1">
        <v>0</v>
      </c>
      <c r="V11360" s="1">
        <v>0</v>
      </c>
    </row>
    <row r="11361" spans="1:24" x14ac:dyDescent="0.35">
      <c r="A11361" s="1">
        <v>480194</v>
      </c>
      <c r="B11361" s="1" t="s">
        <v>2361</v>
      </c>
      <c r="C11361" s="1">
        <v>128323303</v>
      </c>
      <c r="D11361" s="1">
        <v>194</v>
      </c>
      <c r="E11361" s="1" t="s">
        <v>2927</v>
      </c>
      <c r="F11361" s="1" t="s">
        <v>90</v>
      </c>
      <c r="G11361" s="1" t="s">
        <v>334</v>
      </c>
      <c r="H11361" s="1" t="s">
        <v>916</v>
      </c>
      <c r="S11361" s="1">
        <v>48</v>
      </c>
      <c r="T11361" s="1">
        <v>1</v>
      </c>
      <c r="U11361" s="1">
        <v>0</v>
      </c>
      <c r="V11361" s="1">
        <v>0</v>
      </c>
    </row>
    <row r="11362" spans="1:24" x14ac:dyDescent="0.35">
      <c r="A11362" s="1">
        <v>290197</v>
      </c>
      <c r="B11362" s="1" t="s">
        <v>2341</v>
      </c>
      <c r="C11362" s="1">
        <v>128323703</v>
      </c>
      <c r="D11362" s="1">
        <v>197</v>
      </c>
      <c r="E11362" s="1" t="s">
        <v>2928</v>
      </c>
      <c r="F11362" s="1" t="s">
        <v>90</v>
      </c>
      <c r="G11362" s="1" t="s">
        <v>334</v>
      </c>
      <c r="H11362" s="1" t="s">
        <v>916</v>
      </c>
      <c r="I11362" s="1">
        <v>1714738.23</v>
      </c>
      <c r="K11362" s="1">
        <v>353791</v>
      </c>
      <c r="L11362" s="1">
        <v>8984536</v>
      </c>
      <c r="S11362" s="1">
        <v>29</v>
      </c>
      <c r="T11362" s="1">
        <v>1</v>
      </c>
      <c r="U11362" s="1">
        <v>11053065</v>
      </c>
      <c r="V11362" s="1">
        <v>0</v>
      </c>
    </row>
    <row r="11363" spans="1:24" x14ac:dyDescent="0.35">
      <c r="A11363" s="1">
        <v>300197</v>
      </c>
      <c r="B11363" s="1" t="s">
        <v>2343</v>
      </c>
      <c r="C11363" s="1">
        <v>128323703</v>
      </c>
      <c r="D11363" s="1">
        <v>197</v>
      </c>
      <c r="E11363" s="1" t="s">
        <v>2928</v>
      </c>
      <c r="F11363" s="1" t="s">
        <v>90</v>
      </c>
      <c r="G11363" s="1" t="s">
        <v>334</v>
      </c>
      <c r="H11363" s="1" t="s">
        <v>916</v>
      </c>
      <c r="I11363" s="1">
        <v>1738088.61</v>
      </c>
      <c r="K11363" s="1">
        <v>353791</v>
      </c>
      <c r="L11363" s="1">
        <v>9225368</v>
      </c>
      <c r="M11363" s="1">
        <v>0.24083200097084045</v>
      </c>
      <c r="N11363" s="1">
        <v>2.6805167198181152</v>
      </c>
      <c r="O11363" s="1">
        <v>2.335038036108017E-2</v>
      </c>
      <c r="P11363" s="1">
        <v>1.361746072769165</v>
      </c>
      <c r="Q11363" s="1">
        <v>0</v>
      </c>
      <c r="S11363" s="1">
        <v>30</v>
      </c>
      <c r="T11363" s="1">
        <v>1</v>
      </c>
      <c r="U11363" s="1">
        <v>11317248</v>
      </c>
      <c r="V11363" s="1">
        <v>0.26418238878250122</v>
      </c>
      <c r="W11363" s="1">
        <v>2.3901333808898926</v>
      </c>
      <c r="X11363" s="1">
        <v>2.3901333808898926</v>
      </c>
    </row>
    <row r="11364" spans="1:24" x14ac:dyDescent="0.35">
      <c r="A11364" s="1">
        <v>310197</v>
      </c>
      <c r="B11364" s="1" t="s">
        <v>2344</v>
      </c>
      <c r="C11364" s="1">
        <v>128323703</v>
      </c>
      <c r="D11364" s="1">
        <v>197</v>
      </c>
      <c r="E11364" s="1" t="s">
        <v>2928</v>
      </c>
      <c r="F11364" s="1" t="s">
        <v>90</v>
      </c>
      <c r="G11364" s="1" t="s">
        <v>334</v>
      </c>
      <c r="H11364" s="1" t="s">
        <v>916</v>
      </c>
      <c r="I11364" s="1">
        <v>1891149.14</v>
      </c>
      <c r="K11364" s="1">
        <v>353791</v>
      </c>
      <c r="L11364" s="1">
        <v>9364257</v>
      </c>
      <c r="M11364" s="1">
        <v>0.13888899981975555</v>
      </c>
      <c r="N11364" s="1">
        <v>1.5055117607116699</v>
      </c>
      <c r="O11364" s="1">
        <v>0.15306052565574646</v>
      </c>
      <c r="P11364" s="1">
        <v>8.8062562942504883</v>
      </c>
      <c r="Q11364" s="1">
        <v>0</v>
      </c>
      <c r="S11364" s="1">
        <v>31</v>
      </c>
      <c r="T11364" s="1">
        <v>1</v>
      </c>
      <c r="U11364" s="1">
        <v>11609197</v>
      </c>
      <c r="V11364" s="1">
        <v>0.29194951057434082</v>
      </c>
      <c r="W11364" s="1">
        <v>2.5796818733215332</v>
      </c>
      <c r="X11364" s="1">
        <v>2.5796818733215332</v>
      </c>
    </row>
    <row r="11365" spans="1:24" x14ac:dyDescent="0.35">
      <c r="A11365" s="1">
        <v>320197</v>
      </c>
      <c r="B11365" s="1" t="s">
        <v>2345</v>
      </c>
      <c r="C11365" s="1">
        <v>128323703</v>
      </c>
      <c r="D11365" s="1">
        <v>197</v>
      </c>
      <c r="E11365" s="1" t="s">
        <v>2928</v>
      </c>
      <c r="F11365" s="1" t="s">
        <v>90</v>
      </c>
      <c r="G11365" s="1" t="s">
        <v>334</v>
      </c>
      <c r="H11365" s="1" t="s">
        <v>916</v>
      </c>
      <c r="I11365" s="1">
        <v>1848486.29</v>
      </c>
      <c r="K11365" s="1">
        <v>353791</v>
      </c>
      <c r="L11365" s="1">
        <v>9580895</v>
      </c>
      <c r="M11365" s="1">
        <v>0.2166379988193512</v>
      </c>
      <c r="N11365" s="1">
        <v>2.3134562969207764</v>
      </c>
      <c r="O11365" s="1">
        <v>-4.2662851512432098E-2</v>
      </c>
      <c r="P11365" s="1">
        <v>-2.2559220790863037</v>
      </c>
      <c r="Q11365" s="1">
        <v>0</v>
      </c>
      <c r="S11365" s="1">
        <v>32</v>
      </c>
      <c r="T11365" s="1">
        <v>1</v>
      </c>
      <c r="U11365" s="1">
        <v>11783172</v>
      </c>
      <c r="V11365" s="1">
        <v>0.1739751398563385</v>
      </c>
      <c r="W11365" s="1">
        <v>1.4985963106155396</v>
      </c>
      <c r="X11365" s="1">
        <v>1.4985963106155396</v>
      </c>
    </row>
    <row r="11366" spans="1:24" x14ac:dyDescent="0.35">
      <c r="A11366" s="1">
        <v>330197</v>
      </c>
      <c r="B11366" s="1" t="s">
        <v>2346</v>
      </c>
      <c r="C11366" s="1">
        <v>128323703</v>
      </c>
      <c r="D11366" s="1">
        <v>197</v>
      </c>
      <c r="E11366" s="1" t="s">
        <v>2928</v>
      </c>
      <c r="F11366" s="1" t="s">
        <v>90</v>
      </c>
      <c r="G11366" s="1" t="s">
        <v>334</v>
      </c>
      <c r="H11366" s="1" t="s">
        <v>916</v>
      </c>
      <c r="I11366" s="1">
        <v>1923500.51</v>
      </c>
      <c r="K11366" s="1">
        <v>353791</v>
      </c>
      <c r="L11366" s="1">
        <v>9799647</v>
      </c>
      <c r="M11366" s="1">
        <v>0.21875199675559998</v>
      </c>
      <c r="N11366" s="1">
        <v>2.2832105159759521</v>
      </c>
      <c r="O11366" s="1">
        <v>7.5014218688011169E-2</v>
      </c>
      <c r="P11366" s="1">
        <v>4.058143138885498</v>
      </c>
      <c r="Q11366" s="1">
        <v>0</v>
      </c>
      <c r="S11366" s="1">
        <v>33</v>
      </c>
      <c r="T11366" s="1">
        <v>1</v>
      </c>
      <c r="U11366" s="1">
        <v>12076938</v>
      </c>
      <c r="V11366" s="1">
        <v>0.29376620054244995</v>
      </c>
      <c r="W11366" s="1">
        <v>2.4930977821350098</v>
      </c>
      <c r="X11366" s="1">
        <v>2.4930977821350098</v>
      </c>
    </row>
    <row r="11367" spans="1:24" x14ac:dyDescent="0.35">
      <c r="A11367" s="1">
        <v>340197</v>
      </c>
      <c r="B11367" s="1" t="s">
        <v>2347</v>
      </c>
      <c r="C11367" s="1">
        <v>128323703</v>
      </c>
      <c r="D11367" s="1">
        <v>197</v>
      </c>
      <c r="E11367" s="1" t="s">
        <v>2928</v>
      </c>
      <c r="F11367" s="1" t="s">
        <v>90</v>
      </c>
      <c r="G11367" s="1" t="s">
        <v>334</v>
      </c>
      <c r="H11367" s="1" t="s">
        <v>916</v>
      </c>
      <c r="I11367" s="1">
        <v>1923439.71</v>
      </c>
      <c r="K11367" s="1">
        <v>353791</v>
      </c>
      <c r="L11367" s="1">
        <v>9799636</v>
      </c>
      <c r="M11367" s="1">
        <v>-1.1000000085914508E-5</v>
      </c>
      <c r="N11367" s="1">
        <v>-1.1224894115002826E-4</v>
      </c>
      <c r="O11367" s="1">
        <v>-6.0800000937888399E-5</v>
      </c>
      <c r="P11367" s="1">
        <v>-3.1609036959707737E-3</v>
      </c>
      <c r="Q11367" s="1">
        <v>0</v>
      </c>
      <c r="S11367" s="1">
        <v>34</v>
      </c>
      <c r="T11367" s="1">
        <v>1</v>
      </c>
      <c r="U11367" s="1">
        <v>12076867</v>
      </c>
      <c r="V11367" s="1">
        <v>-7.1800001023802906E-5</v>
      </c>
      <c r="W11367" s="1">
        <v>-5.8789737522602081E-4</v>
      </c>
      <c r="X11367" s="1">
        <v>-5.8789737522602081E-4</v>
      </c>
    </row>
    <row r="11368" spans="1:24" x14ac:dyDescent="0.35">
      <c r="A11368" s="1">
        <v>350197</v>
      </c>
      <c r="B11368" s="1" t="s">
        <v>2348</v>
      </c>
      <c r="C11368" s="1">
        <v>128323703</v>
      </c>
      <c r="D11368" s="1">
        <v>197</v>
      </c>
      <c r="E11368" s="1" t="s">
        <v>2928</v>
      </c>
      <c r="F11368" s="1" t="s">
        <v>90</v>
      </c>
      <c r="G11368" s="1" t="s">
        <v>334</v>
      </c>
      <c r="H11368" s="1" t="s">
        <v>916</v>
      </c>
      <c r="I11368" s="1">
        <v>1954494.9</v>
      </c>
      <c r="K11368" s="1">
        <v>353791</v>
      </c>
      <c r="L11368" s="1">
        <v>10234714</v>
      </c>
      <c r="M11368" s="1">
        <v>0.43507799506187439</v>
      </c>
      <c r="N11368" s="1">
        <v>4.4397363662719727</v>
      </c>
      <c r="O11368" s="1">
        <v>3.1055189669132233E-2</v>
      </c>
      <c r="P11368" s="1">
        <v>1.6145652532577515</v>
      </c>
      <c r="Q11368" s="1">
        <v>0</v>
      </c>
      <c r="S11368" s="1">
        <v>35</v>
      </c>
      <c r="T11368" s="1">
        <v>1</v>
      </c>
      <c r="U11368" s="1">
        <v>12543000</v>
      </c>
      <c r="V11368" s="1">
        <v>0.46613317728042603</v>
      </c>
      <c r="W11368" s="1">
        <v>3.859717845916748</v>
      </c>
      <c r="X11368" s="1">
        <v>3.859717845916748</v>
      </c>
    </row>
    <row r="11369" spans="1:24" x14ac:dyDescent="0.35">
      <c r="A11369" s="1">
        <v>360197</v>
      </c>
      <c r="B11369" s="1" t="s">
        <v>2349</v>
      </c>
      <c r="C11369" s="1">
        <v>128323703</v>
      </c>
      <c r="D11369" s="1">
        <v>197</v>
      </c>
      <c r="E11369" s="1" t="s">
        <v>2928</v>
      </c>
      <c r="F11369" s="1" t="s">
        <v>90</v>
      </c>
      <c r="G11369" s="1" t="s">
        <v>334</v>
      </c>
      <c r="H11369" s="1" t="s">
        <v>916</v>
      </c>
      <c r="I11369" s="1">
        <v>2094812.53</v>
      </c>
      <c r="K11369" s="1">
        <v>353791</v>
      </c>
      <c r="L11369" s="1">
        <v>11205234</v>
      </c>
      <c r="M11369" s="1">
        <v>0.97052001953125</v>
      </c>
      <c r="N11369" s="1">
        <v>9.4826297760009766</v>
      </c>
      <c r="O11369" s="1">
        <v>0.1403176337480545</v>
      </c>
      <c r="P11369" s="1">
        <v>7.179227352142334</v>
      </c>
      <c r="Q11369" s="1">
        <v>0</v>
      </c>
      <c r="S11369" s="1">
        <v>36</v>
      </c>
      <c r="T11369" s="1">
        <v>1</v>
      </c>
      <c r="U11369" s="1">
        <v>13653838</v>
      </c>
      <c r="V11369" s="1">
        <v>1.1108376979827881</v>
      </c>
      <c r="W11369" s="1">
        <v>8.8562383651733398</v>
      </c>
      <c r="X11369" s="1">
        <v>8.8562383651733398</v>
      </c>
    </row>
    <row r="11370" spans="1:24" x14ac:dyDescent="0.35">
      <c r="A11370" s="1">
        <v>370197</v>
      </c>
      <c r="B11370" s="1" t="s">
        <v>2350</v>
      </c>
      <c r="C11370" s="1">
        <v>128323703</v>
      </c>
      <c r="D11370" s="1">
        <v>197</v>
      </c>
      <c r="E11370" s="1" t="s">
        <v>2928</v>
      </c>
      <c r="F11370" s="1" t="s">
        <v>90</v>
      </c>
      <c r="G11370" s="1" t="s">
        <v>334</v>
      </c>
      <c r="H11370" s="1" t="s">
        <v>916</v>
      </c>
      <c r="I11370" s="1">
        <v>2168234.7200000002</v>
      </c>
      <c r="K11370" s="1">
        <v>353791</v>
      </c>
      <c r="L11370" s="1">
        <v>12059103</v>
      </c>
      <c r="M11370" s="1">
        <v>0.85386902093887329</v>
      </c>
      <c r="N11370" s="1">
        <v>7.6202692985534668</v>
      </c>
      <c r="O11370" s="1">
        <v>7.342219352722168E-2</v>
      </c>
      <c r="P11370" s="1">
        <v>3.5049526691436768</v>
      </c>
      <c r="Q11370" s="1">
        <v>0</v>
      </c>
      <c r="S11370" s="1">
        <v>37</v>
      </c>
      <c r="T11370" s="1">
        <v>1</v>
      </c>
      <c r="U11370" s="1">
        <v>14581129</v>
      </c>
      <c r="V11370" s="1">
        <v>0.92729121446609497</v>
      </c>
      <c r="W11370" s="1">
        <v>6.7914309501647949</v>
      </c>
      <c r="X11370" s="1">
        <v>6.7914309501647949</v>
      </c>
    </row>
    <row r="11371" spans="1:24" x14ac:dyDescent="0.35">
      <c r="A11371" s="1">
        <v>380197</v>
      </c>
      <c r="B11371" s="1" t="s">
        <v>2351</v>
      </c>
      <c r="C11371" s="1">
        <v>128323703</v>
      </c>
      <c r="D11371" s="1">
        <v>197</v>
      </c>
      <c r="E11371" s="1" t="s">
        <v>2928</v>
      </c>
      <c r="F11371" s="1" t="s">
        <v>90</v>
      </c>
      <c r="G11371" s="1" t="s">
        <v>334</v>
      </c>
      <c r="H11371" s="1" t="s">
        <v>916</v>
      </c>
      <c r="I11371" s="1">
        <v>2311019</v>
      </c>
      <c r="K11371" s="1">
        <v>353791</v>
      </c>
      <c r="L11371" s="1">
        <v>12467880</v>
      </c>
      <c r="M11371" s="1">
        <v>0.40877699851989746</v>
      </c>
      <c r="N11371" s="1">
        <v>3.3897795677185059</v>
      </c>
      <c r="O11371" s="1">
        <v>0.14278428256511688</v>
      </c>
      <c r="P11371" s="1">
        <v>6.5852780342102051</v>
      </c>
      <c r="Q11371" s="1">
        <v>0</v>
      </c>
      <c r="S11371" s="1">
        <v>38</v>
      </c>
      <c r="T11371" s="1">
        <v>1</v>
      </c>
      <c r="U11371" s="1">
        <v>15132690</v>
      </c>
      <c r="V11371" s="1">
        <v>0.55156129598617554</v>
      </c>
      <c r="W11371" s="1">
        <v>3.7827043533325195</v>
      </c>
      <c r="X11371" s="1">
        <v>3.7827043533325195</v>
      </c>
    </row>
    <row r="11372" spans="1:24" x14ac:dyDescent="0.35">
      <c r="A11372" s="1">
        <v>390197</v>
      </c>
      <c r="B11372" s="1" t="s">
        <v>2352</v>
      </c>
      <c r="C11372" s="1">
        <v>128323703</v>
      </c>
      <c r="D11372" s="1">
        <v>197</v>
      </c>
      <c r="E11372" s="1" t="s">
        <v>2928</v>
      </c>
      <c r="F11372" s="1" t="s">
        <v>90</v>
      </c>
      <c r="G11372" s="1" t="s">
        <v>334</v>
      </c>
      <c r="H11372" s="1" t="s">
        <v>916</v>
      </c>
      <c r="I11372" s="1">
        <v>2415027</v>
      </c>
      <c r="K11372" s="1">
        <v>403791</v>
      </c>
      <c r="L11372" s="1">
        <v>12626587</v>
      </c>
      <c r="M11372" s="1">
        <v>0.15870699286460876</v>
      </c>
      <c r="N11372" s="1">
        <v>1.272926926612854</v>
      </c>
      <c r="O11372" s="1">
        <v>0.10400799661874771</v>
      </c>
      <c r="P11372" s="1">
        <v>4.5005254745483398</v>
      </c>
      <c r="Q11372" s="1">
        <v>5.000000074505806E-2</v>
      </c>
      <c r="S11372" s="1">
        <v>39</v>
      </c>
      <c r="T11372" s="1">
        <v>1</v>
      </c>
      <c r="U11372" s="1">
        <v>15445405</v>
      </c>
      <c r="V11372" s="1">
        <v>0.31271499395370483</v>
      </c>
      <c r="W11372" s="1">
        <v>2.0664865970611572</v>
      </c>
      <c r="X11372" s="1">
        <v>2.0664865970611572</v>
      </c>
    </row>
    <row r="11373" spans="1:24" x14ac:dyDescent="0.35">
      <c r="A11373" s="1">
        <v>400197</v>
      </c>
      <c r="B11373" s="1" t="s">
        <v>2353</v>
      </c>
      <c r="C11373" s="1">
        <v>128323703</v>
      </c>
      <c r="D11373" s="1">
        <v>197</v>
      </c>
      <c r="E11373" s="1" t="s">
        <v>2928</v>
      </c>
      <c r="F11373" s="1" t="s">
        <v>90</v>
      </c>
      <c r="G11373" s="1" t="s">
        <v>334</v>
      </c>
      <c r="H11373" s="1" t="s">
        <v>916</v>
      </c>
      <c r="S11373" s="1">
        <v>40</v>
      </c>
      <c r="T11373" s="1">
        <v>1</v>
      </c>
      <c r="U11373" s="1">
        <v>0</v>
      </c>
      <c r="V11373" s="1">
        <v>0</v>
      </c>
      <c r="W11373" s="1">
        <v>-100</v>
      </c>
      <c r="X11373" s="1">
        <v>-100</v>
      </c>
    </row>
    <row r="11374" spans="1:24" x14ac:dyDescent="0.35">
      <c r="A11374" s="1">
        <v>410197</v>
      </c>
      <c r="B11374" s="1" t="s">
        <v>2354</v>
      </c>
      <c r="C11374" s="1">
        <v>128323703</v>
      </c>
      <c r="D11374" s="1">
        <v>197</v>
      </c>
      <c r="E11374" s="1" t="s">
        <v>2928</v>
      </c>
      <c r="F11374" s="1" t="s">
        <v>90</v>
      </c>
      <c r="G11374" s="1" t="s">
        <v>334</v>
      </c>
      <c r="H11374" s="1" t="s">
        <v>916</v>
      </c>
      <c r="S11374" s="1">
        <v>41</v>
      </c>
      <c r="T11374" s="1">
        <v>1</v>
      </c>
      <c r="U11374" s="1">
        <v>0</v>
      </c>
      <c r="V11374" s="1">
        <v>0</v>
      </c>
    </row>
    <row r="11375" spans="1:24" x14ac:dyDescent="0.35">
      <c r="A11375" s="1">
        <v>420197</v>
      </c>
      <c r="B11375" s="1" t="s">
        <v>2355</v>
      </c>
      <c r="C11375" s="1">
        <v>128323703</v>
      </c>
      <c r="D11375" s="1">
        <v>197</v>
      </c>
      <c r="E11375" s="1" t="s">
        <v>2928</v>
      </c>
      <c r="F11375" s="1" t="s">
        <v>90</v>
      </c>
      <c r="G11375" s="1" t="s">
        <v>334</v>
      </c>
      <c r="H11375" s="1" t="s">
        <v>916</v>
      </c>
      <c r="S11375" s="1">
        <v>42</v>
      </c>
      <c r="T11375" s="1">
        <v>1</v>
      </c>
      <c r="U11375" s="1">
        <v>0</v>
      </c>
      <c r="V11375" s="1">
        <v>0</v>
      </c>
    </row>
    <row r="11376" spans="1:24" x14ac:dyDescent="0.35">
      <c r="A11376" s="1">
        <v>430197</v>
      </c>
      <c r="B11376" s="1" t="s">
        <v>2356</v>
      </c>
      <c r="C11376" s="1">
        <v>128323703</v>
      </c>
      <c r="D11376" s="1">
        <v>197</v>
      </c>
      <c r="E11376" s="1" t="s">
        <v>2928</v>
      </c>
      <c r="F11376" s="1" t="s">
        <v>90</v>
      </c>
      <c r="G11376" s="1" t="s">
        <v>334</v>
      </c>
      <c r="H11376" s="1" t="s">
        <v>916</v>
      </c>
      <c r="S11376" s="1">
        <v>43</v>
      </c>
      <c r="T11376" s="1">
        <v>1</v>
      </c>
      <c r="U11376" s="1">
        <v>0</v>
      </c>
      <c r="V11376" s="1">
        <v>0</v>
      </c>
    </row>
    <row r="11377" spans="1:24" x14ac:dyDescent="0.35">
      <c r="A11377" s="1">
        <v>440197</v>
      </c>
      <c r="B11377" s="1" t="s">
        <v>2357</v>
      </c>
      <c r="C11377" s="1">
        <v>128323703</v>
      </c>
      <c r="D11377" s="1">
        <v>197</v>
      </c>
      <c r="E11377" s="1" t="s">
        <v>2928</v>
      </c>
      <c r="F11377" s="1" t="s">
        <v>90</v>
      </c>
      <c r="G11377" s="1" t="s">
        <v>334</v>
      </c>
      <c r="H11377" s="1" t="s">
        <v>916</v>
      </c>
      <c r="S11377" s="1">
        <v>44</v>
      </c>
      <c r="T11377" s="1">
        <v>1</v>
      </c>
      <c r="U11377" s="1">
        <v>0</v>
      </c>
      <c r="V11377" s="1">
        <v>0</v>
      </c>
    </row>
    <row r="11378" spans="1:24" x14ac:dyDescent="0.35">
      <c r="A11378" s="1">
        <v>450197</v>
      </c>
      <c r="B11378" s="1" t="s">
        <v>2358</v>
      </c>
      <c r="C11378" s="1">
        <v>128323703</v>
      </c>
      <c r="D11378" s="1">
        <v>197</v>
      </c>
      <c r="E11378" s="1" t="s">
        <v>2928</v>
      </c>
      <c r="F11378" s="1" t="s">
        <v>90</v>
      </c>
      <c r="G11378" s="1" t="s">
        <v>334</v>
      </c>
      <c r="H11378" s="1" t="s">
        <v>916</v>
      </c>
      <c r="S11378" s="1">
        <v>45</v>
      </c>
      <c r="T11378" s="1">
        <v>1</v>
      </c>
      <c r="U11378" s="1">
        <v>0</v>
      </c>
      <c r="V11378" s="1">
        <v>0</v>
      </c>
    </row>
    <row r="11379" spans="1:24" x14ac:dyDescent="0.35">
      <c r="A11379" s="1">
        <v>460197</v>
      </c>
      <c r="B11379" s="1" t="s">
        <v>2359</v>
      </c>
      <c r="C11379" s="1">
        <v>128323703</v>
      </c>
      <c r="D11379" s="1">
        <v>197</v>
      </c>
      <c r="E11379" s="1" t="s">
        <v>2928</v>
      </c>
      <c r="F11379" s="1" t="s">
        <v>90</v>
      </c>
      <c r="G11379" s="1" t="s">
        <v>334</v>
      </c>
      <c r="H11379" s="1" t="s">
        <v>916</v>
      </c>
      <c r="S11379" s="1">
        <v>46</v>
      </c>
      <c r="T11379" s="1">
        <v>1</v>
      </c>
      <c r="U11379" s="1">
        <v>0</v>
      </c>
      <c r="V11379" s="1">
        <v>0</v>
      </c>
    </row>
    <row r="11380" spans="1:24" x14ac:dyDescent="0.35">
      <c r="A11380" s="1">
        <v>470197</v>
      </c>
      <c r="B11380" s="1" t="s">
        <v>2360</v>
      </c>
      <c r="C11380" s="1">
        <v>128323703</v>
      </c>
      <c r="D11380" s="1">
        <v>197</v>
      </c>
      <c r="E11380" s="1" t="s">
        <v>2928</v>
      </c>
      <c r="F11380" s="1" t="s">
        <v>90</v>
      </c>
      <c r="G11380" s="1" t="s">
        <v>334</v>
      </c>
      <c r="H11380" s="1" t="s">
        <v>916</v>
      </c>
      <c r="S11380" s="1">
        <v>47</v>
      </c>
      <c r="T11380" s="1">
        <v>1</v>
      </c>
      <c r="U11380" s="1">
        <v>0</v>
      </c>
      <c r="V11380" s="1">
        <v>0</v>
      </c>
    </row>
    <row r="11381" spans="1:24" x14ac:dyDescent="0.35">
      <c r="A11381" s="1">
        <v>480197</v>
      </c>
      <c r="B11381" s="1" t="s">
        <v>2361</v>
      </c>
      <c r="C11381" s="1">
        <v>128323703</v>
      </c>
      <c r="D11381" s="1">
        <v>197</v>
      </c>
      <c r="E11381" s="1" t="s">
        <v>2928</v>
      </c>
      <c r="F11381" s="1" t="s">
        <v>90</v>
      </c>
      <c r="G11381" s="1" t="s">
        <v>334</v>
      </c>
      <c r="H11381" s="1" t="s">
        <v>916</v>
      </c>
      <c r="S11381" s="1">
        <v>48</v>
      </c>
      <c r="T11381" s="1">
        <v>1</v>
      </c>
      <c r="U11381" s="1">
        <v>0</v>
      </c>
      <c r="V11381" s="1">
        <v>0</v>
      </c>
    </row>
    <row r="11382" spans="1:24" x14ac:dyDescent="0.35">
      <c r="A11382" s="1">
        <v>250540</v>
      </c>
      <c r="B11382" s="1" t="s">
        <v>2364</v>
      </c>
      <c r="C11382" s="1">
        <v>128324207</v>
      </c>
      <c r="D11382" s="1">
        <v>540</v>
      </c>
      <c r="E11382" s="1" t="s">
        <v>48</v>
      </c>
      <c r="F11382" s="1" t="s">
        <v>48</v>
      </c>
      <c r="G11382" s="1" t="s">
        <v>48</v>
      </c>
      <c r="H11382" s="1" t="s">
        <v>48</v>
      </c>
      <c r="S11382" s="1">
        <v>25</v>
      </c>
      <c r="T11382" s="1">
        <v>2</v>
      </c>
      <c r="U11382" s="1">
        <v>0</v>
      </c>
      <c r="V11382" s="1">
        <v>0</v>
      </c>
    </row>
    <row r="11383" spans="1:24" x14ac:dyDescent="0.35">
      <c r="A11383" s="1">
        <v>260540</v>
      </c>
      <c r="B11383" s="1" t="s">
        <v>2365</v>
      </c>
      <c r="C11383" s="1">
        <v>128324207</v>
      </c>
      <c r="D11383" s="1">
        <v>540</v>
      </c>
      <c r="E11383" s="1" t="s">
        <v>48</v>
      </c>
      <c r="F11383" s="1" t="s">
        <v>48</v>
      </c>
      <c r="G11383" s="1" t="s">
        <v>48</v>
      </c>
      <c r="H11383" s="1" t="s">
        <v>48</v>
      </c>
      <c r="S11383" s="1">
        <v>26</v>
      </c>
      <c r="T11383" s="1">
        <v>2</v>
      </c>
      <c r="U11383" s="1">
        <v>0</v>
      </c>
      <c r="V11383" s="1">
        <v>0</v>
      </c>
    </row>
    <row r="11384" spans="1:24" x14ac:dyDescent="0.35">
      <c r="A11384" s="1">
        <v>270540</v>
      </c>
      <c r="B11384" s="1" t="s">
        <v>2366</v>
      </c>
      <c r="C11384" s="1">
        <v>128324207</v>
      </c>
      <c r="D11384" s="1">
        <v>540</v>
      </c>
      <c r="E11384" s="1" t="s">
        <v>48</v>
      </c>
      <c r="F11384" s="1" t="s">
        <v>48</v>
      </c>
      <c r="G11384" s="1" t="s">
        <v>48</v>
      </c>
      <c r="H11384" s="1" t="s">
        <v>48</v>
      </c>
      <c r="S11384" s="1">
        <v>27</v>
      </c>
      <c r="T11384" s="1">
        <v>2</v>
      </c>
      <c r="U11384" s="1">
        <v>0</v>
      </c>
      <c r="V11384" s="1">
        <v>0</v>
      </c>
    </row>
    <row r="11385" spans="1:24" x14ac:dyDescent="0.35">
      <c r="A11385" s="1">
        <v>280540</v>
      </c>
      <c r="B11385" s="1" t="s">
        <v>2367</v>
      </c>
      <c r="C11385" s="1">
        <v>128324207</v>
      </c>
      <c r="D11385" s="1">
        <v>540</v>
      </c>
      <c r="E11385" s="1" t="s">
        <v>48</v>
      </c>
      <c r="F11385" s="1" t="s">
        <v>48</v>
      </c>
      <c r="G11385" s="1" t="s">
        <v>48</v>
      </c>
      <c r="H11385" s="1" t="s">
        <v>48</v>
      </c>
      <c r="S11385" s="1">
        <v>28</v>
      </c>
      <c r="T11385" s="1">
        <v>2</v>
      </c>
      <c r="U11385" s="1">
        <v>0</v>
      </c>
      <c r="V11385" s="1">
        <v>0</v>
      </c>
    </row>
    <row r="11386" spans="1:24" x14ac:dyDescent="0.35">
      <c r="A11386" s="1">
        <v>290540</v>
      </c>
      <c r="B11386" s="1" t="s">
        <v>2341</v>
      </c>
      <c r="C11386" s="1">
        <v>128324207</v>
      </c>
      <c r="D11386" s="1">
        <v>540</v>
      </c>
      <c r="E11386" s="1" t="s">
        <v>2929</v>
      </c>
      <c r="F11386" s="1" t="s">
        <v>90</v>
      </c>
      <c r="G11386" s="1" t="s">
        <v>334</v>
      </c>
      <c r="H11386" s="1" t="s">
        <v>2369</v>
      </c>
      <c r="J11386" s="1">
        <v>557705.93000000005</v>
      </c>
      <c r="S11386" s="1">
        <v>29</v>
      </c>
      <c r="T11386" s="1">
        <v>2</v>
      </c>
      <c r="U11386" s="1">
        <v>557705.9375</v>
      </c>
      <c r="V11386" s="1">
        <v>0</v>
      </c>
    </row>
    <row r="11387" spans="1:24" x14ac:dyDescent="0.35">
      <c r="A11387" s="1">
        <v>300540</v>
      </c>
      <c r="B11387" s="1" t="s">
        <v>2343</v>
      </c>
      <c r="C11387" s="1">
        <v>128324207</v>
      </c>
      <c r="D11387" s="1">
        <v>540</v>
      </c>
      <c r="E11387" s="1" t="s">
        <v>2929</v>
      </c>
      <c r="F11387" s="1" t="s">
        <v>90</v>
      </c>
      <c r="G11387" s="1" t="s">
        <v>334</v>
      </c>
      <c r="H11387" s="1" t="s">
        <v>2369</v>
      </c>
      <c r="J11387" s="1">
        <v>518367.63</v>
      </c>
      <c r="R11387" s="1">
        <v>-3.9338298141956329E-2</v>
      </c>
      <c r="S11387" s="1">
        <v>30</v>
      </c>
      <c r="T11387" s="1">
        <v>2</v>
      </c>
      <c r="U11387" s="1">
        <v>518367.625</v>
      </c>
      <c r="V11387" s="1">
        <v>-3.9338298141956329E-2</v>
      </c>
      <c r="W11387" s="1">
        <v>-7.0535941123962402</v>
      </c>
      <c r="X11387" s="1">
        <v>-7.0535941123962402</v>
      </c>
    </row>
    <row r="11388" spans="1:24" x14ac:dyDescent="0.35">
      <c r="A11388" s="1">
        <v>310540</v>
      </c>
      <c r="B11388" s="1" t="s">
        <v>2344</v>
      </c>
      <c r="C11388" s="1">
        <v>128324207</v>
      </c>
      <c r="D11388" s="1">
        <v>540</v>
      </c>
      <c r="E11388" s="1" t="s">
        <v>2929</v>
      </c>
      <c r="F11388" s="1" t="s">
        <v>90</v>
      </c>
      <c r="G11388" s="1" t="s">
        <v>334</v>
      </c>
      <c r="H11388" s="1" t="s">
        <v>2369</v>
      </c>
      <c r="J11388" s="1">
        <v>506669.96</v>
      </c>
      <c r="R11388" s="1">
        <v>-1.1697670444846153E-2</v>
      </c>
      <c r="S11388" s="1">
        <v>31</v>
      </c>
      <c r="T11388" s="1">
        <v>2</v>
      </c>
      <c r="U11388" s="1">
        <v>506669.96875</v>
      </c>
      <c r="V11388" s="1">
        <v>-1.1697670444846153E-2</v>
      </c>
      <c r="W11388" s="1">
        <v>-2.2566332817077637</v>
      </c>
      <c r="X11388" s="1">
        <v>-2.2566332817077637</v>
      </c>
    </row>
    <row r="11389" spans="1:24" x14ac:dyDescent="0.35">
      <c r="A11389" s="1">
        <v>320540</v>
      </c>
      <c r="B11389" s="1" t="s">
        <v>2345</v>
      </c>
      <c r="C11389" s="1">
        <v>128324207</v>
      </c>
      <c r="D11389" s="1">
        <v>540</v>
      </c>
      <c r="E11389" s="1" t="s">
        <v>2929</v>
      </c>
      <c r="F11389" s="1" t="s">
        <v>90</v>
      </c>
      <c r="G11389" s="1" t="s">
        <v>334</v>
      </c>
      <c r="H11389" s="1" t="s">
        <v>2369</v>
      </c>
      <c r="J11389" s="1">
        <v>580412.35</v>
      </c>
      <c r="R11389" s="1">
        <v>7.3742389678955078E-2</v>
      </c>
      <c r="S11389" s="1">
        <v>32</v>
      </c>
      <c r="T11389" s="1">
        <v>2</v>
      </c>
      <c r="U11389" s="1">
        <v>580412.375</v>
      </c>
      <c r="V11389" s="1">
        <v>7.3742389678955078E-2</v>
      </c>
      <c r="W11389" s="1">
        <v>14.554327011108398</v>
      </c>
      <c r="X11389" s="1">
        <v>14.554327011108398</v>
      </c>
    </row>
    <row r="11390" spans="1:24" x14ac:dyDescent="0.35">
      <c r="A11390" s="1">
        <v>330540</v>
      </c>
      <c r="B11390" s="1" t="s">
        <v>2346</v>
      </c>
      <c r="C11390" s="1">
        <v>128324207</v>
      </c>
      <c r="D11390" s="1">
        <v>540</v>
      </c>
      <c r="E11390" s="1" t="s">
        <v>2929</v>
      </c>
      <c r="F11390" s="1" t="s">
        <v>90</v>
      </c>
      <c r="G11390" s="1" t="s">
        <v>334</v>
      </c>
      <c r="H11390" s="1" t="s">
        <v>2369</v>
      </c>
      <c r="J11390" s="1">
        <v>678834.3</v>
      </c>
      <c r="R11390" s="1">
        <v>9.8421953618526459E-2</v>
      </c>
      <c r="S11390" s="1">
        <v>33</v>
      </c>
      <c r="T11390" s="1">
        <v>2</v>
      </c>
      <c r="U11390" s="1">
        <v>678834.3125</v>
      </c>
      <c r="V11390" s="1">
        <v>9.8421953618526459E-2</v>
      </c>
      <c r="W11390" s="1">
        <v>16.957242965698242</v>
      </c>
      <c r="X11390" s="1">
        <v>16.957242965698242</v>
      </c>
    </row>
    <row r="11391" spans="1:24" x14ac:dyDescent="0.35">
      <c r="A11391" s="1">
        <v>340540</v>
      </c>
      <c r="B11391" s="1" t="s">
        <v>2347</v>
      </c>
      <c r="C11391" s="1">
        <v>128324207</v>
      </c>
      <c r="D11391" s="1">
        <v>540</v>
      </c>
      <c r="E11391" s="1" t="s">
        <v>2929</v>
      </c>
      <c r="F11391" s="1" t="s">
        <v>90</v>
      </c>
      <c r="G11391" s="1" t="s">
        <v>334</v>
      </c>
      <c r="H11391" s="1" t="s">
        <v>2369</v>
      </c>
      <c r="J11391" s="1">
        <v>719558.53</v>
      </c>
      <c r="R11391" s="1">
        <v>4.0724229067564011E-2</v>
      </c>
      <c r="S11391" s="1">
        <v>34</v>
      </c>
      <c r="T11391" s="1">
        <v>2</v>
      </c>
      <c r="U11391" s="1">
        <v>719558.5</v>
      </c>
      <c r="V11391" s="1">
        <v>4.0724229067564011E-2</v>
      </c>
      <c r="W11391" s="1">
        <v>5.9991350173950195</v>
      </c>
      <c r="X11391" s="1">
        <v>5.9991350173950195</v>
      </c>
    </row>
    <row r="11392" spans="1:24" x14ac:dyDescent="0.35">
      <c r="A11392" s="1">
        <v>350540</v>
      </c>
      <c r="B11392" s="1" t="s">
        <v>2348</v>
      </c>
      <c r="C11392" s="1">
        <v>128324207</v>
      </c>
      <c r="D11392" s="1">
        <v>540</v>
      </c>
      <c r="E11392" s="1" t="s">
        <v>2929</v>
      </c>
      <c r="F11392" s="1" t="s">
        <v>90</v>
      </c>
      <c r="G11392" s="1" t="s">
        <v>334</v>
      </c>
      <c r="H11392" s="1" t="s">
        <v>2369</v>
      </c>
      <c r="J11392" s="1">
        <v>747921.86</v>
      </c>
      <c r="R11392" s="1">
        <v>2.8363330289721489E-2</v>
      </c>
      <c r="S11392" s="1">
        <v>35</v>
      </c>
      <c r="T11392" s="1">
        <v>2</v>
      </c>
      <c r="U11392" s="1">
        <v>747921.875</v>
      </c>
      <c r="V11392" s="1">
        <v>2.8363330289721489E-2</v>
      </c>
      <c r="W11392" s="1">
        <v>3.9417746067047119</v>
      </c>
      <c r="X11392" s="1">
        <v>3.9417746067047119</v>
      </c>
    </row>
    <row r="11393" spans="1:24" x14ac:dyDescent="0.35">
      <c r="A11393" s="1">
        <v>360540</v>
      </c>
      <c r="B11393" s="1" t="s">
        <v>2349</v>
      </c>
      <c r="C11393" s="1">
        <v>128324207</v>
      </c>
      <c r="D11393" s="1">
        <v>540</v>
      </c>
      <c r="E11393" s="1" t="s">
        <v>2929</v>
      </c>
      <c r="F11393" s="1" t="s">
        <v>90</v>
      </c>
      <c r="G11393" s="1" t="s">
        <v>334</v>
      </c>
      <c r="H11393" s="1" t="s">
        <v>2369</v>
      </c>
      <c r="J11393" s="1">
        <v>822994.2</v>
      </c>
      <c r="R11393" s="1">
        <v>7.5072340667247772E-2</v>
      </c>
      <c r="S11393" s="1">
        <v>36</v>
      </c>
      <c r="T11393" s="1">
        <v>2</v>
      </c>
      <c r="U11393" s="1">
        <v>822994.1875</v>
      </c>
      <c r="V11393" s="1">
        <v>7.5072340667247772E-2</v>
      </c>
      <c r="W11393" s="1">
        <v>10.037453651428223</v>
      </c>
      <c r="X11393" s="1">
        <v>10.037453651428223</v>
      </c>
    </row>
    <row r="11394" spans="1:24" x14ac:dyDescent="0.35">
      <c r="A11394" s="1">
        <v>370540</v>
      </c>
      <c r="B11394" s="1" t="s">
        <v>2350</v>
      </c>
      <c r="C11394" s="1">
        <v>128324207</v>
      </c>
      <c r="D11394" s="1">
        <v>540</v>
      </c>
      <c r="E11394" s="1" t="s">
        <v>2929</v>
      </c>
      <c r="F11394" s="1" t="s">
        <v>90</v>
      </c>
      <c r="G11394" s="1" t="s">
        <v>334</v>
      </c>
      <c r="H11394" s="1" t="s">
        <v>2369</v>
      </c>
      <c r="J11394" s="1">
        <v>1107021.23</v>
      </c>
      <c r="R11394" s="1">
        <v>0.28402704000473022</v>
      </c>
      <c r="S11394" s="1">
        <v>37</v>
      </c>
      <c r="T11394" s="1">
        <v>2</v>
      </c>
      <c r="U11394" s="1">
        <v>1107021.25</v>
      </c>
      <c r="V11394" s="1">
        <v>0.28402704000473022</v>
      </c>
      <c r="W11394" s="1">
        <v>34.511428833007813</v>
      </c>
      <c r="X11394" s="1">
        <v>34.511428833007813</v>
      </c>
    </row>
    <row r="11395" spans="1:24" x14ac:dyDescent="0.35">
      <c r="A11395" s="1">
        <v>380540</v>
      </c>
      <c r="B11395" s="1" t="s">
        <v>2351</v>
      </c>
      <c r="C11395" s="1">
        <v>128324207</v>
      </c>
      <c r="D11395" s="1">
        <v>540</v>
      </c>
      <c r="E11395" s="1" t="s">
        <v>2929</v>
      </c>
      <c r="F11395" s="1" t="s">
        <v>90</v>
      </c>
      <c r="G11395" s="1" t="s">
        <v>334</v>
      </c>
      <c r="H11395" s="1" t="s">
        <v>2369</v>
      </c>
      <c r="J11395" s="1">
        <v>1007932</v>
      </c>
      <c r="R11395" s="1">
        <v>-9.9089227616786957E-2</v>
      </c>
      <c r="S11395" s="1">
        <v>38</v>
      </c>
      <c r="T11395" s="1">
        <v>2</v>
      </c>
      <c r="U11395" s="1">
        <v>1007932</v>
      </c>
      <c r="V11395" s="1">
        <v>-9.9089227616786957E-2</v>
      </c>
      <c r="W11395" s="1">
        <v>-8.9509801864624023</v>
      </c>
      <c r="X11395" s="1">
        <v>-8.9509801864624023</v>
      </c>
    </row>
    <row r="11396" spans="1:24" x14ac:dyDescent="0.35">
      <c r="A11396" s="1">
        <v>390540</v>
      </c>
      <c r="B11396" s="1" t="s">
        <v>2352</v>
      </c>
      <c r="C11396" s="1">
        <v>128324207</v>
      </c>
      <c r="D11396" s="1">
        <v>540</v>
      </c>
      <c r="E11396" s="1" t="s">
        <v>2929</v>
      </c>
      <c r="F11396" s="1" t="s">
        <v>90</v>
      </c>
      <c r="G11396" s="1" t="s">
        <v>334</v>
      </c>
      <c r="H11396" s="1" t="s">
        <v>2369</v>
      </c>
      <c r="J11396" s="1">
        <v>1095617</v>
      </c>
      <c r="R11396" s="1">
        <v>8.7684996426105499E-2</v>
      </c>
      <c r="S11396" s="1">
        <v>39</v>
      </c>
      <c r="T11396" s="1">
        <v>2</v>
      </c>
      <c r="U11396" s="1">
        <v>1095617</v>
      </c>
      <c r="V11396" s="1">
        <v>8.7684996426105499E-2</v>
      </c>
      <c r="W11396" s="1">
        <v>8.6994953155517578</v>
      </c>
      <c r="X11396" s="1">
        <v>8.6994953155517578</v>
      </c>
    </row>
    <row r="11397" spans="1:24" x14ac:dyDescent="0.35">
      <c r="A11397" s="1">
        <v>400540</v>
      </c>
      <c r="B11397" s="1" t="s">
        <v>2353</v>
      </c>
      <c r="C11397" s="1">
        <v>128324207</v>
      </c>
      <c r="D11397" s="1">
        <v>540</v>
      </c>
      <c r="E11397" s="1" t="s">
        <v>48</v>
      </c>
      <c r="F11397" s="1" t="s">
        <v>48</v>
      </c>
      <c r="G11397" s="1" t="s">
        <v>48</v>
      </c>
      <c r="H11397" s="1" t="s">
        <v>48</v>
      </c>
      <c r="S11397" s="1">
        <v>40</v>
      </c>
      <c r="T11397" s="1">
        <v>2</v>
      </c>
      <c r="U11397" s="1">
        <v>0</v>
      </c>
      <c r="V11397" s="1">
        <v>0</v>
      </c>
      <c r="W11397" s="1">
        <v>-100</v>
      </c>
      <c r="X11397" s="1">
        <v>-100</v>
      </c>
    </row>
    <row r="11398" spans="1:24" x14ac:dyDescent="0.35">
      <c r="A11398" s="1">
        <v>410540</v>
      </c>
      <c r="B11398" s="1" t="s">
        <v>2354</v>
      </c>
      <c r="C11398" s="1">
        <v>128324207</v>
      </c>
      <c r="D11398" s="1">
        <v>540</v>
      </c>
      <c r="E11398" s="1" t="s">
        <v>48</v>
      </c>
      <c r="F11398" s="1" t="s">
        <v>48</v>
      </c>
      <c r="G11398" s="1" t="s">
        <v>48</v>
      </c>
      <c r="H11398" s="1" t="s">
        <v>48</v>
      </c>
      <c r="S11398" s="1">
        <v>41</v>
      </c>
      <c r="T11398" s="1">
        <v>2</v>
      </c>
      <c r="U11398" s="1">
        <v>0</v>
      </c>
      <c r="V11398" s="1">
        <v>0</v>
      </c>
    </row>
    <row r="11399" spans="1:24" x14ac:dyDescent="0.35">
      <c r="A11399" s="1">
        <v>420540</v>
      </c>
      <c r="B11399" s="1" t="s">
        <v>2355</v>
      </c>
      <c r="C11399" s="1">
        <v>128324207</v>
      </c>
      <c r="D11399" s="1">
        <v>540</v>
      </c>
      <c r="E11399" s="1" t="s">
        <v>48</v>
      </c>
      <c r="F11399" s="1" t="s">
        <v>48</v>
      </c>
      <c r="G11399" s="1" t="s">
        <v>48</v>
      </c>
      <c r="H11399" s="1" t="s">
        <v>48</v>
      </c>
      <c r="S11399" s="1">
        <v>42</v>
      </c>
      <c r="T11399" s="1">
        <v>2</v>
      </c>
      <c r="U11399" s="1">
        <v>0</v>
      </c>
      <c r="V11399" s="1">
        <v>0</v>
      </c>
    </row>
    <row r="11400" spans="1:24" x14ac:dyDescent="0.35">
      <c r="A11400" s="1">
        <v>430540</v>
      </c>
      <c r="B11400" s="1" t="s">
        <v>2356</v>
      </c>
      <c r="C11400" s="1">
        <v>128324207</v>
      </c>
      <c r="D11400" s="1">
        <v>540</v>
      </c>
      <c r="E11400" s="1" t="s">
        <v>48</v>
      </c>
      <c r="F11400" s="1" t="s">
        <v>48</v>
      </c>
      <c r="G11400" s="1" t="s">
        <v>48</v>
      </c>
      <c r="H11400" s="1" t="s">
        <v>48</v>
      </c>
      <c r="S11400" s="1">
        <v>43</v>
      </c>
      <c r="T11400" s="1">
        <v>2</v>
      </c>
      <c r="U11400" s="1">
        <v>0</v>
      </c>
      <c r="V11400" s="1">
        <v>0</v>
      </c>
    </row>
    <row r="11401" spans="1:24" x14ac:dyDescent="0.35">
      <c r="A11401" s="1">
        <v>440540</v>
      </c>
      <c r="B11401" s="1" t="s">
        <v>2357</v>
      </c>
      <c r="C11401" s="1">
        <v>128324207</v>
      </c>
      <c r="D11401" s="1">
        <v>540</v>
      </c>
      <c r="E11401" s="1" t="s">
        <v>48</v>
      </c>
      <c r="F11401" s="1" t="s">
        <v>48</v>
      </c>
      <c r="G11401" s="1" t="s">
        <v>48</v>
      </c>
      <c r="H11401" s="1" t="s">
        <v>48</v>
      </c>
      <c r="S11401" s="1">
        <v>44</v>
      </c>
      <c r="T11401" s="1">
        <v>2</v>
      </c>
      <c r="U11401" s="1">
        <v>0</v>
      </c>
      <c r="V11401" s="1">
        <v>0</v>
      </c>
    </row>
    <row r="11402" spans="1:24" x14ac:dyDescent="0.35">
      <c r="A11402" s="1">
        <v>450540</v>
      </c>
      <c r="B11402" s="1" t="s">
        <v>2358</v>
      </c>
      <c r="C11402" s="1">
        <v>128324207</v>
      </c>
      <c r="D11402" s="1">
        <v>540</v>
      </c>
      <c r="E11402" s="1" t="s">
        <v>48</v>
      </c>
      <c r="F11402" s="1" t="s">
        <v>48</v>
      </c>
      <c r="G11402" s="1" t="s">
        <v>48</v>
      </c>
      <c r="H11402" s="1" t="s">
        <v>48</v>
      </c>
      <c r="S11402" s="1">
        <v>45</v>
      </c>
      <c r="T11402" s="1">
        <v>2</v>
      </c>
      <c r="U11402" s="1">
        <v>0</v>
      </c>
      <c r="V11402" s="1">
        <v>0</v>
      </c>
    </row>
    <row r="11403" spans="1:24" x14ac:dyDescent="0.35">
      <c r="A11403" s="1">
        <v>460540</v>
      </c>
      <c r="B11403" s="1" t="s">
        <v>2359</v>
      </c>
      <c r="C11403" s="1">
        <v>128324207</v>
      </c>
      <c r="D11403" s="1">
        <v>540</v>
      </c>
      <c r="E11403" s="1" t="s">
        <v>48</v>
      </c>
      <c r="F11403" s="1" t="s">
        <v>48</v>
      </c>
      <c r="G11403" s="1" t="s">
        <v>48</v>
      </c>
      <c r="H11403" s="1" t="s">
        <v>48</v>
      </c>
      <c r="S11403" s="1">
        <v>46</v>
      </c>
      <c r="T11403" s="1">
        <v>2</v>
      </c>
      <c r="U11403" s="1">
        <v>0</v>
      </c>
      <c r="V11403" s="1">
        <v>0</v>
      </c>
    </row>
    <row r="11404" spans="1:24" x14ac:dyDescent="0.35">
      <c r="A11404" s="1">
        <v>470540</v>
      </c>
      <c r="B11404" s="1" t="s">
        <v>2360</v>
      </c>
      <c r="C11404" s="1">
        <v>128324207</v>
      </c>
      <c r="D11404" s="1">
        <v>540</v>
      </c>
      <c r="E11404" s="1" t="s">
        <v>48</v>
      </c>
      <c r="F11404" s="1" t="s">
        <v>48</v>
      </c>
      <c r="G11404" s="1" t="s">
        <v>48</v>
      </c>
      <c r="H11404" s="1" t="s">
        <v>48</v>
      </c>
      <c r="S11404" s="1">
        <v>47</v>
      </c>
      <c r="T11404" s="1">
        <v>2</v>
      </c>
      <c r="U11404" s="1">
        <v>0</v>
      </c>
      <c r="V11404" s="1">
        <v>0</v>
      </c>
    </row>
    <row r="11405" spans="1:24" x14ac:dyDescent="0.35">
      <c r="A11405" s="1">
        <v>290239</v>
      </c>
      <c r="B11405" s="1" t="s">
        <v>2341</v>
      </c>
      <c r="C11405" s="1">
        <v>128325203</v>
      </c>
      <c r="D11405" s="1">
        <v>239</v>
      </c>
      <c r="E11405" s="1" t="s">
        <v>2930</v>
      </c>
      <c r="F11405" s="1" t="s">
        <v>90</v>
      </c>
      <c r="G11405" s="1" t="s">
        <v>334</v>
      </c>
      <c r="H11405" s="1" t="s">
        <v>916</v>
      </c>
      <c r="I11405" s="1">
        <v>1018325.24</v>
      </c>
      <c r="J11405" s="1">
        <v>26857.34</v>
      </c>
      <c r="K11405" s="1">
        <v>209876</v>
      </c>
      <c r="L11405" s="1">
        <v>9273842</v>
      </c>
      <c r="S11405" s="1">
        <v>29</v>
      </c>
      <c r="T11405" s="1">
        <v>1</v>
      </c>
      <c r="U11405" s="1">
        <v>10528901</v>
      </c>
      <c r="V11405" s="1">
        <v>0</v>
      </c>
    </row>
    <row r="11406" spans="1:24" x14ac:dyDescent="0.35">
      <c r="A11406" s="1">
        <v>300239</v>
      </c>
      <c r="B11406" s="1" t="s">
        <v>2343</v>
      </c>
      <c r="C11406" s="1">
        <v>128325203</v>
      </c>
      <c r="D11406" s="1">
        <v>239</v>
      </c>
      <c r="E11406" s="1" t="s">
        <v>2930</v>
      </c>
      <c r="F11406" s="1" t="s">
        <v>90</v>
      </c>
      <c r="G11406" s="1" t="s">
        <v>334</v>
      </c>
      <c r="H11406" s="1" t="s">
        <v>916</v>
      </c>
      <c r="I11406" s="1">
        <v>1030186.9</v>
      </c>
      <c r="J11406" s="1">
        <v>25272.77</v>
      </c>
      <c r="K11406" s="1">
        <v>282738</v>
      </c>
      <c r="L11406" s="1">
        <v>9398681</v>
      </c>
      <c r="M11406" s="1">
        <v>0.12483900040388107</v>
      </c>
      <c r="N11406" s="1">
        <v>1.3461410999298096</v>
      </c>
      <c r="O11406" s="1">
        <v>1.1861659586429596E-2</v>
      </c>
      <c r="P11406" s="1">
        <v>1.1648204326629639</v>
      </c>
      <c r="Q11406" s="1">
        <v>7.2861999273300171E-2</v>
      </c>
      <c r="R11406" s="1">
        <v>-1.5845700399950147E-3</v>
      </c>
      <c r="S11406" s="1">
        <v>30</v>
      </c>
      <c r="T11406" s="1">
        <v>1</v>
      </c>
      <c r="U11406" s="1">
        <v>10736879</v>
      </c>
      <c r="V11406" s="1">
        <v>0.20797809958457947</v>
      </c>
      <c r="W11406" s="1">
        <v>1.9753059148788452</v>
      </c>
      <c r="X11406" s="1">
        <v>1.9753059148788452</v>
      </c>
    </row>
    <row r="11407" spans="1:24" x14ac:dyDescent="0.35">
      <c r="A11407" s="1">
        <v>310239</v>
      </c>
      <c r="B11407" s="1" t="s">
        <v>2344</v>
      </c>
      <c r="C11407" s="1">
        <v>128325203</v>
      </c>
      <c r="D11407" s="1">
        <v>239</v>
      </c>
      <c r="E11407" s="1" t="s">
        <v>2930</v>
      </c>
      <c r="F11407" s="1" t="s">
        <v>90</v>
      </c>
      <c r="G11407" s="1" t="s">
        <v>334</v>
      </c>
      <c r="H11407" s="1" t="s">
        <v>916</v>
      </c>
      <c r="I11407" s="1">
        <v>1049267.4099999999</v>
      </c>
      <c r="J11407" s="1">
        <v>31856.34</v>
      </c>
      <c r="K11407" s="1">
        <v>246307</v>
      </c>
      <c r="L11407" s="1">
        <v>9441574</v>
      </c>
      <c r="M11407" s="1">
        <v>4.2892999947071075E-2</v>
      </c>
      <c r="N11407" s="1">
        <v>0.45637255907058716</v>
      </c>
      <c r="O11407" s="1">
        <v>1.908051036298275E-2</v>
      </c>
      <c r="P11407" s="1">
        <v>1.8521406650543213</v>
      </c>
      <c r="Q11407" s="1">
        <v>-3.6430999636650085E-2</v>
      </c>
      <c r="R11407" s="1">
        <v>6.5835700370371342E-3</v>
      </c>
      <c r="S11407" s="1">
        <v>31</v>
      </c>
      <c r="T11407" s="1">
        <v>1</v>
      </c>
      <c r="U11407" s="1">
        <v>10769005</v>
      </c>
      <c r="V11407" s="1">
        <v>3.2126080244779587E-2</v>
      </c>
      <c r="W11407" s="1">
        <v>0.29921171069145203</v>
      </c>
      <c r="X11407" s="1">
        <v>0.29921171069145203</v>
      </c>
    </row>
    <row r="11408" spans="1:24" x14ac:dyDescent="0.35">
      <c r="A11408" s="1">
        <v>320239</v>
      </c>
      <c r="B11408" s="1" t="s">
        <v>2345</v>
      </c>
      <c r="C11408" s="1">
        <v>128325203</v>
      </c>
      <c r="D11408" s="1">
        <v>239</v>
      </c>
      <c r="E11408" s="1" t="s">
        <v>2930</v>
      </c>
      <c r="F11408" s="1" t="s">
        <v>90</v>
      </c>
      <c r="G11408" s="1" t="s">
        <v>334</v>
      </c>
      <c r="H11408" s="1" t="s">
        <v>916</v>
      </c>
      <c r="I11408" s="1">
        <v>1061257.6100000001</v>
      </c>
      <c r="J11408" s="1">
        <v>41029.050000000003</v>
      </c>
      <c r="K11408" s="1">
        <v>246307</v>
      </c>
      <c r="L11408" s="1">
        <v>9539132</v>
      </c>
      <c r="M11408" s="1">
        <v>9.7557999193668365E-2</v>
      </c>
      <c r="N11408" s="1">
        <v>1.0332810878753662</v>
      </c>
      <c r="O11408" s="1">
        <v>1.199019979685545E-2</v>
      </c>
      <c r="P11408" s="1">
        <v>1.1427210569381714</v>
      </c>
      <c r="Q11408" s="1">
        <v>0</v>
      </c>
      <c r="R11408" s="1">
        <v>9.172709658741951E-3</v>
      </c>
      <c r="S11408" s="1">
        <v>32</v>
      </c>
      <c r="T11408" s="1">
        <v>1</v>
      </c>
      <c r="U11408" s="1">
        <v>10887726</v>
      </c>
      <c r="V11408" s="1">
        <v>0.11872090399265289</v>
      </c>
      <c r="W11408" s="1">
        <v>1.1024323701858521</v>
      </c>
      <c r="X11408" s="1">
        <v>1.1024323701858521</v>
      </c>
    </row>
    <row r="11409" spans="1:24" x14ac:dyDescent="0.35">
      <c r="A11409" s="1">
        <v>330239</v>
      </c>
      <c r="B11409" s="1" t="s">
        <v>2346</v>
      </c>
      <c r="C11409" s="1">
        <v>128325203</v>
      </c>
      <c r="D11409" s="1">
        <v>239</v>
      </c>
      <c r="E11409" s="1" t="s">
        <v>2930</v>
      </c>
      <c r="F11409" s="1" t="s">
        <v>90</v>
      </c>
      <c r="G11409" s="1" t="s">
        <v>334</v>
      </c>
      <c r="H11409" s="1" t="s">
        <v>916</v>
      </c>
      <c r="I11409" s="1">
        <v>1098997.27</v>
      </c>
      <c r="J11409" s="1">
        <v>34049.839999999997</v>
      </c>
      <c r="K11409" s="1">
        <v>246307</v>
      </c>
      <c r="L11409" s="1">
        <v>9651810</v>
      </c>
      <c r="M11409" s="1">
        <v>0.11267799884080887</v>
      </c>
      <c r="N11409" s="1">
        <v>1.1812186241149902</v>
      </c>
      <c r="O11409" s="1">
        <v>3.773966059088707E-2</v>
      </c>
      <c r="P11409" s="1">
        <v>3.5561261177062988</v>
      </c>
      <c r="Q11409" s="1">
        <v>0</v>
      </c>
      <c r="R11409" s="1">
        <v>-6.9792098365724087E-3</v>
      </c>
      <c r="S11409" s="1">
        <v>33</v>
      </c>
      <c r="T11409" s="1">
        <v>1</v>
      </c>
      <c r="U11409" s="1">
        <v>11031164</v>
      </c>
      <c r="V11409" s="1">
        <v>0.14343844354152679</v>
      </c>
      <c r="W11409" s="1">
        <v>1.3174284696578979</v>
      </c>
      <c r="X11409" s="1">
        <v>1.3174284696578979</v>
      </c>
    </row>
    <row r="11410" spans="1:24" x14ac:dyDescent="0.35">
      <c r="A11410" s="1">
        <v>340239</v>
      </c>
      <c r="B11410" s="1" t="s">
        <v>2347</v>
      </c>
      <c r="C11410" s="1">
        <v>128325203</v>
      </c>
      <c r="D11410" s="1">
        <v>239</v>
      </c>
      <c r="E11410" s="1" t="s">
        <v>2930</v>
      </c>
      <c r="F11410" s="1" t="s">
        <v>90</v>
      </c>
      <c r="G11410" s="1" t="s">
        <v>334</v>
      </c>
      <c r="H11410" s="1" t="s">
        <v>916</v>
      </c>
      <c r="I11410" s="1">
        <v>1098960.78</v>
      </c>
      <c r="J11410" s="1">
        <v>20650.16</v>
      </c>
      <c r="K11410" s="1">
        <v>246307</v>
      </c>
      <c r="L11410" s="1">
        <v>9651805</v>
      </c>
      <c r="M11410" s="1">
        <v>-4.9999998736893758E-6</v>
      </c>
      <c r="N11410" s="1">
        <v>-5.1803755923174322E-5</v>
      </c>
      <c r="O11410" s="1">
        <v>-3.6490000638877973E-5</v>
      </c>
      <c r="P11410" s="1">
        <v>-3.3202993217855692E-3</v>
      </c>
      <c r="Q11410" s="1">
        <v>0</v>
      </c>
      <c r="R11410" s="1">
        <v>-1.3399680145084858E-2</v>
      </c>
      <c r="S11410" s="1">
        <v>34</v>
      </c>
      <c r="T11410" s="1">
        <v>1</v>
      </c>
      <c r="U11410" s="1">
        <v>11017723</v>
      </c>
      <c r="V11410" s="1">
        <v>-1.3441170565783978E-2</v>
      </c>
      <c r="W11410" s="1">
        <v>-0.12184570729732513</v>
      </c>
      <c r="X11410" s="1">
        <v>-0.12184570729732513</v>
      </c>
    </row>
    <row r="11411" spans="1:24" x14ac:dyDescent="0.35">
      <c r="A11411" s="1">
        <v>350239</v>
      </c>
      <c r="B11411" s="1" t="s">
        <v>2348</v>
      </c>
      <c r="C11411" s="1">
        <v>128325203</v>
      </c>
      <c r="D11411" s="1">
        <v>239</v>
      </c>
      <c r="E11411" s="1" t="s">
        <v>2930</v>
      </c>
      <c r="F11411" s="1" t="s">
        <v>90</v>
      </c>
      <c r="G11411" s="1" t="s">
        <v>334</v>
      </c>
      <c r="H11411" s="1" t="s">
        <v>916</v>
      </c>
      <c r="I11411" s="1">
        <v>1149291.02</v>
      </c>
      <c r="J11411" s="1">
        <v>19590.009999999998</v>
      </c>
      <c r="K11411" s="1">
        <v>246307</v>
      </c>
      <c r="L11411" s="1">
        <v>9920818</v>
      </c>
      <c r="M11411" s="1">
        <v>0.26901298761367798</v>
      </c>
      <c r="N11411" s="1">
        <v>2.7871780395507813</v>
      </c>
      <c r="O11411" s="1">
        <v>5.0330240279436111E-2</v>
      </c>
      <c r="P11411" s="1">
        <v>4.5798029899597168</v>
      </c>
      <c r="Q11411" s="1">
        <v>0</v>
      </c>
      <c r="R11411" s="1">
        <v>-1.0601499816402793E-3</v>
      </c>
      <c r="S11411" s="1">
        <v>35</v>
      </c>
      <c r="T11411" s="1">
        <v>1</v>
      </c>
      <c r="U11411" s="1">
        <v>11336006</v>
      </c>
      <c r="V11411" s="1">
        <v>0.3182830810546875</v>
      </c>
      <c r="W11411" s="1">
        <v>2.8888273239135742</v>
      </c>
      <c r="X11411" s="1">
        <v>2.8888273239135742</v>
      </c>
    </row>
    <row r="11412" spans="1:24" x14ac:dyDescent="0.35">
      <c r="A11412" s="1">
        <v>360239</v>
      </c>
      <c r="B11412" s="1" t="s">
        <v>2349</v>
      </c>
      <c r="C11412" s="1">
        <v>128325203</v>
      </c>
      <c r="D11412" s="1">
        <v>239</v>
      </c>
      <c r="E11412" s="1" t="s">
        <v>2930</v>
      </c>
      <c r="F11412" s="1" t="s">
        <v>90</v>
      </c>
      <c r="G11412" s="1" t="s">
        <v>334</v>
      </c>
      <c r="H11412" s="1" t="s">
        <v>916</v>
      </c>
      <c r="I11412" s="1">
        <v>1242619.96</v>
      </c>
      <c r="J11412" s="1">
        <v>8835.6</v>
      </c>
      <c r="K11412" s="1">
        <v>246307</v>
      </c>
      <c r="L11412" s="1">
        <v>10473412</v>
      </c>
      <c r="M11412" s="1">
        <v>0.55259400606155396</v>
      </c>
      <c r="N11412" s="1">
        <v>5.5700445175170898</v>
      </c>
      <c r="O11412" s="1">
        <v>9.3328937888145447E-2</v>
      </c>
      <c r="P11412" s="1">
        <v>8.1205663681030273</v>
      </c>
      <c r="Q11412" s="1">
        <v>0</v>
      </c>
      <c r="R11412" s="1">
        <v>-1.0754410177469254E-2</v>
      </c>
      <c r="S11412" s="1">
        <v>36</v>
      </c>
      <c r="T11412" s="1">
        <v>1</v>
      </c>
      <c r="U11412" s="1">
        <v>11971175</v>
      </c>
      <c r="V11412" s="1">
        <v>0.63516855239868164</v>
      </c>
      <c r="W11412" s="1">
        <v>5.6031107902526855</v>
      </c>
      <c r="X11412" s="1">
        <v>5.6031107902526855</v>
      </c>
    </row>
    <row r="11413" spans="1:24" x14ac:dyDescent="0.35">
      <c r="A11413" s="1">
        <v>370239</v>
      </c>
      <c r="B11413" s="1" t="s">
        <v>2350</v>
      </c>
      <c r="C11413" s="1">
        <v>128325203</v>
      </c>
      <c r="D11413" s="1">
        <v>239</v>
      </c>
      <c r="E11413" s="1" t="s">
        <v>2930</v>
      </c>
      <c r="F11413" s="1" t="s">
        <v>90</v>
      </c>
      <c r="G11413" s="1" t="s">
        <v>334</v>
      </c>
      <c r="H11413" s="1" t="s">
        <v>916</v>
      </c>
      <c r="I11413" s="1">
        <v>1309236.55</v>
      </c>
      <c r="J11413" s="1">
        <v>22026.58</v>
      </c>
      <c r="K11413" s="1">
        <v>246307</v>
      </c>
      <c r="L11413" s="1">
        <v>10953663</v>
      </c>
      <c r="M11413" s="1">
        <v>0.4802510142326355</v>
      </c>
      <c r="N11413" s="1">
        <v>4.5854301452636719</v>
      </c>
      <c r="O11413" s="1">
        <v>6.6616587340831757E-2</v>
      </c>
      <c r="P11413" s="1">
        <v>5.3609786033630371</v>
      </c>
      <c r="Q11413" s="1">
        <v>0</v>
      </c>
      <c r="R11413" s="1">
        <v>1.3190980069339275E-2</v>
      </c>
      <c r="S11413" s="1">
        <v>37</v>
      </c>
      <c r="T11413" s="1">
        <v>1</v>
      </c>
      <c r="U11413" s="1">
        <v>12531233</v>
      </c>
      <c r="V11413" s="1">
        <v>0.56005859375</v>
      </c>
      <c r="W11413" s="1">
        <v>4.6783876419067383</v>
      </c>
      <c r="X11413" s="1">
        <v>4.6783876419067383</v>
      </c>
    </row>
    <row r="11414" spans="1:24" x14ac:dyDescent="0.35">
      <c r="A11414" s="1">
        <v>380239</v>
      </c>
      <c r="B11414" s="1" t="s">
        <v>2351</v>
      </c>
      <c r="C11414" s="1">
        <v>128325203</v>
      </c>
      <c r="D11414" s="1">
        <v>239</v>
      </c>
      <c r="E11414" s="1" t="s">
        <v>2930</v>
      </c>
      <c r="F11414" s="1" t="s">
        <v>90</v>
      </c>
      <c r="G11414" s="1" t="s">
        <v>334</v>
      </c>
      <c r="H11414" s="1" t="s">
        <v>916</v>
      </c>
      <c r="I11414" s="1">
        <v>1406997</v>
      </c>
      <c r="J11414" s="1">
        <v>24537</v>
      </c>
      <c r="K11414" s="1">
        <v>410950.46875</v>
      </c>
      <c r="L11414" s="1">
        <v>11152203</v>
      </c>
      <c r="M11414" s="1">
        <v>0.19854000210762024</v>
      </c>
      <c r="N11414" s="1">
        <v>1.8125443458557129</v>
      </c>
      <c r="O11414" s="1">
        <v>9.776044636964798E-2</v>
      </c>
      <c r="P11414" s="1">
        <v>7.4669814109802246</v>
      </c>
      <c r="Q11414" s="1">
        <v>0.16464346647262573</v>
      </c>
      <c r="R11414" s="1">
        <v>2.5104200467467308E-3</v>
      </c>
      <c r="S11414" s="1">
        <v>38</v>
      </c>
      <c r="T11414" s="1">
        <v>1</v>
      </c>
      <c r="U11414" s="1">
        <v>12994688</v>
      </c>
      <c r="V11414" s="1">
        <v>0.46345433592796326</v>
      </c>
      <c r="W11414" s="1">
        <v>3.6983990669250488</v>
      </c>
      <c r="X11414" s="1">
        <v>3.6983990669250488</v>
      </c>
    </row>
    <row r="11415" spans="1:24" x14ac:dyDescent="0.35">
      <c r="A11415" s="1">
        <v>390239</v>
      </c>
      <c r="B11415" s="1" t="s">
        <v>2352</v>
      </c>
      <c r="C11415" s="1">
        <v>128325203</v>
      </c>
      <c r="D11415" s="1">
        <v>239</v>
      </c>
      <c r="E11415" s="1" t="s">
        <v>2930</v>
      </c>
      <c r="F11415" s="1" t="s">
        <v>90</v>
      </c>
      <c r="G11415" s="1" t="s">
        <v>334</v>
      </c>
      <c r="H11415" s="1" t="s">
        <v>916</v>
      </c>
      <c r="I11415" s="1">
        <v>1450401</v>
      </c>
      <c r="J11415" s="1">
        <v>35654</v>
      </c>
      <c r="K11415" s="1">
        <v>575508.0625</v>
      </c>
      <c r="L11415" s="1">
        <v>11251887</v>
      </c>
      <c r="M11415" s="1">
        <v>9.9684000015258789E-2</v>
      </c>
      <c r="N11415" s="1">
        <v>0.89385032653808594</v>
      </c>
      <c r="O11415" s="1">
        <v>4.3404001742601395E-2</v>
      </c>
      <c r="P11415" s="1">
        <v>3.0848679542541504</v>
      </c>
      <c r="Q11415" s="1">
        <v>0.16455759108066559</v>
      </c>
      <c r="R11415" s="1">
        <v>1.1117000132799149E-2</v>
      </c>
      <c r="S11415" s="1">
        <v>39</v>
      </c>
      <c r="T11415" s="1">
        <v>1</v>
      </c>
      <c r="U11415" s="1">
        <v>13313450</v>
      </c>
      <c r="V11415" s="1">
        <v>0.31876260042190552</v>
      </c>
      <c r="W11415" s="1">
        <v>2.4530177116394043</v>
      </c>
      <c r="X11415" s="1">
        <v>2.4530177116394043</v>
      </c>
    </row>
    <row r="11416" spans="1:24" x14ac:dyDescent="0.35">
      <c r="A11416" s="1">
        <v>400239</v>
      </c>
      <c r="B11416" s="1" t="s">
        <v>2353</v>
      </c>
      <c r="C11416" s="1">
        <v>128325203</v>
      </c>
      <c r="D11416" s="1">
        <v>239</v>
      </c>
      <c r="E11416" s="1" t="s">
        <v>2930</v>
      </c>
      <c r="F11416" s="1" t="s">
        <v>90</v>
      </c>
      <c r="G11416" s="1" t="s">
        <v>334</v>
      </c>
      <c r="H11416" s="1" t="s">
        <v>916</v>
      </c>
      <c r="S11416" s="1">
        <v>40</v>
      </c>
      <c r="T11416" s="1">
        <v>1</v>
      </c>
      <c r="U11416" s="1">
        <v>0</v>
      </c>
      <c r="V11416" s="1">
        <v>0</v>
      </c>
      <c r="W11416" s="1">
        <v>-100</v>
      </c>
      <c r="X11416" s="1">
        <v>-100</v>
      </c>
    </row>
    <row r="11417" spans="1:24" x14ac:dyDescent="0.35">
      <c r="A11417" s="1">
        <v>410239</v>
      </c>
      <c r="B11417" s="1" t="s">
        <v>2354</v>
      </c>
      <c r="C11417" s="1">
        <v>128325203</v>
      </c>
      <c r="D11417" s="1">
        <v>239</v>
      </c>
      <c r="E11417" s="1" t="s">
        <v>2930</v>
      </c>
      <c r="F11417" s="1" t="s">
        <v>90</v>
      </c>
      <c r="G11417" s="1" t="s">
        <v>334</v>
      </c>
      <c r="H11417" s="1" t="s">
        <v>916</v>
      </c>
      <c r="S11417" s="1">
        <v>41</v>
      </c>
      <c r="T11417" s="1">
        <v>1</v>
      </c>
      <c r="U11417" s="1">
        <v>0</v>
      </c>
      <c r="V11417" s="1">
        <v>0</v>
      </c>
    </row>
    <row r="11418" spans="1:24" x14ac:dyDescent="0.35">
      <c r="A11418" s="1">
        <v>420239</v>
      </c>
      <c r="B11418" s="1" t="s">
        <v>2355</v>
      </c>
      <c r="C11418" s="1">
        <v>128325203</v>
      </c>
      <c r="D11418" s="1">
        <v>239</v>
      </c>
      <c r="E11418" s="1" t="s">
        <v>2930</v>
      </c>
      <c r="F11418" s="1" t="s">
        <v>90</v>
      </c>
      <c r="G11418" s="1" t="s">
        <v>334</v>
      </c>
      <c r="H11418" s="1" t="s">
        <v>916</v>
      </c>
      <c r="S11418" s="1">
        <v>42</v>
      </c>
      <c r="T11418" s="1">
        <v>1</v>
      </c>
      <c r="U11418" s="1">
        <v>0</v>
      </c>
      <c r="V11418" s="1">
        <v>0</v>
      </c>
    </row>
    <row r="11419" spans="1:24" x14ac:dyDescent="0.35">
      <c r="A11419" s="1">
        <v>430239</v>
      </c>
      <c r="B11419" s="1" t="s">
        <v>2356</v>
      </c>
      <c r="C11419" s="1">
        <v>128325203</v>
      </c>
      <c r="D11419" s="1">
        <v>239</v>
      </c>
      <c r="E11419" s="1" t="s">
        <v>2930</v>
      </c>
      <c r="F11419" s="1" t="s">
        <v>90</v>
      </c>
      <c r="G11419" s="1" t="s">
        <v>334</v>
      </c>
      <c r="H11419" s="1" t="s">
        <v>916</v>
      </c>
      <c r="S11419" s="1">
        <v>43</v>
      </c>
      <c r="T11419" s="1">
        <v>1</v>
      </c>
      <c r="U11419" s="1">
        <v>0</v>
      </c>
      <c r="V11419" s="1">
        <v>0</v>
      </c>
    </row>
    <row r="11420" spans="1:24" x14ac:dyDescent="0.35">
      <c r="A11420" s="1">
        <v>440239</v>
      </c>
      <c r="B11420" s="1" t="s">
        <v>2357</v>
      </c>
      <c r="C11420" s="1">
        <v>128325203</v>
      </c>
      <c r="D11420" s="1">
        <v>239</v>
      </c>
      <c r="E11420" s="1" t="s">
        <v>2930</v>
      </c>
      <c r="F11420" s="1" t="s">
        <v>90</v>
      </c>
      <c r="G11420" s="1" t="s">
        <v>334</v>
      </c>
      <c r="H11420" s="1" t="s">
        <v>916</v>
      </c>
      <c r="S11420" s="1">
        <v>44</v>
      </c>
      <c r="T11420" s="1">
        <v>1</v>
      </c>
      <c r="U11420" s="1">
        <v>0</v>
      </c>
      <c r="V11420" s="1">
        <v>0</v>
      </c>
    </row>
    <row r="11421" spans="1:24" x14ac:dyDescent="0.35">
      <c r="A11421" s="1">
        <v>450239</v>
      </c>
      <c r="B11421" s="1" t="s">
        <v>2358</v>
      </c>
      <c r="C11421" s="1">
        <v>128325203</v>
      </c>
      <c r="D11421" s="1">
        <v>239</v>
      </c>
      <c r="E11421" s="1" t="s">
        <v>2930</v>
      </c>
      <c r="F11421" s="1" t="s">
        <v>90</v>
      </c>
      <c r="G11421" s="1" t="s">
        <v>334</v>
      </c>
      <c r="H11421" s="1" t="s">
        <v>916</v>
      </c>
      <c r="S11421" s="1">
        <v>45</v>
      </c>
      <c r="T11421" s="1">
        <v>1</v>
      </c>
      <c r="U11421" s="1">
        <v>0</v>
      </c>
      <c r="V11421" s="1">
        <v>0</v>
      </c>
    </row>
    <row r="11422" spans="1:24" x14ac:dyDescent="0.35">
      <c r="A11422" s="1">
        <v>460239</v>
      </c>
      <c r="B11422" s="1" t="s">
        <v>2359</v>
      </c>
      <c r="C11422" s="1">
        <v>128325203</v>
      </c>
      <c r="D11422" s="1">
        <v>239</v>
      </c>
      <c r="E11422" s="1" t="s">
        <v>2930</v>
      </c>
      <c r="F11422" s="1" t="s">
        <v>90</v>
      </c>
      <c r="G11422" s="1" t="s">
        <v>334</v>
      </c>
      <c r="H11422" s="1" t="s">
        <v>916</v>
      </c>
      <c r="S11422" s="1">
        <v>46</v>
      </c>
      <c r="T11422" s="1">
        <v>1</v>
      </c>
      <c r="U11422" s="1">
        <v>0</v>
      </c>
      <c r="V11422" s="1">
        <v>0</v>
      </c>
    </row>
    <row r="11423" spans="1:24" x14ac:dyDescent="0.35">
      <c r="A11423" s="1">
        <v>470239</v>
      </c>
      <c r="B11423" s="1" t="s">
        <v>2360</v>
      </c>
      <c r="C11423" s="1">
        <v>128325203</v>
      </c>
      <c r="D11423" s="1">
        <v>239</v>
      </c>
      <c r="E11423" s="1" t="s">
        <v>2930</v>
      </c>
      <c r="F11423" s="1" t="s">
        <v>90</v>
      </c>
      <c r="G11423" s="1" t="s">
        <v>334</v>
      </c>
      <c r="H11423" s="1" t="s">
        <v>916</v>
      </c>
      <c r="S11423" s="1">
        <v>47</v>
      </c>
      <c r="T11423" s="1">
        <v>1</v>
      </c>
      <c r="U11423" s="1">
        <v>0</v>
      </c>
      <c r="V11423" s="1">
        <v>0</v>
      </c>
    </row>
    <row r="11424" spans="1:24" x14ac:dyDescent="0.35">
      <c r="A11424" s="1">
        <v>480239</v>
      </c>
      <c r="B11424" s="1" t="s">
        <v>2361</v>
      </c>
      <c r="C11424" s="1">
        <v>128325203</v>
      </c>
      <c r="D11424" s="1">
        <v>239</v>
      </c>
      <c r="E11424" s="1" t="s">
        <v>2930</v>
      </c>
      <c r="F11424" s="1" t="s">
        <v>90</v>
      </c>
      <c r="G11424" s="1" t="s">
        <v>334</v>
      </c>
      <c r="H11424" s="1" t="s">
        <v>916</v>
      </c>
      <c r="S11424" s="1">
        <v>48</v>
      </c>
      <c r="T11424" s="1">
        <v>1</v>
      </c>
      <c r="U11424" s="1">
        <v>0</v>
      </c>
      <c r="V11424" s="1">
        <v>0</v>
      </c>
    </row>
    <row r="11425" spans="1:24" x14ac:dyDescent="0.35">
      <c r="A11425" s="1">
        <v>290329</v>
      </c>
      <c r="B11425" s="1" t="s">
        <v>2341</v>
      </c>
      <c r="C11425" s="1">
        <v>128326303</v>
      </c>
      <c r="D11425" s="1">
        <v>329</v>
      </c>
      <c r="E11425" s="1" t="s">
        <v>2931</v>
      </c>
      <c r="F11425" s="1" t="s">
        <v>90</v>
      </c>
      <c r="G11425" s="1" t="s">
        <v>334</v>
      </c>
      <c r="H11425" s="1" t="s">
        <v>916</v>
      </c>
      <c r="I11425" s="1">
        <v>677309.62</v>
      </c>
      <c r="J11425" s="1">
        <v>38065.199999999997</v>
      </c>
      <c r="K11425" s="1">
        <v>194325</v>
      </c>
      <c r="L11425" s="1">
        <v>7202167</v>
      </c>
      <c r="S11425" s="1">
        <v>29</v>
      </c>
      <c r="T11425" s="1">
        <v>1</v>
      </c>
      <c r="U11425" s="1">
        <v>8111867</v>
      </c>
      <c r="V11425" s="1">
        <v>0</v>
      </c>
    </row>
    <row r="11426" spans="1:24" x14ac:dyDescent="0.35">
      <c r="A11426" s="1">
        <v>300329</v>
      </c>
      <c r="B11426" s="1" t="s">
        <v>2343</v>
      </c>
      <c r="C11426" s="1">
        <v>128326303</v>
      </c>
      <c r="D11426" s="1">
        <v>329</v>
      </c>
      <c r="E11426" s="1" t="s">
        <v>2931</v>
      </c>
      <c r="F11426" s="1" t="s">
        <v>90</v>
      </c>
      <c r="G11426" s="1" t="s">
        <v>334</v>
      </c>
      <c r="H11426" s="1" t="s">
        <v>916</v>
      </c>
      <c r="I11426" s="1">
        <v>689620</v>
      </c>
      <c r="J11426" s="1">
        <v>37402.089999999997</v>
      </c>
      <c r="K11426" s="1">
        <v>194325</v>
      </c>
      <c r="L11426" s="1">
        <v>7315659.5</v>
      </c>
      <c r="M11426" s="1">
        <v>0.11349249631166458</v>
      </c>
      <c r="N11426" s="1">
        <v>1.575810432434082</v>
      </c>
      <c r="O11426" s="1">
        <v>1.231038011610508E-2</v>
      </c>
      <c r="P11426" s="1">
        <v>1.8175410032272339</v>
      </c>
      <c r="Q11426" s="1">
        <v>0</v>
      </c>
      <c r="R11426" s="1">
        <v>-6.6310999682173133E-4</v>
      </c>
      <c r="S11426" s="1">
        <v>30</v>
      </c>
      <c r="T11426" s="1">
        <v>1</v>
      </c>
      <c r="U11426" s="1">
        <v>8237006.5</v>
      </c>
      <c r="V11426" s="1">
        <v>0.12513977289199829</v>
      </c>
      <c r="W11426" s="1">
        <v>1.5426720380783081</v>
      </c>
      <c r="X11426" s="1">
        <v>1.5426720380783081</v>
      </c>
    </row>
    <row r="11427" spans="1:24" x14ac:dyDescent="0.35">
      <c r="A11427" s="1">
        <v>310329</v>
      </c>
      <c r="B11427" s="1" t="s">
        <v>2344</v>
      </c>
      <c r="C11427" s="1">
        <v>128326303</v>
      </c>
      <c r="D11427" s="1">
        <v>329</v>
      </c>
      <c r="E11427" s="1" t="s">
        <v>2931</v>
      </c>
      <c r="F11427" s="1" t="s">
        <v>90</v>
      </c>
      <c r="G11427" s="1" t="s">
        <v>334</v>
      </c>
      <c r="H11427" s="1" t="s">
        <v>916</v>
      </c>
      <c r="I11427" s="1">
        <v>716039.78</v>
      </c>
      <c r="J11427" s="1">
        <v>28147.14</v>
      </c>
      <c r="K11427" s="1">
        <v>194325</v>
      </c>
      <c r="L11427" s="1">
        <v>7391916.5</v>
      </c>
      <c r="M11427" s="1">
        <v>7.6256997883319855E-2</v>
      </c>
      <c r="N11427" s="1">
        <v>1.0423803329467773</v>
      </c>
      <c r="O11427" s="1">
        <v>2.6419779285788536E-2</v>
      </c>
      <c r="P11427" s="1">
        <v>3.8310635089874268</v>
      </c>
      <c r="Q11427" s="1">
        <v>0</v>
      </c>
      <c r="R11427" s="1">
        <v>-9.2549500986933708E-3</v>
      </c>
      <c r="S11427" s="1">
        <v>31</v>
      </c>
      <c r="T11427" s="1">
        <v>1</v>
      </c>
      <c r="U11427" s="1">
        <v>8330428.5</v>
      </c>
      <c r="V11427" s="1">
        <v>9.3421831727027893E-2</v>
      </c>
      <c r="W11427" s="1">
        <v>1.1341742277145386</v>
      </c>
      <c r="X11427" s="1">
        <v>1.1341742277145386</v>
      </c>
    </row>
    <row r="11428" spans="1:24" x14ac:dyDescent="0.35">
      <c r="A11428" s="1">
        <v>320329</v>
      </c>
      <c r="B11428" s="1" t="s">
        <v>2345</v>
      </c>
      <c r="C11428" s="1">
        <v>128326303</v>
      </c>
      <c r="D11428" s="1">
        <v>329</v>
      </c>
      <c r="E11428" s="1" t="s">
        <v>2931</v>
      </c>
      <c r="F11428" s="1" t="s">
        <v>90</v>
      </c>
      <c r="G11428" s="1" t="s">
        <v>334</v>
      </c>
      <c r="H11428" s="1" t="s">
        <v>916</v>
      </c>
      <c r="I11428" s="1">
        <v>720038.17</v>
      </c>
      <c r="J11428" s="1">
        <v>36766.480000000003</v>
      </c>
      <c r="K11428" s="1">
        <v>194325</v>
      </c>
      <c r="L11428" s="1">
        <v>7400802.5</v>
      </c>
      <c r="M11428" s="1">
        <v>8.8860001415014267E-3</v>
      </c>
      <c r="N11428" s="1">
        <v>0.12021239846944809</v>
      </c>
      <c r="O11428" s="1">
        <v>3.9983899332582951E-3</v>
      </c>
      <c r="P11428" s="1">
        <v>0.55840331315994263</v>
      </c>
      <c r="Q11428" s="1">
        <v>0</v>
      </c>
      <c r="R11428" s="1">
        <v>8.6193401366472244E-3</v>
      </c>
      <c r="S11428" s="1">
        <v>32</v>
      </c>
      <c r="T11428" s="1">
        <v>1</v>
      </c>
      <c r="U11428" s="1">
        <v>8351932</v>
      </c>
      <c r="V11428" s="1">
        <v>2.1503729745745659E-2</v>
      </c>
      <c r="W11428" s="1">
        <v>0.25813198089599609</v>
      </c>
      <c r="X11428" s="1">
        <v>0.25813198089599609</v>
      </c>
    </row>
    <row r="11429" spans="1:24" x14ac:dyDescent="0.35">
      <c r="A11429" s="1">
        <v>330329</v>
      </c>
      <c r="B11429" s="1" t="s">
        <v>2346</v>
      </c>
      <c r="C11429" s="1">
        <v>128326303</v>
      </c>
      <c r="D11429" s="1">
        <v>329</v>
      </c>
      <c r="E11429" s="1" t="s">
        <v>2931</v>
      </c>
      <c r="F11429" s="1" t="s">
        <v>90</v>
      </c>
      <c r="G11429" s="1" t="s">
        <v>334</v>
      </c>
      <c r="H11429" s="1" t="s">
        <v>916</v>
      </c>
      <c r="I11429" s="1">
        <v>745897.21</v>
      </c>
      <c r="J11429" s="1">
        <v>46055.75</v>
      </c>
      <c r="K11429" s="1">
        <v>194325</v>
      </c>
      <c r="L11429" s="1">
        <v>7448201.5</v>
      </c>
      <c r="M11429" s="1">
        <v>4.7398999333381653E-2</v>
      </c>
      <c r="N11429" s="1">
        <v>0.64045757055282593</v>
      </c>
      <c r="O11429" s="1">
        <v>2.5859039276838303E-2</v>
      </c>
      <c r="P11429" s="1">
        <v>3.5913429260253906</v>
      </c>
      <c r="Q11429" s="1">
        <v>0</v>
      </c>
      <c r="R11429" s="1">
        <v>9.2892702668905258E-3</v>
      </c>
      <c r="S11429" s="1">
        <v>33</v>
      </c>
      <c r="T11429" s="1">
        <v>1</v>
      </c>
      <c r="U11429" s="1">
        <v>8434479</v>
      </c>
      <c r="V11429" s="1">
        <v>8.2547307014465332E-2</v>
      </c>
      <c r="W11429" s="1">
        <v>0.98835813999176025</v>
      </c>
      <c r="X11429" s="1">
        <v>0.98835813999176025</v>
      </c>
    </row>
    <row r="11430" spans="1:24" x14ac:dyDescent="0.35">
      <c r="A11430" s="1">
        <v>340329</v>
      </c>
      <c r="B11430" s="1" t="s">
        <v>2347</v>
      </c>
      <c r="C11430" s="1">
        <v>128326303</v>
      </c>
      <c r="D11430" s="1">
        <v>329</v>
      </c>
      <c r="E11430" s="1" t="s">
        <v>2931</v>
      </c>
      <c r="F11430" s="1" t="s">
        <v>90</v>
      </c>
      <c r="G11430" s="1" t="s">
        <v>334</v>
      </c>
      <c r="H11430" s="1" t="s">
        <v>916</v>
      </c>
      <c r="I11430" s="1">
        <v>745857.93</v>
      </c>
      <c r="J11430" s="1">
        <v>43008</v>
      </c>
      <c r="K11430" s="1">
        <v>194325</v>
      </c>
      <c r="L11430" s="1">
        <v>7448198</v>
      </c>
      <c r="M11430" s="1">
        <v>-3.5000000480067683E-6</v>
      </c>
      <c r="N11430" s="1">
        <v>-4.6991208364488557E-5</v>
      </c>
      <c r="O11430" s="1">
        <v>-3.9279999327845871E-5</v>
      </c>
      <c r="P11430" s="1">
        <v>-5.2661411464214325E-3</v>
      </c>
      <c r="Q11430" s="1">
        <v>0</v>
      </c>
      <c r="R11430" s="1">
        <v>-3.0477500986307859E-3</v>
      </c>
      <c r="S11430" s="1">
        <v>34</v>
      </c>
      <c r="T11430" s="1">
        <v>1</v>
      </c>
      <c r="U11430" s="1">
        <v>8431389</v>
      </c>
      <c r="V11430" s="1">
        <v>-3.0905299354344606E-3</v>
      </c>
      <c r="W11430" s="1">
        <v>-3.6635339260101318E-2</v>
      </c>
      <c r="X11430" s="1">
        <v>-3.6635339260101318E-2</v>
      </c>
    </row>
    <row r="11431" spans="1:24" x14ac:dyDescent="0.35">
      <c r="A11431" s="1">
        <v>350329</v>
      </c>
      <c r="B11431" s="1" t="s">
        <v>2348</v>
      </c>
      <c r="C11431" s="1">
        <v>128326303</v>
      </c>
      <c r="D11431" s="1">
        <v>329</v>
      </c>
      <c r="E11431" s="1" t="s">
        <v>2931</v>
      </c>
      <c r="F11431" s="1" t="s">
        <v>90</v>
      </c>
      <c r="G11431" s="1" t="s">
        <v>334</v>
      </c>
      <c r="H11431" s="1" t="s">
        <v>916</v>
      </c>
      <c r="I11431" s="1">
        <v>801025.06</v>
      </c>
      <c r="J11431" s="1">
        <v>43161</v>
      </c>
      <c r="K11431" s="1">
        <v>194325</v>
      </c>
      <c r="L11431" s="1">
        <v>7505623</v>
      </c>
      <c r="M11431" s="1">
        <v>5.742499977350235E-2</v>
      </c>
      <c r="N11431" s="1">
        <v>0.77099186182022095</v>
      </c>
      <c r="O11431" s="1">
        <v>5.5167131125926971E-2</v>
      </c>
      <c r="P11431" s="1">
        <v>7.3964662551879883</v>
      </c>
      <c r="Q11431" s="1">
        <v>0</v>
      </c>
      <c r="R11431" s="1">
        <v>1.5300000086426735E-4</v>
      </c>
      <c r="S11431" s="1">
        <v>35</v>
      </c>
      <c r="T11431" s="1">
        <v>1</v>
      </c>
      <c r="U11431" s="1">
        <v>8544134</v>
      </c>
      <c r="V11431" s="1">
        <v>0.11274513602256775</v>
      </c>
      <c r="W11431" s="1">
        <v>1.3372055292129517</v>
      </c>
      <c r="X11431" s="1">
        <v>1.3372055292129517</v>
      </c>
    </row>
    <row r="11432" spans="1:24" x14ac:dyDescent="0.35">
      <c r="A11432" s="1">
        <v>360329</v>
      </c>
      <c r="B11432" s="1" t="s">
        <v>2349</v>
      </c>
      <c r="C11432" s="1">
        <v>128326303</v>
      </c>
      <c r="D11432" s="1">
        <v>329</v>
      </c>
      <c r="E11432" s="1" t="s">
        <v>2931</v>
      </c>
      <c r="F11432" s="1" t="s">
        <v>90</v>
      </c>
      <c r="G11432" s="1" t="s">
        <v>334</v>
      </c>
      <c r="H11432" s="1" t="s">
        <v>916</v>
      </c>
      <c r="I11432" s="1">
        <v>881786.67</v>
      </c>
      <c r="J11432" s="1">
        <v>98884.95</v>
      </c>
      <c r="K11432" s="1">
        <v>194325</v>
      </c>
      <c r="L11432" s="1">
        <v>7817865.5</v>
      </c>
      <c r="M11432" s="1">
        <v>0.31224250793457031</v>
      </c>
      <c r="N11432" s="1">
        <v>4.1601142883300781</v>
      </c>
      <c r="O11432" s="1">
        <v>8.0761611461639404E-2</v>
      </c>
      <c r="P11432" s="1">
        <v>10.082283020019531</v>
      </c>
      <c r="Q11432" s="1">
        <v>0</v>
      </c>
      <c r="R11432" s="1">
        <v>5.5723950266838074E-2</v>
      </c>
      <c r="S11432" s="1">
        <v>36</v>
      </c>
      <c r="T11432" s="1">
        <v>1</v>
      </c>
      <c r="U11432" s="1">
        <v>8992862</v>
      </c>
      <c r="V11432" s="1">
        <v>0.44872808456420898</v>
      </c>
      <c r="W11432" s="1">
        <v>5.2518839836120605</v>
      </c>
      <c r="X11432" s="1">
        <v>5.2518839836120605</v>
      </c>
    </row>
    <row r="11433" spans="1:24" x14ac:dyDescent="0.35">
      <c r="A11433" s="1">
        <v>370329</v>
      </c>
      <c r="B11433" s="1" t="s">
        <v>2350</v>
      </c>
      <c r="C11433" s="1">
        <v>128326303</v>
      </c>
      <c r="D11433" s="1">
        <v>329</v>
      </c>
      <c r="E11433" s="1" t="s">
        <v>2931</v>
      </c>
      <c r="F11433" s="1" t="s">
        <v>90</v>
      </c>
      <c r="G11433" s="1" t="s">
        <v>334</v>
      </c>
      <c r="H11433" s="1" t="s">
        <v>916</v>
      </c>
      <c r="I11433" s="1">
        <v>940033.84</v>
      </c>
      <c r="J11433" s="1">
        <v>91508.24</v>
      </c>
      <c r="K11433" s="1">
        <v>194325</v>
      </c>
      <c r="L11433" s="1">
        <v>8105236</v>
      </c>
      <c r="M11433" s="1">
        <v>0.28737050294876099</v>
      </c>
      <c r="N11433" s="1">
        <v>3.6758179664611816</v>
      </c>
      <c r="O11433" s="1">
        <v>5.8247171342372894E-2</v>
      </c>
      <c r="P11433" s="1">
        <v>6.6055850982666016</v>
      </c>
      <c r="Q11433" s="1">
        <v>0</v>
      </c>
      <c r="R11433" s="1">
        <v>-7.3767099529504776E-3</v>
      </c>
      <c r="S11433" s="1">
        <v>37</v>
      </c>
      <c r="T11433" s="1">
        <v>1</v>
      </c>
      <c r="U11433" s="1">
        <v>9331103</v>
      </c>
      <c r="V11433" s="1">
        <v>0.33824098110198975</v>
      </c>
      <c r="W11433" s="1">
        <v>3.761216402053833</v>
      </c>
      <c r="X11433" s="1">
        <v>3.761216402053833</v>
      </c>
    </row>
    <row r="11434" spans="1:24" x14ac:dyDescent="0.35">
      <c r="A11434" s="1">
        <v>380329</v>
      </c>
      <c r="B11434" s="1" t="s">
        <v>2351</v>
      </c>
      <c r="C11434" s="1">
        <v>128326303</v>
      </c>
      <c r="D11434" s="1">
        <v>329</v>
      </c>
      <c r="E11434" s="1" t="s">
        <v>2931</v>
      </c>
      <c r="F11434" s="1" t="s">
        <v>90</v>
      </c>
      <c r="G11434" s="1" t="s">
        <v>334</v>
      </c>
      <c r="H11434" s="1" t="s">
        <v>916</v>
      </c>
      <c r="I11434" s="1">
        <v>1020234</v>
      </c>
      <c r="J11434" s="1">
        <v>40420</v>
      </c>
      <c r="K11434" s="1">
        <v>194325</v>
      </c>
      <c r="L11434" s="1">
        <v>8210942</v>
      </c>
      <c r="M11434" s="1">
        <v>0.10570599883794785</v>
      </c>
      <c r="N11434" s="1">
        <v>1.3041692972183228</v>
      </c>
      <c r="O11434" s="1">
        <v>8.0200158059597015E-2</v>
      </c>
      <c r="P11434" s="1">
        <v>8.5316247940063477</v>
      </c>
      <c r="Q11434" s="1">
        <v>0</v>
      </c>
      <c r="R11434" s="1">
        <v>-5.1088239997625351E-2</v>
      </c>
      <c r="S11434" s="1">
        <v>38</v>
      </c>
      <c r="T11434" s="1">
        <v>1</v>
      </c>
      <c r="U11434" s="1">
        <v>9465921</v>
      </c>
      <c r="V11434" s="1">
        <v>0.13481791317462921</v>
      </c>
      <c r="W11434" s="1">
        <v>1.4448238611221313</v>
      </c>
      <c r="X11434" s="1">
        <v>1.4448238611221313</v>
      </c>
    </row>
    <row r="11435" spans="1:24" x14ac:dyDescent="0.35">
      <c r="A11435" s="1">
        <v>390329</v>
      </c>
      <c r="B11435" s="1" t="s">
        <v>2352</v>
      </c>
      <c r="C11435" s="1">
        <v>128326303</v>
      </c>
      <c r="D11435" s="1">
        <v>329</v>
      </c>
      <c r="E11435" s="1" t="s">
        <v>2931</v>
      </c>
      <c r="F11435" s="1" t="s">
        <v>90</v>
      </c>
      <c r="G11435" s="1" t="s">
        <v>334</v>
      </c>
      <c r="H11435" s="1" t="s">
        <v>916</v>
      </c>
      <c r="I11435" s="1">
        <v>1036634</v>
      </c>
      <c r="J11435" s="1">
        <v>52012</v>
      </c>
      <c r="K11435" s="1">
        <v>244325</v>
      </c>
      <c r="L11435" s="1">
        <v>8249827</v>
      </c>
      <c r="M11435" s="1">
        <v>3.8885001093149185E-2</v>
      </c>
      <c r="N11435" s="1">
        <v>0.47357538342475891</v>
      </c>
      <c r="O11435" s="1">
        <v>1.640000008046627E-2</v>
      </c>
      <c r="P11435" s="1">
        <v>1.6074743270874023</v>
      </c>
      <c r="Q11435" s="1">
        <v>5.000000074505806E-2</v>
      </c>
      <c r="R11435" s="1">
        <v>1.1591999791562557E-2</v>
      </c>
      <c r="S11435" s="1">
        <v>39</v>
      </c>
      <c r="T11435" s="1">
        <v>1</v>
      </c>
      <c r="U11435" s="1">
        <v>9582798</v>
      </c>
      <c r="V11435" s="1">
        <v>0.1168770045042038</v>
      </c>
      <c r="W11435" s="1">
        <v>1.2347134351730347</v>
      </c>
      <c r="X11435" s="1">
        <v>1.2347134351730347</v>
      </c>
    </row>
    <row r="11436" spans="1:24" x14ac:dyDescent="0.35">
      <c r="A11436" s="1">
        <v>400329</v>
      </c>
      <c r="B11436" s="1" t="s">
        <v>2353</v>
      </c>
      <c r="C11436" s="1">
        <v>128326303</v>
      </c>
      <c r="D11436" s="1">
        <v>329</v>
      </c>
      <c r="E11436" s="1" t="s">
        <v>2931</v>
      </c>
      <c r="F11436" s="1" t="s">
        <v>90</v>
      </c>
      <c r="G11436" s="1" t="s">
        <v>334</v>
      </c>
      <c r="H11436" s="1" t="s">
        <v>916</v>
      </c>
      <c r="S11436" s="1">
        <v>40</v>
      </c>
      <c r="T11436" s="1">
        <v>1</v>
      </c>
      <c r="U11436" s="1">
        <v>0</v>
      </c>
      <c r="V11436" s="1">
        <v>0</v>
      </c>
      <c r="W11436" s="1">
        <v>-100</v>
      </c>
      <c r="X11436" s="1">
        <v>-100</v>
      </c>
    </row>
    <row r="11437" spans="1:24" x14ac:dyDescent="0.35">
      <c r="A11437" s="1">
        <v>410329</v>
      </c>
      <c r="B11437" s="1" t="s">
        <v>2354</v>
      </c>
      <c r="C11437" s="1">
        <v>128326303</v>
      </c>
      <c r="D11437" s="1">
        <v>329</v>
      </c>
      <c r="E11437" s="1" t="s">
        <v>2931</v>
      </c>
      <c r="F11437" s="1" t="s">
        <v>90</v>
      </c>
      <c r="G11437" s="1" t="s">
        <v>334</v>
      </c>
      <c r="H11437" s="1" t="s">
        <v>916</v>
      </c>
      <c r="S11437" s="1">
        <v>41</v>
      </c>
      <c r="T11437" s="1">
        <v>1</v>
      </c>
      <c r="U11437" s="1">
        <v>0</v>
      </c>
      <c r="V11437" s="1">
        <v>0</v>
      </c>
    </row>
    <row r="11438" spans="1:24" x14ac:dyDescent="0.35">
      <c r="A11438" s="1">
        <v>420329</v>
      </c>
      <c r="B11438" s="1" t="s">
        <v>2355</v>
      </c>
      <c r="C11438" s="1">
        <v>128326303</v>
      </c>
      <c r="D11438" s="1">
        <v>329</v>
      </c>
      <c r="E11438" s="1" t="s">
        <v>2931</v>
      </c>
      <c r="F11438" s="1" t="s">
        <v>90</v>
      </c>
      <c r="G11438" s="1" t="s">
        <v>334</v>
      </c>
      <c r="H11438" s="1" t="s">
        <v>916</v>
      </c>
      <c r="S11438" s="1">
        <v>42</v>
      </c>
      <c r="T11438" s="1">
        <v>1</v>
      </c>
      <c r="U11438" s="1">
        <v>0</v>
      </c>
      <c r="V11438" s="1">
        <v>0</v>
      </c>
    </row>
    <row r="11439" spans="1:24" x14ac:dyDescent="0.35">
      <c r="A11439" s="1">
        <v>430329</v>
      </c>
      <c r="B11439" s="1" t="s">
        <v>2356</v>
      </c>
      <c r="C11439" s="1">
        <v>128326303</v>
      </c>
      <c r="D11439" s="1">
        <v>329</v>
      </c>
      <c r="E11439" s="1" t="s">
        <v>2931</v>
      </c>
      <c r="F11439" s="1" t="s">
        <v>90</v>
      </c>
      <c r="G11439" s="1" t="s">
        <v>334</v>
      </c>
      <c r="H11439" s="1" t="s">
        <v>916</v>
      </c>
      <c r="S11439" s="1">
        <v>43</v>
      </c>
      <c r="T11439" s="1">
        <v>1</v>
      </c>
      <c r="U11439" s="1">
        <v>0</v>
      </c>
      <c r="V11439" s="1">
        <v>0</v>
      </c>
    </row>
    <row r="11440" spans="1:24" x14ac:dyDescent="0.35">
      <c r="A11440" s="1">
        <v>440329</v>
      </c>
      <c r="B11440" s="1" t="s">
        <v>2357</v>
      </c>
      <c r="C11440" s="1">
        <v>128326303</v>
      </c>
      <c r="D11440" s="1">
        <v>329</v>
      </c>
      <c r="E11440" s="1" t="s">
        <v>2931</v>
      </c>
      <c r="F11440" s="1" t="s">
        <v>90</v>
      </c>
      <c r="G11440" s="1" t="s">
        <v>334</v>
      </c>
      <c r="H11440" s="1" t="s">
        <v>916</v>
      </c>
      <c r="S11440" s="1">
        <v>44</v>
      </c>
      <c r="T11440" s="1">
        <v>1</v>
      </c>
      <c r="U11440" s="1">
        <v>0</v>
      </c>
      <c r="V11440" s="1">
        <v>0</v>
      </c>
    </row>
    <row r="11441" spans="1:24" x14ac:dyDescent="0.35">
      <c r="A11441" s="1">
        <v>450329</v>
      </c>
      <c r="B11441" s="1" t="s">
        <v>2358</v>
      </c>
      <c r="C11441" s="1">
        <v>128326303</v>
      </c>
      <c r="D11441" s="1">
        <v>329</v>
      </c>
      <c r="E11441" s="1" t="s">
        <v>2931</v>
      </c>
      <c r="F11441" s="1" t="s">
        <v>90</v>
      </c>
      <c r="G11441" s="1" t="s">
        <v>334</v>
      </c>
      <c r="H11441" s="1" t="s">
        <v>916</v>
      </c>
      <c r="S11441" s="1">
        <v>45</v>
      </c>
      <c r="T11441" s="1">
        <v>1</v>
      </c>
      <c r="U11441" s="1">
        <v>0</v>
      </c>
      <c r="V11441" s="1">
        <v>0</v>
      </c>
    </row>
    <row r="11442" spans="1:24" x14ac:dyDescent="0.35">
      <c r="A11442" s="1">
        <v>460329</v>
      </c>
      <c r="B11442" s="1" t="s">
        <v>2359</v>
      </c>
      <c r="C11442" s="1">
        <v>128326303</v>
      </c>
      <c r="D11442" s="1">
        <v>329</v>
      </c>
      <c r="E11442" s="1" t="s">
        <v>2931</v>
      </c>
      <c r="F11442" s="1" t="s">
        <v>90</v>
      </c>
      <c r="G11442" s="1" t="s">
        <v>334</v>
      </c>
      <c r="H11442" s="1" t="s">
        <v>916</v>
      </c>
      <c r="S11442" s="1">
        <v>46</v>
      </c>
      <c r="T11442" s="1">
        <v>1</v>
      </c>
      <c r="U11442" s="1">
        <v>0</v>
      </c>
      <c r="V11442" s="1">
        <v>0</v>
      </c>
    </row>
    <row r="11443" spans="1:24" x14ac:dyDescent="0.35">
      <c r="A11443" s="1">
        <v>470329</v>
      </c>
      <c r="B11443" s="1" t="s">
        <v>2360</v>
      </c>
      <c r="C11443" s="1">
        <v>128326303</v>
      </c>
      <c r="D11443" s="1">
        <v>329</v>
      </c>
      <c r="E11443" s="1" t="s">
        <v>2931</v>
      </c>
      <c r="F11443" s="1" t="s">
        <v>90</v>
      </c>
      <c r="G11443" s="1" t="s">
        <v>334</v>
      </c>
      <c r="H11443" s="1" t="s">
        <v>916</v>
      </c>
      <c r="S11443" s="1">
        <v>47</v>
      </c>
      <c r="T11443" s="1">
        <v>1</v>
      </c>
      <c r="U11443" s="1">
        <v>0</v>
      </c>
      <c r="V11443" s="1">
        <v>0</v>
      </c>
    </row>
    <row r="11444" spans="1:24" x14ac:dyDescent="0.35">
      <c r="A11444" s="1">
        <v>480329</v>
      </c>
      <c r="B11444" s="1" t="s">
        <v>2361</v>
      </c>
      <c r="C11444" s="1">
        <v>128326303</v>
      </c>
      <c r="D11444" s="1">
        <v>329</v>
      </c>
      <c r="E11444" s="1" t="s">
        <v>2931</v>
      </c>
      <c r="F11444" s="1" t="s">
        <v>90</v>
      </c>
      <c r="G11444" s="1" t="s">
        <v>334</v>
      </c>
      <c r="H11444" s="1" t="s">
        <v>916</v>
      </c>
      <c r="S11444" s="1">
        <v>48</v>
      </c>
      <c r="T11444" s="1">
        <v>1</v>
      </c>
      <c r="U11444" s="1">
        <v>0</v>
      </c>
      <c r="V11444" s="1">
        <v>0</v>
      </c>
    </row>
    <row r="11445" spans="1:24" x14ac:dyDescent="0.35">
      <c r="A11445" s="1">
        <v>290351</v>
      </c>
      <c r="B11445" s="1" t="s">
        <v>2341</v>
      </c>
      <c r="C11445" s="1">
        <v>128327303</v>
      </c>
      <c r="D11445" s="1">
        <v>351</v>
      </c>
      <c r="E11445" s="1" t="s">
        <v>2932</v>
      </c>
      <c r="F11445" s="1" t="s">
        <v>90</v>
      </c>
      <c r="G11445" s="1" t="s">
        <v>334</v>
      </c>
      <c r="H11445" s="1" t="s">
        <v>916</v>
      </c>
      <c r="I11445" s="1">
        <v>842147.1</v>
      </c>
      <c r="K11445" s="1">
        <v>218571</v>
      </c>
      <c r="L11445" s="1">
        <v>8678224</v>
      </c>
      <c r="S11445" s="1">
        <v>29</v>
      </c>
      <c r="T11445" s="1">
        <v>1</v>
      </c>
      <c r="U11445" s="1">
        <v>9738942</v>
      </c>
      <c r="V11445" s="1">
        <v>0</v>
      </c>
    </row>
    <row r="11446" spans="1:24" x14ac:dyDescent="0.35">
      <c r="A11446" s="1">
        <v>300351</v>
      </c>
      <c r="B11446" s="1" t="s">
        <v>2343</v>
      </c>
      <c r="C11446" s="1">
        <v>128327303</v>
      </c>
      <c r="D11446" s="1">
        <v>351</v>
      </c>
      <c r="E11446" s="1" t="s">
        <v>2932</v>
      </c>
      <c r="F11446" s="1" t="s">
        <v>90</v>
      </c>
      <c r="G11446" s="1" t="s">
        <v>334</v>
      </c>
      <c r="H11446" s="1" t="s">
        <v>916</v>
      </c>
      <c r="I11446" s="1">
        <v>845258.55</v>
      </c>
      <c r="K11446" s="1">
        <v>218571</v>
      </c>
      <c r="L11446" s="1">
        <v>8807108</v>
      </c>
      <c r="M11446" s="1">
        <v>0.12888400256633759</v>
      </c>
      <c r="N11446" s="1">
        <v>1.4851425886154175</v>
      </c>
      <c r="O11446" s="1">
        <v>3.1114500015974045E-3</v>
      </c>
      <c r="P11446" s="1">
        <v>0.36946633458137512</v>
      </c>
      <c r="Q11446" s="1">
        <v>0</v>
      </c>
      <c r="S11446" s="1">
        <v>30</v>
      </c>
      <c r="T11446" s="1">
        <v>1</v>
      </c>
      <c r="U11446" s="1">
        <v>9870938</v>
      </c>
      <c r="V11446" s="1">
        <v>0.13199545443058014</v>
      </c>
      <c r="W11446" s="1">
        <v>1.3553422689437866</v>
      </c>
      <c r="X11446" s="1">
        <v>1.3553422689437866</v>
      </c>
    </row>
    <row r="11447" spans="1:24" x14ac:dyDescent="0.35">
      <c r="A11447" s="1">
        <v>310351</v>
      </c>
      <c r="B11447" s="1" t="s">
        <v>2344</v>
      </c>
      <c r="C11447" s="1">
        <v>128327303</v>
      </c>
      <c r="D11447" s="1">
        <v>351</v>
      </c>
      <c r="E11447" s="1" t="s">
        <v>2932</v>
      </c>
      <c r="F11447" s="1" t="s">
        <v>90</v>
      </c>
      <c r="G11447" s="1" t="s">
        <v>334</v>
      </c>
      <c r="H11447" s="1" t="s">
        <v>916</v>
      </c>
      <c r="I11447" s="1">
        <v>868394.34</v>
      </c>
      <c r="K11447" s="1">
        <v>218571</v>
      </c>
      <c r="L11447" s="1">
        <v>8917866</v>
      </c>
      <c r="M11447" s="1">
        <v>0.11075799912214279</v>
      </c>
      <c r="N11447" s="1">
        <v>1.257597804069519</v>
      </c>
      <c r="O11447" s="1">
        <v>2.3135790601372719E-2</v>
      </c>
      <c r="P11447" s="1">
        <v>2.7371258735656738</v>
      </c>
      <c r="Q11447" s="1">
        <v>0</v>
      </c>
      <c r="S11447" s="1">
        <v>31</v>
      </c>
      <c r="T11447" s="1">
        <v>1</v>
      </c>
      <c r="U11447" s="1">
        <v>10004831</v>
      </c>
      <c r="V11447" s="1">
        <v>0.13389378786087036</v>
      </c>
      <c r="W11447" s="1">
        <v>1.3564364910125732</v>
      </c>
      <c r="X11447" s="1">
        <v>1.3564364910125732</v>
      </c>
    </row>
    <row r="11448" spans="1:24" x14ac:dyDescent="0.35">
      <c r="A11448" s="1">
        <v>320351</v>
      </c>
      <c r="B11448" s="1" t="s">
        <v>2345</v>
      </c>
      <c r="C11448" s="1">
        <v>128327303</v>
      </c>
      <c r="D11448" s="1">
        <v>351</v>
      </c>
      <c r="E11448" s="1" t="s">
        <v>2932</v>
      </c>
      <c r="F11448" s="1" t="s">
        <v>90</v>
      </c>
      <c r="G11448" s="1" t="s">
        <v>334</v>
      </c>
      <c r="H11448" s="1" t="s">
        <v>916</v>
      </c>
      <c r="I11448" s="1">
        <v>867241.59</v>
      </c>
      <c r="K11448" s="1">
        <v>218571</v>
      </c>
      <c r="L11448" s="1">
        <v>8930051</v>
      </c>
      <c r="M11448" s="1">
        <v>1.2184999883174896E-2</v>
      </c>
      <c r="N11448" s="1">
        <v>0.13663582503795624</v>
      </c>
      <c r="O11448" s="1">
        <v>-1.1527499882504344E-3</v>
      </c>
      <c r="P11448" s="1">
        <v>-0.13274499773979187</v>
      </c>
      <c r="Q11448" s="1">
        <v>0</v>
      </c>
      <c r="S11448" s="1">
        <v>32</v>
      </c>
      <c r="T11448" s="1">
        <v>1</v>
      </c>
      <c r="U11448" s="1">
        <v>10015864</v>
      </c>
      <c r="V11448" s="1">
        <v>1.103224977850914E-2</v>
      </c>
      <c r="W11448" s="1">
        <v>0.1102767288684845</v>
      </c>
      <c r="X11448" s="1">
        <v>0.1102767288684845</v>
      </c>
    </row>
    <row r="11449" spans="1:24" x14ac:dyDescent="0.35">
      <c r="A11449" s="1">
        <v>330351</v>
      </c>
      <c r="B11449" s="1" t="s">
        <v>2346</v>
      </c>
      <c r="C11449" s="1">
        <v>128327303</v>
      </c>
      <c r="D11449" s="1">
        <v>351</v>
      </c>
      <c r="E11449" s="1" t="s">
        <v>2932</v>
      </c>
      <c r="F11449" s="1" t="s">
        <v>90</v>
      </c>
      <c r="G11449" s="1" t="s">
        <v>334</v>
      </c>
      <c r="H11449" s="1" t="s">
        <v>916</v>
      </c>
      <c r="I11449" s="1">
        <v>893142.51</v>
      </c>
      <c r="K11449" s="1">
        <v>218571</v>
      </c>
      <c r="L11449" s="1">
        <v>9013121</v>
      </c>
      <c r="M11449" s="1">
        <v>8.3070002496242523E-2</v>
      </c>
      <c r="N11449" s="1">
        <v>0.93022984266281128</v>
      </c>
      <c r="O11449" s="1">
        <v>2.5900920853018761E-2</v>
      </c>
      <c r="P11449" s="1">
        <v>2.9865865707397461</v>
      </c>
      <c r="Q11449" s="1">
        <v>0</v>
      </c>
      <c r="S11449" s="1">
        <v>33</v>
      </c>
      <c r="T11449" s="1">
        <v>1</v>
      </c>
      <c r="U11449" s="1">
        <v>10124834</v>
      </c>
      <c r="V11449" s="1">
        <v>0.10897092521190643</v>
      </c>
      <c r="W11449" s="1">
        <v>1.0879740715026855</v>
      </c>
      <c r="X11449" s="1">
        <v>1.0879740715026855</v>
      </c>
    </row>
    <row r="11450" spans="1:24" x14ac:dyDescent="0.35">
      <c r="A11450" s="1">
        <v>340351</v>
      </c>
      <c r="B11450" s="1" t="s">
        <v>2347</v>
      </c>
      <c r="C11450" s="1">
        <v>128327303</v>
      </c>
      <c r="D11450" s="1">
        <v>351</v>
      </c>
      <c r="E11450" s="1" t="s">
        <v>2932</v>
      </c>
      <c r="F11450" s="1" t="s">
        <v>90</v>
      </c>
      <c r="G11450" s="1" t="s">
        <v>334</v>
      </c>
      <c r="H11450" s="1" t="s">
        <v>916</v>
      </c>
      <c r="I11450" s="1">
        <v>893110.07</v>
      </c>
      <c r="K11450" s="1">
        <v>218571</v>
      </c>
      <c r="L11450" s="1">
        <v>9013117</v>
      </c>
      <c r="M11450" s="1">
        <v>-3.9999999899009708E-6</v>
      </c>
      <c r="N11450" s="1">
        <v>-4.4379743485478684E-5</v>
      </c>
      <c r="O11450" s="1">
        <v>-3.2439998904010281E-5</v>
      </c>
      <c r="P11450" s="1">
        <v>-3.632119158282876E-3</v>
      </c>
      <c r="Q11450" s="1">
        <v>0</v>
      </c>
      <c r="S11450" s="1">
        <v>34</v>
      </c>
      <c r="T11450" s="1">
        <v>1</v>
      </c>
      <c r="U11450" s="1">
        <v>10124798</v>
      </c>
      <c r="V11450" s="1">
        <v>-3.6440000258153304E-5</v>
      </c>
      <c r="W11450" s="1">
        <v>-3.5556138027459383E-4</v>
      </c>
      <c r="X11450" s="1">
        <v>-3.5556138027459383E-4</v>
      </c>
    </row>
    <row r="11451" spans="1:24" x14ac:dyDescent="0.35">
      <c r="A11451" s="1">
        <v>350351</v>
      </c>
      <c r="B11451" s="1" t="s">
        <v>2348</v>
      </c>
      <c r="C11451" s="1">
        <v>128327303</v>
      </c>
      <c r="D11451" s="1">
        <v>351</v>
      </c>
      <c r="E11451" s="1" t="s">
        <v>2932</v>
      </c>
      <c r="F11451" s="1" t="s">
        <v>90</v>
      </c>
      <c r="G11451" s="1" t="s">
        <v>334</v>
      </c>
      <c r="H11451" s="1" t="s">
        <v>916</v>
      </c>
      <c r="I11451" s="1">
        <v>929694.27</v>
      </c>
      <c r="J11451" s="1">
        <v>59.72</v>
      </c>
      <c r="K11451" s="1">
        <v>218571</v>
      </c>
      <c r="L11451" s="1">
        <v>9082734</v>
      </c>
      <c r="M11451" s="1">
        <v>6.9617003202438354E-2</v>
      </c>
      <c r="N11451" s="1">
        <v>0.7723965048789978</v>
      </c>
      <c r="O11451" s="1">
        <v>3.6584198474884033E-2</v>
      </c>
      <c r="P11451" s="1">
        <v>4.0962700843811035</v>
      </c>
      <c r="Q11451" s="1">
        <v>0</v>
      </c>
      <c r="S11451" s="1">
        <v>35</v>
      </c>
      <c r="T11451" s="1">
        <v>1</v>
      </c>
      <c r="U11451" s="1">
        <v>10231059</v>
      </c>
      <c r="V11451" s="1">
        <v>0.10620120167732239</v>
      </c>
      <c r="W11451" s="1">
        <v>1.0495122671127319</v>
      </c>
      <c r="X11451" s="1">
        <v>1.0495122671127319</v>
      </c>
    </row>
    <row r="11452" spans="1:24" x14ac:dyDescent="0.35">
      <c r="A11452" s="1">
        <v>360351</v>
      </c>
      <c r="B11452" s="1" t="s">
        <v>2349</v>
      </c>
      <c r="C11452" s="1">
        <v>128327303</v>
      </c>
      <c r="D11452" s="1">
        <v>351</v>
      </c>
      <c r="E11452" s="1" t="s">
        <v>2932</v>
      </c>
      <c r="F11452" s="1" t="s">
        <v>90</v>
      </c>
      <c r="G11452" s="1" t="s">
        <v>334</v>
      </c>
      <c r="H11452" s="1" t="s">
        <v>916</v>
      </c>
      <c r="I11452" s="1">
        <v>983747.4</v>
      </c>
      <c r="K11452" s="1">
        <v>218571</v>
      </c>
      <c r="L11452" s="1">
        <v>9275837</v>
      </c>
      <c r="M11452" s="1">
        <v>0.19310300052165985</v>
      </c>
      <c r="N11452" s="1">
        <v>2.126044750213623</v>
      </c>
      <c r="O11452" s="1">
        <v>5.4053131490945816E-2</v>
      </c>
      <c r="P11452" s="1">
        <v>5.8140759468078613</v>
      </c>
      <c r="Q11452" s="1">
        <v>0</v>
      </c>
      <c r="S11452" s="1">
        <v>36</v>
      </c>
      <c r="T11452" s="1">
        <v>1</v>
      </c>
      <c r="U11452" s="1">
        <v>10478155</v>
      </c>
      <c r="V11452" s="1">
        <v>0.24715612828731537</v>
      </c>
      <c r="W11452" s="1">
        <v>2.4151556491851807</v>
      </c>
      <c r="X11452" s="1">
        <v>2.4151556491851807</v>
      </c>
    </row>
    <row r="11453" spans="1:24" x14ac:dyDescent="0.35">
      <c r="A11453" s="1">
        <v>370351</v>
      </c>
      <c r="B11453" s="1" t="s">
        <v>2350</v>
      </c>
      <c r="C11453" s="1">
        <v>128327303</v>
      </c>
      <c r="D11453" s="1">
        <v>351</v>
      </c>
      <c r="E11453" s="1" t="s">
        <v>2932</v>
      </c>
      <c r="F11453" s="1" t="s">
        <v>90</v>
      </c>
      <c r="G11453" s="1" t="s">
        <v>334</v>
      </c>
      <c r="H11453" s="1" t="s">
        <v>916</v>
      </c>
      <c r="I11453" s="1">
        <v>1019027.06</v>
      </c>
      <c r="K11453" s="1">
        <v>218571</v>
      </c>
      <c r="L11453" s="1">
        <v>9557942</v>
      </c>
      <c r="M11453" s="1">
        <v>0.28210499882698059</v>
      </c>
      <c r="N11453" s="1">
        <v>3.0412888526916504</v>
      </c>
      <c r="O11453" s="1">
        <v>3.5279661417007446E-2</v>
      </c>
      <c r="P11453" s="1">
        <v>3.586251974105835</v>
      </c>
      <c r="Q11453" s="1">
        <v>0</v>
      </c>
      <c r="S11453" s="1">
        <v>37</v>
      </c>
      <c r="T11453" s="1">
        <v>1</v>
      </c>
      <c r="U11453" s="1">
        <v>10795540</v>
      </c>
      <c r="V11453" s="1">
        <v>0.31738466024398804</v>
      </c>
      <c r="W11453" s="1">
        <v>3.0290160179138184</v>
      </c>
      <c r="X11453" s="1">
        <v>3.0290160179138184</v>
      </c>
    </row>
    <row r="11454" spans="1:24" x14ac:dyDescent="0.35">
      <c r="A11454" s="1">
        <v>380351</v>
      </c>
      <c r="B11454" s="1" t="s">
        <v>2351</v>
      </c>
      <c r="C11454" s="1">
        <v>128327303</v>
      </c>
      <c r="D11454" s="1">
        <v>351</v>
      </c>
      <c r="E11454" s="1" t="s">
        <v>2932</v>
      </c>
      <c r="F11454" s="1" t="s">
        <v>90</v>
      </c>
      <c r="G11454" s="1" t="s">
        <v>334</v>
      </c>
      <c r="H11454" s="1" t="s">
        <v>916</v>
      </c>
      <c r="I11454" s="1">
        <v>1085230</v>
      </c>
      <c r="K11454" s="1">
        <v>218571</v>
      </c>
      <c r="L11454" s="1">
        <v>9666400</v>
      </c>
      <c r="M11454" s="1">
        <v>0.10845799744129181</v>
      </c>
      <c r="N11454" s="1">
        <v>1.1347421407699585</v>
      </c>
      <c r="O11454" s="1">
        <v>6.6202938556671143E-2</v>
      </c>
      <c r="P11454" s="1">
        <v>6.4966812133789063</v>
      </c>
      <c r="Q11454" s="1">
        <v>0</v>
      </c>
      <c r="S11454" s="1">
        <v>38</v>
      </c>
      <c r="T11454" s="1">
        <v>1</v>
      </c>
      <c r="U11454" s="1">
        <v>10970201</v>
      </c>
      <c r="V11454" s="1">
        <v>0.17466093599796295</v>
      </c>
      <c r="W11454" s="1">
        <v>1.6178996562957764</v>
      </c>
      <c r="X11454" s="1">
        <v>1.6178996562957764</v>
      </c>
    </row>
    <row r="11455" spans="1:24" x14ac:dyDescent="0.35">
      <c r="A11455" s="1">
        <v>390351</v>
      </c>
      <c r="B11455" s="1" t="s">
        <v>2352</v>
      </c>
      <c r="C11455" s="1">
        <v>128327303</v>
      </c>
      <c r="D11455" s="1">
        <v>351</v>
      </c>
      <c r="E11455" s="1" t="s">
        <v>2932</v>
      </c>
      <c r="F11455" s="1" t="s">
        <v>90</v>
      </c>
      <c r="G11455" s="1" t="s">
        <v>334</v>
      </c>
      <c r="H11455" s="1" t="s">
        <v>916</v>
      </c>
      <c r="I11455" s="1">
        <v>1096663</v>
      </c>
      <c r="K11455" s="1">
        <v>268571</v>
      </c>
      <c r="L11455" s="1">
        <v>9714315</v>
      </c>
      <c r="M11455" s="1">
        <v>4.7915000468492508E-2</v>
      </c>
      <c r="N11455" s="1">
        <v>0.49568608403205872</v>
      </c>
      <c r="O11455" s="1">
        <v>1.143299974501133E-2</v>
      </c>
      <c r="P11455" s="1">
        <v>1.0535093545913696</v>
      </c>
      <c r="Q11455" s="1">
        <v>5.000000074505806E-2</v>
      </c>
      <c r="S11455" s="1">
        <v>39</v>
      </c>
      <c r="T11455" s="1">
        <v>1</v>
      </c>
      <c r="U11455" s="1">
        <v>11079549</v>
      </c>
      <c r="V11455" s="1">
        <v>0.10934799909591675</v>
      </c>
      <c r="W11455" s="1">
        <v>0.99677300453186035</v>
      </c>
      <c r="X11455" s="1">
        <v>0.99677300453186035</v>
      </c>
    </row>
    <row r="11456" spans="1:24" x14ac:dyDescent="0.35">
      <c r="A11456" s="1">
        <v>400351</v>
      </c>
      <c r="B11456" s="1" t="s">
        <v>2353</v>
      </c>
      <c r="C11456" s="1">
        <v>128327303</v>
      </c>
      <c r="D11456" s="1">
        <v>351</v>
      </c>
      <c r="E11456" s="1" t="s">
        <v>2932</v>
      </c>
      <c r="F11456" s="1" t="s">
        <v>90</v>
      </c>
      <c r="G11456" s="1" t="s">
        <v>334</v>
      </c>
      <c r="H11456" s="1" t="s">
        <v>916</v>
      </c>
      <c r="S11456" s="1">
        <v>40</v>
      </c>
      <c r="T11456" s="1">
        <v>1</v>
      </c>
      <c r="U11456" s="1">
        <v>0</v>
      </c>
      <c r="V11456" s="1">
        <v>0</v>
      </c>
      <c r="W11456" s="1">
        <v>-100</v>
      </c>
      <c r="X11456" s="1">
        <v>-100</v>
      </c>
    </row>
    <row r="11457" spans="1:24" x14ac:dyDescent="0.35">
      <c r="A11457" s="1">
        <v>410351</v>
      </c>
      <c r="B11457" s="1" t="s">
        <v>2354</v>
      </c>
      <c r="C11457" s="1">
        <v>128327303</v>
      </c>
      <c r="D11457" s="1">
        <v>351</v>
      </c>
      <c r="E11457" s="1" t="s">
        <v>2932</v>
      </c>
      <c r="F11457" s="1" t="s">
        <v>90</v>
      </c>
      <c r="G11457" s="1" t="s">
        <v>334</v>
      </c>
      <c r="H11457" s="1" t="s">
        <v>916</v>
      </c>
      <c r="S11457" s="1">
        <v>41</v>
      </c>
      <c r="T11457" s="1">
        <v>1</v>
      </c>
      <c r="U11457" s="1">
        <v>0</v>
      </c>
      <c r="V11457" s="1">
        <v>0</v>
      </c>
    </row>
    <row r="11458" spans="1:24" x14ac:dyDescent="0.35">
      <c r="A11458" s="1">
        <v>420351</v>
      </c>
      <c r="B11458" s="1" t="s">
        <v>2355</v>
      </c>
      <c r="C11458" s="1">
        <v>128327303</v>
      </c>
      <c r="D11458" s="1">
        <v>351</v>
      </c>
      <c r="E11458" s="1" t="s">
        <v>2932</v>
      </c>
      <c r="F11458" s="1" t="s">
        <v>90</v>
      </c>
      <c r="G11458" s="1" t="s">
        <v>334</v>
      </c>
      <c r="H11458" s="1" t="s">
        <v>916</v>
      </c>
      <c r="S11458" s="1">
        <v>42</v>
      </c>
      <c r="T11458" s="1">
        <v>1</v>
      </c>
      <c r="U11458" s="1">
        <v>0</v>
      </c>
      <c r="V11458" s="1">
        <v>0</v>
      </c>
    </row>
    <row r="11459" spans="1:24" x14ac:dyDescent="0.35">
      <c r="A11459" s="1">
        <v>430351</v>
      </c>
      <c r="B11459" s="1" t="s">
        <v>2356</v>
      </c>
      <c r="C11459" s="1">
        <v>128327303</v>
      </c>
      <c r="D11459" s="1">
        <v>351</v>
      </c>
      <c r="E11459" s="1" t="s">
        <v>2932</v>
      </c>
      <c r="F11459" s="1" t="s">
        <v>90</v>
      </c>
      <c r="G11459" s="1" t="s">
        <v>334</v>
      </c>
      <c r="H11459" s="1" t="s">
        <v>916</v>
      </c>
      <c r="S11459" s="1">
        <v>43</v>
      </c>
      <c r="T11459" s="1">
        <v>1</v>
      </c>
      <c r="U11459" s="1">
        <v>0</v>
      </c>
      <c r="V11459" s="1">
        <v>0</v>
      </c>
    </row>
    <row r="11460" spans="1:24" x14ac:dyDescent="0.35">
      <c r="A11460" s="1">
        <v>440351</v>
      </c>
      <c r="B11460" s="1" t="s">
        <v>2357</v>
      </c>
      <c r="C11460" s="1">
        <v>128327303</v>
      </c>
      <c r="D11460" s="1">
        <v>351</v>
      </c>
      <c r="E11460" s="1" t="s">
        <v>2932</v>
      </c>
      <c r="F11460" s="1" t="s">
        <v>90</v>
      </c>
      <c r="G11460" s="1" t="s">
        <v>334</v>
      </c>
      <c r="H11460" s="1" t="s">
        <v>916</v>
      </c>
      <c r="S11460" s="1">
        <v>44</v>
      </c>
      <c r="T11460" s="1">
        <v>1</v>
      </c>
      <c r="U11460" s="1">
        <v>0</v>
      </c>
      <c r="V11460" s="1">
        <v>0</v>
      </c>
    </row>
    <row r="11461" spans="1:24" x14ac:dyDescent="0.35">
      <c r="A11461" s="1">
        <v>450351</v>
      </c>
      <c r="B11461" s="1" t="s">
        <v>2358</v>
      </c>
      <c r="C11461" s="1">
        <v>128327303</v>
      </c>
      <c r="D11461" s="1">
        <v>351</v>
      </c>
      <c r="E11461" s="1" t="s">
        <v>2932</v>
      </c>
      <c r="F11461" s="1" t="s">
        <v>90</v>
      </c>
      <c r="G11461" s="1" t="s">
        <v>334</v>
      </c>
      <c r="H11461" s="1" t="s">
        <v>916</v>
      </c>
      <c r="S11461" s="1">
        <v>45</v>
      </c>
      <c r="T11461" s="1">
        <v>1</v>
      </c>
      <c r="U11461" s="1">
        <v>0</v>
      </c>
      <c r="V11461" s="1">
        <v>0</v>
      </c>
    </row>
    <row r="11462" spans="1:24" x14ac:dyDescent="0.35">
      <c r="A11462" s="1">
        <v>460351</v>
      </c>
      <c r="B11462" s="1" t="s">
        <v>2359</v>
      </c>
      <c r="C11462" s="1">
        <v>128327303</v>
      </c>
      <c r="D11462" s="1">
        <v>351</v>
      </c>
      <c r="E11462" s="1" t="s">
        <v>2932</v>
      </c>
      <c r="F11462" s="1" t="s">
        <v>90</v>
      </c>
      <c r="G11462" s="1" t="s">
        <v>334</v>
      </c>
      <c r="H11462" s="1" t="s">
        <v>916</v>
      </c>
      <c r="S11462" s="1">
        <v>46</v>
      </c>
      <c r="T11462" s="1">
        <v>1</v>
      </c>
      <c r="U11462" s="1">
        <v>0</v>
      </c>
      <c r="V11462" s="1">
        <v>0</v>
      </c>
    </row>
    <row r="11463" spans="1:24" x14ac:dyDescent="0.35">
      <c r="A11463" s="1">
        <v>470351</v>
      </c>
      <c r="B11463" s="1" t="s">
        <v>2360</v>
      </c>
      <c r="C11463" s="1">
        <v>128327303</v>
      </c>
      <c r="D11463" s="1">
        <v>351</v>
      </c>
      <c r="E11463" s="1" t="s">
        <v>2932</v>
      </c>
      <c r="F11463" s="1" t="s">
        <v>90</v>
      </c>
      <c r="G11463" s="1" t="s">
        <v>334</v>
      </c>
      <c r="H11463" s="1" t="s">
        <v>916</v>
      </c>
      <c r="S11463" s="1">
        <v>47</v>
      </c>
      <c r="T11463" s="1">
        <v>1</v>
      </c>
      <c r="U11463" s="1">
        <v>0</v>
      </c>
      <c r="V11463" s="1">
        <v>0</v>
      </c>
    </row>
    <row r="11464" spans="1:24" x14ac:dyDescent="0.35">
      <c r="A11464" s="1">
        <v>480351</v>
      </c>
      <c r="B11464" s="1" t="s">
        <v>2361</v>
      </c>
      <c r="C11464" s="1">
        <v>128327303</v>
      </c>
      <c r="D11464" s="1">
        <v>351</v>
      </c>
      <c r="E11464" s="1" t="s">
        <v>2932</v>
      </c>
      <c r="F11464" s="1" t="s">
        <v>90</v>
      </c>
      <c r="G11464" s="1" t="s">
        <v>334</v>
      </c>
      <c r="H11464" s="1" t="s">
        <v>916</v>
      </c>
      <c r="S11464" s="1">
        <v>48</v>
      </c>
      <c r="T11464" s="1">
        <v>1</v>
      </c>
      <c r="U11464" s="1">
        <v>0</v>
      </c>
      <c r="V11464" s="1">
        <v>0</v>
      </c>
    </row>
    <row r="11465" spans="1:24" x14ac:dyDescent="0.35">
      <c r="A11465" s="1">
        <v>290446</v>
      </c>
      <c r="B11465" s="1" t="s">
        <v>2341</v>
      </c>
      <c r="C11465" s="1">
        <v>128328003</v>
      </c>
      <c r="D11465" s="1">
        <v>446</v>
      </c>
      <c r="E11465" s="1" t="s">
        <v>2933</v>
      </c>
      <c r="F11465" s="1" t="s">
        <v>90</v>
      </c>
      <c r="G11465" s="1" t="s">
        <v>334</v>
      </c>
      <c r="H11465" s="1" t="s">
        <v>916</v>
      </c>
      <c r="I11465" s="1">
        <v>815817.39</v>
      </c>
      <c r="J11465" s="1">
        <v>43752.74</v>
      </c>
      <c r="K11465" s="1">
        <v>208937</v>
      </c>
      <c r="L11465" s="1">
        <v>8695908</v>
      </c>
      <c r="S11465" s="1">
        <v>29</v>
      </c>
      <c r="T11465" s="1">
        <v>1</v>
      </c>
      <c r="U11465" s="1">
        <v>9764415</v>
      </c>
      <c r="V11465" s="1">
        <v>0</v>
      </c>
    </row>
    <row r="11466" spans="1:24" x14ac:dyDescent="0.35">
      <c r="A11466" s="1">
        <v>300446</v>
      </c>
      <c r="B11466" s="1" t="s">
        <v>2343</v>
      </c>
      <c r="C11466" s="1">
        <v>128328003</v>
      </c>
      <c r="D11466" s="1">
        <v>446</v>
      </c>
      <c r="E11466" s="1" t="s">
        <v>2933</v>
      </c>
      <c r="F11466" s="1" t="s">
        <v>90</v>
      </c>
      <c r="G11466" s="1" t="s">
        <v>334</v>
      </c>
      <c r="H11466" s="1" t="s">
        <v>916</v>
      </c>
      <c r="I11466" s="1">
        <v>985926.22</v>
      </c>
      <c r="J11466" s="1">
        <v>30544.31</v>
      </c>
      <c r="K11466" s="1">
        <v>208937</v>
      </c>
      <c r="L11466" s="1">
        <v>8810628</v>
      </c>
      <c r="M11466" s="1">
        <v>0.11472000181674957</v>
      </c>
      <c r="N11466" s="1">
        <v>1.3192411661148071</v>
      </c>
      <c r="O11466" s="1">
        <v>0.17010882496833801</v>
      </c>
      <c r="P11466" s="1">
        <v>20.851337432861328</v>
      </c>
      <c r="Q11466" s="1">
        <v>0</v>
      </c>
      <c r="R11466" s="1">
        <v>-1.3208430260419846E-2</v>
      </c>
      <c r="S11466" s="1">
        <v>30</v>
      </c>
      <c r="T11466" s="1">
        <v>1</v>
      </c>
      <c r="U11466" s="1">
        <v>10036036</v>
      </c>
      <c r="V11466" s="1">
        <v>0.27162039279937744</v>
      </c>
      <c r="W11466" s="1">
        <v>2.7817437648773193</v>
      </c>
      <c r="X11466" s="1">
        <v>2.7817437648773193</v>
      </c>
    </row>
    <row r="11467" spans="1:24" x14ac:dyDescent="0.35">
      <c r="A11467" s="1">
        <v>310446</v>
      </c>
      <c r="B11467" s="1" t="s">
        <v>2344</v>
      </c>
      <c r="C11467" s="1">
        <v>128328003</v>
      </c>
      <c r="D11467" s="1">
        <v>446</v>
      </c>
      <c r="E11467" s="1" t="s">
        <v>2933</v>
      </c>
      <c r="F11467" s="1" t="s">
        <v>90</v>
      </c>
      <c r="G11467" s="1" t="s">
        <v>334</v>
      </c>
      <c r="H11467" s="1" t="s">
        <v>916</v>
      </c>
      <c r="I11467" s="1">
        <v>978634.87</v>
      </c>
      <c r="J11467" s="1">
        <v>38267.07</v>
      </c>
      <c r="K11467" s="1">
        <v>208937</v>
      </c>
      <c r="L11467" s="1">
        <v>8872751</v>
      </c>
      <c r="M11467" s="1">
        <v>6.2123000621795654E-2</v>
      </c>
      <c r="N11467" s="1">
        <v>0.70509159564971924</v>
      </c>
      <c r="O11467" s="1">
        <v>-7.2913500480353832E-3</v>
      </c>
      <c r="P11467" s="1">
        <v>-0.73954313993453979</v>
      </c>
      <c r="Q11467" s="1">
        <v>0</v>
      </c>
      <c r="R11467" s="1">
        <v>7.722760085016489E-3</v>
      </c>
      <c r="S11467" s="1">
        <v>31</v>
      </c>
      <c r="T11467" s="1">
        <v>1</v>
      </c>
      <c r="U11467" s="1">
        <v>10098590</v>
      </c>
      <c r="V11467" s="1">
        <v>6.2554411590099335E-2</v>
      </c>
      <c r="W11467" s="1">
        <v>0.62329387664794922</v>
      </c>
      <c r="X11467" s="1">
        <v>0.62329387664794922</v>
      </c>
    </row>
    <row r="11468" spans="1:24" x14ac:dyDescent="0.35">
      <c r="A11468" s="1">
        <v>320446</v>
      </c>
      <c r="B11468" s="1" t="s">
        <v>2345</v>
      </c>
      <c r="C11468" s="1">
        <v>128328003</v>
      </c>
      <c r="D11468" s="1">
        <v>446</v>
      </c>
      <c r="E11468" s="1" t="s">
        <v>2933</v>
      </c>
      <c r="F11468" s="1" t="s">
        <v>90</v>
      </c>
      <c r="G11468" s="1" t="s">
        <v>334</v>
      </c>
      <c r="H11468" s="1" t="s">
        <v>916</v>
      </c>
      <c r="I11468" s="1">
        <v>981333.8</v>
      </c>
      <c r="J11468" s="1">
        <v>28882.79</v>
      </c>
      <c r="K11468" s="1">
        <v>208937</v>
      </c>
      <c r="L11468" s="1">
        <v>8901388</v>
      </c>
      <c r="M11468" s="1">
        <v>2.8636999428272247E-2</v>
      </c>
      <c r="N11468" s="1">
        <v>0.3227522075176239</v>
      </c>
      <c r="O11468" s="1">
        <v>2.6989299803972244E-3</v>
      </c>
      <c r="P11468" s="1">
        <v>0.2757851779460907</v>
      </c>
      <c r="Q11468" s="1">
        <v>0</v>
      </c>
      <c r="R11468" s="1">
        <v>-9.3842800706624985E-3</v>
      </c>
      <c r="S11468" s="1">
        <v>32</v>
      </c>
      <c r="T11468" s="1">
        <v>1</v>
      </c>
      <c r="U11468" s="1">
        <v>10120542</v>
      </c>
      <c r="V11468" s="1">
        <v>2.1951649338006973E-2</v>
      </c>
      <c r="W11468" s="1">
        <v>0.21737688779830933</v>
      </c>
      <c r="X11468" s="1">
        <v>0.21737688779830933</v>
      </c>
    </row>
    <row r="11469" spans="1:24" x14ac:dyDescent="0.35">
      <c r="A11469" s="1">
        <v>330446</v>
      </c>
      <c r="B11469" s="1" t="s">
        <v>2346</v>
      </c>
      <c r="C11469" s="1">
        <v>128328003</v>
      </c>
      <c r="D11469" s="1">
        <v>446</v>
      </c>
      <c r="E11469" s="1" t="s">
        <v>2933</v>
      </c>
      <c r="F11469" s="1" t="s">
        <v>90</v>
      </c>
      <c r="G11469" s="1" t="s">
        <v>334</v>
      </c>
      <c r="H11469" s="1" t="s">
        <v>916</v>
      </c>
      <c r="I11469" s="1">
        <v>1042141.53</v>
      </c>
      <c r="J11469" s="1">
        <v>33983.86</v>
      </c>
      <c r="K11469" s="1">
        <v>208937</v>
      </c>
      <c r="L11469" s="1">
        <v>8960557</v>
      </c>
      <c r="M11469" s="1">
        <v>5.9168998152017593E-2</v>
      </c>
      <c r="N11469" s="1">
        <v>0.66471654176712036</v>
      </c>
      <c r="O11469" s="1">
        <v>6.0807731002569199E-2</v>
      </c>
      <c r="P11469" s="1">
        <v>6.196436882019043</v>
      </c>
      <c r="Q11469" s="1">
        <v>0</v>
      </c>
      <c r="R11469" s="1">
        <v>5.1010698080062866E-3</v>
      </c>
      <c r="S11469" s="1">
        <v>33</v>
      </c>
      <c r="T11469" s="1">
        <v>1</v>
      </c>
      <c r="U11469" s="1">
        <v>10245619</v>
      </c>
      <c r="V11469" s="1">
        <v>0.12507779896259308</v>
      </c>
      <c r="W11469" s="1">
        <v>1.2358725070953369</v>
      </c>
      <c r="X11469" s="1">
        <v>1.2358725070953369</v>
      </c>
    </row>
    <row r="11470" spans="1:24" x14ac:dyDescent="0.35">
      <c r="A11470" s="1">
        <v>340446</v>
      </c>
      <c r="B11470" s="1" t="s">
        <v>2347</v>
      </c>
      <c r="C11470" s="1">
        <v>128328003</v>
      </c>
      <c r="D11470" s="1">
        <v>446</v>
      </c>
      <c r="E11470" s="1" t="s">
        <v>2933</v>
      </c>
      <c r="F11470" s="1" t="s">
        <v>90</v>
      </c>
      <c r="G11470" s="1" t="s">
        <v>334</v>
      </c>
      <c r="H11470" s="1" t="s">
        <v>916</v>
      </c>
      <c r="I11470" s="1">
        <v>1042098.3</v>
      </c>
      <c r="J11470" s="1">
        <v>774.46</v>
      </c>
      <c r="K11470" s="1">
        <v>208937</v>
      </c>
      <c r="L11470" s="1">
        <v>8960553</v>
      </c>
      <c r="M11470" s="1">
        <v>-3.9999999899009708E-6</v>
      </c>
      <c r="N11470" s="1">
        <v>-4.4640080886892974E-5</v>
      </c>
      <c r="O11470" s="1">
        <v>-4.3230000301264226E-5</v>
      </c>
      <c r="P11470" s="1">
        <v>-4.148188978433609E-3</v>
      </c>
      <c r="Q11470" s="1">
        <v>0</v>
      </c>
      <c r="R11470" s="1">
        <v>-3.320939838886261E-2</v>
      </c>
      <c r="S11470" s="1">
        <v>34</v>
      </c>
      <c r="T11470" s="1">
        <v>1</v>
      </c>
      <c r="U11470" s="1">
        <v>10212363</v>
      </c>
      <c r="V11470" s="1">
        <v>-3.325662761926651E-2</v>
      </c>
      <c r="W11470" s="1">
        <v>-0.32458752393722534</v>
      </c>
      <c r="X11470" s="1">
        <v>-0.32458752393722534</v>
      </c>
    </row>
    <row r="11471" spans="1:24" x14ac:dyDescent="0.35">
      <c r="A11471" s="1">
        <v>350446</v>
      </c>
      <c r="B11471" s="1" t="s">
        <v>2348</v>
      </c>
      <c r="C11471" s="1">
        <v>128328003</v>
      </c>
      <c r="D11471" s="1">
        <v>446</v>
      </c>
      <c r="E11471" s="1" t="s">
        <v>2933</v>
      </c>
      <c r="F11471" s="1" t="s">
        <v>90</v>
      </c>
      <c r="G11471" s="1" t="s">
        <v>334</v>
      </c>
      <c r="H11471" s="1" t="s">
        <v>916</v>
      </c>
      <c r="I11471" s="1">
        <v>1073660.71</v>
      </c>
      <c r="K11471" s="1">
        <v>208937</v>
      </c>
      <c r="L11471" s="1">
        <v>9079008</v>
      </c>
      <c r="M11471" s="1">
        <v>0.11845500022172928</v>
      </c>
      <c r="N11471" s="1">
        <v>1.3219608068466187</v>
      </c>
      <c r="O11471" s="1">
        <v>3.1562410295009613E-2</v>
      </c>
      <c r="P11471" s="1">
        <v>3.0287363529205322</v>
      </c>
      <c r="Q11471" s="1">
        <v>0</v>
      </c>
      <c r="S11471" s="1">
        <v>35</v>
      </c>
      <c r="T11471" s="1">
        <v>1</v>
      </c>
      <c r="U11471" s="1">
        <v>10361606</v>
      </c>
      <c r="V11471" s="1">
        <v>0.15001741051673889</v>
      </c>
      <c r="W11471" s="1">
        <v>1.4613953828811646</v>
      </c>
      <c r="X11471" s="1">
        <v>1.4613953828811646</v>
      </c>
    </row>
    <row r="11472" spans="1:24" x14ac:dyDescent="0.35">
      <c r="A11472" s="1">
        <v>360446</v>
      </c>
      <c r="B11472" s="1" t="s">
        <v>2349</v>
      </c>
      <c r="C11472" s="1">
        <v>128328003</v>
      </c>
      <c r="D11472" s="1">
        <v>446</v>
      </c>
      <c r="E11472" s="1" t="s">
        <v>2933</v>
      </c>
      <c r="F11472" s="1" t="s">
        <v>90</v>
      </c>
      <c r="G11472" s="1" t="s">
        <v>334</v>
      </c>
      <c r="H11472" s="1" t="s">
        <v>916</v>
      </c>
      <c r="I11472" s="1">
        <v>1138293.8700000001</v>
      </c>
      <c r="K11472" s="1">
        <v>208937</v>
      </c>
      <c r="L11472" s="1">
        <v>9286377</v>
      </c>
      <c r="M11472" s="1">
        <v>0.20736899971961975</v>
      </c>
      <c r="N11472" s="1">
        <v>2.2840490341186523</v>
      </c>
      <c r="O11472" s="1">
        <v>6.4633160829544067E-2</v>
      </c>
      <c r="P11472" s="1">
        <v>6.0198869705200195</v>
      </c>
      <c r="Q11472" s="1">
        <v>0</v>
      </c>
      <c r="S11472" s="1">
        <v>36</v>
      </c>
      <c r="T11472" s="1">
        <v>1</v>
      </c>
      <c r="U11472" s="1">
        <v>10633608</v>
      </c>
      <c r="V11472" s="1">
        <v>0.27200216054916382</v>
      </c>
      <c r="W11472" s="1">
        <v>2.6250948905944824</v>
      </c>
      <c r="X11472" s="1">
        <v>2.6250948905944824</v>
      </c>
    </row>
    <row r="11473" spans="1:24" x14ac:dyDescent="0.35">
      <c r="A11473" s="1">
        <v>370446</v>
      </c>
      <c r="B11473" s="1" t="s">
        <v>2350</v>
      </c>
      <c r="C11473" s="1">
        <v>128328003</v>
      </c>
      <c r="D11473" s="1">
        <v>446</v>
      </c>
      <c r="E11473" s="1" t="s">
        <v>2933</v>
      </c>
      <c r="F11473" s="1" t="s">
        <v>90</v>
      </c>
      <c r="G11473" s="1" t="s">
        <v>334</v>
      </c>
      <c r="H11473" s="1" t="s">
        <v>916</v>
      </c>
      <c r="I11473" s="1">
        <v>1190869.79</v>
      </c>
      <c r="K11473" s="1">
        <v>208937</v>
      </c>
      <c r="L11473" s="1">
        <v>9644660</v>
      </c>
      <c r="M11473" s="1">
        <v>0.35828301310539246</v>
      </c>
      <c r="N11473" s="1">
        <v>3.8581569194793701</v>
      </c>
      <c r="O11473" s="1">
        <v>5.2575919777154922E-2</v>
      </c>
      <c r="P11473" s="1">
        <v>4.61883544921875</v>
      </c>
      <c r="Q11473" s="1">
        <v>0</v>
      </c>
      <c r="S11473" s="1">
        <v>37</v>
      </c>
      <c r="T11473" s="1">
        <v>1</v>
      </c>
      <c r="U11473" s="1">
        <v>11044467</v>
      </c>
      <c r="V11473" s="1">
        <v>0.41085892915725708</v>
      </c>
      <c r="W11473" s="1">
        <v>3.8637778759002686</v>
      </c>
      <c r="X11473" s="1">
        <v>3.8637778759002686</v>
      </c>
    </row>
    <row r="11474" spans="1:24" x14ac:dyDescent="0.35">
      <c r="A11474" s="1">
        <v>380446</v>
      </c>
      <c r="B11474" s="1" t="s">
        <v>2351</v>
      </c>
      <c r="C11474" s="1">
        <v>128328003</v>
      </c>
      <c r="D11474" s="1">
        <v>446</v>
      </c>
      <c r="E11474" s="1" t="s">
        <v>2933</v>
      </c>
      <c r="F11474" s="1" t="s">
        <v>90</v>
      </c>
      <c r="G11474" s="1" t="s">
        <v>334</v>
      </c>
      <c r="H11474" s="1" t="s">
        <v>916</v>
      </c>
      <c r="I11474" s="1">
        <v>1106647</v>
      </c>
      <c r="K11474" s="1">
        <v>211315.296875</v>
      </c>
      <c r="L11474" s="1">
        <v>9750777</v>
      </c>
      <c r="M11474" s="1">
        <v>0.10611700266599655</v>
      </c>
      <c r="N11474" s="1">
        <v>1.1002669334411621</v>
      </c>
      <c r="O11474" s="1">
        <v>-8.4222793579101563E-2</v>
      </c>
      <c r="P11474" s="1">
        <v>-7.0723762512207031</v>
      </c>
      <c r="Q11474" s="1">
        <v>2.3782968055456877E-3</v>
      </c>
      <c r="S11474" s="1">
        <v>38</v>
      </c>
      <c r="T11474" s="1">
        <v>1</v>
      </c>
      <c r="U11474" s="1">
        <v>11068739</v>
      </c>
      <c r="V11474" s="1">
        <v>2.4272508919239044E-2</v>
      </c>
      <c r="W11474" s="1">
        <v>0.21976615488529205</v>
      </c>
      <c r="X11474" s="1">
        <v>0.21976615488529205</v>
      </c>
    </row>
    <row r="11475" spans="1:24" x14ac:dyDescent="0.35">
      <c r="A11475" s="1">
        <v>390446</v>
      </c>
      <c r="B11475" s="1" t="s">
        <v>2352</v>
      </c>
      <c r="C11475" s="1">
        <v>128328003</v>
      </c>
      <c r="D11475" s="1">
        <v>446</v>
      </c>
      <c r="E11475" s="1" t="s">
        <v>2933</v>
      </c>
      <c r="F11475" s="1" t="s">
        <v>90</v>
      </c>
      <c r="G11475" s="1" t="s">
        <v>334</v>
      </c>
      <c r="H11475" s="1" t="s">
        <v>916</v>
      </c>
      <c r="I11475" s="1">
        <v>1120184</v>
      </c>
      <c r="K11475" s="1">
        <v>261314.734375</v>
      </c>
      <c r="L11475" s="1">
        <v>9797983</v>
      </c>
      <c r="M11475" s="1">
        <v>4.7205999493598938E-2</v>
      </c>
      <c r="N11475" s="1">
        <v>0.4841255247592926</v>
      </c>
      <c r="O11475" s="1">
        <v>1.3536999933421612E-2</v>
      </c>
      <c r="P11475" s="1">
        <v>1.2232446670532227</v>
      </c>
      <c r="Q11475" s="1">
        <v>4.9999438226222992E-2</v>
      </c>
      <c r="S11475" s="1">
        <v>39</v>
      </c>
      <c r="T11475" s="1">
        <v>1</v>
      </c>
      <c r="U11475" s="1">
        <v>11179482</v>
      </c>
      <c r="V11475" s="1">
        <v>0.11074243485927582</v>
      </c>
      <c r="W11475" s="1">
        <v>1.000502347946167</v>
      </c>
      <c r="X11475" s="1">
        <v>1.000502347946167</v>
      </c>
    </row>
    <row r="11476" spans="1:24" x14ac:dyDescent="0.35">
      <c r="A11476" s="1">
        <v>400446</v>
      </c>
      <c r="B11476" s="1" t="s">
        <v>2353</v>
      </c>
      <c r="C11476" s="1">
        <v>128328003</v>
      </c>
      <c r="D11476" s="1">
        <v>446</v>
      </c>
      <c r="E11476" s="1" t="s">
        <v>2933</v>
      </c>
      <c r="F11476" s="1" t="s">
        <v>90</v>
      </c>
      <c r="G11476" s="1" t="s">
        <v>334</v>
      </c>
      <c r="H11476" s="1" t="s">
        <v>916</v>
      </c>
      <c r="S11476" s="1">
        <v>40</v>
      </c>
      <c r="T11476" s="1">
        <v>1</v>
      </c>
      <c r="U11476" s="1">
        <v>0</v>
      </c>
      <c r="V11476" s="1">
        <v>0</v>
      </c>
      <c r="W11476" s="1">
        <v>-100</v>
      </c>
      <c r="X11476" s="1">
        <v>-100</v>
      </c>
    </row>
    <row r="11477" spans="1:24" x14ac:dyDescent="0.35">
      <c r="A11477" s="1">
        <v>410446</v>
      </c>
      <c r="B11477" s="1" t="s">
        <v>2354</v>
      </c>
      <c r="C11477" s="1">
        <v>128328003</v>
      </c>
      <c r="D11477" s="1">
        <v>446</v>
      </c>
      <c r="E11477" s="1" t="s">
        <v>2933</v>
      </c>
      <c r="F11477" s="1" t="s">
        <v>90</v>
      </c>
      <c r="G11477" s="1" t="s">
        <v>334</v>
      </c>
      <c r="H11477" s="1" t="s">
        <v>916</v>
      </c>
      <c r="S11477" s="1">
        <v>41</v>
      </c>
      <c r="T11477" s="1">
        <v>1</v>
      </c>
      <c r="U11477" s="1">
        <v>0</v>
      </c>
      <c r="V11477" s="1">
        <v>0</v>
      </c>
    </row>
    <row r="11478" spans="1:24" x14ac:dyDescent="0.35">
      <c r="A11478" s="1">
        <v>420446</v>
      </c>
      <c r="B11478" s="1" t="s">
        <v>2355</v>
      </c>
      <c r="C11478" s="1">
        <v>128328003</v>
      </c>
      <c r="D11478" s="1">
        <v>446</v>
      </c>
      <c r="E11478" s="1" t="s">
        <v>2933</v>
      </c>
      <c r="F11478" s="1" t="s">
        <v>90</v>
      </c>
      <c r="G11478" s="1" t="s">
        <v>334</v>
      </c>
      <c r="H11478" s="1" t="s">
        <v>916</v>
      </c>
      <c r="S11478" s="1">
        <v>42</v>
      </c>
      <c r="T11478" s="1">
        <v>1</v>
      </c>
      <c r="U11478" s="1">
        <v>0</v>
      </c>
      <c r="V11478" s="1">
        <v>0</v>
      </c>
    </row>
    <row r="11479" spans="1:24" x14ac:dyDescent="0.35">
      <c r="A11479" s="1">
        <v>430446</v>
      </c>
      <c r="B11479" s="1" t="s">
        <v>2356</v>
      </c>
      <c r="C11479" s="1">
        <v>128328003</v>
      </c>
      <c r="D11479" s="1">
        <v>446</v>
      </c>
      <c r="E11479" s="1" t="s">
        <v>2933</v>
      </c>
      <c r="F11479" s="1" t="s">
        <v>90</v>
      </c>
      <c r="G11479" s="1" t="s">
        <v>334</v>
      </c>
      <c r="H11479" s="1" t="s">
        <v>916</v>
      </c>
      <c r="S11479" s="1">
        <v>43</v>
      </c>
      <c r="T11479" s="1">
        <v>1</v>
      </c>
      <c r="U11479" s="1">
        <v>0</v>
      </c>
      <c r="V11479" s="1">
        <v>0</v>
      </c>
    </row>
    <row r="11480" spans="1:24" x14ac:dyDescent="0.35">
      <c r="A11480" s="1">
        <v>440446</v>
      </c>
      <c r="B11480" s="1" t="s">
        <v>2357</v>
      </c>
      <c r="C11480" s="1">
        <v>128328003</v>
      </c>
      <c r="D11480" s="1">
        <v>446</v>
      </c>
      <c r="E11480" s="1" t="s">
        <v>2933</v>
      </c>
      <c r="F11480" s="1" t="s">
        <v>90</v>
      </c>
      <c r="G11480" s="1" t="s">
        <v>334</v>
      </c>
      <c r="H11480" s="1" t="s">
        <v>916</v>
      </c>
      <c r="S11480" s="1">
        <v>44</v>
      </c>
      <c r="T11480" s="1">
        <v>1</v>
      </c>
      <c r="U11480" s="1">
        <v>0</v>
      </c>
      <c r="V11480" s="1">
        <v>0</v>
      </c>
    </row>
    <row r="11481" spans="1:24" x14ac:dyDescent="0.35">
      <c r="A11481" s="1">
        <v>450446</v>
      </c>
      <c r="B11481" s="1" t="s">
        <v>2358</v>
      </c>
      <c r="C11481" s="1">
        <v>128328003</v>
      </c>
      <c r="D11481" s="1">
        <v>446</v>
      </c>
      <c r="E11481" s="1" t="s">
        <v>2933</v>
      </c>
      <c r="F11481" s="1" t="s">
        <v>90</v>
      </c>
      <c r="G11481" s="1" t="s">
        <v>334</v>
      </c>
      <c r="H11481" s="1" t="s">
        <v>916</v>
      </c>
      <c r="S11481" s="1">
        <v>45</v>
      </c>
      <c r="T11481" s="1">
        <v>1</v>
      </c>
      <c r="U11481" s="1">
        <v>0</v>
      </c>
      <c r="V11481" s="1">
        <v>0</v>
      </c>
    </row>
    <row r="11482" spans="1:24" x14ac:dyDescent="0.35">
      <c r="A11482" s="1">
        <v>460446</v>
      </c>
      <c r="B11482" s="1" t="s">
        <v>2359</v>
      </c>
      <c r="C11482" s="1">
        <v>128328003</v>
      </c>
      <c r="D11482" s="1">
        <v>446</v>
      </c>
      <c r="E11482" s="1" t="s">
        <v>2933</v>
      </c>
      <c r="F11482" s="1" t="s">
        <v>90</v>
      </c>
      <c r="G11482" s="1" t="s">
        <v>334</v>
      </c>
      <c r="H11482" s="1" t="s">
        <v>916</v>
      </c>
      <c r="S11482" s="1">
        <v>46</v>
      </c>
      <c r="T11482" s="1">
        <v>1</v>
      </c>
      <c r="U11482" s="1">
        <v>0</v>
      </c>
      <c r="V11482" s="1">
        <v>0</v>
      </c>
    </row>
    <row r="11483" spans="1:24" x14ac:dyDescent="0.35">
      <c r="A11483" s="1">
        <v>470446</v>
      </c>
      <c r="B11483" s="1" t="s">
        <v>2360</v>
      </c>
      <c r="C11483" s="1">
        <v>128328003</v>
      </c>
      <c r="D11483" s="1">
        <v>446</v>
      </c>
      <c r="E11483" s="1" t="s">
        <v>2933</v>
      </c>
      <c r="F11483" s="1" t="s">
        <v>90</v>
      </c>
      <c r="G11483" s="1" t="s">
        <v>334</v>
      </c>
      <c r="H11483" s="1" t="s">
        <v>916</v>
      </c>
      <c r="S11483" s="1">
        <v>47</v>
      </c>
      <c r="T11483" s="1">
        <v>1</v>
      </c>
      <c r="U11483" s="1">
        <v>0</v>
      </c>
      <c r="V11483" s="1">
        <v>0</v>
      </c>
    </row>
    <row r="11484" spans="1:24" x14ac:dyDescent="0.35">
      <c r="A11484" s="1">
        <v>480446</v>
      </c>
      <c r="B11484" s="1" t="s">
        <v>2361</v>
      </c>
      <c r="C11484" s="1">
        <v>128328003</v>
      </c>
      <c r="D11484" s="1">
        <v>446</v>
      </c>
      <c r="E11484" s="1" t="s">
        <v>2933</v>
      </c>
      <c r="F11484" s="1" t="s">
        <v>90</v>
      </c>
      <c r="G11484" s="1" t="s">
        <v>334</v>
      </c>
      <c r="H11484" s="1" t="s">
        <v>916</v>
      </c>
      <c r="S11484" s="1">
        <v>48</v>
      </c>
      <c r="T11484" s="1">
        <v>1</v>
      </c>
      <c r="U11484" s="1">
        <v>0</v>
      </c>
      <c r="V11484" s="1">
        <v>0</v>
      </c>
    </row>
    <row r="11485" spans="1:24" x14ac:dyDescent="0.35">
      <c r="A11485" s="1">
        <v>290042</v>
      </c>
      <c r="B11485" s="1" t="s">
        <v>2341</v>
      </c>
      <c r="C11485" s="1">
        <v>129540803</v>
      </c>
      <c r="D11485" s="1">
        <v>42</v>
      </c>
      <c r="E11485" s="1" t="s">
        <v>2934</v>
      </c>
      <c r="F11485" s="1" t="s">
        <v>118</v>
      </c>
      <c r="G11485" s="1" t="s">
        <v>506</v>
      </c>
      <c r="H11485" s="1" t="s">
        <v>916</v>
      </c>
      <c r="I11485" s="1">
        <v>1531694.25</v>
      </c>
      <c r="K11485" s="1">
        <v>354683</v>
      </c>
      <c r="L11485" s="1">
        <v>7867642.5</v>
      </c>
      <c r="S11485" s="1">
        <v>29</v>
      </c>
      <c r="T11485" s="1">
        <v>1</v>
      </c>
      <c r="U11485" s="1">
        <v>9754020</v>
      </c>
      <c r="V11485" s="1">
        <v>0</v>
      </c>
    </row>
    <row r="11486" spans="1:24" x14ac:dyDescent="0.35">
      <c r="A11486" s="1">
        <v>300042</v>
      </c>
      <c r="B11486" s="1" t="s">
        <v>2343</v>
      </c>
      <c r="C11486" s="1">
        <v>129540803</v>
      </c>
      <c r="D11486" s="1">
        <v>42</v>
      </c>
      <c r="E11486" s="1" t="s">
        <v>2934</v>
      </c>
      <c r="F11486" s="1" t="s">
        <v>118</v>
      </c>
      <c r="G11486" s="1" t="s">
        <v>506</v>
      </c>
      <c r="H11486" s="1" t="s">
        <v>916</v>
      </c>
      <c r="I11486" s="1">
        <v>1566948.88</v>
      </c>
      <c r="K11486" s="1">
        <v>354683</v>
      </c>
      <c r="L11486" s="1">
        <v>8046025.5</v>
      </c>
      <c r="M11486" s="1">
        <v>0.1783829927444458</v>
      </c>
      <c r="N11486" s="1">
        <v>2.2672991752624512</v>
      </c>
      <c r="O11486" s="1">
        <v>3.5254631191492081E-2</v>
      </c>
      <c r="P11486" s="1">
        <v>2.3016753196716309</v>
      </c>
      <c r="Q11486" s="1">
        <v>0</v>
      </c>
      <c r="S11486" s="1">
        <v>30</v>
      </c>
      <c r="T11486" s="1">
        <v>1</v>
      </c>
      <c r="U11486" s="1">
        <v>9967657</v>
      </c>
      <c r="V11486" s="1">
        <v>0.21363762021064758</v>
      </c>
      <c r="W11486" s="1">
        <v>2.1902456283569336</v>
      </c>
      <c r="X11486" s="1">
        <v>2.1902456283569336</v>
      </c>
    </row>
    <row r="11487" spans="1:24" x14ac:dyDescent="0.35">
      <c r="A11487" s="1">
        <v>310042</v>
      </c>
      <c r="B11487" s="1" t="s">
        <v>2344</v>
      </c>
      <c r="C11487" s="1">
        <v>129540803</v>
      </c>
      <c r="D11487" s="1">
        <v>42</v>
      </c>
      <c r="E11487" s="1" t="s">
        <v>2934</v>
      </c>
      <c r="F11487" s="1" t="s">
        <v>118</v>
      </c>
      <c r="G11487" s="1" t="s">
        <v>506</v>
      </c>
      <c r="H11487" s="1" t="s">
        <v>916</v>
      </c>
      <c r="I11487" s="1">
        <v>1602948.37</v>
      </c>
      <c r="K11487" s="1">
        <v>354683</v>
      </c>
      <c r="L11487" s="1">
        <v>8091736.5</v>
      </c>
      <c r="M11487" s="1">
        <v>4.5710999518632889E-2</v>
      </c>
      <c r="N11487" s="1">
        <v>0.56811898946762085</v>
      </c>
      <c r="O11487" s="1">
        <v>3.5999491810798645E-2</v>
      </c>
      <c r="P11487" s="1">
        <v>2.2974259853363037</v>
      </c>
      <c r="Q11487" s="1">
        <v>0</v>
      </c>
      <c r="S11487" s="1">
        <v>31</v>
      </c>
      <c r="T11487" s="1">
        <v>1</v>
      </c>
      <c r="U11487" s="1">
        <v>10049368</v>
      </c>
      <c r="V11487" s="1">
        <v>8.1710487604141235E-2</v>
      </c>
      <c r="W11487" s="1">
        <v>0.81976133584976196</v>
      </c>
      <c r="X11487" s="1">
        <v>0.81976133584976196</v>
      </c>
    </row>
    <row r="11488" spans="1:24" x14ac:dyDescent="0.35">
      <c r="A11488" s="1">
        <v>320042</v>
      </c>
      <c r="B11488" s="1" t="s">
        <v>2345</v>
      </c>
      <c r="C11488" s="1">
        <v>129540803</v>
      </c>
      <c r="D11488" s="1">
        <v>42</v>
      </c>
      <c r="E11488" s="1" t="s">
        <v>2934</v>
      </c>
      <c r="F11488" s="1" t="s">
        <v>118</v>
      </c>
      <c r="G11488" s="1" t="s">
        <v>506</v>
      </c>
      <c r="H11488" s="1" t="s">
        <v>916</v>
      </c>
      <c r="I11488" s="1">
        <v>1618385.24</v>
      </c>
      <c r="K11488" s="1">
        <v>354683</v>
      </c>
      <c r="L11488" s="1">
        <v>8144012.5</v>
      </c>
      <c r="M11488" s="1">
        <v>5.2276000380516052E-2</v>
      </c>
      <c r="N11488" s="1">
        <v>0.64604181051254272</v>
      </c>
      <c r="O11488" s="1">
        <v>1.5436870045959949E-2</v>
      </c>
      <c r="P11488" s="1">
        <v>0.96302974224090576</v>
      </c>
      <c r="Q11488" s="1">
        <v>0</v>
      </c>
      <c r="S11488" s="1">
        <v>32</v>
      </c>
      <c r="T11488" s="1">
        <v>1</v>
      </c>
      <c r="U11488" s="1">
        <v>10117081</v>
      </c>
      <c r="V11488" s="1">
        <v>6.7712873220443726E-2</v>
      </c>
      <c r="W11488" s="1">
        <v>0.67380356788635254</v>
      </c>
      <c r="X11488" s="1">
        <v>0.67380356788635254</v>
      </c>
    </row>
    <row r="11489" spans="1:24" x14ac:dyDescent="0.35">
      <c r="A11489" s="1">
        <v>330042</v>
      </c>
      <c r="B11489" s="1" t="s">
        <v>2346</v>
      </c>
      <c r="C11489" s="1">
        <v>129540803</v>
      </c>
      <c r="D11489" s="1">
        <v>42</v>
      </c>
      <c r="E11489" s="1" t="s">
        <v>2934</v>
      </c>
      <c r="F11489" s="1" t="s">
        <v>118</v>
      </c>
      <c r="G11489" s="1" t="s">
        <v>506</v>
      </c>
      <c r="H11489" s="1" t="s">
        <v>916</v>
      </c>
      <c r="I11489" s="1">
        <v>1659178.78</v>
      </c>
      <c r="K11489" s="1">
        <v>354683</v>
      </c>
      <c r="L11489" s="1">
        <v>8291982.5</v>
      </c>
      <c r="M11489" s="1">
        <v>0.14797000586986542</v>
      </c>
      <c r="N11489" s="1">
        <v>1.8169176578521729</v>
      </c>
      <c r="O11489" s="1">
        <v>4.0793541818857193E-2</v>
      </c>
      <c r="P11489" s="1">
        <v>2.520632266998291</v>
      </c>
      <c r="Q11489" s="1">
        <v>0</v>
      </c>
      <c r="S11489" s="1">
        <v>33</v>
      </c>
      <c r="T11489" s="1">
        <v>1</v>
      </c>
      <c r="U11489" s="1">
        <v>10305844</v>
      </c>
      <c r="V11489" s="1">
        <v>0.18876354396343231</v>
      </c>
      <c r="W11489" s="1">
        <v>1.8657852411270142</v>
      </c>
      <c r="X11489" s="1">
        <v>1.8657852411270142</v>
      </c>
    </row>
    <row r="11490" spans="1:24" x14ac:dyDescent="0.35">
      <c r="A11490" s="1">
        <v>340042</v>
      </c>
      <c r="B11490" s="1" t="s">
        <v>2347</v>
      </c>
      <c r="C11490" s="1">
        <v>129540803</v>
      </c>
      <c r="D11490" s="1">
        <v>42</v>
      </c>
      <c r="E11490" s="1" t="s">
        <v>2934</v>
      </c>
      <c r="F11490" s="1" t="s">
        <v>118</v>
      </c>
      <c r="G11490" s="1" t="s">
        <v>506</v>
      </c>
      <c r="H11490" s="1" t="s">
        <v>916</v>
      </c>
      <c r="I11490" s="1">
        <v>1659124.85</v>
      </c>
      <c r="K11490" s="1">
        <v>354683</v>
      </c>
      <c r="L11490" s="1">
        <v>8291977</v>
      </c>
      <c r="M11490" s="1">
        <v>-5.5000000429572538E-6</v>
      </c>
      <c r="N11490" s="1">
        <v>-6.6329128458164632E-5</v>
      </c>
      <c r="O11490" s="1">
        <v>-5.393000174080953E-5</v>
      </c>
      <c r="P11490" s="1">
        <v>-3.2504030968993902E-3</v>
      </c>
      <c r="Q11490" s="1">
        <v>0</v>
      </c>
      <c r="S11490" s="1">
        <v>34</v>
      </c>
      <c r="T11490" s="1">
        <v>1</v>
      </c>
      <c r="U11490" s="1">
        <v>10305785</v>
      </c>
      <c r="V11490" s="1">
        <v>-5.942999996477738E-5</v>
      </c>
      <c r="W11490" s="1">
        <v>-5.7249073870480061E-4</v>
      </c>
      <c r="X11490" s="1">
        <v>-5.7249073870480061E-4</v>
      </c>
    </row>
    <row r="11491" spans="1:24" x14ac:dyDescent="0.35">
      <c r="A11491" s="1">
        <v>350042</v>
      </c>
      <c r="B11491" s="1" t="s">
        <v>2348</v>
      </c>
      <c r="C11491" s="1">
        <v>129540803</v>
      </c>
      <c r="D11491" s="1">
        <v>42</v>
      </c>
      <c r="E11491" s="1" t="s">
        <v>2934</v>
      </c>
      <c r="F11491" s="1" t="s">
        <v>118</v>
      </c>
      <c r="G11491" s="1" t="s">
        <v>506</v>
      </c>
      <c r="H11491" s="1" t="s">
        <v>916</v>
      </c>
      <c r="I11491" s="1">
        <v>1520703.62</v>
      </c>
      <c r="K11491" s="1">
        <v>354683</v>
      </c>
      <c r="L11491" s="1">
        <v>8446778</v>
      </c>
      <c r="M11491" s="1">
        <v>0.15480099618434906</v>
      </c>
      <c r="N11491" s="1">
        <v>1.8668768405914307</v>
      </c>
      <c r="O11491" s="1">
        <v>-0.13842122256755829</v>
      </c>
      <c r="P11491" s="1">
        <v>-8.3430271148681641</v>
      </c>
      <c r="Q11491" s="1">
        <v>0</v>
      </c>
      <c r="S11491" s="1">
        <v>35</v>
      </c>
      <c r="T11491" s="1">
        <v>1</v>
      </c>
      <c r="U11491" s="1">
        <v>10322165</v>
      </c>
      <c r="V11491" s="1">
        <v>1.6379773616790771E-2</v>
      </c>
      <c r="W11491" s="1">
        <v>0.15893985331058502</v>
      </c>
      <c r="X11491" s="1">
        <v>0.15893985331058502</v>
      </c>
    </row>
    <row r="11492" spans="1:24" x14ac:dyDescent="0.35">
      <c r="A11492" s="1">
        <v>360042</v>
      </c>
      <c r="B11492" s="1" t="s">
        <v>2349</v>
      </c>
      <c r="C11492" s="1">
        <v>129540803</v>
      </c>
      <c r="D11492" s="1">
        <v>42</v>
      </c>
      <c r="E11492" s="1" t="s">
        <v>2934</v>
      </c>
      <c r="F11492" s="1" t="s">
        <v>118</v>
      </c>
      <c r="G11492" s="1" t="s">
        <v>506</v>
      </c>
      <c r="H11492" s="1" t="s">
        <v>916</v>
      </c>
      <c r="I11492" s="1">
        <v>1776508.1</v>
      </c>
      <c r="K11492" s="1">
        <v>354683</v>
      </c>
      <c r="L11492" s="1">
        <v>9166172</v>
      </c>
      <c r="M11492" s="1">
        <v>0.7193940281867981</v>
      </c>
      <c r="N11492" s="1">
        <v>8.5167856216430664</v>
      </c>
      <c r="O11492" s="1">
        <v>0.25580447912216187</v>
      </c>
      <c r="P11492" s="1">
        <v>16.821455001831055</v>
      </c>
      <c r="Q11492" s="1">
        <v>0</v>
      </c>
      <c r="S11492" s="1">
        <v>36</v>
      </c>
      <c r="T11492" s="1">
        <v>1</v>
      </c>
      <c r="U11492" s="1">
        <v>11297363</v>
      </c>
      <c r="V11492" s="1">
        <v>0.97519850730895996</v>
      </c>
      <c r="W11492" s="1">
        <v>9.4476108551025391</v>
      </c>
      <c r="X11492" s="1">
        <v>9.4476108551025391</v>
      </c>
    </row>
    <row r="11493" spans="1:24" x14ac:dyDescent="0.35">
      <c r="A11493" s="1">
        <v>370042</v>
      </c>
      <c r="B11493" s="1" t="s">
        <v>2350</v>
      </c>
      <c r="C11493" s="1">
        <v>129540803</v>
      </c>
      <c r="D11493" s="1">
        <v>42</v>
      </c>
      <c r="E11493" s="1" t="s">
        <v>2934</v>
      </c>
      <c r="F11493" s="1" t="s">
        <v>118</v>
      </c>
      <c r="G11493" s="1" t="s">
        <v>506</v>
      </c>
      <c r="H11493" s="1" t="s">
        <v>916</v>
      </c>
      <c r="I11493" s="1">
        <v>1864899.89</v>
      </c>
      <c r="K11493" s="1">
        <v>354683</v>
      </c>
      <c r="L11493" s="1">
        <v>9625081</v>
      </c>
      <c r="M11493" s="1">
        <v>0.45890900492668152</v>
      </c>
      <c r="N11493" s="1">
        <v>5.0065503120422363</v>
      </c>
      <c r="O11493" s="1">
        <v>8.8391788303852081E-2</v>
      </c>
      <c r="P11493" s="1">
        <v>4.9755916595458984</v>
      </c>
      <c r="Q11493" s="1">
        <v>0</v>
      </c>
      <c r="S11493" s="1">
        <v>37</v>
      </c>
      <c r="T11493" s="1">
        <v>1</v>
      </c>
      <c r="U11493" s="1">
        <v>11844664</v>
      </c>
      <c r="V11493" s="1">
        <v>0.54730081558227539</v>
      </c>
      <c r="W11493" s="1">
        <v>4.8445019721984863</v>
      </c>
      <c r="X11493" s="1">
        <v>4.8445019721984863</v>
      </c>
    </row>
    <row r="11494" spans="1:24" x14ac:dyDescent="0.35">
      <c r="A11494" s="1">
        <v>380042</v>
      </c>
      <c r="B11494" s="1" t="s">
        <v>2351</v>
      </c>
      <c r="C11494" s="1">
        <v>129540803</v>
      </c>
      <c r="D11494" s="1">
        <v>42</v>
      </c>
      <c r="E11494" s="1" t="s">
        <v>2934</v>
      </c>
      <c r="F11494" s="1" t="s">
        <v>118</v>
      </c>
      <c r="G11494" s="1" t="s">
        <v>506</v>
      </c>
      <c r="H11494" s="1" t="s">
        <v>916</v>
      </c>
      <c r="I11494" s="1">
        <v>1990842</v>
      </c>
      <c r="K11494" s="1">
        <v>757745.3125</v>
      </c>
      <c r="L11494" s="1">
        <v>9828712</v>
      </c>
      <c r="M11494" s="1">
        <v>0.20363099873065948</v>
      </c>
      <c r="N11494" s="1">
        <v>2.1156289577484131</v>
      </c>
      <c r="O11494" s="1">
        <v>0.12594211101531982</v>
      </c>
      <c r="P11494" s="1">
        <v>6.7532906532287598</v>
      </c>
      <c r="Q11494" s="1">
        <v>0.40306231379508972</v>
      </c>
      <c r="S11494" s="1">
        <v>38</v>
      </c>
      <c r="T11494" s="1">
        <v>1</v>
      </c>
      <c r="U11494" s="1">
        <v>12577299</v>
      </c>
      <c r="V11494" s="1">
        <v>0.73263543844223022</v>
      </c>
      <c r="W11494" s="1">
        <v>6.185359001159668</v>
      </c>
      <c r="X11494" s="1">
        <v>6.185359001159668</v>
      </c>
    </row>
    <row r="11495" spans="1:24" x14ac:dyDescent="0.35">
      <c r="A11495" s="1">
        <v>390042</v>
      </c>
      <c r="B11495" s="1" t="s">
        <v>2352</v>
      </c>
      <c r="C11495" s="1">
        <v>129540803</v>
      </c>
      <c r="D11495" s="1">
        <v>42</v>
      </c>
      <c r="E11495" s="1" t="s">
        <v>2934</v>
      </c>
      <c r="F11495" s="1" t="s">
        <v>118</v>
      </c>
      <c r="G11495" s="1" t="s">
        <v>506</v>
      </c>
      <c r="H11495" s="1" t="s">
        <v>916</v>
      </c>
      <c r="I11495" s="1">
        <v>2223116</v>
      </c>
      <c r="K11495" s="1">
        <v>1325810.625</v>
      </c>
      <c r="L11495" s="1">
        <v>9893731</v>
      </c>
      <c r="M11495" s="1">
        <v>6.5018996596336365E-2</v>
      </c>
      <c r="N11495" s="1">
        <v>0.66152107715606689</v>
      </c>
      <c r="O11495" s="1">
        <v>0.23227399587631226</v>
      </c>
      <c r="P11495" s="1">
        <v>11.667123794555664</v>
      </c>
      <c r="Q11495" s="1">
        <v>0.56806528568267822</v>
      </c>
      <c r="S11495" s="1">
        <v>39</v>
      </c>
      <c r="T11495" s="1">
        <v>1</v>
      </c>
      <c r="U11495" s="1">
        <v>13442658</v>
      </c>
      <c r="V11495" s="1">
        <v>0.86535829305648804</v>
      </c>
      <c r="W11495" s="1">
        <v>6.8803248405456543</v>
      </c>
      <c r="X11495" s="1">
        <v>6.8803248405456543</v>
      </c>
    </row>
    <row r="11496" spans="1:24" x14ac:dyDescent="0.35">
      <c r="A11496" s="1">
        <v>400042</v>
      </c>
      <c r="B11496" s="1" t="s">
        <v>2353</v>
      </c>
      <c r="C11496" s="1">
        <v>129540803</v>
      </c>
      <c r="D11496" s="1">
        <v>42</v>
      </c>
      <c r="E11496" s="1" t="s">
        <v>2934</v>
      </c>
      <c r="F11496" s="1" t="s">
        <v>118</v>
      </c>
      <c r="G11496" s="1" t="s">
        <v>506</v>
      </c>
      <c r="H11496" s="1" t="s">
        <v>916</v>
      </c>
      <c r="S11496" s="1">
        <v>40</v>
      </c>
      <c r="T11496" s="1">
        <v>1</v>
      </c>
      <c r="U11496" s="1">
        <v>0</v>
      </c>
      <c r="V11496" s="1">
        <v>0</v>
      </c>
      <c r="W11496" s="1">
        <v>-100</v>
      </c>
      <c r="X11496" s="1">
        <v>-100</v>
      </c>
    </row>
    <row r="11497" spans="1:24" x14ac:dyDescent="0.35">
      <c r="A11497" s="1">
        <v>410042</v>
      </c>
      <c r="B11497" s="1" t="s">
        <v>2354</v>
      </c>
      <c r="C11497" s="1">
        <v>129540803</v>
      </c>
      <c r="D11497" s="1">
        <v>42</v>
      </c>
      <c r="E11497" s="1" t="s">
        <v>2934</v>
      </c>
      <c r="F11497" s="1" t="s">
        <v>118</v>
      </c>
      <c r="G11497" s="1" t="s">
        <v>506</v>
      </c>
      <c r="H11497" s="1" t="s">
        <v>916</v>
      </c>
      <c r="S11497" s="1">
        <v>41</v>
      </c>
      <c r="T11497" s="1">
        <v>1</v>
      </c>
      <c r="U11497" s="1">
        <v>0</v>
      </c>
      <c r="V11497" s="1">
        <v>0</v>
      </c>
    </row>
    <row r="11498" spans="1:24" x14ac:dyDescent="0.35">
      <c r="A11498" s="1">
        <v>420042</v>
      </c>
      <c r="B11498" s="1" t="s">
        <v>2355</v>
      </c>
      <c r="C11498" s="1">
        <v>129540803</v>
      </c>
      <c r="D11498" s="1">
        <v>42</v>
      </c>
      <c r="E11498" s="1" t="s">
        <v>2934</v>
      </c>
      <c r="F11498" s="1" t="s">
        <v>118</v>
      </c>
      <c r="G11498" s="1" t="s">
        <v>506</v>
      </c>
      <c r="H11498" s="1" t="s">
        <v>916</v>
      </c>
      <c r="S11498" s="1">
        <v>42</v>
      </c>
      <c r="T11498" s="1">
        <v>1</v>
      </c>
      <c r="U11498" s="1">
        <v>0</v>
      </c>
      <c r="V11498" s="1">
        <v>0</v>
      </c>
    </row>
    <row r="11499" spans="1:24" x14ac:dyDescent="0.35">
      <c r="A11499" s="1">
        <v>430042</v>
      </c>
      <c r="B11499" s="1" t="s">
        <v>2356</v>
      </c>
      <c r="C11499" s="1">
        <v>129540803</v>
      </c>
      <c r="D11499" s="1">
        <v>42</v>
      </c>
      <c r="E11499" s="1" t="s">
        <v>2934</v>
      </c>
      <c r="F11499" s="1" t="s">
        <v>118</v>
      </c>
      <c r="G11499" s="1" t="s">
        <v>506</v>
      </c>
      <c r="H11499" s="1" t="s">
        <v>916</v>
      </c>
      <c r="S11499" s="1">
        <v>43</v>
      </c>
      <c r="T11499" s="1">
        <v>1</v>
      </c>
      <c r="U11499" s="1">
        <v>0</v>
      </c>
      <c r="V11499" s="1">
        <v>0</v>
      </c>
    </row>
    <row r="11500" spans="1:24" x14ac:dyDescent="0.35">
      <c r="A11500" s="1">
        <v>440042</v>
      </c>
      <c r="B11500" s="1" t="s">
        <v>2357</v>
      </c>
      <c r="C11500" s="1">
        <v>129540803</v>
      </c>
      <c r="D11500" s="1">
        <v>42</v>
      </c>
      <c r="E11500" s="1" t="s">
        <v>2934</v>
      </c>
      <c r="F11500" s="1" t="s">
        <v>118</v>
      </c>
      <c r="G11500" s="1" t="s">
        <v>506</v>
      </c>
      <c r="H11500" s="1" t="s">
        <v>916</v>
      </c>
      <c r="S11500" s="1">
        <v>44</v>
      </c>
      <c r="T11500" s="1">
        <v>1</v>
      </c>
      <c r="U11500" s="1">
        <v>0</v>
      </c>
      <c r="V11500" s="1">
        <v>0</v>
      </c>
    </row>
    <row r="11501" spans="1:24" x14ac:dyDescent="0.35">
      <c r="A11501" s="1">
        <v>450042</v>
      </c>
      <c r="B11501" s="1" t="s">
        <v>2358</v>
      </c>
      <c r="C11501" s="1">
        <v>129540803</v>
      </c>
      <c r="D11501" s="1">
        <v>42</v>
      </c>
      <c r="E11501" s="1" t="s">
        <v>2934</v>
      </c>
      <c r="F11501" s="1" t="s">
        <v>118</v>
      </c>
      <c r="G11501" s="1" t="s">
        <v>506</v>
      </c>
      <c r="H11501" s="1" t="s">
        <v>916</v>
      </c>
      <c r="S11501" s="1">
        <v>45</v>
      </c>
      <c r="T11501" s="1">
        <v>1</v>
      </c>
      <c r="U11501" s="1">
        <v>0</v>
      </c>
      <c r="V11501" s="1">
        <v>0</v>
      </c>
    </row>
    <row r="11502" spans="1:24" x14ac:dyDescent="0.35">
      <c r="A11502" s="1">
        <v>460042</v>
      </c>
      <c r="B11502" s="1" t="s">
        <v>2359</v>
      </c>
      <c r="C11502" s="1">
        <v>129540803</v>
      </c>
      <c r="D11502" s="1">
        <v>42</v>
      </c>
      <c r="E11502" s="1" t="s">
        <v>2934</v>
      </c>
      <c r="F11502" s="1" t="s">
        <v>118</v>
      </c>
      <c r="G11502" s="1" t="s">
        <v>506</v>
      </c>
      <c r="H11502" s="1" t="s">
        <v>916</v>
      </c>
      <c r="S11502" s="1">
        <v>46</v>
      </c>
      <c r="T11502" s="1">
        <v>1</v>
      </c>
      <c r="U11502" s="1">
        <v>0</v>
      </c>
      <c r="V11502" s="1">
        <v>0</v>
      </c>
    </row>
    <row r="11503" spans="1:24" x14ac:dyDescent="0.35">
      <c r="A11503" s="1">
        <v>470042</v>
      </c>
      <c r="B11503" s="1" t="s">
        <v>2360</v>
      </c>
      <c r="C11503" s="1">
        <v>129540803</v>
      </c>
      <c r="D11503" s="1">
        <v>42</v>
      </c>
      <c r="E11503" s="1" t="s">
        <v>2934</v>
      </c>
      <c r="F11503" s="1" t="s">
        <v>118</v>
      </c>
      <c r="G11503" s="1" t="s">
        <v>506</v>
      </c>
      <c r="H11503" s="1" t="s">
        <v>916</v>
      </c>
      <c r="S11503" s="1">
        <v>47</v>
      </c>
      <c r="T11503" s="1">
        <v>1</v>
      </c>
      <c r="U11503" s="1">
        <v>0</v>
      </c>
      <c r="V11503" s="1">
        <v>0</v>
      </c>
    </row>
    <row r="11504" spans="1:24" x14ac:dyDescent="0.35">
      <c r="A11504" s="1">
        <v>480042</v>
      </c>
      <c r="B11504" s="1" t="s">
        <v>2361</v>
      </c>
      <c r="C11504" s="1">
        <v>129540803</v>
      </c>
      <c r="D11504" s="1">
        <v>42</v>
      </c>
      <c r="E11504" s="1" t="s">
        <v>2934</v>
      </c>
      <c r="F11504" s="1" t="s">
        <v>118</v>
      </c>
      <c r="G11504" s="1" t="s">
        <v>506</v>
      </c>
      <c r="H11504" s="1" t="s">
        <v>916</v>
      </c>
      <c r="S11504" s="1">
        <v>48</v>
      </c>
      <c r="T11504" s="1">
        <v>1</v>
      </c>
      <c r="U11504" s="1">
        <v>0</v>
      </c>
      <c r="V11504" s="1">
        <v>0</v>
      </c>
    </row>
    <row r="11505" spans="1:24" x14ac:dyDescent="0.35">
      <c r="A11505" s="1">
        <v>290236</v>
      </c>
      <c r="B11505" s="1" t="s">
        <v>2341</v>
      </c>
      <c r="C11505" s="1">
        <v>129544503</v>
      </c>
      <c r="D11505" s="1">
        <v>236</v>
      </c>
      <c r="E11505" s="1" t="s">
        <v>2935</v>
      </c>
      <c r="F11505" s="1" t="s">
        <v>118</v>
      </c>
      <c r="G11505" s="1" t="s">
        <v>506</v>
      </c>
      <c r="H11505" s="1" t="s">
        <v>916</v>
      </c>
      <c r="I11505" s="1">
        <v>862410.12</v>
      </c>
      <c r="K11505" s="1">
        <v>201878</v>
      </c>
      <c r="L11505" s="1">
        <v>7385058.5</v>
      </c>
      <c r="S11505" s="1">
        <v>29</v>
      </c>
      <c r="T11505" s="1">
        <v>1</v>
      </c>
      <c r="U11505" s="1">
        <v>8449347</v>
      </c>
      <c r="V11505" s="1">
        <v>0</v>
      </c>
    </row>
    <row r="11506" spans="1:24" x14ac:dyDescent="0.35">
      <c r="A11506" s="1">
        <v>300236</v>
      </c>
      <c r="B11506" s="1" t="s">
        <v>2343</v>
      </c>
      <c r="C11506" s="1">
        <v>129544503</v>
      </c>
      <c r="D11506" s="1">
        <v>236</v>
      </c>
      <c r="E11506" s="1" t="s">
        <v>2935</v>
      </c>
      <c r="F11506" s="1" t="s">
        <v>118</v>
      </c>
      <c r="G11506" s="1" t="s">
        <v>506</v>
      </c>
      <c r="H11506" s="1" t="s">
        <v>916</v>
      </c>
      <c r="I11506" s="1">
        <v>887291.2</v>
      </c>
      <c r="K11506" s="1">
        <v>254620</v>
      </c>
      <c r="L11506" s="1">
        <v>7600089.5</v>
      </c>
      <c r="M11506" s="1">
        <v>0.21503099799156189</v>
      </c>
      <c r="N11506" s="1">
        <v>2.91170334815979</v>
      </c>
      <c r="O11506" s="1">
        <v>2.4881079792976379E-2</v>
      </c>
      <c r="P11506" s="1">
        <v>2.885063648223877</v>
      </c>
      <c r="Q11506" s="1">
        <v>5.2742000669240952E-2</v>
      </c>
      <c r="S11506" s="1">
        <v>30</v>
      </c>
      <c r="T11506" s="1">
        <v>1</v>
      </c>
      <c r="U11506" s="1">
        <v>8742001</v>
      </c>
      <c r="V11506" s="1">
        <v>0.29265409708023071</v>
      </c>
      <c r="W11506" s="1">
        <v>3.4636285305023193</v>
      </c>
      <c r="X11506" s="1">
        <v>3.4636285305023193</v>
      </c>
    </row>
    <row r="11507" spans="1:24" x14ac:dyDescent="0.35">
      <c r="A11507" s="1">
        <v>310236</v>
      </c>
      <c r="B11507" s="1" t="s">
        <v>2344</v>
      </c>
      <c r="C11507" s="1">
        <v>129544503</v>
      </c>
      <c r="D11507" s="1">
        <v>236</v>
      </c>
      <c r="E11507" s="1" t="s">
        <v>2935</v>
      </c>
      <c r="F11507" s="1" t="s">
        <v>118</v>
      </c>
      <c r="G11507" s="1" t="s">
        <v>506</v>
      </c>
      <c r="H11507" s="1" t="s">
        <v>916</v>
      </c>
      <c r="I11507" s="1">
        <v>914012.84</v>
      </c>
      <c r="K11507" s="1">
        <v>228249</v>
      </c>
      <c r="L11507" s="1">
        <v>7605169</v>
      </c>
      <c r="M11507" s="1">
        <v>5.0794999115169048E-3</v>
      </c>
      <c r="N11507" s="1">
        <v>6.6834740340709686E-2</v>
      </c>
      <c r="O11507" s="1">
        <v>2.6721639558672905E-2</v>
      </c>
      <c r="P11507" s="1">
        <v>3.0115976333618164</v>
      </c>
      <c r="Q11507" s="1">
        <v>-2.6371000334620476E-2</v>
      </c>
      <c r="S11507" s="1">
        <v>31</v>
      </c>
      <c r="T11507" s="1">
        <v>1</v>
      </c>
      <c r="U11507" s="1">
        <v>8747431</v>
      </c>
      <c r="V11507" s="1">
        <v>5.430139135569334E-3</v>
      </c>
      <c r="W11507" s="1">
        <v>6.2113925814628601E-2</v>
      </c>
      <c r="X11507" s="1">
        <v>6.2113925814628601E-2</v>
      </c>
    </row>
    <row r="11508" spans="1:24" x14ac:dyDescent="0.35">
      <c r="A11508" s="1">
        <v>320236</v>
      </c>
      <c r="B11508" s="1" t="s">
        <v>2345</v>
      </c>
      <c r="C11508" s="1">
        <v>129544503</v>
      </c>
      <c r="D11508" s="1">
        <v>236</v>
      </c>
      <c r="E11508" s="1" t="s">
        <v>2935</v>
      </c>
      <c r="F11508" s="1" t="s">
        <v>118</v>
      </c>
      <c r="G11508" s="1" t="s">
        <v>506</v>
      </c>
      <c r="H11508" s="1" t="s">
        <v>916</v>
      </c>
      <c r="I11508" s="1">
        <v>935281.51</v>
      </c>
      <c r="K11508" s="1">
        <v>228249</v>
      </c>
      <c r="L11508" s="1">
        <v>7780138</v>
      </c>
      <c r="M11508" s="1">
        <v>0.17496900260448456</v>
      </c>
      <c r="N11508" s="1">
        <v>2.3006589412689209</v>
      </c>
      <c r="O11508" s="1">
        <v>2.126866951584816E-2</v>
      </c>
      <c r="P11508" s="1">
        <v>2.3269553184509277</v>
      </c>
      <c r="Q11508" s="1">
        <v>0</v>
      </c>
      <c r="S11508" s="1">
        <v>32</v>
      </c>
      <c r="T11508" s="1">
        <v>1</v>
      </c>
      <c r="U11508" s="1">
        <v>8943668</v>
      </c>
      <c r="V11508" s="1">
        <v>0.19623766839504242</v>
      </c>
      <c r="W11508" s="1">
        <v>2.2433671951293945</v>
      </c>
      <c r="X11508" s="1">
        <v>2.2433671951293945</v>
      </c>
    </row>
    <row r="11509" spans="1:24" x14ac:dyDescent="0.35">
      <c r="A11509" s="1">
        <v>330236</v>
      </c>
      <c r="B11509" s="1" t="s">
        <v>2346</v>
      </c>
      <c r="C11509" s="1">
        <v>129544503</v>
      </c>
      <c r="D11509" s="1">
        <v>236</v>
      </c>
      <c r="E11509" s="1" t="s">
        <v>2935</v>
      </c>
      <c r="F11509" s="1" t="s">
        <v>118</v>
      </c>
      <c r="G11509" s="1" t="s">
        <v>506</v>
      </c>
      <c r="H11509" s="1" t="s">
        <v>916</v>
      </c>
      <c r="I11509" s="1">
        <v>1001669.73</v>
      </c>
      <c r="K11509" s="1">
        <v>228249</v>
      </c>
      <c r="L11509" s="1">
        <v>7897393.5</v>
      </c>
      <c r="M11509" s="1">
        <v>0.11725550144910812</v>
      </c>
      <c r="N11509" s="1">
        <v>1.5071133375167847</v>
      </c>
      <c r="O11509" s="1">
        <v>6.6388219594955444E-2</v>
      </c>
      <c r="P11509" s="1">
        <v>7.0982074737548828</v>
      </c>
      <c r="Q11509" s="1">
        <v>0</v>
      </c>
      <c r="S11509" s="1">
        <v>33</v>
      </c>
      <c r="T11509" s="1">
        <v>1</v>
      </c>
      <c r="U11509" s="1">
        <v>9127312</v>
      </c>
      <c r="V11509" s="1">
        <v>0.18364372849464417</v>
      </c>
      <c r="W11509" s="1">
        <v>2.0533409118652344</v>
      </c>
      <c r="X11509" s="1">
        <v>2.0533409118652344</v>
      </c>
    </row>
    <row r="11510" spans="1:24" x14ac:dyDescent="0.35">
      <c r="A11510" s="1">
        <v>340236</v>
      </c>
      <c r="B11510" s="1" t="s">
        <v>2347</v>
      </c>
      <c r="C11510" s="1">
        <v>129544503</v>
      </c>
      <c r="D11510" s="1">
        <v>236</v>
      </c>
      <c r="E11510" s="1" t="s">
        <v>2935</v>
      </c>
      <c r="F11510" s="1" t="s">
        <v>118</v>
      </c>
      <c r="G11510" s="1" t="s">
        <v>506</v>
      </c>
      <c r="H11510" s="1" t="s">
        <v>916</v>
      </c>
      <c r="I11510" s="1">
        <v>1001600.17</v>
      </c>
      <c r="K11510" s="1">
        <v>228249</v>
      </c>
      <c r="L11510" s="1">
        <v>7897386.5</v>
      </c>
      <c r="M11510" s="1">
        <v>-7.0000000960135367E-6</v>
      </c>
      <c r="N11510" s="1">
        <v>-8.8636836153455079E-5</v>
      </c>
      <c r="O11510" s="1">
        <v>-6.9560002884827554E-5</v>
      </c>
      <c r="P11510" s="1">
        <v>-6.9444049149751663E-3</v>
      </c>
      <c r="Q11510" s="1">
        <v>0</v>
      </c>
      <c r="S11510" s="1">
        <v>34</v>
      </c>
      <c r="T11510" s="1">
        <v>1</v>
      </c>
      <c r="U11510" s="1">
        <v>9127236</v>
      </c>
      <c r="V11510" s="1">
        <v>-7.6560005254577845E-5</v>
      </c>
      <c r="W11510" s="1">
        <v>-8.3266571164131165E-4</v>
      </c>
      <c r="X11510" s="1">
        <v>-8.3266571164131165E-4</v>
      </c>
    </row>
    <row r="11511" spans="1:24" x14ac:dyDescent="0.35">
      <c r="A11511" s="1">
        <v>350236</v>
      </c>
      <c r="B11511" s="1" t="s">
        <v>2348</v>
      </c>
      <c r="C11511" s="1">
        <v>129544503</v>
      </c>
      <c r="D11511" s="1">
        <v>236</v>
      </c>
      <c r="E11511" s="1" t="s">
        <v>2935</v>
      </c>
      <c r="F11511" s="1" t="s">
        <v>118</v>
      </c>
      <c r="G11511" s="1" t="s">
        <v>506</v>
      </c>
      <c r="H11511" s="1" t="s">
        <v>916</v>
      </c>
      <c r="I11511" s="1">
        <v>1071091.17</v>
      </c>
      <c r="K11511" s="1">
        <v>228249</v>
      </c>
      <c r="L11511" s="1">
        <v>8222564</v>
      </c>
      <c r="M11511" s="1">
        <v>0.32517749071121216</v>
      </c>
      <c r="N11511" s="1">
        <v>4.1175332069396973</v>
      </c>
      <c r="O11511" s="1">
        <v>6.9490998983383179E-2</v>
      </c>
      <c r="P11511" s="1">
        <v>6.9379978179931641</v>
      </c>
      <c r="Q11511" s="1">
        <v>0</v>
      </c>
      <c r="S11511" s="1">
        <v>35</v>
      </c>
      <c r="T11511" s="1">
        <v>1</v>
      </c>
      <c r="U11511" s="1">
        <v>9521904</v>
      </c>
      <c r="V11511" s="1">
        <v>0.39466848969459534</v>
      </c>
      <c r="W11511" s="1">
        <v>4.3240690231323242</v>
      </c>
      <c r="X11511" s="1">
        <v>4.3240690231323242</v>
      </c>
    </row>
    <row r="11512" spans="1:24" x14ac:dyDescent="0.35">
      <c r="A11512" s="1">
        <v>360236</v>
      </c>
      <c r="B11512" s="1" t="s">
        <v>2349</v>
      </c>
      <c r="C11512" s="1">
        <v>129544503</v>
      </c>
      <c r="D11512" s="1">
        <v>236</v>
      </c>
      <c r="E11512" s="1" t="s">
        <v>2935</v>
      </c>
      <c r="F11512" s="1" t="s">
        <v>118</v>
      </c>
      <c r="G11512" s="1" t="s">
        <v>506</v>
      </c>
      <c r="H11512" s="1" t="s">
        <v>916</v>
      </c>
      <c r="I11512" s="1">
        <v>1211121.48</v>
      </c>
      <c r="K11512" s="1">
        <v>228249</v>
      </c>
      <c r="L11512" s="1">
        <v>9320452</v>
      </c>
      <c r="M11512" s="1">
        <v>1.0978879928588867</v>
      </c>
      <c r="N11512" s="1">
        <v>13.352136611938477</v>
      </c>
      <c r="O11512" s="1">
        <v>0.14003030955791473</v>
      </c>
      <c r="P11512" s="1">
        <v>13.073612213134766</v>
      </c>
      <c r="Q11512" s="1">
        <v>0</v>
      </c>
      <c r="S11512" s="1">
        <v>36</v>
      </c>
      <c r="T11512" s="1">
        <v>1</v>
      </c>
      <c r="U11512" s="1">
        <v>10759822</v>
      </c>
      <c r="V11512" s="1">
        <v>1.2379182577133179</v>
      </c>
      <c r="W11512" s="1">
        <v>13.000740051269531</v>
      </c>
      <c r="X11512" s="1">
        <v>13.000740051269531</v>
      </c>
    </row>
    <row r="11513" spans="1:24" x14ac:dyDescent="0.35">
      <c r="A11513" s="1">
        <v>370236</v>
      </c>
      <c r="B11513" s="1" t="s">
        <v>2350</v>
      </c>
      <c r="C11513" s="1">
        <v>129544503</v>
      </c>
      <c r="D11513" s="1">
        <v>236</v>
      </c>
      <c r="E11513" s="1" t="s">
        <v>2935</v>
      </c>
      <c r="F11513" s="1" t="s">
        <v>118</v>
      </c>
      <c r="G11513" s="1" t="s">
        <v>506</v>
      </c>
      <c r="H11513" s="1" t="s">
        <v>916</v>
      </c>
      <c r="I11513" s="1">
        <v>1290960.19</v>
      </c>
      <c r="K11513" s="1">
        <v>228249</v>
      </c>
      <c r="L11513" s="1">
        <v>10246474</v>
      </c>
      <c r="M11513" s="1">
        <v>0.9260219931602478</v>
      </c>
      <c r="N11513" s="1">
        <v>9.9353761672973633</v>
      </c>
      <c r="O11513" s="1">
        <v>7.983870804309845E-2</v>
      </c>
      <c r="P11513" s="1">
        <v>6.5921306610107422</v>
      </c>
      <c r="Q11513" s="1">
        <v>0</v>
      </c>
      <c r="S11513" s="1">
        <v>37</v>
      </c>
      <c r="T11513" s="1">
        <v>1</v>
      </c>
      <c r="U11513" s="1">
        <v>11765683</v>
      </c>
      <c r="V11513" s="1">
        <v>1.0058606863021851</v>
      </c>
      <c r="W11513" s="1">
        <v>9.3483047485351563</v>
      </c>
      <c r="X11513" s="1">
        <v>9.3483047485351563</v>
      </c>
    </row>
    <row r="11514" spans="1:24" x14ac:dyDescent="0.35">
      <c r="A11514" s="1">
        <v>380236</v>
      </c>
      <c r="B11514" s="1" t="s">
        <v>2351</v>
      </c>
      <c r="C11514" s="1">
        <v>129544503</v>
      </c>
      <c r="D11514" s="1">
        <v>236</v>
      </c>
      <c r="E11514" s="1" t="s">
        <v>2935</v>
      </c>
      <c r="F11514" s="1" t="s">
        <v>118</v>
      </c>
      <c r="G11514" s="1" t="s">
        <v>506</v>
      </c>
      <c r="H11514" s="1" t="s">
        <v>916</v>
      </c>
      <c r="I11514" s="1">
        <v>1457517</v>
      </c>
      <c r="K11514" s="1">
        <v>626474.125</v>
      </c>
      <c r="L11514" s="1">
        <v>10578727</v>
      </c>
      <c r="M11514" s="1">
        <v>0.33225300908088684</v>
      </c>
      <c r="N11514" s="1">
        <v>3.2426080703735352</v>
      </c>
      <c r="O11514" s="1">
        <v>0.16655680537223816</v>
      </c>
      <c r="P11514" s="1">
        <v>12.901777267456055</v>
      </c>
      <c r="Q11514" s="1">
        <v>0.39822512865066528</v>
      </c>
      <c r="S11514" s="1">
        <v>38</v>
      </c>
      <c r="T11514" s="1">
        <v>1</v>
      </c>
      <c r="U11514" s="1">
        <v>12662718</v>
      </c>
      <c r="V11514" s="1">
        <v>0.89703488349914551</v>
      </c>
      <c r="W11514" s="1">
        <v>7.6241641044616699</v>
      </c>
      <c r="X11514" s="1">
        <v>7.6241641044616699</v>
      </c>
    </row>
    <row r="11515" spans="1:24" x14ac:dyDescent="0.35">
      <c r="A11515" s="1">
        <v>390236</v>
      </c>
      <c r="B11515" s="1" t="s">
        <v>2352</v>
      </c>
      <c r="C11515" s="1">
        <v>129544503</v>
      </c>
      <c r="D11515" s="1">
        <v>236</v>
      </c>
      <c r="E11515" s="1" t="s">
        <v>2935</v>
      </c>
      <c r="F11515" s="1" t="s">
        <v>118</v>
      </c>
      <c r="G11515" s="1" t="s">
        <v>506</v>
      </c>
      <c r="H11515" s="1" t="s">
        <v>916</v>
      </c>
      <c r="I11515" s="1">
        <v>1513888</v>
      </c>
      <c r="K11515" s="1">
        <v>1024491.625</v>
      </c>
      <c r="L11515" s="1">
        <v>10681629</v>
      </c>
      <c r="M11515" s="1">
        <v>0.10290200263261795</v>
      </c>
      <c r="N11515" s="1">
        <v>0.97272574901580811</v>
      </c>
      <c r="O11515" s="1">
        <v>5.6370999664068222E-2</v>
      </c>
      <c r="P11515" s="1">
        <v>3.8676049709320068</v>
      </c>
      <c r="Q11515" s="1">
        <v>0.39801749587059021</v>
      </c>
      <c r="S11515" s="1">
        <v>39</v>
      </c>
      <c r="T11515" s="1">
        <v>1</v>
      </c>
      <c r="U11515" s="1">
        <v>13220008</v>
      </c>
      <c r="V11515" s="1">
        <v>0.55729049444198608</v>
      </c>
      <c r="W11515" s="1">
        <v>4.4010300636291504</v>
      </c>
      <c r="X11515" s="1">
        <v>4.4010300636291504</v>
      </c>
    </row>
    <row r="11516" spans="1:24" x14ac:dyDescent="0.35">
      <c r="A11516" s="1">
        <v>400236</v>
      </c>
      <c r="B11516" s="1" t="s">
        <v>2353</v>
      </c>
      <c r="C11516" s="1">
        <v>129544503</v>
      </c>
      <c r="D11516" s="1">
        <v>236</v>
      </c>
      <c r="E11516" s="1" t="s">
        <v>2935</v>
      </c>
      <c r="F11516" s="1" t="s">
        <v>118</v>
      </c>
      <c r="G11516" s="1" t="s">
        <v>506</v>
      </c>
      <c r="H11516" s="1" t="s">
        <v>916</v>
      </c>
      <c r="S11516" s="1">
        <v>40</v>
      </c>
      <c r="T11516" s="1">
        <v>1</v>
      </c>
      <c r="U11516" s="1">
        <v>0</v>
      </c>
      <c r="V11516" s="1">
        <v>0</v>
      </c>
      <c r="W11516" s="1">
        <v>-100</v>
      </c>
      <c r="X11516" s="1">
        <v>-100</v>
      </c>
    </row>
    <row r="11517" spans="1:24" x14ac:dyDescent="0.35">
      <c r="A11517" s="1">
        <v>410236</v>
      </c>
      <c r="B11517" s="1" t="s">
        <v>2354</v>
      </c>
      <c r="C11517" s="1">
        <v>129544503</v>
      </c>
      <c r="D11517" s="1">
        <v>236</v>
      </c>
      <c r="E11517" s="1" t="s">
        <v>2935</v>
      </c>
      <c r="F11517" s="1" t="s">
        <v>118</v>
      </c>
      <c r="G11517" s="1" t="s">
        <v>506</v>
      </c>
      <c r="H11517" s="1" t="s">
        <v>916</v>
      </c>
      <c r="S11517" s="1">
        <v>41</v>
      </c>
      <c r="T11517" s="1">
        <v>1</v>
      </c>
      <c r="U11517" s="1">
        <v>0</v>
      </c>
      <c r="V11517" s="1">
        <v>0</v>
      </c>
    </row>
    <row r="11518" spans="1:24" x14ac:dyDescent="0.35">
      <c r="A11518" s="1">
        <v>420236</v>
      </c>
      <c r="B11518" s="1" t="s">
        <v>2355</v>
      </c>
      <c r="C11518" s="1">
        <v>129544503</v>
      </c>
      <c r="D11518" s="1">
        <v>236</v>
      </c>
      <c r="E11518" s="1" t="s">
        <v>2935</v>
      </c>
      <c r="F11518" s="1" t="s">
        <v>118</v>
      </c>
      <c r="G11518" s="1" t="s">
        <v>506</v>
      </c>
      <c r="H11518" s="1" t="s">
        <v>916</v>
      </c>
      <c r="S11518" s="1">
        <v>42</v>
      </c>
      <c r="T11518" s="1">
        <v>1</v>
      </c>
      <c r="U11518" s="1">
        <v>0</v>
      </c>
      <c r="V11518" s="1">
        <v>0</v>
      </c>
    </row>
    <row r="11519" spans="1:24" x14ac:dyDescent="0.35">
      <c r="A11519" s="1">
        <v>430236</v>
      </c>
      <c r="B11519" s="1" t="s">
        <v>2356</v>
      </c>
      <c r="C11519" s="1">
        <v>129544503</v>
      </c>
      <c r="D11519" s="1">
        <v>236</v>
      </c>
      <c r="E11519" s="1" t="s">
        <v>2935</v>
      </c>
      <c r="F11519" s="1" t="s">
        <v>118</v>
      </c>
      <c r="G11519" s="1" t="s">
        <v>506</v>
      </c>
      <c r="H11519" s="1" t="s">
        <v>916</v>
      </c>
      <c r="S11519" s="1">
        <v>43</v>
      </c>
      <c r="T11519" s="1">
        <v>1</v>
      </c>
      <c r="U11519" s="1">
        <v>0</v>
      </c>
      <c r="V11519" s="1">
        <v>0</v>
      </c>
    </row>
    <row r="11520" spans="1:24" x14ac:dyDescent="0.35">
      <c r="A11520" s="1">
        <v>440236</v>
      </c>
      <c r="B11520" s="1" t="s">
        <v>2357</v>
      </c>
      <c r="C11520" s="1">
        <v>129544503</v>
      </c>
      <c r="D11520" s="1">
        <v>236</v>
      </c>
      <c r="E11520" s="1" t="s">
        <v>2935</v>
      </c>
      <c r="F11520" s="1" t="s">
        <v>118</v>
      </c>
      <c r="G11520" s="1" t="s">
        <v>506</v>
      </c>
      <c r="H11520" s="1" t="s">
        <v>916</v>
      </c>
      <c r="S11520" s="1">
        <v>44</v>
      </c>
      <c r="T11520" s="1">
        <v>1</v>
      </c>
      <c r="U11520" s="1">
        <v>0</v>
      </c>
      <c r="V11520" s="1">
        <v>0</v>
      </c>
    </row>
    <row r="11521" spans="1:24" x14ac:dyDescent="0.35">
      <c r="A11521" s="1">
        <v>450236</v>
      </c>
      <c r="B11521" s="1" t="s">
        <v>2358</v>
      </c>
      <c r="C11521" s="1">
        <v>129544503</v>
      </c>
      <c r="D11521" s="1">
        <v>236</v>
      </c>
      <c r="E11521" s="1" t="s">
        <v>2935</v>
      </c>
      <c r="F11521" s="1" t="s">
        <v>118</v>
      </c>
      <c r="G11521" s="1" t="s">
        <v>506</v>
      </c>
      <c r="H11521" s="1" t="s">
        <v>916</v>
      </c>
      <c r="S11521" s="1">
        <v>45</v>
      </c>
      <c r="T11521" s="1">
        <v>1</v>
      </c>
      <c r="U11521" s="1">
        <v>0</v>
      </c>
      <c r="V11521" s="1">
        <v>0</v>
      </c>
    </row>
    <row r="11522" spans="1:24" x14ac:dyDescent="0.35">
      <c r="A11522" s="1">
        <v>460236</v>
      </c>
      <c r="B11522" s="1" t="s">
        <v>2359</v>
      </c>
      <c r="C11522" s="1">
        <v>129544503</v>
      </c>
      <c r="D11522" s="1">
        <v>236</v>
      </c>
      <c r="E11522" s="1" t="s">
        <v>2935</v>
      </c>
      <c r="F11522" s="1" t="s">
        <v>118</v>
      </c>
      <c r="G11522" s="1" t="s">
        <v>506</v>
      </c>
      <c r="H11522" s="1" t="s">
        <v>916</v>
      </c>
      <c r="S11522" s="1">
        <v>46</v>
      </c>
      <c r="T11522" s="1">
        <v>1</v>
      </c>
      <c r="U11522" s="1">
        <v>0</v>
      </c>
      <c r="V11522" s="1">
        <v>0</v>
      </c>
    </row>
    <row r="11523" spans="1:24" x14ac:dyDescent="0.35">
      <c r="A11523" s="1">
        <v>470236</v>
      </c>
      <c r="B11523" s="1" t="s">
        <v>2360</v>
      </c>
      <c r="C11523" s="1">
        <v>129544503</v>
      </c>
      <c r="D11523" s="1">
        <v>236</v>
      </c>
      <c r="E11523" s="1" t="s">
        <v>2935</v>
      </c>
      <c r="F11523" s="1" t="s">
        <v>118</v>
      </c>
      <c r="G11523" s="1" t="s">
        <v>506</v>
      </c>
      <c r="H11523" s="1" t="s">
        <v>916</v>
      </c>
      <c r="S11523" s="1">
        <v>47</v>
      </c>
      <c r="T11523" s="1">
        <v>1</v>
      </c>
      <c r="U11523" s="1">
        <v>0</v>
      </c>
      <c r="V11523" s="1">
        <v>0</v>
      </c>
    </row>
    <row r="11524" spans="1:24" x14ac:dyDescent="0.35">
      <c r="A11524" s="1">
        <v>480236</v>
      </c>
      <c r="B11524" s="1" t="s">
        <v>2361</v>
      </c>
      <c r="C11524" s="1">
        <v>129544503</v>
      </c>
      <c r="D11524" s="1">
        <v>236</v>
      </c>
      <c r="E11524" s="1" t="s">
        <v>2935</v>
      </c>
      <c r="F11524" s="1" t="s">
        <v>118</v>
      </c>
      <c r="G11524" s="1" t="s">
        <v>506</v>
      </c>
      <c r="H11524" s="1" t="s">
        <v>916</v>
      </c>
      <c r="S11524" s="1">
        <v>48</v>
      </c>
      <c r="T11524" s="1">
        <v>1</v>
      </c>
      <c r="U11524" s="1">
        <v>0</v>
      </c>
      <c r="V11524" s="1">
        <v>0</v>
      </c>
    </row>
    <row r="11525" spans="1:24" x14ac:dyDescent="0.35">
      <c r="A11525" s="1">
        <v>290258</v>
      </c>
      <c r="B11525" s="1" t="s">
        <v>2341</v>
      </c>
      <c r="C11525" s="1">
        <v>129544703</v>
      </c>
      <c r="D11525" s="1">
        <v>258</v>
      </c>
      <c r="E11525" s="1" t="s">
        <v>2936</v>
      </c>
      <c r="F11525" s="1" t="s">
        <v>118</v>
      </c>
      <c r="G11525" s="1" t="s">
        <v>506</v>
      </c>
      <c r="H11525" s="1" t="s">
        <v>916</v>
      </c>
      <c r="I11525" s="1">
        <v>730554.62</v>
      </c>
      <c r="K11525" s="1">
        <v>228637</v>
      </c>
      <c r="L11525" s="1">
        <v>5534562</v>
      </c>
      <c r="S11525" s="1">
        <v>29</v>
      </c>
      <c r="T11525" s="1">
        <v>1</v>
      </c>
      <c r="U11525" s="1">
        <v>6493753.5</v>
      </c>
      <c r="V11525" s="1">
        <v>0</v>
      </c>
    </row>
    <row r="11526" spans="1:24" x14ac:dyDescent="0.35">
      <c r="A11526" s="1">
        <v>300258</v>
      </c>
      <c r="B11526" s="1" t="s">
        <v>2343</v>
      </c>
      <c r="C11526" s="1">
        <v>129544703</v>
      </c>
      <c r="D11526" s="1">
        <v>258</v>
      </c>
      <c r="E11526" s="1" t="s">
        <v>2936</v>
      </c>
      <c r="F11526" s="1" t="s">
        <v>118</v>
      </c>
      <c r="G11526" s="1" t="s">
        <v>506</v>
      </c>
      <c r="H11526" s="1" t="s">
        <v>916</v>
      </c>
      <c r="I11526" s="1">
        <v>766329.93</v>
      </c>
      <c r="K11526" s="1">
        <v>228637</v>
      </c>
      <c r="L11526" s="1">
        <v>5684527</v>
      </c>
      <c r="M11526" s="1">
        <v>0.14996500313282013</v>
      </c>
      <c r="N11526" s="1">
        <v>2.7096092700958252</v>
      </c>
      <c r="O11526" s="1">
        <v>3.5775311291217804E-2</v>
      </c>
      <c r="P11526" s="1">
        <v>4.8970069885253906</v>
      </c>
      <c r="Q11526" s="1">
        <v>0</v>
      </c>
      <c r="S11526" s="1">
        <v>30</v>
      </c>
      <c r="T11526" s="1">
        <v>1</v>
      </c>
      <c r="U11526" s="1">
        <v>6679494</v>
      </c>
      <c r="V11526" s="1">
        <v>0.18574032187461853</v>
      </c>
      <c r="W11526" s="1">
        <v>2.8602948188781738</v>
      </c>
      <c r="X11526" s="1">
        <v>2.8602948188781738</v>
      </c>
    </row>
    <row r="11527" spans="1:24" x14ac:dyDescent="0.35">
      <c r="A11527" s="1">
        <v>310258</v>
      </c>
      <c r="B11527" s="1" t="s">
        <v>2344</v>
      </c>
      <c r="C11527" s="1">
        <v>129544703</v>
      </c>
      <c r="D11527" s="1">
        <v>258</v>
      </c>
      <c r="E11527" s="1" t="s">
        <v>2936</v>
      </c>
      <c r="F11527" s="1" t="s">
        <v>118</v>
      </c>
      <c r="G11527" s="1" t="s">
        <v>506</v>
      </c>
      <c r="H11527" s="1" t="s">
        <v>916</v>
      </c>
      <c r="I11527" s="1">
        <v>801688.2</v>
      </c>
      <c r="K11527" s="1">
        <v>228637</v>
      </c>
      <c r="L11527" s="1">
        <v>5810912.5</v>
      </c>
      <c r="M11527" s="1">
        <v>0.12638549506664276</v>
      </c>
      <c r="N11527" s="1">
        <v>2.2233247756958008</v>
      </c>
      <c r="O11527" s="1">
        <v>3.5358268767595291E-2</v>
      </c>
      <c r="P11527" s="1">
        <v>4.6139750480651855</v>
      </c>
      <c r="Q11527" s="1">
        <v>0</v>
      </c>
      <c r="S11527" s="1">
        <v>31</v>
      </c>
      <c r="T11527" s="1">
        <v>1</v>
      </c>
      <c r="U11527" s="1">
        <v>6841237.5</v>
      </c>
      <c r="V11527" s="1">
        <v>0.16174376010894775</v>
      </c>
      <c r="W11527" s="1">
        <v>2.4214932918548584</v>
      </c>
      <c r="X11527" s="1">
        <v>2.4214932918548584</v>
      </c>
    </row>
    <row r="11528" spans="1:24" x14ac:dyDescent="0.35">
      <c r="A11528" s="1">
        <v>320258</v>
      </c>
      <c r="B11528" s="1" t="s">
        <v>2345</v>
      </c>
      <c r="C11528" s="1">
        <v>129544703</v>
      </c>
      <c r="D11528" s="1">
        <v>258</v>
      </c>
      <c r="E11528" s="1" t="s">
        <v>2936</v>
      </c>
      <c r="F11528" s="1" t="s">
        <v>118</v>
      </c>
      <c r="G11528" s="1" t="s">
        <v>506</v>
      </c>
      <c r="H11528" s="1" t="s">
        <v>916</v>
      </c>
      <c r="I11528" s="1">
        <v>830278.81</v>
      </c>
      <c r="K11528" s="1">
        <v>228637</v>
      </c>
      <c r="L11528" s="1">
        <v>5859989</v>
      </c>
      <c r="M11528" s="1">
        <v>4.9076501280069351E-2</v>
      </c>
      <c r="N11528" s="1">
        <v>0.84455752372741699</v>
      </c>
      <c r="O11528" s="1">
        <v>2.859061025083065E-2</v>
      </c>
      <c r="P11528" s="1">
        <v>3.5663003921508789</v>
      </c>
      <c r="Q11528" s="1">
        <v>0</v>
      </c>
      <c r="S11528" s="1">
        <v>32</v>
      </c>
      <c r="T11528" s="1">
        <v>1</v>
      </c>
      <c r="U11528" s="1">
        <v>6918905</v>
      </c>
      <c r="V11528" s="1">
        <v>7.7667109668254852E-2</v>
      </c>
      <c r="W11528" s="1">
        <v>1.135284423828125</v>
      </c>
      <c r="X11528" s="1">
        <v>1.135284423828125</v>
      </c>
    </row>
    <row r="11529" spans="1:24" x14ac:dyDescent="0.35">
      <c r="A11529" s="1">
        <v>330258</v>
      </c>
      <c r="B11529" s="1" t="s">
        <v>2346</v>
      </c>
      <c r="C11529" s="1">
        <v>129544703</v>
      </c>
      <c r="D11529" s="1">
        <v>258</v>
      </c>
      <c r="E11529" s="1" t="s">
        <v>2936</v>
      </c>
      <c r="F11529" s="1" t="s">
        <v>118</v>
      </c>
      <c r="G11529" s="1" t="s">
        <v>506</v>
      </c>
      <c r="H11529" s="1" t="s">
        <v>916</v>
      </c>
      <c r="I11529" s="1">
        <v>911116.29</v>
      </c>
      <c r="K11529" s="1">
        <v>228637</v>
      </c>
      <c r="L11529" s="1">
        <v>6039867</v>
      </c>
      <c r="M11529" s="1">
        <v>0.17987799644470215</v>
      </c>
      <c r="N11529" s="1">
        <v>3.0695962905883789</v>
      </c>
      <c r="O11529" s="1">
        <v>8.083748072385788E-2</v>
      </c>
      <c r="P11529" s="1">
        <v>9.7361850738525391</v>
      </c>
      <c r="Q11529" s="1">
        <v>0</v>
      </c>
      <c r="S11529" s="1">
        <v>33</v>
      </c>
      <c r="T11529" s="1">
        <v>1</v>
      </c>
      <c r="U11529" s="1">
        <v>7179620</v>
      </c>
      <c r="V11529" s="1">
        <v>0.26071548461914063</v>
      </c>
      <c r="W11529" s="1">
        <v>3.7681541442871094</v>
      </c>
      <c r="X11529" s="1">
        <v>3.7681541442871094</v>
      </c>
    </row>
    <row r="11530" spans="1:24" x14ac:dyDescent="0.35">
      <c r="A11530" s="1">
        <v>340258</v>
      </c>
      <c r="B11530" s="1" t="s">
        <v>2347</v>
      </c>
      <c r="C11530" s="1">
        <v>129544703</v>
      </c>
      <c r="D11530" s="1">
        <v>258</v>
      </c>
      <c r="E11530" s="1" t="s">
        <v>2936</v>
      </c>
      <c r="F11530" s="1" t="s">
        <v>118</v>
      </c>
      <c r="G11530" s="1" t="s">
        <v>506</v>
      </c>
      <c r="H11530" s="1" t="s">
        <v>916</v>
      </c>
      <c r="I11530" s="1">
        <v>911035.7</v>
      </c>
      <c r="K11530" s="1">
        <v>228637</v>
      </c>
      <c r="L11530" s="1">
        <v>6039858</v>
      </c>
      <c r="M11530" s="1">
        <v>-9.0000003183376975E-6</v>
      </c>
      <c r="N11530" s="1">
        <v>-1.4900990936439484E-4</v>
      </c>
      <c r="O11530" s="1">
        <v>-8.0589998106006533E-5</v>
      </c>
      <c r="P11530" s="1">
        <v>-8.8451933115720749E-3</v>
      </c>
      <c r="Q11530" s="1">
        <v>0</v>
      </c>
      <c r="S11530" s="1">
        <v>34</v>
      </c>
      <c r="T11530" s="1">
        <v>1</v>
      </c>
      <c r="U11530" s="1">
        <v>7179531</v>
      </c>
      <c r="V11530" s="1">
        <v>-8.9590001152828336E-5</v>
      </c>
      <c r="W11530" s="1">
        <v>-1.2396199163049459E-3</v>
      </c>
      <c r="X11530" s="1">
        <v>-1.2396199163049459E-3</v>
      </c>
    </row>
    <row r="11531" spans="1:24" x14ac:dyDescent="0.35">
      <c r="A11531" s="1">
        <v>350258</v>
      </c>
      <c r="B11531" s="1" t="s">
        <v>2348</v>
      </c>
      <c r="C11531" s="1">
        <v>129544703</v>
      </c>
      <c r="D11531" s="1">
        <v>258</v>
      </c>
      <c r="E11531" s="1" t="s">
        <v>2936</v>
      </c>
      <c r="F11531" s="1" t="s">
        <v>118</v>
      </c>
      <c r="G11531" s="1" t="s">
        <v>506</v>
      </c>
      <c r="H11531" s="1" t="s">
        <v>916</v>
      </c>
      <c r="I11531" s="1">
        <v>975234.69</v>
      </c>
      <c r="K11531" s="1">
        <v>228637</v>
      </c>
      <c r="L11531" s="1">
        <v>6518649.5</v>
      </c>
      <c r="M11531" s="1">
        <v>0.4787915050983429</v>
      </c>
      <c r="N11531" s="1">
        <v>7.9271979331970215</v>
      </c>
      <c r="O11531" s="1">
        <v>6.4198993146419525E-2</v>
      </c>
      <c r="P11531" s="1">
        <v>7.04681396484375</v>
      </c>
      <c r="Q11531" s="1">
        <v>0</v>
      </c>
      <c r="S11531" s="1">
        <v>35</v>
      </c>
      <c r="T11531" s="1">
        <v>1</v>
      </c>
      <c r="U11531" s="1">
        <v>7722521</v>
      </c>
      <c r="V11531" s="1">
        <v>0.54299050569534302</v>
      </c>
      <c r="W11531" s="1">
        <v>7.5630288124084473</v>
      </c>
      <c r="X11531" s="1">
        <v>7.5630288124084473</v>
      </c>
    </row>
    <row r="11532" spans="1:24" x14ac:dyDescent="0.35">
      <c r="A11532" s="1">
        <v>360258</v>
      </c>
      <c r="B11532" s="1" t="s">
        <v>2349</v>
      </c>
      <c r="C11532" s="1">
        <v>129544703</v>
      </c>
      <c r="D11532" s="1">
        <v>258</v>
      </c>
      <c r="E11532" s="1" t="s">
        <v>2936</v>
      </c>
      <c r="F11532" s="1" t="s">
        <v>118</v>
      </c>
      <c r="G11532" s="1" t="s">
        <v>506</v>
      </c>
      <c r="H11532" s="1" t="s">
        <v>916</v>
      </c>
      <c r="I11532" s="1">
        <v>1126590.6399999999</v>
      </c>
      <c r="K11532" s="1">
        <v>228637</v>
      </c>
      <c r="L11532" s="1">
        <v>7049871</v>
      </c>
      <c r="M11532" s="1">
        <v>0.53122150897979736</v>
      </c>
      <c r="N11532" s="1">
        <v>8.149256706237793</v>
      </c>
      <c r="O11532" s="1">
        <v>0.15135595202445984</v>
      </c>
      <c r="P11532" s="1">
        <v>15.519951820373535</v>
      </c>
      <c r="Q11532" s="1">
        <v>0</v>
      </c>
      <c r="S11532" s="1">
        <v>36</v>
      </c>
      <c r="T11532" s="1">
        <v>1</v>
      </c>
      <c r="U11532" s="1">
        <v>8405099</v>
      </c>
      <c r="V11532" s="1">
        <v>0.68257749080657959</v>
      </c>
      <c r="W11532" s="1">
        <v>8.8387975692749023</v>
      </c>
      <c r="X11532" s="1">
        <v>8.8387975692749023</v>
      </c>
    </row>
    <row r="11533" spans="1:24" x14ac:dyDescent="0.35">
      <c r="A11533" s="1">
        <v>370258</v>
      </c>
      <c r="B11533" s="1" t="s">
        <v>2350</v>
      </c>
      <c r="C11533" s="1">
        <v>129544703</v>
      </c>
      <c r="D11533" s="1">
        <v>258</v>
      </c>
      <c r="E11533" s="1" t="s">
        <v>2936</v>
      </c>
      <c r="F11533" s="1" t="s">
        <v>118</v>
      </c>
      <c r="G11533" s="1" t="s">
        <v>506</v>
      </c>
      <c r="H11533" s="1" t="s">
        <v>916</v>
      </c>
      <c r="I11533" s="1">
        <v>1200447.05</v>
      </c>
      <c r="K11533" s="1">
        <v>228637</v>
      </c>
      <c r="L11533" s="1">
        <v>8542288</v>
      </c>
      <c r="M11533" s="1">
        <v>1.4924169778823853</v>
      </c>
      <c r="N11533" s="1">
        <v>21.169422149658203</v>
      </c>
      <c r="O11533" s="1">
        <v>7.38564133644104E-2</v>
      </c>
      <c r="P11533" s="1">
        <v>6.5557451248168945</v>
      </c>
      <c r="Q11533" s="1">
        <v>0</v>
      </c>
      <c r="S11533" s="1">
        <v>37</v>
      </c>
      <c r="T11533" s="1">
        <v>1</v>
      </c>
      <c r="U11533" s="1">
        <v>9971372</v>
      </c>
      <c r="V11533" s="1">
        <v>1.5662734508514404</v>
      </c>
      <c r="W11533" s="1">
        <v>18.634796142578125</v>
      </c>
      <c r="X11533" s="1">
        <v>18.634796142578125</v>
      </c>
    </row>
    <row r="11534" spans="1:24" x14ac:dyDescent="0.35">
      <c r="A11534" s="1">
        <v>380258</v>
      </c>
      <c r="B11534" s="1" t="s">
        <v>2351</v>
      </c>
      <c r="C11534" s="1">
        <v>129544703</v>
      </c>
      <c r="D11534" s="1">
        <v>258</v>
      </c>
      <c r="E11534" s="1" t="s">
        <v>2936</v>
      </c>
      <c r="F11534" s="1" t="s">
        <v>118</v>
      </c>
      <c r="G11534" s="1" t="s">
        <v>506</v>
      </c>
      <c r="H11534" s="1" t="s">
        <v>916</v>
      </c>
      <c r="I11534" s="1">
        <v>1354890</v>
      </c>
      <c r="K11534" s="1">
        <v>1271322.5</v>
      </c>
      <c r="L11534" s="1">
        <v>8809345</v>
      </c>
      <c r="M11534" s="1">
        <v>0.26705700159072876</v>
      </c>
      <c r="N11534" s="1">
        <v>3.1262936592102051</v>
      </c>
      <c r="O11534" s="1">
        <v>0.15444295108318329</v>
      </c>
      <c r="P11534" s="1">
        <v>12.865452766418457</v>
      </c>
      <c r="Q11534" s="1">
        <v>1.0426855087280273</v>
      </c>
      <c r="S11534" s="1">
        <v>38</v>
      </c>
      <c r="T11534" s="1">
        <v>1</v>
      </c>
      <c r="U11534" s="1">
        <v>11435558</v>
      </c>
      <c r="V11534" s="1">
        <v>1.4641854763031006</v>
      </c>
      <c r="W11534" s="1">
        <v>14.683897018432617</v>
      </c>
      <c r="X11534" s="1">
        <v>14.683897018432617</v>
      </c>
    </row>
    <row r="11535" spans="1:24" x14ac:dyDescent="0.35">
      <c r="A11535" s="1">
        <v>390258</v>
      </c>
      <c r="B11535" s="1" t="s">
        <v>2352</v>
      </c>
      <c r="C11535" s="1">
        <v>129544703</v>
      </c>
      <c r="D11535" s="1">
        <v>258</v>
      </c>
      <c r="E11535" s="1" t="s">
        <v>2936</v>
      </c>
      <c r="F11535" s="1" t="s">
        <v>118</v>
      </c>
      <c r="G11535" s="1" t="s">
        <v>506</v>
      </c>
      <c r="H11535" s="1" t="s">
        <v>916</v>
      </c>
      <c r="I11535" s="1">
        <v>1367808</v>
      </c>
      <c r="K11535" s="1">
        <v>2313464.25</v>
      </c>
      <c r="L11535" s="1">
        <v>8921452</v>
      </c>
      <c r="M11535" s="1">
        <v>0.11210700124502182</v>
      </c>
      <c r="N11535" s="1">
        <v>1.2725918292999268</v>
      </c>
      <c r="O11535" s="1">
        <v>1.2918000109493732E-2</v>
      </c>
      <c r="P11535" s="1">
        <v>0.95343536138534546</v>
      </c>
      <c r="Q11535" s="1">
        <v>1.0421417951583862</v>
      </c>
      <c r="S11535" s="1">
        <v>39</v>
      </c>
      <c r="T11535" s="1">
        <v>1</v>
      </c>
      <c r="U11535" s="1">
        <v>12602724</v>
      </c>
      <c r="V11535" s="1">
        <v>1.1671668291091919</v>
      </c>
      <c r="W11535" s="1">
        <v>10.206462860107422</v>
      </c>
      <c r="X11535" s="1">
        <v>10.206462860107422</v>
      </c>
    </row>
    <row r="11536" spans="1:24" x14ac:dyDescent="0.35">
      <c r="A11536" s="1">
        <v>400258</v>
      </c>
      <c r="B11536" s="1" t="s">
        <v>2353</v>
      </c>
      <c r="C11536" s="1">
        <v>129544703</v>
      </c>
      <c r="D11536" s="1">
        <v>258</v>
      </c>
      <c r="E11536" s="1" t="s">
        <v>2936</v>
      </c>
      <c r="F11536" s="1" t="s">
        <v>118</v>
      </c>
      <c r="G11536" s="1" t="s">
        <v>506</v>
      </c>
      <c r="H11536" s="1" t="s">
        <v>916</v>
      </c>
      <c r="S11536" s="1">
        <v>40</v>
      </c>
      <c r="T11536" s="1">
        <v>1</v>
      </c>
      <c r="U11536" s="1">
        <v>0</v>
      </c>
      <c r="V11536" s="1">
        <v>0</v>
      </c>
      <c r="W11536" s="1">
        <v>-100</v>
      </c>
      <c r="X11536" s="1">
        <v>-100</v>
      </c>
    </row>
    <row r="11537" spans="1:24" x14ac:dyDescent="0.35">
      <c r="A11537" s="1">
        <v>410258</v>
      </c>
      <c r="B11537" s="1" t="s">
        <v>2354</v>
      </c>
      <c r="C11537" s="1">
        <v>129544703</v>
      </c>
      <c r="D11537" s="1">
        <v>258</v>
      </c>
      <c r="E11537" s="1" t="s">
        <v>2936</v>
      </c>
      <c r="F11537" s="1" t="s">
        <v>118</v>
      </c>
      <c r="G11537" s="1" t="s">
        <v>506</v>
      </c>
      <c r="H11537" s="1" t="s">
        <v>916</v>
      </c>
      <c r="S11537" s="1">
        <v>41</v>
      </c>
      <c r="T11537" s="1">
        <v>1</v>
      </c>
      <c r="U11537" s="1">
        <v>0</v>
      </c>
      <c r="V11537" s="1">
        <v>0</v>
      </c>
    </row>
    <row r="11538" spans="1:24" x14ac:dyDescent="0.35">
      <c r="A11538" s="1">
        <v>420258</v>
      </c>
      <c r="B11538" s="1" t="s">
        <v>2355</v>
      </c>
      <c r="C11538" s="1">
        <v>129544703</v>
      </c>
      <c r="D11538" s="1">
        <v>258</v>
      </c>
      <c r="E11538" s="1" t="s">
        <v>2936</v>
      </c>
      <c r="F11538" s="1" t="s">
        <v>118</v>
      </c>
      <c r="G11538" s="1" t="s">
        <v>506</v>
      </c>
      <c r="H11538" s="1" t="s">
        <v>916</v>
      </c>
      <c r="S11538" s="1">
        <v>42</v>
      </c>
      <c r="T11538" s="1">
        <v>1</v>
      </c>
      <c r="U11538" s="1">
        <v>0</v>
      </c>
      <c r="V11538" s="1">
        <v>0</v>
      </c>
    </row>
    <row r="11539" spans="1:24" x14ac:dyDescent="0.35">
      <c r="A11539" s="1">
        <v>430258</v>
      </c>
      <c r="B11539" s="1" t="s">
        <v>2356</v>
      </c>
      <c r="C11539" s="1">
        <v>129544703</v>
      </c>
      <c r="D11539" s="1">
        <v>258</v>
      </c>
      <c r="E11539" s="1" t="s">
        <v>2936</v>
      </c>
      <c r="F11539" s="1" t="s">
        <v>118</v>
      </c>
      <c r="G11539" s="1" t="s">
        <v>506</v>
      </c>
      <c r="H11539" s="1" t="s">
        <v>916</v>
      </c>
      <c r="S11539" s="1">
        <v>43</v>
      </c>
      <c r="T11539" s="1">
        <v>1</v>
      </c>
      <c r="U11539" s="1">
        <v>0</v>
      </c>
      <c r="V11539" s="1">
        <v>0</v>
      </c>
    </row>
    <row r="11540" spans="1:24" x14ac:dyDescent="0.35">
      <c r="A11540" s="1">
        <v>440258</v>
      </c>
      <c r="B11540" s="1" t="s">
        <v>2357</v>
      </c>
      <c r="C11540" s="1">
        <v>129544703</v>
      </c>
      <c r="D11540" s="1">
        <v>258</v>
      </c>
      <c r="E11540" s="1" t="s">
        <v>2936</v>
      </c>
      <c r="F11540" s="1" t="s">
        <v>118</v>
      </c>
      <c r="G11540" s="1" t="s">
        <v>506</v>
      </c>
      <c r="H11540" s="1" t="s">
        <v>916</v>
      </c>
      <c r="S11540" s="1">
        <v>44</v>
      </c>
      <c r="T11540" s="1">
        <v>1</v>
      </c>
      <c r="U11540" s="1">
        <v>0</v>
      </c>
      <c r="V11540" s="1">
        <v>0</v>
      </c>
    </row>
    <row r="11541" spans="1:24" x14ac:dyDescent="0.35">
      <c r="A11541" s="1">
        <v>450258</v>
      </c>
      <c r="B11541" s="1" t="s">
        <v>2358</v>
      </c>
      <c r="C11541" s="1">
        <v>129544703</v>
      </c>
      <c r="D11541" s="1">
        <v>258</v>
      </c>
      <c r="E11541" s="1" t="s">
        <v>2936</v>
      </c>
      <c r="F11541" s="1" t="s">
        <v>118</v>
      </c>
      <c r="G11541" s="1" t="s">
        <v>506</v>
      </c>
      <c r="H11541" s="1" t="s">
        <v>916</v>
      </c>
      <c r="S11541" s="1">
        <v>45</v>
      </c>
      <c r="T11541" s="1">
        <v>1</v>
      </c>
      <c r="U11541" s="1">
        <v>0</v>
      </c>
      <c r="V11541" s="1">
        <v>0</v>
      </c>
    </row>
    <row r="11542" spans="1:24" x14ac:dyDescent="0.35">
      <c r="A11542" s="1">
        <v>460258</v>
      </c>
      <c r="B11542" s="1" t="s">
        <v>2359</v>
      </c>
      <c r="C11542" s="1">
        <v>129544703</v>
      </c>
      <c r="D11542" s="1">
        <v>258</v>
      </c>
      <c r="E11542" s="1" t="s">
        <v>2936</v>
      </c>
      <c r="F11542" s="1" t="s">
        <v>118</v>
      </c>
      <c r="G11542" s="1" t="s">
        <v>506</v>
      </c>
      <c r="H11542" s="1" t="s">
        <v>916</v>
      </c>
      <c r="S11542" s="1">
        <v>46</v>
      </c>
      <c r="T11542" s="1">
        <v>1</v>
      </c>
      <c r="U11542" s="1">
        <v>0</v>
      </c>
      <c r="V11542" s="1">
        <v>0</v>
      </c>
    </row>
    <row r="11543" spans="1:24" x14ac:dyDescent="0.35">
      <c r="A11543" s="1">
        <v>470258</v>
      </c>
      <c r="B11543" s="1" t="s">
        <v>2360</v>
      </c>
      <c r="C11543" s="1">
        <v>129544703</v>
      </c>
      <c r="D11543" s="1">
        <v>258</v>
      </c>
      <c r="E11543" s="1" t="s">
        <v>2936</v>
      </c>
      <c r="F11543" s="1" t="s">
        <v>118</v>
      </c>
      <c r="G11543" s="1" t="s">
        <v>506</v>
      </c>
      <c r="H11543" s="1" t="s">
        <v>916</v>
      </c>
      <c r="S11543" s="1">
        <v>47</v>
      </c>
      <c r="T11543" s="1">
        <v>1</v>
      </c>
      <c r="U11543" s="1">
        <v>0</v>
      </c>
      <c r="V11543" s="1">
        <v>0</v>
      </c>
    </row>
    <row r="11544" spans="1:24" x14ac:dyDescent="0.35">
      <c r="A11544" s="1">
        <v>480258</v>
      </c>
      <c r="B11544" s="1" t="s">
        <v>2361</v>
      </c>
      <c r="C11544" s="1">
        <v>129544703</v>
      </c>
      <c r="D11544" s="1">
        <v>258</v>
      </c>
      <c r="E11544" s="1" t="s">
        <v>2936</v>
      </c>
      <c r="F11544" s="1" t="s">
        <v>118</v>
      </c>
      <c r="G11544" s="1" t="s">
        <v>506</v>
      </c>
      <c r="H11544" s="1" t="s">
        <v>916</v>
      </c>
      <c r="S11544" s="1">
        <v>48</v>
      </c>
      <c r="T11544" s="1">
        <v>1</v>
      </c>
      <c r="U11544" s="1">
        <v>0</v>
      </c>
      <c r="V11544" s="1">
        <v>0</v>
      </c>
    </row>
    <row r="11545" spans="1:24" x14ac:dyDescent="0.35">
      <c r="A11545" s="1">
        <v>290291</v>
      </c>
      <c r="B11545" s="1" t="s">
        <v>2341</v>
      </c>
      <c r="C11545" s="1">
        <v>129545003</v>
      </c>
      <c r="D11545" s="1">
        <v>291</v>
      </c>
      <c r="E11545" s="1" t="s">
        <v>2937</v>
      </c>
      <c r="F11545" s="1" t="s">
        <v>118</v>
      </c>
      <c r="G11545" s="1" t="s">
        <v>506</v>
      </c>
      <c r="H11545" s="1" t="s">
        <v>916</v>
      </c>
      <c r="I11545" s="1">
        <v>1235095.3899999999</v>
      </c>
      <c r="K11545" s="1">
        <v>296587</v>
      </c>
      <c r="L11545" s="1">
        <v>8563800</v>
      </c>
      <c r="S11545" s="1">
        <v>29</v>
      </c>
      <c r="T11545" s="1">
        <v>1</v>
      </c>
      <c r="U11545" s="1">
        <v>10095482</v>
      </c>
      <c r="V11545" s="1">
        <v>0</v>
      </c>
    </row>
    <row r="11546" spans="1:24" x14ac:dyDescent="0.35">
      <c r="A11546" s="1">
        <v>300291</v>
      </c>
      <c r="B11546" s="1" t="s">
        <v>2343</v>
      </c>
      <c r="C11546" s="1">
        <v>129545003</v>
      </c>
      <c r="D11546" s="1">
        <v>291</v>
      </c>
      <c r="E11546" s="1" t="s">
        <v>2937</v>
      </c>
      <c r="F11546" s="1" t="s">
        <v>118</v>
      </c>
      <c r="G11546" s="1" t="s">
        <v>506</v>
      </c>
      <c r="H11546" s="1" t="s">
        <v>916</v>
      </c>
      <c r="I11546" s="1">
        <v>1268946.6499999999</v>
      </c>
      <c r="K11546" s="1">
        <v>397221</v>
      </c>
      <c r="L11546" s="1">
        <v>8777865</v>
      </c>
      <c r="M11546" s="1">
        <v>0.21406500041484833</v>
      </c>
      <c r="N11546" s="1">
        <v>2.4996497631072998</v>
      </c>
      <c r="O11546" s="1">
        <v>3.3851258456707001E-2</v>
      </c>
      <c r="P11546" s="1">
        <v>2.7407810688018799</v>
      </c>
      <c r="Q11546" s="1">
        <v>0.10063400119543076</v>
      </c>
      <c r="S11546" s="1">
        <v>30</v>
      </c>
      <c r="T11546" s="1">
        <v>1</v>
      </c>
      <c r="U11546" s="1">
        <v>10444033</v>
      </c>
      <c r="V11546" s="1">
        <v>0.34855026006698608</v>
      </c>
      <c r="W11546" s="1">
        <v>3.4525444507598877</v>
      </c>
      <c r="X11546" s="1">
        <v>3.4525444507598877</v>
      </c>
    </row>
    <row r="11547" spans="1:24" x14ac:dyDescent="0.35">
      <c r="A11547" s="1">
        <v>310291</v>
      </c>
      <c r="B11547" s="1" t="s">
        <v>2344</v>
      </c>
      <c r="C11547" s="1">
        <v>129545003</v>
      </c>
      <c r="D11547" s="1">
        <v>291</v>
      </c>
      <c r="E11547" s="1" t="s">
        <v>2937</v>
      </c>
      <c r="F11547" s="1" t="s">
        <v>118</v>
      </c>
      <c r="G11547" s="1" t="s">
        <v>506</v>
      </c>
      <c r="H11547" s="1" t="s">
        <v>916</v>
      </c>
      <c r="I11547" s="1">
        <v>1307968.1200000001</v>
      </c>
      <c r="K11547" s="1">
        <v>346904</v>
      </c>
      <c r="L11547" s="1">
        <v>8927291</v>
      </c>
      <c r="M11547" s="1">
        <v>0.14942599833011627</v>
      </c>
      <c r="N11547" s="1">
        <v>1.7023046016693115</v>
      </c>
      <c r="O11547" s="1">
        <v>3.902146965265274E-2</v>
      </c>
      <c r="P11547" s="1">
        <v>3.0751070976257324</v>
      </c>
      <c r="Q11547" s="1">
        <v>-5.0317000597715378E-2</v>
      </c>
      <c r="S11547" s="1">
        <v>31</v>
      </c>
      <c r="T11547" s="1">
        <v>1</v>
      </c>
      <c r="U11547" s="1">
        <v>10582163</v>
      </c>
      <c r="V11547" s="1">
        <v>0.13813047111034393</v>
      </c>
      <c r="W11547" s="1">
        <v>1.3225734233856201</v>
      </c>
      <c r="X11547" s="1">
        <v>1.3225734233856201</v>
      </c>
    </row>
    <row r="11548" spans="1:24" x14ac:dyDescent="0.35">
      <c r="A11548" s="1">
        <v>320291</v>
      </c>
      <c r="B11548" s="1" t="s">
        <v>2345</v>
      </c>
      <c r="C11548" s="1">
        <v>129545003</v>
      </c>
      <c r="D11548" s="1">
        <v>291</v>
      </c>
      <c r="E11548" s="1" t="s">
        <v>2937</v>
      </c>
      <c r="F11548" s="1" t="s">
        <v>118</v>
      </c>
      <c r="G11548" s="1" t="s">
        <v>506</v>
      </c>
      <c r="H11548" s="1" t="s">
        <v>916</v>
      </c>
      <c r="I11548" s="1">
        <v>1330275.4099999999</v>
      </c>
      <c r="K11548" s="1">
        <v>346904</v>
      </c>
      <c r="L11548" s="1">
        <v>8979335</v>
      </c>
      <c r="M11548" s="1">
        <v>5.204400047659874E-2</v>
      </c>
      <c r="N11548" s="1">
        <v>0.58297640085220337</v>
      </c>
      <c r="O11548" s="1">
        <v>2.2307289764285088E-2</v>
      </c>
      <c r="P11548" s="1">
        <v>1.7054919004440308</v>
      </c>
      <c r="Q11548" s="1">
        <v>0</v>
      </c>
      <c r="S11548" s="1">
        <v>32</v>
      </c>
      <c r="T11548" s="1">
        <v>1</v>
      </c>
      <c r="U11548" s="1">
        <v>10656514</v>
      </c>
      <c r="V11548" s="1">
        <v>7.4351288378238678E-2</v>
      </c>
      <c r="W11548" s="1">
        <v>0.70260685682296753</v>
      </c>
      <c r="X11548" s="1">
        <v>0.70260685682296753</v>
      </c>
    </row>
    <row r="11549" spans="1:24" x14ac:dyDescent="0.35">
      <c r="A11549" s="1">
        <v>330291</v>
      </c>
      <c r="B11549" s="1" t="s">
        <v>2346</v>
      </c>
      <c r="C11549" s="1">
        <v>129545003</v>
      </c>
      <c r="D11549" s="1">
        <v>291</v>
      </c>
      <c r="E11549" s="1" t="s">
        <v>2937</v>
      </c>
      <c r="F11549" s="1" t="s">
        <v>118</v>
      </c>
      <c r="G11549" s="1" t="s">
        <v>506</v>
      </c>
      <c r="H11549" s="1" t="s">
        <v>916</v>
      </c>
      <c r="I11549" s="1">
        <v>1407894.65</v>
      </c>
      <c r="K11549" s="1">
        <v>346904</v>
      </c>
      <c r="L11549" s="1">
        <v>9185176</v>
      </c>
      <c r="M11549" s="1">
        <v>0.20584100484848022</v>
      </c>
      <c r="N11549" s="1">
        <v>2.2923858165740967</v>
      </c>
      <c r="O11549" s="1">
        <v>7.7619239687919617E-2</v>
      </c>
      <c r="P11549" s="1">
        <v>5.8348250389099121</v>
      </c>
      <c r="Q11549" s="1">
        <v>0</v>
      </c>
      <c r="S11549" s="1">
        <v>33</v>
      </c>
      <c r="T11549" s="1">
        <v>1</v>
      </c>
      <c r="U11549" s="1">
        <v>10939975</v>
      </c>
      <c r="V11549" s="1">
        <v>0.28346025943756104</v>
      </c>
      <c r="W11549" s="1">
        <v>2.6599786281585693</v>
      </c>
      <c r="X11549" s="1">
        <v>2.6599786281585693</v>
      </c>
    </row>
    <row r="11550" spans="1:24" x14ac:dyDescent="0.35">
      <c r="A11550" s="1">
        <v>340291</v>
      </c>
      <c r="B11550" s="1" t="s">
        <v>2347</v>
      </c>
      <c r="C11550" s="1">
        <v>129545003</v>
      </c>
      <c r="D11550" s="1">
        <v>291</v>
      </c>
      <c r="E11550" s="1" t="s">
        <v>2937</v>
      </c>
      <c r="F11550" s="1" t="s">
        <v>118</v>
      </c>
      <c r="G11550" s="1" t="s">
        <v>506</v>
      </c>
      <c r="H11550" s="1" t="s">
        <v>916</v>
      </c>
      <c r="I11550" s="1">
        <v>1407823.96</v>
      </c>
      <c r="K11550" s="1">
        <v>346904</v>
      </c>
      <c r="L11550" s="1">
        <v>9185167</v>
      </c>
      <c r="M11550" s="1">
        <v>-9.0000003183376975E-6</v>
      </c>
      <c r="N11550" s="1">
        <v>-9.7983967862091959E-5</v>
      </c>
      <c r="O11550" s="1">
        <v>-7.0690002758055925E-5</v>
      </c>
      <c r="P11550" s="1">
        <v>-5.020972341299057E-3</v>
      </c>
      <c r="Q11550" s="1">
        <v>0</v>
      </c>
      <c r="S11550" s="1">
        <v>34</v>
      </c>
      <c r="T11550" s="1">
        <v>1</v>
      </c>
      <c r="U11550" s="1">
        <v>10939895</v>
      </c>
      <c r="V11550" s="1">
        <v>-7.9690005804877728E-5</v>
      </c>
      <c r="W11550" s="1">
        <v>-7.3126307688653469E-4</v>
      </c>
      <c r="X11550" s="1">
        <v>-7.3126307688653469E-4</v>
      </c>
    </row>
    <row r="11551" spans="1:24" x14ac:dyDescent="0.35">
      <c r="A11551" s="1">
        <v>350291</v>
      </c>
      <c r="B11551" s="1" t="s">
        <v>2348</v>
      </c>
      <c r="C11551" s="1">
        <v>129545003</v>
      </c>
      <c r="D11551" s="1">
        <v>291</v>
      </c>
      <c r="E11551" s="1" t="s">
        <v>2937</v>
      </c>
      <c r="F11551" s="1" t="s">
        <v>118</v>
      </c>
      <c r="G11551" s="1" t="s">
        <v>506</v>
      </c>
      <c r="H11551" s="1" t="s">
        <v>916</v>
      </c>
      <c r="I11551" s="1">
        <v>1516184.24</v>
      </c>
      <c r="K11551" s="1">
        <v>346904</v>
      </c>
      <c r="L11551" s="1">
        <v>9617178</v>
      </c>
      <c r="M11551" s="1">
        <v>0.43201100826263428</v>
      </c>
      <c r="N11551" s="1">
        <v>4.7033548355102539</v>
      </c>
      <c r="O11551" s="1">
        <v>0.10836028307676315</v>
      </c>
      <c r="P11551" s="1">
        <v>7.6970047950744629</v>
      </c>
      <c r="Q11551" s="1">
        <v>0</v>
      </c>
      <c r="S11551" s="1">
        <v>35</v>
      </c>
      <c r="T11551" s="1">
        <v>1</v>
      </c>
      <c r="U11551" s="1">
        <v>11480266</v>
      </c>
      <c r="V11551" s="1">
        <v>0.54037129878997803</v>
      </c>
      <c r="W11551" s="1">
        <v>4.939453125</v>
      </c>
      <c r="X11551" s="1">
        <v>4.939453125</v>
      </c>
    </row>
    <row r="11552" spans="1:24" x14ac:dyDescent="0.35">
      <c r="A11552" s="1">
        <v>360291</v>
      </c>
      <c r="B11552" s="1" t="s">
        <v>2349</v>
      </c>
      <c r="C11552" s="1">
        <v>129545003</v>
      </c>
      <c r="D11552" s="1">
        <v>291</v>
      </c>
      <c r="E11552" s="1" t="s">
        <v>2937</v>
      </c>
      <c r="F11552" s="1" t="s">
        <v>118</v>
      </c>
      <c r="G11552" s="1" t="s">
        <v>506</v>
      </c>
      <c r="H11552" s="1" t="s">
        <v>916</v>
      </c>
      <c r="I11552" s="1">
        <v>1697665.43</v>
      </c>
      <c r="K11552" s="1">
        <v>346904</v>
      </c>
      <c r="L11552" s="1">
        <v>10129553</v>
      </c>
      <c r="M11552" s="1">
        <v>0.51237499713897705</v>
      </c>
      <c r="N11552" s="1">
        <v>5.3277063369750977</v>
      </c>
      <c r="O11552" s="1">
        <v>0.18148118257522583</v>
      </c>
      <c r="P11552" s="1">
        <v>11.969599723815918</v>
      </c>
      <c r="Q11552" s="1">
        <v>0</v>
      </c>
      <c r="S11552" s="1">
        <v>36</v>
      </c>
      <c r="T11552" s="1">
        <v>1</v>
      </c>
      <c r="U11552" s="1">
        <v>12174122</v>
      </c>
      <c r="V11552" s="1">
        <v>0.69385617971420288</v>
      </c>
      <c r="W11552" s="1">
        <v>6.0439019203186035</v>
      </c>
      <c r="X11552" s="1">
        <v>6.0439019203186035</v>
      </c>
    </row>
    <row r="11553" spans="1:24" x14ac:dyDescent="0.35">
      <c r="A11553" s="1">
        <v>370291</v>
      </c>
      <c r="B11553" s="1" t="s">
        <v>2350</v>
      </c>
      <c r="C11553" s="1">
        <v>129545003</v>
      </c>
      <c r="D11553" s="1">
        <v>291</v>
      </c>
      <c r="E11553" s="1" t="s">
        <v>2937</v>
      </c>
      <c r="F11553" s="1" t="s">
        <v>118</v>
      </c>
      <c r="G11553" s="1" t="s">
        <v>506</v>
      </c>
      <c r="H11553" s="1" t="s">
        <v>916</v>
      </c>
      <c r="I11553" s="1">
        <v>1801706.6</v>
      </c>
      <c r="K11553" s="1">
        <v>346904</v>
      </c>
      <c r="L11553" s="1">
        <v>11443086</v>
      </c>
      <c r="M11553" s="1">
        <v>1.3135329484939575</v>
      </c>
      <c r="N11553" s="1">
        <v>12.967334747314453</v>
      </c>
      <c r="O11553" s="1">
        <v>0.10404116660356522</v>
      </c>
      <c r="P11553" s="1">
        <v>6.1284847259521484</v>
      </c>
      <c r="Q11553" s="1">
        <v>0</v>
      </c>
      <c r="S11553" s="1">
        <v>37</v>
      </c>
      <c r="T11553" s="1">
        <v>1</v>
      </c>
      <c r="U11553" s="1">
        <v>13591696</v>
      </c>
      <c r="V11553" s="1">
        <v>1.4175741672515869</v>
      </c>
      <c r="W11553" s="1">
        <v>11.644158363342285</v>
      </c>
      <c r="X11553" s="1">
        <v>11.644158363342285</v>
      </c>
    </row>
    <row r="11554" spans="1:24" x14ac:dyDescent="0.35">
      <c r="A11554" s="1">
        <v>380291</v>
      </c>
      <c r="B11554" s="1" t="s">
        <v>2351</v>
      </c>
      <c r="C11554" s="1">
        <v>129545003</v>
      </c>
      <c r="D11554" s="1">
        <v>291</v>
      </c>
      <c r="E11554" s="1" t="s">
        <v>2937</v>
      </c>
      <c r="F11554" s="1" t="s">
        <v>118</v>
      </c>
      <c r="G11554" s="1" t="s">
        <v>506</v>
      </c>
      <c r="H11554" s="1" t="s">
        <v>916</v>
      </c>
      <c r="I11554" s="1">
        <v>2037200</v>
      </c>
      <c r="K11554" s="1">
        <v>1310857.125</v>
      </c>
      <c r="L11554" s="1">
        <v>11714355</v>
      </c>
      <c r="M11554" s="1">
        <v>0.27126899361610413</v>
      </c>
      <c r="N11554" s="1">
        <v>2.3705930709838867</v>
      </c>
      <c r="O11554" s="1">
        <v>0.23549340665340424</v>
      </c>
      <c r="P11554" s="1">
        <v>13.070574760437012</v>
      </c>
      <c r="Q11554" s="1">
        <v>0.96395313739776611</v>
      </c>
      <c r="S11554" s="1">
        <v>38</v>
      </c>
      <c r="T11554" s="1">
        <v>1</v>
      </c>
      <c r="U11554" s="1">
        <v>15062412</v>
      </c>
      <c r="V11554" s="1">
        <v>1.4707155227661133</v>
      </c>
      <c r="W11554" s="1">
        <v>10.820694923400879</v>
      </c>
      <c r="X11554" s="1">
        <v>10.820694923400879</v>
      </c>
    </row>
    <row r="11555" spans="1:24" x14ac:dyDescent="0.35">
      <c r="A11555" s="1">
        <v>390291</v>
      </c>
      <c r="B11555" s="1" t="s">
        <v>2352</v>
      </c>
      <c r="C11555" s="1">
        <v>129545003</v>
      </c>
      <c r="D11555" s="1">
        <v>291</v>
      </c>
      <c r="E11555" s="1" t="s">
        <v>2937</v>
      </c>
      <c r="F11555" s="1" t="s">
        <v>118</v>
      </c>
      <c r="G11555" s="1" t="s">
        <v>506</v>
      </c>
      <c r="H11555" s="1" t="s">
        <v>916</v>
      </c>
      <c r="I11555" s="1">
        <v>2127087</v>
      </c>
      <c r="K11555" s="1">
        <v>2274307.5</v>
      </c>
      <c r="L11555" s="1">
        <v>11856259</v>
      </c>
      <c r="M11555" s="1">
        <v>0.14190399646759033</v>
      </c>
      <c r="N11555" s="1">
        <v>1.2113684415817261</v>
      </c>
      <c r="O11555" s="1">
        <v>8.9887000620365143E-2</v>
      </c>
      <c r="P11555" s="1">
        <v>4.4122815132141113</v>
      </c>
      <c r="Q11555" s="1">
        <v>0.96345037221908569</v>
      </c>
      <c r="S11555" s="1">
        <v>39</v>
      </c>
      <c r="T11555" s="1">
        <v>1</v>
      </c>
      <c r="U11555" s="1">
        <v>16257654</v>
      </c>
      <c r="V11555" s="1">
        <v>1.1952413320541382</v>
      </c>
      <c r="W11555" s="1">
        <v>7.9352631568908691</v>
      </c>
      <c r="X11555" s="1">
        <v>7.9352631568908691</v>
      </c>
    </row>
    <row r="11556" spans="1:24" x14ac:dyDescent="0.35">
      <c r="A11556" s="1">
        <v>400291</v>
      </c>
      <c r="B11556" s="1" t="s">
        <v>2353</v>
      </c>
      <c r="C11556" s="1">
        <v>129545003</v>
      </c>
      <c r="D11556" s="1">
        <v>291</v>
      </c>
      <c r="E11556" s="1" t="s">
        <v>2937</v>
      </c>
      <c r="F11556" s="1" t="s">
        <v>118</v>
      </c>
      <c r="G11556" s="1" t="s">
        <v>506</v>
      </c>
      <c r="H11556" s="1" t="s">
        <v>916</v>
      </c>
      <c r="S11556" s="1">
        <v>40</v>
      </c>
      <c r="T11556" s="1">
        <v>1</v>
      </c>
      <c r="U11556" s="1">
        <v>0</v>
      </c>
      <c r="V11556" s="1">
        <v>0</v>
      </c>
      <c r="W11556" s="1">
        <v>-100</v>
      </c>
      <c r="X11556" s="1">
        <v>-100</v>
      </c>
    </row>
    <row r="11557" spans="1:24" x14ac:dyDescent="0.35">
      <c r="A11557" s="1">
        <v>410291</v>
      </c>
      <c r="B11557" s="1" t="s">
        <v>2354</v>
      </c>
      <c r="C11557" s="1">
        <v>129545003</v>
      </c>
      <c r="D11557" s="1">
        <v>291</v>
      </c>
      <c r="E11557" s="1" t="s">
        <v>2937</v>
      </c>
      <c r="F11557" s="1" t="s">
        <v>118</v>
      </c>
      <c r="G11557" s="1" t="s">
        <v>506</v>
      </c>
      <c r="H11557" s="1" t="s">
        <v>916</v>
      </c>
      <c r="S11557" s="1">
        <v>41</v>
      </c>
      <c r="T11557" s="1">
        <v>1</v>
      </c>
      <c r="U11557" s="1">
        <v>0</v>
      </c>
      <c r="V11557" s="1">
        <v>0</v>
      </c>
    </row>
    <row r="11558" spans="1:24" x14ac:dyDescent="0.35">
      <c r="A11558" s="1">
        <v>420291</v>
      </c>
      <c r="B11558" s="1" t="s">
        <v>2355</v>
      </c>
      <c r="C11558" s="1">
        <v>129545003</v>
      </c>
      <c r="D11558" s="1">
        <v>291</v>
      </c>
      <c r="E11558" s="1" t="s">
        <v>2937</v>
      </c>
      <c r="F11558" s="1" t="s">
        <v>118</v>
      </c>
      <c r="G11558" s="1" t="s">
        <v>506</v>
      </c>
      <c r="H11558" s="1" t="s">
        <v>916</v>
      </c>
      <c r="S11558" s="1">
        <v>42</v>
      </c>
      <c r="T11558" s="1">
        <v>1</v>
      </c>
      <c r="U11558" s="1">
        <v>0</v>
      </c>
      <c r="V11558" s="1">
        <v>0</v>
      </c>
    </row>
    <row r="11559" spans="1:24" x14ac:dyDescent="0.35">
      <c r="A11559" s="1">
        <v>430291</v>
      </c>
      <c r="B11559" s="1" t="s">
        <v>2356</v>
      </c>
      <c r="C11559" s="1">
        <v>129545003</v>
      </c>
      <c r="D11559" s="1">
        <v>291</v>
      </c>
      <c r="E11559" s="1" t="s">
        <v>2937</v>
      </c>
      <c r="F11559" s="1" t="s">
        <v>118</v>
      </c>
      <c r="G11559" s="1" t="s">
        <v>506</v>
      </c>
      <c r="H11559" s="1" t="s">
        <v>916</v>
      </c>
      <c r="S11559" s="1">
        <v>43</v>
      </c>
      <c r="T11559" s="1">
        <v>1</v>
      </c>
      <c r="U11559" s="1">
        <v>0</v>
      </c>
      <c r="V11559" s="1">
        <v>0</v>
      </c>
    </row>
    <row r="11560" spans="1:24" x14ac:dyDescent="0.35">
      <c r="A11560" s="1">
        <v>440291</v>
      </c>
      <c r="B11560" s="1" t="s">
        <v>2357</v>
      </c>
      <c r="C11560" s="1">
        <v>129545003</v>
      </c>
      <c r="D11560" s="1">
        <v>291</v>
      </c>
      <c r="E11560" s="1" t="s">
        <v>2937</v>
      </c>
      <c r="F11560" s="1" t="s">
        <v>118</v>
      </c>
      <c r="G11560" s="1" t="s">
        <v>506</v>
      </c>
      <c r="H11560" s="1" t="s">
        <v>916</v>
      </c>
      <c r="S11560" s="1">
        <v>44</v>
      </c>
      <c r="T11560" s="1">
        <v>1</v>
      </c>
      <c r="U11560" s="1">
        <v>0</v>
      </c>
      <c r="V11560" s="1">
        <v>0</v>
      </c>
    </row>
    <row r="11561" spans="1:24" x14ac:dyDescent="0.35">
      <c r="A11561" s="1">
        <v>450291</v>
      </c>
      <c r="B11561" s="1" t="s">
        <v>2358</v>
      </c>
      <c r="C11561" s="1">
        <v>129545003</v>
      </c>
      <c r="D11561" s="1">
        <v>291</v>
      </c>
      <c r="E11561" s="1" t="s">
        <v>2937</v>
      </c>
      <c r="F11561" s="1" t="s">
        <v>118</v>
      </c>
      <c r="G11561" s="1" t="s">
        <v>506</v>
      </c>
      <c r="H11561" s="1" t="s">
        <v>916</v>
      </c>
      <c r="S11561" s="1">
        <v>45</v>
      </c>
      <c r="T11561" s="1">
        <v>1</v>
      </c>
      <c r="U11561" s="1">
        <v>0</v>
      </c>
      <c r="V11561" s="1">
        <v>0</v>
      </c>
    </row>
    <row r="11562" spans="1:24" x14ac:dyDescent="0.35">
      <c r="A11562" s="1">
        <v>460291</v>
      </c>
      <c r="B11562" s="1" t="s">
        <v>2359</v>
      </c>
      <c r="C11562" s="1">
        <v>129545003</v>
      </c>
      <c r="D11562" s="1">
        <v>291</v>
      </c>
      <c r="E11562" s="1" t="s">
        <v>2937</v>
      </c>
      <c r="F11562" s="1" t="s">
        <v>118</v>
      </c>
      <c r="G11562" s="1" t="s">
        <v>506</v>
      </c>
      <c r="H11562" s="1" t="s">
        <v>916</v>
      </c>
      <c r="S11562" s="1">
        <v>46</v>
      </c>
      <c r="T11562" s="1">
        <v>1</v>
      </c>
      <c r="U11562" s="1">
        <v>0</v>
      </c>
      <c r="V11562" s="1">
        <v>0</v>
      </c>
    </row>
    <row r="11563" spans="1:24" x14ac:dyDescent="0.35">
      <c r="A11563" s="1">
        <v>470291</v>
      </c>
      <c r="B11563" s="1" t="s">
        <v>2360</v>
      </c>
      <c r="C11563" s="1">
        <v>129545003</v>
      </c>
      <c r="D11563" s="1">
        <v>291</v>
      </c>
      <c r="E11563" s="1" t="s">
        <v>2937</v>
      </c>
      <c r="F11563" s="1" t="s">
        <v>118</v>
      </c>
      <c r="G11563" s="1" t="s">
        <v>506</v>
      </c>
      <c r="H11563" s="1" t="s">
        <v>916</v>
      </c>
      <c r="S11563" s="1">
        <v>47</v>
      </c>
      <c r="T11563" s="1">
        <v>1</v>
      </c>
      <c r="U11563" s="1">
        <v>0</v>
      </c>
      <c r="V11563" s="1">
        <v>0</v>
      </c>
    </row>
    <row r="11564" spans="1:24" x14ac:dyDescent="0.35">
      <c r="A11564" s="1">
        <v>480291</v>
      </c>
      <c r="B11564" s="1" t="s">
        <v>2361</v>
      </c>
      <c r="C11564" s="1">
        <v>129545003</v>
      </c>
      <c r="D11564" s="1">
        <v>291</v>
      </c>
      <c r="E11564" s="1" t="s">
        <v>2937</v>
      </c>
      <c r="F11564" s="1" t="s">
        <v>118</v>
      </c>
      <c r="G11564" s="1" t="s">
        <v>506</v>
      </c>
      <c r="H11564" s="1" t="s">
        <v>916</v>
      </c>
      <c r="S11564" s="1">
        <v>48</v>
      </c>
      <c r="T11564" s="1">
        <v>1</v>
      </c>
      <c r="U11564" s="1">
        <v>0</v>
      </c>
      <c r="V11564" s="1">
        <v>0</v>
      </c>
    </row>
    <row r="11565" spans="1:24" x14ac:dyDescent="0.35">
      <c r="A11565" s="1">
        <v>290338</v>
      </c>
      <c r="B11565" s="1" t="s">
        <v>2341</v>
      </c>
      <c r="C11565" s="1">
        <v>129546003</v>
      </c>
      <c r="D11565" s="1">
        <v>338</v>
      </c>
      <c r="E11565" s="1" t="s">
        <v>2938</v>
      </c>
      <c r="F11565" s="1" t="s">
        <v>118</v>
      </c>
      <c r="G11565" s="1" t="s">
        <v>506</v>
      </c>
      <c r="H11565" s="1" t="s">
        <v>916</v>
      </c>
      <c r="I11565" s="1">
        <v>991406.94</v>
      </c>
      <c r="K11565" s="1">
        <v>257878</v>
      </c>
      <c r="L11565" s="1">
        <v>6579509</v>
      </c>
      <c r="S11565" s="1">
        <v>29</v>
      </c>
      <c r="T11565" s="1">
        <v>1</v>
      </c>
      <c r="U11565" s="1">
        <v>7828794</v>
      </c>
      <c r="V11565" s="1">
        <v>0</v>
      </c>
    </row>
    <row r="11566" spans="1:24" x14ac:dyDescent="0.35">
      <c r="A11566" s="1">
        <v>300338</v>
      </c>
      <c r="B11566" s="1" t="s">
        <v>2343</v>
      </c>
      <c r="C11566" s="1">
        <v>129546003</v>
      </c>
      <c r="D11566" s="1">
        <v>338</v>
      </c>
      <c r="E11566" s="1" t="s">
        <v>2938</v>
      </c>
      <c r="F11566" s="1" t="s">
        <v>118</v>
      </c>
      <c r="G11566" s="1" t="s">
        <v>506</v>
      </c>
      <c r="H11566" s="1" t="s">
        <v>916</v>
      </c>
      <c r="I11566" s="1">
        <v>988178</v>
      </c>
      <c r="K11566" s="1">
        <v>350884</v>
      </c>
      <c r="L11566" s="1">
        <v>6727784</v>
      </c>
      <c r="M11566" s="1">
        <v>0.14827500283718109</v>
      </c>
      <c r="N11566" s="1">
        <v>2.2535877227783203</v>
      </c>
      <c r="O11566" s="1">
        <v>-3.2289400696754456E-3</v>
      </c>
      <c r="P11566" s="1">
        <v>-0.32569268345832825</v>
      </c>
      <c r="Q11566" s="1">
        <v>9.300599992275238E-2</v>
      </c>
      <c r="S11566" s="1">
        <v>30</v>
      </c>
      <c r="T11566" s="1">
        <v>1</v>
      </c>
      <c r="U11566" s="1">
        <v>8066846</v>
      </c>
      <c r="V11566" s="1">
        <v>0.23805207014083862</v>
      </c>
      <c r="W11566" s="1">
        <v>3.0407238006591797</v>
      </c>
      <c r="X11566" s="1">
        <v>3.0407238006591797</v>
      </c>
    </row>
    <row r="11567" spans="1:24" x14ac:dyDescent="0.35">
      <c r="A11567" s="1">
        <v>310338</v>
      </c>
      <c r="B11567" s="1" t="s">
        <v>2344</v>
      </c>
      <c r="C11567" s="1">
        <v>129546003</v>
      </c>
      <c r="D11567" s="1">
        <v>338</v>
      </c>
      <c r="E11567" s="1" t="s">
        <v>2938</v>
      </c>
      <c r="F11567" s="1" t="s">
        <v>118</v>
      </c>
      <c r="G11567" s="1" t="s">
        <v>506</v>
      </c>
      <c r="H11567" s="1" t="s">
        <v>916</v>
      </c>
      <c r="I11567" s="1">
        <v>1055527.93</v>
      </c>
      <c r="K11567" s="1">
        <v>304381</v>
      </c>
      <c r="L11567" s="1">
        <v>6804101</v>
      </c>
      <c r="M11567" s="1">
        <v>7.6316997408866882E-2</v>
      </c>
      <c r="N11567" s="1">
        <v>1.1343556642532349</v>
      </c>
      <c r="O11567" s="1">
        <v>6.7349933087825775E-2</v>
      </c>
      <c r="P11567" s="1">
        <v>6.8155665397644043</v>
      </c>
      <c r="Q11567" s="1">
        <v>-4.650299996137619E-2</v>
      </c>
      <c r="S11567" s="1">
        <v>31</v>
      </c>
      <c r="T11567" s="1">
        <v>1</v>
      </c>
      <c r="U11567" s="1">
        <v>8164010</v>
      </c>
      <c r="V11567" s="1">
        <v>9.7163930535316467E-2</v>
      </c>
      <c r="W11567" s="1">
        <v>1.2044856548309326</v>
      </c>
      <c r="X11567" s="1">
        <v>1.2044856548309326</v>
      </c>
    </row>
    <row r="11568" spans="1:24" x14ac:dyDescent="0.35">
      <c r="A11568" s="1">
        <v>320338</v>
      </c>
      <c r="B11568" s="1" t="s">
        <v>2345</v>
      </c>
      <c r="C11568" s="1">
        <v>129546003</v>
      </c>
      <c r="D11568" s="1">
        <v>338</v>
      </c>
      <c r="E11568" s="1" t="s">
        <v>2938</v>
      </c>
      <c r="F11568" s="1" t="s">
        <v>118</v>
      </c>
      <c r="G11568" s="1" t="s">
        <v>506</v>
      </c>
      <c r="H11568" s="1" t="s">
        <v>916</v>
      </c>
      <c r="I11568" s="1">
        <v>1037910.66</v>
      </c>
      <c r="K11568" s="1">
        <v>304381</v>
      </c>
      <c r="L11568" s="1">
        <v>6892993</v>
      </c>
      <c r="M11568" s="1">
        <v>8.8891997933387756E-2</v>
      </c>
      <c r="N11568" s="1">
        <v>1.3064473867416382</v>
      </c>
      <c r="O11568" s="1">
        <v>-1.7617270350456238E-2</v>
      </c>
      <c r="P11568" s="1">
        <v>-1.6690481901168823</v>
      </c>
      <c r="Q11568" s="1">
        <v>0</v>
      </c>
      <c r="S11568" s="1">
        <v>32</v>
      </c>
      <c r="T11568" s="1">
        <v>1</v>
      </c>
      <c r="U11568" s="1">
        <v>8235285</v>
      </c>
      <c r="V11568" s="1">
        <v>7.1274727582931519E-2</v>
      </c>
      <c r="W11568" s="1">
        <v>0.8730391263961792</v>
      </c>
      <c r="X11568" s="1">
        <v>0.8730391263961792</v>
      </c>
    </row>
    <row r="11569" spans="1:24" x14ac:dyDescent="0.35">
      <c r="A11569" s="1">
        <v>330338</v>
      </c>
      <c r="B11569" s="1" t="s">
        <v>2346</v>
      </c>
      <c r="C11569" s="1">
        <v>129546003</v>
      </c>
      <c r="D11569" s="1">
        <v>338</v>
      </c>
      <c r="E11569" s="1" t="s">
        <v>2938</v>
      </c>
      <c r="F11569" s="1" t="s">
        <v>118</v>
      </c>
      <c r="G11569" s="1" t="s">
        <v>506</v>
      </c>
      <c r="H11569" s="1" t="s">
        <v>916</v>
      </c>
      <c r="I11569" s="1">
        <v>1076679.17</v>
      </c>
      <c r="K11569" s="1">
        <v>304381</v>
      </c>
      <c r="L11569" s="1">
        <v>7017745</v>
      </c>
      <c r="M11569" s="1">
        <v>0.12475199997425079</v>
      </c>
      <c r="N11569" s="1">
        <v>1.8098379373550415</v>
      </c>
      <c r="O11569" s="1">
        <v>3.8768511265516281E-2</v>
      </c>
      <c r="P11569" s="1">
        <v>3.7352454662322998</v>
      </c>
      <c r="Q11569" s="1">
        <v>0</v>
      </c>
      <c r="S11569" s="1">
        <v>33</v>
      </c>
      <c r="T11569" s="1">
        <v>1</v>
      </c>
      <c r="U11569" s="1">
        <v>8398805</v>
      </c>
      <c r="V11569" s="1">
        <v>0.16352051496505737</v>
      </c>
      <c r="W11569" s="1">
        <v>1.9856021404266357</v>
      </c>
      <c r="X11569" s="1">
        <v>1.9856021404266357</v>
      </c>
    </row>
    <row r="11570" spans="1:24" x14ac:dyDescent="0.35">
      <c r="A11570" s="1">
        <v>340338</v>
      </c>
      <c r="B11570" s="1" t="s">
        <v>2347</v>
      </c>
      <c r="C11570" s="1">
        <v>129546003</v>
      </c>
      <c r="D11570" s="1">
        <v>338</v>
      </c>
      <c r="E11570" s="1" t="s">
        <v>2938</v>
      </c>
      <c r="F11570" s="1" t="s">
        <v>118</v>
      </c>
      <c r="G11570" s="1" t="s">
        <v>506</v>
      </c>
      <c r="H11570" s="1" t="s">
        <v>916</v>
      </c>
      <c r="I11570" s="1">
        <v>1076634.32</v>
      </c>
      <c r="K11570" s="1">
        <v>304381</v>
      </c>
      <c r="L11570" s="1">
        <v>7017739</v>
      </c>
      <c r="M11570" s="1">
        <v>-6.0000002122251317E-6</v>
      </c>
      <c r="N11570" s="1">
        <v>-8.5497551481239498E-5</v>
      </c>
      <c r="O11570" s="1">
        <v>-4.484999954001978E-5</v>
      </c>
      <c r="P11570" s="1">
        <v>-4.1655860841274261E-3</v>
      </c>
      <c r="Q11570" s="1">
        <v>0</v>
      </c>
      <c r="S11570" s="1">
        <v>34</v>
      </c>
      <c r="T11570" s="1">
        <v>1</v>
      </c>
      <c r="U11570" s="1">
        <v>8398754</v>
      </c>
      <c r="V11570" s="1">
        <v>-5.0850001571234316E-5</v>
      </c>
      <c r="W11570" s="1">
        <v>-6.0722924536094069E-4</v>
      </c>
      <c r="X11570" s="1">
        <v>-6.0722924536094069E-4</v>
      </c>
    </row>
    <row r="11571" spans="1:24" x14ac:dyDescent="0.35">
      <c r="A11571" s="1">
        <v>350338</v>
      </c>
      <c r="B11571" s="1" t="s">
        <v>2348</v>
      </c>
      <c r="C11571" s="1">
        <v>129546003</v>
      </c>
      <c r="D11571" s="1">
        <v>338</v>
      </c>
      <c r="E11571" s="1" t="s">
        <v>2938</v>
      </c>
      <c r="F11571" s="1" t="s">
        <v>118</v>
      </c>
      <c r="G11571" s="1" t="s">
        <v>506</v>
      </c>
      <c r="H11571" s="1" t="s">
        <v>916</v>
      </c>
      <c r="I11571" s="1">
        <v>982586.36</v>
      </c>
      <c r="K11571" s="1">
        <v>304381</v>
      </c>
      <c r="L11571" s="1">
        <v>7197859</v>
      </c>
      <c r="M11571" s="1">
        <v>0.18012000620365143</v>
      </c>
      <c r="N11571" s="1">
        <v>2.566638708114624</v>
      </c>
      <c r="O11571" s="1">
        <v>-9.4047963619232178E-2</v>
      </c>
      <c r="P11571" s="1">
        <v>-8.7353668212890625</v>
      </c>
      <c r="Q11571" s="1">
        <v>0</v>
      </c>
      <c r="S11571" s="1">
        <v>35</v>
      </c>
      <c r="T11571" s="1">
        <v>1</v>
      </c>
      <c r="U11571" s="1">
        <v>8484826</v>
      </c>
      <c r="V11571" s="1">
        <v>8.607204258441925E-2</v>
      </c>
      <c r="W11571" s="1">
        <v>1.0248186588287354</v>
      </c>
      <c r="X11571" s="1">
        <v>1.0248186588287354</v>
      </c>
    </row>
    <row r="11572" spans="1:24" x14ac:dyDescent="0.35">
      <c r="A11572" s="1">
        <v>360338</v>
      </c>
      <c r="B11572" s="1" t="s">
        <v>2349</v>
      </c>
      <c r="C11572" s="1">
        <v>129546003</v>
      </c>
      <c r="D11572" s="1">
        <v>338</v>
      </c>
      <c r="E11572" s="1" t="s">
        <v>2938</v>
      </c>
      <c r="F11572" s="1" t="s">
        <v>118</v>
      </c>
      <c r="G11572" s="1" t="s">
        <v>506</v>
      </c>
      <c r="H11572" s="1" t="s">
        <v>916</v>
      </c>
      <c r="I11572" s="1">
        <v>1074604.96</v>
      </c>
      <c r="K11572" s="1">
        <v>304381</v>
      </c>
      <c r="L11572" s="1">
        <v>7511303</v>
      </c>
      <c r="M11572" s="1">
        <v>0.31344398856163025</v>
      </c>
      <c r="N11572" s="1">
        <v>4.3546838760375977</v>
      </c>
      <c r="O11572" s="1">
        <v>9.2018596827983856E-2</v>
      </c>
      <c r="P11572" s="1">
        <v>9.3649377822875977</v>
      </c>
      <c r="Q11572" s="1">
        <v>0</v>
      </c>
      <c r="S11572" s="1">
        <v>36</v>
      </c>
      <c r="T11572" s="1">
        <v>1</v>
      </c>
      <c r="U11572" s="1">
        <v>8890289</v>
      </c>
      <c r="V11572" s="1">
        <v>0.4054625928401947</v>
      </c>
      <c r="W11572" s="1">
        <v>4.7786836624145508</v>
      </c>
      <c r="X11572" s="1">
        <v>4.7786836624145508</v>
      </c>
    </row>
    <row r="11573" spans="1:24" x14ac:dyDescent="0.35">
      <c r="A11573" s="1">
        <v>370338</v>
      </c>
      <c r="B11573" s="1" t="s">
        <v>2350</v>
      </c>
      <c r="C11573" s="1">
        <v>129546003</v>
      </c>
      <c r="D11573" s="1">
        <v>338</v>
      </c>
      <c r="E11573" s="1" t="s">
        <v>2938</v>
      </c>
      <c r="F11573" s="1" t="s">
        <v>118</v>
      </c>
      <c r="G11573" s="1" t="s">
        <v>506</v>
      </c>
      <c r="H11573" s="1" t="s">
        <v>916</v>
      </c>
      <c r="I11573" s="1">
        <v>1079797.78</v>
      </c>
      <c r="K11573" s="1">
        <v>304381</v>
      </c>
      <c r="L11573" s="1">
        <v>7690259.5</v>
      </c>
      <c r="M11573" s="1">
        <v>0.17895649373531342</v>
      </c>
      <c r="N11573" s="1">
        <v>2.3824961185455322</v>
      </c>
      <c r="O11573" s="1">
        <v>5.1928199827671051E-3</v>
      </c>
      <c r="P11573" s="1">
        <v>0.4832305908203125</v>
      </c>
      <c r="Q11573" s="1">
        <v>0</v>
      </c>
      <c r="S11573" s="1">
        <v>37</v>
      </c>
      <c r="T11573" s="1">
        <v>1</v>
      </c>
      <c r="U11573" s="1">
        <v>9074438</v>
      </c>
      <c r="V11573" s="1">
        <v>0.18414930999279022</v>
      </c>
      <c r="W11573" s="1">
        <v>2.07135009765625</v>
      </c>
      <c r="X11573" s="1">
        <v>2.07135009765625</v>
      </c>
    </row>
    <row r="11574" spans="1:24" x14ac:dyDescent="0.35">
      <c r="A11574" s="1">
        <v>380338</v>
      </c>
      <c r="B11574" s="1" t="s">
        <v>2351</v>
      </c>
      <c r="C11574" s="1">
        <v>129546003</v>
      </c>
      <c r="D11574" s="1">
        <v>338</v>
      </c>
      <c r="E11574" s="1" t="s">
        <v>2938</v>
      </c>
      <c r="F11574" s="1" t="s">
        <v>118</v>
      </c>
      <c r="G11574" s="1" t="s">
        <v>506</v>
      </c>
      <c r="H11574" s="1" t="s">
        <v>916</v>
      </c>
      <c r="I11574" s="1">
        <v>1208969</v>
      </c>
      <c r="K11574" s="1">
        <v>655435.375</v>
      </c>
      <c r="L11574" s="1">
        <v>7830569</v>
      </c>
      <c r="M11574" s="1">
        <v>0.14030949771404266</v>
      </c>
      <c r="N11574" s="1">
        <v>1.8245092630386353</v>
      </c>
      <c r="O11574" s="1">
        <v>0.129171222448349</v>
      </c>
      <c r="P11574" s="1">
        <v>11.96253776550293</v>
      </c>
      <c r="Q11574" s="1">
        <v>0.35105437040328979</v>
      </c>
      <c r="S11574" s="1">
        <v>38</v>
      </c>
      <c r="T11574" s="1">
        <v>1</v>
      </c>
      <c r="U11574" s="1">
        <v>9694973</v>
      </c>
      <c r="V11574" s="1">
        <v>0.62053507566452026</v>
      </c>
      <c r="W11574" s="1">
        <v>6.8382749557495117</v>
      </c>
      <c r="X11574" s="1">
        <v>6.8382749557495117</v>
      </c>
    </row>
    <row r="11575" spans="1:24" x14ac:dyDescent="0.35">
      <c r="A11575" s="1">
        <v>390338</v>
      </c>
      <c r="B11575" s="1" t="s">
        <v>2352</v>
      </c>
      <c r="C11575" s="1">
        <v>129546003</v>
      </c>
      <c r="D11575" s="1">
        <v>338</v>
      </c>
      <c r="E11575" s="1" t="s">
        <v>2938</v>
      </c>
      <c r="F11575" s="1" t="s">
        <v>118</v>
      </c>
      <c r="G11575" s="1" t="s">
        <v>506</v>
      </c>
      <c r="H11575" s="1" t="s">
        <v>916</v>
      </c>
      <c r="I11575" s="1">
        <v>1316367</v>
      </c>
      <c r="K11575" s="1">
        <v>1006306.75</v>
      </c>
      <c r="L11575" s="1">
        <v>7882239</v>
      </c>
      <c r="M11575" s="1">
        <v>5.1669999957084656E-2</v>
      </c>
      <c r="N11575" s="1">
        <v>0.65984988212585449</v>
      </c>
      <c r="O11575" s="1">
        <v>0.10739800333976746</v>
      </c>
      <c r="P11575" s="1">
        <v>8.8834371566772461</v>
      </c>
      <c r="Q11575" s="1">
        <v>0.35087138414382935</v>
      </c>
      <c r="S11575" s="1">
        <v>39</v>
      </c>
      <c r="T11575" s="1">
        <v>1</v>
      </c>
      <c r="U11575" s="1">
        <v>10204913</v>
      </c>
      <c r="V11575" s="1">
        <v>0.50993937253952026</v>
      </c>
      <c r="W11575" s="1">
        <v>5.2598395347595215</v>
      </c>
      <c r="X11575" s="1">
        <v>5.2598395347595215</v>
      </c>
    </row>
    <row r="11576" spans="1:24" x14ac:dyDescent="0.35">
      <c r="A11576" s="1">
        <v>400338</v>
      </c>
      <c r="B11576" s="1" t="s">
        <v>2353</v>
      </c>
      <c r="C11576" s="1">
        <v>129546003</v>
      </c>
      <c r="D11576" s="1">
        <v>338</v>
      </c>
      <c r="E11576" s="1" t="s">
        <v>2938</v>
      </c>
      <c r="F11576" s="1" t="s">
        <v>118</v>
      </c>
      <c r="G11576" s="1" t="s">
        <v>506</v>
      </c>
      <c r="H11576" s="1" t="s">
        <v>916</v>
      </c>
      <c r="S11576" s="1">
        <v>40</v>
      </c>
      <c r="T11576" s="1">
        <v>1</v>
      </c>
      <c r="U11576" s="1">
        <v>0</v>
      </c>
      <c r="V11576" s="1">
        <v>0</v>
      </c>
      <c r="W11576" s="1">
        <v>-100</v>
      </c>
      <c r="X11576" s="1">
        <v>-100</v>
      </c>
    </row>
    <row r="11577" spans="1:24" x14ac:dyDescent="0.35">
      <c r="A11577" s="1">
        <v>410338</v>
      </c>
      <c r="B11577" s="1" t="s">
        <v>2354</v>
      </c>
      <c r="C11577" s="1">
        <v>129546003</v>
      </c>
      <c r="D11577" s="1">
        <v>338</v>
      </c>
      <c r="E11577" s="1" t="s">
        <v>2938</v>
      </c>
      <c r="F11577" s="1" t="s">
        <v>118</v>
      </c>
      <c r="G11577" s="1" t="s">
        <v>506</v>
      </c>
      <c r="H11577" s="1" t="s">
        <v>916</v>
      </c>
      <c r="S11577" s="1">
        <v>41</v>
      </c>
      <c r="T11577" s="1">
        <v>1</v>
      </c>
      <c r="U11577" s="1">
        <v>0</v>
      </c>
      <c r="V11577" s="1">
        <v>0</v>
      </c>
    </row>
    <row r="11578" spans="1:24" x14ac:dyDescent="0.35">
      <c r="A11578" s="1">
        <v>420338</v>
      </c>
      <c r="B11578" s="1" t="s">
        <v>2355</v>
      </c>
      <c r="C11578" s="1">
        <v>129546003</v>
      </c>
      <c r="D11578" s="1">
        <v>338</v>
      </c>
      <c r="E11578" s="1" t="s">
        <v>2938</v>
      </c>
      <c r="F11578" s="1" t="s">
        <v>118</v>
      </c>
      <c r="G11578" s="1" t="s">
        <v>506</v>
      </c>
      <c r="H11578" s="1" t="s">
        <v>916</v>
      </c>
      <c r="S11578" s="1">
        <v>42</v>
      </c>
      <c r="T11578" s="1">
        <v>1</v>
      </c>
      <c r="U11578" s="1">
        <v>0</v>
      </c>
      <c r="V11578" s="1">
        <v>0</v>
      </c>
    </row>
    <row r="11579" spans="1:24" x14ac:dyDescent="0.35">
      <c r="A11579" s="1">
        <v>430338</v>
      </c>
      <c r="B11579" s="1" t="s">
        <v>2356</v>
      </c>
      <c r="C11579" s="1">
        <v>129546003</v>
      </c>
      <c r="D11579" s="1">
        <v>338</v>
      </c>
      <c r="E11579" s="1" t="s">
        <v>2938</v>
      </c>
      <c r="F11579" s="1" t="s">
        <v>118</v>
      </c>
      <c r="G11579" s="1" t="s">
        <v>506</v>
      </c>
      <c r="H11579" s="1" t="s">
        <v>916</v>
      </c>
      <c r="S11579" s="1">
        <v>43</v>
      </c>
      <c r="T11579" s="1">
        <v>1</v>
      </c>
      <c r="U11579" s="1">
        <v>0</v>
      </c>
      <c r="V11579" s="1">
        <v>0</v>
      </c>
    </row>
    <row r="11580" spans="1:24" x14ac:dyDescent="0.35">
      <c r="A11580" s="1">
        <v>440338</v>
      </c>
      <c r="B11580" s="1" t="s">
        <v>2357</v>
      </c>
      <c r="C11580" s="1">
        <v>129546003</v>
      </c>
      <c r="D11580" s="1">
        <v>338</v>
      </c>
      <c r="E11580" s="1" t="s">
        <v>2938</v>
      </c>
      <c r="F11580" s="1" t="s">
        <v>118</v>
      </c>
      <c r="G11580" s="1" t="s">
        <v>506</v>
      </c>
      <c r="H11580" s="1" t="s">
        <v>916</v>
      </c>
      <c r="S11580" s="1">
        <v>44</v>
      </c>
      <c r="T11580" s="1">
        <v>1</v>
      </c>
      <c r="U11580" s="1">
        <v>0</v>
      </c>
      <c r="V11580" s="1">
        <v>0</v>
      </c>
    </row>
    <row r="11581" spans="1:24" x14ac:dyDescent="0.35">
      <c r="A11581" s="1">
        <v>450338</v>
      </c>
      <c r="B11581" s="1" t="s">
        <v>2358</v>
      </c>
      <c r="C11581" s="1">
        <v>129546003</v>
      </c>
      <c r="D11581" s="1">
        <v>338</v>
      </c>
      <c r="E11581" s="1" t="s">
        <v>2938</v>
      </c>
      <c r="F11581" s="1" t="s">
        <v>118</v>
      </c>
      <c r="G11581" s="1" t="s">
        <v>506</v>
      </c>
      <c r="H11581" s="1" t="s">
        <v>916</v>
      </c>
      <c r="S11581" s="1">
        <v>45</v>
      </c>
      <c r="T11581" s="1">
        <v>1</v>
      </c>
      <c r="U11581" s="1">
        <v>0</v>
      </c>
      <c r="V11581" s="1">
        <v>0</v>
      </c>
    </row>
    <row r="11582" spans="1:24" x14ac:dyDescent="0.35">
      <c r="A11582" s="1">
        <v>460338</v>
      </c>
      <c r="B11582" s="1" t="s">
        <v>2359</v>
      </c>
      <c r="C11582" s="1">
        <v>129546003</v>
      </c>
      <c r="D11582" s="1">
        <v>338</v>
      </c>
      <c r="E11582" s="1" t="s">
        <v>2938</v>
      </c>
      <c r="F11582" s="1" t="s">
        <v>118</v>
      </c>
      <c r="G11582" s="1" t="s">
        <v>506</v>
      </c>
      <c r="H11582" s="1" t="s">
        <v>916</v>
      </c>
      <c r="S11582" s="1">
        <v>46</v>
      </c>
      <c r="T11582" s="1">
        <v>1</v>
      </c>
      <c r="U11582" s="1">
        <v>0</v>
      </c>
      <c r="V11582" s="1">
        <v>0</v>
      </c>
    </row>
    <row r="11583" spans="1:24" x14ac:dyDescent="0.35">
      <c r="A11583" s="1">
        <v>470338</v>
      </c>
      <c r="B11583" s="1" t="s">
        <v>2360</v>
      </c>
      <c r="C11583" s="1">
        <v>129546003</v>
      </c>
      <c r="D11583" s="1">
        <v>338</v>
      </c>
      <c r="E11583" s="1" t="s">
        <v>2938</v>
      </c>
      <c r="F11583" s="1" t="s">
        <v>118</v>
      </c>
      <c r="G11583" s="1" t="s">
        <v>506</v>
      </c>
      <c r="H11583" s="1" t="s">
        <v>916</v>
      </c>
      <c r="S11583" s="1">
        <v>47</v>
      </c>
      <c r="T11583" s="1">
        <v>1</v>
      </c>
      <c r="U11583" s="1">
        <v>0</v>
      </c>
      <c r="V11583" s="1">
        <v>0</v>
      </c>
    </row>
    <row r="11584" spans="1:24" x14ac:dyDescent="0.35">
      <c r="A11584" s="1">
        <v>480338</v>
      </c>
      <c r="B11584" s="1" t="s">
        <v>2361</v>
      </c>
      <c r="C11584" s="1">
        <v>129546003</v>
      </c>
      <c r="D11584" s="1">
        <v>338</v>
      </c>
      <c r="E11584" s="1" t="s">
        <v>2938</v>
      </c>
      <c r="F11584" s="1" t="s">
        <v>118</v>
      </c>
      <c r="G11584" s="1" t="s">
        <v>506</v>
      </c>
      <c r="H11584" s="1" t="s">
        <v>916</v>
      </c>
      <c r="S11584" s="1">
        <v>48</v>
      </c>
      <c r="T11584" s="1">
        <v>1</v>
      </c>
      <c r="U11584" s="1">
        <v>0</v>
      </c>
      <c r="V11584" s="1">
        <v>0</v>
      </c>
    </row>
    <row r="11585" spans="1:24" x14ac:dyDescent="0.35">
      <c r="A11585" s="1">
        <v>290349</v>
      </c>
      <c r="B11585" s="1" t="s">
        <v>2341</v>
      </c>
      <c r="C11585" s="1">
        <v>129546103</v>
      </c>
      <c r="D11585" s="1">
        <v>349</v>
      </c>
      <c r="E11585" s="1" t="s">
        <v>2939</v>
      </c>
      <c r="F11585" s="1" t="s">
        <v>118</v>
      </c>
      <c r="G11585" s="1" t="s">
        <v>506</v>
      </c>
      <c r="H11585" s="1" t="s">
        <v>916</v>
      </c>
      <c r="I11585" s="1">
        <v>1672189.28</v>
      </c>
      <c r="K11585" s="1">
        <v>446422</v>
      </c>
      <c r="L11585" s="1">
        <v>12859121</v>
      </c>
      <c r="S11585" s="1">
        <v>29</v>
      </c>
      <c r="T11585" s="1">
        <v>1</v>
      </c>
      <c r="U11585" s="1">
        <v>14977732</v>
      </c>
      <c r="V11585" s="1">
        <v>0</v>
      </c>
    </row>
    <row r="11586" spans="1:24" x14ac:dyDescent="0.35">
      <c r="A11586" s="1">
        <v>300349</v>
      </c>
      <c r="B11586" s="1" t="s">
        <v>2343</v>
      </c>
      <c r="C11586" s="1">
        <v>129546103</v>
      </c>
      <c r="D11586" s="1">
        <v>349</v>
      </c>
      <c r="E11586" s="1" t="s">
        <v>2939</v>
      </c>
      <c r="F11586" s="1" t="s">
        <v>118</v>
      </c>
      <c r="G11586" s="1" t="s">
        <v>506</v>
      </c>
      <c r="H11586" s="1" t="s">
        <v>916</v>
      </c>
      <c r="I11586" s="1">
        <v>1727563.64</v>
      </c>
      <c r="K11586" s="1">
        <v>530716</v>
      </c>
      <c r="L11586" s="1">
        <v>13205289</v>
      </c>
      <c r="M11586" s="1">
        <v>0.34616801142692566</v>
      </c>
      <c r="N11586" s="1">
        <v>2.6920034885406494</v>
      </c>
      <c r="O11586" s="1">
        <v>5.5374361574649811E-2</v>
      </c>
      <c r="P11586" s="1">
        <v>3.3114888668060303</v>
      </c>
      <c r="Q11586" s="1">
        <v>8.4293998777866364E-2</v>
      </c>
      <c r="S11586" s="1">
        <v>30</v>
      </c>
      <c r="T11586" s="1">
        <v>1</v>
      </c>
      <c r="U11586" s="1">
        <v>15463568</v>
      </c>
      <c r="V11586" s="1">
        <v>0.48583638668060303</v>
      </c>
      <c r="W11586" s="1">
        <v>3.2437219619750977</v>
      </c>
      <c r="X11586" s="1">
        <v>3.2437219619750977</v>
      </c>
    </row>
    <row r="11587" spans="1:24" x14ac:dyDescent="0.35">
      <c r="A11587" s="1">
        <v>310349</v>
      </c>
      <c r="B11587" s="1" t="s">
        <v>2344</v>
      </c>
      <c r="C11587" s="1">
        <v>129546103</v>
      </c>
      <c r="D11587" s="1">
        <v>349</v>
      </c>
      <c r="E11587" s="1" t="s">
        <v>2939</v>
      </c>
      <c r="F11587" s="1" t="s">
        <v>118</v>
      </c>
      <c r="G11587" s="1" t="s">
        <v>506</v>
      </c>
      <c r="H11587" s="1" t="s">
        <v>916</v>
      </c>
      <c r="I11587" s="1">
        <v>1786758.6</v>
      </c>
      <c r="K11587" s="1">
        <v>488569</v>
      </c>
      <c r="L11587" s="1">
        <v>13342595</v>
      </c>
      <c r="M11587" s="1">
        <v>0.13730600476264954</v>
      </c>
      <c r="N11587" s="1">
        <v>1.0397803783416748</v>
      </c>
      <c r="O11587" s="1">
        <v>5.9194959700107574E-2</v>
      </c>
      <c r="P11587" s="1">
        <v>3.426499605178833</v>
      </c>
      <c r="Q11587" s="1">
        <v>-4.2146999388933182E-2</v>
      </c>
      <c r="S11587" s="1">
        <v>31</v>
      </c>
      <c r="T11587" s="1">
        <v>1</v>
      </c>
      <c r="U11587" s="1">
        <v>15617922</v>
      </c>
      <c r="V11587" s="1">
        <v>0.15435396134853363</v>
      </c>
      <c r="W11587" s="1">
        <v>0.99817842245101929</v>
      </c>
      <c r="X11587" s="1">
        <v>0.99817842245101929</v>
      </c>
    </row>
    <row r="11588" spans="1:24" x14ac:dyDescent="0.35">
      <c r="A11588" s="1">
        <v>320349</v>
      </c>
      <c r="B11588" s="1" t="s">
        <v>2345</v>
      </c>
      <c r="C11588" s="1">
        <v>129546103</v>
      </c>
      <c r="D11588" s="1">
        <v>349</v>
      </c>
      <c r="E11588" s="1" t="s">
        <v>2939</v>
      </c>
      <c r="F11588" s="1" t="s">
        <v>118</v>
      </c>
      <c r="G11588" s="1" t="s">
        <v>506</v>
      </c>
      <c r="H11588" s="1" t="s">
        <v>916</v>
      </c>
      <c r="I11588" s="1">
        <v>1813240.38</v>
      </c>
      <c r="K11588" s="1">
        <v>1025858</v>
      </c>
      <c r="L11588" s="1">
        <v>13515353</v>
      </c>
      <c r="M11588" s="1">
        <v>0.17275799810886383</v>
      </c>
      <c r="N11588" s="1">
        <v>1.2947856187820435</v>
      </c>
      <c r="O11588" s="1">
        <v>2.6481779292225838E-2</v>
      </c>
      <c r="P11588" s="1">
        <v>1.4821128845214844</v>
      </c>
      <c r="Q11588" s="1">
        <v>0.53728902339935303</v>
      </c>
      <c r="S11588" s="1">
        <v>32</v>
      </c>
      <c r="T11588" s="1">
        <v>1</v>
      </c>
      <c r="U11588" s="1">
        <v>16354452</v>
      </c>
      <c r="V11588" s="1">
        <v>0.73652881383895874</v>
      </c>
      <c r="W11588" s="1">
        <v>4.7159280776977539</v>
      </c>
      <c r="X11588" s="1">
        <v>4.7159280776977539</v>
      </c>
    </row>
    <row r="11589" spans="1:24" x14ac:dyDescent="0.35">
      <c r="A11589" s="1">
        <v>330349</v>
      </c>
      <c r="B11589" s="1" t="s">
        <v>2346</v>
      </c>
      <c r="C11589" s="1">
        <v>129546103</v>
      </c>
      <c r="D11589" s="1">
        <v>349</v>
      </c>
      <c r="E11589" s="1" t="s">
        <v>2939</v>
      </c>
      <c r="F11589" s="1" t="s">
        <v>118</v>
      </c>
      <c r="G11589" s="1" t="s">
        <v>506</v>
      </c>
      <c r="H11589" s="1" t="s">
        <v>916</v>
      </c>
      <c r="I11589" s="1">
        <v>1953774.29</v>
      </c>
      <c r="K11589" s="1">
        <v>488569</v>
      </c>
      <c r="L11589" s="1">
        <v>13751247</v>
      </c>
      <c r="M11589" s="1">
        <v>0.23589399456977844</v>
      </c>
      <c r="N11589" s="1">
        <v>1.7453780174255371</v>
      </c>
      <c r="O11589" s="1">
        <v>0.14053390920162201</v>
      </c>
      <c r="P11589" s="1">
        <v>7.7504291534423828</v>
      </c>
      <c r="Q11589" s="1">
        <v>-0.53728902339935303</v>
      </c>
      <c r="S11589" s="1">
        <v>33</v>
      </c>
      <c r="T11589" s="1">
        <v>1</v>
      </c>
      <c r="U11589" s="1">
        <v>16193590</v>
      </c>
      <c r="V11589" s="1">
        <v>-0.16086110472679138</v>
      </c>
      <c r="W11589" s="1">
        <v>-0.98359763622283936</v>
      </c>
      <c r="X11589" s="1">
        <v>-0.98359763622283936</v>
      </c>
    </row>
    <row r="11590" spans="1:24" x14ac:dyDescent="0.35">
      <c r="A11590" s="1">
        <v>340349</v>
      </c>
      <c r="B11590" s="1" t="s">
        <v>2347</v>
      </c>
      <c r="C11590" s="1">
        <v>129546103</v>
      </c>
      <c r="D11590" s="1">
        <v>349</v>
      </c>
      <c r="E11590" s="1" t="s">
        <v>2939</v>
      </c>
      <c r="F11590" s="1" t="s">
        <v>118</v>
      </c>
      <c r="G11590" s="1" t="s">
        <v>506</v>
      </c>
      <c r="H11590" s="1" t="s">
        <v>916</v>
      </c>
      <c r="I11590" s="1">
        <v>1953665.58</v>
      </c>
      <c r="K11590" s="1">
        <v>488569</v>
      </c>
      <c r="L11590" s="1">
        <v>13751235</v>
      </c>
      <c r="M11590" s="1">
        <v>-1.2000000424450263E-5</v>
      </c>
      <c r="N11590" s="1">
        <v>-8.7264816102106124E-5</v>
      </c>
      <c r="O11590" s="1">
        <v>-1.0871000267798081E-4</v>
      </c>
      <c r="P11590" s="1">
        <v>-5.5641024373471737E-3</v>
      </c>
      <c r="Q11590" s="1">
        <v>0</v>
      </c>
      <c r="S11590" s="1">
        <v>34</v>
      </c>
      <c r="T11590" s="1">
        <v>1</v>
      </c>
      <c r="U11590" s="1">
        <v>16193470</v>
      </c>
      <c r="V11590" s="1">
        <v>-1.2070999946445227E-4</v>
      </c>
      <c r="W11590" s="1">
        <v>-7.4103393126279116E-4</v>
      </c>
      <c r="X11590" s="1">
        <v>-7.4103393126279116E-4</v>
      </c>
    </row>
    <row r="11591" spans="1:24" x14ac:dyDescent="0.35">
      <c r="A11591" s="1">
        <v>350349</v>
      </c>
      <c r="B11591" s="1" t="s">
        <v>2348</v>
      </c>
      <c r="C11591" s="1">
        <v>129546103</v>
      </c>
      <c r="D11591" s="1">
        <v>349</v>
      </c>
      <c r="E11591" s="1" t="s">
        <v>2939</v>
      </c>
      <c r="F11591" s="1" t="s">
        <v>118</v>
      </c>
      <c r="G11591" s="1" t="s">
        <v>506</v>
      </c>
      <c r="H11591" s="1" t="s">
        <v>916</v>
      </c>
      <c r="I11591" s="1">
        <v>2059237.57</v>
      </c>
      <c r="K11591" s="1">
        <v>488569</v>
      </c>
      <c r="L11591" s="1">
        <v>14523119</v>
      </c>
      <c r="M11591" s="1">
        <v>0.77188402414321899</v>
      </c>
      <c r="N11591" s="1">
        <v>5.6131978034973145</v>
      </c>
      <c r="O11591" s="1">
        <v>0.10557199269533157</v>
      </c>
      <c r="P11591" s="1">
        <v>5.4037904739379883</v>
      </c>
      <c r="Q11591" s="1">
        <v>0</v>
      </c>
      <c r="S11591" s="1">
        <v>35</v>
      </c>
      <c r="T11591" s="1">
        <v>1</v>
      </c>
      <c r="U11591" s="1">
        <v>17070926</v>
      </c>
      <c r="V11591" s="1">
        <v>0.87745600938796997</v>
      </c>
      <c r="W11591" s="1">
        <v>5.4185791015625</v>
      </c>
      <c r="X11591" s="1">
        <v>5.4185791015625</v>
      </c>
    </row>
    <row r="11592" spans="1:24" x14ac:dyDescent="0.35">
      <c r="A11592" s="1">
        <v>360349</v>
      </c>
      <c r="B11592" s="1" t="s">
        <v>2349</v>
      </c>
      <c r="C11592" s="1">
        <v>129546103</v>
      </c>
      <c r="D11592" s="1">
        <v>349</v>
      </c>
      <c r="E11592" s="1" t="s">
        <v>2939</v>
      </c>
      <c r="F11592" s="1" t="s">
        <v>118</v>
      </c>
      <c r="G11592" s="1" t="s">
        <v>506</v>
      </c>
      <c r="H11592" s="1" t="s">
        <v>916</v>
      </c>
      <c r="I11592" s="1">
        <v>2353212.7200000002</v>
      </c>
      <c r="K11592" s="1">
        <v>488569</v>
      </c>
      <c r="L11592" s="1">
        <v>15931409</v>
      </c>
      <c r="M11592" s="1">
        <v>1.4082900285720825</v>
      </c>
      <c r="N11592" s="1">
        <v>9.6968841552734375</v>
      </c>
      <c r="O11592" s="1">
        <v>0.29397514462471008</v>
      </c>
      <c r="P11592" s="1">
        <v>14.275921821594238</v>
      </c>
      <c r="Q11592" s="1">
        <v>0</v>
      </c>
      <c r="S11592" s="1">
        <v>36</v>
      </c>
      <c r="T11592" s="1">
        <v>1</v>
      </c>
      <c r="U11592" s="1">
        <v>18773190</v>
      </c>
      <c r="V11592" s="1">
        <v>1.7022651433944702</v>
      </c>
      <c r="W11592" s="1">
        <v>9.9717140197753906</v>
      </c>
      <c r="X11592" s="1">
        <v>9.9717140197753906</v>
      </c>
    </row>
    <row r="11593" spans="1:24" x14ac:dyDescent="0.35">
      <c r="A11593" s="1">
        <v>370349</v>
      </c>
      <c r="B11593" s="1" t="s">
        <v>2350</v>
      </c>
      <c r="C11593" s="1">
        <v>129546103</v>
      </c>
      <c r="D11593" s="1">
        <v>349</v>
      </c>
      <c r="E11593" s="1" t="s">
        <v>2939</v>
      </c>
      <c r="F11593" s="1" t="s">
        <v>118</v>
      </c>
      <c r="G11593" s="1" t="s">
        <v>506</v>
      </c>
      <c r="H11593" s="1" t="s">
        <v>916</v>
      </c>
      <c r="I11593" s="1">
        <v>2521088.16</v>
      </c>
      <c r="K11593" s="1">
        <v>488569</v>
      </c>
      <c r="L11593" s="1">
        <v>18284398</v>
      </c>
      <c r="M11593" s="1">
        <v>2.3529889583587646</v>
      </c>
      <c r="N11593" s="1">
        <v>14.769496917724609</v>
      </c>
      <c r="O11593" s="1">
        <v>0.16787543892860413</v>
      </c>
      <c r="P11593" s="1">
        <v>7.133882999420166</v>
      </c>
      <c r="Q11593" s="1">
        <v>0</v>
      </c>
      <c r="S11593" s="1">
        <v>37</v>
      </c>
      <c r="T11593" s="1">
        <v>1</v>
      </c>
      <c r="U11593" s="1">
        <v>21294056</v>
      </c>
      <c r="V11593" s="1">
        <v>2.5208644866943359</v>
      </c>
      <c r="W11593" s="1">
        <v>13.428010940551758</v>
      </c>
      <c r="X11593" s="1">
        <v>13.428010940551758</v>
      </c>
    </row>
    <row r="11594" spans="1:24" x14ac:dyDescent="0.35">
      <c r="A11594" s="1">
        <v>380349</v>
      </c>
      <c r="B11594" s="1" t="s">
        <v>2351</v>
      </c>
      <c r="C11594" s="1">
        <v>129546103</v>
      </c>
      <c r="D11594" s="1">
        <v>349</v>
      </c>
      <c r="E11594" s="1" t="s">
        <v>2939</v>
      </c>
      <c r="F11594" s="1" t="s">
        <v>118</v>
      </c>
      <c r="G11594" s="1" t="s">
        <v>506</v>
      </c>
      <c r="H11594" s="1" t="s">
        <v>916</v>
      </c>
      <c r="I11594" s="1">
        <v>2731218</v>
      </c>
      <c r="K11594" s="1">
        <v>2051368.25</v>
      </c>
      <c r="L11594" s="1">
        <v>18780836</v>
      </c>
      <c r="M11594" s="1">
        <v>0.49643799662590027</v>
      </c>
      <c r="N11594" s="1">
        <v>2.7150907516479492</v>
      </c>
      <c r="O11594" s="1">
        <v>0.21012984216213226</v>
      </c>
      <c r="P11594" s="1">
        <v>8.3348865509033203</v>
      </c>
      <c r="Q11594" s="1">
        <v>1.5627992153167725</v>
      </c>
      <c r="S11594" s="1">
        <v>38</v>
      </c>
      <c r="T11594" s="1">
        <v>1</v>
      </c>
      <c r="U11594" s="1">
        <v>23563422</v>
      </c>
      <c r="V11594" s="1">
        <v>2.269366979598999</v>
      </c>
      <c r="W11594" s="1">
        <v>10.65727424621582</v>
      </c>
      <c r="X11594" s="1">
        <v>10.65727424621582</v>
      </c>
    </row>
    <row r="11595" spans="1:24" x14ac:dyDescent="0.35">
      <c r="A11595" s="1">
        <v>390349</v>
      </c>
      <c r="B11595" s="1" t="s">
        <v>2352</v>
      </c>
      <c r="C11595" s="1">
        <v>129546103</v>
      </c>
      <c r="D11595" s="1">
        <v>349</v>
      </c>
      <c r="E11595" s="1" t="s">
        <v>2939</v>
      </c>
      <c r="F11595" s="1" t="s">
        <v>118</v>
      </c>
      <c r="G11595" s="1" t="s">
        <v>506</v>
      </c>
      <c r="H11595" s="1" t="s">
        <v>916</v>
      </c>
      <c r="I11595" s="1">
        <v>2834048</v>
      </c>
      <c r="K11595" s="1">
        <v>3613352.5</v>
      </c>
      <c r="L11595" s="1">
        <v>18985740</v>
      </c>
      <c r="M11595" s="1">
        <v>0.20490400493144989</v>
      </c>
      <c r="N11595" s="1">
        <v>1.0910270214080811</v>
      </c>
      <c r="O11595" s="1">
        <v>0.10283000022172928</v>
      </c>
      <c r="P11595" s="1">
        <v>3.7649869918823242</v>
      </c>
      <c r="Q11595" s="1">
        <v>1.5619843006134033</v>
      </c>
      <c r="S11595" s="1">
        <v>39</v>
      </c>
      <c r="T11595" s="1">
        <v>1</v>
      </c>
      <c r="U11595" s="1">
        <v>25433140</v>
      </c>
      <c r="V11595" s="1">
        <v>1.8697183132171631</v>
      </c>
      <c r="W11595" s="1">
        <v>7.9348320960998535</v>
      </c>
      <c r="X11595" s="1">
        <v>7.9348320960998535</v>
      </c>
    </row>
    <row r="11596" spans="1:24" x14ac:dyDescent="0.35">
      <c r="A11596" s="1">
        <v>400349</v>
      </c>
      <c r="B11596" s="1" t="s">
        <v>2353</v>
      </c>
      <c r="C11596" s="1">
        <v>129546103</v>
      </c>
      <c r="D11596" s="1">
        <v>349</v>
      </c>
      <c r="E11596" s="1" t="s">
        <v>2939</v>
      </c>
      <c r="F11596" s="1" t="s">
        <v>118</v>
      </c>
      <c r="G11596" s="1" t="s">
        <v>506</v>
      </c>
      <c r="H11596" s="1" t="s">
        <v>916</v>
      </c>
      <c r="S11596" s="1">
        <v>40</v>
      </c>
      <c r="T11596" s="1">
        <v>1</v>
      </c>
      <c r="U11596" s="1">
        <v>0</v>
      </c>
      <c r="V11596" s="1">
        <v>0</v>
      </c>
      <c r="W11596" s="1">
        <v>-100</v>
      </c>
      <c r="X11596" s="1">
        <v>-100</v>
      </c>
    </row>
    <row r="11597" spans="1:24" x14ac:dyDescent="0.35">
      <c r="A11597" s="1">
        <v>410349</v>
      </c>
      <c r="B11597" s="1" t="s">
        <v>2354</v>
      </c>
      <c r="C11597" s="1">
        <v>129546103</v>
      </c>
      <c r="D11597" s="1">
        <v>349</v>
      </c>
      <c r="E11597" s="1" t="s">
        <v>2939</v>
      </c>
      <c r="F11597" s="1" t="s">
        <v>118</v>
      </c>
      <c r="G11597" s="1" t="s">
        <v>506</v>
      </c>
      <c r="H11597" s="1" t="s">
        <v>916</v>
      </c>
      <c r="S11597" s="1">
        <v>41</v>
      </c>
      <c r="T11597" s="1">
        <v>1</v>
      </c>
      <c r="U11597" s="1">
        <v>0</v>
      </c>
      <c r="V11597" s="1">
        <v>0</v>
      </c>
    </row>
    <row r="11598" spans="1:24" x14ac:dyDescent="0.35">
      <c r="A11598" s="1">
        <v>420349</v>
      </c>
      <c r="B11598" s="1" t="s">
        <v>2355</v>
      </c>
      <c r="C11598" s="1">
        <v>129546103</v>
      </c>
      <c r="D11598" s="1">
        <v>349</v>
      </c>
      <c r="E11598" s="1" t="s">
        <v>2939</v>
      </c>
      <c r="F11598" s="1" t="s">
        <v>118</v>
      </c>
      <c r="G11598" s="1" t="s">
        <v>506</v>
      </c>
      <c r="H11598" s="1" t="s">
        <v>916</v>
      </c>
      <c r="S11598" s="1">
        <v>42</v>
      </c>
      <c r="T11598" s="1">
        <v>1</v>
      </c>
      <c r="U11598" s="1">
        <v>0</v>
      </c>
      <c r="V11598" s="1">
        <v>0</v>
      </c>
    </row>
    <row r="11599" spans="1:24" x14ac:dyDescent="0.35">
      <c r="A11599" s="1">
        <v>430349</v>
      </c>
      <c r="B11599" s="1" t="s">
        <v>2356</v>
      </c>
      <c r="C11599" s="1">
        <v>129546103</v>
      </c>
      <c r="D11599" s="1">
        <v>349</v>
      </c>
      <c r="E11599" s="1" t="s">
        <v>2939</v>
      </c>
      <c r="F11599" s="1" t="s">
        <v>118</v>
      </c>
      <c r="G11599" s="1" t="s">
        <v>506</v>
      </c>
      <c r="H11599" s="1" t="s">
        <v>916</v>
      </c>
      <c r="S11599" s="1">
        <v>43</v>
      </c>
      <c r="T11599" s="1">
        <v>1</v>
      </c>
      <c r="U11599" s="1">
        <v>0</v>
      </c>
      <c r="V11599" s="1">
        <v>0</v>
      </c>
    </row>
    <row r="11600" spans="1:24" x14ac:dyDescent="0.35">
      <c r="A11600" s="1">
        <v>440349</v>
      </c>
      <c r="B11600" s="1" t="s">
        <v>2357</v>
      </c>
      <c r="C11600" s="1">
        <v>129546103</v>
      </c>
      <c r="D11600" s="1">
        <v>349</v>
      </c>
      <c r="E11600" s="1" t="s">
        <v>2939</v>
      </c>
      <c r="F11600" s="1" t="s">
        <v>118</v>
      </c>
      <c r="G11600" s="1" t="s">
        <v>506</v>
      </c>
      <c r="H11600" s="1" t="s">
        <v>916</v>
      </c>
      <c r="S11600" s="1">
        <v>44</v>
      </c>
      <c r="T11600" s="1">
        <v>1</v>
      </c>
      <c r="U11600" s="1">
        <v>0</v>
      </c>
      <c r="V11600" s="1">
        <v>0</v>
      </c>
    </row>
    <row r="11601" spans="1:24" x14ac:dyDescent="0.35">
      <c r="A11601" s="1">
        <v>450349</v>
      </c>
      <c r="B11601" s="1" t="s">
        <v>2358</v>
      </c>
      <c r="C11601" s="1">
        <v>129546103</v>
      </c>
      <c r="D11601" s="1">
        <v>349</v>
      </c>
      <c r="E11601" s="1" t="s">
        <v>2939</v>
      </c>
      <c r="F11601" s="1" t="s">
        <v>118</v>
      </c>
      <c r="G11601" s="1" t="s">
        <v>506</v>
      </c>
      <c r="H11601" s="1" t="s">
        <v>916</v>
      </c>
      <c r="S11601" s="1">
        <v>45</v>
      </c>
      <c r="T11601" s="1">
        <v>1</v>
      </c>
      <c r="U11601" s="1">
        <v>0</v>
      </c>
      <c r="V11601" s="1">
        <v>0</v>
      </c>
    </row>
    <row r="11602" spans="1:24" x14ac:dyDescent="0.35">
      <c r="A11602" s="1">
        <v>460349</v>
      </c>
      <c r="B11602" s="1" t="s">
        <v>2359</v>
      </c>
      <c r="C11602" s="1">
        <v>129546103</v>
      </c>
      <c r="D11602" s="1">
        <v>349</v>
      </c>
      <c r="E11602" s="1" t="s">
        <v>2939</v>
      </c>
      <c r="F11602" s="1" t="s">
        <v>118</v>
      </c>
      <c r="G11602" s="1" t="s">
        <v>506</v>
      </c>
      <c r="H11602" s="1" t="s">
        <v>916</v>
      </c>
      <c r="S11602" s="1">
        <v>46</v>
      </c>
      <c r="T11602" s="1">
        <v>1</v>
      </c>
      <c r="U11602" s="1">
        <v>0</v>
      </c>
      <c r="V11602" s="1">
        <v>0</v>
      </c>
    </row>
    <row r="11603" spans="1:24" x14ac:dyDescent="0.35">
      <c r="A11603" s="1">
        <v>470349</v>
      </c>
      <c r="B11603" s="1" t="s">
        <v>2360</v>
      </c>
      <c r="C11603" s="1">
        <v>129546103</v>
      </c>
      <c r="D11603" s="1">
        <v>349</v>
      </c>
      <c r="E11603" s="1" t="s">
        <v>2939</v>
      </c>
      <c r="F11603" s="1" t="s">
        <v>118</v>
      </c>
      <c r="G11603" s="1" t="s">
        <v>506</v>
      </c>
      <c r="H11603" s="1" t="s">
        <v>916</v>
      </c>
      <c r="S11603" s="1">
        <v>47</v>
      </c>
      <c r="T11603" s="1">
        <v>1</v>
      </c>
      <c r="U11603" s="1">
        <v>0</v>
      </c>
      <c r="V11603" s="1">
        <v>0</v>
      </c>
    </row>
    <row r="11604" spans="1:24" x14ac:dyDescent="0.35">
      <c r="A11604" s="1">
        <v>480349</v>
      </c>
      <c r="B11604" s="1" t="s">
        <v>2361</v>
      </c>
      <c r="C11604" s="1">
        <v>129546103</v>
      </c>
      <c r="D11604" s="1">
        <v>349</v>
      </c>
      <c r="E11604" s="1" t="s">
        <v>2939</v>
      </c>
      <c r="F11604" s="1" t="s">
        <v>118</v>
      </c>
      <c r="G11604" s="1" t="s">
        <v>506</v>
      </c>
      <c r="H11604" s="1" t="s">
        <v>916</v>
      </c>
      <c r="S11604" s="1">
        <v>48</v>
      </c>
      <c r="T11604" s="1">
        <v>1</v>
      </c>
      <c r="U11604" s="1">
        <v>0</v>
      </c>
      <c r="V11604" s="1">
        <v>0</v>
      </c>
    </row>
    <row r="11605" spans="1:24" x14ac:dyDescent="0.35">
      <c r="A11605" s="1">
        <v>290369</v>
      </c>
      <c r="B11605" s="1" t="s">
        <v>2341</v>
      </c>
      <c r="C11605" s="1">
        <v>129546803</v>
      </c>
      <c r="D11605" s="1">
        <v>369</v>
      </c>
      <c r="E11605" s="1" t="s">
        <v>2940</v>
      </c>
      <c r="F11605" s="1" t="s">
        <v>118</v>
      </c>
      <c r="G11605" s="1" t="s">
        <v>506</v>
      </c>
      <c r="H11605" s="1" t="s">
        <v>916</v>
      </c>
      <c r="I11605" s="1">
        <v>582808.65</v>
      </c>
      <c r="K11605" s="1">
        <v>134649</v>
      </c>
      <c r="L11605" s="1">
        <v>3134820.25</v>
      </c>
      <c r="S11605" s="1">
        <v>29</v>
      </c>
      <c r="T11605" s="1">
        <v>1</v>
      </c>
      <c r="U11605" s="1">
        <v>3852278</v>
      </c>
      <c r="V11605" s="1">
        <v>0</v>
      </c>
    </row>
    <row r="11606" spans="1:24" x14ac:dyDescent="0.35">
      <c r="A11606" s="1">
        <v>300369</v>
      </c>
      <c r="B11606" s="1" t="s">
        <v>2343</v>
      </c>
      <c r="C11606" s="1">
        <v>129546803</v>
      </c>
      <c r="D11606" s="1">
        <v>369</v>
      </c>
      <c r="E11606" s="1" t="s">
        <v>2940</v>
      </c>
      <c r="F11606" s="1" t="s">
        <v>118</v>
      </c>
      <c r="G11606" s="1" t="s">
        <v>506</v>
      </c>
      <c r="H11606" s="1" t="s">
        <v>916</v>
      </c>
      <c r="I11606" s="1">
        <v>596200.76</v>
      </c>
      <c r="K11606" s="1">
        <v>134649</v>
      </c>
      <c r="L11606" s="1">
        <v>3251756.5</v>
      </c>
      <c r="M11606" s="1">
        <v>0.11693625152111053</v>
      </c>
      <c r="N11606" s="1">
        <v>3.7302377223968506</v>
      </c>
      <c r="O11606" s="1">
        <v>1.3392110355198383E-2</v>
      </c>
      <c r="P11606" s="1">
        <v>2.2978570461273193</v>
      </c>
      <c r="Q11606" s="1">
        <v>0</v>
      </c>
      <c r="S11606" s="1">
        <v>30</v>
      </c>
      <c r="T11606" s="1">
        <v>1</v>
      </c>
      <c r="U11606" s="1">
        <v>3982606.25</v>
      </c>
      <c r="V11606" s="1">
        <v>0.13032835721969604</v>
      </c>
      <c r="W11606" s="1">
        <v>3.3831474781036377</v>
      </c>
      <c r="X11606" s="1">
        <v>3.3831474781036377</v>
      </c>
    </row>
    <row r="11607" spans="1:24" x14ac:dyDescent="0.35">
      <c r="A11607" s="1">
        <v>310369</v>
      </c>
      <c r="B11607" s="1" t="s">
        <v>2344</v>
      </c>
      <c r="C11607" s="1">
        <v>129546803</v>
      </c>
      <c r="D11607" s="1">
        <v>369</v>
      </c>
      <c r="E11607" s="1" t="s">
        <v>2940</v>
      </c>
      <c r="F11607" s="1" t="s">
        <v>118</v>
      </c>
      <c r="G11607" s="1" t="s">
        <v>506</v>
      </c>
      <c r="H11607" s="1" t="s">
        <v>916</v>
      </c>
      <c r="I11607" s="1">
        <v>607768.80000000005</v>
      </c>
      <c r="K11607" s="1">
        <v>134649</v>
      </c>
      <c r="L11607" s="1">
        <v>3285695.75</v>
      </c>
      <c r="M11607" s="1">
        <v>3.3939249813556671E-2</v>
      </c>
      <c r="N11607" s="1">
        <v>1.0437204837799072</v>
      </c>
      <c r="O11607" s="1">
        <v>1.1568039655685425E-2</v>
      </c>
      <c r="P11607" s="1">
        <v>1.9402927160263062</v>
      </c>
      <c r="Q11607" s="1">
        <v>0</v>
      </c>
      <c r="S11607" s="1">
        <v>31</v>
      </c>
      <c r="T11607" s="1">
        <v>1</v>
      </c>
      <c r="U11607" s="1">
        <v>4028113.5</v>
      </c>
      <c r="V11607" s="1">
        <v>4.5507289469242096E-2</v>
      </c>
      <c r="W11607" s="1">
        <v>1.1426500082015991</v>
      </c>
      <c r="X11607" s="1">
        <v>1.1426500082015991</v>
      </c>
    </row>
    <row r="11608" spans="1:24" x14ac:dyDescent="0.35">
      <c r="A11608" s="1">
        <v>320369</v>
      </c>
      <c r="B11608" s="1" t="s">
        <v>2345</v>
      </c>
      <c r="C11608" s="1">
        <v>129546803</v>
      </c>
      <c r="D11608" s="1">
        <v>369</v>
      </c>
      <c r="E11608" s="1" t="s">
        <v>2940</v>
      </c>
      <c r="F11608" s="1" t="s">
        <v>118</v>
      </c>
      <c r="G11608" s="1" t="s">
        <v>506</v>
      </c>
      <c r="H11608" s="1" t="s">
        <v>916</v>
      </c>
      <c r="I11608" s="1">
        <v>616887.66</v>
      </c>
      <c r="K11608" s="1">
        <v>134649</v>
      </c>
      <c r="L11608" s="1">
        <v>3346986.5</v>
      </c>
      <c r="M11608" s="1">
        <v>6.1290748417377472E-2</v>
      </c>
      <c r="N11608" s="1">
        <v>1.865381121635437</v>
      </c>
      <c r="O11608" s="1">
        <v>9.1188596561551094E-3</v>
      </c>
      <c r="P11608" s="1">
        <v>1.5003830194473267</v>
      </c>
      <c r="Q11608" s="1">
        <v>0</v>
      </c>
      <c r="S11608" s="1">
        <v>32</v>
      </c>
      <c r="T11608" s="1">
        <v>1</v>
      </c>
      <c r="U11608" s="1">
        <v>4098523.25</v>
      </c>
      <c r="V11608" s="1">
        <v>7.0409610867500305E-2</v>
      </c>
      <c r="W11608" s="1">
        <v>1.7479584217071533</v>
      </c>
      <c r="X11608" s="1">
        <v>1.7479584217071533</v>
      </c>
    </row>
    <row r="11609" spans="1:24" x14ac:dyDescent="0.35">
      <c r="A11609" s="1">
        <v>330369</v>
      </c>
      <c r="B11609" s="1" t="s">
        <v>2346</v>
      </c>
      <c r="C11609" s="1">
        <v>129546803</v>
      </c>
      <c r="D11609" s="1">
        <v>369</v>
      </c>
      <c r="E11609" s="1" t="s">
        <v>2940</v>
      </c>
      <c r="F11609" s="1" t="s">
        <v>118</v>
      </c>
      <c r="G11609" s="1" t="s">
        <v>506</v>
      </c>
      <c r="H11609" s="1" t="s">
        <v>916</v>
      </c>
      <c r="I11609" s="1">
        <v>645393.12</v>
      </c>
      <c r="K11609" s="1">
        <v>134649</v>
      </c>
      <c r="L11609" s="1">
        <v>3437299</v>
      </c>
      <c r="M11609" s="1">
        <v>9.0312503278255463E-2</v>
      </c>
      <c r="N11609" s="1">
        <v>2.6983227729797363</v>
      </c>
      <c r="O11609" s="1">
        <v>2.8505459427833557E-2</v>
      </c>
      <c r="P11609" s="1">
        <v>4.6208510398864746</v>
      </c>
      <c r="Q11609" s="1">
        <v>0</v>
      </c>
      <c r="S11609" s="1">
        <v>33</v>
      </c>
      <c r="T11609" s="1">
        <v>1</v>
      </c>
      <c r="U11609" s="1">
        <v>4217341</v>
      </c>
      <c r="V11609" s="1">
        <v>0.11881796270608902</v>
      </c>
      <c r="W11609" s="1">
        <v>2.8990380764007568</v>
      </c>
      <c r="X11609" s="1">
        <v>2.8990380764007568</v>
      </c>
    </row>
    <row r="11610" spans="1:24" x14ac:dyDescent="0.35">
      <c r="A11610" s="1">
        <v>340369</v>
      </c>
      <c r="B11610" s="1" t="s">
        <v>2347</v>
      </c>
      <c r="C11610" s="1">
        <v>129546803</v>
      </c>
      <c r="D11610" s="1">
        <v>369</v>
      </c>
      <c r="E11610" s="1" t="s">
        <v>2940</v>
      </c>
      <c r="F11610" s="1" t="s">
        <v>118</v>
      </c>
      <c r="G11610" s="1" t="s">
        <v>506</v>
      </c>
      <c r="H11610" s="1" t="s">
        <v>916</v>
      </c>
      <c r="I11610" s="1">
        <v>645360.84</v>
      </c>
      <c r="K11610" s="1">
        <v>134649</v>
      </c>
      <c r="L11610" s="1">
        <v>3437295</v>
      </c>
      <c r="M11610" s="1">
        <v>-3.9999999899009708E-6</v>
      </c>
      <c r="N11610" s="1">
        <v>-1.1637044372037053E-4</v>
      </c>
      <c r="O11610" s="1">
        <v>-3.2280000596074387E-5</v>
      </c>
      <c r="P11610" s="1">
        <v>-5.0016026943922043E-3</v>
      </c>
      <c r="Q11610" s="1">
        <v>0</v>
      </c>
      <c r="S11610" s="1">
        <v>34</v>
      </c>
      <c r="T11610" s="1">
        <v>1</v>
      </c>
      <c r="U11610" s="1">
        <v>4217305</v>
      </c>
      <c r="V11610" s="1">
        <v>-3.6280001950217411E-5</v>
      </c>
      <c r="W11610" s="1">
        <v>-8.5361843230202794E-4</v>
      </c>
      <c r="X11610" s="1">
        <v>-8.5361843230202794E-4</v>
      </c>
    </row>
    <row r="11611" spans="1:24" x14ac:dyDescent="0.35">
      <c r="A11611" s="1">
        <v>350369</v>
      </c>
      <c r="B11611" s="1" t="s">
        <v>2348</v>
      </c>
      <c r="C11611" s="1">
        <v>129546803</v>
      </c>
      <c r="D11611" s="1">
        <v>369</v>
      </c>
      <c r="E11611" s="1" t="s">
        <v>2940</v>
      </c>
      <c r="F11611" s="1" t="s">
        <v>118</v>
      </c>
      <c r="G11611" s="1" t="s">
        <v>506</v>
      </c>
      <c r="H11611" s="1" t="s">
        <v>916</v>
      </c>
      <c r="I11611" s="1">
        <v>690553.24</v>
      </c>
      <c r="K11611" s="1">
        <v>134649</v>
      </c>
      <c r="L11611" s="1">
        <v>3668242.25</v>
      </c>
      <c r="M11611" s="1">
        <v>0.23094725608825684</v>
      </c>
      <c r="N11611" s="1">
        <v>6.7188663482666016</v>
      </c>
      <c r="O11611" s="1">
        <v>4.5192401856184006E-2</v>
      </c>
      <c r="P11611" s="1">
        <v>7.0026559829711914</v>
      </c>
      <c r="Q11611" s="1">
        <v>0</v>
      </c>
      <c r="S11611" s="1">
        <v>35</v>
      </c>
      <c r="T11611" s="1">
        <v>1</v>
      </c>
      <c r="U11611" s="1">
        <v>4493444.5</v>
      </c>
      <c r="V11611" s="1">
        <v>0.27613964676856995</v>
      </c>
      <c r="W11611" s="1">
        <v>6.5477714538574219</v>
      </c>
      <c r="X11611" s="1">
        <v>6.5477714538574219</v>
      </c>
    </row>
    <row r="11612" spans="1:24" x14ac:dyDescent="0.35">
      <c r="A11612" s="1">
        <v>360369</v>
      </c>
      <c r="B11612" s="1" t="s">
        <v>2349</v>
      </c>
      <c r="C11612" s="1">
        <v>129546803</v>
      </c>
      <c r="D11612" s="1">
        <v>369</v>
      </c>
      <c r="E11612" s="1" t="s">
        <v>2940</v>
      </c>
      <c r="F11612" s="1" t="s">
        <v>118</v>
      </c>
      <c r="G11612" s="1" t="s">
        <v>506</v>
      </c>
      <c r="H11612" s="1" t="s">
        <v>916</v>
      </c>
      <c r="I11612" s="1">
        <v>764562.6</v>
      </c>
      <c r="K11612" s="1">
        <v>134649</v>
      </c>
      <c r="L11612" s="1">
        <v>3960195.25</v>
      </c>
      <c r="M11612" s="1">
        <v>0.29195299744606018</v>
      </c>
      <c r="N11612" s="1">
        <v>7.9589347839355469</v>
      </c>
      <c r="O11612" s="1">
        <v>7.4009358882904053E-2</v>
      </c>
      <c r="P11612" s="1">
        <v>10.717400550842285</v>
      </c>
      <c r="Q11612" s="1">
        <v>0</v>
      </c>
      <c r="S11612" s="1">
        <v>36</v>
      </c>
      <c r="T11612" s="1">
        <v>1</v>
      </c>
      <c r="U11612" s="1">
        <v>4859407</v>
      </c>
      <c r="V11612" s="1">
        <v>0.36596235632896423</v>
      </c>
      <c r="W11612" s="1">
        <v>8.1443643569946289</v>
      </c>
      <c r="X11612" s="1">
        <v>8.1443643569946289</v>
      </c>
    </row>
    <row r="11613" spans="1:24" x14ac:dyDescent="0.35">
      <c r="A11613" s="1">
        <v>370369</v>
      </c>
      <c r="B11613" s="1" t="s">
        <v>2350</v>
      </c>
      <c r="C11613" s="1">
        <v>129546803</v>
      </c>
      <c r="D11613" s="1">
        <v>369</v>
      </c>
      <c r="E11613" s="1" t="s">
        <v>2940</v>
      </c>
      <c r="F11613" s="1" t="s">
        <v>118</v>
      </c>
      <c r="G11613" s="1" t="s">
        <v>506</v>
      </c>
      <c r="H11613" s="1" t="s">
        <v>916</v>
      </c>
      <c r="I11613" s="1">
        <v>815990.98</v>
      </c>
      <c r="K11613" s="1">
        <v>134649</v>
      </c>
      <c r="L11613" s="1">
        <v>4493794.5</v>
      </c>
      <c r="M11613" s="1">
        <v>0.53359925746917725</v>
      </c>
      <c r="N11613" s="1">
        <v>13.474063873291016</v>
      </c>
      <c r="O11613" s="1">
        <v>5.1428381353616714E-2</v>
      </c>
      <c r="P11613" s="1">
        <v>6.7265100479125977</v>
      </c>
      <c r="Q11613" s="1">
        <v>0</v>
      </c>
      <c r="S11613" s="1">
        <v>37</v>
      </c>
      <c r="T11613" s="1">
        <v>1</v>
      </c>
      <c r="U11613" s="1">
        <v>5444434.5</v>
      </c>
      <c r="V11613" s="1">
        <v>0.58502763509750366</v>
      </c>
      <c r="W11613" s="1">
        <v>12.039072036743164</v>
      </c>
      <c r="X11613" s="1">
        <v>12.039072036743164</v>
      </c>
    </row>
    <row r="11614" spans="1:24" x14ac:dyDescent="0.35">
      <c r="A11614" s="1">
        <v>380369</v>
      </c>
      <c r="B11614" s="1" t="s">
        <v>2351</v>
      </c>
      <c r="C11614" s="1">
        <v>129546803</v>
      </c>
      <c r="D11614" s="1">
        <v>369</v>
      </c>
      <c r="E11614" s="1" t="s">
        <v>2940</v>
      </c>
      <c r="F11614" s="1" t="s">
        <v>118</v>
      </c>
      <c r="G11614" s="1" t="s">
        <v>506</v>
      </c>
      <c r="H11614" s="1" t="s">
        <v>916</v>
      </c>
      <c r="I11614" s="1">
        <v>873906</v>
      </c>
      <c r="K11614" s="1">
        <v>636439.125</v>
      </c>
      <c r="L11614" s="1">
        <v>4610562</v>
      </c>
      <c r="M11614" s="1">
        <v>0.11676750332117081</v>
      </c>
      <c r="N11614" s="1">
        <v>2.5984165668487549</v>
      </c>
      <c r="O11614" s="1">
        <v>5.7915020734071732E-2</v>
      </c>
      <c r="P11614" s="1">
        <v>7.0975074768066406</v>
      </c>
      <c r="Q11614" s="1">
        <v>0.50179010629653931</v>
      </c>
      <c r="S11614" s="1">
        <v>38</v>
      </c>
      <c r="T11614" s="1">
        <v>1</v>
      </c>
      <c r="U11614" s="1">
        <v>6120907</v>
      </c>
      <c r="V11614" s="1">
        <v>0.67647266387939453</v>
      </c>
      <c r="W11614" s="1">
        <v>12.425027847290039</v>
      </c>
      <c r="X11614" s="1">
        <v>12.425027847290039</v>
      </c>
    </row>
    <row r="11615" spans="1:24" x14ac:dyDescent="0.35">
      <c r="A11615" s="1">
        <v>390369</v>
      </c>
      <c r="B11615" s="1" t="s">
        <v>2352</v>
      </c>
      <c r="C11615" s="1">
        <v>129546803</v>
      </c>
      <c r="D11615" s="1">
        <v>369</v>
      </c>
      <c r="E11615" s="1" t="s">
        <v>2940</v>
      </c>
      <c r="F11615" s="1" t="s">
        <v>118</v>
      </c>
      <c r="G11615" s="1" t="s">
        <v>506</v>
      </c>
      <c r="H11615" s="1" t="s">
        <v>916</v>
      </c>
      <c r="I11615" s="1">
        <v>875336</v>
      </c>
      <c r="K11615" s="1">
        <v>1137967.5</v>
      </c>
      <c r="L11615" s="1">
        <v>4668321</v>
      </c>
      <c r="M11615" s="1">
        <v>5.7759001851081848E-2</v>
      </c>
      <c r="N11615" s="1">
        <v>1.2527539730072021</v>
      </c>
      <c r="O11615" s="1">
        <v>1.4299999456852674E-3</v>
      </c>
      <c r="P11615" s="1">
        <v>0.16363315284252167</v>
      </c>
      <c r="Q11615" s="1">
        <v>0.50152838230133057</v>
      </c>
      <c r="S11615" s="1">
        <v>39</v>
      </c>
      <c r="T11615" s="1">
        <v>1</v>
      </c>
      <c r="U11615" s="1">
        <v>6681624.5</v>
      </c>
      <c r="V11615" s="1">
        <v>0.56071734428405762</v>
      </c>
      <c r="W11615" s="1">
        <v>9.1606931686401367</v>
      </c>
      <c r="X11615" s="1">
        <v>9.1606931686401367</v>
      </c>
    </row>
    <row r="11616" spans="1:24" x14ac:dyDescent="0.35">
      <c r="A11616" s="1">
        <v>400369</v>
      </c>
      <c r="B11616" s="1" t="s">
        <v>2353</v>
      </c>
      <c r="C11616" s="1">
        <v>129546803</v>
      </c>
      <c r="D11616" s="1">
        <v>369</v>
      </c>
      <c r="E11616" s="1" t="s">
        <v>2940</v>
      </c>
      <c r="F11616" s="1" t="s">
        <v>118</v>
      </c>
      <c r="G11616" s="1" t="s">
        <v>506</v>
      </c>
      <c r="H11616" s="1" t="s">
        <v>916</v>
      </c>
      <c r="S11616" s="1">
        <v>40</v>
      </c>
      <c r="T11616" s="1">
        <v>1</v>
      </c>
      <c r="U11616" s="1">
        <v>0</v>
      </c>
      <c r="V11616" s="1">
        <v>0</v>
      </c>
      <c r="W11616" s="1">
        <v>-100</v>
      </c>
      <c r="X11616" s="1">
        <v>-100</v>
      </c>
    </row>
    <row r="11617" spans="1:24" x14ac:dyDescent="0.35">
      <c r="A11617" s="1">
        <v>410369</v>
      </c>
      <c r="B11617" s="1" t="s">
        <v>2354</v>
      </c>
      <c r="C11617" s="1">
        <v>129546803</v>
      </c>
      <c r="D11617" s="1">
        <v>369</v>
      </c>
      <c r="E11617" s="1" t="s">
        <v>2940</v>
      </c>
      <c r="F11617" s="1" t="s">
        <v>118</v>
      </c>
      <c r="G11617" s="1" t="s">
        <v>506</v>
      </c>
      <c r="H11617" s="1" t="s">
        <v>916</v>
      </c>
      <c r="S11617" s="1">
        <v>41</v>
      </c>
      <c r="T11617" s="1">
        <v>1</v>
      </c>
      <c r="U11617" s="1">
        <v>0</v>
      </c>
      <c r="V11617" s="1">
        <v>0</v>
      </c>
    </row>
    <row r="11618" spans="1:24" x14ac:dyDescent="0.35">
      <c r="A11618" s="1">
        <v>420369</v>
      </c>
      <c r="B11618" s="1" t="s">
        <v>2355</v>
      </c>
      <c r="C11618" s="1">
        <v>129546803</v>
      </c>
      <c r="D11618" s="1">
        <v>369</v>
      </c>
      <c r="E11618" s="1" t="s">
        <v>2940</v>
      </c>
      <c r="F11618" s="1" t="s">
        <v>118</v>
      </c>
      <c r="G11618" s="1" t="s">
        <v>506</v>
      </c>
      <c r="H11618" s="1" t="s">
        <v>916</v>
      </c>
      <c r="S11618" s="1">
        <v>42</v>
      </c>
      <c r="T11618" s="1">
        <v>1</v>
      </c>
      <c r="U11618" s="1">
        <v>0</v>
      </c>
      <c r="V11618" s="1">
        <v>0</v>
      </c>
    </row>
    <row r="11619" spans="1:24" x14ac:dyDescent="0.35">
      <c r="A11619" s="1">
        <v>430369</v>
      </c>
      <c r="B11619" s="1" t="s">
        <v>2356</v>
      </c>
      <c r="C11619" s="1">
        <v>129546803</v>
      </c>
      <c r="D11619" s="1">
        <v>369</v>
      </c>
      <c r="E11619" s="1" t="s">
        <v>2940</v>
      </c>
      <c r="F11619" s="1" t="s">
        <v>118</v>
      </c>
      <c r="G11619" s="1" t="s">
        <v>506</v>
      </c>
      <c r="H11619" s="1" t="s">
        <v>916</v>
      </c>
      <c r="S11619" s="1">
        <v>43</v>
      </c>
      <c r="T11619" s="1">
        <v>1</v>
      </c>
      <c r="U11619" s="1">
        <v>0</v>
      </c>
      <c r="V11619" s="1">
        <v>0</v>
      </c>
    </row>
    <row r="11620" spans="1:24" x14ac:dyDescent="0.35">
      <c r="A11620" s="1">
        <v>440369</v>
      </c>
      <c r="B11620" s="1" t="s">
        <v>2357</v>
      </c>
      <c r="C11620" s="1">
        <v>129546803</v>
      </c>
      <c r="D11620" s="1">
        <v>369</v>
      </c>
      <c r="E11620" s="1" t="s">
        <v>2940</v>
      </c>
      <c r="F11620" s="1" t="s">
        <v>118</v>
      </c>
      <c r="G11620" s="1" t="s">
        <v>506</v>
      </c>
      <c r="H11620" s="1" t="s">
        <v>916</v>
      </c>
      <c r="S11620" s="1">
        <v>44</v>
      </c>
      <c r="T11620" s="1">
        <v>1</v>
      </c>
      <c r="U11620" s="1">
        <v>0</v>
      </c>
      <c r="V11620" s="1">
        <v>0</v>
      </c>
    </row>
    <row r="11621" spans="1:24" x14ac:dyDescent="0.35">
      <c r="A11621" s="1">
        <v>450369</v>
      </c>
      <c r="B11621" s="1" t="s">
        <v>2358</v>
      </c>
      <c r="C11621" s="1">
        <v>129546803</v>
      </c>
      <c r="D11621" s="1">
        <v>369</v>
      </c>
      <c r="E11621" s="1" t="s">
        <v>2940</v>
      </c>
      <c r="F11621" s="1" t="s">
        <v>118</v>
      </c>
      <c r="G11621" s="1" t="s">
        <v>506</v>
      </c>
      <c r="H11621" s="1" t="s">
        <v>916</v>
      </c>
      <c r="S11621" s="1">
        <v>45</v>
      </c>
      <c r="T11621" s="1">
        <v>1</v>
      </c>
      <c r="U11621" s="1">
        <v>0</v>
      </c>
      <c r="V11621" s="1">
        <v>0</v>
      </c>
    </row>
    <row r="11622" spans="1:24" x14ac:dyDescent="0.35">
      <c r="A11622" s="1">
        <v>460369</v>
      </c>
      <c r="B11622" s="1" t="s">
        <v>2359</v>
      </c>
      <c r="C11622" s="1">
        <v>129546803</v>
      </c>
      <c r="D11622" s="1">
        <v>369</v>
      </c>
      <c r="E11622" s="1" t="s">
        <v>2940</v>
      </c>
      <c r="F11622" s="1" t="s">
        <v>118</v>
      </c>
      <c r="G11622" s="1" t="s">
        <v>506</v>
      </c>
      <c r="H11622" s="1" t="s">
        <v>916</v>
      </c>
      <c r="S11622" s="1">
        <v>46</v>
      </c>
      <c r="T11622" s="1">
        <v>1</v>
      </c>
      <c r="U11622" s="1">
        <v>0</v>
      </c>
      <c r="V11622" s="1">
        <v>0</v>
      </c>
    </row>
    <row r="11623" spans="1:24" x14ac:dyDescent="0.35">
      <c r="A11623" s="1">
        <v>470369</v>
      </c>
      <c r="B11623" s="1" t="s">
        <v>2360</v>
      </c>
      <c r="C11623" s="1">
        <v>129546803</v>
      </c>
      <c r="D11623" s="1">
        <v>369</v>
      </c>
      <c r="E11623" s="1" t="s">
        <v>2940</v>
      </c>
      <c r="F11623" s="1" t="s">
        <v>118</v>
      </c>
      <c r="G11623" s="1" t="s">
        <v>506</v>
      </c>
      <c r="H11623" s="1" t="s">
        <v>916</v>
      </c>
      <c r="S11623" s="1">
        <v>47</v>
      </c>
      <c r="T11623" s="1">
        <v>1</v>
      </c>
      <c r="U11623" s="1">
        <v>0</v>
      </c>
      <c r="V11623" s="1">
        <v>0</v>
      </c>
    </row>
    <row r="11624" spans="1:24" x14ac:dyDescent="0.35">
      <c r="A11624" s="1">
        <v>480369</v>
      </c>
      <c r="B11624" s="1" t="s">
        <v>2361</v>
      </c>
      <c r="C11624" s="1">
        <v>129546803</v>
      </c>
      <c r="D11624" s="1">
        <v>369</v>
      </c>
      <c r="E11624" s="1" t="s">
        <v>2940</v>
      </c>
      <c r="F11624" s="1" t="s">
        <v>118</v>
      </c>
      <c r="G11624" s="1" t="s">
        <v>506</v>
      </c>
      <c r="H11624" s="1" t="s">
        <v>916</v>
      </c>
      <c r="S11624" s="1">
        <v>48</v>
      </c>
      <c r="T11624" s="1">
        <v>1</v>
      </c>
      <c r="U11624" s="1">
        <v>0</v>
      </c>
      <c r="V11624" s="1">
        <v>0</v>
      </c>
    </row>
    <row r="11625" spans="1:24" x14ac:dyDescent="0.35">
      <c r="A11625" s="1">
        <v>250566</v>
      </c>
      <c r="B11625" s="1" t="s">
        <v>2364</v>
      </c>
      <c r="C11625" s="1">
        <v>129546907</v>
      </c>
      <c r="D11625" s="1">
        <v>566</v>
      </c>
      <c r="E11625" s="1" t="s">
        <v>48</v>
      </c>
      <c r="F11625" s="1" t="s">
        <v>48</v>
      </c>
      <c r="G11625" s="1" t="s">
        <v>48</v>
      </c>
      <c r="H11625" s="1" t="s">
        <v>48</v>
      </c>
      <c r="S11625" s="1">
        <v>25</v>
      </c>
      <c r="T11625" s="1">
        <v>2</v>
      </c>
      <c r="U11625" s="1">
        <v>0</v>
      </c>
      <c r="V11625" s="1">
        <v>0</v>
      </c>
    </row>
    <row r="11626" spans="1:24" x14ac:dyDescent="0.35">
      <c r="A11626" s="1">
        <v>260566</v>
      </c>
      <c r="B11626" s="1" t="s">
        <v>2365</v>
      </c>
      <c r="C11626" s="1">
        <v>129546907</v>
      </c>
      <c r="D11626" s="1">
        <v>566</v>
      </c>
      <c r="E11626" s="1" t="s">
        <v>48</v>
      </c>
      <c r="F11626" s="1" t="s">
        <v>48</v>
      </c>
      <c r="G11626" s="1" t="s">
        <v>48</v>
      </c>
      <c r="H11626" s="1" t="s">
        <v>48</v>
      </c>
      <c r="S11626" s="1">
        <v>26</v>
      </c>
      <c r="T11626" s="1">
        <v>2</v>
      </c>
      <c r="U11626" s="1">
        <v>0</v>
      </c>
      <c r="V11626" s="1">
        <v>0</v>
      </c>
    </row>
    <row r="11627" spans="1:24" x14ac:dyDescent="0.35">
      <c r="A11627" s="1">
        <v>270566</v>
      </c>
      <c r="B11627" s="1" t="s">
        <v>2366</v>
      </c>
      <c r="C11627" s="1">
        <v>129546907</v>
      </c>
      <c r="D11627" s="1">
        <v>566</v>
      </c>
      <c r="E11627" s="1" t="s">
        <v>48</v>
      </c>
      <c r="F11627" s="1" t="s">
        <v>48</v>
      </c>
      <c r="G11627" s="1" t="s">
        <v>48</v>
      </c>
      <c r="H11627" s="1" t="s">
        <v>48</v>
      </c>
      <c r="S11627" s="1">
        <v>27</v>
      </c>
      <c r="T11627" s="1">
        <v>2</v>
      </c>
      <c r="U11627" s="1">
        <v>0</v>
      </c>
      <c r="V11627" s="1">
        <v>0</v>
      </c>
    </row>
    <row r="11628" spans="1:24" x14ac:dyDescent="0.35">
      <c r="A11628" s="1">
        <v>280566</v>
      </c>
      <c r="B11628" s="1" t="s">
        <v>2367</v>
      </c>
      <c r="C11628" s="1">
        <v>129546907</v>
      </c>
      <c r="D11628" s="1">
        <v>566</v>
      </c>
      <c r="E11628" s="1" t="s">
        <v>48</v>
      </c>
      <c r="F11628" s="1" t="s">
        <v>48</v>
      </c>
      <c r="G11628" s="1" t="s">
        <v>48</v>
      </c>
      <c r="H11628" s="1" t="s">
        <v>48</v>
      </c>
      <c r="S11628" s="1">
        <v>28</v>
      </c>
      <c r="T11628" s="1">
        <v>2</v>
      </c>
      <c r="U11628" s="1">
        <v>0</v>
      </c>
      <c r="V11628" s="1">
        <v>0</v>
      </c>
    </row>
    <row r="11629" spans="1:24" x14ac:dyDescent="0.35">
      <c r="A11629" s="1">
        <v>290566</v>
      </c>
      <c r="B11629" s="1" t="s">
        <v>2341</v>
      </c>
      <c r="C11629" s="1">
        <v>129546907</v>
      </c>
      <c r="D11629" s="1">
        <v>566</v>
      </c>
      <c r="E11629" s="1" t="s">
        <v>2941</v>
      </c>
      <c r="F11629" s="1" t="s">
        <v>118</v>
      </c>
      <c r="G11629" s="1" t="s">
        <v>506</v>
      </c>
      <c r="H11629" s="1" t="s">
        <v>2369</v>
      </c>
      <c r="J11629" s="1">
        <v>623065.04</v>
      </c>
      <c r="S11629" s="1">
        <v>29</v>
      </c>
      <c r="T11629" s="1">
        <v>2</v>
      </c>
      <c r="U11629" s="1">
        <v>623065.0625</v>
      </c>
      <c r="V11629" s="1">
        <v>0</v>
      </c>
    </row>
    <row r="11630" spans="1:24" x14ac:dyDescent="0.35">
      <c r="A11630" s="1">
        <v>300566</v>
      </c>
      <c r="B11630" s="1" t="s">
        <v>2343</v>
      </c>
      <c r="C11630" s="1">
        <v>129546907</v>
      </c>
      <c r="D11630" s="1">
        <v>566</v>
      </c>
      <c r="E11630" s="1" t="s">
        <v>2941</v>
      </c>
      <c r="F11630" s="1" t="s">
        <v>118</v>
      </c>
      <c r="G11630" s="1" t="s">
        <v>506</v>
      </c>
      <c r="H11630" s="1" t="s">
        <v>2369</v>
      </c>
      <c r="J11630" s="1">
        <v>722752.97</v>
      </c>
      <c r="R11630" s="1">
        <v>9.9687926471233368E-2</v>
      </c>
      <c r="S11630" s="1">
        <v>30</v>
      </c>
      <c r="T11630" s="1">
        <v>2</v>
      </c>
      <c r="U11630" s="1">
        <v>722753</v>
      </c>
      <c r="V11630" s="1">
        <v>9.9687926471233368E-2</v>
      </c>
      <c r="W11630" s="1">
        <v>15.999603271484375</v>
      </c>
      <c r="X11630" s="1">
        <v>15.999603271484375</v>
      </c>
    </row>
    <row r="11631" spans="1:24" x14ac:dyDescent="0.35">
      <c r="A11631" s="1">
        <v>310566</v>
      </c>
      <c r="B11631" s="1" t="s">
        <v>2344</v>
      </c>
      <c r="C11631" s="1">
        <v>129546907</v>
      </c>
      <c r="D11631" s="1">
        <v>566</v>
      </c>
      <c r="E11631" s="1" t="s">
        <v>2941</v>
      </c>
      <c r="F11631" s="1" t="s">
        <v>118</v>
      </c>
      <c r="G11631" s="1" t="s">
        <v>506</v>
      </c>
      <c r="H11631" s="1" t="s">
        <v>2369</v>
      </c>
      <c r="J11631" s="1">
        <v>697639.72</v>
      </c>
      <c r="R11631" s="1">
        <v>-2.5113249197602272E-2</v>
      </c>
      <c r="S11631" s="1">
        <v>31</v>
      </c>
      <c r="T11631" s="1">
        <v>2</v>
      </c>
      <c r="U11631" s="1">
        <v>697639.75</v>
      </c>
      <c r="V11631" s="1">
        <v>-2.5113249197602272E-2</v>
      </c>
      <c r="W11631" s="1">
        <v>-3.474665641784668</v>
      </c>
      <c r="X11631" s="1">
        <v>-3.474665641784668</v>
      </c>
    </row>
    <row r="11632" spans="1:24" x14ac:dyDescent="0.35">
      <c r="A11632" s="1">
        <v>320566</v>
      </c>
      <c r="B11632" s="1" t="s">
        <v>2345</v>
      </c>
      <c r="C11632" s="1">
        <v>129546907</v>
      </c>
      <c r="D11632" s="1">
        <v>566</v>
      </c>
      <c r="E11632" s="1" t="s">
        <v>2941</v>
      </c>
      <c r="F11632" s="1" t="s">
        <v>118</v>
      </c>
      <c r="G11632" s="1" t="s">
        <v>506</v>
      </c>
      <c r="H11632" s="1" t="s">
        <v>2369</v>
      </c>
      <c r="J11632" s="1">
        <v>770093.57</v>
      </c>
      <c r="R11632" s="1">
        <v>7.2453849017620087E-2</v>
      </c>
      <c r="S11632" s="1">
        <v>32</v>
      </c>
      <c r="T11632" s="1">
        <v>2</v>
      </c>
      <c r="U11632" s="1">
        <v>770093.5625</v>
      </c>
      <c r="V11632" s="1">
        <v>7.2453849017620087E-2</v>
      </c>
      <c r="W11632" s="1">
        <v>10.385562896728516</v>
      </c>
      <c r="X11632" s="1">
        <v>10.385562896728516</v>
      </c>
    </row>
    <row r="11633" spans="1:24" x14ac:dyDescent="0.35">
      <c r="A11633" s="1">
        <v>330566</v>
      </c>
      <c r="B11633" s="1" t="s">
        <v>2346</v>
      </c>
      <c r="C11633" s="1">
        <v>129546907</v>
      </c>
      <c r="D11633" s="1">
        <v>566</v>
      </c>
      <c r="E11633" s="1" t="s">
        <v>2941</v>
      </c>
      <c r="F11633" s="1" t="s">
        <v>118</v>
      </c>
      <c r="G11633" s="1" t="s">
        <v>506</v>
      </c>
      <c r="H11633" s="1" t="s">
        <v>2369</v>
      </c>
      <c r="J11633" s="1">
        <v>905875.67</v>
      </c>
      <c r="R11633" s="1">
        <v>0.13578209280967712</v>
      </c>
      <c r="S11633" s="1">
        <v>33</v>
      </c>
      <c r="T11633" s="1">
        <v>2</v>
      </c>
      <c r="U11633" s="1">
        <v>905875.6875</v>
      </c>
      <c r="V11633" s="1">
        <v>0.13578209280967712</v>
      </c>
      <c r="W11633" s="1">
        <v>17.631898880004883</v>
      </c>
      <c r="X11633" s="1">
        <v>17.631898880004883</v>
      </c>
    </row>
    <row r="11634" spans="1:24" x14ac:dyDescent="0.35">
      <c r="A11634" s="1">
        <v>340566</v>
      </c>
      <c r="B11634" s="1" t="s">
        <v>2347</v>
      </c>
      <c r="C11634" s="1">
        <v>129546907</v>
      </c>
      <c r="D11634" s="1">
        <v>566</v>
      </c>
      <c r="E11634" s="1" t="s">
        <v>2941</v>
      </c>
      <c r="F11634" s="1" t="s">
        <v>118</v>
      </c>
      <c r="G11634" s="1" t="s">
        <v>506</v>
      </c>
      <c r="H11634" s="1" t="s">
        <v>2369</v>
      </c>
      <c r="J11634" s="1">
        <v>1015256.57</v>
      </c>
      <c r="R11634" s="1">
        <v>0.10938090085983276</v>
      </c>
      <c r="S11634" s="1">
        <v>34</v>
      </c>
      <c r="T11634" s="1">
        <v>2</v>
      </c>
      <c r="U11634" s="1">
        <v>1015256.5625</v>
      </c>
      <c r="V11634" s="1">
        <v>0.10938090085983276</v>
      </c>
      <c r="W11634" s="1">
        <v>12.074601173400879</v>
      </c>
      <c r="X11634" s="1">
        <v>12.074601173400879</v>
      </c>
    </row>
    <row r="11635" spans="1:24" x14ac:dyDescent="0.35">
      <c r="A11635" s="1">
        <v>350566</v>
      </c>
      <c r="B11635" s="1" t="s">
        <v>2348</v>
      </c>
      <c r="C11635" s="1">
        <v>129546907</v>
      </c>
      <c r="D11635" s="1">
        <v>566</v>
      </c>
      <c r="E11635" s="1" t="s">
        <v>2941</v>
      </c>
      <c r="F11635" s="1" t="s">
        <v>118</v>
      </c>
      <c r="G11635" s="1" t="s">
        <v>506</v>
      </c>
      <c r="H11635" s="1" t="s">
        <v>2369</v>
      </c>
      <c r="J11635" s="1">
        <v>973702</v>
      </c>
      <c r="R11635" s="1">
        <v>-4.1554570198059082E-2</v>
      </c>
      <c r="S11635" s="1">
        <v>35</v>
      </c>
      <c r="T11635" s="1">
        <v>2</v>
      </c>
      <c r="U11635" s="1">
        <v>973702</v>
      </c>
      <c r="V11635" s="1">
        <v>-4.1554570198059082E-2</v>
      </c>
      <c r="W11635" s="1">
        <v>-4.0930109024047852</v>
      </c>
      <c r="X11635" s="1">
        <v>-4.0930109024047852</v>
      </c>
    </row>
    <row r="11636" spans="1:24" x14ac:dyDescent="0.35">
      <c r="A11636" s="1">
        <v>360566</v>
      </c>
      <c r="B11636" s="1" t="s">
        <v>2349</v>
      </c>
      <c r="C11636" s="1">
        <v>129546907</v>
      </c>
      <c r="D11636" s="1">
        <v>566</v>
      </c>
      <c r="E11636" s="1" t="s">
        <v>2941</v>
      </c>
      <c r="F11636" s="1" t="s">
        <v>118</v>
      </c>
      <c r="G11636" s="1" t="s">
        <v>506</v>
      </c>
      <c r="H11636" s="1" t="s">
        <v>2369</v>
      </c>
      <c r="J11636" s="1">
        <v>947169.95</v>
      </c>
      <c r="R11636" s="1">
        <v>-2.6532050222158432E-2</v>
      </c>
      <c r="S11636" s="1">
        <v>36</v>
      </c>
      <c r="T11636" s="1">
        <v>2</v>
      </c>
      <c r="U11636" s="1">
        <v>947169.9375</v>
      </c>
      <c r="V11636" s="1">
        <v>-2.6532050222158432E-2</v>
      </c>
      <c r="W11636" s="1">
        <v>-2.7248647212982178</v>
      </c>
      <c r="X11636" s="1">
        <v>-2.7248647212982178</v>
      </c>
    </row>
    <row r="11637" spans="1:24" x14ac:dyDescent="0.35">
      <c r="A11637" s="1">
        <v>370566</v>
      </c>
      <c r="B11637" s="1" t="s">
        <v>2350</v>
      </c>
      <c r="C11637" s="1">
        <v>129546907</v>
      </c>
      <c r="D11637" s="1">
        <v>566</v>
      </c>
      <c r="E11637" s="1" t="s">
        <v>2941</v>
      </c>
      <c r="F11637" s="1" t="s">
        <v>118</v>
      </c>
      <c r="G11637" s="1" t="s">
        <v>506</v>
      </c>
      <c r="H11637" s="1" t="s">
        <v>2369</v>
      </c>
      <c r="J11637" s="1">
        <v>1315073.75</v>
      </c>
      <c r="R11637" s="1">
        <v>0.36790379881858826</v>
      </c>
      <c r="S11637" s="1">
        <v>37</v>
      </c>
      <c r="T11637" s="1">
        <v>2</v>
      </c>
      <c r="U11637" s="1">
        <v>1315073.75</v>
      </c>
      <c r="V11637" s="1">
        <v>0.36790379881858826</v>
      </c>
      <c r="W11637" s="1">
        <v>38.842430114746094</v>
      </c>
      <c r="X11637" s="1">
        <v>38.842430114746094</v>
      </c>
    </row>
    <row r="11638" spans="1:24" x14ac:dyDescent="0.35">
      <c r="A11638" s="1">
        <v>380566</v>
      </c>
      <c r="B11638" s="1" t="s">
        <v>2351</v>
      </c>
      <c r="C11638" s="1">
        <v>129546907</v>
      </c>
      <c r="D11638" s="1">
        <v>566</v>
      </c>
      <c r="E11638" s="1" t="s">
        <v>2941</v>
      </c>
      <c r="F11638" s="1" t="s">
        <v>118</v>
      </c>
      <c r="G11638" s="1" t="s">
        <v>506</v>
      </c>
      <c r="H11638" s="1" t="s">
        <v>2369</v>
      </c>
      <c r="J11638" s="1">
        <v>1385712</v>
      </c>
      <c r="R11638" s="1">
        <v>7.0638246834278107E-2</v>
      </c>
      <c r="S11638" s="1">
        <v>38</v>
      </c>
      <c r="T11638" s="1">
        <v>2</v>
      </c>
      <c r="U11638" s="1">
        <v>1385712</v>
      </c>
      <c r="V11638" s="1">
        <v>7.0638246834278107E-2</v>
      </c>
      <c r="W11638" s="1">
        <v>5.3714289665222168</v>
      </c>
      <c r="X11638" s="1">
        <v>5.3714289665222168</v>
      </c>
    </row>
    <row r="11639" spans="1:24" x14ac:dyDescent="0.35">
      <c r="A11639" s="1">
        <v>390566</v>
      </c>
      <c r="B11639" s="1" t="s">
        <v>2352</v>
      </c>
      <c r="C11639" s="1">
        <v>129546907</v>
      </c>
      <c r="D11639" s="1">
        <v>566</v>
      </c>
      <c r="E11639" s="1" t="s">
        <v>2941</v>
      </c>
      <c r="F11639" s="1" t="s">
        <v>118</v>
      </c>
      <c r="G11639" s="1" t="s">
        <v>506</v>
      </c>
      <c r="H11639" s="1" t="s">
        <v>2369</v>
      </c>
      <c r="J11639" s="1">
        <v>1486756</v>
      </c>
      <c r="R11639" s="1">
        <v>0.10104399919509888</v>
      </c>
      <c r="S11639" s="1">
        <v>39</v>
      </c>
      <c r="T11639" s="1">
        <v>2</v>
      </c>
      <c r="U11639" s="1">
        <v>1486756</v>
      </c>
      <c r="V11639" s="1">
        <v>0.10104399919509888</v>
      </c>
      <c r="W11639" s="1">
        <v>7.2918472290039063</v>
      </c>
      <c r="X11639" s="1">
        <v>7.2918472290039063</v>
      </c>
    </row>
    <row r="11640" spans="1:24" x14ac:dyDescent="0.35">
      <c r="A11640" s="1">
        <v>400566</v>
      </c>
      <c r="B11640" s="1" t="s">
        <v>2353</v>
      </c>
      <c r="C11640" s="1">
        <v>129546907</v>
      </c>
      <c r="D11640" s="1">
        <v>566</v>
      </c>
      <c r="E11640" s="1" t="s">
        <v>48</v>
      </c>
      <c r="F11640" s="1" t="s">
        <v>48</v>
      </c>
      <c r="G11640" s="1" t="s">
        <v>48</v>
      </c>
      <c r="H11640" s="1" t="s">
        <v>48</v>
      </c>
      <c r="S11640" s="1">
        <v>40</v>
      </c>
      <c r="T11640" s="1">
        <v>2</v>
      </c>
      <c r="U11640" s="1">
        <v>0</v>
      </c>
      <c r="V11640" s="1">
        <v>0</v>
      </c>
      <c r="W11640" s="1">
        <v>-100</v>
      </c>
      <c r="X11640" s="1">
        <v>-100</v>
      </c>
    </row>
    <row r="11641" spans="1:24" x14ac:dyDescent="0.35">
      <c r="A11641" s="1">
        <v>410566</v>
      </c>
      <c r="B11641" s="1" t="s">
        <v>2354</v>
      </c>
      <c r="C11641" s="1">
        <v>129546907</v>
      </c>
      <c r="D11641" s="1">
        <v>566</v>
      </c>
      <c r="E11641" s="1" t="s">
        <v>48</v>
      </c>
      <c r="F11641" s="1" t="s">
        <v>48</v>
      </c>
      <c r="G11641" s="1" t="s">
        <v>48</v>
      </c>
      <c r="H11641" s="1" t="s">
        <v>48</v>
      </c>
      <c r="S11641" s="1">
        <v>41</v>
      </c>
      <c r="T11641" s="1">
        <v>2</v>
      </c>
      <c r="U11641" s="1">
        <v>0</v>
      </c>
      <c r="V11641" s="1">
        <v>0</v>
      </c>
    </row>
    <row r="11642" spans="1:24" x14ac:dyDescent="0.35">
      <c r="A11642" s="1">
        <v>420566</v>
      </c>
      <c r="B11642" s="1" t="s">
        <v>2355</v>
      </c>
      <c r="C11642" s="1">
        <v>129546907</v>
      </c>
      <c r="D11642" s="1">
        <v>566</v>
      </c>
      <c r="E11642" s="1" t="s">
        <v>48</v>
      </c>
      <c r="F11642" s="1" t="s">
        <v>48</v>
      </c>
      <c r="G11642" s="1" t="s">
        <v>48</v>
      </c>
      <c r="H11642" s="1" t="s">
        <v>48</v>
      </c>
      <c r="S11642" s="1">
        <v>42</v>
      </c>
      <c r="T11642" s="1">
        <v>2</v>
      </c>
      <c r="U11642" s="1">
        <v>0</v>
      </c>
      <c r="V11642" s="1">
        <v>0</v>
      </c>
    </row>
    <row r="11643" spans="1:24" x14ac:dyDescent="0.35">
      <c r="A11643" s="1">
        <v>430566</v>
      </c>
      <c r="B11643" s="1" t="s">
        <v>2356</v>
      </c>
      <c r="C11643" s="1">
        <v>129546907</v>
      </c>
      <c r="D11643" s="1">
        <v>566</v>
      </c>
      <c r="E11643" s="1" t="s">
        <v>48</v>
      </c>
      <c r="F11643" s="1" t="s">
        <v>48</v>
      </c>
      <c r="G11643" s="1" t="s">
        <v>48</v>
      </c>
      <c r="H11643" s="1" t="s">
        <v>48</v>
      </c>
      <c r="S11643" s="1">
        <v>43</v>
      </c>
      <c r="T11643" s="1">
        <v>2</v>
      </c>
      <c r="U11643" s="1">
        <v>0</v>
      </c>
      <c r="V11643" s="1">
        <v>0</v>
      </c>
    </row>
    <row r="11644" spans="1:24" x14ac:dyDescent="0.35">
      <c r="A11644" s="1">
        <v>440566</v>
      </c>
      <c r="B11644" s="1" t="s">
        <v>2357</v>
      </c>
      <c r="C11644" s="1">
        <v>129546907</v>
      </c>
      <c r="D11644" s="1">
        <v>566</v>
      </c>
      <c r="E11644" s="1" t="s">
        <v>48</v>
      </c>
      <c r="F11644" s="1" t="s">
        <v>48</v>
      </c>
      <c r="G11644" s="1" t="s">
        <v>48</v>
      </c>
      <c r="H11644" s="1" t="s">
        <v>48</v>
      </c>
      <c r="S11644" s="1">
        <v>44</v>
      </c>
      <c r="T11644" s="1">
        <v>2</v>
      </c>
      <c r="U11644" s="1">
        <v>0</v>
      </c>
      <c r="V11644" s="1">
        <v>0</v>
      </c>
    </row>
    <row r="11645" spans="1:24" x14ac:dyDescent="0.35">
      <c r="A11645" s="1">
        <v>450566</v>
      </c>
      <c r="B11645" s="1" t="s">
        <v>2358</v>
      </c>
      <c r="C11645" s="1">
        <v>129546907</v>
      </c>
      <c r="D11645" s="1">
        <v>566</v>
      </c>
      <c r="E11645" s="1" t="s">
        <v>48</v>
      </c>
      <c r="F11645" s="1" t="s">
        <v>48</v>
      </c>
      <c r="G11645" s="1" t="s">
        <v>48</v>
      </c>
      <c r="H11645" s="1" t="s">
        <v>48</v>
      </c>
      <c r="S11645" s="1">
        <v>45</v>
      </c>
      <c r="T11645" s="1">
        <v>2</v>
      </c>
      <c r="U11645" s="1">
        <v>0</v>
      </c>
      <c r="V11645" s="1">
        <v>0</v>
      </c>
    </row>
    <row r="11646" spans="1:24" x14ac:dyDescent="0.35">
      <c r="A11646" s="1">
        <v>460566</v>
      </c>
      <c r="B11646" s="1" t="s">
        <v>2359</v>
      </c>
      <c r="C11646" s="1">
        <v>129546907</v>
      </c>
      <c r="D11646" s="1">
        <v>566</v>
      </c>
      <c r="E11646" s="1" t="s">
        <v>48</v>
      </c>
      <c r="F11646" s="1" t="s">
        <v>48</v>
      </c>
      <c r="G11646" s="1" t="s">
        <v>48</v>
      </c>
      <c r="H11646" s="1" t="s">
        <v>48</v>
      </c>
      <c r="S11646" s="1">
        <v>46</v>
      </c>
      <c r="T11646" s="1">
        <v>2</v>
      </c>
      <c r="U11646" s="1">
        <v>0</v>
      </c>
      <c r="V11646" s="1">
        <v>0</v>
      </c>
    </row>
    <row r="11647" spans="1:24" x14ac:dyDescent="0.35">
      <c r="A11647" s="1">
        <v>470566</v>
      </c>
      <c r="B11647" s="1" t="s">
        <v>2360</v>
      </c>
      <c r="C11647" s="1">
        <v>129546907</v>
      </c>
      <c r="D11647" s="1">
        <v>566</v>
      </c>
      <c r="E11647" s="1" t="s">
        <v>48</v>
      </c>
      <c r="F11647" s="1" t="s">
        <v>48</v>
      </c>
      <c r="G11647" s="1" t="s">
        <v>48</v>
      </c>
      <c r="H11647" s="1" t="s">
        <v>48</v>
      </c>
      <c r="S11647" s="1">
        <v>47</v>
      </c>
      <c r="T11647" s="1">
        <v>2</v>
      </c>
      <c r="U11647" s="1">
        <v>0</v>
      </c>
      <c r="V11647" s="1">
        <v>0</v>
      </c>
    </row>
    <row r="11648" spans="1:24" x14ac:dyDescent="0.35">
      <c r="A11648" s="1">
        <v>290385</v>
      </c>
      <c r="B11648" s="1" t="s">
        <v>2341</v>
      </c>
      <c r="C11648" s="1">
        <v>129547203</v>
      </c>
      <c r="D11648" s="1">
        <v>385</v>
      </c>
      <c r="E11648" s="1" t="s">
        <v>2942</v>
      </c>
      <c r="F11648" s="1" t="s">
        <v>118</v>
      </c>
      <c r="G11648" s="1" t="s">
        <v>506</v>
      </c>
      <c r="H11648" s="1" t="s">
        <v>916</v>
      </c>
      <c r="I11648" s="1">
        <v>778840.08</v>
      </c>
      <c r="K11648" s="1">
        <v>205192</v>
      </c>
      <c r="L11648" s="1">
        <v>6890425</v>
      </c>
      <c r="S11648" s="1">
        <v>29</v>
      </c>
      <c r="T11648" s="1">
        <v>1</v>
      </c>
      <c r="U11648" s="1">
        <v>7874457</v>
      </c>
      <c r="V11648" s="1">
        <v>0</v>
      </c>
    </row>
    <row r="11649" spans="1:24" x14ac:dyDescent="0.35">
      <c r="A11649" s="1">
        <v>300385</v>
      </c>
      <c r="B11649" s="1" t="s">
        <v>2343</v>
      </c>
      <c r="C11649" s="1">
        <v>129547203</v>
      </c>
      <c r="D11649" s="1">
        <v>385</v>
      </c>
      <c r="E11649" s="1" t="s">
        <v>2942</v>
      </c>
      <c r="F11649" s="1" t="s">
        <v>118</v>
      </c>
      <c r="G11649" s="1" t="s">
        <v>506</v>
      </c>
      <c r="H11649" s="1" t="s">
        <v>916</v>
      </c>
      <c r="I11649" s="1">
        <v>813402.61</v>
      </c>
      <c r="K11649" s="1">
        <v>270186</v>
      </c>
      <c r="L11649" s="1">
        <v>7219784.5</v>
      </c>
      <c r="M11649" s="1">
        <v>0.3293595016002655</v>
      </c>
      <c r="N11649" s="1">
        <v>4.7799592018127441</v>
      </c>
      <c r="O11649" s="1">
        <v>3.4562531858682632E-2</v>
      </c>
      <c r="P11649" s="1">
        <v>4.4376926422119141</v>
      </c>
      <c r="Q11649" s="1">
        <v>6.4993999898433685E-2</v>
      </c>
      <c r="S11649" s="1">
        <v>30</v>
      </c>
      <c r="T11649" s="1">
        <v>1</v>
      </c>
      <c r="U11649" s="1">
        <v>8303373</v>
      </c>
      <c r="V11649" s="1">
        <v>0.42891603708267212</v>
      </c>
      <c r="W11649" s="1">
        <v>5.4469280242919922</v>
      </c>
      <c r="X11649" s="1">
        <v>5.4469280242919922</v>
      </c>
    </row>
    <row r="11650" spans="1:24" x14ac:dyDescent="0.35">
      <c r="A11650" s="1">
        <v>310385</v>
      </c>
      <c r="B11650" s="1" t="s">
        <v>2344</v>
      </c>
      <c r="C11650" s="1">
        <v>129547203</v>
      </c>
      <c r="D11650" s="1">
        <v>385</v>
      </c>
      <c r="E11650" s="1" t="s">
        <v>2942</v>
      </c>
      <c r="F11650" s="1" t="s">
        <v>118</v>
      </c>
      <c r="G11650" s="1" t="s">
        <v>506</v>
      </c>
      <c r="H11650" s="1" t="s">
        <v>916</v>
      </c>
      <c r="I11650" s="1">
        <v>855708.48</v>
      </c>
      <c r="K11650" s="1">
        <v>237689</v>
      </c>
      <c r="L11650" s="1">
        <v>7324990</v>
      </c>
      <c r="M11650" s="1">
        <v>0.10520549863576889</v>
      </c>
      <c r="N11650" s="1">
        <v>1.4571833610534668</v>
      </c>
      <c r="O11650" s="1">
        <v>4.2305871844291687E-2</v>
      </c>
      <c r="P11650" s="1">
        <v>5.2010984420776367</v>
      </c>
      <c r="Q11650" s="1">
        <v>-3.2496999949216843E-2</v>
      </c>
      <c r="S11650" s="1">
        <v>31</v>
      </c>
      <c r="T11650" s="1">
        <v>1</v>
      </c>
      <c r="U11650" s="1">
        <v>8418388</v>
      </c>
      <c r="V11650" s="1">
        <v>0.11501437425613403</v>
      </c>
      <c r="W11650" s="1">
        <v>1.385159969329834</v>
      </c>
      <c r="X11650" s="1">
        <v>1.385159969329834</v>
      </c>
    </row>
    <row r="11651" spans="1:24" x14ac:dyDescent="0.35">
      <c r="A11651" s="1">
        <v>320385</v>
      </c>
      <c r="B11651" s="1" t="s">
        <v>2345</v>
      </c>
      <c r="C11651" s="1">
        <v>129547203</v>
      </c>
      <c r="D11651" s="1">
        <v>385</v>
      </c>
      <c r="E11651" s="1" t="s">
        <v>2942</v>
      </c>
      <c r="F11651" s="1" t="s">
        <v>118</v>
      </c>
      <c r="G11651" s="1" t="s">
        <v>506</v>
      </c>
      <c r="H11651" s="1" t="s">
        <v>916</v>
      </c>
      <c r="I11651" s="1">
        <v>866087.26</v>
      </c>
      <c r="K11651" s="1">
        <v>237689</v>
      </c>
      <c r="L11651" s="1">
        <v>7700445</v>
      </c>
      <c r="M11651" s="1">
        <v>0.37545499205589294</v>
      </c>
      <c r="N11651" s="1">
        <v>5.1256723403930664</v>
      </c>
      <c r="O11651" s="1">
        <v>1.0378779843449593E-2</v>
      </c>
      <c r="P11651" s="1">
        <v>1.2128874063491821</v>
      </c>
      <c r="Q11651" s="1">
        <v>0</v>
      </c>
      <c r="S11651" s="1">
        <v>32</v>
      </c>
      <c r="T11651" s="1">
        <v>1</v>
      </c>
      <c r="U11651" s="1">
        <v>8804221</v>
      </c>
      <c r="V11651" s="1">
        <v>0.38583377003669739</v>
      </c>
      <c r="W11651" s="1">
        <v>4.5832171440124512</v>
      </c>
      <c r="X11651" s="1">
        <v>4.5832171440124512</v>
      </c>
    </row>
    <row r="11652" spans="1:24" x14ac:dyDescent="0.35">
      <c r="A11652" s="1">
        <v>330385</v>
      </c>
      <c r="B11652" s="1" t="s">
        <v>2346</v>
      </c>
      <c r="C11652" s="1">
        <v>129547203</v>
      </c>
      <c r="D11652" s="1">
        <v>385</v>
      </c>
      <c r="E11652" s="1" t="s">
        <v>2942</v>
      </c>
      <c r="F11652" s="1" t="s">
        <v>118</v>
      </c>
      <c r="G11652" s="1" t="s">
        <v>506</v>
      </c>
      <c r="H11652" s="1" t="s">
        <v>916</v>
      </c>
      <c r="I11652" s="1">
        <v>933335.13</v>
      </c>
      <c r="K11652" s="1">
        <v>237689</v>
      </c>
      <c r="L11652" s="1">
        <v>8116931</v>
      </c>
      <c r="M11652" s="1">
        <v>0.416485995054245</v>
      </c>
      <c r="N11652" s="1">
        <v>5.4085965156555176</v>
      </c>
      <c r="O11652" s="1">
        <v>6.7247867584228516E-2</v>
      </c>
      <c r="P11652" s="1">
        <v>7.7645606994628906</v>
      </c>
      <c r="Q11652" s="1">
        <v>0</v>
      </c>
      <c r="S11652" s="1">
        <v>33</v>
      </c>
      <c r="T11652" s="1">
        <v>1</v>
      </c>
      <c r="U11652" s="1">
        <v>9287955</v>
      </c>
      <c r="V11652" s="1">
        <v>0.48373386263847351</v>
      </c>
      <c r="W11652" s="1">
        <v>5.4943418502807617</v>
      </c>
      <c r="X11652" s="1">
        <v>5.4943418502807617</v>
      </c>
    </row>
    <row r="11653" spans="1:24" x14ac:dyDescent="0.35">
      <c r="A11653" s="1">
        <v>340385</v>
      </c>
      <c r="B11653" s="1" t="s">
        <v>2347</v>
      </c>
      <c r="C11653" s="1">
        <v>129547203</v>
      </c>
      <c r="D11653" s="1">
        <v>385</v>
      </c>
      <c r="E11653" s="1" t="s">
        <v>2942</v>
      </c>
      <c r="F11653" s="1" t="s">
        <v>118</v>
      </c>
      <c r="G11653" s="1" t="s">
        <v>506</v>
      </c>
      <c r="H11653" s="1" t="s">
        <v>916</v>
      </c>
      <c r="I11653" s="1">
        <v>933279.35</v>
      </c>
      <c r="K11653" s="1">
        <v>237689</v>
      </c>
      <c r="L11653" s="1">
        <v>8116839</v>
      </c>
      <c r="M11653" s="1">
        <v>-9.2000002041459084E-5</v>
      </c>
      <c r="N11653" s="1">
        <v>-1.1334333103150129E-3</v>
      </c>
      <c r="O11653" s="1">
        <v>-5.5780001275707036E-5</v>
      </c>
      <c r="P11653" s="1">
        <v>-5.976417101919651E-3</v>
      </c>
      <c r="Q11653" s="1">
        <v>0</v>
      </c>
      <c r="S11653" s="1">
        <v>34</v>
      </c>
      <c r="T11653" s="1">
        <v>1</v>
      </c>
      <c r="U11653" s="1">
        <v>9287807</v>
      </c>
      <c r="V11653" s="1">
        <v>-1.4777999604120851E-4</v>
      </c>
      <c r="W11653" s="1">
        <v>-1.5934616094455123E-3</v>
      </c>
      <c r="X11653" s="1">
        <v>-1.5934616094455123E-3</v>
      </c>
    </row>
    <row r="11654" spans="1:24" x14ac:dyDescent="0.35">
      <c r="A11654" s="1">
        <v>350385</v>
      </c>
      <c r="B11654" s="1" t="s">
        <v>2348</v>
      </c>
      <c r="C11654" s="1">
        <v>129547203</v>
      </c>
      <c r="D11654" s="1">
        <v>385</v>
      </c>
      <c r="E11654" s="1" t="s">
        <v>2942</v>
      </c>
      <c r="F11654" s="1" t="s">
        <v>118</v>
      </c>
      <c r="G11654" s="1" t="s">
        <v>506</v>
      </c>
      <c r="H11654" s="1" t="s">
        <v>916</v>
      </c>
      <c r="I11654" s="1">
        <v>982951.73</v>
      </c>
      <c r="K11654" s="1">
        <v>237689</v>
      </c>
      <c r="L11654" s="1">
        <v>8261565.5</v>
      </c>
      <c r="M11654" s="1">
        <v>0.14472649991512299</v>
      </c>
      <c r="N11654" s="1">
        <v>1.7830401659011841</v>
      </c>
      <c r="O11654" s="1">
        <v>4.9672380089759827E-2</v>
      </c>
      <c r="P11654" s="1">
        <v>5.3223485946655273</v>
      </c>
      <c r="Q11654" s="1">
        <v>0</v>
      </c>
      <c r="S11654" s="1">
        <v>35</v>
      </c>
      <c r="T11654" s="1">
        <v>1</v>
      </c>
      <c r="U11654" s="1">
        <v>9482206</v>
      </c>
      <c r="V11654" s="1">
        <v>0.19439888000488281</v>
      </c>
      <c r="W11654" s="1">
        <v>2.0930559635162354</v>
      </c>
      <c r="X11654" s="1">
        <v>2.0930559635162354</v>
      </c>
    </row>
    <row r="11655" spans="1:24" x14ac:dyDescent="0.35">
      <c r="A11655" s="1">
        <v>360385</v>
      </c>
      <c r="B11655" s="1" t="s">
        <v>2349</v>
      </c>
      <c r="C11655" s="1">
        <v>129547203</v>
      </c>
      <c r="D11655" s="1">
        <v>385</v>
      </c>
      <c r="E11655" s="1" t="s">
        <v>2942</v>
      </c>
      <c r="F11655" s="1" t="s">
        <v>118</v>
      </c>
      <c r="G11655" s="1" t="s">
        <v>506</v>
      </c>
      <c r="H11655" s="1" t="s">
        <v>916</v>
      </c>
      <c r="I11655" s="1">
        <v>1108027.76</v>
      </c>
      <c r="K11655" s="1">
        <v>237689</v>
      </c>
      <c r="L11655" s="1">
        <v>9273161</v>
      </c>
      <c r="M11655" s="1">
        <v>1.0115954875946045</v>
      </c>
      <c r="N11655" s="1">
        <v>12.244598388671875</v>
      </c>
      <c r="O11655" s="1">
        <v>0.12507602572441101</v>
      </c>
      <c r="P11655" s="1">
        <v>12.724534034729004</v>
      </c>
      <c r="Q11655" s="1">
        <v>0</v>
      </c>
      <c r="S11655" s="1">
        <v>36</v>
      </c>
      <c r="T11655" s="1">
        <v>1</v>
      </c>
      <c r="U11655" s="1">
        <v>10618878</v>
      </c>
      <c r="V11655" s="1">
        <v>1.1366715431213379</v>
      </c>
      <c r="W11655" s="1">
        <v>11.987421035766602</v>
      </c>
      <c r="X11655" s="1">
        <v>11.987421035766602</v>
      </c>
    </row>
    <row r="11656" spans="1:24" x14ac:dyDescent="0.35">
      <c r="A11656" s="1">
        <v>370385</v>
      </c>
      <c r="B11656" s="1" t="s">
        <v>2350</v>
      </c>
      <c r="C11656" s="1">
        <v>129547203</v>
      </c>
      <c r="D11656" s="1">
        <v>385</v>
      </c>
      <c r="E11656" s="1" t="s">
        <v>2942</v>
      </c>
      <c r="F11656" s="1" t="s">
        <v>118</v>
      </c>
      <c r="G11656" s="1" t="s">
        <v>506</v>
      </c>
      <c r="H11656" s="1" t="s">
        <v>916</v>
      </c>
      <c r="I11656" s="1">
        <v>1174487.92</v>
      </c>
      <c r="K11656" s="1">
        <v>237689</v>
      </c>
      <c r="L11656" s="1">
        <v>10787298</v>
      </c>
      <c r="M11656" s="1">
        <v>1.5141370296478271</v>
      </c>
      <c r="N11656" s="1">
        <v>16.328165054321289</v>
      </c>
      <c r="O11656" s="1">
        <v>6.6460162401199341E-2</v>
      </c>
      <c r="P11656" s="1">
        <v>5.9980592727661133</v>
      </c>
      <c r="Q11656" s="1">
        <v>0</v>
      </c>
      <c r="S11656" s="1">
        <v>37</v>
      </c>
      <c r="T11656" s="1">
        <v>1</v>
      </c>
      <c r="U11656" s="1">
        <v>12199475</v>
      </c>
      <c r="V11656" s="1">
        <v>1.5805971622467041</v>
      </c>
      <c r="W11656" s="1">
        <v>14.884783744812012</v>
      </c>
      <c r="X11656" s="1">
        <v>14.884783744812012</v>
      </c>
    </row>
    <row r="11657" spans="1:24" x14ac:dyDescent="0.35">
      <c r="A11657" s="1">
        <v>380385</v>
      </c>
      <c r="B11657" s="1" t="s">
        <v>2351</v>
      </c>
      <c r="C11657" s="1">
        <v>129547203</v>
      </c>
      <c r="D11657" s="1">
        <v>385</v>
      </c>
      <c r="E11657" s="1" t="s">
        <v>2942</v>
      </c>
      <c r="F11657" s="1" t="s">
        <v>118</v>
      </c>
      <c r="G11657" s="1" t="s">
        <v>506</v>
      </c>
      <c r="H11657" s="1" t="s">
        <v>916</v>
      </c>
      <c r="I11657" s="1">
        <v>1330911</v>
      </c>
      <c r="K11657" s="1">
        <v>1338001</v>
      </c>
      <c r="L11657" s="1">
        <v>11314558</v>
      </c>
      <c r="M11657" s="1">
        <v>0.52726000547409058</v>
      </c>
      <c r="N11657" s="1">
        <v>4.8877854347229004</v>
      </c>
      <c r="O11657" s="1">
        <v>0.15642307698726654</v>
      </c>
      <c r="P11657" s="1">
        <v>13.31840705871582</v>
      </c>
      <c r="Q11657" s="1">
        <v>1.1003119945526123</v>
      </c>
      <c r="S11657" s="1">
        <v>38</v>
      </c>
      <c r="T11657" s="1">
        <v>1</v>
      </c>
      <c r="U11657" s="1">
        <v>13983470</v>
      </c>
      <c r="V11657" s="1">
        <v>1.7839951515197754</v>
      </c>
      <c r="W11657" s="1">
        <v>14.623538970947266</v>
      </c>
      <c r="X11657" s="1">
        <v>14.623538970947266</v>
      </c>
    </row>
    <row r="11658" spans="1:24" x14ac:dyDescent="0.35">
      <c r="A11658" s="1">
        <v>390385</v>
      </c>
      <c r="B11658" s="1" t="s">
        <v>2352</v>
      </c>
      <c r="C11658" s="1">
        <v>129547203</v>
      </c>
      <c r="D11658" s="1">
        <v>385</v>
      </c>
      <c r="E11658" s="1" t="s">
        <v>2942</v>
      </c>
      <c r="F11658" s="1" t="s">
        <v>118</v>
      </c>
      <c r="G11658" s="1" t="s">
        <v>506</v>
      </c>
      <c r="H11658" s="1" t="s">
        <v>916</v>
      </c>
      <c r="I11658" s="1">
        <v>1421325</v>
      </c>
      <c r="K11658" s="1">
        <v>2435371.75</v>
      </c>
      <c r="L11658" s="1">
        <v>11518623</v>
      </c>
      <c r="M11658" s="1">
        <v>0.2040649950504303</v>
      </c>
      <c r="N11658" s="1">
        <v>1.8035614490509033</v>
      </c>
      <c r="O11658" s="1">
        <v>9.0414002537727356E-2</v>
      </c>
      <c r="P11658" s="1">
        <v>6.7933917045593262</v>
      </c>
      <c r="Q11658" s="1">
        <v>1.0973707437515259</v>
      </c>
      <c r="S11658" s="1">
        <v>39</v>
      </c>
      <c r="T11658" s="1">
        <v>1</v>
      </c>
      <c r="U11658" s="1">
        <v>15375320</v>
      </c>
      <c r="V11658" s="1">
        <v>1.3918497562408447</v>
      </c>
      <c r="W11658" s="1">
        <v>9.9535379409790039</v>
      </c>
      <c r="X11658" s="1">
        <v>9.9535379409790039</v>
      </c>
    </row>
    <row r="11659" spans="1:24" x14ac:dyDescent="0.35">
      <c r="A11659" s="1">
        <v>400385</v>
      </c>
      <c r="B11659" s="1" t="s">
        <v>2353</v>
      </c>
      <c r="C11659" s="1">
        <v>129547203</v>
      </c>
      <c r="D11659" s="1">
        <v>385</v>
      </c>
      <c r="E11659" s="1" t="s">
        <v>2942</v>
      </c>
      <c r="F11659" s="1" t="s">
        <v>118</v>
      </c>
      <c r="G11659" s="1" t="s">
        <v>506</v>
      </c>
      <c r="H11659" s="1" t="s">
        <v>916</v>
      </c>
      <c r="S11659" s="1">
        <v>40</v>
      </c>
      <c r="T11659" s="1">
        <v>1</v>
      </c>
      <c r="U11659" s="1">
        <v>0</v>
      </c>
      <c r="V11659" s="1">
        <v>0</v>
      </c>
      <c r="W11659" s="1">
        <v>-100</v>
      </c>
      <c r="X11659" s="1">
        <v>-100</v>
      </c>
    </row>
    <row r="11660" spans="1:24" x14ac:dyDescent="0.35">
      <c r="A11660" s="1">
        <v>410385</v>
      </c>
      <c r="B11660" s="1" t="s">
        <v>2354</v>
      </c>
      <c r="C11660" s="1">
        <v>129547203</v>
      </c>
      <c r="D11660" s="1">
        <v>385</v>
      </c>
      <c r="E11660" s="1" t="s">
        <v>2942</v>
      </c>
      <c r="F11660" s="1" t="s">
        <v>118</v>
      </c>
      <c r="G11660" s="1" t="s">
        <v>506</v>
      </c>
      <c r="H11660" s="1" t="s">
        <v>916</v>
      </c>
      <c r="S11660" s="1">
        <v>41</v>
      </c>
      <c r="T11660" s="1">
        <v>1</v>
      </c>
      <c r="U11660" s="1">
        <v>0</v>
      </c>
      <c r="V11660" s="1">
        <v>0</v>
      </c>
    </row>
    <row r="11661" spans="1:24" x14ac:dyDescent="0.35">
      <c r="A11661" s="1">
        <v>420385</v>
      </c>
      <c r="B11661" s="1" t="s">
        <v>2355</v>
      </c>
      <c r="C11661" s="1">
        <v>129547203</v>
      </c>
      <c r="D11661" s="1">
        <v>385</v>
      </c>
      <c r="E11661" s="1" t="s">
        <v>2942</v>
      </c>
      <c r="F11661" s="1" t="s">
        <v>118</v>
      </c>
      <c r="G11661" s="1" t="s">
        <v>506</v>
      </c>
      <c r="H11661" s="1" t="s">
        <v>916</v>
      </c>
      <c r="S11661" s="1">
        <v>42</v>
      </c>
      <c r="T11661" s="1">
        <v>1</v>
      </c>
      <c r="U11661" s="1">
        <v>0</v>
      </c>
      <c r="V11661" s="1">
        <v>0</v>
      </c>
    </row>
    <row r="11662" spans="1:24" x14ac:dyDescent="0.35">
      <c r="A11662" s="1">
        <v>430385</v>
      </c>
      <c r="B11662" s="1" t="s">
        <v>2356</v>
      </c>
      <c r="C11662" s="1">
        <v>129547203</v>
      </c>
      <c r="D11662" s="1">
        <v>385</v>
      </c>
      <c r="E11662" s="1" t="s">
        <v>2942</v>
      </c>
      <c r="F11662" s="1" t="s">
        <v>118</v>
      </c>
      <c r="G11662" s="1" t="s">
        <v>506</v>
      </c>
      <c r="H11662" s="1" t="s">
        <v>916</v>
      </c>
      <c r="S11662" s="1">
        <v>43</v>
      </c>
      <c r="T11662" s="1">
        <v>1</v>
      </c>
      <c r="U11662" s="1">
        <v>0</v>
      </c>
      <c r="V11662" s="1">
        <v>0</v>
      </c>
    </row>
    <row r="11663" spans="1:24" x14ac:dyDescent="0.35">
      <c r="A11663" s="1">
        <v>440385</v>
      </c>
      <c r="B11663" s="1" t="s">
        <v>2357</v>
      </c>
      <c r="C11663" s="1">
        <v>129547203</v>
      </c>
      <c r="D11663" s="1">
        <v>385</v>
      </c>
      <c r="E11663" s="1" t="s">
        <v>2942</v>
      </c>
      <c r="F11663" s="1" t="s">
        <v>118</v>
      </c>
      <c r="G11663" s="1" t="s">
        <v>506</v>
      </c>
      <c r="H11663" s="1" t="s">
        <v>916</v>
      </c>
      <c r="S11663" s="1">
        <v>44</v>
      </c>
      <c r="T11663" s="1">
        <v>1</v>
      </c>
      <c r="U11663" s="1">
        <v>0</v>
      </c>
      <c r="V11663" s="1">
        <v>0</v>
      </c>
    </row>
    <row r="11664" spans="1:24" x14ac:dyDescent="0.35">
      <c r="A11664" s="1">
        <v>450385</v>
      </c>
      <c r="B11664" s="1" t="s">
        <v>2358</v>
      </c>
      <c r="C11664" s="1">
        <v>129547203</v>
      </c>
      <c r="D11664" s="1">
        <v>385</v>
      </c>
      <c r="E11664" s="1" t="s">
        <v>2942</v>
      </c>
      <c r="F11664" s="1" t="s">
        <v>118</v>
      </c>
      <c r="G11664" s="1" t="s">
        <v>506</v>
      </c>
      <c r="H11664" s="1" t="s">
        <v>916</v>
      </c>
      <c r="S11664" s="1">
        <v>45</v>
      </c>
      <c r="T11664" s="1">
        <v>1</v>
      </c>
      <c r="U11664" s="1">
        <v>0</v>
      </c>
      <c r="V11664" s="1">
        <v>0</v>
      </c>
    </row>
    <row r="11665" spans="1:24" x14ac:dyDescent="0.35">
      <c r="A11665" s="1">
        <v>460385</v>
      </c>
      <c r="B11665" s="1" t="s">
        <v>2359</v>
      </c>
      <c r="C11665" s="1">
        <v>129547203</v>
      </c>
      <c r="D11665" s="1">
        <v>385</v>
      </c>
      <c r="E11665" s="1" t="s">
        <v>2942</v>
      </c>
      <c r="F11665" s="1" t="s">
        <v>118</v>
      </c>
      <c r="G11665" s="1" t="s">
        <v>506</v>
      </c>
      <c r="H11665" s="1" t="s">
        <v>916</v>
      </c>
      <c r="S11665" s="1">
        <v>46</v>
      </c>
      <c r="T11665" s="1">
        <v>1</v>
      </c>
      <c r="U11665" s="1">
        <v>0</v>
      </c>
      <c r="V11665" s="1">
        <v>0</v>
      </c>
    </row>
    <row r="11666" spans="1:24" x14ac:dyDescent="0.35">
      <c r="A11666" s="1">
        <v>470385</v>
      </c>
      <c r="B11666" s="1" t="s">
        <v>2360</v>
      </c>
      <c r="C11666" s="1">
        <v>129547203</v>
      </c>
      <c r="D11666" s="1">
        <v>385</v>
      </c>
      <c r="E11666" s="1" t="s">
        <v>2942</v>
      </c>
      <c r="F11666" s="1" t="s">
        <v>118</v>
      </c>
      <c r="G11666" s="1" t="s">
        <v>506</v>
      </c>
      <c r="H11666" s="1" t="s">
        <v>916</v>
      </c>
      <c r="S11666" s="1">
        <v>47</v>
      </c>
      <c r="T11666" s="1">
        <v>1</v>
      </c>
      <c r="U11666" s="1">
        <v>0</v>
      </c>
      <c r="V11666" s="1">
        <v>0</v>
      </c>
    </row>
    <row r="11667" spans="1:24" x14ac:dyDescent="0.35">
      <c r="A11667" s="1">
        <v>480385</v>
      </c>
      <c r="B11667" s="1" t="s">
        <v>2361</v>
      </c>
      <c r="C11667" s="1">
        <v>129547203</v>
      </c>
      <c r="D11667" s="1">
        <v>385</v>
      </c>
      <c r="E11667" s="1" t="s">
        <v>2942</v>
      </c>
      <c r="F11667" s="1" t="s">
        <v>118</v>
      </c>
      <c r="G11667" s="1" t="s">
        <v>506</v>
      </c>
      <c r="H11667" s="1" t="s">
        <v>916</v>
      </c>
      <c r="S11667" s="1">
        <v>48</v>
      </c>
      <c r="T11667" s="1">
        <v>1</v>
      </c>
      <c r="U11667" s="1">
        <v>0</v>
      </c>
      <c r="V11667" s="1">
        <v>0</v>
      </c>
    </row>
    <row r="11668" spans="1:24" x14ac:dyDescent="0.35">
      <c r="A11668" s="1">
        <v>290374</v>
      </c>
      <c r="B11668" s="1" t="s">
        <v>2341</v>
      </c>
      <c r="C11668" s="1">
        <v>129547303</v>
      </c>
      <c r="D11668" s="1">
        <v>374</v>
      </c>
      <c r="E11668" s="1" t="s">
        <v>2943</v>
      </c>
      <c r="F11668" s="1" t="s">
        <v>118</v>
      </c>
      <c r="G11668" s="1" t="s">
        <v>506</v>
      </c>
      <c r="H11668" s="1" t="s">
        <v>916</v>
      </c>
      <c r="I11668" s="1">
        <v>733141.92</v>
      </c>
      <c r="K11668" s="1">
        <v>221391</v>
      </c>
      <c r="L11668" s="1">
        <v>6182518</v>
      </c>
      <c r="S11668" s="1">
        <v>29</v>
      </c>
      <c r="T11668" s="1">
        <v>1</v>
      </c>
      <c r="U11668" s="1">
        <v>7137051</v>
      </c>
      <c r="V11668" s="1">
        <v>0</v>
      </c>
    </row>
    <row r="11669" spans="1:24" x14ac:dyDescent="0.35">
      <c r="A11669" s="1">
        <v>300374</v>
      </c>
      <c r="B11669" s="1" t="s">
        <v>2343</v>
      </c>
      <c r="C11669" s="1">
        <v>129547303</v>
      </c>
      <c r="D11669" s="1">
        <v>374</v>
      </c>
      <c r="E11669" s="1" t="s">
        <v>2943</v>
      </c>
      <c r="F11669" s="1" t="s">
        <v>118</v>
      </c>
      <c r="G11669" s="1" t="s">
        <v>506</v>
      </c>
      <c r="H11669" s="1" t="s">
        <v>916</v>
      </c>
      <c r="I11669" s="1">
        <v>749976.75</v>
      </c>
      <c r="K11669" s="1">
        <v>221391</v>
      </c>
      <c r="L11669" s="1">
        <v>6319724.5</v>
      </c>
      <c r="M11669" s="1">
        <v>0.13720649480819702</v>
      </c>
      <c r="N11669" s="1">
        <v>2.2192656993865967</v>
      </c>
      <c r="O11669" s="1">
        <v>1.6834830865263939E-2</v>
      </c>
      <c r="P11669" s="1">
        <v>2.2962579727172852</v>
      </c>
      <c r="Q11669" s="1">
        <v>0</v>
      </c>
      <c r="S11669" s="1">
        <v>30</v>
      </c>
      <c r="T11669" s="1">
        <v>1</v>
      </c>
      <c r="U11669" s="1">
        <v>7291092</v>
      </c>
      <c r="V11669" s="1">
        <v>0.15404132008552551</v>
      </c>
      <c r="W11669" s="1">
        <v>2.1583285331726074</v>
      </c>
      <c r="X11669" s="1">
        <v>2.1583285331726074</v>
      </c>
    </row>
    <row r="11670" spans="1:24" x14ac:dyDescent="0.35">
      <c r="A11670" s="1">
        <v>310374</v>
      </c>
      <c r="B11670" s="1" t="s">
        <v>2344</v>
      </c>
      <c r="C11670" s="1">
        <v>129547303</v>
      </c>
      <c r="D11670" s="1">
        <v>374</v>
      </c>
      <c r="E11670" s="1" t="s">
        <v>2943</v>
      </c>
      <c r="F11670" s="1" t="s">
        <v>118</v>
      </c>
      <c r="G11670" s="1" t="s">
        <v>506</v>
      </c>
      <c r="H11670" s="1" t="s">
        <v>916</v>
      </c>
      <c r="I11670" s="1">
        <v>769917.97</v>
      </c>
      <c r="L11670" s="1">
        <v>6330797</v>
      </c>
      <c r="M11670" s="1">
        <v>1.1072499677538872E-2</v>
      </c>
      <c r="N11670" s="1">
        <v>0.17520542442798615</v>
      </c>
      <c r="O11670" s="1">
        <v>1.9941220059990883E-2</v>
      </c>
      <c r="P11670" s="1">
        <v>2.6589117050170898</v>
      </c>
      <c r="S11670" s="1">
        <v>31</v>
      </c>
      <c r="T11670" s="1">
        <v>1</v>
      </c>
      <c r="U11670" s="1">
        <v>7100715</v>
      </c>
      <c r="V11670" s="1">
        <v>3.1013719737529755E-2</v>
      </c>
      <c r="W11670" s="1">
        <v>-2.6110904216766357</v>
      </c>
      <c r="X11670" s="1">
        <v>-2.6110904216766357</v>
      </c>
    </row>
    <row r="11671" spans="1:24" x14ac:dyDescent="0.35">
      <c r="A11671" s="1">
        <v>320374</v>
      </c>
      <c r="B11671" s="1" t="s">
        <v>2345</v>
      </c>
      <c r="C11671" s="1">
        <v>129547303</v>
      </c>
      <c r="D11671" s="1">
        <v>374</v>
      </c>
      <c r="E11671" s="1" t="s">
        <v>2943</v>
      </c>
      <c r="F11671" s="1" t="s">
        <v>118</v>
      </c>
      <c r="G11671" s="1" t="s">
        <v>506</v>
      </c>
      <c r="H11671" s="1" t="s">
        <v>916</v>
      </c>
      <c r="I11671" s="1">
        <v>798821.75</v>
      </c>
      <c r="K11671" s="1">
        <v>221391</v>
      </c>
      <c r="L11671" s="1">
        <v>6387154</v>
      </c>
      <c r="M11671" s="1">
        <v>5.6357000023126602E-2</v>
      </c>
      <c r="N11671" s="1">
        <v>0.89020389318466187</v>
      </c>
      <c r="O11671" s="1">
        <v>2.890378050506115E-2</v>
      </c>
      <c r="P11671" s="1">
        <v>3.7541375160217285</v>
      </c>
      <c r="S11671" s="1">
        <v>32</v>
      </c>
      <c r="T11671" s="1">
        <v>1</v>
      </c>
      <c r="U11671" s="1">
        <v>7407367</v>
      </c>
      <c r="V11671" s="1">
        <v>8.5260778665542603E-2</v>
      </c>
      <c r="W11671" s="1">
        <v>4.3186073303222656</v>
      </c>
      <c r="X11671" s="1">
        <v>4.3186073303222656</v>
      </c>
    </row>
    <row r="11672" spans="1:24" x14ac:dyDescent="0.35">
      <c r="A11672" s="1">
        <v>330374</v>
      </c>
      <c r="B11672" s="1" t="s">
        <v>2346</v>
      </c>
      <c r="C11672" s="1">
        <v>129547303</v>
      </c>
      <c r="D11672" s="1">
        <v>374</v>
      </c>
      <c r="E11672" s="1" t="s">
        <v>2943</v>
      </c>
      <c r="F11672" s="1" t="s">
        <v>118</v>
      </c>
      <c r="G11672" s="1" t="s">
        <v>506</v>
      </c>
      <c r="H11672" s="1" t="s">
        <v>916</v>
      </c>
      <c r="I11672" s="1">
        <v>849459.37</v>
      </c>
      <c r="K11672" s="1">
        <v>221391</v>
      </c>
      <c r="L11672" s="1">
        <v>6471886.5</v>
      </c>
      <c r="M11672" s="1">
        <v>8.4732502698898315E-2</v>
      </c>
      <c r="N11672" s="1">
        <v>1.3266080617904663</v>
      </c>
      <c r="O11672" s="1">
        <v>5.0637621432542801E-2</v>
      </c>
      <c r="P11672" s="1">
        <v>6.3390388488769531</v>
      </c>
      <c r="Q11672" s="1">
        <v>0</v>
      </c>
      <c r="S11672" s="1">
        <v>33</v>
      </c>
      <c r="T11672" s="1">
        <v>1</v>
      </c>
      <c r="U11672" s="1">
        <v>7542737</v>
      </c>
      <c r="V11672" s="1">
        <v>0.13537012040615082</v>
      </c>
      <c r="W11672" s="1">
        <v>1.8275049924850464</v>
      </c>
      <c r="X11672" s="1">
        <v>1.8275049924850464</v>
      </c>
    </row>
    <row r="11673" spans="1:24" x14ac:dyDescent="0.35">
      <c r="A11673" s="1">
        <v>340374</v>
      </c>
      <c r="B11673" s="1" t="s">
        <v>2347</v>
      </c>
      <c r="C11673" s="1">
        <v>129547303</v>
      </c>
      <c r="D11673" s="1">
        <v>374</v>
      </c>
      <c r="E11673" s="1" t="s">
        <v>2943</v>
      </c>
      <c r="F11673" s="1" t="s">
        <v>118</v>
      </c>
      <c r="G11673" s="1" t="s">
        <v>506</v>
      </c>
      <c r="H11673" s="1" t="s">
        <v>916</v>
      </c>
      <c r="I11673" s="1">
        <v>849414.51</v>
      </c>
      <c r="K11673" s="1">
        <v>221391</v>
      </c>
      <c r="L11673" s="1">
        <v>6471882.5</v>
      </c>
      <c r="M11673" s="1">
        <v>-3.9999999899009708E-6</v>
      </c>
      <c r="N11673" s="1">
        <v>-6.1805782024748623E-5</v>
      </c>
      <c r="O11673" s="1">
        <v>-4.4860000343760476E-5</v>
      </c>
      <c r="P11673" s="1">
        <v>-5.2810059860348701E-3</v>
      </c>
      <c r="Q11673" s="1">
        <v>0</v>
      </c>
      <c r="S11673" s="1">
        <v>34</v>
      </c>
      <c r="T11673" s="1">
        <v>1</v>
      </c>
      <c r="U11673" s="1">
        <v>7542688</v>
      </c>
      <c r="V11673" s="1">
        <v>-4.8860001697903499E-5</v>
      </c>
      <c r="W11673" s="1">
        <v>-6.4963154727593064E-4</v>
      </c>
      <c r="X11673" s="1">
        <v>-6.4963154727593064E-4</v>
      </c>
    </row>
    <row r="11674" spans="1:24" x14ac:dyDescent="0.35">
      <c r="A11674" s="1">
        <v>350374</v>
      </c>
      <c r="B11674" s="1" t="s">
        <v>2348</v>
      </c>
      <c r="C11674" s="1">
        <v>129547303</v>
      </c>
      <c r="D11674" s="1">
        <v>374</v>
      </c>
      <c r="E11674" s="1" t="s">
        <v>2943</v>
      </c>
      <c r="F11674" s="1" t="s">
        <v>118</v>
      </c>
      <c r="G11674" s="1" t="s">
        <v>506</v>
      </c>
      <c r="H11674" s="1" t="s">
        <v>916</v>
      </c>
      <c r="I11674" s="1">
        <v>897589.38</v>
      </c>
      <c r="K11674" s="1">
        <v>221391</v>
      </c>
      <c r="L11674" s="1">
        <v>6531093.5</v>
      </c>
      <c r="M11674" s="1">
        <v>5.9211000800132751E-2</v>
      </c>
      <c r="N11674" s="1">
        <v>0.91489607095718384</v>
      </c>
      <c r="O11674" s="1">
        <v>4.8174869269132614E-2</v>
      </c>
      <c r="P11674" s="1">
        <v>5.6715383529663086</v>
      </c>
      <c r="Q11674" s="1">
        <v>0</v>
      </c>
      <c r="S11674" s="1">
        <v>35</v>
      </c>
      <c r="T11674" s="1">
        <v>1</v>
      </c>
      <c r="U11674" s="1">
        <v>7650074</v>
      </c>
      <c r="V11674" s="1">
        <v>0.10738587379455566</v>
      </c>
      <c r="W11674" s="1">
        <v>1.4237099885940552</v>
      </c>
      <c r="X11674" s="1">
        <v>1.4237099885940552</v>
      </c>
    </row>
    <row r="11675" spans="1:24" x14ac:dyDescent="0.35">
      <c r="A11675" s="1">
        <v>360374</v>
      </c>
      <c r="B11675" s="1" t="s">
        <v>2349</v>
      </c>
      <c r="C11675" s="1">
        <v>129547303</v>
      </c>
      <c r="D11675" s="1">
        <v>374</v>
      </c>
      <c r="E11675" s="1" t="s">
        <v>2943</v>
      </c>
      <c r="F11675" s="1" t="s">
        <v>118</v>
      </c>
      <c r="G11675" s="1" t="s">
        <v>506</v>
      </c>
      <c r="H11675" s="1" t="s">
        <v>916</v>
      </c>
      <c r="I11675" s="1">
        <v>1015558.46</v>
      </c>
      <c r="K11675" s="1">
        <v>221391</v>
      </c>
      <c r="L11675" s="1">
        <v>6965520.5</v>
      </c>
      <c r="M11675" s="1">
        <v>0.43442699313163757</v>
      </c>
      <c r="N11675" s="1">
        <v>6.6516733169555664</v>
      </c>
      <c r="O11675" s="1">
        <v>0.1179690808057785</v>
      </c>
      <c r="P11675" s="1">
        <v>13.142878532409668</v>
      </c>
      <c r="Q11675" s="1">
        <v>0</v>
      </c>
      <c r="S11675" s="1">
        <v>36</v>
      </c>
      <c r="T11675" s="1">
        <v>1</v>
      </c>
      <c r="U11675" s="1">
        <v>8202470</v>
      </c>
      <c r="V11675" s="1">
        <v>0.55239605903625488</v>
      </c>
      <c r="W11675" s="1">
        <v>7.2207927703857422</v>
      </c>
      <c r="X11675" s="1">
        <v>7.2207927703857422</v>
      </c>
    </row>
    <row r="11676" spans="1:24" x14ac:dyDescent="0.35">
      <c r="A11676" s="1">
        <v>370374</v>
      </c>
      <c r="B11676" s="1" t="s">
        <v>2350</v>
      </c>
      <c r="C11676" s="1">
        <v>129547303</v>
      </c>
      <c r="D11676" s="1">
        <v>374</v>
      </c>
      <c r="E11676" s="1" t="s">
        <v>2943</v>
      </c>
      <c r="F11676" s="1" t="s">
        <v>118</v>
      </c>
      <c r="G11676" s="1" t="s">
        <v>506</v>
      </c>
      <c r="H11676" s="1" t="s">
        <v>916</v>
      </c>
      <c r="I11676" s="1">
        <v>1057726.6599999999</v>
      </c>
      <c r="K11676" s="1">
        <v>221391</v>
      </c>
      <c r="L11676" s="1">
        <v>7345500</v>
      </c>
      <c r="M11676" s="1">
        <v>0.37997949123382568</v>
      </c>
      <c r="N11676" s="1">
        <v>5.4551486968994141</v>
      </c>
      <c r="O11676" s="1">
        <v>4.2168200016021729E-2</v>
      </c>
      <c r="P11676" s="1">
        <v>4.1522178649902344</v>
      </c>
      <c r="Q11676" s="1">
        <v>0</v>
      </c>
      <c r="S11676" s="1">
        <v>37</v>
      </c>
      <c r="T11676" s="1">
        <v>1</v>
      </c>
      <c r="U11676" s="1">
        <v>8624618</v>
      </c>
      <c r="V11676" s="1">
        <v>0.42214769124984741</v>
      </c>
      <c r="W11676" s="1">
        <v>5.1465959548950195</v>
      </c>
      <c r="X11676" s="1">
        <v>5.1465959548950195</v>
      </c>
    </row>
    <row r="11677" spans="1:24" x14ac:dyDescent="0.35">
      <c r="A11677" s="1">
        <v>380374</v>
      </c>
      <c r="B11677" s="1" t="s">
        <v>2351</v>
      </c>
      <c r="C11677" s="1">
        <v>129547303</v>
      </c>
      <c r="D11677" s="1">
        <v>374</v>
      </c>
      <c r="E11677" s="1" t="s">
        <v>2943</v>
      </c>
      <c r="F11677" s="1" t="s">
        <v>118</v>
      </c>
      <c r="G11677" s="1" t="s">
        <v>506</v>
      </c>
      <c r="H11677" s="1" t="s">
        <v>916</v>
      </c>
      <c r="I11677" s="1">
        <v>1157737</v>
      </c>
      <c r="K11677" s="1">
        <v>414491.28125</v>
      </c>
      <c r="L11677" s="1">
        <v>7495452</v>
      </c>
      <c r="M11677" s="1">
        <v>0.1499519944190979</v>
      </c>
      <c r="N11677" s="1">
        <v>2.0414130687713623</v>
      </c>
      <c r="O11677" s="1">
        <v>0.10001034289598465</v>
      </c>
      <c r="P11677" s="1">
        <v>9.4552164077758789</v>
      </c>
      <c r="Q11677" s="1">
        <v>0.19310028851032257</v>
      </c>
      <c r="S11677" s="1">
        <v>38</v>
      </c>
      <c r="T11677" s="1">
        <v>1</v>
      </c>
      <c r="U11677" s="1">
        <v>9067680</v>
      </c>
      <c r="V11677" s="1">
        <v>0.44306263327598572</v>
      </c>
      <c r="W11677" s="1">
        <v>5.1371784210205078</v>
      </c>
      <c r="X11677" s="1">
        <v>5.1371784210205078</v>
      </c>
    </row>
    <row r="11678" spans="1:24" x14ac:dyDescent="0.35">
      <c r="A11678" s="1">
        <v>390374</v>
      </c>
      <c r="B11678" s="1" t="s">
        <v>2352</v>
      </c>
      <c r="C11678" s="1">
        <v>129547303</v>
      </c>
      <c r="D11678" s="1">
        <v>374</v>
      </c>
      <c r="E11678" s="1" t="s">
        <v>2943</v>
      </c>
      <c r="F11678" s="1" t="s">
        <v>118</v>
      </c>
      <c r="G11678" s="1" t="s">
        <v>506</v>
      </c>
      <c r="H11678" s="1" t="s">
        <v>916</v>
      </c>
      <c r="I11678" s="1">
        <v>1176302</v>
      </c>
      <c r="K11678" s="1">
        <v>607490.875</v>
      </c>
      <c r="L11678" s="1">
        <v>7562906</v>
      </c>
      <c r="M11678" s="1">
        <v>6.7454002797603607E-2</v>
      </c>
      <c r="N11678" s="1">
        <v>0.8999323844909668</v>
      </c>
      <c r="O11678" s="1">
        <v>1.8564999103546143E-2</v>
      </c>
      <c r="P11678" s="1">
        <v>1.6035593748092651</v>
      </c>
      <c r="Q11678" s="1">
        <v>0.19299958646297455</v>
      </c>
      <c r="S11678" s="1">
        <v>39</v>
      </c>
      <c r="T11678" s="1">
        <v>1</v>
      </c>
      <c r="U11678" s="1">
        <v>9346699</v>
      </c>
      <c r="V11678" s="1">
        <v>0.2790185809135437</v>
      </c>
      <c r="W11678" s="1">
        <v>3.0770714282989502</v>
      </c>
      <c r="X11678" s="1">
        <v>3.0770714282989502</v>
      </c>
    </row>
    <row r="11679" spans="1:24" x14ac:dyDescent="0.35">
      <c r="A11679" s="1">
        <v>400374</v>
      </c>
      <c r="B11679" s="1" t="s">
        <v>2353</v>
      </c>
      <c r="C11679" s="1">
        <v>129547303</v>
      </c>
      <c r="D11679" s="1">
        <v>374</v>
      </c>
      <c r="E11679" s="1" t="s">
        <v>2943</v>
      </c>
      <c r="F11679" s="1" t="s">
        <v>118</v>
      </c>
      <c r="G11679" s="1" t="s">
        <v>506</v>
      </c>
      <c r="H11679" s="1" t="s">
        <v>916</v>
      </c>
      <c r="S11679" s="1">
        <v>40</v>
      </c>
      <c r="T11679" s="1">
        <v>1</v>
      </c>
      <c r="U11679" s="1">
        <v>0</v>
      </c>
      <c r="V11679" s="1">
        <v>0</v>
      </c>
      <c r="W11679" s="1">
        <v>-100</v>
      </c>
      <c r="X11679" s="1">
        <v>-100</v>
      </c>
    </row>
    <row r="11680" spans="1:24" x14ac:dyDescent="0.35">
      <c r="A11680" s="1">
        <v>410374</v>
      </c>
      <c r="B11680" s="1" t="s">
        <v>2354</v>
      </c>
      <c r="C11680" s="1">
        <v>129547303</v>
      </c>
      <c r="D11680" s="1">
        <v>374</v>
      </c>
      <c r="E11680" s="1" t="s">
        <v>2943</v>
      </c>
      <c r="F11680" s="1" t="s">
        <v>118</v>
      </c>
      <c r="G11680" s="1" t="s">
        <v>506</v>
      </c>
      <c r="H11680" s="1" t="s">
        <v>916</v>
      </c>
      <c r="S11680" s="1">
        <v>41</v>
      </c>
      <c r="T11680" s="1">
        <v>1</v>
      </c>
      <c r="U11680" s="1">
        <v>0</v>
      </c>
      <c r="V11680" s="1">
        <v>0</v>
      </c>
    </row>
    <row r="11681" spans="1:24" x14ac:dyDescent="0.35">
      <c r="A11681" s="1">
        <v>420374</v>
      </c>
      <c r="B11681" s="1" t="s">
        <v>2355</v>
      </c>
      <c r="C11681" s="1">
        <v>129547303</v>
      </c>
      <c r="D11681" s="1">
        <v>374</v>
      </c>
      <c r="E11681" s="1" t="s">
        <v>2943</v>
      </c>
      <c r="F11681" s="1" t="s">
        <v>118</v>
      </c>
      <c r="G11681" s="1" t="s">
        <v>506</v>
      </c>
      <c r="H11681" s="1" t="s">
        <v>916</v>
      </c>
      <c r="S11681" s="1">
        <v>42</v>
      </c>
      <c r="T11681" s="1">
        <v>1</v>
      </c>
      <c r="U11681" s="1">
        <v>0</v>
      </c>
      <c r="V11681" s="1">
        <v>0</v>
      </c>
    </row>
    <row r="11682" spans="1:24" x14ac:dyDescent="0.35">
      <c r="A11682" s="1">
        <v>430374</v>
      </c>
      <c r="B11682" s="1" t="s">
        <v>2356</v>
      </c>
      <c r="C11682" s="1">
        <v>129547303</v>
      </c>
      <c r="D11682" s="1">
        <v>374</v>
      </c>
      <c r="E11682" s="1" t="s">
        <v>2943</v>
      </c>
      <c r="F11682" s="1" t="s">
        <v>118</v>
      </c>
      <c r="G11682" s="1" t="s">
        <v>506</v>
      </c>
      <c r="H11682" s="1" t="s">
        <v>916</v>
      </c>
      <c r="S11682" s="1">
        <v>43</v>
      </c>
      <c r="T11682" s="1">
        <v>1</v>
      </c>
      <c r="U11682" s="1">
        <v>0</v>
      </c>
      <c r="V11682" s="1">
        <v>0</v>
      </c>
    </row>
    <row r="11683" spans="1:24" x14ac:dyDescent="0.35">
      <c r="A11683" s="1">
        <v>440374</v>
      </c>
      <c r="B11683" s="1" t="s">
        <v>2357</v>
      </c>
      <c r="C11683" s="1">
        <v>129547303</v>
      </c>
      <c r="D11683" s="1">
        <v>374</v>
      </c>
      <c r="E11683" s="1" t="s">
        <v>2943</v>
      </c>
      <c r="F11683" s="1" t="s">
        <v>118</v>
      </c>
      <c r="G11683" s="1" t="s">
        <v>506</v>
      </c>
      <c r="H11683" s="1" t="s">
        <v>916</v>
      </c>
      <c r="S11683" s="1">
        <v>44</v>
      </c>
      <c r="T11683" s="1">
        <v>1</v>
      </c>
      <c r="U11683" s="1">
        <v>0</v>
      </c>
      <c r="V11683" s="1">
        <v>0</v>
      </c>
    </row>
    <row r="11684" spans="1:24" x14ac:dyDescent="0.35">
      <c r="A11684" s="1">
        <v>450374</v>
      </c>
      <c r="B11684" s="1" t="s">
        <v>2358</v>
      </c>
      <c r="C11684" s="1">
        <v>129547303</v>
      </c>
      <c r="D11684" s="1">
        <v>374</v>
      </c>
      <c r="E11684" s="1" t="s">
        <v>2943</v>
      </c>
      <c r="F11684" s="1" t="s">
        <v>118</v>
      </c>
      <c r="G11684" s="1" t="s">
        <v>506</v>
      </c>
      <c r="H11684" s="1" t="s">
        <v>916</v>
      </c>
      <c r="S11684" s="1">
        <v>45</v>
      </c>
      <c r="T11684" s="1">
        <v>1</v>
      </c>
      <c r="U11684" s="1">
        <v>0</v>
      </c>
      <c r="V11684" s="1">
        <v>0</v>
      </c>
    </row>
    <row r="11685" spans="1:24" x14ac:dyDescent="0.35">
      <c r="A11685" s="1">
        <v>460374</v>
      </c>
      <c r="B11685" s="1" t="s">
        <v>2359</v>
      </c>
      <c r="C11685" s="1">
        <v>129547303</v>
      </c>
      <c r="D11685" s="1">
        <v>374</v>
      </c>
      <c r="E11685" s="1" t="s">
        <v>2943</v>
      </c>
      <c r="F11685" s="1" t="s">
        <v>118</v>
      </c>
      <c r="G11685" s="1" t="s">
        <v>506</v>
      </c>
      <c r="H11685" s="1" t="s">
        <v>916</v>
      </c>
      <c r="S11685" s="1">
        <v>46</v>
      </c>
      <c r="T11685" s="1">
        <v>1</v>
      </c>
      <c r="U11685" s="1">
        <v>0</v>
      </c>
      <c r="V11685" s="1">
        <v>0</v>
      </c>
    </row>
    <row r="11686" spans="1:24" x14ac:dyDescent="0.35">
      <c r="A11686" s="1">
        <v>470374</v>
      </c>
      <c r="B11686" s="1" t="s">
        <v>2360</v>
      </c>
      <c r="C11686" s="1">
        <v>129547303</v>
      </c>
      <c r="D11686" s="1">
        <v>374</v>
      </c>
      <c r="E11686" s="1" t="s">
        <v>2943</v>
      </c>
      <c r="F11686" s="1" t="s">
        <v>118</v>
      </c>
      <c r="G11686" s="1" t="s">
        <v>506</v>
      </c>
      <c r="H11686" s="1" t="s">
        <v>916</v>
      </c>
      <c r="S11686" s="1">
        <v>47</v>
      </c>
      <c r="T11686" s="1">
        <v>1</v>
      </c>
      <c r="U11686" s="1">
        <v>0</v>
      </c>
      <c r="V11686" s="1">
        <v>0</v>
      </c>
    </row>
    <row r="11687" spans="1:24" x14ac:dyDescent="0.35">
      <c r="A11687" s="1">
        <v>480374</v>
      </c>
      <c r="B11687" s="1" t="s">
        <v>2361</v>
      </c>
      <c r="C11687" s="1">
        <v>129547303</v>
      </c>
      <c r="D11687" s="1">
        <v>374</v>
      </c>
      <c r="E11687" s="1" t="s">
        <v>2943</v>
      </c>
      <c r="F11687" s="1" t="s">
        <v>118</v>
      </c>
      <c r="G11687" s="1" t="s">
        <v>506</v>
      </c>
      <c r="H11687" s="1" t="s">
        <v>916</v>
      </c>
      <c r="S11687" s="1">
        <v>48</v>
      </c>
      <c r="T11687" s="1">
        <v>1</v>
      </c>
      <c r="U11687" s="1">
        <v>0</v>
      </c>
      <c r="V11687" s="1">
        <v>0</v>
      </c>
    </row>
    <row r="11688" spans="1:24" x14ac:dyDescent="0.35">
      <c r="A11688" s="1">
        <v>290427</v>
      </c>
      <c r="B11688" s="1" t="s">
        <v>2341</v>
      </c>
      <c r="C11688" s="1">
        <v>129547603</v>
      </c>
      <c r="D11688" s="1">
        <v>427</v>
      </c>
      <c r="E11688" s="1" t="s">
        <v>2944</v>
      </c>
      <c r="F11688" s="1" t="s">
        <v>118</v>
      </c>
      <c r="G11688" s="1" t="s">
        <v>506</v>
      </c>
      <c r="H11688" s="1" t="s">
        <v>916</v>
      </c>
      <c r="I11688" s="1">
        <v>1292878.47</v>
      </c>
      <c r="K11688" s="1">
        <v>328716</v>
      </c>
      <c r="L11688" s="1">
        <v>6757137.5</v>
      </c>
      <c r="S11688" s="1">
        <v>29</v>
      </c>
      <c r="T11688" s="1">
        <v>1</v>
      </c>
      <c r="U11688" s="1">
        <v>8378732</v>
      </c>
      <c r="V11688" s="1">
        <v>0</v>
      </c>
    </row>
    <row r="11689" spans="1:24" x14ac:dyDescent="0.35">
      <c r="A11689" s="1">
        <v>300427</v>
      </c>
      <c r="B11689" s="1" t="s">
        <v>2343</v>
      </c>
      <c r="C11689" s="1">
        <v>129547603</v>
      </c>
      <c r="D11689" s="1">
        <v>427</v>
      </c>
      <c r="E11689" s="1" t="s">
        <v>2944</v>
      </c>
      <c r="F11689" s="1" t="s">
        <v>118</v>
      </c>
      <c r="G11689" s="1" t="s">
        <v>506</v>
      </c>
      <c r="H11689" s="1" t="s">
        <v>916</v>
      </c>
      <c r="I11689" s="1">
        <v>1327528.94</v>
      </c>
      <c r="K11689" s="1">
        <v>328716</v>
      </c>
      <c r="L11689" s="1">
        <v>6937771</v>
      </c>
      <c r="M11689" s="1">
        <v>0.18063350021839142</v>
      </c>
      <c r="N11689" s="1">
        <v>2.6732251644134521</v>
      </c>
      <c r="O11689" s="1">
        <v>3.4650471061468124E-2</v>
      </c>
      <c r="P11689" s="1">
        <v>2.6801025867462158</v>
      </c>
      <c r="Q11689" s="1">
        <v>0</v>
      </c>
      <c r="S11689" s="1">
        <v>30</v>
      </c>
      <c r="T11689" s="1">
        <v>1</v>
      </c>
      <c r="U11689" s="1">
        <v>8594016</v>
      </c>
      <c r="V11689" s="1">
        <v>0.21528397500514984</v>
      </c>
      <c r="W11689" s="1">
        <v>2.5694103240966797</v>
      </c>
      <c r="X11689" s="1">
        <v>2.5694103240966797</v>
      </c>
    </row>
    <row r="11690" spans="1:24" x14ac:dyDescent="0.35">
      <c r="A11690" s="1">
        <v>310427</v>
      </c>
      <c r="B11690" s="1" t="s">
        <v>2344</v>
      </c>
      <c r="C11690" s="1">
        <v>129547603</v>
      </c>
      <c r="D11690" s="1">
        <v>427</v>
      </c>
      <c r="E11690" s="1" t="s">
        <v>2944</v>
      </c>
      <c r="F11690" s="1" t="s">
        <v>118</v>
      </c>
      <c r="G11690" s="1" t="s">
        <v>506</v>
      </c>
      <c r="H11690" s="1" t="s">
        <v>916</v>
      </c>
      <c r="I11690" s="1">
        <v>1370302.19</v>
      </c>
      <c r="K11690" s="1">
        <v>328716</v>
      </c>
      <c r="L11690" s="1">
        <v>6987189.5</v>
      </c>
      <c r="M11690" s="1">
        <v>4.9418501555919647E-2</v>
      </c>
      <c r="N11690" s="1">
        <v>0.71231091022491455</v>
      </c>
      <c r="O11690" s="1">
        <v>4.2773250490427017E-2</v>
      </c>
      <c r="P11690" s="1">
        <v>3.222020149230957</v>
      </c>
      <c r="Q11690" s="1">
        <v>0</v>
      </c>
      <c r="S11690" s="1">
        <v>31</v>
      </c>
      <c r="T11690" s="1">
        <v>1</v>
      </c>
      <c r="U11690" s="1">
        <v>8686208</v>
      </c>
      <c r="V11690" s="1">
        <v>9.2191755771636963E-2</v>
      </c>
      <c r="W11690" s="1">
        <v>1.0727463960647583</v>
      </c>
      <c r="X11690" s="1">
        <v>1.0727463960647583</v>
      </c>
    </row>
    <row r="11691" spans="1:24" x14ac:dyDescent="0.35">
      <c r="A11691" s="1">
        <v>320427</v>
      </c>
      <c r="B11691" s="1" t="s">
        <v>2345</v>
      </c>
      <c r="C11691" s="1">
        <v>129547603</v>
      </c>
      <c r="D11691" s="1">
        <v>427</v>
      </c>
      <c r="E11691" s="1" t="s">
        <v>2944</v>
      </c>
      <c r="F11691" s="1" t="s">
        <v>118</v>
      </c>
      <c r="G11691" s="1" t="s">
        <v>506</v>
      </c>
      <c r="H11691" s="1" t="s">
        <v>916</v>
      </c>
      <c r="I11691" s="1">
        <v>1407173.06</v>
      </c>
      <c r="J11691" s="1">
        <v>8235.2800000000007</v>
      </c>
      <c r="K11691" s="1">
        <v>328716</v>
      </c>
      <c r="L11691" s="1">
        <v>7129860.5</v>
      </c>
      <c r="M11691" s="1">
        <v>0.14267100393772125</v>
      </c>
      <c r="N11691" s="1">
        <v>2.0418939590454102</v>
      </c>
      <c r="O11691" s="1">
        <v>3.6870870739221573E-2</v>
      </c>
      <c r="P11691" s="1">
        <v>2.6907107830047607</v>
      </c>
      <c r="Q11691" s="1">
        <v>0</v>
      </c>
      <c r="S11691" s="1">
        <v>32</v>
      </c>
      <c r="T11691" s="1">
        <v>1</v>
      </c>
      <c r="U11691" s="1">
        <v>8873985</v>
      </c>
      <c r="V11691" s="1">
        <v>0.17954187095165253</v>
      </c>
      <c r="W11691" s="1">
        <v>2.1617834568023682</v>
      </c>
      <c r="X11691" s="1">
        <v>2.1617834568023682</v>
      </c>
    </row>
    <row r="11692" spans="1:24" x14ac:dyDescent="0.35">
      <c r="A11692" s="1">
        <v>330427</v>
      </c>
      <c r="B11692" s="1" t="s">
        <v>2346</v>
      </c>
      <c r="C11692" s="1">
        <v>129547603</v>
      </c>
      <c r="D11692" s="1">
        <v>427</v>
      </c>
      <c r="E11692" s="1" t="s">
        <v>2944</v>
      </c>
      <c r="F11692" s="1" t="s">
        <v>118</v>
      </c>
      <c r="G11692" s="1" t="s">
        <v>506</v>
      </c>
      <c r="H11692" s="1" t="s">
        <v>916</v>
      </c>
      <c r="I11692" s="1">
        <v>1475106.44</v>
      </c>
      <c r="K11692" s="1">
        <v>328716</v>
      </c>
      <c r="L11692" s="1">
        <v>7264747</v>
      </c>
      <c r="M11692" s="1">
        <v>0.13488650321960449</v>
      </c>
      <c r="N11692" s="1">
        <v>1.8918533325195313</v>
      </c>
      <c r="O11692" s="1">
        <v>6.7933380603790283E-2</v>
      </c>
      <c r="P11692" s="1">
        <v>4.8276491165161133</v>
      </c>
      <c r="Q11692" s="1">
        <v>0</v>
      </c>
      <c r="S11692" s="1">
        <v>33</v>
      </c>
      <c r="T11692" s="1">
        <v>1</v>
      </c>
      <c r="U11692" s="1">
        <v>9068570</v>
      </c>
      <c r="V11692" s="1">
        <v>0.20281988382339478</v>
      </c>
      <c r="W11692" s="1">
        <v>2.1927578449249268</v>
      </c>
      <c r="X11692" s="1">
        <v>2.1927578449249268</v>
      </c>
    </row>
    <row r="11693" spans="1:24" x14ac:dyDescent="0.35">
      <c r="A11693" s="1">
        <v>340427</v>
      </c>
      <c r="B11693" s="1" t="s">
        <v>2347</v>
      </c>
      <c r="C11693" s="1">
        <v>129547603</v>
      </c>
      <c r="D11693" s="1">
        <v>427</v>
      </c>
      <c r="E11693" s="1" t="s">
        <v>2944</v>
      </c>
      <c r="F11693" s="1" t="s">
        <v>118</v>
      </c>
      <c r="G11693" s="1" t="s">
        <v>506</v>
      </c>
      <c r="H11693" s="1" t="s">
        <v>916</v>
      </c>
      <c r="I11693" s="1">
        <v>1475035.67</v>
      </c>
      <c r="K11693" s="1">
        <v>328716</v>
      </c>
      <c r="L11693" s="1">
        <v>7264740</v>
      </c>
      <c r="M11693" s="1">
        <v>-7.0000000960135367E-6</v>
      </c>
      <c r="N11693" s="1">
        <v>-9.6355732239317149E-5</v>
      </c>
      <c r="O11693" s="1">
        <v>-7.0770001912023872E-5</v>
      </c>
      <c r="P11693" s="1">
        <v>-4.7976197674870491E-3</v>
      </c>
      <c r="Q11693" s="1">
        <v>0</v>
      </c>
      <c r="S11693" s="1">
        <v>34</v>
      </c>
      <c r="T11693" s="1">
        <v>1</v>
      </c>
      <c r="U11693" s="1">
        <v>9068492</v>
      </c>
      <c r="V11693" s="1">
        <v>-7.7770004281774163E-5</v>
      </c>
      <c r="W11693" s="1">
        <v>-8.601135341450572E-4</v>
      </c>
      <c r="X11693" s="1">
        <v>-8.601135341450572E-4</v>
      </c>
    </row>
    <row r="11694" spans="1:24" x14ac:dyDescent="0.35">
      <c r="A11694" s="1">
        <v>350427</v>
      </c>
      <c r="B11694" s="1" t="s">
        <v>2348</v>
      </c>
      <c r="C11694" s="1">
        <v>129547603</v>
      </c>
      <c r="D11694" s="1">
        <v>427</v>
      </c>
      <c r="E11694" s="1" t="s">
        <v>2944</v>
      </c>
      <c r="F11694" s="1" t="s">
        <v>118</v>
      </c>
      <c r="G11694" s="1" t="s">
        <v>506</v>
      </c>
      <c r="H11694" s="1" t="s">
        <v>916</v>
      </c>
      <c r="I11694" s="1">
        <v>1587557.74</v>
      </c>
      <c r="K11694" s="1">
        <v>328716</v>
      </c>
      <c r="L11694" s="1">
        <v>7747436</v>
      </c>
      <c r="M11694" s="1">
        <v>0.48269599676132202</v>
      </c>
      <c r="N11694" s="1">
        <v>6.6443672180175781</v>
      </c>
      <c r="O11694" s="1">
        <v>0.11252207309007645</v>
      </c>
      <c r="P11694" s="1">
        <v>7.6284303665161133</v>
      </c>
      <c r="Q11694" s="1">
        <v>0</v>
      </c>
      <c r="S11694" s="1">
        <v>35</v>
      </c>
      <c r="T11694" s="1">
        <v>1</v>
      </c>
      <c r="U11694" s="1">
        <v>9663710</v>
      </c>
      <c r="V11694" s="1">
        <v>0.59521806240081787</v>
      </c>
      <c r="W11694" s="1">
        <v>6.5635828971862793</v>
      </c>
      <c r="X11694" s="1">
        <v>6.5635828971862793</v>
      </c>
    </row>
    <row r="11695" spans="1:24" x14ac:dyDescent="0.35">
      <c r="A11695" s="1">
        <v>360427</v>
      </c>
      <c r="B11695" s="1" t="s">
        <v>2349</v>
      </c>
      <c r="C11695" s="1">
        <v>129547603</v>
      </c>
      <c r="D11695" s="1">
        <v>427</v>
      </c>
      <c r="E11695" s="1" t="s">
        <v>2944</v>
      </c>
      <c r="F11695" s="1" t="s">
        <v>118</v>
      </c>
      <c r="G11695" s="1" t="s">
        <v>506</v>
      </c>
      <c r="H11695" s="1" t="s">
        <v>916</v>
      </c>
      <c r="I11695" s="1">
        <v>1799301</v>
      </c>
      <c r="K11695" s="1">
        <v>328716</v>
      </c>
      <c r="L11695" s="1">
        <v>8784712</v>
      </c>
      <c r="M11695" s="1">
        <v>1.037276029586792</v>
      </c>
      <c r="N11695" s="1">
        <v>13.388635635375977</v>
      </c>
      <c r="O11695" s="1">
        <v>0.21174326539039612</v>
      </c>
      <c r="P11695" s="1">
        <v>13.337673187255859</v>
      </c>
      <c r="Q11695" s="1">
        <v>0</v>
      </c>
      <c r="S11695" s="1">
        <v>36</v>
      </c>
      <c r="T11695" s="1">
        <v>1</v>
      </c>
      <c r="U11695" s="1">
        <v>10912729</v>
      </c>
      <c r="V11695" s="1">
        <v>1.2490192651748657</v>
      </c>
      <c r="W11695" s="1">
        <v>12.924839019775391</v>
      </c>
      <c r="X11695" s="1">
        <v>12.924839019775391</v>
      </c>
    </row>
    <row r="11696" spans="1:24" x14ac:dyDescent="0.35">
      <c r="A11696" s="1">
        <v>370427</v>
      </c>
      <c r="B11696" s="1" t="s">
        <v>2350</v>
      </c>
      <c r="C11696" s="1">
        <v>129547603</v>
      </c>
      <c r="D11696" s="1">
        <v>427</v>
      </c>
      <c r="E11696" s="1" t="s">
        <v>2944</v>
      </c>
      <c r="F11696" s="1" t="s">
        <v>118</v>
      </c>
      <c r="G11696" s="1" t="s">
        <v>506</v>
      </c>
      <c r="H11696" s="1" t="s">
        <v>916</v>
      </c>
      <c r="I11696" s="1">
        <v>1898375</v>
      </c>
      <c r="K11696" s="1">
        <v>328716</v>
      </c>
      <c r="L11696" s="1">
        <v>10167655</v>
      </c>
      <c r="M11696" s="1">
        <v>1.3829430341720581</v>
      </c>
      <c r="N11696" s="1">
        <v>15.742610931396484</v>
      </c>
      <c r="O11696" s="1">
        <v>9.9073998630046844E-2</v>
      </c>
      <c r="P11696" s="1">
        <v>5.5062494277954102</v>
      </c>
      <c r="Q11696" s="1">
        <v>0</v>
      </c>
      <c r="S11696" s="1">
        <v>37</v>
      </c>
      <c r="T11696" s="1">
        <v>1</v>
      </c>
      <c r="U11696" s="1">
        <v>12394746</v>
      </c>
      <c r="V11696" s="1">
        <v>1.4820170402526855</v>
      </c>
      <c r="W11696" s="1">
        <v>13.580626487731934</v>
      </c>
      <c r="X11696" s="1">
        <v>13.580626487731934</v>
      </c>
    </row>
    <row r="11697" spans="1:24" x14ac:dyDescent="0.35">
      <c r="A11697" s="1">
        <v>380427</v>
      </c>
      <c r="B11697" s="1" t="s">
        <v>2351</v>
      </c>
      <c r="C11697" s="1">
        <v>129547603</v>
      </c>
      <c r="D11697" s="1">
        <v>427</v>
      </c>
      <c r="E11697" s="1" t="s">
        <v>2944</v>
      </c>
      <c r="F11697" s="1" t="s">
        <v>118</v>
      </c>
      <c r="G11697" s="1" t="s">
        <v>506</v>
      </c>
      <c r="H11697" s="1" t="s">
        <v>916</v>
      </c>
      <c r="I11697" s="1">
        <v>2092012</v>
      </c>
      <c r="K11697" s="1">
        <v>1781944.875</v>
      </c>
      <c r="L11697" s="1">
        <v>10543284</v>
      </c>
      <c r="M11697" s="1">
        <v>0.3756290078163147</v>
      </c>
      <c r="N11697" s="1">
        <v>3.694352388381958</v>
      </c>
      <c r="O11697" s="1">
        <v>0.19363699853420258</v>
      </c>
      <c r="P11697" s="1">
        <v>10.20014476776123</v>
      </c>
      <c r="Q11697" s="1">
        <v>1.4532288312911987</v>
      </c>
      <c r="S11697" s="1">
        <v>38</v>
      </c>
      <c r="T11697" s="1">
        <v>1</v>
      </c>
      <c r="U11697" s="1">
        <v>14417241</v>
      </c>
      <c r="V11697" s="1">
        <v>2.0224947929382324</v>
      </c>
      <c r="W11697" s="1">
        <v>16.317358016967773</v>
      </c>
      <c r="X11697" s="1">
        <v>16.317358016967773</v>
      </c>
    </row>
    <row r="11698" spans="1:24" x14ac:dyDescent="0.35">
      <c r="A11698" s="1">
        <v>390427</v>
      </c>
      <c r="B11698" s="1" t="s">
        <v>2352</v>
      </c>
      <c r="C11698" s="1">
        <v>129547603</v>
      </c>
      <c r="D11698" s="1">
        <v>427</v>
      </c>
      <c r="E11698" s="1" t="s">
        <v>2944</v>
      </c>
      <c r="F11698" s="1" t="s">
        <v>118</v>
      </c>
      <c r="G11698" s="1" t="s">
        <v>506</v>
      </c>
      <c r="H11698" s="1" t="s">
        <v>916</v>
      </c>
      <c r="I11698" s="1">
        <v>2158081</v>
      </c>
      <c r="K11698" s="1">
        <v>3234415.75</v>
      </c>
      <c r="L11698" s="1">
        <v>10692986</v>
      </c>
      <c r="M11698" s="1">
        <v>0.14970199763774872</v>
      </c>
      <c r="N11698" s="1">
        <v>1.4198801517486572</v>
      </c>
      <c r="O11698" s="1">
        <v>6.6068999469280243E-2</v>
      </c>
      <c r="P11698" s="1">
        <v>3.1581559181213379</v>
      </c>
      <c r="Q11698" s="1">
        <v>1.4524708986282349</v>
      </c>
      <c r="S11698" s="1">
        <v>39</v>
      </c>
      <c r="T11698" s="1">
        <v>1</v>
      </c>
      <c r="U11698" s="1">
        <v>16085483</v>
      </c>
      <c r="V11698" s="1">
        <v>1.6682418584823608</v>
      </c>
      <c r="W11698" s="1">
        <v>11.571159362792969</v>
      </c>
      <c r="X11698" s="1">
        <v>11.571159362792969</v>
      </c>
    </row>
    <row r="11699" spans="1:24" x14ac:dyDescent="0.35">
      <c r="A11699" s="1">
        <v>400427</v>
      </c>
      <c r="B11699" s="1" t="s">
        <v>2353</v>
      </c>
      <c r="C11699" s="1">
        <v>129547603</v>
      </c>
      <c r="D11699" s="1">
        <v>427</v>
      </c>
      <c r="E11699" s="1" t="s">
        <v>2944</v>
      </c>
      <c r="F11699" s="1" t="s">
        <v>118</v>
      </c>
      <c r="G11699" s="1" t="s">
        <v>506</v>
      </c>
      <c r="H11699" s="1" t="s">
        <v>916</v>
      </c>
      <c r="S11699" s="1">
        <v>40</v>
      </c>
      <c r="T11699" s="1">
        <v>1</v>
      </c>
      <c r="U11699" s="1">
        <v>0</v>
      </c>
      <c r="V11699" s="1">
        <v>0</v>
      </c>
      <c r="W11699" s="1">
        <v>-100</v>
      </c>
      <c r="X11699" s="1">
        <v>-100</v>
      </c>
    </row>
    <row r="11700" spans="1:24" x14ac:dyDescent="0.35">
      <c r="A11700" s="1">
        <v>410427</v>
      </c>
      <c r="B11700" s="1" t="s">
        <v>2354</v>
      </c>
      <c r="C11700" s="1">
        <v>129547603</v>
      </c>
      <c r="D11700" s="1">
        <v>427</v>
      </c>
      <c r="E11700" s="1" t="s">
        <v>2944</v>
      </c>
      <c r="F11700" s="1" t="s">
        <v>118</v>
      </c>
      <c r="G11700" s="1" t="s">
        <v>506</v>
      </c>
      <c r="H11700" s="1" t="s">
        <v>916</v>
      </c>
      <c r="S11700" s="1">
        <v>41</v>
      </c>
      <c r="T11700" s="1">
        <v>1</v>
      </c>
      <c r="U11700" s="1">
        <v>0</v>
      </c>
      <c r="V11700" s="1">
        <v>0</v>
      </c>
    </row>
    <row r="11701" spans="1:24" x14ac:dyDescent="0.35">
      <c r="A11701" s="1">
        <v>420427</v>
      </c>
      <c r="B11701" s="1" t="s">
        <v>2355</v>
      </c>
      <c r="C11701" s="1">
        <v>129547603</v>
      </c>
      <c r="D11701" s="1">
        <v>427</v>
      </c>
      <c r="E11701" s="1" t="s">
        <v>2944</v>
      </c>
      <c r="F11701" s="1" t="s">
        <v>118</v>
      </c>
      <c r="G11701" s="1" t="s">
        <v>506</v>
      </c>
      <c r="H11701" s="1" t="s">
        <v>916</v>
      </c>
      <c r="S11701" s="1">
        <v>42</v>
      </c>
      <c r="T11701" s="1">
        <v>1</v>
      </c>
      <c r="U11701" s="1">
        <v>0</v>
      </c>
      <c r="V11701" s="1">
        <v>0</v>
      </c>
    </row>
    <row r="11702" spans="1:24" x14ac:dyDescent="0.35">
      <c r="A11702" s="1">
        <v>430427</v>
      </c>
      <c r="B11702" s="1" t="s">
        <v>2356</v>
      </c>
      <c r="C11702" s="1">
        <v>129547603</v>
      </c>
      <c r="D11702" s="1">
        <v>427</v>
      </c>
      <c r="E11702" s="1" t="s">
        <v>2944</v>
      </c>
      <c r="F11702" s="1" t="s">
        <v>118</v>
      </c>
      <c r="G11702" s="1" t="s">
        <v>506</v>
      </c>
      <c r="H11702" s="1" t="s">
        <v>916</v>
      </c>
      <c r="S11702" s="1">
        <v>43</v>
      </c>
      <c r="T11702" s="1">
        <v>1</v>
      </c>
      <c r="U11702" s="1">
        <v>0</v>
      </c>
      <c r="V11702" s="1">
        <v>0</v>
      </c>
    </row>
    <row r="11703" spans="1:24" x14ac:dyDescent="0.35">
      <c r="A11703" s="1">
        <v>440427</v>
      </c>
      <c r="B11703" s="1" t="s">
        <v>2357</v>
      </c>
      <c r="C11703" s="1">
        <v>129547603</v>
      </c>
      <c r="D11703" s="1">
        <v>427</v>
      </c>
      <c r="E11703" s="1" t="s">
        <v>2944</v>
      </c>
      <c r="F11703" s="1" t="s">
        <v>118</v>
      </c>
      <c r="G11703" s="1" t="s">
        <v>506</v>
      </c>
      <c r="H11703" s="1" t="s">
        <v>916</v>
      </c>
      <c r="S11703" s="1">
        <v>44</v>
      </c>
      <c r="T11703" s="1">
        <v>1</v>
      </c>
      <c r="U11703" s="1">
        <v>0</v>
      </c>
      <c r="V11703" s="1">
        <v>0</v>
      </c>
    </row>
    <row r="11704" spans="1:24" x14ac:dyDescent="0.35">
      <c r="A11704" s="1">
        <v>450427</v>
      </c>
      <c r="B11704" s="1" t="s">
        <v>2358</v>
      </c>
      <c r="C11704" s="1">
        <v>129547603</v>
      </c>
      <c r="D11704" s="1">
        <v>427</v>
      </c>
      <c r="E11704" s="1" t="s">
        <v>2944</v>
      </c>
      <c r="F11704" s="1" t="s">
        <v>118</v>
      </c>
      <c r="G11704" s="1" t="s">
        <v>506</v>
      </c>
      <c r="H11704" s="1" t="s">
        <v>916</v>
      </c>
      <c r="S11704" s="1">
        <v>45</v>
      </c>
      <c r="T11704" s="1">
        <v>1</v>
      </c>
      <c r="U11704" s="1">
        <v>0</v>
      </c>
      <c r="V11704" s="1">
        <v>0</v>
      </c>
    </row>
    <row r="11705" spans="1:24" x14ac:dyDescent="0.35">
      <c r="A11705" s="1">
        <v>460427</v>
      </c>
      <c r="B11705" s="1" t="s">
        <v>2359</v>
      </c>
      <c r="C11705" s="1">
        <v>129547603</v>
      </c>
      <c r="D11705" s="1">
        <v>427</v>
      </c>
      <c r="E11705" s="1" t="s">
        <v>2944</v>
      </c>
      <c r="F11705" s="1" t="s">
        <v>118</v>
      </c>
      <c r="G11705" s="1" t="s">
        <v>506</v>
      </c>
      <c r="H11705" s="1" t="s">
        <v>916</v>
      </c>
      <c r="S11705" s="1">
        <v>46</v>
      </c>
      <c r="T11705" s="1">
        <v>1</v>
      </c>
      <c r="U11705" s="1">
        <v>0</v>
      </c>
      <c r="V11705" s="1">
        <v>0</v>
      </c>
    </row>
    <row r="11706" spans="1:24" x14ac:dyDescent="0.35">
      <c r="A11706" s="1">
        <v>470427</v>
      </c>
      <c r="B11706" s="1" t="s">
        <v>2360</v>
      </c>
      <c r="C11706" s="1">
        <v>129547603</v>
      </c>
      <c r="D11706" s="1">
        <v>427</v>
      </c>
      <c r="E11706" s="1" t="s">
        <v>2944</v>
      </c>
      <c r="F11706" s="1" t="s">
        <v>118</v>
      </c>
      <c r="G11706" s="1" t="s">
        <v>506</v>
      </c>
      <c r="H11706" s="1" t="s">
        <v>916</v>
      </c>
      <c r="S11706" s="1">
        <v>47</v>
      </c>
      <c r="T11706" s="1">
        <v>1</v>
      </c>
      <c r="U11706" s="1">
        <v>0</v>
      </c>
      <c r="V11706" s="1">
        <v>0</v>
      </c>
    </row>
    <row r="11707" spans="1:24" x14ac:dyDescent="0.35">
      <c r="A11707" s="1">
        <v>480427</v>
      </c>
      <c r="B11707" s="1" t="s">
        <v>2361</v>
      </c>
      <c r="C11707" s="1">
        <v>129547603</v>
      </c>
      <c r="D11707" s="1">
        <v>427</v>
      </c>
      <c r="E11707" s="1" t="s">
        <v>2944</v>
      </c>
      <c r="F11707" s="1" t="s">
        <v>118</v>
      </c>
      <c r="G11707" s="1" t="s">
        <v>506</v>
      </c>
      <c r="H11707" s="1" t="s">
        <v>916</v>
      </c>
      <c r="S11707" s="1">
        <v>48</v>
      </c>
      <c r="T11707" s="1">
        <v>1</v>
      </c>
      <c r="U11707" s="1">
        <v>0</v>
      </c>
      <c r="V11707" s="1">
        <v>0</v>
      </c>
    </row>
    <row r="11708" spans="1:24" x14ac:dyDescent="0.35">
      <c r="A11708" s="1">
        <v>290431</v>
      </c>
      <c r="B11708" s="1" t="s">
        <v>2341</v>
      </c>
      <c r="C11708" s="1">
        <v>129547803</v>
      </c>
      <c r="D11708" s="1">
        <v>431</v>
      </c>
      <c r="E11708" s="1" t="s">
        <v>2945</v>
      </c>
      <c r="F11708" s="1" t="s">
        <v>118</v>
      </c>
      <c r="G11708" s="1" t="s">
        <v>506</v>
      </c>
      <c r="H11708" s="1" t="s">
        <v>916</v>
      </c>
      <c r="I11708" s="1">
        <v>552735.72</v>
      </c>
      <c r="J11708" s="1">
        <v>27963.439999999999</v>
      </c>
      <c r="K11708" s="1">
        <v>111842</v>
      </c>
      <c r="L11708" s="1">
        <v>4439020.5</v>
      </c>
      <c r="S11708" s="1">
        <v>29</v>
      </c>
      <c r="T11708" s="1">
        <v>1</v>
      </c>
      <c r="U11708" s="1">
        <v>5131561.5</v>
      </c>
      <c r="V11708" s="1">
        <v>0</v>
      </c>
    </row>
    <row r="11709" spans="1:24" x14ac:dyDescent="0.35">
      <c r="A11709" s="1">
        <v>300431</v>
      </c>
      <c r="B11709" s="1" t="s">
        <v>2343</v>
      </c>
      <c r="C11709" s="1">
        <v>129547803</v>
      </c>
      <c r="D11709" s="1">
        <v>431</v>
      </c>
      <c r="E11709" s="1" t="s">
        <v>2945</v>
      </c>
      <c r="F11709" s="1" t="s">
        <v>118</v>
      </c>
      <c r="G11709" s="1" t="s">
        <v>506</v>
      </c>
      <c r="H11709" s="1" t="s">
        <v>916</v>
      </c>
      <c r="I11709" s="1">
        <v>565246.21</v>
      </c>
      <c r="J11709" s="1">
        <v>22562.639999999999</v>
      </c>
      <c r="K11709" s="1">
        <v>153772</v>
      </c>
      <c r="L11709" s="1">
        <v>4514516.5</v>
      </c>
      <c r="M11709" s="1">
        <v>7.5496003031730652E-2</v>
      </c>
      <c r="N11709" s="1">
        <v>1.7007355690002441</v>
      </c>
      <c r="O11709" s="1">
        <v>1.2510489672422409E-2</v>
      </c>
      <c r="P11709" s="1">
        <v>2.2633764743804932</v>
      </c>
      <c r="Q11709" s="1">
        <v>4.1930001229047775E-2</v>
      </c>
      <c r="R11709" s="1">
        <v>-5.4008001461625099E-3</v>
      </c>
      <c r="S11709" s="1">
        <v>30</v>
      </c>
      <c r="T11709" s="1">
        <v>1</v>
      </c>
      <c r="U11709" s="1">
        <v>5256097.5</v>
      </c>
      <c r="V11709" s="1">
        <v>0.1245356947183609</v>
      </c>
      <c r="W11709" s="1">
        <v>2.4268636703491211</v>
      </c>
      <c r="X11709" s="1">
        <v>2.4268636703491211</v>
      </c>
    </row>
    <row r="11710" spans="1:24" x14ac:dyDescent="0.35">
      <c r="A11710" s="1">
        <v>310431</v>
      </c>
      <c r="B11710" s="1" t="s">
        <v>2344</v>
      </c>
      <c r="C11710" s="1">
        <v>129547803</v>
      </c>
      <c r="D11710" s="1">
        <v>431</v>
      </c>
      <c r="E11710" s="1" t="s">
        <v>2945</v>
      </c>
      <c r="F11710" s="1" t="s">
        <v>118</v>
      </c>
      <c r="G11710" s="1" t="s">
        <v>506</v>
      </c>
      <c r="H11710" s="1" t="s">
        <v>916</v>
      </c>
      <c r="I11710" s="1">
        <v>576576.53</v>
      </c>
      <c r="J11710" s="1">
        <v>25281.61</v>
      </c>
      <c r="K11710" s="1">
        <v>132807</v>
      </c>
      <c r="L11710" s="1">
        <v>4549233</v>
      </c>
      <c r="M11710" s="1">
        <v>3.4716501832008362E-2</v>
      </c>
      <c r="N11710" s="1">
        <v>0.76899707317352295</v>
      </c>
      <c r="O11710" s="1">
        <v>1.1330319568514824E-2</v>
      </c>
      <c r="P11710" s="1">
        <v>2.0044927597045898</v>
      </c>
      <c r="Q11710" s="1">
        <v>-2.0965000614523888E-2</v>
      </c>
      <c r="R11710" s="1">
        <v>2.7189699467271566E-3</v>
      </c>
      <c r="S11710" s="1">
        <v>31</v>
      </c>
      <c r="T11710" s="1">
        <v>1</v>
      </c>
      <c r="U11710" s="1">
        <v>5283898</v>
      </c>
      <c r="V11710" s="1">
        <v>2.7800790965557098E-2</v>
      </c>
      <c r="W11710" s="1">
        <v>0.5289190411567688</v>
      </c>
      <c r="X11710" s="1">
        <v>0.5289190411567688</v>
      </c>
    </row>
    <row r="11711" spans="1:24" x14ac:dyDescent="0.35">
      <c r="A11711" s="1">
        <v>320431</v>
      </c>
      <c r="B11711" s="1" t="s">
        <v>2345</v>
      </c>
      <c r="C11711" s="1">
        <v>129547803</v>
      </c>
      <c r="D11711" s="1">
        <v>431</v>
      </c>
      <c r="E11711" s="1" t="s">
        <v>2945</v>
      </c>
      <c r="F11711" s="1" t="s">
        <v>118</v>
      </c>
      <c r="G11711" s="1" t="s">
        <v>506</v>
      </c>
      <c r="H11711" s="1" t="s">
        <v>916</v>
      </c>
      <c r="I11711" s="1">
        <v>587684.46</v>
      </c>
      <c r="J11711" s="1">
        <v>34537.75</v>
      </c>
      <c r="K11711" s="1">
        <v>132807</v>
      </c>
      <c r="L11711" s="1">
        <v>4599532</v>
      </c>
      <c r="M11711" s="1">
        <v>5.029899999499321E-2</v>
      </c>
      <c r="N11711" s="1">
        <v>1.1056588888168335</v>
      </c>
      <c r="O11711" s="1">
        <v>1.1107929982244968E-2</v>
      </c>
      <c r="P11711" s="1">
        <v>1.9265317916870117</v>
      </c>
      <c r="Q11711" s="1">
        <v>0</v>
      </c>
      <c r="R11711" s="1">
        <v>9.2561403289437294E-3</v>
      </c>
      <c r="S11711" s="1">
        <v>32</v>
      </c>
      <c r="T11711" s="1">
        <v>1</v>
      </c>
      <c r="U11711" s="1">
        <v>5354561</v>
      </c>
      <c r="V11711" s="1">
        <v>7.0663072168827057E-2</v>
      </c>
      <c r="W11711" s="1">
        <v>1.3373271226882935</v>
      </c>
      <c r="X11711" s="1">
        <v>1.3373271226882935</v>
      </c>
    </row>
    <row r="11712" spans="1:24" x14ac:dyDescent="0.35">
      <c r="A11712" s="1">
        <v>330431</v>
      </c>
      <c r="B11712" s="1" t="s">
        <v>2346</v>
      </c>
      <c r="C11712" s="1">
        <v>129547803</v>
      </c>
      <c r="D11712" s="1">
        <v>431</v>
      </c>
      <c r="E11712" s="1" t="s">
        <v>2945</v>
      </c>
      <c r="F11712" s="1" t="s">
        <v>118</v>
      </c>
      <c r="G11712" s="1" t="s">
        <v>506</v>
      </c>
      <c r="H11712" s="1" t="s">
        <v>916</v>
      </c>
      <c r="I11712" s="1">
        <v>606297.92000000004</v>
      </c>
      <c r="J11712" s="1">
        <v>33043.1</v>
      </c>
      <c r="K11712" s="1">
        <v>132807</v>
      </c>
      <c r="L11712" s="1">
        <v>4623764</v>
      </c>
      <c r="M11712" s="1">
        <v>2.4232000112533569E-2</v>
      </c>
      <c r="N11712" s="1">
        <v>0.52683621644973755</v>
      </c>
      <c r="O11712" s="1">
        <v>1.8613459542393684E-2</v>
      </c>
      <c r="P11712" s="1">
        <v>3.1672539710998535</v>
      </c>
      <c r="Q11712" s="1">
        <v>0</v>
      </c>
      <c r="R11712" s="1">
        <v>-1.4946500305086374E-3</v>
      </c>
      <c r="S11712" s="1">
        <v>33</v>
      </c>
      <c r="T11712" s="1">
        <v>1</v>
      </c>
      <c r="U11712" s="1">
        <v>5395912</v>
      </c>
      <c r="V11712" s="1">
        <v>4.1350811719894409E-2</v>
      </c>
      <c r="W11712" s="1">
        <v>0.77225750684738159</v>
      </c>
      <c r="X11712" s="1">
        <v>0.77225750684738159</v>
      </c>
    </row>
    <row r="11713" spans="1:24" x14ac:dyDescent="0.35">
      <c r="A11713" s="1">
        <v>340431</v>
      </c>
      <c r="B11713" s="1" t="s">
        <v>2347</v>
      </c>
      <c r="C11713" s="1">
        <v>129547803</v>
      </c>
      <c r="D11713" s="1">
        <v>431</v>
      </c>
      <c r="E11713" s="1" t="s">
        <v>2945</v>
      </c>
      <c r="F11713" s="1" t="s">
        <v>118</v>
      </c>
      <c r="G11713" s="1" t="s">
        <v>506</v>
      </c>
      <c r="H11713" s="1" t="s">
        <v>916</v>
      </c>
      <c r="I11713" s="1">
        <v>606273.43000000005</v>
      </c>
      <c r="J11713" s="1">
        <v>23999</v>
      </c>
      <c r="K11713" s="1">
        <v>132807</v>
      </c>
      <c r="L11713" s="1">
        <v>4623761.5</v>
      </c>
      <c r="M11713" s="1">
        <v>-2.4999999368446879E-6</v>
      </c>
      <c r="N11713" s="1">
        <v>-5.4068503231974319E-5</v>
      </c>
      <c r="O11713" s="1">
        <v>-2.449000021442771E-5</v>
      </c>
      <c r="P11713" s="1">
        <v>-4.0392684750258923E-3</v>
      </c>
      <c r="Q11713" s="1">
        <v>0</v>
      </c>
      <c r="R11713" s="1">
        <v>-9.0440995991230011E-3</v>
      </c>
      <c r="S11713" s="1">
        <v>34</v>
      </c>
      <c r="T11713" s="1">
        <v>1</v>
      </c>
      <c r="U11713" s="1">
        <v>5386841</v>
      </c>
      <c r="V11713" s="1">
        <v>-9.0710893273353577E-3</v>
      </c>
      <c r="W11713" s="1">
        <v>-0.1681087464094162</v>
      </c>
      <c r="X11713" s="1">
        <v>-0.1681087464094162</v>
      </c>
    </row>
    <row r="11714" spans="1:24" x14ac:dyDescent="0.35">
      <c r="A11714" s="1">
        <v>350431</v>
      </c>
      <c r="B11714" s="1" t="s">
        <v>2348</v>
      </c>
      <c r="C11714" s="1">
        <v>129547803</v>
      </c>
      <c r="D11714" s="1">
        <v>431</v>
      </c>
      <c r="E11714" s="1" t="s">
        <v>2945</v>
      </c>
      <c r="F11714" s="1" t="s">
        <v>118</v>
      </c>
      <c r="G11714" s="1" t="s">
        <v>506</v>
      </c>
      <c r="H11714" s="1" t="s">
        <v>916</v>
      </c>
      <c r="I11714" s="1">
        <v>625627.54</v>
      </c>
      <c r="J11714" s="1">
        <v>37486</v>
      </c>
      <c r="K11714" s="1">
        <v>132807</v>
      </c>
      <c r="L11714" s="1">
        <v>4707673</v>
      </c>
      <c r="M11714" s="1">
        <v>8.3911500871181488E-2</v>
      </c>
      <c r="N11714" s="1">
        <v>1.8147886991500854</v>
      </c>
      <c r="O11714" s="1">
        <v>1.9354110583662987E-2</v>
      </c>
      <c r="P11714" s="1">
        <v>3.1923072338104248</v>
      </c>
      <c r="Q11714" s="1">
        <v>0</v>
      </c>
      <c r="R11714" s="1">
        <v>1.3487000018358231E-2</v>
      </c>
      <c r="S11714" s="1">
        <v>35</v>
      </c>
      <c r="T11714" s="1">
        <v>1</v>
      </c>
      <c r="U11714" s="1">
        <v>5503593.5</v>
      </c>
      <c r="V11714" s="1">
        <v>0.11675260961055756</v>
      </c>
      <c r="W11714" s="1">
        <v>2.1673648357391357</v>
      </c>
      <c r="X11714" s="1">
        <v>2.1673648357391357</v>
      </c>
    </row>
    <row r="11715" spans="1:24" x14ac:dyDescent="0.35">
      <c r="A11715" s="1">
        <v>360431</v>
      </c>
      <c r="B11715" s="1" t="s">
        <v>2349</v>
      </c>
      <c r="C11715" s="1">
        <v>129547803</v>
      </c>
      <c r="D11715" s="1">
        <v>431</v>
      </c>
      <c r="E11715" s="1" t="s">
        <v>2945</v>
      </c>
      <c r="F11715" s="1" t="s">
        <v>118</v>
      </c>
      <c r="G11715" s="1" t="s">
        <v>506</v>
      </c>
      <c r="H11715" s="1" t="s">
        <v>916</v>
      </c>
      <c r="I11715" s="1">
        <v>680168.2</v>
      </c>
      <c r="J11715" s="1">
        <v>39086.33</v>
      </c>
      <c r="K11715" s="1">
        <v>132807</v>
      </c>
      <c r="L11715" s="1">
        <v>4829502.5</v>
      </c>
      <c r="M11715" s="1">
        <v>0.12182950228452682</v>
      </c>
      <c r="N11715" s="1">
        <v>2.5878920555114746</v>
      </c>
      <c r="O11715" s="1">
        <v>5.4540660232305527E-2</v>
      </c>
      <c r="P11715" s="1">
        <v>8.7177524566650391</v>
      </c>
      <c r="Q11715" s="1">
        <v>0</v>
      </c>
      <c r="R11715" s="1">
        <v>1.6003299970179796E-3</v>
      </c>
      <c r="S11715" s="1">
        <v>36</v>
      </c>
      <c r="T11715" s="1">
        <v>1</v>
      </c>
      <c r="U11715" s="1">
        <v>5681564</v>
      </c>
      <c r="V11715" s="1">
        <v>0.17797049880027771</v>
      </c>
      <c r="W11715" s="1">
        <v>3.2337145805358887</v>
      </c>
      <c r="X11715" s="1">
        <v>3.2337145805358887</v>
      </c>
    </row>
    <row r="11716" spans="1:24" x14ac:dyDescent="0.35">
      <c r="A11716" s="1">
        <v>370431</v>
      </c>
      <c r="B11716" s="1" t="s">
        <v>2350</v>
      </c>
      <c r="C11716" s="1">
        <v>129547803</v>
      </c>
      <c r="D11716" s="1">
        <v>431</v>
      </c>
      <c r="E11716" s="1" t="s">
        <v>2945</v>
      </c>
      <c r="F11716" s="1" t="s">
        <v>118</v>
      </c>
      <c r="G11716" s="1" t="s">
        <v>506</v>
      </c>
      <c r="H11716" s="1" t="s">
        <v>916</v>
      </c>
      <c r="I11716" s="1">
        <v>718178.55</v>
      </c>
      <c r="J11716" s="1">
        <v>50790.61</v>
      </c>
      <c r="K11716" s="1">
        <v>132807</v>
      </c>
      <c r="L11716" s="1">
        <v>5044882.5</v>
      </c>
      <c r="M11716" s="1">
        <v>0.215379998087883</v>
      </c>
      <c r="N11716" s="1">
        <v>4.4596724510192871</v>
      </c>
      <c r="O11716" s="1">
        <v>3.8010351359844208E-2</v>
      </c>
      <c r="P11716" s="1">
        <v>5.5883750915527344</v>
      </c>
      <c r="Q11716" s="1">
        <v>0</v>
      </c>
      <c r="R11716" s="1">
        <v>1.1704280041158199E-2</v>
      </c>
      <c r="S11716" s="1">
        <v>37</v>
      </c>
      <c r="T11716" s="1">
        <v>1</v>
      </c>
      <c r="U11716" s="1">
        <v>5946658.5</v>
      </c>
      <c r="V11716" s="1">
        <v>0.26509463787078857</v>
      </c>
      <c r="W11716" s="1">
        <v>4.6658720970153809</v>
      </c>
      <c r="X11716" s="1">
        <v>4.6658720970153809</v>
      </c>
    </row>
    <row r="11717" spans="1:24" x14ac:dyDescent="0.35">
      <c r="A11717" s="1">
        <v>380431</v>
      </c>
      <c r="B11717" s="1" t="s">
        <v>2351</v>
      </c>
      <c r="C11717" s="1">
        <v>129547803</v>
      </c>
      <c r="D11717" s="1">
        <v>431</v>
      </c>
      <c r="E11717" s="1" t="s">
        <v>2945</v>
      </c>
      <c r="F11717" s="1" t="s">
        <v>118</v>
      </c>
      <c r="G11717" s="1" t="s">
        <v>506</v>
      </c>
      <c r="H11717" s="1" t="s">
        <v>916</v>
      </c>
      <c r="I11717" s="1">
        <v>774788</v>
      </c>
      <c r="J11717" s="1">
        <v>56928</v>
      </c>
      <c r="K11717" s="1">
        <v>544144.5</v>
      </c>
      <c r="L11717" s="1">
        <v>5117487</v>
      </c>
      <c r="M11717" s="1">
        <v>7.2604499757289886E-2</v>
      </c>
      <c r="N11717" s="1">
        <v>1.439171314239502</v>
      </c>
      <c r="O11717" s="1">
        <v>5.6609451770782471E-2</v>
      </c>
      <c r="P11717" s="1">
        <v>7.8823642730712891</v>
      </c>
      <c r="Q11717" s="1">
        <v>0.41133749485015869</v>
      </c>
      <c r="R11717" s="1">
        <v>6.1373901553452015E-3</v>
      </c>
      <c r="S11717" s="1">
        <v>38</v>
      </c>
      <c r="T11717" s="1">
        <v>1</v>
      </c>
      <c r="U11717" s="1">
        <v>6493347.5</v>
      </c>
      <c r="V11717" s="1">
        <v>0.54668885469436646</v>
      </c>
      <c r="W11717" s="1">
        <v>9.1932134628295898</v>
      </c>
      <c r="X11717" s="1">
        <v>9.1932134628295898</v>
      </c>
    </row>
    <row r="11718" spans="1:24" x14ac:dyDescent="0.35">
      <c r="A11718" s="1">
        <v>390431</v>
      </c>
      <c r="B11718" s="1" t="s">
        <v>2352</v>
      </c>
      <c r="C11718" s="1">
        <v>129547803</v>
      </c>
      <c r="D11718" s="1">
        <v>431</v>
      </c>
      <c r="E11718" s="1" t="s">
        <v>2945</v>
      </c>
      <c r="F11718" s="1" t="s">
        <v>118</v>
      </c>
      <c r="G11718" s="1" t="s">
        <v>506</v>
      </c>
      <c r="H11718" s="1" t="s">
        <v>916</v>
      </c>
      <c r="I11718" s="1">
        <v>797009</v>
      </c>
      <c r="J11718" s="1">
        <v>65541</v>
      </c>
      <c r="K11718" s="1">
        <v>1045924</v>
      </c>
      <c r="L11718" s="1">
        <v>5146348</v>
      </c>
      <c r="M11718" s="1">
        <v>2.8860999271273613E-2</v>
      </c>
      <c r="N11718" s="1">
        <v>0.5639682412147522</v>
      </c>
      <c r="O11718" s="1">
        <v>2.2221000865101814E-2</v>
      </c>
      <c r="P11718" s="1">
        <v>2.8680102825164795</v>
      </c>
      <c r="Q11718" s="1">
        <v>0.50177949666976929</v>
      </c>
      <c r="R11718" s="1">
        <v>8.6129996925592422E-3</v>
      </c>
      <c r="S11718" s="1">
        <v>39</v>
      </c>
      <c r="T11718" s="1">
        <v>1</v>
      </c>
      <c r="U11718" s="1">
        <v>7054822</v>
      </c>
      <c r="V11718" s="1">
        <v>0.5614745020866394</v>
      </c>
      <c r="W11718" s="1">
        <v>8.6469192504882813</v>
      </c>
      <c r="X11718" s="1">
        <v>8.6469192504882813</v>
      </c>
    </row>
    <row r="11719" spans="1:24" x14ac:dyDescent="0.35">
      <c r="A11719" s="1">
        <v>400431</v>
      </c>
      <c r="B11719" s="1" t="s">
        <v>2353</v>
      </c>
      <c r="C11719" s="1">
        <v>129547803</v>
      </c>
      <c r="D11719" s="1">
        <v>431</v>
      </c>
      <c r="E11719" s="1" t="s">
        <v>2945</v>
      </c>
      <c r="F11719" s="1" t="s">
        <v>118</v>
      </c>
      <c r="G11719" s="1" t="s">
        <v>506</v>
      </c>
      <c r="H11719" s="1" t="s">
        <v>916</v>
      </c>
      <c r="S11719" s="1">
        <v>40</v>
      </c>
      <c r="T11719" s="1">
        <v>1</v>
      </c>
      <c r="U11719" s="1">
        <v>0</v>
      </c>
      <c r="V11719" s="1">
        <v>0</v>
      </c>
      <c r="W11719" s="1">
        <v>-100</v>
      </c>
      <c r="X11719" s="1">
        <v>-100</v>
      </c>
    </row>
    <row r="11720" spans="1:24" x14ac:dyDescent="0.35">
      <c r="A11720" s="1">
        <v>410431</v>
      </c>
      <c r="B11720" s="1" t="s">
        <v>2354</v>
      </c>
      <c r="C11720" s="1">
        <v>129547803</v>
      </c>
      <c r="D11720" s="1">
        <v>431</v>
      </c>
      <c r="E11720" s="1" t="s">
        <v>2945</v>
      </c>
      <c r="F11720" s="1" t="s">
        <v>118</v>
      </c>
      <c r="G11720" s="1" t="s">
        <v>506</v>
      </c>
      <c r="H11720" s="1" t="s">
        <v>916</v>
      </c>
      <c r="S11720" s="1">
        <v>41</v>
      </c>
      <c r="T11720" s="1">
        <v>1</v>
      </c>
      <c r="U11720" s="1">
        <v>0</v>
      </c>
      <c r="V11720" s="1">
        <v>0</v>
      </c>
    </row>
    <row r="11721" spans="1:24" x14ac:dyDescent="0.35">
      <c r="A11721" s="1">
        <v>420431</v>
      </c>
      <c r="B11721" s="1" t="s">
        <v>2355</v>
      </c>
      <c r="C11721" s="1">
        <v>129547803</v>
      </c>
      <c r="D11721" s="1">
        <v>431</v>
      </c>
      <c r="E11721" s="1" t="s">
        <v>2945</v>
      </c>
      <c r="F11721" s="1" t="s">
        <v>118</v>
      </c>
      <c r="G11721" s="1" t="s">
        <v>506</v>
      </c>
      <c r="H11721" s="1" t="s">
        <v>916</v>
      </c>
      <c r="S11721" s="1">
        <v>42</v>
      </c>
      <c r="T11721" s="1">
        <v>1</v>
      </c>
      <c r="U11721" s="1">
        <v>0</v>
      </c>
      <c r="V11721" s="1">
        <v>0</v>
      </c>
    </row>
    <row r="11722" spans="1:24" x14ac:dyDescent="0.35">
      <c r="A11722" s="1">
        <v>430431</v>
      </c>
      <c r="B11722" s="1" t="s">
        <v>2356</v>
      </c>
      <c r="C11722" s="1">
        <v>129547803</v>
      </c>
      <c r="D11722" s="1">
        <v>431</v>
      </c>
      <c r="E11722" s="1" t="s">
        <v>2945</v>
      </c>
      <c r="F11722" s="1" t="s">
        <v>118</v>
      </c>
      <c r="G11722" s="1" t="s">
        <v>506</v>
      </c>
      <c r="H11722" s="1" t="s">
        <v>916</v>
      </c>
      <c r="S11722" s="1">
        <v>43</v>
      </c>
      <c r="T11722" s="1">
        <v>1</v>
      </c>
      <c r="U11722" s="1">
        <v>0</v>
      </c>
      <c r="V11722" s="1">
        <v>0</v>
      </c>
    </row>
    <row r="11723" spans="1:24" x14ac:dyDescent="0.35">
      <c r="A11723" s="1">
        <v>440431</v>
      </c>
      <c r="B11723" s="1" t="s">
        <v>2357</v>
      </c>
      <c r="C11723" s="1">
        <v>129547803</v>
      </c>
      <c r="D11723" s="1">
        <v>431</v>
      </c>
      <c r="E11723" s="1" t="s">
        <v>2945</v>
      </c>
      <c r="F11723" s="1" t="s">
        <v>118</v>
      </c>
      <c r="G11723" s="1" t="s">
        <v>506</v>
      </c>
      <c r="H11723" s="1" t="s">
        <v>916</v>
      </c>
      <c r="S11723" s="1">
        <v>44</v>
      </c>
      <c r="T11723" s="1">
        <v>1</v>
      </c>
      <c r="U11723" s="1">
        <v>0</v>
      </c>
      <c r="V11723" s="1">
        <v>0</v>
      </c>
    </row>
    <row r="11724" spans="1:24" x14ac:dyDescent="0.35">
      <c r="A11724" s="1">
        <v>450431</v>
      </c>
      <c r="B11724" s="1" t="s">
        <v>2358</v>
      </c>
      <c r="C11724" s="1">
        <v>129547803</v>
      </c>
      <c r="D11724" s="1">
        <v>431</v>
      </c>
      <c r="E11724" s="1" t="s">
        <v>2945</v>
      </c>
      <c r="F11724" s="1" t="s">
        <v>118</v>
      </c>
      <c r="G11724" s="1" t="s">
        <v>506</v>
      </c>
      <c r="H11724" s="1" t="s">
        <v>916</v>
      </c>
      <c r="S11724" s="1">
        <v>45</v>
      </c>
      <c r="T11724" s="1">
        <v>1</v>
      </c>
      <c r="U11724" s="1">
        <v>0</v>
      </c>
      <c r="V11724" s="1">
        <v>0</v>
      </c>
    </row>
    <row r="11725" spans="1:24" x14ac:dyDescent="0.35">
      <c r="A11725" s="1">
        <v>460431</v>
      </c>
      <c r="B11725" s="1" t="s">
        <v>2359</v>
      </c>
      <c r="C11725" s="1">
        <v>129547803</v>
      </c>
      <c r="D11725" s="1">
        <v>431</v>
      </c>
      <c r="E11725" s="1" t="s">
        <v>2945</v>
      </c>
      <c r="F11725" s="1" t="s">
        <v>118</v>
      </c>
      <c r="G11725" s="1" t="s">
        <v>506</v>
      </c>
      <c r="H11725" s="1" t="s">
        <v>916</v>
      </c>
      <c r="S11725" s="1">
        <v>46</v>
      </c>
      <c r="T11725" s="1">
        <v>1</v>
      </c>
      <c r="U11725" s="1">
        <v>0</v>
      </c>
      <c r="V11725" s="1">
        <v>0</v>
      </c>
    </row>
    <row r="11726" spans="1:24" x14ac:dyDescent="0.35">
      <c r="A11726" s="1">
        <v>470431</v>
      </c>
      <c r="B11726" s="1" t="s">
        <v>2360</v>
      </c>
      <c r="C11726" s="1">
        <v>129547803</v>
      </c>
      <c r="D11726" s="1">
        <v>431</v>
      </c>
      <c r="E11726" s="1" t="s">
        <v>2945</v>
      </c>
      <c r="F11726" s="1" t="s">
        <v>118</v>
      </c>
      <c r="G11726" s="1" t="s">
        <v>506</v>
      </c>
      <c r="H11726" s="1" t="s">
        <v>916</v>
      </c>
      <c r="S11726" s="1">
        <v>47</v>
      </c>
      <c r="T11726" s="1">
        <v>1</v>
      </c>
      <c r="U11726" s="1">
        <v>0</v>
      </c>
      <c r="V11726" s="1">
        <v>0</v>
      </c>
    </row>
    <row r="11727" spans="1:24" x14ac:dyDescent="0.35">
      <c r="A11727" s="1">
        <v>480431</v>
      </c>
      <c r="B11727" s="1" t="s">
        <v>2361</v>
      </c>
      <c r="C11727" s="1">
        <v>129547803</v>
      </c>
      <c r="D11727" s="1">
        <v>431</v>
      </c>
      <c r="E11727" s="1" t="s">
        <v>2945</v>
      </c>
      <c r="F11727" s="1" t="s">
        <v>118</v>
      </c>
      <c r="G11727" s="1" t="s">
        <v>506</v>
      </c>
      <c r="H11727" s="1" t="s">
        <v>916</v>
      </c>
      <c r="S11727" s="1">
        <v>48</v>
      </c>
      <c r="T11727" s="1">
        <v>1</v>
      </c>
      <c r="U11727" s="1">
        <v>0</v>
      </c>
      <c r="V11727" s="1">
        <v>0</v>
      </c>
    </row>
    <row r="11728" spans="1:24" x14ac:dyDescent="0.35">
      <c r="A11728" s="1">
        <v>290485</v>
      </c>
      <c r="B11728" s="1" t="s">
        <v>2341</v>
      </c>
      <c r="C11728" s="1">
        <v>129548803</v>
      </c>
      <c r="D11728" s="1">
        <v>485</v>
      </c>
      <c r="E11728" s="1" t="s">
        <v>2946</v>
      </c>
      <c r="F11728" s="1" t="s">
        <v>118</v>
      </c>
      <c r="G11728" s="1" t="s">
        <v>506</v>
      </c>
      <c r="H11728" s="1" t="s">
        <v>916</v>
      </c>
      <c r="I11728" s="1">
        <v>800277.83</v>
      </c>
      <c r="K11728" s="1">
        <v>199132</v>
      </c>
      <c r="L11728" s="1">
        <v>6897045</v>
      </c>
      <c r="S11728" s="1">
        <v>29</v>
      </c>
      <c r="T11728" s="1">
        <v>1</v>
      </c>
      <c r="U11728" s="1">
        <v>7896455</v>
      </c>
      <c r="V11728" s="1">
        <v>0</v>
      </c>
    </row>
    <row r="11729" spans="1:24" x14ac:dyDescent="0.35">
      <c r="A11729" s="1">
        <v>300485</v>
      </c>
      <c r="B11729" s="1" t="s">
        <v>2343</v>
      </c>
      <c r="C11729" s="1">
        <v>129548803</v>
      </c>
      <c r="D11729" s="1">
        <v>485</v>
      </c>
      <c r="E11729" s="1" t="s">
        <v>2946</v>
      </c>
      <c r="F11729" s="1" t="s">
        <v>118</v>
      </c>
      <c r="G11729" s="1" t="s">
        <v>506</v>
      </c>
      <c r="H11729" s="1" t="s">
        <v>916</v>
      </c>
      <c r="I11729" s="1">
        <v>793548.2</v>
      </c>
      <c r="K11729" s="1">
        <v>258766</v>
      </c>
      <c r="L11729" s="1">
        <v>7011929.5</v>
      </c>
      <c r="M11729" s="1">
        <v>0.11488450318574905</v>
      </c>
      <c r="N11729" s="1">
        <v>1.6657061576843262</v>
      </c>
      <c r="O11729" s="1">
        <v>-6.729629822075367E-3</v>
      </c>
      <c r="P11729" s="1">
        <v>-0.84091168642044067</v>
      </c>
      <c r="Q11729" s="1">
        <v>5.9634000062942505E-2</v>
      </c>
      <c r="S11729" s="1">
        <v>30</v>
      </c>
      <c r="T11729" s="1">
        <v>1</v>
      </c>
      <c r="U11729" s="1">
        <v>8064244</v>
      </c>
      <c r="V11729" s="1">
        <v>0.16778887808322906</v>
      </c>
      <c r="W11729" s="1">
        <v>2.1248648166656494</v>
      </c>
      <c r="X11729" s="1">
        <v>2.1248648166656494</v>
      </c>
    </row>
    <row r="11730" spans="1:24" x14ac:dyDescent="0.35">
      <c r="A11730" s="1">
        <v>310485</v>
      </c>
      <c r="B11730" s="1" t="s">
        <v>2344</v>
      </c>
      <c r="C11730" s="1">
        <v>129548803</v>
      </c>
      <c r="D11730" s="1">
        <v>485</v>
      </c>
      <c r="E11730" s="1" t="s">
        <v>2946</v>
      </c>
      <c r="F11730" s="1" t="s">
        <v>118</v>
      </c>
      <c r="G11730" s="1" t="s">
        <v>506</v>
      </c>
      <c r="H11730" s="1" t="s">
        <v>916</v>
      </c>
      <c r="I11730" s="1">
        <v>838908.72</v>
      </c>
      <c r="K11730" s="1">
        <v>228949</v>
      </c>
      <c r="L11730" s="1">
        <v>7073603.5</v>
      </c>
      <c r="M11730" s="1">
        <v>6.1673998832702637E-2</v>
      </c>
      <c r="N11730" s="1">
        <v>0.87955820560455322</v>
      </c>
      <c r="O11730" s="1">
        <v>4.5360520482063293E-2</v>
      </c>
      <c r="P11730" s="1">
        <v>5.7161645889282227</v>
      </c>
      <c r="Q11730" s="1">
        <v>-2.9817000031471252E-2</v>
      </c>
      <c r="S11730" s="1">
        <v>31</v>
      </c>
      <c r="T11730" s="1">
        <v>1</v>
      </c>
      <c r="U11730" s="1">
        <v>8141461</v>
      </c>
      <c r="V11730" s="1">
        <v>7.7217519283294678E-2</v>
      </c>
      <c r="W11730" s="1">
        <v>0.95752310752868652</v>
      </c>
      <c r="X11730" s="1">
        <v>0.95752310752868652</v>
      </c>
    </row>
    <row r="11731" spans="1:24" x14ac:dyDescent="0.35">
      <c r="A11731" s="1">
        <v>320485</v>
      </c>
      <c r="B11731" s="1" t="s">
        <v>2345</v>
      </c>
      <c r="C11731" s="1">
        <v>129548803</v>
      </c>
      <c r="D11731" s="1">
        <v>485</v>
      </c>
      <c r="E11731" s="1" t="s">
        <v>2946</v>
      </c>
      <c r="F11731" s="1" t="s">
        <v>118</v>
      </c>
      <c r="G11731" s="1" t="s">
        <v>506</v>
      </c>
      <c r="H11731" s="1" t="s">
        <v>916</v>
      </c>
      <c r="I11731" s="1">
        <v>852879.44</v>
      </c>
      <c r="K11731" s="1">
        <v>228949</v>
      </c>
      <c r="L11731" s="1">
        <v>7109983.5</v>
      </c>
      <c r="M11731" s="1">
        <v>3.6380000412464142E-2</v>
      </c>
      <c r="N11731" s="1">
        <v>0.51430648565292358</v>
      </c>
      <c r="O11731" s="1">
        <v>1.3970719650387764E-2</v>
      </c>
      <c r="P11731" s="1">
        <v>1.6653444766998291</v>
      </c>
      <c r="Q11731" s="1">
        <v>0</v>
      </c>
      <c r="S11731" s="1">
        <v>32</v>
      </c>
      <c r="T11731" s="1">
        <v>1</v>
      </c>
      <c r="U11731" s="1">
        <v>8191812</v>
      </c>
      <c r="V11731" s="1">
        <v>5.0350718200206757E-2</v>
      </c>
      <c r="W11731" s="1">
        <v>0.61845165491104126</v>
      </c>
      <c r="X11731" s="1">
        <v>0.61845165491104126</v>
      </c>
    </row>
    <row r="11732" spans="1:24" x14ac:dyDescent="0.35">
      <c r="A11732" s="1">
        <v>330485</v>
      </c>
      <c r="B11732" s="1" t="s">
        <v>2346</v>
      </c>
      <c r="C11732" s="1">
        <v>129548803</v>
      </c>
      <c r="D11732" s="1">
        <v>485</v>
      </c>
      <c r="E11732" s="1" t="s">
        <v>2946</v>
      </c>
      <c r="F11732" s="1" t="s">
        <v>118</v>
      </c>
      <c r="G11732" s="1" t="s">
        <v>506</v>
      </c>
      <c r="H11732" s="1" t="s">
        <v>916</v>
      </c>
      <c r="I11732" s="1">
        <v>861170.04</v>
      </c>
      <c r="K11732" s="1">
        <v>228949</v>
      </c>
      <c r="L11732" s="1">
        <v>7207925</v>
      </c>
      <c r="M11732" s="1">
        <v>9.7941502928733826E-2</v>
      </c>
      <c r="N11732" s="1">
        <v>1.3775207996368408</v>
      </c>
      <c r="O11732" s="1">
        <v>8.2906000316143036E-3</v>
      </c>
      <c r="P11732" s="1">
        <v>0.97207176685333252</v>
      </c>
      <c r="Q11732" s="1">
        <v>0</v>
      </c>
      <c r="S11732" s="1">
        <v>33</v>
      </c>
      <c r="T11732" s="1">
        <v>1</v>
      </c>
      <c r="U11732" s="1">
        <v>8298044</v>
      </c>
      <c r="V11732" s="1">
        <v>0.10623210668563843</v>
      </c>
      <c r="W11732" s="1">
        <v>1.2968070507049561</v>
      </c>
      <c r="X11732" s="1">
        <v>1.2968070507049561</v>
      </c>
    </row>
    <row r="11733" spans="1:24" x14ac:dyDescent="0.35">
      <c r="A11733" s="1">
        <v>340485</v>
      </c>
      <c r="B11733" s="1" t="s">
        <v>2347</v>
      </c>
      <c r="C11733" s="1">
        <v>129548803</v>
      </c>
      <c r="D11733" s="1">
        <v>485</v>
      </c>
      <c r="E11733" s="1" t="s">
        <v>2946</v>
      </c>
      <c r="F11733" s="1" t="s">
        <v>118</v>
      </c>
      <c r="G11733" s="1" t="s">
        <v>506</v>
      </c>
      <c r="H11733" s="1" t="s">
        <v>916</v>
      </c>
      <c r="I11733" s="1">
        <v>861132.31</v>
      </c>
      <c r="K11733" s="1">
        <v>228949</v>
      </c>
      <c r="L11733" s="1">
        <v>7207920.5</v>
      </c>
      <c r="M11733" s="1">
        <v>-4.5000001591688488E-6</v>
      </c>
      <c r="N11733" s="1">
        <v>-6.2431281548924744E-5</v>
      </c>
      <c r="O11733" s="1">
        <v>-3.7729998439317569E-5</v>
      </c>
      <c r="P11733" s="1">
        <v>-4.381248727440834E-3</v>
      </c>
      <c r="Q11733" s="1">
        <v>0</v>
      </c>
      <c r="S11733" s="1">
        <v>34</v>
      </c>
      <c r="T11733" s="1">
        <v>1</v>
      </c>
      <c r="U11733" s="1">
        <v>8298002</v>
      </c>
      <c r="V11733" s="1">
        <v>-4.2229999962728471E-5</v>
      </c>
      <c r="W11733" s="1">
        <v>-5.0614337669685483E-4</v>
      </c>
      <c r="X11733" s="1">
        <v>-5.0614337669685483E-4</v>
      </c>
    </row>
    <row r="11734" spans="1:24" x14ac:dyDescent="0.35">
      <c r="A11734" s="1">
        <v>350485</v>
      </c>
      <c r="B11734" s="1" t="s">
        <v>2348</v>
      </c>
      <c r="C11734" s="1">
        <v>129548803</v>
      </c>
      <c r="D11734" s="1">
        <v>485</v>
      </c>
      <c r="E11734" s="1" t="s">
        <v>2946</v>
      </c>
      <c r="F11734" s="1" t="s">
        <v>118</v>
      </c>
      <c r="G11734" s="1" t="s">
        <v>506</v>
      </c>
      <c r="H11734" s="1" t="s">
        <v>916</v>
      </c>
      <c r="I11734" s="1">
        <v>962604.94</v>
      </c>
      <c r="K11734" s="1">
        <v>228949</v>
      </c>
      <c r="L11734" s="1">
        <v>7343168.5</v>
      </c>
      <c r="M11734" s="1">
        <v>0.13524800539016724</v>
      </c>
      <c r="N11734" s="1">
        <v>1.8763803243637085</v>
      </c>
      <c r="O11734" s="1">
        <v>0.1014726310968399</v>
      </c>
      <c r="P11734" s="1">
        <v>11.783628463745117</v>
      </c>
      <c r="Q11734" s="1">
        <v>0</v>
      </c>
      <c r="S11734" s="1">
        <v>35</v>
      </c>
      <c r="T11734" s="1">
        <v>1</v>
      </c>
      <c r="U11734" s="1">
        <v>8534722</v>
      </c>
      <c r="V11734" s="1">
        <v>0.23672063648700714</v>
      </c>
      <c r="W11734" s="1">
        <v>2.8527348041534424</v>
      </c>
      <c r="X11734" s="1">
        <v>2.8527348041534424</v>
      </c>
    </row>
    <row r="11735" spans="1:24" x14ac:dyDescent="0.35">
      <c r="A11735" s="1">
        <v>360485</v>
      </c>
      <c r="B11735" s="1" t="s">
        <v>2349</v>
      </c>
      <c r="C11735" s="1">
        <v>129548803</v>
      </c>
      <c r="D11735" s="1">
        <v>485</v>
      </c>
      <c r="E11735" s="1" t="s">
        <v>2946</v>
      </c>
      <c r="F11735" s="1" t="s">
        <v>118</v>
      </c>
      <c r="G11735" s="1" t="s">
        <v>506</v>
      </c>
      <c r="H11735" s="1" t="s">
        <v>916</v>
      </c>
      <c r="I11735" s="1">
        <v>1031183.31</v>
      </c>
      <c r="K11735" s="1">
        <v>228949</v>
      </c>
      <c r="L11735" s="1">
        <v>7666151</v>
      </c>
      <c r="M11735" s="1">
        <v>0.32298249006271362</v>
      </c>
      <c r="N11735" s="1">
        <v>4.3984079360961914</v>
      </c>
      <c r="O11735" s="1">
        <v>6.8578369915485382E-2</v>
      </c>
      <c r="P11735" s="1">
        <v>7.1242485046386719</v>
      </c>
      <c r="Q11735" s="1">
        <v>0</v>
      </c>
      <c r="S11735" s="1">
        <v>36</v>
      </c>
      <c r="T11735" s="1">
        <v>1</v>
      </c>
      <c r="U11735" s="1">
        <v>8926283</v>
      </c>
      <c r="V11735" s="1">
        <v>0.39156085252761841</v>
      </c>
      <c r="W11735" s="1">
        <v>4.5878586769104004</v>
      </c>
      <c r="X11735" s="1">
        <v>4.5878586769104004</v>
      </c>
    </row>
    <row r="11736" spans="1:24" x14ac:dyDescent="0.35">
      <c r="A11736" s="1">
        <v>370485</v>
      </c>
      <c r="B11736" s="1" t="s">
        <v>2350</v>
      </c>
      <c r="C11736" s="1">
        <v>129548803</v>
      </c>
      <c r="D11736" s="1">
        <v>485</v>
      </c>
      <c r="E11736" s="1" t="s">
        <v>2946</v>
      </c>
      <c r="F11736" s="1" t="s">
        <v>118</v>
      </c>
      <c r="G11736" s="1" t="s">
        <v>506</v>
      </c>
      <c r="H11736" s="1" t="s">
        <v>916</v>
      </c>
      <c r="I11736" s="1">
        <v>1127539.94</v>
      </c>
      <c r="K11736" s="1">
        <v>228949</v>
      </c>
      <c r="L11736" s="1">
        <v>8264939</v>
      </c>
      <c r="M11736" s="1">
        <v>0.59878802299499512</v>
      </c>
      <c r="N11736" s="1">
        <v>7.8108034133911133</v>
      </c>
      <c r="O11736" s="1">
        <v>9.6356630325317383E-2</v>
      </c>
      <c r="P11736" s="1">
        <v>9.3442773818969727</v>
      </c>
      <c r="Q11736" s="1">
        <v>0</v>
      </c>
      <c r="S11736" s="1">
        <v>37</v>
      </c>
      <c r="T11736" s="1">
        <v>1</v>
      </c>
      <c r="U11736" s="1">
        <v>9621428</v>
      </c>
      <c r="V11736" s="1">
        <v>0.6951446533203125</v>
      </c>
      <c r="W11736" s="1">
        <v>7.7876200675964355</v>
      </c>
      <c r="X11736" s="1">
        <v>7.7876200675964355</v>
      </c>
    </row>
    <row r="11737" spans="1:24" x14ac:dyDescent="0.35">
      <c r="A11737" s="1">
        <v>380485</v>
      </c>
      <c r="B11737" s="1" t="s">
        <v>2351</v>
      </c>
      <c r="C11737" s="1">
        <v>129548803</v>
      </c>
      <c r="D11737" s="1">
        <v>485</v>
      </c>
      <c r="E11737" s="1" t="s">
        <v>2946</v>
      </c>
      <c r="F11737" s="1" t="s">
        <v>118</v>
      </c>
      <c r="G11737" s="1" t="s">
        <v>506</v>
      </c>
      <c r="H11737" s="1" t="s">
        <v>916</v>
      </c>
      <c r="I11737" s="1">
        <v>1226109</v>
      </c>
      <c r="K11737" s="1">
        <v>572157.0625</v>
      </c>
      <c r="L11737" s="1">
        <v>8397061</v>
      </c>
      <c r="M11737" s="1">
        <v>0.13212199509143829</v>
      </c>
      <c r="N11737" s="1">
        <v>1.5985840559005737</v>
      </c>
      <c r="O11737" s="1">
        <v>9.8569057881832123E-2</v>
      </c>
      <c r="P11737" s="1">
        <v>8.7419576644897461</v>
      </c>
      <c r="Q11737" s="1">
        <v>0.34320807456970215</v>
      </c>
      <c r="S11737" s="1">
        <v>38</v>
      </c>
      <c r="T11737" s="1">
        <v>1</v>
      </c>
      <c r="U11737" s="1">
        <v>10195327</v>
      </c>
      <c r="V11737" s="1">
        <v>0.57389914989471436</v>
      </c>
      <c r="W11737" s="1">
        <v>5.9648008346557617</v>
      </c>
      <c r="X11737" s="1">
        <v>5.9648008346557617</v>
      </c>
    </row>
    <row r="11738" spans="1:24" x14ac:dyDescent="0.35">
      <c r="A11738" s="1">
        <v>390485</v>
      </c>
      <c r="B11738" s="1" t="s">
        <v>2352</v>
      </c>
      <c r="C11738" s="1">
        <v>129548803</v>
      </c>
      <c r="D11738" s="1">
        <v>485</v>
      </c>
      <c r="E11738" s="1" t="s">
        <v>2946</v>
      </c>
      <c r="F11738" s="1" t="s">
        <v>118</v>
      </c>
      <c r="G11738" s="1" t="s">
        <v>506</v>
      </c>
      <c r="H11738" s="1" t="s">
        <v>916</v>
      </c>
      <c r="I11738" s="1">
        <v>1252272</v>
      </c>
      <c r="K11738" s="1">
        <v>945067.9375</v>
      </c>
      <c r="L11738" s="1">
        <v>8452612</v>
      </c>
      <c r="M11738" s="1">
        <v>5.5550999939441681E-2</v>
      </c>
      <c r="N11738" s="1">
        <v>0.66155290603637695</v>
      </c>
      <c r="O11738" s="1">
        <v>2.6163000613451004E-2</v>
      </c>
      <c r="P11738" s="1">
        <v>2.1338233947753906</v>
      </c>
      <c r="Q11738" s="1">
        <v>0.37291088700294495</v>
      </c>
      <c r="S11738" s="1">
        <v>39</v>
      </c>
      <c r="T11738" s="1">
        <v>1</v>
      </c>
      <c r="U11738" s="1">
        <v>10649952</v>
      </c>
      <c r="V11738" s="1">
        <v>0.45462489128112793</v>
      </c>
      <c r="W11738" s="1">
        <v>4.4591507911682129</v>
      </c>
      <c r="X11738" s="1">
        <v>4.4591507911682129</v>
      </c>
    </row>
    <row r="11739" spans="1:24" x14ac:dyDescent="0.35">
      <c r="A11739" s="1">
        <v>400485</v>
      </c>
      <c r="B11739" s="1" t="s">
        <v>2353</v>
      </c>
      <c r="C11739" s="1">
        <v>129548803</v>
      </c>
      <c r="D11739" s="1">
        <v>485</v>
      </c>
      <c r="E11739" s="1" t="s">
        <v>2946</v>
      </c>
      <c r="F11739" s="1" t="s">
        <v>118</v>
      </c>
      <c r="G11739" s="1" t="s">
        <v>506</v>
      </c>
      <c r="H11739" s="1" t="s">
        <v>916</v>
      </c>
      <c r="S11739" s="1">
        <v>40</v>
      </c>
      <c r="T11739" s="1">
        <v>1</v>
      </c>
      <c r="U11739" s="1">
        <v>0</v>
      </c>
      <c r="V11739" s="1">
        <v>0</v>
      </c>
      <c r="W11739" s="1">
        <v>-100</v>
      </c>
      <c r="X11739" s="1">
        <v>-100</v>
      </c>
    </row>
    <row r="11740" spans="1:24" x14ac:dyDescent="0.35">
      <c r="A11740" s="1">
        <v>410485</v>
      </c>
      <c r="B11740" s="1" t="s">
        <v>2354</v>
      </c>
      <c r="C11740" s="1">
        <v>129548803</v>
      </c>
      <c r="D11740" s="1">
        <v>485</v>
      </c>
      <c r="E11740" s="1" t="s">
        <v>2946</v>
      </c>
      <c r="F11740" s="1" t="s">
        <v>118</v>
      </c>
      <c r="G11740" s="1" t="s">
        <v>506</v>
      </c>
      <c r="H11740" s="1" t="s">
        <v>916</v>
      </c>
      <c r="S11740" s="1">
        <v>41</v>
      </c>
      <c r="T11740" s="1">
        <v>1</v>
      </c>
      <c r="U11740" s="1">
        <v>0</v>
      </c>
      <c r="V11740" s="1">
        <v>0</v>
      </c>
    </row>
    <row r="11741" spans="1:24" x14ac:dyDescent="0.35">
      <c r="A11741" s="1">
        <v>420485</v>
      </c>
      <c r="B11741" s="1" t="s">
        <v>2355</v>
      </c>
      <c r="C11741" s="1">
        <v>129548803</v>
      </c>
      <c r="D11741" s="1">
        <v>485</v>
      </c>
      <c r="E11741" s="1" t="s">
        <v>2946</v>
      </c>
      <c r="F11741" s="1" t="s">
        <v>118</v>
      </c>
      <c r="G11741" s="1" t="s">
        <v>506</v>
      </c>
      <c r="H11741" s="1" t="s">
        <v>916</v>
      </c>
      <c r="S11741" s="1">
        <v>42</v>
      </c>
      <c r="T11741" s="1">
        <v>1</v>
      </c>
      <c r="U11741" s="1">
        <v>0</v>
      </c>
      <c r="V11741" s="1">
        <v>0</v>
      </c>
    </row>
    <row r="11742" spans="1:24" x14ac:dyDescent="0.35">
      <c r="A11742" s="1">
        <v>430485</v>
      </c>
      <c r="B11742" s="1" t="s">
        <v>2356</v>
      </c>
      <c r="C11742" s="1">
        <v>129548803</v>
      </c>
      <c r="D11742" s="1">
        <v>485</v>
      </c>
      <c r="E11742" s="1" t="s">
        <v>2946</v>
      </c>
      <c r="F11742" s="1" t="s">
        <v>118</v>
      </c>
      <c r="G11742" s="1" t="s">
        <v>506</v>
      </c>
      <c r="H11742" s="1" t="s">
        <v>916</v>
      </c>
      <c r="S11742" s="1">
        <v>43</v>
      </c>
      <c r="T11742" s="1">
        <v>1</v>
      </c>
      <c r="U11742" s="1">
        <v>0</v>
      </c>
      <c r="V11742" s="1">
        <v>0</v>
      </c>
    </row>
    <row r="11743" spans="1:24" x14ac:dyDescent="0.35">
      <c r="A11743" s="1">
        <v>440485</v>
      </c>
      <c r="B11743" s="1" t="s">
        <v>2357</v>
      </c>
      <c r="C11743" s="1">
        <v>129548803</v>
      </c>
      <c r="D11743" s="1">
        <v>485</v>
      </c>
      <c r="E11743" s="1" t="s">
        <v>2946</v>
      </c>
      <c r="F11743" s="1" t="s">
        <v>118</v>
      </c>
      <c r="G11743" s="1" t="s">
        <v>506</v>
      </c>
      <c r="H11743" s="1" t="s">
        <v>916</v>
      </c>
      <c r="S11743" s="1">
        <v>44</v>
      </c>
      <c r="T11743" s="1">
        <v>1</v>
      </c>
      <c r="U11743" s="1">
        <v>0</v>
      </c>
      <c r="V11743" s="1">
        <v>0</v>
      </c>
    </row>
    <row r="11744" spans="1:24" x14ac:dyDescent="0.35">
      <c r="A11744" s="1">
        <v>450485</v>
      </c>
      <c r="B11744" s="1" t="s">
        <v>2358</v>
      </c>
      <c r="C11744" s="1">
        <v>129548803</v>
      </c>
      <c r="D11744" s="1">
        <v>485</v>
      </c>
      <c r="E11744" s="1" t="s">
        <v>2946</v>
      </c>
      <c r="F11744" s="1" t="s">
        <v>118</v>
      </c>
      <c r="G11744" s="1" t="s">
        <v>506</v>
      </c>
      <c r="H11744" s="1" t="s">
        <v>916</v>
      </c>
      <c r="S11744" s="1">
        <v>45</v>
      </c>
      <c r="T11744" s="1">
        <v>1</v>
      </c>
      <c r="U11744" s="1">
        <v>0</v>
      </c>
      <c r="V11744" s="1">
        <v>0</v>
      </c>
    </row>
    <row r="11745" spans="1:22" x14ac:dyDescent="0.35">
      <c r="A11745" s="1">
        <v>460485</v>
      </c>
      <c r="B11745" s="1" t="s">
        <v>2359</v>
      </c>
      <c r="C11745" s="1">
        <v>129548803</v>
      </c>
      <c r="D11745" s="1">
        <v>485</v>
      </c>
      <c r="E11745" s="1" t="s">
        <v>2946</v>
      </c>
      <c r="F11745" s="1" t="s">
        <v>118</v>
      </c>
      <c r="G11745" s="1" t="s">
        <v>506</v>
      </c>
      <c r="H11745" s="1" t="s">
        <v>916</v>
      </c>
      <c r="S11745" s="1">
        <v>46</v>
      </c>
      <c r="T11745" s="1">
        <v>1</v>
      </c>
      <c r="U11745" s="1">
        <v>0</v>
      </c>
      <c r="V11745" s="1">
        <v>0</v>
      </c>
    </row>
    <row r="11746" spans="1:22" x14ac:dyDescent="0.35">
      <c r="A11746" s="1">
        <v>470485</v>
      </c>
      <c r="B11746" s="1" t="s">
        <v>2360</v>
      </c>
      <c r="C11746" s="1">
        <v>129548803</v>
      </c>
      <c r="D11746" s="1">
        <v>485</v>
      </c>
      <c r="E11746" s="1" t="s">
        <v>2946</v>
      </c>
      <c r="F11746" s="1" t="s">
        <v>118</v>
      </c>
      <c r="G11746" s="1" t="s">
        <v>506</v>
      </c>
      <c r="H11746" s="1" t="s">
        <v>916</v>
      </c>
      <c r="S11746" s="1">
        <v>47</v>
      </c>
      <c r="T11746" s="1">
        <v>1</v>
      </c>
      <c r="U11746" s="1">
        <v>0</v>
      </c>
      <c r="V11746" s="1">
        <v>0</v>
      </c>
    </row>
    <row r="11747" spans="1:22" x14ac:dyDescent="0.35">
      <c r="A11747" s="1">
        <v>480485</v>
      </c>
      <c r="B11747" s="1" t="s">
        <v>2361</v>
      </c>
      <c r="C11747" s="1">
        <v>129548803</v>
      </c>
      <c r="D11747" s="1">
        <v>485</v>
      </c>
      <c r="E11747" s="1" t="s">
        <v>2946</v>
      </c>
      <c r="F11747" s="1" t="s">
        <v>118</v>
      </c>
      <c r="G11747" s="1" t="s">
        <v>506</v>
      </c>
      <c r="H11747" s="1" t="s">
        <v>916</v>
      </c>
      <c r="S11747" s="1">
        <v>48</v>
      </c>
      <c r="T11747" s="1">
        <v>1</v>
      </c>
      <c r="U11747" s="1">
        <v>0</v>
      </c>
      <c r="V11747" s="1">
        <v>0</v>
      </c>
    </row>
  </sheetData>
  <sortState xmlns:xlrd2="http://schemas.microsoft.com/office/spreadsheetml/2017/richdata2" ref="A5001:N9501">
    <sortCondition ref="A5001:A950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31AD-7FD9-46E3-87BE-F2EEA4FE4B75}">
  <dimension ref="A1:K501"/>
  <sheetViews>
    <sheetView workbookViewId="0">
      <selection activeCell="A27" sqref="A27"/>
    </sheetView>
  </sheetViews>
  <sheetFormatPr defaultColWidth="8.81640625" defaultRowHeight="13" x14ac:dyDescent="0.3"/>
  <cols>
    <col min="1" max="1" width="11" style="40" bestFit="1" customWidth="1"/>
    <col min="2" max="2" width="7.7265625" style="40" bestFit="1" customWidth="1"/>
    <col min="3" max="3" width="24.453125" style="40" bestFit="1" customWidth="1"/>
    <col min="4" max="4" width="14.54296875" style="40" bestFit="1" customWidth="1"/>
    <col min="5" max="5" width="15" style="40" bestFit="1" customWidth="1"/>
    <col min="6" max="16384" width="8.81640625" style="40"/>
  </cols>
  <sheetData>
    <row r="1" spans="1:11" x14ac:dyDescent="0.3">
      <c r="A1" s="45" t="s">
        <v>722</v>
      </c>
      <c r="B1" s="45" t="s">
        <v>718</v>
      </c>
      <c r="C1" s="45" t="s">
        <v>2947</v>
      </c>
      <c r="D1" s="45" t="s">
        <v>883</v>
      </c>
      <c r="E1" s="45" t="s">
        <v>892</v>
      </c>
      <c r="G1" s="45"/>
      <c r="H1" s="45"/>
      <c r="I1" s="45"/>
      <c r="J1" s="45"/>
      <c r="K1" s="45"/>
    </row>
    <row r="2" spans="1:11" x14ac:dyDescent="0.3">
      <c r="A2" s="45">
        <v>101260303</v>
      </c>
      <c r="B2" s="45">
        <v>1</v>
      </c>
      <c r="C2" s="45" t="s">
        <v>2948</v>
      </c>
      <c r="D2" s="45" t="s">
        <v>304</v>
      </c>
      <c r="E2" s="45" t="s">
        <v>303</v>
      </c>
      <c r="G2" s="45"/>
      <c r="H2" s="45"/>
      <c r="I2" s="45"/>
      <c r="J2" s="45"/>
      <c r="K2" s="45"/>
    </row>
    <row r="3" spans="1:11" x14ac:dyDescent="0.3">
      <c r="A3" s="45">
        <v>101260803</v>
      </c>
      <c r="B3" s="45">
        <v>2</v>
      </c>
      <c r="C3" s="45" t="s">
        <v>2949</v>
      </c>
      <c r="D3" s="45" t="s">
        <v>304</v>
      </c>
      <c r="E3" s="45" t="s">
        <v>303</v>
      </c>
      <c r="G3" s="45"/>
      <c r="H3" s="45"/>
      <c r="I3" s="45"/>
      <c r="J3" s="45"/>
      <c r="K3" s="45"/>
    </row>
    <row r="4" spans="1:11" x14ac:dyDescent="0.3">
      <c r="A4" s="45">
        <v>101261302</v>
      </c>
      <c r="B4" s="45">
        <v>3</v>
      </c>
      <c r="C4" s="45" t="s">
        <v>2950</v>
      </c>
      <c r="D4" s="45" t="s">
        <v>304</v>
      </c>
      <c r="E4" s="45" t="s">
        <v>303</v>
      </c>
      <c r="G4" s="45"/>
      <c r="H4" s="45"/>
      <c r="I4" s="45"/>
      <c r="J4" s="45"/>
      <c r="K4" s="45"/>
    </row>
    <row r="5" spans="1:11" x14ac:dyDescent="0.3">
      <c r="A5" s="45">
        <v>101262903</v>
      </c>
      <c r="B5" s="45">
        <v>4</v>
      </c>
      <c r="C5" s="45" t="s">
        <v>2951</v>
      </c>
      <c r="D5" s="45" t="s">
        <v>304</v>
      </c>
      <c r="E5" s="45" t="s">
        <v>303</v>
      </c>
      <c r="G5" s="45"/>
      <c r="H5" s="45"/>
      <c r="I5" s="45"/>
      <c r="J5" s="45"/>
      <c r="K5" s="45"/>
    </row>
    <row r="6" spans="1:11" x14ac:dyDescent="0.3">
      <c r="A6" s="45">
        <v>101264003</v>
      </c>
      <c r="B6" s="45">
        <v>5</v>
      </c>
      <c r="C6" s="45" t="s">
        <v>2952</v>
      </c>
      <c r="D6" s="45" t="s">
        <v>304</v>
      </c>
      <c r="E6" s="45" t="s">
        <v>303</v>
      </c>
      <c r="G6" s="45"/>
      <c r="H6" s="45"/>
      <c r="I6" s="45"/>
      <c r="J6" s="45"/>
      <c r="K6" s="45"/>
    </row>
    <row r="7" spans="1:11" x14ac:dyDescent="0.3">
      <c r="A7" s="45">
        <v>101268003</v>
      </c>
      <c r="B7" s="45">
        <v>6</v>
      </c>
      <c r="C7" s="45" t="s">
        <v>2953</v>
      </c>
      <c r="D7" s="45" t="s">
        <v>304</v>
      </c>
      <c r="E7" s="45" t="s">
        <v>303</v>
      </c>
      <c r="G7" s="45"/>
      <c r="H7" s="45"/>
      <c r="I7" s="45"/>
      <c r="J7" s="45"/>
      <c r="K7" s="45"/>
    </row>
    <row r="8" spans="1:11" x14ac:dyDescent="0.3">
      <c r="A8" s="45">
        <v>101301303</v>
      </c>
      <c r="B8" s="45">
        <v>7</v>
      </c>
      <c r="C8" s="45" t="s">
        <v>2954</v>
      </c>
      <c r="D8" s="45" t="s">
        <v>304</v>
      </c>
      <c r="E8" s="45" t="s">
        <v>323</v>
      </c>
      <c r="G8" s="45"/>
      <c r="H8" s="45"/>
      <c r="I8" s="45"/>
      <c r="J8" s="45"/>
      <c r="K8" s="45"/>
    </row>
    <row r="9" spans="1:11" x14ac:dyDescent="0.3">
      <c r="A9" s="45">
        <v>101301403</v>
      </c>
      <c r="B9" s="45">
        <v>8</v>
      </c>
      <c r="C9" s="45" t="s">
        <v>2955</v>
      </c>
      <c r="D9" s="45" t="s">
        <v>304</v>
      </c>
      <c r="E9" s="45" t="s">
        <v>323</v>
      </c>
      <c r="G9" s="45"/>
      <c r="H9" s="45"/>
      <c r="I9" s="45"/>
      <c r="J9" s="45"/>
      <c r="K9" s="45"/>
    </row>
    <row r="10" spans="1:11" x14ac:dyDescent="0.3">
      <c r="A10" s="45">
        <v>101303503</v>
      </c>
      <c r="B10" s="45">
        <v>9</v>
      </c>
      <c r="C10" s="45" t="s">
        <v>2956</v>
      </c>
      <c r="D10" s="45" t="s">
        <v>304</v>
      </c>
      <c r="E10" s="45" t="s">
        <v>323</v>
      </c>
      <c r="G10" s="45"/>
      <c r="H10" s="45"/>
      <c r="I10" s="45"/>
      <c r="J10" s="45"/>
      <c r="K10" s="45"/>
    </row>
    <row r="11" spans="1:11" x14ac:dyDescent="0.3">
      <c r="A11" s="45">
        <v>101306503</v>
      </c>
      <c r="B11" s="45">
        <v>10</v>
      </c>
      <c r="C11" s="45" t="s">
        <v>2957</v>
      </c>
      <c r="D11" s="45" t="s">
        <v>304</v>
      </c>
      <c r="E11" s="45" t="s">
        <v>323</v>
      </c>
      <c r="G11" s="45"/>
      <c r="H11" s="45"/>
      <c r="I11" s="45"/>
      <c r="J11" s="45"/>
      <c r="K11" s="45"/>
    </row>
    <row r="12" spans="1:11" x14ac:dyDescent="0.3">
      <c r="A12" s="45">
        <v>101308503</v>
      </c>
      <c r="B12" s="45">
        <v>11</v>
      </c>
      <c r="C12" s="45" t="s">
        <v>2958</v>
      </c>
      <c r="D12" s="45" t="s">
        <v>304</v>
      </c>
      <c r="E12" s="45" t="s">
        <v>323</v>
      </c>
      <c r="G12" s="45"/>
      <c r="H12" s="45"/>
      <c r="I12" s="45"/>
      <c r="J12" s="45"/>
      <c r="K12" s="45"/>
    </row>
    <row r="13" spans="1:11" x14ac:dyDescent="0.3">
      <c r="A13" s="45">
        <v>101630504</v>
      </c>
      <c r="B13" s="45">
        <v>12</v>
      </c>
      <c r="C13" s="45" t="s">
        <v>2959</v>
      </c>
      <c r="D13" s="45" t="s">
        <v>304</v>
      </c>
      <c r="E13" s="45" t="s">
        <v>558</v>
      </c>
      <c r="G13" s="45"/>
      <c r="H13" s="45"/>
      <c r="I13" s="45"/>
      <c r="J13" s="45"/>
      <c r="K13" s="45"/>
    </row>
    <row r="14" spans="1:11" x14ac:dyDescent="0.3">
      <c r="A14" s="45">
        <v>101630903</v>
      </c>
      <c r="B14" s="45">
        <v>13</v>
      </c>
      <c r="C14" s="45" t="s">
        <v>2960</v>
      </c>
      <c r="D14" s="45" t="s">
        <v>304</v>
      </c>
      <c r="E14" s="45" t="s">
        <v>558</v>
      </c>
      <c r="G14" s="45"/>
      <c r="H14" s="45"/>
      <c r="I14" s="45"/>
      <c r="J14" s="45"/>
      <c r="K14" s="45"/>
    </row>
    <row r="15" spans="1:11" x14ac:dyDescent="0.3">
      <c r="A15" s="45">
        <v>101631003</v>
      </c>
      <c r="B15" s="45">
        <v>14</v>
      </c>
      <c r="C15" s="45" t="s">
        <v>2961</v>
      </c>
      <c r="D15" s="45" t="s">
        <v>304</v>
      </c>
      <c r="E15" s="45" t="s">
        <v>558</v>
      </c>
      <c r="G15" s="45"/>
      <c r="H15" s="45"/>
      <c r="I15" s="45"/>
      <c r="J15" s="45"/>
      <c r="K15" s="45"/>
    </row>
    <row r="16" spans="1:11" x14ac:dyDescent="0.3">
      <c r="A16" s="45">
        <v>101631203</v>
      </c>
      <c r="B16" s="45">
        <v>15</v>
      </c>
      <c r="C16" s="45" t="s">
        <v>2962</v>
      </c>
      <c r="D16" s="45" t="s">
        <v>304</v>
      </c>
      <c r="E16" s="45" t="s">
        <v>558</v>
      </c>
      <c r="G16" s="45"/>
      <c r="H16" s="45"/>
      <c r="I16" s="45"/>
      <c r="J16" s="45"/>
      <c r="K16" s="45"/>
    </row>
    <row r="17" spans="1:11" x14ac:dyDescent="0.3">
      <c r="A17" s="45">
        <v>101631503</v>
      </c>
      <c r="B17" s="45">
        <v>16</v>
      </c>
      <c r="C17" s="45" t="s">
        <v>2963</v>
      </c>
      <c r="D17" s="45" t="s">
        <v>304</v>
      </c>
      <c r="E17" s="45" t="s">
        <v>558</v>
      </c>
      <c r="G17" s="45"/>
      <c r="H17" s="45"/>
      <c r="I17" s="45"/>
      <c r="J17" s="45"/>
      <c r="K17" s="45"/>
    </row>
    <row r="18" spans="1:11" x14ac:dyDescent="0.3">
      <c r="A18" s="45">
        <v>101631703</v>
      </c>
      <c r="B18" s="45">
        <v>17</v>
      </c>
      <c r="C18" s="45" t="s">
        <v>2964</v>
      </c>
      <c r="D18" s="45" t="s">
        <v>304</v>
      </c>
      <c r="E18" s="45" t="s">
        <v>558</v>
      </c>
      <c r="G18" s="45"/>
      <c r="H18" s="45"/>
      <c r="I18" s="45"/>
      <c r="J18" s="45"/>
      <c r="K18" s="45"/>
    </row>
    <row r="19" spans="1:11" x14ac:dyDescent="0.3">
      <c r="A19" s="45">
        <v>101631803</v>
      </c>
      <c r="B19" s="45">
        <v>18</v>
      </c>
      <c r="C19" s="45" t="s">
        <v>2965</v>
      </c>
      <c r="D19" s="45" t="s">
        <v>304</v>
      </c>
      <c r="E19" s="45" t="s">
        <v>558</v>
      </c>
      <c r="G19" s="45"/>
      <c r="H19" s="45"/>
      <c r="I19" s="45"/>
      <c r="J19" s="45"/>
      <c r="K19" s="45"/>
    </row>
    <row r="20" spans="1:11" x14ac:dyDescent="0.3">
      <c r="A20" s="45">
        <v>101631903</v>
      </c>
      <c r="B20" s="45">
        <v>19</v>
      </c>
      <c r="C20" s="45" t="s">
        <v>2966</v>
      </c>
      <c r="D20" s="45" t="s">
        <v>304</v>
      </c>
      <c r="E20" s="45" t="s">
        <v>558</v>
      </c>
      <c r="G20" s="45"/>
      <c r="H20" s="45"/>
      <c r="I20" s="45"/>
      <c r="J20" s="45"/>
      <c r="K20" s="45"/>
    </row>
    <row r="21" spans="1:11" x14ac:dyDescent="0.3">
      <c r="A21" s="45">
        <v>101632403</v>
      </c>
      <c r="B21" s="45">
        <v>20</v>
      </c>
      <c r="C21" s="45" t="s">
        <v>2967</v>
      </c>
      <c r="D21" s="45" t="s">
        <v>304</v>
      </c>
      <c r="E21" s="45" t="s">
        <v>558</v>
      </c>
      <c r="G21" s="45"/>
      <c r="H21" s="45"/>
      <c r="I21" s="45"/>
      <c r="J21" s="45"/>
      <c r="K21" s="45"/>
    </row>
    <row r="22" spans="1:11" x14ac:dyDescent="0.3">
      <c r="A22" s="45">
        <v>101633903</v>
      </c>
      <c r="B22" s="45">
        <v>21</v>
      </c>
      <c r="C22" s="45" t="s">
        <v>2968</v>
      </c>
      <c r="D22" s="45" t="s">
        <v>304</v>
      </c>
      <c r="E22" s="45" t="s">
        <v>558</v>
      </c>
      <c r="G22" s="45"/>
      <c r="H22" s="45"/>
      <c r="I22" s="45"/>
      <c r="J22" s="45"/>
      <c r="K22" s="45"/>
    </row>
    <row r="23" spans="1:11" x14ac:dyDescent="0.3">
      <c r="A23" s="45">
        <v>101636503</v>
      </c>
      <c r="B23" s="45">
        <v>22</v>
      </c>
      <c r="C23" s="45" t="s">
        <v>2969</v>
      </c>
      <c r="D23" s="45" t="s">
        <v>304</v>
      </c>
      <c r="E23" s="45" t="s">
        <v>558</v>
      </c>
      <c r="G23" s="45"/>
      <c r="H23" s="45"/>
      <c r="I23" s="45"/>
      <c r="J23" s="45"/>
      <c r="K23" s="45"/>
    </row>
    <row r="24" spans="1:11" x14ac:dyDescent="0.3">
      <c r="A24" s="45">
        <v>101637002</v>
      </c>
      <c r="B24" s="45">
        <v>23</v>
      </c>
      <c r="C24" s="45" t="s">
        <v>2970</v>
      </c>
      <c r="D24" s="45" t="s">
        <v>304</v>
      </c>
      <c r="E24" s="45" t="s">
        <v>558</v>
      </c>
      <c r="G24" s="45"/>
      <c r="H24" s="45"/>
      <c r="I24" s="45"/>
      <c r="J24" s="45"/>
      <c r="K24" s="45"/>
    </row>
    <row r="25" spans="1:11" x14ac:dyDescent="0.3">
      <c r="A25" s="45">
        <v>101638003</v>
      </c>
      <c r="B25" s="45">
        <v>24</v>
      </c>
      <c r="C25" s="45" t="s">
        <v>2971</v>
      </c>
      <c r="D25" s="45" t="s">
        <v>304</v>
      </c>
      <c r="E25" s="45" t="s">
        <v>558</v>
      </c>
      <c r="G25" s="45"/>
      <c r="H25" s="45"/>
      <c r="I25" s="45"/>
      <c r="J25" s="45"/>
      <c r="K25" s="45"/>
    </row>
    <row r="26" spans="1:11" x14ac:dyDescent="0.3">
      <c r="A26" s="45">
        <v>101638803</v>
      </c>
      <c r="B26" s="45">
        <v>25</v>
      </c>
      <c r="C26" s="45" t="s">
        <v>558</v>
      </c>
      <c r="D26" s="45" t="s">
        <v>304</v>
      </c>
      <c r="E26" s="45" t="s">
        <v>558</v>
      </c>
      <c r="G26" s="45"/>
      <c r="H26" s="45"/>
      <c r="I26" s="45"/>
      <c r="J26" s="45"/>
      <c r="K26" s="45"/>
    </row>
    <row r="27" spans="1:11" x14ac:dyDescent="0.3">
      <c r="A27" s="45">
        <v>102027451</v>
      </c>
      <c r="B27" s="45">
        <v>26</v>
      </c>
      <c r="C27" s="45" t="s">
        <v>2972</v>
      </c>
      <c r="D27" s="45" t="s">
        <v>44</v>
      </c>
      <c r="E27" s="45" t="s">
        <v>43</v>
      </c>
      <c r="G27" s="45"/>
      <c r="H27" s="45"/>
      <c r="I27" s="45"/>
      <c r="J27" s="45"/>
      <c r="K27" s="45"/>
    </row>
    <row r="28" spans="1:11" x14ac:dyDescent="0.3">
      <c r="A28" s="45">
        <v>103020603</v>
      </c>
      <c r="B28" s="45">
        <v>27</v>
      </c>
      <c r="C28" s="45" t="s">
        <v>2973</v>
      </c>
      <c r="D28" s="45" t="s">
        <v>44</v>
      </c>
      <c r="E28" s="45" t="s">
        <v>43</v>
      </c>
      <c r="G28" s="45"/>
      <c r="H28" s="45"/>
      <c r="I28" s="45"/>
      <c r="J28" s="45"/>
      <c r="K28" s="45"/>
    </row>
    <row r="29" spans="1:11" x14ac:dyDescent="0.3">
      <c r="A29" s="45">
        <v>103020753</v>
      </c>
      <c r="B29" s="45">
        <v>28</v>
      </c>
      <c r="C29" s="45" t="s">
        <v>2974</v>
      </c>
      <c r="D29" s="45" t="s">
        <v>44</v>
      </c>
      <c r="E29" s="45" t="s">
        <v>43</v>
      </c>
      <c r="G29" s="45"/>
      <c r="H29" s="45"/>
      <c r="I29" s="45"/>
      <c r="J29" s="45"/>
      <c r="K29" s="45"/>
    </row>
    <row r="30" spans="1:11" x14ac:dyDescent="0.3">
      <c r="A30" s="45">
        <v>103021003</v>
      </c>
      <c r="B30" s="45">
        <v>29</v>
      </c>
      <c r="C30" s="45" t="s">
        <v>2975</v>
      </c>
      <c r="D30" s="45" t="s">
        <v>44</v>
      </c>
      <c r="E30" s="45" t="s">
        <v>43</v>
      </c>
      <c r="G30" s="45"/>
      <c r="H30" s="45"/>
      <c r="I30" s="45"/>
      <c r="J30" s="45"/>
      <c r="K30" s="45"/>
    </row>
    <row r="31" spans="1:11" x14ac:dyDescent="0.3">
      <c r="A31" s="45">
        <v>103021102</v>
      </c>
      <c r="B31" s="45">
        <v>30</v>
      </c>
      <c r="C31" s="45" t="s">
        <v>2976</v>
      </c>
      <c r="D31" s="45" t="s">
        <v>44</v>
      </c>
      <c r="E31" s="45" t="s">
        <v>43</v>
      </c>
      <c r="G31" s="45"/>
      <c r="H31" s="45"/>
      <c r="I31" s="45"/>
      <c r="J31" s="45"/>
      <c r="K31" s="45"/>
    </row>
    <row r="32" spans="1:11" x14ac:dyDescent="0.3">
      <c r="A32" s="45">
        <v>103021252</v>
      </c>
      <c r="B32" s="45">
        <v>31</v>
      </c>
      <c r="C32" s="45" t="s">
        <v>2977</v>
      </c>
      <c r="D32" s="45" t="s">
        <v>44</v>
      </c>
      <c r="E32" s="45" t="s">
        <v>43</v>
      </c>
      <c r="G32" s="45"/>
      <c r="H32" s="45"/>
      <c r="I32" s="45"/>
      <c r="J32" s="45"/>
      <c r="K32" s="45"/>
    </row>
    <row r="33" spans="1:11" x14ac:dyDescent="0.3">
      <c r="A33" s="45">
        <v>103021453</v>
      </c>
      <c r="B33" s="45">
        <v>32</v>
      </c>
      <c r="C33" s="45" t="s">
        <v>2978</v>
      </c>
      <c r="D33" s="45" t="s">
        <v>44</v>
      </c>
      <c r="E33" s="45" t="s">
        <v>43</v>
      </c>
      <c r="G33" s="45"/>
      <c r="H33" s="45"/>
      <c r="I33" s="45"/>
      <c r="J33" s="45"/>
      <c r="K33" s="45"/>
    </row>
    <row r="34" spans="1:11" x14ac:dyDescent="0.3">
      <c r="A34" s="45">
        <v>103021603</v>
      </c>
      <c r="B34" s="45">
        <v>33</v>
      </c>
      <c r="C34" s="45" t="s">
        <v>2979</v>
      </c>
      <c r="D34" s="45" t="s">
        <v>44</v>
      </c>
      <c r="E34" s="45" t="s">
        <v>43</v>
      </c>
      <c r="G34" s="45"/>
      <c r="H34" s="45"/>
      <c r="I34" s="45"/>
      <c r="J34" s="45"/>
      <c r="K34" s="45"/>
    </row>
    <row r="35" spans="1:11" x14ac:dyDescent="0.3">
      <c r="A35" s="45">
        <v>103021752</v>
      </c>
      <c r="B35" s="45">
        <v>34</v>
      </c>
      <c r="C35" s="45" t="s">
        <v>2980</v>
      </c>
      <c r="D35" s="45" t="s">
        <v>44</v>
      </c>
      <c r="E35" s="45" t="s">
        <v>43</v>
      </c>
      <c r="G35" s="45"/>
      <c r="H35" s="45"/>
      <c r="I35" s="45"/>
      <c r="J35" s="45"/>
      <c r="K35" s="45"/>
    </row>
    <row r="36" spans="1:11" x14ac:dyDescent="0.3">
      <c r="A36" s="45">
        <v>103021903</v>
      </c>
      <c r="B36" s="45">
        <v>35</v>
      </c>
      <c r="C36" s="45" t="s">
        <v>2981</v>
      </c>
      <c r="D36" s="45" t="s">
        <v>44</v>
      </c>
      <c r="E36" s="45" t="s">
        <v>43</v>
      </c>
      <c r="G36" s="45"/>
      <c r="H36" s="45"/>
      <c r="I36" s="45"/>
      <c r="J36" s="45"/>
      <c r="K36" s="45"/>
    </row>
    <row r="37" spans="1:11" x14ac:dyDescent="0.3">
      <c r="A37" s="45">
        <v>103022103</v>
      </c>
      <c r="B37" s="45">
        <v>36</v>
      </c>
      <c r="C37" s="45" t="s">
        <v>2982</v>
      </c>
      <c r="D37" s="45" t="s">
        <v>44</v>
      </c>
      <c r="E37" s="45" t="s">
        <v>43</v>
      </c>
      <c r="G37" s="45"/>
      <c r="H37" s="45"/>
      <c r="I37" s="45"/>
      <c r="J37" s="45"/>
      <c r="K37" s="45"/>
    </row>
    <row r="38" spans="1:11" x14ac:dyDescent="0.3">
      <c r="A38" s="45">
        <v>103022253</v>
      </c>
      <c r="B38" s="45">
        <v>37</v>
      </c>
      <c r="C38" s="45" t="s">
        <v>2983</v>
      </c>
      <c r="D38" s="45" t="s">
        <v>44</v>
      </c>
      <c r="E38" s="45" t="s">
        <v>43</v>
      </c>
      <c r="G38" s="45"/>
      <c r="H38" s="45"/>
      <c r="I38" s="45"/>
      <c r="J38" s="45"/>
      <c r="K38" s="45"/>
    </row>
    <row r="39" spans="1:11" x14ac:dyDescent="0.3">
      <c r="A39" s="45">
        <v>103022503</v>
      </c>
      <c r="B39" s="45">
        <v>38</v>
      </c>
      <c r="C39" s="45" t="s">
        <v>2984</v>
      </c>
      <c r="D39" s="45" t="s">
        <v>44</v>
      </c>
      <c r="E39" s="45" t="s">
        <v>43</v>
      </c>
      <c r="G39" s="45"/>
      <c r="H39" s="45"/>
      <c r="I39" s="45"/>
      <c r="J39" s="45"/>
      <c r="K39" s="45"/>
    </row>
    <row r="40" spans="1:11" x14ac:dyDescent="0.3">
      <c r="A40" s="45">
        <v>103022803</v>
      </c>
      <c r="B40" s="45">
        <v>39</v>
      </c>
      <c r="C40" s="45" t="s">
        <v>2985</v>
      </c>
      <c r="D40" s="45" t="s">
        <v>44</v>
      </c>
      <c r="E40" s="45" t="s">
        <v>43</v>
      </c>
      <c r="G40" s="45"/>
      <c r="H40" s="45"/>
      <c r="I40" s="45"/>
      <c r="J40" s="45"/>
      <c r="K40" s="45"/>
    </row>
    <row r="41" spans="1:11" x14ac:dyDescent="0.3">
      <c r="A41" s="45">
        <v>103023153</v>
      </c>
      <c r="B41" s="45">
        <v>40</v>
      </c>
      <c r="C41" s="45" t="s">
        <v>2986</v>
      </c>
      <c r="D41" s="45" t="s">
        <v>44</v>
      </c>
      <c r="E41" s="45" t="s">
        <v>43</v>
      </c>
      <c r="G41" s="45"/>
      <c r="H41" s="45"/>
      <c r="I41" s="45"/>
      <c r="J41" s="45"/>
      <c r="K41" s="45"/>
    </row>
    <row r="42" spans="1:11" x14ac:dyDescent="0.3">
      <c r="A42" s="45">
        <v>103023912</v>
      </c>
      <c r="B42" s="45">
        <v>41</v>
      </c>
      <c r="C42" s="45" t="s">
        <v>2987</v>
      </c>
      <c r="D42" s="45" t="s">
        <v>44</v>
      </c>
      <c r="E42" s="45" t="s">
        <v>43</v>
      </c>
      <c r="G42" s="45"/>
      <c r="H42" s="45"/>
      <c r="I42" s="45"/>
      <c r="J42" s="45"/>
      <c r="K42" s="45"/>
    </row>
    <row r="43" spans="1:11" x14ac:dyDescent="0.3">
      <c r="A43" s="45">
        <v>103024102</v>
      </c>
      <c r="B43" s="45">
        <v>42</v>
      </c>
      <c r="C43" s="45" t="s">
        <v>2988</v>
      </c>
      <c r="D43" s="45" t="s">
        <v>44</v>
      </c>
      <c r="E43" s="45" t="s">
        <v>43</v>
      </c>
      <c r="G43" s="45"/>
      <c r="H43" s="45"/>
      <c r="I43" s="45"/>
      <c r="J43" s="45"/>
      <c r="K43" s="45"/>
    </row>
    <row r="44" spans="1:11" x14ac:dyDescent="0.3">
      <c r="A44" s="45">
        <v>103024603</v>
      </c>
      <c r="B44" s="45">
        <v>43</v>
      </c>
      <c r="C44" s="45" t="s">
        <v>2989</v>
      </c>
      <c r="D44" s="45" t="s">
        <v>44</v>
      </c>
      <c r="E44" s="45" t="s">
        <v>43</v>
      </c>
      <c r="G44" s="45"/>
      <c r="H44" s="45"/>
      <c r="I44" s="45"/>
      <c r="J44" s="45"/>
      <c r="K44" s="45"/>
    </row>
    <row r="45" spans="1:11" x14ac:dyDescent="0.3">
      <c r="A45" s="45">
        <v>103024753</v>
      </c>
      <c r="B45" s="45">
        <v>44</v>
      </c>
      <c r="C45" s="45" t="s">
        <v>2990</v>
      </c>
      <c r="D45" s="45" t="s">
        <v>44</v>
      </c>
      <c r="E45" s="45" t="s">
        <v>43</v>
      </c>
      <c r="G45" s="45"/>
      <c r="H45" s="45"/>
      <c r="I45" s="45"/>
      <c r="J45" s="45"/>
      <c r="K45" s="45"/>
    </row>
    <row r="46" spans="1:11" x14ac:dyDescent="0.3">
      <c r="A46" s="45">
        <v>103025002</v>
      </c>
      <c r="B46" s="45">
        <v>45</v>
      </c>
      <c r="C46" s="45" t="s">
        <v>2991</v>
      </c>
      <c r="D46" s="45" t="s">
        <v>44</v>
      </c>
      <c r="E46" s="45" t="s">
        <v>43</v>
      </c>
      <c r="G46" s="45"/>
      <c r="H46" s="45"/>
      <c r="I46" s="45"/>
      <c r="J46" s="45"/>
      <c r="K46" s="45"/>
    </row>
    <row r="47" spans="1:11" x14ac:dyDescent="0.3">
      <c r="A47" s="45">
        <v>103026002</v>
      </c>
      <c r="B47" s="45">
        <v>46</v>
      </c>
      <c r="C47" s="45" t="s">
        <v>2992</v>
      </c>
      <c r="D47" s="45" t="s">
        <v>44</v>
      </c>
      <c r="E47" s="45" t="s">
        <v>43</v>
      </c>
      <c r="G47" s="45"/>
      <c r="H47" s="45"/>
      <c r="I47" s="45"/>
      <c r="J47" s="45"/>
      <c r="K47" s="45"/>
    </row>
    <row r="48" spans="1:11" x14ac:dyDescent="0.3">
      <c r="A48" s="45">
        <v>103026303</v>
      </c>
      <c r="B48" s="45">
        <v>47</v>
      </c>
      <c r="C48" s="45" t="s">
        <v>472</v>
      </c>
      <c r="D48" s="45" t="s">
        <v>44</v>
      </c>
      <c r="E48" s="45" t="s">
        <v>43</v>
      </c>
      <c r="G48" s="45"/>
      <c r="H48" s="45"/>
      <c r="I48" s="45"/>
      <c r="J48" s="45"/>
      <c r="K48" s="45"/>
    </row>
    <row r="49" spans="1:11" x14ac:dyDescent="0.3">
      <c r="A49" s="45">
        <v>103026343</v>
      </c>
      <c r="B49" s="45">
        <v>48</v>
      </c>
      <c r="C49" s="45" t="s">
        <v>2993</v>
      </c>
      <c r="D49" s="45" t="s">
        <v>44</v>
      </c>
      <c r="E49" s="45" t="s">
        <v>43</v>
      </c>
      <c r="G49" s="45"/>
      <c r="H49" s="45"/>
      <c r="I49" s="45"/>
      <c r="J49" s="45"/>
      <c r="K49" s="45"/>
    </row>
    <row r="50" spans="1:11" x14ac:dyDescent="0.3">
      <c r="A50" s="45">
        <v>103026402</v>
      </c>
      <c r="B50" s="45">
        <v>49</v>
      </c>
      <c r="C50" s="45" t="s">
        <v>2994</v>
      </c>
      <c r="D50" s="45" t="s">
        <v>44</v>
      </c>
      <c r="E50" s="45" t="s">
        <v>43</v>
      </c>
      <c r="G50" s="45"/>
      <c r="H50" s="45"/>
      <c r="I50" s="45"/>
      <c r="J50" s="45"/>
      <c r="K50" s="45"/>
    </row>
    <row r="51" spans="1:11" x14ac:dyDescent="0.3">
      <c r="A51" s="45">
        <v>103026852</v>
      </c>
      <c r="B51" s="45">
        <v>50</v>
      </c>
      <c r="C51" s="45" t="s">
        <v>2995</v>
      </c>
      <c r="D51" s="45" t="s">
        <v>44</v>
      </c>
      <c r="E51" s="45" t="s">
        <v>43</v>
      </c>
      <c r="G51" s="45"/>
      <c r="H51" s="45"/>
      <c r="I51" s="45"/>
      <c r="J51" s="45"/>
      <c r="K51" s="45"/>
    </row>
    <row r="52" spans="1:11" x14ac:dyDescent="0.3">
      <c r="A52" s="45">
        <v>103026873</v>
      </c>
      <c r="B52" s="45">
        <v>51</v>
      </c>
      <c r="C52" s="45" t="s">
        <v>2996</v>
      </c>
      <c r="D52" s="45" t="s">
        <v>44</v>
      </c>
      <c r="E52" s="45" t="s">
        <v>43</v>
      </c>
      <c r="G52" s="45"/>
      <c r="H52" s="45"/>
      <c r="I52" s="45"/>
      <c r="J52" s="45"/>
      <c r="K52" s="45"/>
    </row>
    <row r="53" spans="1:11" x14ac:dyDescent="0.3">
      <c r="A53" s="45">
        <v>103026902</v>
      </c>
      <c r="B53" s="45">
        <v>52</v>
      </c>
      <c r="C53" s="45" t="s">
        <v>2997</v>
      </c>
      <c r="D53" s="45" t="s">
        <v>44</v>
      </c>
      <c r="E53" s="45" t="s">
        <v>43</v>
      </c>
      <c r="G53" s="45"/>
      <c r="H53" s="45"/>
      <c r="I53" s="45"/>
      <c r="J53" s="45"/>
      <c r="K53" s="45"/>
    </row>
    <row r="54" spans="1:11" x14ac:dyDescent="0.3">
      <c r="A54" s="45">
        <v>103027352</v>
      </c>
      <c r="B54" s="45">
        <v>53</v>
      </c>
      <c r="C54" s="45" t="s">
        <v>2998</v>
      </c>
      <c r="D54" s="45" t="s">
        <v>44</v>
      </c>
      <c r="E54" s="45" t="s">
        <v>43</v>
      </c>
      <c r="G54" s="45"/>
      <c r="H54" s="45"/>
      <c r="I54" s="45"/>
      <c r="J54" s="45"/>
      <c r="K54" s="45"/>
    </row>
    <row r="55" spans="1:11" x14ac:dyDescent="0.3">
      <c r="A55" s="45">
        <v>103027503</v>
      </c>
      <c r="B55" s="45">
        <v>54</v>
      </c>
      <c r="C55" s="45" t="s">
        <v>2999</v>
      </c>
      <c r="D55" s="45" t="s">
        <v>44</v>
      </c>
      <c r="E55" s="45" t="s">
        <v>43</v>
      </c>
      <c r="G55" s="45"/>
      <c r="H55" s="45"/>
      <c r="I55" s="45"/>
      <c r="J55" s="45"/>
      <c r="K55" s="45"/>
    </row>
    <row r="56" spans="1:11" x14ac:dyDescent="0.3">
      <c r="A56" s="45">
        <v>103027753</v>
      </c>
      <c r="B56" s="45">
        <v>55</v>
      </c>
      <c r="C56" s="45" t="s">
        <v>3000</v>
      </c>
      <c r="D56" s="45" t="s">
        <v>44</v>
      </c>
      <c r="E56" s="45" t="s">
        <v>43</v>
      </c>
      <c r="G56" s="45"/>
      <c r="H56" s="45"/>
      <c r="I56" s="45"/>
      <c r="J56" s="45"/>
      <c r="K56" s="45"/>
    </row>
    <row r="57" spans="1:11" x14ac:dyDescent="0.3">
      <c r="A57" s="45">
        <v>103028203</v>
      </c>
      <c r="B57" s="45">
        <v>56</v>
      </c>
      <c r="C57" s="45" t="s">
        <v>3001</v>
      </c>
      <c r="D57" s="45" t="s">
        <v>44</v>
      </c>
      <c r="E57" s="45" t="s">
        <v>43</v>
      </c>
      <c r="G57" s="45"/>
      <c r="H57" s="45"/>
      <c r="I57" s="45"/>
      <c r="J57" s="45"/>
      <c r="K57" s="45"/>
    </row>
    <row r="58" spans="1:11" x14ac:dyDescent="0.3">
      <c r="A58" s="45">
        <v>103028302</v>
      </c>
      <c r="B58" s="45">
        <v>57</v>
      </c>
      <c r="C58" s="45" t="s">
        <v>3002</v>
      </c>
      <c r="D58" s="45" t="s">
        <v>44</v>
      </c>
      <c r="E58" s="45" t="s">
        <v>43</v>
      </c>
      <c r="G58" s="45"/>
      <c r="H58" s="45"/>
      <c r="I58" s="45"/>
      <c r="J58" s="45"/>
      <c r="K58" s="45"/>
    </row>
    <row r="59" spans="1:11" x14ac:dyDescent="0.3">
      <c r="A59" s="45">
        <v>103028653</v>
      </c>
      <c r="B59" s="45">
        <v>58</v>
      </c>
      <c r="C59" s="45" t="s">
        <v>3003</v>
      </c>
      <c r="D59" s="45" t="s">
        <v>44</v>
      </c>
      <c r="E59" s="45" t="s">
        <v>43</v>
      </c>
      <c r="G59" s="45"/>
      <c r="H59" s="45"/>
      <c r="I59" s="45"/>
      <c r="J59" s="45"/>
      <c r="K59" s="45"/>
    </row>
    <row r="60" spans="1:11" x14ac:dyDescent="0.3">
      <c r="A60" s="45">
        <v>103028703</v>
      </c>
      <c r="B60" s="45">
        <v>59</v>
      </c>
      <c r="C60" s="45" t="s">
        <v>3004</v>
      </c>
      <c r="D60" s="45" t="s">
        <v>44</v>
      </c>
      <c r="E60" s="45" t="s">
        <v>43</v>
      </c>
      <c r="G60" s="45"/>
      <c r="H60" s="45"/>
      <c r="I60" s="45"/>
      <c r="J60" s="45"/>
      <c r="K60" s="45"/>
    </row>
    <row r="61" spans="1:11" x14ac:dyDescent="0.3">
      <c r="A61" s="45">
        <v>103028753</v>
      </c>
      <c r="B61" s="45">
        <v>60</v>
      </c>
      <c r="C61" s="45" t="s">
        <v>3005</v>
      </c>
      <c r="D61" s="45" t="s">
        <v>44</v>
      </c>
      <c r="E61" s="45" t="s">
        <v>43</v>
      </c>
      <c r="G61" s="45"/>
      <c r="H61" s="45"/>
      <c r="I61" s="45"/>
      <c r="J61" s="45"/>
      <c r="K61" s="45"/>
    </row>
    <row r="62" spans="1:11" x14ac:dyDescent="0.3">
      <c r="A62" s="45">
        <v>103028833</v>
      </c>
      <c r="B62" s="45">
        <v>61</v>
      </c>
      <c r="C62" s="45" t="s">
        <v>3006</v>
      </c>
      <c r="D62" s="45" t="s">
        <v>44</v>
      </c>
      <c r="E62" s="45" t="s">
        <v>43</v>
      </c>
      <c r="G62" s="45"/>
      <c r="H62" s="45"/>
      <c r="I62" s="45"/>
      <c r="J62" s="45"/>
      <c r="K62" s="45"/>
    </row>
    <row r="63" spans="1:11" x14ac:dyDescent="0.3">
      <c r="A63" s="45">
        <v>103028853</v>
      </c>
      <c r="B63" s="45">
        <v>62</v>
      </c>
      <c r="C63" s="45" t="s">
        <v>3007</v>
      </c>
      <c r="D63" s="45" t="s">
        <v>44</v>
      </c>
      <c r="E63" s="45" t="s">
        <v>43</v>
      </c>
      <c r="G63" s="45"/>
      <c r="H63" s="45"/>
      <c r="I63" s="45"/>
      <c r="J63" s="45"/>
      <c r="K63" s="45"/>
    </row>
    <row r="64" spans="1:11" x14ac:dyDescent="0.3">
      <c r="A64" s="45">
        <v>103029203</v>
      </c>
      <c r="B64" s="45">
        <v>63</v>
      </c>
      <c r="C64" s="45" t="s">
        <v>3008</v>
      </c>
      <c r="D64" s="45" t="s">
        <v>44</v>
      </c>
      <c r="E64" s="45" t="s">
        <v>43</v>
      </c>
      <c r="G64" s="45"/>
      <c r="H64" s="45"/>
      <c r="I64" s="45"/>
      <c r="J64" s="45"/>
      <c r="K64" s="45"/>
    </row>
    <row r="65" spans="1:11" x14ac:dyDescent="0.3">
      <c r="A65" s="45">
        <v>103029403</v>
      </c>
      <c r="B65" s="45">
        <v>64</v>
      </c>
      <c r="C65" s="45" t="s">
        <v>3009</v>
      </c>
      <c r="D65" s="45" t="s">
        <v>44</v>
      </c>
      <c r="E65" s="45" t="s">
        <v>43</v>
      </c>
      <c r="G65" s="45"/>
      <c r="H65" s="45"/>
      <c r="I65" s="45"/>
      <c r="J65" s="45"/>
      <c r="K65" s="45"/>
    </row>
    <row r="66" spans="1:11" x14ac:dyDescent="0.3">
      <c r="A66" s="45">
        <v>103029553</v>
      </c>
      <c r="B66" s="45">
        <v>65</v>
      </c>
      <c r="C66" s="45" t="s">
        <v>3010</v>
      </c>
      <c r="D66" s="45" t="s">
        <v>44</v>
      </c>
      <c r="E66" s="45" t="s">
        <v>43</v>
      </c>
      <c r="G66" s="45"/>
      <c r="H66" s="45"/>
      <c r="I66" s="45"/>
      <c r="J66" s="45"/>
      <c r="K66" s="45"/>
    </row>
    <row r="67" spans="1:11" x14ac:dyDescent="0.3">
      <c r="A67" s="45">
        <v>103029603</v>
      </c>
      <c r="B67" s="45">
        <v>66</v>
      </c>
      <c r="C67" s="45" t="s">
        <v>3011</v>
      </c>
      <c r="D67" s="45" t="s">
        <v>44</v>
      </c>
      <c r="E67" s="45" t="s">
        <v>43</v>
      </c>
      <c r="G67" s="45"/>
      <c r="H67" s="45"/>
      <c r="I67" s="45"/>
      <c r="J67" s="45"/>
      <c r="K67" s="45"/>
    </row>
    <row r="68" spans="1:11" x14ac:dyDescent="0.3">
      <c r="A68" s="45">
        <v>103029803</v>
      </c>
      <c r="B68" s="45">
        <v>67</v>
      </c>
      <c r="C68" s="45" t="s">
        <v>3012</v>
      </c>
      <c r="D68" s="45" t="s">
        <v>44</v>
      </c>
      <c r="E68" s="45" t="s">
        <v>43</v>
      </c>
      <c r="G68" s="45"/>
      <c r="H68" s="45"/>
      <c r="I68" s="45"/>
      <c r="J68" s="45"/>
      <c r="K68" s="45"/>
    </row>
    <row r="69" spans="1:11" x14ac:dyDescent="0.3">
      <c r="A69" s="45">
        <v>103029902</v>
      </c>
      <c r="B69" s="45">
        <v>68</v>
      </c>
      <c r="C69" s="45" t="s">
        <v>3013</v>
      </c>
      <c r="D69" s="45" t="s">
        <v>44</v>
      </c>
      <c r="E69" s="45" t="s">
        <v>43</v>
      </c>
      <c r="G69" s="45"/>
      <c r="H69" s="45"/>
      <c r="I69" s="45"/>
      <c r="J69" s="45"/>
      <c r="K69" s="45"/>
    </row>
    <row r="70" spans="1:11" x14ac:dyDescent="0.3">
      <c r="A70" s="45">
        <v>104101252</v>
      </c>
      <c r="B70" s="45">
        <v>69</v>
      </c>
      <c r="C70" s="45" t="s">
        <v>3014</v>
      </c>
      <c r="D70" s="45" t="s">
        <v>96</v>
      </c>
      <c r="E70" s="45" t="s">
        <v>170</v>
      </c>
      <c r="G70" s="45"/>
      <c r="H70" s="45"/>
      <c r="I70" s="45"/>
      <c r="J70" s="45"/>
      <c r="K70" s="45"/>
    </row>
    <row r="71" spans="1:11" x14ac:dyDescent="0.3">
      <c r="A71" s="45">
        <v>104103603</v>
      </c>
      <c r="B71" s="45">
        <v>70</v>
      </c>
      <c r="C71" s="45" t="s">
        <v>3015</v>
      </c>
      <c r="D71" s="45" t="s">
        <v>96</v>
      </c>
      <c r="E71" s="45" t="s">
        <v>170</v>
      </c>
      <c r="G71" s="45"/>
      <c r="H71" s="45"/>
      <c r="I71" s="45"/>
      <c r="J71" s="45"/>
      <c r="K71" s="45"/>
    </row>
    <row r="72" spans="1:11" x14ac:dyDescent="0.3">
      <c r="A72" s="45">
        <v>104105003</v>
      </c>
      <c r="B72" s="45">
        <v>71</v>
      </c>
      <c r="C72" s="45" t="s">
        <v>3016</v>
      </c>
      <c r="D72" s="45" t="s">
        <v>96</v>
      </c>
      <c r="E72" s="45" t="s">
        <v>170</v>
      </c>
      <c r="G72" s="45"/>
      <c r="H72" s="45"/>
      <c r="I72" s="45"/>
      <c r="J72" s="45"/>
      <c r="K72" s="45"/>
    </row>
    <row r="73" spans="1:11" x14ac:dyDescent="0.3">
      <c r="A73" s="45">
        <v>104105353</v>
      </c>
      <c r="B73" s="45">
        <v>72</v>
      </c>
      <c r="C73" s="45" t="s">
        <v>3017</v>
      </c>
      <c r="D73" s="45" t="s">
        <v>96</v>
      </c>
      <c r="E73" s="45" t="s">
        <v>170</v>
      </c>
      <c r="G73" s="45"/>
      <c r="H73" s="45"/>
      <c r="I73" s="45"/>
      <c r="J73" s="45"/>
      <c r="K73" s="45"/>
    </row>
    <row r="74" spans="1:11" x14ac:dyDescent="0.3">
      <c r="A74" s="45">
        <v>104107503</v>
      </c>
      <c r="B74" s="45">
        <v>73</v>
      </c>
      <c r="C74" s="45" t="s">
        <v>3018</v>
      </c>
      <c r="D74" s="45" t="s">
        <v>96</v>
      </c>
      <c r="E74" s="45" t="s">
        <v>170</v>
      </c>
      <c r="G74" s="45"/>
      <c r="H74" s="45"/>
      <c r="I74" s="45"/>
      <c r="J74" s="45"/>
      <c r="K74" s="45"/>
    </row>
    <row r="75" spans="1:11" x14ac:dyDescent="0.3">
      <c r="A75" s="45">
        <v>104107803</v>
      </c>
      <c r="B75" s="45">
        <v>74</v>
      </c>
      <c r="C75" s="45" t="s">
        <v>3019</v>
      </c>
      <c r="D75" s="45" t="s">
        <v>96</v>
      </c>
      <c r="E75" s="45" t="s">
        <v>170</v>
      </c>
      <c r="G75" s="45"/>
      <c r="H75" s="45"/>
      <c r="I75" s="45"/>
      <c r="J75" s="45"/>
      <c r="K75" s="45"/>
    </row>
    <row r="76" spans="1:11" x14ac:dyDescent="0.3">
      <c r="A76" s="45">
        <v>104107903</v>
      </c>
      <c r="B76" s="45">
        <v>75</v>
      </c>
      <c r="C76" s="45" t="s">
        <v>3020</v>
      </c>
      <c r="D76" s="45" t="s">
        <v>96</v>
      </c>
      <c r="E76" s="45" t="s">
        <v>170</v>
      </c>
      <c r="G76" s="45"/>
      <c r="H76" s="45"/>
      <c r="I76" s="45"/>
      <c r="J76" s="45"/>
      <c r="K76" s="45"/>
    </row>
    <row r="77" spans="1:11" x14ac:dyDescent="0.3">
      <c r="A77" s="45">
        <v>104372003</v>
      </c>
      <c r="B77" s="45">
        <v>76</v>
      </c>
      <c r="C77" s="45" t="s">
        <v>3021</v>
      </c>
      <c r="D77" s="45" t="s">
        <v>96</v>
      </c>
      <c r="E77" s="45" t="s">
        <v>376</v>
      </c>
      <c r="G77" s="45"/>
      <c r="H77" s="45"/>
      <c r="I77" s="45"/>
      <c r="J77" s="45"/>
      <c r="K77" s="45"/>
    </row>
    <row r="78" spans="1:11" x14ac:dyDescent="0.3">
      <c r="A78" s="45">
        <v>104374003</v>
      </c>
      <c r="B78" s="45">
        <v>77</v>
      </c>
      <c r="C78" s="45" t="s">
        <v>3022</v>
      </c>
      <c r="D78" s="45" t="s">
        <v>96</v>
      </c>
      <c r="E78" s="45" t="s">
        <v>376</v>
      </c>
      <c r="G78" s="45"/>
      <c r="H78" s="45"/>
      <c r="I78" s="45"/>
      <c r="J78" s="45"/>
      <c r="K78" s="45"/>
    </row>
    <row r="79" spans="1:11" x14ac:dyDescent="0.3">
      <c r="A79" s="45">
        <v>104375003</v>
      </c>
      <c r="B79" s="45">
        <v>78</v>
      </c>
      <c r="C79" s="45" t="s">
        <v>3023</v>
      </c>
      <c r="D79" s="45" t="s">
        <v>96</v>
      </c>
      <c r="E79" s="45" t="s">
        <v>376</v>
      </c>
      <c r="G79" s="45"/>
      <c r="H79" s="45"/>
      <c r="I79" s="45"/>
      <c r="J79" s="45"/>
      <c r="K79" s="45"/>
    </row>
    <row r="80" spans="1:11" x14ac:dyDescent="0.3">
      <c r="A80" s="45">
        <v>104375203</v>
      </c>
      <c r="B80" s="45">
        <v>79</v>
      </c>
      <c r="C80" s="45" t="s">
        <v>3024</v>
      </c>
      <c r="D80" s="45" t="s">
        <v>96</v>
      </c>
      <c r="E80" s="45" t="s">
        <v>376</v>
      </c>
      <c r="G80" s="45"/>
      <c r="H80" s="45"/>
      <c r="I80" s="45"/>
      <c r="J80" s="45"/>
      <c r="K80" s="45"/>
    </row>
    <row r="81" spans="1:11" x14ac:dyDescent="0.3">
      <c r="A81" s="45">
        <v>104375302</v>
      </c>
      <c r="B81" s="45">
        <v>80</v>
      </c>
      <c r="C81" s="45" t="s">
        <v>3025</v>
      </c>
      <c r="D81" s="45" t="s">
        <v>96</v>
      </c>
      <c r="E81" s="45" t="s">
        <v>376</v>
      </c>
      <c r="G81" s="45"/>
      <c r="H81" s="45"/>
      <c r="I81" s="45"/>
      <c r="J81" s="45"/>
      <c r="K81" s="45"/>
    </row>
    <row r="82" spans="1:11" x14ac:dyDescent="0.3">
      <c r="A82" s="45">
        <v>104376203</v>
      </c>
      <c r="B82" s="45">
        <v>81</v>
      </c>
      <c r="C82" s="45" t="s">
        <v>3026</v>
      </c>
      <c r="D82" s="45" t="s">
        <v>96</v>
      </c>
      <c r="E82" s="45" t="s">
        <v>376</v>
      </c>
      <c r="G82" s="45"/>
      <c r="H82" s="45"/>
      <c r="I82" s="45"/>
      <c r="J82" s="45"/>
      <c r="K82" s="45"/>
    </row>
    <row r="83" spans="1:11" x14ac:dyDescent="0.3">
      <c r="A83" s="45">
        <v>104377003</v>
      </c>
      <c r="B83" s="45">
        <v>82</v>
      </c>
      <c r="C83" s="45" t="s">
        <v>3027</v>
      </c>
      <c r="D83" s="45" t="s">
        <v>96</v>
      </c>
      <c r="E83" s="45" t="s">
        <v>376</v>
      </c>
      <c r="G83" s="45"/>
      <c r="H83" s="45"/>
      <c r="I83" s="45"/>
      <c r="J83" s="45"/>
      <c r="K83" s="45"/>
    </row>
    <row r="84" spans="1:11" x14ac:dyDescent="0.3">
      <c r="A84" s="45">
        <v>104378003</v>
      </c>
      <c r="B84" s="45">
        <v>83</v>
      </c>
      <c r="C84" s="45" t="s">
        <v>3028</v>
      </c>
      <c r="D84" s="45" t="s">
        <v>96</v>
      </c>
      <c r="E84" s="45" t="s">
        <v>376</v>
      </c>
      <c r="G84" s="45"/>
      <c r="H84" s="45"/>
      <c r="I84" s="45"/>
      <c r="J84" s="45"/>
      <c r="K84" s="45"/>
    </row>
    <row r="85" spans="1:11" x14ac:dyDescent="0.3">
      <c r="A85" s="45">
        <v>104431304</v>
      </c>
      <c r="B85" s="45">
        <v>84</v>
      </c>
      <c r="C85" s="45" t="s">
        <v>3029</v>
      </c>
      <c r="D85" s="45" t="s">
        <v>96</v>
      </c>
      <c r="E85" s="45" t="s">
        <v>429</v>
      </c>
      <c r="G85" s="45"/>
      <c r="H85" s="45"/>
      <c r="I85" s="45"/>
      <c r="J85" s="45"/>
      <c r="K85" s="45"/>
    </row>
    <row r="86" spans="1:11" x14ac:dyDescent="0.3">
      <c r="A86" s="45">
        <v>104432503</v>
      </c>
      <c r="B86" s="45">
        <v>85</v>
      </c>
      <c r="C86" s="45" t="s">
        <v>3030</v>
      </c>
      <c r="D86" s="45" t="s">
        <v>96</v>
      </c>
      <c r="E86" s="45" t="s">
        <v>429</v>
      </c>
      <c r="G86" s="45"/>
      <c r="H86" s="45"/>
      <c r="I86" s="45"/>
      <c r="J86" s="45"/>
      <c r="K86" s="45"/>
    </row>
    <row r="87" spans="1:11" x14ac:dyDescent="0.3">
      <c r="A87" s="45">
        <v>104432803</v>
      </c>
      <c r="B87" s="45">
        <v>86</v>
      </c>
      <c r="C87" s="45" t="s">
        <v>3031</v>
      </c>
      <c r="D87" s="45" t="s">
        <v>96</v>
      </c>
      <c r="E87" s="45" t="s">
        <v>429</v>
      </c>
      <c r="G87" s="45"/>
      <c r="H87" s="45"/>
      <c r="I87" s="45"/>
      <c r="J87" s="45"/>
      <c r="K87" s="45"/>
    </row>
    <row r="88" spans="1:11" x14ac:dyDescent="0.3">
      <c r="A88" s="45">
        <v>104432903</v>
      </c>
      <c r="B88" s="45">
        <v>87</v>
      </c>
      <c r="C88" s="45" t="s">
        <v>3032</v>
      </c>
      <c r="D88" s="45" t="s">
        <v>96</v>
      </c>
      <c r="E88" s="45" t="s">
        <v>429</v>
      </c>
      <c r="G88" s="45"/>
      <c r="H88" s="45"/>
      <c r="I88" s="45"/>
      <c r="J88" s="45"/>
      <c r="K88" s="45"/>
    </row>
    <row r="89" spans="1:11" x14ac:dyDescent="0.3">
      <c r="A89" s="45">
        <v>104433303</v>
      </c>
      <c r="B89" s="45">
        <v>88</v>
      </c>
      <c r="C89" s="45" t="s">
        <v>3033</v>
      </c>
      <c r="D89" s="45" t="s">
        <v>96</v>
      </c>
      <c r="E89" s="45" t="s">
        <v>429</v>
      </c>
      <c r="G89" s="45"/>
      <c r="H89" s="45"/>
      <c r="I89" s="45"/>
      <c r="J89" s="45"/>
      <c r="K89" s="45"/>
    </row>
    <row r="90" spans="1:11" x14ac:dyDescent="0.3">
      <c r="A90" s="45">
        <v>104433604</v>
      </c>
      <c r="B90" s="45">
        <v>89</v>
      </c>
      <c r="C90" s="45" t="s">
        <v>3034</v>
      </c>
      <c r="D90" s="45" t="s">
        <v>96</v>
      </c>
      <c r="E90" s="45" t="s">
        <v>429</v>
      </c>
      <c r="G90" s="45"/>
      <c r="H90" s="45"/>
      <c r="I90" s="45"/>
      <c r="J90" s="45"/>
      <c r="K90" s="45"/>
    </row>
    <row r="91" spans="1:11" x14ac:dyDescent="0.3">
      <c r="A91" s="45">
        <v>104433903</v>
      </c>
      <c r="B91" s="45">
        <v>90</v>
      </c>
      <c r="C91" s="45" t="s">
        <v>3035</v>
      </c>
      <c r="D91" s="45" t="s">
        <v>96</v>
      </c>
      <c r="E91" s="45" t="s">
        <v>429</v>
      </c>
      <c r="G91" s="45"/>
      <c r="H91" s="45"/>
      <c r="I91" s="45"/>
      <c r="J91" s="45"/>
      <c r="K91" s="45"/>
    </row>
    <row r="92" spans="1:11" x14ac:dyDescent="0.3">
      <c r="A92" s="45">
        <v>104435003</v>
      </c>
      <c r="B92" s="45">
        <v>91</v>
      </c>
      <c r="C92" s="45" t="s">
        <v>3036</v>
      </c>
      <c r="D92" s="45" t="s">
        <v>96</v>
      </c>
      <c r="E92" s="45" t="s">
        <v>429</v>
      </c>
      <c r="G92" s="45"/>
      <c r="H92" s="45"/>
      <c r="I92" s="45"/>
      <c r="J92" s="45"/>
      <c r="K92" s="45"/>
    </row>
    <row r="93" spans="1:11" x14ac:dyDescent="0.3">
      <c r="A93" s="45">
        <v>104435303</v>
      </c>
      <c r="B93" s="45">
        <v>92</v>
      </c>
      <c r="C93" s="45" t="s">
        <v>3037</v>
      </c>
      <c r="D93" s="45" t="s">
        <v>96</v>
      </c>
      <c r="E93" s="45" t="s">
        <v>429</v>
      </c>
      <c r="G93" s="45"/>
      <c r="H93" s="45"/>
      <c r="I93" s="45"/>
      <c r="J93" s="45"/>
      <c r="K93" s="45"/>
    </row>
    <row r="94" spans="1:11" x14ac:dyDescent="0.3">
      <c r="A94" s="45">
        <v>104435603</v>
      </c>
      <c r="B94" s="45">
        <v>93</v>
      </c>
      <c r="C94" s="45" t="s">
        <v>3038</v>
      </c>
      <c r="D94" s="45" t="s">
        <v>96</v>
      </c>
      <c r="E94" s="45" t="s">
        <v>429</v>
      </c>
      <c r="G94" s="45"/>
      <c r="H94" s="45"/>
      <c r="I94" s="45"/>
      <c r="J94" s="45"/>
      <c r="K94" s="45"/>
    </row>
    <row r="95" spans="1:11" x14ac:dyDescent="0.3">
      <c r="A95" s="45">
        <v>104435703</v>
      </c>
      <c r="B95" s="45">
        <v>94</v>
      </c>
      <c r="C95" s="45" t="s">
        <v>3039</v>
      </c>
      <c r="D95" s="45" t="s">
        <v>96</v>
      </c>
      <c r="E95" s="45" t="s">
        <v>429</v>
      </c>
      <c r="G95" s="45"/>
      <c r="H95" s="45"/>
      <c r="I95" s="45"/>
      <c r="J95" s="45"/>
      <c r="K95" s="45"/>
    </row>
    <row r="96" spans="1:11" x14ac:dyDescent="0.3">
      <c r="A96" s="45">
        <v>104437503</v>
      </c>
      <c r="B96" s="45">
        <v>95</v>
      </c>
      <c r="C96" s="45" t="s">
        <v>3040</v>
      </c>
      <c r="D96" s="45" t="s">
        <v>96</v>
      </c>
      <c r="E96" s="45" t="s">
        <v>429</v>
      </c>
      <c r="G96" s="45"/>
      <c r="H96" s="45"/>
      <c r="I96" s="45"/>
      <c r="J96" s="45"/>
      <c r="K96" s="45"/>
    </row>
    <row r="97" spans="1:11" x14ac:dyDescent="0.3">
      <c r="A97" s="45">
        <v>105201033</v>
      </c>
      <c r="B97" s="45">
        <v>96</v>
      </c>
      <c r="C97" s="45" t="s">
        <v>3041</v>
      </c>
      <c r="D97" s="45" t="s">
        <v>245</v>
      </c>
      <c r="E97" s="45" t="s">
        <v>244</v>
      </c>
      <c r="G97" s="45"/>
      <c r="H97" s="45"/>
      <c r="I97" s="45"/>
      <c r="J97" s="45"/>
      <c r="K97" s="45"/>
    </row>
    <row r="98" spans="1:11" x14ac:dyDescent="0.3">
      <c r="A98" s="45">
        <v>105201352</v>
      </c>
      <c r="B98" s="45">
        <v>97</v>
      </c>
      <c r="C98" s="45" t="s">
        <v>3042</v>
      </c>
      <c r="D98" s="45" t="s">
        <v>245</v>
      </c>
      <c r="E98" s="45" t="s">
        <v>244</v>
      </c>
      <c r="G98" s="45"/>
      <c r="H98" s="45"/>
      <c r="I98" s="45"/>
      <c r="J98" s="45"/>
      <c r="K98" s="45"/>
    </row>
    <row r="99" spans="1:11" x14ac:dyDescent="0.3">
      <c r="A99" s="45">
        <v>105204703</v>
      </c>
      <c r="B99" s="45">
        <v>98</v>
      </c>
      <c r="C99" s="45" t="s">
        <v>3043</v>
      </c>
      <c r="D99" s="45" t="s">
        <v>245</v>
      </c>
      <c r="E99" s="45" t="s">
        <v>244</v>
      </c>
      <c r="G99" s="45"/>
      <c r="H99" s="45"/>
      <c r="I99" s="45"/>
      <c r="J99" s="45"/>
      <c r="K99" s="45"/>
    </row>
    <row r="100" spans="1:11" x14ac:dyDescent="0.3">
      <c r="A100" s="45">
        <v>105251453</v>
      </c>
      <c r="B100" s="45">
        <v>99</v>
      </c>
      <c r="C100" s="45" t="s">
        <v>3044</v>
      </c>
      <c r="D100" s="45" t="s">
        <v>245</v>
      </c>
      <c r="E100" s="45" t="s">
        <v>289</v>
      </c>
      <c r="G100" s="45"/>
      <c r="H100" s="45"/>
      <c r="I100" s="45"/>
      <c r="J100" s="45"/>
      <c r="K100" s="45"/>
    </row>
    <row r="101" spans="1:11" x14ac:dyDescent="0.3">
      <c r="A101" s="45">
        <v>105252602</v>
      </c>
      <c r="B101" s="45">
        <v>100</v>
      </c>
      <c r="C101" s="45" t="s">
        <v>3045</v>
      </c>
      <c r="D101" s="45" t="s">
        <v>245</v>
      </c>
      <c r="E101" s="45" t="s">
        <v>289</v>
      </c>
      <c r="G101" s="45"/>
      <c r="H101" s="45"/>
      <c r="I101" s="45"/>
      <c r="J101" s="45"/>
      <c r="K101" s="45"/>
    </row>
    <row r="102" spans="1:11" x14ac:dyDescent="0.3">
      <c r="A102" s="45">
        <v>105253303</v>
      </c>
      <c r="B102" s="45">
        <v>101</v>
      </c>
      <c r="C102" s="45" t="s">
        <v>3046</v>
      </c>
      <c r="D102" s="45" t="s">
        <v>245</v>
      </c>
      <c r="E102" s="45" t="s">
        <v>289</v>
      </c>
      <c r="G102" s="45"/>
      <c r="H102" s="45"/>
      <c r="I102" s="45"/>
      <c r="J102" s="45"/>
      <c r="K102" s="45"/>
    </row>
    <row r="103" spans="1:11" x14ac:dyDescent="0.3">
      <c r="A103" s="45">
        <v>105253553</v>
      </c>
      <c r="B103" s="45">
        <v>102</v>
      </c>
      <c r="C103" s="45" t="s">
        <v>3047</v>
      </c>
      <c r="D103" s="45" t="s">
        <v>245</v>
      </c>
      <c r="E103" s="45" t="s">
        <v>289</v>
      </c>
      <c r="G103" s="45"/>
      <c r="H103" s="45"/>
      <c r="I103" s="45"/>
      <c r="J103" s="45"/>
      <c r="K103" s="45"/>
    </row>
    <row r="104" spans="1:11" x14ac:dyDescent="0.3">
      <c r="A104" s="45">
        <v>105253903</v>
      </c>
      <c r="B104" s="45">
        <v>103</v>
      </c>
      <c r="C104" s="45" t="s">
        <v>3048</v>
      </c>
      <c r="D104" s="45" t="s">
        <v>245</v>
      </c>
      <c r="E104" s="45" t="s">
        <v>289</v>
      </c>
      <c r="G104" s="45"/>
      <c r="H104" s="45"/>
      <c r="I104" s="45"/>
      <c r="J104" s="45"/>
      <c r="K104" s="45"/>
    </row>
    <row r="105" spans="1:11" x14ac:dyDescent="0.3">
      <c r="A105" s="45">
        <v>105254053</v>
      </c>
      <c r="B105" s="45">
        <v>104</v>
      </c>
      <c r="C105" s="45" t="s">
        <v>3049</v>
      </c>
      <c r="D105" s="45" t="s">
        <v>245</v>
      </c>
      <c r="E105" s="45" t="s">
        <v>289</v>
      </c>
      <c r="G105" s="45"/>
      <c r="H105" s="45"/>
      <c r="I105" s="45"/>
      <c r="J105" s="45"/>
      <c r="K105" s="45"/>
    </row>
    <row r="106" spans="1:11" x14ac:dyDescent="0.3">
      <c r="A106" s="45">
        <v>105254353</v>
      </c>
      <c r="B106" s="45">
        <v>105</v>
      </c>
      <c r="C106" s="45" t="s">
        <v>3050</v>
      </c>
      <c r="D106" s="45" t="s">
        <v>245</v>
      </c>
      <c r="E106" s="45" t="s">
        <v>289</v>
      </c>
      <c r="G106" s="45"/>
      <c r="H106" s="45"/>
      <c r="I106" s="45"/>
      <c r="J106" s="45"/>
      <c r="K106" s="45"/>
    </row>
    <row r="107" spans="1:11" x14ac:dyDescent="0.3">
      <c r="A107" s="45">
        <v>105256553</v>
      </c>
      <c r="B107" s="45">
        <v>106</v>
      </c>
      <c r="C107" s="45" t="s">
        <v>3051</v>
      </c>
      <c r="D107" s="45" t="s">
        <v>245</v>
      </c>
      <c r="E107" s="45" t="s">
        <v>289</v>
      </c>
      <c r="G107" s="45"/>
      <c r="H107" s="45"/>
      <c r="I107" s="45"/>
      <c r="J107" s="45"/>
      <c r="K107" s="45"/>
    </row>
    <row r="108" spans="1:11" x14ac:dyDescent="0.3">
      <c r="A108" s="45">
        <v>105257602</v>
      </c>
      <c r="B108" s="45">
        <v>107</v>
      </c>
      <c r="C108" s="45" t="s">
        <v>3052</v>
      </c>
      <c r="D108" s="45" t="s">
        <v>245</v>
      </c>
      <c r="E108" s="45" t="s">
        <v>289</v>
      </c>
      <c r="G108" s="45"/>
      <c r="H108" s="45"/>
      <c r="I108" s="45"/>
      <c r="J108" s="45"/>
      <c r="K108" s="45"/>
    </row>
    <row r="109" spans="1:11" x14ac:dyDescent="0.3">
      <c r="A109" s="45">
        <v>105258303</v>
      </c>
      <c r="B109" s="45">
        <v>108</v>
      </c>
      <c r="C109" s="45" t="s">
        <v>3053</v>
      </c>
      <c r="D109" s="45" t="s">
        <v>245</v>
      </c>
      <c r="E109" s="45" t="s">
        <v>289</v>
      </c>
      <c r="G109" s="45"/>
      <c r="H109" s="45"/>
      <c r="I109" s="45"/>
      <c r="J109" s="45"/>
      <c r="K109" s="45"/>
    </row>
    <row r="110" spans="1:11" x14ac:dyDescent="0.3">
      <c r="A110" s="45">
        <v>105258503</v>
      </c>
      <c r="B110" s="45">
        <v>109</v>
      </c>
      <c r="C110" s="45" t="s">
        <v>245</v>
      </c>
      <c r="D110" s="45" t="s">
        <v>245</v>
      </c>
      <c r="E110" s="45" t="s">
        <v>289</v>
      </c>
      <c r="G110" s="45"/>
      <c r="H110" s="45"/>
      <c r="I110" s="45"/>
      <c r="J110" s="45"/>
      <c r="K110" s="45"/>
    </row>
    <row r="111" spans="1:11" x14ac:dyDescent="0.3">
      <c r="A111" s="45">
        <v>105259103</v>
      </c>
      <c r="B111" s="45">
        <v>110</v>
      </c>
      <c r="C111" s="45" t="s">
        <v>3054</v>
      </c>
      <c r="D111" s="45" t="s">
        <v>245</v>
      </c>
      <c r="E111" s="45" t="s">
        <v>289</v>
      </c>
      <c r="G111" s="45"/>
      <c r="H111" s="45"/>
      <c r="I111" s="45"/>
      <c r="J111" s="45"/>
      <c r="K111" s="45"/>
    </row>
    <row r="112" spans="1:11" x14ac:dyDescent="0.3">
      <c r="A112" s="45">
        <v>105259703</v>
      </c>
      <c r="B112" s="45">
        <v>111</v>
      </c>
      <c r="C112" s="45" t="s">
        <v>3055</v>
      </c>
      <c r="D112" s="45" t="s">
        <v>245</v>
      </c>
      <c r="E112" s="45" t="s">
        <v>289</v>
      </c>
      <c r="G112" s="45"/>
      <c r="H112" s="45"/>
      <c r="I112" s="45"/>
      <c r="J112" s="45"/>
      <c r="K112" s="45"/>
    </row>
    <row r="113" spans="1:11" x14ac:dyDescent="0.3">
      <c r="A113" s="45">
        <v>105628302</v>
      </c>
      <c r="B113" s="45">
        <v>112</v>
      </c>
      <c r="C113" s="45" t="s">
        <v>3056</v>
      </c>
      <c r="D113" s="45" t="s">
        <v>245</v>
      </c>
      <c r="E113" s="45" t="s">
        <v>556</v>
      </c>
      <c r="G113" s="45"/>
      <c r="H113" s="45"/>
      <c r="I113" s="45"/>
      <c r="J113" s="45"/>
      <c r="K113" s="45"/>
    </row>
    <row r="114" spans="1:11" x14ac:dyDescent="0.3">
      <c r="A114" s="45">
        <v>106160303</v>
      </c>
      <c r="B114" s="45">
        <v>113</v>
      </c>
      <c r="C114" s="45" t="s">
        <v>3057</v>
      </c>
      <c r="D114" s="45" t="s">
        <v>96</v>
      </c>
      <c r="E114" s="45" t="s">
        <v>218</v>
      </c>
      <c r="G114" s="45"/>
      <c r="H114" s="45"/>
      <c r="I114" s="45"/>
      <c r="J114" s="45"/>
      <c r="K114" s="45"/>
    </row>
    <row r="115" spans="1:11" x14ac:dyDescent="0.3">
      <c r="A115" s="45">
        <v>106161203</v>
      </c>
      <c r="B115" s="45">
        <v>114</v>
      </c>
      <c r="C115" s="45" t="s">
        <v>3058</v>
      </c>
      <c r="D115" s="45" t="s">
        <v>96</v>
      </c>
      <c r="E115" s="45" t="s">
        <v>218</v>
      </c>
      <c r="G115" s="45"/>
      <c r="H115" s="45"/>
      <c r="I115" s="45"/>
      <c r="J115" s="45"/>
      <c r="K115" s="45"/>
    </row>
    <row r="116" spans="1:11" x14ac:dyDescent="0.3">
      <c r="A116" s="45">
        <v>106161703</v>
      </c>
      <c r="B116" s="45">
        <v>115</v>
      </c>
      <c r="C116" s="45" t="s">
        <v>3059</v>
      </c>
      <c r="D116" s="45" t="s">
        <v>96</v>
      </c>
      <c r="E116" s="45" t="s">
        <v>218</v>
      </c>
      <c r="G116" s="45"/>
      <c r="H116" s="45"/>
      <c r="I116" s="45"/>
      <c r="J116" s="45"/>
      <c r="K116" s="45"/>
    </row>
    <row r="117" spans="1:11" x14ac:dyDescent="0.3">
      <c r="A117" s="45">
        <v>106166503</v>
      </c>
      <c r="B117" s="45">
        <v>116</v>
      </c>
      <c r="C117" s="45" t="s">
        <v>3060</v>
      </c>
      <c r="D117" s="45" t="s">
        <v>96</v>
      </c>
      <c r="E117" s="45" t="s">
        <v>218</v>
      </c>
      <c r="G117" s="45"/>
      <c r="H117" s="45"/>
      <c r="I117" s="45"/>
      <c r="J117" s="45"/>
      <c r="K117" s="45"/>
    </row>
    <row r="118" spans="1:11" x14ac:dyDescent="0.3">
      <c r="A118" s="45">
        <v>106167504</v>
      </c>
      <c r="B118" s="45">
        <v>117</v>
      </c>
      <c r="C118" s="45" t="s">
        <v>3061</v>
      </c>
      <c r="D118" s="45" t="s">
        <v>96</v>
      </c>
      <c r="E118" s="45" t="s">
        <v>218</v>
      </c>
      <c r="G118" s="45"/>
      <c r="H118" s="45"/>
      <c r="I118" s="45"/>
      <c r="J118" s="45"/>
      <c r="K118" s="45"/>
    </row>
    <row r="119" spans="1:11" x14ac:dyDescent="0.3">
      <c r="A119" s="45">
        <v>106168003</v>
      </c>
      <c r="B119" s="45">
        <v>118</v>
      </c>
      <c r="C119" s="45" t="s">
        <v>3062</v>
      </c>
      <c r="D119" s="45" t="s">
        <v>96</v>
      </c>
      <c r="E119" s="45" t="s">
        <v>218</v>
      </c>
      <c r="G119" s="45"/>
      <c r="H119" s="45"/>
      <c r="I119" s="45"/>
      <c r="J119" s="45"/>
      <c r="K119" s="45"/>
    </row>
    <row r="120" spans="1:11" x14ac:dyDescent="0.3">
      <c r="A120" s="45">
        <v>106169003</v>
      </c>
      <c r="B120" s="45">
        <v>119</v>
      </c>
      <c r="C120" s="45" t="s">
        <v>547</v>
      </c>
      <c r="D120" s="45" t="s">
        <v>96</v>
      </c>
      <c r="E120" s="45" t="s">
        <v>218</v>
      </c>
      <c r="G120" s="45"/>
      <c r="H120" s="45"/>
      <c r="I120" s="45"/>
      <c r="J120" s="45"/>
      <c r="K120" s="45"/>
    </row>
    <row r="121" spans="1:11" x14ac:dyDescent="0.3">
      <c r="A121" s="45">
        <v>106172003</v>
      </c>
      <c r="B121" s="45">
        <v>120</v>
      </c>
      <c r="C121" s="45" t="s">
        <v>3063</v>
      </c>
      <c r="D121" s="45" t="s">
        <v>138</v>
      </c>
      <c r="E121" s="45" t="s">
        <v>226</v>
      </c>
      <c r="G121" s="45"/>
      <c r="H121" s="45"/>
      <c r="I121" s="45"/>
      <c r="J121" s="45"/>
      <c r="K121" s="45"/>
    </row>
    <row r="122" spans="1:11" x14ac:dyDescent="0.3">
      <c r="A122" s="45">
        <v>106272003</v>
      </c>
      <c r="B122" s="45">
        <v>121</v>
      </c>
      <c r="C122" s="45" t="s">
        <v>3064</v>
      </c>
      <c r="D122" s="45" t="s">
        <v>245</v>
      </c>
      <c r="E122" s="45" t="s">
        <v>311</v>
      </c>
      <c r="G122" s="45"/>
      <c r="H122" s="45"/>
      <c r="I122" s="45"/>
      <c r="J122" s="45"/>
      <c r="K122" s="45"/>
    </row>
    <row r="123" spans="1:11" x14ac:dyDescent="0.3">
      <c r="A123" s="45">
        <v>106330703</v>
      </c>
      <c r="B123" s="45">
        <v>122</v>
      </c>
      <c r="C123" s="45" t="s">
        <v>3065</v>
      </c>
      <c r="D123" s="45" t="s">
        <v>90</v>
      </c>
      <c r="E123" s="45" t="s">
        <v>342</v>
      </c>
      <c r="G123" s="45"/>
      <c r="H123" s="45"/>
      <c r="I123" s="45"/>
      <c r="J123" s="45"/>
      <c r="K123" s="45"/>
    </row>
    <row r="124" spans="1:11" x14ac:dyDescent="0.3">
      <c r="A124" s="45">
        <v>106330803</v>
      </c>
      <c r="B124" s="45">
        <v>123</v>
      </c>
      <c r="C124" s="45" t="s">
        <v>3066</v>
      </c>
      <c r="D124" s="45" t="s">
        <v>90</v>
      </c>
      <c r="E124" s="45" t="s">
        <v>342</v>
      </c>
      <c r="G124" s="45"/>
      <c r="H124" s="45"/>
      <c r="I124" s="45"/>
      <c r="J124" s="45"/>
      <c r="K124" s="45"/>
    </row>
    <row r="125" spans="1:11" x14ac:dyDescent="0.3">
      <c r="A125" s="45">
        <v>106338003</v>
      </c>
      <c r="B125" s="45">
        <v>124</v>
      </c>
      <c r="C125" s="45" t="s">
        <v>3067</v>
      </c>
      <c r="D125" s="45" t="s">
        <v>90</v>
      </c>
      <c r="E125" s="45" t="s">
        <v>342</v>
      </c>
      <c r="G125" s="45"/>
      <c r="H125" s="45"/>
      <c r="I125" s="45"/>
      <c r="J125" s="45"/>
      <c r="K125" s="45"/>
    </row>
    <row r="126" spans="1:11" x14ac:dyDescent="0.3">
      <c r="A126" s="45">
        <v>106611303</v>
      </c>
      <c r="B126" s="45">
        <v>125</v>
      </c>
      <c r="C126" s="45" t="s">
        <v>3068</v>
      </c>
      <c r="D126" s="45" t="s">
        <v>245</v>
      </c>
      <c r="E126" s="45" t="s">
        <v>550</v>
      </c>
      <c r="G126" s="45"/>
      <c r="H126" s="45"/>
      <c r="I126" s="45"/>
      <c r="J126" s="45"/>
      <c r="K126" s="45"/>
    </row>
    <row r="127" spans="1:11" x14ac:dyDescent="0.3">
      <c r="A127" s="45">
        <v>106612203</v>
      </c>
      <c r="B127" s="45">
        <v>126</v>
      </c>
      <c r="C127" s="45" t="s">
        <v>3069</v>
      </c>
      <c r="D127" s="45" t="s">
        <v>245</v>
      </c>
      <c r="E127" s="45" t="s">
        <v>550</v>
      </c>
      <c r="G127" s="45"/>
      <c r="H127" s="45"/>
      <c r="I127" s="45"/>
      <c r="J127" s="45"/>
      <c r="K127" s="45"/>
    </row>
    <row r="128" spans="1:11" x14ac:dyDescent="0.3">
      <c r="A128" s="45">
        <v>106616203</v>
      </c>
      <c r="B128" s="45">
        <v>127</v>
      </c>
      <c r="C128" s="45" t="s">
        <v>3070</v>
      </c>
      <c r="D128" s="45" t="s">
        <v>245</v>
      </c>
      <c r="E128" s="45" t="s">
        <v>550</v>
      </c>
      <c r="G128" s="45"/>
      <c r="H128" s="45"/>
      <c r="I128" s="45"/>
      <c r="J128" s="45"/>
      <c r="K128" s="45"/>
    </row>
    <row r="129" spans="1:11" x14ac:dyDescent="0.3">
      <c r="A129" s="45">
        <v>106617203</v>
      </c>
      <c r="B129" s="45">
        <v>128</v>
      </c>
      <c r="C129" s="45" t="s">
        <v>3071</v>
      </c>
      <c r="D129" s="45" t="s">
        <v>245</v>
      </c>
      <c r="E129" s="45" t="s">
        <v>550</v>
      </c>
      <c r="G129" s="45"/>
      <c r="H129" s="45"/>
      <c r="I129" s="45"/>
      <c r="J129" s="45"/>
      <c r="K129" s="45"/>
    </row>
    <row r="130" spans="1:11" x14ac:dyDescent="0.3">
      <c r="A130" s="45">
        <v>106618603</v>
      </c>
      <c r="B130" s="45">
        <v>129</v>
      </c>
      <c r="C130" s="45" t="s">
        <v>3072</v>
      </c>
      <c r="D130" s="45" t="s">
        <v>245</v>
      </c>
      <c r="E130" s="45" t="s">
        <v>550</v>
      </c>
      <c r="G130" s="45"/>
      <c r="H130" s="45"/>
      <c r="I130" s="45"/>
      <c r="J130" s="45"/>
      <c r="K130" s="45"/>
    </row>
    <row r="131" spans="1:11" x14ac:dyDescent="0.3">
      <c r="A131" s="45">
        <v>107650603</v>
      </c>
      <c r="B131" s="45">
        <v>130</v>
      </c>
      <c r="C131" s="45" t="s">
        <v>3073</v>
      </c>
      <c r="D131" s="45" t="s">
        <v>304</v>
      </c>
      <c r="E131" s="45" t="s">
        <v>576</v>
      </c>
      <c r="G131" s="45"/>
      <c r="H131" s="45"/>
      <c r="I131" s="45"/>
      <c r="J131" s="45"/>
      <c r="K131" s="45"/>
    </row>
    <row r="132" spans="1:11" x14ac:dyDescent="0.3">
      <c r="A132" s="45">
        <v>107650703</v>
      </c>
      <c r="B132" s="45">
        <v>131</v>
      </c>
      <c r="C132" s="45" t="s">
        <v>3074</v>
      </c>
      <c r="D132" s="45" t="s">
        <v>304</v>
      </c>
      <c r="E132" s="45" t="s">
        <v>576</v>
      </c>
      <c r="G132" s="45"/>
      <c r="H132" s="45"/>
      <c r="I132" s="45"/>
      <c r="J132" s="45"/>
      <c r="K132" s="45"/>
    </row>
    <row r="133" spans="1:11" x14ac:dyDescent="0.3">
      <c r="A133" s="45">
        <v>107651603</v>
      </c>
      <c r="B133" s="45">
        <v>132</v>
      </c>
      <c r="C133" s="45" t="s">
        <v>3075</v>
      </c>
      <c r="D133" s="45" t="s">
        <v>304</v>
      </c>
      <c r="E133" s="45" t="s">
        <v>576</v>
      </c>
      <c r="G133" s="45"/>
      <c r="H133" s="45"/>
      <c r="I133" s="45"/>
      <c r="J133" s="45"/>
      <c r="K133" s="45"/>
    </row>
    <row r="134" spans="1:11" x14ac:dyDescent="0.3">
      <c r="A134" s="45">
        <v>107652603</v>
      </c>
      <c r="B134" s="45">
        <v>133</v>
      </c>
      <c r="C134" s="45" t="s">
        <v>3076</v>
      </c>
      <c r="D134" s="45" t="s">
        <v>304</v>
      </c>
      <c r="E134" s="45" t="s">
        <v>576</v>
      </c>
      <c r="G134" s="45"/>
      <c r="H134" s="45"/>
      <c r="I134" s="45"/>
      <c r="J134" s="45"/>
      <c r="K134" s="45"/>
    </row>
    <row r="135" spans="1:11" x14ac:dyDescent="0.3">
      <c r="A135" s="45">
        <v>107653102</v>
      </c>
      <c r="B135" s="45">
        <v>134</v>
      </c>
      <c r="C135" s="45" t="s">
        <v>3077</v>
      </c>
      <c r="D135" s="45" t="s">
        <v>304</v>
      </c>
      <c r="E135" s="45" t="s">
        <v>576</v>
      </c>
      <c r="G135" s="45"/>
      <c r="H135" s="45"/>
      <c r="I135" s="45"/>
      <c r="J135" s="45"/>
      <c r="K135" s="45"/>
    </row>
    <row r="136" spans="1:11" x14ac:dyDescent="0.3">
      <c r="A136" s="45">
        <v>107653203</v>
      </c>
      <c r="B136" s="45">
        <v>135</v>
      </c>
      <c r="C136" s="45" t="s">
        <v>3078</v>
      </c>
      <c r="D136" s="45" t="s">
        <v>304</v>
      </c>
      <c r="E136" s="45" t="s">
        <v>576</v>
      </c>
      <c r="G136" s="45"/>
      <c r="H136" s="45"/>
      <c r="I136" s="45"/>
      <c r="J136" s="45"/>
      <c r="K136" s="45"/>
    </row>
    <row r="137" spans="1:11" x14ac:dyDescent="0.3">
      <c r="A137" s="45">
        <v>107653802</v>
      </c>
      <c r="B137" s="45">
        <v>136</v>
      </c>
      <c r="C137" s="45" t="s">
        <v>3079</v>
      </c>
      <c r="D137" s="45" t="s">
        <v>304</v>
      </c>
      <c r="E137" s="45" t="s">
        <v>576</v>
      </c>
      <c r="G137" s="45"/>
      <c r="H137" s="45"/>
      <c r="I137" s="45"/>
      <c r="J137" s="45"/>
      <c r="K137" s="45"/>
    </row>
    <row r="138" spans="1:11" x14ac:dyDescent="0.3">
      <c r="A138" s="45">
        <v>107654103</v>
      </c>
      <c r="B138" s="45">
        <v>137</v>
      </c>
      <c r="C138" s="45" t="s">
        <v>3080</v>
      </c>
      <c r="D138" s="45" t="s">
        <v>304</v>
      </c>
      <c r="E138" s="45" t="s">
        <v>576</v>
      </c>
      <c r="G138" s="45"/>
      <c r="H138" s="45"/>
      <c r="I138" s="45"/>
      <c r="J138" s="45"/>
      <c r="K138" s="45"/>
    </row>
    <row r="139" spans="1:11" x14ac:dyDescent="0.3">
      <c r="A139" s="45">
        <v>107654403</v>
      </c>
      <c r="B139" s="45">
        <v>138</v>
      </c>
      <c r="C139" s="45" t="s">
        <v>3081</v>
      </c>
      <c r="D139" s="45" t="s">
        <v>304</v>
      </c>
      <c r="E139" s="45" t="s">
        <v>576</v>
      </c>
      <c r="G139" s="45"/>
      <c r="H139" s="45"/>
      <c r="I139" s="45"/>
      <c r="J139" s="45"/>
      <c r="K139" s="45"/>
    </row>
    <row r="140" spans="1:11" x14ac:dyDescent="0.3">
      <c r="A140" s="45">
        <v>107654903</v>
      </c>
      <c r="B140" s="45">
        <v>139</v>
      </c>
      <c r="C140" s="45" t="s">
        <v>3082</v>
      </c>
      <c r="D140" s="45" t="s">
        <v>304</v>
      </c>
      <c r="E140" s="45" t="s">
        <v>576</v>
      </c>
      <c r="G140" s="45"/>
      <c r="H140" s="45"/>
      <c r="I140" s="45"/>
      <c r="J140" s="45"/>
      <c r="K140" s="45"/>
    </row>
    <row r="141" spans="1:11" x14ac:dyDescent="0.3">
      <c r="A141" s="45">
        <v>107655803</v>
      </c>
      <c r="B141" s="45">
        <v>140</v>
      </c>
      <c r="C141" s="45" t="s">
        <v>3083</v>
      </c>
      <c r="D141" s="45" t="s">
        <v>304</v>
      </c>
      <c r="E141" s="45" t="s">
        <v>576</v>
      </c>
      <c r="G141" s="45"/>
      <c r="H141" s="45"/>
      <c r="I141" s="45"/>
      <c r="J141" s="45"/>
      <c r="K141" s="45"/>
    </row>
    <row r="142" spans="1:11" x14ac:dyDescent="0.3">
      <c r="A142" s="45">
        <v>107655903</v>
      </c>
      <c r="B142" s="45">
        <v>141</v>
      </c>
      <c r="C142" s="45" t="s">
        <v>3084</v>
      </c>
      <c r="D142" s="45" t="s">
        <v>304</v>
      </c>
      <c r="E142" s="45" t="s">
        <v>576</v>
      </c>
      <c r="G142" s="45"/>
      <c r="H142" s="45"/>
      <c r="I142" s="45"/>
      <c r="J142" s="45"/>
      <c r="K142" s="45"/>
    </row>
    <row r="143" spans="1:11" x14ac:dyDescent="0.3">
      <c r="A143" s="45">
        <v>107656303</v>
      </c>
      <c r="B143" s="45">
        <v>142</v>
      </c>
      <c r="C143" s="45" t="s">
        <v>3085</v>
      </c>
      <c r="D143" s="45" t="s">
        <v>304</v>
      </c>
      <c r="E143" s="45" t="s">
        <v>576</v>
      </c>
      <c r="G143" s="45"/>
      <c r="H143" s="45"/>
      <c r="I143" s="45"/>
      <c r="J143" s="45"/>
      <c r="K143" s="45"/>
    </row>
    <row r="144" spans="1:11" x14ac:dyDescent="0.3">
      <c r="A144" s="45">
        <v>107656502</v>
      </c>
      <c r="B144" s="45">
        <v>143</v>
      </c>
      <c r="C144" s="45" t="s">
        <v>3086</v>
      </c>
      <c r="D144" s="45" t="s">
        <v>304</v>
      </c>
      <c r="E144" s="45" t="s">
        <v>576</v>
      </c>
      <c r="G144" s="45"/>
      <c r="H144" s="45"/>
      <c r="I144" s="45"/>
      <c r="J144" s="45"/>
      <c r="K144" s="45"/>
    </row>
    <row r="145" spans="1:11" x14ac:dyDescent="0.3">
      <c r="A145" s="45">
        <v>107657103</v>
      </c>
      <c r="B145" s="45">
        <v>144</v>
      </c>
      <c r="C145" s="45" t="s">
        <v>3087</v>
      </c>
      <c r="D145" s="45" t="s">
        <v>304</v>
      </c>
      <c r="E145" s="45" t="s">
        <v>576</v>
      </c>
      <c r="G145" s="45"/>
      <c r="H145" s="45"/>
      <c r="I145" s="45"/>
      <c r="J145" s="45"/>
      <c r="K145" s="45"/>
    </row>
    <row r="146" spans="1:11" x14ac:dyDescent="0.3">
      <c r="A146" s="45">
        <v>107657503</v>
      </c>
      <c r="B146" s="45">
        <v>145</v>
      </c>
      <c r="C146" s="45" t="s">
        <v>3088</v>
      </c>
      <c r="D146" s="45" t="s">
        <v>304</v>
      </c>
      <c r="E146" s="45" t="s">
        <v>576</v>
      </c>
      <c r="G146" s="45"/>
      <c r="H146" s="45"/>
      <c r="I146" s="45"/>
      <c r="J146" s="45"/>
      <c r="K146" s="45"/>
    </row>
    <row r="147" spans="1:11" x14ac:dyDescent="0.3">
      <c r="A147" s="45">
        <v>107658903</v>
      </c>
      <c r="B147" s="45">
        <v>146</v>
      </c>
      <c r="C147" s="45" t="s">
        <v>3089</v>
      </c>
      <c r="D147" s="45" t="s">
        <v>304</v>
      </c>
      <c r="E147" s="45" t="s">
        <v>576</v>
      </c>
      <c r="G147" s="45"/>
      <c r="H147" s="45"/>
      <c r="I147" s="45"/>
      <c r="J147" s="45"/>
      <c r="K147" s="45"/>
    </row>
    <row r="148" spans="1:11" x14ac:dyDescent="0.3">
      <c r="A148" s="45">
        <v>108051003</v>
      </c>
      <c r="B148" s="45">
        <v>147</v>
      </c>
      <c r="C148" s="45" t="s">
        <v>3090</v>
      </c>
      <c r="D148" s="45" t="s">
        <v>90</v>
      </c>
      <c r="E148" s="45" t="s">
        <v>111</v>
      </c>
      <c r="G148" s="45"/>
      <c r="H148" s="45"/>
      <c r="I148" s="45"/>
      <c r="J148" s="45"/>
      <c r="K148" s="45"/>
    </row>
    <row r="149" spans="1:11" x14ac:dyDescent="0.3">
      <c r="A149" s="45">
        <v>108051503</v>
      </c>
      <c r="B149" s="45">
        <v>148</v>
      </c>
      <c r="C149" s="45" t="s">
        <v>3091</v>
      </c>
      <c r="D149" s="45" t="s">
        <v>90</v>
      </c>
      <c r="E149" s="45" t="s">
        <v>111</v>
      </c>
      <c r="G149" s="45"/>
      <c r="H149" s="45"/>
      <c r="I149" s="45"/>
      <c r="J149" s="45"/>
      <c r="K149" s="45"/>
    </row>
    <row r="150" spans="1:11" x14ac:dyDescent="0.3">
      <c r="A150" s="45">
        <v>108053003</v>
      </c>
      <c r="B150" s="45">
        <v>149</v>
      </c>
      <c r="C150" s="45" t="s">
        <v>3092</v>
      </c>
      <c r="D150" s="45" t="s">
        <v>90</v>
      </c>
      <c r="E150" s="45" t="s">
        <v>111</v>
      </c>
      <c r="G150" s="45"/>
      <c r="H150" s="45"/>
      <c r="I150" s="45"/>
      <c r="J150" s="45"/>
      <c r="K150" s="45"/>
    </row>
    <row r="151" spans="1:11" x14ac:dyDescent="0.3">
      <c r="A151" s="45">
        <v>108056004</v>
      </c>
      <c r="B151" s="45">
        <v>150</v>
      </c>
      <c r="C151" s="45" t="s">
        <v>3093</v>
      </c>
      <c r="D151" s="45" t="s">
        <v>90</v>
      </c>
      <c r="E151" s="45" t="s">
        <v>111</v>
      </c>
      <c r="G151" s="45"/>
      <c r="H151" s="45"/>
      <c r="I151" s="45"/>
      <c r="J151" s="45"/>
      <c r="K151" s="45"/>
    </row>
    <row r="152" spans="1:11" x14ac:dyDescent="0.3">
      <c r="A152" s="45">
        <v>108058003</v>
      </c>
      <c r="B152" s="45">
        <v>151</v>
      </c>
      <c r="C152" s="45" t="s">
        <v>3094</v>
      </c>
      <c r="D152" s="45" t="s">
        <v>90</v>
      </c>
      <c r="E152" s="45" t="s">
        <v>111</v>
      </c>
      <c r="G152" s="45"/>
      <c r="H152" s="45"/>
      <c r="I152" s="45"/>
      <c r="J152" s="45"/>
      <c r="K152" s="45"/>
    </row>
    <row r="153" spans="1:11" x14ac:dyDescent="0.3">
      <c r="A153" s="45">
        <v>108070502</v>
      </c>
      <c r="B153" s="45">
        <v>152</v>
      </c>
      <c r="C153" s="45" t="s">
        <v>3095</v>
      </c>
      <c r="D153" s="45" t="s">
        <v>138</v>
      </c>
      <c r="E153" s="45" t="s">
        <v>137</v>
      </c>
      <c r="G153" s="45"/>
      <c r="H153" s="45"/>
      <c r="I153" s="45"/>
      <c r="J153" s="45"/>
      <c r="K153" s="45"/>
    </row>
    <row r="154" spans="1:11" x14ac:dyDescent="0.3">
      <c r="A154" s="45">
        <v>108071003</v>
      </c>
      <c r="B154" s="45">
        <v>153</v>
      </c>
      <c r="C154" s="45" t="s">
        <v>3096</v>
      </c>
      <c r="D154" s="45" t="s">
        <v>138</v>
      </c>
      <c r="E154" s="45" t="s">
        <v>137</v>
      </c>
      <c r="G154" s="45"/>
      <c r="H154" s="45"/>
      <c r="I154" s="45"/>
      <c r="J154" s="45"/>
      <c r="K154" s="45"/>
    </row>
    <row r="155" spans="1:11" x14ac:dyDescent="0.3">
      <c r="A155" s="45">
        <v>108071504</v>
      </c>
      <c r="B155" s="45">
        <v>154</v>
      </c>
      <c r="C155" s="45" t="s">
        <v>3097</v>
      </c>
      <c r="D155" s="45" t="s">
        <v>138</v>
      </c>
      <c r="E155" s="45" t="s">
        <v>137</v>
      </c>
      <c r="G155" s="45"/>
      <c r="H155" s="45"/>
      <c r="I155" s="45"/>
      <c r="J155" s="45"/>
      <c r="K155" s="45"/>
    </row>
    <row r="156" spans="1:11" x14ac:dyDescent="0.3">
      <c r="A156" s="45">
        <v>108073503</v>
      </c>
      <c r="B156" s="45">
        <v>155</v>
      </c>
      <c r="C156" s="45" t="s">
        <v>3098</v>
      </c>
      <c r="D156" s="45" t="s">
        <v>138</v>
      </c>
      <c r="E156" s="45" t="s">
        <v>137</v>
      </c>
      <c r="G156" s="45"/>
      <c r="H156" s="45"/>
      <c r="I156" s="45"/>
      <c r="J156" s="45"/>
      <c r="K156" s="45"/>
    </row>
    <row r="157" spans="1:11" x14ac:dyDescent="0.3">
      <c r="A157" s="45">
        <v>108077503</v>
      </c>
      <c r="B157" s="45">
        <v>156</v>
      </c>
      <c r="C157" s="45" t="s">
        <v>3099</v>
      </c>
      <c r="D157" s="45" t="s">
        <v>138</v>
      </c>
      <c r="E157" s="45" t="s">
        <v>137</v>
      </c>
      <c r="G157" s="45"/>
      <c r="H157" s="45"/>
      <c r="I157" s="45"/>
      <c r="J157" s="45"/>
      <c r="K157" s="45"/>
    </row>
    <row r="158" spans="1:11" x14ac:dyDescent="0.3">
      <c r="A158" s="45">
        <v>108078003</v>
      </c>
      <c r="B158" s="45">
        <v>157</v>
      </c>
      <c r="C158" s="45" t="s">
        <v>3100</v>
      </c>
      <c r="D158" s="45" t="s">
        <v>138</v>
      </c>
      <c r="E158" s="45" t="s">
        <v>137</v>
      </c>
      <c r="G158" s="45"/>
      <c r="H158" s="45"/>
      <c r="I158" s="45"/>
      <c r="J158" s="45"/>
      <c r="K158" s="45"/>
    </row>
    <row r="159" spans="1:11" x14ac:dyDescent="0.3">
      <c r="A159" s="45">
        <v>108079004</v>
      </c>
      <c r="B159" s="45">
        <v>158</v>
      </c>
      <c r="C159" s="45" t="s">
        <v>3101</v>
      </c>
      <c r="D159" s="45" t="s">
        <v>138</v>
      </c>
      <c r="E159" s="45" t="s">
        <v>137</v>
      </c>
      <c r="G159" s="45"/>
      <c r="H159" s="45"/>
      <c r="I159" s="45"/>
      <c r="J159" s="45"/>
      <c r="K159" s="45"/>
    </row>
    <row r="160" spans="1:11" x14ac:dyDescent="0.3">
      <c r="A160" s="45">
        <v>108110603</v>
      </c>
      <c r="B160" s="45">
        <v>159</v>
      </c>
      <c r="C160" s="45" t="s">
        <v>3102</v>
      </c>
      <c r="D160" s="45" t="s">
        <v>90</v>
      </c>
      <c r="E160" s="45" t="s">
        <v>178</v>
      </c>
      <c r="G160" s="45"/>
      <c r="H160" s="45"/>
      <c r="I160" s="45"/>
      <c r="J160" s="45"/>
      <c r="K160" s="45"/>
    </row>
    <row r="161" spans="1:11" x14ac:dyDescent="0.3">
      <c r="A161" s="45">
        <v>108111203</v>
      </c>
      <c r="B161" s="45">
        <v>160</v>
      </c>
      <c r="C161" s="45" t="s">
        <v>3103</v>
      </c>
      <c r="D161" s="45" t="s">
        <v>90</v>
      </c>
      <c r="E161" s="45" t="s">
        <v>178</v>
      </c>
      <c r="G161" s="45"/>
      <c r="H161" s="45"/>
      <c r="I161" s="45"/>
      <c r="J161" s="45"/>
      <c r="K161" s="45"/>
    </row>
    <row r="162" spans="1:11" x14ac:dyDescent="0.3">
      <c r="A162" s="45">
        <v>108111303</v>
      </c>
      <c r="B162" s="45">
        <v>161</v>
      </c>
      <c r="C162" s="45" t="s">
        <v>3104</v>
      </c>
      <c r="D162" s="45" t="s">
        <v>90</v>
      </c>
      <c r="E162" s="45" t="s">
        <v>178</v>
      </c>
      <c r="G162" s="45"/>
      <c r="H162" s="45"/>
      <c r="I162" s="45"/>
      <c r="J162" s="45"/>
      <c r="K162" s="45"/>
    </row>
    <row r="163" spans="1:11" x14ac:dyDescent="0.3">
      <c r="A163" s="45">
        <v>108111403</v>
      </c>
      <c r="B163" s="45">
        <v>162</v>
      </c>
      <c r="C163" s="45" t="s">
        <v>3105</v>
      </c>
      <c r="D163" s="45" t="s">
        <v>90</v>
      </c>
      <c r="E163" s="45" t="s">
        <v>178</v>
      </c>
      <c r="G163" s="45"/>
      <c r="H163" s="45"/>
      <c r="I163" s="45"/>
      <c r="J163" s="45"/>
      <c r="K163" s="45"/>
    </row>
    <row r="164" spans="1:11" x14ac:dyDescent="0.3">
      <c r="A164" s="45">
        <v>108112003</v>
      </c>
      <c r="B164" s="45">
        <v>163</v>
      </c>
      <c r="C164" s="45" t="s">
        <v>3106</v>
      </c>
      <c r="D164" s="45" t="s">
        <v>90</v>
      </c>
      <c r="E164" s="45" t="s">
        <v>178</v>
      </c>
      <c r="G164" s="45"/>
      <c r="H164" s="45"/>
      <c r="I164" s="45"/>
      <c r="J164" s="45"/>
      <c r="K164" s="45"/>
    </row>
    <row r="165" spans="1:11" x14ac:dyDescent="0.3">
      <c r="A165" s="45">
        <v>108112203</v>
      </c>
      <c r="B165" s="45">
        <v>164</v>
      </c>
      <c r="C165" s="45" t="s">
        <v>3107</v>
      </c>
      <c r="D165" s="45" t="s">
        <v>90</v>
      </c>
      <c r="E165" s="45" t="s">
        <v>178</v>
      </c>
      <c r="G165" s="45"/>
      <c r="H165" s="45"/>
      <c r="I165" s="45"/>
      <c r="J165" s="45"/>
      <c r="K165" s="45"/>
    </row>
    <row r="166" spans="1:11" x14ac:dyDescent="0.3">
      <c r="A166" s="45">
        <v>108112502</v>
      </c>
      <c r="B166" s="45">
        <v>165</v>
      </c>
      <c r="C166" s="45" t="s">
        <v>3108</v>
      </c>
      <c r="D166" s="45" t="s">
        <v>90</v>
      </c>
      <c r="E166" s="45" t="s">
        <v>178</v>
      </c>
      <c r="G166" s="45"/>
      <c r="H166" s="45"/>
      <c r="I166" s="45"/>
      <c r="J166" s="45"/>
      <c r="K166" s="45"/>
    </row>
    <row r="167" spans="1:11" x14ac:dyDescent="0.3">
      <c r="A167" s="45">
        <v>108114503</v>
      </c>
      <c r="B167" s="45">
        <v>166</v>
      </c>
      <c r="C167" s="45" t="s">
        <v>3109</v>
      </c>
      <c r="D167" s="45" t="s">
        <v>90</v>
      </c>
      <c r="E167" s="45" t="s">
        <v>178</v>
      </c>
      <c r="G167" s="45"/>
      <c r="H167" s="45"/>
      <c r="I167" s="45"/>
      <c r="J167" s="45"/>
      <c r="K167" s="45"/>
    </row>
    <row r="168" spans="1:11" x14ac:dyDescent="0.3">
      <c r="A168" s="45">
        <v>108116003</v>
      </c>
      <c r="B168" s="45">
        <v>167</v>
      </c>
      <c r="C168" s="45" t="s">
        <v>3110</v>
      </c>
      <c r="D168" s="45" t="s">
        <v>90</v>
      </c>
      <c r="E168" s="45" t="s">
        <v>178</v>
      </c>
      <c r="G168" s="45"/>
      <c r="H168" s="45"/>
      <c r="I168" s="45"/>
      <c r="J168" s="45"/>
      <c r="K168" s="45"/>
    </row>
    <row r="169" spans="1:11" x14ac:dyDescent="0.3">
      <c r="A169" s="45">
        <v>108116303</v>
      </c>
      <c r="B169" s="45">
        <v>168</v>
      </c>
      <c r="C169" s="45" t="s">
        <v>3111</v>
      </c>
      <c r="D169" s="45" t="s">
        <v>90</v>
      </c>
      <c r="E169" s="45" t="s">
        <v>178</v>
      </c>
      <c r="G169" s="45"/>
      <c r="H169" s="45"/>
      <c r="I169" s="45"/>
      <c r="J169" s="45"/>
      <c r="K169" s="45"/>
    </row>
    <row r="170" spans="1:11" x14ac:dyDescent="0.3">
      <c r="A170" s="45">
        <v>108116503</v>
      </c>
      <c r="B170" s="45">
        <v>169</v>
      </c>
      <c r="C170" s="45" t="s">
        <v>3112</v>
      </c>
      <c r="D170" s="45" t="s">
        <v>90</v>
      </c>
      <c r="E170" s="45" t="s">
        <v>178</v>
      </c>
      <c r="G170" s="45"/>
      <c r="H170" s="45"/>
      <c r="I170" s="45"/>
      <c r="J170" s="45"/>
      <c r="K170" s="45"/>
    </row>
    <row r="171" spans="1:11" x14ac:dyDescent="0.3">
      <c r="A171" s="45">
        <v>108118503</v>
      </c>
      <c r="B171" s="45">
        <v>170</v>
      </c>
      <c r="C171" s="45" t="s">
        <v>3113</v>
      </c>
      <c r="D171" s="45" t="s">
        <v>90</v>
      </c>
      <c r="E171" s="45" t="s">
        <v>178</v>
      </c>
      <c r="G171" s="45"/>
      <c r="H171" s="45"/>
      <c r="I171" s="45"/>
      <c r="J171" s="45"/>
      <c r="K171" s="45"/>
    </row>
    <row r="172" spans="1:11" x14ac:dyDescent="0.3">
      <c r="A172" s="45">
        <v>108561003</v>
      </c>
      <c r="B172" s="45">
        <v>171</v>
      </c>
      <c r="C172" s="45" t="s">
        <v>3114</v>
      </c>
      <c r="D172" s="45" t="s">
        <v>90</v>
      </c>
      <c r="E172" s="45" t="s">
        <v>522</v>
      </c>
      <c r="G172" s="45"/>
      <c r="H172" s="45"/>
      <c r="I172" s="45"/>
      <c r="J172" s="45"/>
      <c r="K172" s="45"/>
    </row>
    <row r="173" spans="1:11" x14ac:dyDescent="0.3">
      <c r="A173" s="45">
        <v>108561803</v>
      </c>
      <c r="B173" s="45">
        <v>172</v>
      </c>
      <c r="C173" s="45" t="s">
        <v>3115</v>
      </c>
      <c r="D173" s="45" t="s">
        <v>90</v>
      </c>
      <c r="E173" s="45" t="s">
        <v>522</v>
      </c>
      <c r="G173" s="45"/>
      <c r="H173" s="45"/>
      <c r="I173" s="45"/>
      <c r="J173" s="45"/>
      <c r="K173" s="45"/>
    </row>
    <row r="174" spans="1:11" x14ac:dyDescent="0.3">
      <c r="A174" s="45">
        <v>108565203</v>
      </c>
      <c r="B174" s="45">
        <v>173</v>
      </c>
      <c r="C174" s="45" t="s">
        <v>3116</v>
      </c>
      <c r="D174" s="45" t="s">
        <v>90</v>
      </c>
      <c r="E174" s="45" t="s">
        <v>522</v>
      </c>
      <c r="G174" s="45"/>
      <c r="H174" s="45"/>
      <c r="I174" s="45"/>
      <c r="J174" s="45"/>
      <c r="K174" s="45"/>
    </row>
    <row r="175" spans="1:11" x14ac:dyDescent="0.3">
      <c r="A175" s="45">
        <v>108565503</v>
      </c>
      <c r="B175" s="45">
        <v>174</v>
      </c>
      <c r="C175" s="45" t="s">
        <v>3117</v>
      </c>
      <c r="D175" s="45" t="s">
        <v>90</v>
      </c>
      <c r="E175" s="45" t="s">
        <v>522</v>
      </c>
      <c r="G175" s="45"/>
      <c r="H175" s="45"/>
      <c r="I175" s="45"/>
      <c r="J175" s="45"/>
      <c r="K175" s="45"/>
    </row>
    <row r="176" spans="1:11" x14ac:dyDescent="0.3">
      <c r="A176" s="45">
        <v>108566303</v>
      </c>
      <c r="B176" s="45">
        <v>175</v>
      </c>
      <c r="C176" s="45" t="s">
        <v>3118</v>
      </c>
      <c r="D176" s="45" t="s">
        <v>90</v>
      </c>
      <c r="E176" s="45" t="s">
        <v>522</v>
      </c>
      <c r="G176" s="45"/>
      <c r="H176" s="45"/>
      <c r="I176" s="45"/>
      <c r="J176" s="45"/>
      <c r="K176" s="45"/>
    </row>
    <row r="177" spans="1:11" x14ac:dyDescent="0.3">
      <c r="A177" s="45">
        <v>108567004</v>
      </c>
      <c r="B177" s="45">
        <v>176</v>
      </c>
      <c r="C177" s="45" t="s">
        <v>3119</v>
      </c>
      <c r="D177" s="45" t="s">
        <v>90</v>
      </c>
      <c r="E177" s="45" t="s">
        <v>522</v>
      </c>
      <c r="G177" s="45"/>
      <c r="H177" s="45"/>
      <c r="I177" s="45"/>
      <c r="J177" s="45"/>
      <c r="K177" s="45"/>
    </row>
    <row r="178" spans="1:11" x14ac:dyDescent="0.3">
      <c r="A178" s="45">
        <v>108567204</v>
      </c>
      <c r="B178" s="45">
        <v>177</v>
      </c>
      <c r="C178" s="45" t="s">
        <v>3120</v>
      </c>
      <c r="D178" s="45" t="s">
        <v>90</v>
      </c>
      <c r="E178" s="45" t="s">
        <v>522</v>
      </c>
      <c r="G178" s="45"/>
      <c r="H178" s="45"/>
      <c r="I178" s="45"/>
      <c r="J178" s="45"/>
      <c r="K178" s="45"/>
    </row>
    <row r="179" spans="1:11" x14ac:dyDescent="0.3">
      <c r="A179" s="45">
        <v>108567404</v>
      </c>
      <c r="B179" s="45">
        <v>178</v>
      </c>
      <c r="C179" s="45" t="s">
        <v>3121</v>
      </c>
      <c r="D179" s="45" t="s">
        <v>90</v>
      </c>
      <c r="E179" s="45" t="s">
        <v>522</v>
      </c>
      <c r="G179" s="45"/>
      <c r="H179" s="45"/>
      <c r="I179" s="45"/>
      <c r="J179" s="45"/>
      <c r="K179" s="45"/>
    </row>
    <row r="180" spans="1:11" x14ac:dyDescent="0.3">
      <c r="A180" s="45">
        <v>108567703</v>
      </c>
      <c r="B180" s="45">
        <v>179</v>
      </c>
      <c r="C180" s="45" t="s">
        <v>3122</v>
      </c>
      <c r="D180" s="45" t="s">
        <v>90</v>
      </c>
      <c r="E180" s="45" t="s">
        <v>522</v>
      </c>
      <c r="G180" s="45"/>
      <c r="H180" s="45"/>
      <c r="I180" s="45"/>
      <c r="J180" s="45"/>
      <c r="K180" s="45"/>
    </row>
    <row r="181" spans="1:11" x14ac:dyDescent="0.3">
      <c r="A181" s="45">
        <v>108568404</v>
      </c>
      <c r="B181" s="45">
        <v>180</v>
      </c>
      <c r="C181" s="45" t="s">
        <v>3123</v>
      </c>
      <c r="D181" s="45" t="s">
        <v>90</v>
      </c>
      <c r="E181" s="45" t="s">
        <v>522</v>
      </c>
      <c r="G181" s="45"/>
      <c r="H181" s="45"/>
      <c r="I181" s="45"/>
      <c r="J181" s="45"/>
      <c r="K181" s="45"/>
    </row>
    <row r="182" spans="1:11" x14ac:dyDescent="0.3">
      <c r="A182" s="45">
        <v>108569103</v>
      </c>
      <c r="B182" s="45">
        <v>181</v>
      </c>
      <c r="C182" s="45" t="s">
        <v>3124</v>
      </c>
      <c r="D182" s="45" t="s">
        <v>90</v>
      </c>
      <c r="E182" s="45" t="s">
        <v>522</v>
      </c>
      <c r="G182" s="45"/>
      <c r="H182" s="45"/>
      <c r="I182" s="45"/>
      <c r="J182" s="45"/>
      <c r="K182" s="45"/>
    </row>
    <row r="183" spans="1:11" x14ac:dyDescent="0.3">
      <c r="A183" s="45">
        <v>109122703</v>
      </c>
      <c r="B183" s="45">
        <v>182</v>
      </c>
      <c r="C183" s="45" t="s">
        <v>3125</v>
      </c>
      <c r="D183" s="45" t="s">
        <v>138</v>
      </c>
      <c r="E183" s="45" t="s">
        <v>191</v>
      </c>
      <c r="G183" s="45"/>
      <c r="H183" s="45"/>
      <c r="I183" s="45"/>
      <c r="J183" s="45"/>
      <c r="K183" s="45"/>
    </row>
    <row r="184" spans="1:11" x14ac:dyDescent="0.3">
      <c r="A184" s="45">
        <v>109243503</v>
      </c>
      <c r="B184" s="45">
        <v>183</v>
      </c>
      <c r="C184" s="45" t="s">
        <v>3126</v>
      </c>
      <c r="D184" s="45" t="s">
        <v>138</v>
      </c>
      <c r="E184" s="45" t="s">
        <v>285</v>
      </c>
      <c r="G184" s="45"/>
      <c r="H184" s="45"/>
      <c r="I184" s="45"/>
      <c r="J184" s="45"/>
      <c r="K184" s="45"/>
    </row>
    <row r="185" spans="1:11" x14ac:dyDescent="0.3">
      <c r="A185" s="45">
        <v>109246003</v>
      </c>
      <c r="B185" s="45">
        <v>184</v>
      </c>
      <c r="C185" s="45" t="s">
        <v>3127</v>
      </c>
      <c r="D185" s="45" t="s">
        <v>138</v>
      </c>
      <c r="E185" s="45" t="s">
        <v>285</v>
      </c>
      <c r="G185" s="45"/>
      <c r="H185" s="45"/>
      <c r="I185" s="45"/>
      <c r="J185" s="45"/>
      <c r="K185" s="45"/>
    </row>
    <row r="186" spans="1:11" x14ac:dyDescent="0.3">
      <c r="A186" s="45">
        <v>109248003</v>
      </c>
      <c r="B186" s="45">
        <v>185</v>
      </c>
      <c r="C186" s="45" t="s">
        <v>3128</v>
      </c>
      <c r="D186" s="45" t="s">
        <v>138</v>
      </c>
      <c r="E186" s="45" t="s">
        <v>285</v>
      </c>
      <c r="G186" s="45"/>
      <c r="H186" s="45"/>
      <c r="I186" s="45"/>
      <c r="J186" s="45"/>
      <c r="K186" s="45"/>
    </row>
    <row r="187" spans="1:11" x14ac:dyDescent="0.3">
      <c r="A187" s="45">
        <v>109420803</v>
      </c>
      <c r="B187" s="45">
        <v>186</v>
      </c>
      <c r="C187" s="45" t="s">
        <v>3129</v>
      </c>
      <c r="D187" s="45" t="s">
        <v>138</v>
      </c>
      <c r="E187" s="45" t="s">
        <v>2582</v>
      </c>
      <c r="G187" s="45"/>
      <c r="H187" s="45"/>
      <c r="I187" s="45"/>
      <c r="J187" s="45"/>
      <c r="K187" s="45"/>
    </row>
    <row r="188" spans="1:11" x14ac:dyDescent="0.3">
      <c r="A188" s="45">
        <v>109422303</v>
      </c>
      <c r="B188" s="45">
        <v>187</v>
      </c>
      <c r="C188" s="45" t="s">
        <v>3130</v>
      </c>
      <c r="D188" s="45" t="s">
        <v>138</v>
      </c>
      <c r="E188" s="45" t="s">
        <v>2582</v>
      </c>
      <c r="G188" s="45"/>
      <c r="H188" s="45"/>
      <c r="I188" s="45"/>
      <c r="J188" s="45"/>
      <c r="K188" s="45"/>
    </row>
    <row r="189" spans="1:11" x14ac:dyDescent="0.3">
      <c r="A189" s="45">
        <v>109426003</v>
      </c>
      <c r="B189" s="45">
        <v>188</v>
      </c>
      <c r="C189" s="45" t="s">
        <v>3131</v>
      </c>
      <c r="D189" s="45" t="s">
        <v>138</v>
      </c>
      <c r="E189" s="45" t="s">
        <v>2582</v>
      </c>
      <c r="G189" s="45"/>
      <c r="H189" s="45"/>
      <c r="I189" s="45"/>
      <c r="J189" s="45"/>
      <c r="K189" s="45"/>
    </row>
    <row r="190" spans="1:11" x14ac:dyDescent="0.3">
      <c r="A190" s="45">
        <v>109426303</v>
      </c>
      <c r="B190" s="45">
        <v>189</v>
      </c>
      <c r="C190" s="45" t="s">
        <v>3132</v>
      </c>
      <c r="D190" s="45" t="s">
        <v>138</v>
      </c>
      <c r="E190" s="45" t="s">
        <v>2582</v>
      </c>
      <c r="G190" s="45"/>
      <c r="H190" s="45"/>
      <c r="I190" s="45"/>
      <c r="J190" s="45"/>
      <c r="K190" s="45"/>
    </row>
    <row r="191" spans="1:11" x14ac:dyDescent="0.3">
      <c r="A191" s="45">
        <v>109427503</v>
      </c>
      <c r="B191" s="45">
        <v>190</v>
      </c>
      <c r="C191" s="45" t="s">
        <v>3133</v>
      </c>
      <c r="D191" s="45" t="s">
        <v>138</v>
      </c>
      <c r="E191" s="45" t="s">
        <v>2582</v>
      </c>
      <c r="G191" s="45"/>
      <c r="H191" s="45"/>
      <c r="I191" s="45"/>
      <c r="J191" s="45"/>
      <c r="K191" s="45"/>
    </row>
    <row r="192" spans="1:11" x14ac:dyDescent="0.3">
      <c r="A192" s="45">
        <v>109530304</v>
      </c>
      <c r="B192" s="45">
        <v>191</v>
      </c>
      <c r="C192" s="45" t="s">
        <v>3134</v>
      </c>
      <c r="D192" s="45" t="s">
        <v>138</v>
      </c>
      <c r="E192" s="45" t="s">
        <v>500</v>
      </c>
      <c r="G192" s="45"/>
      <c r="H192" s="45"/>
      <c r="I192" s="45"/>
      <c r="J192" s="45"/>
      <c r="K192" s="45"/>
    </row>
    <row r="193" spans="1:11" x14ac:dyDescent="0.3">
      <c r="A193" s="45">
        <v>109531304</v>
      </c>
      <c r="B193" s="45">
        <v>192</v>
      </c>
      <c r="C193" s="45" t="s">
        <v>3135</v>
      </c>
      <c r="D193" s="45" t="s">
        <v>138</v>
      </c>
      <c r="E193" s="45" t="s">
        <v>500</v>
      </c>
      <c r="G193" s="45"/>
      <c r="H193" s="45"/>
      <c r="I193" s="45"/>
      <c r="J193" s="45"/>
      <c r="K193" s="45"/>
    </row>
    <row r="194" spans="1:11" x14ac:dyDescent="0.3">
      <c r="A194" s="45">
        <v>109532804</v>
      </c>
      <c r="B194" s="45">
        <v>193</v>
      </c>
      <c r="C194" s="45" t="s">
        <v>3136</v>
      </c>
      <c r="D194" s="45" t="s">
        <v>138</v>
      </c>
      <c r="E194" s="45" t="s">
        <v>500</v>
      </c>
      <c r="G194" s="45"/>
      <c r="H194" s="45"/>
      <c r="I194" s="45"/>
      <c r="J194" s="45"/>
      <c r="K194" s="45"/>
    </row>
    <row r="195" spans="1:11" x14ac:dyDescent="0.3">
      <c r="A195" s="45">
        <v>109535504</v>
      </c>
      <c r="B195" s="45">
        <v>194</v>
      </c>
      <c r="C195" s="45" t="s">
        <v>3137</v>
      </c>
      <c r="D195" s="45" t="s">
        <v>138</v>
      </c>
      <c r="E195" s="45" t="s">
        <v>500</v>
      </c>
      <c r="G195" s="45"/>
      <c r="H195" s="45"/>
      <c r="I195" s="45"/>
      <c r="J195" s="45"/>
      <c r="K195" s="45"/>
    </row>
    <row r="196" spans="1:11" x14ac:dyDescent="0.3">
      <c r="A196" s="45">
        <v>109537504</v>
      </c>
      <c r="B196" s="45">
        <v>195</v>
      </c>
      <c r="C196" s="45" t="s">
        <v>3138</v>
      </c>
      <c r="D196" s="45" t="s">
        <v>138</v>
      </c>
      <c r="E196" s="45" t="s">
        <v>500</v>
      </c>
      <c r="G196" s="45"/>
      <c r="H196" s="45"/>
      <c r="I196" s="45"/>
      <c r="J196" s="45"/>
      <c r="K196" s="45"/>
    </row>
    <row r="197" spans="1:11" x14ac:dyDescent="0.3">
      <c r="A197" s="45">
        <v>110141003</v>
      </c>
      <c r="B197" s="45">
        <v>196</v>
      </c>
      <c r="C197" s="45" t="s">
        <v>3139</v>
      </c>
      <c r="D197" s="45" t="s">
        <v>138</v>
      </c>
      <c r="E197" s="45" t="s">
        <v>199</v>
      </c>
      <c r="G197" s="45"/>
      <c r="H197" s="45"/>
      <c r="I197" s="45"/>
      <c r="J197" s="45"/>
      <c r="K197" s="45"/>
    </row>
    <row r="198" spans="1:11" x14ac:dyDescent="0.3">
      <c r="A198" s="45">
        <v>110141103</v>
      </c>
      <c r="B198" s="45">
        <v>197</v>
      </c>
      <c r="C198" s="45" t="s">
        <v>3140</v>
      </c>
      <c r="D198" s="45" t="s">
        <v>138</v>
      </c>
      <c r="E198" s="45" t="s">
        <v>199</v>
      </c>
      <c r="G198" s="45"/>
      <c r="H198" s="45"/>
      <c r="I198" s="45"/>
      <c r="J198" s="45"/>
      <c r="K198" s="45"/>
    </row>
    <row r="199" spans="1:11" x14ac:dyDescent="0.3">
      <c r="A199" s="45">
        <v>110147003</v>
      </c>
      <c r="B199" s="45">
        <v>198</v>
      </c>
      <c r="C199" s="45" t="s">
        <v>3141</v>
      </c>
      <c r="D199" s="45" t="s">
        <v>138</v>
      </c>
      <c r="E199" s="45" t="s">
        <v>199</v>
      </c>
      <c r="G199" s="45"/>
      <c r="H199" s="45"/>
      <c r="I199" s="45"/>
      <c r="J199" s="45"/>
      <c r="K199" s="45"/>
    </row>
    <row r="200" spans="1:11" x14ac:dyDescent="0.3">
      <c r="A200" s="45">
        <v>110148002</v>
      </c>
      <c r="B200" s="45">
        <v>199</v>
      </c>
      <c r="C200" s="45" t="s">
        <v>3142</v>
      </c>
      <c r="D200" s="45" t="s">
        <v>138</v>
      </c>
      <c r="E200" s="45" t="s">
        <v>199</v>
      </c>
      <c r="G200" s="45"/>
      <c r="H200" s="45"/>
      <c r="I200" s="45"/>
      <c r="J200" s="45"/>
      <c r="K200" s="45"/>
    </row>
    <row r="201" spans="1:11" x14ac:dyDescent="0.3">
      <c r="A201" s="45">
        <v>110171003</v>
      </c>
      <c r="B201" s="45">
        <v>200</v>
      </c>
      <c r="C201" s="45" t="s">
        <v>3143</v>
      </c>
      <c r="D201" s="45" t="s">
        <v>138</v>
      </c>
      <c r="E201" s="45" t="s">
        <v>226</v>
      </c>
      <c r="G201" s="45"/>
      <c r="H201" s="45"/>
      <c r="I201" s="45"/>
      <c r="J201" s="45"/>
      <c r="K201" s="45"/>
    </row>
    <row r="202" spans="1:11" x14ac:dyDescent="0.3">
      <c r="A202" s="45">
        <v>110171803</v>
      </c>
      <c r="B202" s="45">
        <v>201</v>
      </c>
      <c r="C202" s="45" t="s">
        <v>3144</v>
      </c>
      <c r="D202" s="45" t="s">
        <v>138</v>
      </c>
      <c r="E202" s="45" t="s">
        <v>226</v>
      </c>
      <c r="G202" s="45"/>
      <c r="H202" s="45"/>
      <c r="I202" s="45"/>
      <c r="J202" s="45"/>
      <c r="K202" s="45"/>
    </row>
    <row r="203" spans="1:11" x14ac:dyDescent="0.3">
      <c r="A203" s="45">
        <v>110173003</v>
      </c>
      <c r="B203" s="45">
        <v>202</v>
      </c>
      <c r="C203" s="45" t="s">
        <v>3145</v>
      </c>
      <c r="D203" s="45" t="s">
        <v>138</v>
      </c>
      <c r="E203" s="45" t="s">
        <v>226</v>
      </c>
      <c r="G203" s="45"/>
      <c r="H203" s="45"/>
      <c r="I203" s="45"/>
      <c r="J203" s="45"/>
      <c r="K203" s="45"/>
    </row>
    <row r="204" spans="1:11" x14ac:dyDescent="0.3">
      <c r="A204" s="45">
        <v>110173504</v>
      </c>
      <c r="B204" s="45">
        <v>203</v>
      </c>
      <c r="C204" s="45" t="s">
        <v>3146</v>
      </c>
      <c r="D204" s="45" t="s">
        <v>138</v>
      </c>
      <c r="E204" s="45" t="s">
        <v>226</v>
      </c>
      <c r="G204" s="45"/>
      <c r="H204" s="45"/>
      <c r="I204" s="45"/>
      <c r="J204" s="45"/>
      <c r="K204" s="45"/>
    </row>
    <row r="205" spans="1:11" x14ac:dyDescent="0.3">
      <c r="A205" s="45">
        <v>110175003</v>
      </c>
      <c r="B205" s="45">
        <v>204</v>
      </c>
      <c r="C205" s="45" t="s">
        <v>3147</v>
      </c>
      <c r="D205" s="45" t="s">
        <v>138</v>
      </c>
      <c r="E205" s="45" t="s">
        <v>226</v>
      </c>
      <c r="G205" s="45"/>
      <c r="H205" s="45"/>
      <c r="I205" s="45"/>
      <c r="J205" s="45"/>
      <c r="K205" s="45"/>
    </row>
    <row r="206" spans="1:11" x14ac:dyDescent="0.3">
      <c r="A206" s="45">
        <v>110177003</v>
      </c>
      <c r="B206" s="45">
        <v>205</v>
      </c>
      <c r="C206" s="45" t="s">
        <v>3148</v>
      </c>
      <c r="D206" s="45" t="s">
        <v>138</v>
      </c>
      <c r="E206" s="45" t="s">
        <v>226</v>
      </c>
      <c r="G206" s="45"/>
      <c r="H206" s="45"/>
      <c r="I206" s="45"/>
      <c r="J206" s="45"/>
      <c r="K206" s="45"/>
    </row>
    <row r="207" spans="1:11" x14ac:dyDescent="0.3">
      <c r="A207" s="45">
        <v>110179003</v>
      </c>
      <c r="B207" s="45">
        <v>206</v>
      </c>
      <c r="C207" s="45" t="s">
        <v>3149</v>
      </c>
      <c r="D207" s="45" t="s">
        <v>138</v>
      </c>
      <c r="E207" s="45" t="s">
        <v>226</v>
      </c>
      <c r="G207" s="45"/>
      <c r="H207" s="45"/>
      <c r="I207" s="45"/>
      <c r="J207" s="45"/>
      <c r="K207" s="45"/>
    </row>
    <row r="208" spans="1:11" x14ac:dyDescent="0.3">
      <c r="A208" s="45">
        <v>110183602</v>
      </c>
      <c r="B208" s="45">
        <v>207</v>
      </c>
      <c r="C208" s="45" t="s">
        <v>3150</v>
      </c>
      <c r="D208" s="45" t="s">
        <v>138</v>
      </c>
      <c r="E208" s="45" t="s">
        <v>235</v>
      </c>
      <c r="G208" s="45"/>
      <c r="H208" s="45"/>
      <c r="I208" s="45"/>
      <c r="J208" s="45"/>
      <c r="K208" s="45"/>
    </row>
    <row r="209" spans="1:11" x14ac:dyDescent="0.3">
      <c r="A209" s="45">
        <v>111291304</v>
      </c>
      <c r="B209" s="45">
        <v>208</v>
      </c>
      <c r="C209" s="45" t="s">
        <v>3151</v>
      </c>
      <c r="D209" s="45" t="s">
        <v>35</v>
      </c>
      <c r="E209" s="45" t="s">
        <v>319</v>
      </c>
      <c r="G209" s="45"/>
      <c r="H209" s="45"/>
      <c r="I209" s="45"/>
      <c r="J209" s="45"/>
      <c r="K209" s="45"/>
    </row>
    <row r="210" spans="1:11" x14ac:dyDescent="0.3">
      <c r="A210" s="45">
        <v>111292304</v>
      </c>
      <c r="B210" s="45">
        <v>209</v>
      </c>
      <c r="C210" s="45" t="s">
        <v>3152</v>
      </c>
      <c r="D210" s="45" t="s">
        <v>35</v>
      </c>
      <c r="E210" s="45" t="s">
        <v>319</v>
      </c>
      <c r="G210" s="45"/>
      <c r="H210" s="45"/>
      <c r="I210" s="45"/>
      <c r="J210" s="45"/>
      <c r="K210" s="45"/>
    </row>
    <row r="211" spans="1:11" x14ac:dyDescent="0.3">
      <c r="A211" s="45">
        <v>111297504</v>
      </c>
      <c r="B211" s="45">
        <v>210</v>
      </c>
      <c r="C211" s="45" t="s">
        <v>3153</v>
      </c>
      <c r="D211" s="45" t="s">
        <v>35</v>
      </c>
      <c r="E211" s="45" t="s">
        <v>319</v>
      </c>
      <c r="G211" s="45"/>
      <c r="H211" s="45"/>
      <c r="I211" s="45"/>
      <c r="J211" s="45"/>
      <c r="K211" s="45"/>
    </row>
    <row r="212" spans="1:11" x14ac:dyDescent="0.3">
      <c r="A212" s="45">
        <v>111312503</v>
      </c>
      <c r="B212" s="45">
        <v>211</v>
      </c>
      <c r="C212" s="45" t="s">
        <v>3154</v>
      </c>
      <c r="D212" s="45" t="s">
        <v>138</v>
      </c>
      <c r="E212" s="45" t="s">
        <v>329</v>
      </c>
      <c r="G212" s="45"/>
      <c r="H212" s="45"/>
      <c r="I212" s="45"/>
      <c r="J212" s="45"/>
      <c r="K212" s="45"/>
    </row>
    <row r="213" spans="1:11" x14ac:dyDescent="0.3">
      <c r="A213" s="45">
        <v>111312804</v>
      </c>
      <c r="B213" s="45">
        <v>212</v>
      </c>
      <c r="C213" s="45" t="s">
        <v>3155</v>
      </c>
      <c r="D213" s="45" t="s">
        <v>138</v>
      </c>
      <c r="E213" s="45" t="s">
        <v>329</v>
      </c>
      <c r="G213" s="45"/>
      <c r="H213" s="45"/>
      <c r="I213" s="45"/>
      <c r="J213" s="45"/>
      <c r="K213" s="45"/>
    </row>
    <row r="214" spans="1:11" x14ac:dyDescent="0.3">
      <c r="A214" s="45">
        <v>111316003</v>
      </c>
      <c r="B214" s="45">
        <v>213</v>
      </c>
      <c r="C214" s="45" t="s">
        <v>3156</v>
      </c>
      <c r="D214" s="45" t="s">
        <v>138</v>
      </c>
      <c r="E214" s="45" t="s">
        <v>329</v>
      </c>
      <c r="G214" s="45"/>
      <c r="H214" s="45"/>
      <c r="I214" s="45"/>
      <c r="J214" s="45"/>
      <c r="K214" s="45"/>
    </row>
    <row r="215" spans="1:11" x14ac:dyDescent="0.3">
      <c r="A215" s="45">
        <v>111317503</v>
      </c>
      <c r="B215" s="45">
        <v>214</v>
      </c>
      <c r="C215" s="45" t="s">
        <v>3157</v>
      </c>
      <c r="D215" s="45" t="s">
        <v>138</v>
      </c>
      <c r="E215" s="45" t="s">
        <v>329</v>
      </c>
      <c r="G215" s="45"/>
      <c r="H215" s="45"/>
      <c r="I215" s="45"/>
      <c r="J215" s="45"/>
      <c r="K215" s="45"/>
    </row>
    <row r="216" spans="1:11" x14ac:dyDescent="0.3">
      <c r="A216" s="45">
        <v>111343603</v>
      </c>
      <c r="B216" s="45">
        <v>215</v>
      </c>
      <c r="C216" s="45" t="s">
        <v>3158</v>
      </c>
      <c r="D216" s="45" t="s">
        <v>35</v>
      </c>
      <c r="E216" s="45" t="s">
        <v>346</v>
      </c>
      <c r="G216" s="45"/>
      <c r="H216" s="45"/>
      <c r="I216" s="45"/>
      <c r="J216" s="45"/>
      <c r="K216" s="45"/>
    </row>
    <row r="217" spans="1:11" x14ac:dyDescent="0.3">
      <c r="A217" s="45">
        <v>111444602</v>
      </c>
      <c r="B217" s="45">
        <v>216</v>
      </c>
      <c r="C217" s="45" t="s">
        <v>3159</v>
      </c>
      <c r="D217" s="45" t="s">
        <v>138</v>
      </c>
      <c r="E217" s="45" t="s">
        <v>442</v>
      </c>
      <c r="G217" s="45"/>
      <c r="H217" s="45"/>
      <c r="I217" s="45"/>
      <c r="J217" s="45"/>
      <c r="K217" s="45"/>
    </row>
    <row r="218" spans="1:11" x14ac:dyDescent="0.3">
      <c r="A218" s="45">
        <v>112011103</v>
      </c>
      <c r="B218" s="45">
        <v>217</v>
      </c>
      <c r="C218" s="45" t="s">
        <v>3160</v>
      </c>
      <c r="D218" s="45" t="s">
        <v>35</v>
      </c>
      <c r="E218" s="45" t="s">
        <v>34</v>
      </c>
      <c r="G218" s="45"/>
      <c r="H218" s="45"/>
      <c r="I218" s="45"/>
      <c r="J218" s="45"/>
      <c r="K218" s="45"/>
    </row>
    <row r="219" spans="1:11" x14ac:dyDescent="0.3">
      <c r="A219" s="45">
        <v>112011603</v>
      </c>
      <c r="B219" s="45">
        <v>218</v>
      </c>
      <c r="C219" s="45" t="s">
        <v>3161</v>
      </c>
      <c r="D219" s="45" t="s">
        <v>35</v>
      </c>
      <c r="E219" s="45" t="s">
        <v>34</v>
      </c>
      <c r="G219" s="45"/>
      <c r="H219" s="45"/>
      <c r="I219" s="45"/>
      <c r="J219" s="45"/>
      <c r="K219" s="45"/>
    </row>
    <row r="220" spans="1:11" x14ac:dyDescent="0.3">
      <c r="A220" s="45">
        <v>112013054</v>
      </c>
      <c r="B220" s="45">
        <v>219</v>
      </c>
      <c r="C220" s="45" t="s">
        <v>3162</v>
      </c>
      <c r="D220" s="45" t="s">
        <v>35</v>
      </c>
      <c r="E220" s="45" t="s">
        <v>34</v>
      </c>
      <c r="G220" s="45"/>
      <c r="H220" s="45"/>
      <c r="I220" s="45"/>
      <c r="J220" s="45"/>
      <c r="K220" s="45"/>
    </row>
    <row r="221" spans="1:11" x14ac:dyDescent="0.3">
      <c r="A221" s="45">
        <v>112013753</v>
      </c>
      <c r="B221" s="45">
        <v>220</v>
      </c>
      <c r="C221" s="45" t="s">
        <v>3163</v>
      </c>
      <c r="D221" s="45" t="s">
        <v>35</v>
      </c>
      <c r="E221" s="45" t="s">
        <v>34</v>
      </c>
      <c r="G221" s="45"/>
      <c r="H221" s="45"/>
      <c r="I221" s="45"/>
      <c r="J221" s="45"/>
      <c r="K221" s="45"/>
    </row>
    <row r="222" spans="1:11" x14ac:dyDescent="0.3">
      <c r="A222" s="45">
        <v>112015203</v>
      </c>
      <c r="B222" s="45">
        <v>221</v>
      </c>
      <c r="C222" s="45" t="s">
        <v>3164</v>
      </c>
      <c r="D222" s="45" t="s">
        <v>35</v>
      </c>
      <c r="E222" s="45" t="s">
        <v>34</v>
      </c>
      <c r="G222" s="45"/>
      <c r="H222" s="45"/>
      <c r="I222" s="45"/>
      <c r="J222" s="45"/>
      <c r="K222" s="45"/>
    </row>
    <row r="223" spans="1:11" x14ac:dyDescent="0.3">
      <c r="A223" s="45">
        <v>112018523</v>
      </c>
      <c r="B223" s="45">
        <v>222</v>
      </c>
      <c r="C223" s="45" t="s">
        <v>3165</v>
      </c>
      <c r="D223" s="45" t="s">
        <v>35</v>
      </c>
      <c r="E223" s="45" t="s">
        <v>34</v>
      </c>
      <c r="G223" s="45"/>
      <c r="H223" s="45"/>
      <c r="I223" s="45"/>
      <c r="J223" s="45"/>
      <c r="K223" s="45"/>
    </row>
    <row r="224" spans="1:11" x14ac:dyDescent="0.3">
      <c r="A224" s="45">
        <v>112281302</v>
      </c>
      <c r="B224" s="45">
        <v>223</v>
      </c>
      <c r="C224" s="45" t="s">
        <v>3166</v>
      </c>
      <c r="D224" s="45" t="s">
        <v>35</v>
      </c>
      <c r="E224" s="45" t="s">
        <v>313</v>
      </c>
      <c r="G224" s="45"/>
      <c r="H224" s="45"/>
      <c r="I224" s="45"/>
      <c r="J224" s="45"/>
      <c r="K224" s="45"/>
    </row>
    <row r="225" spans="1:11" x14ac:dyDescent="0.3">
      <c r="A225" s="45">
        <v>112282004</v>
      </c>
      <c r="B225" s="45">
        <v>224</v>
      </c>
      <c r="C225" s="45" t="s">
        <v>3167</v>
      </c>
      <c r="D225" s="45" t="s">
        <v>35</v>
      </c>
      <c r="E225" s="45" t="s">
        <v>313</v>
      </c>
      <c r="G225" s="45"/>
      <c r="H225" s="45"/>
      <c r="I225" s="45"/>
      <c r="J225" s="45"/>
      <c r="K225" s="45"/>
    </row>
    <row r="226" spans="1:11" x14ac:dyDescent="0.3">
      <c r="A226" s="45">
        <v>112283003</v>
      </c>
      <c r="B226" s="45">
        <v>225</v>
      </c>
      <c r="C226" s="45" t="s">
        <v>3168</v>
      </c>
      <c r="D226" s="45" t="s">
        <v>35</v>
      </c>
      <c r="E226" s="45" t="s">
        <v>313</v>
      </c>
      <c r="G226" s="45"/>
      <c r="H226" s="45"/>
      <c r="I226" s="45"/>
      <c r="J226" s="45"/>
      <c r="K226" s="45"/>
    </row>
    <row r="227" spans="1:11" x14ac:dyDescent="0.3">
      <c r="A227" s="45">
        <v>112286003</v>
      </c>
      <c r="B227" s="45">
        <v>226</v>
      </c>
      <c r="C227" s="45" t="s">
        <v>3169</v>
      </c>
      <c r="D227" s="45" t="s">
        <v>35</v>
      </c>
      <c r="E227" s="45" t="s">
        <v>313</v>
      </c>
      <c r="G227" s="45"/>
      <c r="H227" s="45"/>
      <c r="I227" s="45"/>
      <c r="J227" s="45"/>
      <c r="K227" s="45"/>
    </row>
    <row r="228" spans="1:11" x14ac:dyDescent="0.3">
      <c r="A228" s="45">
        <v>112289003</v>
      </c>
      <c r="B228" s="45">
        <v>227</v>
      </c>
      <c r="C228" s="45" t="s">
        <v>3170</v>
      </c>
      <c r="D228" s="45" t="s">
        <v>35</v>
      </c>
      <c r="E228" s="45" t="s">
        <v>313</v>
      </c>
      <c r="G228" s="45"/>
      <c r="H228" s="45"/>
      <c r="I228" s="45"/>
      <c r="J228" s="45"/>
      <c r="K228" s="45"/>
    </row>
    <row r="229" spans="1:11" x14ac:dyDescent="0.3">
      <c r="A229" s="45">
        <v>112671303</v>
      </c>
      <c r="B229" s="45">
        <v>228</v>
      </c>
      <c r="C229" s="45" t="s">
        <v>3171</v>
      </c>
      <c r="D229" s="45" t="s">
        <v>35</v>
      </c>
      <c r="E229" s="45" t="s">
        <v>597</v>
      </c>
      <c r="G229" s="45"/>
      <c r="H229" s="45"/>
      <c r="I229" s="45"/>
      <c r="J229" s="45"/>
      <c r="K229" s="45"/>
    </row>
    <row r="230" spans="1:11" x14ac:dyDescent="0.3">
      <c r="A230" s="45">
        <v>112671603</v>
      </c>
      <c r="B230" s="45">
        <v>229</v>
      </c>
      <c r="C230" s="45" t="s">
        <v>3172</v>
      </c>
      <c r="D230" s="45" t="s">
        <v>35</v>
      </c>
      <c r="E230" s="45" t="s">
        <v>597</v>
      </c>
      <c r="G230" s="45"/>
      <c r="H230" s="45"/>
      <c r="I230" s="45"/>
      <c r="J230" s="45"/>
      <c r="K230" s="45"/>
    </row>
    <row r="231" spans="1:11" x14ac:dyDescent="0.3">
      <c r="A231" s="45">
        <v>112671803</v>
      </c>
      <c r="B231" s="45">
        <v>230</v>
      </c>
      <c r="C231" s="45" t="s">
        <v>3173</v>
      </c>
      <c r="D231" s="45" t="s">
        <v>35</v>
      </c>
      <c r="E231" s="45" t="s">
        <v>597</v>
      </c>
      <c r="G231" s="45"/>
      <c r="H231" s="45"/>
      <c r="I231" s="45"/>
      <c r="J231" s="45"/>
      <c r="K231" s="45"/>
    </row>
    <row r="232" spans="1:11" x14ac:dyDescent="0.3">
      <c r="A232" s="45">
        <v>112672203</v>
      </c>
      <c r="B232" s="45">
        <v>231</v>
      </c>
      <c r="C232" s="45" t="s">
        <v>3174</v>
      </c>
      <c r="D232" s="45" t="s">
        <v>35</v>
      </c>
      <c r="E232" s="45" t="s">
        <v>597</v>
      </c>
      <c r="G232" s="45"/>
      <c r="H232" s="45"/>
      <c r="I232" s="45"/>
      <c r="J232" s="45"/>
      <c r="K232" s="45"/>
    </row>
    <row r="233" spans="1:11" x14ac:dyDescent="0.3">
      <c r="A233" s="45">
        <v>112672803</v>
      </c>
      <c r="B233" s="45">
        <v>232</v>
      </c>
      <c r="C233" s="45" t="s">
        <v>3175</v>
      </c>
      <c r="D233" s="45" t="s">
        <v>35</v>
      </c>
      <c r="E233" s="45" t="s">
        <v>597</v>
      </c>
      <c r="G233" s="45"/>
      <c r="H233" s="45"/>
      <c r="I233" s="45"/>
      <c r="J233" s="45"/>
      <c r="K233" s="45"/>
    </row>
    <row r="234" spans="1:11" x14ac:dyDescent="0.3">
      <c r="A234" s="45">
        <v>112674403</v>
      </c>
      <c r="B234" s="45">
        <v>233</v>
      </c>
      <c r="C234" s="45" t="s">
        <v>3176</v>
      </c>
      <c r="D234" s="45" t="s">
        <v>35</v>
      </c>
      <c r="E234" s="45" t="s">
        <v>597</v>
      </c>
      <c r="G234" s="45"/>
      <c r="H234" s="45"/>
      <c r="I234" s="45"/>
      <c r="J234" s="45"/>
      <c r="K234" s="45"/>
    </row>
    <row r="235" spans="1:11" x14ac:dyDescent="0.3">
      <c r="A235" s="45">
        <v>112675503</v>
      </c>
      <c r="B235" s="45">
        <v>234</v>
      </c>
      <c r="C235" s="45" t="s">
        <v>3177</v>
      </c>
      <c r="D235" s="45" t="s">
        <v>35</v>
      </c>
      <c r="E235" s="45" t="s">
        <v>597</v>
      </c>
      <c r="G235" s="45"/>
      <c r="H235" s="45"/>
      <c r="I235" s="45"/>
      <c r="J235" s="45"/>
      <c r="K235" s="45"/>
    </row>
    <row r="236" spans="1:11" x14ac:dyDescent="0.3">
      <c r="A236" s="45">
        <v>112676203</v>
      </c>
      <c r="B236" s="45">
        <v>235</v>
      </c>
      <c r="C236" s="45" t="s">
        <v>3178</v>
      </c>
      <c r="D236" s="45" t="s">
        <v>35</v>
      </c>
      <c r="E236" s="45" t="s">
        <v>597</v>
      </c>
      <c r="G236" s="45"/>
      <c r="H236" s="45"/>
      <c r="I236" s="45"/>
      <c r="J236" s="45"/>
      <c r="K236" s="45"/>
    </row>
    <row r="237" spans="1:11" x14ac:dyDescent="0.3">
      <c r="A237" s="45">
        <v>112676403</v>
      </c>
      <c r="B237" s="45">
        <v>236</v>
      </c>
      <c r="C237" s="45" t="s">
        <v>3179</v>
      </c>
      <c r="D237" s="45" t="s">
        <v>35</v>
      </c>
      <c r="E237" s="45" t="s">
        <v>597</v>
      </c>
      <c r="G237" s="45"/>
      <c r="H237" s="45"/>
      <c r="I237" s="45"/>
      <c r="J237" s="45"/>
      <c r="K237" s="45"/>
    </row>
    <row r="238" spans="1:11" x14ac:dyDescent="0.3">
      <c r="A238" s="45">
        <v>112676503</v>
      </c>
      <c r="B238" s="45">
        <v>237</v>
      </c>
      <c r="C238" s="45" t="s">
        <v>3180</v>
      </c>
      <c r="D238" s="45" t="s">
        <v>35</v>
      </c>
      <c r="E238" s="45" t="s">
        <v>597</v>
      </c>
      <c r="G238" s="45"/>
      <c r="H238" s="45"/>
      <c r="I238" s="45"/>
      <c r="J238" s="45"/>
      <c r="K238" s="45"/>
    </row>
    <row r="239" spans="1:11" x14ac:dyDescent="0.3">
      <c r="A239" s="45">
        <v>112676703</v>
      </c>
      <c r="B239" s="45">
        <v>238</v>
      </c>
      <c r="C239" s="45" t="s">
        <v>3181</v>
      </c>
      <c r="D239" s="45" t="s">
        <v>35</v>
      </c>
      <c r="E239" s="45" t="s">
        <v>597</v>
      </c>
      <c r="G239" s="45"/>
      <c r="H239" s="45"/>
      <c r="I239" s="45"/>
      <c r="J239" s="45"/>
      <c r="K239" s="45"/>
    </row>
    <row r="240" spans="1:11" x14ac:dyDescent="0.3">
      <c r="A240" s="45">
        <v>112678503</v>
      </c>
      <c r="B240" s="45">
        <v>239</v>
      </c>
      <c r="C240" s="45" t="s">
        <v>3182</v>
      </c>
      <c r="D240" s="45" t="s">
        <v>35</v>
      </c>
      <c r="E240" s="45" t="s">
        <v>597</v>
      </c>
      <c r="G240" s="45"/>
      <c r="H240" s="45"/>
      <c r="I240" s="45"/>
      <c r="J240" s="45"/>
      <c r="K240" s="45"/>
    </row>
    <row r="241" spans="1:11" x14ac:dyDescent="0.3">
      <c r="A241" s="45">
        <v>112679002</v>
      </c>
      <c r="B241" s="45">
        <v>240</v>
      </c>
      <c r="C241" s="45" t="s">
        <v>3183</v>
      </c>
      <c r="D241" s="45" t="s">
        <v>35</v>
      </c>
      <c r="E241" s="45" t="s">
        <v>597</v>
      </c>
      <c r="G241" s="45"/>
      <c r="H241" s="45"/>
      <c r="I241" s="45"/>
      <c r="J241" s="45"/>
      <c r="K241" s="45"/>
    </row>
    <row r="242" spans="1:11" x14ac:dyDescent="0.3">
      <c r="A242" s="45">
        <v>112679403</v>
      </c>
      <c r="B242" s="45">
        <v>241</v>
      </c>
      <c r="C242" s="45" t="s">
        <v>3184</v>
      </c>
      <c r="D242" s="45" t="s">
        <v>35</v>
      </c>
      <c r="E242" s="45" t="s">
        <v>597</v>
      </c>
      <c r="G242" s="45"/>
      <c r="H242" s="45"/>
      <c r="I242" s="45"/>
      <c r="J242" s="45"/>
      <c r="K242" s="45"/>
    </row>
    <row r="243" spans="1:11" x14ac:dyDescent="0.3">
      <c r="A243" s="45">
        <v>113361303</v>
      </c>
      <c r="B243" s="45">
        <v>242</v>
      </c>
      <c r="C243" s="45" t="s">
        <v>3185</v>
      </c>
      <c r="D243" s="45" t="s">
        <v>35</v>
      </c>
      <c r="E243" s="45" t="s">
        <v>359</v>
      </c>
      <c r="G243" s="45"/>
      <c r="H243" s="45"/>
      <c r="I243" s="45"/>
      <c r="J243" s="45"/>
      <c r="K243" s="45"/>
    </row>
    <row r="244" spans="1:11" x14ac:dyDescent="0.3">
      <c r="A244" s="45">
        <v>113361503</v>
      </c>
      <c r="B244" s="45">
        <v>243</v>
      </c>
      <c r="C244" s="45" t="s">
        <v>3186</v>
      </c>
      <c r="D244" s="45" t="s">
        <v>35</v>
      </c>
      <c r="E244" s="45" t="s">
        <v>359</v>
      </c>
      <c r="G244" s="45"/>
      <c r="H244" s="45"/>
      <c r="I244" s="45"/>
      <c r="J244" s="45"/>
      <c r="K244" s="45"/>
    </row>
    <row r="245" spans="1:11" x14ac:dyDescent="0.3">
      <c r="A245" s="45">
        <v>113361703</v>
      </c>
      <c r="B245" s="45">
        <v>244</v>
      </c>
      <c r="C245" s="45" t="s">
        <v>3187</v>
      </c>
      <c r="D245" s="45" t="s">
        <v>35</v>
      </c>
      <c r="E245" s="45" t="s">
        <v>359</v>
      </c>
      <c r="G245" s="45"/>
      <c r="H245" s="45"/>
      <c r="I245" s="45"/>
      <c r="J245" s="45"/>
      <c r="K245" s="45"/>
    </row>
    <row r="246" spans="1:11" x14ac:dyDescent="0.3">
      <c r="A246" s="45">
        <v>113362203</v>
      </c>
      <c r="B246" s="45">
        <v>245</v>
      </c>
      <c r="C246" s="45" t="s">
        <v>3188</v>
      </c>
      <c r="D246" s="45" t="s">
        <v>35</v>
      </c>
      <c r="E246" s="45" t="s">
        <v>359</v>
      </c>
      <c r="G246" s="45"/>
      <c r="H246" s="45"/>
      <c r="I246" s="45"/>
      <c r="J246" s="45"/>
      <c r="K246" s="45"/>
    </row>
    <row r="247" spans="1:11" x14ac:dyDescent="0.3">
      <c r="A247" s="45">
        <v>113362303</v>
      </c>
      <c r="B247" s="45">
        <v>246</v>
      </c>
      <c r="C247" s="45" t="s">
        <v>3189</v>
      </c>
      <c r="D247" s="45" t="s">
        <v>35</v>
      </c>
      <c r="E247" s="45" t="s">
        <v>359</v>
      </c>
      <c r="G247" s="45"/>
      <c r="H247" s="45"/>
      <c r="I247" s="45"/>
      <c r="J247" s="45"/>
      <c r="K247" s="45"/>
    </row>
    <row r="248" spans="1:11" x14ac:dyDescent="0.3">
      <c r="A248" s="45">
        <v>113362403</v>
      </c>
      <c r="B248" s="45">
        <v>247</v>
      </c>
      <c r="C248" s="45" t="s">
        <v>3190</v>
      </c>
      <c r="D248" s="45" t="s">
        <v>35</v>
      </c>
      <c r="E248" s="45" t="s">
        <v>359</v>
      </c>
      <c r="G248" s="45"/>
      <c r="H248" s="45"/>
      <c r="I248" s="45"/>
      <c r="J248" s="45"/>
      <c r="K248" s="45"/>
    </row>
    <row r="249" spans="1:11" x14ac:dyDescent="0.3">
      <c r="A249" s="45">
        <v>113362603</v>
      </c>
      <c r="B249" s="45">
        <v>248</v>
      </c>
      <c r="C249" s="45" t="s">
        <v>3191</v>
      </c>
      <c r="D249" s="45" t="s">
        <v>35</v>
      </c>
      <c r="E249" s="45" t="s">
        <v>359</v>
      </c>
      <c r="G249" s="45"/>
      <c r="H249" s="45"/>
      <c r="I249" s="45"/>
      <c r="J249" s="45"/>
      <c r="K249" s="45"/>
    </row>
    <row r="250" spans="1:11" x14ac:dyDescent="0.3">
      <c r="A250" s="45">
        <v>113363103</v>
      </c>
      <c r="B250" s="45">
        <v>249</v>
      </c>
      <c r="C250" s="45" t="s">
        <v>3192</v>
      </c>
      <c r="D250" s="45" t="s">
        <v>35</v>
      </c>
      <c r="E250" s="45" t="s">
        <v>359</v>
      </c>
      <c r="G250" s="45"/>
      <c r="H250" s="45"/>
      <c r="I250" s="45"/>
      <c r="J250" s="45"/>
      <c r="K250" s="45"/>
    </row>
    <row r="251" spans="1:11" x14ac:dyDescent="0.3">
      <c r="A251" s="45">
        <v>113363603</v>
      </c>
      <c r="B251" s="45">
        <v>250</v>
      </c>
      <c r="C251" s="45" t="s">
        <v>3193</v>
      </c>
      <c r="D251" s="45" t="s">
        <v>35</v>
      </c>
      <c r="E251" s="45" t="s">
        <v>359</v>
      </c>
      <c r="G251" s="45"/>
      <c r="H251" s="45"/>
      <c r="I251" s="45"/>
      <c r="J251" s="45"/>
      <c r="K251" s="45"/>
    </row>
    <row r="252" spans="1:11" x14ac:dyDescent="0.3">
      <c r="A252" s="45">
        <v>113364002</v>
      </c>
      <c r="B252" s="45">
        <v>251</v>
      </c>
      <c r="C252" s="45" t="s">
        <v>359</v>
      </c>
      <c r="D252" s="45" t="s">
        <v>35</v>
      </c>
      <c r="E252" s="45" t="s">
        <v>359</v>
      </c>
      <c r="G252" s="45"/>
      <c r="H252" s="45"/>
      <c r="I252" s="45"/>
      <c r="J252" s="45"/>
      <c r="K252" s="45"/>
    </row>
    <row r="253" spans="1:11" x14ac:dyDescent="0.3">
      <c r="A253" s="45">
        <v>113364403</v>
      </c>
      <c r="B253" s="45">
        <v>252</v>
      </c>
      <c r="C253" s="45" t="s">
        <v>3194</v>
      </c>
      <c r="D253" s="45" t="s">
        <v>35</v>
      </c>
      <c r="E253" s="45" t="s">
        <v>359</v>
      </c>
      <c r="G253" s="45"/>
      <c r="H253" s="45"/>
      <c r="I253" s="45"/>
      <c r="J253" s="45"/>
      <c r="K253" s="45"/>
    </row>
    <row r="254" spans="1:11" x14ac:dyDescent="0.3">
      <c r="A254" s="45">
        <v>113364503</v>
      </c>
      <c r="B254" s="45">
        <v>253</v>
      </c>
      <c r="C254" s="45" t="s">
        <v>3195</v>
      </c>
      <c r="D254" s="45" t="s">
        <v>35</v>
      </c>
      <c r="E254" s="45" t="s">
        <v>359</v>
      </c>
      <c r="G254" s="45"/>
      <c r="H254" s="45"/>
      <c r="I254" s="45"/>
      <c r="J254" s="45"/>
      <c r="K254" s="45"/>
    </row>
    <row r="255" spans="1:11" x14ac:dyDescent="0.3">
      <c r="A255" s="45">
        <v>113365203</v>
      </c>
      <c r="B255" s="45">
        <v>254</v>
      </c>
      <c r="C255" s="45" t="s">
        <v>3196</v>
      </c>
      <c r="D255" s="45" t="s">
        <v>35</v>
      </c>
      <c r="E255" s="45" t="s">
        <v>359</v>
      </c>
      <c r="G255" s="45"/>
      <c r="H255" s="45"/>
      <c r="I255" s="45"/>
      <c r="J255" s="45"/>
      <c r="K255" s="45"/>
    </row>
    <row r="256" spans="1:11" x14ac:dyDescent="0.3">
      <c r="A256" s="45">
        <v>113365303</v>
      </c>
      <c r="B256" s="45">
        <v>255</v>
      </c>
      <c r="C256" s="45" t="s">
        <v>3197</v>
      </c>
      <c r="D256" s="45" t="s">
        <v>35</v>
      </c>
      <c r="E256" s="45" t="s">
        <v>359</v>
      </c>
      <c r="G256" s="45"/>
      <c r="H256" s="45"/>
      <c r="I256" s="45"/>
      <c r="J256" s="45"/>
      <c r="K256" s="45"/>
    </row>
    <row r="257" spans="1:11" x14ac:dyDescent="0.3">
      <c r="A257" s="45">
        <v>113367003</v>
      </c>
      <c r="B257" s="45">
        <v>256</v>
      </c>
      <c r="C257" s="45" t="s">
        <v>3198</v>
      </c>
      <c r="D257" s="45" t="s">
        <v>35</v>
      </c>
      <c r="E257" s="45" t="s">
        <v>359</v>
      </c>
      <c r="G257" s="45"/>
      <c r="H257" s="45"/>
      <c r="I257" s="45"/>
      <c r="J257" s="45"/>
      <c r="K257" s="45"/>
    </row>
    <row r="258" spans="1:11" x14ac:dyDescent="0.3">
      <c r="A258" s="45">
        <v>113369003</v>
      </c>
      <c r="B258" s="45">
        <v>257</v>
      </c>
      <c r="C258" s="45" t="s">
        <v>3199</v>
      </c>
      <c r="D258" s="45" t="s">
        <v>35</v>
      </c>
      <c r="E258" s="45" t="s">
        <v>359</v>
      </c>
      <c r="G258" s="45"/>
      <c r="H258" s="45"/>
      <c r="I258" s="45"/>
      <c r="J258" s="45"/>
      <c r="K258" s="45"/>
    </row>
    <row r="259" spans="1:11" x14ac:dyDescent="0.3">
      <c r="A259" s="45">
        <v>113380303</v>
      </c>
      <c r="B259" s="45">
        <v>258</v>
      </c>
      <c r="C259" s="45" t="s">
        <v>3200</v>
      </c>
      <c r="D259" s="45" t="s">
        <v>35</v>
      </c>
      <c r="E259" s="45" t="s">
        <v>385</v>
      </c>
      <c r="G259" s="45"/>
      <c r="H259" s="45"/>
      <c r="I259" s="45"/>
      <c r="J259" s="45"/>
      <c r="K259" s="45"/>
    </row>
    <row r="260" spans="1:11" x14ac:dyDescent="0.3">
      <c r="A260" s="45">
        <v>113381303</v>
      </c>
      <c r="B260" s="45">
        <v>259</v>
      </c>
      <c r="C260" s="45" t="s">
        <v>3201</v>
      </c>
      <c r="D260" s="45" t="s">
        <v>35</v>
      </c>
      <c r="E260" s="45" t="s">
        <v>385</v>
      </c>
      <c r="G260" s="45"/>
      <c r="H260" s="45"/>
      <c r="I260" s="45"/>
      <c r="J260" s="45"/>
      <c r="K260" s="45"/>
    </row>
    <row r="261" spans="1:11" x14ac:dyDescent="0.3">
      <c r="A261" s="45">
        <v>113382303</v>
      </c>
      <c r="B261" s="45">
        <v>260</v>
      </c>
      <c r="C261" s="45" t="s">
        <v>3202</v>
      </c>
      <c r="D261" s="45" t="s">
        <v>35</v>
      </c>
      <c r="E261" s="45" t="s">
        <v>385</v>
      </c>
      <c r="G261" s="45"/>
      <c r="H261" s="45"/>
      <c r="I261" s="45"/>
      <c r="J261" s="45"/>
      <c r="K261" s="45"/>
    </row>
    <row r="262" spans="1:11" x14ac:dyDescent="0.3">
      <c r="A262" s="45">
        <v>113384603</v>
      </c>
      <c r="B262" s="45">
        <v>261</v>
      </c>
      <c r="C262" s="45" t="s">
        <v>385</v>
      </c>
      <c r="D262" s="45" t="s">
        <v>35</v>
      </c>
      <c r="E262" s="45" t="s">
        <v>385</v>
      </c>
      <c r="G262" s="45"/>
      <c r="H262" s="45"/>
      <c r="I262" s="45"/>
      <c r="J262" s="45"/>
      <c r="K262" s="45"/>
    </row>
    <row r="263" spans="1:11" x14ac:dyDescent="0.3">
      <c r="A263" s="45">
        <v>113385003</v>
      </c>
      <c r="B263" s="45">
        <v>262</v>
      </c>
      <c r="C263" s="45" t="s">
        <v>3203</v>
      </c>
      <c r="D263" s="45" t="s">
        <v>35</v>
      </c>
      <c r="E263" s="45" t="s">
        <v>385</v>
      </c>
      <c r="G263" s="45"/>
      <c r="H263" s="45"/>
      <c r="I263" s="45"/>
      <c r="J263" s="45"/>
      <c r="K263" s="45"/>
    </row>
    <row r="264" spans="1:11" x14ac:dyDescent="0.3">
      <c r="A264" s="45">
        <v>113385303</v>
      </c>
      <c r="B264" s="45">
        <v>263</v>
      </c>
      <c r="C264" s="45" t="s">
        <v>3204</v>
      </c>
      <c r="D264" s="45" t="s">
        <v>35</v>
      </c>
      <c r="E264" s="45" t="s">
        <v>385</v>
      </c>
      <c r="G264" s="45"/>
      <c r="H264" s="45"/>
      <c r="I264" s="45"/>
      <c r="J264" s="45"/>
      <c r="K264" s="45"/>
    </row>
    <row r="265" spans="1:11" x14ac:dyDescent="0.3">
      <c r="A265" s="45">
        <v>114060503</v>
      </c>
      <c r="B265" s="45">
        <v>264</v>
      </c>
      <c r="C265" s="45" t="s">
        <v>3205</v>
      </c>
      <c r="D265" s="45" t="s">
        <v>118</v>
      </c>
      <c r="E265" s="45" t="s">
        <v>117</v>
      </c>
      <c r="G265" s="45"/>
      <c r="H265" s="45"/>
      <c r="I265" s="45"/>
      <c r="J265" s="45"/>
      <c r="K265" s="45"/>
    </row>
    <row r="266" spans="1:11" x14ac:dyDescent="0.3">
      <c r="A266" s="45">
        <v>114060753</v>
      </c>
      <c r="B266" s="45">
        <v>265</v>
      </c>
      <c r="C266" s="45" t="s">
        <v>3206</v>
      </c>
      <c r="D266" s="45" t="s">
        <v>118</v>
      </c>
      <c r="E266" s="45" t="s">
        <v>117</v>
      </c>
      <c r="G266" s="45"/>
      <c r="H266" s="45"/>
      <c r="I266" s="45"/>
      <c r="J266" s="45"/>
      <c r="K266" s="45"/>
    </row>
    <row r="267" spans="1:11" x14ac:dyDescent="0.3">
      <c r="A267" s="45">
        <v>114060853</v>
      </c>
      <c r="B267" s="45">
        <v>266</v>
      </c>
      <c r="C267" s="45" t="s">
        <v>3207</v>
      </c>
      <c r="D267" s="45" t="s">
        <v>118</v>
      </c>
      <c r="E267" s="45" t="s">
        <v>117</v>
      </c>
      <c r="G267" s="45"/>
      <c r="H267" s="45"/>
      <c r="I267" s="45"/>
      <c r="J267" s="45"/>
      <c r="K267" s="45"/>
    </row>
    <row r="268" spans="1:11" x14ac:dyDescent="0.3">
      <c r="A268" s="45">
        <v>114061103</v>
      </c>
      <c r="B268" s="45">
        <v>267</v>
      </c>
      <c r="C268" s="45" t="s">
        <v>3208</v>
      </c>
      <c r="D268" s="45" t="s">
        <v>118</v>
      </c>
      <c r="E268" s="45" t="s">
        <v>117</v>
      </c>
      <c r="G268" s="45"/>
      <c r="H268" s="45"/>
      <c r="I268" s="45"/>
      <c r="J268" s="45"/>
      <c r="K268" s="45"/>
    </row>
    <row r="269" spans="1:11" x14ac:dyDescent="0.3">
      <c r="A269" s="45">
        <v>114061503</v>
      </c>
      <c r="B269" s="45">
        <v>268</v>
      </c>
      <c r="C269" s="45" t="s">
        <v>3209</v>
      </c>
      <c r="D269" s="45" t="s">
        <v>118</v>
      </c>
      <c r="E269" s="45" t="s">
        <v>117</v>
      </c>
      <c r="G269" s="45"/>
      <c r="H269" s="45"/>
      <c r="I269" s="45"/>
      <c r="J269" s="45"/>
      <c r="K269" s="45"/>
    </row>
    <row r="270" spans="1:11" x14ac:dyDescent="0.3">
      <c r="A270" s="45">
        <v>114062003</v>
      </c>
      <c r="B270" s="45">
        <v>269</v>
      </c>
      <c r="C270" s="45" t="s">
        <v>3210</v>
      </c>
      <c r="D270" s="45" t="s">
        <v>118</v>
      </c>
      <c r="E270" s="45" t="s">
        <v>117</v>
      </c>
      <c r="G270" s="45"/>
      <c r="H270" s="45"/>
      <c r="I270" s="45"/>
      <c r="J270" s="45"/>
      <c r="K270" s="45"/>
    </row>
    <row r="271" spans="1:11" x14ac:dyDescent="0.3">
      <c r="A271" s="45">
        <v>114062503</v>
      </c>
      <c r="B271" s="45">
        <v>270</v>
      </c>
      <c r="C271" s="45" t="s">
        <v>3211</v>
      </c>
      <c r="D271" s="45" t="s">
        <v>118</v>
      </c>
      <c r="E271" s="45" t="s">
        <v>117</v>
      </c>
      <c r="G271" s="45"/>
      <c r="H271" s="45"/>
      <c r="I271" s="45"/>
      <c r="J271" s="45"/>
      <c r="K271" s="45"/>
    </row>
    <row r="272" spans="1:11" x14ac:dyDescent="0.3">
      <c r="A272" s="45">
        <v>114063003</v>
      </c>
      <c r="B272" s="45">
        <v>271</v>
      </c>
      <c r="C272" s="45" t="s">
        <v>3212</v>
      </c>
      <c r="D272" s="45" t="s">
        <v>118</v>
      </c>
      <c r="E272" s="45" t="s">
        <v>117</v>
      </c>
      <c r="G272" s="45"/>
      <c r="H272" s="45"/>
      <c r="I272" s="45"/>
      <c r="J272" s="45"/>
      <c r="K272" s="45"/>
    </row>
    <row r="273" spans="1:11" x14ac:dyDescent="0.3">
      <c r="A273" s="45">
        <v>114063503</v>
      </c>
      <c r="B273" s="45">
        <v>272</v>
      </c>
      <c r="C273" s="45" t="s">
        <v>3213</v>
      </c>
      <c r="D273" s="45" t="s">
        <v>118</v>
      </c>
      <c r="E273" s="45" t="s">
        <v>117</v>
      </c>
      <c r="G273" s="45"/>
      <c r="H273" s="45"/>
      <c r="I273" s="45"/>
      <c r="J273" s="45"/>
      <c r="K273" s="45"/>
    </row>
    <row r="274" spans="1:11" x14ac:dyDescent="0.3">
      <c r="A274" s="45">
        <v>114064003</v>
      </c>
      <c r="B274" s="45">
        <v>273</v>
      </c>
      <c r="C274" s="45" t="s">
        <v>3214</v>
      </c>
      <c r="D274" s="45" t="s">
        <v>118</v>
      </c>
      <c r="E274" s="45" t="s">
        <v>117</v>
      </c>
      <c r="G274" s="45"/>
      <c r="H274" s="45"/>
      <c r="I274" s="45"/>
      <c r="J274" s="45"/>
      <c r="K274" s="45"/>
    </row>
    <row r="275" spans="1:11" x14ac:dyDescent="0.3">
      <c r="A275" s="45">
        <v>114065503</v>
      </c>
      <c r="B275" s="45">
        <v>274</v>
      </c>
      <c r="C275" s="45" t="s">
        <v>3215</v>
      </c>
      <c r="D275" s="45" t="s">
        <v>118</v>
      </c>
      <c r="E275" s="45" t="s">
        <v>117</v>
      </c>
      <c r="G275" s="45"/>
      <c r="H275" s="45"/>
      <c r="I275" s="45"/>
      <c r="J275" s="45"/>
      <c r="K275" s="45"/>
    </row>
    <row r="276" spans="1:11" x14ac:dyDescent="0.3">
      <c r="A276" s="45">
        <v>114066503</v>
      </c>
      <c r="B276" s="45">
        <v>275</v>
      </c>
      <c r="C276" s="45" t="s">
        <v>3216</v>
      </c>
      <c r="D276" s="45" t="s">
        <v>118</v>
      </c>
      <c r="E276" s="45" t="s">
        <v>117</v>
      </c>
      <c r="G276" s="45"/>
      <c r="H276" s="45"/>
      <c r="I276" s="45"/>
      <c r="J276" s="45"/>
      <c r="K276" s="45"/>
    </row>
    <row r="277" spans="1:11" x14ac:dyDescent="0.3">
      <c r="A277" s="45">
        <v>114067002</v>
      </c>
      <c r="B277" s="45">
        <v>276</v>
      </c>
      <c r="C277" s="45" t="s">
        <v>3217</v>
      </c>
      <c r="D277" s="45" t="s">
        <v>118</v>
      </c>
      <c r="E277" s="45" t="s">
        <v>117</v>
      </c>
      <c r="G277" s="45"/>
      <c r="H277" s="45"/>
      <c r="I277" s="45"/>
      <c r="J277" s="45"/>
      <c r="K277" s="45"/>
    </row>
    <row r="278" spans="1:11" x14ac:dyDescent="0.3">
      <c r="A278" s="45">
        <v>114067503</v>
      </c>
      <c r="B278" s="45">
        <v>277</v>
      </c>
      <c r="C278" s="45" t="s">
        <v>3218</v>
      </c>
      <c r="D278" s="45" t="s">
        <v>118</v>
      </c>
      <c r="E278" s="45" t="s">
        <v>117</v>
      </c>
      <c r="G278" s="45"/>
      <c r="H278" s="45"/>
      <c r="I278" s="45"/>
      <c r="J278" s="45"/>
      <c r="K278" s="45"/>
    </row>
    <row r="279" spans="1:11" x14ac:dyDescent="0.3">
      <c r="A279" s="45">
        <v>114068003</v>
      </c>
      <c r="B279" s="45">
        <v>278</v>
      </c>
      <c r="C279" s="45" t="s">
        <v>3219</v>
      </c>
      <c r="D279" s="45" t="s">
        <v>118</v>
      </c>
      <c r="E279" s="45" t="s">
        <v>117</v>
      </c>
      <c r="G279" s="45"/>
      <c r="H279" s="45"/>
      <c r="I279" s="45"/>
      <c r="J279" s="45"/>
      <c r="K279" s="45"/>
    </row>
    <row r="280" spans="1:11" x14ac:dyDescent="0.3">
      <c r="A280" s="45">
        <v>114068103</v>
      </c>
      <c r="B280" s="45">
        <v>279</v>
      </c>
      <c r="C280" s="45" t="s">
        <v>3220</v>
      </c>
      <c r="D280" s="45" t="s">
        <v>118</v>
      </c>
      <c r="E280" s="45" t="s">
        <v>117</v>
      </c>
      <c r="G280" s="45"/>
      <c r="H280" s="45"/>
      <c r="I280" s="45"/>
      <c r="J280" s="45"/>
      <c r="K280" s="45"/>
    </row>
    <row r="281" spans="1:11" x14ac:dyDescent="0.3">
      <c r="A281" s="45">
        <v>114069103</v>
      </c>
      <c r="B281" s="45">
        <v>280</v>
      </c>
      <c r="C281" s="45" t="s">
        <v>3221</v>
      </c>
      <c r="D281" s="45" t="s">
        <v>118</v>
      </c>
      <c r="E281" s="45" t="s">
        <v>117</v>
      </c>
      <c r="G281" s="45"/>
      <c r="H281" s="45"/>
      <c r="I281" s="45"/>
      <c r="J281" s="45"/>
      <c r="K281" s="45"/>
    </row>
    <row r="282" spans="1:11" x14ac:dyDescent="0.3">
      <c r="A282" s="45">
        <v>114069353</v>
      </c>
      <c r="B282" s="45">
        <v>281</v>
      </c>
      <c r="C282" s="45" t="s">
        <v>3222</v>
      </c>
      <c r="D282" s="45" t="s">
        <v>118</v>
      </c>
      <c r="E282" s="45" t="s">
        <v>117</v>
      </c>
      <c r="G282" s="45"/>
      <c r="H282" s="45"/>
      <c r="I282" s="45"/>
      <c r="J282" s="45"/>
      <c r="K282" s="45"/>
    </row>
    <row r="283" spans="1:11" x14ac:dyDescent="0.3">
      <c r="A283" s="45">
        <v>115210503</v>
      </c>
      <c r="B283" s="45">
        <v>282</v>
      </c>
      <c r="C283" s="45" t="s">
        <v>3223</v>
      </c>
      <c r="D283" s="45" t="s">
        <v>35</v>
      </c>
      <c r="E283" s="45" t="s">
        <v>249</v>
      </c>
      <c r="G283" s="45"/>
      <c r="H283" s="45"/>
      <c r="I283" s="45"/>
      <c r="J283" s="45"/>
      <c r="K283" s="45"/>
    </row>
    <row r="284" spans="1:11" x14ac:dyDescent="0.3">
      <c r="A284" s="45">
        <v>115211003</v>
      </c>
      <c r="B284" s="45">
        <v>283</v>
      </c>
      <c r="C284" s="45" t="s">
        <v>3224</v>
      </c>
      <c r="D284" s="45" t="s">
        <v>35</v>
      </c>
      <c r="E284" s="45" t="s">
        <v>249</v>
      </c>
      <c r="G284" s="45"/>
      <c r="H284" s="45"/>
      <c r="I284" s="45"/>
      <c r="J284" s="45"/>
      <c r="K284" s="45"/>
    </row>
    <row r="285" spans="1:11" x14ac:dyDescent="0.3">
      <c r="A285" s="45">
        <v>115211103</v>
      </c>
      <c r="B285" s="45">
        <v>284</v>
      </c>
      <c r="C285" s="45" t="s">
        <v>3225</v>
      </c>
      <c r="D285" s="45" t="s">
        <v>35</v>
      </c>
      <c r="E285" s="45" t="s">
        <v>249</v>
      </c>
      <c r="G285" s="45"/>
      <c r="H285" s="45"/>
      <c r="I285" s="45"/>
      <c r="J285" s="45"/>
      <c r="K285" s="45"/>
    </row>
    <row r="286" spans="1:11" x14ac:dyDescent="0.3">
      <c r="A286" s="45">
        <v>115211603</v>
      </c>
      <c r="B286" s="45">
        <v>285</v>
      </c>
      <c r="C286" s="45" t="s">
        <v>3226</v>
      </c>
      <c r="D286" s="45" t="s">
        <v>35</v>
      </c>
      <c r="E286" s="45" t="s">
        <v>249</v>
      </c>
      <c r="G286" s="45"/>
      <c r="H286" s="45"/>
      <c r="I286" s="45"/>
      <c r="J286" s="45"/>
      <c r="K286" s="45"/>
    </row>
    <row r="287" spans="1:11" x14ac:dyDescent="0.3">
      <c r="A287" s="45">
        <v>115212503</v>
      </c>
      <c r="B287" s="45">
        <v>286</v>
      </c>
      <c r="C287" s="45" t="s">
        <v>3227</v>
      </c>
      <c r="D287" s="45" t="s">
        <v>35</v>
      </c>
      <c r="E287" s="45" t="s">
        <v>249</v>
      </c>
      <c r="G287" s="45"/>
      <c r="H287" s="45"/>
      <c r="I287" s="45"/>
      <c r="J287" s="45"/>
      <c r="K287" s="45"/>
    </row>
    <row r="288" spans="1:11" x14ac:dyDescent="0.3">
      <c r="A288" s="45">
        <v>115216503</v>
      </c>
      <c r="B288" s="45">
        <v>287</v>
      </c>
      <c r="C288" s="45" t="s">
        <v>3228</v>
      </c>
      <c r="D288" s="45" t="s">
        <v>35</v>
      </c>
      <c r="E288" s="45" t="s">
        <v>249</v>
      </c>
      <c r="G288" s="45"/>
      <c r="H288" s="45"/>
      <c r="I288" s="45"/>
      <c r="J288" s="45"/>
      <c r="K288" s="45"/>
    </row>
    <row r="289" spans="1:11" x14ac:dyDescent="0.3">
      <c r="A289" s="45">
        <v>115218003</v>
      </c>
      <c r="B289" s="45">
        <v>288</v>
      </c>
      <c r="C289" s="45" t="s">
        <v>3229</v>
      </c>
      <c r="D289" s="45" t="s">
        <v>35</v>
      </c>
      <c r="E289" s="45" t="s">
        <v>249</v>
      </c>
      <c r="G289" s="45"/>
      <c r="H289" s="45"/>
      <c r="I289" s="45"/>
      <c r="J289" s="45"/>
      <c r="K289" s="45"/>
    </row>
    <row r="290" spans="1:11" x14ac:dyDescent="0.3">
      <c r="A290" s="45">
        <v>115218303</v>
      </c>
      <c r="B290" s="45">
        <v>289</v>
      </c>
      <c r="C290" s="45" t="s">
        <v>3230</v>
      </c>
      <c r="D290" s="45" t="s">
        <v>35</v>
      </c>
      <c r="E290" s="45" t="s">
        <v>249</v>
      </c>
      <c r="G290" s="45"/>
      <c r="H290" s="45"/>
      <c r="I290" s="45"/>
      <c r="J290" s="45"/>
      <c r="K290" s="45"/>
    </row>
    <row r="291" spans="1:11" x14ac:dyDescent="0.3">
      <c r="A291" s="45">
        <v>115219002</v>
      </c>
      <c r="B291" s="45">
        <v>290</v>
      </c>
      <c r="C291" s="45" t="s">
        <v>3231</v>
      </c>
      <c r="D291" s="45" t="s">
        <v>35</v>
      </c>
      <c r="E291" s="45" t="s">
        <v>249</v>
      </c>
      <c r="G291" s="45"/>
      <c r="H291" s="45"/>
      <c r="I291" s="45"/>
      <c r="J291" s="45"/>
      <c r="K291" s="45"/>
    </row>
    <row r="292" spans="1:11" x14ac:dyDescent="0.3">
      <c r="A292" s="45">
        <v>115221402</v>
      </c>
      <c r="B292" s="45">
        <v>291</v>
      </c>
      <c r="C292" s="45" t="s">
        <v>3232</v>
      </c>
      <c r="D292" s="45" t="s">
        <v>35</v>
      </c>
      <c r="E292" s="45" t="s">
        <v>258</v>
      </c>
      <c r="G292" s="45"/>
      <c r="H292" s="45"/>
      <c r="I292" s="45"/>
      <c r="J292" s="45"/>
      <c r="K292" s="45"/>
    </row>
    <row r="293" spans="1:11" x14ac:dyDescent="0.3">
      <c r="A293" s="45">
        <v>115221753</v>
      </c>
      <c r="B293" s="45">
        <v>292</v>
      </c>
      <c r="C293" s="45" t="s">
        <v>3233</v>
      </c>
      <c r="D293" s="45" t="s">
        <v>35</v>
      </c>
      <c r="E293" s="45" t="s">
        <v>258</v>
      </c>
      <c r="G293" s="45"/>
      <c r="H293" s="45"/>
      <c r="I293" s="45"/>
      <c r="J293" s="45"/>
      <c r="K293" s="45"/>
    </row>
    <row r="294" spans="1:11" x14ac:dyDescent="0.3">
      <c r="A294" s="45">
        <v>115222504</v>
      </c>
      <c r="B294" s="45">
        <v>293</v>
      </c>
      <c r="C294" s="45" t="s">
        <v>3234</v>
      </c>
      <c r="D294" s="45" t="s">
        <v>35</v>
      </c>
      <c r="E294" s="45" t="s">
        <v>258</v>
      </c>
      <c r="G294" s="45"/>
      <c r="H294" s="45"/>
      <c r="I294" s="45"/>
      <c r="J294" s="45"/>
      <c r="K294" s="45"/>
    </row>
    <row r="295" spans="1:11" x14ac:dyDescent="0.3">
      <c r="A295" s="45">
        <v>115222752</v>
      </c>
      <c r="B295" s="45">
        <v>294</v>
      </c>
      <c r="C295" s="45" t="s">
        <v>3235</v>
      </c>
      <c r="D295" s="45" t="s">
        <v>35</v>
      </c>
      <c r="E295" s="45" t="s">
        <v>258</v>
      </c>
      <c r="G295" s="45"/>
      <c r="H295" s="45"/>
      <c r="I295" s="45"/>
      <c r="J295" s="45"/>
      <c r="K295" s="45"/>
    </row>
    <row r="296" spans="1:11" x14ac:dyDescent="0.3">
      <c r="A296" s="45">
        <v>115224003</v>
      </c>
      <c r="B296" s="45">
        <v>295</v>
      </c>
      <c r="C296" s="45" t="s">
        <v>3236</v>
      </c>
      <c r="D296" s="45" t="s">
        <v>35</v>
      </c>
      <c r="E296" s="45" t="s">
        <v>258</v>
      </c>
      <c r="G296" s="45"/>
      <c r="H296" s="45"/>
      <c r="I296" s="45"/>
      <c r="J296" s="45"/>
      <c r="K296" s="45"/>
    </row>
    <row r="297" spans="1:11" x14ac:dyDescent="0.3">
      <c r="A297" s="45">
        <v>115226003</v>
      </c>
      <c r="B297" s="45">
        <v>296</v>
      </c>
      <c r="C297" s="45" t="s">
        <v>3237</v>
      </c>
      <c r="D297" s="45" t="s">
        <v>35</v>
      </c>
      <c r="E297" s="45" t="s">
        <v>258</v>
      </c>
      <c r="G297" s="45"/>
      <c r="H297" s="45"/>
      <c r="I297" s="45"/>
      <c r="J297" s="45"/>
      <c r="K297" s="45"/>
    </row>
    <row r="298" spans="1:11" x14ac:dyDescent="0.3">
      <c r="A298" s="45">
        <v>115226103</v>
      </c>
      <c r="B298" s="45">
        <v>297</v>
      </c>
      <c r="C298" s="45" t="s">
        <v>3238</v>
      </c>
      <c r="D298" s="45" t="s">
        <v>35</v>
      </c>
      <c r="E298" s="45" t="s">
        <v>258</v>
      </c>
      <c r="G298" s="45"/>
      <c r="H298" s="45"/>
      <c r="I298" s="45"/>
      <c r="J298" s="45"/>
      <c r="K298" s="45"/>
    </row>
    <row r="299" spans="1:11" x14ac:dyDescent="0.3">
      <c r="A299" s="45">
        <v>115228003</v>
      </c>
      <c r="B299" s="45">
        <v>298</v>
      </c>
      <c r="C299" s="45" t="s">
        <v>3239</v>
      </c>
      <c r="D299" s="45" t="s">
        <v>35</v>
      </c>
      <c r="E299" s="45" t="s">
        <v>258</v>
      </c>
      <c r="G299" s="45"/>
      <c r="H299" s="45"/>
      <c r="I299" s="45"/>
      <c r="J299" s="45"/>
      <c r="K299" s="45"/>
    </row>
    <row r="300" spans="1:11" x14ac:dyDescent="0.3">
      <c r="A300" s="45">
        <v>115228303</v>
      </c>
      <c r="B300" s="45">
        <v>299</v>
      </c>
      <c r="C300" s="45" t="s">
        <v>3240</v>
      </c>
      <c r="D300" s="45" t="s">
        <v>35</v>
      </c>
      <c r="E300" s="45" t="s">
        <v>258</v>
      </c>
      <c r="G300" s="45"/>
      <c r="H300" s="45"/>
      <c r="I300" s="45"/>
      <c r="J300" s="45"/>
      <c r="K300" s="45"/>
    </row>
    <row r="301" spans="1:11" x14ac:dyDescent="0.3">
      <c r="A301" s="45">
        <v>115229003</v>
      </c>
      <c r="B301" s="45">
        <v>300</v>
      </c>
      <c r="C301" s="45" t="s">
        <v>3241</v>
      </c>
      <c r="D301" s="45" t="s">
        <v>35</v>
      </c>
      <c r="E301" s="45" t="s">
        <v>258</v>
      </c>
      <c r="G301" s="45"/>
      <c r="H301" s="45"/>
      <c r="I301" s="45"/>
      <c r="J301" s="45"/>
      <c r="K301" s="45"/>
    </row>
    <row r="302" spans="1:11" x14ac:dyDescent="0.3">
      <c r="A302" s="45">
        <v>115503004</v>
      </c>
      <c r="B302" s="45">
        <v>301</v>
      </c>
      <c r="C302" s="45" t="s">
        <v>3242</v>
      </c>
      <c r="D302" s="45" t="s">
        <v>35</v>
      </c>
      <c r="E302" s="45" t="s">
        <v>490</v>
      </c>
      <c r="G302" s="45"/>
      <c r="H302" s="45"/>
      <c r="I302" s="45"/>
      <c r="J302" s="45"/>
      <c r="K302" s="45"/>
    </row>
    <row r="303" spans="1:11" x14ac:dyDescent="0.3">
      <c r="A303" s="45">
        <v>115504003</v>
      </c>
      <c r="B303" s="45">
        <v>302</v>
      </c>
      <c r="C303" s="45" t="s">
        <v>3243</v>
      </c>
      <c r="D303" s="45" t="s">
        <v>35</v>
      </c>
      <c r="E303" s="45" t="s">
        <v>490</v>
      </c>
      <c r="G303" s="45"/>
      <c r="H303" s="45"/>
      <c r="I303" s="45"/>
      <c r="J303" s="45"/>
      <c r="K303" s="45"/>
    </row>
    <row r="304" spans="1:11" x14ac:dyDescent="0.3">
      <c r="A304" s="45">
        <v>115506003</v>
      </c>
      <c r="B304" s="45">
        <v>303</v>
      </c>
      <c r="C304" s="45" t="s">
        <v>3244</v>
      </c>
      <c r="D304" s="45" t="s">
        <v>35</v>
      </c>
      <c r="E304" s="45" t="s">
        <v>490</v>
      </c>
      <c r="G304" s="45"/>
      <c r="H304" s="45"/>
      <c r="I304" s="45"/>
      <c r="J304" s="45"/>
      <c r="K304" s="45"/>
    </row>
    <row r="305" spans="1:11" x14ac:dyDescent="0.3">
      <c r="A305" s="45">
        <v>115508003</v>
      </c>
      <c r="B305" s="45">
        <v>304</v>
      </c>
      <c r="C305" s="45" t="s">
        <v>3245</v>
      </c>
      <c r="D305" s="45" t="s">
        <v>35</v>
      </c>
      <c r="E305" s="45" t="s">
        <v>490</v>
      </c>
      <c r="G305" s="45"/>
      <c r="H305" s="45"/>
      <c r="I305" s="45"/>
      <c r="J305" s="45"/>
      <c r="K305" s="45"/>
    </row>
    <row r="306" spans="1:11" x14ac:dyDescent="0.3">
      <c r="A306" s="45">
        <v>115674603</v>
      </c>
      <c r="B306" s="45">
        <v>305</v>
      </c>
      <c r="C306" s="45" t="s">
        <v>3246</v>
      </c>
      <c r="D306" s="45" t="s">
        <v>35</v>
      </c>
      <c r="E306" s="45" t="s">
        <v>597</v>
      </c>
      <c r="G306" s="45"/>
      <c r="H306" s="45"/>
      <c r="I306" s="45"/>
      <c r="J306" s="45"/>
      <c r="K306" s="45"/>
    </row>
    <row r="307" spans="1:11" x14ac:dyDescent="0.3">
      <c r="A307" s="45">
        <v>116191004</v>
      </c>
      <c r="B307" s="45">
        <v>306</v>
      </c>
      <c r="C307" s="45" t="s">
        <v>3247</v>
      </c>
      <c r="D307" s="45" t="s">
        <v>147</v>
      </c>
      <c r="E307" s="45" t="s">
        <v>237</v>
      </c>
      <c r="G307" s="45"/>
      <c r="H307" s="45"/>
      <c r="I307" s="45"/>
      <c r="J307" s="45"/>
      <c r="K307" s="45"/>
    </row>
    <row r="308" spans="1:11" x14ac:dyDescent="0.3">
      <c r="A308" s="45">
        <v>116191103</v>
      </c>
      <c r="B308" s="45">
        <v>307</v>
      </c>
      <c r="C308" s="45" t="s">
        <v>3248</v>
      </c>
      <c r="D308" s="45" t="s">
        <v>147</v>
      </c>
      <c r="E308" s="45" t="s">
        <v>237</v>
      </c>
      <c r="G308" s="45"/>
      <c r="H308" s="45"/>
      <c r="I308" s="45"/>
      <c r="J308" s="45"/>
      <c r="K308" s="45"/>
    </row>
    <row r="309" spans="1:11" x14ac:dyDescent="0.3">
      <c r="A309" s="45">
        <v>116191203</v>
      </c>
      <c r="B309" s="45">
        <v>308</v>
      </c>
      <c r="C309" s="45" t="s">
        <v>3249</v>
      </c>
      <c r="D309" s="45" t="s">
        <v>147</v>
      </c>
      <c r="E309" s="45" t="s">
        <v>237</v>
      </c>
      <c r="G309" s="45"/>
      <c r="H309" s="45"/>
      <c r="I309" s="45"/>
      <c r="J309" s="45"/>
      <c r="K309" s="45"/>
    </row>
    <row r="310" spans="1:11" x14ac:dyDescent="0.3">
      <c r="A310" s="45">
        <v>116191503</v>
      </c>
      <c r="B310" s="45">
        <v>309</v>
      </c>
      <c r="C310" s="45" t="s">
        <v>3250</v>
      </c>
      <c r="D310" s="45" t="s">
        <v>147</v>
      </c>
      <c r="E310" s="45" t="s">
        <v>237</v>
      </c>
      <c r="G310" s="45"/>
      <c r="H310" s="45"/>
      <c r="I310" s="45"/>
      <c r="J310" s="45"/>
      <c r="K310" s="45"/>
    </row>
    <row r="311" spans="1:11" x14ac:dyDescent="0.3">
      <c r="A311" s="45">
        <v>116195004</v>
      </c>
      <c r="B311" s="45">
        <v>310</v>
      </c>
      <c r="C311" s="45" t="s">
        <v>3251</v>
      </c>
      <c r="D311" s="45" t="s">
        <v>147</v>
      </c>
      <c r="E311" s="45" t="s">
        <v>237</v>
      </c>
      <c r="G311" s="45"/>
      <c r="H311" s="45"/>
      <c r="I311" s="45"/>
      <c r="J311" s="45"/>
      <c r="K311" s="45"/>
    </row>
    <row r="312" spans="1:11" x14ac:dyDescent="0.3">
      <c r="A312" s="45">
        <v>116197503</v>
      </c>
      <c r="B312" s="45">
        <v>311</v>
      </c>
      <c r="C312" s="45" t="s">
        <v>3252</v>
      </c>
      <c r="D312" s="45" t="s">
        <v>147</v>
      </c>
      <c r="E312" s="45" t="s">
        <v>237</v>
      </c>
      <c r="G312" s="45"/>
      <c r="H312" s="45"/>
      <c r="I312" s="45"/>
      <c r="J312" s="45"/>
      <c r="K312" s="45"/>
    </row>
    <row r="313" spans="1:11" x14ac:dyDescent="0.3">
      <c r="A313" s="45">
        <v>116471803</v>
      </c>
      <c r="B313" s="45">
        <v>312</v>
      </c>
      <c r="C313" s="45" t="s">
        <v>3253</v>
      </c>
      <c r="D313" s="45" t="s">
        <v>147</v>
      </c>
      <c r="E313" s="45" t="s">
        <v>472</v>
      </c>
      <c r="G313" s="45"/>
      <c r="H313" s="45"/>
      <c r="I313" s="45"/>
      <c r="J313" s="45"/>
      <c r="K313" s="45"/>
    </row>
    <row r="314" spans="1:11" x14ac:dyDescent="0.3">
      <c r="A314" s="45">
        <v>116493503</v>
      </c>
      <c r="B314" s="45">
        <v>313</v>
      </c>
      <c r="C314" s="45" t="s">
        <v>3254</v>
      </c>
      <c r="D314" s="45" t="s">
        <v>147</v>
      </c>
      <c r="E314" s="45" t="s">
        <v>483</v>
      </c>
      <c r="G314" s="45"/>
      <c r="H314" s="45"/>
      <c r="I314" s="45"/>
      <c r="J314" s="45"/>
      <c r="K314" s="45"/>
    </row>
    <row r="315" spans="1:11" x14ac:dyDescent="0.3">
      <c r="A315" s="45">
        <v>116495003</v>
      </c>
      <c r="B315" s="45">
        <v>314</v>
      </c>
      <c r="C315" s="45" t="s">
        <v>3255</v>
      </c>
      <c r="D315" s="45" t="s">
        <v>147</v>
      </c>
      <c r="E315" s="45" t="s">
        <v>483</v>
      </c>
      <c r="G315" s="45"/>
      <c r="H315" s="45"/>
      <c r="I315" s="45"/>
      <c r="J315" s="45"/>
      <c r="K315" s="45"/>
    </row>
    <row r="316" spans="1:11" x14ac:dyDescent="0.3">
      <c r="A316" s="45">
        <v>116495103</v>
      </c>
      <c r="B316" s="45">
        <v>315</v>
      </c>
      <c r="C316" s="45" t="s">
        <v>3256</v>
      </c>
      <c r="D316" s="45" t="s">
        <v>147</v>
      </c>
      <c r="E316" s="45" t="s">
        <v>483</v>
      </c>
      <c r="G316" s="45"/>
      <c r="H316" s="45"/>
      <c r="I316" s="45"/>
      <c r="J316" s="45"/>
      <c r="K316" s="45"/>
    </row>
    <row r="317" spans="1:11" x14ac:dyDescent="0.3">
      <c r="A317" s="45">
        <v>116496503</v>
      </c>
      <c r="B317" s="45">
        <v>316</v>
      </c>
      <c r="C317" s="45" t="s">
        <v>3257</v>
      </c>
      <c r="D317" s="45" t="s">
        <v>147</v>
      </c>
      <c r="E317" s="45" t="s">
        <v>483</v>
      </c>
      <c r="G317" s="45"/>
      <c r="H317" s="45"/>
      <c r="I317" s="45"/>
      <c r="J317" s="45"/>
      <c r="K317" s="45"/>
    </row>
    <row r="318" spans="1:11" x14ac:dyDescent="0.3">
      <c r="A318" s="45">
        <v>116496603</v>
      </c>
      <c r="B318" s="45">
        <v>317</v>
      </c>
      <c r="C318" s="45" t="s">
        <v>3258</v>
      </c>
      <c r="D318" s="45" t="s">
        <v>147</v>
      </c>
      <c r="E318" s="45" t="s">
        <v>483</v>
      </c>
      <c r="G318" s="45"/>
      <c r="H318" s="45"/>
      <c r="I318" s="45"/>
      <c r="J318" s="45"/>
      <c r="K318" s="45"/>
    </row>
    <row r="319" spans="1:11" x14ac:dyDescent="0.3">
      <c r="A319" s="45">
        <v>116498003</v>
      </c>
      <c r="B319" s="45">
        <v>318</v>
      </c>
      <c r="C319" s="45" t="s">
        <v>3259</v>
      </c>
      <c r="D319" s="45" t="s">
        <v>147</v>
      </c>
      <c r="E319" s="45" t="s">
        <v>483</v>
      </c>
      <c r="G319" s="45"/>
      <c r="H319" s="45"/>
      <c r="I319" s="45"/>
      <c r="J319" s="45"/>
      <c r="K319" s="45"/>
    </row>
    <row r="320" spans="1:11" x14ac:dyDescent="0.3">
      <c r="A320" s="45">
        <v>116555003</v>
      </c>
      <c r="B320" s="45">
        <v>319</v>
      </c>
      <c r="C320" s="45" t="s">
        <v>3260</v>
      </c>
      <c r="D320" s="45" t="s">
        <v>138</v>
      </c>
      <c r="E320" s="45" t="s">
        <v>519</v>
      </c>
      <c r="G320" s="45"/>
      <c r="H320" s="45"/>
      <c r="I320" s="45"/>
      <c r="J320" s="45"/>
      <c r="K320" s="45"/>
    </row>
    <row r="321" spans="1:11" x14ac:dyDescent="0.3">
      <c r="A321" s="45">
        <v>116557103</v>
      </c>
      <c r="B321" s="45">
        <v>320</v>
      </c>
      <c r="C321" s="45" t="s">
        <v>3261</v>
      </c>
      <c r="D321" s="45" t="s">
        <v>138</v>
      </c>
      <c r="E321" s="45" t="s">
        <v>519</v>
      </c>
      <c r="G321" s="45"/>
      <c r="H321" s="45"/>
      <c r="I321" s="45"/>
      <c r="J321" s="45"/>
      <c r="K321" s="45"/>
    </row>
    <row r="322" spans="1:11" x14ac:dyDescent="0.3">
      <c r="A322" s="45">
        <v>116604003</v>
      </c>
      <c r="B322" s="45">
        <v>321</v>
      </c>
      <c r="C322" s="45" t="s">
        <v>3262</v>
      </c>
      <c r="D322" s="45" t="s">
        <v>138</v>
      </c>
      <c r="E322" s="45" t="s">
        <v>547</v>
      </c>
      <c r="G322" s="45"/>
      <c r="H322" s="45"/>
      <c r="I322" s="45"/>
      <c r="J322" s="45"/>
      <c r="K322" s="45"/>
    </row>
    <row r="323" spans="1:11" x14ac:dyDescent="0.3">
      <c r="A323" s="45">
        <v>116605003</v>
      </c>
      <c r="B323" s="45">
        <v>322</v>
      </c>
      <c r="C323" s="45" t="s">
        <v>3263</v>
      </c>
      <c r="D323" s="45" t="s">
        <v>138</v>
      </c>
      <c r="E323" s="45" t="s">
        <v>547</v>
      </c>
      <c r="G323" s="45"/>
      <c r="H323" s="45"/>
      <c r="I323" s="45"/>
      <c r="J323" s="45"/>
      <c r="K323" s="45"/>
    </row>
    <row r="324" spans="1:11" x14ac:dyDescent="0.3">
      <c r="A324" s="45">
        <v>117080503</v>
      </c>
      <c r="B324" s="45">
        <v>323</v>
      </c>
      <c r="C324" s="45" t="s">
        <v>3264</v>
      </c>
      <c r="D324" s="45" t="s">
        <v>147</v>
      </c>
      <c r="E324" s="45" t="s">
        <v>146</v>
      </c>
      <c r="G324" s="45"/>
      <c r="H324" s="45"/>
      <c r="I324" s="45"/>
      <c r="J324" s="45"/>
      <c r="K324" s="45"/>
    </row>
    <row r="325" spans="1:11" x14ac:dyDescent="0.3">
      <c r="A325" s="45">
        <v>117081003</v>
      </c>
      <c r="B325" s="45">
        <v>324</v>
      </c>
      <c r="C325" s="45" t="s">
        <v>3265</v>
      </c>
      <c r="D325" s="45" t="s">
        <v>147</v>
      </c>
      <c r="E325" s="45" t="s">
        <v>146</v>
      </c>
      <c r="G325" s="45"/>
      <c r="H325" s="45"/>
      <c r="I325" s="45"/>
      <c r="J325" s="45"/>
      <c r="K325" s="45"/>
    </row>
    <row r="326" spans="1:11" x14ac:dyDescent="0.3">
      <c r="A326" s="45">
        <v>117083004</v>
      </c>
      <c r="B326" s="45">
        <v>325</v>
      </c>
      <c r="C326" s="45" t="s">
        <v>3266</v>
      </c>
      <c r="D326" s="45" t="s">
        <v>147</v>
      </c>
      <c r="E326" s="45" t="s">
        <v>146</v>
      </c>
      <c r="G326" s="45"/>
      <c r="H326" s="45"/>
      <c r="I326" s="45"/>
      <c r="J326" s="45"/>
      <c r="K326" s="45"/>
    </row>
    <row r="327" spans="1:11" x14ac:dyDescent="0.3">
      <c r="A327" s="45">
        <v>117086003</v>
      </c>
      <c r="B327" s="45">
        <v>326</v>
      </c>
      <c r="C327" s="45" t="s">
        <v>3267</v>
      </c>
      <c r="D327" s="45" t="s">
        <v>147</v>
      </c>
      <c r="E327" s="45" t="s">
        <v>146</v>
      </c>
      <c r="G327" s="45"/>
      <c r="H327" s="45"/>
      <c r="I327" s="45"/>
      <c r="J327" s="45"/>
      <c r="K327" s="45"/>
    </row>
    <row r="328" spans="1:11" x14ac:dyDescent="0.3">
      <c r="A328" s="45">
        <v>117086503</v>
      </c>
      <c r="B328" s="45">
        <v>327</v>
      </c>
      <c r="C328" s="45" t="s">
        <v>3268</v>
      </c>
      <c r="D328" s="45" t="s">
        <v>147</v>
      </c>
      <c r="E328" s="45" t="s">
        <v>146</v>
      </c>
      <c r="G328" s="45"/>
      <c r="H328" s="45"/>
      <c r="I328" s="45"/>
      <c r="J328" s="45"/>
      <c r="K328" s="45"/>
    </row>
    <row r="329" spans="1:11" x14ac:dyDescent="0.3">
      <c r="A329" s="45">
        <v>117086653</v>
      </c>
      <c r="B329" s="45">
        <v>328</v>
      </c>
      <c r="C329" s="45" t="s">
        <v>3269</v>
      </c>
      <c r="D329" s="45" t="s">
        <v>147</v>
      </c>
      <c r="E329" s="45" t="s">
        <v>146</v>
      </c>
      <c r="G329" s="45"/>
      <c r="H329" s="45"/>
      <c r="I329" s="45"/>
      <c r="J329" s="45"/>
      <c r="K329" s="45"/>
    </row>
    <row r="330" spans="1:11" x14ac:dyDescent="0.3">
      <c r="A330" s="45">
        <v>117089003</v>
      </c>
      <c r="B330" s="45">
        <v>329</v>
      </c>
      <c r="C330" s="45" t="s">
        <v>3270</v>
      </c>
      <c r="D330" s="45" t="s">
        <v>147</v>
      </c>
      <c r="E330" s="45" t="s">
        <v>146</v>
      </c>
      <c r="G330" s="45"/>
      <c r="H330" s="45"/>
      <c r="I330" s="45"/>
      <c r="J330" s="45"/>
      <c r="K330" s="45"/>
    </row>
    <row r="331" spans="1:11" x14ac:dyDescent="0.3">
      <c r="A331" s="45">
        <v>117412003</v>
      </c>
      <c r="B331" s="45">
        <v>330</v>
      </c>
      <c r="C331" s="45" t="s">
        <v>3271</v>
      </c>
      <c r="D331" s="45" t="s">
        <v>138</v>
      </c>
      <c r="E331" s="45" t="s">
        <v>414</v>
      </c>
      <c r="G331" s="45"/>
      <c r="H331" s="45"/>
      <c r="I331" s="45"/>
      <c r="J331" s="45"/>
      <c r="K331" s="45"/>
    </row>
    <row r="332" spans="1:11" x14ac:dyDescent="0.3">
      <c r="A332" s="45">
        <v>117414003</v>
      </c>
      <c r="B332" s="45">
        <v>331</v>
      </c>
      <c r="C332" s="45" t="s">
        <v>3272</v>
      </c>
      <c r="D332" s="45" t="s">
        <v>138</v>
      </c>
      <c r="E332" s="45" t="s">
        <v>414</v>
      </c>
      <c r="G332" s="45"/>
      <c r="H332" s="45"/>
      <c r="I332" s="45"/>
      <c r="J332" s="45"/>
      <c r="K332" s="45"/>
    </row>
    <row r="333" spans="1:11" x14ac:dyDescent="0.3">
      <c r="A333" s="45">
        <v>117414203</v>
      </c>
      <c r="B333" s="45">
        <v>332</v>
      </c>
      <c r="C333" s="45" t="s">
        <v>3273</v>
      </c>
      <c r="D333" s="45" t="s">
        <v>138</v>
      </c>
      <c r="E333" s="45" t="s">
        <v>414</v>
      </c>
      <c r="G333" s="45"/>
      <c r="H333" s="45"/>
      <c r="I333" s="45"/>
      <c r="J333" s="45"/>
      <c r="K333" s="45"/>
    </row>
    <row r="334" spans="1:11" x14ac:dyDescent="0.3">
      <c r="A334" s="45">
        <v>117415004</v>
      </c>
      <c r="B334" s="45">
        <v>333</v>
      </c>
      <c r="C334" s="45" t="s">
        <v>3274</v>
      </c>
      <c r="D334" s="45" t="s">
        <v>138</v>
      </c>
      <c r="E334" s="45" t="s">
        <v>414</v>
      </c>
      <c r="G334" s="45"/>
      <c r="H334" s="45"/>
      <c r="I334" s="45"/>
      <c r="J334" s="45"/>
      <c r="K334" s="45"/>
    </row>
    <row r="335" spans="1:11" x14ac:dyDescent="0.3">
      <c r="A335" s="45">
        <v>117415103</v>
      </c>
      <c r="B335" s="45">
        <v>334</v>
      </c>
      <c r="C335" s="45" t="s">
        <v>3275</v>
      </c>
      <c r="D335" s="45" t="s">
        <v>138</v>
      </c>
      <c r="E335" s="45" t="s">
        <v>414</v>
      </c>
      <c r="G335" s="45"/>
      <c r="H335" s="45"/>
      <c r="I335" s="45"/>
      <c r="J335" s="45"/>
      <c r="K335" s="45"/>
    </row>
    <row r="336" spans="1:11" x14ac:dyDescent="0.3">
      <c r="A336" s="45">
        <v>117415303</v>
      </c>
      <c r="B336" s="45">
        <v>335</v>
      </c>
      <c r="C336" s="45" t="s">
        <v>3276</v>
      </c>
      <c r="D336" s="45" t="s">
        <v>138</v>
      </c>
      <c r="E336" s="45" t="s">
        <v>414</v>
      </c>
      <c r="G336" s="45"/>
      <c r="H336" s="45"/>
      <c r="I336" s="45"/>
      <c r="J336" s="45"/>
      <c r="K336" s="45"/>
    </row>
    <row r="337" spans="1:11" x14ac:dyDescent="0.3">
      <c r="A337" s="45">
        <v>117416103</v>
      </c>
      <c r="B337" s="45">
        <v>336</v>
      </c>
      <c r="C337" s="45" t="s">
        <v>3277</v>
      </c>
      <c r="D337" s="45" t="s">
        <v>138</v>
      </c>
      <c r="E337" s="45" t="s">
        <v>414</v>
      </c>
      <c r="G337" s="45"/>
      <c r="H337" s="45"/>
      <c r="I337" s="45"/>
      <c r="J337" s="45"/>
      <c r="K337" s="45"/>
    </row>
    <row r="338" spans="1:11" x14ac:dyDescent="0.3">
      <c r="A338" s="45">
        <v>117417202</v>
      </c>
      <c r="B338" s="45">
        <v>337</v>
      </c>
      <c r="C338" s="45" t="s">
        <v>3278</v>
      </c>
      <c r="D338" s="45" t="s">
        <v>138</v>
      </c>
      <c r="E338" s="45" t="s">
        <v>414</v>
      </c>
      <c r="G338" s="45"/>
      <c r="H338" s="45"/>
      <c r="I338" s="45"/>
      <c r="J338" s="45"/>
      <c r="K338" s="45"/>
    </row>
    <row r="339" spans="1:11" x14ac:dyDescent="0.3">
      <c r="A339" s="45">
        <v>117576303</v>
      </c>
      <c r="B339" s="45">
        <v>338</v>
      </c>
      <c r="C339" s="45" t="s">
        <v>3279</v>
      </c>
      <c r="D339" s="45" t="s">
        <v>147</v>
      </c>
      <c r="E339" s="45" t="s">
        <v>534</v>
      </c>
      <c r="G339" s="45"/>
      <c r="H339" s="45"/>
      <c r="I339" s="45"/>
      <c r="J339" s="45"/>
      <c r="K339" s="45"/>
    </row>
    <row r="340" spans="1:11" x14ac:dyDescent="0.3">
      <c r="A340" s="45">
        <v>117596003</v>
      </c>
      <c r="B340" s="45">
        <v>339</v>
      </c>
      <c r="C340" s="45" t="s">
        <v>3280</v>
      </c>
      <c r="D340" s="45" t="s">
        <v>138</v>
      </c>
      <c r="E340" s="45" t="s">
        <v>543</v>
      </c>
      <c r="G340" s="45"/>
      <c r="H340" s="45"/>
      <c r="I340" s="45"/>
      <c r="J340" s="45"/>
      <c r="K340" s="45"/>
    </row>
    <row r="341" spans="1:11" x14ac:dyDescent="0.3">
      <c r="A341" s="45">
        <v>117597003</v>
      </c>
      <c r="B341" s="45">
        <v>340</v>
      </c>
      <c r="C341" s="45" t="s">
        <v>3281</v>
      </c>
      <c r="D341" s="45" t="s">
        <v>138</v>
      </c>
      <c r="E341" s="45" t="s">
        <v>543</v>
      </c>
      <c r="G341" s="45"/>
      <c r="H341" s="45"/>
      <c r="I341" s="45"/>
      <c r="J341" s="45"/>
      <c r="K341" s="45"/>
    </row>
    <row r="342" spans="1:11" x14ac:dyDescent="0.3">
      <c r="A342" s="45">
        <v>117598503</v>
      </c>
      <c r="B342" s="45">
        <v>341</v>
      </c>
      <c r="C342" s="45" t="s">
        <v>3282</v>
      </c>
      <c r="D342" s="45" t="s">
        <v>138</v>
      </c>
      <c r="E342" s="45" t="s">
        <v>543</v>
      </c>
      <c r="G342" s="45"/>
      <c r="H342" s="45"/>
      <c r="I342" s="45"/>
      <c r="J342" s="45"/>
      <c r="K342" s="45"/>
    </row>
    <row r="343" spans="1:11" x14ac:dyDescent="0.3">
      <c r="A343" s="45">
        <v>118401403</v>
      </c>
      <c r="B343" s="45">
        <v>342</v>
      </c>
      <c r="C343" s="45" t="s">
        <v>3283</v>
      </c>
      <c r="D343" s="45" t="s">
        <v>147</v>
      </c>
      <c r="E343" s="45" t="s">
        <v>402</v>
      </c>
      <c r="G343" s="45"/>
      <c r="H343" s="45"/>
      <c r="I343" s="45"/>
      <c r="J343" s="45"/>
      <c r="K343" s="45"/>
    </row>
    <row r="344" spans="1:11" x14ac:dyDescent="0.3">
      <c r="A344" s="45">
        <v>118401603</v>
      </c>
      <c r="B344" s="45">
        <v>343</v>
      </c>
      <c r="C344" s="45" t="s">
        <v>1364</v>
      </c>
      <c r="D344" s="45" t="s">
        <v>147</v>
      </c>
      <c r="E344" s="45" t="s">
        <v>402</v>
      </c>
      <c r="G344" s="45"/>
      <c r="H344" s="45"/>
      <c r="I344" s="45"/>
      <c r="J344" s="45"/>
      <c r="K344" s="45"/>
    </row>
    <row r="345" spans="1:11" x14ac:dyDescent="0.3">
      <c r="A345" s="45">
        <v>118402603</v>
      </c>
      <c r="B345" s="45">
        <v>344</v>
      </c>
      <c r="C345" s="45" t="s">
        <v>3284</v>
      </c>
      <c r="D345" s="45" t="s">
        <v>147</v>
      </c>
      <c r="E345" s="45" t="s">
        <v>402</v>
      </c>
      <c r="G345" s="45"/>
      <c r="H345" s="45"/>
      <c r="I345" s="45"/>
      <c r="J345" s="45"/>
      <c r="K345" s="45"/>
    </row>
    <row r="346" spans="1:11" x14ac:dyDescent="0.3">
      <c r="A346" s="45">
        <v>118403003</v>
      </c>
      <c r="B346" s="45">
        <v>345</v>
      </c>
      <c r="C346" s="45" t="s">
        <v>3285</v>
      </c>
      <c r="D346" s="45" t="s">
        <v>147</v>
      </c>
      <c r="E346" s="45" t="s">
        <v>402</v>
      </c>
      <c r="G346" s="45"/>
      <c r="H346" s="45"/>
      <c r="I346" s="45"/>
      <c r="J346" s="45"/>
      <c r="K346" s="45"/>
    </row>
    <row r="347" spans="1:11" x14ac:dyDescent="0.3">
      <c r="A347" s="45">
        <v>118403302</v>
      </c>
      <c r="B347" s="45">
        <v>346</v>
      </c>
      <c r="C347" s="45" t="s">
        <v>3286</v>
      </c>
      <c r="D347" s="45" t="s">
        <v>147</v>
      </c>
      <c r="E347" s="45" t="s">
        <v>402</v>
      </c>
      <c r="G347" s="45"/>
      <c r="H347" s="45"/>
      <c r="I347" s="45"/>
      <c r="J347" s="45"/>
      <c r="K347" s="45"/>
    </row>
    <row r="348" spans="1:11" x14ac:dyDescent="0.3">
      <c r="A348" s="45">
        <v>118403903</v>
      </c>
      <c r="B348" s="45">
        <v>347</v>
      </c>
      <c r="C348" s="45" t="s">
        <v>3287</v>
      </c>
      <c r="D348" s="45" t="s">
        <v>147</v>
      </c>
      <c r="E348" s="45" t="s">
        <v>402</v>
      </c>
      <c r="G348" s="45"/>
      <c r="H348" s="45"/>
      <c r="I348" s="45"/>
      <c r="J348" s="45"/>
      <c r="K348" s="45"/>
    </row>
    <row r="349" spans="1:11" x14ac:dyDescent="0.3">
      <c r="A349" s="45">
        <v>118406003</v>
      </c>
      <c r="B349" s="45">
        <v>348</v>
      </c>
      <c r="C349" s="45" t="s">
        <v>3288</v>
      </c>
      <c r="D349" s="45" t="s">
        <v>147</v>
      </c>
      <c r="E349" s="45" t="s">
        <v>402</v>
      </c>
      <c r="G349" s="45"/>
      <c r="H349" s="45"/>
      <c r="I349" s="45"/>
      <c r="J349" s="45"/>
      <c r="K349" s="45"/>
    </row>
    <row r="350" spans="1:11" x14ac:dyDescent="0.3">
      <c r="A350" s="45">
        <v>118406602</v>
      </c>
      <c r="B350" s="45">
        <v>349</v>
      </c>
      <c r="C350" s="45" t="s">
        <v>3289</v>
      </c>
      <c r="D350" s="45" t="s">
        <v>147</v>
      </c>
      <c r="E350" s="45" t="s">
        <v>402</v>
      </c>
      <c r="G350" s="45"/>
      <c r="H350" s="45"/>
      <c r="I350" s="45"/>
      <c r="J350" s="45"/>
      <c r="K350" s="45"/>
    </row>
    <row r="351" spans="1:11" x14ac:dyDescent="0.3">
      <c r="A351" s="45">
        <v>118408852</v>
      </c>
      <c r="B351" s="45">
        <v>350</v>
      </c>
      <c r="C351" s="45" t="s">
        <v>3290</v>
      </c>
      <c r="D351" s="45" t="s">
        <v>147</v>
      </c>
      <c r="E351" s="45" t="s">
        <v>402</v>
      </c>
      <c r="G351" s="45"/>
      <c r="H351" s="45"/>
      <c r="I351" s="45"/>
      <c r="J351" s="45"/>
      <c r="K351" s="45"/>
    </row>
    <row r="352" spans="1:11" x14ac:dyDescent="0.3">
      <c r="A352" s="45">
        <v>118409203</v>
      </c>
      <c r="B352" s="45">
        <v>351</v>
      </c>
      <c r="C352" s="45" t="s">
        <v>3291</v>
      </c>
      <c r="D352" s="45" t="s">
        <v>147</v>
      </c>
      <c r="E352" s="45" t="s">
        <v>402</v>
      </c>
      <c r="G352" s="45"/>
      <c r="H352" s="45"/>
      <c r="I352" s="45"/>
      <c r="J352" s="45"/>
      <c r="K352" s="45"/>
    </row>
    <row r="353" spans="1:11" x14ac:dyDescent="0.3">
      <c r="A353" s="45">
        <v>118409302</v>
      </c>
      <c r="B353" s="45">
        <v>352</v>
      </c>
      <c r="C353" s="45" t="s">
        <v>3292</v>
      </c>
      <c r="D353" s="45" t="s">
        <v>147</v>
      </c>
      <c r="E353" s="45" t="s">
        <v>402</v>
      </c>
      <c r="G353" s="45"/>
      <c r="H353" s="45"/>
      <c r="I353" s="45"/>
      <c r="J353" s="45"/>
      <c r="K353" s="45"/>
    </row>
    <row r="354" spans="1:11" x14ac:dyDescent="0.3">
      <c r="A354" s="45">
        <v>118667503</v>
      </c>
      <c r="B354" s="45">
        <v>353</v>
      </c>
      <c r="C354" s="45" t="s">
        <v>3293</v>
      </c>
      <c r="D354" s="45" t="s">
        <v>147</v>
      </c>
      <c r="E354" s="45" t="s">
        <v>594</v>
      </c>
      <c r="G354" s="45"/>
      <c r="H354" s="45"/>
      <c r="I354" s="45"/>
      <c r="J354" s="45"/>
      <c r="K354" s="45"/>
    </row>
    <row r="355" spans="1:11" x14ac:dyDescent="0.3">
      <c r="A355" s="45">
        <v>119350303</v>
      </c>
      <c r="B355" s="45">
        <v>354</v>
      </c>
      <c r="C355" s="45" t="s">
        <v>3294</v>
      </c>
      <c r="D355" s="45" t="s">
        <v>147</v>
      </c>
      <c r="E355" s="45" t="s">
        <v>348</v>
      </c>
      <c r="G355" s="45"/>
      <c r="H355" s="45"/>
      <c r="I355" s="45"/>
      <c r="J355" s="45"/>
      <c r="K355" s="45"/>
    </row>
    <row r="356" spans="1:11" x14ac:dyDescent="0.3">
      <c r="A356" s="45">
        <v>119351303</v>
      </c>
      <c r="B356" s="45">
        <v>355</v>
      </c>
      <c r="C356" s="45" t="s">
        <v>3295</v>
      </c>
      <c r="D356" s="45" t="s">
        <v>147</v>
      </c>
      <c r="E356" s="45" t="s">
        <v>348</v>
      </c>
      <c r="G356" s="45"/>
      <c r="H356" s="45"/>
      <c r="I356" s="45"/>
      <c r="J356" s="45"/>
      <c r="K356" s="45"/>
    </row>
    <row r="357" spans="1:11" x14ac:dyDescent="0.3">
      <c r="A357" s="45">
        <v>119352203</v>
      </c>
      <c r="B357" s="45">
        <v>356</v>
      </c>
      <c r="C357" s="45" t="s">
        <v>3296</v>
      </c>
      <c r="D357" s="45" t="s">
        <v>147</v>
      </c>
      <c r="E357" s="45" t="s">
        <v>348</v>
      </c>
      <c r="G357" s="45"/>
      <c r="H357" s="45"/>
      <c r="I357" s="45"/>
      <c r="J357" s="45"/>
      <c r="K357" s="45"/>
    </row>
    <row r="358" spans="1:11" x14ac:dyDescent="0.3">
      <c r="A358" s="45">
        <v>119354603</v>
      </c>
      <c r="B358" s="45">
        <v>357</v>
      </c>
      <c r="C358" s="45" t="s">
        <v>3297</v>
      </c>
      <c r="D358" s="45" t="s">
        <v>147</v>
      </c>
      <c r="E358" s="45" t="s">
        <v>348</v>
      </c>
      <c r="G358" s="45"/>
      <c r="H358" s="45"/>
      <c r="I358" s="45"/>
      <c r="J358" s="45"/>
      <c r="K358" s="45"/>
    </row>
    <row r="359" spans="1:11" x14ac:dyDescent="0.3">
      <c r="A359" s="45">
        <v>119355503</v>
      </c>
      <c r="B359" s="45">
        <v>358</v>
      </c>
      <c r="C359" s="45" t="s">
        <v>3298</v>
      </c>
      <c r="D359" s="45" t="s">
        <v>147</v>
      </c>
      <c r="E359" s="45" t="s">
        <v>348</v>
      </c>
      <c r="G359" s="45"/>
      <c r="H359" s="45"/>
      <c r="I359" s="45"/>
      <c r="J359" s="45"/>
      <c r="K359" s="45"/>
    </row>
    <row r="360" spans="1:11" x14ac:dyDescent="0.3">
      <c r="A360" s="45">
        <v>119356503</v>
      </c>
      <c r="B360" s="45">
        <v>359</v>
      </c>
      <c r="C360" s="45" t="s">
        <v>3299</v>
      </c>
      <c r="D360" s="45" t="s">
        <v>147</v>
      </c>
      <c r="E360" s="45" t="s">
        <v>348</v>
      </c>
      <c r="G360" s="45"/>
      <c r="H360" s="45"/>
      <c r="I360" s="45"/>
      <c r="J360" s="45"/>
      <c r="K360" s="45"/>
    </row>
    <row r="361" spans="1:11" x14ac:dyDescent="0.3">
      <c r="A361" s="45">
        <v>119356603</v>
      </c>
      <c r="B361" s="45">
        <v>360</v>
      </c>
      <c r="C361" s="45" t="s">
        <v>3300</v>
      </c>
      <c r="D361" s="45" t="s">
        <v>147</v>
      </c>
      <c r="E361" s="45" t="s">
        <v>348</v>
      </c>
      <c r="G361" s="45"/>
      <c r="H361" s="45"/>
      <c r="I361" s="45"/>
      <c r="J361" s="45"/>
      <c r="K361" s="45"/>
    </row>
    <row r="362" spans="1:11" x14ac:dyDescent="0.3">
      <c r="A362" s="45">
        <v>119357003</v>
      </c>
      <c r="B362" s="45">
        <v>361</v>
      </c>
      <c r="C362" s="45" t="s">
        <v>3301</v>
      </c>
      <c r="D362" s="45" t="s">
        <v>147</v>
      </c>
      <c r="E362" s="45" t="s">
        <v>348</v>
      </c>
      <c r="G362" s="45"/>
      <c r="H362" s="45"/>
      <c r="I362" s="45"/>
      <c r="J362" s="45"/>
      <c r="K362" s="45"/>
    </row>
    <row r="363" spans="1:11" x14ac:dyDescent="0.3">
      <c r="A363" s="45">
        <v>119357402</v>
      </c>
      <c r="B363" s="45">
        <v>362</v>
      </c>
      <c r="C363" s="45" t="s">
        <v>3302</v>
      </c>
      <c r="D363" s="45" t="s">
        <v>147</v>
      </c>
      <c r="E363" s="45" t="s">
        <v>348</v>
      </c>
      <c r="G363" s="45"/>
      <c r="H363" s="45"/>
      <c r="I363" s="45"/>
      <c r="J363" s="45"/>
      <c r="K363" s="45"/>
    </row>
    <row r="364" spans="1:11" x14ac:dyDescent="0.3">
      <c r="A364" s="45">
        <v>119358403</v>
      </c>
      <c r="B364" s="45">
        <v>363</v>
      </c>
      <c r="C364" s="45" t="s">
        <v>3303</v>
      </c>
      <c r="D364" s="45" t="s">
        <v>147</v>
      </c>
      <c r="E364" s="45" t="s">
        <v>348</v>
      </c>
      <c r="G364" s="45"/>
      <c r="H364" s="45"/>
      <c r="I364" s="45"/>
      <c r="J364" s="45"/>
      <c r="K364" s="45"/>
    </row>
    <row r="365" spans="1:11" x14ac:dyDescent="0.3">
      <c r="A365" s="45">
        <v>119581003</v>
      </c>
      <c r="B365" s="45">
        <v>364</v>
      </c>
      <c r="C365" s="45" t="s">
        <v>3304</v>
      </c>
      <c r="D365" s="45" t="s">
        <v>147</v>
      </c>
      <c r="E365" s="45" t="s">
        <v>536</v>
      </c>
      <c r="G365" s="45"/>
      <c r="H365" s="45"/>
      <c r="I365" s="45"/>
      <c r="J365" s="45"/>
      <c r="K365" s="45"/>
    </row>
    <row r="366" spans="1:11" x14ac:dyDescent="0.3">
      <c r="A366" s="45">
        <v>119582503</v>
      </c>
      <c r="B366" s="45">
        <v>365</v>
      </c>
      <c r="C366" s="45" t="s">
        <v>3305</v>
      </c>
      <c r="D366" s="45" t="s">
        <v>147</v>
      </c>
      <c r="E366" s="45" t="s">
        <v>536</v>
      </c>
      <c r="G366" s="45"/>
      <c r="H366" s="45"/>
      <c r="I366" s="45"/>
      <c r="J366" s="45"/>
      <c r="K366" s="45"/>
    </row>
    <row r="367" spans="1:11" x14ac:dyDescent="0.3">
      <c r="A367" s="45">
        <v>119583003</v>
      </c>
      <c r="B367" s="45">
        <v>366</v>
      </c>
      <c r="C367" s="45" t="s">
        <v>3306</v>
      </c>
      <c r="D367" s="45" t="s">
        <v>147</v>
      </c>
      <c r="E367" s="45" t="s">
        <v>536</v>
      </c>
      <c r="G367" s="45"/>
      <c r="H367" s="45"/>
      <c r="I367" s="45"/>
      <c r="J367" s="45"/>
      <c r="K367" s="45"/>
    </row>
    <row r="368" spans="1:11" x14ac:dyDescent="0.3">
      <c r="A368" s="45">
        <v>119584503</v>
      </c>
      <c r="B368" s="45">
        <v>367</v>
      </c>
      <c r="C368" s="45" t="s">
        <v>3307</v>
      </c>
      <c r="D368" s="45" t="s">
        <v>147</v>
      </c>
      <c r="E368" s="45" t="s">
        <v>536</v>
      </c>
      <c r="G368" s="45"/>
      <c r="H368" s="45"/>
      <c r="I368" s="45"/>
      <c r="J368" s="45"/>
      <c r="K368" s="45"/>
    </row>
    <row r="369" spans="1:11" x14ac:dyDescent="0.3">
      <c r="A369" s="45">
        <v>119584603</v>
      </c>
      <c r="B369" s="45">
        <v>368</v>
      </c>
      <c r="C369" s="45" t="s">
        <v>3308</v>
      </c>
      <c r="D369" s="45" t="s">
        <v>147</v>
      </c>
      <c r="E369" s="45" t="s">
        <v>536</v>
      </c>
      <c r="G369" s="45"/>
      <c r="H369" s="45"/>
      <c r="I369" s="45"/>
      <c r="J369" s="45"/>
      <c r="K369" s="45"/>
    </row>
    <row r="370" spans="1:11" x14ac:dyDescent="0.3">
      <c r="A370" s="45">
        <v>119586503</v>
      </c>
      <c r="B370" s="45">
        <v>369</v>
      </c>
      <c r="C370" s="45" t="s">
        <v>3309</v>
      </c>
      <c r="D370" s="45" t="s">
        <v>147</v>
      </c>
      <c r="E370" s="45" t="s">
        <v>536</v>
      </c>
      <c r="G370" s="45"/>
      <c r="H370" s="45"/>
      <c r="I370" s="45"/>
      <c r="J370" s="45"/>
      <c r="K370" s="45"/>
    </row>
    <row r="371" spans="1:11" x14ac:dyDescent="0.3">
      <c r="A371" s="45">
        <v>119648303</v>
      </c>
      <c r="B371" s="45">
        <v>370</v>
      </c>
      <c r="C371" s="45" t="s">
        <v>3310</v>
      </c>
      <c r="D371" s="45" t="s">
        <v>147</v>
      </c>
      <c r="E371" s="45" t="s">
        <v>573</v>
      </c>
      <c r="G371" s="45"/>
      <c r="H371" s="45"/>
      <c r="I371" s="45"/>
      <c r="J371" s="45"/>
      <c r="K371" s="45"/>
    </row>
    <row r="372" spans="1:11" x14ac:dyDescent="0.3">
      <c r="A372" s="45">
        <v>119648703</v>
      </c>
      <c r="B372" s="45">
        <v>371</v>
      </c>
      <c r="C372" s="45" t="s">
        <v>3311</v>
      </c>
      <c r="D372" s="45" t="s">
        <v>147</v>
      </c>
      <c r="E372" s="45" t="s">
        <v>573</v>
      </c>
      <c r="G372" s="45"/>
      <c r="H372" s="45"/>
      <c r="I372" s="45"/>
      <c r="J372" s="45"/>
      <c r="K372" s="45"/>
    </row>
    <row r="373" spans="1:11" x14ac:dyDescent="0.3">
      <c r="A373" s="45">
        <v>119648903</v>
      </c>
      <c r="B373" s="45">
        <v>372</v>
      </c>
      <c r="C373" s="45" t="s">
        <v>3312</v>
      </c>
      <c r="D373" s="45" t="s">
        <v>147</v>
      </c>
      <c r="E373" s="45" t="s">
        <v>573</v>
      </c>
      <c r="G373" s="45"/>
      <c r="H373" s="45"/>
      <c r="I373" s="45"/>
      <c r="J373" s="45"/>
      <c r="K373" s="45"/>
    </row>
    <row r="374" spans="1:11" x14ac:dyDescent="0.3">
      <c r="A374" s="45">
        <v>119665003</v>
      </c>
      <c r="B374" s="45">
        <v>373</v>
      </c>
      <c r="C374" s="45" t="s">
        <v>3313</v>
      </c>
      <c r="D374" s="45" t="s">
        <v>147</v>
      </c>
      <c r="E374" s="45" t="s">
        <v>594</v>
      </c>
      <c r="G374" s="45"/>
      <c r="H374" s="45"/>
      <c r="I374" s="45"/>
      <c r="J374" s="45"/>
      <c r="K374" s="45"/>
    </row>
    <row r="375" spans="1:11" x14ac:dyDescent="0.3">
      <c r="A375" s="45">
        <v>120452003</v>
      </c>
      <c r="B375" s="45">
        <v>374</v>
      </c>
      <c r="C375" s="45" t="s">
        <v>3314</v>
      </c>
      <c r="D375" s="45" t="s">
        <v>147</v>
      </c>
      <c r="E375" s="45" t="s">
        <v>444</v>
      </c>
      <c r="G375" s="45"/>
      <c r="H375" s="45"/>
      <c r="I375" s="45"/>
      <c r="J375" s="45"/>
      <c r="K375" s="45"/>
    </row>
    <row r="376" spans="1:11" x14ac:dyDescent="0.3">
      <c r="A376" s="45">
        <v>120455203</v>
      </c>
      <c r="B376" s="45">
        <v>375</v>
      </c>
      <c r="C376" s="45" t="s">
        <v>3315</v>
      </c>
      <c r="D376" s="45" t="s">
        <v>147</v>
      </c>
      <c r="E376" s="45" t="s">
        <v>444</v>
      </c>
      <c r="G376" s="45"/>
      <c r="H376" s="45"/>
      <c r="I376" s="45"/>
      <c r="J376" s="45"/>
      <c r="K376" s="45"/>
    </row>
    <row r="377" spans="1:11" x14ac:dyDescent="0.3">
      <c r="A377" s="45">
        <v>120455403</v>
      </c>
      <c r="B377" s="45">
        <v>376</v>
      </c>
      <c r="C377" s="45" t="s">
        <v>3316</v>
      </c>
      <c r="D377" s="45" t="s">
        <v>147</v>
      </c>
      <c r="E377" s="45" t="s">
        <v>444</v>
      </c>
      <c r="G377" s="45"/>
      <c r="H377" s="45"/>
      <c r="I377" s="45"/>
      <c r="J377" s="45"/>
      <c r="K377" s="45"/>
    </row>
    <row r="378" spans="1:11" x14ac:dyDescent="0.3">
      <c r="A378" s="45">
        <v>120456003</v>
      </c>
      <c r="B378" s="45">
        <v>377</v>
      </c>
      <c r="C378" s="45" t="s">
        <v>3317</v>
      </c>
      <c r="D378" s="45" t="s">
        <v>147</v>
      </c>
      <c r="E378" s="45" t="s">
        <v>444</v>
      </c>
      <c r="G378" s="45"/>
      <c r="H378" s="45"/>
      <c r="I378" s="45"/>
      <c r="J378" s="45"/>
      <c r="K378" s="45"/>
    </row>
    <row r="379" spans="1:11" x14ac:dyDescent="0.3">
      <c r="A379" s="45">
        <v>120480803</v>
      </c>
      <c r="B379" s="45">
        <v>378</v>
      </c>
      <c r="C379" s="45" t="s">
        <v>3318</v>
      </c>
      <c r="D379" s="45" t="s">
        <v>118</v>
      </c>
      <c r="E379" s="45" t="s">
        <v>474</v>
      </c>
      <c r="G379" s="45"/>
      <c r="H379" s="45"/>
      <c r="I379" s="45"/>
      <c r="J379" s="45"/>
      <c r="K379" s="45"/>
    </row>
    <row r="380" spans="1:11" x14ac:dyDescent="0.3">
      <c r="A380" s="45">
        <v>120481002</v>
      </c>
      <c r="B380" s="45">
        <v>379</v>
      </c>
      <c r="C380" s="45" t="s">
        <v>3319</v>
      </c>
      <c r="D380" s="45" t="s">
        <v>118</v>
      </c>
      <c r="E380" s="45" t="s">
        <v>474</v>
      </c>
      <c r="G380" s="45"/>
      <c r="H380" s="45"/>
      <c r="I380" s="45"/>
      <c r="J380" s="45"/>
      <c r="K380" s="45"/>
    </row>
    <row r="381" spans="1:11" x14ac:dyDescent="0.3">
      <c r="A381" s="45">
        <v>120483302</v>
      </c>
      <c r="B381" s="45">
        <v>380</v>
      </c>
      <c r="C381" s="45" t="s">
        <v>3320</v>
      </c>
      <c r="D381" s="45" t="s">
        <v>118</v>
      </c>
      <c r="E381" s="45" t="s">
        <v>474</v>
      </c>
      <c r="G381" s="45"/>
      <c r="H381" s="45"/>
      <c r="I381" s="45"/>
      <c r="J381" s="45"/>
      <c r="K381" s="45"/>
    </row>
    <row r="382" spans="1:11" x14ac:dyDescent="0.3">
      <c r="A382" s="45">
        <v>120484803</v>
      </c>
      <c r="B382" s="45">
        <v>381</v>
      </c>
      <c r="C382" s="45" t="s">
        <v>3321</v>
      </c>
      <c r="D382" s="45" t="s">
        <v>118</v>
      </c>
      <c r="E382" s="45" t="s">
        <v>474</v>
      </c>
      <c r="G382" s="45"/>
      <c r="H382" s="45"/>
      <c r="I382" s="45"/>
      <c r="J382" s="45"/>
      <c r="K382" s="45"/>
    </row>
    <row r="383" spans="1:11" x14ac:dyDescent="0.3">
      <c r="A383" s="45">
        <v>120484903</v>
      </c>
      <c r="B383" s="45">
        <v>382</v>
      </c>
      <c r="C383" s="45" t="s">
        <v>3322</v>
      </c>
      <c r="D383" s="45" t="s">
        <v>118</v>
      </c>
      <c r="E383" s="45" t="s">
        <v>474</v>
      </c>
      <c r="G383" s="45"/>
      <c r="H383" s="45"/>
      <c r="I383" s="45"/>
      <c r="J383" s="45"/>
      <c r="K383" s="45"/>
    </row>
    <row r="384" spans="1:11" x14ac:dyDescent="0.3">
      <c r="A384" s="45">
        <v>120485603</v>
      </c>
      <c r="B384" s="45">
        <v>383</v>
      </c>
      <c r="C384" s="45" t="s">
        <v>3323</v>
      </c>
      <c r="D384" s="45" t="s">
        <v>118</v>
      </c>
      <c r="E384" s="45" t="s">
        <v>474</v>
      </c>
      <c r="G384" s="45"/>
      <c r="H384" s="45"/>
      <c r="I384" s="45"/>
      <c r="J384" s="45"/>
      <c r="K384" s="45"/>
    </row>
    <row r="385" spans="1:11" x14ac:dyDescent="0.3">
      <c r="A385" s="45">
        <v>120486003</v>
      </c>
      <c r="B385" s="45">
        <v>384</v>
      </c>
      <c r="C385" s="45" t="s">
        <v>3324</v>
      </c>
      <c r="D385" s="45" t="s">
        <v>118</v>
      </c>
      <c r="E385" s="45" t="s">
        <v>474</v>
      </c>
      <c r="G385" s="45"/>
      <c r="H385" s="45"/>
      <c r="I385" s="45"/>
      <c r="J385" s="45"/>
      <c r="K385" s="45"/>
    </row>
    <row r="386" spans="1:11" x14ac:dyDescent="0.3">
      <c r="A386" s="45">
        <v>120488603</v>
      </c>
      <c r="B386" s="45">
        <v>385</v>
      </c>
      <c r="C386" s="45" t="s">
        <v>3325</v>
      </c>
      <c r="D386" s="45" t="s">
        <v>118</v>
      </c>
      <c r="E386" s="45" t="s">
        <v>474</v>
      </c>
      <c r="G386" s="45"/>
      <c r="H386" s="45"/>
      <c r="I386" s="45"/>
      <c r="J386" s="45"/>
      <c r="K386" s="45"/>
    </row>
    <row r="387" spans="1:11" x14ac:dyDescent="0.3">
      <c r="A387" s="45">
        <v>120522003</v>
      </c>
      <c r="B387" s="45">
        <v>386</v>
      </c>
      <c r="C387" s="45" t="s">
        <v>3326</v>
      </c>
      <c r="D387" s="45" t="s">
        <v>147</v>
      </c>
      <c r="E387" s="45" t="s">
        <v>497</v>
      </c>
      <c r="G387" s="45"/>
      <c r="H387" s="45"/>
      <c r="I387" s="45"/>
      <c r="J387" s="45"/>
      <c r="K387" s="45"/>
    </row>
    <row r="388" spans="1:11" x14ac:dyDescent="0.3">
      <c r="A388" s="45">
        <v>121135003</v>
      </c>
      <c r="B388" s="45">
        <v>387</v>
      </c>
      <c r="C388" s="45" t="s">
        <v>3327</v>
      </c>
      <c r="D388" s="45" t="s">
        <v>118</v>
      </c>
      <c r="E388" s="45" t="s">
        <v>193</v>
      </c>
      <c r="G388" s="45"/>
      <c r="H388" s="45"/>
      <c r="I388" s="45"/>
      <c r="J388" s="45"/>
      <c r="K388" s="45"/>
    </row>
    <row r="389" spans="1:11" x14ac:dyDescent="0.3">
      <c r="A389" s="45">
        <v>121135503</v>
      </c>
      <c r="B389" s="45">
        <v>388</v>
      </c>
      <c r="C389" s="45" t="s">
        <v>3328</v>
      </c>
      <c r="D389" s="45" t="s">
        <v>118</v>
      </c>
      <c r="E389" s="45" t="s">
        <v>193</v>
      </c>
      <c r="G389" s="45"/>
      <c r="H389" s="45"/>
      <c r="I389" s="45"/>
      <c r="J389" s="45"/>
      <c r="K389" s="45"/>
    </row>
    <row r="390" spans="1:11" x14ac:dyDescent="0.3">
      <c r="A390" s="45">
        <v>121136503</v>
      </c>
      <c r="B390" s="45">
        <v>389</v>
      </c>
      <c r="C390" s="45" t="s">
        <v>3329</v>
      </c>
      <c r="D390" s="45" t="s">
        <v>118</v>
      </c>
      <c r="E390" s="45" t="s">
        <v>193</v>
      </c>
      <c r="G390" s="45"/>
      <c r="H390" s="45"/>
      <c r="I390" s="45"/>
      <c r="J390" s="45"/>
      <c r="K390" s="45"/>
    </row>
    <row r="391" spans="1:11" x14ac:dyDescent="0.3">
      <c r="A391" s="45">
        <v>121136603</v>
      </c>
      <c r="B391" s="45">
        <v>390</v>
      </c>
      <c r="C391" s="45" t="s">
        <v>3330</v>
      </c>
      <c r="D391" s="45" t="s">
        <v>118</v>
      </c>
      <c r="E391" s="45" t="s">
        <v>193</v>
      </c>
      <c r="G391" s="45"/>
      <c r="H391" s="45"/>
      <c r="I391" s="45"/>
      <c r="J391" s="45"/>
      <c r="K391" s="45"/>
    </row>
    <row r="392" spans="1:11" x14ac:dyDescent="0.3">
      <c r="A392" s="45">
        <v>121139004</v>
      </c>
      <c r="B392" s="45">
        <v>391</v>
      </c>
      <c r="C392" s="45" t="s">
        <v>3331</v>
      </c>
      <c r="D392" s="45" t="s">
        <v>118</v>
      </c>
      <c r="E392" s="45" t="s">
        <v>193</v>
      </c>
      <c r="G392" s="45"/>
      <c r="H392" s="45"/>
      <c r="I392" s="45"/>
      <c r="J392" s="45"/>
      <c r="K392" s="45"/>
    </row>
    <row r="393" spans="1:11" x14ac:dyDescent="0.3">
      <c r="A393" s="45">
        <v>121390302</v>
      </c>
      <c r="B393" s="45">
        <v>392</v>
      </c>
      <c r="C393" s="45" t="s">
        <v>3332</v>
      </c>
      <c r="D393" s="45" t="s">
        <v>118</v>
      </c>
      <c r="E393" s="45" t="s">
        <v>392</v>
      </c>
      <c r="G393" s="45"/>
      <c r="H393" s="45"/>
      <c r="I393" s="45"/>
      <c r="J393" s="45"/>
      <c r="K393" s="45"/>
    </row>
    <row r="394" spans="1:11" x14ac:dyDescent="0.3">
      <c r="A394" s="45">
        <v>121391303</v>
      </c>
      <c r="B394" s="45">
        <v>393</v>
      </c>
      <c r="C394" s="45" t="s">
        <v>3333</v>
      </c>
      <c r="D394" s="45" t="s">
        <v>118</v>
      </c>
      <c r="E394" s="45" t="s">
        <v>392</v>
      </c>
      <c r="G394" s="45"/>
      <c r="H394" s="45"/>
      <c r="I394" s="45"/>
      <c r="J394" s="45"/>
      <c r="K394" s="45"/>
    </row>
    <row r="395" spans="1:11" x14ac:dyDescent="0.3">
      <c r="A395" s="45">
        <v>121392303</v>
      </c>
      <c r="B395" s="45">
        <v>394</v>
      </c>
      <c r="C395" s="45" t="s">
        <v>3334</v>
      </c>
      <c r="D395" s="45" t="s">
        <v>118</v>
      </c>
      <c r="E395" s="45" t="s">
        <v>392</v>
      </c>
      <c r="G395" s="45"/>
      <c r="H395" s="45"/>
      <c r="I395" s="45"/>
      <c r="J395" s="45"/>
      <c r="K395" s="45"/>
    </row>
    <row r="396" spans="1:11" x14ac:dyDescent="0.3">
      <c r="A396" s="45">
        <v>121394503</v>
      </c>
      <c r="B396" s="45">
        <v>395</v>
      </c>
      <c r="C396" s="45" t="s">
        <v>3335</v>
      </c>
      <c r="D396" s="45" t="s">
        <v>118</v>
      </c>
      <c r="E396" s="45" t="s">
        <v>392</v>
      </c>
      <c r="G396" s="45"/>
      <c r="H396" s="45"/>
      <c r="I396" s="45"/>
      <c r="J396" s="45"/>
      <c r="K396" s="45"/>
    </row>
    <row r="397" spans="1:11" x14ac:dyDescent="0.3">
      <c r="A397" s="45">
        <v>121394603</v>
      </c>
      <c r="B397" s="45">
        <v>396</v>
      </c>
      <c r="C397" s="45" t="s">
        <v>3336</v>
      </c>
      <c r="D397" s="45" t="s">
        <v>118</v>
      </c>
      <c r="E397" s="45" t="s">
        <v>392</v>
      </c>
      <c r="G397" s="45"/>
      <c r="H397" s="45"/>
      <c r="I397" s="45"/>
      <c r="J397" s="45"/>
      <c r="K397" s="45"/>
    </row>
    <row r="398" spans="1:11" x14ac:dyDescent="0.3">
      <c r="A398" s="45">
        <v>121395103</v>
      </c>
      <c r="B398" s="45">
        <v>397</v>
      </c>
      <c r="C398" s="45" t="s">
        <v>3337</v>
      </c>
      <c r="D398" s="45" t="s">
        <v>118</v>
      </c>
      <c r="E398" s="45" t="s">
        <v>392</v>
      </c>
      <c r="G398" s="45"/>
      <c r="H398" s="45"/>
      <c r="I398" s="45"/>
      <c r="J398" s="45"/>
      <c r="K398" s="45"/>
    </row>
    <row r="399" spans="1:11" x14ac:dyDescent="0.3">
      <c r="A399" s="45">
        <v>121395603</v>
      </c>
      <c r="B399" s="45">
        <v>398</v>
      </c>
      <c r="C399" s="45" t="s">
        <v>3338</v>
      </c>
      <c r="D399" s="45" t="s">
        <v>118</v>
      </c>
      <c r="E399" s="45" t="s">
        <v>392</v>
      </c>
      <c r="G399" s="45"/>
      <c r="H399" s="45"/>
      <c r="I399" s="45"/>
      <c r="J399" s="45"/>
      <c r="K399" s="45"/>
    </row>
    <row r="400" spans="1:11" x14ac:dyDescent="0.3">
      <c r="A400" s="45">
        <v>121395703</v>
      </c>
      <c r="B400" s="45">
        <v>399</v>
      </c>
      <c r="C400" s="45" t="s">
        <v>3339</v>
      </c>
      <c r="D400" s="45" t="s">
        <v>118</v>
      </c>
      <c r="E400" s="45" t="s">
        <v>392</v>
      </c>
      <c r="G400" s="45"/>
      <c r="H400" s="45"/>
      <c r="I400" s="45"/>
      <c r="J400" s="45"/>
      <c r="K400" s="45"/>
    </row>
    <row r="401" spans="1:11" x14ac:dyDescent="0.3">
      <c r="A401" s="45">
        <v>121397803</v>
      </c>
      <c r="B401" s="45">
        <v>400</v>
      </c>
      <c r="C401" s="45" t="s">
        <v>3340</v>
      </c>
      <c r="D401" s="45" t="s">
        <v>118</v>
      </c>
      <c r="E401" s="45" t="s">
        <v>392</v>
      </c>
      <c r="G401" s="45"/>
      <c r="H401" s="45"/>
      <c r="I401" s="45"/>
      <c r="J401" s="45"/>
      <c r="K401" s="45"/>
    </row>
    <row r="402" spans="1:11" x14ac:dyDescent="0.3">
      <c r="A402" s="45">
        <v>122091002</v>
      </c>
      <c r="B402" s="45">
        <v>401</v>
      </c>
      <c r="C402" s="45" t="s">
        <v>3341</v>
      </c>
      <c r="D402" s="45" t="s">
        <v>156</v>
      </c>
      <c r="E402" s="45" t="s">
        <v>155</v>
      </c>
      <c r="G402" s="45"/>
      <c r="H402" s="45"/>
      <c r="I402" s="45"/>
      <c r="J402" s="45"/>
      <c r="K402" s="45"/>
    </row>
    <row r="403" spans="1:11" x14ac:dyDescent="0.3">
      <c r="A403" s="45">
        <v>122091303</v>
      </c>
      <c r="B403" s="45">
        <v>402</v>
      </c>
      <c r="C403" s="45" t="s">
        <v>3342</v>
      </c>
      <c r="D403" s="45" t="s">
        <v>156</v>
      </c>
      <c r="E403" s="45" t="s">
        <v>155</v>
      </c>
      <c r="G403" s="45"/>
      <c r="H403" s="45"/>
      <c r="I403" s="45"/>
      <c r="J403" s="45"/>
      <c r="K403" s="45"/>
    </row>
    <row r="404" spans="1:11" x14ac:dyDescent="0.3">
      <c r="A404" s="45">
        <v>122091352</v>
      </c>
      <c r="B404" s="45">
        <v>403</v>
      </c>
      <c r="C404" s="45" t="s">
        <v>3343</v>
      </c>
      <c r="D404" s="45" t="s">
        <v>156</v>
      </c>
      <c r="E404" s="45" t="s">
        <v>155</v>
      </c>
      <c r="G404" s="45"/>
      <c r="H404" s="45"/>
      <c r="I404" s="45"/>
      <c r="J404" s="45"/>
      <c r="K404" s="45"/>
    </row>
    <row r="405" spans="1:11" x14ac:dyDescent="0.3">
      <c r="A405" s="45">
        <v>122092002</v>
      </c>
      <c r="B405" s="45">
        <v>404</v>
      </c>
      <c r="C405" s="45" t="s">
        <v>3344</v>
      </c>
      <c r="D405" s="45" t="s">
        <v>156</v>
      </c>
      <c r="E405" s="45" t="s">
        <v>155</v>
      </c>
      <c r="G405" s="45"/>
      <c r="H405" s="45"/>
      <c r="I405" s="45"/>
      <c r="J405" s="45"/>
      <c r="K405" s="45"/>
    </row>
    <row r="406" spans="1:11" x14ac:dyDescent="0.3">
      <c r="A406" s="45">
        <v>122092102</v>
      </c>
      <c r="B406" s="45">
        <v>405</v>
      </c>
      <c r="C406" s="45" t="s">
        <v>3345</v>
      </c>
      <c r="D406" s="45" t="s">
        <v>156</v>
      </c>
      <c r="E406" s="45" t="s">
        <v>155</v>
      </c>
      <c r="G406" s="45"/>
      <c r="H406" s="45"/>
      <c r="I406" s="45"/>
      <c r="J406" s="45"/>
      <c r="K406" s="45"/>
    </row>
    <row r="407" spans="1:11" x14ac:dyDescent="0.3">
      <c r="A407" s="45">
        <v>122092353</v>
      </c>
      <c r="B407" s="45">
        <v>406</v>
      </c>
      <c r="C407" s="45" t="s">
        <v>3346</v>
      </c>
      <c r="D407" s="45" t="s">
        <v>156</v>
      </c>
      <c r="E407" s="45" t="s">
        <v>155</v>
      </c>
      <c r="G407" s="45"/>
      <c r="H407" s="45"/>
      <c r="I407" s="45"/>
      <c r="J407" s="45"/>
      <c r="K407" s="45"/>
    </row>
    <row r="408" spans="1:11" x14ac:dyDescent="0.3">
      <c r="A408" s="45">
        <v>122097203</v>
      </c>
      <c r="B408" s="45">
        <v>407</v>
      </c>
      <c r="C408" s="45" t="s">
        <v>3347</v>
      </c>
      <c r="D408" s="45" t="s">
        <v>156</v>
      </c>
      <c r="E408" s="45" t="s">
        <v>155</v>
      </c>
      <c r="G408" s="45"/>
      <c r="H408" s="45"/>
      <c r="I408" s="45"/>
      <c r="J408" s="45"/>
      <c r="K408" s="45"/>
    </row>
    <row r="409" spans="1:11" x14ac:dyDescent="0.3">
      <c r="A409" s="45">
        <v>122097502</v>
      </c>
      <c r="B409" s="45">
        <v>408</v>
      </c>
      <c r="C409" s="45" t="s">
        <v>3348</v>
      </c>
      <c r="D409" s="45" t="s">
        <v>156</v>
      </c>
      <c r="E409" s="45" t="s">
        <v>155</v>
      </c>
      <c r="G409" s="45"/>
      <c r="H409" s="45"/>
      <c r="I409" s="45"/>
      <c r="J409" s="45"/>
      <c r="K409" s="45"/>
    </row>
    <row r="410" spans="1:11" x14ac:dyDescent="0.3">
      <c r="A410" s="45">
        <v>122097604</v>
      </c>
      <c r="B410" s="45">
        <v>409</v>
      </c>
      <c r="C410" s="45" t="s">
        <v>3349</v>
      </c>
      <c r="D410" s="45" t="s">
        <v>156</v>
      </c>
      <c r="E410" s="45" t="s">
        <v>155</v>
      </c>
      <c r="G410" s="45"/>
      <c r="H410" s="45"/>
      <c r="I410" s="45"/>
      <c r="J410" s="45"/>
      <c r="K410" s="45"/>
    </row>
    <row r="411" spans="1:11" x14ac:dyDescent="0.3">
      <c r="A411" s="45">
        <v>122098003</v>
      </c>
      <c r="B411" s="45">
        <v>410</v>
      </c>
      <c r="C411" s="45" t="s">
        <v>3350</v>
      </c>
      <c r="D411" s="45" t="s">
        <v>156</v>
      </c>
      <c r="E411" s="45" t="s">
        <v>155</v>
      </c>
      <c r="G411" s="45"/>
      <c r="H411" s="45"/>
      <c r="I411" s="45"/>
      <c r="J411" s="45"/>
      <c r="K411" s="45"/>
    </row>
    <row r="412" spans="1:11" x14ac:dyDescent="0.3">
      <c r="A412" s="45">
        <v>122098103</v>
      </c>
      <c r="B412" s="45">
        <v>411</v>
      </c>
      <c r="C412" s="45" t="s">
        <v>3351</v>
      </c>
      <c r="D412" s="45" t="s">
        <v>156</v>
      </c>
      <c r="E412" s="45" t="s">
        <v>155</v>
      </c>
      <c r="G412" s="45"/>
      <c r="H412" s="45"/>
      <c r="I412" s="45"/>
      <c r="J412" s="45"/>
      <c r="K412" s="45"/>
    </row>
    <row r="413" spans="1:11" x14ac:dyDescent="0.3">
      <c r="A413" s="45">
        <v>122098202</v>
      </c>
      <c r="B413" s="45">
        <v>412</v>
      </c>
      <c r="C413" s="45" t="s">
        <v>3352</v>
      </c>
      <c r="D413" s="45" t="s">
        <v>156</v>
      </c>
      <c r="E413" s="45" t="s">
        <v>155</v>
      </c>
      <c r="G413" s="45"/>
      <c r="H413" s="45"/>
      <c r="I413" s="45"/>
      <c r="J413" s="45"/>
      <c r="K413" s="45"/>
    </row>
    <row r="414" spans="1:11" x14ac:dyDescent="0.3">
      <c r="A414" s="45">
        <v>122098403</v>
      </c>
      <c r="B414" s="45">
        <v>413</v>
      </c>
      <c r="C414" s="45" t="s">
        <v>3353</v>
      </c>
      <c r="D414" s="45" t="s">
        <v>156</v>
      </c>
      <c r="E414" s="45" t="s">
        <v>155</v>
      </c>
      <c r="G414" s="45"/>
      <c r="H414" s="45"/>
      <c r="I414" s="45"/>
      <c r="J414" s="45"/>
      <c r="K414" s="45"/>
    </row>
    <row r="415" spans="1:11" x14ac:dyDescent="0.3">
      <c r="A415" s="45">
        <v>123460302</v>
      </c>
      <c r="B415" s="45">
        <v>414</v>
      </c>
      <c r="C415" s="45" t="s">
        <v>813</v>
      </c>
      <c r="D415" s="45" t="s">
        <v>156</v>
      </c>
      <c r="E415" s="45" t="s">
        <v>449</v>
      </c>
      <c r="G415" s="45"/>
      <c r="H415" s="45"/>
      <c r="I415" s="45"/>
      <c r="J415" s="45"/>
      <c r="K415" s="45"/>
    </row>
    <row r="416" spans="1:11" x14ac:dyDescent="0.3">
      <c r="A416" s="45">
        <v>123460504</v>
      </c>
      <c r="B416" s="45">
        <v>415</v>
      </c>
      <c r="C416" s="45" t="s">
        <v>3354</v>
      </c>
      <c r="D416" s="45" t="s">
        <v>156</v>
      </c>
      <c r="E416" s="45" t="s">
        <v>449</v>
      </c>
      <c r="G416" s="45"/>
      <c r="H416" s="45"/>
      <c r="I416" s="45"/>
      <c r="J416" s="45"/>
      <c r="K416" s="45"/>
    </row>
    <row r="417" spans="1:11" x14ac:dyDescent="0.3">
      <c r="A417" s="45">
        <v>123461302</v>
      </c>
      <c r="B417" s="45">
        <v>416</v>
      </c>
      <c r="C417" s="45" t="s">
        <v>3355</v>
      </c>
      <c r="D417" s="45" t="s">
        <v>156</v>
      </c>
      <c r="E417" s="45" t="s">
        <v>449</v>
      </c>
      <c r="G417" s="45"/>
      <c r="H417" s="45"/>
      <c r="I417" s="45"/>
      <c r="J417" s="45"/>
      <c r="K417" s="45"/>
    </row>
    <row r="418" spans="1:11" x14ac:dyDescent="0.3">
      <c r="A418" s="45">
        <v>123461602</v>
      </c>
      <c r="B418" s="45">
        <v>417</v>
      </c>
      <c r="C418" s="45" t="s">
        <v>3356</v>
      </c>
      <c r="D418" s="45" t="s">
        <v>156</v>
      </c>
      <c r="E418" s="45" t="s">
        <v>449</v>
      </c>
      <c r="G418" s="45"/>
      <c r="H418" s="45"/>
      <c r="I418" s="45"/>
      <c r="J418" s="45"/>
      <c r="K418" s="45"/>
    </row>
    <row r="419" spans="1:11" x14ac:dyDescent="0.3">
      <c r="A419" s="45">
        <v>123463603</v>
      </c>
      <c r="B419" s="45">
        <v>418</v>
      </c>
      <c r="C419" s="45" t="s">
        <v>3357</v>
      </c>
      <c r="D419" s="45" t="s">
        <v>156</v>
      </c>
      <c r="E419" s="45" t="s">
        <v>449</v>
      </c>
      <c r="G419" s="45"/>
      <c r="H419" s="45"/>
      <c r="I419" s="45"/>
      <c r="J419" s="45"/>
      <c r="K419" s="45"/>
    </row>
    <row r="420" spans="1:11" x14ac:dyDescent="0.3">
      <c r="A420" s="45">
        <v>123463803</v>
      </c>
      <c r="B420" s="45">
        <v>419</v>
      </c>
      <c r="C420" s="45" t="s">
        <v>3358</v>
      </c>
      <c r="D420" s="45" t="s">
        <v>156</v>
      </c>
      <c r="E420" s="45" t="s">
        <v>449</v>
      </c>
      <c r="G420" s="45"/>
      <c r="H420" s="45"/>
      <c r="I420" s="45"/>
      <c r="J420" s="45"/>
      <c r="K420" s="45"/>
    </row>
    <row r="421" spans="1:11" x14ac:dyDescent="0.3">
      <c r="A421" s="45">
        <v>123464502</v>
      </c>
      <c r="B421" s="45">
        <v>420</v>
      </c>
      <c r="C421" s="45" t="s">
        <v>3359</v>
      </c>
      <c r="D421" s="45" t="s">
        <v>156</v>
      </c>
      <c r="E421" s="45" t="s">
        <v>449</v>
      </c>
      <c r="G421" s="45"/>
      <c r="H421" s="45"/>
      <c r="I421" s="45"/>
      <c r="J421" s="45"/>
      <c r="K421" s="45"/>
    </row>
    <row r="422" spans="1:11" x14ac:dyDescent="0.3">
      <c r="A422" s="45">
        <v>123464603</v>
      </c>
      <c r="B422" s="45">
        <v>421</v>
      </c>
      <c r="C422" s="45" t="s">
        <v>3360</v>
      </c>
      <c r="D422" s="45" t="s">
        <v>156</v>
      </c>
      <c r="E422" s="45" t="s">
        <v>449</v>
      </c>
      <c r="G422" s="45"/>
      <c r="H422" s="45"/>
      <c r="I422" s="45"/>
      <c r="J422" s="45"/>
      <c r="K422" s="45"/>
    </row>
    <row r="423" spans="1:11" x14ac:dyDescent="0.3">
      <c r="A423" s="45">
        <v>123465303</v>
      </c>
      <c r="B423" s="45">
        <v>422</v>
      </c>
      <c r="C423" s="45" t="s">
        <v>3361</v>
      </c>
      <c r="D423" s="45" t="s">
        <v>156</v>
      </c>
      <c r="E423" s="45" t="s">
        <v>449</v>
      </c>
      <c r="G423" s="45"/>
      <c r="H423" s="45"/>
      <c r="I423" s="45"/>
      <c r="J423" s="45"/>
      <c r="K423" s="45"/>
    </row>
    <row r="424" spans="1:11" x14ac:dyDescent="0.3">
      <c r="A424" s="45">
        <v>123465602</v>
      </c>
      <c r="B424" s="45">
        <v>423</v>
      </c>
      <c r="C424" s="45" t="s">
        <v>3362</v>
      </c>
      <c r="D424" s="45" t="s">
        <v>156</v>
      </c>
      <c r="E424" s="45" t="s">
        <v>449</v>
      </c>
      <c r="G424" s="45"/>
      <c r="H424" s="45"/>
      <c r="I424" s="45"/>
      <c r="J424" s="45"/>
      <c r="K424" s="45"/>
    </row>
    <row r="425" spans="1:11" x14ac:dyDescent="0.3">
      <c r="A425" s="45">
        <v>123465702</v>
      </c>
      <c r="B425" s="45">
        <v>424</v>
      </c>
      <c r="C425" s="45" t="s">
        <v>3363</v>
      </c>
      <c r="D425" s="45" t="s">
        <v>156</v>
      </c>
      <c r="E425" s="45" t="s">
        <v>449</v>
      </c>
      <c r="G425" s="45"/>
      <c r="H425" s="45"/>
      <c r="I425" s="45"/>
      <c r="J425" s="45"/>
      <c r="K425" s="45"/>
    </row>
    <row r="426" spans="1:11" x14ac:dyDescent="0.3">
      <c r="A426" s="45">
        <v>123466103</v>
      </c>
      <c r="B426" s="45">
        <v>425</v>
      </c>
      <c r="C426" s="45" t="s">
        <v>3364</v>
      </c>
      <c r="D426" s="45" t="s">
        <v>156</v>
      </c>
      <c r="E426" s="45" t="s">
        <v>449</v>
      </c>
      <c r="G426" s="45"/>
      <c r="H426" s="45"/>
      <c r="I426" s="45"/>
      <c r="J426" s="45"/>
      <c r="K426" s="45"/>
    </row>
    <row r="427" spans="1:11" x14ac:dyDescent="0.3">
      <c r="A427" s="45">
        <v>123466303</v>
      </c>
      <c r="B427" s="45">
        <v>426</v>
      </c>
      <c r="C427" s="45" t="s">
        <v>3365</v>
      </c>
      <c r="D427" s="45" t="s">
        <v>156</v>
      </c>
      <c r="E427" s="45" t="s">
        <v>449</v>
      </c>
      <c r="G427" s="45"/>
      <c r="H427" s="45"/>
      <c r="I427" s="45"/>
      <c r="J427" s="45"/>
      <c r="K427" s="45"/>
    </row>
    <row r="428" spans="1:11" x14ac:dyDescent="0.3">
      <c r="A428" s="45">
        <v>123466403</v>
      </c>
      <c r="B428" s="45">
        <v>427</v>
      </c>
      <c r="C428" s="45" t="s">
        <v>3366</v>
      </c>
      <c r="D428" s="45" t="s">
        <v>156</v>
      </c>
      <c r="E428" s="45" t="s">
        <v>449</v>
      </c>
      <c r="G428" s="45"/>
      <c r="H428" s="45"/>
      <c r="I428" s="45"/>
      <c r="J428" s="45"/>
      <c r="K428" s="45"/>
    </row>
    <row r="429" spans="1:11" x14ac:dyDescent="0.3">
      <c r="A429" s="45">
        <v>123467103</v>
      </c>
      <c r="B429" s="45">
        <v>428</v>
      </c>
      <c r="C429" s="45" t="s">
        <v>3367</v>
      </c>
      <c r="D429" s="45" t="s">
        <v>156</v>
      </c>
      <c r="E429" s="45" t="s">
        <v>449</v>
      </c>
      <c r="G429" s="45"/>
      <c r="H429" s="45"/>
      <c r="I429" s="45"/>
      <c r="J429" s="45"/>
      <c r="K429" s="45"/>
    </row>
    <row r="430" spans="1:11" x14ac:dyDescent="0.3">
      <c r="A430" s="45">
        <v>123467203</v>
      </c>
      <c r="B430" s="45">
        <v>429</v>
      </c>
      <c r="C430" s="45" t="s">
        <v>3368</v>
      </c>
      <c r="D430" s="45" t="s">
        <v>156</v>
      </c>
      <c r="E430" s="45" t="s">
        <v>449</v>
      </c>
      <c r="G430" s="45"/>
      <c r="H430" s="45"/>
      <c r="I430" s="45"/>
      <c r="J430" s="45"/>
      <c r="K430" s="45"/>
    </row>
    <row r="431" spans="1:11" x14ac:dyDescent="0.3">
      <c r="A431" s="45">
        <v>123467303</v>
      </c>
      <c r="B431" s="45">
        <v>430</v>
      </c>
      <c r="C431" s="45" t="s">
        <v>3369</v>
      </c>
      <c r="D431" s="45" t="s">
        <v>156</v>
      </c>
      <c r="E431" s="45" t="s">
        <v>449</v>
      </c>
      <c r="G431" s="45"/>
      <c r="H431" s="45"/>
      <c r="I431" s="45"/>
      <c r="J431" s="45"/>
      <c r="K431" s="45"/>
    </row>
    <row r="432" spans="1:11" x14ac:dyDescent="0.3">
      <c r="A432" s="45">
        <v>123468303</v>
      </c>
      <c r="B432" s="45">
        <v>431</v>
      </c>
      <c r="C432" s="45" t="s">
        <v>3370</v>
      </c>
      <c r="D432" s="45" t="s">
        <v>156</v>
      </c>
      <c r="E432" s="45" t="s">
        <v>449</v>
      </c>
      <c r="G432" s="45"/>
      <c r="H432" s="45"/>
      <c r="I432" s="45"/>
      <c r="J432" s="45"/>
      <c r="K432" s="45"/>
    </row>
    <row r="433" spans="1:11" x14ac:dyDescent="0.3">
      <c r="A433" s="45">
        <v>123468402</v>
      </c>
      <c r="B433" s="45">
        <v>432</v>
      </c>
      <c r="C433" s="45" t="s">
        <v>3371</v>
      </c>
      <c r="D433" s="45" t="s">
        <v>156</v>
      </c>
      <c r="E433" s="45" t="s">
        <v>449</v>
      </c>
      <c r="G433" s="45"/>
      <c r="H433" s="45"/>
      <c r="I433" s="45"/>
      <c r="J433" s="45"/>
      <c r="K433" s="45"/>
    </row>
    <row r="434" spans="1:11" x14ac:dyDescent="0.3">
      <c r="A434" s="45">
        <v>123468503</v>
      </c>
      <c r="B434" s="45">
        <v>433</v>
      </c>
      <c r="C434" s="45" t="s">
        <v>3372</v>
      </c>
      <c r="D434" s="45" t="s">
        <v>156</v>
      </c>
      <c r="E434" s="45" t="s">
        <v>449</v>
      </c>
      <c r="G434" s="45"/>
      <c r="H434" s="45"/>
      <c r="I434" s="45"/>
      <c r="J434" s="45"/>
      <c r="K434" s="45"/>
    </row>
    <row r="435" spans="1:11" x14ac:dyDescent="0.3">
      <c r="A435" s="45">
        <v>123468603</v>
      </c>
      <c r="B435" s="45">
        <v>434</v>
      </c>
      <c r="C435" s="45" t="s">
        <v>3373</v>
      </c>
      <c r="D435" s="45" t="s">
        <v>156</v>
      </c>
      <c r="E435" s="45" t="s">
        <v>449</v>
      </c>
      <c r="G435" s="45"/>
      <c r="H435" s="45"/>
      <c r="I435" s="45"/>
      <c r="J435" s="45"/>
      <c r="K435" s="45"/>
    </row>
    <row r="436" spans="1:11" x14ac:dyDescent="0.3">
      <c r="A436" s="45">
        <v>123469303</v>
      </c>
      <c r="B436" s="45">
        <v>435</v>
      </c>
      <c r="C436" s="45" t="s">
        <v>3374</v>
      </c>
      <c r="D436" s="45" t="s">
        <v>156</v>
      </c>
      <c r="E436" s="45" t="s">
        <v>449</v>
      </c>
      <c r="G436" s="45"/>
      <c r="H436" s="45"/>
      <c r="I436" s="45"/>
      <c r="J436" s="45"/>
      <c r="K436" s="45"/>
    </row>
    <row r="437" spans="1:11" x14ac:dyDescent="0.3">
      <c r="A437" s="45">
        <v>124150503</v>
      </c>
      <c r="B437" s="45">
        <v>436</v>
      </c>
      <c r="C437" s="45" t="s">
        <v>3375</v>
      </c>
      <c r="D437" s="45" t="s">
        <v>205</v>
      </c>
      <c r="E437" s="45" t="s">
        <v>204</v>
      </c>
      <c r="G437" s="45"/>
      <c r="H437" s="45"/>
      <c r="I437" s="45"/>
      <c r="J437" s="45"/>
      <c r="K437" s="45"/>
    </row>
    <row r="438" spans="1:11" x14ac:dyDescent="0.3">
      <c r="A438" s="45">
        <v>124151902</v>
      </c>
      <c r="B438" s="45">
        <v>437</v>
      </c>
      <c r="C438" s="45" t="s">
        <v>3376</v>
      </c>
      <c r="D438" s="45" t="s">
        <v>205</v>
      </c>
      <c r="E438" s="45" t="s">
        <v>204</v>
      </c>
      <c r="G438" s="45"/>
      <c r="H438" s="45"/>
      <c r="I438" s="45"/>
      <c r="J438" s="45"/>
      <c r="K438" s="45"/>
    </row>
    <row r="439" spans="1:11" x14ac:dyDescent="0.3">
      <c r="A439" s="45">
        <v>124152003</v>
      </c>
      <c r="B439" s="45">
        <v>438</v>
      </c>
      <c r="C439" s="45" t="s">
        <v>3377</v>
      </c>
      <c r="D439" s="45" t="s">
        <v>205</v>
      </c>
      <c r="E439" s="45" t="s">
        <v>204</v>
      </c>
      <c r="G439" s="45"/>
      <c r="H439" s="45"/>
      <c r="I439" s="45"/>
      <c r="J439" s="45"/>
      <c r="K439" s="45"/>
    </row>
    <row r="440" spans="1:11" x14ac:dyDescent="0.3">
      <c r="A440" s="45">
        <v>124153503</v>
      </c>
      <c r="B440" s="45">
        <v>439</v>
      </c>
      <c r="C440" s="45" t="s">
        <v>3378</v>
      </c>
      <c r="D440" s="45" t="s">
        <v>205</v>
      </c>
      <c r="E440" s="45" t="s">
        <v>204</v>
      </c>
      <c r="G440" s="45"/>
      <c r="H440" s="45"/>
      <c r="I440" s="45"/>
      <c r="J440" s="45"/>
      <c r="K440" s="45"/>
    </row>
    <row r="441" spans="1:11" x14ac:dyDescent="0.3">
      <c r="A441" s="45">
        <v>124154003</v>
      </c>
      <c r="B441" s="45">
        <v>440</v>
      </c>
      <c r="C441" s="45" t="s">
        <v>3379</v>
      </c>
      <c r="D441" s="45" t="s">
        <v>205</v>
      </c>
      <c r="E441" s="45" t="s">
        <v>204</v>
      </c>
      <c r="G441" s="45"/>
      <c r="H441" s="45"/>
      <c r="I441" s="45"/>
      <c r="J441" s="45"/>
      <c r="K441" s="45"/>
    </row>
    <row r="442" spans="1:11" x14ac:dyDescent="0.3">
      <c r="A442" s="45">
        <v>124156503</v>
      </c>
      <c r="B442" s="45">
        <v>441</v>
      </c>
      <c r="C442" s="45" t="s">
        <v>3380</v>
      </c>
      <c r="D442" s="45" t="s">
        <v>205</v>
      </c>
      <c r="E442" s="45" t="s">
        <v>204</v>
      </c>
      <c r="G442" s="45"/>
      <c r="H442" s="45"/>
      <c r="I442" s="45"/>
      <c r="J442" s="45"/>
      <c r="K442" s="45"/>
    </row>
    <row r="443" spans="1:11" x14ac:dyDescent="0.3">
      <c r="A443" s="45">
        <v>124156603</v>
      </c>
      <c r="B443" s="45">
        <v>442</v>
      </c>
      <c r="C443" s="45" t="s">
        <v>3381</v>
      </c>
      <c r="D443" s="45" t="s">
        <v>205</v>
      </c>
      <c r="E443" s="45" t="s">
        <v>204</v>
      </c>
      <c r="G443" s="45"/>
      <c r="H443" s="45"/>
      <c r="I443" s="45"/>
      <c r="J443" s="45"/>
      <c r="K443" s="45"/>
    </row>
    <row r="444" spans="1:11" x14ac:dyDescent="0.3">
      <c r="A444" s="45">
        <v>124156703</v>
      </c>
      <c r="B444" s="45">
        <v>443</v>
      </c>
      <c r="C444" s="45" t="s">
        <v>3382</v>
      </c>
      <c r="D444" s="45" t="s">
        <v>205</v>
      </c>
      <c r="E444" s="45" t="s">
        <v>204</v>
      </c>
      <c r="G444" s="45"/>
      <c r="H444" s="45"/>
      <c r="I444" s="45"/>
      <c r="J444" s="45"/>
      <c r="K444" s="45"/>
    </row>
    <row r="445" spans="1:11" x14ac:dyDescent="0.3">
      <c r="A445" s="45">
        <v>124157203</v>
      </c>
      <c r="B445" s="45">
        <v>444</v>
      </c>
      <c r="C445" s="45" t="s">
        <v>3383</v>
      </c>
      <c r="D445" s="45" t="s">
        <v>205</v>
      </c>
      <c r="E445" s="45" t="s">
        <v>204</v>
      </c>
      <c r="G445" s="45"/>
      <c r="H445" s="45"/>
      <c r="I445" s="45"/>
      <c r="J445" s="45"/>
      <c r="K445" s="45"/>
    </row>
    <row r="446" spans="1:11" x14ac:dyDescent="0.3">
      <c r="A446" s="45">
        <v>124157802</v>
      </c>
      <c r="B446" s="45">
        <v>445</v>
      </c>
      <c r="C446" s="45" t="s">
        <v>3384</v>
      </c>
      <c r="D446" s="45" t="s">
        <v>205</v>
      </c>
      <c r="E446" s="45" t="s">
        <v>204</v>
      </c>
      <c r="G446" s="45"/>
      <c r="H446" s="45"/>
      <c r="I446" s="45"/>
      <c r="J446" s="45"/>
      <c r="K446" s="45"/>
    </row>
    <row r="447" spans="1:11" x14ac:dyDescent="0.3">
      <c r="A447" s="45">
        <v>124158503</v>
      </c>
      <c r="B447" s="45">
        <v>446</v>
      </c>
      <c r="C447" s="45" t="s">
        <v>3385</v>
      </c>
      <c r="D447" s="45" t="s">
        <v>205</v>
      </c>
      <c r="E447" s="45" t="s">
        <v>204</v>
      </c>
      <c r="G447" s="45"/>
      <c r="H447" s="45"/>
      <c r="I447" s="45"/>
      <c r="J447" s="45"/>
      <c r="K447" s="45"/>
    </row>
    <row r="448" spans="1:11" x14ac:dyDescent="0.3">
      <c r="A448" s="45">
        <v>124159002</v>
      </c>
      <c r="B448" s="45">
        <v>447</v>
      </c>
      <c r="C448" s="45" t="s">
        <v>3386</v>
      </c>
      <c r="D448" s="45" t="s">
        <v>205</v>
      </c>
      <c r="E448" s="45" t="s">
        <v>204</v>
      </c>
      <c r="G448" s="45"/>
      <c r="H448" s="45"/>
      <c r="I448" s="45"/>
      <c r="J448" s="45"/>
      <c r="K448" s="45"/>
    </row>
    <row r="449" spans="1:11" x14ac:dyDescent="0.3">
      <c r="A449" s="45">
        <v>125231232</v>
      </c>
      <c r="B449" s="45">
        <v>448</v>
      </c>
      <c r="C449" s="45" t="s">
        <v>3387</v>
      </c>
      <c r="D449" s="45" t="s">
        <v>205</v>
      </c>
      <c r="E449" s="45" t="s">
        <v>269</v>
      </c>
      <c r="G449" s="45"/>
      <c r="H449" s="45"/>
      <c r="I449" s="45"/>
      <c r="J449" s="45"/>
      <c r="K449" s="45"/>
    </row>
    <row r="450" spans="1:11" x14ac:dyDescent="0.3">
      <c r="A450" s="45">
        <v>125231303</v>
      </c>
      <c r="B450" s="45">
        <v>449</v>
      </c>
      <c r="C450" s="45" t="s">
        <v>3388</v>
      </c>
      <c r="D450" s="45" t="s">
        <v>205</v>
      </c>
      <c r="E450" s="45" t="s">
        <v>269</v>
      </c>
      <c r="G450" s="45"/>
      <c r="H450" s="45"/>
      <c r="I450" s="45"/>
      <c r="J450" s="45"/>
      <c r="K450" s="45"/>
    </row>
    <row r="451" spans="1:11" x14ac:dyDescent="0.3">
      <c r="A451" s="45">
        <v>125234103</v>
      </c>
      <c r="B451" s="45">
        <v>450</v>
      </c>
      <c r="C451" s="45" t="s">
        <v>3389</v>
      </c>
      <c r="D451" s="45" t="s">
        <v>205</v>
      </c>
      <c r="E451" s="45" t="s">
        <v>269</v>
      </c>
      <c r="G451" s="45"/>
      <c r="H451" s="45"/>
      <c r="I451" s="45"/>
      <c r="J451" s="45"/>
      <c r="K451" s="45"/>
    </row>
    <row r="452" spans="1:11" x14ac:dyDescent="0.3">
      <c r="A452" s="45">
        <v>125234502</v>
      </c>
      <c r="B452" s="45">
        <v>451</v>
      </c>
      <c r="C452" s="45" t="s">
        <v>3390</v>
      </c>
      <c r="D452" s="45" t="s">
        <v>205</v>
      </c>
      <c r="E452" s="45" t="s">
        <v>269</v>
      </c>
      <c r="G452" s="45"/>
      <c r="H452" s="45"/>
      <c r="I452" s="45"/>
      <c r="J452" s="45"/>
      <c r="K452" s="45"/>
    </row>
    <row r="453" spans="1:11" x14ac:dyDescent="0.3">
      <c r="A453" s="45">
        <v>125235103</v>
      </c>
      <c r="B453" s="45">
        <v>452</v>
      </c>
      <c r="C453" s="45" t="s">
        <v>3391</v>
      </c>
      <c r="D453" s="45" t="s">
        <v>205</v>
      </c>
      <c r="E453" s="45" t="s">
        <v>269</v>
      </c>
      <c r="G453" s="45"/>
      <c r="H453" s="45"/>
      <c r="I453" s="45"/>
      <c r="J453" s="45"/>
      <c r="K453" s="45"/>
    </row>
    <row r="454" spans="1:11" x14ac:dyDescent="0.3">
      <c r="A454" s="45">
        <v>125235502</v>
      </c>
      <c r="B454" s="45">
        <v>453</v>
      </c>
      <c r="C454" s="45" t="s">
        <v>3392</v>
      </c>
      <c r="D454" s="45" t="s">
        <v>205</v>
      </c>
      <c r="E454" s="45" t="s">
        <v>269</v>
      </c>
      <c r="G454" s="45"/>
      <c r="H454" s="45"/>
      <c r="I454" s="45"/>
      <c r="J454" s="45"/>
      <c r="K454" s="45"/>
    </row>
    <row r="455" spans="1:11" x14ac:dyDescent="0.3">
      <c r="A455" s="45">
        <v>125236903</v>
      </c>
      <c r="B455" s="45">
        <v>454</v>
      </c>
      <c r="C455" s="45" t="s">
        <v>3393</v>
      </c>
      <c r="D455" s="45" t="s">
        <v>205</v>
      </c>
      <c r="E455" s="45" t="s">
        <v>269</v>
      </c>
      <c r="G455" s="45"/>
      <c r="H455" s="45"/>
      <c r="I455" s="45"/>
      <c r="J455" s="45"/>
      <c r="K455" s="45"/>
    </row>
    <row r="456" spans="1:11" x14ac:dyDescent="0.3">
      <c r="A456" s="45">
        <v>125237603</v>
      </c>
      <c r="B456" s="45">
        <v>455</v>
      </c>
      <c r="C456" s="45" t="s">
        <v>3394</v>
      </c>
      <c r="D456" s="45" t="s">
        <v>205</v>
      </c>
      <c r="E456" s="45" t="s">
        <v>269</v>
      </c>
      <c r="G456" s="45"/>
      <c r="H456" s="45"/>
      <c r="I456" s="45"/>
      <c r="J456" s="45"/>
      <c r="K456" s="45"/>
    </row>
    <row r="457" spans="1:11" x14ac:dyDescent="0.3">
      <c r="A457" s="45">
        <v>125237702</v>
      </c>
      <c r="B457" s="45">
        <v>456</v>
      </c>
      <c r="C457" s="45" t="s">
        <v>3395</v>
      </c>
      <c r="D457" s="45" t="s">
        <v>205</v>
      </c>
      <c r="E457" s="45" t="s">
        <v>269</v>
      </c>
      <c r="G457" s="45"/>
      <c r="H457" s="45"/>
      <c r="I457" s="45"/>
      <c r="J457" s="45"/>
      <c r="K457" s="45"/>
    </row>
    <row r="458" spans="1:11" x14ac:dyDescent="0.3">
      <c r="A458" s="45">
        <v>125237903</v>
      </c>
      <c r="B458" s="45">
        <v>457</v>
      </c>
      <c r="C458" s="45" t="s">
        <v>3396</v>
      </c>
      <c r="D458" s="45" t="s">
        <v>205</v>
      </c>
      <c r="E458" s="45" t="s">
        <v>269</v>
      </c>
      <c r="G458" s="45"/>
      <c r="H458" s="45"/>
      <c r="I458" s="45"/>
      <c r="J458" s="45"/>
      <c r="K458" s="45"/>
    </row>
    <row r="459" spans="1:11" x14ac:dyDescent="0.3">
      <c r="A459" s="45">
        <v>125238402</v>
      </c>
      <c r="B459" s="45">
        <v>458</v>
      </c>
      <c r="C459" s="45" t="s">
        <v>3397</v>
      </c>
      <c r="D459" s="45" t="s">
        <v>205</v>
      </c>
      <c r="E459" s="45" t="s">
        <v>269</v>
      </c>
      <c r="G459" s="45"/>
      <c r="H459" s="45"/>
      <c r="I459" s="45"/>
      <c r="J459" s="45"/>
      <c r="K459" s="45"/>
    </row>
    <row r="460" spans="1:11" x14ac:dyDescent="0.3">
      <c r="A460" s="45">
        <v>125238502</v>
      </c>
      <c r="B460" s="45">
        <v>459</v>
      </c>
      <c r="C460" s="45" t="s">
        <v>3398</v>
      </c>
      <c r="D460" s="45" t="s">
        <v>205</v>
      </c>
      <c r="E460" s="45" t="s">
        <v>269</v>
      </c>
      <c r="G460" s="45"/>
      <c r="H460" s="45"/>
      <c r="I460" s="45"/>
      <c r="J460" s="45"/>
      <c r="K460" s="45"/>
    </row>
    <row r="461" spans="1:11" x14ac:dyDescent="0.3">
      <c r="A461" s="45">
        <v>125239452</v>
      </c>
      <c r="B461" s="45">
        <v>460</v>
      </c>
      <c r="C461" s="45" t="s">
        <v>3399</v>
      </c>
      <c r="D461" s="45" t="s">
        <v>205</v>
      </c>
      <c r="E461" s="45" t="s">
        <v>269</v>
      </c>
      <c r="G461" s="45"/>
      <c r="H461" s="45"/>
      <c r="I461" s="45"/>
      <c r="J461" s="45"/>
      <c r="K461" s="45"/>
    </row>
    <row r="462" spans="1:11" x14ac:dyDescent="0.3">
      <c r="A462" s="45">
        <v>125239603</v>
      </c>
      <c r="B462" s="45">
        <v>461</v>
      </c>
      <c r="C462" s="45" t="s">
        <v>3400</v>
      </c>
      <c r="D462" s="45" t="s">
        <v>205</v>
      </c>
      <c r="E462" s="45" t="s">
        <v>269</v>
      </c>
      <c r="G462" s="45"/>
      <c r="H462" s="45"/>
      <c r="I462" s="45"/>
      <c r="J462" s="45"/>
      <c r="K462" s="45"/>
    </row>
    <row r="463" spans="1:11" x14ac:dyDescent="0.3">
      <c r="A463" s="45">
        <v>125239652</v>
      </c>
      <c r="B463" s="45">
        <v>462</v>
      </c>
      <c r="C463" s="45" t="s">
        <v>3401</v>
      </c>
      <c r="D463" s="45" t="s">
        <v>205</v>
      </c>
      <c r="E463" s="45" t="s">
        <v>269</v>
      </c>
      <c r="G463" s="45"/>
      <c r="H463" s="45"/>
      <c r="I463" s="45"/>
      <c r="J463" s="45"/>
      <c r="K463" s="45"/>
    </row>
    <row r="464" spans="1:11" x14ac:dyDescent="0.3">
      <c r="A464" s="45">
        <v>126515001</v>
      </c>
      <c r="B464" s="45">
        <v>463</v>
      </c>
      <c r="C464" s="45" t="s">
        <v>3402</v>
      </c>
      <c r="D464" s="45" t="s">
        <v>205</v>
      </c>
      <c r="E464" s="45" t="s">
        <v>495</v>
      </c>
      <c r="G464" s="45"/>
      <c r="H464" s="45"/>
      <c r="I464" s="45"/>
      <c r="J464" s="45"/>
      <c r="K464" s="45"/>
    </row>
    <row r="465" spans="1:11" x14ac:dyDescent="0.3">
      <c r="A465" s="45">
        <v>127040503</v>
      </c>
      <c r="B465" s="45">
        <v>464</v>
      </c>
      <c r="C465" s="45" t="s">
        <v>3403</v>
      </c>
      <c r="D465" s="45" t="s">
        <v>96</v>
      </c>
      <c r="E465" s="45" t="s">
        <v>95</v>
      </c>
      <c r="G465" s="45"/>
      <c r="H465" s="45"/>
      <c r="I465" s="45"/>
      <c r="J465" s="45"/>
      <c r="K465" s="45"/>
    </row>
    <row r="466" spans="1:11" x14ac:dyDescent="0.3">
      <c r="A466" s="45">
        <v>127040703</v>
      </c>
      <c r="B466" s="45">
        <v>465</v>
      </c>
      <c r="C466" s="45" t="s">
        <v>3404</v>
      </c>
      <c r="D466" s="45" t="s">
        <v>96</v>
      </c>
      <c r="E466" s="45" t="s">
        <v>95</v>
      </c>
      <c r="G466" s="45"/>
      <c r="H466" s="45"/>
      <c r="I466" s="45"/>
      <c r="J466" s="45"/>
      <c r="K466" s="45"/>
    </row>
    <row r="467" spans="1:11" x14ac:dyDescent="0.3">
      <c r="A467" s="45">
        <v>127041203</v>
      </c>
      <c r="B467" s="45">
        <v>466</v>
      </c>
      <c r="C467" s="45" t="s">
        <v>3405</v>
      </c>
      <c r="D467" s="45" t="s">
        <v>96</v>
      </c>
      <c r="E467" s="45" t="s">
        <v>95</v>
      </c>
      <c r="G467" s="45"/>
      <c r="H467" s="45"/>
      <c r="I467" s="45"/>
      <c r="J467" s="45"/>
      <c r="K467" s="45"/>
    </row>
    <row r="468" spans="1:11" x14ac:dyDescent="0.3">
      <c r="A468" s="45">
        <v>127041503</v>
      </c>
      <c r="B468" s="45">
        <v>467</v>
      </c>
      <c r="C468" s="45" t="s">
        <v>3406</v>
      </c>
      <c r="D468" s="45" t="s">
        <v>96</v>
      </c>
      <c r="E468" s="45" t="s">
        <v>95</v>
      </c>
      <c r="G468" s="45"/>
      <c r="H468" s="45"/>
      <c r="I468" s="45"/>
      <c r="J468" s="45"/>
      <c r="K468" s="45"/>
    </row>
    <row r="469" spans="1:11" x14ac:dyDescent="0.3">
      <c r="A469" s="45">
        <v>127041603</v>
      </c>
      <c r="B469" s="45">
        <v>468</v>
      </c>
      <c r="C469" s="45" t="s">
        <v>3407</v>
      </c>
      <c r="D469" s="45" t="s">
        <v>96</v>
      </c>
      <c r="E469" s="45" t="s">
        <v>95</v>
      </c>
      <c r="G469" s="45"/>
      <c r="H469" s="45"/>
      <c r="I469" s="45"/>
      <c r="J469" s="45"/>
      <c r="K469" s="45"/>
    </row>
    <row r="470" spans="1:11" x14ac:dyDescent="0.3">
      <c r="A470" s="45">
        <v>127042003</v>
      </c>
      <c r="B470" s="45">
        <v>469</v>
      </c>
      <c r="C470" s="45" t="s">
        <v>3408</v>
      </c>
      <c r="D470" s="45" t="s">
        <v>96</v>
      </c>
      <c r="E470" s="45" t="s">
        <v>95</v>
      </c>
      <c r="G470" s="45"/>
      <c r="H470" s="45"/>
      <c r="I470" s="45"/>
      <c r="J470" s="45"/>
      <c r="K470" s="45"/>
    </row>
    <row r="471" spans="1:11" x14ac:dyDescent="0.3">
      <c r="A471" s="45">
        <v>127042853</v>
      </c>
      <c r="B471" s="45">
        <v>470</v>
      </c>
      <c r="C471" s="45" t="s">
        <v>3409</v>
      </c>
      <c r="D471" s="45" t="s">
        <v>96</v>
      </c>
      <c r="E471" s="45" t="s">
        <v>95</v>
      </c>
      <c r="G471" s="45"/>
      <c r="H471" s="45"/>
      <c r="I471" s="45"/>
      <c r="J471" s="45"/>
      <c r="K471" s="45"/>
    </row>
    <row r="472" spans="1:11" x14ac:dyDescent="0.3">
      <c r="A472" s="45">
        <v>127044103</v>
      </c>
      <c r="B472" s="45">
        <v>471</v>
      </c>
      <c r="C472" s="45" t="s">
        <v>3410</v>
      </c>
      <c r="D472" s="45" t="s">
        <v>96</v>
      </c>
      <c r="E472" s="45" t="s">
        <v>95</v>
      </c>
      <c r="G472" s="45"/>
      <c r="H472" s="45"/>
      <c r="I472" s="45"/>
      <c r="J472" s="45"/>
      <c r="K472" s="45"/>
    </row>
    <row r="473" spans="1:11" x14ac:dyDescent="0.3">
      <c r="A473" s="45">
        <v>127045303</v>
      </c>
      <c r="B473" s="45">
        <v>472</v>
      </c>
      <c r="C473" s="45" t="s">
        <v>3411</v>
      </c>
      <c r="D473" s="45" t="s">
        <v>96</v>
      </c>
      <c r="E473" s="45" t="s">
        <v>95</v>
      </c>
      <c r="G473" s="45"/>
      <c r="H473" s="45"/>
      <c r="I473" s="45"/>
      <c r="J473" s="45"/>
      <c r="K473" s="45"/>
    </row>
    <row r="474" spans="1:11" x14ac:dyDescent="0.3">
      <c r="A474" s="45">
        <v>127045653</v>
      </c>
      <c r="B474" s="45">
        <v>473</v>
      </c>
      <c r="C474" s="45" t="s">
        <v>3412</v>
      </c>
      <c r="D474" s="45" t="s">
        <v>96</v>
      </c>
      <c r="E474" s="45" t="s">
        <v>95</v>
      </c>
      <c r="G474" s="45"/>
      <c r="H474" s="45"/>
      <c r="I474" s="45"/>
      <c r="J474" s="45"/>
      <c r="K474" s="45"/>
    </row>
    <row r="475" spans="1:11" x14ac:dyDescent="0.3">
      <c r="A475" s="45">
        <v>127045853</v>
      </c>
      <c r="B475" s="45">
        <v>474</v>
      </c>
      <c r="C475" s="45" t="s">
        <v>3413</v>
      </c>
      <c r="D475" s="45" t="s">
        <v>96</v>
      </c>
      <c r="E475" s="45" t="s">
        <v>95</v>
      </c>
      <c r="G475" s="45"/>
      <c r="H475" s="45"/>
      <c r="I475" s="45"/>
      <c r="J475" s="45"/>
      <c r="K475" s="45"/>
    </row>
    <row r="476" spans="1:11" x14ac:dyDescent="0.3">
      <c r="A476" s="45">
        <v>127046903</v>
      </c>
      <c r="B476" s="45">
        <v>475</v>
      </c>
      <c r="C476" s="45" t="s">
        <v>3414</v>
      </c>
      <c r="D476" s="45" t="s">
        <v>96</v>
      </c>
      <c r="E476" s="45" t="s">
        <v>95</v>
      </c>
      <c r="G476" s="45"/>
      <c r="H476" s="45"/>
      <c r="I476" s="45"/>
      <c r="J476" s="45"/>
      <c r="K476" s="45"/>
    </row>
    <row r="477" spans="1:11" x14ac:dyDescent="0.3">
      <c r="A477" s="45">
        <v>127047404</v>
      </c>
      <c r="B477" s="45">
        <v>476</v>
      </c>
      <c r="C477" s="45" t="s">
        <v>3415</v>
      </c>
      <c r="D477" s="45" t="s">
        <v>96</v>
      </c>
      <c r="E477" s="45" t="s">
        <v>95</v>
      </c>
      <c r="G477" s="45"/>
      <c r="H477" s="45"/>
      <c r="I477" s="45"/>
      <c r="J477" s="45"/>
      <c r="K477" s="45"/>
    </row>
    <row r="478" spans="1:11" x14ac:dyDescent="0.3">
      <c r="A478" s="45">
        <v>127049303</v>
      </c>
      <c r="B478" s="45">
        <v>477</v>
      </c>
      <c r="C478" s="45" t="s">
        <v>3416</v>
      </c>
      <c r="D478" s="45" t="s">
        <v>96</v>
      </c>
      <c r="E478" s="45" t="s">
        <v>95</v>
      </c>
      <c r="G478" s="45"/>
      <c r="H478" s="45"/>
      <c r="I478" s="45"/>
      <c r="J478" s="45"/>
      <c r="K478" s="45"/>
    </row>
    <row r="479" spans="1:11" x14ac:dyDescent="0.3">
      <c r="A479" s="45">
        <v>128030603</v>
      </c>
      <c r="B479" s="45">
        <v>478</v>
      </c>
      <c r="C479" s="45" t="s">
        <v>3417</v>
      </c>
      <c r="D479" s="45" t="s">
        <v>90</v>
      </c>
      <c r="E479" s="45" t="s">
        <v>89</v>
      </c>
      <c r="G479" s="45"/>
      <c r="H479" s="45"/>
      <c r="I479" s="45"/>
      <c r="J479" s="45"/>
      <c r="K479" s="45"/>
    </row>
    <row r="480" spans="1:11" x14ac:dyDescent="0.3">
      <c r="A480" s="45">
        <v>128030852</v>
      </c>
      <c r="B480" s="45">
        <v>479</v>
      </c>
      <c r="C480" s="45" t="s">
        <v>89</v>
      </c>
      <c r="D480" s="45" t="s">
        <v>90</v>
      </c>
      <c r="E480" s="45" t="s">
        <v>89</v>
      </c>
      <c r="G480" s="45"/>
      <c r="H480" s="45"/>
      <c r="I480" s="45"/>
      <c r="J480" s="45"/>
      <c r="K480" s="45"/>
    </row>
    <row r="481" spans="1:11" x14ac:dyDescent="0.3">
      <c r="A481" s="45">
        <v>128033053</v>
      </c>
      <c r="B481" s="45">
        <v>480</v>
      </c>
      <c r="C481" s="45" t="s">
        <v>3418</v>
      </c>
      <c r="D481" s="45" t="s">
        <v>90</v>
      </c>
      <c r="E481" s="45" t="s">
        <v>89</v>
      </c>
      <c r="G481" s="45"/>
      <c r="H481" s="45"/>
      <c r="I481" s="45"/>
      <c r="J481" s="45"/>
      <c r="K481" s="45"/>
    </row>
    <row r="482" spans="1:11" x14ac:dyDescent="0.3">
      <c r="A482" s="45">
        <v>128034503</v>
      </c>
      <c r="B482" s="45">
        <v>481</v>
      </c>
      <c r="C482" s="45" t="s">
        <v>3419</v>
      </c>
      <c r="D482" s="45" t="s">
        <v>90</v>
      </c>
      <c r="E482" s="45" t="s">
        <v>89</v>
      </c>
      <c r="G482" s="45"/>
      <c r="H482" s="45"/>
      <c r="I482" s="45"/>
      <c r="J482" s="45"/>
      <c r="K482" s="45"/>
    </row>
    <row r="483" spans="1:11" x14ac:dyDescent="0.3">
      <c r="A483" s="45">
        <v>128321103</v>
      </c>
      <c r="B483" s="45">
        <v>482</v>
      </c>
      <c r="C483" s="45" t="s">
        <v>3420</v>
      </c>
      <c r="D483" s="45" t="s">
        <v>90</v>
      </c>
      <c r="E483" s="45" t="s">
        <v>334</v>
      </c>
      <c r="G483" s="45"/>
      <c r="H483" s="45"/>
      <c r="I483" s="45"/>
      <c r="J483" s="45"/>
      <c r="K483" s="45"/>
    </row>
    <row r="484" spans="1:11" x14ac:dyDescent="0.3">
      <c r="A484" s="45">
        <v>128323303</v>
      </c>
      <c r="B484" s="45">
        <v>483</v>
      </c>
      <c r="C484" s="45" t="s">
        <v>3421</v>
      </c>
      <c r="D484" s="45" t="s">
        <v>90</v>
      </c>
      <c r="E484" s="45" t="s">
        <v>334</v>
      </c>
      <c r="G484" s="45"/>
      <c r="H484" s="45"/>
      <c r="I484" s="45"/>
      <c r="J484" s="45"/>
      <c r="K484" s="45"/>
    </row>
    <row r="485" spans="1:11" x14ac:dyDescent="0.3">
      <c r="A485" s="45">
        <v>128323703</v>
      </c>
      <c r="B485" s="45">
        <v>484</v>
      </c>
      <c r="C485" s="45" t="s">
        <v>3422</v>
      </c>
      <c r="D485" s="45" t="s">
        <v>90</v>
      </c>
      <c r="E485" s="45" t="s">
        <v>334</v>
      </c>
      <c r="G485" s="45"/>
      <c r="H485" s="45"/>
      <c r="I485" s="45"/>
      <c r="J485" s="45"/>
      <c r="K485" s="45"/>
    </row>
    <row r="486" spans="1:11" x14ac:dyDescent="0.3">
      <c r="A486" s="45">
        <v>128325203</v>
      </c>
      <c r="B486" s="45">
        <v>485</v>
      </c>
      <c r="C486" s="45" t="s">
        <v>3423</v>
      </c>
      <c r="D486" s="45" t="s">
        <v>90</v>
      </c>
      <c r="E486" s="45" t="s">
        <v>334</v>
      </c>
      <c r="G486" s="45"/>
      <c r="H486" s="45"/>
      <c r="I486" s="45"/>
      <c r="J486" s="45"/>
      <c r="K486" s="45"/>
    </row>
    <row r="487" spans="1:11" x14ac:dyDescent="0.3">
      <c r="A487" s="45">
        <v>128326303</v>
      </c>
      <c r="B487" s="45">
        <v>486</v>
      </c>
      <c r="C487" s="45" t="s">
        <v>3424</v>
      </c>
      <c r="D487" s="45" t="s">
        <v>90</v>
      </c>
      <c r="E487" s="45" t="s">
        <v>334</v>
      </c>
      <c r="G487" s="45"/>
      <c r="H487" s="45"/>
      <c r="I487" s="45"/>
      <c r="J487" s="45"/>
      <c r="K487" s="45"/>
    </row>
    <row r="488" spans="1:11" x14ac:dyDescent="0.3">
      <c r="A488" s="45">
        <v>128327303</v>
      </c>
      <c r="B488" s="45">
        <v>487</v>
      </c>
      <c r="C488" s="45" t="s">
        <v>3425</v>
      </c>
      <c r="D488" s="45" t="s">
        <v>90</v>
      </c>
      <c r="E488" s="45" t="s">
        <v>334</v>
      </c>
      <c r="G488" s="45"/>
      <c r="H488" s="45"/>
      <c r="I488" s="45"/>
      <c r="J488" s="45"/>
      <c r="K488" s="45"/>
    </row>
    <row r="489" spans="1:11" x14ac:dyDescent="0.3">
      <c r="A489" s="45">
        <v>128328003</v>
      </c>
      <c r="B489" s="45">
        <v>488</v>
      </c>
      <c r="C489" s="45" t="s">
        <v>3426</v>
      </c>
      <c r="D489" s="45" t="s">
        <v>90</v>
      </c>
      <c r="E489" s="45" t="s">
        <v>334</v>
      </c>
      <c r="G489" s="45"/>
      <c r="H489" s="45"/>
      <c r="I489" s="45"/>
      <c r="J489" s="45"/>
      <c r="K489" s="45"/>
    </row>
    <row r="490" spans="1:11" x14ac:dyDescent="0.3">
      <c r="A490" s="45">
        <v>129540803</v>
      </c>
      <c r="B490" s="45">
        <v>489</v>
      </c>
      <c r="C490" s="45" t="s">
        <v>3427</v>
      </c>
      <c r="D490" s="45" t="s">
        <v>118</v>
      </c>
      <c r="E490" s="45" t="s">
        <v>506</v>
      </c>
      <c r="G490" s="45"/>
      <c r="H490" s="45"/>
      <c r="I490" s="45"/>
      <c r="J490" s="45"/>
      <c r="K490" s="45"/>
    </row>
    <row r="491" spans="1:11" x14ac:dyDescent="0.3">
      <c r="A491" s="45">
        <v>129544503</v>
      </c>
      <c r="B491" s="45">
        <v>490</v>
      </c>
      <c r="C491" s="45" t="s">
        <v>3428</v>
      </c>
      <c r="D491" s="45" t="s">
        <v>118</v>
      </c>
      <c r="E491" s="45" t="s">
        <v>506</v>
      </c>
      <c r="G491" s="45"/>
      <c r="H491" s="45"/>
      <c r="I491" s="45"/>
      <c r="J491" s="45"/>
      <c r="K491" s="45"/>
    </row>
    <row r="492" spans="1:11" x14ac:dyDescent="0.3">
      <c r="A492" s="45">
        <v>129544703</v>
      </c>
      <c r="B492" s="45">
        <v>491</v>
      </c>
      <c r="C492" s="45" t="s">
        <v>3429</v>
      </c>
      <c r="D492" s="45" t="s">
        <v>118</v>
      </c>
      <c r="E492" s="45" t="s">
        <v>506</v>
      </c>
      <c r="G492" s="45"/>
      <c r="H492" s="45"/>
      <c r="I492" s="45"/>
      <c r="J492" s="45"/>
      <c r="K492" s="45"/>
    </row>
    <row r="493" spans="1:11" x14ac:dyDescent="0.3">
      <c r="A493" s="45">
        <v>129545003</v>
      </c>
      <c r="B493" s="45">
        <v>492</v>
      </c>
      <c r="C493" s="45" t="s">
        <v>3430</v>
      </c>
      <c r="D493" s="45" t="s">
        <v>118</v>
      </c>
      <c r="E493" s="45" t="s">
        <v>506</v>
      </c>
      <c r="G493" s="45"/>
      <c r="H493" s="45"/>
      <c r="I493" s="45"/>
      <c r="J493" s="45"/>
      <c r="K493" s="45"/>
    </row>
    <row r="494" spans="1:11" x14ac:dyDescent="0.3">
      <c r="A494" s="45">
        <v>129546003</v>
      </c>
      <c r="B494" s="45">
        <v>493</v>
      </c>
      <c r="C494" s="45" t="s">
        <v>3431</v>
      </c>
      <c r="D494" s="45" t="s">
        <v>118</v>
      </c>
      <c r="E494" s="45" t="s">
        <v>506</v>
      </c>
      <c r="G494" s="45"/>
      <c r="H494" s="45"/>
      <c r="I494" s="45"/>
      <c r="J494" s="45"/>
      <c r="K494" s="45"/>
    </row>
    <row r="495" spans="1:11" x14ac:dyDescent="0.3">
      <c r="A495" s="45">
        <v>129546103</v>
      </c>
      <c r="B495" s="45">
        <v>494</v>
      </c>
      <c r="C495" s="45" t="s">
        <v>3432</v>
      </c>
      <c r="D495" s="45" t="s">
        <v>118</v>
      </c>
      <c r="E495" s="45" t="s">
        <v>506</v>
      </c>
      <c r="G495" s="45"/>
      <c r="H495" s="45"/>
      <c r="I495" s="45"/>
      <c r="J495" s="45"/>
      <c r="K495" s="45"/>
    </row>
    <row r="496" spans="1:11" x14ac:dyDescent="0.3">
      <c r="A496" s="45">
        <v>129546803</v>
      </c>
      <c r="B496" s="45">
        <v>495</v>
      </c>
      <c r="C496" s="45" t="s">
        <v>3433</v>
      </c>
      <c r="D496" s="45" t="s">
        <v>118</v>
      </c>
      <c r="E496" s="45" t="s">
        <v>506</v>
      </c>
      <c r="G496" s="45"/>
      <c r="H496" s="45"/>
      <c r="I496" s="45"/>
      <c r="J496" s="45"/>
      <c r="K496" s="45"/>
    </row>
    <row r="497" spans="1:11" x14ac:dyDescent="0.3">
      <c r="A497" s="45">
        <v>129547203</v>
      </c>
      <c r="B497" s="45">
        <v>496</v>
      </c>
      <c r="C497" s="45" t="s">
        <v>3434</v>
      </c>
      <c r="D497" s="45" t="s">
        <v>118</v>
      </c>
      <c r="E497" s="45" t="s">
        <v>506</v>
      </c>
      <c r="G497" s="45"/>
      <c r="H497" s="45"/>
      <c r="I497" s="45"/>
      <c r="J497" s="45"/>
      <c r="K497" s="45"/>
    </row>
    <row r="498" spans="1:11" x14ac:dyDescent="0.3">
      <c r="A498" s="45">
        <v>129547303</v>
      </c>
      <c r="B498" s="45">
        <v>497</v>
      </c>
      <c r="C498" s="45" t="s">
        <v>3435</v>
      </c>
      <c r="D498" s="45" t="s">
        <v>118</v>
      </c>
      <c r="E498" s="45" t="s">
        <v>506</v>
      </c>
      <c r="G498" s="45"/>
      <c r="H498" s="45"/>
      <c r="I498" s="45"/>
      <c r="J498" s="45"/>
      <c r="K498" s="45"/>
    </row>
    <row r="499" spans="1:11" x14ac:dyDescent="0.3">
      <c r="A499" s="45">
        <v>129547603</v>
      </c>
      <c r="B499" s="45">
        <v>498</v>
      </c>
      <c r="C499" s="45" t="s">
        <v>3436</v>
      </c>
      <c r="D499" s="45" t="s">
        <v>118</v>
      </c>
      <c r="E499" s="45" t="s">
        <v>506</v>
      </c>
      <c r="G499" s="45"/>
      <c r="H499" s="45"/>
      <c r="I499" s="45"/>
      <c r="J499" s="45"/>
      <c r="K499" s="45"/>
    </row>
    <row r="500" spans="1:11" x14ac:dyDescent="0.3">
      <c r="A500" s="45">
        <v>129547803</v>
      </c>
      <c r="B500" s="45">
        <v>499</v>
      </c>
      <c r="C500" s="45" t="s">
        <v>3437</v>
      </c>
      <c r="D500" s="45" t="s">
        <v>118</v>
      </c>
      <c r="E500" s="45" t="s">
        <v>506</v>
      </c>
      <c r="G500" s="45"/>
      <c r="H500" s="45"/>
      <c r="I500" s="45"/>
      <c r="J500" s="45"/>
      <c r="K500" s="45"/>
    </row>
    <row r="501" spans="1:11" x14ac:dyDescent="0.3">
      <c r="A501" s="45">
        <v>129548803</v>
      </c>
      <c r="B501" s="45">
        <v>500</v>
      </c>
      <c r="C501" s="45" t="s">
        <v>3438</v>
      </c>
      <c r="D501" s="45" t="s">
        <v>118</v>
      </c>
      <c r="E501" s="45" t="s">
        <v>506</v>
      </c>
      <c r="G501" s="45"/>
      <c r="H501" s="45"/>
      <c r="I501" s="45"/>
      <c r="J501" s="45"/>
      <c r="K501" s="4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87"/>
  <sheetViews>
    <sheetView tabSelected="1" topLeftCell="B1" workbookViewId="0">
      <selection activeCell="C3" sqref="C3"/>
    </sheetView>
  </sheetViews>
  <sheetFormatPr defaultRowHeight="14.5" x14ac:dyDescent="0.35"/>
  <cols>
    <col min="1" max="1" width="11.26953125" hidden="1" customWidth="1"/>
    <col min="2" max="2" width="5.7265625" customWidth="1"/>
    <col min="3" max="3" width="33.453125" customWidth="1"/>
    <col min="4" max="4" width="16" hidden="1" customWidth="1"/>
    <col min="5" max="5" width="15.81640625" hidden="1" customWidth="1"/>
    <col min="6" max="6" width="12.26953125" hidden="1" customWidth="1"/>
    <col min="7" max="7" width="12.1796875" hidden="1" customWidth="1"/>
    <col min="8" max="8" width="18.7265625" customWidth="1"/>
    <col min="9" max="9" width="19.1796875" customWidth="1"/>
    <col min="10" max="10" width="10.7265625" customWidth="1"/>
    <col min="11" max="11" width="16.54296875" customWidth="1"/>
    <col min="12" max="12" width="18" customWidth="1"/>
    <col min="13" max="13" width="10.7265625" customWidth="1"/>
    <col min="14" max="14" width="15.26953125" customWidth="1"/>
    <col min="15" max="15" width="16.54296875" customWidth="1"/>
    <col min="16" max="16" width="15.453125" bestFit="1" customWidth="1"/>
    <col min="17" max="17" width="10.7265625" customWidth="1"/>
    <col min="18" max="18" width="17.26953125" customWidth="1"/>
    <col min="19" max="19" width="13" customWidth="1"/>
    <col min="20" max="20" width="10.7265625" customWidth="1"/>
    <col min="21" max="21" width="5.7265625" customWidth="1"/>
    <col min="23" max="23" width="13.81640625" bestFit="1" customWidth="1"/>
  </cols>
  <sheetData>
    <row r="1" spans="1:23" x14ac:dyDescent="0.35">
      <c r="A1" s="159"/>
      <c r="B1" s="159"/>
      <c r="C1" s="159"/>
      <c r="D1" s="159"/>
      <c r="E1" s="159"/>
      <c r="F1" s="159"/>
      <c r="G1" s="159"/>
      <c r="H1" s="159"/>
      <c r="I1" s="159"/>
      <c r="J1" s="159"/>
      <c r="K1" s="159"/>
      <c r="L1" s="159"/>
      <c r="M1" s="159"/>
      <c r="N1" s="159"/>
      <c r="O1" s="159"/>
      <c r="P1" s="159"/>
      <c r="Q1" s="159"/>
      <c r="R1" s="159"/>
      <c r="S1" s="159"/>
      <c r="T1" s="159"/>
      <c r="U1" s="159"/>
    </row>
    <row r="2" spans="1:23" x14ac:dyDescent="0.35">
      <c r="A2" s="159"/>
      <c r="B2" s="2"/>
      <c r="C2" s="198" t="s">
        <v>2</v>
      </c>
      <c r="D2" s="199"/>
      <c r="E2" s="199"/>
      <c r="F2" s="199"/>
      <c r="G2" s="199"/>
      <c r="H2" s="199"/>
      <c r="I2" s="199"/>
      <c r="J2" s="199"/>
      <c r="K2" s="199"/>
      <c r="L2" s="199"/>
      <c r="M2" s="199"/>
      <c r="N2" s="199"/>
      <c r="O2" s="199"/>
      <c r="P2" s="199"/>
      <c r="Q2" s="199"/>
      <c r="R2" s="199"/>
      <c r="S2" s="199"/>
      <c r="T2" s="199"/>
      <c r="U2" s="159"/>
    </row>
    <row r="3" spans="1:23" x14ac:dyDescent="0.35">
      <c r="A3" s="159"/>
      <c r="B3" s="2"/>
      <c r="C3" s="160" t="s">
        <v>3</v>
      </c>
      <c r="D3" s="160" t="s">
        <v>4</v>
      </c>
      <c r="E3" s="160" t="s">
        <v>5</v>
      </c>
      <c r="F3" s="160" t="s">
        <v>6</v>
      </c>
      <c r="G3" s="160" t="s">
        <v>7</v>
      </c>
      <c r="H3" s="160" t="s">
        <v>8</v>
      </c>
      <c r="I3" s="160" t="s">
        <v>9</v>
      </c>
      <c r="J3" s="160" t="s">
        <v>10</v>
      </c>
      <c r="K3" s="160" t="s">
        <v>11</v>
      </c>
      <c r="L3" s="160" t="s">
        <v>12</v>
      </c>
      <c r="M3" s="160" t="s">
        <v>13</v>
      </c>
      <c r="N3" s="160" t="s">
        <v>14</v>
      </c>
      <c r="O3" s="160" t="s">
        <v>15</v>
      </c>
      <c r="P3" s="160" t="s">
        <v>16</v>
      </c>
      <c r="Q3" s="160" t="s">
        <v>17</v>
      </c>
      <c r="R3" s="160" t="s">
        <v>18</v>
      </c>
      <c r="S3" s="160" t="s">
        <v>19</v>
      </c>
      <c r="T3" s="160" t="s">
        <v>20</v>
      </c>
      <c r="U3" s="159"/>
    </row>
    <row r="4" spans="1:23" x14ac:dyDescent="0.35">
      <c r="A4" s="159"/>
      <c r="B4" s="2"/>
      <c r="C4" s="2"/>
      <c r="D4" s="2"/>
      <c r="E4" s="2"/>
      <c r="F4" s="3"/>
      <c r="G4" s="2"/>
      <c r="H4" s="200" t="s">
        <v>21</v>
      </c>
      <c r="I4" s="201"/>
      <c r="J4" s="202"/>
      <c r="K4" s="200" t="s">
        <v>22</v>
      </c>
      <c r="L4" s="201"/>
      <c r="M4" s="201"/>
      <c r="N4" s="202"/>
      <c r="O4" s="201" t="s">
        <v>23</v>
      </c>
      <c r="P4" s="201"/>
      <c r="Q4" s="201"/>
      <c r="R4" s="203" t="str">
        <f>CONCATENATE("Secondary Career",CHAR(10),"&amp; Technical Education",CHAR(10),"Subsidy")</f>
        <v>Secondary Career
&amp; Technical Education
Subsidy</v>
      </c>
      <c r="S4" s="204"/>
      <c r="T4" s="205"/>
      <c r="U4" s="159"/>
    </row>
    <row r="5" spans="1:23" ht="73" thickBot="1" x14ac:dyDescent="0.4">
      <c r="A5" s="159"/>
      <c r="B5" s="2"/>
      <c r="C5" s="6" t="s">
        <v>24</v>
      </c>
      <c r="D5" s="6" t="s">
        <v>25</v>
      </c>
      <c r="E5" s="6" t="s">
        <v>26</v>
      </c>
      <c r="F5" s="6" t="s">
        <v>27</v>
      </c>
      <c r="G5" s="6" t="s">
        <v>28</v>
      </c>
      <c r="H5" s="8" t="s">
        <v>29</v>
      </c>
      <c r="I5" s="6" t="str">
        <f>CONCATENATE("Change from ",CHAR(10),"2024-25")</f>
        <v>Change from 
2024-25</v>
      </c>
      <c r="J5" s="7" t="s">
        <v>30</v>
      </c>
      <c r="K5" s="8" t="s">
        <v>29</v>
      </c>
      <c r="L5" s="6" t="str">
        <f>CONCATENATE("Change from ",CHAR(10),"2024-25")</f>
        <v>Change from 
2024-25</v>
      </c>
      <c r="M5" s="6" t="s">
        <v>30</v>
      </c>
      <c r="N5" s="7" t="s">
        <v>31</v>
      </c>
      <c r="O5" s="6" t="s">
        <v>29</v>
      </c>
      <c r="P5" s="6" t="str">
        <f>CONCATENATE("Change from ",CHAR(10),"2024-25")</f>
        <v>Change from 
2024-25</v>
      </c>
      <c r="Q5" s="6" t="s">
        <v>30</v>
      </c>
      <c r="R5" s="8" t="s">
        <v>29</v>
      </c>
      <c r="S5" s="6" t="str">
        <f>CONCATENATE("Change from ",CHAR(10),"2024-25")</f>
        <v>Change from 
2024-25</v>
      </c>
      <c r="T5" s="7" t="s">
        <v>30</v>
      </c>
      <c r="U5" s="159"/>
    </row>
    <row r="6" spans="1:23" ht="15" thickBot="1" x14ac:dyDescent="0.4">
      <c r="A6" s="159"/>
      <c r="B6" s="2"/>
      <c r="C6" s="168" t="s">
        <v>32</v>
      </c>
      <c r="D6" s="169"/>
      <c r="E6" s="169"/>
      <c r="F6" s="170"/>
      <c r="G6" s="169"/>
      <c r="H6" s="171">
        <v>8312444045</v>
      </c>
      <c r="I6" s="172">
        <v>49999999.8125</v>
      </c>
      <c r="J6" s="161">
        <v>0.60514781751076108</v>
      </c>
      <c r="K6" s="173">
        <v>1941769955.9000003</v>
      </c>
      <c r="L6" s="174">
        <v>565076401.34765625</v>
      </c>
      <c r="M6" s="175">
        <v>41.045910288393898</v>
      </c>
      <c r="N6" s="176">
        <v>6.1220532315899963</v>
      </c>
      <c r="O6" s="172">
        <v>1461785837</v>
      </c>
      <c r="P6" s="174">
        <v>46749999</v>
      </c>
      <c r="Q6" s="175">
        <v>3.3038031790117812</v>
      </c>
      <c r="R6" s="171">
        <v>131246705</v>
      </c>
      <c r="S6" s="172">
        <v>3783775</v>
      </c>
      <c r="T6" s="177">
        <v>2.9685297521404852</v>
      </c>
      <c r="U6" s="159"/>
      <c r="W6" s="186"/>
    </row>
    <row r="7" spans="1:23" x14ac:dyDescent="0.35">
      <c r="A7" s="162">
        <v>112011103</v>
      </c>
      <c r="B7" s="159"/>
      <c r="C7" s="109" t="s">
        <v>33</v>
      </c>
      <c r="D7" s="162" t="s">
        <v>34</v>
      </c>
      <c r="E7" s="162" t="s">
        <v>35</v>
      </c>
      <c r="F7" s="3">
        <v>193</v>
      </c>
      <c r="G7" s="3" t="s">
        <v>36</v>
      </c>
      <c r="H7" s="178">
        <v>7684452</v>
      </c>
      <c r="I7" s="178">
        <v>36794</v>
      </c>
      <c r="J7" s="182">
        <v>0.48111459612846375</v>
      </c>
      <c r="K7" s="178">
        <v>1418497.68</v>
      </c>
      <c r="L7" s="178">
        <v>362601.15625</v>
      </c>
      <c r="M7" s="182">
        <v>34.340595245361328</v>
      </c>
      <c r="N7" s="107">
        <v>0</v>
      </c>
      <c r="O7" s="178">
        <v>1456121</v>
      </c>
      <c r="P7" s="178">
        <v>38149</v>
      </c>
      <c r="Q7" s="182">
        <v>2.7</v>
      </c>
      <c r="R7" s="65">
        <v>69668</v>
      </c>
      <c r="S7" s="178">
        <v>-53967</v>
      </c>
      <c r="T7" s="180">
        <v>-43.650260925292969</v>
      </c>
      <c r="U7" s="159"/>
      <c r="W7" s="186"/>
    </row>
    <row r="8" spans="1:23" x14ac:dyDescent="0.35">
      <c r="A8" s="162">
        <v>112011603</v>
      </c>
      <c r="B8" s="159"/>
      <c r="C8" s="163" t="s">
        <v>37</v>
      </c>
      <c r="D8" s="164" t="s">
        <v>34</v>
      </c>
      <c r="E8" s="164" t="s">
        <v>35</v>
      </c>
      <c r="F8" s="165">
        <v>193</v>
      </c>
      <c r="G8" s="165" t="s">
        <v>36</v>
      </c>
      <c r="H8" s="179">
        <v>13177962</v>
      </c>
      <c r="I8" s="179">
        <v>103891</v>
      </c>
      <c r="J8" s="183">
        <v>0.79463392496109009</v>
      </c>
      <c r="K8" s="179">
        <v>5381552.0599999996</v>
      </c>
      <c r="L8" s="179">
        <v>1602577.625</v>
      </c>
      <c r="M8" s="183">
        <v>42.407737731933594</v>
      </c>
      <c r="N8" s="167">
        <v>0</v>
      </c>
      <c r="O8" s="179">
        <v>3158275</v>
      </c>
      <c r="P8" s="179">
        <v>136315</v>
      </c>
      <c r="Q8" s="183">
        <v>4.5</v>
      </c>
      <c r="R8" s="166">
        <v>481000</v>
      </c>
      <c r="S8" s="179">
        <v>57115</v>
      </c>
      <c r="T8" s="181">
        <v>13.474173545837402</v>
      </c>
      <c r="U8" s="159"/>
    </row>
    <row r="9" spans="1:23" x14ac:dyDescent="0.35">
      <c r="A9" s="162">
        <v>112013054</v>
      </c>
      <c r="B9" s="159"/>
      <c r="C9" s="109" t="s">
        <v>38</v>
      </c>
      <c r="D9" s="162" t="s">
        <v>34</v>
      </c>
      <c r="E9" s="162" t="s">
        <v>35</v>
      </c>
      <c r="F9" s="3">
        <v>193</v>
      </c>
      <c r="G9" s="3" t="s">
        <v>36</v>
      </c>
      <c r="H9" s="178">
        <v>4251789</v>
      </c>
      <c r="I9" s="178">
        <v>29047</v>
      </c>
      <c r="J9" s="182">
        <v>0.6878705620765686</v>
      </c>
      <c r="K9" s="178">
        <v>799597.57</v>
      </c>
      <c r="L9" s="178">
        <v>217220.484375</v>
      </c>
      <c r="M9" s="182">
        <v>37.298942565917969</v>
      </c>
      <c r="N9" s="107">
        <v>0</v>
      </c>
      <c r="O9" s="178">
        <v>820616</v>
      </c>
      <c r="P9" s="178">
        <v>12199</v>
      </c>
      <c r="Q9" s="182">
        <v>1.5</v>
      </c>
      <c r="R9" s="65">
        <v>79851</v>
      </c>
      <c r="S9" s="178">
        <v>-13076</v>
      </c>
      <c r="T9" s="180">
        <v>-14.071260452270508</v>
      </c>
      <c r="U9" s="159"/>
    </row>
    <row r="10" spans="1:23" x14ac:dyDescent="0.35">
      <c r="A10" s="162">
        <v>112013753</v>
      </c>
      <c r="B10" s="159"/>
      <c r="C10" s="163" t="s">
        <v>39</v>
      </c>
      <c r="D10" s="164" t="s">
        <v>34</v>
      </c>
      <c r="E10" s="164" t="s">
        <v>35</v>
      </c>
      <c r="F10" s="165">
        <v>193</v>
      </c>
      <c r="G10" s="165" t="s">
        <v>36</v>
      </c>
      <c r="H10" s="179">
        <v>10423812</v>
      </c>
      <c r="I10" s="179">
        <v>79534</v>
      </c>
      <c r="J10" s="183">
        <v>0.76886951923370361</v>
      </c>
      <c r="K10" s="179">
        <v>398479</v>
      </c>
      <c r="L10" s="179">
        <v>50000</v>
      </c>
      <c r="M10" s="183">
        <v>14.348067283630371</v>
      </c>
      <c r="N10" s="167">
        <v>0</v>
      </c>
      <c r="O10" s="179">
        <v>2303261</v>
      </c>
      <c r="P10" s="179">
        <v>59244</v>
      </c>
      <c r="Q10" s="183">
        <v>2.6</v>
      </c>
      <c r="R10" s="166">
        <v>375893</v>
      </c>
      <c r="S10" s="179">
        <v>-19044</v>
      </c>
      <c r="T10" s="181">
        <v>-4.8220348358154297</v>
      </c>
      <c r="U10" s="159"/>
    </row>
    <row r="11" spans="1:23" x14ac:dyDescent="0.35">
      <c r="A11" s="162">
        <v>112015203</v>
      </c>
      <c r="B11" s="159"/>
      <c r="C11" s="109" t="s">
        <v>40</v>
      </c>
      <c r="D11" s="162" t="s">
        <v>34</v>
      </c>
      <c r="E11" s="162" t="s">
        <v>35</v>
      </c>
      <c r="F11" s="3">
        <v>193</v>
      </c>
      <c r="G11" s="3" t="s">
        <v>36</v>
      </c>
      <c r="H11" s="178">
        <v>7882591</v>
      </c>
      <c r="I11" s="178">
        <v>40446</v>
      </c>
      <c r="J11" s="182">
        <v>0.51575171947479248</v>
      </c>
      <c r="K11" s="178">
        <v>1815982.25</v>
      </c>
      <c r="L11" s="178">
        <v>501299.125</v>
      </c>
      <c r="M11" s="182">
        <v>38.130794525146484</v>
      </c>
      <c r="N11" s="107">
        <v>0</v>
      </c>
      <c r="O11" s="178">
        <v>1646434</v>
      </c>
      <c r="P11" s="178">
        <v>33983</v>
      </c>
      <c r="Q11" s="182">
        <v>2.1</v>
      </c>
      <c r="R11" s="65">
        <v>102741</v>
      </c>
      <c r="S11" s="178">
        <v>1329</v>
      </c>
      <c r="T11" s="180">
        <v>1.3104958534240723</v>
      </c>
      <c r="U11" s="159"/>
    </row>
    <row r="12" spans="1:23" x14ac:dyDescent="0.35">
      <c r="A12" s="162">
        <v>112018523</v>
      </c>
      <c r="B12" s="159"/>
      <c r="C12" s="163" t="s">
        <v>41</v>
      </c>
      <c r="D12" s="164" t="s">
        <v>34</v>
      </c>
      <c r="E12" s="164" t="s">
        <v>35</v>
      </c>
      <c r="F12" s="165">
        <v>193</v>
      </c>
      <c r="G12" s="165" t="s">
        <v>36</v>
      </c>
      <c r="H12" s="179">
        <v>8860128</v>
      </c>
      <c r="I12" s="179">
        <v>51655</v>
      </c>
      <c r="J12" s="183">
        <v>0.58642399311065674</v>
      </c>
      <c r="K12" s="179">
        <v>2794477.16</v>
      </c>
      <c r="L12" s="179">
        <v>841907.75</v>
      </c>
      <c r="M12" s="183">
        <v>43.117942810058594</v>
      </c>
      <c r="N12" s="167">
        <v>0</v>
      </c>
      <c r="O12" s="179">
        <v>1582078</v>
      </c>
      <c r="P12" s="179">
        <v>61529</v>
      </c>
      <c r="Q12" s="183">
        <v>4</v>
      </c>
      <c r="R12" s="166">
        <v>106804</v>
      </c>
      <c r="S12" s="179">
        <v>-51017</v>
      </c>
      <c r="T12" s="181">
        <v>-32.325862884521484</v>
      </c>
      <c r="U12" s="159"/>
    </row>
    <row r="13" spans="1:23" x14ac:dyDescent="0.35">
      <c r="A13" s="162">
        <v>103020603</v>
      </c>
      <c r="B13" s="159"/>
      <c r="C13" s="109" t="s">
        <v>42</v>
      </c>
      <c r="D13" s="162" t="s">
        <v>43</v>
      </c>
      <c r="E13" s="162" t="s">
        <v>44</v>
      </c>
      <c r="F13" s="3">
        <v>217</v>
      </c>
      <c r="G13" s="3" t="s">
        <v>36</v>
      </c>
      <c r="H13" s="178">
        <v>3373314</v>
      </c>
      <c r="I13" s="178">
        <v>32446</v>
      </c>
      <c r="J13" s="182">
        <v>0.97118473052978516</v>
      </c>
      <c r="K13" s="178">
        <v>204493</v>
      </c>
      <c r="L13" s="178">
        <v>50000</v>
      </c>
      <c r="M13" s="182">
        <v>32.363925933837891</v>
      </c>
      <c r="N13" s="107">
        <v>0</v>
      </c>
      <c r="O13" s="178">
        <v>899769</v>
      </c>
      <c r="P13" s="178">
        <v>78349</v>
      </c>
      <c r="Q13" s="182">
        <v>9.5</v>
      </c>
      <c r="R13" s="65">
        <v>0</v>
      </c>
      <c r="S13" s="178"/>
      <c r="T13" s="180"/>
      <c r="U13" s="159"/>
    </row>
    <row r="14" spans="1:23" x14ac:dyDescent="0.35">
      <c r="A14" s="162">
        <v>103020753</v>
      </c>
      <c r="B14" s="159"/>
      <c r="C14" s="163" t="s">
        <v>45</v>
      </c>
      <c r="D14" s="164" t="s">
        <v>43</v>
      </c>
      <c r="E14" s="164" t="s">
        <v>44</v>
      </c>
      <c r="F14" s="165">
        <v>212</v>
      </c>
      <c r="G14" s="165" t="s">
        <v>36</v>
      </c>
      <c r="H14" s="179">
        <v>3852059</v>
      </c>
      <c r="I14" s="179">
        <v>26490</v>
      </c>
      <c r="J14" s="183">
        <v>0.69244599342346191</v>
      </c>
      <c r="K14" s="179">
        <v>208288</v>
      </c>
      <c r="L14" s="179">
        <v>50000</v>
      </c>
      <c r="M14" s="183">
        <v>31.587991714477539</v>
      </c>
      <c r="N14" s="167">
        <v>0</v>
      </c>
      <c r="O14" s="179">
        <v>957314</v>
      </c>
      <c r="P14" s="179">
        <v>18093</v>
      </c>
      <c r="Q14" s="183">
        <v>1.9</v>
      </c>
      <c r="R14" s="166">
        <v>0</v>
      </c>
      <c r="S14" s="179"/>
      <c r="T14" s="181"/>
      <c r="U14" s="159"/>
    </row>
    <row r="15" spans="1:23" x14ac:dyDescent="0.35">
      <c r="A15" s="162">
        <v>103021102</v>
      </c>
      <c r="B15" s="159"/>
      <c r="C15" s="109" t="s">
        <v>46</v>
      </c>
      <c r="D15" s="162" t="s">
        <v>43</v>
      </c>
      <c r="E15" s="162" t="s">
        <v>44</v>
      </c>
      <c r="F15" s="3">
        <v>217</v>
      </c>
      <c r="G15" s="3" t="s">
        <v>36</v>
      </c>
      <c r="H15" s="178">
        <v>13999483</v>
      </c>
      <c r="I15" s="178">
        <v>69283</v>
      </c>
      <c r="J15" s="182">
        <v>0.49735826253890991</v>
      </c>
      <c r="K15" s="178">
        <v>9009937.5999999996</v>
      </c>
      <c r="L15" s="178">
        <v>2631314</v>
      </c>
      <c r="M15" s="182">
        <v>41.252067565917969</v>
      </c>
      <c r="N15" s="107">
        <v>0</v>
      </c>
      <c r="O15" s="178">
        <v>3776488</v>
      </c>
      <c r="P15" s="178">
        <v>118930</v>
      </c>
      <c r="Q15" s="182">
        <v>3.3000000000000003</v>
      </c>
      <c r="R15" s="65">
        <v>0</v>
      </c>
      <c r="S15" s="178"/>
      <c r="T15" s="180"/>
      <c r="U15" s="159"/>
    </row>
    <row r="16" spans="1:23" x14ac:dyDescent="0.35">
      <c r="A16" s="162">
        <v>103021252</v>
      </c>
      <c r="B16" s="159"/>
      <c r="C16" s="163" t="s">
        <v>47</v>
      </c>
      <c r="D16" s="164" t="s">
        <v>43</v>
      </c>
      <c r="E16" s="164" t="s">
        <v>48</v>
      </c>
      <c r="F16" s="165"/>
      <c r="G16" s="165" t="s">
        <v>36</v>
      </c>
      <c r="H16" s="179">
        <v>10473830</v>
      </c>
      <c r="I16" s="179">
        <v>51528</v>
      </c>
      <c r="J16" s="183">
        <v>0.49440133571624756</v>
      </c>
      <c r="K16" s="179">
        <v>605751</v>
      </c>
      <c r="L16" s="179">
        <v>50000</v>
      </c>
      <c r="M16" s="183">
        <v>8.9968347549438477</v>
      </c>
      <c r="N16" s="167">
        <v>0</v>
      </c>
      <c r="O16" s="179">
        <v>3656102</v>
      </c>
      <c r="P16" s="179">
        <v>133031</v>
      </c>
      <c r="Q16" s="183">
        <v>3.8</v>
      </c>
      <c r="R16" s="166">
        <v>0</v>
      </c>
      <c r="S16" s="179"/>
      <c r="T16" s="181"/>
      <c r="U16" s="159"/>
    </row>
    <row r="17" spans="1:21" x14ac:dyDescent="0.35">
      <c r="A17" s="162">
        <v>103021453</v>
      </c>
      <c r="B17" s="159"/>
      <c r="C17" s="109" t="s">
        <v>49</v>
      </c>
      <c r="D17" s="162" t="s">
        <v>43</v>
      </c>
      <c r="E17" s="162" t="s">
        <v>44</v>
      </c>
      <c r="F17" s="3">
        <v>212</v>
      </c>
      <c r="G17" s="3" t="s">
        <v>36</v>
      </c>
      <c r="H17" s="178">
        <v>7464666</v>
      </c>
      <c r="I17" s="178">
        <v>69725</v>
      </c>
      <c r="J17" s="182">
        <v>0.94287431240081787</v>
      </c>
      <c r="K17" s="178">
        <v>2378178.25</v>
      </c>
      <c r="L17" s="178">
        <v>719798.875</v>
      </c>
      <c r="M17" s="182">
        <v>43.403751373291016</v>
      </c>
      <c r="N17" s="107">
        <v>66.058296203613281</v>
      </c>
      <c r="O17" s="178">
        <v>1254080</v>
      </c>
      <c r="P17" s="178">
        <v>30060</v>
      </c>
      <c r="Q17" s="182">
        <v>2.5</v>
      </c>
      <c r="R17" s="65">
        <v>0</v>
      </c>
      <c r="S17" s="178"/>
      <c r="T17" s="180"/>
      <c r="U17" s="159"/>
    </row>
    <row r="18" spans="1:21" x14ac:dyDescent="0.35">
      <c r="A18" s="162">
        <v>103021603</v>
      </c>
      <c r="B18" s="159"/>
      <c r="C18" s="163" t="s">
        <v>50</v>
      </c>
      <c r="D18" s="164" t="s">
        <v>43</v>
      </c>
      <c r="E18" s="164" t="s">
        <v>48</v>
      </c>
      <c r="F18" s="165"/>
      <c r="G18" s="165" t="s">
        <v>36</v>
      </c>
      <c r="H18" s="179">
        <v>5444414</v>
      </c>
      <c r="I18" s="179">
        <v>28224</v>
      </c>
      <c r="J18" s="183">
        <v>0.52110433578491211</v>
      </c>
      <c r="K18" s="179">
        <v>522041.94</v>
      </c>
      <c r="L18" s="179">
        <v>111003.9765625</v>
      </c>
      <c r="M18" s="183">
        <v>27.005773544311523</v>
      </c>
      <c r="N18" s="167">
        <v>100</v>
      </c>
      <c r="O18" s="179">
        <v>1352401</v>
      </c>
      <c r="P18" s="179">
        <v>57901</v>
      </c>
      <c r="Q18" s="183">
        <v>4.5</v>
      </c>
      <c r="R18" s="166">
        <v>0</v>
      </c>
      <c r="S18" s="179"/>
      <c r="T18" s="181"/>
      <c r="U18" s="159"/>
    </row>
    <row r="19" spans="1:21" x14ac:dyDescent="0.35">
      <c r="A19" s="162">
        <v>103021752</v>
      </c>
      <c r="B19" s="159"/>
      <c r="C19" s="109" t="s">
        <v>51</v>
      </c>
      <c r="D19" s="162" t="s">
        <v>43</v>
      </c>
      <c r="E19" s="162" t="s">
        <v>48</v>
      </c>
      <c r="F19" s="3"/>
      <c r="G19" s="3" t="s">
        <v>36</v>
      </c>
      <c r="H19" s="178">
        <v>7172869</v>
      </c>
      <c r="I19" s="178">
        <v>82283</v>
      </c>
      <c r="J19" s="182">
        <v>1.1604541540145874</v>
      </c>
      <c r="K19" s="178">
        <v>403975</v>
      </c>
      <c r="L19" s="178">
        <v>50000</v>
      </c>
      <c r="M19" s="182">
        <v>14.125290870666504</v>
      </c>
      <c r="N19" s="107">
        <v>0</v>
      </c>
      <c r="O19" s="178">
        <v>2107378</v>
      </c>
      <c r="P19" s="178">
        <v>73979</v>
      </c>
      <c r="Q19" s="182">
        <v>3.5999999999999996</v>
      </c>
      <c r="R19" s="65">
        <v>0</v>
      </c>
      <c r="S19" s="178"/>
      <c r="T19" s="180"/>
      <c r="U19" s="159"/>
    </row>
    <row r="20" spans="1:21" x14ac:dyDescent="0.35">
      <c r="A20" s="162">
        <v>103021903</v>
      </c>
      <c r="B20" s="159"/>
      <c r="C20" s="163" t="s">
        <v>52</v>
      </c>
      <c r="D20" s="164" t="s">
        <v>43</v>
      </c>
      <c r="E20" s="164" t="s">
        <v>44</v>
      </c>
      <c r="F20" s="165">
        <v>211</v>
      </c>
      <c r="G20" s="165" t="s">
        <v>36</v>
      </c>
      <c r="H20" s="179">
        <v>10518759</v>
      </c>
      <c r="I20" s="179">
        <v>165399</v>
      </c>
      <c r="J20" s="183">
        <v>1.5975393056869507</v>
      </c>
      <c r="K20" s="179">
        <v>538991.5</v>
      </c>
      <c r="L20" s="179">
        <v>106128.859375</v>
      </c>
      <c r="M20" s="183">
        <v>24.517906188964844</v>
      </c>
      <c r="N20" s="167">
        <v>0</v>
      </c>
      <c r="O20" s="179">
        <v>1705515</v>
      </c>
      <c r="P20" s="179">
        <v>69408</v>
      </c>
      <c r="Q20" s="183">
        <v>4.2</v>
      </c>
      <c r="R20" s="166">
        <v>0</v>
      </c>
      <c r="S20" s="179"/>
      <c r="T20" s="181"/>
      <c r="U20" s="159"/>
    </row>
    <row r="21" spans="1:21" x14ac:dyDescent="0.35">
      <c r="A21" s="162">
        <v>103022103</v>
      </c>
      <c r="B21" s="159"/>
      <c r="C21" s="109" t="s">
        <v>53</v>
      </c>
      <c r="D21" s="162" t="s">
        <v>43</v>
      </c>
      <c r="E21" s="162" t="s">
        <v>44</v>
      </c>
      <c r="F21" s="3">
        <v>214</v>
      </c>
      <c r="G21" s="3" t="s">
        <v>36</v>
      </c>
      <c r="H21" s="178">
        <v>2419795</v>
      </c>
      <c r="I21" s="178">
        <v>6571</v>
      </c>
      <c r="J21" s="182">
        <v>0.27229133248329163</v>
      </c>
      <c r="K21" s="178">
        <v>766160.63</v>
      </c>
      <c r="L21" s="178">
        <v>56478.2109375</v>
      </c>
      <c r="M21" s="182">
        <v>7.9582371711730957</v>
      </c>
      <c r="N21" s="107">
        <v>100</v>
      </c>
      <c r="O21" s="178">
        <v>633061</v>
      </c>
      <c r="P21" s="178">
        <v>15659</v>
      </c>
      <c r="Q21" s="182">
        <v>2.5</v>
      </c>
      <c r="R21" s="65">
        <v>0</v>
      </c>
      <c r="S21" s="178"/>
      <c r="T21" s="180"/>
      <c r="U21" s="159"/>
    </row>
    <row r="22" spans="1:21" x14ac:dyDescent="0.35">
      <c r="A22" s="162">
        <v>103022253</v>
      </c>
      <c r="B22" s="159"/>
      <c r="C22" s="163" t="s">
        <v>54</v>
      </c>
      <c r="D22" s="164" t="s">
        <v>43</v>
      </c>
      <c r="E22" s="164" t="s">
        <v>44</v>
      </c>
      <c r="F22" s="165">
        <v>211</v>
      </c>
      <c r="G22" s="165" t="s">
        <v>36</v>
      </c>
      <c r="H22" s="179">
        <v>7245852</v>
      </c>
      <c r="I22" s="179">
        <v>24954</v>
      </c>
      <c r="J22" s="183">
        <v>0.34558027982711792</v>
      </c>
      <c r="K22" s="179">
        <v>621959.17000000004</v>
      </c>
      <c r="L22" s="179">
        <v>119162.5078125</v>
      </c>
      <c r="M22" s="183">
        <v>23.699939727783203</v>
      </c>
      <c r="N22" s="167">
        <v>0</v>
      </c>
      <c r="O22" s="179">
        <v>1819612</v>
      </c>
      <c r="P22" s="179">
        <v>58693</v>
      </c>
      <c r="Q22" s="183">
        <v>3.3000000000000003</v>
      </c>
      <c r="R22" s="166">
        <v>0</v>
      </c>
      <c r="S22" s="179"/>
      <c r="T22" s="181"/>
      <c r="U22" s="159"/>
    </row>
    <row r="23" spans="1:21" x14ac:dyDescent="0.35">
      <c r="A23" s="162">
        <v>103022503</v>
      </c>
      <c r="B23" s="159"/>
      <c r="C23" s="109" t="s">
        <v>55</v>
      </c>
      <c r="D23" s="162" t="s">
        <v>43</v>
      </c>
      <c r="E23" s="162" t="s">
        <v>44</v>
      </c>
      <c r="F23" s="3">
        <v>216</v>
      </c>
      <c r="G23" s="3" t="s">
        <v>36</v>
      </c>
      <c r="H23" s="178">
        <v>15061069</v>
      </c>
      <c r="I23" s="178">
        <v>56559</v>
      </c>
      <c r="J23" s="182">
        <v>0.37694665789604187</v>
      </c>
      <c r="K23" s="178">
        <v>943864.38</v>
      </c>
      <c r="L23" s="178">
        <v>247014.546875</v>
      </c>
      <c r="M23" s="182">
        <v>35.447311401367188</v>
      </c>
      <c r="N23" s="107">
        <v>0</v>
      </c>
      <c r="O23" s="178">
        <v>1120859</v>
      </c>
      <c r="P23" s="178">
        <v>47601</v>
      </c>
      <c r="Q23" s="182">
        <v>4.3999999999999995</v>
      </c>
      <c r="R23" s="65">
        <v>0</v>
      </c>
      <c r="S23" s="178"/>
      <c r="T23" s="180"/>
      <c r="U23" s="159"/>
    </row>
    <row r="24" spans="1:21" x14ac:dyDescent="0.35">
      <c r="A24" s="162">
        <v>103022803</v>
      </c>
      <c r="B24" s="159"/>
      <c r="C24" s="163" t="s">
        <v>56</v>
      </c>
      <c r="D24" s="164" t="s">
        <v>43</v>
      </c>
      <c r="E24" s="164" t="s">
        <v>44</v>
      </c>
      <c r="F24" s="165">
        <v>215</v>
      </c>
      <c r="G24" s="165" t="s">
        <v>36</v>
      </c>
      <c r="H24" s="179">
        <v>12929794</v>
      </c>
      <c r="I24" s="179">
        <v>73800</v>
      </c>
      <c r="J24" s="183">
        <v>0.57405132055282593</v>
      </c>
      <c r="K24" s="179">
        <v>4972579.25</v>
      </c>
      <c r="L24" s="179">
        <v>865473.375</v>
      </c>
      <c r="M24" s="183">
        <v>21.07258415222168</v>
      </c>
      <c r="N24" s="167">
        <v>39.425750732421875</v>
      </c>
      <c r="O24" s="179">
        <v>2501774</v>
      </c>
      <c r="P24" s="179">
        <v>131924</v>
      </c>
      <c r="Q24" s="183">
        <v>5.6000000000000005</v>
      </c>
      <c r="R24" s="166">
        <v>0</v>
      </c>
      <c r="S24" s="179"/>
      <c r="T24" s="181"/>
      <c r="U24" s="159"/>
    </row>
    <row r="25" spans="1:21" x14ac:dyDescent="0.35">
      <c r="A25" s="162">
        <v>103023153</v>
      </c>
      <c r="B25" s="159"/>
      <c r="C25" s="109" t="s">
        <v>57</v>
      </c>
      <c r="D25" s="162" t="s">
        <v>43</v>
      </c>
      <c r="E25" s="162" t="s">
        <v>44</v>
      </c>
      <c r="F25" s="3">
        <v>213</v>
      </c>
      <c r="G25" s="3" t="s">
        <v>36</v>
      </c>
      <c r="H25" s="178">
        <v>11847731</v>
      </c>
      <c r="I25" s="178">
        <v>92701</v>
      </c>
      <c r="J25" s="182">
        <v>0.78860706090927124</v>
      </c>
      <c r="K25" s="178">
        <v>955450.21</v>
      </c>
      <c r="L25" s="178">
        <v>167272.921875</v>
      </c>
      <c r="M25" s="182">
        <v>21.222753524780273</v>
      </c>
      <c r="N25" s="107">
        <v>73.684051513671875</v>
      </c>
      <c r="O25" s="178">
        <v>2588779</v>
      </c>
      <c r="P25" s="178">
        <v>90835</v>
      </c>
      <c r="Q25" s="182">
        <v>3.5999999999999996</v>
      </c>
      <c r="R25" s="65">
        <v>0</v>
      </c>
      <c r="S25" s="178"/>
      <c r="T25" s="180"/>
      <c r="U25" s="159"/>
    </row>
    <row r="26" spans="1:21" x14ac:dyDescent="0.35">
      <c r="A26" s="162">
        <v>103023912</v>
      </c>
      <c r="B26" s="159"/>
      <c r="C26" s="163" t="s">
        <v>58</v>
      </c>
      <c r="D26" s="164" t="s">
        <v>43</v>
      </c>
      <c r="E26" s="164" t="s">
        <v>44</v>
      </c>
      <c r="F26" s="165">
        <v>213</v>
      </c>
      <c r="G26" s="165" t="s">
        <v>36</v>
      </c>
      <c r="H26" s="179">
        <v>6258077</v>
      </c>
      <c r="I26" s="179">
        <v>74912</v>
      </c>
      <c r="J26" s="183">
        <v>1.2115478515625</v>
      </c>
      <c r="K26" s="179">
        <v>305030</v>
      </c>
      <c r="L26" s="179">
        <v>50000</v>
      </c>
      <c r="M26" s="183">
        <v>19.605537414550781</v>
      </c>
      <c r="N26" s="167">
        <v>0</v>
      </c>
      <c r="O26" s="179">
        <v>2710782</v>
      </c>
      <c r="P26" s="179">
        <v>30820</v>
      </c>
      <c r="Q26" s="183">
        <v>1.2</v>
      </c>
      <c r="R26" s="166">
        <v>0</v>
      </c>
      <c r="S26" s="179"/>
      <c r="T26" s="181"/>
      <c r="U26" s="159"/>
    </row>
    <row r="27" spans="1:21" x14ac:dyDescent="0.35">
      <c r="A27" s="162">
        <v>103024102</v>
      </c>
      <c r="B27" s="159"/>
      <c r="C27" s="109" t="s">
        <v>59</v>
      </c>
      <c r="D27" s="162" t="s">
        <v>43</v>
      </c>
      <c r="E27" s="162" t="s">
        <v>44</v>
      </c>
      <c r="F27" s="3">
        <v>213</v>
      </c>
      <c r="G27" s="3" t="s">
        <v>36</v>
      </c>
      <c r="H27" s="178">
        <v>11200265</v>
      </c>
      <c r="I27" s="178">
        <v>130179</v>
      </c>
      <c r="J27" s="182">
        <v>1.1759529113769531</v>
      </c>
      <c r="K27" s="178">
        <v>485880</v>
      </c>
      <c r="L27" s="178">
        <v>50000</v>
      </c>
      <c r="M27" s="182">
        <v>11.471047401428223</v>
      </c>
      <c r="N27" s="107">
        <v>0</v>
      </c>
      <c r="O27" s="178">
        <v>3403204</v>
      </c>
      <c r="P27" s="178">
        <v>173578</v>
      </c>
      <c r="Q27" s="182">
        <v>5.4</v>
      </c>
      <c r="R27" s="65">
        <v>0</v>
      </c>
      <c r="S27" s="178"/>
      <c r="T27" s="180"/>
      <c r="U27" s="159"/>
    </row>
    <row r="28" spans="1:21" x14ac:dyDescent="0.35">
      <c r="A28" s="162">
        <v>103024603</v>
      </c>
      <c r="B28" s="159"/>
      <c r="C28" s="163" t="s">
        <v>60</v>
      </c>
      <c r="D28" s="164" t="s">
        <v>43</v>
      </c>
      <c r="E28" s="164" t="s">
        <v>44</v>
      </c>
      <c r="F28" s="165">
        <v>212</v>
      </c>
      <c r="G28" s="165" t="s">
        <v>36</v>
      </c>
      <c r="H28" s="179">
        <v>6176541</v>
      </c>
      <c r="I28" s="179">
        <v>20298</v>
      </c>
      <c r="J28" s="183">
        <v>0.3297140896320343</v>
      </c>
      <c r="K28" s="179">
        <v>394130</v>
      </c>
      <c r="L28" s="179">
        <v>50000</v>
      </c>
      <c r="M28" s="183">
        <v>14.529393196105957</v>
      </c>
      <c r="N28" s="167">
        <v>0</v>
      </c>
      <c r="O28" s="179">
        <v>1857256</v>
      </c>
      <c r="P28" s="179">
        <v>29287</v>
      </c>
      <c r="Q28" s="183">
        <v>1.6</v>
      </c>
      <c r="R28" s="166">
        <v>0</v>
      </c>
      <c r="S28" s="179"/>
      <c r="T28" s="181"/>
      <c r="U28" s="159"/>
    </row>
    <row r="29" spans="1:21" x14ac:dyDescent="0.35">
      <c r="A29" s="162">
        <v>103024753</v>
      </c>
      <c r="B29" s="159"/>
      <c r="C29" s="109" t="s">
        <v>61</v>
      </c>
      <c r="D29" s="162" t="s">
        <v>43</v>
      </c>
      <c r="E29" s="162" t="s">
        <v>44</v>
      </c>
      <c r="F29" s="3">
        <v>216</v>
      </c>
      <c r="G29" s="3" t="s">
        <v>36</v>
      </c>
      <c r="H29" s="178">
        <v>15122715</v>
      </c>
      <c r="I29" s="178">
        <v>48446</v>
      </c>
      <c r="J29" s="182">
        <v>0.321382075548172</v>
      </c>
      <c r="K29" s="178">
        <v>2679299.7799999998</v>
      </c>
      <c r="L29" s="178">
        <v>739501</v>
      </c>
      <c r="M29" s="182">
        <v>38.122562408447266</v>
      </c>
      <c r="N29" s="107">
        <v>3.3154709339141846</v>
      </c>
      <c r="O29" s="178">
        <v>3064987</v>
      </c>
      <c r="P29" s="178">
        <v>106970</v>
      </c>
      <c r="Q29" s="182">
        <v>3.5999999999999996</v>
      </c>
      <c r="R29" s="65">
        <v>0</v>
      </c>
      <c r="S29" s="178"/>
      <c r="T29" s="180"/>
      <c r="U29" s="159"/>
    </row>
    <row r="30" spans="1:21" x14ac:dyDescent="0.35">
      <c r="A30" s="162">
        <v>103025002</v>
      </c>
      <c r="B30" s="159"/>
      <c r="C30" s="163" t="s">
        <v>62</v>
      </c>
      <c r="D30" s="164" t="s">
        <v>43</v>
      </c>
      <c r="E30" s="164" t="s">
        <v>44</v>
      </c>
      <c r="F30" s="165">
        <v>213</v>
      </c>
      <c r="G30" s="165" t="s">
        <v>36</v>
      </c>
      <c r="H30" s="179">
        <v>6369891</v>
      </c>
      <c r="I30" s="179">
        <v>30370</v>
      </c>
      <c r="J30" s="183">
        <v>0.47905826568603516</v>
      </c>
      <c r="K30" s="179">
        <v>331127</v>
      </c>
      <c r="L30" s="179">
        <v>50000</v>
      </c>
      <c r="M30" s="183">
        <v>17.785556793212891</v>
      </c>
      <c r="N30" s="167">
        <v>0</v>
      </c>
      <c r="O30" s="179">
        <v>1855088</v>
      </c>
      <c r="P30" s="179">
        <v>56581</v>
      </c>
      <c r="Q30" s="183">
        <v>3.1</v>
      </c>
      <c r="R30" s="166">
        <v>0</v>
      </c>
      <c r="S30" s="179"/>
      <c r="T30" s="181"/>
      <c r="U30" s="159"/>
    </row>
    <row r="31" spans="1:21" x14ac:dyDescent="0.35">
      <c r="A31" s="162">
        <v>103026002</v>
      </c>
      <c r="B31" s="159"/>
      <c r="C31" s="109" t="s">
        <v>63</v>
      </c>
      <c r="D31" s="162" t="s">
        <v>43</v>
      </c>
      <c r="E31" s="162" t="s">
        <v>44</v>
      </c>
      <c r="F31" s="3">
        <v>216</v>
      </c>
      <c r="G31" s="3" t="s">
        <v>36</v>
      </c>
      <c r="H31" s="178">
        <v>38672562</v>
      </c>
      <c r="I31" s="178">
        <v>308737</v>
      </c>
      <c r="J31" s="182">
        <v>0.80476075410842896</v>
      </c>
      <c r="K31" s="178">
        <v>8477497.7799999993</v>
      </c>
      <c r="L31" s="178">
        <v>2529711.25</v>
      </c>
      <c r="M31" s="182">
        <v>42.531978607177734</v>
      </c>
      <c r="N31" s="107">
        <v>0</v>
      </c>
      <c r="O31" s="178">
        <v>5474927</v>
      </c>
      <c r="P31" s="178">
        <v>249684</v>
      </c>
      <c r="Q31" s="182">
        <v>4.8</v>
      </c>
      <c r="R31" s="65">
        <v>0</v>
      </c>
      <c r="S31" s="178"/>
      <c r="T31" s="180"/>
      <c r="U31" s="159"/>
    </row>
    <row r="32" spans="1:21" x14ac:dyDescent="0.35">
      <c r="A32" s="162">
        <v>103026303</v>
      </c>
      <c r="B32" s="159"/>
      <c r="C32" s="163" t="s">
        <v>64</v>
      </c>
      <c r="D32" s="164" t="s">
        <v>43</v>
      </c>
      <c r="E32" s="164" t="s">
        <v>44</v>
      </c>
      <c r="F32" s="165">
        <v>214</v>
      </c>
      <c r="G32" s="165" t="s">
        <v>36</v>
      </c>
      <c r="H32" s="179">
        <v>6294339</v>
      </c>
      <c r="I32" s="179">
        <v>64619</v>
      </c>
      <c r="J32" s="183">
        <v>1.0372697114944458</v>
      </c>
      <c r="K32" s="179">
        <v>296733</v>
      </c>
      <c r="L32" s="179">
        <v>50000</v>
      </c>
      <c r="M32" s="183">
        <v>20.264820098876953</v>
      </c>
      <c r="N32" s="167">
        <v>0</v>
      </c>
      <c r="O32" s="179">
        <v>2096731</v>
      </c>
      <c r="P32" s="179">
        <v>88670</v>
      </c>
      <c r="Q32" s="183">
        <v>4.3999999999999995</v>
      </c>
      <c r="R32" s="166">
        <v>0</v>
      </c>
      <c r="S32" s="179"/>
      <c r="T32" s="181"/>
      <c r="U32" s="159"/>
    </row>
    <row r="33" spans="1:21" x14ac:dyDescent="0.35">
      <c r="A33" s="162">
        <v>103026343</v>
      </c>
      <c r="B33" s="159"/>
      <c r="C33" s="109" t="s">
        <v>65</v>
      </c>
      <c r="D33" s="162" t="s">
        <v>43</v>
      </c>
      <c r="E33" s="162" t="s">
        <v>44</v>
      </c>
      <c r="F33" s="3">
        <v>217</v>
      </c>
      <c r="G33" s="3" t="s">
        <v>36</v>
      </c>
      <c r="H33" s="178">
        <v>9701658</v>
      </c>
      <c r="I33" s="178">
        <v>66148</v>
      </c>
      <c r="J33" s="182">
        <v>0.68650233745574951</v>
      </c>
      <c r="K33" s="178">
        <v>435009</v>
      </c>
      <c r="L33" s="178">
        <v>50000</v>
      </c>
      <c r="M33" s="182">
        <v>12.986709594726563</v>
      </c>
      <c r="N33" s="107">
        <v>0</v>
      </c>
      <c r="O33" s="178">
        <v>2723962</v>
      </c>
      <c r="P33" s="178">
        <v>105199</v>
      </c>
      <c r="Q33" s="182">
        <v>4</v>
      </c>
      <c r="R33" s="65">
        <v>0</v>
      </c>
      <c r="S33" s="178"/>
      <c r="T33" s="180"/>
      <c r="U33" s="159"/>
    </row>
    <row r="34" spans="1:21" x14ac:dyDescent="0.35">
      <c r="A34" s="162">
        <v>103026402</v>
      </c>
      <c r="B34" s="159"/>
      <c r="C34" s="163" t="s">
        <v>66</v>
      </c>
      <c r="D34" s="164" t="s">
        <v>43</v>
      </c>
      <c r="E34" s="164" t="s">
        <v>44</v>
      </c>
      <c r="F34" s="165">
        <v>215</v>
      </c>
      <c r="G34" s="165" t="s">
        <v>36</v>
      </c>
      <c r="H34" s="179">
        <v>8864831</v>
      </c>
      <c r="I34" s="179">
        <v>79228</v>
      </c>
      <c r="J34" s="183">
        <v>0.90179353952407837</v>
      </c>
      <c r="K34" s="179">
        <v>518618</v>
      </c>
      <c r="L34" s="179">
        <v>50000</v>
      </c>
      <c r="M34" s="183">
        <v>10.669671058654785</v>
      </c>
      <c r="N34" s="167">
        <v>0</v>
      </c>
      <c r="O34" s="179">
        <v>3638000</v>
      </c>
      <c r="P34" s="179">
        <v>103066</v>
      </c>
      <c r="Q34" s="183">
        <v>2.9000000000000004</v>
      </c>
      <c r="R34" s="166">
        <v>0</v>
      </c>
      <c r="S34" s="179"/>
      <c r="T34" s="181"/>
      <c r="U34" s="159"/>
    </row>
    <row r="35" spans="1:21" x14ac:dyDescent="0.35">
      <c r="A35" s="162">
        <v>103026852</v>
      </c>
      <c r="B35" s="159"/>
      <c r="C35" s="109" t="s">
        <v>67</v>
      </c>
      <c r="D35" s="162" t="s">
        <v>43</v>
      </c>
      <c r="E35" s="162" t="s">
        <v>48</v>
      </c>
      <c r="F35" s="3"/>
      <c r="G35" s="3" t="s">
        <v>36</v>
      </c>
      <c r="H35" s="178">
        <v>13721094</v>
      </c>
      <c r="I35" s="178">
        <v>63189</v>
      </c>
      <c r="J35" s="182">
        <v>0.46265515685081482</v>
      </c>
      <c r="K35" s="178">
        <v>681758</v>
      </c>
      <c r="L35" s="178">
        <v>50000</v>
      </c>
      <c r="M35" s="182">
        <v>7.9144229888916016</v>
      </c>
      <c r="N35" s="107">
        <v>0</v>
      </c>
      <c r="O35" s="178">
        <v>4796264</v>
      </c>
      <c r="P35" s="178">
        <v>125807</v>
      </c>
      <c r="Q35" s="182">
        <v>2.7</v>
      </c>
      <c r="R35" s="65">
        <v>0</v>
      </c>
      <c r="S35" s="178"/>
      <c r="T35" s="180"/>
      <c r="U35" s="159"/>
    </row>
    <row r="36" spans="1:21" x14ac:dyDescent="0.35">
      <c r="A36" s="162">
        <v>103026902</v>
      </c>
      <c r="B36" s="159"/>
      <c r="C36" s="163" t="s">
        <v>68</v>
      </c>
      <c r="D36" s="164" t="s">
        <v>43</v>
      </c>
      <c r="E36" s="164" t="s">
        <v>44</v>
      </c>
      <c r="F36" s="165">
        <v>214</v>
      </c>
      <c r="G36" s="165" t="s">
        <v>36</v>
      </c>
      <c r="H36" s="179">
        <v>9769202</v>
      </c>
      <c r="I36" s="179">
        <v>87226</v>
      </c>
      <c r="J36" s="183">
        <v>0.90091115236282349</v>
      </c>
      <c r="K36" s="179">
        <v>1125908.03</v>
      </c>
      <c r="L36" s="179">
        <v>244288.140625</v>
      </c>
      <c r="M36" s="183">
        <v>27.709009170532227</v>
      </c>
      <c r="N36" s="167">
        <v>0</v>
      </c>
      <c r="O36" s="179">
        <v>3189444</v>
      </c>
      <c r="P36" s="179">
        <v>102935</v>
      </c>
      <c r="Q36" s="183">
        <v>3.3000000000000003</v>
      </c>
      <c r="R36" s="166">
        <v>0</v>
      </c>
      <c r="S36" s="179"/>
      <c r="T36" s="181"/>
      <c r="U36" s="159"/>
    </row>
    <row r="37" spans="1:21" x14ac:dyDescent="0.35">
      <c r="A37" s="162">
        <v>103026873</v>
      </c>
      <c r="B37" s="159"/>
      <c r="C37" s="109" t="s">
        <v>69</v>
      </c>
      <c r="D37" s="162" t="s">
        <v>43</v>
      </c>
      <c r="E37" s="162" t="s">
        <v>44</v>
      </c>
      <c r="F37" s="3">
        <v>215</v>
      </c>
      <c r="G37" s="3" t="s">
        <v>36</v>
      </c>
      <c r="H37" s="178">
        <v>4904724</v>
      </c>
      <c r="I37" s="178">
        <v>16283</v>
      </c>
      <c r="J37" s="182">
        <v>0.33309188485145569</v>
      </c>
      <c r="K37" s="178">
        <v>367441.48</v>
      </c>
      <c r="L37" s="178">
        <v>55446.16015625</v>
      </c>
      <c r="M37" s="182">
        <v>17.77147102355957</v>
      </c>
      <c r="N37" s="107">
        <v>100</v>
      </c>
      <c r="O37" s="178">
        <v>1349999</v>
      </c>
      <c r="P37" s="178">
        <v>56133</v>
      </c>
      <c r="Q37" s="182">
        <v>4.3</v>
      </c>
      <c r="R37" s="65">
        <v>0</v>
      </c>
      <c r="S37" s="178"/>
      <c r="T37" s="180"/>
      <c r="U37" s="159"/>
    </row>
    <row r="38" spans="1:21" x14ac:dyDescent="0.35">
      <c r="A38" s="162">
        <v>103027352</v>
      </c>
      <c r="B38" s="159"/>
      <c r="C38" s="163" t="s">
        <v>70</v>
      </c>
      <c r="D38" s="164" t="s">
        <v>43</v>
      </c>
      <c r="E38" s="164" t="s">
        <v>44</v>
      </c>
      <c r="F38" s="165">
        <v>216</v>
      </c>
      <c r="G38" s="165" t="s">
        <v>36</v>
      </c>
      <c r="H38" s="179">
        <v>21793774</v>
      </c>
      <c r="I38" s="179">
        <v>204998</v>
      </c>
      <c r="J38" s="183">
        <v>0.94955825805664063</v>
      </c>
      <c r="K38" s="179">
        <v>8257939.3200000003</v>
      </c>
      <c r="L38" s="179">
        <v>2052401.75</v>
      </c>
      <c r="M38" s="183">
        <v>33.073715209960938</v>
      </c>
      <c r="N38" s="167">
        <v>58.063018798828125</v>
      </c>
      <c r="O38" s="179">
        <v>5121236</v>
      </c>
      <c r="P38" s="179">
        <v>156267</v>
      </c>
      <c r="Q38" s="183">
        <v>3.1</v>
      </c>
      <c r="R38" s="166">
        <v>0</v>
      </c>
      <c r="S38" s="179"/>
      <c r="T38" s="181"/>
      <c r="U38" s="159"/>
    </row>
    <row r="39" spans="1:21" x14ac:dyDescent="0.35">
      <c r="A39" s="162">
        <v>103021003</v>
      </c>
      <c r="B39" s="159"/>
      <c r="C39" s="109" t="s">
        <v>71</v>
      </c>
      <c r="D39" s="162" t="s">
        <v>43</v>
      </c>
      <c r="E39" s="162" t="s">
        <v>44</v>
      </c>
      <c r="F39" s="3">
        <v>211</v>
      </c>
      <c r="G39" s="3" t="s">
        <v>36</v>
      </c>
      <c r="H39" s="178">
        <v>6689823</v>
      </c>
      <c r="I39" s="178">
        <v>44500</v>
      </c>
      <c r="J39" s="182">
        <v>0.66964387893676758</v>
      </c>
      <c r="K39" s="178">
        <v>518675</v>
      </c>
      <c r="L39" s="178">
        <v>50000</v>
      </c>
      <c r="M39" s="182">
        <v>10.668374061584473</v>
      </c>
      <c r="N39" s="107">
        <v>0</v>
      </c>
      <c r="O39" s="178">
        <v>2077655</v>
      </c>
      <c r="P39" s="178">
        <v>-32285</v>
      </c>
      <c r="Q39" s="182">
        <v>-1.5</v>
      </c>
      <c r="R39" s="65">
        <v>0</v>
      </c>
      <c r="S39" s="178"/>
      <c r="T39" s="180"/>
      <c r="U39" s="159"/>
    </row>
    <row r="40" spans="1:21" x14ac:dyDescent="0.35">
      <c r="A40" s="162">
        <v>102027451</v>
      </c>
      <c r="B40" s="159"/>
      <c r="C40" s="163" t="s">
        <v>72</v>
      </c>
      <c r="D40" s="164" t="s">
        <v>43</v>
      </c>
      <c r="E40" s="164" t="s">
        <v>48</v>
      </c>
      <c r="F40" s="165"/>
      <c r="G40" s="165" t="s">
        <v>36</v>
      </c>
      <c r="H40" s="179">
        <v>182161071</v>
      </c>
      <c r="I40" s="179">
        <v>1029820</v>
      </c>
      <c r="J40" s="183">
        <v>0.56854903697967529</v>
      </c>
      <c r="K40" s="179">
        <v>10055423</v>
      </c>
      <c r="L40" s="179">
        <v>50000</v>
      </c>
      <c r="M40" s="183">
        <v>0.49972900748252869</v>
      </c>
      <c r="N40" s="167">
        <v>0</v>
      </c>
      <c r="O40" s="179">
        <v>30807634</v>
      </c>
      <c r="P40" s="179">
        <v>180104</v>
      </c>
      <c r="Q40" s="183">
        <v>0.6</v>
      </c>
      <c r="R40" s="166">
        <v>0</v>
      </c>
      <c r="S40" s="179"/>
      <c r="T40" s="181"/>
      <c r="U40" s="159"/>
    </row>
    <row r="41" spans="1:21" x14ac:dyDescent="0.35">
      <c r="A41" s="162">
        <v>103027503</v>
      </c>
      <c r="B41" s="159"/>
      <c r="C41" s="109" t="s">
        <v>73</v>
      </c>
      <c r="D41" s="162" t="s">
        <v>43</v>
      </c>
      <c r="E41" s="162" t="s">
        <v>44</v>
      </c>
      <c r="F41" s="3">
        <v>217</v>
      </c>
      <c r="G41" s="3" t="s">
        <v>36</v>
      </c>
      <c r="H41" s="178">
        <v>14743064</v>
      </c>
      <c r="I41" s="178">
        <v>48093</v>
      </c>
      <c r="J41" s="182">
        <v>0.32727521657943726</v>
      </c>
      <c r="K41" s="178">
        <v>2345261.9700000002</v>
      </c>
      <c r="L41" s="178">
        <v>575628.3125</v>
      </c>
      <c r="M41" s="182">
        <v>32.528106689453125</v>
      </c>
      <c r="N41" s="107">
        <v>0</v>
      </c>
      <c r="O41" s="178">
        <v>3392605</v>
      </c>
      <c r="P41" s="178">
        <v>110305</v>
      </c>
      <c r="Q41" s="182">
        <v>3.4000000000000004</v>
      </c>
      <c r="R41" s="65">
        <v>0</v>
      </c>
      <c r="S41" s="178"/>
      <c r="T41" s="180"/>
      <c r="U41" s="159"/>
    </row>
    <row r="42" spans="1:21" x14ac:dyDescent="0.35">
      <c r="A42" s="162">
        <v>103027753</v>
      </c>
      <c r="B42" s="159"/>
      <c r="C42" s="163" t="s">
        <v>74</v>
      </c>
      <c r="D42" s="164" t="s">
        <v>43</v>
      </c>
      <c r="E42" s="164" t="s">
        <v>44</v>
      </c>
      <c r="F42" s="165">
        <v>211</v>
      </c>
      <c r="G42" s="165" t="s">
        <v>36</v>
      </c>
      <c r="H42" s="179">
        <v>2963054</v>
      </c>
      <c r="I42" s="179">
        <v>32529</v>
      </c>
      <c r="J42" s="183">
        <v>1.1100058555603027</v>
      </c>
      <c r="K42" s="179">
        <v>166366</v>
      </c>
      <c r="L42" s="179">
        <v>50000</v>
      </c>
      <c r="M42" s="183">
        <v>42.967876434326172</v>
      </c>
      <c r="N42" s="167">
        <v>0</v>
      </c>
      <c r="O42" s="179">
        <v>948686</v>
      </c>
      <c r="P42" s="179">
        <v>14468</v>
      </c>
      <c r="Q42" s="183">
        <v>1.5</v>
      </c>
      <c r="R42" s="166">
        <v>0</v>
      </c>
      <c r="S42" s="179"/>
      <c r="T42" s="181"/>
      <c r="U42" s="159"/>
    </row>
    <row r="43" spans="1:21" x14ac:dyDescent="0.35">
      <c r="A43" s="162">
        <v>103028203</v>
      </c>
      <c r="B43" s="159"/>
      <c r="C43" s="109" t="s">
        <v>75</v>
      </c>
      <c r="D43" s="162" t="s">
        <v>43</v>
      </c>
      <c r="E43" s="162" t="s">
        <v>44</v>
      </c>
      <c r="F43" s="3">
        <v>213</v>
      </c>
      <c r="G43" s="3" t="s">
        <v>36</v>
      </c>
      <c r="H43" s="178">
        <v>3800757</v>
      </c>
      <c r="I43" s="178">
        <v>21821</v>
      </c>
      <c r="J43" s="182">
        <v>0.57743769884109497</v>
      </c>
      <c r="K43" s="178">
        <v>226151</v>
      </c>
      <c r="L43" s="178">
        <v>50000</v>
      </c>
      <c r="M43" s="182">
        <v>28.384738922119141</v>
      </c>
      <c r="N43" s="107">
        <v>0</v>
      </c>
      <c r="O43" s="178">
        <v>848504</v>
      </c>
      <c r="P43" s="178">
        <v>23677</v>
      </c>
      <c r="Q43" s="182">
        <v>2.9000000000000004</v>
      </c>
      <c r="R43" s="65">
        <v>0</v>
      </c>
      <c r="S43" s="178"/>
      <c r="T43" s="180"/>
      <c r="U43" s="159"/>
    </row>
    <row r="44" spans="1:21" x14ac:dyDescent="0.35">
      <c r="A44" s="162">
        <v>103028302</v>
      </c>
      <c r="B44" s="159"/>
      <c r="C44" s="163" t="s">
        <v>76</v>
      </c>
      <c r="D44" s="164" t="s">
        <v>43</v>
      </c>
      <c r="E44" s="164" t="s">
        <v>44</v>
      </c>
      <c r="F44" s="165">
        <v>213</v>
      </c>
      <c r="G44" s="165" t="s">
        <v>36</v>
      </c>
      <c r="H44" s="179">
        <v>13750418</v>
      </c>
      <c r="I44" s="179">
        <v>68812</v>
      </c>
      <c r="J44" s="183">
        <v>0.50295263528823853</v>
      </c>
      <c r="K44" s="179">
        <v>806471</v>
      </c>
      <c r="L44" s="179">
        <v>50000</v>
      </c>
      <c r="M44" s="183">
        <v>6.6096386909484863</v>
      </c>
      <c r="N44" s="167">
        <v>0</v>
      </c>
      <c r="O44" s="179">
        <v>4383445</v>
      </c>
      <c r="P44" s="179">
        <v>76052</v>
      </c>
      <c r="Q44" s="183">
        <v>1.7999999999999998</v>
      </c>
      <c r="R44" s="166">
        <v>0</v>
      </c>
      <c r="S44" s="179"/>
      <c r="T44" s="181"/>
      <c r="U44" s="159"/>
    </row>
    <row r="45" spans="1:21" x14ac:dyDescent="0.35">
      <c r="A45" s="162">
        <v>103028653</v>
      </c>
      <c r="B45" s="159"/>
      <c r="C45" s="109" t="s">
        <v>77</v>
      </c>
      <c r="D45" s="162" t="s">
        <v>43</v>
      </c>
      <c r="E45" s="162" t="s">
        <v>44</v>
      </c>
      <c r="F45" s="3">
        <v>215</v>
      </c>
      <c r="G45" s="3" t="s">
        <v>36</v>
      </c>
      <c r="H45" s="178">
        <v>12260227</v>
      </c>
      <c r="I45" s="178">
        <v>69279</v>
      </c>
      <c r="J45" s="182">
        <v>0.56828230619430542</v>
      </c>
      <c r="K45" s="178">
        <v>2318533.81</v>
      </c>
      <c r="L45" s="178">
        <v>658421.0625</v>
      </c>
      <c r="M45" s="182">
        <v>39.661224365234375</v>
      </c>
      <c r="N45" s="107">
        <v>0</v>
      </c>
      <c r="O45" s="178">
        <v>2241510</v>
      </c>
      <c r="P45" s="178">
        <v>114182</v>
      </c>
      <c r="Q45" s="182">
        <v>5.4</v>
      </c>
      <c r="R45" s="65">
        <v>0</v>
      </c>
      <c r="S45" s="178"/>
      <c r="T45" s="180"/>
      <c r="U45" s="159"/>
    </row>
    <row r="46" spans="1:21" x14ac:dyDescent="0.35">
      <c r="A46" s="162">
        <v>103028703</v>
      </c>
      <c r="B46" s="159"/>
      <c r="C46" s="163" t="s">
        <v>78</v>
      </c>
      <c r="D46" s="164" t="s">
        <v>43</v>
      </c>
      <c r="E46" s="164" t="s">
        <v>44</v>
      </c>
      <c r="F46" s="165">
        <v>214</v>
      </c>
      <c r="G46" s="165" t="s">
        <v>36</v>
      </c>
      <c r="H46" s="179">
        <v>5644716</v>
      </c>
      <c r="I46" s="179">
        <v>54891</v>
      </c>
      <c r="J46" s="183">
        <v>0.98198068141937256</v>
      </c>
      <c r="K46" s="179">
        <v>2015511.98</v>
      </c>
      <c r="L46" s="179">
        <v>583836.6875</v>
      </c>
      <c r="M46" s="183">
        <v>40.779964447021484</v>
      </c>
      <c r="N46" s="167">
        <v>81.678901672363281</v>
      </c>
      <c r="O46" s="179">
        <v>1681094</v>
      </c>
      <c r="P46" s="179">
        <v>70335</v>
      </c>
      <c r="Q46" s="183">
        <v>4.3999999999999995</v>
      </c>
      <c r="R46" s="166">
        <v>0</v>
      </c>
      <c r="S46" s="179"/>
      <c r="T46" s="181"/>
      <c r="U46" s="159"/>
    </row>
    <row r="47" spans="1:21" x14ac:dyDescent="0.35">
      <c r="A47" s="162">
        <v>103028753</v>
      </c>
      <c r="B47" s="159"/>
      <c r="C47" s="109" t="s">
        <v>79</v>
      </c>
      <c r="D47" s="162" t="s">
        <v>43</v>
      </c>
      <c r="E47" s="162" t="s">
        <v>44</v>
      </c>
      <c r="F47" s="3">
        <v>212</v>
      </c>
      <c r="G47" s="3" t="s">
        <v>36</v>
      </c>
      <c r="H47" s="178">
        <v>7461502</v>
      </c>
      <c r="I47" s="178">
        <v>26728</v>
      </c>
      <c r="J47" s="182">
        <v>0.35949984192848206</v>
      </c>
      <c r="K47" s="178">
        <v>750372.72</v>
      </c>
      <c r="L47" s="178">
        <v>147425.140625</v>
      </c>
      <c r="M47" s="182">
        <v>24.450738906860352</v>
      </c>
      <c r="N47" s="107">
        <v>35.609687805175781</v>
      </c>
      <c r="O47" s="178">
        <v>1779124</v>
      </c>
      <c r="P47" s="178">
        <v>50486</v>
      </c>
      <c r="Q47" s="182">
        <v>2.9000000000000004</v>
      </c>
      <c r="R47" s="65">
        <v>0</v>
      </c>
      <c r="S47" s="178"/>
      <c r="T47" s="180"/>
      <c r="U47" s="159"/>
    </row>
    <row r="48" spans="1:21" x14ac:dyDescent="0.35">
      <c r="A48" s="162">
        <v>103028833</v>
      </c>
      <c r="B48" s="159"/>
      <c r="C48" s="163" t="s">
        <v>80</v>
      </c>
      <c r="D48" s="164" t="s">
        <v>43</v>
      </c>
      <c r="E48" s="164" t="s">
        <v>44</v>
      </c>
      <c r="F48" s="165">
        <v>211</v>
      </c>
      <c r="G48" s="165" t="s">
        <v>36</v>
      </c>
      <c r="H48" s="179">
        <v>12654659</v>
      </c>
      <c r="I48" s="179">
        <v>66732</v>
      </c>
      <c r="J48" s="183">
        <v>0.53012698888778687</v>
      </c>
      <c r="K48" s="179">
        <v>1196853.28</v>
      </c>
      <c r="L48" s="179">
        <v>281870.75</v>
      </c>
      <c r="M48" s="183">
        <v>30.806135177612305</v>
      </c>
      <c r="N48" s="167">
        <v>100</v>
      </c>
      <c r="O48" s="179">
        <v>2213910</v>
      </c>
      <c r="P48" s="179">
        <v>94475</v>
      </c>
      <c r="Q48" s="183">
        <v>4.5</v>
      </c>
      <c r="R48" s="166">
        <v>0</v>
      </c>
      <c r="S48" s="179"/>
      <c r="T48" s="181"/>
      <c r="U48" s="159"/>
    </row>
    <row r="49" spans="1:21" x14ac:dyDescent="0.35">
      <c r="A49" s="162">
        <v>103028853</v>
      </c>
      <c r="B49" s="159"/>
      <c r="C49" s="109" t="s">
        <v>81</v>
      </c>
      <c r="D49" s="162" t="s">
        <v>43</v>
      </c>
      <c r="E49" s="162" t="s">
        <v>44</v>
      </c>
      <c r="F49" s="3">
        <v>216</v>
      </c>
      <c r="G49" s="3" t="s">
        <v>36</v>
      </c>
      <c r="H49" s="178">
        <v>17282606</v>
      </c>
      <c r="I49" s="178">
        <v>114322</v>
      </c>
      <c r="J49" s="182">
        <v>0.66589063405990601</v>
      </c>
      <c r="K49" s="178">
        <v>5573427</v>
      </c>
      <c r="L49" s="178">
        <v>1726964</v>
      </c>
      <c r="M49" s="182">
        <v>44.897457122802734</v>
      </c>
      <c r="N49" s="107">
        <v>4.4488592147827148</v>
      </c>
      <c r="O49" s="178">
        <v>2154827</v>
      </c>
      <c r="P49" s="178">
        <v>97722</v>
      </c>
      <c r="Q49" s="182">
        <v>4.8</v>
      </c>
      <c r="R49" s="65">
        <v>0</v>
      </c>
      <c r="S49" s="178"/>
      <c r="T49" s="180"/>
      <c r="U49" s="159"/>
    </row>
    <row r="50" spans="1:21" x14ac:dyDescent="0.35">
      <c r="A50" s="162">
        <v>103029203</v>
      </c>
      <c r="B50" s="159"/>
      <c r="C50" s="163" t="s">
        <v>82</v>
      </c>
      <c r="D50" s="164" t="s">
        <v>43</v>
      </c>
      <c r="E50" s="164" t="s">
        <v>48</v>
      </c>
      <c r="F50" s="165"/>
      <c r="G50" s="165" t="s">
        <v>36</v>
      </c>
      <c r="H50" s="179">
        <v>6000982</v>
      </c>
      <c r="I50" s="179">
        <v>34674</v>
      </c>
      <c r="J50" s="183">
        <v>0.58116340637207031</v>
      </c>
      <c r="K50" s="179">
        <v>600954.31999999995</v>
      </c>
      <c r="L50" s="179">
        <v>89636.4375</v>
      </c>
      <c r="M50" s="183">
        <v>17.530471801757813</v>
      </c>
      <c r="N50" s="167">
        <v>100</v>
      </c>
      <c r="O50" s="179">
        <v>2409434</v>
      </c>
      <c r="P50" s="179">
        <v>36303</v>
      </c>
      <c r="Q50" s="183">
        <v>1.5</v>
      </c>
      <c r="R50" s="166">
        <v>0</v>
      </c>
      <c r="S50" s="179"/>
      <c r="T50" s="181"/>
      <c r="U50" s="159"/>
    </row>
    <row r="51" spans="1:21" x14ac:dyDescent="0.35">
      <c r="A51" s="162">
        <v>103029403</v>
      </c>
      <c r="B51" s="159"/>
      <c r="C51" s="109" t="s">
        <v>83</v>
      </c>
      <c r="D51" s="162" t="s">
        <v>43</v>
      </c>
      <c r="E51" s="162" t="s">
        <v>44</v>
      </c>
      <c r="F51" s="3">
        <v>214</v>
      </c>
      <c r="G51" s="3" t="s">
        <v>36</v>
      </c>
      <c r="H51" s="178">
        <v>8434934</v>
      </c>
      <c r="I51" s="178">
        <v>61273</v>
      </c>
      <c r="J51" s="182">
        <v>0.73173487186431885</v>
      </c>
      <c r="K51" s="178">
        <v>453119</v>
      </c>
      <c r="L51" s="178">
        <v>50000</v>
      </c>
      <c r="M51" s="182">
        <v>12.403285026550293</v>
      </c>
      <c r="N51" s="107">
        <v>0</v>
      </c>
      <c r="O51" s="178">
        <v>2084172</v>
      </c>
      <c r="P51" s="178">
        <v>27193</v>
      </c>
      <c r="Q51" s="182">
        <v>1.3</v>
      </c>
      <c r="R51" s="65">
        <v>0</v>
      </c>
      <c r="S51" s="178"/>
      <c r="T51" s="180"/>
      <c r="U51" s="159"/>
    </row>
    <row r="52" spans="1:21" x14ac:dyDescent="0.35">
      <c r="A52" s="162">
        <v>103029553</v>
      </c>
      <c r="B52" s="159"/>
      <c r="C52" s="163" t="s">
        <v>84</v>
      </c>
      <c r="D52" s="164" t="s">
        <v>43</v>
      </c>
      <c r="E52" s="164" t="s">
        <v>48</v>
      </c>
      <c r="F52" s="165"/>
      <c r="G52" s="165" t="s">
        <v>36</v>
      </c>
      <c r="H52" s="179">
        <v>8088595</v>
      </c>
      <c r="I52" s="179">
        <v>39663</v>
      </c>
      <c r="J52" s="183">
        <v>0.49277344346046448</v>
      </c>
      <c r="K52" s="179">
        <v>1204419.3</v>
      </c>
      <c r="L52" s="179">
        <v>289027.40625</v>
      </c>
      <c r="M52" s="183">
        <v>31.57417106628418</v>
      </c>
      <c r="N52" s="167">
        <v>0</v>
      </c>
      <c r="O52" s="179">
        <v>2278459</v>
      </c>
      <c r="P52" s="179">
        <v>69141</v>
      </c>
      <c r="Q52" s="183">
        <v>3.1</v>
      </c>
      <c r="R52" s="166">
        <v>0</v>
      </c>
      <c r="S52" s="179"/>
      <c r="T52" s="181"/>
      <c r="U52" s="159"/>
    </row>
    <row r="53" spans="1:21" x14ac:dyDescent="0.35">
      <c r="A53" s="162">
        <v>103029603</v>
      </c>
      <c r="B53" s="159"/>
      <c r="C53" s="109" t="s">
        <v>85</v>
      </c>
      <c r="D53" s="162" t="s">
        <v>43</v>
      </c>
      <c r="E53" s="162" t="s">
        <v>48</v>
      </c>
      <c r="F53" s="3"/>
      <c r="G53" s="3" t="s">
        <v>36</v>
      </c>
      <c r="H53" s="178">
        <v>12108309</v>
      </c>
      <c r="I53" s="178">
        <v>39093</v>
      </c>
      <c r="J53" s="182">
        <v>0.32390671968460083</v>
      </c>
      <c r="K53" s="178">
        <v>4126789.1</v>
      </c>
      <c r="L53" s="178">
        <v>1212319.375</v>
      </c>
      <c r="M53" s="182">
        <v>41.596565246582031</v>
      </c>
      <c r="N53" s="107">
        <v>58.380382537841797</v>
      </c>
      <c r="O53" s="178">
        <v>3281936</v>
      </c>
      <c r="P53" s="178">
        <v>141265</v>
      </c>
      <c r="Q53" s="182">
        <v>4.5</v>
      </c>
      <c r="R53" s="65">
        <v>0</v>
      </c>
      <c r="S53" s="178"/>
      <c r="T53" s="180"/>
      <c r="U53" s="159"/>
    </row>
    <row r="54" spans="1:21" x14ac:dyDescent="0.35">
      <c r="A54" s="162">
        <v>103029803</v>
      </c>
      <c r="B54" s="159"/>
      <c r="C54" s="163" t="s">
        <v>86</v>
      </c>
      <c r="D54" s="164" t="s">
        <v>43</v>
      </c>
      <c r="E54" s="164" t="s">
        <v>44</v>
      </c>
      <c r="F54" s="165">
        <v>213</v>
      </c>
      <c r="G54" s="165" t="s">
        <v>36</v>
      </c>
      <c r="H54" s="179">
        <v>13369512</v>
      </c>
      <c r="I54" s="179">
        <v>9392</v>
      </c>
      <c r="J54" s="183">
        <v>7.0298768579959869E-2</v>
      </c>
      <c r="K54" s="179">
        <v>380424</v>
      </c>
      <c r="L54" s="179">
        <v>50000</v>
      </c>
      <c r="M54" s="183">
        <v>15.132072448730469</v>
      </c>
      <c r="N54" s="167">
        <v>0</v>
      </c>
      <c r="O54" s="179">
        <v>1719110</v>
      </c>
      <c r="P54" s="179">
        <v>41762</v>
      </c>
      <c r="Q54" s="183">
        <v>2.5</v>
      </c>
      <c r="R54" s="166">
        <v>0</v>
      </c>
      <c r="S54" s="179"/>
      <c r="T54" s="181"/>
      <c r="U54" s="159"/>
    </row>
    <row r="55" spans="1:21" x14ac:dyDescent="0.35">
      <c r="A55" s="162">
        <v>103029902</v>
      </c>
      <c r="B55" s="159"/>
      <c r="C55" s="109" t="s">
        <v>87</v>
      </c>
      <c r="D55" s="162" t="s">
        <v>43</v>
      </c>
      <c r="E55" s="162" t="s">
        <v>44</v>
      </c>
      <c r="F55" s="3">
        <v>215</v>
      </c>
      <c r="G55" s="3" t="s">
        <v>36</v>
      </c>
      <c r="H55" s="178">
        <v>23000978</v>
      </c>
      <c r="I55" s="178">
        <v>116087</v>
      </c>
      <c r="J55" s="182">
        <v>0.50726479291915894</v>
      </c>
      <c r="K55" s="178">
        <v>7003090.3499999996</v>
      </c>
      <c r="L55" s="178">
        <v>2088850.375</v>
      </c>
      <c r="M55" s="182">
        <v>42.506072998046875</v>
      </c>
      <c r="N55" s="107">
        <v>20.896099090576172</v>
      </c>
      <c r="O55" s="178">
        <v>5513595</v>
      </c>
      <c r="P55" s="178">
        <v>93962</v>
      </c>
      <c r="Q55" s="182">
        <v>1.7000000000000002</v>
      </c>
      <c r="R55" s="65">
        <v>0</v>
      </c>
      <c r="S55" s="178"/>
      <c r="T55" s="180"/>
      <c r="U55" s="159"/>
    </row>
    <row r="56" spans="1:21" x14ac:dyDescent="0.35">
      <c r="A56" s="162">
        <v>128030603</v>
      </c>
      <c r="B56" s="159"/>
      <c r="C56" s="163" t="s">
        <v>88</v>
      </c>
      <c r="D56" s="164" t="s">
        <v>89</v>
      </c>
      <c r="E56" s="164" t="s">
        <v>90</v>
      </c>
      <c r="F56" s="165">
        <v>126</v>
      </c>
      <c r="G56" s="165" t="s">
        <v>36</v>
      </c>
      <c r="H56" s="179">
        <v>9838934</v>
      </c>
      <c r="I56" s="179">
        <v>41849</v>
      </c>
      <c r="J56" s="183">
        <v>0.42715767025947571</v>
      </c>
      <c r="K56" s="179">
        <v>385312.61</v>
      </c>
      <c r="L56" s="179">
        <v>50000</v>
      </c>
      <c r="M56" s="183">
        <v>14.911458015441895</v>
      </c>
      <c r="N56" s="167">
        <v>0</v>
      </c>
      <c r="O56" s="179">
        <v>1580232</v>
      </c>
      <c r="P56" s="179">
        <v>69392</v>
      </c>
      <c r="Q56" s="183">
        <v>4.5999999999999996</v>
      </c>
      <c r="R56" s="166">
        <v>0</v>
      </c>
      <c r="S56" s="179"/>
      <c r="T56" s="181"/>
      <c r="U56" s="159"/>
    </row>
    <row r="57" spans="1:21" x14ac:dyDescent="0.35">
      <c r="A57" s="162">
        <v>128030852</v>
      </c>
      <c r="B57" s="159"/>
      <c r="C57" s="109" t="s">
        <v>91</v>
      </c>
      <c r="D57" s="162" t="s">
        <v>89</v>
      </c>
      <c r="E57" s="162" t="s">
        <v>90</v>
      </c>
      <c r="F57" s="3">
        <v>126</v>
      </c>
      <c r="G57" s="3" t="s">
        <v>36</v>
      </c>
      <c r="H57" s="178">
        <v>35372586</v>
      </c>
      <c r="I57" s="178">
        <v>115355</v>
      </c>
      <c r="J57" s="182">
        <v>0.32718110084533691</v>
      </c>
      <c r="K57" s="178">
        <v>3276734.07</v>
      </c>
      <c r="L57" s="178">
        <v>729224.5</v>
      </c>
      <c r="M57" s="182">
        <v>28.624994277954102</v>
      </c>
      <c r="N57" s="107">
        <v>0</v>
      </c>
      <c r="O57" s="178">
        <v>6630406</v>
      </c>
      <c r="P57" s="178">
        <v>248887</v>
      </c>
      <c r="Q57" s="182">
        <v>3.9</v>
      </c>
      <c r="R57" s="65">
        <v>0</v>
      </c>
      <c r="S57" s="178"/>
      <c r="T57" s="180"/>
      <c r="U57" s="159"/>
    </row>
    <row r="58" spans="1:21" x14ac:dyDescent="0.35">
      <c r="A58" s="162">
        <v>128033053</v>
      </c>
      <c r="B58" s="159"/>
      <c r="C58" s="163" t="s">
        <v>92</v>
      </c>
      <c r="D58" s="164" t="s">
        <v>89</v>
      </c>
      <c r="E58" s="164" t="s">
        <v>90</v>
      </c>
      <c r="F58" s="165">
        <v>126</v>
      </c>
      <c r="G58" s="165" t="s">
        <v>36</v>
      </c>
      <c r="H58" s="179">
        <v>8198782</v>
      </c>
      <c r="I58" s="179">
        <v>36635</v>
      </c>
      <c r="J58" s="183">
        <v>0.44884023070335388</v>
      </c>
      <c r="K58" s="179">
        <v>1159665.96</v>
      </c>
      <c r="L58" s="179">
        <v>295271.15625</v>
      </c>
      <c r="M58" s="183">
        <v>34.159294128417969</v>
      </c>
      <c r="N58" s="167">
        <v>0</v>
      </c>
      <c r="O58" s="179">
        <v>1498593</v>
      </c>
      <c r="P58" s="179">
        <v>40121</v>
      </c>
      <c r="Q58" s="183">
        <v>2.8000000000000003</v>
      </c>
      <c r="R58" s="166">
        <v>0</v>
      </c>
      <c r="S58" s="179"/>
      <c r="T58" s="181"/>
      <c r="U58" s="159"/>
    </row>
    <row r="59" spans="1:21" x14ac:dyDescent="0.35">
      <c r="A59" s="162">
        <v>128034503</v>
      </c>
      <c r="B59" s="159"/>
      <c r="C59" s="109" t="s">
        <v>93</v>
      </c>
      <c r="D59" s="162" t="s">
        <v>89</v>
      </c>
      <c r="E59" s="162" t="s">
        <v>90</v>
      </c>
      <c r="F59" s="3">
        <v>126</v>
      </c>
      <c r="G59" s="3" t="s">
        <v>36</v>
      </c>
      <c r="H59" s="178">
        <v>4828215</v>
      </c>
      <c r="I59" s="178">
        <v>27423</v>
      </c>
      <c r="J59" s="182">
        <v>0.57121825218200684</v>
      </c>
      <c r="K59" s="178">
        <v>316567.19</v>
      </c>
      <c r="L59" s="178">
        <v>58283.73046875</v>
      </c>
      <c r="M59" s="182">
        <v>22.565799713134766</v>
      </c>
      <c r="N59" s="107">
        <v>100</v>
      </c>
      <c r="O59" s="178">
        <v>823872</v>
      </c>
      <c r="P59" s="178">
        <v>27068</v>
      </c>
      <c r="Q59" s="182">
        <v>3.4000000000000004</v>
      </c>
      <c r="R59" s="65">
        <v>0</v>
      </c>
      <c r="S59" s="178"/>
      <c r="T59" s="180"/>
      <c r="U59" s="159"/>
    </row>
    <row r="60" spans="1:21" x14ac:dyDescent="0.35">
      <c r="A60" s="162">
        <v>127040503</v>
      </c>
      <c r="B60" s="159"/>
      <c r="C60" s="163" t="s">
        <v>94</v>
      </c>
      <c r="D60" s="164" t="s">
        <v>95</v>
      </c>
      <c r="E60" s="164" t="s">
        <v>96</v>
      </c>
      <c r="F60" s="165">
        <v>156</v>
      </c>
      <c r="G60" s="165" t="s">
        <v>36</v>
      </c>
      <c r="H60" s="179">
        <v>15091029</v>
      </c>
      <c r="I60" s="179">
        <v>14525</v>
      </c>
      <c r="J60" s="183">
        <v>9.634196013212204E-2</v>
      </c>
      <c r="K60" s="179">
        <v>3132233.54</v>
      </c>
      <c r="L60" s="179">
        <v>939251.0625</v>
      </c>
      <c r="M60" s="183">
        <v>42.829849243164063</v>
      </c>
      <c r="N60" s="167">
        <v>0</v>
      </c>
      <c r="O60" s="179">
        <v>1809086</v>
      </c>
      <c r="P60" s="179">
        <v>72141</v>
      </c>
      <c r="Q60" s="183">
        <v>4.2</v>
      </c>
      <c r="R60" s="166">
        <v>0</v>
      </c>
      <c r="S60" s="179"/>
      <c r="T60" s="181"/>
      <c r="U60" s="159"/>
    </row>
    <row r="61" spans="1:21" x14ac:dyDescent="0.35">
      <c r="A61" s="162">
        <v>127040703</v>
      </c>
      <c r="B61" s="159"/>
      <c r="C61" s="109" t="s">
        <v>97</v>
      </c>
      <c r="D61" s="162" t="s">
        <v>95</v>
      </c>
      <c r="E61" s="162" t="s">
        <v>96</v>
      </c>
      <c r="F61" s="3">
        <v>156</v>
      </c>
      <c r="G61" s="3" t="s">
        <v>36</v>
      </c>
      <c r="H61" s="178">
        <v>13155290</v>
      </c>
      <c r="I61" s="178">
        <v>62794</v>
      </c>
      <c r="J61" s="182">
        <v>0.47961825132369995</v>
      </c>
      <c r="K61" s="178">
        <v>4026435.63</v>
      </c>
      <c r="L61" s="178">
        <v>1117806.125</v>
      </c>
      <c r="M61" s="182">
        <v>38.430679321289063</v>
      </c>
      <c r="N61" s="107">
        <v>0</v>
      </c>
      <c r="O61" s="178">
        <v>3087227</v>
      </c>
      <c r="P61" s="178">
        <v>140512</v>
      </c>
      <c r="Q61" s="182">
        <v>4.8</v>
      </c>
      <c r="R61" s="65">
        <v>0</v>
      </c>
      <c r="S61" s="178"/>
      <c r="T61" s="180"/>
      <c r="U61" s="159"/>
    </row>
    <row r="62" spans="1:21" x14ac:dyDescent="0.35">
      <c r="A62" s="162">
        <v>127041203</v>
      </c>
      <c r="B62" s="159"/>
      <c r="C62" s="163" t="s">
        <v>98</v>
      </c>
      <c r="D62" s="164" t="s">
        <v>95</v>
      </c>
      <c r="E62" s="164" t="s">
        <v>96</v>
      </c>
      <c r="F62" s="165">
        <v>156</v>
      </c>
      <c r="G62" s="165" t="s">
        <v>36</v>
      </c>
      <c r="H62" s="179">
        <v>7080785</v>
      </c>
      <c r="I62" s="179">
        <v>27567</v>
      </c>
      <c r="J62" s="183">
        <v>0.39084288477897644</v>
      </c>
      <c r="K62" s="179">
        <v>2036441.86</v>
      </c>
      <c r="L62" s="179">
        <v>598819.5</v>
      </c>
      <c r="M62" s="183">
        <v>41.653461456298828</v>
      </c>
      <c r="N62" s="167">
        <v>0</v>
      </c>
      <c r="O62" s="179">
        <v>1487821</v>
      </c>
      <c r="P62" s="179">
        <v>46699</v>
      </c>
      <c r="Q62" s="183">
        <v>3.2</v>
      </c>
      <c r="R62" s="166">
        <v>0</v>
      </c>
      <c r="S62" s="179"/>
      <c r="T62" s="181"/>
      <c r="U62" s="159"/>
    </row>
    <row r="63" spans="1:21" x14ac:dyDescent="0.35">
      <c r="A63" s="162">
        <v>127041503</v>
      </c>
      <c r="B63" s="159"/>
      <c r="C63" s="109" t="s">
        <v>99</v>
      </c>
      <c r="D63" s="162" t="s">
        <v>95</v>
      </c>
      <c r="E63" s="162" t="s">
        <v>96</v>
      </c>
      <c r="F63" s="3">
        <v>155</v>
      </c>
      <c r="G63" s="3" t="s">
        <v>36</v>
      </c>
      <c r="H63" s="178">
        <v>16181624</v>
      </c>
      <c r="I63" s="178">
        <v>49231</v>
      </c>
      <c r="J63" s="182">
        <v>0.30516859889030457</v>
      </c>
      <c r="K63" s="178">
        <v>4225744.58</v>
      </c>
      <c r="L63" s="178">
        <v>1280444.125</v>
      </c>
      <c r="M63" s="182">
        <v>43.474140167236328</v>
      </c>
      <c r="N63" s="107">
        <v>0</v>
      </c>
      <c r="O63" s="178">
        <v>2517663</v>
      </c>
      <c r="P63" s="178">
        <v>114906</v>
      </c>
      <c r="Q63" s="182">
        <v>4.8</v>
      </c>
      <c r="R63" s="65">
        <v>0</v>
      </c>
      <c r="S63" s="178"/>
      <c r="T63" s="180"/>
      <c r="U63" s="159"/>
    </row>
    <row r="64" spans="1:21" x14ac:dyDescent="0.35">
      <c r="A64" s="162">
        <v>127041603</v>
      </c>
      <c r="B64" s="159"/>
      <c r="C64" s="163" t="s">
        <v>100</v>
      </c>
      <c r="D64" s="164" t="s">
        <v>95</v>
      </c>
      <c r="E64" s="164" t="s">
        <v>96</v>
      </c>
      <c r="F64" s="165">
        <v>155</v>
      </c>
      <c r="G64" s="165" t="s">
        <v>36</v>
      </c>
      <c r="H64" s="179">
        <v>10485098</v>
      </c>
      <c r="I64" s="179">
        <v>54081</v>
      </c>
      <c r="J64" s="183">
        <v>0.5184633731842041</v>
      </c>
      <c r="K64" s="179">
        <v>2015900.72</v>
      </c>
      <c r="L64" s="179">
        <v>631994</v>
      </c>
      <c r="M64" s="183">
        <v>45.667381286621094</v>
      </c>
      <c r="N64" s="167">
        <v>0</v>
      </c>
      <c r="O64" s="179">
        <v>2148064</v>
      </c>
      <c r="P64" s="179">
        <v>52260</v>
      </c>
      <c r="Q64" s="183">
        <v>2.5</v>
      </c>
      <c r="R64" s="166">
        <v>66712</v>
      </c>
      <c r="S64" s="179">
        <v>-22836</v>
      </c>
      <c r="T64" s="181">
        <v>-25.501407623291016</v>
      </c>
      <c r="U64" s="159"/>
    </row>
    <row r="65" spans="1:21" x14ac:dyDescent="0.35">
      <c r="A65" s="162">
        <v>127042003</v>
      </c>
      <c r="B65" s="159"/>
      <c r="C65" s="109" t="s">
        <v>101</v>
      </c>
      <c r="D65" s="162" t="s">
        <v>95</v>
      </c>
      <c r="E65" s="162" t="s">
        <v>96</v>
      </c>
      <c r="F65" s="3">
        <v>153</v>
      </c>
      <c r="G65" s="3" t="s">
        <v>36</v>
      </c>
      <c r="H65" s="178">
        <v>10091288</v>
      </c>
      <c r="I65" s="178">
        <v>46187</v>
      </c>
      <c r="J65" s="182">
        <v>0.45979627966880798</v>
      </c>
      <c r="K65" s="178">
        <v>1521081.63</v>
      </c>
      <c r="L65" s="178">
        <v>416684.125</v>
      </c>
      <c r="M65" s="182">
        <v>37.729541778564453</v>
      </c>
      <c r="N65" s="107">
        <v>0</v>
      </c>
      <c r="O65" s="178">
        <v>2010761</v>
      </c>
      <c r="P65" s="178">
        <v>61764</v>
      </c>
      <c r="Q65" s="182">
        <v>3.2</v>
      </c>
      <c r="R65" s="65">
        <v>0</v>
      </c>
      <c r="S65" s="178"/>
      <c r="T65" s="180"/>
      <c r="U65" s="159"/>
    </row>
    <row r="66" spans="1:21" x14ac:dyDescent="0.35">
      <c r="A66" s="162">
        <v>127042853</v>
      </c>
      <c r="B66" s="159"/>
      <c r="C66" s="163" t="s">
        <v>102</v>
      </c>
      <c r="D66" s="164" t="s">
        <v>95</v>
      </c>
      <c r="E66" s="164" t="s">
        <v>96</v>
      </c>
      <c r="F66" s="165">
        <v>156</v>
      </c>
      <c r="G66" s="165" t="s">
        <v>36</v>
      </c>
      <c r="H66" s="179">
        <v>9238586</v>
      </c>
      <c r="I66" s="179">
        <v>12281</v>
      </c>
      <c r="J66" s="183">
        <v>0.13310854136943817</v>
      </c>
      <c r="K66" s="179">
        <v>2066478.89</v>
      </c>
      <c r="L66" s="179">
        <v>599213.1875</v>
      </c>
      <c r="M66" s="183">
        <v>40.838764190673828</v>
      </c>
      <c r="N66" s="167">
        <v>0</v>
      </c>
      <c r="O66" s="179">
        <v>1405410</v>
      </c>
      <c r="P66" s="179">
        <v>34617</v>
      </c>
      <c r="Q66" s="183">
        <v>2.5</v>
      </c>
      <c r="R66" s="166">
        <v>0</v>
      </c>
      <c r="S66" s="179"/>
      <c r="T66" s="181"/>
      <c r="U66" s="159"/>
    </row>
    <row r="67" spans="1:21" x14ac:dyDescent="0.35">
      <c r="A67" s="162">
        <v>127044103</v>
      </c>
      <c r="B67" s="159"/>
      <c r="C67" s="109" t="s">
        <v>103</v>
      </c>
      <c r="D67" s="162" t="s">
        <v>95</v>
      </c>
      <c r="E67" s="162" t="s">
        <v>96</v>
      </c>
      <c r="F67" s="3">
        <v>153</v>
      </c>
      <c r="G67" s="3" t="s">
        <v>36</v>
      </c>
      <c r="H67" s="178">
        <v>11031698</v>
      </c>
      <c r="I67" s="178">
        <v>57051</v>
      </c>
      <c r="J67" s="182">
        <v>0.51984357833862305</v>
      </c>
      <c r="K67" s="178">
        <v>762489.02</v>
      </c>
      <c r="L67" s="178">
        <v>50000</v>
      </c>
      <c r="M67" s="182">
        <v>7.0176520347595215</v>
      </c>
      <c r="N67" s="107">
        <v>0</v>
      </c>
      <c r="O67" s="178">
        <v>2472726</v>
      </c>
      <c r="P67" s="178">
        <v>78968</v>
      </c>
      <c r="Q67" s="182">
        <v>3.3000000000000003</v>
      </c>
      <c r="R67" s="65">
        <v>0</v>
      </c>
      <c r="S67" s="178"/>
      <c r="T67" s="180"/>
      <c r="U67" s="159"/>
    </row>
    <row r="68" spans="1:21" x14ac:dyDescent="0.35">
      <c r="A68" s="162">
        <v>127045303</v>
      </c>
      <c r="B68" s="159"/>
      <c r="C68" s="163" t="s">
        <v>104</v>
      </c>
      <c r="D68" s="164" t="s">
        <v>95</v>
      </c>
      <c r="E68" s="164" t="s">
        <v>96</v>
      </c>
      <c r="F68" s="165">
        <v>153</v>
      </c>
      <c r="G68" s="165" t="s">
        <v>36</v>
      </c>
      <c r="H68" s="179">
        <v>3856528</v>
      </c>
      <c r="I68" s="179">
        <v>15134</v>
      </c>
      <c r="J68" s="183">
        <v>0.39397156238555908</v>
      </c>
      <c r="K68" s="179">
        <v>582162.93000000005</v>
      </c>
      <c r="L68" s="179">
        <v>170723.5625</v>
      </c>
      <c r="M68" s="183">
        <v>41.494224548339844</v>
      </c>
      <c r="N68" s="167">
        <v>0</v>
      </c>
      <c r="O68" s="179">
        <v>359253</v>
      </c>
      <c r="P68" s="179">
        <v>7962</v>
      </c>
      <c r="Q68" s="183">
        <v>2.2999999999999998</v>
      </c>
      <c r="R68" s="166">
        <v>0</v>
      </c>
      <c r="S68" s="179"/>
      <c r="T68" s="181"/>
      <c r="U68" s="159"/>
    </row>
    <row r="69" spans="1:21" x14ac:dyDescent="0.35">
      <c r="A69" s="162">
        <v>127045653</v>
      </c>
      <c r="B69" s="159"/>
      <c r="C69" s="109" t="s">
        <v>105</v>
      </c>
      <c r="D69" s="162" t="s">
        <v>95</v>
      </c>
      <c r="E69" s="162" t="s">
        <v>96</v>
      </c>
      <c r="F69" s="3">
        <v>156</v>
      </c>
      <c r="G69" s="3" t="s">
        <v>36</v>
      </c>
      <c r="H69" s="178">
        <v>13130334</v>
      </c>
      <c r="I69" s="178">
        <v>24051</v>
      </c>
      <c r="J69" s="182">
        <v>0.18350741267204285</v>
      </c>
      <c r="K69" s="178">
        <v>1869313.24</v>
      </c>
      <c r="L69" s="178">
        <v>512565.21875</v>
      </c>
      <c r="M69" s="182">
        <v>37.778957366943359</v>
      </c>
      <c r="N69" s="107">
        <v>0</v>
      </c>
      <c r="O69" s="178">
        <v>1993471</v>
      </c>
      <c r="P69" s="178">
        <v>67713</v>
      </c>
      <c r="Q69" s="182">
        <v>3.5000000000000004</v>
      </c>
      <c r="R69" s="65">
        <v>0</v>
      </c>
      <c r="S69" s="178"/>
      <c r="T69" s="180"/>
      <c r="U69" s="159"/>
    </row>
    <row r="70" spans="1:21" x14ac:dyDescent="0.35">
      <c r="A70" s="162">
        <v>127045853</v>
      </c>
      <c r="B70" s="159"/>
      <c r="C70" s="163" t="s">
        <v>106</v>
      </c>
      <c r="D70" s="164" t="s">
        <v>95</v>
      </c>
      <c r="E70" s="164" t="s">
        <v>96</v>
      </c>
      <c r="F70" s="165">
        <v>155</v>
      </c>
      <c r="G70" s="165" t="s">
        <v>36</v>
      </c>
      <c r="H70" s="179">
        <v>8520073</v>
      </c>
      <c r="I70" s="179">
        <v>39282</v>
      </c>
      <c r="J70" s="183">
        <v>0.46318793296813965</v>
      </c>
      <c r="K70" s="179">
        <v>823366.58</v>
      </c>
      <c r="L70" s="179">
        <v>187054.765625</v>
      </c>
      <c r="M70" s="183">
        <v>29.396713256835938</v>
      </c>
      <c r="N70" s="167">
        <v>0</v>
      </c>
      <c r="O70" s="179">
        <v>1539571</v>
      </c>
      <c r="P70" s="179">
        <v>46586</v>
      </c>
      <c r="Q70" s="183">
        <v>3.1</v>
      </c>
      <c r="R70" s="166">
        <v>0</v>
      </c>
      <c r="S70" s="179"/>
      <c r="T70" s="181"/>
      <c r="U70" s="159"/>
    </row>
    <row r="71" spans="1:21" x14ac:dyDescent="0.35">
      <c r="A71" s="162">
        <v>127046903</v>
      </c>
      <c r="B71" s="159"/>
      <c r="C71" s="109" t="s">
        <v>107</v>
      </c>
      <c r="D71" s="162" t="s">
        <v>95</v>
      </c>
      <c r="E71" s="162" t="s">
        <v>96</v>
      </c>
      <c r="F71" s="3">
        <v>151</v>
      </c>
      <c r="G71" s="3" t="s">
        <v>36</v>
      </c>
      <c r="H71" s="178">
        <v>8281910</v>
      </c>
      <c r="I71" s="178">
        <v>41331</v>
      </c>
      <c r="J71" s="182">
        <v>0.50155454874038696</v>
      </c>
      <c r="K71" s="178">
        <v>283274</v>
      </c>
      <c r="L71" s="178">
        <v>50000</v>
      </c>
      <c r="M71" s="182">
        <v>21.43402099609375</v>
      </c>
      <c r="N71" s="107">
        <v>0</v>
      </c>
      <c r="O71" s="178">
        <v>1231559</v>
      </c>
      <c r="P71" s="178">
        <v>69557</v>
      </c>
      <c r="Q71" s="182">
        <v>6</v>
      </c>
      <c r="R71" s="65">
        <v>0</v>
      </c>
      <c r="S71" s="178"/>
      <c r="T71" s="180"/>
      <c r="U71" s="159"/>
    </row>
    <row r="72" spans="1:21" x14ac:dyDescent="0.35">
      <c r="A72" s="162">
        <v>127047404</v>
      </c>
      <c r="B72" s="159"/>
      <c r="C72" s="163" t="s">
        <v>108</v>
      </c>
      <c r="D72" s="164" t="s">
        <v>95</v>
      </c>
      <c r="E72" s="164" t="s">
        <v>96</v>
      </c>
      <c r="F72" s="165">
        <v>153</v>
      </c>
      <c r="G72" s="165" t="s">
        <v>36</v>
      </c>
      <c r="H72" s="179">
        <v>10836961</v>
      </c>
      <c r="I72" s="179">
        <v>10226</v>
      </c>
      <c r="J72" s="183">
        <v>9.4451375305652618E-2</v>
      </c>
      <c r="K72" s="179">
        <v>288678</v>
      </c>
      <c r="L72" s="179">
        <v>50000</v>
      </c>
      <c r="M72" s="183">
        <v>20.948726654052734</v>
      </c>
      <c r="N72" s="167">
        <v>0</v>
      </c>
      <c r="O72" s="179">
        <v>952660</v>
      </c>
      <c r="P72" s="179">
        <v>22678</v>
      </c>
      <c r="Q72" s="183">
        <v>2.4</v>
      </c>
      <c r="R72" s="166">
        <v>0</v>
      </c>
      <c r="S72" s="179"/>
      <c r="T72" s="181"/>
      <c r="U72" s="159"/>
    </row>
    <row r="73" spans="1:21" x14ac:dyDescent="0.35">
      <c r="A73" s="162">
        <v>127049303</v>
      </c>
      <c r="B73" s="159"/>
      <c r="C73" s="109" t="s">
        <v>109</v>
      </c>
      <c r="D73" s="162" t="s">
        <v>95</v>
      </c>
      <c r="E73" s="162" t="s">
        <v>96</v>
      </c>
      <c r="F73" s="3">
        <v>155</v>
      </c>
      <c r="G73" s="3" t="s">
        <v>36</v>
      </c>
      <c r="H73" s="178">
        <v>6181466</v>
      </c>
      <c r="I73" s="178">
        <v>19536</v>
      </c>
      <c r="J73" s="182">
        <v>0.31704351305961609</v>
      </c>
      <c r="K73" s="178">
        <v>304096.03999999998</v>
      </c>
      <c r="L73" s="178">
        <v>57274.37890625</v>
      </c>
      <c r="M73" s="182">
        <v>23.204763412475586</v>
      </c>
      <c r="N73" s="107">
        <v>0</v>
      </c>
      <c r="O73" s="178">
        <v>864700</v>
      </c>
      <c r="P73" s="178">
        <v>28284</v>
      </c>
      <c r="Q73" s="182">
        <v>3.4000000000000004</v>
      </c>
      <c r="R73" s="65">
        <v>0</v>
      </c>
      <c r="S73" s="178"/>
      <c r="T73" s="180"/>
      <c r="U73" s="159"/>
    </row>
    <row r="74" spans="1:21" x14ac:dyDescent="0.35">
      <c r="A74" s="162">
        <v>108051003</v>
      </c>
      <c r="B74" s="159"/>
      <c r="C74" s="163" t="s">
        <v>110</v>
      </c>
      <c r="D74" s="164" t="s">
        <v>111</v>
      </c>
      <c r="E74" s="164" t="s">
        <v>90</v>
      </c>
      <c r="F74" s="165">
        <v>122</v>
      </c>
      <c r="G74" s="165" t="s">
        <v>36</v>
      </c>
      <c r="H74" s="179">
        <v>9125369</v>
      </c>
      <c r="I74" s="179">
        <v>68841</v>
      </c>
      <c r="J74" s="183">
        <v>0.76012575626373291</v>
      </c>
      <c r="K74" s="179">
        <v>1772431.71</v>
      </c>
      <c r="L74" s="179">
        <v>635802.75</v>
      </c>
      <c r="M74" s="183">
        <v>55.937576293945313</v>
      </c>
      <c r="N74" s="167">
        <v>0</v>
      </c>
      <c r="O74" s="179">
        <v>1593284</v>
      </c>
      <c r="P74" s="179">
        <v>26185</v>
      </c>
      <c r="Q74" s="183">
        <v>1.7000000000000002</v>
      </c>
      <c r="R74" s="166">
        <v>0</v>
      </c>
      <c r="S74" s="179"/>
      <c r="T74" s="181"/>
      <c r="U74" s="159"/>
    </row>
    <row r="75" spans="1:21" x14ac:dyDescent="0.35">
      <c r="A75" s="162">
        <v>108051503</v>
      </c>
      <c r="B75" s="159"/>
      <c r="C75" s="109" t="s">
        <v>112</v>
      </c>
      <c r="D75" s="162" t="s">
        <v>111</v>
      </c>
      <c r="E75" s="162" t="s">
        <v>90</v>
      </c>
      <c r="F75" s="3">
        <v>122</v>
      </c>
      <c r="G75" s="3" t="s">
        <v>36</v>
      </c>
      <c r="H75" s="178">
        <v>9393971</v>
      </c>
      <c r="I75" s="178">
        <v>31079</v>
      </c>
      <c r="J75" s="182">
        <v>0.33193802833557129</v>
      </c>
      <c r="K75" s="178">
        <v>1733899.66</v>
      </c>
      <c r="L75" s="178">
        <v>618821.9375</v>
      </c>
      <c r="M75" s="182">
        <v>55.495853424072266</v>
      </c>
      <c r="N75" s="107">
        <v>0</v>
      </c>
      <c r="O75" s="178">
        <v>1189928</v>
      </c>
      <c r="P75" s="178">
        <v>19380</v>
      </c>
      <c r="Q75" s="182">
        <v>1.7000000000000002</v>
      </c>
      <c r="R75" s="65">
        <v>258106</v>
      </c>
      <c r="S75" s="178">
        <v>106549</v>
      </c>
      <c r="T75" s="180">
        <v>70.302925109863281</v>
      </c>
      <c r="U75" s="159"/>
    </row>
    <row r="76" spans="1:21" x14ac:dyDescent="0.35">
      <c r="A76" s="162">
        <v>108053003</v>
      </c>
      <c r="B76" s="159"/>
      <c r="C76" s="163" t="s">
        <v>113</v>
      </c>
      <c r="D76" s="164" t="s">
        <v>111</v>
      </c>
      <c r="E76" s="164" t="s">
        <v>90</v>
      </c>
      <c r="F76" s="165">
        <v>122</v>
      </c>
      <c r="G76" s="165" t="s">
        <v>36</v>
      </c>
      <c r="H76" s="179">
        <v>7885382</v>
      </c>
      <c r="I76" s="179">
        <v>43793</v>
      </c>
      <c r="J76" s="183">
        <v>0.5584709644317627</v>
      </c>
      <c r="K76" s="179">
        <v>1997973.22</v>
      </c>
      <c r="L76" s="179">
        <v>616616.25</v>
      </c>
      <c r="M76" s="183">
        <v>44.638442993164063</v>
      </c>
      <c r="N76" s="167">
        <v>0</v>
      </c>
      <c r="O76" s="179">
        <v>1178397</v>
      </c>
      <c r="P76" s="179">
        <v>27913</v>
      </c>
      <c r="Q76" s="183">
        <v>2.4</v>
      </c>
      <c r="R76" s="166">
        <v>0</v>
      </c>
      <c r="S76" s="179"/>
      <c r="T76" s="181"/>
      <c r="U76" s="159"/>
    </row>
    <row r="77" spans="1:21" x14ac:dyDescent="0.35">
      <c r="A77" s="162">
        <v>108056004</v>
      </c>
      <c r="B77" s="159"/>
      <c r="C77" s="109" t="s">
        <v>114</v>
      </c>
      <c r="D77" s="162" t="s">
        <v>111</v>
      </c>
      <c r="E77" s="162" t="s">
        <v>90</v>
      </c>
      <c r="F77" s="3">
        <v>122</v>
      </c>
      <c r="G77" s="3" t="s">
        <v>36</v>
      </c>
      <c r="H77" s="178">
        <v>6506739</v>
      </c>
      <c r="I77" s="178">
        <v>20787</v>
      </c>
      <c r="J77" s="182">
        <v>0.32049265503883362</v>
      </c>
      <c r="K77" s="178">
        <v>1249150.26</v>
      </c>
      <c r="L77" s="178">
        <v>438702.21875</v>
      </c>
      <c r="M77" s="182">
        <v>54.130825042724609</v>
      </c>
      <c r="N77" s="107">
        <v>0</v>
      </c>
      <c r="O77" s="178">
        <v>751716</v>
      </c>
      <c r="P77" s="178">
        <v>13176</v>
      </c>
      <c r="Q77" s="182">
        <v>1.7999999999999998</v>
      </c>
      <c r="R77" s="65">
        <v>172702</v>
      </c>
      <c r="S77" s="178">
        <v>5726</v>
      </c>
      <c r="T77" s="180">
        <v>3.4292354583740234</v>
      </c>
      <c r="U77" s="159"/>
    </row>
    <row r="78" spans="1:21" x14ac:dyDescent="0.35">
      <c r="A78" s="162">
        <v>108058003</v>
      </c>
      <c r="B78" s="159"/>
      <c r="C78" s="163" t="s">
        <v>115</v>
      </c>
      <c r="D78" s="164" t="s">
        <v>111</v>
      </c>
      <c r="E78" s="164" t="s">
        <v>90</v>
      </c>
      <c r="F78" s="165">
        <v>122</v>
      </c>
      <c r="G78" s="165" t="s">
        <v>36</v>
      </c>
      <c r="H78" s="179">
        <v>8793277</v>
      </c>
      <c r="I78" s="179">
        <v>30385</v>
      </c>
      <c r="J78" s="183">
        <v>0.34674626588821411</v>
      </c>
      <c r="K78" s="179">
        <v>1315692.02</v>
      </c>
      <c r="L78" s="179">
        <v>398959.21875</v>
      </c>
      <c r="M78" s="183">
        <v>43.519687652587891</v>
      </c>
      <c r="N78" s="167">
        <v>0</v>
      </c>
      <c r="O78" s="179">
        <v>997117</v>
      </c>
      <c r="P78" s="179">
        <v>22200</v>
      </c>
      <c r="Q78" s="183">
        <v>2.2999999999999998</v>
      </c>
      <c r="R78" s="166">
        <v>0</v>
      </c>
      <c r="S78" s="179"/>
      <c r="T78" s="181"/>
      <c r="U78" s="159"/>
    </row>
    <row r="79" spans="1:21" x14ac:dyDescent="0.35">
      <c r="A79" s="162">
        <v>114060503</v>
      </c>
      <c r="B79" s="159"/>
      <c r="C79" s="109" t="s">
        <v>116</v>
      </c>
      <c r="D79" s="162" t="s">
        <v>117</v>
      </c>
      <c r="E79" s="162" t="s">
        <v>118</v>
      </c>
      <c r="F79" s="3">
        <v>137</v>
      </c>
      <c r="G79" s="3" t="s">
        <v>36</v>
      </c>
      <c r="H79" s="178">
        <v>6444379</v>
      </c>
      <c r="I79" s="178">
        <v>41390</v>
      </c>
      <c r="J79" s="182">
        <v>0.64641684293746948</v>
      </c>
      <c r="K79" s="178">
        <v>2777411.66</v>
      </c>
      <c r="L79" s="178">
        <v>870083.25</v>
      </c>
      <c r="M79" s="182">
        <v>45.617900848388672</v>
      </c>
      <c r="N79" s="107">
        <v>38.11993408203125</v>
      </c>
      <c r="O79" s="178">
        <v>1201928</v>
      </c>
      <c r="P79" s="178">
        <v>65006</v>
      </c>
      <c r="Q79" s="182">
        <v>5.7</v>
      </c>
      <c r="R79" s="65">
        <v>0</v>
      </c>
      <c r="S79" s="178"/>
      <c r="T79" s="180"/>
      <c r="U79" s="159"/>
    </row>
    <row r="80" spans="1:21" x14ac:dyDescent="0.35">
      <c r="A80" s="162">
        <v>114060753</v>
      </c>
      <c r="B80" s="159"/>
      <c r="C80" s="163" t="s">
        <v>119</v>
      </c>
      <c r="D80" s="164" t="s">
        <v>117</v>
      </c>
      <c r="E80" s="164" t="s">
        <v>118</v>
      </c>
      <c r="F80" s="165">
        <v>138</v>
      </c>
      <c r="G80" s="165" t="s">
        <v>36</v>
      </c>
      <c r="H80" s="179">
        <v>19555046</v>
      </c>
      <c r="I80" s="179">
        <v>96302</v>
      </c>
      <c r="J80" s="183">
        <v>0.49490347504615784</v>
      </c>
      <c r="K80" s="179">
        <v>5125002.5</v>
      </c>
      <c r="L80" s="179">
        <v>1449363.25</v>
      </c>
      <c r="M80" s="183">
        <v>39.431598663330078</v>
      </c>
      <c r="N80" s="167">
        <v>0</v>
      </c>
      <c r="O80" s="179">
        <v>5526655</v>
      </c>
      <c r="P80" s="179">
        <v>175651</v>
      </c>
      <c r="Q80" s="183">
        <v>3.3000000000000003</v>
      </c>
      <c r="R80" s="166">
        <v>0</v>
      </c>
      <c r="S80" s="179"/>
      <c r="T80" s="181"/>
      <c r="U80" s="159"/>
    </row>
    <row r="81" spans="1:21" x14ac:dyDescent="0.35">
      <c r="A81" s="162">
        <v>114060853</v>
      </c>
      <c r="B81" s="159"/>
      <c r="C81" s="109" t="s">
        <v>120</v>
      </c>
      <c r="D81" s="162" t="s">
        <v>117</v>
      </c>
      <c r="E81" s="162" t="s">
        <v>118</v>
      </c>
      <c r="F81" s="3">
        <v>137</v>
      </c>
      <c r="G81" s="3" t="s">
        <v>36</v>
      </c>
      <c r="H81" s="178">
        <v>4971445</v>
      </c>
      <c r="I81" s="178">
        <v>9806</v>
      </c>
      <c r="J81" s="182">
        <v>0.19763630628585815</v>
      </c>
      <c r="K81" s="178">
        <v>305220</v>
      </c>
      <c r="L81" s="178">
        <v>50000</v>
      </c>
      <c r="M81" s="182">
        <v>19.590940475463867</v>
      </c>
      <c r="N81" s="107">
        <v>0</v>
      </c>
      <c r="O81" s="178">
        <v>1386669</v>
      </c>
      <c r="P81" s="178">
        <v>31309</v>
      </c>
      <c r="Q81" s="182">
        <v>2.2999999999999998</v>
      </c>
      <c r="R81" s="65">
        <v>6796</v>
      </c>
      <c r="S81" s="178">
        <v>6796</v>
      </c>
      <c r="T81" s="180"/>
      <c r="U81" s="159"/>
    </row>
    <row r="82" spans="1:21" x14ac:dyDescent="0.35">
      <c r="A82" s="162">
        <v>114061103</v>
      </c>
      <c r="B82" s="159"/>
      <c r="C82" s="163" t="s">
        <v>121</v>
      </c>
      <c r="D82" s="164" t="s">
        <v>117</v>
      </c>
      <c r="E82" s="164" t="s">
        <v>118</v>
      </c>
      <c r="F82" s="165">
        <v>135</v>
      </c>
      <c r="G82" s="165" t="s">
        <v>36</v>
      </c>
      <c r="H82" s="179">
        <v>8294202</v>
      </c>
      <c r="I82" s="179">
        <v>29767</v>
      </c>
      <c r="J82" s="183">
        <v>0.36018189787864685</v>
      </c>
      <c r="K82" s="179">
        <v>470988</v>
      </c>
      <c r="L82" s="179">
        <v>50000</v>
      </c>
      <c r="M82" s="183">
        <v>11.876823425292969</v>
      </c>
      <c r="N82" s="167">
        <v>0</v>
      </c>
      <c r="O82" s="179">
        <v>2516195</v>
      </c>
      <c r="P82" s="179">
        <v>86069</v>
      </c>
      <c r="Q82" s="183">
        <v>3.5000000000000004</v>
      </c>
      <c r="R82" s="166">
        <v>0</v>
      </c>
      <c r="S82" s="179"/>
      <c r="T82" s="181"/>
      <c r="U82" s="159"/>
    </row>
    <row r="83" spans="1:21" x14ac:dyDescent="0.35">
      <c r="A83" s="162">
        <v>114061503</v>
      </c>
      <c r="B83" s="159"/>
      <c r="C83" s="109" t="s">
        <v>122</v>
      </c>
      <c r="D83" s="162" t="s">
        <v>117</v>
      </c>
      <c r="E83" s="162" t="s">
        <v>118</v>
      </c>
      <c r="F83" s="3">
        <v>137</v>
      </c>
      <c r="G83" s="3" t="s">
        <v>36</v>
      </c>
      <c r="H83" s="178">
        <v>10317810</v>
      </c>
      <c r="I83" s="178">
        <v>58020</v>
      </c>
      <c r="J83" s="182">
        <v>0.56550866365432739</v>
      </c>
      <c r="K83" s="178">
        <v>1494773.25</v>
      </c>
      <c r="L83" s="178">
        <v>335202.875</v>
      </c>
      <c r="M83" s="182">
        <v>28.907505035400391</v>
      </c>
      <c r="N83" s="107">
        <v>0</v>
      </c>
      <c r="O83" s="178">
        <v>2453417</v>
      </c>
      <c r="P83" s="178">
        <v>76501</v>
      </c>
      <c r="Q83" s="182">
        <v>3.2</v>
      </c>
      <c r="R83" s="65">
        <v>0</v>
      </c>
      <c r="S83" s="178"/>
      <c r="T83" s="180"/>
      <c r="U83" s="159"/>
    </row>
    <row r="84" spans="1:21" x14ac:dyDescent="0.35">
      <c r="A84" s="162">
        <v>114062003</v>
      </c>
      <c r="B84" s="159"/>
      <c r="C84" s="163" t="s">
        <v>123</v>
      </c>
      <c r="D84" s="164" t="s">
        <v>117</v>
      </c>
      <c r="E84" s="164" t="s">
        <v>118</v>
      </c>
      <c r="F84" s="165">
        <v>135</v>
      </c>
      <c r="G84" s="165" t="s">
        <v>36</v>
      </c>
      <c r="H84" s="179">
        <v>11919089</v>
      </c>
      <c r="I84" s="179">
        <v>92556</v>
      </c>
      <c r="J84" s="183">
        <v>0.78261315822601318</v>
      </c>
      <c r="K84" s="179">
        <v>2893895.24</v>
      </c>
      <c r="L84" s="179">
        <v>783649.25</v>
      </c>
      <c r="M84" s="183">
        <v>37.135444641113281</v>
      </c>
      <c r="N84" s="167">
        <v>39.386814117431641</v>
      </c>
      <c r="O84" s="179">
        <v>3425124</v>
      </c>
      <c r="P84" s="179">
        <v>155787</v>
      </c>
      <c r="Q84" s="183">
        <v>4.8</v>
      </c>
      <c r="R84" s="166">
        <v>0</v>
      </c>
      <c r="S84" s="179"/>
      <c r="T84" s="181"/>
      <c r="U84" s="159"/>
    </row>
    <row r="85" spans="1:21" x14ac:dyDescent="0.35">
      <c r="A85" s="162">
        <v>114062503</v>
      </c>
      <c r="B85" s="159"/>
      <c r="C85" s="109" t="s">
        <v>124</v>
      </c>
      <c r="D85" s="162" t="s">
        <v>117</v>
      </c>
      <c r="E85" s="162" t="s">
        <v>118</v>
      </c>
      <c r="F85" s="3">
        <v>138</v>
      </c>
      <c r="G85" s="3" t="s">
        <v>36</v>
      </c>
      <c r="H85" s="178">
        <v>7371810</v>
      </c>
      <c r="I85" s="178">
        <v>38051</v>
      </c>
      <c r="J85" s="182">
        <v>0.51884716749191284</v>
      </c>
      <c r="K85" s="178">
        <v>471717</v>
      </c>
      <c r="L85" s="178">
        <v>50000</v>
      </c>
      <c r="M85" s="182">
        <v>11.856292724609375</v>
      </c>
      <c r="N85" s="107">
        <v>0</v>
      </c>
      <c r="O85" s="178">
        <v>2033963</v>
      </c>
      <c r="P85" s="178">
        <v>71350</v>
      </c>
      <c r="Q85" s="182">
        <v>3.5999999999999996</v>
      </c>
      <c r="R85" s="65">
        <v>0</v>
      </c>
      <c r="S85" s="178"/>
      <c r="T85" s="180"/>
      <c r="U85" s="159"/>
    </row>
    <row r="86" spans="1:21" x14ac:dyDescent="0.35">
      <c r="A86" s="162">
        <v>114063003</v>
      </c>
      <c r="B86" s="159"/>
      <c r="C86" s="163" t="s">
        <v>125</v>
      </c>
      <c r="D86" s="164" t="s">
        <v>117</v>
      </c>
      <c r="E86" s="164" t="s">
        <v>118</v>
      </c>
      <c r="F86" s="165">
        <v>138</v>
      </c>
      <c r="G86" s="165" t="s">
        <v>36</v>
      </c>
      <c r="H86" s="179">
        <v>9616893</v>
      </c>
      <c r="I86" s="179">
        <v>101011</v>
      </c>
      <c r="J86" s="183">
        <v>1.0614991188049316</v>
      </c>
      <c r="K86" s="179">
        <v>5458035.6600000001</v>
      </c>
      <c r="L86" s="179">
        <v>1590347.375</v>
      </c>
      <c r="M86" s="183">
        <v>41.118808746337891</v>
      </c>
      <c r="N86" s="167">
        <v>0</v>
      </c>
      <c r="O86" s="179">
        <v>3469421</v>
      </c>
      <c r="P86" s="179">
        <v>108763</v>
      </c>
      <c r="Q86" s="183">
        <v>3.2</v>
      </c>
      <c r="R86" s="166">
        <v>0</v>
      </c>
      <c r="S86" s="179"/>
      <c r="T86" s="181"/>
      <c r="U86" s="159"/>
    </row>
    <row r="87" spans="1:21" x14ac:dyDescent="0.35">
      <c r="A87" s="162">
        <v>114063503</v>
      </c>
      <c r="B87" s="159"/>
      <c r="C87" s="109" t="s">
        <v>126</v>
      </c>
      <c r="D87" s="162" t="s">
        <v>117</v>
      </c>
      <c r="E87" s="162" t="s">
        <v>118</v>
      </c>
      <c r="F87" s="3">
        <v>139</v>
      </c>
      <c r="G87" s="3" t="s">
        <v>36</v>
      </c>
      <c r="H87" s="178">
        <v>8768786</v>
      </c>
      <c r="I87" s="178">
        <v>49020</v>
      </c>
      <c r="J87" s="182">
        <v>0.56217104196548462</v>
      </c>
      <c r="K87" s="178">
        <v>458680.05</v>
      </c>
      <c r="L87" s="178">
        <v>50000</v>
      </c>
      <c r="M87" s="182">
        <v>12.234509468078613</v>
      </c>
      <c r="N87" s="107">
        <v>0</v>
      </c>
      <c r="O87" s="178">
        <v>1751448</v>
      </c>
      <c r="P87" s="178">
        <v>15493</v>
      </c>
      <c r="Q87" s="182">
        <v>0.89999999999999991</v>
      </c>
      <c r="R87" s="65">
        <v>0</v>
      </c>
      <c r="S87" s="178"/>
      <c r="T87" s="180"/>
      <c r="U87" s="159"/>
    </row>
    <row r="88" spans="1:21" x14ac:dyDescent="0.35">
      <c r="A88" s="162">
        <v>114064003</v>
      </c>
      <c r="B88" s="159"/>
      <c r="C88" s="163" t="s">
        <v>127</v>
      </c>
      <c r="D88" s="164" t="s">
        <v>117</v>
      </c>
      <c r="E88" s="164" t="s">
        <v>118</v>
      </c>
      <c r="F88" s="165">
        <v>135</v>
      </c>
      <c r="G88" s="165" t="s">
        <v>36</v>
      </c>
      <c r="H88" s="179">
        <v>4738640</v>
      </c>
      <c r="I88" s="179">
        <v>62076</v>
      </c>
      <c r="J88" s="183">
        <v>1.3273848295211792</v>
      </c>
      <c r="K88" s="179">
        <v>240805</v>
      </c>
      <c r="L88" s="179">
        <v>50000</v>
      </c>
      <c r="M88" s="183">
        <v>26.204763412475586</v>
      </c>
      <c r="N88" s="167">
        <v>0</v>
      </c>
      <c r="O88" s="179">
        <v>1210103</v>
      </c>
      <c r="P88" s="179">
        <v>26843</v>
      </c>
      <c r="Q88" s="183">
        <v>2.2999999999999998</v>
      </c>
      <c r="R88" s="166">
        <v>69952</v>
      </c>
      <c r="S88" s="179">
        <v>5143</v>
      </c>
      <c r="T88" s="181">
        <v>7.9356260299682617</v>
      </c>
      <c r="U88" s="159"/>
    </row>
    <row r="89" spans="1:21" x14ac:dyDescent="0.35">
      <c r="A89" s="162">
        <v>114065503</v>
      </c>
      <c r="B89" s="159"/>
      <c r="C89" s="109" t="s">
        <v>128</v>
      </c>
      <c r="D89" s="162" t="s">
        <v>117</v>
      </c>
      <c r="E89" s="162" t="s">
        <v>118</v>
      </c>
      <c r="F89" s="3">
        <v>138</v>
      </c>
      <c r="G89" s="3" t="s">
        <v>36</v>
      </c>
      <c r="H89" s="178">
        <v>11920459</v>
      </c>
      <c r="I89" s="178">
        <v>169835</v>
      </c>
      <c r="J89" s="182">
        <v>1.4453275203704834</v>
      </c>
      <c r="K89" s="178">
        <v>7386455.3600000003</v>
      </c>
      <c r="L89" s="178">
        <v>2146134.25</v>
      </c>
      <c r="M89" s="182">
        <v>40.954254150390625</v>
      </c>
      <c r="N89" s="107">
        <v>6.9332718849182129</v>
      </c>
      <c r="O89" s="178">
        <v>3307571</v>
      </c>
      <c r="P89" s="178">
        <v>158057</v>
      </c>
      <c r="Q89" s="182">
        <v>5</v>
      </c>
      <c r="R89" s="65">
        <v>0</v>
      </c>
      <c r="S89" s="178"/>
      <c r="T89" s="180"/>
      <c r="U89" s="159"/>
    </row>
    <row r="90" spans="1:21" x14ac:dyDescent="0.35">
      <c r="A90" s="162">
        <v>114066503</v>
      </c>
      <c r="B90" s="159"/>
      <c r="C90" s="163" t="s">
        <v>129</v>
      </c>
      <c r="D90" s="164" t="s">
        <v>117</v>
      </c>
      <c r="E90" s="164" t="s">
        <v>118</v>
      </c>
      <c r="F90" s="165">
        <v>135</v>
      </c>
      <c r="G90" s="165" t="s">
        <v>36</v>
      </c>
      <c r="H90" s="179">
        <v>4568533</v>
      </c>
      <c r="I90" s="179">
        <v>41861</v>
      </c>
      <c r="J90" s="183">
        <v>0.9247632622718811</v>
      </c>
      <c r="K90" s="179">
        <v>306179</v>
      </c>
      <c r="L90" s="179">
        <v>50000</v>
      </c>
      <c r="M90" s="183">
        <v>19.517602920532227</v>
      </c>
      <c r="N90" s="167">
        <v>0</v>
      </c>
      <c r="O90" s="179">
        <v>1383053</v>
      </c>
      <c r="P90" s="179">
        <v>40571</v>
      </c>
      <c r="Q90" s="183">
        <v>3</v>
      </c>
      <c r="R90" s="166">
        <v>118256</v>
      </c>
      <c r="S90" s="179">
        <v>17962</v>
      </c>
      <c r="T90" s="181">
        <v>17.909345626831055</v>
      </c>
      <c r="U90" s="159"/>
    </row>
    <row r="91" spans="1:21" x14ac:dyDescent="0.35">
      <c r="A91" s="162">
        <v>114067002</v>
      </c>
      <c r="B91" s="159"/>
      <c r="C91" s="109" t="s">
        <v>130</v>
      </c>
      <c r="D91" s="162" t="s">
        <v>117</v>
      </c>
      <c r="E91" s="162" t="s">
        <v>118</v>
      </c>
      <c r="F91" s="3">
        <v>138</v>
      </c>
      <c r="G91" s="3" t="s">
        <v>36</v>
      </c>
      <c r="H91" s="178">
        <v>216475485</v>
      </c>
      <c r="I91" s="178">
        <v>1645402</v>
      </c>
      <c r="J91" s="182">
        <v>0.76590853929519653</v>
      </c>
      <c r="K91" s="178">
        <v>81703984.799999997</v>
      </c>
      <c r="L91" s="178">
        <v>25638954</v>
      </c>
      <c r="M91" s="182">
        <v>45.730743408203125</v>
      </c>
      <c r="N91" s="107">
        <v>0</v>
      </c>
      <c r="O91" s="178">
        <v>23822456</v>
      </c>
      <c r="P91" s="178">
        <v>1458036</v>
      </c>
      <c r="Q91" s="182">
        <v>6.5</v>
      </c>
      <c r="R91" s="65">
        <v>0</v>
      </c>
      <c r="S91" s="178"/>
      <c r="T91" s="180"/>
      <c r="U91" s="159"/>
    </row>
    <row r="92" spans="1:21" x14ac:dyDescent="0.35">
      <c r="A92" s="162">
        <v>114067503</v>
      </c>
      <c r="B92" s="159"/>
      <c r="C92" s="163" t="s">
        <v>131</v>
      </c>
      <c r="D92" s="164" t="s">
        <v>117</v>
      </c>
      <c r="E92" s="164" t="s">
        <v>118</v>
      </c>
      <c r="F92" s="165">
        <v>138</v>
      </c>
      <c r="G92" s="165" t="s">
        <v>36</v>
      </c>
      <c r="H92" s="179">
        <v>4483911</v>
      </c>
      <c r="I92" s="179">
        <v>21982</v>
      </c>
      <c r="J92" s="183">
        <v>0.4926568865776062</v>
      </c>
      <c r="K92" s="179">
        <v>297972</v>
      </c>
      <c r="L92" s="179">
        <v>50000</v>
      </c>
      <c r="M92" s="183">
        <v>20.163566589355469</v>
      </c>
      <c r="N92" s="167">
        <v>0</v>
      </c>
      <c r="O92" s="179">
        <v>1493857</v>
      </c>
      <c r="P92" s="179">
        <v>71783</v>
      </c>
      <c r="Q92" s="183">
        <v>5</v>
      </c>
      <c r="R92" s="166">
        <v>23877</v>
      </c>
      <c r="S92" s="179">
        <v>12109</v>
      </c>
      <c r="T92" s="181">
        <v>102.89768981933594</v>
      </c>
      <c r="U92" s="159"/>
    </row>
    <row r="93" spans="1:21" x14ac:dyDescent="0.35">
      <c r="A93" s="162">
        <v>114068003</v>
      </c>
      <c r="B93" s="159"/>
      <c r="C93" s="109" t="s">
        <v>132</v>
      </c>
      <c r="D93" s="162" t="s">
        <v>117</v>
      </c>
      <c r="E93" s="162" t="s">
        <v>118</v>
      </c>
      <c r="F93" s="3">
        <v>139</v>
      </c>
      <c r="G93" s="3" t="s">
        <v>36</v>
      </c>
      <c r="H93" s="178">
        <v>5364011</v>
      </c>
      <c r="I93" s="178">
        <v>30404</v>
      </c>
      <c r="J93" s="182">
        <v>0.57004576921463013</v>
      </c>
      <c r="K93" s="178">
        <v>300065</v>
      </c>
      <c r="L93" s="178">
        <v>50000</v>
      </c>
      <c r="M93" s="182">
        <v>19.994800567626953</v>
      </c>
      <c r="N93" s="107">
        <v>0</v>
      </c>
      <c r="O93" s="178">
        <v>1009608</v>
      </c>
      <c r="P93" s="178">
        <v>20728</v>
      </c>
      <c r="Q93" s="182">
        <v>2.1</v>
      </c>
      <c r="R93" s="65">
        <v>15676</v>
      </c>
      <c r="S93" s="178">
        <v>-8151</v>
      </c>
      <c r="T93" s="180">
        <v>-34.209091186523438</v>
      </c>
      <c r="U93" s="159"/>
    </row>
    <row r="94" spans="1:21" x14ac:dyDescent="0.35">
      <c r="A94" s="162">
        <v>114068103</v>
      </c>
      <c r="B94" s="159"/>
      <c r="C94" s="163" t="s">
        <v>133</v>
      </c>
      <c r="D94" s="164" t="s">
        <v>117</v>
      </c>
      <c r="E94" s="164" t="s">
        <v>118</v>
      </c>
      <c r="F94" s="165">
        <v>135</v>
      </c>
      <c r="G94" s="165" t="s">
        <v>36</v>
      </c>
      <c r="H94" s="179">
        <v>8258896</v>
      </c>
      <c r="I94" s="179">
        <v>60707</v>
      </c>
      <c r="J94" s="183">
        <v>0.74049282073974609</v>
      </c>
      <c r="K94" s="179">
        <v>946487.44</v>
      </c>
      <c r="L94" s="179">
        <v>205641.65625</v>
      </c>
      <c r="M94" s="183">
        <v>27.757688522338867</v>
      </c>
      <c r="N94" s="167">
        <v>0</v>
      </c>
      <c r="O94" s="179">
        <v>2430740</v>
      </c>
      <c r="P94" s="179">
        <v>70421</v>
      </c>
      <c r="Q94" s="183">
        <v>3</v>
      </c>
      <c r="R94" s="166">
        <v>0</v>
      </c>
      <c r="S94" s="179"/>
      <c r="T94" s="181"/>
      <c r="U94" s="159"/>
    </row>
    <row r="95" spans="1:21" x14ac:dyDescent="0.35">
      <c r="A95" s="162">
        <v>114069103</v>
      </c>
      <c r="B95" s="159"/>
      <c r="C95" s="109" t="s">
        <v>134</v>
      </c>
      <c r="D95" s="162" t="s">
        <v>117</v>
      </c>
      <c r="E95" s="162" t="s">
        <v>118</v>
      </c>
      <c r="F95" s="3">
        <v>135</v>
      </c>
      <c r="G95" s="3" t="s">
        <v>36</v>
      </c>
      <c r="H95" s="178">
        <v>14304602</v>
      </c>
      <c r="I95" s="178">
        <v>154549</v>
      </c>
      <c r="J95" s="182">
        <v>1.0922149419784546</v>
      </c>
      <c r="K95" s="178">
        <v>6407954.3700000001</v>
      </c>
      <c r="L95" s="178">
        <v>1942783.75</v>
      </c>
      <c r="M95" s="182">
        <v>43.509731292724609</v>
      </c>
      <c r="N95" s="107">
        <v>0</v>
      </c>
      <c r="O95" s="178">
        <v>4301680</v>
      </c>
      <c r="P95" s="178">
        <v>211856</v>
      </c>
      <c r="Q95" s="182">
        <v>5.2</v>
      </c>
      <c r="R95" s="65">
        <v>0</v>
      </c>
      <c r="S95" s="178"/>
      <c r="T95" s="180"/>
      <c r="U95" s="159"/>
    </row>
    <row r="96" spans="1:21" x14ac:dyDescent="0.35">
      <c r="A96" s="162">
        <v>114069353</v>
      </c>
      <c r="B96" s="159"/>
      <c r="C96" s="163" t="s">
        <v>135</v>
      </c>
      <c r="D96" s="164" t="s">
        <v>117</v>
      </c>
      <c r="E96" s="164" t="s">
        <v>118</v>
      </c>
      <c r="F96" s="165">
        <v>137</v>
      </c>
      <c r="G96" s="165" t="s">
        <v>36</v>
      </c>
      <c r="H96" s="179">
        <v>3444370</v>
      </c>
      <c r="I96" s="179">
        <v>40278</v>
      </c>
      <c r="J96" s="183">
        <v>1.1832230091094971</v>
      </c>
      <c r="K96" s="179">
        <v>239739</v>
      </c>
      <c r="L96" s="179">
        <v>50000</v>
      </c>
      <c r="M96" s="183">
        <v>26.351987838745117</v>
      </c>
      <c r="N96" s="167">
        <v>0</v>
      </c>
      <c r="O96" s="179">
        <v>1195340</v>
      </c>
      <c r="P96" s="179">
        <v>53249</v>
      </c>
      <c r="Q96" s="183">
        <v>4.7</v>
      </c>
      <c r="R96" s="166">
        <v>0</v>
      </c>
      <c r="S96" s="179"/>
      <c r="T96" s="181"/>
      <c r="U96" s="159"/>
    </row>
    <row r="97" spans="1:21" x14ac:dyDescent="0.35">
      <c r="A97" s="162">
        <v>108070502</v>
      </c>
      <c r="B97" s="159"/>
      <c r="C97" s="109" t="s">
        <v>136</v>
      </c>
      <c r="D97" s="162" t="s">
        <v>137</v>
      </c>
      <c r="E97" s="162" t="s">
        <v>138</v>
      </c>
      <c r="F97" s="3">
        <v>112</v>
      </c>
      <c r="G97" s="3" t="s">
        <v>36</v>
      </c>
      <c r="H97" s="178">
        <v>49791176</v>
      </c>
      <c r="I97" s="178">
        <v>214645</v>
      </c>
      <c r="J97" s="182">
        <v>0.43295687437057495</v>
      </c>
      <c r="K97" s="178">
        <v>13936608.470000001</v>
      </c>
      <c r="L97" s="178">
        <v>4716460</v>
      </c>
      <c r="M97" s="182">
        <v>51.153842926025391</v>
      </c>
      <c r="N97" s="107">
        <v>0</v>
      </c>
      <c r="O97" s="178">
        <v>7233394</v>
      </c>
      <c r="P97" s="178">
        <v>187930</v>
      </c>
      <c r="Q97" s="182">
        <v>2.7</v>
      </c>
      <c r="R97" s="65">
        <v>0</v>
      </c>
      <c r="S97" s="178"/>
      <c r="T97" s="180"/>
      <c r="U97" s="159"/>
    </row>
    <row r="98" spans="1:21" x14ac:dyDescent="0.35">
      <c r="A98" s="162">
        <v>108071003</v>
      </c>
      <c r="B98" s="159"/>
      <c r="C98" s="163" t="s">
        <v>139</v>
      </c>
      <c r="D98" s="164" t="s">
        <v>137</v>
      </c>
      <c r="E98" s="164" t="s">
        <v>138</v>
      </c>
      <c r="F98" s="165">
        <v>112</v>
      </c>
      <c r="G98" s="165" t="s">
        <v>36</v>
      </c>
      <c r="H98" s="179">
        <v>7819636</v>
      </c>
      <c r="I98" s="179">
        <v>37059</v>
      </c>
      <c r="J98" s="183">
        <v>0.47617903351783752</v>
      </c>
      <c r="K98" s="179">
        <v>1217446.57</v>
      </c>
      <c r="L98" s="179">
        <v>407757.21875</v>
      </c>
      <c r="M98" s="183">
        <v>50.359710693359375</v>
      </c>
      <c r="N98" s="167">
        <v>0</v>
      </c>
      <c r="O98" s="179">
        <v>1047250</v>
      </c>
      <c r="P98" s="179">
        <v>24662</v>
      </c>
      <c r="Q98" s="183">
        <v>2.4</v>
      </c>
      <c r="R98" s="166">
        <v>72833</v>
      </c>
      <c r="S98" s="179">
        <v>-4276</v>
      </c>
      <c r="T98" s="181">
        <v>-5.5453968048095703</v>
      </c>
      <c r="U98" s="159"/>
    </row>
    <row r="99" spans="1:21" x14ac:dyDescent="0.35">
      <c r="A99" s="162">
        <v>108071504</v>
      </c>
      <c r="B99" s="159"/>
      <c r="C99" s="109" t="s">
        <v>140</v>
      </c>
      <c r="D99" s="162" t="s">
        <v>137</v>
      </c>
      <c r="E99" s="162" t="s">
        <v>138</v>
      </c>
      <c r="F99" s="3">
        <v>112</v>
      </c>
      <c r="G99" s="3" t="s">
        <v>36</v>
      </c>
      <c r="H99" s="178">
        <v>6555207</v>
      </c>
      <c r="I99" s="178">
        <v>23209</v>
      </c>
      <c r="J99" s="182">
        <v>0.35531240701675415</v>
      </c>
      <c r="K99" s="178">
        <v>1263791.6499999999</v>
      </c>
      <c r="L99" s="178">
        <v>411088.4375</v>
      </c>
      <c r="M99" s="182">
        <v>48.210025787353516</v>
      </c>
      <c r="N99" s="107">
        <v>0</v>
      </c>
      <c r="O99" s="178">
        <v>772844</v>
      </c>
      <c r="P99" s="178">
        <v>17130</v>
      </c>
      <c r="Q99" s="182">
        <v>2.2999999999999998</v>
      </c>
      <c r="R99" s="65">
        <v>0</v>
      </c>
      <c r="S99" s="178"/>
      <c r="T99" s="180"/>
      <c r="U99" s="159"/>
    </row>
    <row r="100" spans="1:21" x14ac:dyDescent="0.35">
      <c r="A100" s="162">
        <v>108073503</v>
      </c>
      <c r="B100" s="159"/>
      <c r="C100" s="163" t="s">
        <v>141</v>
      </c>
      <c r="D100" s="164" t="s">
        <v>137</v>
      </c>
      <c r="E100" s="164" t="s">
        <v>138</v>
      </c>
      <c r="F100" s="165">
        <v>112</v>
      </c>
      <c r="G100" s="165" t="s">
        <v>36</v>
      </c>
      <c r="H100" s="179">
        <v>13888539</v>
      </c>
      <c r="I100" s="179">
        <v>55139</v>
      </c>
      <c r="J100" s="183">
        <v>0.3985932469367981</v>
      </c>
      <c r="K100" s="179">
        <v>2701234.49</v>
      </c>
      <c r="L100" s="179">
        <v>1046582.8125</v>
      </c>
      <c r="M100" s="183">
        <v>63.250946044921875</v>
      </c>
      <c r="N100" s="167">
        <v>0</v>
      </c>
      <c r="O100" s="179">
        <v>2575069</v>
      </c>
      <c r="P100" s="179">
        <v>39981</v>
      </c>
      <c r="Q100" s="183">
        <v>1.6</v>
      </c>
      <c r="R100" s="166">
        <v>0</v>
      </c>
      <c r="S100" s="179"/>
      <c r="T100" s="181"/>
      <c r="U100" s="159"/>
    </row>
    <row r="101" spans="1:21" x14ac:dyDescent="0.35">
      <c r="A101" s="162">
        <v>108077503</v>
      </c>
      <c r="B101" s="159"/>
      <c r="C101" s="109" t="s">
        <v>142</v>
      </c>
      <c r="D101" s="162" t="s">
        <v>137</v>
      </c>
      <c r="E101" s="162" t="s">
        <v>138</v>
      </c>
      <c r="F101" s="3">
        <v>112</v>
      </c>
      <c r="G101" s="3" t="s">
        <v>36</v>
      </c>
      <c r="H101" s="178">
        <v>8951812</v>
      </c>
      <c r="I101" s="178">
        <v>32970</v>
      </c>
      <c r="J101" s="182">
        <v>0.36966681480407715</v>
      </c>
      <c r="K101" s="178">
        <v>2037355.85</v>
      </c>
      <c r="L101" s="178">
        <v>642395.75</v>
      </c>
      <c r="M101" s="182">
        <v>46.051189422607422</v>
      </c>
      <c r="N101" s="107">
        <v>0</v>
      </c>
      <c r="O101" s="178">
        <v>1482991</v>
      </c>
      <c r="P101" s="178">
        <v>43479</v>
      </c>
      <c r="Q101" s="182">
        <v>3</v>
      </c>
      <c r="R101" s="65">
        <v>89453</v>
      </c>
      <c r="S101" s="178">
        <v>-6493</v>
      </c>
      <c r="T101" s="180">
        <v>-6.7673482894897461</v>
      </c>
      <c r="U101" s="159"/>
    </row>
    <row r="102" spans="1:21" x14ac:dyDescent="0.35">
      <c r="A102" s="162">
        <v>108078003</v>
      </c>
      <c r="B102" s="159"/>
      <c r="C102" s="163" t="s">
        <v>143</v>
      </c>
      <c r="D102" s="164" t="s">
        <v>137</v>
      </c>
      <c r="E102" s="164" t="s">
        <v>138</v>
      </c>
      <c r="F102" s="165">
        <v>118</v>
      </c>
      <c r="G102" s="165" t="s">
        <v>36</v>
      </c>
      <c r="H102" s="179">
        <v>10473440</v>
      </c>
      <c r="I102" s="179">
        <v>18183</v>
      </c>
      <c r="J102" s="183">
        <v>0.17391251027584076</v>
      </c>
      <c r="K102" s="179">
        <v>1614904.66</v>
      </c>
      <c r="L102" s="179">
        <v>606411.4375</v>
      </c>
      <c r="M102" s="183">
        <v>60.130443572998047</v>
      </c>
      <c r="N102" s="167">
        <v>0</v>
      </c>
      <c r="O102" s="179">
        <v>1698424</v>
      </c>
      <c r="P102" s="179">
        <v>20801</v>
      </c>
      <c r="Q102" s="183">
        <v>1.2</v>
      </c>
      <c r="R102" s="166">
        <v>133820</v>
      </c>
      <c r="S102" s="179">
        <v>2546</v>
      </c>
      <c r="T102" s="181">
        <v>1.9394549131393433</v>
      </c>
      <c r="U102" s="159"/>
    </row>
    <row r="103" spans="1:21" x14ac:dyDescent="0.35">
      <c r="A103" s="162">
        <v>108079004</v>
      </c>
      <c r="B103" s="159"/>
      <c r="C103" s="109" t="s">
        <v>144</v>
      </c>
      <c r="D103" s="162" t="s">
        <v>137</v>
      </c>
      <c r="E103" s="162" t="s">
        <v>138</v>
      </c>
      <c r="F103" s="3">
        <v>112</v>
      </c>
      <c r="G103" s="3" t="s">
        <v>36</v>
      </c>
      <c r="H103" s="178">
        <v>4185234</v>
      </c>
      <c r="I103" s="178">
        <v>21423</v>
      </c>
      <c r="J103" s="182">
        <v>0.51450461149215698</v>
      </c>
      <c r="K103" s="178">
        <v>1017166.64</v>
      </c>
      <c r="L103" s="178">
        <v>321505.9375</v>
      </c>
      <c r="M103" s="182">
        <v>46.215911865234375</v>
      </c>
      <c r="N103" s="107">
        <v>0</v>
      </c>
      <c r="O103" s="178">
        <v>465915</v>
      </c>
      <c r="P103" s="178">
        <v>12923</v>
      </c>
      <c r="Q103" s="182">
        <v>2.9000000000000004</v>
      </c>
      <c r="R103" s="65">
        <v>54108</v>
      </c>
      <c r="S103" s="178">
        <v>-4710</v>
      </c>
      <c r="T103" s="180">
        <v>-8.0077524185180664</v>
      </c>
      <c r="U103" s="159"/>
    </row>
    <row r="104" spans="1:21" x14ac:dyDescent="0.35">
      <c r="A104" s="162">
        <v>117080503</v>
      </c>
      <c r="B104" s="159"/>
      <c r="C104" s="163" t="s">
        <v>145</v>
      </c>
      <c r="D104" s="164" t="s">
        <v>146</v>
      </c>
      <c r="E104" s="164" t="s">
        <v>147</v>
      </c>
      <c r="F104" s="165">
        <v>162</v>
      </c>
      <c r="G104" s="165" t="s">
        <v>36</v>
      </c>
      <c r="H104" s="179">
        <v>14123629</v>
      </c>
      <c r="I104" s="179">
        <v>58824</v>
      </c>
      <c r="J104" s="183">
        <v>0.41823545098304749</v>
      </c>
      <c r="K104" s="179">
        <v>518272</v>
      </c>
      <c r="L104" s="179">
        <v>50000</v>
      </c>
      <c r="M104" s="183">
        <v>10.677555084228516</v>
      </c>
      <c r="N104" s="167">
        <v>0</v>
      </c>
      <c r="O104" s="179">
        <v>2407111</v>
      </c>
      <c r="P104" s="179">
        <v>90096</v>
      </c>
      <c r="Q104" s="183">
        <v>3.9</v>
      </c>
      <c r="R104" s="166">
        <v>165025</v>
      </c>
      <c r="S104" s="179">
        <v>-72772</v>
      </c>
      <c r="T104" s="181">
        <v>-30.602573394775391</v>
      </c>
      <c r="U104" s="159"/>
    </row>
    <row r="105" spans="1:21" x14ac:dyDescent="0.35">
      <c r="A105" s="162">
        <v>117081003</v>
      </c>
      <c r="B105" s="159"/>
      <c r="C105" s="109" t="s">
        <v>148</v>
      </c>
      <c r="D105" s="162" t="s">
        <v>146</v>
      </c>
      <c r="E105" s="162" t="s">
        <v>147</v>
      </c>
      <c r="F105" s="3">
        <v>162</v>
      </c>
      <c r="G105" s="3" t="s">
        <v>36</v>
      </c>
      <c r="H105" s="178">
        <v>8572780</v>
      </c>
      <c r="I105" s="178">
        <v>23471</v>
      </c>
      <c r="J105" s="182">
        <v>0.27453681826591492</v>
      </c>
      <c r="K105" s="178">
        <v>1208976.95</v>
      </c>
      <c r="L105" s="178">
        <v>361116.1875</v>
      </c>
      <c r="M105" s="182">
        <v>42.591449737548828</v>
      </c>
      <c r="N105" s="107">
        <v>0</v>
      </c>
      <c r="O105" s="178">
        <v>930613</v>
      </c>
      <c r="P105" s="178">
        <v>24600</v>
      </c>
      <c r="Q105" s="182">
        <v>2.7</v>
      </c>
      <c r="R105" s="65">
        <v>5704</v>
      </c>
      <c r="S105" s="178">
        <v>-16959</v>
      </c>
      <c r="T105" s="180">
        <v>-74.831222534179688</v>
      </c>
      <c r="U105" s="159"/>
    </row>
    <row r="106" spans="1:21" x14ac:dyDescent="0.35">
      <c r="A106" s="162">
        <v>117083004</v>
      </c>
      <c r="B106" s="159"/>
      <c r="C106" s="163" t="s">
        <v>149</v>
      </c>
      <c r="D106" s="164" t="s">
        <v>146</v>
      </c>
      <c r="E106" s="164" t="s">
        <v>147</v>
      </c>
      <c r="F106" s="165">
        <v>162</v>
      </c>
      <c r="G106" s="165" t="s">
        <v>36</v>
      </c>
      <c r="H106" s="179">
        <v>6586184</v>
      </c>
      <c r="I106" s="179">
        <v>8313</v>
      </c>
      <c r="J106" s="183">
        <v>0.12637828290462494</v>
      </c>
      <c r="K106" s="179">
        <v>571584.23</v>
      </c>
      <c r="L106" s="179">
        <v>161349.875</v>
      </c>
      <c r="M106" s="183">
        <v>39.331150054931641</v>
      </c>
      <c r="N106" s="167">
        <v>0</v>
      </c>
      <c r="O106" s="179">
        <v>706034</v>
      </c>
      <c r="P106" s="179">
        <v>19930</v>
      </c>
      <c r="Q106" s="183">
        <v>2.9000000000000004</v>
      </c>
      <c r="R106" s="166">
        <v>137401</v>
      </c>
      <c r="S106" s="179">
        <v>-45161</v>
      </c>
      <c r="T106" s="181">
        <v>-24.737348556518555</v>
      </c>
      <c r="U106" s="159"/>
    </row>
    <row r="107" spans="1:21" x14ac:dyDescent="0.35">
      <c r="A107" s="162">
        <v>117086003</v>
      </c>
      <c r="B107" s="159"/>
      <c r="C107" s="109" t="s">
        <v>150</v>
      </c>
      <c r="D107" s="162" t="s">
        <v>146</v>
      </c>
      <c r="E107" s="162" t="s">
        <v>147</v>
      </c>
      <c r="F107" s="3">
        <v>162</v>
      </c>
      <c r="G107" s="3" t="s">
        <v>36</v>
      </c>
      <c r="H107" s="178">
        <v>7361695</v>
      </c>
      <c r="I107" s="178">
        <v>8278</v>
      </c>
      <c r="J107" s="182">
        <v>0.11257351189851761</v>
      </c>
      <c r="K107" s="178">
        <v>459870.98</v>
      </c>
      <c r="L107" s="178">
        <v>85958.7265625</v>
      </c>
      <c r="M107" s="182">
        <v>22.989011764526367</v>
      </c>
      <c r="N107" s="107">
        <v>0</v>
      </c>
      <c r="O107" s="178">
        <v>1188311</v>
      </c>
      <c r="P107" s="178">
        <v>30096</v>
      </c>
      <c r="Q107" s="182">
        <v>2.6</v>
      </c>
      <c r="R107" s="65">
        <v>0</v>
      </c>
      <c r="S107" s="178"/>
      <c r="T107" s="180"/>
      <c r="U107" s="159"/>
    </row>
    <row r="108" spans="1:21" x14ac:dyDescent="0.35">
      <c r="A108" s="162">
        <v>117086503</v>
      </c>
      <c r="B108" s="159"/>
      <c r="C108" s="163" t="s">
        <v>151</v>
      </c>
      <c r="D108" s="164" t="s">
        <v>146</v>
      </c>
      <c r="E108" s="164" t="s">
        <v>147</v>
      </c>
      <c r="F108" s="165">
        <v>162</v>
      </c>
      <c r="G108" s="165" t="s">
        <v>36</v>
      </c>
      <c r="H108" s="179">
        <v>9997211</v>
      </c>
      <c r="I108" s="179">
        <v>60531</v>
      </c>
      <c r="J108" s="183">
        <v>0.60916721820831299</v>
      </c>
      <c r="K108" s="179">
        <v>1852806.53</v>
      </c>
      <c r="L108" s="179">
        <v>520776.15625</v>
      </c>
      <c r="M108" s="183">
        <v>39.096420288085938</v>
      </c>
      <c r="N108" s="167">
        <v>0</v>
      </c>
      <c r="O108" s="179">
        <v>1495615</v>
      </c>
      <c r="P108" s="179">
        <v>46529</v>
      </c>
      <c r="Q108" s="183">
        <v>3.2</v>
      </c>
      <c r="R108" s="166">
        <v>0</v>
      </c>
      <c r="S108" s="179"/>
      <c r="T108" s="181"/>
      <c r="U108" s="159"/>
    </row>
    <row r="109" spans="1:21" x14ac:dyDescent="0.35">
      <c r="A109" s="162">
        <v>117086653</v>
      </c>
      <c r="B109" s="159"/>
      <c r="C109" s="109" t="s">
        <v>152</v>
      </c>
      <c r="D109" s="162" t="s">
        <v>146</v>
      </c>
      <c r="E109" s="162" t="s">
        <v>147</v>
      </c>
      <c r="F109" s="3">
        <v>162</v>
      </c>
      <c r="G109" s="3" t="s">
        <v>36</v>
      </c>
      <c r="H109" s="178">
        <v>11041524</v>
      </c>
      <c r="I109" s="178">
        <v>55124</v>
      </c>
      <c r="J109" s="182">
        <v>0.50174760818481445</v>
      </c>
      <c r="K109" s="178">
        <v>1934882.39</v>
      </c>
      <c r="L109" s="178">
        <v>567838.125</v>
      </c>
      <c r="M109" s="182">
        <v>41.53765869140625</v>
      </c>
      <c r="N109" s="107">
        <v>0</v>
      </c>
      <c r="O109" s="178">
        <v>1540297</v>
      </c>
      <c r="P109" s="178">
        <v>49604</v>
      </c>
      <c r="Q109" s="182">
        <v>3.3000000000000003</v>
      </c>
      <c r="R109" s="65">
        <v>45903</v>
      </c>
      <c r="S109" s="178">
        <v>7345</v>
      </c>
      <c r="T109" s="180">
        <v>19.049224853515625</v>
      </c>
      <c r="U109" s="159"/>
    </row>
    <row r="110" spans="1:21" x14ac:dyDescent="0.35">
      <c r="A110" s="162">
        <v>117089003</v>
      </c>
      <c r="B110" s="159"/>
      <c r="C110" s="163" t="s">
        <v>153</v>
      </c>
      <c r="D110" s="164" t="s">
        <v>146</v>
      </c>
      <c r="E110" s="164" t="s">
        <v>147</v>
      </c>
      <c r="F110" s="165">
        <v>168</v>
      </c>
      <c r="G110" s="165" t="s">
        <v>36</v>
      </c>
      <c r="H110" s="179">
        <v>8802091</v>
      </c>
      <c r="I110" s="179">
        <v>30619</v>
      </c>
      <c r="J110" s="183">
        <v>0.34907481074333191</v>
      </c>
      <c r="K110" s="179">
        <v>1660906.28</v>
      </c>
      <c r="L110" s="179">
        <v>476613.90625</v>
      </c>
      <c r="M110" s="183">
        <v>40.244613647460938</v>
      </c>
      <c r="N110" s="167">
        <v>0</v>
      </c>
      <c r="O110" s="179">
        <v>1348392</v>
      </c>
      <c r="P110" s="179">
        <v>102116</v>
      </c>
      <c r="Q110" s="183">
        <v>8.2000000000000011</v>
      </c>
      <c r="R110" s="166">
        <v>0</v>
      </c>
      <c r="S110" s="179"/>
      <c r="T110" s="181"/>
      <c r="U110" s="159"/>
    </row>
    <row r="111" spans="1:21" x14ac:dyDescent="0.35">
      <c r="A111" s="162">
        <v>122091002</v>
      </c>
      <c r="B111" s="159"/>
      <c r="C111" s="109" t="s">
        <v>154</v>
      </c>
      <c r="D111" s="162" t="s">
        <v>155</v>
      </c>
      <c r="E111" s="162" t="s">
        <v>156</v>
      </c>
      <c r="F111" s="3">
        <v>143</v>
      </c>
      <c r="G111" s="3" t="s">
        <v>36</v>
      </c>
      <c r="H111" s="178">
        <v>22624269</v>
      </c>
      <c r="I111" s="178">
        <v>191678</v>
      </c>
      <c r="J111" s="182">
        <v>0.8544621467590332</v>
      </c>
      <c r="K111" s="178">
        <v>6024873.0899999999</v>
      </c>
      <c r="L111" s="178">
        <v>1843692.125</v>
      </c>
      <c r="M111" s="182">
        <v>44.095008850097656</v>
      </c>
      <c r="N111" s="107">
        <v>0</v>
      </c>
      <c r="O111" s="178">
        <v>6273690</v>
      </c>
      <c r="P111" s="178">
        <v>182528</v>
      </c>
      <c r="Q111" s="182">
        <v>3</v>
      </c>
      <c r="R111" s="65">
        <v>0</v>
      </c>
      <c r="S111" s="178"/>
      <c r="T111" s="180"/>
      <c r="U111" s="159"/>
    </row>
    <row r="112" spans="1:21" x14ac:dyDescent="0.35">
      <c r="A112" s="162">
        <v>122091303</v>
      </c>
      <c r="B112" s="159"/>
      <c r="C112" s="163" t="s">
        <v>157</v>
      </c>
      <c r="D112" s="164" t="s">
        <v>155</v>
      </c>
      <c r="E112" s="164" t="s">
        <v>156</v>
      </c>
      <c r="F112" s="165">
        <v>147</v>
      </c>
      <c r="G112" s="165" t="s">
        <v>36</v>
      </c>
      <c r="H112" s="179">
        <v>8029219</v>
      </c>
      <c r="I112" s="179">
        <v>28224</v>
      </c>
      <c r="J112" s="183">
        <v>0.35275611281394958</v>
      </c>
      <c r="K112" s="179">
        <v>980147.52</v>
      </c>
      <c r="L112" s="179">
        <v>254001.796875</v>
      </c>
      <c r="M112" s="183">
        <v>34.979450225830078</v>
      </c>
      <c r="N112" s="167">
        <v>0</v>
      </c>
      <c r="O112" s="179">
        <v>1362736</v>
      </c>
      <c r="P112" s="179">
        <v>31587</v>
      </c>
      <c r="Q112" s="183">
        <v>2.4</v>
      </c>
      <c r="R112" s="166">
        <v>0</v>
      </c>
      <c r="S112" s="179"/>
      <c r="T112" s="181"/>
      <c r="U112" s="159"/>
    </row>
    <row r="113" spans="1:21" x14ac:dyDescent="0.35">
      <c r="A113" s="162">
        <v>122091352</v>
      </c>
      <c r="B113" s="159"/>
      <c r="C113" s="109" t="s">
        <v>158</v>
      </c>
      <c r="D113" s="162" t="s">
        <v>155</v>
      </c>
      <c r="E113" s="162" t="s">
        <v>156</v>
      </c>
      <c r="F113" s="3">
        <v>148</v>
      </c>
      <c r="G113" s="3" t="s">
        <v>36</v>
      </c>
      <c r="H113" s="178">
        <v>28128201</v>
      </c>
      <c r="I113" s="178">
        <v>265411</v>
      </c>
      <c r="J113" s="182">
        <v>0.95256435871124268</v>
      </c>
      <c r="K113" s="178">
        <v>8021628.2000000002</v>
      </c>
      <c r="L113" s="178">
        <v>2330604.5</v>
      </c>
      <c r="M113" s="182">
        <v>40.952289581298828</v>
      </c>
      <c r="N113" s="107">
        <v>20.928579330444336</v>
      </c>
      <c r="O113" s="178">
        <v>7523406</v>
      </c>
      <c r="P113" s="178">
        <v>290931</v>
      </c>
      <c r="Q113" s="182">
        <v>4</v>
      </c>
      <c r="R113" s="65">
        <v>0</v>
      </c>
      <c r="S113" s="178"/>
      <c r="T113" s="180"/>
      <c r="U113" s="159"/>
    </row>
    <row r="114" spans="1:21" x14ac:dyDescent="0.35">
      <c r="A114" s="162">
        <v>122092002</v>
      </c>
      <c r="B114" s="159"/>
      <c r="C114" s="163" t="s">
        <v>159</v>
      </c>
      <c r="D114" s="164" t="s">
        <v>155</v>
      </c>
      <c r="E114" s="164" t="s">
        <v>156</v>
      </c>
      <c r="F114" s="165">
        <v>143</v>
      </c>
      <c r="G114" s="165" t="s">
        <v>36</v>
      </c>
      <c r="H114" s="179">
        <v>15743166</v>
      </c>
      <c r="I114" s="179">
        <v>77577</v>
      </c>
      <c r="J114" s="183">
        <v>0.49520641565322876</v>
      </c>
      <c r="K114" s="179">
        <v>480367</v>
      </c>
      <c r="L114" s="179">
        <v>50000</v>
      </c>
      <c r="M114" s="183">
        <v>11.61799144744873</v>
      </c>
      <c r="N114" s="167">
        <v>0</v>
      </c>
      <c r="O114" s="179">
        <v>3871192</v>
      </c>
      <c r="P114" s="179">
        <v>58671</v>
      </c>
      <c r="Q114" s="183">
        <v>1.5</v>
      </c>
      <c r="R114" s="166">
        <v>0</v>
      </c>
      <c r="S114" s="179"/>
      <c r="T114" s="181"/>
      <c r="U114" s="159"/>
    </row>
    <row r="115" spans="1:21" x14ac:dyDescent="0.35">
      <c r="A115" s="162">
        <v>122092102</v>
      </c>
      <c r="B115" s="159"/>
      <c r="C115" s="109" t="s">
        <v>160</v>
      </c>
      <c r="D115" s="162" t="s">
        <v>155</v>
      </c>
      <c r="E115" s="162" t="s">
        <v>156</v>
      </c>
      <c r="F115" s="3">
        <v>145</v>
      </c>
      <c r="G115" s="3" t="s">
        <v>36</v>
      </c>
      <c r="H115" s="178">
        <v>24164168</v>
      </c>
      <c r="I115" s="178">
        <v>158846</v>
      </c>
      <c r="J115" s="182">
        <v>0.66171157360076904</v>
      </c>
      <c r="K115" s="178">
        <v>1124042</v>
      </c>
      <c r="L115" s="178">
        <v>50000</v>
      </c>
      <c r="M115" s="182">
        <v>4.6553115844726563</v>
      </c>
      <c r="N115" s="107">
        <v>0</v>
      </c>
      <c r="O115" s="178">
        <v>8056459</v>
      </c>
      <c r="P115" s="178">
        <v>60326</v>
      </c>
      <c r="Q115" s="182">
        <v>0.8</v>
      </c>
      <c r="R115" s="65">
        <v>0</v>
      </c>
      <c r="S115" s="178"/>
      <c r="T115" s="180"/>
      <c r="U115" s="159"/>
    </row>
    <row r="116" spans="1:21" x14ac:dyDescent="0.35">
      <c r="A116" s="162">
        <v>122092353</v>
      </c>
      <c r="B116" s="159"/>
      <c r="C116" s="163" t="s">
        <v>161</v>
      </c>
      <c r="D116" s="164" t="s">
        <v>155</v>
      </c>
      <c r="E116" s="164" t="s">
        <v>156</v>
      </c>
      <c r="F116" s="165">
        <v>144</v>
      </c>
      <c r="G116" s="165" t="s">
        <v>36</v>
      </c>
      <c r="H116" s="179">
        <v>17671259</v>
      </c>
      <c r="I116" s="179">
        <v>92120</v>
      </c>
      <c r="J116" s="183">
        <v>0.52403020858764648</v>
      </c>
      <c r="K116" s="179">
        <v>516762</v>
      </c>
      <c r="L116" s="179">
        <v>50000</v>
      </c>
      <c r="M116" s="183">
        <v>10.71209716796875</v>
      </c>
      <c r="N116" s="167">
        <v>0</v>
      </c>
      <c r="O116" s="179">
        <v>6804538</v>
      </c>
      <c r="P116" s="179">
        <v>64454</v>
      </c>
      <c r="Q116" s="183">
        <v>1</v>
      </c>
      <c r="R116" s="166">
        <v>0</v>
      </c>
      <c r="S116" s="179"/>
      <c r="T116" s="181"/>
      <c r="U116" s="159"/>
    </row>
    <row r="117" spans="1:21" x14ac:dyDescent="0.35">
      <c r="A117" s="162">
        <v>122097203</v>
      </c>
      <c r="B117" s="159"/>
      <c r="C117" s="109" t="s">
        <v>162</v>
      </c>
      <c r="D117" s="162" t="s">
        <v>155</v>
      </c>
      <c r="E117" s="162" t="s">
        <v>156</v>
      </c>
      <c r="F117" s="3">
        <v>147</v>
      </c>
      <c r="G117" s="3" t="s">
        <v>36</v>
      </c>
      <c r="H117" s="178">
        <v>3551203</v>
      </c>
      <c r="I117" s="178">
        <v>13388</v>
      </c>
      <c r="J117" s="182">
        <v>0.37842565774917603</v>
      </c>
      <c r="K117" s="178">
        <v>1219607</v>
      </c>
      <c r="L117" s="178">
        <v>50000</v>
      </c>
      <c r="M117" s="182">
        <v>4.274940013885498</v>
      </c>
      <c r="N117" s="107">
        <v>0</v>
      </c>
      <c r="O117" s="178">
        <v>1015733</v>
      </c>
      <c r="P117" s="178">
        <v>334</v>
      </c>
      <c r="Q117" s="182">
        <v>0</v>
      </c>
      <c r="R117" s="65">
        <v>0</v>
      </c>
      <c r="S117" s="178"/>
      <c r="T117" s="180"/>
      <c r="U117" s="159"/>
    </row>
    <row r="118" spans="1:21" x14ac:dyDescent="0.35">
      <c r="A118" s="162">
        <v>122097502</v>
      </c>
      <c r="B118" s="159"/>
      <c r="C118" s="163" t="s">
        <v>163</v>
      </c>
      <c r="D118" s="164" t="s">
        <v>155</v>
      </c>
      <c r="E118" s="164" t="s">
        <v>48</v>
      </c>
      <c r="F118" s="165"/>
      <c r="G118" s="165" t="s">
        <v>36</v>
      </c>
      <c r="H118" s="179">
        <v>19639606</v>
      </c>
      <c r="I118" s="179">
        <v>172592</v>
      </c>
      <c r="J118" s="183">
        <v>0.88658690452575684</v>
      </c>
      <c r="K118" s="179">
        <v>793893.45</v>
      </c>
      <c r="L118" s="179">
        <v>50000</v>
      </c>
      <c r="M118" s="183">
        <v>6.7213926315307617</v>
      </c>
      <c r="N118" s="167">
        <v>0</v>
      </c>
      <c r="O118" s="179">
        <v>8332916</v>
      </c>
      <c r="P118" s="179">
        <v>271988</v>
      </c>
      <c r="Q118" s="183">
        <v>3.4000000000000004</v>
      </c>
      <c r="R118" s="166">
        <v>0</v>
      </c>
      <c r="S118" s="179"/>
      <c r="T118" s="181"/>
      <c r="U118" s="159"/>
    </row>
    <row r="119" spans="1:21" x14ac:dyDescent="0.35">
      <c r="A119" s="162">
        <v>122097604</v>
      </c>
      <c r="B119" s="159"/>
      <c r="C119" s="109" t="s">
        <v>164</v>
      </c>
      <c r="D119" s="162" t="s">
        <v>155</v>
      </c>
      <c r="E119" s="162" t="s">
        <v>156</v>
      </c>
      <c r="F119" s="3">
        <v>145</v>
      </c>
      <c r="G119" s="3" t="s">
        <v>36</v>
      </c>
      <c r="H119" s="178">
        <v>1448153</v>
      </c>
      <c r="I119" s="178">
        <v>3502</v>
      </c>
      <c r="J119" s="182">
        <v>0.24241149425506592</v>
      </c>
      <c r="K119" s="178">
        <v>149442</v>
      </c>
      <c r="L119" s="178">
        <v>50000</v>
      </c>
      <c r="M119" s="182">
        <v>50.280567169189453</v>
      </c>
      <c r="N119" s="107">
        <v>0</v>
      </c>
      <c r="O119" s="178">
        <v>560238</v>
      </c>
      <c r="P119" s="178">
        <v>6346</v>
      </c>
      <c r="Q119" s="182">
        <v>1.0999999999999999</v>
      </c>
      <c r="R119" s="65">
        <v>0</v>
      </c>
      <c r="S119" s="178"/>
      <c r="T119" s="180"/>
      <c r="U119" s="159"/>
    </row>
    <row r="120" spans="1:21" x14ac:dyDescent="0.35">
      <c r="A120" s="162">
        <v>122098003</v>
      </c>
      <c r="B120" s="159"/>
      <c r="C120" s="163" t="s">
        <v>165</v>
      </c>
      <c r="D120" s="164" t="s">
        <v>155</v>
      </c>
      <c r="E120" s="164" t="s">
        <v>156</v>
      </c>
      <c r="F120" s="165">
        <v>148</v>
      </c>
      <c r="G120" s="165" t="s">
        <v>36</v>
      </c>
      <c r="H120" s="179">
        <v>3385125</v>
      </c>
      <c r="I120" s="179">
        <v>14710</v>
      </c>
      <c r="J120" s="183">
        <v>0.43644475936889648</v>
      </c>
      <c r="K120" s="179">
        <v>167213</v>
      </c>
      <c r="L120" s="179">
        <v>50000</v>
      </c>
      <c r="M120" s="183">
        <v>42.657382965087891</v>
      </c>
      <c r="N120" s="167">
        <v>0</v>
      </c>
      <c r="O120" s="179">
        <v>1078224</v>
      </c>
      <c r="P120" s="179">
        <v>8801</v>
      </c>
      <c r="Q120" s="183">
        <v>0.8</v>
      </c>
      <c r="R120" s="166">
        <v>0</v>
      </c>
      <c r="S120" s="179"/>
      <c r="T120" s="181"/>
      <c r="U120" s="159"/>
    </row>
    <row r="121" spans="1:21" x14ac:dyDescent="0.35">
      <c r="A121" s="162">
        <v>122098103</v>
      </c>
      <c r="B121" s="159"/>
      <c r="C121" s="109" t="s">
        <v>166</v>
      </c>
      <c r="D121" s="162" t="s">
        <v>155</v>
      </c>
      <c r="E121" s="162" t="s">
        <v>156</v>
      </c>
      <c r="F121" s="3">
        <v>141</v>
      </c>
      <c r="G121" s="3" t="s">
        <v>36</v>
      </c>
      <c r="H121" s="178">
        <v>13831248</v>
      </c>
      <c r="I121" s="178">
        <v>95727</v>
      </c>
      <c r="J121" s="182">
        <v>0.69693022966384888</v>
      </c>
      <c r="K121" s="178">
        <v>894629.78</v>
      </c>
      <c r="L121" s="178">
        <v>89659.9296875</v>
      </c>
      <c r="M121" s="182">
        <v>11.138297080993652</v>
      </c>
      <c r="N121" s="107">
        <v>0</v>
      </c>
      <c r="O121" s="178">
        <v>4139968</v>
      </c>
      <c r="P121" s="178">
        <v>38509</v>
      </c>
      <c r="Q121" s="182">
        <v>0.89999999999999991</v>
      </c>
      <c r="R121" s="65">
        <v>0</v>
      </c>
      <c r="S121" s="178"/>
      <c r="T121" s="180"/>
      <c r="U121" s="159"/>
    </row>
    <row r="122" spans="1:21" x14ac:dyDescent="0.35">
      <c r="A122" s="162">
        <v>122098202</v>
      </c>
      <c r="B122" s="159"/>
      <c r="C122" s="163" t="s">
        <v>167</v>
      </c>
      <c r="D122" s="164" t="s">
        <v>155</v>
      </c>
      <c r="E122" s="164" t="s">
        <v>156</v>
      </c>
      <c r="F122" s="165">
        <v>143</v>
      </c>
      <c r="G122" s="165" t="s">
        <v>36</v>
      </c>
      <c r="H122" s="179">
        <v>20734121</v>
      </c>
      <c r="I122" s="179">
        <v>128968</v>
      </c>
      <c r="J122" s="183">
        <v>0.62590169906616211</v>
      </c>
      <c r="K122" s="179">
        <v>883733</v>
      </c>
      <c r="L122" s="179">
        <v>50000</v>
      </c>
      <c r="M122" s="183">
        <v>5.9971237182617188</v>
      </c>
      <c r="N122" s="167">
        <v>0</v>
      </c>
      <c r="O122" s="179">
        <v>7103967</v>
      </c>
      <c r="P122" s="179">
        <v>137729</v>
      </c>
      <c r="Q122" s="183">
        <v>2</v>
      </c>
      <c r="R122" s="166">
        <v>0</v>
      </c>
      <c r="S122" s="179"/>
      <c r="T122" s="181"/>
      <c r="U122" s="159"/>
    </row>
    <row r="123" spans="1:21" x14ac:dyDescent="0.35">
      <c r="A123" s="162">
        <v>122098403</v>
      </c>
      <c r="B123" s="159"/>
      <c r="C123" s="109" t="s">
        <v>168</v>
      </c>
      <c r="D123" s="162" t="s">
        <v>155</v>
      </c>
      <c r="E123" s="162" t="s">
        <v>156</v>
      </c>
      <c r="F123" s="3">
        <v>142</v>
      </c>
      <c r="G123" s="3" t="s">
        <v>36</v>
      </c>
      <c r="H123" s="178">
        <v>13916418</v>
      </c>
      <c r="I123" s="178">
        <v>86007</v>
      </c>
      <c r="J123" s="182">
        <v>0.62186872959136963</v>
      </c>
      <c r="K123" s="178">
        <v>635278</v>
      </c>
      <c r="L123" s="178">
        <v>50000</v>
      </c>
      <c r="M123" s="182">
        <v>8.5429487228393555</v>
      </c>
      <c r="N123" s="107">
        <v>0</v>
      </c>
      <c r="O123" s="178">
        <v>3814471</v>
      </c>
      <c r="P123" s="178">
        <v>129014</v>
      </c>
      <c r="Q123" s="182">
        <v>3.5000000000000004</v>
      </c>
      <c r="R123" s="65">
        <v>0</v>
      </c>
      <c r="S123" s="178"/>
      <c r="T123" s="180"/>
      <c r="U123" s="159"/>
    </row>
    <row r="124" spans="1:21" x14ac:dyDescent="0.35">
      <c r="A124" s="162">
        <v>104101252</v>
      </c>
      <c r="B124" s="159"/>
      <c r="C124" s="163" t="s">
        <v>169</v>
      </c>
      <c r="D124" s="164" t="s">
        <v>170</v>
      </c>
      <c r="E124" s="164" t="s">
        <v>96</v>
      </c>
      <c r="F124" s="165">
        <v>152</v>
      </c>
      <c r="G124" s="165" t="s">
        <v>36</v>
      </c>
      <c r="H124" s="179">
        <v>29817148</v>
      </c>
      <c r="I124" s="179">
        <v>133215</v>
      </c>
      <c r="J124" s="183">
        <v>0.44877812266349792</v>
      </c>
      <c r="K124" s="179">
        <v>7363980.3099999996</v>
      </c>
      <c r="L124" s="179">
        <v>2385215.25</v>
      </c>
      <c r="M124" s="183">
        <v>47.907768249511719</v>
      </c>
      <c r="N124" s="167">
        <v>0</v>
      </c>
      <c r="O124" s="179">
        <v>5701885</v>
      </c>
      <c r="P124" s="179">
        <v>110161</v>
      </c>
      <c r="Q124" s="183">
        <v>2</v>
      </c>
      <c r="R124" s="166">
        <v>7490</v>
      </c>
      <c r="S124" s="179">
        <v>7490</v>
      </c>
      <c r="T124" s="181"/>
      <c r="U124" s="159"/>
    </row>
    <row r="125" spans="1:21" x14ac:dyDescent="0.35">
      <c r="A125" s="162">
        <v>104103603</v>
      </c>
      <c r="B125" s="159"/>
      <c r="C125" s="109" t="s">
        <v>171</v>
      </c>
      <c r="D125" s="162" t="s">
        <v>170</v>
      </c>
      <c r="E125" s="162" t="s">
        <v>96</v>
      </c>
      <c r="F125" s="3">
        <v>152</v>
      </c>
      <c r="G125" s="3" t="s">
        <v>36</v>
      </c>
      <c r="H125" s="178">
        <v>10857287</v>
      </c>
      <c r="I125" s="178">
        <v>41941</v>
      </c>
      <c r="J125" s="182">
        <v>0.38779157400131226</v>
      </c>
      <c r="K125" s="178">
        <v>879296.03</v>
      </c>
      <c r="L125" s="178">
        <v>224213.59375</v>
      </c>
      <c r="M125" s="182">
        <v>34.226776123046875</v>
      </c>
      <c r="N125" s="107">
        <v>0</v>
      </c>
      <c r="O125" s="178">
        <v>1426480</v>
      </c>
      <c r="P125" s="178">
        <v>31613</v>
      </c>
      <c r="Q125" s="182">
        <v>2.2999999999999998</v>
      </c>
      <c r="R125" s="65">
        <v>0</v>
      </c>
      <c r="S125" s="178"/>
      <c r="T125" s="180"/>
      <c r="U125" s="159"/>
    </row>
    <row r="126" spans="1:21" x14ac:dyDescent="0.35">
      <c r="A126" s="162">
        <v>104107803</v>
      </c>
      <c r="B126" s="159"/>
      <c r="C126" s="163" t="s">
        <v>172</v>
      </c>
      <c r="D126" s="164" t="s">
        <v>170</v>
      </c>
      <c r="E126" s="164" t="s">
        <v>96</v>
      </c>
      <c r="F126" s="165">
        <v>151</v>
      </c>
      <c r="G126" s="165" t="s">
        <v>36</v>
      </c>
      <c r="H126" s="179">
        <v>8898654</v>
      </c>
      <c r="I126" s="179">
        <v>16076</v>
      </c>
      <c r="J126" s="183">
        <v>0.18098349869251251</v>
      </c>
      <c r="K126" s="179">
        <v>436435</v>
      </c>
      <c r="L126" s="179">
        <v>50000</v>
      </c>
      <c r="M126" s="183">
        <v>12.938786506652832</v>
      </c>
      <c r="N126" s="167">
        <v>0</v>
      </c>
      <c r="O126" s="179">
        <v>1676433</v>
      </c>
      <c r="P126" s="179">
        <v>29077</v>
      </c>
      <c r="Q126" s="183">
        <v>1.7999999999999998</v>
      </c>
      <c r="R126" s="166">
        <v>0</v>
      </c>
      <c r="S126" s="179"/>
      <c r="T126" s="181"/>
      <c r="U126" s="159"/>
    </row>
    <row r="127" spans="1:21" x14ac:dyDescent="0.35">
      <c r="A127" s="162">
        <v>104105003</v>
      </c>
      <c r="B127" s="159"/>
      <c r="C127" s="109" t="s">
        <v>173</v>
      </c>
      <c r="D127" s="162" t="s">
        <v>170</v>
      </c>
      <c r="E127" s="162" t="s">
        <v>96</v>
      </c>
      <c r="F127" s="3">
        <v>151</v>
      </c>
      <c r="G127" s="3" t="s">
        <v>36</v>
      </c>
      <c r="H127" s="178">
        <v>7365934</v>
      </c>
      <c r="I127" s="178">
        <v>31601</v>
      </c>
      <c r="J127" s="182">
        <v>0.43086400628089905</v>
      </c>
      <c r="K127" s="178">
        <v>3083276.42</v>
      </c>
      <c r="L127" s="178">
        <v>1420810.25</v>
      </c>
      <c r="M127" s="182">
        <v>85.464004516601563</v>
      </c>
      <c r="N127" s="107">
        <v>0</v>
      </c>
      <c r="O127" s="178">
        <v>1333956</v>
      </c>
      <c r="P127" s="178">
        <v>6303</v>
      </c>
      <c r="Q127" s="182">
        <v>0.5</v>
      </c>
      <c r="R127" s="65">
        <v>0</v>
      </c>
      <c r="S127" s="178"/>
      <c r="T127" s="180"/>
      <c r="U127" s="159"/>
    </row>
    <row r="128" spans="1:21" x14ac:dyDescent="0.35">
      <c r="A128" s="162">
        <v>104105353</v>
      </c>
      <c r="B128" s="159"/>
      <c r="C128" s="163" t="s">
        <v>174</v>
      </c>
      <c r="D128" s="164" t="s">
        <v>170</v>
      </c>
      <c r="E128" s="164" t="s">
        <v>96</v>
      </c>
      <c r="F128" s="165">
        <v>152</v>
      </c>
      <c r="G128" s="165" t="s">
        <v>36</v>
      </c>
      <c r="H128" s="179">
        <v>8682625</v>
      </c>
      <c r="I128" s="179">
        <v>23406</v>
      </c>
      <c r="J128" s="183">
        <v>0.27030152082443237</v>
      </c>
      <c r="K128" s="179">
        <v>985275.9</v>
      </c>
      <c r="L128" s="179">
        <v>299571.59375</v>
      </c>
      <c r="M128" s="183">
        <v>43.688159942626953</v>
      </c>
      <c r="N128" s="167">
        <v>0</v>
      </c>
      <c r="O128" s="179">
        <v>1245806</v>
      </c>
      <c r="P128" s="179">
        <v>19839</v>
      </c>
      <c r="Q128" s="183">
        <v>1.6</v>
      </c>
      <c r="R128" s="166">
        <v>67137</v>
      </c>
      <c r="S128" s="179">
        <v>1977</v>
      </c>
      <c r="T128" s="181">
        <v>3.0340700149536133</v>
      </c>
      <c r="U128" s="159"/>
    </row>
    <row r="129" spans="1:21" x14ac:dyDescent="0.35">
      <c r="A129" s="162">
        <v>104107903</v>
      </c>
      <c r="B129" s="159"/>
      <c r="C129" s="109" t="s">
        <v>175</v>
      </c>
      <c r="D129" s="162" t="s">
        <v>170</v>
      </c>
      <c r="E129" s="162" t="s">
        <v>96</v>
      </c>
      <c r="F129" s="3">
        <v>151</v>
      </c>
      <c r="G129" s="3" t="s">
        <v>36</v>
      </c>
      <c r="H129" s="178">
        <v>17419824</v>
      </c>
      <c r="I129" s="178">
        <v>92336</v>
      </c>
      <c r="J129" s="182">
        <v>0.53288739919662476</v>
      </c>
      <c r="K129" s="178">
        <v>1360908.64</v>
      </c>
      <c r="L129" s="178">
        <v>338320.8125</v>
      </c>
      <c r="M129" s="182">
        <v>33.084770202636719</v>
      </c>
      <c r="N129" s="107">
        <v>0</v>
      </c>
      <c r="O129" s="178">
        <v>4019854</v>
      </c>
      <c r="P129" s="178">
        <v>51475</v>
      </c>
      <c r="Q129" s="182">
        <v>1.3</v>
      </c>
      <c r="R129" s="65">
        <v>0</v>
      </c>
      <c r="S129" s="178"/>
      <c r="T129" s="180"/>
      <c r="U129" s="159"/>
    </row>
    <row r="130" spans="1:21" x14ac:dyDescent="0.35">
      <c r="A130" s="162">
        <v>104107503</v>
      </c>
      <c r="B130" s="159"/>
      <c r="C130" s="163" t="s">
        <v>176</v>
      </c>
      <c r="D130" s="164" t="s">
        <v>170</v>
      </c>
      <c r="E130" s="164" t="s">
        <v>96</v>
      </c>
      <c r="F130" s="165">
        <v>152</v>
      </c>
      <c r="G130" s="165" t="s">
        <v>36</v>
      </c>
      <c r="H130" s="179">
        <v>10100709</v>
      </c>
      <c r="I130" s="179">
        <v>42636</v>
      </c>
      <c r="J130" s="183">
        <v>0.42389830946922302</v>
      </c>
      <c r="K130" s="179">
        <v>1746520.99</v>
      </c>
      <c r="L130" s="179">
        <v>596712.3125</v>
      </c>
      <c r="M130" s="183">
        <v>51.896663665771484</v>
      </c>
      <c r="N130" s="167">
        <v>0</v>
      </c>
      <c r="O130" s="179">
        <v>1830959</v>
      </c>
      <c r="P130" s="179">
        <v>36052</v>
      </c>
      <c r="Q130" s="183">
        <v>2</v>
      </c>
      <c r="R130" s="166">
        <v>0</v>
      </c>
      <c r="S130" s="179"/>
      <c r="T130" s="181"/>
      <c r="U130" s="159"/>
    </row>
    <row r="131" spans="1:21" x14ac:dyDescent="0.35">
      <c r="A131" s="162">
        <v>108110603</v>
      </c>
      <c r="B131" s="159"/>
      <c r="C131" s="109" t="s">
        <v>177</v>
      </c>
      <c r="D131" s="162" t="s">
        <v>178</v>
      </c>
      <c r="E131" s="162" t="s">
        <v>90</v>
      </c>
      <c r="F131" s="3">
        <v>126</v>
      </c>
      <c r="G131" s="3" t="s">
        <v>36</v>
      </c>
      <c r="H131" s="178">
        <v>6881717</v>
      </c>
      <c r="I131" s="178">
        <v>3953</v>
      </c>
      <c r="J131" s="182">
        <v>5.7475075125694275E-2</v>
      </c>
      <c r="K131" s="178">
        <v>1679366.43</v>
      </c>
      <c r="L131" s="178">
        <v>541244.8125</v>
      </c>
      <c r="M131" s="182">
        <v>47.555976867675781</v>
      </c>
      <c r="N131" s="107">
        <v>0</v>
      </c>
      <c r="O131" s="178">
        <v>774171</v>
      </c>
      <c r="P131" s="178">
        <v>24683</v>
      </c>
      <c r="Q131" s="182">
        <v>3.3000000000000003</v>
      </c>
      <c r="R131" s="65">
        <v>0</v>
      </c>
      <c r="S131" s="178"/>
      <c r="T131" s="180"/>
      <c r="U131" s="159"/>
    </row>
    <row r="132" spans="1:21" x14ac:dyDescent="0.35">
      <c r="A132" s="162">
        <v>108111203</v>
      </c>
      <c r="B132" s="159"/>
      <c r="C132" s="163" t="s">
        <v>179</v>
      </c>
      <c r="D132" s="164" t="s">
        <v>178</v>
      </c>
      <c r="E132" s="164" t="s">
        <v>90</v>
      </c>
      <c r="F132" s="165">
        <v>121</v>
      </c>
      <c r="G132" s="165" t="s">
        <v>36</v>
      </c>
      <c r="H132" s="179">
        <v>10774939</v>
      </c>
      <c r="I132" s="179">
        <v>44023</v>
      </c>
      <c r="J132" s="183">
        <v>0.41024455428123474</v>
      </c>
      <c r="K132" s="179">
        <v>857415.46</v>
      </c>
      <c r="L132" s="179">
        <v>220346.078125</v>
      </c>
      <c r="M132" s="183">
        <v>34.587455749511719</v>
      </c>
      <c r="N132" s="167">
        <v>0</v>
      </c>
      <c r="O132" s="179">
        <v>1296451</v>
      </c>
      <c r="P132" s="179">
        <v>31564</v>
      </c>
      <c r="Q132" s="183">
        <v>2.5</v>
      </c>
      <c r="R132" s="166">
        <v>0</v>
      </c>
      <c r="S132" s="179"/>
      <c r="T132" s="181"/>
      <c r="U132" s="159"/>
    </row>
    <row r="133" spans="1:21" x14ac:dyDescent="0.35">
      <c r="A133" s="162">
        <v>108111303</v>
      </c>
      <c r="B133" s="159"/>
      <c r="C133" s="109" t="s">
        <v>180</v>
      </c>
      <c r="D133" s="162" t="s">
        <v>178</v>
      </c>
      <c r="E133" s="162" t="s">
        <v>90</v>
      </c>
      <c r="F133" s="3">
        <v>126</v>
      </c>
      <c r="G133" s="3" t="s">
        <v>36</v>
      </c>
      <c r="H133" s="178">
        <v>8365277</v>
      </c>
      <c r="I133" s="178">
        <v>21247</v>
      </c>
      <c r="J133" s="182">
        <v>0.25463715195655823</v>
      </c>
      <c r="K133" s="178">
        <v>1078349.1599999999</v>
      </c>
      <c r="L133" s="178">
        <v>308371.59375</v>
      </c>
      <c r="M133" s="182">
        <v>40.049423217773438</v>
      </c>
      <c r="N133" s="107">
        <v>0</v>
      </c>
      <c r="O133" s="178">
        <v>1312846</v>
      </c>
      <c r="P133" s="178">
        <v>20077</v>
      </c>
      <c r="Q133" s="182">
        <v>1.6</v>
      </c>
      <c r="R133" s="65">
        <v>0</v>
      </c>
      <c r="S133" s="178"/>
      <c r="T133" s="180"/>
      <c r="U133" s="159"/>
    </row>
    <row r="134" spans="1:21" x14ac:dyDescent="0.35">
      <c r="A134" s="162">
        <v>108111403</v>
      </c>
      <c r="B134" s="159"/>
      <c r="C134" s="163" t="s">
        <v>181</v>
      </c>
      <c r="D134" s="164" t="s">
        <v>178</v>
      </c>
      <c r="E134" s="164" t="s">
        <v>90</v>
      </c>
      <c r="F134" s="165">
        <v>125</v>
      </c>
      <c r="G134" s="165" t="s">
        <v>36</v>
      </c>
      <c r="H134" s="179">
        <v>6590648</v>
      </c>
      <c r="I134" s="179">
        <v>28161</v>
      </c>
      <c r="J134" s="183">
        <v>0.42912083864212036</v>
      </c>
      <c r="K134" s="179">
        <v>371026</v>
      </c>
      <c r="L134" s="179">
        <v>50000</v>
      </c>
      <c r="M134" s="183">
        <v>15.57506275177002</v>
      </c>
      <c r="N134" s="167">
        <v>0</v>
      </c>
      <c r="O134" s="179">
        <v>773777</v>
      </c>
      <c r="P134" s="179">
        <v>20408</v>
      </c>
      <c r="Q134" s="183">
        <v>2.7</v>
      </c>
      <c r="R134" s="166">
        <v>0</v>
      </c>
      <c r="S134" s="179"/>
      <c r="T134" s="181"/>
      <c r="U134" s="159"/>
    </row>
    <row r="135" spans="1:21" x14ac:dyDescent="0.35">
      <c r="A135" s="162">
        <v>108112003</v>
      </c>
      <c r="B135" s="159"/>
      <c r="C135" s="109" t="s">
        <v>182</v>
      </c>
      <c r="D135" s="162" t="s">
        <v>178</v>
      </c>
      <c r="E135" s="162" t="s">
        <v>90</v>
      </c>
      <c r="F135" s="3">
        <v>125</v>
      </c>
      <c r="G135" s="3" t="s">
        <v>36</v>
      </c>
      <c r="H135" s="178">
        <v>7086908</v>
      </c>
      <c r="I135" s="178">
        <v>29614</v>
      </c>
      <c r="J135" s="182">
        <v>0.41962260007858276</v>
      </c>
      <c r="K135" s="178">
        <v>926619.54</v>
      </c>
      <c r="L135" s="178">
        <v>256040.09375</v>
      </c>
      <c r="M135" s="182">
        <v>38.181915283203125</v>
      </c>
      <c r="N135" s="107">
        <v>0</v>
      </c>
      <c r="O135" s="178">
        <v>812805</v>
      </c>
      <c r="P135" s="178">
        <v>31116</v>
      </c>
      <c r="Q135" s="182">
        <v>4</v>
      </c>
      <c r="R135" s="65">
        <v>0</v>
      </c>
      <c r="S135" s="178"/>
      <c r="T135" s="180"/>
      <c r="U135" s="159"/>
    </row>
    <row r="136" spans="1:21" x14ac:dyDescent="0.35">
      <c r="A136" s="162">
        <v>108112203</v>
      </c>
      <c r="B136" s="159"/>
      <c r="C136" s="163" t="s">
        <v>183</v>
      </c>
      <c r="D136" s="164" t="s">
        <v>178</v>
      </c>
      <c r="E136" s="164" t="s">
        <v>90</v>
      </c>
      <c r="F136" s="165">
        <v>125</v>
      </c>
      <c r="G136" s="165" t="s">
        <v>36</v>
      </c>
      <c r="H136" s="179">
        <v>13784487</v>
      </c>
      <c r="I136" s="179">
        <v>39421</v>
      </c>
      <c r="J136" s="183">
        <v>0.28680109977722168</v>
      </c>
      <c r="K136" s="179">
        <v>2027176.3</v>
      </c>
      <c r="L136" s="179">
        <v>691102.3125</v>
      </c>
      <c r="M136" s="183">
        <v>51.726348876953125</v>
      </c>
      <c r="N136" s="167">
        <v>0</v>
      </c>
      <c r="O136" s="179">
        <v>1649207</v>
      </c>
      <c r="P136" s="179">
        <v>30987</v>
      </c>
      <c r="Q136" s="183">
        <v>1.9</v>
      </c>
      <c r="R136" s="166">
        <v>0</v>
      </c>
      <c r="S136" s="179"/>
      <c r="T136" s="181"/>
      <c r="U136" s="159"/>
    </row>
    <row r="137" spans="1:21" x14ac:dyDescent="0.35">
      <c r="A137" s="162">
        <v>108112502</v>
      </c>
      <c r="B137" s="159"/>
      <c r="C137" s="109" t="s">
        <v>184</v>
      </c>
      <c r="D137" s="162" t="s">
        <v>178</v>
      </c>
      <c r="E137" s="162" t="s">
        <v>90</v>
      </c>
      <c r="F137" s="3">
        <v>121</v>
      </c>
      <c r="G137" s="3" t="s">
        <v>36</v>
      </c>
      <c r="H137" s="178">
        <v>30039021</v>
      </c>
      <c r="I137" s="178">
        <v>204091</v>
      </c>
      <c r="J137" s="182">
        <v>0.68406730890274048</v>
      </c>
      <c r="K137" s="178">
        <v>9281559.0299999993</v>
      </c>
      <c r="L137" s="178">
        <v>2868994.75</v>
      </c>
      <c r="M137" s="182">
        <v>44.740211486816406</v>
      </c>
      <c r="N137" s="107">
        <v>0</v>
      </c>
      <c r="O137" s="178">
        <v>3873330</v>
      </c>
      <c r="P137" s="178">
        <v>151220</v>
      </c>
      <c r="Q137" s="182">
        <v>4.1000000000000005</v>
      </c>
      <c r="R137" s="65">
        <v>560944</v>
      </c>
      <c r="S137" s="178">
        <v>-36177</v>
      </c>
      <c r="T137" s="180">
        <v>-6.0585708618164063</v>
      </c>
      <c r="U137" s="159"/>
    </row>
    <row r="138" spans="1:21" x14ac:dyDescent="0.35">
      <c r="A138" s="162">
        <v>108114503</v>
      </c>
      <c r="B138" s="159"/>
      <c r="C138" s="163" t="s">
        <v>185</v>
      </c>
      <c r="D138" s="164" t="s">
        <v>178</v>
      </c>
      <c r="E138" s="164" t="s">
        <v>90</v>
      </c>
      <c r="F138" s="165">
        <v>121</v>
      </c>
      <c r="G138" s="165" t="s">
        <v>36</v>
      </c>
      <c r="H138" s="179">
        <v>10206776</v>
      </c>
      <c r="I138" s="179">
        <v>33095</v>
      </c>
      <c r="J138" s="183">
        <v>0.32530015707015991</v>
      </c>
      <c r="K138" s="179">
        <v>1449519.38</v>
      </c>
      <c r="L138" s="179">
        <v>437831.34375</v>
      </c>
      <c r="M138" s="183">
        <v>43.277305603027344</v>
      </c>
      <c r="N138" s="167">
        <v>0</v>
      </c>
      <c r="O138" s="179">
        <v>1040777</v>
      </c>
      <c r="P138" s="179">
        <v>23980</v>
      </c>
      <c r="Q138" s="183">
        <v>2.4</v>
      </c>
      <c r="R138" s="166">
        <v>0</v>
      </c>
      <c r="S138" s="179"/>
      <c r="T138" s="181"/>
      <c r="U138" s="159"/>
    </row>
    <row r="139" spans="1:21" x14ac:dyDescent="0.35">
      <c r="A139" s="162">
        <v>108116003</v>
      </c>
      <c r="B139" s="159"/>
      <c r="C139" s="109" t="s">
        <v>186</v>
      </c>
      <c r="D139" s="162" t="s">
        <v>178</v>
      </c>
      <c r="E139" s="162" t="s">
        <v>90</v>
      </c>
      <c r="F139" s="3">
        <v>125</v>
      </c>
      <c r="G139" s="3" t="s">
        <v>36</v>
      </c>
      <c r="H139" s="178">
        <v>10585545</v>
      </c>
      <c r="I139" s="178">
        <v>24843</v>
      </c>
      <c r="J139" s="182">
        <v>0.23524004220962524</v>
      </c>
      <c r="K139" s="178">
        <v>2004412.44</v>
      </c>
      <c r="L139" s="178">
        <v>669791.625</v>
      </c>
      <c r="M139" s="182">
        <v>50.1859130859375</v>
      </c>
      <c r="N139" s="107">
        <v>0</v>
      </c>
      <c r="O139" s="178">
        <v>1506624</v>
      </c>
      <c r="P139" s="178">
        <v>33190</v>
      </c>
      <c r="Q139" s="182">
        <v>2.2999999999999998</v>
      </c>
      <c r="R139" s="65">
        <v>0</v>
      </c>
      <c r="S139" s="178"/>
      <c r="T139" s="180"/>
      <c r="U139" s="159"/>
    </row>
    <row r="140" spans="1:21" x14ac:dyDescent="0.35">
      <c r="A140" s="162">
        <v>108116303</v>
      </c>
      <c r="B140" s="159"/>
      <c r="C140" s="163" t="s">
        <v>187</v>
      </c>
      <c r="D140" s="164" t="s">
        <v>178</v>
      </c>
      <c r="E140" s="164" t="s">
        <v>90</v>
      </c>
      <c r="F140" s="165">
        <v>125</v>
      </c>
      <c r="G140" s="165" t="s">
        <v>36</v>
      </c>
      <c r="H140" s="179">
        <v>7628697</v>
      </c>
      <c r="I140" s="179">
        <v>45795</v>
      </c>
      <c r="J140" s="183">
        <v>0.6039244532585144</v>
      </c>
      <c r="K140" s="179">
        <v>934594.69</v>
      </c>
      <c r="L140" s="179">
        <v>284689.84375</v>
      </c>
      <c r="M140" s="183">
        <v>43.804847717285156</v>
      </c>
      <c r="N140" s="167">
        <v>0</v>
      </c>
      <c r="O140" s="179">
        <v>813442</v>
      </c>
      <c r="P140" s="179">
        <v>20601</v>
      </c>
      <c r="Q140" s="183">
        <v>2.6</v>
      </c>
      <c r="R140" s="166">
        <v>0</v>
      </c>
      <c r="S140" s="179"/>
      <c r="T140" s="181"/>
      <c r="U140" s="159"/>
    </row>
    <row r="141" spans="1:21" x14ac:dyDescent="0.35">
      <c r="A141" s="162">
        <v>108116503</v>
      </c>
      <c r="B141" s="159"/>
      <c r="C141" s="109" t="s">
        <v>188</v>
      </c>
      <c r="D141" s="162" t="s">
        <v>178</v>
      </c>
      <c r="E141" s="162" t="s">
        <v>90</v>
      </c>
      <c r="F141" s="3">
        <v>122</v>
      </c>
      <c r="G141" s="3" t="s">
        <v>36</v>
      </c>
      <c r="H141" s="178">
        <v>4359313</v>
      </c>
      <c r="I141" s="178">
        <v>34394</v>
      </c>
      <c r="J141" s="182">
        <v>0.79525190591812134</v>
      </c>
      <c r="K141" s="178">
        <v>1014457.08</v>
      </c>
      <c r="L141" s="178">
        <v>378590.96875</v>
      </c>
      <c r="M141" s="182">
        <v>59.539417266845703</v>
      </c>
      <c r="N141" s="107">
        <v>0</v>
      </c>
      <c r="O141" s="178">
        <v>962533</v>
      </c>
      <c r="P141" s="178">
        <v>23866</v>
      </c>
      <c r="Q141" s="182">
        <v>2.5</v>
      </c>
      <c r="R141" s="65">
        <v>0</v>
      </c>
      <c r="S141" s="178"/>
      <c r="T141" s="180"/>
      <c r="U141" s="159"/>
    </row>
    <row r="142" spans="1:21" x14ac:dyDescent="0.35">
      <c r="A142" s="162">
        <v>108118503</v>
      </c>
      <c r="B142" s="159"/>
      <c r="C142" s="163" t="s">
        <v>189</v>
      </c>
      <c r="D142" s="164" t="s">
        <v>178</v>
      </c>
      <c r="E142" s="164" t="s">
        <v>90</v>
      </c>
      <c r="F142" s="165">
        <v>125</v>
      </c>
      <c r="G142" s="165" t="s">
        <v>36</v>
      </c>
      <c r="H142" s="179">
        <v>5107941</v>
      </c>
      <c r="I142" s="179">
        <v>16881</v>
      </c>
      <c r="J142" s="183">
        <v>0.3315812349319458</v>
      </c>
      <c r="K142" s="179">
        <v>2788257.37</v>
      </c>
      <c r="L142" s="179">
        <v>803573.1875</v>
      </c>
      <c r="M142" s="183">
        <v>40.488719940185547</v>
      </c>
      <c r="N142" s="167">
        <v>0</v>
      </c>
      <c r="O142" s="179">
        <v>1353592</v>
      </c>
      <c r="P142" s="179">
        <v>55678</v>
      </c>
      <c r="Q142" s="183">
        <v>4.3</v>
      </c>
      <c r="R142" s="166">
        <v>0</v>
      </c>
      <c r="S142" s="179"/>
      <c r="T142" s="181"/>
      <c r="U142" s="159"/>
    </row>
    <row r="143" spans="1:21" x14ac:dyDescent="0.35">
      <c r="A143" s="162">
        <v>109122703</v>
      </c>
      <c r="B143" s="159"/>
      <c r="C143" s="109" t="s">
        <v>190</v>
      </c>
      <c r="D143" s="162" t="s">
        <v>191</v>
      </c>
      <c r="E143" s="162" t="s">
        <v>138</v>
      </c>
      <c r="F143" s="3">
        <v>118</v>
      </c>
      <c r="G143" s="3" t="s">
        <v>36</v>
      </c>
      <c r="H143" s="178">
        <v>6954291</v>
      </c>
      <c r="I143" s="178">
        <v>21435</v>
      </c>
      <c r="J143" s="182">
        <v>0.30917993187904358</v>
      </c>
      <c r="K143" s="178">
        <v>582171.47</v>
      </c>
      <c r="L143" s="178">
        <v>145720.453125</v>
      </c>
      <c r="M143" s="182">
        <v>33.387584686279297</v>
      </c>
      <c r="N143" s="107">
        <v>0</v>
      </c>
      <c r="O143" s="178">
        <v>826477</v>
      </c>
      <c r="P143" s="178">
        <v>25285</v>
      </c>
      <c r="Q143" s="182">
        <v>3.2</v>
      </c>
      <c r="R143" s="65">
        <v>0</v>
      </c>
      <c r="S143" s="178"/>
      <c r="T143" s="180"/>
      <c r="U143" s="159"/>
    </row>
    <row r="144" spans="1:21" x14ac:dyDescent="0.35">
      <c r="A144" s="162">
        <v>121135003</v>
      </c>
      <c r="B144" s="159"/>
      <c r="C144" s="163" t="s">
        <v>192</v>
      </c>
      <c r="D144" s="164" t="s">
        <v>193</v>
      </c>
      <c r="E144" s="164" t="s">
        <v>118</v>
      </c>
      <c r="F144" s="165">
        <v>131</v>
      </c>
      <c r="G144" s="165" t="s">
        <v>36</v>
      </c>
      <c r="H144" s="179">
        <v>6447138</v>
      </c>
      <c r="I144" s="179">
        <v>87259</v>
      </c>
      <c r="J144" s="183">
        <v>1.3720229864120483</v>
      </c>
      <c r="K144" s="179">
        <v>319928</v>
      </c>
      <c r="L144" s="179">
        <v>50000</v>
      </c>
      <c r="M144" s="183">
        <v>18.523458480834961</v>
      </c>
      <c r="N144" s="167">
        <v>0</v>
      </c>
      <c r="O144" s="179">
        <v>1268165</v>
      </c>
      <c r="P144" s="179">
        <v>19623</v>
      </c>
      <c r="Q144" s="183">
        <v>1.6</v>
      </c>
      <c r="R144" s="166">
        <v>0</v>
      </c>
      <c r="S144" s="179"/>
      <c r="T144" s="181"/>
      <c r="U144" s="159"/>
    </row>
    <row r="145" spans="1:21" x14ac:dyDescent="0.35">
      <c r="A145" s="162">
        <v>121135503</v>
      </c>
      <c r="B145" s="159"/>
      <c r="C145" s="109" t="s">
        <v>194</v>
      </c>
      <c r="D145" s="162" t="s">
        <v>193</v>
      </c>
      <c r="E145" s="162" t="s">
        <v>118</v>
      </c>
      <c r="F145" s="3">
        <v>131</v>
      </c>
      <c r="G145" s="3" t="s">
        <v>36</v>
      </c>
      <c r="H145" s="178">
        <v>11615080</v>
      </c>
      <c r="I145" s="178">
        <v>48915</v>
      </c>
      <c r="J145" s="182">
        <v>0.42291459441184998</v>
      </c>
      <c r="K145" s="178">
        <v>2921864.99</v>
      </c>
      <c r="L145" s="178">
        <v>849219.5625</v>
      </c>
      <c r="M145" s="182">
        <v>40.972736358642578</v>
      </c>
      <c r="N145" s="107">
        <v>0</v>
      </c>
      <c r="O145" s="178">
        <v>2458280</v>
      </c>
      <c r="P145" s="178">
        <v>75970</v>
      </c>
      <c r="Q145" s="182">
        <v>3.2</v>
      </c>
      <c r="R145" s="65">
        <v>0</v>
      </c>
      <c r="S145" s="178"/>
      <c r="T145" s="180"/>
      <c r="U145" s="159"/>
    </row>
    <row r="146" spans="1:21" x14ac:dyDescent="0.35">
      <c r="A146" s="162">
        <v>121136503</v>
      </c>
      <c r="B146" s="159"/>
      <c r="C146" s="163" t="s">
        <v>195</v>
      </c>
      <c r="D146" s="164" t="s">
        <v>193</v>
      </c>
      <c r="E146" s="164" t="s">
        <v>118</v>
      </c>
      <c r="F146" s="165">
        <v>131</v>
      </c>
      <c r="G146" s="165" t="s">
        <v>36</v>
      </c>
      <c r="H146" s="179">
        <v>8646548</v>
      </c>
      <c r="I146" s="179">
        <v>53799</v>
      </c>
      <c r="J146" s="183">
        <v>0.62609767913818359</v>
      </c>
      <c r="K146" s="179">
        <v>1330669.3400000001</v>
      </c>
      <c r="L146" s="179">
        <v>342367.40625</v>
      </c>
      <c r="M146" s="183">
        <v>34.641986846923828</v>
      </c>
      <c r="N146" s="167">
        <v>0</v>
      </c>
      <c r="O146" s="179">
        <v>1886406</v>
      </c>
      <c r="P146" s="179">
        <v>80297</v>
      </c>
      <c r="Q146" s="183">
        <v>4.3999999999999995</v>
      </c>
      <c r="R146" s="166">
        <v>0</v>
      </c>
      <c r="S146" s="179"/>
      <c r="T146" s="181"/>
      <c r="U146" s="159"/>
    </row>
    <row r="147" spans="1:21" x14ac:dyDescent="0.35">
      <c r="A147" s="162">
        <v>121136603</v>
      </c>
      <c r="B147" s="159"/>
      <c r="C147" s="109" t="s">
        <v>196</v>
      </c>
      <c r="D147" s="162" t="s">
        <v>193</v>
      </c>
      <c r="E147" s="162" t="s">
        <v>118</v>
      </c>
      <c r="F147" s="3">
        <v>131</v>
      </c>
      <c r="G147" s="3" t="s">
        <v>36</v>
      </c>
      <c r="H147" s="178">
        <v>15115146</v>
      </c>
      <c r="I147" s="178">
        <v>93889</v>
      </c>
      <c r="J147" s="182">
        <v>0.62504088878631592</v>
      </c>
      <c r="K147" s="178">
        <v>6328464.2999999998</v>
      </c>
      <c r="L147" s="178">
        <v>1996783.625</v>
      </c>
      <c r="M147" s="182">
        <v>46.097202301025391</v>
      </c>
      <c r="N147" s="107">
        <v>12.419475555419922</v>
      </c>
      <c r="O147" s="178">
        <v>2683884</v>
      </c>
      <c r="P147" s="178">
        <v>170682</v>
      </c>
      <c r="Q147" s="182">
        <v>6.8000000000000007</v>
      </c>
      <c r="R147" s="65">
        <v>0</v>
      </c>
      <c r="S147" s="178"/>
      <c r="T147" s="180"/>
      <c r="U147" s="159"/>
    </row>
    <row r="148" spans="1:21" x14ac:dyDescent="0.35">
      <c r="A148" s="162">
        <v>121139004</v>
      </c>
      <c r="B148" s="159"/>
      <c r="C148" s="163" t="s">
        <v>197</v>
      </c>
      <c r="D148" s="164" t="s">
        <v>193</v>
      </c>
      <c r="E148" s="164" t="s">
        <v>118</v>
      </c>
      <c r="F148" s="165">
        <v>131</v>
      </c>
      <c r="G148" s="165" t="s">
        <v>36</v>
      </c>
      <c r="H148" s="179">
        <v>4689589</v>
      </c>
      <c r="I148" s="179">
        <v>31412</v>
      </c>
      <c r="J148" s="183">
        <v>0.67434108257293701</v>
      </c>
      <c r="K148" s="179">
        <v>465544.03</v>
      </c>
      <c r="L148" s="179">
        <v>122355.0703125</v>
      </c>
      <c r="M148" s="183">
        <v>35.652389526367188</v>
      </c>
      <c r="N148" s="167">
        <v>0</v>
      </c>
      <c r="O148" s="179">
        <v>734839</v>
      </c>
      <c r="P148" s="179">
        <v>31310</v>
      </c>
      <c r="Q148" s="183">
        <v>4.5</v>
      </c>
      <c r="R148" s="166">
        <v>0</v>
      </c>
      <c r="S148" s="179"/>
      <c r="T148" s="181"/>
      <c r="U148" s="159"/>
    </row>
    <row r="149" spans="1:21" x14ac:dyDescent="0.35">
      <c r="A149" s="162">
        <v>110141003</v>
      </c>
      <c r="B149" s="159"/>
      <c r="C149" s="109" t="s">
        <v>198</v>
      </c>
      <c r="D149" s="162" t="s">
        <v>199</v>
      </c>
      <c r="E149" s="162" t="s">
        <v>138</v>
      </c>
      <c r="F149" s="3">
        <v>118</v>
      </c>
      <c r="G149" s="3" t="s">
        <v>36</v>
      </c>
      <c r="H149" s="178">
        <v>10019721</v>
      </c>
      <c r="I149" s="178">
        <v>52327</v>
      </c>
      <c r="J149" s="182">
        <v>0.52498173713684082</v>
      </c>
      <c r="K149" s="178">
        <v>410813</v>
      </c>
      <c r="L149" s="178">
        <v>50000</v>
      </c>
      <c r="M149" s="182">
        <v>13.857593536376953</v>
      </c>
      <c r="N149" s="107">
        <v>0</v>
      </c>
      <c r="O149" s="178">
        <v>1747818</v>
      </c>
      <c r="P149" s="178">
        <v>56096</v>
      </c>
      <c r="Q149" s="182">
        <v>3.3000000000000003</v>
      </c>
      <c r="R149" s="65">
        <v>62497</v>
      </c>
      <c r="S149" s="178">
        <v>-4709</v>
      </c>
      <c r="T149" s="180">
        <v>-7.0068149566650391</v>
      </c>
      <c r="U149" s="159"/>
    </row>
    <row r="150" spans="1:21" x14ac:dyDescent="0.35">
      <c r="A150" s="162">
        <v>110141103</v>
      </c>
      <c r="B150" s="159"/>
      <c r="C150" s="163" t="s">
        <v>200</v>
      </c>
      <c r="D150" s="164" t="s">
        <v>199</v>
      </c>
      <c r="E150" s="164" t="s">
        <v>138</v>
      </c>
      <c r="F150" s="165">
        <v>118</v>
      </c>
      <c r="G150" s="165" t="s">
        <v>36</v>
      </c>
      <c r="H150" s="179">
        <v>10695716</v>
      </c>
      <c r="I150" s="179">
        <v>68542</v>
      </c>
      <c r="J150" s="183">
        <v>0.64496922492980957</v>
      </c>
      <c r="K150" s="179">
        <v>1278545.93</v>
      </c>
      <c r="L150" s="179">
        <v>289856.25</v>
      </c>
      <c r="M150" s="183">
        <v>29.31721305847168</v>
      </c>
      <c r="N150" s="167">
        <v>0</v>
      </c>
      <c r="O150" s="179">
        <v>2375145</v>
      </c>
      <c r="P150" s="179">
        <v>54175</v>
      </c>
      <c r="Q150" s="183">
        <v>2.2999999999999998</v>
      </c>
      <c r="R150" s="166">
        <v>34547</v>
      </c>
      <c r="S150" s="179">
        <v>-1839</v>
      </c>
      <c r="T150" s="181">
        <v>-5.0541415214538574</v>
      </c>
      <c r="U150" s="159"/>
    </row>
    <row r="151" spans="1:21" x14ac:dyDescent="0.35">
      <c r="A151" s="162">
        <v>110147003</v>
      </c>
      <c r="B151" s="159"/>
      <c r="C151" s="109" t="s">
        <v>201</v>
      </c>
      <c r="D151" s="162" t="s">
        <v>199</v>
      </c>
      <c r="E151" s="162" t="s">
        <v>138</v>
      </c>
      <c r="F151" s="3">
        <v>111</v>
      </c>
      <c r="G151" s="3" t="s">
        <v>36</v>
      </c>
      <c r="H151" s="178">
        <v>7136711</v>
      </c>
      <c r="I151" s="178">
        <v>38769</v>
      </c>
      <c r="J151" s="182">
        <v>0.54620057344436646</v>
      </c>
      <c r="K151" s="178">
        <v>1475284.58</v>
      </c>
      <c r="L151" s="178">
        <v>427275.59375</v>
      </c>
      <c r="M151" s="182">
        <v>40.770221710205078</v>
      </c>
      <c r="N151" s="107">
        <v>0</v>
      </c>
      <c r="O151" s="178">
        <v>1192442</v>
      </c>
      <c r="P151" s="178">
        <v>34638</v>
      </c>
      <c r="Q151" s="182">
        <v>3</v>
      </c>
      <c r="R151" s="65">
        <v>0</v>
      </c>
      <c r="S151" s="178"/>
      <c r="T151" s="180"/>
      <c r="U151" s="159"/>
    </row>
    <row r="152" spans="1:21" x14ac:dyDescent="0.35">
      <c r="A152" s="162">
        <v>110148002</v>
      </c>
      <c r="B152" s="159"/>
      <c r="C152" s="163" t="s">
        <v>202</v>
      </c>
      <c r="D152" s="164" t="s">
        <v>199</v>
      </c>
      <c r="E152" s="164" t="s">
        <v>138</v>
      </c>
      <c r="F152" s="165">
        <v>117</v>
      </c>
      <c r="G152" s="165" t="s">
        <v>36</v>
      </c>
      <c r="H152" s="179">
        <v>14195600</v>
      </c>
      <c r="I152" s="179">
        <v>169623</v>
      </c>
      <c r="J152" s="183">
        <v>1.2093489170074463</v>
      </c>
      <c r="K152" s="179">
        <v>410013</v>
      </c>
      <c r="L152" s="179">
        <v>50000</v>
      </c>
      <c r="M152" s="183">
        <v>13.888387680053711</v>
      </c>
      <c r="N152" s="167">
        <v>0</v>
      </c>
      <c r="O152" s="179">
        <v>3742465</v>
      </c>
      <c r="P152" s="179">
        <v>28070</v>
      </c>
      <c r="Q152" s="183">
        <v>0.8</v>
      </c>
      <c r="R152" s="166">
        <v>436974</v>
      </c>
      <c r="S152" s="179">
        <v>188775</v>
      </c>
      <c r="T152" s="181">
        <v>76.05792236328125</v>
      </c>
      <c r="U152" s="159"/>
    </row>
    <row r="153" spans="1:21" x14ac:dyDescent="0.35">
      <c r="A153" s="162">
        <v>124150503</v>
      </c>
      <c r="B153" s="159"/>
      <c r="C153" s="109" t="s">
        <v>203</v>
      </c>
      <c r="D153" s="162" t="s">
        <v>204</v>
      </c>
      <c r="E153" s="162" t="s">
        <v>205</v>
      </c>
      <c r="F153" s="3">
        <v>186</v>
      </c>
      <c r="G153" s="3" t="s">
        <v>36</v>
      </c>
      <c r="H153" s="178">
        <v>17917192</v>
      </c>
      <c r="I153" s="178">
        <v>51544</v>
      </c>
      <c r="J153" s="182">
        <v>0.28850898146629333</v>
      </c>
      <c r="K153" s="178">
        <v>6663955.2400000002</v>
      </c>
      <c r="L153" s="178">
        <v>1969706.5</v>
      </c>
      <c r="M153" s="182">
        <v>41.959995269775391</v>
      </c>
      <c r="N153" s="107">
        <v>0</v>
      </c>
      <c r="O153" s="178">
        <v>3778588</v>
      </c>
      <c r="P153" s="178">
        <v>119733</v>
      </c>
      <c r="Q153" s="182">
        <v>3.3000000000000003</v>
      </c>
      <c r="R153" s="65">
        <v>0</v>
      </c>
      <c r="S153" s="178"/>
      <c r="T153" s="180"/>
      <c r="U153" s="159"/>
    </row>
    <row r="154" spans="1:21" x14ac:dyDescent="0.35">
      <c r="A154" s="162">
        <v>124151902</v>
      </c>
      <c r="B154" s="159"/>
      <c r="C154" s="163" t="s">
        <v>206</v>
      </c>
      <c r="D154" s="164" t="s">
        <v>204</v>
      </c>
      <c r="E154" s="164" t="s">
        <v>205</v>
      </c>
      <c r="F154" s="165">
        <v>186</v>
      </c>
      <c r="G154" s="165" t="s">
        <v>36</v>
      </c>
      <c r="H154" s="179">
        <v>35961400</v>
      </c>
      <c r="I154" s="179">
        <v>236662</v>
      </c>
      <c r="J154" s="183">
        <v>0.66245973110198975</v>
      </c>
      <c r="K154" s="179">
        <v>15736742.76</v>
      </c>
      <c r="L154" s="179">
        <v>4877534</v>
      </c>
      <c r="M154" s="183">
        <v>44.916110992431641</v>
      </c>
      <c r="N154" s="167">
        <v>20.748872756958008</v>
      </c>
      <c r="O154" s="179">
        <v>8817131</v>
      </c>
      <c r="P154" s="179">
        <v>340774</v>
      </c>
      <c r="Q154" s="183">
        <v>4</v>
      </c>
      <c r="R154" s="166">
        <v>0</v>
      </c>
      <c r="S154" s="179"/>
      <c r="T154" s="181"/>
      <c r="U154" s="159"/>
    </row>
    <row r="155" spans="1:21" x14ac:dyDescent="0.35">
      <c r="A155" s="162">
        <v>124152003</v>
      </c>
      <c r="B155" s="159"/>
      <c r="C155" s="109" t="s">
        <v>207</v>
      </c>
      <c r="D155" s="162" t="s">
        <v>204</v>
      </c>
      <c r="E155" s="162" t="s">
        <v>205</v>
      </c>
      <c r="F155" s="3">
        <v>184</v>
      </c>
      <c r="G155" s="3" t="s">
        <v>36</v>
      </c>
      <c r="H155" s="178">
        <v>19883266</v>
      </c>
      <c r="I155" s="178">
        <v>137842</v>
      </c>
      <c r="J155" s="182">
        <v>0.69809591770172119</v>
      </c>
      <c r="K155" s="178">
        <v>3952754.42</v>
      </c>
      <c r="L155" s="178">
        <v>1025909.4375</v>
      </c>
      <c r="M155" s="182">
        <v>35.051715850830078</v>
      </c>
      <c r="N155" s="107">
        <v>0</v>
      </c>
      <c r="O155" s="178">
        <v>7591047</v>
      </c>
      <c r="P155" s="178">
        <v>214923</v>
      </c>
      <c r="Q155" s="182">
        <v>2.9000000000000004</v>
      </c>
      <c r="R155" s="65">
        <v>0</v>
      </c>
      <c r="S155" s="178"/>
      <c r="T155" s="180"/>
      <c r="U155" s="159"/>
    </row>
    <row r="156" spans="1:21" x14ac:dyDescent="0.35">
      <c r="A156" s="162">
        <v>124153503</v>
      </c>
      <c r="B156" s="159"/>
      <c r="C156" s="163" t="s">
        <v>208</v>
      </c>
      <c r="D156" s="164" t="s">
        <v>204</v>
      </c>
      <c r="E156" s="164" t="s">
        <v>205</v>
      </c>
      <c r="F156" s="165">
        <v>182</v>
      </c>
      <c r="G156" s="165" t="s">
        <v>36</v>
      </c>
      <c r="H156" s="179">
        <v>4520173</v>
      </c>
      <c r="I156" s="179">
        <v>30706</v>
      </c>
      <c r="J156" s="183">
        <v>0.68395644426345825</v>
      </c>
      <c r="K156" s="179">
        <v>236602</v>
      </c>
      <c r="L156" s="179">
        <v>50000</v>
      </c>
      <c r="M156" s="183">
        <v>26.79499626159668</v>
      </c>
      <c r="N156" s="167">
        <v>0</v>
      </c>
      <c r="O156" s="179">
        <v>1695756</v>
      </c>
      <c r="P156" s="179">
        <v>21929</v>
      </c>
      <c r="Q156" s="183">
        <v>1.3</v>
      </c>
      <c r="R156" s="166">
        <v>0</v>
      </c>
      <c r="S156" s="179"/>
      <c r="T156" s="181"/>
      <c r="U156" s="159"/>
    </row>
    <row r="157" spans="1:21" x14ac:dyDescent="0.35">
      <c r="A157" s="162">
        <v>124154003</v>
      </c>
      <c r="B157" s="159"/>
      <c r="C157" s="109" t="s">
        <v>209</v>
      </c>
      <c r="D157" s="162" t="s">
        <v>204</v>
      </c>
      <c r="E157" s="162" t="s">
        <v>205</v>
      </c>
      <c r="F157" s="3">
        <v>184</v>
      </c>
      <c r="G157" s="3" t="s">
        <v>36</v>
      </c>
      <c r="H157" s="178">
        <v>8678857</v>
      </c>
      <c r="I157" s="178">
        <v>86519</v>
      </c>
      <c r="J157" s="182">
        <v>1.0069320201873779</v>
      </c>
      <c r="K157" s="178">
        <v>1008526.15</v>
      </c>
      <c r="L157" s="178">
        <v>50000</v>
      </c>
      <c r="M157" s="182">
        <v>5.2163419723510742</v>
      </c>
      <c r="N157" s="107">
        <v>0</v>
      </c>
      <c r="O157" s="178">
        <v>2269495</v>
      </c>
      <c r="P157" s="178">
        <v>29314</v>
      </c>
      <c r="Q157" s="182">
        <v>1.3</v>
      </c>
      <c r="R157" s="65">
        <v>0</v>
      </c>
      <c r="S157" s="178"/>
      <c r="T157" s="180"/>
      <c r="U157" s="159"/>
    </row>
    <row r="158" spans="1:21" x14ac:dyDescent="0.35">
      <c r="A158" s="162">
        <v>124156503</v>
      </c>
      <c r="B158" s="159"/>
      <c r="C158" s="163" t="s">
        <v>210</v>
      </c>
      <c r="D158" s="164" t="s">
        <v>204</v>
      </c>
      <c r="E158" s="164" t="s">
        <v>205</v>
      </c>
      <c r="F158" s="165">
        <v>184</v>
      </c>
      <c r="G158" s="165" t="s">
        <v>36</v>
      </c>
      <c r="H158" s="179">
        <v>7935073</v>
      </c>
      <c r="I158" s="179">
        <v>67747</v>
      </c>
      <c r="J158" s="183">
        <v>0.86111849546432495</v>
      </c>
      <c r="K158" s="179">
        <v>565715.31999999995</v>
      </c>
      <c r="L158" s="179">
        <v>82409.4375</v>
      </c>
      <c r="M158" s="183">
        <v>17.051197052001953</v>
      </c>
      <c r="N158" s="167">
        <v>100</v>
      </c>
      <c r="O158" s="179">
        <v>1781189</v>
      </c>
      <c r="P158" s="179">
        <v>-22312</v>
      </c>
      <c r="Q158" s="183">
        <v>-1.2</v>
      </c>
      <c r="R158" s="166">
        <v>221785</v>
      </c>
      <c r="S158" s="179">
        <v>16406</v>
      </c>
      <c r="T158" s="181">
        <v>7.9881587028503418</v>
      </c>
      <c r="U158" s="159"/>
    </row>
    <row r="159" spans="1:21" x14ac:dyDescent="0.35">
      <c r="A159" s="162">
        <v>124156603</v>
      </c>
      <c r="B159" s="159"/>
      <c r="C159" s="109" t="s">
        <v>211</v>
      </c>
      <c r="D159" s="162" t="s">
        <v>204</v>
      </c>
      <c r="E159" s="162" t="s">
        <v>205</v>
      </c>
      <c r="F159" s="3">
        <v>182</v>
      </c>
      <c r="G159" s="3" t="s">
        <v>36</v>
      </c>
      <c r="H159" s="178">
        <v>9195594</v>
      </c>
      <c r="I159" s="178">
        <v>76133</v>
      </c>
      <c r="J159" s="182">
        <v>0.83484101295471191</v>
      </c>
      <c r="K159" s="178">
        <v>392196</v>
      </c>
      <c r="L159" s="178">
        <v>50000</v>
      </c>
      <c r="M159" s="182">
        <v>14.611509323120117</v>
      </c>
      <c r="N159" s="107">
        <v>0</v>
      </c>
      <c r="O159" s="178">
        <v>3042306</v>
      </c>
      <c r="P159" s="178">
        <v>70632</v>
      </c>
      <c r="Q159" s="182">
        <v>2.4</v>
      </c>
      <c r="R159" s="65">
        <v>0</v>
      </c>
      <c r="S159" s="178"/>
      <c r="T159" s="180"/>
      <c r="U159" s="159"/>
    </row>
    <row r="160" spans="1:21" x14ac:dyDescent="0.35">
      <c r="A160" s="162">
        <v>124156703</v>
      </c>
      <c r="B160" s="159"/>
      <c r="C160" s="163" t="s">
        <v>212</v>
      </c>
      <c r="D160" s="164" t="s">
        <v>204</v>
      </c>
      <c r="E160" s="164" t="s">
        <v>205</v>
      </c>
      <c r="F160" s="165">
        <v>186</v>
      </c>
      <c r="G160" s="165" t="s">
        <v>36</v>
      </c>
      <c r="H160" s="179">
        <v>16980433</v>
      </c>
      <c r="I160" s="179">
        <v>62663</v>
      </c>
      <c r="J160" s="183">
        <v>0.37039750814437866</v>
      </c>
      <c r="K160" s="179">
        <v>5708536.0700000003</v>
      </c>
      <c r="L160" s="179">
        <v>1711915.25</v>
      </c>
      <c r="M160" s="183">
        <v>42.834068298339844</v>
      </c>
      <c r="N160" s="167">
        <v>0</v>
      </c>
      <c r="O160" s="179">
        <v>3361672</v>
      </c>
      <c r="P160" s="179">
        <v>131141</v>
      </c>
      <c r="Q160" s="183">
        <v>4.1000000000000005</v>
      </c>
      <c r="R160" s="166">
        <v>0</v>
      </c>
      <c r="S160" s="179"/>
      <c r="T160" s="181"/>
      <c r="U160" s="159"/>
    </row>
    <row r="161" spans="1:21" x14ac:dyDescent="0.35">
      <c r="A161" s="162">
        <v>124157203</v>
      </c>
      <c r="B161" s="159"/>
      <c r="C161" s="109" t="s">
        <v>213</v>
      </c>
      <c r="D161" s="162" t="s">
        <v>204</v>
      </c>
      <c r="E161" s="162" t="s">
        <v>205</v>
      </c>
      <c r="F161" s="3">
        <v>182</v>
      </c>
      <c r="G161" s="3" t="s">
        <v>36</v>
      </c>
      <c r="H161" s="178">
        <v>7366668</v>
      </c>
      <c r="I161" s="178">
        <v>44330</v>
      </c>
      <c r="J161" s="182">
        <v>0.60540771484375</v>
      </c>
      <c r="K161" s="178">
        <v>227795</v>
      </c>
      <c r="L161" s="178">
        <v>50000</v>
      </c>
      <c r="M161" s="182">
        <v>28.122276306152344</v>
      </c>
      <c r="N161" s="107">
        <v>0</v>
      </c>
      <c r="O161" s="178">
        <v>1922649</v>
      </c>
      <c r="P161" s="178">
        <v>-37149</v>
      </c>
      <c r="Q161" s="182">
        <v>-1.9</v>
      </c>
      <c r="R161" s="65">
        <v>0</v>
      </c>
      <c r="S161" s="178"/>
      <c r="T161" s="180"/>
      <c r="U161" s="159"/>
    </row>
    <row r="162" spans="1:21" x14ac:dyDescent="0.35">
      <c r="A162" s="162">
        <v>124157802</v>
      </c>
      <c r="B162" s="159"/>
      <c r="C162" s="163" t="s">
        <v>214</v>
      </c>
      <c r="D162" s="164" t="s">
        <v>204</v>
      </c>
      <c r="E162" s="164" t="s">
        <v>205</v>
      </c>
      <c r="F162" s="165">
        <v>182</v>
      </c>
      <c r="G162" s="165" t="s">
        <v>36</v>
      </c>
      <c r="H162" s="179">
        <v>5878374</v>
      </c>
      <c r="I162" s="179">
        <v>52800</v>
      </c>
      <c r="J162" s="183">
        <v>0.90634846687316895</v>
      </c>
      <c r="K162" s="179">
        <v>299614</v>
      </c>
      <c r="L162" s="179">
        <v>50000</v>
      </c>
      <c r="M162" s="183">
        <v>20.030927658081055</v>
      </c>
      <c r="N162" s="167">
        <v>0</v>
      </c>
      <c r="O162" s="179">
        <v>2669243</v>
      </c>
      <c r="P162" s="179">
        <v>41780</v>
      </c>
      <c r="Q162" s="183">
        <v>1.6</v>
      </c>
      <c r="R162" s="166">
        <v>0</v>
      </c>
      <c r="S162" s="179"/>
      <c r="T162" s="181"/>
      <c r="U162" s="159"/>
    </row>
    <row r="163" spans="1:21" x14ac:dyDescent="0.35">
      <c r="A163" s="162">
        <v>124158503</v>
      </c>
      <c r="B163" s="159"/>
      <c r="C163" s="109" t="s">
        <v>215</v>
      </c>
      <c r="D163" s="162" t="s">
        <v>204</v>
      </c>
      <c r="E163" s="162" t="s">
        <v>205</v>
      </c>
      <c r="F163" s="3">
        <v>184</v>
      </c>
      <c r="G163" s="3" t="s">
        <v>36</v>
      </c>
      <c r="H163" s="178">
        <v>4646978</v>
      </c>
      <c r="I163" s="178">
        <v>26472</v>
      </c>
      <c r="J163" s="182">
        <v>0.57292425632476807</v>
      </c>
      <c r="K163" s="178">
        <v>227325</v>
      </c>
      <c r="L163" s="178">
        <v>50000</v>
      </c>
      <c r="M163" s="182">
        <v>28.196813583374023</v>
      </c>
      <c r="N163" s="107">
        <v>0</v>
      </c>
      <c r="O163" s="178">
        <v>1943929</v>
      </c>
      <c r="P163" s="178">
        <v>31206</v>
      </c>
      <c r="Q163" s="182">
        <v>1.6</v>
      </c>
      <c r="R163" s="65">
        <v>0</v>
      </c>
      <c r="S163" s="178"/>
      <c r="T163" s="180"/>
      <c r="U163" s="159"/>
    </row>
    <row r="164" spans="1:21" x14ac:dyDescent="0.35">
      <c r="A164" s="162">
        <v>124159002</v>
      </c>
      <c r="B164" s="159"/>
      <c r="C164" s="163" t="s">
        <v>216</v>
      </c>
      <c r="D164" s="164" t="s">
        <v>204</v>
      </c>
      <c r="E164" s="164" t="s">
        <v>205</v>
      </c>
      <c r="F164" s="165">
        <v>184</v>
      </c>
      <c r="G164" s="165" t="s">
        <v>36</v>
      </c>
      <c r="H164" s="179">
        <v>14103745</v>
      </c>
      <c r="I164" s="179">
        <v>153515</v>
      </c>
      <c r="J164" s="183">
        <v>1.1004477739334106</v>
      </c>
      <c r="K164" s="179">
        <v>499095</v>
      </c>
      <c r="L164" s="179">
        <v>50000</v>
      </c>
      <c r="M164" s="183">
        <v>11.133502006530762</v>
      </c>
      <c r="N164" s="167">
        <v>0</v>
      </c>
      <c r="O164" s="179">
        <v>5729166</v>
      </c>
      <c r="P164" s="179">
        <v>63065</v>
      </c>
      <c r="Q164" s="183">
        <v>1.0999999999999999</v>
      </c>
      <c r="R164" s="166">
        <v>0</v>
      </c>
      <c r="S164" s="179"/>
      <c r="T164" s="181"/>
      <c r="U164" s="159"/>
    </row>
    <row r="165" spans="1:21" x14ac:dyDescent="0.35">
      <c r="A165" s="162">
        <v>106160303</v>
      </c>
      <c r="B165" s="159"/>
      <c r="C165" s="109" t="s">
        <v>217</v>
      </c>
      <c r="D165" s="162" t="s">
        <v>218</v>
      </c>
      <c r="E165" s="162" t="s">
        <v>96</v>
      </c>
      <c r="F165" s="3">
        <v>154</v>
      </c>
      <c r="G165" s="3" t="s">
        <v>36</v>
      </c>
      <c r="H165" s="178">
        <v>6373378</v>
      </c>
      <c r="I165" s="178">
        <v>20831</v>
      </c>
      <c r="J165" s="182">
        <v>0.3279157280921936</v>
      </c>
      <c r="K165" s="178">
        <v>251489</v>
      </c>
      <c r="L165" s="178">
        <v>50000</v>
      </c>
      <c r="M165" s="182">
        <v>24.815250396728516</v>
      </c>
      <c r="N165" s="107">
        <v>0</v>
      </c>
      <c r="O165" s="178">
        <v>836018</v>
      </c>
      <c r="P165" s="178">
        <v>19283</v>
      </c>
      <c r="Q165" s="182">
        <v>2.4</v>
      </c>
      <c r="R165" s="65">
        <v>0</v>
      </c>
      <c r="S165" s="178"/>
      <c r="T165" s="180"/>
      <c r="U165" s="159"/>
    </row>
    <row r="166" spans="1:21" x14ac:dyDescent="0.35">
      <c r="A166" s="162">
        <v>106161203</v>
      </c>
      <c r="B166" s="159"/>
      <c r="C166" s="163" t="s">
        <v>219</v>
      </c>
      <c r="D166" s="164" t="s">
        <v>218</v>
      </c>
      <c r="E166" s="164" t="s">
        <v>96</v>
      </c>
      <c r="F166" s="165">
        <v>154</v>
      </c>
      <c r="G166" s="165" t="s">
        <v>36</v>
      </c>
      <c r="H166" s="179">
        <v>4208776</v>
      </c>
      <c r="I166" s="179">
        <v>44482</v>
      </c>
      <c r="J166" s="183">
        <v>1.06817626953125</v>
      </c>
      <c r="K166" s="179">
        <v>690000.82</v>
      </c>
      <c r="L166" s="179">
        <v>196858.625</v>
      </c>
      <c r="M166" s="183">
        <v>39.919239044189453</v>
      </c>
      <c r="N166" s="167">
        <v>0</v>
      </c>
      <c r="O166" s="179">
        <v>822150</v>
      </c>
      <c r="P166" s="179">
        <v>49043</v>
      </c>
      <c r="Q166" s="183">
        <v>6.3</v>
      </c>
      <c r="R166" s="166">
        <v>0</v>
      </c>
      <c r="S166" s="179"/>
      <c r="T166" s="181"/>
      <c r="U166" s="159"/>
    </row>
    <row r="167" spans="1:21" x14ac:dyDescent="0.35">
      <c r="A167" s="162">
        <v>106161703</v>
      </c>
      <c r="B167" s="159"/>
      <c r="C167" s="109" t="s">
        <v>220</v>
      </c>
      <c r="D167" s="162" t="s">
        <v>218</v>
      </c>
      <c r="E167" s="162" t="s">
        <v>96</v>
      </c>
      <c r="F167" s="3">
        <v>154</v>
      </c>
      <c r="G167" s="3" t="s">
        <v>36</v>
      </c>
      <c r="H167" s="178">
        <v>6035075</v>
      </c>
      <c r="I167" s="178">
        <v>29174</v>
      </c>
      <c r="J167" s="182">
        <v>0.48575559258460999</v>
      </c>
      <c r="K167" s="178">
        <v>571436.18999999994</v>
      </c>
      <c r="L167" s="178">
        <v>137617.84375</v>
      </c>
      <c r="M167" s="182">
        <v>31.722457885742188</v>
      </c>
      <c r="N167" s="107">
        <v>0</v>
      </c>
      <c r="O167" s="178">
        <v>941636</v>
      </c>
      <c r="P167" s="178">
        <v>29269</v>
      </c>
      <c r="Q167" s="182">
        <v>3.2</v>
      </c>
      <c r="R167" s="65">
        <v>76273</v>
      </c>
      <c r="S167" s="178">
        <v>-33959</v>
      </c>
      <c r="T167" s="180">
        <v>-30.806842803955078</v>
      </c>
      <c r="U167" s="159"/>
    </row>
    <row r="168" spans="1:21" x14ac:dyDescent="0.35">
      <c r="A168" s="162">
        <v>106166503</v>
      </c>
      <c r="B168" s="159"/>
      <c r="C168" s="163" t="s">
        <v>221</v>
      </c>
      <c r="D168" s="164" t="s">
        <v>218</v>
      </c>
      <c r="E168" s="164" t="s">
        <v>96</v>
      </c>
      <c r="F168" s="165">
        <v>154</v>
      </c>
      <c r="G168" s="165" t="s">
        <v>36</v>
      </c>
      <c r="H168" s="179">
        <v>8433254</v>
      </c>
      <c r="I168" s="179">
        <v>19562</v>
      </c>
      <c r="J168" s="183">
        <v>0.23250196874141693</v>
      </c>
      <c r="K168" s="179">
        <v>1097477.07</v>
      </c>
      <c r="L168" s="179">
        <v>310011.71875</v>
      </c>
      <c r="M168" s="183">
        <v>39.368301391601563</v>
      </c>
      <c r="N168" s="167">
        <v>0</v>
      </c>
      <c r="O168" s="179">
        <v>1095174</v>
      </c>
      <c r="P168" s="179">
        <v>32023</v>
      </c>
      <c r="Q168" s="183">
        <v>3</v>
      </c>
      <c r="R168" s="166">
        <v>0</v>
      </c>
      <c r="S168" s="179"/>
      <c r="T168" s="181"/>
      <c r="U168" s="159"/>
    </row>
    <row r="169" spans="1:21" x14ac:dyDescent="0.35">
      <c r="A169" s="162">
        <v>106167504</v>
      </c>
      <c r="B169" s="159"/>
      <c r="C169" s="109" t="s">
        <v>222</v>
      </c>
      <c r="D169" s="162" t="s">
        <v>218</v>
      </c>
      <c r="E169" s="162" t="s">
        <v>96</v>
      </c>
      <c r="F169" s="3">
        <v>154</v>
      </c>
      <c r="G169" s="3" t="s">
        <v>36</v>
      </c>
      <c r="H169" s="178">
        <v>3896827</v>
      </c>
      <c r="I169" s="178">
        <v>13224</v>
      </c>
      <c r="J169" s="182">
        <v>0.34050855040550232</v>
      </c>
      <c r="K169" s="178">
        <v>653137.68999999994</v>
      </c>
      <c r="L169" s="178">
        <v>221086.09375</v>
      </c>
      <c r="M169" s="182">
        <v>51.171226501464844</v>
      </c>
      <c r="N169" s="107">
        <v>0</v>
      </c>
      <c r="O169" s="178">
        <v>518994</v>
      </c>
      <c r="P169" s="178">
        <v>16447</v>
      </c>
      <c r="Q169" s="182">
        <v>3.3000000000000003</v>
      </c>
      <c r="R169" s="65">
        <v>0</v>
      </c>
      <c r="S169" s="178"/>
      <c r="T169" s="180"/>
      <c r="U169" s="159"/>
    </row>
    <row r="170" spans="1:21" x14ac:dyDescent="0.35">
      <c r="A170" s="162">
        <v>106168003</v>
      </c>
      <c r="B170" s="159"/>
      <c r="C170" s="163" t="s">
        <v>223</v>
      </c>
      <c r="D170" s="164" t="s">
        <v>218</v>
      </c>
      <c r="E170" s="164" t="s">
        <v>96</v>
      </c>
      <c r="F170" s="165">
        <v>152</v>
      </c>
      <c r="G170" s="165" t="s">
        <v>36</v>
      </c>
      <c r="H170" s="179">
        <v>10120505</v>
      </c>
      <c r="I170" s="179">
        <v>50896</v>
      </c>
      <c r="J170" s="183">
        <v>0.50544166564941406</v>
      </c>
      <c r="K170" s="179">
        <v>1459423.38</v>
      </c>
      <c r="L170" s="179">
        <v>452621.46875</v>
      </c>
      <c r="M170" s="183">
        <v>44.956356048583984</v>
      </c>
      <c r="N170" s="167">
        <v>0</v>
      </c>
      <c r="O170" s="179">
        <v>1202104</v>
      </c>
      <c r="P170" s="179">
        <v>34116</v>
      </c>
      <c r="Q170" s="183">
        <v>2.9000000000000004</v>
      </c>
      <c r="R170" s="166">
        <v>0</v>
      </c>
      <c r="S170" s="179"/>
      <c r="T170" s="181"/>
      <c r="U170" s="159"/>
    </row>
    <row r="171" spans="1:21" x14ac:dyDescent="0.35">
      <c r="A171" s="162">
        <v>106169003</v>
      </c>
      <c r="B171" s="159"/>
      <c r="C171" s="109" t="s">
        <v>224</v>
      </c>
      <c r="D171" s="162" t="s">
        <v>218</v>
      </c>
      <c r="E171" s="162" t="s">
        <v>96</v>
      </c>
      <c r="F171" s="3">
        <v>152</v>
      </c>
      <c r="G171" s="3" t="s">
        <v>36</v>
      </c>
      <c r="H171" s="178">
        <v>6702487</v>
      </c>
      <c r="I171" s="178">
        <v>13587</v>
      </c>
      <c r="J171" s="182">
        <v>0.20312756299972534</v>
      </c>
      <c r="K171" s="178">
        <v>775424.17</v>
      </c>
      <c r="L171" s="178">
        <v>205876.90625</v>
      </c>
      <c r="M171" s="182">
        <v>36.147464752197266</v>
      </c>
      <c r="N171" s="107">
        <v>0</v>
      </c>
      <c r="O171" s="178">
        <v>942799</v>
      </c>
      <c r="P171" s="178">
        <v>35136</v>
      </c>
      <c r="Q171" s="182">
        <v>3.9</v>
      </c>
      <c r="R171" s="65">
        <v>0</v>
      </c>
      <c r="S171" s="178"/>
      <c r="T171" s="180"/>
      <c r="U171" s="159"/>
    </row>
    <row r="172" spans="1:21" x14ac:dyDescent="0.35">
      <c r="A172" s="162">
        <v>110171003</v>
      </c>
      <c r="B172" s="159"/>
      <c r="C172" s="163" t="s">
        <v>225</v>
      </c>
      <c r="D172" s="164" t="s">
        <v>226</v>
      </c>
      <c r="E172" s="164" t="s">
        <v>138</v>
      </c>
      <c r="F172" s="165">
        <v>113</v>
      </c>
      <c r="G172" s="165" t="s">
        <v>36</v>
      </c>
      <c r="H172" s="179">
        <v>15744743</v>
      </c>
      <c r="I172" s="179">
        <v>55162</v>
      </c>
      <c r="J172" s="183">
        <v>0.35158362984657288</v>
      </c>
      <c r="K172" s="179">
        <v>2132166.23</v>
      </c>
      <c r="L172" s="179">
        <v>553467.125</v>
      </c>
      <c r="M172" s="183">
        <v>35.058429718017578</v>
      </c>
      <c r="N172" s="167">
        <v>0</v>
      </c>
      <c r="O172" s="179">
        <v>2411036</v>
      </c>
      <c r="P172" s="179">
        <v>66843</v>
      </c>
      <c r="Q172" s="183">
        <v>2.9000000000000004</v>
      </c>
      <c r="R172" s="166">
        <v>0</v>
      </c>
      <c r="S172" s="179"/>
      <c r="T172" s="181"/>
      <c r="U172" s="159"/>
    </row>
    <row r="173" spans="1:21" x14ac:dyDescent="0.35">
      <c r="A173" s="162">
        <v>110171803</v>
      </c>
      <c r="B173" s="159"/>
      <c r="C173" s="109" t="s">
        <v>227</v>
      </c>
      <c r="D173" s="162" t="s">
        <v>226</v>
      </c>
      <c r="E173" s="162" t="s">
        <v>138</v>
      </c>
      <c r="F173" s="3">
        <v>113</v>
      </c>
      <c r="G173" s="3" t="s">
        <v>36</v>
      </c>
      <c r="H173" s="178">
        <v>8965803</v>
      </c>
      <c r="I173" s="178">
        <v>28561</v>
      </c>
      <c r="J173" s="182">
        <v>0.31957286596298218</v>
      </c>
      <c r="K173" s="178">
        <v>1465406.09</v>
      </c>
      <c r="L173" s="178">
        <v>426217.8125</v>
      </c>
      <c r="M173" s="182">
        <v>41.014492034912109</v>
      </c>
      <c r="N173" s="107">
        <v>0</v>
      </c>
      <c r="O173" s="178">
        <v>1105435</v>
      </c>
      <c r="P173" s="178">
        <v>36072</v>
      </c>
      <c r="Q173" s="182">
        <v>3.4000000000000004</v>
      </c>
      <c r="R173" s="65">
        <v>0</v>
      </c>
      <c r="S173" s="178"/>
      <c r="T173" s="180"/>
      <c r="U173" s="159"/>
    </row>
    <row r="174" spans="1:21" x14ac:dyDescent="0.35">
      <c r="A174" s="162">
        <v>106172003</v>
      </c>
      <c r="B174" s="159"/>
      <c r="C174" s="163" t="s">
        <v>228</v>
      </c>
      <c r="D174" s="164" t="s">
        <v>226</v>
      </c>
      <c r="E174" s="164" t="s">
        <v>138</v>
      </c>
      <c r="F174" s="165">
        <v>113</v>
      </c>
      <c r="G174" s="165" t="s">
        <v>36</v>
      </c>
      <c r="H174" s="179">
        <v>20006727</v>
      </c>
      <c r="I174" s="179">
        <v>73100</v>
      </c>
      <c r="J174" s="183">
        <v>0.36671701073646545</v>
      </c>
      <c r="K174" s="179">
        <v>5387357.8099999996</v>
      </c>
      <c r="L174" s="179">
        <v>1645598.625</v>
      </c>
      <c r="M174" s="183">
        <v>43.979274749755859</v>
      </c>
      <c r="N174" s="167">
        <v>0</v>
      </c>
      <c r="O174" s="179">
        <v>4041072</v>
      </c>
      <c r="P174" s="179">
        <v>116657</v>
      </c>
      <c r="Q174" s="183">
        <v>3</v>
      </c>
      <c r="R174" s="166">
        <v>0</v>
      </c>
      <c r="S174" s="179"/>
      <c r="T174" s="181"/>
      <c r="U174" s="159"/>
    </row>
    <row r="175" spans="1:21" x14ac:dyDescent="0.35">
      <c r="A175" s="162">
        <v>110173003</v>
      </c>
      <c r="B175" s="159"/>
      <c r="C175" s="109" t="s">
        <v>229</v>
      </c>
      <c r="D175" s="162" t="s">
        <v>226</v>
      </c>
      <c r="E175" s="162" t="s">
        <v>138</v>
      </c>
      <c r="F175" s="3">
        <v>112</v>
      </c>
      <c r="G175" s="3" t="s">
        <v>36</v>
      </c>
      <c r="H175" s="178">
        <v>6789170</v>
      </c>
      <c r="I175" s="178">
        <v>24466</v>
      </c>
      <c r="J175" s="182">
        <v>0.36167141795158386</v>
      </c>
      <c r="K175" s="178">
        <v>1111172.04</v>
      </c>
      <c r="L175" s="178">
        <v>311883.875</v>
      </c>
      <c r="M175" s="182">
        <v>39.020206451416016</v>
      </c>
      <c r="N175" s="107">
        <v>0</v>
      </c>
      <c r="O175" s="178">
        <v>972862</v>
      </c>
      <c r="P175" s="178">
        <v>40589</v>
      </c>
      <c r="Q175" s="182">
        <v>4.3999999999999995</v>
      </c>
      <c r="R175" s="65">
        <v>0</v>
      </c>
      <c r="S175" s="178"/>
      <c r="T175" s="180"/>
      <c r="U175" s="159"/>
    </row>
    <row r="176" spans="1:21" x14ac:dyDescent="0.35">
      <c r="A176" s="162">
        <v>110173504</v>
      </c>
      <c r="B176" s="159"/>
      <c r="C176" s="163" t="s">
        <v>230</v>
      </c>
      <c r="D176" s="164" t="s">
        <v>226</v>
      </c>
      <c r="E176" s="164" t="s">
        <v>138</v>
      </c>
      <c r="F176" s="165">
        <v>112</v>
      </c>
      <c r="G176" s="165" t="s">
        <v>36</v>
      </c>
      <c r="H176" s="179">
        <v>3090583</v>
      </c>
      <c r="I176" s="179">
        <v>5842</v>
      </c>
      <c r="J176" s="183">
        <v>0.18938380479812622</v>
      </c>
      <c r="K176" s="179">
        <v>176224.44</v>
      </c>
      <c r="L176" s="179">
        <v>50000</v>
      </c>
      <c r="M176" s="183">
        <v>39.611980438232422</v>
      </c>
      <c r="N176" s="167">
        <v>0</v>
      </c>
      <c r="O176" s="179">
        <v>321332</v>
      </c>
      <c r="P176" s="179">
        <v>893</v>
      </c>
      <c r="Q176" s="183">
        <v>0.3</v>
      </c>
      <c r="R176" s="166">
        <v>0</v>
      </c>
      <c r="S176" s="179"/>
      <c r="T176" s="181"/>
      <c r="U176" s="159"/>
    </row>
    <row r="177" spans="1:21" x14ac:dyDescent="0.35">
      <c r="A177" s="162">
        <v>110175003</v>
      </c>
      <c r="B177" s="159"/>
      <c r="C177" s="109" t="s">
        <v>231</v>
      </c>
      <c r="D177" s="162" t="s">
        <v>226</v>
      </c>
      <c r="E177" s="162" t="s">
        <v>138</v>
      </c>
      <c r="F177" s="3">
        <v>113</v>
      </c>
      <c r="G177" s="3" t="s">
        <v>36</v>
      </c>
      <c r="H177" s="178">
        <v>8074504</v>
      </c>
      <c r="I177" s="178">
        <v>20868</v>
      </c>
      <c r="J177" s="182">
        <v>0.25911277532577515</v>
      </c>
      <c r="K177" s="178">
        <v>929287.16</v>
      </c>
      <c r="L177" s="178">
        <v>259805.484375</v>
      </c>
      <c r="M177" s="182">
        <v>38.806961059570313</v>
      </c>
      <c r="N177" s="107">
        <v>0</v>
      </c>
      <c r="O177" s="178">
        <v>1031185</v>
      </c>
      <c r="P177" s="178">
        <v>28797</v>
      </c>
      <c r="Q177" s="182">
        <v>2.9000000000000004</v>
      </c>
      <c r="R177" s="65">
        <v>0</v>
      </c>
      <c r="S177" s="178"/>
      <c r="T177" s="180"/>
      <c r="U177" s="159"/>
    </row>
    <row r="178" spans="1:21" x14ac:dyDescent="0.35">
      <c r="A178" s="162">
        <v>110177003</v>
      </c>
      <c r="B178" s="159"/>
      <c r="C178" s="163" t="s">
        <v>232</v>
      </c>
      <c r="D178" s="164" t="s">
        <v>226</v>
      </c>
      <c r="E178" s="164" t="s">
        <v>138</v>
      </c>
      <c r="F178" s="165">
        <v>118</v>
      </c>
      <c r="G178" s="165" t="s">
        <v>36</v>
      </c>
      <c r="H178" s="179">
        <v>14309902</v>
      </c>
      <c r="I178" s="179">
        <v>54071</v>
      </c>
      <c r="J178" s="183">
        <v>0.37929040193557739</v>
      </c>
      <c r="K178" s="179">
        <v>1183107.43</v>
      </c>
      <c r="L178" s="179">
        <v>277961.96875</v>
      </c>
      <c r="M178" s="183">
        <v>30.709095001220703</v>
      </c>
      <c r="N178" s="167">
        <v>0</v>
      </c>
      <c r="O178" s="179">
        <v>1981382</v>
      </c>
      <c r="P178" s="179">
        <v>62378</v>
      </c>
      <c r="Q178" s="183">
        <v>3.3000000000000003</v>
      </c>
      <c r="R178" s="166">
        <v>0</v>
      </c>
      <c r="S178" s="179"/>
      <c r="T178" s="181"/>
      <c r="U178" s="159"/>
    </row>
    <row r="179" spans="1:21" x14ac:dyDescent="0.35">
      <c r="A179" s="162">
        <v>110179003</v>
      </c>
      <c r="B179" s="159"/>
      <c r="C179" s="109" t="s">
        <v>233</v>
      </c>
      <c r="D179" s="162" t="s">
        <v>226</v>
      </c>
      <c r="E179" s="162" t="s">
        <v>138</v>
      </c>
      <c r="F179" s="3">
        <v>118</v>
      </c>
      <c r="G179" s="3" t="s">
        <v>36</v>
      </c>
      <c r="H179" s="178">
        <v>8776045</v>
      </c>
      <c r="I179" s="178">
        <v>27658</v>
      </c>
      <c r="J179" s="182">
        <v>0.31614971160888672</v>
      </c>
      <c r="K179" s="178">
        <v>1491734.74</v>
      </c>
      <c r="L179" s="178">
        <v>430638.65625</v>
      </c>
      <c r="M179" s="182">
        <v>40.584323883056641</v>
      </c>
      <c r="N179" s="107">
        <v>0</v>
      </c>
      <c r="O179" s="178">
        <v>1224150</v>
      </c>
      <c r="P179" s="178">
        <v>49773</v>
      </c>
      <c r="Q179" s="182">
        <v>4.2</v>
      </c>
      <c r="R179" s="65">
        <v>0</v>
      </c>
      <c r="S179" s="178"/>
      <c r="T179" s="180"/>
      <c r="U179" s="159"/>
    </row>
    <row r="180" spans="1:21" x14ac:dyDescent="0.35">
      <c r="A180" s="162">
        <v>110183602</v>
      </c>
      <c r="B180" s="159"/>
      <c r="C180" s="163" t="s">
        <v>234</v>
      </c>
      <c r="D180" s="164" t="s">
        <v>235</v>
      </c>
      <c r="E180" s="164" t="s">
        <v>138</v>
      </c>
      <c r="F180" s="165">
        <v>118</v>
      </c>
      <c r="G180" s="165" t="s">
        <v>36</v>
      </c>
      <c r="H180" s="179">
        <v>24784038</v>
      </c>
      <c r="I180" s="179">
        <v>123482</v>
      </c>
      <c r="J180" s="183">
        <v>0.50072675943374634</v>
      </c>
      <c r="K180" s="179">
        <v>2239226.5299999998</v>
      </c>
      <c r="L180" s="179">
        <v>489508.40625</v>
      </c>
      <c r="M180" s="183">
        <v>27.976415634155273</v>
      </c>
      <c r="N180" s="167">
        <v>0</v>
      </c>
      <c r="O180" s="179">
        <v>4302593</v>
      </c>
      <c r="P180" s="179">
        <v>104579</v>
      </c>
      <c r="Q180" s="183">
        <v>2.5</v>
      </c>
      <c r="R180" s="166">
        <v>0</v>
      </c>
      <c r="S180" s="179"/>
      <c r="T180" s="181"/>
      <c r="U180" s="159"/>
    </row>
    <row r="181" spans="1:21" x14ac:dyDescent="0.35">
      <c r="A181" s="162">
        <v>116191004</v>
      </c>
      <c r="B181" s="159"/>
      <c r="C181" s="109" t="s">
        <v>236</v>
      </c>
      <c r="D181" s="162" t="s">
        <v>237</v>
      </c>
      <c r="E181" s="162" t="s">
        <v>147</v>
      </c>
      <c r="F181" s="3">
        <v>167</v>
      </c>
      <c r="G181" s="3" t="s">
        <v>36</v>
      </c>
      <c r="H181" s="178">
        <v>4085695</v>
      </c>
      <c r="I181" s="178">
        <v>21605</v>
      </c>
      <c r="J181" s="182">
        <v>0.53160732984542847</v>
      </c>
      <c r="K181" s="178">
        <v>230872.91</v>
      </c>
      <c r="L181" s="178">
        <v>50000</v>
      </c>
      <c r="M181" s="182">
        <v>27.643718719482422</v>
      </c>
      <c r="N181" s="107">
        <v>0</v>
      </c>
      <c r="O181" s="178">
        <v>617861</v>
      </c>
      <c r="P181" s="178">
        <v>21269</v>
      </c>
      <c r="Q181" s="182">
        <v>3.5999999999999996</v>
      </c>
      <c r="R181" s="65">
        <v>113457</v>
      </c>
      <c r="S181" s="178">
        <v>-34273</v>
      </c>
      <c r="T181" s="180">
        <v>-23.199756622314453</v>
      </c>
      <c r="U181" s="159"/>
    </row>
    <row r="182" spans="1:21" x14ac:dyDescent="0.35">
      <c r="A182" s="162">
        <v>116191103</v>
      </c>
      <c r="B182" s="159"/>
      <c r="C182" s="163" t="s">
        <v>238</v>
      </c>
      <c r="D182" s="164" t="s">
        <v>237</v>
      </c>
      <c r="E182" s="164" t="s">
        <v>147</v>
      </c>
      <c r="F182" s="165">
        <v>167</v>
      </c>
      <c r="G182" s="165" t="s">
        <v>36</v>
      </c>
      <c r="H182" s="179">
        <v>18193482</v>
      </c>
      <c r="I182" s="179">
        <v>84518</v>
      </c>
      <c r="J182" s="183">
        <v>0.4667191207408905</v>
      </c>
      <c r="K182" s="179">
        <v>2916487.13</v>
      </c>
      <c r="L182" s="179">
        <v>848114.25</v>
      </c>
      <c r="M182" s="183">
        <v>41.003932952880859</v>
      </c>
      <c r="N182" s="167">
        <v>0</v>
      </c>
      <c r="O182" s="179">
        <v>2866426</v>
      </c>
      <c r="P182" s="179">
        <v>63698</v>
      </c>
      <c r="Q182" s="183">
        <v>2.2999999999999998</v>
      </c>
      <c r="R182" s="166">
        <v>42178</v>
      </c>
      <c r="S182" s="179">
        <v>8478</v>
      </c>
      <c r="T182" s="181">
        <v>25.157270431518555</v>
      </c>
      <c r="U182" s="159"/>
    </row>
    <row r="183" spans="1:21" x14ac:dyDescent="0.35">
      <c r="A183" s="162">
        <v>116191203</v>
      </c>
      <c r="B183" s="159"/>
      <c r="C183" s="109" t="s">
        <v>239</v>
      </c>
      <c r="D183" s="162" t="s">
        <v>237</v>
      </c>
      <c r="E183" s="162" t="s">
        <v>147</v>
      </c>
      <c r="F183" s="3">
        <v>167</v>
      </c>
      <c r="G183" s="3" t="s">
        <v>36</v>
      </c>
      <c r="H183" s="178">
        <v>8203087</v>
      </c>
      <c r="I183" s="178">
        <v>41890</v>
      </c>
      <c r="J183" s="182">
        <v>0.51328253746032715</v>
      </c>
      <c r="K183" s="178">
        <v>1950476.15</v>
      </c>
      <c r="L183" s="178">
        <v>604059.625</v>
      </c>
      <c r="M183" s="182">
        <v>44.864242553710938</v>
      </c>
      <c r="N183" s="107">
        <v>0</v>
      </c>
      <c r="O183" s="178">
        <v>1220810</v>
      </c>
      <c r="P183" s="178">
        <v>20735</v>
      </c>
      <c r="Q183" s="182">
        <v>1.7000000000000002</v>
      </c>
      <c r="R183" s="65">
        <v>83897</v>
      </c>
      <c r="S183" s="178">
        <v>26860</v>
      </c>
      <c r="T183" s="180">
        <v>47.092239379882813</v>
      </c>
      <c r="U183" s="159"/>
    </row>
    <row r="184" spans="1:21" x14ac:dyDescent="0.35">
      <c r="A184" s="162">
        <v>116191503</v>
      </c>
      <c r="B184" s="159"/>
      <c r="C184" s="163" t="s">
        <v>240</v>
      </c>
      <c r="D184" s="164" t="s">
        <v>237</v>
      </c>
      <c r="E184" s="164" t="s">
        <v>147</v>
      </c>
      <c r="F184" s="165">
        <v>161</v>
      </c>
      <c r="G184" s="165" t="s">
        <v>36</v>
      </c>
      <c r="H184" s="179">
        <v>8076703</v>
      </c>
      <c r="I184" s="179">
        <v>40183</v>
      </c>
      <c r="J184" s="183">
        <v>0.50000500679016113</v>
      </c>
      <c r="K184" s="179">
        <v>1670651.94</v>
      </c>
      <c r="L184" s="179">
        <v>503245.1875</v>
      </c>
      <c r="M184" s="183">
        <v>43.107955932617188</v>
      </c>
      <c r="N184" s="167">
        <v>0</v>
      </c>
      <c r="O184" s="179">
        <v>1508678</v>
      </c>
      <c r="P184" s="179">
        <v>48796</v>
      </c>
      <c r="Q184" s="183">
        <v>3.3000000000000003</v>
      </c>
      <c r="R184" s="166">
        <v>110440</v>
      </c>
      <c r="S184" s="179">
        <v>-47174</v>
      </c>
      <c r="T184" s="181">
        <v>-29.930082321166992</v>
      </c>
      <c r="U184" s="159"/>
    </row>
    <row r="185" spans="1:21" x14ac:dyDescent="0.35">
      <c r="A185" s="162">
        <v>116195004</v>
      </c>
      <c r="B185" s="159"/>
      <c r="C185" s="109" t="s">
        <v>241</v>
      </c>
      <c r="D185" s="162" t="s">
        <v>237</v>
      </c>
      <c r="E185" s="162" t="s">
        <v>147</v>
      </c>
      <c r="F185" s="3">
        <v>161</v>
      </c>
      <c r="G185" s="3" t="s">
        <v>36</v>
      </c>
      <c r="H185" s="178">
        <v>4779288</v>
      </c>
      <c r="I185" s="178">
        <v>15718</v>
      </c>
      <c r="J185" s="182">
        <v>0.32996261119842529</v>
      </c>
      <c r="K185" s="178">
        <v>218547.09</v>
      </c>
      <c r="L185" s="178">
        <v>50000</v>
      </c>
      <c r="M185" s="182">
        <v>29.665300369262695</v>
      </c>
      <c r="N185" s="107">
        <v>0</v>
      </c>
      <c r="O185" s="178">
        <v>648803</v>
      </c>
      <c r="P185" s="178">
        <v>16711</v>
      </c>
      <c r="Q185" s="182">
        <v>2.6</v>
      </c>
      <c r="R185" s="65">
        <v>15670</v>
      </c>
      <c r="S185" s="178">
        <v>-23133</v>
      </c>
      <c r="T185" s="180">
        <v>-59.616523742675781</v>
      </c>
      <c r="U185" s="159"/>
    </row>
    <row r="186" spans="1:21" x14ac:dyDescent="0.35">
      <c r="A186" s="162">
        <v>116197503</v>
      </c>
      <c r="B186" s="159"/>
      <c r="C186" s="163" t="s">
        <v>242</v>
      </c>
      <c r="D186" s="164" t="s">
        <v>237</v>
      </c>
      <c r="E186" s="164" t="s">
        <v>147</v>
      </c>
      <c r="F186" s="165">
        <v>161</v>
      </c>
      <c r="G186" s="165" t="s">
        <v>36</v>
      </c>
      <c r="H186" s="179">
        <v>5590462</v>
      </c>
      <c r="I186" s="179">
        <v>26329</v>
      </c>
      <c r="J186" s="183">
        <v>0.47319141030311584</v>
      </c>
      <c r="K186" s="179">
        <v>795607.66</v>
      </c>
      <c r="L186" s="179">
        <v>199213.515625</v>
      </c>
      <c r="M186" s="183">
        <v>33.402996063232422</v>
      </c>
      <c r="N186" s="167">
        <v>0</v>
      </c>
      <c r="O186" s="179">
        <v>1099580</v>
      </c>
      <c r="P186" s="179">
        <v>34405</v>
      </c>
      <c r="Q186" s="183">
        <v>3.2</v>
      </c>
      <c r="R186" s="166">
        <v>47638</v>
      </c>
      <c r="S186" s="179">
        <v>47638</v>
      </c>
      <c r="T186" s="181"/>
      <c r="U186" s="159"/>
    </row>
    <row r="187" spans="1:21" x14ac:dyDescent="0.35">
      <c r="A187" s="162">
        <v>105201033</v>
      </c>
      <c r="B187" s="159"/>
      <c r="C187" s="109" t="s">
        <v>243</v>
      </c>
      <c r="D187" s="162" t="s">
        <v>244</v>
      </c>
      <c r="E187" s="162" t="s">
        <v>245</v>
      </c>
      <c r="F187" s="3">
        <v>173</v>
      </c>
      <c r="G187" s="3" t="s">
        <v>36</v>
      </c>
      <c r="H187" s="178">
        <v>13072918</v>
      </c>
      <c r="I187" s="178">
        <v>77804</v>
      </c>
      <c r="J187" s="182">
        <v>0.5987173318862915</v>
      </c>
      <c r="K187" s="178">
        <v>526026</v>
      </c>
      <c r="L187" s="178">
        <v>50000</v>
      </c>
      <c r="M187" s="182">
        <v>10.503627777099609</v>
      </c>
      <c r="N187" s="107">
        <v>0</v>
      </c>
      <c r="O187" s="178">
        <v>2188829</v>
      </c>
      <c r="P187" s="178">
        <v>46338</v>
      </c>
      <c r="Q187" s="182">
        <v>2.1999999999999997</v>
      </c>
      <c r="R187" s="65">
        <v>113874</v>
      </c>
      <c r="S187" s="178">
        <v>-23526</v>
      </c>
      <c r="T187" s="180">
        <v>-17.122270584106445</v>
      </c>
      <c r="U187" s="159"/>
    </row>
    <row r="188" spans="1:21" x14ac:dyDescent="0.35">
      <c r="A188" s="162">
        <v>105201352</v>
      </c>
      <c r="B188" s="159"/>
      <c r="C188" s="163" t="s">
        <v>246</v>
      </c>
      <c r="D188" s="164" t="s">
        <v>244</v>
      </c>
      <c r="E188" s="164" t="s">
        <v>245</v>
      </c>
      <c r="F188" s="165">
        <v>173</v>
      </c>
      <c r="G188" s="165" t="s">
        <v>36</v>
      </c>
      <c r="H188" s="179">
        <v>20584154</v>
      </c>
      <c r="I188" s="179">
        <v>151691</v>
      </c>
      <c r="J188" s="183">
        <v>0.74240195751190186</v>
      </c>
      <c r="K188" s="179">
        <v>3327825.62</v>
      </c>
      <c r="L188" s="179">
        <v>887365.0625</v>
      </c>
      <c r="M188" s="183">
        <v>36.360557556152344</v>
      </c>
      <c r="N188" s="167">
        <v>0</v>
      </c>
      <c r="O188" s="179">
        <v>3981356</v>
      </c>
      <c r="P188" s="179">
        <v>148893</v>
      </c>
      <c r="Q188" s="183">
        <v>3.9</v>
      </c>
      <c r="R188" s="166">
        <v>0</v>
      </c>
      <c r="S188" s="179"/>
      <c r="T188" s="181"/>
      <c r="U188" s="159"/>
    </row>
    <row r="189" spans="1:21" x14ac:dyDescent="0.35">
      <c r="A189" s="162">
        <v>105204703</v>
      </c>
      <c r="B189" s="159"/>
      <c r="C189" s="109" t="s">
        <v>247</v>
      </c>
      <c r="D189" s="162" t="s">
        <v>244</v>
      </c>
      <c r="E189" s="162" t="s">
        <v>245</v>
      </c>
      <c r="F189" s="3">
        <v>174</v>
      </c>
      <c r="G189" s="3" t="s">
        <v>36</v>
      </c>
      <c r="H189" s="178">
        <v>20748247</v>
      </c>
      <c r="I189" s="178">
        <v>49156</v>
      </c>
      <c r="J189" s="182">
        <v>0.23747903108596802</v>
      </c>
      <c r="K189" s="178">
        <v>719569</v>
      </c>
      <c r="L189" s="178">
        <v>50000</v>
      </c>
      <c r="M189" s="182">
        <v>7.4674901962280273</v>
      </c>
      <c r="N189" s="107">
        <v>0</v>
      </c>
      <c r="O189" s="178">
        <v>3081569</v>
      </c>
      <c r="P189" s="178">
        <v>56738</v>
      </c>
      <c r="Q189" s="182">
        <v>1.9</v>
      </c>
      <c r="R189" s="65">
        <v>0</v>
      </c>
      <c r="S189" s="178"/>
      <c r="T189" s="180"/>
      <c r="U189" s="159"/>
    </row>
    <row r="190" spans="1:21" x14ac:dyDescent="0.35">
      <c r="A190" s="162">
        <v>115210503</v>
      </c>
      <c r="B190" s="159"/>
      <c r="C190" s="163" t="s">
        <v>248</v>
      </c>
      <c r="D190" s="164" t="s">
        <v>249</v>
      </c>
      <c r="E190" s="164" t="s">
        <v>35</v>
      </c>
      <c r="F190" s="165">
        <v>193</v>
      </c>
      <c r="G190" s="165" t="s">
        <v>36</v>
      </c>
      <c r="H190" s="179">
        <v>12687333</v>
      </c>
      <c r="I190" s="179">
        <v>52741</v>
      </c>
      <c r="J190" s="183">
        <v>0.41743335127830505</v>
      </c>
      <c r="K190" s="179">
        <v>1214456.3200000001</v>
      </c>
      <c r="L190" s="179">
        <v>270863.40625</v>
      </c>
      <c r="M190" s="183">
        <v>28.705535888671875</v>
      </c>
      <c r="N190" s="167">
        <v>0</v>
      </c>
      <c r="O190" s="179">
        <v>2785897</v>
      </c>
      <c r="P190" s="179">
        <v>75126</v>
      </c>
      <c r="Q190" s="183">
        <v>2.8000000000000003</v>
      </c>
      <c r="R190" s="166">
        <v>117763</v>
      </c>
      <c r="S190" s="179">
        <v>14860</v>
      </c>
      <c r="T190" s="181">
        <v>14.440784454345703</v>
      </c>
      <c r="U190" s="159"/>
    </row>
    <row r="191" spans="1:21" x14ac:dyDescent="0.35">
      <c r="A191" s="162">
        <v>115211003</v>
      </c>
      <c r="B191" s="159"/>
      <c r="C191" s="109" t="s">
        <v>250</v>
      </c>
      <c r="D191" s="162" t="s">
        <v>249</v>
      </c>
      <c r="E191" s="162" t="s">
        <v>35</v>
      </c>
      <c r="F191" s="3">
        <v>194</v>
      </c>
      <c r="G191" s="3" t="s">
        <v>36</v>
      </c>
      <c r="H191" s="178">
        <v>2275459</v>
      </c>
      <c r="I191" s="178">
        <v>9441</v>
      </c>
      <c r="J191" s="182">
        <v>0.41663393378257751</v>
      </c>
      <c r="K191" s="178">
        <v>199838</v>
      </c>
      <c r="L191" s="178">
        <v>50000</v>
      </c>
      <c r="M191" s="182">
        <v>33.369373321533203</v>
      </c>
      <c r="N191" s="107">
        <v>0</v>
      </c>
      <c r="O191" s="178">
        <v>694996</v>
      </c>
      <c r="P191" s="178">
        <v>26850</v>
      </c>
      <c r="Q191" s="182">
        <v>4</v>
      </c>
      <c r="R191" s="65">
        <v>0</v>
      </c>
      <c r="S191" s="178"/>
      <c r="T191" s="180"/>
      <c r="U191" s="159"/>
    </row>
    <row r="192" spans="1:21" x14ac:dyDescent="0.35">
      <c r="A192" s="162">
        <v>115211103</v>
      </c>
      <c r="B192" s="159"/>
      <c r="C192" s="163" t="s">
        <v>251</v>
      </c>
      <c r="D192" s="164" t="s">
        <v>249</v>
      </c>
      <c r="E192" s="164" t="s">
        <v>35</v>
      </c>
      <c r="F192" s="165">
        <v>193</v>
      </c>
      <c r="G192" s="165" t="s">
        <v>36</v>
      </c>
      <c r="H192" s="179">
        <v>19147249</v>
      </c>
      <c r="I192" s="179">
        <v>174696</v>
      </c>
      <c r="J192" s="183">
        <v>0.92078280448913574</v>
      </c>
      <c r="K192" s="179">
        <v>5892415.8700000001</v>
      </c>
      <c r="L192" s="179">
        <v>1767511.75</v>
      </c>
      <c r="M192" s="183">
        <v>42.849765777587891</v>
      </c>
      <c r="N192" s="167">
        <v>0</v>
      </c>
      <c r="O192" s="179">
        <v>4588097</v>
      </c>
      <c r="P192" s="179">
        <v>202877</v>
      </c>
      <c r="Q192" s="183">
        <v>4.5999999999999996</v>
      </c>
      <c r="R192" s="166">
        <v>1173727</v>
      </c>
      <c r="S192" s="179">
        <v>173250</v>
      </c>
      <c r="T192" s="181">
        <v>17.316740036010742</v>
      </c>
      <c r="U192" s="159"/>
    </row>
    <row r="193" spans="1:21" x14ac:dyDescent="0.35">
      <c r="A193" s="162">
        <v>115211603</v>
      </c>
      <c r="B193" s="159"/>
      <c r="C193" s="109" t="s">
        <v>252</v>
      </c>
      <c r="D193" s="162" t="s">
        <v>249</v>
      </c>
      <c r="E193" s="162" t="s">
        <v>35</v>
      </c>
      <c r="F193" s="3">
        <v>194</v>
      </c>
      <c r="G193" s="3" t="s">
        <v>36</v>
      </c>
      <c r="H193" s="178">
        <v>18097659</v>
      </c>
      <c r="I193" s="178">
        <v>142300</v>
      </c>
      <c r="J193" s="182">
        <v>0.79252105951309204</v>
      </c>
      <c r="K193" s="178">
        <v>7106892.2199999997</v>
      </c>
      <c r="L193" s="178">
        <v>3290227.5</v>
      </c>
      <c r="M193" s="182">
        <v>86.206886291503906</v>
      </c>
      <c r="N193" s="107">
        <v>0</v>
      </c>
      <c r="O193" s="178">
        <v>4803652</v>
      </c>
      <c r="P193" s="178">
        <v>231592</v>
      </c>
      <c r="Q193" s="182">
        <v>5.0999999999999996</v>
      </c>
      <c r="R193" s="65">
        <v>313692</v>
      </c>
      <c r="S193" s="178">
        <v>47882</v>
      </c>
      <c r="T193" s="180">
        <v>18.013618469238281</v>
      </c>
      <c r="U193" s="159"/>
    </row>
    <row r="194" spans="1:21" x14ac:dyDescent="0.35">
      <c r="A194" s="162">
        <v>115212503</v>
      </c>
      <c r="B194" s="159"/>
      <c r="C194" s="163" t="s">
        <v>253</v>
      </c>
      <c r="D194" s="164" t="s">
        <v>249</v>
      </c>
      <c r="E194" s="164" t="s">
        <v>35</v>
      </c>
      <c r="F194" s="165">
        <v>194</v>
      </c>
      <c r="G194" s="165" t="s">
        <v>36</v>
      </c>
      <c r="H194" s="179">
        <v>8754922</v>
      </c>
      <c r="I194" s="179">
        <v>51914</v>
      </c>
      <c r="J194" s="183">
        <v>0.59650641679763794</v>
      </c>
      <c r="K194" s="179">
        <v>2466696.8199999998</v>
      </c>
      <c r="L194" s="179">
        <v>713140</v>
      </c>
      <c r="M194" s="183">
        <v>40.668201446533203</v>
      </c>
      <c r="N194" s="167">
        <v>0</v>
      </c>
      <c r="O194" s="179">
        <v>2162453</v>
      </c>
      <c r="P194" s="179">
        <v>92407</v>
      </c>
      <c r="Q194" s="183">
        <v>4.5</v>
      </c>
      <c r="R194" s="166">
        <v>0</v>
      </c>
      <c r="S194" s="179"/>
      <c r="T194" s="181"/>
      <c r="U194" s="159"/>
    </row>
    <row r="195" spans="1:21" x14ac:dyDescent="0.35">
      <c r="A195" s="162">
        <v>115216503</v>
      </c>
      <c r="B195" s="159"/>
      <c r="C195" s="109" t="s">
        <v>254</v>
      </c>
      <c r="D195" s="162" t="s">
        <v>249</v>
      </c>
      <c r="E195" s="162" t="s">
        <v>35</v>
      </c>
      <c r="F195" s="3">
        <v>194</v>
      </c>
      <c r="G195" s="3" t="s">
        <v>36</v>
      </c>
      <c r="H195" s="178">
        <v>10751331</v>
      </c>
      <c r="I195" s="178">
        <v>100892</v>
      </c>
      <c r="J195" s="182">
        <v>0.9473036527633667</v>
      </c>
      <c r="K195" s="178">
        <v>4232654.72</v>
      </c>
      <c r="L195" s="178">
        <v>1413123.625</v>
      </c>
      <c r="M195" s="182">
        <v>50.119102478027344</v>
      </c>
      <c r="N195" s="107">
        <v>0</v>
      </c>
      <c r="O195" s="178">
        <v>2877969</v>
      </c>
      <c r="P195" s="178">
        <v>27190</v>
      </c>
      <c r="Q195" s="182">
        <v>1</v>
      </c>
      <c r="R195" s="65">
        <v>0</v>
      </c>
      <c r="S195" s="178"/>
      <c r="T195" s="180"/>
      <c r="U195" s="159"/>
    </row>
    <row r="196" spans="1:21" x14ac:dyDescent="0.35">
      <c r="A196" s="162">
        <v>115218003</v>
      </c>
      <c r="B196" s="159"/>
      <c r="C196" s="163" t="s">
        <v>255</v>
      </c>
      <c r="D196" s="164" t="s">
        <v>249</v>
      </c>
      <c r="E196" s="164" t="s">
        <v>35</v>
      </c>
      <c r="F196" s="165">
        <v>198</v>
      </c>
      <c r="G196" s="165" t="s">
        <v>36</v>
      </c>
      <c r="H196" s="179">
        <v>14126967</v>
      </c>
      <c r="I196" s="179">
        <v>109376</v>
      </c>
      <c r="J196" s="183">
        <v>0.78027671575546265</v>
      </c>
      <c r="K196" s="179">
        <v>4385262.21</v>
      </c>
      <c r="L196" s="179">
        <v>1286011.5</v>
      </c>
      <c r="M196" s="183">
        <v>41.494274139404297</v>
      </c>
      <c r="N196" s="167">
        <v>0</v>
      </c>
      <c r="O196" s="179">
        <v>2854745</v>
      </c>
      <c r="P196" s="179">
        <v>119827</v>
      </c>
      <c r="Q196" s="183">
        <v>4.3999999999999995</v>
      </c>
      <c r="R196" s="166">
        <v>0</v>
      </c>
      <c r="S196" s="179"/>
      <c r="T196" s="181"/>
      <c r="U196" s="159"/>
    </row>
    <row r="197" spans="1:21" x14ac:dyDescent="0.35">
      <c r="A197" s="162">
        <v>115218303</v>
      </c>
      <c r="B197" s="159"/>
      <c r="C197" s="109" t="s">
        <v>256</v>
      </c>
      <c r="D197" s="162" t="s">
        <v>249</v>
      </c>
      <c r="E197" s="162" t="s">
        <v>35</v>
      </c>
      <c r="F197" s="3">
        <v>194</v>
      </c>
      <c r="G197" s="3" t="s">
        <v>36</v>
      </c>
      <c r="H197" s="178">
        <v>5958263</v>
      </c>
      <c r="I197" s="178">
        <v>48876</v>
      </c>
      <c r="J197" s="182">
        <v>0.82709085941314697</v>
      </c>
      <c r="K197" s="178">
        <v>553854.56999999995</v>
      </c>
      <c r="L197" s="178">
        <v>115139.046875</v>
      </c>
      <c r="M197" s="182">
        <v>26.24458122253418</v>
      </c>
      <c r="N197" s="107">
        <v>0</v>
      </c>
      <c r="O197" s="178">
        <v>1398354</v>
      </c>
      <c r="P197" s="178">
        <v>49040</v>
      </c>
      <c r="Q197" s="182">
        <v>3.5999999999999996</v>
      </c>
      <c r="R197" s="65">
        <v>0</v>
      </c>
      <c r="S197" s="178"/>
      <c r="T197" s="180"/>
      <c r="U197" s="159"/>
    </row>
    <row r="198" spans="1:21" x14ac:dyDescent="0.35">
      <c r="A198" s="162">
        <v>115221402</v>
      </c>
      <c r="B198" s="159"/>
      <c r="C198" s="163" t="s">
        <v>257</v>
      </c>
      <c r="D198" s="164" t="s">
        <v>258</v>
      </c>
      <c r="E198" s="164" t="s">
        <v>35</v>
      </c>
      <c r="F198" s="165">
        <v>190</v>
      </c>
      <c r="G198" s="165" t="s">
        <v>36</v>
      </c>
      <c r="H198" s="179">
        <v>30264806</v>
      </c>
      <c r="I198" s="179">
        <v>294024</v>
      </c>
      <c r="J198" s="183">
        <v>0.98103547096252441</v>
      </c>
      <c r="K198" s="179">
        <v>18377604.27</v>
      </c>
      <c r="L198" s="179">
        <v>6149979.5</v>
      </c>
      <c r="M198" s="183">
        <v>50.295783996582031</v>
      </c>
      <c r="N198" s="167">
        <v>0</v>
      </c>
      <c r="O198" s="179">
        <v>8572798</v>
      </c>
      <c r="P198" s="179">
        <v>346436</v>
      </c>
      <c r="Q198" s="183">
        <v>4.2</v>
      </c>
      <c r="R198" s="166">
        <v>0</v>
      </c>
      <c r="S198" s="179"/>
      <c r="T198" s="181"/>
      <c r="U198" s="159"/>
    </row>
    <row r="199" spans="1:21" x14ac:dyDescent="0.35">
      <c r="A199" s="162">
        <v>115221753</v>
      </c>
      <c r="B199" s="159"/>
      <c r="C199" s="109" t="s">
        <v>259</v>
      </c>
      <c r="D199" s="162" t="s">
        <v>258</v>
      </c>
      <c r="E199" s="162" t="s">
        <v>35</v>
      </c>
      <c r="F199" s="3">
        <v>190</v>
      </c>
      <c r="G199" s="3" t="s">
        <v>36</v>
      </c>
      <c r="H199" s="178">
        <v>6123016</v>
      </c>
      <c r="I199" s="178">
        <v>43774</v>
      </c>
      <c r="J199" s="182">
        <v>0.72005689144134521</v>
      </c>
      <c r="K199" s="178">
        <v>745352.47</v>
      </c>
      <c r="L199" s="178">
        <v>229796.3125</v>
      </c>
      <c r="M199" s="182">
        <v>44.572509765625</v>
      </c>
      <c r="N199" s="107">
        <v>0</v>
      </c>
      <c r="O199" s="178">
        <v>1669916</v>
      </c>
      <c r="P199" s="178">
        <v>36676</v>
      </c>
      <c r="Q199" s="182">
        <v>2.1999999999999997</v>
      </c>
      <c r="R199" s="65">
        <v>0</v>
      </c>
      <c r="S199" s="178"/>
      <c r="T199" s="180"/>
      <c r="U199" s="159"/>
    </row>
    <row r="200" spans="1:21" x14ac:dyDescent="0.35">
      <c r="A200" s="162">
        <v>115222504</v>
      </c>
      <c r="B200" s="159"/>
      <c r="C200" s="163" t="s">
        <v>260</v>
      </c>
      <c r="D200" s="164" t="s">
        <v>258</v>
      </c>
      <c r="E200" s="164" t="s">
        <v>35</v>
      </c>
      <c r="F200" s="165">
        <v>196</v>
      </c>
      <c r="G200" s="165" t="s">
        <v>36</v>
      </c>
      <c r="H200" s="179">
        <v>6447562</v>
      </c>
      <c r="I200" s="179">
        <v>33828</v>
      </c>
      <c r="J200" s="183">
        <v>0.52743065357208252</v>
      </c>
      <c r="K200" s="179">
        <v>292577</v>
      </c>
      <c r="L200" s="179">
        <v>50000</v>
      </c>
      <c r="M200" s="183">
        <v>20.612010955810547</v>
      </c>
      <c r="N200" s="167">
        <v>0</v>
      </c>
      <c r="O200" s="179">
        <v>1137059</v>
      </c>
      <c r="P200" s="179">
        <v>54162</v>
      </c>
      <c r="Q200" s="183">
        <v>5</v>
      </c>
      <c r="R200" s="166">
        <v>0</v>
      </c>
      <c r="S200" s="179"/>
      <c r="T200" s="181"/>
      <c r="U200" s="159"/>
    </row>
    <row r="201" spans="1:21" x14ac:dyDescent="0.35">
      <c r="A201" s="162">
        <v>115222752</v>
      </c>
      <c r="B201" s="159"/>
      <c r="C201" s="109" t="s">
        <v>261</v>
      </c>
      <c r="D201" s="162" t="s">
        <v>258</v>
      </c>
      <c r="E201" s="162" t="s">
        <v>35</v>
      </c>
      <c r="F201" s="3">
        <v>197</v>
      </c>
      <c r="G201" s="3" t="s">
        <v>36</v>
      </c>
      <c r="H201" s="178">
        <v>89142165</v>
      </c>
      <c r="I201" s="178">
        <v>1016229</v>
      </c>
      <c r="J201" s="182">
        <v>1.1531554460525513</v>
      </c>
      <c r="K201" s="178">
        <v>26292558.260000002</v>
      </c>
      <c r="L201" s="178">
        <v>8161631</v>
      </c>
      <c r="M201" s="182">
        <v>45.014965057373047</v>
      </c>
      <c r="N201" s="107">
        <v>8.837681770324707</v>
      </c>
      <c r="O201" s="178">
        <v>9168116</v>
      </c>
      <c r="P201" s="178">
        <v>398784</v>
      </c>
      <c r="Q201" s="182">
        <v>4.5</v>
      </c>
      <c r="R201" s="65">
        <v>0</v>
      </c>
      <c r="S201" s="178"/>
      <c r="T201" s="180"/>
      <c r="U201" s="159"/>
    </row>
    <row r="202" spans="1:21" x14ac:dyDescent="0.35">
      <c r="A202" s="162">
        <v>115224003</v>
      </c>
      <c r="B202" s="159"/>
      <c r="C202" s="163" t="s">
        <v>262</v>
      </c>
      <c r="D202" s="164" t="s">
        <v>258</v>
      </c>
      <c r="E202" s="164" t="s">
        <v>35</v>
      </c>
      <c r="F202" s="165">
        <v>190</v>
      </c>
      <c r="G202" s="165" t="s">
        <v>36</v>
      </c>
      <c r="H202" s="179">
        <v>12103685</v>
      </c>
      <c r="I202" s="179">
        <v>54867</v>
      </c>
      <c r="J202" s="183">
        <v>0.45537248253822327</v>
      </c>
      <c r="K202" s="179">
        <v>3022838.42</v>
      </c>
      <c r="L202" s="179">
        <v>860294.8125</v>
      </c>
      <c r="M202" s="183">
        <v>39.7816162109375</v>
      </c>
      <c r="N202" s="167">
        <v>0</v>
      </c>
      <c r="O202" s="179">
        <v>2998842</v>
      </c>
      <c r="P202" s="179">
        <v>70731</v>
      </c>
      <c r="Q202" s="183">
        <v>2.4</v>
      </c>
      <c r="R202" s="166">
        <v>0</v>
      </c>
      <c r="S202" s="179"/>
      <c r="T202" s="181"/>
      <c r="U202" s="159"/>
    </row>
    <row r="203" spans="1:21" x14ac:dyDescent="0.35">
      <c r="A203" s="162">
        <v>115226003</v>
      </c>
      <c r="B203" s="159"/>
      <c r="C203" s="109" t="s">
        <v>263</v>
      </c>
      <c r="D203" s="162" t="s">
        <v>258</v>
      </c>
      <c r="E203" s="162" t="s">
        <v>35</v>
      </c>
      <c r="F203" s="3">
        <v>190</v>
      </c>
      <c r="G203" s="3" t="s">
        <v>36</v>
      </c>
      <c r="H203" s="178">
        <v>10775783</v>
      </c>
      <c r="I203" s="178">
        <v>99572</v>
      </c>
      <c r="J203" s="182">
        <v>0.93265295028686523</v>
      </c>
      <c r="K203" s="178">
        <v>2307986.31</v>
      </c>
      <c r="L203" s="178">
        <v>648002.0625</v>
      </c>
      <c r="M203" s="182">
        <v>39.036640167236328</v>
      </c>
      <c r="N203" s="107">
        <v>0</v>
      </c>
      <c r="O203" s="178">
        <v>2368426</v>
      </c>
      <c r="P203" s="178">
        <v>53113</v>
      </c>
      <c r="Q203" s="182">
        <v>2.2999999999999998</v>
      </c>
      <c r="R203" s="65">
        <v>0</v>
      </c>
      <c r="S203" s="178"/>
      <c r="T203" s="180"/>
      <c r="U203" s="159"/>
    </row>
    <row r="204" spans="1:21" x14ac:dyDescent="0.35">
      <c r="A204" s="162">
        <v>115226103</v>
      </c>
      <c r="B204" s="159"/>
      <c r="C204" s="163" t="s">
        <v>264</v>
      </c>
      <c r="D204" s="164" t="s">
        <v>258</v>
      </c>
      <c r="E204" s="164" t="s">
        <v>35</v>
      </c>
      <c r="F204" s="165">
        <v>196</v>
      </c>
      <c r="G204" s="165" t="s">
        <v>36</v>
      </c>
      <c r="H204" s="179">
        <v>5218653</v>
      </c>
      <c r="I204" s="179">
        <v>43586</v>
      </c>
      <c r="J204" s="183">
        <v>0.84223061800003052</v>
      </c>
      <c r="K204" s="179">
        <v>758232.74</v>
      </c>
      <c r="L204" s="179">
        <v>210162.6875</v>
      </c>
      <c r="M204" s="183">
        <v>38.345951080322266</v>
      </c>
      <c r="N204" s="167">
        <v>0</v>
      </c>
      <c r="O204" s="179">
        <v>899238</v>
      </c>
      <c r="P204" s="179">
        <v>29592</v>
      </c>
      <c r="Q204" s="183">
        <v>3.4000000000000004</v>
      </c>
      <c r="R204" s="166">
        <v>0</v>
      </c>
      <c r="S204" s="179"/>
      <c r="T204" s="181"/>
      <c r="U204" s="159"/>
    </row>
    <row r="205" spans="1:21" x14ac:dyDescent="0.35">
      <c r="A205" s="162">
        <v>115228003</v>
      </c>
      <c r="B205" s="159"/>
      <c r="C205" s="109" t="s">
        <v>265</v>
      </c>
      <c r="D205" s="162" t="s">
        <v>258</v>
      </c>
      <c r="E205" s="162" t="s">
        <v>35</v>
      </c>
      <c r="F205" s="3">
        <v>190</v>
      </c>
      <c r="G205" s="3" t="s">
        <v>36</v>
      </c>
      <c r="H205" s="178">
        <v>13477999</v>
      </c>
      <c r="I205" s="178">
        <v>136811</v>
      </c>
      <c r="J205" s="182">
        <v>1.0254783630371094</v>
      </c>
      <c r="K205" s="178">
        <v>3392041.24</v>
      </c>
      <c r="L205" s="178">
        <v>1013103.375</v>
      </c>
      <c r="M205" s="182">
        <v>42.586372375488281</v>
      </c>
      <c r="N205" s="107">
        <v>7.5756869316101074</v>
      </c>
      <c r="O205" s="178">
        <v>2067170</v>
      </c>
      <c r="P205" s="178">
        <v>106256</v>
      </c>
      <c r="Q205" s="182">
        <v>5.4</v>
      </c>
      <c r="R205" s="65">
        <v>0</v>
      </c>
      <c r="S205" s="178"/>
      <c r="T205" s="180"/>
      <c r="U205" s="159"/>
    </row>
    <row r="206" spans="1:21" x14ac:dyDescent="0.35">
      <c r="A206" s="162">
        <v>115228303</v>
      </c>
      <c r="B206" s="159"/>
      <c r="C206" s="163" t="s">
        <v>266</v>
      </c>
      <c r="D206" s="164" t="s">
        <v>258</v>
      </c>
      <c r="E206" s="164" t="s">
        <v>35</v>
      </c>
      <c r="F206" s="165">
        <v>190</v>
      </c>
      <c r="G206" s="165" t="s">
        <v>36</v>
      </c>
      <c r="H206" s="179">
        <v>6808232</v>
      </c>
      <c r="I206" s="179">
        <v>79470</v>
      </c>
      <c r="J206" s="183">
        <v>1.1810493469238281</v>
      </c>
      <c r="K206" s="179">
        <v>5303684.3899999997</v>
      </c>
      <c r="L206" s="179">
        <v>1877169.25</v>
      </c>
      <c r="M206" s="183">
        <v>54.783626556396484</v>
      </c>
      <c r="N206" s="167">
        <v>0</v>
      </c>
      <c r="O206" s="179">
        <v>2209816</v>
      </c>
      <c r="P206" s="179">
        <v>117816</v>
      </c>
      <c r="Q206" s="183">
        <v>5.6000000000000005</v>
      </c>
      <c r="R206" s="166">
        <v>0</v>
      </c>
      <c r="S206" s="179"/>
      <c r="T206" s="181"/>
      <c r="U206" s="159"/>
    </row>
    <row r="207" spans="1:21" x14ac:dyDescent="0.35">
      <c r="A207" s="162">
        <v>115229003</v>
      </c>
      <c r="B207" s="159"/>
      <c r="C207" s="109" t="s">
        <v>267</v>
      </c>
      <c r="D207" s="162" t="s">
        <v>258</v>
      </c>
      <c r="E207" s="162" t="s">
        <v>35</v>
      </c>
      <c r="F207" s="3">
        <v>196</v>
      </c>
      <c r="G207" s="3" t="s">
        <v>36</v>
      </c>
      <c r="H207" s="178">
        <v>6841287</v>
      </c>
      <c r="I207" s="178">
        <v>22391</v>
      </c>
      <c r="J207" s="182">
        <v>0.32836693525314331</v>
      </c>
      <c r="K207" s="178">
        <v>444670.77</v>
      </c>
      <c r="L207" s="178">
        <v>80868.421875</v>
      </c>
      <c r="M207" s="182">
        <v>22.228668212890625</v>
      </c>
      <c r="N207" s="107">
        <v>0</v>
      </c>
      <c r="O207" s="178">
        <v>1108756</v>
      </c>
      <c r="P207" s="178">
        <v>32894</v>
      </c>
      <c r="Q207" s="182">
        <v>3.1</v>
      </c>
      <c r="R207" s="65">
        <v>365609</v>
      </c>
      <c r="S207" s="178">
        <v>12231</v>
      </c>
      <c r="T207" s="180">
        <v>3.4611661434173584</v>
      </c>
      <c r="U207" s="159"/>
    </row>
    <row r="208" spans="1:21" x14ac:dyDescent="0.35">
      <c r="A208" s="162">
        <v>125231232</v>
      </c>
      <c r="B208" s="159"/>
      <c r="C208" s="163" t="s">
        <v>268</v>
      </c>
      <c r="D208" s="164" t="s">
        <v>269</v>
      </c>
      <c r="E208" s="164" t="s">
        <v>205</v>
      </c>
      <c r="F208" s="165">
        <v>181</v>
      </c>
      <c r="G208" s="165" t="s">
        <v>36</v>
      </c>
      <c r="H208" s="179">
        <v>108339215</v>
      </c>
      <c r="I208" s="179">
        <v>444521</v>
      </c>
      <c r="J208" s="183">
        <v>0.41199523210525513</v>
      </c>
      <c r="K208" s="179">
        <v>18180747.710000001</v>
      </c>
      <c r="L208" s="179">
        <v>5586448.5</v>
      </c>
      <c r="M208" s="183">
        <v>44.356960296630859</v>
      </c>
      <c r="N208" s="167">
        <v>0</v>
      </c>
      <c r="O208" s="179">
        <v>8054960</v>
      </c>
      <c r="P208" s="179">
        <v>275341</v>
      </c>
      <c r="Q208" s="183">
        <v>3.5000000000000004</v>
      </c>
      <c r="R208" s="166">
        <v>431392</v>
      </c>
      <c r="S208" s="179">
        <v>29337</v>
      </c>
      <c r="T208" s="181">
        <v>7.2967629432678223</v>
      </c>
      <c r="U208" s="159"/>
    </row>
    <row r="209" spans="1:21" x14ac:dyDescent="0.35">
      <c r="A209" s="162">
        <v>125231303</v>
      </c>
      <c r="B209" s="159"/>
      <c r="C209" s="109" t="s">
        <v>270</v>
      </c>
      <c r="D209" s="162" t="s">
        <v>269</v>
      </c>
      <c r="E209" s="162" t="s">
        <v>205</v>
      </c>
      <c r="F209" s="3">
        <v>181</v>
      </c>
      <c r="G209" s="3" t="s">
        <v>36</v>
      </c>
      <c r="H209" s="178">
        <v>13705470</v>
      </c>
      <c r="I209" s="178">
        <v>88288</v>
      </c>
      <c r="J209" s="182">
        <v>0.6483573317527771</v>
      </c>
      <c r="K209" s="178">
        <v>4952806.41</v>
      </c>
      <c r="L209" s="178">
        <v>1470470.5</v>
      </c>
      <c r="M209" s="182">
        <v>42.226554870605469</v>
      </c>
      <c r="N209" s="107">
        <v>100</v>
      </c>
      <c r="O209" s="178">
        <v>3750907</v>
      </c>
      <c r="P209" s="178">
        <v>131681</v>
      </c>
      <c r="Q209" s="182">
        <v>3.5999999999999996</v>
      </c>
      <c r="R209" s="65">
        <v>0</v>
      </c>
      <c r="S209" s="178"/>
      <c r="T209" s="180"/>
      <c r="U209" s="159"/>
    </row>
    <row r="210" spans="1:21" x14ac:dyDescent="0.35">
      <c r="A210" s="162">
        <v>125234103</v>
      </c>
      <c r="B210" s="159"/>
      <c r="C210" s="163" t="s">
        <v>271</v>
      </c>
      <c r="D210" s="164" t="s">
        <v>269</v>
      </c>
      <c r="E210" s="164" t="s">
        <v>205</v>
      </c>
      <c r="F210" s="165">
        <v>183</v>
      </c>
      <c r="G210" s="165" t="s">
        <v>36</v>
      </c>
      <c r="H210" s="179">
        <v>6168592</v>
      </c>
      <c r="I210" s="179">
        <v>53329</v>
      </c>
      <c r="J210" s="183">
        <v>0.87206387519836426</v>
      </c>
      <c r="K210" s="179">
        <v>427809</v>
      </c>
      <c r="L210" s="179">
        <v>50000</v>
      </c>
      <c r="M210" s="183">
        <v>13.234200477600098</v>
      </c>
      <c r="N210" s="167">
        <v>0</v>
      </c>
      <c r="O210" s="179">
        <v>2291362</v>
      </c>
      <c r="P210" s="179">
        <v>19551</v>
      </c>
      <c r="Q210" s="183">
        <v>0.89999999999999991</v>
      </c>
      <c r="R210" s="166">
        <v>0</v>
      </c>
      <c r="S210" s="179"/>
      <c r="T210" s="181"/>
      <c r="U210" s="159"/>
    </row>
    <row r="211" spans="1:21" x14ac:dyDescent="0.35">
      <c r="A211" s="162">
        <v>125234502</v>
      </c>
      <c r="B211" s="159"/>
      <c r="C211" s="109" t="s">
        <v>272</v>
      </c>
      <c r="D211" s="162" t="s">
        <v>269</v>
      </c>
      <c r="E211" s="162" t="s">
        <v>205</v>
      </c>
      <c r="F211" s="3">
        <v>185</v>
      </c>
      <c r="G211" s="3" t="s">
        <v>36</v>
      </c>
      <c r="H211" s="178">
        <v>6658985</v>
      </c>
      <c r="I211" s="178">
        <v>70869</v>
      </c>
      <c r="J211" s="182">
        <v>1.0757097005844116</v>
      </c>
      <c r="K211" s="178">
        <v>292476</v>
      </c>
      <c r="L211" s="178">
        <v>50000</v>
      </c>
      <c r="M211" s="182">
        <v>20.620597839355469</v>
      </c>
      <c r="N211" s="107">
        <v>0</v>
      </c>
      <c r="O211" s="178">
        <v>3007419</v>
      </c>
      <c r="P211" s="178">
        <v>32549</v>
      </c>
      <c r="Q211" s="182">
        <v>1.0999999999999999</v>
      </c>
      <c r="R211" s="65">
        <v>0</v>
      </c>
      <c r="S211" s="178"/>
      <c r="T211" s="180"/>
      <c r="U211" s="159"/>
    </row>
    <row r="212" spans="1:21" x14ac:dyDescent="0.35">
      <c r="A212" s="162">
        <v>125235103</v>
      </c>
      <c r="B212" s="159"/>
      <c r="C212" s="163" t="s">
        <v>273</v>
      </c>
      <c r="D212" s="164" t="s">
        <v>269</v>
      </c>
      <c r="E212" s="164" t="s">
        <v>205</v>
      </c>
      <c r="F212" s="165">
        <v>181</v>
      </c>
      <c r="G212" s="165" t="s">
        <v>36</v>
      </c>
      <c r="H212" s="179">
        <v>13985097</v>
      </c>
      <c r="I212" s="179">
        <v>201586</v>
      </c>
      <c r="J212" s="183">
        <v>1.4625155925750732</v>
      </c>
      <c r="K212" s="179">
        <v>2791912.46</v>
      </c>
      <c r="L212" s="179">
        <v>578998.25</v>
      </c>
      <c r="M212" s="183">
        <v>26.164516448974609</v>
      </c>
      <c r="N212" s="167">
        <v>54.712440490722656</v>
      </c>
      <c r="O212" s="179">
        <v>3362302</v>
      </c>
      <c r="P212" s="179">
        <v>160380</v>
      </c>
      <c r="Q212" s="183">
        <v>5</v>
      </c>
      <c r="R212" s="166">
        <v>0</v>
      </c>
      <c r="S212" s="179"/>
      <c r="T212" s="181"/>
      <c r="U212" s="159"/>
    </row>
    <row r="213" spans="1:21" x14ac:dyDescent="0.35">
      <c r="A213" s="162">
        <v>125235502</v>
      </c>
      <c r="B213" s="159"/>
      <c r="C213" s="109" t="s">
        <v>274</v>
      </c>
      <c r="D213" s="162" t="s">
        <v>269</v>
      </c>
      <c r="E213" s="162" t="s">
        <v>205</v>
      </c>
      <c r="F213" s="3">
        <v>183</v>
      </c>
      <c r="G213" s="3" t="s">
        <v>36</v>
      </c>
      <c r="H213" s="178">
        <v>3867816</v>
      </c>
      <c r="I213" s="178">
        <v>50638</v>
      </c>
      <c r="J213" s="182">
        <v>1.3265820741653442</v>
      </c>
      <c r="K213" s="178">
        <v>215566</v>
      </c>
      <c r="L213" s="178">
        <v>50000</v>
      </c>
      <c r="M213" s="182">
        <v>30.199436187744141</v>
      </c>
      <c r="N213" s="107">
        <v>0</v>
      </c>
      <c r="O213" s="178">
        <v>1831755</v>
      </c>
      <c r="P213" s="178">
        <v>24626</v>
      </c>
      <c r="Q213" s="182">
        <v>1.4000000000000001</v>
      </c>
      <c r="R213" s="65">
        <v>0</v>
      </c>
      <c r="S213" s="178"/>
      <c r="T213" s="180"/>
      <c r="U213" s="159"/>
    </row>
    <row r="214" spans="1:21" x14ac:dyDescent="0.35">
      <c r="A214" s="162">
        <v>125236903</v>
      </c>
      <c r="B214" s="159"/>
      <c r="C214" s="163" t="s">
        <v>275</v>
      </c>
      <c r="D214" s="164" t="s">
        <v>269</v>
      </c>
      <c r="E214" s="164" t="s">
        <v>205</v>
      </c>
      <c r="F214" s="165">
        <v>185</v>
      </c>
      <c r="G214" s="165" t="s">
        <v>36</v>
      </c>
      <c r="H214" s="179">
        <v>8268896</v>
      </c>
      <c r="I214" s="179">
        <v>75130</v>
      </c>
      <c r="J214" s="183">
        <v>0.9169166088104248</v>
      </c>
      <c r="K214" s="179">
        <v>1148038.6299999999</v>
      </c>
      <c r="L214" s="179">
        <v>264360.3125</v>
      </c>
      <c r="M214" s="183">
        <v>29.915897369384766</v>
      </c>
      <c r="N214" s="167">
        <v>0</v>
      </c>
      <c r="O214" s="179">
        <v>2797956</v>
      </c>
      <c r="P214" s="179">
        <v>96642</v>
      </c>
      <c r="Q214" s="183">
        <v>3.5999999999999996</v>
      </c>
      <c r="R214" s="166">
        <v>0</v>
      </c>
      <c r="S214" s="179"/>
      <c r="T214" s="181"/>
      <c r="U214" s="159"/>
    </row>
    <row r="215" spans="1:21" x14ac:dyDescent="0.35">
      <c r="A215" s="162">
        <v>125237603</v>
      </c>
      <c r="B215" s="159"/>
      <c r="C215" s="109" t="s">
        <v>276</v>
      </c>
      <c r="D215" s="162" t="s">
        <v>269</v>
      </c>
      <c r="E215" s="162" t="s">
        <v>205</v>
      </c>
      <c r="F215" s="3">
        <v>185</v>
      </c>
      <c r="G215" s="3" t="s">
        <v>36</v>
      </c>
      <c r="H215" s="178">
        <v>3317898</v>
      </c>
      <c r="I215" s="178">
        <v>30496</v>
      </c>
      <c r="J215" s="182">
        <v>0.92766261100769043</v>
      </c>
      <c r="K215" s="178">
        <v>213925</v>
      </c>
      <c r="L215" s="178">
        <v>50000</v>
      </c>
      <c r="M215" s="182">
        <v>30.501754760742188</v>
      </c>
      <c r="N215" s="107">
        <v>0</v>
      </c>
      <c r="O215" s="178">
        <v>1439718</v>
      </c>
      <c r="P215" s="178">
        <v>17205</v>
      </c>
      <c r="Q215" s="182">
        <v>1.2</v>
      </c>
      <c r="R215" s="65">
        <v>0</v>
      </c>
      <c r="S215" s="178"/>
      <c r="T215" s="180"/>
      <c r="U215" s="159"/>
    </row>
    <row r="216" spans="1:21" x14ac:dyDescent="0.35">
      <c r="A216" s="162">
        <v>125237702</v>
      </c>
      <c r="B216" s="159"/>
      <c r="C216" s="163" t="s">
        <v>277</v>
      </c>
      <c r="D216" s="164" t="s">
        <v>269</v>
      </c>
      <c r="E216" s="164" t="s">
        <v>205</v>
      </c>
      <c r="F216" s="165">
        <v>183</v>
      </c>
      <c r="G216" s="165" t="s">
        <v>36</v>
      </c>
      <c r="H216" s="179">
        <v>16574887</v>
      </c>
      <c r="I216" s="179">
        <v>131081</v>
      </c>
      <c r="J216" s="183">
        <v>0.79714512825012207</v>
      </c>
      <c r="K216" s="179">
        <v>3927488.66</v>
      </c>
      <c r="L216" s="179">
        <v>962797.875</v>
      </c>
      <c r="M216" s="183">
        <v>32.475490570068359</v>
      </c>
      <c r="N216" s="167">
        <v>100</v>
      </c>
      <c r="O216" s="179">
        <v>5709334</v>
      </c>
      <c r="P216" s="179">
        <v>211944</v>
      </c>
      <c r="Q216" s="183">
        <v>3.9</v>
      </c>
      <c r="R216" s="166">
        <v>0</v>
      </c>
      <c r="S216" s="179"/>
      <c r="T216" s="181"/>
      <c r="U216" s="159"/>
    </row>
    <row r="217" spans="1:21" x14ac:dyDescent="0.35">
      <c r="A217" s="162">
        <v>125237903</v>
      </c>
      <c r="B217" s="159"/>
      <c r="C217" s="109" t="s">
        <v>278</v>
      </c>
      <c r="D217" s="162" t="s">
        <v>269</v>
      </c>
      <c r="E217" s="162" t="s">
        <v>205</v>
      </c>
      <c r="F217" s="3">
        <v>185</v>
      </c>
      <c r="G217" s="3" t="s">
        <v>36</v>
      </c>
      <c r="H217" s="178">
        <v>4704590</v>
      </c>
      <c r="I217" s="178">
        <v>43808</v>
      </c>
      <c r="J217" s="182">
        <v>0.93992811441421509</v>
      </c>
      <c r="K217" s="178">
        <v>240258</v>
      </c>
      <c r="L217" s="178">
        <v>50000</v>
      </c>
      <c r="M217" s="182">
        <v>26.28010368347168</v>
      </c>
      <c r="N217" s="107">
        <v>0</v>
      </c>
      <c r="O217" s="178">
        <v>2013511</v>
      </c>
      <c r="P217" s="178">
        <v>24362</v>
      </c>
      <c r="Q217" s="182">
        <v>1.2</v>
      </c>
      <c r="R217" s="65">
        <v>0</v>
      </c>
      <c r="S217" s="178"/>
      <c r="T217" s="180"/>
      <c r="U217" s="159"/>
    </row>
    <row r="218" spans="1:21" x14ac:dyDescent="0.35">
      <c r="A218" s="162">
        <v>125238402</v>
      </c>
      <c r="B218" s="159"/>
      <c r="C218" s="163" t="s">
        <v>279</v>
      </c>
      <c r="D218" s="164" t="s">
        <v>269</v>
      </c>
      <c r="E218" s="164" t="s">
        <v>205</v>
      </c>
      <c r="F218" s="165">
        <v>186</v>
      </c>
      <c r="G218" s="165" t="s">
        <v>36</v>
      </c>
      <c r="H218" s="179">
        <v>30630771</v>
      </c>
      <c r="I218" s="179">
        <v>268109</v>
      </c>
      <c r="J218" s="183">
        <v>0.88302206993103027</v>
      </c>
      <c r="K218" s="179">
        <v>13394805.51</v>
      </c>
      <c r="L218" s="179">
        <v>4168833</v>
      </c>
      <c r="M218" s="183">
        <v>45.185836791992188</v>
      </c>
      <c r="N218" s="167">
        <v>38.918846130371094</v>
      </c>
      <c r="O218" s="179">
        <v>4596929</v>
      </c>
      <c r="P218" s="179">
        <v>188079</v>
      </c>
      <c r="Q218" s="183">
        <v>4.3</v>
      </c>
      <c r="R218" s="166">
        <v>0</v>
      </c>
      <c r="S218" s="179"/>
      <c r="T218" s="181"/>
      <c r="U218" s="159"/>
    </row>
    <row r="219" spans="1:21" x14ac:dyDescent="0.35">
      <c r="A219" s="162">
        <v>125238502</v>
      </c>
      <c r="B219" s="159"/>
      <c r="C219" s="109" t="s">
        <v>280</v>
      </c>
      <c r="D219" s="162" t="s">
        <v>269</v>
      </c>
      <c r="E219" s="162" t="s">
        <v>205</v>
      </c>
      <c r="F219" s="3">
        <v>183</v>
      </c>
      <c r="G219" s="3" t="s">
        <v>36</v>
      </c>
      <c r="H219" s="178">
        <v>5431288</v>
      </c>
      <c r="I219" s="178">
        <v>72762</v>
      </c>
      <c r="J219" s="182">
        <v>1.3578734397888184</v>
      </c>
      <c r="K219" s="178">
        <v>339989</v>
      </c>
      <c r="L219" s="178">
        <v>50000</v>
      </c>
      <c r="M219" s="182">
        <v>17.242033004760742</v>
      </c>
      <c r="N219" s="107">
        <v>0</v>
      </c>
      <c r="O219" s="178">
        <v>2624922</v>
      </c>
      <c r="P219" s="178">
        <v>100689</v>
      </c>
      <c r="Q219" s="182">
        <v>4</v>
      </c>
      <c r="R219" s="65">
        <v>0</v>
      </c>
      <c r="S219" s="178"/>
      <c r="T219" s="180"/>
      <c r="U219" s="159"/>
    </row>
    <row r="220" spans="1:21" x14ac:dyDescent="0.35">
      <c r="A220" s="162">
        <v>125239452</v>
      </c>
      <c r="B220" s="159"/>
      <c r="C220" s="163" t="s">
        <v>281</v>
      </c>
      <c r="D220" s="164" t="s">
        <v>269</v>
      </c>
      <c r="E220" s="164" t="s">
        <v>205</v>
      </c>
      <c r="F220" s="165">
        <v>183</v>
      </c>
      <c r="G220" s="165" t="s">
        <v>36</v>
      </c>
      <c r="H220" s="179">
        <v>65467366</v>
      </c>
      <c r="I220" s="179">
        <v>467993</v>
      </c>
      <c r="J220" s="183">
        <v>0.71999615430831909</v>
      </c>
      <c r="K220" s="179">
        <v>26360354.48</v>
      </c>
      <c r="L220" s="179">
        <v>8095330.5</v>
      </c>
      <c r="M220" s="183">
        <v>44.321487426757813</v>
      </c>
      <c r="N220" s="167">
        <v>9.6543445587158203</v>
      </c>
      <c r="O220" s="179">
        <v>12500888</v>
      </c>
      <c r="P220" s="179">
        <v>544092</v>
      </c>
      <c r="Q220" s="183">
        <v>4.5999999999999996</v>
      </c>
      <c r="R220" s="166">
        <v>0</v>
      </c>
      <c r="S220" s="179"/>
      <c r="T220" s="181"/>
      <c r="U220" s="159"/>
    </row>
    <row r="221" spans="1:21" x14ac:dyDescent="0.35">
      <c r="A221" s="162">
        <v>125239603</v>
      </c>
      <c r="B221" s="159"/>
      <c r="C221" s="109" t="s">
        <v>282</v>
      </c>
      <c r="D221" s="162" t="s">
        <v>269</v>
      </c>
      <c r="E221" s="162" t="s">
        <v>205</v>
      </c>
      <c r="F221" s="3">
        <v>181</v>
      </c>
      <c r="G221" s="3" t="s">
        <v>36</v>
      </c>
      <c r="H221" s="178">
        <v>4959042</v>
      </c>
      <c r="I221" s="178">
        <v>43159</v>
      </c>
      <c r="J221" s="182">
        <v>0.87795013189315796</v>
      </c>
      <c r="K221" s="178">
        <v>1357365.12</v>
      </c>
      <c r="L221" s="178">
        <v>368138.03125</v>
      </c>
      <c r="M221" s="182">
        <v>37.214714050292969</v>
      </c>
      <c r="N221" s="107">
        <v>100</v>
      </c>
      <c r="O221" s="178">
        <v>2576707</v>
      </c>
      <c r="P221" s="178">
        <v>81044</v>
      </c>
      <c r="Q221" s="182">
        <v>3.2</v>
      </c>
      <c r="R221" s="65">
        <v>0</v>
      </c>
      <c r="S221" s="178"/>
      <c r="T221" s="180"/>
      <c r="U221" s="159"/>
    </row>
    <row r="222" spans="1:21" x14ac:dyDescent="0.35">
      <c r="A222" s="162">
        <v>125239652</v>
      </c>
      <c r="B222" s="159"/>
      <c r="C222" s="163" t="s">
        <v>283</v>
      </c>
      <c r="D222" s="164" t="s">
        <v>269</v>
      </c>
      <c r="E222" s="164" t="s">
        <v>205</v>
      </c>
      <c r="F222" s="165">
        <v>181</v>
      </c>
      <c r="G222" s="165" t="s">
        <v>36</v>
      </c>
      <c r="H222" s="179">
        <v>41113822</v>
      </c>
      <c r="I222" s="179">
        <v>422000.8125</v>
      </c>
      <c r="J222" s="183">
        <v>1.0370653867721558</v>
      </c>
      <c r="K222" s="179">
        <v>14274159.189999999</v>
      </c>
      <c r="L222" s="179">
        <v>4381385.5</v>
      </c>
      <c r="M222" s="183">
        <v>44.288749694824219</v>
      </c>
      <c r="N222" s="167">
        <v>27.750617980957031</v>
      </c>
      <c r="O222" s="179">
        <v>6947177</v>
      </c>
      <c r="P222" s="179">
        <v>300913</v>
      </c>
      <c r="Q222" s="183">
        <v>4.5</v>
      </c>
      <c r="R222" s="166">
        <v>0</v>
      </c>
      <c r="S222" s="179"/>
      <c r="T222" s="181"/>
      <c r="U222" s="159"/>
    </row>
    <row r="223" spans="1:21" x14ac:dyDescent="0.35">
      <c r="A223" s="162">
        <v>109243503</v>
      </c>
      <c r="B223" s="159"/>
      <c r="C223" s="109" t="s">
        <v>284</v>
      </c>
      <c r="D223" s="162" t="s">
        <v>285</v>
      </c>
      <c r="E223" s="162" t="s">
        <v>138</v>
      </c>
      <c r="F223" s="3">
        <v>116</v>
      </c>
      <c r="G223" s="3" t="s">
        <v>36</v>
      </c>
      <c r="H223" s="178">
        <v>5928048</v>
      </c>
      <c r="I223" s="178">
        <v>7100</v>
      </c>
      <c r="J223" s="182">
        <v>0.11991322785615921</v>
      </c>
      <c r="K223" s="178">
        <v>705413.77</v>
      </c>
      <c r="L223" s="178">
        <v>199672.359375</v>
      </c>
      <c r="M223" s="182">
        <v>39.481117248535156</v>
      </c>
      <c r="N223" s="107">
        <v>0</v>
      </c>
      <c r="O223" s="178">
        <v>642966</v>
      </c>
      <c r="P223" s="178">
        <v>18996</v>
      </c>
      <c r="Q223" s="182">
        <v>3</v>
      </c>
      <c r="R223" s="65">
        <v>0</v>
      </c>
      <c r="S223" s="178"/>
      <c r="T223" s="180"/>
      <c r="U223" s="159"/>
    </row>
    <row r="224" spans="1:21" x14ac:dyDescent="0.35">
      <c r="A224" s="162">
        <v>109246003</v>
      </c>
      <c r="B224" s="159"/>
      <c r="C224" s="163" t="s">
        <v>286</v>
      </c>
      <c r="D224" s="164" t="s">
        <v>285</v>
      </c>
      <c r="E224" s="164" t="s">
        <v>138</v>
      </c>
      <c r="F224" s="165">
        <v>116</v>
      </c>
      <c r="G224" s="165" t="s">
        <v>36</v>
      </c>
      <c r="H224" s="179">
        <v>5951938</v>
      </c>
      <c r="I224" s="179">
        <v>41915</v>
      </c>
      <c r="J224" s="183">
        <v>0.70921891927719116</v>
      </c>
      <c r="K224" s="179">
        <v>563445.76000000001</v>
      </c>
      <c r="L224" s="179">
        <v>134725.75</v>
      </c>
      <c r="M224" s="183">
        <v>31.425113677978516</v>
      </c>
      <c r="N224" s="167">
        <v>0</v>
      </c>
      <c r="O224" s="179">
        <v>887834</v>
      </c>
      <c r="P224" s="179">
        <v>35191</v>
      </c>
      <c r="Q224" s="183">
        <v>4.1000000000000005</v>
      </c>
      <c r="R224" s="166">
        <v>3781</v>
      </c>
      <c r="S224" s="179">
        <v>-7298</v>
      </c>
      <c r="T224" s="181">
        <v>-65.872367858886719</v>
      </c>
      <c r="U224" s="159"/>
    </row>
    <row r="225" spans="1:21" x14ac:dyDescent="0.35">
      <c r="A225" s="162">
        <v>109248003</v>
      </c>
      <c r="B225" s="159"/>
      <c r="C225" s="109" t="s">
        <v>287</v>
      </c>
      <c r="D225" s="162" t="s">
        <v>285</v>
      </c>
      <c r="E225" s="162" t="s">
        <v>138</v>
      </c>
      <c r="F225" s="3">
        <v>113</v>
      </c>
      <c r="G225" s="3" t="s">
        <v>36</v>
      </c>
      <c r="H225" s="178">
        <v>7783795</v>
      </c>
      <c r="I225" s="178">
        <v>44090</v>
      </c>
      <c r="J225" s="182">
        <v>0.56965994834899902</v>
      </c>
      <c r="K225" s="178">
        <v>2257174.2000000002</v>
      </c>
      <c r="L225" s="178">
        <v>746049.75</v>
      </c>
      <c r="M225" s="182">
        <v>49.370502471923828</v>
      </c>
      <c r="N225" s="107">
        <v>0</v>
      </c>
      <c r="O225" s="178">
        <v>1691894</v>
      </c>
      <c r="P225" s="178">
        <v>51567</v>
      </c>
      <c r="Q225" s="182">
        <v>3.1</v>
      </c>
      <c r="R225" s="65">
        <v>124179</v>
      </c>
      <c r="S225" s="178">
        <v>40292</v>
      </c>
      <c r="T225" s="180">
        <v>48.031280517578125</v>
      </c>
      <c r="U225" s="159"/>
    </row>
    <row r="226" spans="1:21" x14ac:dyDescent="0.35">
      <c r="A226" s="162">
        <v>105251453</v>
      </c>
      <c r="B226" s="159"/>
      <c r="C226" s="163" t="s">
        <v>288</v>
      </c>
      <c r="D226" s="164" t="s">
        <v>289</v>
      </c>
      <c r="E226" s="164" t="s">
        <v>245</v>
      </c>
      <c r="F226" s="165">
        <v>173</v>
      </c>
      <c r="G226" s="165" t="s">
        <v>36</v>
      </c>
      <c r="H226" s="179">
        <v>17115692</v>
      </c>
      <c r="I226" s="179">
        <v>67609</v>
      </c>
      <c r="J226" s="183">
        <v>0.39657831192016602</v>
      </c>
      <c r="K226" s="179">
        <v>3085969.87</v>
      </c>
      <c r="L226" s="179">
        <v>879631.5</v>
      </c>
      <c r="M226" s="183">
        <v>39.868389129638672</v>
      </c>
      <c r="N226" s="167">
        <v>0</v>
      </c>
      <c r="O226" s="179">
        <v>2168774</v>
      </c>
      <c r="P226" s="179">
        <v>67144</v>
      </c>
      <c r="Q226" s="183">
        <v>3.2</v>
      </c>
      <c r="R226" s="166">
        <v>272638</v>
      </c>
      <c r="S226" s="179">
        <v>-22357</v>
      </c>
      <c r="T226" s="181">
        <v>-7.5787725448608398</v>
      </c>
      <c r="U226" s="159"/>
    </row>
    <row r="227" spans="1:21" x14ac:dyDescent="0.35">
      <c r="A227" s="162">
        <v>105252602</v>
      </c>
      <c r="B227" s="159"/>
      <c r="C227" s="109" t="s">
        <v>290</v>
      </c>
      <c r="D227" s="162" t="s">
        <v>289</v>
      </c>
      <c r="E227" s="162" t="s">
        <v>245</v>
      </c>
      <c r="F227" s="3">
        <v>172</v>
      </c>
      <c r="G227" s="3" t="s">
        <v>36</v>
      </c>
      <c r="H227" s="178">
        <v>123686116</v>
      </c>
      <c r="I227" s="178">
        <v>928299</v>
      </c>
      <c r="J227" s="182">
        <v>0.75620359182357788</v>
      </c>
      <c r="K227" s="178">
        <v>35964905.280000001</v>
      </c>
      <c r="L227" s="178">
        <v>11120544</v>
      </c>
      <c r="M227" s="182">
        <v>44.760833740234375</v>
      </c>
      <c r="N227" s="107">
        <v>0</v>
      </c>
      <c r="O227" s="178">
        <v>16037484</v>
      </c>
      <c r="P227" s="178">
        <v>640796</v>
      </c>
      <c r="Q227" s="182">
        <v>4.2</v>
      </c>
      <c r="R227" s="65">
        <v>0</v>
      </c>
      <c r="S227" s="178"/>
      <c r="T227" s="180"/>
      <c r="U227" s="159"/>
    </row>
    <row r="228" spans="1:21" x14ac:dyDescent="0.35">
      <c r="A228" s="162">
        <v>105253303</v>
      </c>
      <c r="B228" s="159"/>
      <c r="C228" s="163" t="s">
        <v>291</v>
      </c>
      <c r="D228" s="164" t="s">
        <v>289</v>
      </c>
      <c r="E228" s="164" t="s">
        <v>245</v>
      </c>
      <c r="F228" s="165">
        <v>172</v>
      </c>
      <c r="G228" s="165" t="s">
        <v>36</v>
      </c>
      <c r="H228" s="179">
        <v>4553083</v>
      </c>
      <c r="I228" s="179">
        <v>23157</v>
      </c>
      <c r="J228" s="183">
        <v>0.5112004280090332</v>
      </c>
      <c r="K228" s="179">
        <v>1880504</v>
      </c>
      <c r="L228" s="179">
        <v>512363.15625</v>
      </c>
      <c r="M228" s="183">
        <v>37.449592590332031</v>
      </c>
      <c r="N228" s="167">
        <v>0</v>
      </c>
      <c r="O228" s="179">
        <v>1229711</v>
      </c>
      <c r="P228" s="179">
        <v>30797</v>
      </c>
      <c r="Q228" s="183">
        <v>2.6</v>
      </c>
      <c r="R228" s="166">
        <v>0</v>
      </c>
      <c r="S228" s="179"/>
      <c r="T228" s="181"/>
      <c r="U228" s="159"/>
    </row>
    <row r="229" spans="1:21" x14ac:dyDescent="0.35">
      <c r="A229" s="162">
        <v>105253553</v>
      </c>
      <c r="B229" s="159"/>
      <c r="C229" s="109" t="s">
        <v>292</v>
      </c>
      <c r="D229" s="162" t="s">
        <v>289</v>
      </c>
      <c r="E229" s="162" t="s">
        <v>245</v>
      </c>
      <c r="F229" s="3">
        <v>171</v>
      </c>
      <c r="G229" s="3" t="s">
        <v>36</v>
      </c>
      <c r="H229" s="178">
        <v>8884701</v>
      </c>
      <c r="I229" s="178">
        <v>56088</v>
      </c>
      <c r="J229" s="182">
        <v>0.63529795408248901</v>
      </c>
      <c r="K229" s="178">
        <v>2058228.32</v>
      </c>
      <c r="L229" s="178">
        <v>641229.6875</v>
      </c>
      <c r="M229" s="182">
        <v>45.252666473388672</v>
      </c>
      <c r="N229" s="107">
        <v>0</v>
      </c>
      <c r="O229" s="178">
        <v>1515396</v>
      </c>
      <c r="P229" s="178">
        <v>28506</v>
      </c>
      <c r="Q229" s="182">
        <v>1.9</v>
      </c>
      <c r="R229" s="65">
        <v>0</v>
      </c>
      <c r="S229" s="178"/>
      <c r="T229" s="180"/>
      <c r="U229" s="159"/>
    </row>
    <row r="230" spans="1:21" x14ac:dyDescent="0.35">
      <c r="A230" s="162">
        <v>105253903</v>
      </c>
      <c r="B230" s="159"/>
      <c r="C230" s="163" t="s">
        <v>293</v>
      </c>
      <c r="D230" s="164" t="s">
        <v>289</v>
      </c>
      <c r="E230" s="164" t="s">
        <v>245</v>
      </c>
      <c r="F230" s="165">
        <v>173</v>
      </c>
      <c r="G230" s="165" t="s">
        <v>36</v>
      </c>
      <c r="H230" s="179">
        <v>12011050</v>
      </c>
      <c r="I230" s="179">
        <v>24737</v>
      </c>
      <c r="J230" s="183">
        <v>0.2063770592212677</v>
      </c>
      <c r="K230" s="179">
        <v>1365488.83</v>
      </c>
      <c r="L230" s="179">
        <v>407143.4375</v>
      </c>
      <c r="M230" s="183">
        <v>42.484001159667969</v>
      </c>
      <c r="N230" s="167">
        <v>0</v>
      </c>
      <c r="O230" s="179">
        <v>1966642</v>
      </c>
      <c r="P230" s="179">
        <v>44985</v>
      </c>
      <c r="Q230" s="183">
        <v>2.2999999999999998</v>
      </c>
      <c r="R230" s="166">
        <v>0</v>
      </c>
      <c r="S230" s="179"/>
      <c r="T230" s="181"/>
      <c r="U230" s="159"/>
    </row>
    <row r="231" spans="1:21" x14ac:dyDescent="0.35">
      <c r="A231" s="162">
        <v>105254053</v>
      </c>
      <c r="B231" s="159"/>
      <c r="C231" s="109" t="s">
        <v>294</v>
      </c>
      <c r="D231" s="162" t="s">
        <v>289</v>
      </c>
      <c r="E231" s="162" t="s">
        <v>48</v>
      </c>
      <c r="F231" s="3"/>
      <c r="G231" s="3" t="s">
        <v>36</v>
      </c>
      <c r="H231" s="178">
        <v>10505985</v>
      </c>
      <c r="I231" s="178">
        <v>17714</v>
      </c>
      <c r="J231" s="182">
        <v>0.16889342665672302</v>
      </c>
      <c r="K231" s="178">
        <v>973097.88</v>
      </c>
      <c r="L231" s="178">
        <v>200579.5625</v>
      </c>
      <c r="M231" s="182">
        <v>25.964378356933594</v>
      </c>
      <c r="N231" s="107">
        <v>0</v>
      </c>
      <c r="O231" s="178">
        <v>1719285</v>
      </c>
      <c r="P231" s="178">
        <v>60465</v>
      </c>
      <c r="Q231" s="182">
        <v>3.5999999999999996</v>
      </c>
      <c r="R231" s="65">
        <v>18894</v>
      </c>
      <c r="S231" s="178">
        <v>18894</v>
      </c>
      <c r="T231" s="180"/>
      <c r="U231" s="159"/>
    </row>
    <row r="232" spans="1:21" x14ac:dyDescent="0.35">
      <c r="A232" s="162">
        <v>105254353</v>
      </c>
      <c r="B232" s="159"/>
      <c r="C232" s="163" t="s">
        <v>295</v>
      </c>
      <c r="D232" s="164" t="s">
        <v>289</v>
      </c>
      <c r="E232" s="164" t="s">
        <v>245</v>
      </c>
      <c r="F232" s="165">
        <v>171</v>
      </c>
      <c r="G232" s="165" t="s">
        <v>36</v>
      </c>
      <c r="H232" s="179">
        <v>10695125</v>
      </c>
      <c r="I232" s="179">
        <v>25573</v>
      </c>
      <c r="J232" s="183">
        <v>0.23968203365802765</v>
      </c>
      <c r="K232" s="179">
        <v>1579945.93</v>
      </c>
      <c r="L232" s="179">
        <v>382283.21875</v>
      </c>
      <c r="M232" s="183">
        <v>31.919103622436523</v>
      </c>
      <c r="N232" s="167">
        <v>0</v>
      </c>
      <c r="O232" s="179">
        <v>1752830</v>
      </c>
      <c r="P232" s="179">
        <v>52291</v>
      </c>
      <c r="Q232" s="183">
        <v>3.1</v>
      </c>
      <c r="R232" s="166">
        <v>0</v>
      </c>
      <c r="S232" s="179"/>
      <c r="T232" s="181"/>
      <c r="U232" s="159"/>
    </row>
    <row r="233" spans="1:21" x14ac:dyDescent="0.35">
      <c r="A233" s="162">
        <v>105256553</v>
      </c>
      <c r="B233" s="159"/>
      <c r="C233" s="109" t="s">
        <v>296</v>
      </c>
      <c r="D233" s="162" t="s">
        <v>289</v>
      </c>
      <c r="E233" s="162" t="s">
        <v>245</v>
      </c>
      <c r="F233" s="3">
        <v>172</v>
      </c>
      <c r="G233" s="3" t="s">
        <v>36</v>
      </c>
      <c r="H233" s="178">
        <v>11094497</v>
      </c>
      <c r="I233" s="178">
        <v>61706</v>
      </c>
      <c r="J233" s="182">
        <v>0.5592963695526123</v>
      </c>
      <c r="K233" s="178">
        <v>2484805.81</v>
      </c>
      <c r="L233" s="178">
        <v>630235.375</v>
      </c>
      <c r="M233" s="182">
        <v>33.982822418212891</v>
      </c>
      <c r="N233" s="107">
        <v>3.9971446990966797</v>
      </c>
      <c r="O233" s="178">
        <v>1395717</v>
      </c>
      <c r="P233" s="178">
        <v>58814</v>
      </c>
      <c r="Q233" s="182">
        <v>4.3999999999999995</v>
      </c>
      <c r="R233" s="65">
        <v>0</v>
      </c>
      <c r="S233" s="178"/>
      <c r="T233" s="180"/>
      <c r="U233" s="159"/>
    </row>
    <row r="234" spans="1:21" x14ac:dyDescent="0.35">
      <c r="A234" s="162">
        <v>105257602</v>
      </c>
      <c r="B234" s="159"/>
      <c r="C234" s="163" t="s">
        <v>297</v>
      </c>
      <c r="D234" s="164" t="s">
        <v>289</v>
      </c>
      <c r="E234" s="164" t="s">
        <v>245</v>
      </c>
      <c r="F234" s="165">
        <v>171</v>
      </c>
      <c r="G234" s="165" t="s">
        <v>36</v>
      </c>
      <c r="H234" s="179">
        <v>18495081</v>
      </c>
      <c r="I234" s="179">
        <v>176030</v>
      </c>
      <c r="J234" s="183">
        <v>0.96091222763061523</v>
      </c>
      <c r="K234" s="179">
        <v>4521488.3</v>
      </c>
      <c r="L234" s="179">
        <v>1290201.25</v>
      </c>
      <c r="M234" s="183">
        <v>39.928398132324219</v>
      </c>
      <c r="N234" s="167">
        <v>0</v>
      </c>
      <c r="O234" s="179">
        <v>4877418</v>
      </c>
      <c r="P234" s="179">
        <v>113693</v>
      </c>
      <c r="Q234" s="183">
        <v>2.4</v>
      </c>
      <c r="R234" s="166">
        <v>0</v>
      </c>
      <c r="S234" s="179"/>
      <c r="T234" s="181"/>
      <c r="U234" s="159"/>
    </row>
    <row r="235" spans="1:21" x14ac:dyDescent="0.35">
      <c r="A235" s="162">
        <v>105258303</v>
      </c>
      <c r="B235" s="159"/>
      <c r="C235" s="109" t="s">
        <v>298</v>
      </c>
      <c r="D235" s="162" t="s">
        <v>289</v>
      </c>
      <c r="E235" s="162" t="s">
        <v>245</v>
      </c>
      <c r="F235" s="3">
        <v>171</v>
      </c>
      <c r="G235" s="3" t="s">
        <v>36</v>
      </c>
      <c r="H235" s="178">
        <v>10240850</v>
      </c>
      <c r="I235" s="178">
        <v>31142</v>
      </c>
      <c r="J235" s="182">
        <v>0.30502340197563171</v>
      </c>
      <c r="K235" s="178">
        <v>2031191.53</v>
      </c>
      <c r="L235" s="178">
        <v>581451.375</v>
      </c>
      <c r="M235" s="182">
        <v>40.107284545898438</v>
      </c>
      <c r="N235" s="107">
        <v>0</v>
      </c>
      <c r="O235" s="178">
        <v>1513449</v>
      </c>
      <c r="P235" s="178">
        <v>34185</v>
      </c>
      <c r="Q235" s="182">
        <v>2.2999999999999998</v>
      </c>
      <c r="R235" s="65">
        <v>0</v>
      </c>
      <c r="S235" s="178"/>
      <c r="T235" s="180"/>
      <c r="U235" s="159"/>
    </row>
    <row r="236" spans="1:21" x14ac:dyDescent="0.35">
      <c r="A236" s="162">
        <v>105258503</v>
      </c>
      <c r="B236" s="159"/>
      <c r="C236" s="163" t="s">
        <v>299</v>
      </c>
      <c r="D236" s="164" t="s">
        <v>289</v>
      </c>
      <c r="E236" s="164" t="s">
        <v>245</v>
      </c>
      <c r="F236" s="165">
        <v>172</v>
      </c>
      <c r="G236" s="165" t="s">
        <v>36</v>
      </c>
      <c r="H236" s="179">
        <v>10375451</v>
      </c>
      <c r="I236" s="179">
        <v>30682</v>
      </c>
      <c r="J236" s="183">
        <v>0.29659435153007507</v>
      </c>
      <c r="K236" s="179">
        <v>1128170.94</v>
      </c>
      <c r="L236" s="179">
        <v>331674.84375</v>
      </c>
      <c r="M236" s="183">
        <v>41.641738891601563</v>
      </c>
      <c r="N236" s="167">
        <v>0</v>
      </c>
      <c r="O236" s="179">
        <v>1527291</v>
      </c>
      <c r="P236" s="179">
        <v>36332</v>
      </c>
      <c r="Q236" s="183">
        <v>2.4</v>
      </c>
      <c r="R236" s="166">
        <v>222994</v>
      </c>
      <c r="S236" s="179">
        <v>-25906</v>
      </c>
      <c r="T236" s="181">
        <v>-10.408196449279785</v>
      </c>
      <c r="U236" s="159"/>
    </row>
    <row r="237" spans="1:21" x14ac:dyDescent="0.35">
      <c r="A237" s="162">
        <v>105259103</v>
      </c>
      <c r="B237" s="159"/>
      <c r="C237" s="109" t="s">
        <v>300</v>
      </c>
      <c r="D237" s="162" t="s">
        <v>289</v>
      </c>
      <c r="E237" s="162" t="s">
        <v>245</v>
      </c>
      <c r="F237" s="3">
        <v>171</v>
      </c>
      <c r="G237" s="3" t="s">
        <v>36</v>
      </c>
      <c r="H237" s="178">
        <v>10808656</v>
      </c>
      <c r="I237" s="178">
        <v>42400</v>
      </c>
      <c r="J237" s="182">
        <v>0.3938230574131012</v>
      </c>
      <c r="K237" s="178">
        <v>900780.92</v>
      </c>
      <c r="L237" s="178">
        <v>238115.65625</v>
      </c>
      <c r="M237" s="182">
        <v>35.933021545410156</v>
      </c>
      <c r="N237" s="107">
        <v>0</v>
      </c>
      <c r="O237" s="178">
        <v>1236574</v>
      </c>
      <c r="P237" s="178">
        <v>35283</v>
      </c>
      <c r="Q237" s="182">
        <v>2.9000000000000004</v>
      </c>
      <c r="R237" s="65">
        <v>72050</v>
      </c>
      <c r="S237" s="178">
        <v>-39688</v>
      </c>
      <c r="T237" s="180">
        <v>-35.518802642822266</v>
      </c>
      <c r="U237" s="159"/>
    </row>
    <row r="238" spans="1:21" x14ac:dyDescent="0.35">
      <c r="A238" s="162">
        <v>105259703</v>
      </c>
      <c r="B238" s="159"/>
      <c r="C238" s="163" t="s">
        <v>301</v>
      </c>
      <c r="D238" s="164" t="s">
        <v>289</v>
      </c>
      <c r="E238" s="164" t="s">
        <v>245</v>
      </c>
      <c r="F238" s="165">
        <v>171</v>
      </c>
      <c r="G238" s="165" t="s">
        <v>36</v>
      </c>
      <c r="H238" s="179">
        <v>8203339</v>
      </c>
      <c r="I238" s="179">
        <v>42665</v>
      </c>
      <c r="J238" s="183">
        <v>0.52281218767166138</v>
      </c>
      <c r="K238" s="179">
        <v>868711.36</v>
      </c>
      <c r="L238" s="179">
        <v>208248.921875</v>
      </c>
      <c r="M238" s="183">
        <v>31.530773162841797</v>
      </c>
      <c r="N238" s="167">
        <v>0</v>
      </c>
      <c r="O238" s="179">
        <v>1450036</v>
      </c>
      <c r="P238" s="179">
        <v>63999</v>
      </c>
      <c r="Q238" s="183">
        <v>4.5999999999999996</v>
      </c>
      <c r="R238" s="166">
        <v>0</v>
      </c>
      <c r="S238" s="179"/>
      <c r="T238" s="181"/>
      <c r="U238" s="159"/>
    </row>
    <row r="239" spans="1:21" x14ac:dyDescent="0.35">
      <c r="A239" s="162">
        <v>101260303</v>
      </c>
      <c r="B239" s="159"/>
      <c r="C239" s="109" t="s">
        <v>302</v>
      </c>
      <c r="D239" s="162" t="s">
        <v>303</v>
      </c>
      <c r="E239" s="162" t="s">
        <v>304</v>
      </c>
      <c r="F239" s="3">
        <v>204</v>
      </c>
      <c r="G239" s="3" t="s">
        <v>36</v>
      </c>
      <c r="H239" s="178">
        <v>26945828</v>
      </c>
      <c r="I239" s="178">
        <v>93207</v>
      </c>
      <c r="J239" s="182">
        <v>0.34710577130317688</v>
      </c>
      <c r="K239" s="178">
        <v>3668615.52</v>
      </c>
      <c r="L239" s="178">
        <v>1127017.25</v>
      </c>
      <c r="M239" s="182">
        <v>44.342853546142578</v>
      </c>
      <c r="N239" s="107">
        <v>0</v>
      </c>
      <c r="O239" s="178">
        <v>3889998</v>
      </c>
      <c r="P239" s="178">
        <v>87689</v>
      </c>
      <c r="Q239" s="182">
        <v>2.2999999999999998</v>
      </c>
      <c r="R239" s="65">
        <v>0</v>
      </c>
      <c r="S239" s="178"/>
      <c r="T239" s="180"/>
      <c r="U239" s="159"/>
    </row>
    <row r="240" spans="1:21" x14ac:dyDescent="0.35">
      <c r="A240" s="162">
        <v>101260803</v>
      </c>
      <c r="B240" s="159"/>
      <c r="C240" s="163" t="s">
        <v>305</v>
      </c>
      <c r="D240" s="164" t="s">
        <v>303</v>
      </c>
      <c r="E240" s="164" t="s">
        <v>304</v>
      </c>
      <c r="F240" s="165">
        <v>204</v>
      </c>
      <c r="G240" s="165" t="s">
        <v>36</v>
      </c>
      <c r="H240" s="179">
        <v>16370170</v>
      </c>
      <c r="I240" s="179">
        <v>27575</v>
      </c>
      <c r="J240" s="183">
        <v>0.16873085498809814</v>
      </c>
      <c r="K240" s="179">
        <v>3913883.15</v>
      </c>
      <c r="L240" s="179">
        <v>1181473.125</v>
      </c>
      <c r="M240" s="183">
        <v>43.239234924316406</v>
      </c>
      <c r="N240" s="167">
        <v>0</v>
      </c>
      <c r="O240" s="179">
        <v>2151253</v>
      </c>
      <c r="P240" s="179">
        <v>78496</v>
      </c>
      <c r="Q240" s="183">
        <v>3.8</v>
      </c>
      <c r="R240" s="166">
        <v>0</v>
      </c>
      <c r="S240" s="179"/>
      <c r="T240" s="181"/>
      <c r="U240" s="159"/>
    </row>
    <row r="241" spans="1:21" x14ac:dyDescent="0.35">
      <c r="A241" s="162">
        <v>101261302</v>
      </c>
      <c r="B241" s="159"/>
      <c r="C241" s="109" t="s">
        <v>306</v>
      </c>
      <c r="D241" s="162" t="s">
        <v>303</v>
      </c>
      <c r="E241" s="162" t="s">
        <v>304</v>
      </c>
      <c r="F241" s="3">
        <v>204</v>
      </c>
      <c r="G241" s="3" t="s">
        <v>36</v>
      </c>
      <c r="H241" s="178">
        <v>35273352</v>
      </c>
      <c r="I241" s="178">
        <v>124955</v>
      </c>
      <c r="J241" s="182">
        <v>0.35550695657730103</v>
      </c>
      <c r="K241" s="178">
        <v>6430929.04</v>
      </c>
      <c r="L241" s="178">
        <v>2058023.125</v>
      </c>
      <c r="M241" s="182">
        <v>47.063056945800781</v>
      </c>
      <c r="N241" s="107">
        <v>0</v>
      </c>
      <c r="O241" s="178">
        <v>5927508</v>
      </c>
      <c r="P241" s="178">
        <v>133397</v>
      </c>
      <c r="Q241" s="182">
        <v>2.2999999999999998</v>
      </c>
      <c r="R241" s="65">
        <v>0</v>
      </c>
      <c r="S241" s="178"/>
      <c r="T241" s="180"/>
      <c r="U241" s="159"/>
    </row>
    <row r="242" spans="1:21" x14ac:dyDescent="0.35">
      <c r="A242" s="162">
        <v>101262903</v>
      </c>
      <c r="B242" s="159"/>
      <c r="C242" s="163" t="s">
        <v>307</v>
      </c>
      <c r="D242" s="164" t="s">
        <v>303</v>
      </c>
      <c r="E242" s="164" t="s">
        <v>304</v>
      </c>
      <c r="F242" s="165">
        <v>204</v>
      </c>
      <c r="G242" s="165" t="s">
        <v>36</v>
      </c>
      <c r="H242" s="179">
        <v>7796762</v>
      </c>
      <c r="I242" s="179">
        <v>35243</v>
      </c>
      <c r="J242" s="183">
        <v>0.45407348871231079</v>
      </c>
      <c r="K242" s="179">
        <v>1257489.57</v>
      </c>
      <c r="L242" s="179">
        <v>366444.5</v>
      </c>
      <c r="M242" s="183">
        <v>41.125251770019531</v>
      </c>
      <c r="N242" s="167">
        <v>0</v>
      </c>
      <c r="O242" s="179">
        <v>1031044</v>
      </c>
      <c r="P242" s="179">
        <v>44433</v>
      </c>
      <c r="Q242" s="183">
        <v>4.5</v>
      </c>
      <c r="R242" s="166">
        <v>0</v>
      </c>
      <c r="S242" s="179"/>
      <c r="T242" s="181"/>
      <c r="U242" s="159"/>
    </row>
    <row r="243" spans="1:21" x14ac:dyDescent="0.35">
      <c r="A243" s="162">
        <v>101264003</v>
      </c>
      <c r="B243" s="159"/>
      <c r="C243" s="109" t="s">
        <v>308</v>
      </c>
      <c r="D243" s="162" t="s">
        <v>303</v>
      </c>
      <c r="E243" s="162" t="s">
        <v>304</v>
      </c>
      <c r="F243" s="3">
        <v>204</v>
      </c>
      <c r="G243" s="3" t="s">
        <v>36</v>
      </c>
      <c r="H243" s="178">
        <v>18313414</v>
      </c>
      <c r="I243" s="178">
        <v>11139</v>
      </c>
      <c r="J243" s="182">
        <v>6.0861285775899887E-2</v>
      </c>
      <c r="K243" s="178">
        <v>2521284.42</v>
      </c>
      <c r="L243" s="178">
        <v>637633.3125</v>
      </c>
      <c r="M243" s="182">
        <v>33.850921630859375</v>
      </c>
      <c r="N243" s="107">
        <v>0</v>
      </c>
      <c r="O243" s="178">
        <v>3152012</v>
      </c>
      <c r="P243" s="178">
        <v>76944</v>
      </c>
      <c r="Q243" s="182">
        <v>2.5</v>
      </c>
      <c r="R243" s="65">
        <v>0</v>
      </c>
      <c r="S243" s="178"/>
      <c r="T243" s="180"/>
      <c r="U243" s="159"/>
    </row>
    <row r="244" spans="1:21" x14ac:dyDescent="0.35">
      <c r="A244" s="162">
        <v>101268003</v>
      </c>
      <c r="B244" s="159"/>
      <c r="C244" s="163" t="s">
        <v>309</v>
      </c>
      <c r="D244" s="164" t="s">
        <v>303</v>
      </c>
      <c r="E244" s="164" t="s">
        <v>304</v>
      </c>
      <c r="F244" s="165">
        <v>204</v>
      </c>
      <c r="G244" s="165" t="s">
        <v>36</v>
      </c>
      <c r="H244" s="179">
        <v>20375692</v>
      </c>
      <c r="I244" s="179">
        <v>108098</v>
      </c>
      <c r="J244" s="183">
        <v>0.53335386514663696</v>
      </c>
      <c r="K244" s="179">
        <v>2009614.3</v>
      </c>
      <c r="L244" s="179">
        <v>631252.9375</v>
      </c>
      <c r="M244" s="183">
        <v>45.797348022460938</v>
      </c>
      <c r="N244" s="167">
        <v>0</v>
      </c>
      <c r="O244" s="179">
        <v>2726683</v>
      </c>
      <c r="P244" s="179">
        <v>59255</v>
      </c>
      <c r="Q244" s="183">
        <v>2.1999999999999997</v>
      </c>
      <c r="R244" s="166">
        <v>0</v>
      </c>
      <c r="S244" s="179"/>
      <c r="T244" s="181"/>
      <c r="U244" s="159"/>
    </row>
    <row r="245" spans="1:21" x14ac:dyDescent="0.35">
      <c r="A245" s="162">
        <v>106272003</v>
      </c>
      <c r="B245" s="159"/>
      <c r="C245" s="109" t="s">
        <v>310</v>
      </c>
      <c r="D245" s="162" t="s">
        <v>311</v>
      </c>
      <c r="E245" s="162" t="s">
        <v>245</v>
      </c>
      <c r="F245" s="3">
        <v>173</v>
      </c>
      <c r="G245" s="3" t="s">
        <v>36</v>
      </c>
      <c r="H245" s="178">
        <v>3810019</v>
      </c>
      <c r="I245" s="178">
        <v>-3117</v>
      </c>
      <c r="J245" s="182">
        <v>-8.1743739545345306E-2</v>
      </c>
      <c r="K245" s="178">
        <v>202046</v>
      </c>
      <c r="L245" s="178">
        <v>50000</v>
      </c>
      <c r="M245" s="182">
        <v>32.884784698486328</v>
      </c>
      <c r="N245" s="107">
        <v>0</v>
      </c>
      <c r="O245" s="178">
        <v>503817</v>
      </c>
      <c r="P245" s="178">
        <v>5049</v>
      </c>
      <c r="Q245" s="182">
        <v>1</v>
      </c>
      <c r="R245" s="65">
        <v>0</v>
      </c>
      <c r="S245" s="178"/>
      <c r="T245" s="180"/>
      <c r="U245" s="159"/>
    </row>
    <row r="246" spans="1:21" x14ac:dyDescent="0.35">
      <c r="A246" s="162">
        <v>112281302</v>
      </c>
      <c r="B246" s="159"/>
      <c r="C246" s="163" t="s">
        <v>312</v>
      </c>
      <c r="D246" s="164" t="s">
        <v>313</v>
      </c>
      <c r="E246" s="164" t="s">
        <v>35</v>
      </c>
      <c r="F246" s="165">
        <v>198</v>
      </c>
      <c r="G246" s="165" t="s">
        <v>36</v>
      </c>
      <c r="H246" s="179">
        <v>31952036</v>
      </c>
      <c r="I246" s="179">
        <v>274963</v>
      </c>
      <c r="J246" s="183">
        <v>0.8680189847946167</v>
      </c>
      <c r="K246" s="179">
        <v>16321447.939999999</v>
      </c>
      <c r="L246" s="179">
        <v>5064362.5</v>
      </c>
      <c r="M246" s="183">
        <v>44.988216400146484</v>
      </c>
      <c r="N246" s="167">
        <v>0</v>
      </c>
      <c r="O246" s="179">
        <v>6466776</v>
      </c>
      <c r="P246" s="179">
        <v>232153</v>
      </c>
      <c r="Q246" s="183">
        <v>3.6999999999999997</v>
      </c>
      <c r="R246" s="166">
        <v>0</v>
      </c>
      <c r="S246" s="179"/>
      <c r="T246" s="181"/>
      <c r="U246" s="159"/>
    </row>
    <row r="247" spans="1:21" x14ac:dyDescent="0.35">
      <c r="A247" s="162">
        <v>112282004</v>
      </c>
      <c r="B247" s="159"/>
      <c r="C247" s="109" t="s">
        <v>314</v>
      </c>
      <c r="D247" s="162" t="s">
        <v>313</v>
      </c>
      <c r="E247" s="162" t="s">
        <v>35</v>
      </c>
      <c r="F247" s="3">
        <v>198</v>
      </c>
      <c r="G247" s="3" t="s">
        <v>36</v>
      </c>
      <c r="H247" s="178">
        <v>2857424</v>
      </c>
      <c r="I247" s="178">
        <v>8439</v>
      </c>
      <c r="J247" s="182">
        <v>0.29621076583862305</v>
      </c>
      <c r="K247" s="178">
        <v>489823.7</v>
      </c>
      <c r="L247" s="178">
        <v>206476.34375</v>
      </c>
      <c r="M247" s="182">
        <v>72.870399475097656</v>
      </c>
      <c r="N247" s="107">
        <v>0</v>
      </c>
      <c r="O247" s="178">
        <v>385052</v>
      </c>
      <c r="P247" s="178">
        <v>5688</v>
      </c>
      <c r="Q247" s="182">
        <v>1.5</v>
      </c>
      <c r="R247" s="65">
        <v>0</v>
      </c>
      <c r="S247" s="178"/>
      <c r="T247" s="180"/>
      <c r="U247" s="159"/>
    </row>
    <row r="248" spans="1:21" x14ac:dyDescent="0.35">
      <c r="A248" s="162">
        <v>112283003</v>
      </c>
      <c r="B248" s="159"/>
      <c r="C248" s="163" t="s">
        <v>315</v>
      </c>
      <c r="D248" s="164" t="s">
        <v>313</v>
      </c>
      <c r="E248" s="164" t="s">
        <v>35</v>
      </c>
      <c r="F248" s="165">
        <v>198</v>
      </c>
      <c r="G248" s="165" t="s">
        <v>36</v>
      </c>
      <c r="H248" s="179">
        <v>8711172</v>
      </c>
      <c r="I248" s="179">
        <v>38152</v>
      </c>
      <c r="J248" s="183">
        <v>0.43989291787147522</v>
      </c>
      <c r="K248" s="179">
        <v>5090953.3099999996</v>
      </c>
      <c r="L248" s="179">
        <v>1580639.5</v>
      </c>
      <c r="M248" s="183">
        <v>45.028438568115234</v>
      </c>
      <c r="N248" s="167">
        <v>0</v>
      </c>
      <c r="O248" s="179">
        <v>1763842</v>
      </c>
      <c r="P248" s="179">
        <v>29178</v>
      </c>
      <c r="Q248" s="183">
        <v>1.7000000000000002</v>
      </c>
      <c r="R248" s="166">
        <v>0</v>
      </c>
      <c r="S248" s="179"/>
      <c r="T248" s="181"/>
      <c r="U248" s="159"/>
    </row>
    <row r="249" spans="1:21" x14ac:dyDescent="0.35">
      <c r="A249" s="162">
        <v>112286003</v>
      </c>
      <c r="B249" s="159"/>
      <c r="C249" s="109" t="s">
        <v>316</v>
      </c>
      <c r="D249" s="162" t="s">
        <v>313</v>
      </c>
      <c r="E249" s="162" t="s">
        <v>35</v>
      </c>
      <c r="F249" s="3">
        <v>198</v>
      </c>
      <c r="G249" s="3" t="s">
        <v>36</v>
      </c>
      <c r="H249" s="178">
        <v>10142335</v>
      </c>
      <c r="I249" s="178">
        <v>66910</v>
      </c>
      <c r="J249" s="182">
        <v>0.66409111022949219</v>
      </c>
      <c r="K249" s="178">
        <v>1939534.99</v>
      </c>
      <c r="L249" s="178">
        <v>526165.875</v>
      </c>
      <c r="M249" s="182">
        <v>37.227775573730469</v>
      </c>
      <c r="N249" s="107">
        <v>0</v>
      </c>
      <c r="O249" s="178">
        <v>2114386</v>
      </c>
      <c r="P249" s="178">
        <v>43306</v>
      </c>
      <c r="Q249" s="182">
        <v>2.1</v>
      </c>
      <c r="R249" s="65">
        <v>0</v>
      </c>
      <c r="S249" s="178"/>
      <c r="T249" s="180"/>
      <c r="U249" s="159"/>
    </row>
    <row r="250" spans="1:21" x14ac:dyDescent="0.35">
      <c r="A250" s="162">
        <v>112289003</v>
      </c>
      <c r="B250" s="159"/>
      <c r="C250" s="163" t="s">
        <v>317</v>
      </c>
      <c r="D250" s="164" t="s">
        <v>313</v>
      </c>
      <c r="E250" s="164" t="s">
        <v>35</v>
      </c>
      <c r="F250" s="165">
        <v>198</v>
      </c>
      <c r="G250" s="165" t="s">
        <v>36</v>
      </c>
      <c r="H250" s="179">
        <v>17714214</v>
      </c>
      <c r="I250" s="179">
        <v>86611</v>
      </c>
      <c r="J250" s="183">
        <v>0.4913373589515686</v>
      </c>
      <c r="K250" s="179">
        <v>8505938.4499999993</v>
      </c>
      <c r="L250" s="179">
        <v>2670073.75</v>
      </c>
      <c r="M250" s="183">
        <v>45.752841949462891</v>
      </c>
      <c r="N250" s="167">
        <v>0</v>
      </c>
      <c r="O250" s="179">
        <v>3485960</v>
      </c>
      <c r="P250" s="179">
        <v>104686</v>
      </c>
      <c r="Q250" s="183">
        <v>3.1</v>
      </c>
      <c r="R250" s="166">
        <v>0</v>
      </c>
      <c r="S250" s="179"/>
      <c r="T250" s="181"/>
      <c r="U250" s="159"/>
    </row>
    <row r="251" spans="1:21" x14ac:dyDescent="0.35">
      <c r="A251" s="162">
        <v>111291304</v>
      </c>
      <c r="B251" s="159"/>
      <c r="C251" s="109" t="s">
        <v>318</v>
      </c>
      <c r="D251" s="162" t="s">
        <v>319</v>
      </c>
      <c r="E251" s="162" t="s">
        <v>35</v>
      </c>
      <c r="F251" s="3">
        <v>198</v>
      </c>
      <c r="G251" s="3" t="s">
        <v>36</v>
      </c>
      <c r="H251" s="178">
        <v>6643993</v>
      </c>
      <c r="I251" s="178">
        <v>31580</v>
      </c>
      <c r="J251" s="182">
        <v>0.47758662700653076</v>
      </c>
      <c r="K251" s="178">
        <v>849600.19</v>
      </c>
      <c r="L251" s="178">
        <v>254648.65625</v>
      </c>
      <c r="M251" s="182">
        <v>42.801582336425781</v>
      </c>
      <c r="N251" s="107">
        <v>0</v>
      </c>
      <c r="O251" s="178">
        <v>761969</v>
      </c>
      <c r="P251" s="178">
        <v>16124</v>
      </c>
      <c r="Q251" s="182">
        <v>2.1999999999999997</v>
      </c>
      <c r="R251" s="65">
        <v>0</v>
      </c>
      <c r="S251" s="178"/>
      <c r="T251" s="180"/>
      <c r="U251" s="159"/>
    </row>
    <row r="252" spans="1:21" x14ac:dyDescent="0.35">
      <c r="A252" s="162">
        <v>111292304</v>
      </c>
      <c r="B252" s="159"/>
      <c r="C252" s="163" t="s">
        <v>320</v>
      </c>
      <c r="D252" s="164" t="s">
        <v>319</v>
      </c>
      <c r="E252" s="164" t="s">
        <v>35</v>
      </c>
      <c r="F252" s="165">
        <v>198</v>
      </c>
      <c r="G252" s="165" t="s">
        <v>36</v>
      </c>
      <c r="H252" s="179">
        <v>3384599</v>
      </c>
      <c r="I252" s="179">
        <v>19352</v>
      </c>
      <c r="J252" s="183">
        <v>0.5750543475151062</v>
      </c>
      <c r="K252" s="179">
        <v>176499</v>
      </c>
      <c r="L252" s="179">
        <v>50000</v>
      </c>
      <c r="M252" s="183">
        <v>39.526004791259766</v>
      </c>
      <c r="N252" s="167">
        <v>0</v>
      </c>
      <c r="O252" s="179">
        <v>365235</v>
      </c>
      <c r="P252" s="179">
        <v>11330</v>
      </c>
      <c r="Q252" s="183">
        <v>3.2</v>
      </c>
      <c r="R252" s="166">
        <v>0</v>
      </c>
      <c r="S252" s="179"/>
      <c r="T252" s="181"/>
      <c r="U252" s="159"/>
    </row>
    <row r="253" spans="1:21" x14ac:dyDescent="0.35">
      <c r="A253" s="162">
        <v>111297504</v>
      </c>
      <c r="B253" s="159"/>
      <c r="C253" s="109" t="s">
        <v>321</v>
      </c>
      <c r="D253" s="162" t="s">
        <v>319</v>
      </c>
      <c r="E253" s="162" t="s">
        <v>35</v>
      </c>
      <c r="F253" s="3">
        <v>198</v>
      </c>
      <c r="G253" s="3" t="s">
        <v>36</v>
      </c>
      <c r="H253" s="178">
        <v>5098174</v>
      </c>
      <c r="I253" s="178">
        <v>16571</v>
      </c>
      <c r="J253" s="182">
        <v>0.32609787583351135</v>
      </c>
      <c r="K253" s="178">
        <v>654374.48</v>
      </c>
      <c r="L253" s="178">
        <v>207151</v>
      </c>
      <c r="M253" s="182">
        <v>46.319347381591797</v>
      </c>
      <c r="N253" s="107">
        <v>0</v>
      </c>
      <c r="O253" s="178">
        <v>605386</v>
      </c>
      <c r="P253" s="178">
        <v>20148</v>
      </c>
      <c r="Q253" s="182">
        <v>3.4000000000000004</v>
      </c>
      <c r="R253" s="65">
        <v>0</v>
      </c>
      <c r="S253" s="178"/>
      <c r="T253" s="180"/>
      <c r="U253" s="159"/>
    </row>
    <row r="254" spans="1:21" x14ac:dyDescent="0.35">
      <c r="A254" s="162">
        <v>101301303</v>
      </c>
      <c r="B254" s="159"/>
      <c r="C254" s="163" t="s">
        <v>322</v>
      </c>
      <c r="D254" s="164" t="s">
        <v>323</v>
      </c>
      <c r="E254" s="164" t="s">
        <v>304</v>
      </c>
      <c r="F254" s="165">
        <v>205</v>
      </c>
      <c r="G254" s="165" t="s">
        <v>36</v>
      </c>
      <c r="H254" s="179">
        <v>8195369</v>
      </c>
      <c r="I254" s="179">
        <v>43266</v>
      </c>
      <c r="J254" s="183">
        <v>0.53073424100875854</v>
      </c>
      <c r="K254" s="179">
        <v>807524.29</v>
      </c>
      <c r="L254" s="179">
        <v>191129.875</v>
      </c>
      <c r="M254" s="183">
        <v>31.007724761962891</v>
      </c>
      <c r="N254" s="167">
        <v>0</v>
      </c>
      <c r="O254" s="179">
        <v>1226587</v>
      </c>
      <c r="P254" s="179">
        <v>37080</v>
      </c>
      <c r="Q254" s="183">
        <v>3.1</v>
      </c>
      <c r="R254" s="166">
        <v>0</v>
      </c>
      <c r="S254" s="179"/>
      <c r="T254" s="181"/>
      <c r="U254" s="159"/>
    </row>
    <row r="255" spans="1:21" x14ac:dyDescent="0.35">
      <c r="A255" s="162">
        <v>101301403</v>
      </c>
      <c r="B255" s="159"/>
      <c r="C255" s="109" t="s">
        <v>324</v>
      </c>
      <c r="D255" s="162" t="s">
        <v>323</v>
      </c>
      <c r="E255" s="162" t="s">
        <v>304</v>
      </c>
      <c r="F255" s="3">
        <v>205</v>
      </c>
      <c r="G255" s="3" t="s">
        <v>36</v>
      </c>
      <c r="H255" s="178">
        <v>10419138</v>
      </c>
      <c r="I255" s="178">
        <v>20485</v>
      </c>
      <c r="J255" s="182">
        <v>0.19699667394161224</v>
      </c>
      <c r="K255" s="178">
        <v>1414872.75</v>
      </c>
      <c r="L255" s="178">
        <v>353982</v>
      </c>
      <c r="M255" s="182">
        <v>33.366489410400391</v>
      </c>
      <c r="N255" s="107">
        <v>0</v>
      </c>
      <c r="O255" s="178">
        <v>2325656</v>
      </c>
      <c r="P255" s="178">
        <v>108338</v>
      </c>
      <c r="Q255" s="182">
        <v>4.9000000000000004</v>
      </c>
      <c r="R255" s="65">
        <v>80273</v>
      </c>
      <c r="S255" s="178">
        <v>-3313</v>
      </c>
      <c r="T255" s="180">
        <v>-3.9635825157165527</v>
      </c>
      <c r="U255" s="159"/>
    </row>
    <row r="256" spans="1:21" x14ac:dyDescent="0.35">
      <c r="A256" s="162">
        <v>101303503</v>
      </c>
      <c r="B256" s="159"/>
      <c r="C256" s="163" t="s">
        <v>325</v>
      </c>
      <c r="D256" s="164" t="s">
        <v>323</v>
      </c>
      <c r="E256" s="164" t="s">
        <v>304</v>
      </c>
      <c r="F256" s="165">
        <v>205</v>
      </c>
      <c r="G256" s="165" t="s">
        <v>36</v>
      </c>
      <c r="H256" s="179">
        <v>6214703</v>
      </c>
      <c r="I256" s="179">
        <v>18731</v>
      </c>
      <c r="J256" s="183">
        <v>0.3023093044757843</v>
      </c>
      <c r="K256" s="179">
        <v>294792</v>
      </c>
      <c r="L256" s="179">
        <v>50000</v>
      </c>
      <c r="M256" s="183">
        <v>20.425504684448242</v>
      </c>
      <c r="N256" s="167">
        <v>0</v>
      </c>
      <c r="O256" s="179">
        <v>1066722</v>
      </c>
      <c r="P256" s="179">
        <v>46083</v>
      </c>
      <c r="Q256" s="183">
        <v>4.5</v>
      </c>
      <c r="R256" s="166">
        <v>0</v>
      </c>
      <c r="S256" s="179"/>
      <c r="T256" s="181"/>
      <c r="U256" s="159"/>
    </row>
    <row r="257" spans="1:21" x14ac:dyDescent="0.35">
      <c r="A257" s="162">
        <v>101306503</v>
      </c>
      <c r="B257" s="159"/>
      <c r="C257" s="109" t="s">
        <v>326</v>
      </c>
      <c r="D257" s="162" t="s">
        <v>323</v>
      </c>
      <c r="E257" s="162" t="s">
        <v>304</v>
      </c>
      <c r="F257" s="3">
        <v>205</v>
      </c>
      <c r="G257" s="3" t="s">
        <v>36</v>
      </c>
      <c r="H257" s="178">
        <v>5875911</v>
      </c>
      <c r="I257" s="178">
        <v>21593</v>
      </c>
      <c r="J257" s="182">
        <v>0.36883887648582458</v>
      </c>
      <c r="K257" s="178">
        <v>513363.19</v>
      </c>
      <c r="L257" s="178">
        <v>137786.8125</v>
      </c>
      <c r="M257" s="182">
        <v>36.686763763427734</v>
      </c>
      <c r="N257" s="107">
        <v>0</v>
      </c>
      <c r="O257" s="178">
        <v>776939</v>
      </c>
      <c r="P257" s="178">
        <v>21962</v>
      </c>
      <c r="Q257" s="182">
        <v>2.9000000000000004</v>
      </c>
      <c r="R257" s="65">
        <v>0</v>
      </c>
      <c r="S257" s="178"/>
      <c r="T257" s="180"/>
      <c r="U257" s="159"/>
    </row>
    <row r="258" spans="1:21" x14ac:dyDescent="0.35">
      <c r="A258" s="162">
        <v>101308503</v>
      </c>
      <c r="B258" s="159"/>
      <c r="C258" s="163" t="s">
        <v>327</v>
      </c>
      <c r="D258" s="164" t="s">
        <v>323</v>
      </c>
      <c r="E258" s="164" t="s">
        <v>304</v>
      </c>
      <c r="F258" s="165">
        <v>205</v>
      </c>
      <c r="G258" s="165" t="s">
        <v>36</v>
      </c>
      <c r="H258" s="179">
        <v>4397798</v>
      </c>
      <c r="I258" s="179">
        <v>32233</v>
      </c>
      <c r="J258" s="183">
        <v>0.73834657669067383</v>
      </c>
      <c r="K258" s="179">
        <v>198630</v>
      </c>
      <c r="L258" s="179">
        <v>50000</v>
      </c>
      <c r="M258" s="183">
        <v>33.640583038330078</v>
      </c>
      <c r="N258" s="167">
        <v>0</v>
      </c>
      <c r="O258" s="179">
        <v>754664</v>
      </c>
      <c r="P258" s="179">
        <v>35413</v>
      </c>
      <c r="Q258" s="183">
        <v>4.9000000000000004</v>
      </c>
      <c r="R258" s="166">
        <v>100046</v>
      </c>
      <c r="S258" s="179">
        <v>-2124</v>
      </c>
      <c r="T258" s="181">
        <v>-2.0788881778717041</v>
      </c>
      <c r="U258" s="159"/>
    </row>
    <row r="259" spans="1:21" x14ac:dyDescent="0.35">
      <c r="A259" s="162">
        <v>111312503</v>
      </c>
      <c r="B259" s="159"/>
      <c r="C259" s="109" t="s">
        <v>328</v>
      </c>
      <c r="D259" s="162" t="s">
        <v>329</v>
      </c>
      <c r="E259" s="162" t="s">
        <v>138</v>
      </c>
      <c r="F259" s="3">
        <v>117</v>
      </c>
      <c r="G259" s="3" t="s">
        <v>36</v>
      </c>
      <c r="H259" s="178">
        <v>9994718</v>
      </c>
      <c r="I259" s="178">
        <v>27059</v>
      </c>
      <c r="J259" s="182">
        <v>0.27146795392036438</v>
      </c>
      <c r="K259" s="178">
        <v>2715443.95</v>
      </c>
      <c r="L259" s="178">
        <v>906678.5625</v>
      </c>
      <c r="M259" s="182">
        <v>50.126930236816406</v>
      </c>
      <c r="N259" s="107">
        <v>0</v>
      </c>
      <c r="O259" s="178">
        <v>1924104</v>
      </c>
      <c r="P259" s="178">
        <v>47477</v>
      </c>
      <c r="Q259" s="182">
        <v>2.5</v>
      </c>
      <c r="R259" s="65">
        <v>0</v>
      </c>
      <c r="S259" s="178"/>
      <c r="T259" s="180"/>
      <c r="U259" s="159"/>
    </row>
    <row r="260" spans="1:21" x14ac:dyDescent="0.35">
      <c r="A260" s="162">
        <v>111312804</v>
      </c>
      <c r="B260" s="159"/>
      <c r="C260" s="163" t="s">
        <v>330</v>
      </c>
      <c r="D260" s="164" t="s">
        <v>329</v>
      </c>
      <c r="E260" s="164" t="s">
        <v>138</v>
      </c>
      <c r="F260" s="165">
        <v>117</v>
      </c>
      <c r="G260" s="165" t="s">
        <v>36</v>
      </c>
      <c r="H260" s="179">
        <v>5914039</v>
      </c>
      <c r="I260" s="179">
        <v>12596</v>
      </c>
      <c r="J260" s="183">
        <v>0.21343933045864105</v>
      </c>
      <c r="K260" s="179">
        <v>1530751.14</v>
      </c>
      <c r="L260" s="179">
        <v>487816.6875</v>
      </c>
      <c r="M260" s="183">
        <v>46.773475646972656</v>
      </c>
      <c r="N260" s="167">
        <v>0</v>
      </c>
      <c r="O260" s="179">
        <v>674391</v>
      </c>
      <c r="P260" s="179">
        <v>15309</v>
      </c>
      <c r="Q260" s="183">
        <v>2.2999999999999998</v>
      </c>
      <c r="R260" s="166">
        <v>50580</v>
      </c>
      <c r="S260" s="179">
        <v>-31851</v>
      </c>
      <c r="T260" s="181">
        <v>-38.639591217041016</v>
      </c>
      <c r="U260" s="159"/>
    </row>
    <row r="261" spans="1:21" x14ac:dyDescent="0.35">
      <c r="A261" s="162">
        <v>111316003</v>
      </c>
      <c r="B261" s="159"/>
      <c r="C261" s="109" t="s">
        <v>331</v>
      </c>
      <c r="D261" s="162" t="s">
        <v>329</v>
      </c>
      <c r="E261" s="162" t="s">
        <v>138</v>
      </c>
      <c r="F261" s="3">
        <v>117</v>
      </c>
      <c r="G261" s="3" t="s">
        <v>36</v>
      </c>
      <c r="H261" s="178">
        <v>11284479</v>
      </c>
      <c r="I261" s="178">
        <v>48948</v>
      </c>
      <c r="J261" s="182">
        <v>0.43565365672111511</v>
      </c>
      <c r="K261" s="178">
        <v>2331968.4700000002</v>
      </c>
      <c r="L261" s="178">
        <v>742328.625</v>
      </c>
      <c r="M261" s="182">
        <v>46.697914123535156</v>
      </c>
      <c r="N261" s="107">
        <v>0</v>
      </c>
      <c r="O261" s="178">
        <v>1273419</v>
      </c>
      <c r="P261" s="178">
        <v>36257</v>
      </c>
      <c r="Q261" s="182">
        <v>2.9000000000000004</v>
      </c>
      <c r="R261" s="65">
        <v>172872</v>
      </c>
      <c r="S261" s="178">
        <v>75573</v>
      </c>
      <c r="T261" s="180">
        <v>77.670890808105469</v>
      </c>
      <c r="U261" s="159"/>
    </row>
    <row r="262" spans="1:21" x14ac:dyDescent="0.35">
      <c r="A262" s="162">
        <v>111317503</v>
      </c>
      <c r="B262" s="159"/>
      <c r="C262" s="163" t="s">
        <v>332</v>
      </c>
      <c r="D262" s="164" t="s">
        <v>329</v>
      </c>
      <c r="E262" s="164" t="s">
        <v>138</v>
      </c>
      <c r="F262" s="165">
        <v>117</v>
      </c>
      <c r="G262" s="165" t="s">
        <v>36</v>
      </c>
      <c r="H262" s="179">
        <v>8075682</v>
      </c>
      <c r="I262" s="179">
        <v>22252</v>
      </c>
      <c r="J262" s="183">
        <v>0.27630463242530823</v>
      </c>
      <c r="K262" s="179">
        <v>2128336.91</v>
      </c>
      <c r="L262" s="179">
        <v>749863.25</v>
      </c>
      <c r="M262" s="183">
        <v>54.398082733154297</v>
      </c>
      <c r="N262" s="167">
        <v>0</v>
      </c>
      <c r="O262" s="179">
        <v>969630</v>
      </c>
      <c r="P262" s="179">
        <v>18539</v>
      </c>
      <c r="Q262" s="183">
        <v>1.9</v>
      </c>
      <c r="R262" s="166">
        <v>158588</v>
      </c>
      <c r="S262" s="179">
        <v>3034</v>
      </c>
      <c r="T262" s="181">
        <v>1.9504480361938477</v>
      </c>
      <c r="U262" s="159"/>
    </row>
    <row r="263" spans="1:21" x14ac:dyDescent="0.35">
      <c r="A263" s="162">
        <v>128323303</v>
      </c>
      <c r="B263" s="159"/>
      <c r="C263" s="109" t="s">
        <v>333</v>
      </c>
      <c r="D263" s="162" t="s">
        <v>334</v>
      </c>
      <c r="E263" s="162" t="s">
        <v>90</v>
      </c>
      <c r="F263" s="3">
        <v>124</v>
      </c>
      <c r="G263" s="3" t="s">
        <v>36</v>
      </c>
      <c r="H263" s="178">
        <v>7140303</v>
      </c>
      <c r="I263" s="178">
        <v>2453</v>
      </c>
      <c r="J263" s="182">
        <v>3.4366089850664139E-2</v>
      </c>
      <c r="K263" s="178">
        <v>548018.69999999995</v>
      </c>
      <c r="L263" s="178">
        <v>128602.5078125</v>
      </c>
      <c r="M263" s="182">
        <v>30.662265777587891</v>
      </c>
      <c r="N263" s="107">
        <v>0</v>
      </c>
      <c r="O263" s="178">
        <v>961352</v>
      </c>
      <c r="P263" s="178">
        <v>37768</v>
      </c>
      <c r="Q263" s="182">
        <v>4.1000000000000005</v>
      </c>
      <c r="R263" s="65">
        <v>0</v>
      </c>
      <c r="S263" s="178"/>
      <c r="T263" s="180"/>
      <c r="U263" s="159"/>
    </row>
    <row r="264" spans="1:21" x14ac:dyDescent="0.35">
      <c r="A264" s="162">
        <v>128323703</v>
      </c>
      <c r="B264" s="159"/>
      <c r="C264" s="163" t="s">
        <v>335</v>
      </c>
      <c r="D264" s="164" t="s">
        <v>334</v>
      </c>
      <c r="E264" s="164" t="s">
        <v>90</v>
      </c>
      <c r="F264" s="165">
        <v>124</v>
      </c>
      <c r="G264" s="165" t="s">
        <v>36</v>
      </c>
      <c r="H264" s="179">
        <v>12731491</v>
      </c>
      <c r="I264" s="179">
        <v>104904</v>
      </c>
      <c r="J264" s="183">
        <v>0.83081835508346558</v>
      </c>
      <c r="K264" s="179">
        <v>453791</v>
      </c>
      <c r="L264" s="179">
        <v>50000</v>
      </c>
      <c r="M264" s="183">
        <v>12.382643699645996</v>
      </c>
      <c r="N264" s="167">
        <v>0</v>
      </c>
      <c r="O264" s="179">
        <v>2494955</v>
      </c>
      <c r="P264" s="179">
        <v>79928</v>
      </c>
      <c r="Q264" s="183">
        <v>3.3000000000000003</v>
      </c>
      <c r="R264" s="166">
        <v>0</v>
      </c>
      <c r="S264" s="179"/>
      <c r="T264" s="181"/>
      <c r="U264" s="159"/>
    </row>
    <row r="265" spans="1:21" x14ac:dyDescent="0.35">
      <c r="A265" s="162">
        <v>128325203</v>
      </c>
      <c r="B265" s="159"/>
      <c r="C265" s="109" t="s">
        <v>336</v>
      </c>
      <c r="D265" s="162" t="s">
        <v>334</v>
      </c>
      <c r="E265" s="162" t="s">
        <v>90</v>
      </c>
      <c r="F265" s="3">
        <v>124</v>
      </c>
      <c r="G265" s="3" t="s">
        <v>36</v>
      </c>
      <c r="H265" s="178">
        <v>11305965</v>
      </c>
      <c r="I265" s="178">
        <v>54078</v>
      </c>
      <c r="J265" s="182">
        <v>0.48061272501945496</v>
      </c>
      <c r="K265" s="178">
        <v>740104.05</v>
      </c>
      <c r="L265" s="178">
        <v>164595.953125</v>
      </c>
      <c r="M265" s="182">
        <v>28.600112915039063</v>
      </c>
      <c r="N265" s="107">
        <v>0</v>
      </c>
      <c r="O265" s="178">
        <v>1508747</v>
      </c>
      <c r="P265" s="178">
        <v>58346</v>
      </c>
      <c r="Q265" s="182">
        <v>4</v>
      </c>
      <c r="R265" s="65">
        <v>32429</v>
      </c>
      <c r="S265" s="178">
        <v>-3225</v>
      </c>
      <c r="T265" s="180">
        <v>-9.0452680587768555</v>
      </c>
      <c r="U265" s="159"/>
    </row>
    <row r="266" spans="1:21" x14ac:dyDescent="0.35">
      <c r="A266" s="162">
        <v>128326303</v>
      </c>
      <c r="B266" s="159"/>
      <c r="C266" s="163" t="s">
        <v>337</v>
      </c>
      <c r="D266" s="164" t="s">
        <v>334</v>
      </c>
      <c r="E266" s="164" t="s">
        <v>90</v>
      </c>
      <c r="F266" s="165">
        <v>124</v>
      </c>
      <c r="G266" s="165" t="s">
        <v>36</v>
      </c>
      <c r="H266" s="179">
        <v>8275821</v>
      </c>
      <c r="I266" s="179">
        <v>25994</v>
      </c>
      <c r="J266" s="183">
        <v>0.31508538126945496</v>
      </c>
      <c r="K266" s="179">
        <v>294325</v>
      </c>
      <c r="L266" s="179">
        <v>50000</v>
      </c>
      <c r="M266" s="183">
        <v>20.464544296264648</v>
      </c>
      <c r="N266" s="167">
        <v>0</v>
      </c>
      <c r="O266" s="179">
        <v>1074610</v>
      </c>
      <c r="P266" s="179">
        <v>37976</v>
      </c>
      <c r="Q266" s="183">
        <v>3.6999999999999997</v>
      </c>
      <c r="R266" s="166">
        <v>55651</v>
      </c>
      <c r="S266" s="179">
        <v>3639</v>
      </c>
      <c r="T266" s="181">
        <v>6.996462345123291</v>
      </c>
      <c r="U266" s="159"/>
    </row>
    <row r="267" spans="1:21" x14ac:dyDescent="0.35">
      <c r="A267" s="162">
        <v>128327303</v>
      </c>
      <c r="B267" s="159"/>
      <c r="C267" s="109" t="s">
        <v>338</v>
      </c>
      <c r="D267" s="162" t="s">
        <v>334</v>
      </c>
      <c r="E267" s="162" t="s">
        <v>90</v>
      </c>
      <c r="F267" s="3">
        <v>124</v>
      </c>
      <c r="G267" s="3" t="s">
        <v>36</v>
      </c>
      <c r="H267" s="178">
        <v>9738051</v>
      </c>
      <c r="I267" s="178">
        <v>23736</v>
      </c>
      <c r="J267" s="182">
        <v>0.2443404346704483</v>
      </c>
      <c r="K267" s="178">
        <v>318571</v>
      </c>
      <c r="L267" s="178">
        <v>50000</v>
      </c>
      <c r="M267" s="182">
        <v>18.617050170898438</v>
      </c>
      <c r="N267" s="107">
        <v>0</v>
      </c>
      <c r="O267" s="178">
        <v>1120127</v>
      </c>
      <c r="P267" s="178">
        <v>23464</v>
      </c>
      <c r="Q267" s="182">
        <v>2.1</v>
      </c>
      <c r="R267" s="65">
        <v>0</v>
      </c>
      <c r="S267" s="178"/>
      <c r="T267" s="180"/>
      <c r="U267" s="159"/>
    </row>
    <row r="268" spans="1:21" x14ac:dyDescent="0.35">
      <c r="A268" s="162">
        <v>128321103</v>
      </c>
      <c r="B268" s="159"/>
      <c r="C268" s="163" t="s">
        <v>339</v>
      </c>
      <c r="D268" s="164" t="s">
        <v>334</v>
      </c>
      <c r="E268" s="164" t="s">
        <v>90</v>
      </c>
      <c r="F268" s="165">
        <v>124</v>
      </c>
      <c r="G268" s="165" t="s">
        <v>36</v>
      </c>
      <c r="H268" s="179">
        <v>10990029</v>
      </c>
      <c r="I268" s="179">
        <v>54086</v>
      </c>
      <c r="J268" s="183">
        <v>0.49457097053527832</v>
      </c>
      <c r="K268" s="179">
        <v>428088</v>
      </c>
      <c r="L268" s="179">
        <v>50000</v>
      </c>
      <c r="M268" s="183">
        <v>13.224434852600098</v>
      </c>
      <c r="N268" s="167">
        <v>0</v>
      </c>
      <c r="O268" s="179">
        <v>1754637</v>
      </c>
      <c r="P268" s="179">
        <v>59136</v>
      </c>
      <c r="Q268" s="183">
        <v>3.5000000000000004</v>
      </c>
      <c r="R268" s="166">
        <v>176499</v>
      </c>
      <c r="S268" s="179">
        <v>16938</v>
      </c>
      <c r="T268" s="181">
        <v>10.615375518798828</v>
      </c>
      <c r="U268" s="159"/>
    </row>
    <row r="269" spans="1:21" x14ac:dyDescent="0.35">
      <c r="A269" s="162">
        <v>128328003</v>
      </c>
      <c r="B269" s="159"/>
      <c r="C269" s="109" t="s">
        <v>340</v>
      </c>
      <c r="D269" s="162" t="s">
        <v>334</v>
      </c>
      <c r="E269" s="162" t="s">
        <v>90</v>
      </c>
      <c r="F269" s="3">
        <v>124</v>
      </c>
      <c r="G269" s="3" t="s">
        <v>36</v>
      </c>
      <c r="H269" s="178">
        <v>9817967</v>
      </c>
      <c r="I269" s="178">
        <v>19984</v>
      </c>
      <c r="J269" s="182">
        <v>0.20396034419536591</v>
      </c>
      <c r="K269" s="178">
        <v>311314.74</v>
      </c>
      <c r="L269" s="178">
        <v>50000</v>
      </c>
      <c r="M269" s="182">
        <v>19.134014129638672</v>
      </c>
      <c r="N269" s="107">
        <v>0</v>
      </c>
      <c r="O269" s="178">
        <v>1153607</v>
      </c>
      <c r="P269" s="178">
        <v>33423</v>
      </c>
      <c r="Q269" s="182">
        <v>3</v>
      </c>
      <c r="R269" s="65">
        <v>0</v>
      </c>
      <c r="S269" s="178"/>
      <c r="T269" s="180"/>
      <c r="U269" s="159"/>
    </row>
    <row r="270" spans="1:21" x14ac:dyDescent="0.35">
      <c r="A270" s="162">
        <v>106330703</v>
      </c>
      <c r="B270" s="159"/>
      <c r="C270" s="163" t="s">
        <v>341</v>
      </c>
      <c r="D270" s="164" t="s">
        <v>342</v>
      </c>
      <c r="E270" s="164" t="s">
        <v>90</v>
      </c>
      <c r="F270" s="165">
        <v>121</v>
      </c>
      <c r="G270" s="165" t="s">
        <v>36</v>
      </c>
      <c r="H270" s="179">
        <v>8084324</v>
      </c>
      <c r="I270" s="179">
        <v>17989</v>
      </c>
      <c r="J270" s="183">
        <v>0.22301329672336578</v>
      </c>
      <c r="K270" s="179">
        <v>1518827.07</v>
      </c>
      <c r="L270" s="179">
        <v>508007.875</v>
      </c>
      <c r="M270" s="183">
        <v>50.257045745849609</v>
      </c>
      <c r="N270" s="167">
        <v>0</v>
      </c>
      <c r="O270" s="179">
        <v>897541</v>
      </c>
      <c r="P270" s="179">
        <v>15513</v>
      </c>
      <c r="Q270" s="183">
        <v>1.7999999999999998</v>
      </c>
      <c r="R270" s="166">
        <v>70597</v>
      </c>
      <c r="S270" s="179">
        <v>-32034</v>
      </c>
      <c r="T270" s="181">
        <v>-31.212791442871094</v>
      </c>
      <c r="U270" s="159"/>
    </row>
    <row r="271" spans="1:21" x14ac:dyDescent="0.35">
      <c r="A271" s="162">
        <v>106330803</v>
      </c>
      <c r="B271" s="159"/>
      <c r="C271" s="109" t="s">
        <v>343</v>
      </c>
      <c r="D271" s="162" t="s">
        <v>342</v>
      </c>
      <c r="E271" s="162" t="s">
        <v>90</v>
      </c>
      <c r="F271" s="3">
        <v>121</v>
      </c>
      <c r="G271" s="3" t="s">
        <v>36</v>
      </c>
      <c r="H271" s="178">
        <v>10550233</v>
      </c>
      <c r="I271" s="178">
        <v>30336</v>
      </c>
      <c r="J271" s="182">
        <v>0.28836783766746521</v>
      </c>
      <c r="K271" s="178">
        <v>2773580.15</v>
      </c>
      <c r="L271" s="178">
        <v>876935</v>
      </c>
      <c r="M271" s="182">
        <v>46.236110687255859</v>
      </c>
      <c r="N271" s="107">
        <v>0</v>
      </c>
      <c r="O271" s="178">
        <v>1450143</v>
      </c>
      <c r="P271" s="178">
        <v>15975</v>
      </c>
      <c r="Q271" s="182">
        <v>1.0999999999999999</v>
      </c>
      <c r="R271" s="65">
        <v>0</v>
      </c>
      <c r="S271" s="178"/>
      <c r="T271" s="180"/>
      <c r="U271" s="159"/>
    </row>
    <row r="272" spans="1:21" x14ac:dyDescent="0.35">
      <c r="A272" s="162">
        <v>106338003</v>
      </c>
      <c r="B272" s="159"/>
      <c r="C272" s="163" t="s">
        <v>344</v>
      </c>
      <c r="D272" s="164" t="s">
        <v>342</v>
      </c>
      <c r="E272" s="164" t="s">
        <v>90</v>
      </c>
      <c r="F272" s="165">
        <v>121</v>
      </c>
      <c r="G272" s="165" t="s">
        <v>36</v>
      </c>
      <c r="H272" s="179">
        <v>18140004</v>
      </c>
      <c r="I272" s="179">
        <v>69092</v>
      </c>
      <c r="J272" s="183">
        <v>0.38233819603919983</v>
      </c>
      <c r="K272" s="179">
        <v>2122134.73</v>
      </c>
      <c r="L272" s="179">
        <v>684343.9375</v>
      </c>
      <c r="M272" s="183">
        <v>47.596904754638672</v>
      </c>
      <c r="N272" s="167">
        <v>0</v>
      </c>
      <c r="O272" s="179">
        <v>2371759</v>
      </c>
      <c r="P272" s="179">
        <v>66599</v>
      </c>
      <c r="Q272" s="183">
        <v>2.9000000000000004</v>
      </c>
      <c r="R272" s="166">
        <v>0</v>
      </c>
      <c r="S272" s="179"/>
      <c r="T272" s="181"/>
      <c r="U272" s="159"/>
    </row>
    <row r="273" spans="1:21" x14ac:dyDescent="0.35">
      <c r="A273" s="162">
        <v>111343603</v>
      </c>
      <c r="B273" s="159"/>
      <c r="C273" s="109" t="s">
        <v>345</v>
      </c>
      <c r="D273" s="162" t="s">
        <v>346</v>
      </c>
      <c r="E273" s="162" t="s">
        <v>35</v>
      </c>
      <c r="F273" s="3">
        <v>196</v>
      </c>
      <c r="G273" s="3" t="s">
        <v>36</v>
      </c>
      <c r="H273" s="178">
        <v>12632943</v>
      </c>
      <c r="I273" s="178">
        <v>50942</v>
      </c>
      <c r="J273" s="182">
        <v>0.40487995743751526</v>
      </c>
      <c r="K273" s="178">
        <v>2588648.98</v>
      </c>
      <c r="L273" s="178">
        <v>960067.375</v>
      </c>
      <c r="M273" s="182">
        <v>58.951137542724609</v>
      </c>
      <c r="N273" s="107">
        <v>0</v>
      </c>
      <c r="O273" s="178">
        <v>2087901</v>
      </c>
      <c r="P273" s="178">
        <v>34532</v>
      </c>
      <c r="Q273" s="182">
        <v>1.7000000000000002</v>
      </c>
      <c r="R273" s="65">
        <v>208945</v>
      </c>
      <c r="S273" s="178">
        <v>75634</v>
      </c>
      <c r="T273" s="180">
        <v>56.735004425048828</v>
      </c>
      <c r="U273" s="159"/>
    </row>
    <row r="274" spans="1:21" x14ac:dyDescent="0.35">
      <c r="A274" s="162">
        <v>119350303</v>
      </c>
      <c r="B274" s="159"/>
      <c r="C274" s="163" t="s">
        <v>347</v>
      </c>
      <c r="D274" s="164" t="s">
        <v>348</v>
      </c>
      <c r="E274" s="164" t="s">
        <v>147</v>
      </c>
      <c r="F274" s="165">
        <v>163</v>
      </c>
      <c r="G274" s="165" t="s">
        <v>36</v>
      </c>
      <c r="H274" s="179">
        <v>8285238</v>
      </c>
      <c r="I274" s="179">
        <v>44989</v>
      </c>
      <c r="J274" s="183">
        <v>0.5459665060043335</v>
      </c>
      <c r="K274" s="179">
        <v>3145525.3</v>
      </c>
      <c r="L274" s="179">
        <v>1143973</v>
      </c>
      <c r="M274" s="183">
        <v>57.154293060302734</v>
      </c>
      <c r="N274" s="167">
        <v>0</v>
      </c>
      <c r="O274" s="179">
        <v>2160559</v>
      </c>
      <c r="P274" s="179">
        <v>58873</v>
      </c>
      <c r="Q274" s="183">
        <v>2.8000000000000003</v>
      </c>
      <c r="R274" s="166">
        <v>0</v>
      </c>
      <c r="S274" s="179"/>
      <c r="T274" s="181"/>
      <c r="U274" s="159"/>
    </row>
    <row r="275" spans="1:21" x14ac:dyDescent="0.35">
      <c r="A275" s="162">
        <v>119351303</v>
      </c>
      <c r="B275" s="159"/>
      <c r="C275" s="109" t="s">
        <v>349</v>
      </c>
      <c r="D275" s="162" t="s">
        <v>348</v>
      </c>
      <c r="E275" s="162" t="s">
        <v>147</v>
      </c>
      <c r="F275" s="3">
        <v>168</v>
      </c>
      <c r="G275" s="3" t="s">
        <v>36</v>
      </c>
      <c r="H275" s="178">
        <v>13183253</v>
      </c>
      <c r="I275" s="178">
        <v>89828</v>
      </c>
      <c r="J275" s="182">
        <v>0.6860542893409729</v>
      </c>
      <c r="K275" s="178">
        <v>5147530.37</v>
      </c>
      <c r="L275" s="178">
        <v>1609498.875</v>
      </c>
      <c r="M275" s="182">
        <v>45.491367340087891</v>
      </c>
      <c r="N275" s="107">
        <v>0</v>
      </c>
      <c r="O275" s="178">
        <v>2080998</v>
      </c>
      <c r="P275" s="178">
        <v>99435</v>
      </c>
      <c r="Q275" s="182">
        <v>5</v>
      </c>
      <c r="R275" s="65">
        <v>0</v>
      </c>
      <c r="S275" s="178"/>
      <c r="T275" s="180"/>
      <c r="U275" s="159"/>
    </row>
    <row r="276" spans="1:21" x14ac:dyDescent="0.35">
      <c r="A276" s="162">
        <v>119352203</v>
      </c>
      <c r="B276" s="159"/>
      <c r="C276" s="163" t="s">
        <v>350</v>
      </c>
      <c r="D276" s="164" t="s">
        <v>348</v>
      </c>
      <c r="E276" s="164" t="s">
        <v>48</v>
      </c>
      <c r="F276" s="165"/>
      <c r="G276" s="165" t="s">
        <v>36</v>
      </c>
      <c r="H276" s="179">
        <v>5338882</v>
      </c>
      <c r="I276" s="179">
        <v>24367</v>
      </c>
      <c r="J276" s="183">
        <v>0.45849904417991638</v>
      </c>
      <c r="K276" s="179">
        <v>1222687.92</v>
      </c>
      <c r="L276" s="179">
        <v>258601.1875</v>
      </c>
      <c r="M276" s="183">
        <v>26.823434829711914</v>
      </c>
      <c r="N276" s="167">
        <v>0</v>
      </c>
      <c r="O276" s="179">
        <v>1241953</v>
      </c>
      <c r="P276" s="179">
        <v>28868</v>
      </c>
      <c r="Q276" s="183">
        <v>2.4</v>
      </c>
      <c r="R276" s="166">
        <v>0</v>
      </c>
      <c r="S276" s="179"/>
      <c r="T276" s="181"/>
      <c r="U276" s="159"/>
    </row>
    <row r="277" spans="1:21" x14ac:dyDescent="0.35">
      <c r="A277" s="162">
        <v>119354603</v>
      </c>
      <c r="B277" s="159"/>
      <c r="C277" s="109" t="s">
        <v>351</v>
      </c>
      <c r="D277" s="162" t="s">
        <v>348</v>
      </c>
      <c r="E277" s="162" t="s">
        <v>147</v>
      </c>
      <c r="F277" s="3">
        <v>169</v>
      </c>
      <c r="G277" s="3" t="s">
        <v>36</v>
      </c>
      <c r="H277" s="178">
        <v>6241069</v>
      </c>
      <c r="I277" s="178">
        <v>22711</v>
      </c>
      <c r="J277" s="182">
        <v>0.36522504687309265</v>
      </c>
      <c r="K277" s="178">
        <v>1115254.97</v>
      </c>
      <c r="L277" s="178">
        <v>350171.125</v>
      </c>
      <c r="M277" s="182">
        <v>45.768989562988281</v>
      </c>
      <c r="N277" s="107">
        <v>0</v>
      </c>
      <c r="O277" s="178">
        <v>1276429</v>
      </c>
      <c r="P277" s="178">
        <v>41974</v>
      </c>
      <c r="Q277" s="182">
        <v>3.4000000000000004</v>
      </c>
      <c r="R277" s="65">
        <v>0</v>
      </c>
      <c r="S277" s="178"/>
      <c r="T277" s="180"/>
      <c r="U277" s="159"/>
    </row>
    <row r="278" spans="1:21" x14ac:dyDescent="0.35">
      <c r="A278" s="162">
        <v>119355503</v>
      </c>
      <c r="B278" s="159"/>
      <c r="C278" s="163" t="s">
        <v>352</v>
      </c>
      <c r="D278" s="164" t="s">
        <v>348</v>
      </c>
      <c r="E278" s="164" t="s">
        <v>147</v>
      </c>
      <c r="F278" s="165">
        <v>165</v>
      </c>
      <c r="G278" s="165" t="s">
        <v>36</v>
      </c>
      <c r="H278" s="179">
        <v>7644148</v>
      </c>
      <c r="I278" s="179">
        <v>55814</v>
      </c>
      <c r="J278" s="183">
        <v>0.7355237603187561</v>
      </c>
      <c r="K278" s="179">
        <v>2769796.11</v>
      </c>
      <c r="L278" s="179">
        <v>858943.4375</v>
      </c>
      <c r="M278" s="183">
        <v>44.950790405273438</v>
      </c>
      <c r="N278" s="167">
        <v>0</v>
      </c>
      <c r="O278" s="179">
        <v>1403448</v>
      </c>
      <c r="P278" s="179">
        <v>83595</v>
      </c>
      <c r="Q278" s="183">
        <v>6.3</v>
      </c>
      <c r="R278" s="166">
        <v>0</v>
      </c>
      <c r="S278" s="179"/>
      <c r="T278" s="181"/>
      <c r="U278" s="159"/>
    </row>
    <row r="279" spans="1:21" x14ac:dyDescent="0.35">
      <c r="A279" s="162">
        <v>119356503</v>
      </c>
      <c r="B279" s="159"/>
      <c r="C279" s="109" t="s">
        <v>353</v>
      </c>
      <c r="D279" s="162" t="s">
        <v>348</v>
      </c>
      <c r="E279" s="162" t="s">
        <v>147</v>
      </c>
      <c r="F279" s="3">
        <v>163</v>
      </c>
      <c r="G279" s="3" t="s">
        <v>36</v>
      </c>
      <c r="H279" s="178">
        <v>11127258</v>
      </c>
      <c r="I279" s="178">
        <v>104033</v>
      </c>
      <c r="J279" s="182">
        <v>0.94376194477081299</v>
      </c>
      <c r="K279" s="178">
        <v>517576</v>
      </c>
      <c r="L279" s="178">
        <v>50000</v>
      </c>
      <c r="M279" s="182">
        <v>10.693449020385742</v>
      </c>
      <c r="N279" s="107">
        <v>0</v>
      </c>
      <c r="O279" s="178">
        <v>2408431</v>
      </c>
      <c r="P279" s="178">
        <v>78883</v>
      </c>
      <c r="Q279" s="182">
        <v>3.4000000000000004</v>
      </c>
      <c r="R279" s="65">
        <v>0</v>
      </c>
      <c r="S279" s="178"/>
      <c r="T279" s="180"/>
      <c r="U279" s="159"/>
    </row>
    <row r="280" spans="1:21" x14ac:dyDescent="0.35">
      <c r="A280" s="162">
        <v>119356603</v>
      </c>
      <c r="B280" s="159"/>
      <c r="C280" s="163" t="s">
        <v>354</v>
      </c>
      <c r="D280" s="164" t="s">
        <v>348</v>
      </c>
      <c r="E280" s="164" t="s">
        <v>147</v>
      </c>
      <c r="F280" s="165">
        <v>169</v>
      </c>
      <c r="G280" s="165" t="s">
        <v>36</v>
      </c>
      <c r="H280" s="179">
        <v>3756728</v>
      </c>
      <c r="I280" s="179">
        <v>13926</v>
      </c>
      <c r="J280" s="183">
        <v>0.3720741868019104</v>
      </c>
      <c r="K280" s="179">
        <v>3083963.08</v>
      </c>
      <c r="L280" s="179">
        <v>483027.375</v>
      </c>
      <c r="M280" s="183">
        <v>18.571292877197266</v>
      </c>
      <c r="N280" s="167">
        <v>0</v>
      </c>
      <c r="O280" s="179">
        <v>832395</v>
      </c>
      <c r="P280" s="179">
        <v>29509</v>
      </c>
      <c r="Q280" s="183">
        <v>3.6999999999999997</v>
      </c>
      <c r="R280" s="166">
        <v>0</v>
      </c>
      <c r="S280" s="179"/>
      <c r="T280" s="181"/>
      <c r="U280" s="159"/>
    </row>
    <row r="281" spans="1:21" x14ac:dyDescent="0.35">
      <c r="A281" s="162">
        <v>119357003</v>
      </c>
      <c r="B281" s="159"/>
      <c r="C281" s="109" t="s">
        <v>355</v>
      </c>
      <c r="D281" s="162" t="s">
        <v>348</v>
      </c>
      <c r="E281" s="162" t="s">
        <v>147</v>
      </c>
      <c r="F281" s="3">
        <v>163</v>
      </c>
      <c r="G281" s="3" t="s">
        <v>36</v>
      </c>
      <c r="H281" s="178">
        <v>7179918</v>
      </c>
      <c r="I281" s="178">
        <v>13355</v>
      </c>
      <c r="J281" s="182">
        <v>0.18635153770446777</v>
      </c>
      <c r="K281" s="178">
        <v>3785099.55</v>
      </c>
      <c r="L281" s="178">
        <v>1187625.5</v>
      </c>
      <c r="M281" s="182">
        <v>45.722320556640625</v>
      </c>
      <c r="N281" s="107">
        <v>0</v>
      </c>
      <c r="O281" s="178">
        <v>1126269</v>
      </c>
      <c r="P281" s="178">
        <v>26219</v>
      </c>
      <c r="Q281" s="182">
        <v>2.4</v>
      </c>
      <c r="R281" s="65">
        <v>0</v>
      </c>
      <c r="S281" s="178"/>
      <c r="T281" s="180"/>
      <c r="U281" s="159"/>
    </row>
    <row r="282" spans="1:21" x14ac:dyDescent="0.35">
      <c r="A282" s="162">
        <v>119357402</v>
      </c>
      <c r="B282" s="159"/>
      <c r="C282" s="163" t="s">
        <v>356</v>
      </c>
      <c r="D282" s="164" t="s">
        <v>348</v>
      </c>
      <c r="E282" s="164" t="s">
        <v>48</v>
      </c>
      <c r="F282" s="165"/>
      <c r="G282" s="165" t="s">
        <v>36</v>
      </c>
      <c r="H282" s="179">
        <v>76443753</v>
      </c>
      <c r="I282" s="179">
        <v>1128758</v>
      </c>
      <c r="J282" s="183">
        <v>1.4987161159515381</v>
      </c>
      <c r="K282" s="179">
        <v>35498416.189999998</v>
      </c>
      <c r="L282" s="179">
        <v>9220378</v>
      </c>
      <c r="M282" s="183">
        <v>35.0877685546875</v>
      </c>
      <c r="N282" s="167">
        <v>8.6087074279785156</v>
      </c>
      <c r="O282" s="179">
        <v>11261324</v>
      </c>
      <c r="P282" s="179">
        <v>577531</v>
      </c>
      <c r="Q282" s="183">
        <v>5.4</v>
      </c>
      <c r="R282" s="166">
        <v>0</v>
      </c>
      <c r="S282" s="179"/>
      <c r="T282" s="181"/>
      <c r="U282" s="159"/>
    </row>
    <row r="283" spans="1:21" x14ac:dyDescent="0.35">
      <c r="A283" s="162">
        <v>119358403</v>
      </c>
      <c r="B283" s="159"/>
      <c r="C283" s="109" t="s">
        <v>357</v>
      </c>
      <c r="D283" s="162" t="s">
        <v>348</v>
      </c>
      <c r="E283" s="162" t="s">
        <v>147</v>
      </c>
      <c r="F283" s="3">
        <v>163</v>
      </c>
      <c r="G283" s="3" t="s">
        <v>36</v>
      </c>
      <c r="H283" s="178">
        <v>10492152</v>
      </c>
      <c r="I283" s="178">
        <v>70760</v>
      </c>
      <c r="J283" s="182">
        <v>0.67898797988891602</v>
      </c>
      <c r="K283" s="178">
        <v>2906822.77</v>
      </c>
      <c r="L283" s="178">
        <v>873516.6875</v>
      </c>
      <c r="M283" s="182">
        <v>42.960414886474609</v>
      </c>
      <c r="N283" s="107">
        <v>0</v>
      </c>
      <c r="O283" s="178">
        <v>1746681</v>
      </c>
      <c r="P283" s="178">
        <v>36155</v>
      </c>
      <c r="Q283" s="182">
        <v>2.1</v>
      </c>
      <c r="R283" s="65">
        <v>0</v>
      </c>
      <c r="S283" s="178"/>
      <c r="T283" s="180"/>
      <c r="U283" s="159"/>
    </row>
    <row r="284" spans="1:21" x14ac:dyDescent="0.35">
      <c r="A284" s="162">
        <v>113361303</v>
      </c>
      <c r="B284" s="159"/>
      <c r="C284" s="163" t="s">
        <v>358</v>
      </c>
      <c r="D284" s="164" t="s">
        <v>359</v>
      </c>
      <c r="E284" s="164" t="s">
        <v>35</v>
      </c>
      <c r="F284" s="165">
        <v>199</v>
      </c>
      <c r="G284" s="165" t="s">
        <v>36</v>
      </c>
      <c r="H284" s="179">
        <v>9573982</v>
      </c>
      <c r="I284" s="179">
        <v>38594</v>
      </c>
      <c r="J284" s="183">
        <v>0.40474492311477661</v>
      </c>
      <c r="K284" s="179">
        <v>500960</v>
      </c>
      <c r="L284" s="179">
        <v>50000</v>
      </c>
      <c r="M284" s="183">
        <v>11.087457656860352</v>
      </c>
      <c r="N284" s="167">
        <v>0</v>
      </c>
      <c r="O284" s="179">
        <v>2563503</v>
      </c>
      <c r="P284" s="179">
        <v>80229</v>
      </c>
      <c r="Q284" s="183">
        <v>3.2</v>
      </c>
      <c r="R284" s="166">
        <v>0</v>
      </c>
      <c r="S284" s="179"/>
      <c r="T284" s="181"/>
      <c r="U284" s="159"/>
    </row>
    <row r="285" spans="1:21" x14ac:dyDescent="0.35">
      <c r="A285" s="162">
        <v>113361503</v>
      </c>
      <c r="B285" s="159"/>
      <c r="C285" s="109" t="s">
        <v>360</v>
      </c>
      <c r="D285" s="162" t="s">
        <v>359</v>
      </c>
      <c r="E285" s="162" t="s">
        <v>35</v>
      </c>
      <c r="F285" s="3">
        <v>191</v>
      </c>
      <c r="G285" s="3" t="s">
        <v>36</v>
      </c>
      <c r="H285" s="178">
        <v>11420922</v>
      </c>
      <c r="I285" s="178">
        <v>124477</v>
      </c>
      <c r="J285" s="182">
        <v>1.1019130945205688</v>
      </c>
      <c r="K285" s="178">
        <v>2687211.98</v>
      </c>
      <c r="L285" s="178">
        <v>797202.875</v>
      </c>
      <c r="M285" s="182">
        <v>42.179840087890625</v>
      </c>
      <c r="N285" s="107">
        <v>22.528678894042969</v>
      </c>
      <c r="O285" s="178">
        <v>2141060</v>
      </c>
      <c r="P285" s="178">
        <v>109087</v>
      </c>
      <c r="Q285" s="182">
        <v>5.4</v>
      </c>
      <c r="R285" s="65">
        <v>0</v>
      </c>
      <c r="S285" s="178"/>
      <c r="T285" s="180"/>
      <c r="U285" s="159"/>
    </row>
    <row r="286" spans="1:21" x14ac:dyDescent="0.35">
      <c r="A286" s="162">
        <v>113361703</v>
      </c>
      <c r="B286" s="159"/>
      <c r="C286" s="163" t="s">
        <v>361</v>
      </c>
      <c r="D286" s="164" t="s">
        <v>359</v>
      </c>
      <c r="E286" s="164" t="s">
        <v>35</v>
      </c>
      <c r="F286" s="165">
        <v>191</v>
      </c>
      <c r="G286" s="165" t="s">
        <v>36</v>
      </c>
      <c r="H286" s="179">
        <v>8656286</v>
      </c>
      <c r="I286" s="179">
        <v>87582</v>
      </c>
      <c r="J286" s="183">
        <v>1.0221148729324341</v>
      </c>
      <c r="K286" s="179">
        <v>4614738.91</v>
      </c>
      <c r="L286" s="179">
        <v>1421929.5</v>
      </c>
      <c r="M286" s="183">
        <v>44.535373687744141</v>
      </c>
      <c r="N286" s="167">
        <v>0</v>
      </c>
      <c r="O286" s="179">
        <v>2240818</v>
      </c>
      <c r="P286" s="179">
        <v>50015</v>
      </c>
      <c r="Q286" s="183">
        <v>2.2999999999999998</v>
      </c>
      <c r="R286" s="166">
        <v>0</v>
      </c>
      <c r="S286" s="179"/>
      <c r="T286" s="181"/>
      <c r="U286" s="159"/>
    </row>
    <row r="287" spans="1:21" x14ac:dyDescent="0.35">
      <c r="A287" s="162">
        <v>113362203</v>
      </c>
      <c r="B287" s="159"/>
      <c r="C287" s="109" t="s">
        <v>362</v>
      </c>
      <c r="D287" s="162" t="s">
        <v>359</v>
      </c>
      <c r="E287" s="162" t="s">
        <v>35</v>
      </c>
      <c r="F287" s="3">
        <v>199</v>
      </c>
      <c r="G287" s="3" t="s">
        <v>36</v>
      </c>
      <c r="H287" s="178">
        <v>9638084</v>
      </c>
      <c r="I287" s="178">
        <v>25899</v>
      </c>
      <c r="J287" s="182">
        <v>0.26943925023078918</v>
      </c>
      <c r="K287" s="178">
        <v>3345877.71</v>
      </c>
      <c r="L287" s="178">
        <v>983987.625</v>
      </c>
      <c r="M287" s="182">
        <v>41.661026000976563</v>
      </c>
      <c r="N287" s="107">
        <v>0</v>
      </c>
      <c r="O287" s="178">
        <v>2196382</v>
      </c>
      <c r="P287" s="178">
        <v>83784</v>
      </c>
      <c r="Q287" s="182">
        <v>4</v>
      </c>
      <c r="R287" s="65">
        <v>0</v>
      </c>
      <c r="S287" s="178"/>
      <c r="T287" s="180"/>
      <c r="U287" s="159"/>
    </row>
    <row r="288" spans="1:21" x14ac:dyDescent="0.35">
      <c r="A288" s="162">
        <v>113362303</v>
      </c>
      <c r="B288" s="159"/>
      <c r="C288" s="163" t="s">
        <v>363</v>
      </c>
      <c r="D288" s="164" t="s">
        <v>359</v>
      </c>
      <c r="E288" s="164" t="s">
        <v>35</v>
      </c>
      <c r="F288" s="165">
        <v>199</v>
      </c>
      <c r="G288" s="165" t="s">
        <v>36</v>
      </c>
      <c r="H288" s="179">
        <v>6334726</v>
      </c>
      <c r="I288" s="179">
        <v>45171</v>
      </c>
      <c r="J288" s="183">
        <v>0.71819072961807251</v>
      </c>
      <c r="K288" s="179">
        <v>347418</v>
      </c>
      <c r="L288" s="179">
        <v>50000</v>
      </c>
      <c r="M288" s="183">
        <v>16.811355590820313</v>
      </c>
      <c r="N288" s="167">
        <v>0</v>
      </c>
      <c r="O288" s="179">
        <v>1875777</v>
      </c>
      <c r="P288" s="179">
        <v>4711</v>
      </c>
      <c r="Q288" s="183">
        <v>0.3</v>
      </c>
      <c r="R288" s="166">
        <v>31029</v>
      </c>
      <c r="S288" s="179">
        <v>-71933</v>
      </c>
      <c r="T288" s="181">
        <v>-69.863639831542969</v>
      </c>
      <c r="U288" s="159"/>
    </row>
    <row r="289" spans="1:21" x14ac:dyDescent="0.35">
      <c r="A289" s="162">
        <v>113362403</v>
      </c>
      <c r="B289" s="159"/>
      <c r="C289" s="109" t="s">
        <v>364</v>
      </c>
      <c r="D289" s="162" t="s">
        <v>359</v>
      </c>
      <c r="E289" s="162" t="s">
        <v>35</v>
      </c>
      <c r="F289" s="3">
        <v>199</v>
      </c>
      <c r="G289" s="3" t="s">
        <v>36</v>
      </c>
      <c r="H289" s="178">
        <v>11755681</v>
      </c>
      <c r="I289" s="178">
        <v>79305</v>
      </c>
      <c r="J289" s="182">
        <v>0.67919188737869263</v>
      </c>
      <c r="K289" s="178">
        <v>1657595.76</v>
      </c>
      <c r="L289" s="178">
        <v>394858.90625</v>
      </c>
      <c r="M289" s="182">
        <v>31.270088195800781</v>
      </c>
      <c r="N289" s="107">
        <v>0</v>
      </c>
      <c r="O289" s="178">
        <v>2895869</v>
      </c>
      <c r="P289" s="178">
        <v>83068</v>
      </c>
      <c r="Q289" s="182">
        <v>3</v>
      </c>
      <c r="R289" s="65">
        <v>256742</v>
      </c>
      <c r="S289" s="178">
        <v>36865</v>
      </c>
      <c r="T289" s="180">
        <v>16.766191482543945</v>
      </c>
      <c r="U289" s="159"/>
    </row>
    <row r="290" spans="1:21" x14ac:dyDescent="0.35">
      <c r="A290" s="162">
        <v>113362603</v>
      </c>
      <c r="B290" s="159"/>
      <c r="C290" s="163" t="s">
        <v>365</v>
      </c>
      <c r="D290" s="164" t="s">
        <v>359</v>
      </c>
      <c r="E290" s="164" t="s">
        <v>35</v>
      </c>
      <c r="F290" s="165">
        <v>199</v>
      </c>
      <c r="G290" s="165" t="s">
        <v>36</v>
      </c>
      <c r="H290" s="179">
        <v>14962229</v>
      </c>
      <c r="I290" s="179">
        <v>64263</v>
      </c>
      <c r="J290" s="183">
        <v>0.43135419487953186</v>
      </c>
      <c r="K290" s="179">
        <v>5022662.4400000004</v>
      </c>
      <c r="L290" s="179">
        <v>1502504.875</v>
      </c>
      <c r="M290" s="183">
        <v>42.682888031005859</v>
      </c>
      <c r="N290" s="167">
        <v>0</v>
      </c>
      <c r="O290" s="179">
        <v>3309754</v>
      </c>
      <c r="P290" s="179">
        <v>141616</v>
      </c>
      <c r="Q290" s="183">
        <v>4.5</v>
      </c>
      <c r="R290" s="166">
        <v>51603</v>
      </c>
      <c r="S290" s="179">
        <v>-19337</v>
      </c>
      <c r="T290" s="181">
        <v>-27.258245468139648</v>
      </c>
      <c r="U290" s="159"/>
    </row>
    <row r="291" spans="1:21" x14ac:dyDescent="0.35">
      <c r="A291" s="162">
        <v>113363103</v>
      </c>
      <c r="B291" s="159"/>
      <c r="C291" s="109" t="s">
        <v>366</v>
      </c>
      <c r="D291" s="162" t="s">
        <v>359</v>
      </c>
      <c r="E291" s="162" t="s">
        <v>35</v>
      </c>
      <c r="F291" s="3">
        <v>191</v>
      </c>
      <c r="G291" s="3" t="s">
        <v>36</v>
      </c>
      <c r="H291" s="178">
        <v>17624779</v>
      </c>
      <c r="I291" s="178">
        <v>140585</v>
      </c>
      <c r="J291" s="182">
        <v>0.80406910181045532</v>
      </c>
      <c r="K291" s="178">
        <v>2730656.84</v>
      </c>
      <c r="L291" s="178">
        <v>680326.3125</v>
      </c>
      <c r="M291" s="182">
        <v>33.181301116943359</v>
      </c>
      <c r="N291" s="107">
        <v>0</v>
      </c>
      <c r="O291" s="178">
        <v>5228712</v>
      </c>
      <c r="P291" s="178">
        <v>105467</v>
      </c>
      <c r="Q291" s="182">
        <v>2.1</v>
      </c>
      <c r="R291" s="65">
        <v>0</v>
      </c>
      <c r="S291" s="178"/>
      <c r="T291" s="180"/>
      <c r="U291" s="159"/>
    </row>
    <row r="292" spans="1:21" x14ac:dyDescent="0.35">
      <c r="A292" s="162">
        <v>113363603</v>
      </c>
      <c r="B292" s="159"/>
      <c r="C292" s="163" t="s">
        <v>367</v>
      </c>
      <c r="D292" s="164" t="s">
        <v>359</v>
      </c>
      <c r="E292" s="164" t="s">
        <v>35</v>
      </c>
      <c r="F292" s="165">
        <v>191</v>
      </c>
      <c r="G292" s="165" t="s">
        <v>36</v>
      </c>
      <c r="H292" s="179">
        <v>5837060</v>
      </c>
      <c r="I292" s="179">
        <v>33149</v>
      </c>
      <c r="J292" s="183">
        <v>0.57114934921264648</v>
      </c>
      <c r="K292" s="179">
        <v>1048853.18</v>
      </c>
      <c r="L292" s="179">
        <v>255906.3125</v>
      </c>
      <c r="M292" s="183">
        <v>32.272819519042969</v>
      </c>
      <c r="N292" s="167">
        <v>0</v>
      </c>
      <c r="O292" s="179">
        <v>1866366</v>
      </c>
      <c r="P292" s="179">
        <v>36578</v>
      </c>
      <c r="Q292" s="183">
        <v>2</v>
      </c>
      <c r="R292" s="166">
        <v>143392</v>
      </c>
      <c r="S292" s="179">
        <v>-1312</v>
      </c>
      <c r="T292" s="181">
        <v>-0.90667843818664551</v>
      </c>
      <c r="U292" s="159"/>
    </row>
    <row r="293" spans="1:21" x14ac:dyDescent="0.35">
      <c r="A293" s="162">
        <v>113364002</v>
      </c>
      <c r="B293" s="159"/>
      <c r="C293" s="109" t="s">
        <v>368</v>
      </c>
      <c r="D293" s="162" t="s">
        <v>359</v>
      </c>
      <c r="E293" s="162" t="s">
        <v>35</v>
      </c>
      <c r="F293" s="3">
        <v>191</v>
      </c>
      <c r="G293" s="3" t="s">
        <v>36</v>
      </c>
      <c r="H293" s="178">
        <v>80777919</v>
      </c>
      <c r="I293" s="178">
        <v>448047</v>
      </c>
      <c r="J293" s="182">
        <v>0.5577588677406311</v>
      </c>
      <c r="K293" s="178">
        <v>12943953.58</v>
      </c>
      <c r="L293" s="178">
        <v>3531633</v>
      </c>
      <c r="M293" s="182">
        <v>37.521385192871094</v>
      </c>
      <c r="N293" s="107">
        <v>0</v>
      </c>
      <c r="O293" s="178">
        <v>13634445</v>
      </c>
      <c r="P293" s="178">
        <v>476968</v>
      </c>
      <c r="Q293" s="182">
        <v>3.5999999999999996</v>
      </c>
      <c r="R293" s="65">
        <v>496071</v>
      </c>
      <c r="S293" s="178">
        <v>-65367</v>
      </c>
      <c r="T293" s="180">
        <v>-11.642781257629395</v>
      </c>
      <c r="U293" s="159"/>
    </row>
    <row r="294" spans="1:21" x14ac:dyDescent="0.35">
      <c r="A294" s="162">
        <v>113364403</v>
      </c>
      <c r="B294" s="159"/>
      <c r="C294" s="163" t="s">
        <v>369</v>
      </c>
      <c r="D294" s="164" t="s">
        <v>359</v>
      </c>
      <c r="E294" s="164" t="s">
        <v>35</v>
      </c>
      <c r="F294" s="165">
        <v>199</v>
      </c>
      <c r="G294" s="165" t="s">
        <v>36</v>
      </c>
      <c r="H294" s="179">
        <v>9420650</v>
      </c>
      <c r="I294" s="179">
        <v>50920</v>
      </c>
      <c r="J294" s="183">
        <v>0.54345214366912842</v>
      </c>
      <c r="K294" s="179">
        <v>1737667.38</v>
      </c>
      <c r="L294" s="179">
        <v>478658.5625</v>
      </c>
      <c r="M294" s="183">
        <v>38.018684387207031</v>
      </c>
      <c r="N294" s="167">
        <v>0</v>
      </c>
      <c r="O294" s="179">
        <v>1946641</v>
      </c>
      <c r="P294" s="179">
        <v>22630</v>
      </c>
      <c r="Q294" s="183">
        <v>1.2</v>
      </c>
      <c r="R294" s="166">
        <v>94142</v>
      </c>
      <c r="S294" s="179">
        <v>-18672</v>
      </c>
      <c r="T294" s="181">
        <v>-16.551137924194336</v>
      </c>
      <c r="U294" s="159"/>
    </row>
    <row r="295" spans="1:21" x14ac:dyDescent="0.35">
      <c r="A295" s="162">
        <v>113364503</v>
      </c>
      <c r="B295" s="159"/>
      <c r="C295" s="109" t="s">
        <v>370</v>
      </c>
      <c r="D295" s="162" t="s">
        <v>359</v>
      </c>
      <c r="E295" s="162" t="s">
        <v>35</v>
      </c>
      <c r="F295" s="3">
        <v>191</v>
      </c>
      <c r="G295" s="3" t="s">
        <v>36</v>
      </c>
      <c r="H295" s="178">
        <v>10119473</v>
      </c>
      <c r="I295" s="178">
        <v>108488</v>
      </c>
      <c r="J295" s="182">
        <v>1.0836895704269409</v>
      </c>
      <c r="K295" s="178">
        <v>5747992.8300000001</v>
      </c>
      <c r="L295" s="178">
        <v>1757952.625</v>
      </c>
      <c r="M295" s="182">
        <v>44.058517456054688</v>
      </c>
      <c r="N295" s="107">
        <v>0</v>
      </c>
      <c r="O295" s="178">
        <v>3238913</v>
      </c>
      <c r="P295" s="178">
        <v>117701</v>
      </c>
      <c r="Q295" s="182">
        <v>3.8</v>
      </c>
      <c r="R295" s="65">
        <v>0</v>
      </c>
      <c r="S295" s="178"/>
      <c r="T295" s="180"/>
      <c r="U295" s="159"/>
    </row>
    <row r="296" spans="1:21" x14ac:dyDescent="0.35">
      <c r="A296" s="162">
        <v>113365203</v>
      </c>
      <c r="B296" s="159"/>
      <c r="C296" s="163" t="s">
        <v>371</v>
      </c>
      <c r="D296" s="164" t="s">
        <v>359</v>
      </c>
      <c r="E296" s="164" t="s">
        <v>35</v>
      </c>
      <c r="F296" s="165">
        <v>191</v>
      </c>
      <c r="G296" s="165" t="s">
        <v>36</v>
      </c>
      <c r="H296" s="179">
        <v>15524313</v>
      </c>
      <c r="I296" s="179">
        <v>100939</v>
      </c>
      <c r="J296" s="183">
        <v>0.65445470809936523</v>
      </c>
      <c r="K296" s="179">
        <v>8918847.0899999999</v>
      </c>
      <c r="L296" s="179">
        <v>2765944.25</v>
      </c>
      <c r="M296" s="183">
        <v>44.953487396240234</v>
      </c>
      <c r="N296" s="167">
        <v>0</v>
      </c>
      <c r="O296" s="179">
        <v>4390598</v>
      </c>
      <c r="P296" s="179">
        <v>171717</v>
      </c>
      <c r="Q296" s="183">
        <v>4.1000000000000005</v>
      </c>
      <c r="R296" s="166">
        <v>159571</v>
      </c>
      <c r="S296" s="179">
        <v>-12182</v>
      </c>
      <c r="T296" s="181">
        <v>-7.0927438735961914</v>
      </c>
      <c r="U296" s="159"/>
    </row>
    <row r="297" spans="1:21" x14ac:dyDescent="0.35">
      <c r="A297" s="162">
        <v>113365303</v>
      </c>
      <c r="B297" s="159"/>
      <c r="C297" s="109" t="s">
        <v>372</v>
      </c>
      <c r="D297" s="162" t="s">
        <v>359</v>
      </c>
      <c r="E297" s="162" t="s">
        <v>35</v>
      </c>
      <c r="F297" s="3">
        <v>191</v>
      </c>
      <c r="G297" s="3" t="s">
        <v>36</v>
      </c>
      <c r="H297" s="178">
        <v>3575600</v>
      </c>
      <c r="I297" s="178">
        <v>18193</v>
      </c>
      <c r="J297" s="182">
        <v>0.51141184568405151</v>
      </c>
      <c r="K297" s="178">
        <v>213497</v>
      </c>
      <c r="L297" s="178">
        <v>50000</v>
      </c>
      <c r="M297" s="182">
        <v>30.581600189208984</v>
      </c>
      <c r="N297" s="107">
        <v>0</v>
      </c>
      <c r="O297" s="178">
        <v>965207</v>
      </c>
      <c r="P297" s="178">
        <v>12122</v>
      </c>
      <c r="Q297" s="182">
        <v>1.3</v>
      </c>
      <c r="R297" s="65">
        <v>123514</v>
      </c>
      <c r="S297" s="178">
        <v>5388</v>
      </c>
      <c r="T297" s="180">
        <v>4.5612311363220215</v>
      </c>
      <c r="U297" s="159"/>
    </row>
    <row r="298" spans="1:21" x14ac:dyDescent="0.35">
      <c r="A298" s="162">
        <v>113367003</v>
      </c>
      <c r="B298" s="159"/>
      <c r="C298" s="163" t="s">
        <v>373</v>
      </c>
      <c r="D298" s="164" t="s">
        <v>359</v>
      </c>
      <c r="E298" s="164" t="s">
        <v>35</v>
      </c>
      <c r="F298" s="165">
        <v>191</v>
      </c>
      <c r="G298" s="165" t="s">
        <v>36</v>
      </c>
      <c r="H298" s="179">
        <v>12819618</v>
      </c>
      <c r="I298" s="179">
        <v>57828</v>
      </c>
      <c r="J298" s="183">
        <v>0.45313391089439392</v>
      </c>
      <c r="K298" s="179">
        <v>1903266.01</v>
      </c>
      <c r="L298" s="179">
        <v>581432.375</v>
      </c>
      <c r="M298" s="183">
        <v>43.986801147460938</v>
      </c>
      <c r="N298" s="167">
        <v>0</v>
      </c>
      <c r="O298" s="179">
        <v>2637934</v>
      </c>
      <c r="P298" s="179">
        <v>33842</v>
      </c>
      <c r="Q298" s="183">
        <v>1.3</v>
      </c>
      <c r="R298" s="166">
        <v>176383</v>
      </c>
      <c r="S298" s="179">
        <v>-12236</v>
      </c>
      <c r="T298" s="181">
        <v>-6.4871511459350586</v>
      </c>
      <c r="U298" s="159"/>
    </row>
    <row r="299" spans="1:21" x14ac:dyDescent="0.35">
      <c r="A299" s="162">
        <v>113369003</v>
      </c>
      <c r="B299" s="159"/>
      <c r="C299" s="109" t="s">
        <v>374</v>
      </c>
      <c r="D299" s="162" t="s">
        <v>359</v>
      </c>
      <c r="E299" s="162" t="s">
        <v>35</v>
      </c>
      <c r="F299" s="3">
        <v>199</v>
      </c>
      <c r="G299" s="3" t="s">
        <v>36</v>
      </c>
      <c r="H299" s="178">
        <v>12714891</v>
      </c>
      <c r="I299" s="178">
        <v>51143</v>
      </c>
      <c r="J299" s="182">
        <v>0.40385359525680542</v>
      </c>
      <c r="K299" s="178">
        <v>2328776.36</v>
      </c>
      <c r="L299" s="178">
        <v>598527.6875</v>
      </c>
      <c r="M299" s="182">
        <v>34.592002868652344</v>
      </c>
      <c r="N299" s="107">
        <v>0</v>
      </c>
      <c r="O299" s="178">
        <v>2804136</v>
      </c>
      <c r="P299" s="178">
        <v>70812</v>
      </c>
      <c r="Q299" s="182">
        <v>2.6</v>
      </c>
      <c r="R299" s="65">
        <v>0</v>
      </c>
      <c r="S299" s="178"/>
      <c r="T299" s="180"/>
      <c r="U299" s="159"/>
    </row>
    <row r="300" spans="1:21" x14ac:dyDescent="0.35">
      <c r="A300" s="162">
        <v>104372003</v>
      </c>
      <c r="B300" s="159"/>
      <c r="C300" s="163" t="s">
        <v>375</v>
      </c>
      <c r="D300" s="164" t="s">
        <v>376</v>
      </c>
      <c r="E300" s="164" t="s">
        <v>96</v>
      </c>
      <c r="F300" s="165">
        <v>155</v>
      </c>
      <c r="G300" s="165" t="s">
        <v>36</v>
      </c>
      <c r="H300" s="179">
        <v>12929473</v>
      </c>
      <c r="I300" s="179">
        <v>21845</v>
      </c>
      <c r="J300" s="183">
        <v>0.16924101114273071</v>
      </c>
      <c r="K300" s="179">
        <v>1557177.66</v>
      </c>
      <c r="L300" s="179">
        <v>437616.15625</v>
      </c>
      <c r="M300" s="183">
        <v>39.088176727294922</v>
      </c>
      <c r="N300" s="167">
        <v>0</v>
      </c>
      <c r="O300" s="179">
        <v>1732213</v>
      </c>
      <c r="P300" s="179">
        <v>44273</v>
      </c>
      <c r="Q300" s="183">
        <v>2.6</v>
      </c>
      <c r="R300" s="166">
        <v>0</v>
      </c>
      <c r="S300" s="179"/>
      <c r="T300" s="181"/>
      <c r="U300" s="159"/>
    </row>
    <row r="301" spans="1:21" x14ac:dyDescent="0.35">
      <c r="A301" s="162">
        <v>104374003</v>
      </c>
      <c r="B301" s="159"/>
      <c r="C301" s="109" t="s">
        <v>377</v>
      </c>
      <c r="D301" s="162" t="s">
        <v>376</v>
      </c>
      <c r="E301" s="162" t="s">
        <v>96</v>
      </c>
      <c r="F301" s="3">
        <v>158</v>
      </c>
      <c r="G301" s="3" t="s">
        <v>36</v>
      </c>
      <c r="H301" s="178">
        <v>7972645</v>
      </c>
      <c r="I301" s="178">
        <v>14750</v>
      </c>
      <c r="J301" s="182">
        <v>0.18535052239894867</v>
      </c>
      <c r="K301" s="178">
        <v>355143</v>
      </c>
      <c r="L301" s="178">
        <v>50000</v>
      </c>
      <c r="M301" s="182">
        <v>16.385759353637695</v>
      </c>
      <c r="N301" s="107">
        <v>0</v>
      </c>
      <c r="O301" s="178">
        <v>920726</v>
      </c>
      <c r="P301" s="178">
        <v>8521</v>
      </c>
      <c r="Q301" s="182">
        <v>0.89999999999999991</v>
      </c>
      <c r="R301" s="65">
        <v>140288</v>
      </c>
      <c r="S301" s="178">
        <v>13862</v>
      </c>
      <c r="T301" s="180">
        <v>10.964516639709473</v>
      </c>
      <c r="U301" s="159"/>
    </row>
    <row r="302" spans="1:21" x14ac:dyDescent="0.35">
      <c r="A302" s="162">
        <v>104375003</v>
      </c>
      <c r="B302" s="159"/>
      <c r="C302" s="163" t="s">
        <v>378</v>
      </c>
      <c r="D302" s="164" t="s">
        <v>376</v>
      </c>
      <c r="E302" s="164" t="s">
        <v>96</v>
      </c>
      <c r="F302" s="165">
        <v>155</v>
      </c>
      <c r="G302" s="165" t="s">
        <v>36</v>
      </c>
      <c r="H302" s="179">
        <v>11264800</v>
      </c>
      <c r="I302" s="179">
        <v>40913</v>
      </c>
      <c r="J302" s="183">
        <v>0.3645172119140625</v>
      </c>
      <c r="K302" s="179">
        <v>1304550.76</v>
      </c>
      <c r="L302" s="179">
        <v>415309.6875</v>
      </c>
      <c r="M302" s="183">
        <v>46.703838348388672</v>
      </c>
      <c r="N302" s="167">
        <v>0</v>
      </c>
      <c r="O302" s="179">
        <v>1402116</v>
      </c>
      <c r="P302" s="179">
        <v>25798</v>
      </c>
      <c r="Q302" s="183">
        <v>1.9</v>
      </c>
      <c r="R302" s="166">
        <v>169114</v>
      </c>
      <c r="S302" s="179">
        <v>16434</v>
      </c>
      <c r="T302" s="181">
        <v>10.763689041137695</v>
      </c>
      <c r="U302" s="159"/>
    </row>
    <row r="303" spans="1:21" x14ac:dyDescent="0.35">
      <c r="A303" s="162">
        <v>104375203</v>
      </c>
      <c r="B303" s="159"/>
      <c r="C303" s="109" t="s">
        <v>379</v>
      </c>
      <c r="D303" s="162" t="s">
        <v>376</v>
      </c>
      <c r="E303" s="162" t="s">
        <v>96</v>
      </c>
      <c r="F303" s="3">
        <v>155</v>
      </c>
      <c r="G303" s="3" t="s">
        <v>36</v>
      </c>
      <c r="H303" s="178">
        <v>3837787</v>
      </c>
      <c r="I303" s="178">
        <v>31341</v>
      </c>
      <c r="J303" s="182">
        <v>0.82336646318435669</v>
      </c>
      <c r="K303" s="178">
        <v>673159.49</v>
      </c>
      <c r="L303" s="178">
        <v>177550.203125</v>
      </c>
      <c r="M303" s="182">
        <v>35.824630737304688</v>
      </c>
      <c r="N303" s="107">
        <v>0</v>
      </c>
      <c r="O303" s="178">
        <v>875364</v>
      </c>
      <c r="P303" s="178">
        <v>14787</v>
      </c>
      <c r="Q303" s="182">
        <v>1.7000000000000002</v>
      </c>
      <c r="R303" s="65">
        <v>0</v>
      </c>
      <c r="S303" s="178"/>
      <c r="T303" s="180"/>
      <c r="U303" s="159"/>
    </row>
    <row r="304" spans="1:21" x14ac:dyDescent="0.35">
      <c r="A304" s="162">
        <v>104375302</v>
      </c>
      <c r="B304" s="159"/>
      <c r="C304" s="163" t="s">
        <v>380</v>
      </c>
      <c r="D304" s="164" t="s">
        <v>376</v>
      </c>
      <c r="E304" s="164" t="s">
        <v>48</v>
      </c>
      <c r="F304" s="165"/>
      <c r="G304" s="165" t="s">
        <v>36</v>
      </c>
      <c r="H304" s="179">
        <v>34655486</v>
      </c>
      <c r="I304" s="179">
        <v>215892</v>
      </c>
      <c r="J304" s="183">
        <v>0.62687152624130249</v>
      </c>
      <c r="K304" s="179">
        <v>4579174.1500000004</v>
      </c>
      <c r="L304" s="179">
        <v>1256505.375</v>
      </c>
      <c r="M304" s="183">
        <v>37.816150665283203</v>
      </c>
      <c r="N304" s="167">
        <v>0</v>
      </c>
      <c r="O304" s="179">
        <v>3832637</v>
      </c>
      <c r="P304" s="179">
        <v>136008</v>
      </c>
      <c r="Q304" s="183">
        <v>3.6999999999999997</v>
      </c>
      <c r="R304" s="166">
        <v>0</v>
      </c>
      <c r="S304" s="179"/>
      <c r="T304" s="181"/>
      <c r="U304" s="159"/>
    </row>
    <row r="305" spans="1:21" x14ac:dyDescent="0.35">
      <c r="A305" s="162">
        <v>104376203</v>
      </c>
      <c r="B305" s="159"/>
      <c r="C305" s="109" t="s">
        <v>381</v>
      </c>
      <c r="D305" s="162" t="s">
        <v>376</v>
      </c>
      <c r="E305" s="162" t="s">
        <v>96</v>
      </c>
      <c r="F305" s="3">
        <v>155</v>
      </c>
      <c r="G305" s="3" t="s">
        <v>36</v>
      </c>
      <c r="H305" s="178">
        <v>8026902</v>
      </c>
      <c r="I305" s="178">
        <v>6745</v>
      </c>
      <c r="J305" s="182">
        <v>8.4100596606731415E-2</v>
      </c>
      <c r="K305" s="178">
        <v>315465</v>
      </c>
      <c r="L305" s="178">
        <v>50000</v>
      </c>
      <c r="M305" s="182">
        <v>18.834875106811523</v>
      </c>
      <c r="N305" s="107">
        <v>0</v>
      </c>
      <c r="O305" s="178">
        <v>1001895</v>
      </c>
      <c r="P305" s="178">
        <v>13570</v>
      </c>
      <c r="Q305" s="182">
        <v>1.4000000000000001</v>
      </c>
      <c r="R305" s="65">
        <v>0</v>
      </c>
      <c r="S305" s="178"/>
      <c r="T305" s="180"/>
      <c r="U305" s="159"/>
    </row>
    <row r="306" spans="1:21" x14ac:dyDescent="0.35">
      <c r="A306" s="162">
        <v>104377003</v>
      </c>
      <c r="B306" s="159"/>
      <c r="C306" s="163" t="s">
        <v>382</v>
      </c>
      <c r="D306" s="164" t="s">
        <v>376</v>
      </c>
      <c r="E306" s="164" t="s">
        <v>96</v>
      </c>
      <c r="F306" s="165">
        <v>155</v>
      </c>
      <c r="G306" s="165" t="s">
        <v>36</v>
      </c>
      <c r="H306" s="179">
        <v>5445749</v>
      </c>
      <c r="I306" s="179">
        <v>11681</v>
      </c>
      <c r="J306" s="183">
        <v>0.21495866775512695</v>
      </c>
      <c r="K306" s="179">
        <v>448123.27</v>
      </c>
      <c r="L306" s="179">
        <v>110028.5390625</v>
      </c>
      <c r="M306" s="183">
        <v>32.543701171875</v>
      </c>
      <c r="N306" s="167">
        <v>0</v>
      </c>
      <c r="O306" s="179">
        <v>670360</v>
      </c>
      <c r="P306" s="179">
        <v>15281</v>
      </c>
      <c r="Q306" s="183">
        <v>2.2999999999999998</v>
      </c>
      <c r="R306" s="166">
        <v>0</v>
      </c>
      <c r="S306" s="179"/>
      <c r="T306" s="181"/>
      <c r="U306" s="159"/>
    </row>
    <row r="307" spans="1:21" x14ac:dyDescent="0.35">
      <c r="A307" s="162">
        <v>104378003</v>
      </c>
      <c r="B307" s="159"/>
      <c r="C307" s="109" t="s">
        <v>383</v>
      </c>
      <c r="D307" s="162" t="s">
        <v>376</v>
      </c>
      <c r="E307" s="162" t="s">
        <v>96</v>
      </c>
      <c r="F307" s="3">
        <v>158</v>
      </c>
      <c r="G307" s="3" t="s">
        <v>36</v>
      </c>
      <c r="H307" s="178">
        <v>6521745</v>
      </c>
      <c r="I307" s="178">
        <v>12100</v>
      </c>
      <c r="J307" s="182">
        <v>0.18587803840637207</v>
      </c>
      <c r="K307" s="178">
        <v>500881.12</v>
      </c>
      <c r="L307" s="178">
        <v>140811.0625</v>
      </c>
      <c r="M307" s="182">
        <v>39.106571197509766</v>
      </c>
      <c r="N307" s="107">
        <v>0</v>
      </c>
      <c r="O307" s="178">
        <v>1233832</v>
      </c>
      <c r="P307" s="178">
        <v>13953</v>
      </c>
      <c r="Q307" s="182">
        <v>1.0999999999999999</v>
      </c>
      <c r="R307" s="65">
        <v>77810</v>
      </c>
      <c r="S307" s="178">
        <v>-22355</v>
      </c>
      <c r="T307" s="180">
        <v>-22.318174362182617</v>
      </c>
      <c r="U307" s="159"/>
    </row>
    <row r="308" spans="1:21" x14ac:dyDescent="0.35">
      <c r="A308" s="162">
        <v>113380303</v>
      </c>
      <c r="B308" s="159"/>
      <c r="C308" s="163" t="s">
        <v>384</v>
      </c>
      <c r="D308" s="164" t="s">
        <v>385</v>
      </c>
      <c r="E308" s="164" t="s">
        <v>35</v>
      </c>
      <c r="F308" s="165">
        <v>196</v>
      </c>
      <c r="G308" s="165" t="s">
        <v>36</v>
      </c>
      <c r="H308" s="179">
        <v>6028930</v>
      </c>
      <c r="I308" s="179">
        <v>52883</v>
      </c>
      <c r="J308" s="183">
        <v>0.88491606712341309</v>
      </c>
      <c r="K308" s="179">
        <v>725495.09</v>
      </c>
      <c r="L308" s="179">
        <v>178688.375</v>
      </c>
      <c r="M308" s="183">
        <v>32.67852783203125</v>
      </c>
      <c r="N308" s="167">
        <v>0</v>
      </c>
      <c r="O308" s="179">
        <v>1192657</v>
      </c>
      <c r="P308" s="179">
        <v>34268</v>
      </c>
      <c r="Q308" s="183">
        <v>3</v>
      </c>
      <c r="R308" s="166">
        <v>0</v>
      </c>
      <c r="S308" s="179"/>
      <c r="T308" s="181"/>
      <c r="U308" s="159"/>
    </row>
    <row r="309" spans="1:21" x14ac:dyDescent="0.35">
      <c r="A309" s="162">
        <v>113381303</v>
      </c>
      <c r="B309" s="159"/>
      <c r="C309" s="109" t="s">
        <v>386</v>
      </c>
      <c r="D309" s="162" t="s">
        <v>385</v>
      </c>
      <c r="E309" s="162" t="s">
        <v>35</v>
      </c>
      <c r="F309" s="3">
        <v>196</v>
      </c>
      <c r="G309" s="3" t="s">
        <v>36</v>
      </c>
      <c r="H309" s="178">
        <v>14915731</v>
      </c>
      <c r="I309" s="178">
        <v>111064</v>
      </c>
      <c r="J309" s="182">
        <v>0.75019586086273193</v>
      </c>
      <c r="K309" s="178">
        <v>6257841.3799999999</v>
      </c>
      <c r="L309" s="178">
        <v>1909848.625</v>
      </c>
      <c r="M309" s="182">
        <v>43.924835205078125</v>
      </c>
      <c r="N309" s="107">
        <v>0</v>
      </c>
      <c r="O309" s="178">
        <v>3516638</v>
      </c>
      <c r="P309" s="178">
        <v>117124</v>
      </c>
      <c r="Q309" s="182">
        <v>3.4000000000000004</v>
      </c>
      <c r="R309" s="65">
        <v>199088</v>
      </c>
      <c r="S309" s="178">
        <v>-4528</v>
      </c>
      <c r="T309" s="180">
        <v>-2.2237937450408936</v>
      </c>
      <c r="U309" s="159"/>
    </row>
    <row r="310" spans="1:21" x14ac:dyDescent="0.35">
      <c r="A310" s="162">
        <v>113382303</v>
      </c>
      <c r="B310" s="159"/>
      <c r="C310" s="163" t="s">
        <v>387</v>
      </c>
      <c r="D310" s="164" t="s">
        <v>385</v>
      </c>
      <c r="E310" s="164" t="s">
        <v>35</v>
      </c>
      <c r="F310" s="165">
        <v>196</v>
      </c>
      <c r="G310" s="165" t="s">
        <v>36</v>
      </c>
      <c r="H310" s="179">
        <v>6470927</v>
      </c>
      <c r="I310" s="179">
        <v>48966</v>
      </c>
      <c r="J310" s="183">
        <v>0.76247739791870117</v>
      </c>
      <c r="K310" s="179">
        <v>358521</v>
      </c>
      <c r="L310" s="179">
        <v>50000</v>
      </c>
      <c r="M310" s="183">
        <v>16.206352233886719</v>
      </c>
      <c r="N310" s="167">
        <v>0</v>
      </c>
      <c r="O310" s="179">
        <v>1692150</v>
      </c>
      <c r="P310" s="179">
        <v>55088</v>
      </c>
      <c r="Q310" s="183">
        <v>3.4000000000000004</v>
      </c>
      <c r="R310" s="166">
        <v>89432</v>
      </c>
      <c r="S310" s="179">
        <v>30380</v>
      </c>
      <c r="T310" s="181">
        <v>51.446182250976563</v>
      </c>
      <c r="U310" s="159"/>
    </row>
    <row r="311" spans="1:21" x14ac:dyDescent="0.35">
      <c r="A311" s="162">
        <v>113384603</v>
      </c>
      <c r="B311" s="159"/>
      <c r="C311" s="109" t="s">
        <v>388</v>
      </c>
      <c r="D311" s="162" t="s">
        <v>385</v>
      </c>
      <c r="E311" s="162" t="s">
        <v>35</v>
      </c>
      <c r="F311" s="3">
        <v>196</v>
      </c>
      <c r="G311" s="3" t="s">
        <v>36</v>
      </c>
      <c r="H311" s="178">
        <v>50573924</v>
      </c>
      <c r="I311" s="178">
        <v>496778</v>
      </c>
      <c r="J311" s="182">
        <v>0.99202537536621094</v>
      </c>
      <c r="K311" s="178">
        <v>20214465.77</v>
      </c>
      <c r="L311" s="178">
        <v>6361107</v>
      </c>
      <c r="M311" s="182">
        <v>45.917430877685547</v>
      </c>
      <c r="N311" s="107">
        <v>0</v>
      </c>
      <c r="O311" s="178">
        <v>5602960</v>
      </c>
      <c r="P311" s="178">
        <v>289661</v>
      </c>
      <c r="Q311" s="182">
        <v>5.5</v>
      </c>
      <c r="R311" s="65">
        <v>0</v>
      </c>
      <c r="S311" s="178"/>
      <c r="T311" s="180"/>
      <c r="U311" s="159"/>
    </row>
    <row r="312" spans="1:21" x14ac:dyDescent="0.35">
      <c r="A312" s="162">
        <v>113385003</v>
      </c>
      <c r="B312" s="159"/>
      <c r="C312" s="163" t="s">
        <v>389</v>
      </c>
      <c r="D312" s="164" t="s">
        <v>385</v>
      </c>
      <c r="E312" s="164" t="s">
        <v>35</v>
      </c>
      <c r="F312" s="165">
        <v>196</v>
      </c>
      <c r="G312" s="165" t="s">
        <v>36</v>
      </c>
      <c r="H312" s="179">
        <v>9774235</v>
      </c>
      <c r="I312" s="179">
        <v>43273</v>
      </c>
      <c r="J312" s="183">
        <v>0.44469395279884338</v>
      </c>
      <c r="K312" s="179">
        <v>2752288.81</v>
      </c>
      <c r="L312" s="179">
        <v>815744.125</v>
      </c>
      <c r="M312" s="183">
        <v>42.123691558837891</v>
      </c>
      <c r="N312" s="167">
        <v>0</v>
      </c>
      <c r="O312" s="179">
        <v>1753883</v>
      </c>
      <c r="P312" s="179">
        <v>47975</v>
      </c>
      <c r="Q312" s="183">
        <v>2.8000000000000003</v>
      </c>
      <c r="R312" s="166">
        <v>187445</v>
      </c>
      <c r="S312" s="179">
        <v>29812</v>
      </c>
      <c r="T312" s="181">
        <v>18.912282943725586</v>
      </c>
      <c r="U312" s="159"/>
    </row>
    <row r="313" spans="1:21" x14ac:dyDescent="0.35">
      <c r="A313" s="162">
        <v>113385303</v>
      </c>
      <c r="B313" s="159"/>
      <c r="C313" s="109" t="s">
        <v>390</v>
      </c>
      <c r="D313" s="162" t="s">
        <v>385</v>
      </c>
      <c r="E313" s="162" t="s">
        <v>35</v>
      </c>
      <c r="F313" s="3">
        <v>196</v>
      </c>
      <c r="G313" s="3" t="s">
        <v>36</v>
      </c>
      <c r="H313" s="178">
        <v>9945366</v>
      </c>
      <c r="I313" s="178">
        <v>28193</v>
      </c>
      <c r="J313" s="182">
        <v>0.28428465127944946</v>
      </c>
      <c r="K313" s="178">
        <v>6479784.8899999997</v>
      </c>
      <c r="L313" s="178">
        <v>2135847.25</v>
      </c>
      <c r="M313" s="182">
        <v>49.168460845947266</v>
      </c>
      <c r="N313" s="107">
        <v>0</v>
      </c>
      <c r="O313" s="178">
        <v>2470259</v>
      </c>
      <c r="P313" s="178">
        <v>105601</v>
      </c>
      <c r="Q313" s="182">
        <v>4.5</v>
      </c>
      <c r="R313" s="65">
        <v>0</v>
      </c>
      <c r="S313" s="178"/>
      <c r="T313" s="180"/>
      <c r="U313" s="159"/>
    </row>
    <row r="314" spans="1:21" x14ac:dyDescent="0.35">
      <c r="A314" s="162">
        <v>121390302</v>
      </c>
      <c r="B314" s="159"/>
      <c r="C314" s="163" t="s">
        <v>391</v>
      </c>
      <c r="D314" s="164" t="s">
        <v>392</v>
      </c>
      <c r="E314" s="164" t="s">
        <v>118</v>
      </c>
      <c r="F314" s="165">
        <v>134</v>
      </c>
      <c r="G314" s="165" t="s">
        <v>36</v>
      </c>
      <c r="H314" s="179">
        <v>204275982</v>
      </c>
      <c r="I314" s="179">
        <v>1587214</v>
      </c>
      <c r="J314" s="183">
        <v>0.78307938575744629</v>
      </c>
      <c r="K314" s="179">
        <v>75610792.769999996</v>
      </c>
      <c r="L314" s="179">
        <v>20231632</v>
      </c>
      <c r="M314" s="183">
        <v>36.532936096191406</v>
      </c>
      <c r="N314" s="167">
        <v>0</v>
      </c>
      <c r="O314" s="179">
        <v>18877401</v>
      </c>
      <c r="P314" s="179">
        <v>984508</v>
      </c>
      <c r="Q314" s="183">
        <v>5.5</v>
      </c>
      <c r="R314" s="166">
        <v>0</v>
      </c>
      <c r="S314" s="179"/>
      <c r="T314" s="181"/>
      <c r="U314" s="159"/>
    </row>
    <row r="315" spans="1:21" x14ac:dyDescent="0.35">
      <c r="A315" s="162">
        <v>121391303</v>
      </c>
      <c r="B315" s="159"/>
      <c r="C315" s="109" t="s">
        <v>393</v>
      </c>
      <c r="D315" s="162" t="s">
        <v>392</v>
      </c>
      <c r="E315" s="162" t="s">
        <v>118</v>
      </c>
      <c r="F315" s="3">
        <v>134</v>
      </c>
      <c r="G315" s="3" t="s">
        <v>36</v>
      </c>
      <c r="H315" s="178">
        <v>6664910</v>
      </c>
      <c r="I315" s="178">
        <v>76250</v>
      </c>
      <c r="J315" s="182">
        <v>1.1572914123535156</v>
      </c>
      <c r="K315" s="178">
        <v>385080.51</v>
      </c>
      <c r="L315" s="178">
        <v>59405.3984375</v>
      </c>
      <c r="M315" s="182">
        <v>18.240694046020508</v>
      </c>
      <c r="N315" s="107">
        <v>0</v>
      </c>
      <c r="O315" s="178">
        <v>1413927</v>
      </c>
      <c r="P315" s="178">
        <v>37130</v>
      </c>
      <c r="Q315" s="182">
        <v>2.7</v>
      </c>
      <c r="R315" s="65">
        <v>0</v>
      </c>
      <c r="S315" s="178"/>
      <c r="T315" s="180"/>
      <c r="U315" s="159"/>
    </row>
    <row r="316" spans="1:21" x14ac:dyDescent="0.35">
      <c r="A316" s="162">
        <v>121392303</v>
      </c>
      <c r="B316" s="159"/>
      <c r="C316" s="163" t="s">
        <v>394</v>
      </c>
      <c r="D316" s="164" t="s">
        <v>392</v>
      </c>
      <c r="E316" s="164" t="s">
        <v>118</v>
      </c>
      <c r="F316" s="165">
        <v>137</v>
      </c>
      <c r="G316" s="165" t="s">
        <v>36</v>
      </c>
      <c r="H316" s="179">
        <v>18293216</v>
      </c>
      <c r="I316" s="179">
        <v>126855</v>
      </c>
      <c r="J316" s="183">
        <v>0.69829612970352173</v>
      </c>
      <c r="K316" s="179">
        <v>3989722.28</v>
      </c>
      <c r="L316" s="179">
        <v>1094579.125</v>
      </c>
      <c r="M316" s="183">
        <v>37.807426452636719</v>
      </c>
      <c r="N316" s="167">
        <v>0</v>
      </c>
      <c r="O316" s="179">
        <v>5125381</v>
      </c>
      <c r="P316" s="179">
        <v>357220</v>
      </c>
      <c r="Q316" s="183">
        <v>7.5</v>
      </c>
      <c r="R316" s="166">
        <v>0</v>
      </c>
      <c r="S316" s="179"/>
      <c r="T316" s="181"/>
      <c r="U316" s="159"/>
    </row>
    <row r="317" spans="1:21" x14ac:dyDescent="0.35">
      <c r="A317" s="162">
        <v>121394503</v>
      </c>
      <c r="B317" s="159"/>
      <c r="C317" s="109" t="s">
        <v>395</v>
      </c>
      <c r="D317" s="162" t="s">
        <v>392</v>
      </c>
      <c r="E317" s="162" t="s">
        <v>118</v>
      </c>
      <c r="F317" s="3">
        <v>133</v>
      </c>
      <c r="G317" s="3" t="s">
        <v>36</v>
      </c>
      <c r="H317" s="178">
        <v>8482185</v>
      </c>
      <c r="I317" s="178">
        <v>75331</v>
      </c>
      <c r="J317" s="182">
        <v>0.89606648683547974</v>
      </c>
      <c r="K317" s="178">
        <v>422616.1</v>
      </c>
      <c r="L317" s="178">
        <v>50000</v>
      </c>
      <c r="M317" s="182">
        <v>13.418636322021484</v>
      </c>
      <c r="N317" s="107">
        <v>48.016220092773438</v>
      </c>
      <c r="O317" s="178">
        <v>1808658</v>
      </c>
      <c r="P317" s="178">
        <v>76287</v>
      </c>
      <c r="Q317" s="182">
        <v>4.3999999999999995</v>
      </c>
      <c r="R317" s="65">
        <v>0</v>
      </c>
      <c r="S317" s="178"/>
      <c r="T317" s="180"/>
      <c r="U317" s="159"/>
    </row>
    <row r="318" spans="1:21" x14ac:dyDescent="0.35">
      <c r="A318" s="162">
        <v>121394603</v>
      </c>
      <c r="B318" s="159"/>
      <c r="C318" s="163" t="s">
        <v>396</v>
      </c>
      <c r="D318" s="164" t="s">
        <v>392</v>
      </c>
      <c r="E318" s="164" t="s">
        <v>118</v>
      </c>
      <c r="F318" s="165">
        <v>135</v>
      </c>
      <c r="G318" s="165" t="s">
        <v>36</v>
      </c>
      <c r="H318" s="179">
        <v>6762836</v>
      </c>
      <c r="I318" s="179">
        <v>28843</v>
      </c>
      <c r="J318" s="183">
        <v>0.42831942439079285</v>
      </c>
      <c r="K318" s="179">
        <v>330490</v>
      </c>
      <c r="L318" s="179">
        <v>50000</v>
      </c>
      <c r="M318" s="183">
        <v>17.825946807861328</v>
      </c>
      <c r="N318" s="167">
        <v>0</v>
      </c>
      <c r="O318" s="179">
        <v>1669114</v>
      </c>
      <c r="P318" s="179">
        <v>27379</v>
      </c>
      <c r="Q318" s="183">
        <v>1.7000000000000002</v>
      </c>
      <c r="R318" s="166">
        <v>0</v>
      </c>
      <c r="S318" s="179"/>
      <c r="T318" s="181"/>
      <c r="U318" s="159"/>
    </row>
    <row r="319" spans="1:21" x14ac:dyDescent="0.35">
      <c r="A319" s="162">
        <v>121395103</v>
      </c>
      <c r="B319" s="159"/>
      <c r="C319" s="109" t="s">
        <v>397</v>
      </c>
      <c r="D319" s="162" t="s">
        <v>392</v>
      </c>
      <c r="E319" s="162" t="s">
        <v>118</v>
      </c>
      <c r="F319" s="3">
        <v>136</v>
      </c>
      <c r="G319" s="3" t="s">
        <v>36</v>
      </c>
      <c r="H319" s="178">
        <v>16068151</v>
      </c>
      <c r="I319" s="178">
        <v>150471</v>
      </c>
      <c r="J319" s="182">
        <v>0.94530737400054932</v>
      </c>
      <c r="K319" s="178">
        <v>631722</v>
      </c>
      <c r="L319" s="178">
        <v>50000</v>
      </c>
      <c r="M319" s="182">
        <v>8.5951709747314453</v>
      </c>
      <c r="N319" s="107">
        <v>0</v>
      </c>
      <c r="O319" s="178">
        <v>4559883</v>
      </c>
      <c r="P319" s="178">
        <v>122178</v>
      </c>
      <c r="Q319" s="182">
        <v>2.8000000000000003</v>
      </c>
      <c r="R319" s="65">
        <v>0</v>
      </c>
      <c r="S319" s="178"/>
      <c r="T319" s="180"/>
      <c r="U319" s="159"/>
    </row>
    <row r="320" spans="1:21" x14ac:dyDescent="0.35">
      <c r="A320" s="162">
        <v>121395603</v>
      </c>
      <c r="B320" s="159"/>
      <c r="C320" s="163" t="s">
        <v>398</v>
      </c>
      <c r="D320" s="164" t="s">
        <v>392</v>
      </c>
      <c r="E320" s="164" t="s">
        <v>118</v>
      </c>
      <c r="F320" s="165">
        <v>136</v>
      </c>
      <c r="G320" s="165" t="s">
        <v>36</v>
      </c>
      <c r="H320" s="179">
        <v>3979651</v>
      </c>
      <c r="I320" s="179">
        <v>15301</v>
      </c>
      <c r="J320" s="183">
        <v>0.38596490025520325</v>
      </c>
      <c r="K320" s="179">
        <v>203127</v>
      </c>
      <c r="L320" s="179">
        <v>50000</v>
      </c>
      <c r="M320" s="183">
        <v>32.652633666992188</v>
      </c>
      <c r="N320" s="167">
        <v>0</v>
      </c>
      <c r="O320" s="179">
        <v>1341209</v>
      </c>
      <c r="P320" s="179">
        <v>127911</v>
      </c>
      <c r="Q320" s="183">
        <v>10.5</v>
      </c>
      <c r="R320" s="166">
        <v>0</v>
      </c>
      <c r="S320" s="179"/>
      <c r="T320" s="181"/>
      <c r="U320" s="159"/>
    </row>
    <row r="321" spans="1:21" x14ac:dyDescent="0.35">
      <c r="A321" s="162">
        <v>121395703</v>
      </c>
      <c r="B321" s="159"/>
      <c r="C321" s="109" t="s">
        <v>399</v>
      </c>
      <c r="D321" s="162" t="s">
        <v>392</v>
      </c>
      <c r="E321" s="162" t="s">
        <v>118</v>
      </c>
      <c r="F321" s="3">
        <v>135</v>
      </c>
      <c r="G321" s="3" t="s">
        <v>36</v>
      </c>
      <c r="H321" s="178">
        <v>6257982</v>
      </c>
      <c r="I321" s="178">
        <v>33689</v>
      </c>
      <c r="J321" s="182">
        <v>0.54125022888183594</v>
      </c>
      <c r="K321" s="178">
        <v>247449</v>
      </c>
      <c r="L321" s="178">
        <v>50000</v>
      </c>
      <c r="M321" s="182">
        <v>25.322994232177734</v>
      </c>
      <c r="N321" s="107">
        <v>0</v>
      </c>
      <c r="O321" s="178">
        <v>1361811</v>
      </c>
      <c r="P321" s="178">
        <v>5592</v>
      </c>
      <c r="Q321" s="182">
        <v>0.4</v>
      </c>
      <c r="R321" s="65">
        <v>0</v>
      </c>
      <c r="S321" s="178"/>
      <c r="T321" s="180"/>
      <c r="U321" s="159"/>
    </row>
    <row r="322" spans="1:21" x14ac:dyDescent="0.35">
      <c r="A322" s="162">
        <v>121397803</v>
      </c>
      <c r="B322" s="159"/>
      <c r="C322" s="163" t="s">
        <v>400</v>
      </c>
      <c r="D322" s="164" t="s">
        <v>392</v>
      </c>
      <c r="E322" s="164" t="s">
        <v>118</v>
      </c>
      <c r="F322" s="165">
        <v>133</v>
      </c>
      <c r="G322" s="165" t="s">
        <v>36</v>
      </c>
      <c r="H322" s="179">
        <v>14443056</v>
      </c>
      <c r="I322" s="179">
        <v>222575</v>
      </c>
      <c r="J322" s="183">
        <v>1.5651720762252808</v>
      </c>
      <c r="K322" s="179">
        <v>5749820.6100000003</v>
      </c>
      <c r="L322" s="179">
        <v>1578305.5</v>
      </c>
      <c r="M322" s="183">
        <v>37.835308074951172</v>
      </c>
      <c r="N322" s="167">
        <v>0</v>
      </c>
      <c r="O322" s="179">
        <v>3405070</v>
      </c>
      <c r="P322" s="179">
        <v>171501</v>
      </c>
      <c r="Q322" s="183">
        <v>5.3</v>
      </c>
      <c r="R322" s="166">
        <v>0</v>
      </c>
      <c r="S322" s="179"/>
      <c r="T322" s="181"/>
      <c r="U322" s="159"/>
    </row>
    <row r="323" spans="1:21" x14ac:dyDescent="0.35">
      <c r="A323" s="162">
        <v>118401403</v>
      </c>
      <c r="B323" s="159"/>
      <c r="C323" s="109" t="s">
        <v>401</v>
      </c>
      <c r="D323" s="162" t="s">
        <v>402</v>
      </c>
      <c r="E323" s="162" t="s">
        <v>147</v>
      </c>
      <c r="F323" s="3">
        <v>167</v>
      </c>
      <c r="G323" s="3" t="s">
        <v>36</v>
      </c>
      <c r="H323" s="178">
        <v>8792369</v>
      </c>
      <c r="I323" s="178">
        <v>29590</v>
      </c>
      <c r="J323" s="182">
        <v>0.33767825365066528</v>
      </c>
      <c r="K323" s="178">
        <v>3536212.41</v>
      </c>
      <c r="L323" s="178">
        <v>1176105.125</v>
      </c>
      <c r="M323" s="182">
        <v>49.832698822021484</v>
      </c>
      <c r="N323" s="107">
        <v>0</v>
      </c>
      <c r="O323" s="178">
        <v>2000844</v>
      </c>
      <c r="P323" s="178">
        <v>47670</v>
      </c>
      <c r="Q323" s="182">
        <v>2.4</v>
      </c>
      <c r="R323" s="65">
        <v>0</v>
      </c>
      <c r="S323" s="178"/>
      <c r="T323" s="180"/>
      <c r="U323" s="159"/>
    </row>
    <row r="324" spans="1:21" x14ac:dyDescent="0.35">
      <c r="A324" s="162">
        <v>118401603</v>
      </c>
      <c r="B324" s="159"/>
      <c r="C324" s="163" t="s">
        <v>403</v>
      </c>
      <c r="D324" s="164" t="s">
        <v>402</v>
      </c>
      <c r="E324" s="164" t="s">
        <v>147</v>
      </c>
      <c r="F324" s="165">
        <v>161</v>
      </c>
      <c r="G324" s="165" t="s">
        <v>36</v>
      </c>
      <c r="H324" s="179">
        <v>7319991</v>
      </c>
      <c r="I324" s="179">
        <v>39941</v>
      </c>
      <c r="J324" s="183">
        <v>0.54863631725311279</v>
      </c>
      <c r="K324" s="179">
        <v>1487414.29</v>
      </c>
      <c r="L324" s="179">
        <v>482274.71875</v>
      </c>
      <c r="M324" s="183">
        <v>47.980869293212891</v>
      </c>
      <c r="N324" s="167">
        <v>0</v>
      </c>
      <c r="O324" s="179">
        <v>1659580</v>
      </c>
      <c r="P324" s="179">
        <v>33961</v>
      </c>
      <c r="Q324" s="183">
        <v>2.1</v>
      </c>
      <c r="R324" s="166">
        <v>0</v>
      </c>
      <c r="S324" s="179"/>
      <c r="T324" s="181"/>
      <c r="U324" s="159"/>
    </row>
    <row r="325" spans="1:21" x14ac:dyDescent="0.35">
      <c r="A325" s="162">
        <v>118402603</v>
      </c>
      <c r="B325" s="159"/>
      <c r="C325" s="109" t="s">
        <v>404</v>
      </c>
      <c r="D325" s="162" t="s">
        <v>402</v>
      </c>
      <c r="E325" s="162" t="s">
        <v>147</v>
      </c>
      <c r="F325" s="3">
        <v>167</v>
      </c>
      <c r="G325" s="3" t="s">
        <v>36</v>
      </c>
      <c r="H325" s="178">
        <v>16104361</v>
      </c>
      <c r="I325" s="178">
        <v>83654</v>
      </c>
      <c r="J325" s="182">
        <v>0.52216172218322754</v>
      </c>
      <c r="K325" s="178">
        <v>8071860.0800000001</v>
      </c>
      <c r="L325" s="178">
        <v>2555380.75</v>
      </c>
      <c r="M325" s="182">
        <v>46.322673797607422</v>
      </c>
      <c r="N325" s="107">
        <v>0</v>
      </c>
      <c r="O325" s="178">
        <v>2569180</v>
      </c>
      <c r="P325" s="178">
        <v>129570</v>
      </c>
      <c r="Q325" s="182">
        <v>5.3</v>
      </c>
      <c r="R325" s="65">
        <v>0</v>
      </c>
      <c r="S325" s="178"/>
      <c r="T325" s="180"/>
      <c r="U325" s="159"/>
    </row>
    <row r="326" spans="1:21" x14ac:dyDescent="0.35">
      <c r="A326" s="162">
        <v>118403003</v>
      </c>
      <c r="B326" s="159"/>
      <c r="C326" s="163" t="s">
        <v>405</v>
      </c>
      <c r="D326" s="164" t="s">
        <v>402</v>
      </c>
      <c r="E326" s="164" t="s">
        <v>147</v>
      </c>
      <c r="F326" s="165">
        <v>167</v>
      </c>
      <c r="G326" s="165" t="s">
        <v>36</v>
      </c>
      <c r="H326" s="179">
        <v>12859611</v>
      </c>
      <c r="I326" s="179">
        <v>167644</v>
      </c>
      <c r="J326" s="183">
        <v>1.3208669424057007</v>
      </c>
      <c r="K326" s="179">
        <v>6049669.9000000004</v>
      </c>
      <c r="L326" s="179">
        <v>1894505.5</v>
      </c>
      <c r="M326" s="183">
        <v>45.593994140625</v>
      </c>
      <c r="N326" s="167">
        <v>0</v>
      </c>
      <c r="O326" s="179">
        <v>2608545</v>
      </c>
      <c r="P326" s="179">
        <v>164778</v>
      </c>
      <c r="Q326" s="183">
        <v>6.7</v>
      </c>
      <c r="R326" s="166">
        <v>0</v>
      </c>
      <c r="S326" s="179"/>
      <c r="T326" s="181"/>
      <c r="U326" s="159"/>
    </row>
    <row r="327" spans="1:21" x14ac:dyDescent="0.35">
      <c r="A327" s="162">
        <v>118403302</v>
      </c>
      <c r="B327" s="159"/>
      <c r="C327" s="109" t="s">
        <v>406</v>
      </c>
      <c r="D327" s="162" t="s">
        <v>402</v>
      </c>
      <c r="E327" s="162" t="s">
        <v>147</v>
      </c>
      <c r="F327" s="3">
        <v>167</v>
      </c>
      <c r="G327" s="3" t="s">
        <v>36</v>
      </c>
      <c r="H327" s="178">
        <v>71825080</v>
      </c>
      <c r="I327" s="178">
        <v>736682</v>
      </c>
      <c r="J327" s="182">
        <v>1.0362900495529175</v>
      </c>
      <c r="K327" s="178">
        <v>38746642.850000001</v>
      </c>
      <c r="L327" s="178">
        <v>12356945</v>
      </c>
      <c r="M327" s="182">
        <v>46.824882507324219</v>
      </c>
      <c r="N327" s="107">
        <v>0</v>
      </c>
      <c r="O327" s="178">
        <v>8269774</v>
      </c>
      <c r="P327" s="178">
        <v>342843</v>
      </c>
      <c r="Q327" s="182">
        <v>4.3</v>
      </c>
      <c r="R327" s="65">
        <v>0</v>
      </c>
      <c r="S327" s="178"/>
      <c r="T327" s="180"/>
      <c r="U327" s="159"/>
    </row>
    <row r="328" spans="1:21" x14ac:dyDescent="0.35">
      <c r="A328" s="162">
        <v>118403903</v>
      </c>
      <c r="B328" s="159"/>
      <c r="C328" s="163" t="s">
        <v>407</v>
      </c>
      <c r="D328" s="164" t="s">
        <v>402</v>
      </c>
      <c r="E328" s="164" t="s">
        <v>147</v>
      </c>
      <c r="F328" s="165">
        <v>165</v>
      </c>
      <c r="G328" s="165" t="s">
        <v>36</v>
      </c>
      <c r="H328" s="179">
        <v>7715469</v>
      </c>
      <c r="I328" s="179">
        <v>39675</v>
      </c>
      <c r="J328" s="183">
        <v>0.51688462495803833</v>
      </c>
      <c r="K328" s="179">
        <v>520162.96</v>
      </c>
      <c r="L328" s="179">
        <v>120819.9765625</v>
      </c>
      <c r="M328" s="183">
        <v>30.254690170288086</v>
      </c>
      <c r="N328" s="167">
        <v>0</v>
      </c>
      <c r="O328" s="179">
        <v>1496977</v>
      </c>
      <c r="P328" s="179">
        <v>52807</v>
      </c>
      <c r="Q328" s="183">
        <v>3.6999999999999997</v>
      </c>
      <c r="R328" s="166">
        <v>0</v>
      </c>
      <c r="S328" s="179"/>
      <c r="T328" s="181"/>
      <c r="U328" s="159"/>
    </row>
    <row r="329" spans="1:21" x14ac:dyDescent="0.35">
      <c r="A329" s="162">
        <v>118406003</v>
      </c>
      <c r="B329" s="159"/>
      <c r="C329" s="109" t="s">
        <v>408</v>
      </c>
      <c r="D329" s="162" t="s">
        <v>402</v>
      </c>
      <c r="E329" s="162" t="s">
        <v>147</v>
      </c>
      <c r="F329" s="3">
        <v>169</v>
      </c>
      <c r="G329" s="3" t="s">
        <v>36</v>
      </c>
      <c r="H329" s="178">
        <v>7787621</v>
      </c>
      <c r="I329" s="178">
        <v>23886</v>
      </c>
      <c r="J329" s="182">
        <v>0.30766120553016663</v>
      </c>
      <c r="K329" s="178">
        <v>313067</v>
      </c>
      <c r="L329" s="178">
        <v>50000</v>
      </c>
      <c r="M329" s="182">
        <v>19.006565093994141</v>
      </c>
      <c r="N329" s="107">
        <v>0</v>
      </c>
      <c r="O329" s="178">
        <v>1146476</v>
      </c>
      <c r="P329" s="178">
        <v>36264</v>
      </c>
      <c r="Q329" s="182">
        <v>3.3000000000000003</v>
      </c>
      <c r="R329" s="65">
        <v>66811</v>
      </c>
      <c r="S329" s="178">
        <v>21117</v>
      </c>
      <c r="T329" s="180">
        <v>46.213943481445313</v>
      </c>
      <c r="U329" s="159"/>
    </row>
    <row r="330" spans="1:21" x14ac:dyDescent="0.35">
      <c r="A330" s="162">
        <v>118406602</v>
      </c>
      <c r="B330" s="159"/>
      <c r="C330" s="163" t="s">
        <v>409</v>
      </c>
      <c r="D330" s="164" t="s">
        <v>402</v>
      </c>
      <c r="E330" s="164" t="s">
        <v>48</v>
      </c>
      <c r="F330" s="165"/>
      <c r="G330" s="165" t="s">
        <v>36</v>
      </c>
      <c r="H330" s="179">
        <v>14123446</v>
      </c>
      <c r="I330" s="179">
        <v>105599</v>
      </c>
      <c r="J330" s="183">
        <v>0.75331825017929077</v>
      </c>
      <c r="K330" s="179">
        <v>4216968.7699999996</v>
      </c>
      <c r="L330" s="179">
        <v>1240436.25</v>
      </c>
      <c r="M330" s="183">
        <v>41.673866271972656</v>
      </c>
      <c r="N330" s="167">
        <v>0</v>
      </c>
      <c r="O330" s="179">
        <v>2636095</v>
      </c>
      <c r="P330" s="179">
        <v>134026</v>
      </c>
      <c r="Q330" s="183">
        <v>5.4</v>
      </c>
      <c r="R330" s="166">
        <v>0</v>
      </c>
      <c r="S330" s="179"/>
      <c r="T330" s="181"/>
      <c r="U330" s="159"/>
    </row>
    <row r="331" spans="1:21" x14ac:dyDescent="0.35">
      <c r="A331" s="162">
        <v>118408852</v>
      </c>
      <c r="B331" s="159"/>
      <c r="C331" s="109" t="s">
        <v>410</v>
      </c>
      <c r="D331" s="162" t="s">
        <v>402</v>
      </c>
      <c r="E331" s="162" t="s">
        <v>147</v>
      </c>
      <c r="F331" s="3">
        <v>167</v>
      </c>
      <c r="G331" s="3" t="s">
        <v>36</v>
      </c>
      <c r="H331" s="178">
        <v>53588421</v>
      </c>
      <c r="I331" s="178">
        <v>689416</v>
      </c>
      <c r="J331" s="182">
        <v>1.3032683134078979</v>
      </c>
      <c r="K331" s="178">
        <v>26323498.359999999</v>
      </c>
      <c r="L331" s="178">
        <v>8388411.5</v>
      </c>
      <c r="M331" s="182">
        <v>46.770957946777344</v>
      </c>
      <c r="N331" s="107">
        <v>0</v>
      </c>
      <c r="O331" s="178">
        <v>8472716</v>
      </c>
      <c r="P331" s="178">
        <v>471393</v>
      </c>
      <c r="Q331" s="182">
        <v>5.8999999999999995</v>
      </c>
      <c r="R331" s="65">
        <v>0</v>
      </c>
      <c r="S331" s="178"/>
      <c r="T331" s="180"/>
      <c r="U331" s="159"/>
    </row>
    <row r="332" spans="1:21" x14ac:dyDescent="0.35">
      <c r="A332" s="162">
        <v>118409203</v>
      </c>
      <c r="B332" s="159"/>
      <c r="C332" s="163" t="s">
        <v>411</v>
      </c>
      <c r="D332" s="164" t="s">
        <v>402</v>
      </c>
      <c r="E332" s="164" t="s">
        <v>147</v>
      </c>
      <c r="F332" s="165">
        <v>164</v>
      </c>
      <c r="G332" s="165" t="s">
        <v>36</v>
      </c>
      <c r="H332" s="179">
        <v>9560368</v>
      </c>
      <c r="I332" s="179">
        <v>82544</v>
      </c>
      <c r="J332" s="183">
        <v>0.87091720104217529</v>
      </c>
      <c r="K332" s="179">
        <v>1168102.49</v>
      </c>
      <c r="L332" s="179">
        <v>270186.8125</v>
      </c>
      <c r="M332" s="183">
        <v>30.090442657470703</v>
      </c>
      <c r="N332" s="167">
        <v>0</v>
      </c>
      <c r="O332" s="179">
        <v>2348845</v>
      </c>
      <c r="P332" s="179">
        <v>88938</v>
      </c>
      <c r="Q332" s="183">
        <v>3.9</v>
      </c>
      <c r="R332" s="166">
        <v>0</v>
      </c>
      <c r="S332" s="179"/>
      <c r="T332" s="181"/>
      <c r="U332" s="159"/>
    </row>
    <row r="333" spans="1:21" x14ac:dyDescent="0.35">
      <c r="A333" s="162">
        <v>118409302</v>
      </c>
      <c r="B333" s="159"/>
      <c r="C333" s="109" t="s">
        <v>412</v>
      </c>
      <c r="D333" s="162" t="s">
        <v>402</v>
      </c>
      <c r="E333" s="162" t="s">
        <v>147</v>
      </c>
      <c r="F333" s="3">
        <v>165</v>
      </c>
      <c r="G333" s="3" t="s">
        <v>36</v>
      </c>
      <c r="H333" s="178">
        <v>31151851</v>
      </c>
      <c r="I333" s="178">
        <v>336557</v>
      </c>
      <c r="J333" s="182">
        <v>1.0921752452850342</v>
      </c>
      <c r="K333" s="178">
        <v>14760282.9</v>
      </c>
      <c r="L333" s="178">
        <v>4622285</v>
      </c>
      <c r="M333" s="182">
        <v>45.593662261962891</v>
      </c>
      <c r="N333" s="107">
        <v>0</v>
      </c>
      <c r="O333" s="178">
        <v>6256185</v>
      </c>
      <c r="P333" s="178">
        <v>321726</v>
      </c>
      <c r="Q333" s="182">
        <v>5.4</v>
      </c>
      <c r="R333" s="65">
        <v>0</v>
      </c>
      <c r="S333" s="178"/>
      <c r="T333" s="180"/>
      <c r="U333" s="159"/>
    </row>
    <row r="334" spans="1:21" x14ac:dyDescent="0.35">
      <c r="A334" s="162">
        <v>117412003</v>
      </c>
      <c r="B334" s="159"/>
      <c r="C334" s="163" t="s">
        <v>413</v>
      </c>
      <c r="D334" s="164" t="s">
        <v>414</v>
      </c>
      <c r="E334" s="164" t="s">
        <v>138</v>
      </c>
      <c r="F334" s="165">
        <v>114</v>
      </c>
      <c r="G334" s="165" t="s">
        <v>36</v>
      </c>
      <c r="H334" s="179">
        <v>9664097</v>
      </c>
      <c r="I334" s="179">
        <v>57483</v>
      </c>
      <c r="J334" s="183">
        <v>0.59836900234222412</v>
      </c>
      <c r="K334" s="179">
        <v>2101314.6800000002</v>
      </c>
      <c r="L334" s="179">
        <v>629683.75</v>
      </c>
      <c r="M334" s="183">
        <v>42.788158416748047</v>
      </c>
      <c r="N334" s="167">
        <v>0</v>
      </c>
      <c r="O334" s="179">
        <v>1441766</v>
      </c>
      <c r="P334" s="179">
        <v>45075</v>
      </c>
      <c r="Q334" s="183">
        <v>3.2</v>
      </c>
      <c r="R334" s="166">
        <v>0</v>
      </c>
      <c r="S334" s="179"/>
      <c r="T334" s="181"/>
      <c r="U334" s="159"/>
    </row>
    <row r="335" spans="1:21" x14ac:dyDescent="0.35">
      <c r="A335" s="162">
        <v>117414003</v>
      </c>
      <c r="B335" s="159"/>
      <c r="C335" s="109" t="s">
        <v>415</v>
      </c>
      <c r="D335" s="162" t="s">
        <v>414</v>
      </c>
      <c r="E335" s="162" t="s">
        <v>138</v>
      </c>
      <c r="F335" s="3">
        <v>114</v>
      </c>
      <c r="G335" s="3" t="s">
        <v>36</v>
      </c>
      <c r="H335" s="178">
        <v>15150901</v>
      </c>
      <c r="I335" s="178">
        <v>56970</v>
      </c>
      <c r="J335" s="182">
        <v>0.37743645906448364</v>
      </c>
      <c r="K335" s="178">
        <v>1145323.67</v>
      </c>
      <c r="L335" s="178">
        <v>218680.15625</v>
      </c>
      <c r="M335" s="182">
        <v>23.59916877746582</v>
      </c>
      <c r="N335" s="107">
        <v>0</v>
      </c>
      <c r="O335" s="178">
        <v>2292305</v>
      </c>
      <c r="P335" s="178">
        <v>58878</v>
      </c>
      <c r="Q335" s="182">
        <v>2.6</v>
      </c>
      <c r="R335" s="65">
        <v>229608</v>
      </c>
      <c r="S335" s="178">
        <v>-31403</v>
      </c>
      <c r="T335" s="180">
        <v>-12.031293869018555</v>
      </c>
      <c r="U335" s="159"/>
    </row>
    <row r="336" spans="1:21" x14ac:dyDescent="0.35">
      <c r="A336" s="162">
        <v>117414203</v>
      </c>
      <c r="B336" s="159"/>
      <c r="C336" s="163" t="s">
        <v>416</v>
      </c>
      <c r="D336" s="164" t="s">
        <v>414</v>
      </c>
      <c r="E336" s="164" t="s">
        <v>138</v>
      </c>
      <c r="F336" s="165">
        <v>114</v>
      </c>
      <c r="G336" s="165" t="s">
        <v>36</v>
      </c>
      <c r="H336" s="179">
        <v>5034219</v>
      </c>
      <c r="I336" s="179">
        <v>88880</v>
      </c>
      <c r="J336" s="183">
        <v>1.7972478866577148</v>
      </c>
      <c r="K336" s="179">
        <v>2191658.2799999998</v>
      </c>
      <c r="L336" s="179">
        <v>683981.375</v>
      </c>
      <c r="M336" s="183">
        <v>45.3665771484375</v>
      </c>
      <c r="N336" s="167">
        <v>0</v>
      </c>
      <c r="O336" s="179">
        <v>1013116</v>
      </c>
      <c r="P336" s="179">
        <v>24126</v>
      </c>
      <c r="Q336" s="183">
        <v>2.4</v>
      </c>
      <c r="R336" s="166">
        <v>0</v>
      </c>
      <c r="S336" s="179"/>
      <c r="T336" s="181"/>
      <c r="U336" s="159"/>
    </row>
    <row r="337" spans="1:21" x14ac:dyDescent="0.35">
      <c r="A337" s="162">
        <v>117415004</v>
      </c>
      <c r="B337" s="159"/>
      <c r="C337" s="109" t="s">
        <v>417</v>
      </c>
      <c r="D337" s="162" t="s">
        <v>414</v>
      </c>
      <c r="E337" s="162" t="s">
        <v>138</v>
      </c>
      <c r="F337" s="3">
        <v>111</v>
      </c>
      <c r="G337" s="3" t="s">
        <v>36</v>
      </c>
      <c r="H337" s="178">
        <v>6880301</v>
      </c>
      <c r="I337" s="178">
        <v>6241</v>
      </c>
      <c r="J337" s="182">
        <v>9.0790592133998871E-2</v>
      </c>
      <c r="K337" s="178">
        <v>612984.82999999996</v>
      </c>
      <c r="L337" s="178">
        <v>158856.65625</v>
      </c>
      <c r="M337" s="182">
        <v>34.980579376220703</v>
      </c>
      <c r="N337" s="107">
        <v>0</v>
      </c>
      <c r="O337" s="178">
        <v>809153</v>
      </c>
      <c r="P337" s="178">
        <v>20430</v>
      </c>
      <c r="Q337" s="182">
        <v>2.6</v>
      </c>
      <c r="R337" s="65">
        <v>14099</v>
      </c>
      <c r="S337" s="178">
        <v>-6959</v>
      </c>
      <c r="T337" s="180">
        <v>-33.046821594238281</v>
      </c>
      <c r="U337" s="159"/>
    </row>
    <row r="338" spans="1:21" x14ac:dyDescent="0.35">
      <c r="A338" s="162">
        <v>117415103</v>
      </c>
      <c r="B338" s="159"/>
      <c r="C338" s="163" t="s">
        <v>418</v>
      </c>
      <c r="D338" s="164" t="s">
        <v>414</v>
      </c>
      <c r="E338" s="164" t="s">
        <v>138</v>
      </c>
      <c r="F338" s="165">
        <v>114</v>
      </c>
      <c r="G338" s="165" t="s">
        <v>36</v>
      </c>
      <c r="H338" s="179">
        <v>8596703</v>
      </c>
      <c r="I338" s="179">
        <v>55332</v>
      </c>
      <c r="J338" s="183">
        <v>0.64781171083450317</v>
      </c>
      <c r="K338" s="179">
        <v>2107478.56</v>
      </c>
      <c r="L338" s="179">
        <v>629460.625</v>
      </c>
      <c r="M338" s="183">
        <v>42.588161468505859</v>
      </c>
      <c r="N338" s="167">
        <v>0</v>
      </c>
      <c r="O338" s="179">
        <v>1599966</v>
      </c>
      <c r="P338" s="179">
        <v>31394</v>
      </c>
      <c r="Q338" s="183">
        <v>2</v>
      </c>
      <c r="R338" s="166">
        <v>0</v>
      </c>
      <c r="S338" s="179"/>
      <c r="T338" s="181"/>
      <c r="U338" s="159"/>
    </row>
    <row r="339" spans="1:21" x14ac:dyDescent="0.35">
      <c r="A339" s="162">
        <v>117415303</v>
      </c>
      <c r="B339" s="159"/>
      <c r="C339" s="109" t="s">
        <v>419</v>
      </c>
      <c r="D339" s="162" t="s">
        <v>414</v>
      </c>
      <c r="E339" s="162" t="s">
        <v>138</v>
      </c>
      <c r="F339" s="3">
        <v>114</v>
      </c>
      <c r="G339" s="3" t="s">
        <v>36</v>
      </c>
      <c r="H339" s="178">
        <v>4815633</v>
      </c>
      <c r="I339" s="178">
        <v>22747</v>
      </c>
      <c r="J339" s="182">
        <v>0.47459924221038818</v>
      </c>
      <c r="K339" s="178">
        <v>425971.09</v>
      </c>
      <c r="L339" s="178">
        <v>97279.890625</v>
      </c>
      <c r="M339" s="182">
        <v>29.596134185791016</v>
      </c>
      <c r="N339" s="107">
        <v>0</v>
      </c>
      <c r="O339" s="178">
        <v>824167</v>
      </c>
      <c r="P339" s="178">
        <v>24498</v>
      </c>
      <c r="Q339" s="182">
        <v>3.1</v>
      </c>
      <c r="R339" s="65">
        <v>0</v>
      </c>
      <c r="S339" s="178"/>
      <c r="T339" s="180"/>
      <c r="U339" s="159"/>
    </row>
    <row r="340" spans="1:21" x14ac:dyDescent="0.35">
      <c r="A340" s="162">
        <v>117416103</v>
      </c>
      <c r="B340" s="159"/>
      <c r="C340" s="163" t="s">
        <v>420</v>
      </c>
      <c r="D340" s="164" t="s">
        <v>414</v>
      </c>
      <c r="E340" s="164" t="s">
        <v>138</v>
      </c>
      <c r="F340" s="165">
        <v>114</v>
      </c>
      <c r="G340" s="165" t="s">
        <v>36</v>
      </c>
      <c r="H340" s="179">
        <v>7363128</v>
      </c>
      <c r="I340" s="179">
        <v>25477</v>
      </c>
      <c r="J340" s="183">
        <v>0.34720921516418457</v>
      </c>
      <c r="K340" s="179">
        <v>1335486.1000000001</v>
      </c>
      <c r="L340" s="179">
        <v>369151.5</v>
      </c>
      <c r="M340" s="183">
        <v>38.201210021972656</v>
      </c>
      <c r="N340" s="167">
        <v>0</v>
      </c>
      <c r="O340" s="179">
        <v>1124671</v>
      </c>
      <c r="P340" s="179">
        <v>31394</v>
      </c>
      <c r="Q340" s="183">
        <v>2.9000000000000004</v>
      </c>
      <c r="R340" s="166">
        <v>0</v>
      </c>
      <c r="S340" s="179"/>
      <c r="T340" s="181"/>
      <c r="U340" s="159"/>
    </row>
    <row r="341" spans="1:21" x14ac:dyDescent="0.35">
      <c r="A341" s="162">
        <v>117417202</v>
      </c>
      <c r="B341" s="159"/>
      <c r="C341" s="109" t="s">
        <v>421</v>
      </c>
      <c r="D341" s="162" t="s">
        <v>414</v>
      </c>
      <c r="E341" s="162" t="s">
        <v>138</v>
      </c>
      <c r="F341" s="3">
        <v>114</v>
      </c>
      <c r="G341" s="3" t="s">
        <v>36</v>
      </c>
      <c r="H341" s="178">
        <v>37990348</v>
      </c>
      <c r="I341" s="178">
        <v>245769</v>
      </c>
      <c r="J341" s="182">
        <v>0.65113723278045654</v>
      </c>
      <c r="K341" s="178">
        <v>6395635.4400000004</v>
      </c>
      <c r="L341" s="178">
        <v>1802004.625</v>
      </c>
      <c r="M341" s="182">
        <v>39.22833251953125</v>
      </c>
      <c r="N341" s="107">
        <v>0</v>
      </c>
      <c r="O341" s="178">
        <v>6080835</v>
      </c>
      <c r="P341" s="178">
        <v>188792</v>
      </c>
      <c r="Q341" s="182">
        <v>3.2</v>
      </c>
      <c r="R341" s="65">
        <v>1094346</v>
      </c>
      <c r="S341" s="178">
        <v>115745</v>
      </c>
      <c r="T341" s="180">
        <v>11.827598571777344</v>
      </c>
      <c r="U341" s="159"/>
    </row>
    <row r="342" spans="1:21" x14ac:dyDescent="0.35">
      <c r="A342" s="162">
        <v>109420803</v>
      </c>
      <c r="B342" s="159"/>
      <c r="C342" s="163" t="s">
        <v>422</v>
      </c>
      <c r="D342" s="164" t="s">
        <v>423</v>
      </c>
      <c r="E342" s="164" t="s">
        <v>138</v>
      </c>
      <c r="F342" s="165">
        <v>116</v>
      </c>
      <c r="G342" s="165" t="s">
        <v>36</v>
      </c>
      <c r="H342" s="179">
        <v>16411559</v>
      </c>
      <c r="I342" s="179">
        <v>47117</v>
      </c>
      <c r="J342" s="183">
        <v>0.28792303800582886</v>
      </c>
      <c r="K342" s="179">
        <v>2407793.7599999998</v>
      </c>
      <c r="L342" s="179">
        <v>635414.125</v>
      </c>
      <c r="M342" s="183">
        <v>35.850902557373047</v>
      </c>
      <c r="N342" s="167">
        <v>0</v>
      </c>
      <c r="O342" s="179">
        <v>2837158</v>
      </c>
      <c r="P342" s="179">
        <v>83994</v>
      </c>
      <c r="Q342" s="183">
        <v>3.1</v>
      </c>
      <c r="R342" s="166">
        <v>443875</v>
      </c>
      <c r="S342" s="179">
        <v>18472</v>
      </c>
      <c r="T342" s="181">
        <v>4.3422355651855469</v>
      </c>
      <c r="U342" s="159"/>
    </row>
    <row r="343" spans="1:21" x14ac:dyDescent="0.35">
      <c r="A343" s="162">
        <v>109422303</v>
      </c>
      <c r="B343" s="159"/>
      <c r="C343" s="109" t="s">
        <v>424</v>
      </c>
      <c r="D343" s="162" t="s">
        <v>423</v>
      </c>
      <c r="E343" s="162" t="s">
        <v>138</v>
      </c>
      <c r="F343" s="3">
        <v>116</v>
      </c>
      <c r="G343" s="3" t="s">
        <v>36</v>
      </c>
      <c r="H343" s="178">
        <v>10154097</v>
      </c>
      <c r="I343" s="178">
        <v>34993</v>
      </c>
      <c r="J343" s="182">
        <v>0.34581124782562256</v>
      </c>
      <c r="K343" s="178">
        <v>1640901.77</v>
      </c>
      <c r="L343" s="178">
        <v>464923.28125</v>
      </c>
      <c r="M343" s="182">
        <v>39.535015106201172</v>
      </c>
      <c r="N343" s="107">
        <v>0</v>
      </c>
      <c r="O343" s="178">
        <v>1214474</v>
      </c>
      <c r="P343" s="178">
        <v>39716</v>
      </c>
      <c r="Q343" s="182">
        <v>3.4000000000000004</v>
      </c>
      <c r="R343" s="65">
        <v>0</v>
      </c>
      <c r="S343" s="178"/>
      <c r="T343" s="180"/>
      <c r="U343" s="159"/>
    </row>
    <row r="344" spans="1:21" x14ac:dyDescent="0.35">
      <c r="A344" s="162">
        <v>109426003</v>
      </c>
      <c r="B344" s="159"/>
      <c r="C344" s="163" t="s">
        <v>425</v>
      </c>
      <c r="D344" s="164" t="s">
        <v>423</v>
      </c>
      <c r="E344" s="164" t="s">
        <v>138</v>
      </c>
      <c r="F344" s="165">
        <v>116</v>
      </c>
      <c r="G344" s="165" t="s">
        <v>36</v>
      </c>
      <c r="H344" s="179">
        <v>6417678</v>
      </c>
      <c r="I344" s="179">
        <v>22123</v>
      </c>
      <c r="J344" s="183">
        <v>0.34591212868690491</v>
      </c>
      <c r="K344" s="179">
        <v>303843.46999999997</v>
      </c>
      <c r="L344" s="179">
        <v>50000</v>
      </c>
      <c r="M344" s="183">
        <v>19.697177886962891</v>
      </c>
      <c r="N344" s="167">
        <v>0</v>
      </c>
      <c r="O344" s="179">
        <v>800246</v>
      </c>
      <c r="P344" s="179">
        <v>25837</v>
      </c>
      <c r="Q344" s="183">
        <v>3.3000000000000003</v>
      </c>
      <c r="R344" s="166">
        <v>281438</v>
      </c>
      <c r="S344" s="179">
        <v>38835</v>
      </c>
      <c r="T344" s="181">
        <v>16.007633209228516</v>
      </c>
      <c r="U344" s="159"/>
    </row>
    <row r="345" spans="1:21" x14ac:dyDescent="0.35">
      <c r="A345" s="162">
        <v>109426303</v>
      </c>
      <c r="B345" s="159"/>
      <c r="C345" s="109" t="s">
        <v>426</v>
      </c>
      <c r="D345" s="162" t="s">
        <v>423</v>
      </c>
      <c r="E345" s="162" t="s">
        <v>138</v>
      </c>
      <c r="F345" s="3">
        <v>116</v>
      </c>
      <c r="G345" s="3" t="s">
        <v>36</v>
      </c>
      <c r="H345" s="178">
        <v>8763797</v>
      </c>
      <c r="I345" s="178">
        <v>44608</v>
      </c>
      <c r="J345" s="182">
        <v>0.51160722970962524</v>
      </c>
      <c r="K345" s="178">
        <v>2128601.23</v>
      </c>
      <c r="L345" s="178">
        <v>643624.625</v>
      </c>
      <c r="M345" s="182">
        <v>43.3424072265625</v>
      </c>
      <c r="N345" s="107">
        <v>0</v>
      </c>
      <c r="O345" s="178">
        <v>1071764</v>
      </c>
      <c r="P345" s="178">
        <v>34282</v>
      </c>
      <c r="Q345" s="182">
        <v>3.3000000000000003</v>
      </c>
      <c r="R345" s="65">
        <v>0</v>
      </c>
      <c r="S345" s="178"/>
      <c r="T345" s="180"/>
      <c r="U345" s="159"/>
    </row>
    <row r="346" spans="1:21" x14ac:dyDescent="0.35">
      <c r="A346" s="162">
        <v>109427503</v>
      </c>
      <c r="B346" s="159"/>
      <c r="C346" s="163" t="s">
        <v>427</v>
      </c>
      <c r="D346" s="164" t="s">
        <v>423</v>
      </c>
      <c r="E346" s="164" t="s">
        <v>138</v>
      </c>
      <c r="F346" s="165">
        <v>116</v>
      </c>
      <c r="G346" s="165" t="s">
        <v>36</v>
      </c>
      <c r="H346" s="179">
        <v>8085113</v>
      </c>
      <c r="I346" s="179">
        <v>20613</v>
      </c>
      <c r="J346" s="183">
        <v>0.25560170412063599</v>
      </c>
      <c r="K346" s="179">
        <v>1326152.7</v>
      </c>
      <c r="L346" s="179">
        <v>380269.84375</v>
      </c>
      <c r="M346" s="183">
        <v>40.20263671875</v>
      </c>
      <c r="N346" s="167">
        <v>0</v>
      </c>
      <c r="O346" s="179">
        <v>919136</v>
      </c>
      <c r="P346" s="179">
        <v>29526</v>
      </c>
      <c r="Q346" s="183">
        <v>3.3000000000000003</v>
      </c>
      <c r="R346" s="166">
        <v>0</v>
      </c>
      <c r="S346" s="179"/>
      <c r="T346" s="181"/>
      <c r="U346" s="159"/>
    </row>
    <row r="347" spans="1:21" x14ac:dyDescent="0.35">
      <c r="A347" s="162">
        <v>104431304</v>
      </c>
      <c r="B347" s="159"/>
      <c r="C347" s="109" t="s">
        <v>428</v>
      </c>
      <c r="D347" s="162" t="s">
        <v>429</v>
      </c>
      <c r="E347" s="162" t="s">
        <v>96</v>
      </c>
      <c r="F347" s="3">
        <v>157</v>
      </c>
      <c r="G347" s="3" t="s">
        <v>36</v>
      </c>
      <c r="H347" s="178">
        <v>4225582</v>
      </c>
      <c r="I347" s="178">
        <v>14456</v>
      </c>
      <c r="J347" s="182">
        <v>0.34328112006187439</v>
      </c>
      <c r="K347" s="178">
        <v>200565</v>
      </c>
      <c r="L347" s="178">
        <v>50000</v>
      </c>
      <c r="M347" s="182">
        <v>33.208248138427734</v>
      </c>
      <c r="N347" s="107">
        <v>0</v>
      </c>
      <c r="O347" s="178">
        <v>486361</v>
      </c>
      <c r="P347" s="178">
        <v>12837</v>
      </c>
      <c r="Q347" s="182">
        <v>2.7</v>
      </c>
      <c r="R347" s="65">
        <v>0</v>
      </c>
      <c r="S347" s="178"/>
      <c r="T347" s="180"/>
      <c r="U347" s="159"/>
    </row>
    <row r="348" spans="1:21" x14ac:dyDescent="0.35">
      <c r="A348" s="162">
        <v>104432503</v>
      </c>
      <c r="B348" s="159"/>
      <c r="C348" s="163" t="s">
        <v>430</v>
      </c>
      <c r="D348" s="164" t="s">
        <v>429</v>
      </c>
      <c r="E348" s="164" t="s">
        <v>96</v>
      </c>
      <c r="F348" s="165">
        <v>157</v>
      </c>
      <c r="G348" s="165" t="s">
        <v>36</v>
      </c>
      <c r="H348" s="179">
        <v>12091877</v>
      </c>
      <c r="I348" s="179">
        <v>-30340</v>
      </c>
      <c r="J348" s="183">
        <v>-0.25028425455093384</v>
      </c>
      <c r="K348" s="179">
        <v>420325.92</v>
      </c>
      <c r="L348" s="179">
        <v>67472.640625</v>
      </c>
      <c r="M348" s="183">
        <v>19.12200927734375</v>
      </c>
      <c r="N348" s="167">
        <v>100</v>
      </c>
      <c r="O348" s="179">
        <v>1380408</v>
      </c>
      <c r="P348" s="179">
        <v>65023</v>
      </c>
      <c r="Q348" s="183">
        <v>4.9000000000000004</v>
      </c>
      <c r="R348" s="166">
        <v>0</v>
      </c>
      <c r="S348" s="179"/>
      <c r="T348" s="181"/>
      <c r="U348" s="159"/>
    </row>
    <row r="349" spans="1:21" x14ac:dyDescent="0.35">
      <c r="A349" s="162">
        <v>104432803</v>
      </c>
      <c r="B349" s="159"/>
      <c r="C349" s="109" t="s">
        <v>431</v>
      </c>
      <c r="D349" s="162" t="s">
        <v>429</v>
      </c>
      <c r="E349" s="162" t="s">
        <v>96</v>
      </c>
      <c r="F349" s="3">
        <v>157</v>
      </c>
      <c r="G349" s="3" t="s">
        <v>36</v>
      </c>
      <c r="H349" s="178">
        <v>8886214</v>
      </c>
      <c r="I349" s="178">
        <v>62267</v>
      </c>
      <c r="J349" s="182">
        <v>0.70565927028656006</v>
      </c>
      <c r="K349" s="178">
        <v>1287836.3</v>
      </c>
      <c r="L349" s="178">
        <v>341083.4375</v>
      </c>
      <c r="M349" s="182">
        <v>36.026660919189453</v>
      </c>
      <c r="N349" s="107">
        <v>0</v>
      </c>
      <c r="O349" s="178">
        <v>1432676</v>
      </c>
      <c r="P349" s="178">
        <v>46063</v>
      </c>
      <c r="Q349" s="182">
        <v>3.3000000000000003</v>
      </c>
      <c r="R349" s="65">
        <v>0</v>
      </c>
      <c r="S349" s="178"/>
      <c r="T349" s="180"/>
      <c r="U349" s="159"/>
    </row>
    <row r="350" spans="1:21" x14ac:dyDescent="0.35">
      <c r="A350" s="162">
        <v>104432903</v>
      </c>
      <c r="B350" s="159"/>
      <c r="C350" s="163" t="s">
        <v>432</v>
      </c>
      <c r="D350" s="164" t="s">
        <v>429</v>
      </c>
      <c r="E350" s="164" t="s">
        <v>96</v>
      </c>
      <c r="F350" s="165">
        <v>154</v>
      </c>
      <c r="G350" s="165" t="s">
        <v>36</v>
      </c>
      <c r="H350" s="179">
        <v>9353010</v>
      </c>
      <c r="I350" s="179">
        <v>41673</v>
      </c>
      <c r="J350" s="183">
        <v>0.4475511908531189</v>
      </c>
      <c r="K350" s="179">
        <v>440539</v>
      </c>
      <c r="L350" s="179">
        <v>50000</v>
      </c>
      <c r="M350" s="183">
        <v>12.802818298339844</v>
      </c>
      <c r="N350" s="167">
        <v>0</v>
      </c>
      <c r="O350" s="179">
        <v>1696252</v>
      </c>
      <c r="P350" s="179">
        <v>35906</v>
      </c>
      <c r="Q350" s="183">
        <v>2.1999999999999997</v>
      </c>
      <c r="R350" s="166">
        <v>64370</v>
      </c>
      <c r="S350" s="179">
        <v>-31736</v>
      </c>
      <c r="T350" s="181">
        <v>-33.021873474121094</v>
      </c>
      <c r="U350" s="159"/>
    </row>
    <row r="351" spans="1:21" x14ac:dyDescent="0.35">
      <c r="A351" s="162">
        <v>104433303</v>
      </c>
      <c r="B351" s="159"/>
      <c r="C351" s="109" t="s">
        <v>433</v>
      </c>
      <c r="D351" s="162" t="s">
        <v>429</v>
      </c>
      <c r="E351" s="162" t="s">
        <v>96</v>
      </c>
      <c r="F351" s="3">
        <v>157</v>
      </c>
      <c r="G351" s="3" t="s">
        <v>36</v>
      </c>
      <c r="H351" s="178">
        <v>8081893</v>
      </c>
      <c r="I351" s="178">
        <v>28097</v>
      </c>
      <c r="J351" s="182">
        <v>0.34886655211448669</v>
      </c>
      <c r="K351" s="178">
        <v>3439764.33</v>
      </c>
      <c r="L351" s="178">
        <v>1079894.875</v>
      </c>
      <c r="M351" s="182">
        <v>45.760787963867188</v>
      </c>
      <c r="N351" s="107">
        <v>0</v>
      </c>
      <c r="O351" s="178">
        <v>1594936</v>
      </c>
      <c r="P351" s="178">
        <v>35333</v>
      </c>
      <c r="Q351" s="182">
        <v>2.2999999999999998</v>
      </c>
      <c r="R351" s="65">
        <v>0</v>
      </c>
      <c r="S351" s="178"/>
      <c r="T351" s="180"/>
      <c r="U351" s="159"/>
    </row>
    <row r="352" spans="1:21" x14ac:dyDescent="0.35">
      <c r="A352" s="162">
        <v>104433604</v>
      </c>
      <c r="B352" s="159"/>
      <c r="C352" s="163" t="s">
        <v>434</v>
      </c>
      <c r="D352" s="164" t="s">
        <v>429</v>
      </c>
      <c r="E352" s="164" t="s">
        <v>96</v>
      </c>
      <c r="F352" s="165">
        <v>157</v>
      </c>
      <c r="G352" s="165" t="s">
        <v>36</v>
      </c>
      <c r="H352" s="179">
        <v>3568205</v>
      </c>
      <c r="I352" s="179">
        <v>7539</v>
      </c>
      <c r="J352" s="183">
        <v>0.21173004806041718</v>
      </c>
      <c r="K352" s="179">
        <v>199727.55</v>
      </c>
      <c r="L352" s="179">
        <v>50000</v>
      </c>
      <c r="M352" s="183">
        <v>33.393989562988281</v>
      </c>
      <c r="N352" s="167">
        <v>0</v>
      </c>
      <c r="O352" s="179">
        <v>476985</v>
      </c>
      <c r="P352" s="179">
        <v>-9984</v>
      </c>
      <c r="Q352" s="183">
        <v>-2.1</v>
      </c>
      <c r="R352" s="166">
        <v>0</v>
      </c>
      <c r="S352" s="179"/>
      <c r="T352" s="181"/>
      <c r="U352" s="159"/>
    </row>
    <row r="353" spans="1:21" x14ac:dyDescent="0.35">
      <c r="A353" s="162">
        <v>104433903</v>
      </c>
      <c r="B353" s="159"/>
      <c r="C353" s="109" t="s">
        <v>435</v>
      </c>
      <c r="D353" s="162" t="s">
        <v>429</v>
      </c>
      <c r="E353" s="162" t="s">
        <v>96</v>
      </c>
      <c r="F353" s="3">
        <v>158</v>
      </c>
      <c r="G353" s="3" t="s">
        <v>36</v>
      </c>
      <c r="H353" s="178">
        <v>7240577</v>
      </c>
      <c r="I353" s="178">
        <v>20200</v>
      </c>
      <c r="J353" s="182">
        <v>0.27976378798484802</v>
      </c>
      <c r="K353" s="178">
        <v>321294</v>
      </c>
      <c r="L353" s="178">
        <v>50000</v>
      </c>
      <c r="M353" s="182">
        <v>18.430191040039063</v>
      </c>
      <c r="N353" s="107">
        <v>0</v>
      </c>
      <c r="O353" s="178">
        <v>880169</v>
      </c>
      <c r="P353" s="178">
        <v>9153</v>
      </c>
      <c r="Q353" s="182">
        <v>1.0999999999999999</v>
      </c>
      <c r="R353" s="65">
        <v>0</v>
      </c>
      <c r="S353" s="178"/>
      <c r="T353" s="180"/>
      <c r="U353" s="159"/>
    </row>
    <row r="354" spans="1:21" x14ac:dyDescent="0.35">
      <c r="A354" s="162">
        <v>104435003</v>
      </c>
      <c r="B354" s="159"/>
      <c r="C354" s="163" t="s">
        <v>436</v>
      </c>
      <c r="D354" s="164" t="s">
        <v>429</v>
      </c>
      <c r="E354" s="164" t="s">
        <v>96</v>
      </c>
      <c r="F354" s="165">
        <v>157</v>
      </c>
      <c r="G354" s="165" t="s">
        <v>36</v>
      </c>
      <c r="H354" s="179">
        <v>6417157</v>
      </c>
      <c r="I354" s="179">
        <v>18942</v>
      </c>
      <c r="J354" s="183">
        <v>0.29605132341384888</v>
      </c>
      <c r="K354" s="179">
        <v>1312184.4099999999</v>
      </c>
      <c r="L354" s="179">
        <v>402254.1875</v>
      </c>
      <c r="M354" s="183">
        <v>44.207149505615234</v>
      </c>
      <c r="N354" s="167">
        <v>0</v>
      </c>
      <c r="O354" s="179">
        <v>1144657</v>
      </c>
      <c r="P354" s="179">
        <v>24804</v>
      </c>
      <c r="Q354" s="183">
        <v>2.1999999999999997</v>
      </c>
      <c r="R354" s="166">
        <v>0</v>
      </c>
      <c r="S354" s="179"/>
      <c r="T354" s="181"/>
      <c r="U354" s="159"/>
    </row>
    <row r="355" spans="1:21" x14ac:dyDescent="0.35">
      <c r="A355" s="162">
        <v>104435303</v>
      </c>
      <c r="B355" s="159"/>
      <c r="C355" s="109" t="s">
        <v>437</v>
      </c>
      <c r="D355" s="162" t="s">
        <v>429</v>
      </c>
      <c r="E355" s="162" t="s">
        <v>96</v>
      </c>
      <c r="F355" s="3">
        <v>157</v>
      </c>
      <c r="G355" s="3" t="s">
        <v>36</v>
      </c>
      <c r="H355" s="178">
        <v>9298439</v>
      </c>
      <c r="I355" s="178">
        <v>40804</v>
      </c>
      <c r="J355" s="182">
        <v>0.44076052308082581</v>
      </c>
      <c r="K355" s="178">
        <v>406997.04</v>
      </c>
      <c r="L355" s="178">
        <v>56193.96875</v>
      </c>
      <c r="M355" s="182">
        <v>16.018665313720703</v>
      </c>
      <c r="N355" s="107">
        <v>0</v>
      </c>
      <c r="O355" s="178">
        <v>1295018</v>
      </c>
      <c r="P355" s="178">
        <v>30225</v>
      </c>
      <c r="Q355" s="182">
        <v>2.4</v>
      </c>
      <c r="R355" s="65">
        <v>0</v>
      </c>
      <c r="S355" s="178"/>
      <c r="T355" s="180"/>
      <c r="U355" s="159"/>
    </row>
    <row r="356" spans="1:21" x14ac:dyDescent="0.35">
      <c r="A356" s="162">
        <v>104435603</v>
      </c>
      <c r="B356" s="159"/>
      <c r="C356" s="163" t="s">
        <v>438</v>
      </c>
      <c r="D356" s="164" t="s">
        <v>429</v>
      </c>
      <c r="E356" s="164" t="s">
        <v>96</v>
      </c>
      <c r="F356" s="165">
        <v>157</v>
      </c>
      <c r="G356" s="165" t="s">
        <v>36</v>
      </c>
      <c r="H356" s="179">
        <v>22089407</v>
      </c>
      <c r="I356" s="179">
        <v>87704</v>
      </c>
      <c r="J356" s="183">
        <v>0.39862367510795593</v>
      </c>
      <c r="K356" s="179">
        <v>2387844.67</v>
      </c>
      <c r="L356" s="179">
        <v>631332.5</v>
      </c>
      <c r="M356" s="183">
        <v>35.942394256591797</v>
      </c>
      <c r="N356" s="167">
        <v>0</v>
      </c>
      <c r="O356" s="179">
        <v>3093481</v>
      </c>
      <c r="P356" s="179">
        <v>157378</v>
      </c>
      <c r="Q356" s="183">
        <v>5.4</v>
      </c>
      <c r="R356" s="166">
        <v>0</v>
      </c>
      <c r="S356" s="179"/>
      <c r="T356" s="181"/>
      <c r="U356" s="159"/>
    </row>
    <row r="357" spans="1:21" x14ac:dyDescent="0.35">
      <c r="A357" s="162">
        <v>104435703</v>
      </c>
      <c r="B357" s="159"/>
      <c r="C357" s="109" t="s">
        <v>439</v>
      </c>
      <c r="D357" s="162" t="s">
        <v>429</v>
      </c>
      <c r="E357" s="162" t="s">
        <v>96</v>
      </c>
      <c r="F357" s="3">
        <v>157</v>
      </c>
      <c r="G357" s="3" t="s">
        <v>36</v>
      </c>
      <c r="H357" s="178">
        <v>7508448</v>
      </c>
      <c r="I357" s="178">
        <v>34062</v>
      </c>
      <c r="J357" s="182">
        <v>0.45571637153625488</v>
      </c>
      <c r="K357" s="178">
        <v>1868550.16</v>
      </c>
      <c r="L357" s="178">
        <v>543087</v>
      </c>
      <c r="M357" s="182">
        <v>40.973373413085938</v>
      </c>
      <c r="N357" s="107">
        <v>0</v>
      </c>
      <c r="O357" s="178">
        <v>1018138</v>
      </c>
      <c r="P357" s="178">
        <v>32861</v>
      </c>
      <c r="Q357" s="182">
        <v>3.3000000000000003</v>
      </c>
      <c r="R357" s="65">
        <v>0</v>
      </c>
      <c r="S357" s="178"/>
      <c r="T357" s="180"/>
      <c r="U357" s="159"/>
    </row>
    <row r="358" spans="1:21" x14ac:dyDescent="0.35">
      <c r="A358" s="162">
        <v>104437503</v>
      </c>
      <c r="B358" s="159"/>
      <c r="C358" s="163" t="s">
        <v>440</v>
      </c>
      <c r="D358" s="164" t="s">
        <v>429</v>
      </c>
      <c r="E358" s="164" t="s">
        <v>96</v>
      </c>
      <c r="F358" s="165">
        <v>157</v>
      </c>
      <c r="G358" s="165" t="s">
        <v>36</v>
      </c>
      <c r="H358" s="179">
        <v>5818365</v>
      </c>
      <c r="I358" s="179">
        <v>14567</v>
      </c>
      <c r="J358" s="183">
        <v>0.25099080801010132</v>
      </c>
      <c r="K358" s="179">
        <v>285880</v>
      </c>
      <c r="L358" s="179">
        <v>50000</v>
      </c>
      <c r="M358" s="183">
        <v>21.197219848632813</v>
      </c>
      <c r="N358" s="167">
        <v>0</v>
      </c>
      <c r="O358" s="179">
        <v>929092</v>
      </c>
      <c r="P358" s="179">
        <v>29401</v>
      </c>
      <c r="Q358" s="183">
        <v>3.3000000000000003</v>
      </c>
      <c r="R358" s="166">
        <v>0</v>
      </c>
      <c r="S358" s="179"/>
      <c r="T358" s="181"/>
      <c r="U358" s="159"/>
    </row>
    <row r="359" spans="1:21" x14ac:dyDescent="0.35">
      <c r="A359" s="162">
        <v>111444602</v>
      </c>
      <c r="B359" s="159"/>
      <c r="C359" s="109" t="s">
        <v>441</v>
      </c>
      <c r="D359" s="162" t="s">
        <v>442</v>
      </c>
      <c r="E359" s="162" t="s">
        <v>138</v>
      </c>
      <c r="F359" s="3">
        <v>111</v>
      </c>
      <c r="G359" s="3" t="s">
        <v>36</v>
      </c>
      <c r="H359" s="178">
        <v>27532761</v>
      </c>
      <c r="I359" s="178">
        <v>161129</v>
      </c>
      <c r="J359" s="182">
        <v>0.58867150545120239</v>
      </c>
      <c r="K359" s="178">
        <v>8481682.8900000006</v>
      </c>
      <c r="L359" s="178">
        <v>2504209.75</v>
      </c>
      <c r="M359" s="182">
        <v>41.894119262695313</v>
      </c>
      <c r="N359" s="107">
        <v>0</v>
      </c>
      <c r="O359" s="178">
        <v>4628232</v>
      </c>
      <c r="P359" s="178">
        <v>122371</v>
      </c>
      <c r="Q359" s="182">
        <v>2.7</v>
      </c>
      <c r="R359" s="65">
        <v>0</v>
      </c>
      <c r="S359" s="178"/>
      <c r="T359" s="180"/>
      <c r="U359" s="159"/>
    </row>
    <row r="360" spans="1:21" x14ac:dyDescent="0.35">
      <c r="A360" s="162">
        <v>120452003</v>
      </c>
      <c r="B360" s="159"/>
      <c r="C360" s="163" t="s">
        <v>443</v>
      </c>
      <c r="D360" s="164" t="s">
        <v>444</v>
      </c>
      <c r="E360" s="164" t="s">
        <v>147</v>
      </c>
      <c r="F360" s="165">
        <v>161</v>
      </c>
      <c r="G360" s="165" t="s">
        <v>36</v>
      </c>
      <c r="H360" s="179">
        <v>27038298</v>
      </c>
      <c r="I360" s="179">
        <v>319840</v>
      </c>
      <c r="J360" s="183">
        <v>1.1970751285552979</v>
      </c>
      <c r="K360" s="179">
        <v>18153152.289999999</v>
      </c>
      <c r="L360" s="179">
        <v>5551465</v>
      </c>
      <c r="M360" s="183">
        <v>44.0533447265625</v>
      </c>
      <c r="N360" s="167">
        <v>100</v>
      </c>
      <c r="O360" s="179">
        <v>7132969</v>
      </c>
      <c r="P360" s="179">
        <v>348707</v>
      </c>
      <c r="Q360" s="183">
        <v>5.0999999999999996</v>
      </c>
      <c r="R360" s="166">
        <v>0</v>
      </c>
      <c r="S360" s="179"/>
      <c r="T360" s="181"/>
      <c r="U360" s="159"/>
    </row>
    <row r="361" spans="1:21" x14ac:dyDescent="0.35">
      <c r="A361" s="162">
        <v>120455203</v>
      </c>
      <c r="B361" s="159"/>
      <c r="C361" s="109" t="s">
        <v>445</v>
      </c>
      <c r="D361" s="162" t="s">
        <v>444</v>
      </c>
      <c r="E361" s="162" t="s">
        <v>147</v>
      </c>
      <c r="F361" s="3">
        <v>166</v>
      </c>
      <c r="G361" s="3" t="s">
        <v>36</v>
      </c>
      <c r="H361" s="178">
        <v>26778609</v>
      </c>
      <c r="I361" s="178">
        <v>156713</v>
      </c>
      <c r="J361" s="182">
        <v>0.58866202831268311</v>
      </c>
      <c r="K361" s="178">
        <v>6130052.9100000001</v>
      </c>
      <c r="L361" s="178">
        <v>869599</v>
      </c>
      <c r="M361" s="182">
        <v>16.530872344970703</v>
      </c>
      <c r="N361" s="107">
        <v>100</v>
      </c>
      <c r="O361" s="178">
        <v>4916916</v>
      </c>
      <c r="P361" s="178">
        <v>148111</v>
      </c>
      <c r="Q361" s="182">
        <v>3.1</v>
      </c>
      <c r="R361" s="65">
        <v>0</v>
      </c>
      <c r="S361" s="178"/>
      <c r="T361" s="180"/>
      <c r="U361" s="159"/>
    </row>
    <row r="362" spans="1:21" x14ac:dyDescent="0.35">
      <c r="A362" s="162">
        <v>120455403</v>
      </c>
      <c r="B362" s="159"/>
      <c r="C362" s="163" t="s">
        <v>446</v>
      </c>
      <c r="D362" s="164" t="s">
        <v>444</v>
      </c>
      <c r="E362" s="164" t="s">
        <v>147</v>
      </c>
      <c r="F362" s="165">
        <v>163</v>
      </c>
      <c r="G362" s="165" t="s">
        <v>36</v>
      </c>
      <c r="H362" s="179">
        <v>37497178</v>
      </c>
      <c r="I362" s="179">
        <v>231181</v>
      </c>
      <c r="J362" s="183">
        <v>0.62035369873046875</v>
      </c>
      <c r="K362" s="179">
        <v>8877742.6999999993</v>
      </c>
      <c r="L362" s="179">
        <v>2281225</v>
      </c>
      <c r="M362" s="183">
        <v>34.582260131835938</v>
      </c>
      <c r="N362" s="167">
        <v>100</v>
      </c>
      <c r="O362" s="179">
        <v>8630844</v>
      </c>
      <c r="P362" s="179">
        <v>360024</v>
      </c>
      <c r="Q362" s="183">
        <v>4.3999999999999995</v>
      </c>
      <c r="R362" s="166">
        <v>0</v>
      </c>
      <c r="S362" s="179"/>
      <c r="T362" s="181"/>
      <c r="U362" s="159"/>
    </row>
    <row r="363" spans="1:21" x14ac:dyDescent="0.35">
      <c r="A363" s="162">
        <v>120456003</v>
      </c>
      <c r="B363" s="159"/>
      <c r="C363" s="109" t="s">
        <v>447</v>
      </c>
      <c r="D363" s="162" t="s">
        <v>444</v>
      </c>
      <c r="E363" s="162" t="s">
        <v>147</v>
      </c>
      <c r="F363" s="3">
        <v>166</v>
      </c>
      <c r="G363" s="3" t="s">
        <v>36</v>
      </c>
      <c r="H363" s="178">
        <v>21906972</v>
      </c>
      <c r="I363" s="178">
        <v>139587</v>
      </c>
      <c r="J363" s="182">
        <v>0.64126676321029663</v>
      </c>
      <c r="K363" s="178">
        <v>8253582.8300000001</v>
      </c>
      <c r="L363" s="178">
        <v>2492292</v>
      </c>
      <c r="M363" s="182">
        <v>43.259262084960938</v>
      </c>
      <c r="N363" s="107">
        <v>100</v>
      </c>
      <c r="O363" s="178">
        <v>4605786</v>
      </c>
      <c r="P363" s="178">
        <v>194750</v>
      </c>
      <c r="Q363" s="182">
        <v>4.3999999999999995</v>
      </c>
      <c r="R363" s="65">
        <v>0</v>
      </c>
      <c r="S363" s="178"/>
      <c r="T363" s="180"/>
      <c r="U363" s="159"/>
    </row>
    <row r="364" spans="1:21" x14ac:dyDescent="0.35">
      <c r="A364" s="162">
        <v>123460302</v>
      </c>
      <c r="B364" s="159"/>
      <c r="C364" s="163" t="s">
        <v>448</v>
      </c>
      <c r="D364" s="164" t="s">
        <v>449</v>
      </c>
      <c r="E364" s="164" t="s">
        <v>156</v>
      </c>
      <c r="F364" s="165">
        <v>144</v>
      </c>
      <c r="G364" s="165" t="s">
        <v>36</v>
      </c>
      <c r="H364" s="179">
        <v>12524244</v>
      </c>
      <c r="I364" s="179">
        <v>204036</v>
      </c>
      <c r="J364" s="183">
        <v>1.6561083793640137</v>
      </c>
      <c r="K364" s="179">
        <v>501756</v>
      </c>
      <c r="L364" s="179">
        <v>50000</v>
      </c>
      <c r="M364" s="183">
        <v>11.06792163848877</v>
      </c>
      <c r="N364" s="167">
        <v>0</v>
      </c>
      <c r="O364" s="179">
        <v>5074648</v>
      </c>
      <c r="P364" s="179">
        <v>317885</v>
      </c>
      <c r="Q364" s="183">
        <v>6.7</v>
      </c>
      <c r="R364" s="166">
        <v>0</v>
      </c>
      <c r="S364" s="179"/>
      <c r="T364" s="181"/>
      <c r="U364" s="159"/>
    </row>
    <row r="365" spans="1:21" x14ac:dyDescent="0.35">
      <c r="A365" s="162">
        <v>123460504</v>
      </c>
      <c r="B365" s="159"/>
      <c r="C365" s="109" t="s">
        <v>450</v>
      </c>
      <c r="D365" s="162" t="s">
        <v>449</v>
      </c>
      <c r="E365" s="162" t="s">
        <v>48</v>
      </c>
      <c r="F365" s="3"/>
      <c r="G365" s="3" t="s">
        <v>36</v>
      </c>
      <c r="H365" s="178">
        <v>34421</v>
      </c>
      <c r="I365" s="178">
        <v>1</v>
      </c>
      <c r="J365" s="182">
        <v>2.9052875470370054E-3</v>
      </c>
      <c r="K365" s="178">
        <v>100000</v>
      </c>
      <c r="L365" s="178">
        <v>50000</v>
      </c>
      <c r="M365" s="182">
        <v>100</v>
      </c>
      <c r="N365" s="107">
        <v>0</v>
      </c>
      <c r="O365" s="178">
        <v>6130</v>
      </c>
      <c r="P365" s="178">
        <v>0</v>
      </c>
      <c r="Q365" s="182">
        <v>0</v>
      </c>
      <c r="R365" s="65">
        <v>0</v>
      </c>
      <c r="S365" s="178"/>
      <c r="T365" s="180"/>
      <c r="U365" s="159"/>
    </row>
    <row r="366" spans="1:21" x14ac:dyDescent="0.35">
      <c r="A366" s="162">
        <v>123461302</v>
      </c>
      <c r="B366" s="159"/>
      <c r="C366" s="163" t="s">
        <v>451</v>
      </c>
      <c r="D366" s="164" t="s">
        <v>449</v>
      </c>
      <c r="E366" s="164" t="s">
        <v>156</v>
      </c>
      <c r="F366" s="165">
        <v>147</v>
      </c>
      <c r="G366" s="165" t="s">
        <v>36</v>
      </c>
      <c r="H366" s="179">
        <v>7436120</v>
      </c>
      <c r="I366" s="179">
        <v>60715</v>
      </c>
      <c r="J366" s="183">
        <v>0.82320904731750488</v>
      </c>
      <c r="K366" s="179">
        <v>3706954.97</v>
      </c>
      <c r="L366" s="179">
        <v>1122189</v>
      </c>
      <c r="M366" s="183">
        <v>43.415496826171875</v>
      </c>
      <c r="N366" s="167">
        <v>100</v>
      </c>
      <c r="O366" s="179">
        <v>3429500</v>
      </c>
      <c r="P366" s="179">
        <v>46218</v>
      </c>
      <c r="Q366" s="183">
        <v>1.4000000000000001</v>
      </c>
      <c r="R366" s="166">
        <v>17669</v>
      </c>
      <c r="S366" s="179">
        <v>3769</v>
      </c>
      <c r="T366" s="181">
        <v>27.115108489990234</v>
      </c>
      <c r="U366" s="159"/>
    </row>
    <row r="367" spans="1:21" x14ac:dyDescent="0.35">
      <c r="A367" s="162">
        <v>123461602</v>
      </c>
      <c r="B367" s="159"/>
      <c r="C367" s="109" t="s">
        <v>452</v>
      </c>
      <c r="D367" s="162" t="s">
        <v>449</v>
      </c>
      <c r="E367" s="162" t="s">
        <v>156</v>
      </c>
      <c r="F367" s="3">
        <v>144</v>
      </c>
      <c r="G367" s="3" t="s">
        <v>36</v>
      </c>
      <c r="H367" s="178">
        <v>5388543</v>
      </c>
      <c r="I367" s="178">
        <v>42241</v>
      </c>
      <c r="J367" s="182">
        <v>0.79009753465652466</v>
      </c>
      <c r="K367" s="178">
        <v>269916</v>
      </c>
      <c r="L367" s="178">
        <v>50000</v>
      </c>
      <c r="M367" s="182">
        <v>22.735954284667969</v>
      </c>
      <c r="N367" s="107">
        <v>0</v>
      </c>
      <c r="O367" s="178">
        <v>2324877</v>
      </c>
      <c r="P367" s="178">
        <v>30636</v>
      </c>
      <c r="Q367" s="182">
        <v>1.3</v>
      </c>
      <c r="R367" s="65">
        <v>0</v>
      </c>
      <c r="S367" s="178"/>
      <c r="T367" s="180"/>
      <c r="U367" s="159"/>
    </row>
    <row r="368" spans="1:21" x14ac:dyDescent="0.35">
      <c r="A368" s="162">
        <v>123463603</v>
      </c>
      <c r="B368" s="159"/>
      <c r="C368" s="163" t="s">
        <v>453</v>
      </c>
      <c r="D368" s="164" t="s">
        <v>449</v>
      </c>
      <c r="E368" s="164" t="s">
        <v>156</v>
      </c>
      <c r="F368" s="165">
        <v>147</v>
      </c>
      <c r="G368" s="165" t="s">
        <v>36</v>
      </c>
      <c r="H368" s="179">
        <v>7578127</v>
      </c>
      <c r="I368" s="179">
        <v>57649</v>
      </c>
      <c r="J368" s="183">
        <v>0.76656031608581543</v>
      </c>
      <c r="K368" s="179">
        <v>370230</v>
      </c>
      <c r="L368" s="179">
        <v>50000</v>
      </c>
      <c r="M368" s="183">
        <v>15.613777160644531</v>
      </c>
      <c r="N368" s="167">
        <v>0</v>
      </c>
      <c r="O368" s="179">
        <v>2602153</v>
      </c>
      <c r="P368" s="179">
        <v>4784</v>
      </c>
      <c r="Q368" s="183">
        <v>0.2</v>
      </c>
      <c r="R368" s="166">
        <v>0</v>
      </c>
      <c r="S368" s="179"/>
      <c r="T368" s="181"/>
      <c r="U368" s="159"/>
    </row>
    <row r="369" spans="1:21" x14ac:dyDescent="0.35">
      <c r="A369" s="162">
        <v>123463803</v>
      </c>
      <c r="B369" s="159"/>
      <c r="C369" s="109" t="s">
        <v>454</v>
      </c>
      <c r="D369" s="162" t="s">
        <v>449</v>
      </c>
      <c r="E369" s="162" t="s">
        <v>156</v>
      </c>
      <c r="F369" s="3">
        <v>141</v>
      </c>
      <c r="G369" s="3" t="s">
        <v>36</v>
      </c>
      <c r="H369" s="178">
        <v>1173660</v>
      </c>
      <c r="I369" s="178">
        <v>19178</v>
      </c>
      <c r="J369" s="182">
        <v>1.6611778736114502</v>
      </c>
      <c r="K369" s="178">
        <v>279171.82</v>
      </c>
      <c r="L369" s="178">
        <v>85233.609375</v>
      </c>
      <c r="M369" s="182">
        <v>43.948848724365234</v>
      </c>
      <c r="N369" s="107">
        <v>100</v>
      </c>
      <c r="O369" s="178">
        <v>357115</v>
      </c>
      <c r="P369" s="178">
        <v>-20261</v>
      </c>
      <c r="Q369" s="182">
        <v>-5.4</v>
      </c>
      <c r="R369" s="65">
        <v>0</v>
      </c>
      <c r="S369" s="178"/>
      <c r="T369" s="180"/>
      <c r="U369" s="159"/>
    </row>
    <row r="370" spans="1:21" x14ac:dyDescent="0.35">
      <c r="A370" s="162">
        <v>123464502</v>
      </c>
      <c r="B370" s="159"/>
      <c r="C370" s="163" t="s">
        <v>455</v>
      </c>
      <c r="D370" s="164" t="s">
        <v>449</v>
      </c>
      <c r="E370" s="164" t="s">
        <v>156</v>
      </c>
      <c r="F370" s="165">
        <v>146</v>
      </c>
      <c r="G370" s="165" t="s">
        <v>36</v>
      </c>
      <c r="H370" s="179">
        <v>6270675</v>
      </c>
      <c r="I370" s="179">
        <v>59326</v>
      </c>
      <c r="J370" s="183">
        <v>0.95512264966964722</v>
      </c>
      <c r="K370" s="179">
        <v>340611</v>
      </c>
      <c r="L370" s="179">
        <v>50000</v>
      </c>
      <c r="M370" s="183">
        <v>17.205129623413086</v>
      </c>
      <c r="N370" s="167">
        <v>0</v>
      </c>
      <c r="O370" s="179">
        <v>3588735</v>
      </c>
      <c r="P370" s="179">
        <v>65115</v>
      </c>
      <c r="Q370" s="183">
        <v>1.7999999999999998</v>
      </c>
      <c r="R370" s="166">
        <v>0</v>
      </c>
      <c r="S370" s="179"/>
      <c r="T370" s="181"/>
      <c r="U370" s="159"/>
    </row>
    <row r="371" spans="1:21" x14ac:dyDescent="0.35">
      <c r="A371" s="162">
        <v>123464603</v>
      </c>
      <c r="B371" s="159"/>
      <c r="C371" s="109" t="s">
        <v>456</v>
      </c>
      <c r="D371" s="162" t="s">
        <v>449</v>
      </c>
      <c r="E371" s="162" t="s">
        <v>156</v>
      </c>
      <c r="F371" s="3">
        <v>141</v>
      </c>
      <c r="G371" s="3" t="s">
        <v>36</v>
      </c>
      <c r="H371" s="178">
        <v>3895020</v>
      </c>
      <c r="I371" s="178">
        <v>25623</v>
      </c>
      <c r="J371" s="182">
        <v>0.66219621896743774</v>
      </c>
      <c r="K371" s="178">
        <v>175809</v>
      </c>
      <c r="L371" s="178">
        <v>50000</v>
      </c>
      <c r="M371" s="182">
        <v>39.742786407470703</v>
      </c>
      <c r="N371" s="107">
        <v>0</v>
      </c>
      <c r="O371" s="178">
        <v>1104703</v>
      </c>
      <c r="P371" s="178">
        <v>24680</v>
      </c>
      <c r="Q371" s="182">
        <v>2.2999999999999998</v>
      </c>
      <c r="R371" s="65">
        <v>0</v>
      </c>
      <c r="S371" s="178"/>
      <c r="T371" s="180"/>
      <c r="U371" s="159"/>
    </row>
    <row r="372" spans="1:21" x14ac:dyDescent="0.35">
      <c r="A372" s="162">
        <v>123465303</v>
      </c>
      <c r="B372" s="159"/>
      <c r="C372" s="163" t="s">
        <v>457</v>
      </c>
      <c r="D372" s="164" t="s">
        <v>449</v>
      </c>
      <c r="E372" s="164" t="s">
        <v>156</v>
      </c>
      <c r="F372" s="165">
        <v>142</v>
      </c>
      <c r="G372" s="165" t="s">
        <v>36</v>
      </c>
      <c r="H372" s="179">
        <v>8965107</v>
      </c>
      <c r="I372" s="179">
        <v>37751</v>
      </c>
      <c r="J372" s="183">
        <v>0.4228687584400177</v>
      </c>
      <c r="K372" s="179">
        <v>352829</v>
      </c>
      <c r="L372" s="179">
        <v>50000</v>
      </c>
      <c r="M372" s="183">
        <v>16.510969161987305</v>
      </c>
      <c r="N372" s="167">
        <v>0</v>
      </c>
      <c r="O372" s="179">
        <v>2855697</v>
      </c>
      <c r="P372" s="179">
        <v>65701</v>
      </c>
      <c r="Q372" s="183">
        <v>2.4</v>
      </c>
      <c r="R372" s="166">
        <v>0</v>
      </c>
      <c r="S372" s="179"/>
      <c r="T372" s="181"/>
      <c r="U372" s="159"/>
    </row>
    <row r="373" spans="1:21" x14ac:dyDescent="0.35">
      <c r="A373" s="162">
        <v>123465602</v>
      </c>
      <c r="B373" s="159"/>
      <c r="C373" s="109" t="s">
        <v>458</v>
      </c>
      <c r="D373" s="162" t="s">
        <v>449</v>
      </c>
      <c r="E373" s="162" t="s">
        <v>156</v>
      </c>
      <c r="F373" s="3">
        <v>146</v>
      </c>
      <c r="G373" s="3" t="s">
        <v>36</v>
      </c>
      <c r="H373" s="178">
        <v>27833888</v>
      </c>
      <c r="I373" s="178">
        <v>261248</v>
      </c>
      <c r="J373" s="182">
        <v>0.94748997688293457</v>
      </c>
      <c r="K373" s="178">
        <v>19481970.899999999</v>
      </c>
      <c r="L373" s="178">
        <v>6064874.5</v>
      </c>
      <c r="M373" s="182">
        <v>45.202587127685547</v>
      </c>
      <c r="N373" s="107">
        <v>16.782558441162109</v>
      </c>
      <c r="O373" s="178">
        <v>7454380</v>
      </c>
      <c r="P373" s="178">
        <v>346804</v>
      </c>
      <c r="Q373" s="182">
        <v>4.9000000000000004</v>
      </c>
      <c r="R373" s="65">
        <v>0</v>
      </c>
      <c r="S373" s="178"/>
      <c r="T373" s="180"/>
      <c r="U373" s="159"/>
    </row>
    <row r="374" spans="1:21" x14ac:dyDescent="0.35">
      <c r="A374" s="162">
        <v>123465702</v>
      </c>
      <c r="B374" s="159"/>
      <c r="C374" s="163" t="s">
        <v>459</v>
      </c>
      <c r="D374" s="164" t="s">
        <v>449</v>
      </c>
      <c r="E374" s="164" t="s">
        <v>156</v>
      </c>
      <c r="F374" s="165">
        <v>141</v>
      </c>
      <c r="G374" s="165" t="s">
        <v>36</v>
      </c>
      <c r="H374" s="179">
        <v>19341581</v>
      </c>
      <c r="I374" s="179">
        <v>255933</v>
      </c>
      <c r="J374" s="183">
        <v>1.3409709930419922</v>
      </c>
      <c r="K374" s="179">
        <v>677539</v>
      </c>
      <c r="L374" s="179">
        <v>50000</v>
      </c>
      <c r="M374" s="183">
        <v>7.9676322937011719</v>
      </c>
      <c r="N374" s="167">
        <v>0</v>
      </c>
      <c r="O374" s="179">
        <v>8100773</v>
      </c>
      <c r="P374" s="179">
        <v>140548</v>
      </c>
      <c r="Q374" s="183">
        <v>1.7999999999999998</v>
      </c>
      <c r="R374" s="166">
        <v>0</v>
      </c>
      <c r="S374" s="179"/>
      <c r="T374" s="181"/>
      <c r="U374" s="159"/>
    </row>
    <row r="375" spans="1:21" x14ac:dyDescent="0.35">
      <c r="A375" s="162">
        <v>123466103</v>
      </c>
      <c r="B375" s="159"/>
      <c r="C375" s="109" t="s">
        <v>460</v>
      </c>
      <c r="D375" s="162" t="s">
        <v>449</v>
      </c>
      <c r="E375" s="162" t="s">
        <v>156</v>
      </c>
      <c r="F375" s="3">
        <v>148</v>
      </c>
      <c r="G375" s="3" t="s">
        <v>36</v>
      </c>
      <c r="H375" s="178">
        <v>8685879</v>
      </c>
      <c r="I375" s="178">
        <v>60482</v>
      </c>
      <c r="J375" s="182">
        <v>0.70120829343795776</v>
      </c>
      <c r="K375" s="178">
        <v>606099</v>
      </c>
      <c r="L375" s="178">
        <v>50000</v>
      </c>
      <c r="M375" s="182">
        <v>8.9912052154541016</v>
      </c>
      <c r="N375" s="107">
        <v>0</v>
      </c>
      <c r="O375" s="178">
        <v>3387179</v>
      </c>
      <c r="P375" s="178">
        <v>88134</v>
      </c>
      <c r="Q375" s="182">
        <v>2.7</v>
      </c>
      <c r="R375" s="65">
        <v>0</v>
      </c>
      <c r="S375" s="178"/>
      <c r="T375" s="180"/>
      <c r="U375" s="159"/>
    </row>
    <row r="376" spans="1:21" x14ac:dyDescent="0.35">
      <c r="A376" s="162">
        <v>123466303</v>
      </c>
      <c r="B376" s="159"/>
      <c r="C376" s="163" t="s">
        <v>461</v>
      </c>
      <c r="D376" s="164" t="s">
        <v>449</v>
      </c>
      <c r="E376" s="164" t="s">
        <v>156</v>
      </c>
      <c r="F376" s="165">
        <v>147</v>
      </c>
      <c r="G376" s="165" t="s">
        <v>36</v>
      </c>
      <c r="H376" s="179">
        <v>10792600</v>
      </c>
      <c r="I376" s="179">
        <v>91013</v>
      </c>
      <c r="J376" s="183">
        <v>0.85046267509460449</v>
      </c>
      <c r="K376" s="179">
        <v>1871029.71</v>
      </c>
      <c r="L376" s="179">
        <v>482687.25</v>
      </c>
      <c r="M376" s="183">
        <v>34.767158508300781</v>
      </c>
      <c r="N376" s="167">
        <v>100</v>
      </c>
      <c r="O376" s="179">
        <v>2842788</v>
      </c>
      <c r="P376" s="179">
        <v>76797</v>
      </c>
      <c r="Q376" s="183">
        <v>2.8000000000000003</v>
      </c>
      <c r="R376" s="166">
        <v>0</v>
      </c>
      <c r="S376" s="179"/>
      <c r="T376" s="181"/>
      <c r="U376" s="159"/>
    </row>
    <row r="377" spans="1:21" x14ac:dyDescent="0.35">
      <c r="A377" s="162">
        <v>123466403</v>
      </c>
      <c r="B377" s="159"/>
      <c r="C377" s="109" t="s">
        <v>462</v>
      </c>
      <c r="D377" s="162" t="s">
        <v>449</v>
      </c>
      <c r="E377" s="162" t="s">
        <v>48</v>
      </c>
      <c r="F377" s="3"/>
      <c r="G377" s="3" t="s">
        <v>36</v>
      </c>
      <c r="H377" s="178">
        <v>21368147</v>
      </c>
      <c r="I377" s="178">
        <v>213125</v>
      </c>
      <c r="J377" s="182">
        <v>1.0074440240859985</v>
      </c>
      <c r="K377" s="178">
        <v>8880230.8399999999</v>
      </c>
      <c r="L377" s="178">
        <v>1940391.375</v>
      </c>
      <c r="M377" s="182">
        <v>27.960176467895508</v>
      </c>
      <c r="N377" s="107">
        <v>54.041370391845703</v>
      </c>
      <c r="O377" s="178">
        <v>3946296</v>
      </c>
      <c r="P377" s="178">
        <v>284987</v>
      </c>
      <c r="Q377" s="182">
        <v>7.8</v>
      </c>
      <c r="R377" s="65">
        <v>333637</v>
      </c>
      <c r="S377" s="178">
        <v>81575</v>
      </c>
      <c r="T377" s="180">
        <v>32.363067626953125</v>
      </c>
      <c r="U377" s="159"/>
    </row>
    <row r="378" spans="1:21" x14ac:dyDescent="0.35">
      <c r="A378" s="162">
        <v>123467103</v>
      </c>
      <c r="B378" s="159"/>
      <c r="C378" s="163" t="s">
        <v>463</v>
      </c>
      <c r="D378" s="164" t="s">
        <v>449</v>
      </c>
      <c r="E378" s="164" t="s">
        <v>156</v>
      </c>
      <c r="F378" s="165">
        <v>143</v>
      </c>
      <c r="G378" s="165" t="s">
        <v>36</v>
      </c>
      <c r="H378" s="179">
        <v>12616366</v>
      </c>
      <c r="I378" s="179">
        <v>98355</v>
      </c>
      <c r="J378" s="183">
        <v>0.78570789098739624</v>
      </c>
      <c r="K378" s="179">
        <v>624477</v>
      </c>
      <c r="L378" s="179">
        <v>50000</v>
      </c>
      <c r="M378" s="183">
        <v>8.7035684585571289</v>
      </c>
      <c r="N378" s="167">
        <v>0</v>
      </c>
      <c r="O378" s="179">
        <v>4363613</v>
      </c>
      <c r="P378" s="179">
        <v>122400</v>
      </c>
      <c r="Q378" s="183">
        <v>2.9000000000000004</v>
      </c>
      <c r="R378" s="166">
        <v>0</v>
      </c>
      <c r="S378" s="179"/>
      <c r="T378" s="181"/>
      <c r="U378" s="159"/>
    </row>
    <row r="379" spans="1:21" x14ac:dyDescent="0.35">
      <c r="A379" s="162">
        <v>123467203</v>
      </c>
      <c r="B379" s="159"/>
      <c r="C379" s="109" t="s">
        <v>464</v>
      </c>
      <c r="D379" s="162" t="s">
        <v>449</v>
      </c>
      <c r="E379" s="162" t="s">
        <v>156</v>
      </c>
      <c r="F379" s="3">
        <v>146</v>
      </c>
      <c r="G379" s="3" t="s">
        <v>36</v>
      </c>
      <c r="H379" s="178">
        <v>2660675</v>
      </c>
      <c r="I379" s="178">
        <v>17580</v>
      </c>
      <c r="J379" s="182">
        <v>0.66512930393218994</v>
      </c>
      <c r="K379" s="178">
        <v>176424</v>
      </c>
      <c r="L379" s="178">
        <v>50000</v>
      </c>
      <c r="M379" s="182">
        <v>39.549453735351563</v>
      </c>
      <c r="N379" s="107">
        <v>0</v>
      </c>
      <c r="O379" s="178">
        <v>1123630</v>
      </c>
      <c r="P379" s="178">
        <v>-19840</v>
      </c>
      <c r="Q379" s="182">
        <v>-1.7000000000000002</v>
      </c>
      <c r="R379" s="65">
        <v>0</v>
      </c>
      <c r="S379" s="178"/>
      <c r="T379" s="180"/>
      <c r="U379" s="159"/>
    </row>
    <row r="380" spans="1:21" x14ac:dyDescent="0.35">
      <c r="A380" s="162">
        <v>123467303</v>
      </c>
      <c r="B380" s="159"/>
      <c r="C380" s="163" t="s">
        <v>465</v>
      </c>
      <c r="D380" s="164" t="s">
        <v>449</v>
      </c>
      <c r="E380" s="164" t="s">
        <v>156</v>
      </c>
      <c r="F380" s="165">
        <v>142</v>
      </c>
      <c r="G380" s="165" t="s">
        <v>36</v>
      </c>
      <c r="H380" s="179">
        <v>14836441</v>
      </c>
      <c r="I380" s="179">
        <v>106005</v>
      </c>
      <c r="J380" s="183">
        <v>0.71963244676589966</v>
      </c>
      <c r="K380" s="179">
        <v>542498</v>
      </c>
      <c r="L380" s="179">
        <v>50000</v>
      </c>
      <c r="M380" s="183">
        <v>10.152325630187988</v>
      </c>
      <c r="N380" s="167">
        <v>0</v>
      </c>
      <c r="O380" s="179">
        <v>3747236</v>
      </c>
      <c r="P380" s="179">
        <v>151297</v>
      </c>
      <c r="Q380" s="183">
        <v>4.2</v>
      </c>
      <c r="R380" s="166">
        <v>0</v>
      </c>
      <c r="S380" s="179"/>
      <c r="T380" s="181"/>
      <c r="U380" s="159"/>
    </row>
    <row r="381" spans="1:21" x14ac:dyDescent="0.35">
      <c r="A381" s="162">
        <v>123468303</v>
      </c>
      <c r="B381" s="159"/>
      <c r="C381" s="109" t="s">
        <v>466</v>
      </c>
      <c r="D381" s="162" t="s">
        <v>449</v>
      </c>
      <c r="E381" s="162" t="s">
        <v>156</v>
      </c>
      <c r="F381" s="3">
        <v>147</v>
      </c>
      <c r="G381" s="3" t="s">
        <v>36</v>
      </c>
      <c r="H381" s="178">
        <v>4362298</v>
      </c>
      <c r="I381" s="178">
        <v>34699</v>
      </c>
      <c r="J381" s="182">
        <v>0.80180716514587402</v>
      </c>
      <c r="K381" s="178">
        <v>242657</v>
      </c>
      <c r="L381" s="178">
        <v>50000</v>
      </c>
      <c r="M381" s="182">
        <v>25.952859878540039</v>
      </c>
      <c r="N381" s="107">
        <v>0</v>
      </c>
      <c r="O381" s="178">
        <v>2201535</v>
      </c>
      <c r="P381" s="178">
        <v>12272</v>
      </c>
      <c r="Q381" s="182">
        <v>0.6</v>
      </c>
      <c r="R381" s="65">
        <v>0</v>
      </c>
      <c r="S381" s="178"/>
      <c r="T381" s="180"/>
      <c r="U381" s="159"/>
    </row>
    <row r="382" spans="1:21" x14ac:dyDescent="0.35">
      <c r="A382" s="162">
        <v>123468402</v>
      </c>
      <c r="B382" s="159"/>
      <c r="C382" s="163" t="s">
        <v>467</v>
      </c>
      <c r="D382" s="164" t="s">
        <v>449</v>
      </c>
      <c r="E382" s="164" t="s">
        <v>156</v>
      </c>
      <c r="F382" s="165">
        <v>144</v>
      </c>
      <c r="G382" s="165" t="s">
        <v>36</v>
      </c>
      <c r="H382" s="179">
        <v>4767251</v>
      </c>
      <c r="I382" s="179">
        <v>45187</v>
      </c>
      <c r="J382" s="183">
        <v>0.95693325996398926</v>
      </c>
      <c r="K382" s="179">
        <v>237324</v>
      </c>
      <c r="L382" s="179">
        <v>50000</v>
      </c>
      <c r="M382" s="183">
        <v>26.691720962524414</v>
      </c>
      <c r="N382" s="167">
        <v>0</v>
      </c>
      <c r="O382" s="179">
        <v>1608640</v>
      </c>
      <c r="P382" s="179">
        <v>18926</v>
      </c>
      <c r="Q382" s="183">
        <v>1.2</v>
      </c>
      <c r="R382" s="166">
        <v>0</v>
      </c>
      <c r="S382" s="179"/>
      <c r="T382" s="181"/>
      <c r="U382" s="159"/>
    </row>
    <row r="383" spans="1:21" x14ac:dyDescent="0.35">
      <c r="A383" s="162">
        <v>123468503</v>
      </c>
      <c r="B383" s="159"/>
      <c r="C383" s="109" t="s">
        <v>468</v>
      </c>
      <c r="D383" s="162" t="s">
        <v>449</v>
      </c>
      <c r="E383" s="162" t="s">
        <v>156</v>
      </c>
      <c r="F383" s="3">
        <v>141</v>
      </c>
      <c r="G383" s="3" t="s">
        <v>36</v>
      </c>
      <c r="H383" s="178">
        <v>6696329</v>
      </c>
      <c r="I383" s="178">
        <v>66861</v>
      </c>
      <c r="J383" s="182">
        <v>1.0085424184799194</v>
      </c>
      <c r="K383" s="178">
        <v>287164</v>
      </c>
      <c r="L383" s="178">
        <v>50000</v>
      </c>
      <c r="M383" s="182">
        <v>21.08245849609375</v>
      </c>
      <c r="N383" s="107">
        <v>0</v>
      </c>
      <c r="O383" s="178">
        <v>2366010</v>
      </c>
      <c r="P383" s="178">
        <v>170108</v>
      </c>
      <c r="Q383" s="182">
        <v>7.7</v>
      </c>
      <c r="R383" s="65">
        <v>0</v>
      </c>
      <c r="S383" s="178"/>
      <c r="T383" s="180"/>
      <c r="U383" s="159"/>
    </row>
    <row r="384" spans="1:21" x14ac:dyDescent="0.35">
      <c r="A384" s="162">
        <v>123468603</v>
      </c>
      <c r="B384" s="159"/>
      <c r="C384" s="163" t="s">
        <v>469</v>
      </c>
      <c r="D384" s="164" t="s">
        <v>449</v>
      </c>
      <c r="E384" s="164" t="s">
        <v>156</v>
      </c>
      <c r="F384" s="165">
        <v>142</v>
      </c>
      <c r="G384" s="165" t="s">
        <v>36</v>
      </c>
      <c r="H384" s="179">
        <v>10727457</v>
      </c>
      <c r="I384" s="179">
        <v>46785</v>
      </c>
      <c r="J384" s="183">
        <v>0.43803423643112183</v>
      </c>
      <c r="K384" s="179">
        <v>478374</v>
      </c>
      <c r="L384" s="179">
        <v>50000</v>
      </c>
      <c r="M384" s="183">
        <v>11.672043800354004</v>
      </c>
      <c r="N384" s="167">
        <v>0</v>
      </c>
      <c r="O384" s="179">
        <v>2430971</v>
      </c>
      <c r="P384" s="179">
        <v>17435</v>
      </c>
      <c r="Q384" s="183">
        <v>0.70000000000000007</v>
      </c>
      <c r="R384" s="166">
        <v>0</v>
      </c>
      <c r="S384" s="179"/>
      <c r="T384" s="181"/>
      <c r="U384" s="159"/>
    </row>
    <row r="385" spans="1:21" x14ac:dyDescent="0.35">
      <c r="A385" s="162">
        <v>123469303</v>
      </c>
      <c r="B385" s="159"/>
      <c r="C385" s="109" t="s">
        <v>470</v>
      </c>
      <c r="D385" s="162" t="s">
        <v>449</v>
      </c>
      <c r="E385" s="162" t="s">
        <v>156</v>
      </c>
      <c r="F385" s="3">
        <v>148</v>
      </c>
      <c r="G385" s="3" t="s">
        <v>36</v>
      </c>
      <c r="H385" s="178">
        <v>4870896</v>
      </c>
      <c r="I385" s="178">
        <v>62330</v>
      </c>
      <c r="J385" s="182">
        <v>1.2962284088134766</v>
      </c>
      <c r="K385" s="178">
        <v>257053</v>
      </c>
      <c r="L385" s="178">
        <v>50000</v>
      </c>
      <c r="M385" s="182">
        <v>24.148406982421875</v>
      </c>
      <c r="N385" s="107">
        <v>0</v>
      </c>
      <c r="O385" s="178">
        <v>2219340</v>
      </c>
      <c r="P385" s="178">
        <v>27382</v>
      </c>
      <c r="Q385" s="182">
        <v>1.2</v>
      </c>
      <c r="R385" s="65">
        <v>0</v>
      </c>
      <c r="S385" s="178"/>
      <c r="T385" s="180"/>
      <c r="U385" s="159"/>
    </row>
    <row r="386" spans="1:21" x14ac:dyDescent="0.35">
      <c r="A386" s="162">
        <v>116471803</v>
      </c>
      <c r="B386" s="159"/>
      <c r="C386" s="163" t="s">
        <v>471</v>
      </c>
      <c r="D386" s="164" t="s">
        <v>472</v>
      </c>
      <c r="E386" s="164" t="s">
        <v>147</v>
      </c>
      <c r="F386" s="165">
        <v>161</v>
      </c>
      <c r="G386" s="165" t="s">
        <v>36</v>
      </c>
      <c r="H386" s="179">
        <v>8950954</v>
      </c>
      <c r="I386" s="179">
        <v>35811</v>
      </c>
      <c r="J386" s="183">
        <v>0.40168732404708862</v>
      </c>
      <c r="K386" s="179">
        <v>489434.58</v>
      </c>
      <c r="L386" s="179">
        <v>105063.2890625</v>
      </c>
      <c r="M386" s="183">
        <v>27.333803176879883</v>
      </c>
      <c r="N386" s="167">
        <v>0</v>
      </c>
      <c r="O386" s="179">
        <v>1726035</v>
      </c>
      <c r="P386" s="179">
        <v>31276</v>
      </c>
      <c r="Q386" s="183">
        <v>1.7999999999999998</v>
      </c>
      <c r="R386" s="166">
        <v>53165</v>
      </c>
      <c r="S386" s="179">
        <v>10415</v>
      </c>
      <c r="T386" s="181">
        <v>24.362573623657227</v>
      </c>
      <c r="U386" s="159"/>
    </row>
    <row r="387" spans="1:21" x14ac:dyDescent="0.35">
      <c r="A387" s="162">
        <v>120480803</v>
      </c>
      <c r="B387" s="159"/>
      <c r="C387" s="109" t="s">
        <v>473</v>
      </c>
      <c r="D387" s="162" t="s">
        <v>474</v>
      </c>
      <c r="E387" s="162" t="s">
        <v>118</v>
      </c>
      <c r="F387" s="3">
        <v>133</v>
      </c>
      <c r="G387" s="3" t="s">
        <v>36</v>
      </c>
      <c r="H387" s="178">
        <v>13036393</v>
      </c>
      <c r="I387" s="178">
        <v>91345</v>
      </c>
      <c r="J387" s="182">
        <v>0.70563662052154541</v>
      </c>
      <c r="K387" s="178">
        <v>2561170.34</v>
      </c>
      <c r="L387" s="178">
        <v>683327.0625</v>
      </c>
      <c r="M387" s="182">
        <v>36.388931274414063</v>
      </c>
      <c r="N387" s="107">
        <v>0</v>
      </c>
      <c r="O387" s="178">
        <v>2984854</v>
      </c>
      <c r="P387" s="178">
        <v>88976</v>
      </c>
      <c r="Q387" s="182">
        <v>3.1</v>
      </c>
      <c r="R387" s="65">
        <v>0</v>
      </c>
      <c r="S387" s="178"/>
      <c r="T387" s="180"/>
      <c r="U387" s="159"/>
    </row>
    <row r="388" spans="1:21" x14ac:dyDescent="0.35">
      <c r="A388" s="162">
        <v>120481002</v>
      </c>
      <c r="B388" s="159"/>
      <c r="C388" s="163" t="s">
        <v>475</v>
      </c>
      <c r="D388" s="164" t="s">
        <v>474</v>
      </c>
      <c r="E388" s="164" t="s">
        <v>118</v>
      </c>
      <c r="F388" s="165">
        <v>134</v>
      </c>
      <c r="G388" s="165" t="s">
        <v>36</v>
      </c>
      <c r="H388" s="179">
        <v>56656025</v>
      </c>
      <c r="I388" s="179">
        <v>439404</v>
      </c>
      <c r="J388" s="183">
        <v>0.78162646293640137</v>
      </c>
      <c r="K388" s="179">
        <v>15303143.42</v>
      </c>
      <c r="L388" s="179">
        <v>4501720</v>
      </c>
      <c r="M388" s="183">
        <v>41.677097320556641</v>
      </c>
      <c r="N388" s="167">
        <v>0</v>
      </c>
      <c r="O388" s="179">
        <v>10557049</v>
      </c>
      <c r="P388" s="179">
        <v>312280</v>
      </c>
      <c r="Q388" s="183">
        <v>3</v>
      </c>
      <c r="R388" s="166">
        <v>0</v>
      </c>
      <c r="S388" s="179"/>
      <c r="T388" s="181"/>
      <c r="U388" s="159"/>
    </row>
    <row r="389" spans="1:21" x14ac:dyDescent="0.35">
      <c r="A389" s="162">
        <v>120483302</v>
      </c>
      <c r="B389" s="159"/>
      <c r="C389" s="109" t="s">
        <v>476</v>
      </c>
      <c r="D389" s="162" t="s">
        <v>474</v>
      </c>
      <c r="E389" s="162" t="s">
        <v>118</v>
      </c>
      <c r="F389" s="3">
        <v>131</v>
      </c>
      <c r="G389" s="3" t="s">
        <v>36</v>
      </c>
      <c r="H389" s="178">
        <v>29336452</v>
      </c>
      <c r="I389" s="178">
        <v>190243</v>
      </c>
      <c r="J389" s="182">
        <v>0.65271955728530884</v>
      </c>
      <c r="K389" s="178">
        <v>3303359.98</v>
      </c>
      <c r="L389" s="178">
        <v>671212.875</v>
      </c>
      <c r="M389" s="182">
        <v>25.500583648681641</v>
      </c>
      <c r="N389" s="107">
        <v>0</v>
      </c>
      <c r="O389" s="178">
        <v>6998877</v>
      </c>
      <c r="P389" s="178">
        <v>244615</v>
      </c>
      <c r="Q389" s="182">
        <v>3.5999999999999996</v>
      </c>
      <c r="R389" s="65">
        <v>155764</v>
      </c>
      <c r="S389" s="178">
        <v>-13718</v>
      </c>
      <c r="T389" s="180">
        <v>-8.0940752029418945</v>
      </c>
      <c r="U389" s="159"/>
    </row>
    <row r="390" spans="1:21" x14ac:dyDescent="0.35">
      <c r="A390" s="162">
        <v>120484803</v>
      </c>
      <c r="B390" s="159"/>
      <c r="C390" s="163" t="s">
        <v>477</v>
      </c>
      <c r="D390" s="164" t="s">
        <v>474</v>
      </c>
      <c r="E390" s="164" t="s">
        <v>118</v>
      </c>
      <c r="F390" s="165">
        <v>133</v>
      </c>
      <c r="G390" s="165" t="s">
        <v>36</v>
      </c>
      <c r="H390" s="179">
        <v>13159183</v>
      </c>
      <c r="I390" s="179">
        <v>86770</v>
      </c>
      <c r="J390" s="183">
        <v>0.66376423835754395</v>
      </c>
      <c r="K390" s="179">
        <v>576529</v>
      </c>
      <c r="L390" s="179">
        <v>50000</v>
      </c>
      <c r="M390" s="183">
        <v>9.4961528778076172</v>
      </c>
      <c r="N390" s="167">
        <v>0</v>
      </c>
      <c r="O390" s="179">
        <v>2861394</v>
      </c>
      <c r="P390" s="179">
        <v>105895</v>
      </c>
      <c r="Q390" s="183">
        <v>3.8</v>
      </c>
      <c r="R390" s="166">
        <v>0</v>
      </c>
      <c r="S390" s="179"/>
      <c r="T390" s="181"/>
      <c r="U390" s="159"/>
    </row>
    <row r="391" spans="1:21" x14ac:dyDescent="0.35">
      <c r="A391" s="162">
        <v>120484903</v>
      </c>
      <c r="B391" s="159"/>
      <c r="C391" s="109" t="s">
        <v>478</v>
      </c>
      <c r="D391" s="162" t="s">
        <v>474</v>
      </c>
      <c r="E391" s="162" t="s">
        <v>118</v>
      </c>
      <c r="F391" s="3">
        <v>134</v>
      </c>
      <c r="G391" s="3" t="s">
        <v>36</v>
      </c>
      <c r="H391" s="178">
        <v>19032430</v>
      </c>
      <c r="I391" s="178">
        <v>91994</v>
      </c>
      <c r="J391" s="182">
        <v>0.48570159077644348</v>
      </c>
      <c r="K391" s="178">
        <v>1991359.48</v>
      </c>
      <c r="L391" s="178">
        <v>458037.3125</v>
      </c>
      <c r="M391" s="182">
        <v>29.872217178344727</v>
      </c>
      <c r="N391" s="107">
        <v>0</v>
      </c>
      <c r="O391" s="178">
        <v>4284440</v>
      </c>
      <c r="P391" s="178">
        <v>113583</v>
      </c>
      <c r="Q391" s="182">
        <v>2.7</v>
      </c>
      <c r="R391" s="65">
        <v>0</v>
      </c>
      <c r="S391" s="178"/>
      <c r="T391" s="180"/>
      <c r="U391" s="159"/>
    </row>
    <row r="392" spans="1:21" x14ac:dyDescent="0.35">
      <c r="A392" s="162">
        <v>120485603</v>
      </c>
      <c r="B392" s="159"/>
      <c r="C392" s="163" t="s">
        <v>479</v>
      </c>
      <c r="D392" s="164" t="s">
        <v>474</v>
      </c>
      <c r="E392" s="164" t="s">
        <v>118</v>
      </c>
      <c r="F392" s="165">
        <v>136</v>
      </c>
      <c r="G392" s="165" t="s">
        <v>36</v>
      </c>
      <c r="H392" s="179">
        <v>6370835</v>
      </c>
      <c r="I392" s="179">
        <v>39059</v>
      </c>
      <c r="J392" s="183">
        <v>0.61687272787094116</v>
      </c>
      <c r="K392" s="179">
        <v>356790</v>
      </c>
      <c r="L392" s="179">
        <v>50000</v>
      </c>
      <c r="M392" s="183">
        <v>16.297792434692383</v>
      </c>
      <c r="N392" s="167">
        <v>0</v>
      </c>
      <c r="O392" s="179">
        <v>1501529</v>
      </c>
      <c r="P392" s="179">
        <v>46073</v>
      </c>
      <c r="Q392" s="183">
        <v>3.2</v>
      </c>
      <c r="R392" s="166">
        <v>0</v>
      </c>
      <c r="S392" s="179"/>
      <c r="T392" s="181"/>
      <c r="U392" s="159"/>
    </row>
    <row r="393" spans="1:21" x14ac:dyDescent="0.35">
      <c r="A393" s="162">
        <v>120486003</v>
      </c>
      <c r="B393" s="159"/>
      <c r="C393" s="109" t="s">
        <v>480</v>
      </c>
      <c r="D393" s="162" t="s">
        <v>474</v>
      </c>
      <c r="E393" s="162" t="s">
        <v>118</v>
      </c>
      <c r="F393" s="3">
        <v>134</v>
      </c>
      <c r="G393" s="3" t="s">
        <v>36</v>
      </c>
      <c r="H393" s="178">
        <v>4681594</v>
      </c>
      <c r="I393" s="178">
        <v>30357</v>
      </c>
      <c r="J393" s="182">
        <v>0.65266507863998413</v>
      </c>
      <c r="K393" s="178">
        <v>242538</v>
      </c>
      <c r="L393" s="178">
        <v>50000</v>
      </c>
      <c r="M393" s="182">
        <v>25.968898773193359</v>
      </c>
      <c r="N393" s="107">
        <v>0</v>
      </c>
      <c r="O393" s="178">
        <v>1195751</v>
      </c>
      <c r="P393" s="178">
        <v>42342</v>
      </c>
      <c r="Q393" s="182">
        <v>3.6999999999999997</v>
      </c>
      <c r="R393" s="65">
        <v>0</v>
      </c>
      <c r="S393" s="178"/>
      <c r="T393" s="180"/>
      <c r="U393" s="159"/>
    </row>
    <row r="394" spans="1:21" x14ac:dyDescent="0.35">
      <c r="A394" s="162">
        <v>120488603</v>
      </c>
      <c r="B394" s="159"/>
      <c r="C394" s="163" t="s">
        <v>481</v>
      </c>
      <c r="D394" s="164" t="s">
        <v>474</v>
      </c>
      <c r="E394" s="164" t="s">
        <v>118</v>
      </c>
      <c r="F394" s="165">
        <v>133</v>
      </c>
      <c r="G394" s="165" t="s">
        <v>36</v>
      </c>
      <c r="H394" s="179">
        <v>7412110</v>
      </c>
      <c r="I394" s="179">
        <v>57779</v>
      </c>
      <c r="J394" s="183">
        <v>0.78564590215682983</v>
      </c>
      <c r="K394" s="179">
        <v>3271837.64</v>
      </c>
      <c r="L394" s="179">
        <v>985938.5625</v>
      </c>
      <c r="M394" s="183">
        <v>43.131324768066406</v>
      </c>
      <c r="N394" s="167">
        <v>0</v>
      </c>
      <c r="O394" s="179">
        <v>2116082</v>
      </c>
      <c r="P394" s="179">
        <v>61323</v>
      </c>
      <c r="Q394" s="183">
        <v>3</v>
      </c>
      <c r="R394" s="166">
        <v>0</v>
      </c>
      <c r="S394" s="179"/>
      <c r="T394" s="181"/>
      <c r="U394" s="159"/>
    </row>
    <row r="395" spans="1:21" x14ac:dyDescent="0.35">
      <c r="A395" s="162">
        <v>116493503</v>
      </c>
      <c r="B395" s="159"/>
      <c r="C395" s="109" t="s">
        <v>482</v>
      </c>
      <c r="D395" s="162" t="s">
        <v>483</v>
      </c>
      <c r="E395" s="162" t="s">
        <v>147</v>
      </c>
      <c r="F395" s="3">
        <v>161</v>
      </c>
      <c r="G395" s="3" t="s">
        <v>36</v>
      </c>
      <c r="H395" s="178">
        <v>7380388</v>
      </c>
      <c r="I395" s="178">
        <v>23899</v>
      </c>
      <c r="J395" s="182">
        <v>0.32486966252326965</v>
      </c>
      <c r="K395" s="178">
        <v>1031489.1</v>
      </c>
      <c r="L395" s="178">
        <v>273717.9375</v>
      </c>
      <c r="M395" s="182">
        <v>36.121452331542969</v>
      </c>
      <c r="N395" s="107">
        <v>0</v>
      </c>
      <c r="O395" s="178">
        <v>1076347</v>
      </c>
      <c r="P395" s="178">
        <v>33806</v>
      </c>
      <c r="Q395" s="182">
        <v>3.2</v>
      </c>
      <c r="R395" s="65">
        <v>0</v>
      </c>
      <c r="S395" s="178"/>
      <c r="T395" s="180"/>
      <c r="U395" s="159"/>
    </row>
    <row r="396" spans="1:21" x14ac:dyDescent="0.35">
      <c r="A396" s="162">
        <v>116495003</v>
      </c>
      <c r="B396" s="159"/>
      <c r="C396" s="163" t="s">
        <v>484</v>
      </c>
      <c r="D396" s="164" t="s">
        <v>483</v>
      </c>
      <c r="E396" s="164" t="s">
        <v>147</v>
      </c>
      <c r="F396" s="165">
        <v>161</v>
      </c>
      <c r="G396" s="165" t="s">
        <v>36</v>
      </c>
      <c r="H396" s="179">
        <v>11503227</v>
      </c>
      <c r="I396" s="179">
        <v>73994</v>
      </c>
      <c r="J396" s="183">
        <v>0.64741003513336182</v>
      </c>
      <c r="K396" s="179">
        <v>1215727.69</v>
      </c>
      <c r="L396" s="179">
        <v>274128.125</v>
      </c>
      <c r="M396" s="183">
        <v>29.113027572631836</v>
      </c>
      <c r="N396" s="167">
        <v>0</v>
      </c>
      <c r="O396" s="179">
        <v>2016616</v>
      </c>
      <c r="P396" s="179">
        <v>64077</v>
      </c>
      <c r="Q396" s="183">
        <v>3.3000000000000003</v>
      </c>
      <c r="R396" s="166">
        <v>302892</v>
      </c>
      <c r="S396" s="179">
        <v>11110</v>
      </c>
      <c r="T396" s="181">
        <v>3.8076372146606445</v>
      </c>
      <c r="U396" s="159"/>
    </row>
    <row r="397" spans="1:21" x14ac:dyDescent="0.35">
      <c r="A397" s="162">
        <v>116495103</v>
      </c>
      <c r="B397" s="159"/>
      <c r="C397" s="109" t="s">
        <v>485</v>
      </c>
      <c r="D397" s="162" t="s">
        <v>483</v>
      </c>
      <c r="E397" s="162" t="s">
        <v>147</v>
      </c>
      <c r="F397" s="3">
        <v>167</v>
      </c>
      <c r="G397" s="3" t="s">
        <v>36</v>
      </c>
      <c r="H397" s="178">
        <v>11293210</v>
      </c>
      <c r="I397" s="178">
        <v>47799</v>
      </c>
      <c r="J397" s="182">
        <v>0.42505338788032532</v>
      </c>
      <c r="K397" s="178">
        <v>3801428.21</v>
      </c>
      <c r="L397" s="178">
        <v>1167927.25</v>
      </c>
      <c r="M397" s="182">
        <v>44.348846435546875</v>
      </c>
      <c r="N397" s="107">
        <v>0</v>
      </c>
      <c r="O397" s="178">
        <v>2063435</v>
      </c>
      <c r="P397" s="178">
        <v>97958</v>
      </c>
      <c r="Q397" s="182">
        <v>5</v>
      </c>
      <c r="R397" s="65">
        <v>0</v>
      </c>
      <c r="S397" s="178"/>
      <c r="T397" s="180"/>
      <c r="U397" s="159"/>
    </row>
    <row r="398" spans="1:21" x14ac:dyDescent="0.35">
      <c r="A398" s="162">
        <v>116496503</v>
      </c>
      <c r="B398" s="159"/>
      <c r="C398" s="163" t="s">
        <v>486</v>
      </c>
      <c r="D398" s="164" t="s">
        <v>483</v>
      </c>
      <c r="E398" s="164" t="s">
        <v>147</v>
      </c>
      <c r="F398" s="165">
        <v>166</v>
      </c>
      <c r="G398" s="165" t="s">
        <v>36</v>
      </c>
      <c r="H398" s="179">
        <v>17104149</v>
      </c>
      <c r="I398" s="179">
        <v>82980</v>
      </c>
      <c r="J398" s="183">
        <v>0.48751059174537659</v>
      </c>
      <c r="K398" s="179">
        <v>5330505.2300000004</v>
      </c>
      <c r="L398" s="179">
        <v>1695739.875</v>
      </c>
      <c r="M398" s="183">
        <v>46.653350830078125</v>
      </c>
      <c r="N398" s="167">
        <v>0</v>
      </c>
      <c r="O398" s="179">
        <v>2604401</v>
      </c>
      <c r="P398" s="179">
        <v>95296</v>
      </c>
      <c r="Q398" s="183">
        <v>3.8</v>
      </c>
      <c r="R398" s="166">
        <v>0</v>
      </c>
      <c r="S398" s="179"/>
      <c r="T398" s="181"/>
      <c r="U398" s="159"/>
    </row>
    <row r="399" spans="1:21" x14ac:dyDescent="0.35">
      <c r="A399" s="162">
        <v>116496603</v>
      </c>
      <c r="B399" s="159"/>
      <c r="C399" s="109" t="s">
        <v>487</v>
      </c>
      <c r="D399" s="162" t="s">
        <v>483</v>
      </c>
      <c r="E399" s="162" t="s">
        <v>147</v>
      </c>
      <c r="F399" s="3">
        <v>161</v>
      </c>
      <c r="G399" s="3" t="s">
        <v>36</v>
      </c>
      <c r="H399" s="178">
        <v>17373833</v>
      </c>
      <c r="I399" s="178">
        <v>99667</v>
      </c>
      <c r="J399" s="182">
        <v>0.57697141170501709</v>
      </c>
      <c r="K399" s="178">
        <v>5778521.5199999996</v>
      </c>
      <c r="L399" s="178">
        <v>1749452.375</v>
      </c>
      <c r="M399" s="182">
        <v>43.420757293701172</v>
      </c>
      <c r="N399" s="107">
        <v>0</v>
      </c>
      <c r="O399" s="178">
        <v>3175267</v>
      </c>
      <c r="P399" s="178">
        <v>140088</v>
      </c>
      <c r="Q399" s="182">
        <v>4.5999999999999996</v>
      </c>
      <c r="R399" s="65">
        <v>139998</v>
      </c>
      <c r="S399" s="178">
        <v>121901</v>
      </c>
      <c r="T399" s="180">
        <v>673.59783935546875</v>
      </c>
      <c r="U399" s="159"/>
    </row>
    <row r="400" spans="1:21" x14ac:dyDescent="0.35">
      <c r="A400" s="162">
        <v>116498003</v>
      </c>
      <c r="B400" s="159"/>
      <c r="C400" s="163" t="s">
        <v>488</v>
      </c>
      <c r="D400" s="164" t="s">
        <v>483</v>
      </c>
      <c r="E400" s="164" t="s">
        <v>147</v>
      </c>
      <c r="F400" s="165">
        <v>161</v>
      </c>
      <c r="G400" s="165" t="s">
        <v>36</v>
      </c>
      <c r="H400" s="179">
        <v>7921291</v>
      </c>
      <c r="I400" s="179">
        <v>19525</v>
      </c>
      <c r="J400" s="183">
        <v>0.24709665775299072</v>
      </c>
      <c r="K400" s="179">
        <v>2089317.58</v>
      </c>
      <c r="L400" s="179">
        <v>609952.1875</v>
      </c>
      <c r="M400" s="183">
        <v>41.230667114257813</v>
      </c>
      <c r="N400" s="167">
        <v>0</v>
      </c>
      <c r="O400" s="179">
        <v>1303201</v>
      </c>
      <c r="P400" s="179">
        <v>24672</v>
      </c>
      <c r="Q400" s="183">
        <v>1.9</v>
      </c>
      <c r="R400" s="166">
        <v>14521</v>
      </c>
      <c r="S400" s="179">
        <v>14521</v>
      </c>
      <c r="T400" s="181"/>
      <c r="U400" s="159"/>
    </row>
    <row r="401" spans="1:21" x14ac:dyDescent="0.35">
      <c r="A401" s="162">
        <v>115503004</v>
      </c>
      <c r="B401" s="159"/>
      <c r="C401" s="109" t="s">
        <v>489</v>
      </c>
      <c r="D401" s="162" t="s">
        <v>490</v>
      </c>
      <c r="E401" s="162" t="s">
        <v>35</v>
      </c>
      <c r="F401" s="3">
        <v>194</v>
      </c>
      <c r="G401" s="3" t="s">
        <v>36</v>
      </c>
      <c r="H401" s="178">
        <v>4307624</v>
      </c>
      <c r="I401" s="178">
        <v>18202</v>
      </c>
      <c r="J401" s="182">
        <v>0.4243462085723877</v>
      </c>
      <c r="K401" s="178">
        <v>1000934.38</v>
      </c>
      <c r="L401" s="178">
        <v>294840.65625</v>
      </c>
      <c r="M401" s="182">
        <v>41.756587982177734</v>
      </c>
      <c r="N401" s="107">
        <v>0</v>
      </c>
      <c r="O401" s="178">
        <v>672468</v>
      </c>
      <c r="P401" s="178">
        <v>18644</v>
      </c>
      <c r="Q401" s="182">
        <v>2.9000000000000004</v>
      </c>
      <c r="R401" s="65">
        <v>87285</v>
      </c>
      <c r="S401" s="178">
        <v>16070</v>
      </c>
      <c r="T401" s="180">
        <v>22.565471649169922</v>
      </c>
      <c r="U401" s="159"/>
    </row>
    <row r="402" spans="1:21" x14ac:dyDescent="0.35">
      <c r="A402" s="162">
        <v>115504003</v>
      </c>
      <c r="B402" s="159"/>
      <c r="C402" s="163" t="s">
        <v>491</v>
      </c>
      <c r="D402" s="164" t="s">
        <v>490</v>
      </c>
      <c r="E402" s="164" t="s">
        <v>35</v>
      </c>
      <c r="F402" s="165">
        <v>194</v>
      </c>
      <c r="G402" s="165" t="s">
        <v>36</v>
      </c>
      <c r="H402" s="179">
        <v>6804705</v>
      </c>
      <c r="I402" s="179">
        <v>26857</v>
      </c>
      <c r="J402" s="183">
        <v>0.39624670147895813</v>
      </c>
      <c r="K402" s="179">
        <v>831795.1</v>
      </c>
      <c r="L402" s="179">
        <v>210666.125</v>
      </c>
      <c r="M402" s="183">
        <v>33.916645050048828</v>
      </c>
      <c r="N402" s="167">
        <v>0</v>
      </c>
      <c r="O402" s="179">
        <v>1284962</v>
      </c>
      <c r="P402" s="179">
        <v>41329</v>
      </c>
      <c r="Q402" s="183">
        <v>3.3000000000000003</v>
      </c>
      <c r="R402" s="166">
        <v>0</v>
      </c>
      <c r="S402" s="179"/>
      <c r="T402" s="181"/>
      <c r="U402" s="159"/>
    </row>
    <row r="403" spans="1:21" x14ac:dyDescent="0.35">
      <c r="A403" s="162">
        <v>115506003</v>
      </c>
      <c r="B403" s="159"/>
      <c r="C403" s="109" t="s">
        <v>492</v>
      </c>
      <c r="D403" s="162" t="s">
        <v>490</v>
      </c>
      <c r="E403" s="162" t="s">
        <v>35</v>
      </c>
      <c r="F403" s="3">
        <v>194</v>
      </c>
      <c r="G403" s="3" t="s">
        <v>36</v>
      </c>
      <c r="H403" s="178">
        <v>9323391</v>
      </c>
      <c r="I403" s="178">
        <v>68667</v>
      </c>
      <c r="J403" s="182">
        <v>0.74196702241897583</v>
      </c>
      <c r="K403" s="178">
        <v>2233171.35</v>
      </c>
      <c r="L403" s="178">
        <v>637421.625</v>
      </c>
      <c r="M403" s="182">
        <v>39.944961547851563</v>
      </c>
      <c r="N403" s="107">
        <v>0</v>
      </c>
      <c r="O403" s="178">
        <v>2014205</v>
      </c>
      <c r="P403" s="178">
        <v>58524</v>
      </c>
      <c r="Q403" s="182">
        <v>3</v>
      </c>
      <c r="R403" s="65">
        <v>0</v>
      </c>
      <c r="S403" s="178"/>
      <c r="T403" s="180"/>
      <c r="U403" s="159"/>
    </row>
    <row r="404" spans="1:21" x14ac:dyDescent="0.35">
      <c r="A404" s="162">
        <v>115508003</v>
      </c>
      <c r="B404" s="159"/>
      <c r="C404" s="163" t="s">
        <v>493</v>
      </c>
      <c r="D404" s="164" t="s">
        <v>490</v>
      </c>
      <c r="E404" s="164" t="s">
        <v>35</v>
      </c>
      <c r="F404" s="165">
        <v>194</v>
      </c>
      <c r="G404" s="165" t="s">
        <v>36</v>
      </c>
      <c r="H404" s="179">
        <v>10584046</v>
      </c>
      <c r="I404" s="179">
        <v>55840</v>
      </c>
      <c r="J404" s="183">
        <v>0.53038477897644043</v>
      </c>
      <c r="K404" s="179">
        <v>657248.56000000006</v>
      </c>
      <c r="L404" s="179">
        <v>87563.5625</v>
      </c>
      <c r="M404" s="183">
        <v>15.370522499084473</v>
      </c>
      <c r="N404" s="167">
        <v>0</v>
      </c>
      <c r="O404" s="179">
        <v>2480733</v>
      </c>
      <c r="P404" s="179">
        <v>63516</v>
      </c>
      <c r="Q404" s="183">
        <v>2.6</v>
      </c>
      <c r="R404" s="166">
        <v>206797</v>
      </c>
      <c r="S404" s="179">
        <v>22045</v>
      </c>
      <c r="T404" s="181">
        <v>11.932211875915527</v>
      </c>
      <c r="U404" s="159"/>
    </row>
    <row r="405" spans="1:21" x14ac:dyDescent="0.35">
      <c r="A405" s="162">
        <v>126515001</v>
      </c>
      <c r="B405" s="159"/>
      <c r="C405" s="109" t="s">
        <v>494</v>
      </c>
      <c r="D405" s="162" t="s">
        <v>495</v>
      </c>
      <c r="E405" s="162" t="s">
        <v>48</v>
      </c>
      <c r="F405" s="3"/>
      <c r="G405" s="3" t="s">
        <v>36</v>
      </c>
      <c r="H405" s="178">
        <v>1565626007</v>
      </c>
      <c r="I405" s="178">
        <v>8354645</v>
      </c>
      <c r="J405" s="182">
        <v>0.53649258613586426</v>
      </c>
      <c r="K405" s="178">
        <v>452867492.44</v>
      </c>
      <c r="L405" s="178">
        <v>136663744</v>
      </c>
      <c r="M405" s="182">
        <v>43.220149993896484</v>
      </c>
      <c r="N405" s="107">
        <v>0</v>
      </c>
      <c r="O405" s="178">
        <v>193474833</v>
      </c>
      <c r="P405" s="178">
        <v>5982660</v>
      </c>
      <c r="Q405" s="182">
        <v>3.2</v>
      </c>
      <c r="R405" s="65">
        <v>0</v>
      </c>
      <c r="S405" s="178"/>
      <c r="T405" s="180"/>
      <c r="U405" s="159"/>
    </row>
    <row r="406" spans="1:21" x14ac:dyDescent="0.35">
      <c r="A406" s="162">
        <v>120522003</v>
      </c>
      <c r="B406" s="159"/>
      <c r="C406" s="163" t="s">
        <v>496</v>
      </c>
      <c r="D406" s="164" t="s">
        <v>497</v>
      </c>
      <c r="E406" s="164" t="s">
        <v>147</v>
      </c>
      <c r="F406" s="165">
        <v>166</v>
      </c>
      <c r="G406" s="165" t="s">
        <v>36</v>
      </c>
      <c r="H406" s="179">
        <v>17568120</v>
      </c>
      <c r="I406" s="179">
        <v>81493</v>
      </c>
      <c r="J406" s="183">
        <v>0.46603041887283325</v>
      </c>
      <c r="K406" s="179">
        <v>828801</v>
      </c>
      <c r="L406" s="179">
        <v>50000</v>
      </c>
      <c r="M406" s="183">
        <v>6.4201254844665527</v>
      </c>
      <c r="N406" s="167">
        <v>0</v>
      </c>
      <c r="O406" s="179">
        <v>3730140</v>
      </c>
      <c r="P406" s="179">
        <v>118995</v>
      </c>
      <c r="Q406" s="183">
        <v>3.3000000000000003</v>
      </c>
      <c r="R406" s="166">
        <v>373822</v>
      </c>
      <c r="S406" s="179">
        <v>35128</v>
      </c>
      <c r="T406" s="181">
        <v>10.371603965759277</v>
      </c>
      <c r="U406" s="159"/>
    </row>
    <row r="407" spans="1:21" x14ac:dyDescent="0.35">
      <c r="A407" s="162">
        <v>119648303</v>
      </c>
      <c r="B407" s="159"/>
      <c r="C407" s="109" t="s">
        <v>498</v>
      </c>
      <c r="D407" s="162" t="s">
        <v>497</v>
      </c>
      <c r="E407" s="162" t="s">
        <v>147</v>
      </c>
      <c r="F407" s="3">
        <v>169</v>
      </c>
      <c r="G407" s="3" t="s">
        <v>36</v>
      </c>
      <c r="H407" s="178">
        <v>8955051</v>
      </c>
      <c r="I407" s="178">
        <v>52424</v>
      </c>
      <c r="J407" s="182">
        <v>0.5888599157333374</v>
      </c>
      <c r="K407" s="178">
        <v>407524</v>
      </c>
      <c r="L407" s="178">
        <v>50000</v>
      </c>
      <c r="M407" s="182">
        <v>13.985074996948242</v>
      </c>
      <c r="N407" s="107">
        <v>0</v>
      </c>
      <c r="O407" s="178">
        <v>2053467</v>
      </c>
      <c r="P407" s="178">
        <v>45768</v>
      </c>
      <c r="Q407" s="182">
        <v>2.2999999999999998</v>
      </c>
      <c r="R407" s="65">
        <v>283445</v>
      </c>
      <c r="S407" s="178">
        <v>-6624</v>
      </c>
      <c r="T407" s="180">
        <v>-2.2835946083068848</v>
      </c>
      <c r="U407" s="159"/>
    </row>
    <row r="408" spans="1:21" x14ac:dyDescent="0.35">
      <c r="A408" s="162">
        <v>109530304</v>
      </c>
      <c r="B408" s="159"/>
      <c r="C408" s="163" t="s">
        <v>499</v>
      </c>
      <c r="D408" s="164" t="s">
        <v>500</v>
      </c>
      <c r="E408" s="164" t="s">
        <v>138</v>
      </c>
      <c r="F408" s="165">
        <v>115</v>
      </c>
      <c r="G408" s="165" t="s">
        <v>36</v>
      </c>
      <c r="H408" s="179">
        <v>1800437</v>
      </c>
      <c r="I408" s="179">
        <v>9264</v>
      </c>
      <c r="J408" s="183">
        <v>0.51720297336578369</v>
      </c>
      <c r="K408" s="179">
        <v>134565</v>
      </c>
      <c r="L408" s="179">
        <v>50000</v>
      </c>
      <c r="M408" s="183">
        <v>59.126117706298828</v>
      </c>
      <c r="N408" s="167">
        <v>0</v>
      </c>
      <c r="O408" s="179">
        <v>172506</v>
      </c>
      <c r="P408" s="179">
        <v>1233</v>
      </c>
      <c r="Q408" s="183">
        <v>0.70000000000000007</v>
      </c>
      <c r="R408" s="166">
        <v>0</v>
      </c>
      <c r="S408" s="179"/>
      <c r="T408" s="181"/>
      <c r="U408" s="159"/>
    </row>
    <row r="409" spans="1:21" x14ac:dyDescent="0.35">
      <c r="A409" s="162">
        <v>109531304</v>
      </c>
      <c r="B409" s="159"/>
      <c r="C409" s="109" t="s">
        <v>501</v>
      </c>
      <c r="D409" s="162" t="s">
        <v>500</v>
      </c>
      <c r="E409" s="162" t="s">
        <v>138</v>
      </c>
      <c r="F409" s="3">
        <v>115</v>
      </c>
      <c r="G409" s="3" t="s">
        <v>36</v>
      </c>
      <c r="H409" s="178">
        <v>5206479</v>
      </c>
      <c r="I409" s="178">
        <v>24955</v>
      </c>
      <c r="J409" s="182">
        <v>0.48161506652832031</v>
      </c>
      <c r="K409" s="178">
        <v>761839.79</v>
      </c>
      <c r="L409" s="178">
        <v>216050.34375</v>
      </c>
      <c r="M409" s="182">
        <v>39.584926605224609</v>
      </c>
      <c r="N409" s="107">
        <v>0</v>
      </c>
      <c r="O409" s="178">
        <v>689056</v>
      </c>
      <c r="P409" s="178">
        <v>6805</v>
      </c>
      <c r="Q409" s="182">
        <v>1</v>
      </c>
      <c r="R409" s="65">
        <v>119136</v>
      </c>
      <c r="S409" s="178">
        <v>-8486</v>
      </c>
      <c r="T409" s="180">
        <v>-6.6493239402770996</v>
      </c>
      <c r="U409" s="159"/>
    </row>
    <row r="410" spans="1:21" x14ac:dyDescent="0.35">
      <c r="A410" s="162">
        <v>109532804</v>
      </c>
      <c r="B410" s="159"/>
      <c r="C410" s="163" t="s">
        <v>502</v>
      </c>
      <c r="D410" s="164" t="s">
        <v>500</v>
      </c>
      <c r="E410" s="164" t="s">
        <v>138</v>
      </c>
      <c r="F410" s="165">
        <v>115</v>
      </c>
      <c r="G410" s="165" t="s">
        <v>36</v>
      </c>
      <c r="H410" s="179">
        <v>2980766</v>
      </c>
      <c r="I410" s="179">
        <v>6343</v>
      </c>
      <c r="J410" s="183">
        <v>0.21325144171714783</v>
      </c>
      <c r="K410" s="179">
        <v>200664.19</v>
      </c>
      <c r="L410" s="179">
        <v>61495.44921875</v>
      </c>
      <c r="M410" s="183">
        <v>44.187690734863281</v>
      </c>
      <c r="N410" s="167">
        <v>0</v>
      </c>
      <c r="O410" s="179">
        <v>325327</v>
      </c>
      <c r="P410" s="179">
        <v>4909</v>
      </c>
      <c r="Q410" s="183">
        <v>1.5</v>
      </c>
      <c r="R410" s="166">
        <v>0</v>
      </c>
      <c r="S410" s="179"/>
      <c r="T410" s="181"/>
      <c r="U410" s="159"/>
    </row>
    <row r="411" spans="1:21" x14ac:dyDescent="0.35">
      <c r="A411" s="162">
        <v>109535504</v>
      </c>
      <c r="B411" s="159"/>
      <c r="C411" s="109" t="s">
        <v>503</v>
      </c>
      <c r="D411" s="162" t="s">
        <v>500</v>
      </c>
      <c r="E411" s="162" t="s">
        <v>138</v>
      </c>
      <c r="F411" s="3">
        <v>115</v>
      </c>
      <c r="G411" s="3" t="s">
        <v>36</v>
      </c>
      <c r="H411" s="178">
        <v>5172115</v>
      </c>
      <c r="I411" s="178">
        <v>16050</v>
      </c>
      <c r="J411" s="182">
        <v>0.31128388643264771</v>
      </c>
      <c r="K411" s="178">
        <v>281763.87</v>
      </c>
      <c r="L411" s="178">
        <v>80899.703125</v>
      </c>
      <c r="M411" s="182">
        <v>40.275825500488281</v>
      </c>
      <c r="N411" s="107">
        <v>0</v>
      </c>
      <c r="O411" s="178">
        <v>559279</v>
      </c>
      <c r="P411" s="178">
        <v>18310</v>
      </c>
      <c r="Q411" s="182">
        <v>3.4000000000000004</v>
      </c>
      <c r="R411" s="65">
        <v>62294</v>
      </c>
      <c r="S411" s="178">
        <v>7488</v>
      </c>
      <c r="T411" s="180">
        <v>13.662737846374512</v>
      </c>
      <c r="U411" s="159"/>
    </row>
    <row r="412" spans="1:21" x14ac:dyDescent="0.35">
      <c r="A412" s="162">
        <v>109537504</v>
      </c>
      <c r="B412" s="159"/>
      <c r="C412" s="163" t="s">
        <v>504</v>
      </c>
      <c r="D412" s="164" t="s">
        <v>500</v>
      </c>
      <c r="E412" s="164" t="s">
        <v>138</v>
      </c>
      <c r="F412" s="165">
        <v>115</v>
      </c>
      <c r="G412" s="165" t="s">
        <v>36</v>
      </c>
      <c r="H412" s="179">
        <v>4473958</v>
      </c>
      <c r="I412" s="179">
        <v>4171</v>
      </c>
      <c r="J412" s="183">
        <v>9.3315407633781433E-2</v>
      </c>
      <c r="K412" s="179">
        <v>424024.69</v>
      </c>
      <c r="L412" s="179">
        <v>105358.9375</v>
      </c>
      <c r="M412" s="183">
        <v>33.062522888183594</v>
      </c>
      <c r="N412" s="167">
        <v>0</v>
      </c>
      <c r="O412" s="179">
        <v>497955</v>
      </c>
      <c r="P412" s="179">
        <v>6693</v>
      </c>
      <c r="Q412" s="183">
        <v>1.4000000000000001</v>
      </c>
      <c r="R412" s="166">
        <v>0</v>
      </c>
      <c r="S412" s="179"/>
      <c r="T412" s="181"/>
      <c r="U412" s="159"/>
    </row>
    <row r="413" spans="1:21" x14ac:dyDescent="0.35">
      <c r="A413" s="162">
        <v>129540803</v>
      </c>
      <c r="B413" s="159"/>
      <c r="C413" s="109" t="s">
        <v>505</v>
      </c>
      <c r="D413" s="162" t="s">
        <v>506</v>
      </c>
      <c r="E413" s="162" t="s">
        <v>118</v>
      </c>
      <c r="F413" s="3">
        <v>139</v>
      </c>
      <c r="G413" s="3" t="s">
        <v>36</v>
      </c>
      <c r="H413" s="178">
        <v>9918055</v>
      </c>
      <c r="I413" s="178">
        <v>24324</v>
      </c>
      <c r="J413" s="182">
        <v>0.24585264921188354</v>
      </c>
      <c r="K413" s="178">
        <v>1893969.84</v>
      </c>
      <c r="L413" s="178">
        <v>568159.1875</v>
      </c>
      <c r="M413" s="182">
        <v>42.853721618652344</v>
      </c>
      <c r="N413" s="107">
        <v>0</v>
      </c>
      <c r="O413" s="178">
        <v>2317860</v>
      </c>
      <c r="P413" s="178">
        <v>94744</v>
      </c>
      <c r="Q413" s="182">
        <v>4.3</v>
      </c>
      <c r="R413" s="65">
        <v>0</v>
      </c>
      <c r="S413" s="178"/>
      <c r="T413" s="180"/>
      <c r="U413" s="159"/>
    </row>
    <row r="414" spans="1:21" x14ac:dyDescent="0.35">
      <c r="A414" s="162">
        <v>129544503</v>
      </c>
      <c r="B414" s="159"/>
      <c r="C414" s="163" t="s">
        <v>507</v>
      </c>
      <c r="D414" s="164" t="s">
        <v>506</v>
      </c>
      <c r="E414" s="164" t="s">
        <v>118</v>
      </c>
      <c r="F414" s="165">
        <v>137</v>
      </c>
      <c r="G414" s="165" t="s">
        <v>36</v>
      </c>
      <c r="H414" s="179">
        <v>10720963</v>
      </c>
      <c r="I414" s="179">
        <v>39334</v>
      </c>
      <c r="J414" s="183">
        <v>0.36823970079421997</v>
      </c>
      <c r="K414" s="179">
        <v>1422601.81</v>
      </c>
      <c r="L414" s="179">
        <v>398110.21875</v>
      </c>
      <c r="M414" s="183">
        <v>38.859294891357422</v>
      </c>
      <c r="N414" s="167">
        <v>0</v>
      </c>
      <c r="O414" s="179">
        <v>1602504</v>
      </c>
      <c r="P414" s="179">
        <v>88616</v>
      </c>
      <c r="Q414" s="183">
        <v>5.8999999999999995</v>
      </c>
      <c r="R414" s="166">
        <v>0</v>
      </c>
      <c r="S414" s="179"/>
      <c r="T414" s="181"/>
      <c r="U414" s="159"/>
    </row>
    <row r="415" spans="1:21" x14ac:dyDescent="0.35">
      <c r="A415" s="162">
        <v>129544703</v>
      </c>
      <c r="B415" s="159"/>
      <c r="C415" s="109" t="s">
        <v>508</v>
      </c>
      <c r="D415" s="162" t="s">
        <v>506</v>
      </c>
      <c r="E415" s="162" t="s">
        <v>118</v>
      </c>
      <c r="F415" s="3">
        <v>132</v>
      </c>
      <c r="G415" s="3" t="s">
        <v>36</v>
      </c>
      <c r="H415" s="178">
        <v>8957213</v>
      </c>
      <c r="I415" s="178">
        <v>35761</v>
      </c>
      <c r="J415" s="182">
        <v>0.4008428156375885</v>
      </c>
      <c r="K415" s="178">
        <v>3355848.72</v>
      </c>
      <c r="L415" s="178">
        <v>1042384.5625</v>
      </c>
      <c r="M415" s="182">
        <v>45.057304382324219</v>
      </c>
      <c r="N415" s="107">
        <v>0</v>
      </c>
      <c r="O415" s="178">
        <v>1449652</v>
      </c>
      <c r="P415" s="178">
        <v>81844</v>
      </c>
      <c r="Q415" s="182">
        <v>6</v>
      </c>
      <c r="R415" s="65">
        <v>0</v>
      </c>
      <c r="S415" s="178"/>
      <c r="T415" s="180"/>
      <c r="U415" s="159"/>
    </row>
    <row r="416" spans="1:21" x14ac:dyDescent="0.35">
      <c r="A416" s="162">
        <v>129545003</v>
      </c>
      <c r="B416" s="159"/>
      <c r="C416" s="163" t="s">
        <v>509</v>
      </c>
      <c r="D416" s="164" t="s">
        <v>506</v>
      </c>
      <c r="E416" s="164" t="s">
        <v>118</v>
      </c>
      <c r="F416" s="165">
        <v>132</v>
      </c>
      <c r="G416" s="165" t="s">
        <v>36</v>
      </c>
      <c r="H416" s="179">
        <v>11949802</v>
      </c>
      <c r="I416" s="179">
        <v>93543</v>
      </c>
      <c r="J416" s="183">
        <v>0.78897565603256226</v>
      </c>
      <c r="K416" s="179">
        <v>3237982.48</v>
      </c>
      <c r="L416" s="179">
        <v>963674.9375</v>
      </c>
      <c r="M416" s="183">
        <v>42.372234344482422</v>
      </c>
      <c r="N416" s="167">
        <v>0</v>
      </c>
      <c r="O416" s="179">
        <v>2232339</v>
      </c>
      <c r="P416" s="179">
        <v>105252</v>
      </c>
      <c r="Q416" s="183">
        <v>4.9000000000000004</v>
      </c>
      <c r="R416" s="166">
        <v>0</v>
      </c>
      <c r="S416" s="179"/>
      <c r="T416" s="181"/>
      <c r="U416" s="159"/>
    </row>
    <row r="417" spans="1:21" x14ac:dyDescent="0.35">
      <c r="A417" s="162">
        <v>129546003</v>
      </c>
      <c r="B417" s="159"/>
      <c r="C417" s="109" t="s">
        <v>510</v>
      </c>
      <c r="D417" s="162" t="s">
        <v>506</v>
      </c>
      <c r="E417" s="162" t="s">
        <v>118</v>
      </c>
      <c r="F417" s="3">
        <v>139</v>
      </c>
      <c r="G417" s="3" t="s">
        <v>36</v>
      </c>
      <c r="H417" s="178">
        <v>7904919</v>
      </c>
      <c r="I417" s="178">
        <v>22680</v>
      </c>
      <c r="J417" s="182">
        <v>0.28773549199104309</v>
      </c>
      <c r="K417" s="178">
        <v>1357259.82</v>
      </c>
      <c r="L417" s="178">
        <v>350953.09375</v>
      </c>
      <c r="M417" s="182">
        <v>34.875358581542969</v>
      </c>
      <c r="N417" s="107">
        <v>0</v>
      </c>
      <c r="O417" s="178">
        <v>1351407</v>
      </c>
      <c r="P417" s="178">
        <v>35040</v>
      </c>
      <c r="Q417" s="182">
        <v>2.7</v>
      </c>
      <c r="R417" s="65">
        <v>0</v>
      </c>
      <c r="S417" s="178"/>
      <c r="T417" s="180"/>
      <c r="U417" s="159"/>
    </row>
    <row r="418" spans="1:21" x14ac:dyDescent="0.35">
      <c r="A418" s="162">
        <v>129546103</v>
      </c>
      <c r="B418" s="159"/>
      <c r="C418" s="163" t="s">
        <v>511</v>
      </c>
      <c r="D418" s="164" t="s">
        <v>506</v>
      </c>
      <c r="E418" s="164" t="s">
        <v>118</v>
      </c>
      <c r="F418" s="165">
        <v>132</v>
      </c>
      <c r="G418" s="165" t="s">
        <v>36</v>
      </c>
      <c r="H418" s="179">
        <v>19057973</v>
      </c>
      <c r="I418" s="179">
        <v>72234</v>
      </c>
      <c r="J418" s="183">
        <v>0.38046452403068542</v>
      </c>
      <c r="K418" s="179">
        <v>5175700.7</v>
      </c>
      <c r="L418" s="179">
        <v>1562348.25</v>
      </c>
      <c r="M418" s="183">
        <v>43.238189697265625</v>
      </c>
      <c r="N418" s="167">
        <v>0</v>
      </c>
      <c r="O418" s="179">
        <v>2973218</v>
      </c>
      <c r="P418" s="179">
        <v>139170</v>
      </c>
      <c r="Q418" s="183">
        <v>4.9000000000000004</v>
      </c>
      <c r="R418" s="166">
        <v>0</v>
      </c>
      <c r="S418" s="179"/>
      <c r="T418" s="181"/>
      <c r="U418" s="159"/>
    </row>
    <row r="419" spans="1:21" x14ac:dyDescent="0.35">
      <c r="A419" s="162">
        <v>129546803</v>
      </c>
      <c r="B419" s="159"/>
      <c r="C419" s="109" t="s">
        <v>512</v>
      </c>
      <c r="D419" s="162" t="s">
        <v>506</v>
      </c>
      <c r="E419" s="162" t="s">
        <v>118</v>
      </c>
      <c r="F419" s="3">
        <v>132</v>
      </c>
      <c r="G419" s="3" t="s">
        <v>36</v>
      </c>
      <c r="H419" s="178">
        <v>4686320</v>
      </c>
      <c r="I419" s="178">
        <v>17999</v>
      </c>
      <c r="J419" s="182">
        <v>0.38555619120597839</v>
      </c>
      <c r="K419" s="178">
        <v>1639612.82</v>
      </c>
      <c r="L419" s="178">
        <v>501645.28125</v>
      </c>
      <c r="M419" s="182">
        <v>44.082565307617188</v>
      </c>
      <c r="N419" s="107">
        <v>0</v>
      </c>
      <c r="O419" s="178">
        <v>918299</v>
      </c>
      <c r="P419" s="178">
        <v>42963</v>
      </c>
      <c r="Q419" s="182">
        <v>4.9000000000000004</v>
      </c>
      <c r="R419" s="65">
        <v>0</v>
      </c>
      <c r="S419" s="178"/>
      <c r="T419" s="180"/>
      <c r="U419" s="159"/>
    </row>
    <row r="420" spans="1:21" x14ac:dyDescent="0.35">
      <c r="A420" s="162">
        <v>129547303</v>
      </c>
      <c r="B420" s="159"/>
      <c r="C420" s="163" t="s">
        <v>513</v>
      </c>
      <c r="D420" s="164" t="s">
        <v>506</v>
      </c>
      <c r="E420" s="164" t="s">
        <v>118</v>
      </c>
      <c r="F420" s="165">
        <v>132</v>
      </c>
      <c r="G420" s="165" t="s">
        <v>36</v>
      </c>
      <c r="H420" s="179">
        <v>7601700</v>
      </c>
      <c r="I420" s="179">
        <v>38794</v>
      </c>
      <c r="J420" s="183">
        <v>0.51295095682144165</v>
      </c>
      <c r="K420" s="179">
        <v>800535.46</v>
      </c>
      <c r="L420" s="179">
        <v>193044.5625</v>
      </c>
      <c r="M420" s="183">
        <v>31.777360916137695</v>
      </c>
      <c r="N420" s="167">
        <v>0</v>
      </c>
      <c r="O420" s="179">
        <v>1226760</v>
      </c>
      <c r="P420" s="179">
        <v>50458</v>
      </c>
      <c r="Q420" s="183">
        <v>4.3</v>
      </c>
      <c r="R420" s="166">
        <v>0</v>
      </c>
      <c r="S420" s="179"/>
      <c r="T420" s="181"/>
      <c r="U420" s="159"/>
    </row>
    <row r="421" spans="1:21" x14ac:dyDescent="0.35">
      <c r="A421" s="162">
        <v>129547203</v>
      </c>
      <c r="B421" s="159"/>
      <c r="C421" s="109" t="s">
        <v>514</v>
      </c>
      <c r="D421" s="162" t="s">
        <v>506</v>
      </c>
      <c r="E421" s="162" t="s">
        <v>118</v>
      </c>
      <c r="F421" s="3">
        <v>139</v>
      </c>
      <c r="G421" s="3" t="s">
        <v>36</v>
      </c>
      <c r="H421" s="178">
        <v>11568787</v>
      </c>
      <c r="I421" s="178">
        <v>50164</v>
      </c>
      <c r="J421" s="182">
        <v>0.43550345301628113</v>
      </c>
      <c r="K421" s="178">
        <v>3537757.67</v>
      </c>
      <c r="L421" s="178">
        <v>1100003</v>
      </c>
      <c r="M421" s="182">
        <v>45.123615264892578</v>
      </c>
      <c r="N421" s="107">
        <v>2.7201216220855713</v>
      </c>
      <c r="O421" s="178">
        <v>1495731</v>
      </c>
      <c r="P421" s="178">
        <v>74406</v>
      </c>
      <c r="Q421" s="182">
        <v>5.2</v>
      </c>
      <c r="R421" s="65">
        <v>0</v>
      </c>
      <c r="S421" s="178"/>
      <c r="T421" s="180"/>
      <c r="U421" s="159"/>
    </row>
    <row r="422" spans="1:21" x14ac:dyDescent="0.35">
      <c r="A422" s="162">
        <v>129547603</v>
      </c>
      <c r="B422" s="159"/>
      <c r="C422" s="163" t="s">
        <v>515</v>
      </c>
      <c r="D422" s="164" t="s">
        <v>506</v>
      </c>
      <c r="E422" s="164" t="s">
        <v>118</v>
      </c>
      <c r="F422" s="165">
        <v>132</v>
      </c>
      <c r="G422" s="165" t="s">
        <v>36</v>
      </c>
      <c r="H422" s="179">
        <v>10775431</v>
      </c>
      <c r="I422" s="179">
        <v>82445</v>
      </c>
      <c r="J422" s="183">
        <v>0.77101945877075195</v>
      </c>
      <c r="K422" s="179">
        <v>4687225.3</v>
      </c>
      <c r="L422" s="179">
        <v>1452809.5</v>
      </c>
      <c r="M422" s="183">
        <v>44.917213439941406</v>
      </c>
      <c r="N422" s="167">
        <v>0</v>
      </c>
      <c r="O422" s="179">
        <v>2246341</v>
      </c>
      <c r="P422" s="179">
        <v>88260</v>
      </c>
      <c r="Q422" s="183">
        <v>4.1000000000000005</v>
      </c>
      <c r="R422" s="166">
        <v>0</v>
      </c>
      <c r="S422" s="179"/>
      <c r="T422" s="181"/>
      <c r="U422" s="159"/>
    </row>
    <row r="423" spans="1:21" x14ac:dyDescent="0.35">
      <c r="A423" s="162">
        <v>129547803</v>
      </c>
      <c r="B423" s="159"/>
      <c r="C423" s="109" t="s">
        <v>516</v>
      </c>
      <c r="D423" s="162" t="s">
        <v>506</v>
      </c>
      <c r="E423" s="162" t="s">
        <v>118</v>
      </c>
      <c r="F423" s="3">
        <v>132</v>
      </c>
      <c r="G423" s="3" t="s">
        <v>36</v>
      </c>
      <c r="H423" s="178">
        <v>5154121</v>
      </c>
      <c r="I423" s="178">
        <v>7773</v>
      </c>
      <c r="J423" s="182">
        <v>0.15103913843631744</v>
      </c>
      <c r="K423" s="178">
        <v>1547799.3</v>
      </c>
      <c r="L423" s="178">
        <v>501875.28125</v>
      </c>
      <c r="M423" s="182">
        <v>47.983913421630859</v>
      </c>
      <c r="N423" s="107">
        <v>0</v>
      </c>
      <c r="O423" s="178">
        <v>826103</v>
      </c>
      <c r="P423" s="178">
        <v>29094</v>
      </c>
      <c r="Q423" s="182">
        <v>3.6999999999999997</v>
      </c>
      <c r="R423" s="65">
        <v>104434</v>
      </c>
      <c r="S423" s="178">
        <v>38893</v>
      </c>
      <c r="T423" s="180">
        <v>59.341480255126953</v>
      </c>
      <c r="U423" s="159"/>
    </row>
    <row r="424" spans="1:21" x14ac:dyDescent="0.35">
      <c r="A424" s="162">
        <v>129548803</v>
      </c>
      <c r="B424" s="159"/>
      <c r="C424" s="163" t="s">
        <v>517</v>
      </c>
      <c r="D424" s="164" t="s">
        <v>506</v>
      </c>
      <c r="E424" s="164" t="s">
        <v>118</v>
      </c>
      <c r="F424" s="165">
        <v>132</v>
      </c>
      <c r="G424" s="165" t="s">
        <v>36</v>
      </c>
      <c r="H424" s="179">
        <v>8475410</v>
      </c>
      <c r="I424" s="179">
        <v>22798</v>
      </c>
      <c r="J424" s="183">
        <v>0.26971545815467834</v>
      </c>
      <c r="K424" s="179">
        <v>1318058.68</v>
      </c>
      <c r="L424" s="179">
        <v>372990.78125</v>
      </c>
      <c r="M424" s="183">
        <v>39.467086791992188</v>
      </c>
      <c r="N424" s="167">
        <v>0</v>
      </c>
      <c r="O424" s="179">
        <v>1299874</v>
      </c>
      <c r="P424" s="179">
        <v>47602</v>
      </c>
      <c r="Q424" s="183">
        <v>3.8</v>
      </c>
      <c r="R424" s="166">
        <v>0</v>
      </c>
      <c r="S424" s="179"/>
      <c r="T424" s="181"/>
      <c r="U424" s="159"/>
    </row>
    <row r="425" spans="1:21" x14ac:dyDescent="0.35">
      <c r="A425" s="162">
        <v>116555003</v>
      </c>
      <c r="B425" s="159"/>
      <c r="C425" s="109" t="s">
        <v>518</v>
      </c>
      <c r="D425" s="162" t="s">
        <v>519</v>
      </c>
      <c r="E425" s="162" t="s">
        <v>138</v>
      </c>
      <c r="F425" s="3">
        <v>111</v>
      </c>
      <c r="G425" s="3" t="s">
        <v>36</v>
      </c>
      <c r="H425" s="178">
        <v>11194561</v>
      </c>
      <c r="I425" s="178">
        <v>85140</v>
      </c>
      <c r="J425" s="182">
        <v>0.7663765549659729</v>
      </c>
      <c r="K425" s="178">
        <v>2530467.59</v>
      </c>
      <c r="L425" s="178">
        <v>666045.5</v>
      </c>
      <c r="M425" s="182">
        <v>35.723968505859375</v>
      </c>
      <c r="N425" s="107">
        <v>0</v>
      </c>
      <c r="O425" s="178">
        <v>1994737</v>
      </c>
      <c r="P425" s="178">
        <v>54329</v>
      </c>
      <c r="Q425" s="182">
        <v>2.8000000000000003</v>
      </c>
      <c r="R425" s="65">
        <v>181703</v>
      </c>
      <c r="S425" s="178">
        <v>5542</v>
      </c>
      <c r="T425" s="180">
        <v>3.1459858417510986</v>
      </c>
      <c r="U425" s="159"/>
    </row>
    <row r="426" spans="1:21" x14ac:dyDescent="0.35">
      <c r="A426" s="162">
        <v>116557103</v>
      </c>
      <c r="B426" s="159"/>
      <c r="C426" s="163" t="s">
        <v>520</v>
      </c>
      <c r="D426" s="164" t="s">
        <v>519</v>
      </c>
      <c r="E426" s="164" t="s">
        <v>138</v>
      </c>
      <c r="F426" s="165">
        <v>111</v>
      </c>
      <c r="G426" s="165" t="s">
        <v>36</v>
      </c>
      <c r="H426" s="179">
        <v>10008544</v>
      </c>
      <c r="I426" s="179">
        <v>85803</v>
      </c>
      <c r="J426" s="183">
        <v>0.86471068859100342</v>
      </c>
      <c r="K426" s="179">
        <v>1850419.2</v>
      </c>
      <c r="L426" s="179">
        <v>477243.875</v>
      </c>
      <c r="M426" s="183">
        <v>34.754764556884766</v>
      </c>
      <c r="N426" s="167">
        <v>0</v>
      </c>
      <c r="O426" s="179">
        <v>1862990</v>
      </c>
      <c r="P426" s="179">
        <v>43453</v>
      </c>
      <c r="Q426" s="183">
        <v>2.4</v>
      </c>
      <c r="R426" s="166">
        <v>114029</v>
      </c>
      <c r="S426" s="179">
        <v>23332</v>
      </c>
      <c r="T426" s="181">
        <v>25.725217819213867</v>
      </c>
      <c r="U426" s="159"/>
    </row>
    <row r="427" spans="1:21" x14ac:dyDescent="0.35">
      <c r="A427" s="162">
        <v>108561003</v>
      </c>
      <c r="B427" s="159"/>
      <c r="C427" s="109" t="s">
        <v>521</v>
      </c>
      <c r="D427" s="162" t="s">
        <v>522</v>
      </c>
      <c r="E427" s="162" t="s">
        <v>90</v>
      </c>
      <c r="F427" s="3">
        <v>123</v>
      </c>
      <c r="G427" s="3" t="s">
        <v>36</v>
      </c>
      <c r="H427" s="178">
        <v>5923015</v>
      </c>
      <c r="I427" s="178">
        <v>25997</v>
      </c>
      <c r="J427" s="182">
        <v>0.44084993004798889</v>
      </c>
      <c r="K427" s="178">
        <v>793489.02</v>
      </c>
      <c r="L427" s="178">
        <v>277158.03125</v>
      </c>
      <c r="M427" s="182">
        <v>53.678367614746094</v>
      </c>
      <c r="N427" s="107">
        <v>0</v>
      </c>
      <c r="O427" s="178">
        <v>693473</v>
      </c>
      <c r="P427" s="178">
        <v>20513</v>
      </c>
      <c r="Q427" s="182">
        <v>3</v>
      </c>
      <c r="R427" s="65">
        <v>46825</v>
      </c>
      <c r="S427" s="178">
        <v>5696</v>
      </c>
      <c r="T427" s="180">
        <v>13.849108695983887</v>
      </c>
      <c r="U427" s="159"/>
    </row>
    <row r="428" spans="1:21" x14ac:dyDescent="0.35">
      <c r="A428" s="162">
        <v>108561803</v>
      </c>
      <c r="B428" s="159"/>
      <c r="C428" s="163" t="s">
        <v>523</v>
      </c>
      <c r="D428" s="164" t="s">
        <v>522</v>
      </c>
      <c r="E428" s="164" t="s">
        <v>90</v>
      </c>
      <c r="F428" s="165">
        <v>123</v>
      </c>
      <c r="G428" s="165" t="s">
        <v>36</v>
      </c>
      <c r="H428" s="179">
        <v>7233246</v>
      </c>
      <c r="I428" s="179">
        <v>15192</v>
      </c>
      <c r="J428" s="183">
        <v>0.21047224104404449</v>
      </c>
      <c r="K428" s="179">
        <v>780557.34</v>
      </c>
      <c r="L428" s="179">
        <v>271818.125</v>
      </c>
      <c r="M428" s="183">
        <v>53.429756164550781</v>
      </c>
      <c r="N428" s="167">
        <v>0</v>
      </c>
      <c r="O428" s="179">
        <v>873977</v>
      </c>
      <c r="P428" s="179">
        <v>22623</v>
      </c>
      <c r="Q428" s="183">
        <v>2.7</v>
      </c>
      <c r="R428" s="166">
        <v>0</v>
      </c>
      <c r="S428" s="179"/>
      <c r="T428" s="181"/>
      <c r="U428" s="159"/>
    </row>
    <row r="429" spans="1:21" x14ac:dyDescent="0.35">
      <c r="A429" s="162">
        <v>108565203</v>
      </c>
      <c r="B429" s="159"/>
      <c r="C429" s="109" t="s">
        <v>524</v>
      </c>
      <c r="D429" s="162" t="s">
        <v>522</v>
      </c>
      <c r="E429" s="162" t="s">
        <v>90</v>
      </c>
      <c r="F429" s="3">
        <v>123</v>
      </c>
      <c r="G429" s="3" t="s">
        <v>36</v>
      </c>
      <c r="H429" s="178">
        <v>8097355</v>
      </c>
      <c r="I429" s="178">
        <v>22670</v>
      </c>
      <c r="J429" s="182">
        <v>0.28075399994850159</v>
      </c>
      <c r="K429" s="178">
        <v>459214.82</v>
      </c>
      <c r="L429" s="178">
        <v>130215.40625</v>
      </c>
      <c r="M429" s="182">
        <v>39.5792236328125</v>
      </c>
      <c r="N429" s="107">
        <v>0</v>
      </c>
      <c r="O429" s="178">
        <v>794522</v>
      </c>
      <c r="P429" s="178">
        <v>11833</v>
      </c>
      <c r="Q429" s="182">
        <v>1.5</v>
      </c>
      <c r="R429" s="65">
        <v>20117</v>
      </c>
      <c r="S429" s="178">
        <v>-6452</v>
      </c>
      <c r="T429" s="180">
        <v>-24.283939361572266</v>
      </c>
      <c r="U429" s="159"/>
    </row>
    <row r="430" spans="1:21" x14ac:dyDescent="0.35">
      <c r="A430" s="162">
        <v>108565503</v>
      </c>
      <c r="B430" s="159"/>
      <c r="C430" s="163" t="s">
        <v>525</v>
      </c>
      <c r="D430" s="164" t="s">
        <v>522</v>
      </c>
      <c r="E430" s="164" t="s">
        <v>90</v>
      </c>
      <c r="F430" s="165">
        <v>123</v>
      </c>
      <c r="G430" s="165" t="s">
        <v>36</v>
      </c>
      <c r="H430" s="179">
        <v>8844715</v>
      </c>
      <c r="I430" s="179">
        <v>28537</v>
      </c>
      <c r="J430" s="183">
        <v>0.32368901371955872</v>
      </c>
      <c r="K430" s="179">
        <v>1153120.01</v>
      </c>
      <c r="L430" s="179">
        <v>343684.4375</v>
      </c>
      <c r="M430" s="183">
        <v>42.459766387939453</v>
      </c>
      <c r="N430" s="167">
        <v>0</v>
      </c>
      <c r="O430" s="179">
        <v>1063045</v>
      </c>
      <c r="P430" s="179">
        <v>28004</v>
      </c>
      <c r="Q430" s="183">
        <v>2.7</v>
      </c>
      <c r="R430" s="166">
        <v>0</v>
      </c>
      <c r="S430" s="179"/>
      <c r="T430" s="181"/>
      <c r="U430" s="159"/>
    </row>
    <row r="431" spans="1:21" x14ac:dyDescent="0.35">
      <c r="A431" s="162">
        <v>108566303</v>
      </c>
      <c r="B431" s="159"/>
      <c r="C431" s="109" t="s">
        <v>526</v>
      </c>
      <c r="D431" s="162" t="s">
        <v>522</v>
      </c>
      <c r="E431" s="162" t="s">
        <v>90</v>
      </c>
      <c r="F431" s="3">
        <v>123</v>
      </c>
      <c r="G431" s="3" t="s">
        <v>36</v>
      </c>
      <c r="H431" s="178">
        <v>4470372</v>
      </c>
      <c r="I431" s="178">
        <v>18306</v>
      </c>
      <c r="J431" s="182">
        <v>0.41117990016937256</v>
      </c>
      <c r="K431" s="178">
        <v>498884.28</v>
      </c>
      <c r="L431" s="178">
        <v>212653.140625</v>
      </c>
      <c r="M431" s="182">
        <v>74.294204711914063</v>
      </c>
      <c r="N431" s="107">
        <v>0</v>
      </c>
      <c r="O431" s="178">
        <v>491446</v>
      </c>
      <c r="P431" s="178">
        <v>1819</v>
      </c>
      <c r="Q431" s="182">
        <v>0.4</v>
      </c>
      <c r="R431" s="65">
        <v>0</v>
      </c>
      <c r="S431" s="178"/>
      <c r="T431" s="180"/>
      <c r="U431" s="159"/>
    </row>
    <row r="432" spans="1:21" x14ac:dyDescent="0.35">
      <c r="A432" s="162">
        <v>108567004</v>
      </c>
      <c r="B432" s="159"/>
      <c r="C432" s="163" t="s">
        <v>527</v>
      </c>
      <c r="D432" s="164" t="s">
        <v>522</v>
      </c>
      <c r="E432" s="164" t="s">
        <v>90</v>
      </c>
      <c r="F432" s="165">
        <v>123</v>
      </c>
      <c r="G432" s="165" t="s">
        <v>36</v>
      </c>
      <c r="H432" s="179">
        <v>2138568</v>
      </c>
      <c r="I432" s="179">
        <v>7493</v>
      </c>
      <c r="J432" s="183">
        <v>0.3516065776348114</v>
      </c>
      <c r="K432" s="179">
        <v>152080</v>
      </c>
      <c r="L432" s="179">
        <v>50000</v>
      </c>
      <c r="M432" s="183">
        <v>48.981189727783203</v>
      </c>
      <c r="N432" s="167">
        <v>0</v>
      </c>
      <c r="O432" s="179">
        <v>265877</v>
      </c>
      <c r="P432" s="179">
        <v>2683</v>
      </c>
      <c r="Q432" s="183">
        <v>1</v>
      </c>
      <c r="R432" s="166">
        <v>50935</v>
      </c>
      <c r="S432" s="179">
        <v>23305</v>
      </c>
      <c r="T432" s="181">
        <v>84.346725463867188</v>
      </c>
      <c r="U432" s="159"/>
    </row>
    <row r="433" spans="1:21" x14ac:dyDescent="0.35">
      <c r="A433" s="162">
        <v>108567204</v>
      </c>
      <c r="B433" s="159"/>
      <c r="C433" s="109" t="s">
        <v>528</v>
      </c>
      <c r="D433" s="162" t="s">
        <v>522</v>
      </c>
      <c r="E433" s="162" t="s">
        <v>90</v>
      </c>
      <c r="F433" s="3">
        <v>123</v>
      </c>
      <c r="G433" s="3" t="s">
        <v>36</v>
      </c>
      <c r="H433" s="178">
        <v>4295011</v>
      </c>
      <c r="I433" s="178">
        <v>15230</v>
      </c>
      <c r="J433" s="182">
        <v>0.35585933923721313</v>
      </c>
      <c r="K433" s="178">
        <v>214785</v>
      </c>
      <c r="L433" s="178">
        <v>50000</v>
      </c>
      <c r="M433" s="182">
        <v>30.342567443847656</v>
      </c>
      <c r="N433" s="107">
        <v>0</v>
      </c>
      <c r="O433" s="178">
        <v>486091</v>
      </c>
      <c r="P433" s="178">
        <v>13705</v>
      </c>
      <c r="Q433" s="182">
        <v>2.9000000000000004</v>
      </c>
      <c r="R433" s="65">
        <v>0</v>
      </c>
      <c r="S433" s="178"/>
      <c r="T433" s="180"/>
      <c r="U433" s="159"/>
    </row>
    <row r="434" spans="1:21" x14ac:dyDescent="0.35">
      <c r="A434" s="162">
        <v>108567404</v>
      </c>
      <c r="B434" s="159"/>
      <c r="C434" s="163" t="s">
        <v>529</v>
      </c>
      <c r="D434" s="164" t="s">
        <v>522</v>
      </c>
      <c r="E434" s="164" t="s">
        <v>90</v>
      </c>
      <c r="F434" s="165">
        <v>123</v>
      </c>
      <c r="G434" s="165" t="s">
        <v>36</v>
      </c>
      <c r="H434" s="179">
        <v>1794223</v>
      </c>
      <c r="I434" s="179">
        <v>11228</v>
      </c>
      <c r="J434" s="183">
        <v>0.62972694635391235</v>
      </c>
      <c r="K434" s="179">
        <v>135845</v>
      </c>
      <c r="L434" s="179">
        <v>50000</v>
      </c>
      <c r="M434" s="183">
        <v>58.244510650634766</v>
      </c>
      <c r="N434" s="167">
        <v>0</v>
      </c>
      <c r="O434" s="179">
        <v>253556</v>
      </c>
      <c r="P434" s="179">
        <v>1311</v>
      </c>
      <c r="Q434" s="183">
        <v>0.5</v>
      </c>
      <c r="R434" s="166">
        <v>0</v>
      </c>
      <c r="S434" s="179"/>
      <c r="T434" s="181"/>
      <c r="U434" s="159"/>
    </row>
    <row r="435" spans="1:21" x14ac:dyDescent="0.35">
      <c r="A435" s="162">
        <v>108567703</v>
      </c>
      <c r="B435" s="159"/>
      <c r="C435" s="109" t="s">
        <v>530</v>
      </c>
      <c r="D435" s="162" t="s">
        <v>522</v>
      </c>
      <c r="E435" s="162" t="s">
        <v>90</v>
      </c>
      <c r="F435" s="3">
        <v>123</v>
      </c>
      <c r="G435" s="3" t="s">
        <v>36</v>
      </c>
      <c r="H435" s="178">
        <v>10712891</v>
      </c>
      <c r="I435" s="178">
        <v>91154</v>
      </c>
      <c r="J435" s="182">
        <v>0.85818356275558472</v>
      </c>
      <c r="K435" s="178">
        <v>571888.51</v>
      </c>
      <c r="L435" s="178">
        <v>89061.8515625</v>
      </c>
      <c r="M435" s="182">
        <v>18.445926666259766</v>
      </c>
      <c r="N435" s="107">
        <v>0</v>
      </c>
      <c r="O435" s="178">
        <v>1943514</v>
      </c>
      <c r="P435" s="178">
        <v>24308</v>
      </c>
      <c r="Q435" s="182">
        <v>1.3</v>
      </c>
      <c r="R435" s="65">
        <v>63711</v>
      </c>
      <c r="S435" s="178">
        <v>-18540</v>
      </c>
      <c r="T435" s="180">
        <v>-22.540760040283203</v>
      </c>
      <c r="U435" s="159"/>
    </row>
    <row r="436" spans="1:21" x14ac:dyDescent="0.35">
      <c r="A436" s="162">
        <v>108568404</v>
      </c>
      <c r="B436" s="159"/>
      <c r="C436" s="163" t="s">
        <v>531</v>
      </c>
      <c r="D436" s="164" t="s">
        <v>522</v>
      </c>
      <c r="E436" s="164" t="s">
        <v>90</v>
      </c>
      <c r="F436" s="165">
        <v>123</v>
      </c>
      <c r="G436" s="165" t="s">
        <v>36</v>
      </c>
      <c r="H436" s="179">
        <v>2589661</v>
      </c>
      <c r="I436" s="179">
        <v>4951</v>
      </c>
      <c r="J436" s="183">
        <v>0.19154953956604004</v>
      </c>
      <c r="K436" s="179">
        <v>223034.23999999999</v>
      </c>
      <c r="L436" s="179">
        <v>75333.6171875</v>
      </c>
      <c r="M436" s="183">
        <v>51.004268646240234</v>
      </c>
      <c r="N436" s="167">
        <v>0</v>
      </c>
      <c r="O436" s="179">
        <v>329198</v>
      </c>
      <c r="P436" s="179">
        <v>3538</v>
      </c>
      <c r="Q436" s="183">
        <v>1.0999999999999999</v>
      </c>
      <c r="R436" s="166">
        <v>0</v>
      </c>
      <c r="S436" s="179"/>
      <c r="T436" s="181"/>
      <c r="U436" s="159"/>
    </row>
    <row r="437" spans="1:21" x14ac:dyDescent="0.35">
      <c r="A437" s="162">
        <v>108569103</v>
      </c>
      <c r="B437" s="159"/>
      <c r="C437" s="109" t="s">
        <v>532</v>
      </c>
      <c r="D437" s="162" t="s">
        <v>522</v>
      </c>
      <c r="E437" s="162" t="s">
        <v>90</v>
      </c>
      <c r="F437" s="3">
        <v>122</v>
      </c>
      <c r="G437" s="3" t="s">
        <v>36</v>
      </c>
      <c r="H437" s="178">
        <v>10503006</v>
      </c>
      <c r="I437" s="178">
        <v>39139</v>
      </c>
      <c r="J437" s="182">
        <v>0.37403953075408936</v>
      </c>
      <c r="K437" s="178">
        <v>1929669.21</v>
      </c>
      <c r="L437" s="178">
        <v>624035.625</v>
      </c>
      <c r="M437" s="182">
        <v>47.795616149902344</v>
      </c>
      <c r="N437" s="107">
        <v>0</v>
      </c>
      <c r="O437" s="178">
        <v>1175274</v>
      </c>
      <c r="P437" s="178">
        <v>27607</v>
      </c>
      <c r="Q437" s="182">
        <v>2.4</v>
      </c>
      <c r="R437" s="65">
        <v>0</v>
      </c>
      <c r="S437" s="178"/>
      <c r="T437" s="180"/>
      <c r="U437" s="159"/>
    </row>
    <row r="438" spans="1:21" x14ac:dyDescent="0.35">
      <c r="A438" s="162">
        <v>117576303</v>
      </c>
      <c r="B438" s="159"/>
      <c r="C438" s="163" t="s">
        <v>533</v>
      </c>
      <c r="D438" s="164" t="s">
        <v>534</v>
      </c>
      <c r="E438" s="164" t="s">
        <v>147</v>
      </c>
      <c r="F438" s="165">
        <v>162</v>
      </c>
      <c r="G438" s="165" t="s">
        <v>36</v>
      </c>
      <c r="H438" s="179">
        <v>3743506</v>
      </c>
      <c r="I438" s="179">
        <v>11903</v>
      </c>
      <c r="J438" s="183">
        <v>0.31897819042205811</v>
      </c>
      <c r="K438" s="179">
        <v>151245</v>
      </c>
      <c r="L438" s="179">
        <v>50000</v>
      </c>
      <c r="M438" s="183">
        <v>49.385154724121094</v>
      </c>
      <c r="N438" s="167">
        <v>0</v>
      </c>
      <c r="O438" s="179">
        <v>481657</v>
      </c>
      <c r="P438" s="179">
        <v>10392</v>
      </c>
      <c r="Q438" s="183">
        <v>2.1999999999999997</v>
      </c>
      <c r="R438" s="166">
        <v>0</v>
      </c>
      <c r="S438" s="179"/>
      <c r="T438" s="181"/>
      <c r="U438" s="159"/>
    </row>
    <row r="439" spans="1:21" x14ac:dyDescent="0.35">
      <c r="A439" s="162">
        <v>119581003</v>
      </c>
      <c r="B439" s="159"/>
      <c r="C439" s="109" t="s">
        <v>535</v>
      </c>
      <c r="D439" s="162" t="s">
        <v>536</v>
      </c>
      <c r="E439" s="162" t="s">
        <v>147</v>
      </c>
      <c r="F439" s="3">
        <v>168</v>
      </c>
      <c r="G439" s="3" t="s">
        <v>36</v>
      </c>
      <c r="H439" s="178">
        <v>7998911</v>
      </c>
      <c r="I439" s="178">
        <v>40704</v>
      </c>
      <c r="J439" s="182">
        <v>0.51147198677062988</v>
      </c>
      <c r="K439" s="178">
        <v>569095.92000000004</v>
      </c>
      <c r="L439" s="178">
        <v>121939.0390625</v>
      </c>
      <c r="M439" s="182">
        <v>27.269857406616211</v>
      </c>
      <c r="N439" s="107">
        <v>0</v>
      </c>
      <c r="O439" s="178">
        <v>985997</v>
      </c>
      <c r="P439" s="178">
        <v>40144</v>
      </c>
      <c r="Q439" s="182">
        <v>4.2</v>
      </c>
      <c r="R439" s="65">
        <v>0</v>
      </c>
      <c r="S439" s="178"/>
      <c r="T439" s="180"/>
      <c r="U439" s="159"/>
    </row>
    <row r="440" spans="1:21" x14ac:dyDescent="0.35">
      <c r="A440" s="162">
        <v>119582503</v>
      </c>
      <c r="B440" s="159"/>
      <c r="C440" s="163" t="s">
        <v>537</v>
      </c>
      <c r="D440" s="164" t="s">
        <v>536</v>
      </c>
      <c r="E440" s="164" t="s">
        <v>147</v>
      </c>
      <c r="F440" s="165">
        <v>168</v>
      </c>
      <c r="G440" s="165" t="s">
        <v>36</v>
      </c>
      <c r="H440" s="179">
        <v>7728199</v>
      </c>
      <c r="I440" s="179">
        <v>21059</v>
      </c>
      <c r="J440" s="183">
        <v>0.27324014902114868</v>
      </c>
      <c r="K440" s="179">
        <v>746727.08</v>
      </c>
      <c r="L440" s="179">
        <v>201279.65625</v>
      </c>
      <c r="M440" s="183">
        <v>36.901752471923828</v>
      </c>
      <c r="N440" s="167">
        <v>0</v>
      </c>
      <c r="O440" s="179">
        <v>1261357</v>
      </c>
      <c r="P440" s="179">
        <v>69867</v>
      </c>
      <c r="Q440" s="183">
        <v>5.8999999999999995</v>
      </c>
      <c r="R440" s="166">
        <v>0</v>
      </c>
      <c r="S440" s="179"/>
      <c r="T440" s="181"/>
      <c r="U440" s="159"/>
    </row>
    <row r="441" spans="1:21" x14ac:dyDescent="0.35">
      <c r="A441" s="162">
        <v>119583003</v>
      </c>
      <c r="B441" s="159"/>
      <c r="C441" s="109" t="s">
        <v>538</v>
      </c>
      <c r="D441" s="162" t="s">
        <v>536</v>
      </c>
      <c r="E441" s="162" t="s">
        <v>147</v>
      </c>
      <c r="F441" s="3">
        <v>169</v>
      </c>
      <c r="G441" s="3" t="s">
        <v>36</v>
      </c>
      <c r="H441" s="178">
        <v>4435546</v>
      </c>
      <c r="I441" s="178">
        <v>22584</v>
      </c>
      <c r="J441" s="182">
        <v>0.51176512241363525</v>
      </c>
      <c r="K441" s="178">
        <v>363196.91</v>
      </c>
      <c r="L441" s="178">
        <v>80633.140625</v>
      </c>
      <c r="M441" s="182">
        <v>28.536262512207031</v>
      </c>
      <c r="N441" s="107">
        <v>0</v>
      </c>
      <c r="O441" s="178">
        <v>773633</v>
      </c>
      <c r="P441" s="178">
        <v>30955</v>
      </c>
      <c r="Q441" s="182">
        <v>4.2</v>
      </c>
      <c r="R441" s="65">
        <v>0</v>
      </c>
      <c r="S441" s="178"/>
      <c r="T441" s="180"/>
      <c r="U441" s="159"/>
    </row>
    <row r="442" spans="1:21" x14ac:dyDescent="0.35">
      <c r="A442" s="162">
        <v>119584503</v>
      </c>
      <c r="B442" s="159"/>
      <c r="C442" s="163" t="s">
        <v>539</v>
      </c>
      <c r="D442" s="164" t="s">
        <v>536</v>
      </c>
      <c r="E442" s="164" t="s">
        <v>147</v>
      </c>
      <c r="F442" s="165">
        <v>168</v>
      </c>
      <c r="G442" s="165" t="s">
        <v>36</v>
      </c>
      <c r="H442" s="179">
        <v>8725509</v>
      </c>
      <c r="I442" s="179">
        <v>41163</v>
      </c>
      <c r="J442" s="183">
        <v>0.473990797996521</v>
      </c>
      <c r="K442" s="179">
        <v>390716</v>
      </c>
      <c r="L442" s="179">
        <v>50000</v>
      </c>
      <c r="M442" s="183">
        <v>14.674978256225586</v>
      </c>
      <c r="N442" s="167">
        <v>0</v>
      </c>
      <c r="O442" s="179">
        <v>1365423</v>
      </c>
      <c r="P442" s="179">
        <v>51082</v>
      </c>
      <c r="Q442" s="183">
        <v>3.9</v>
      </c>
      <c r="R442" s="166">
        <v>0</v>
      </c>
      <c r="S442" s="179"/>
      <c r="T442" s="181"/>
      <c r="U442" s="159"/>
    </row>
    <row r="443" spans="1:21" x14ac:dyDescent="0.35">
      <c r="A443" s="162">
        <v>119584603</v>
      </c>
      <c r="B443" s="159"/>
      <c r="C443" s="109" t="s">
        <v>540</v>
      </c>
      <c r="D443" s="162" t="s">
        <v>536</v>
      </c>
      <c r="E443" s="162" t="s">
        <v>147</v>
      </c>
      <c r="F443" s="3">
        <v>166</v>
      </c>
      <c r="G443" s="3" t="s">
        <v>36</v>
      </c>
      <c r="H443" s="178">
        <v>6038428</v>
      </c>
      <c r="I443" s="178">
        <v>16091</v>
      </c>
      <c r="J443" s="182">
        <v>0.26718863844871521</v>
      </c>
      <c r="K443" s="178">
        <v>291469</v>
      </c>
      <c r="L443" s="178">
        <v>50000</v>
      </c>
      <c r="M443" s="182">
        <v>20.706592559814453</v>
      </c>
      <c r="N443" s="107">
        <v>0</v>
      </c>
      <c r="O443" s="178">
        <v>987295</v>
      </c>
      <c r="P443" s="178">
        <v>55247</v>
      </c>
      <c r="Q443" s="182">
        <v>5.8999999999999995</v>
      </c>
      <c r="R443" s="65">
        <v>0</v>
      </c>
      <c r="S443" s="178"/>
      <c r="T443" s="180"/>
      <c r="U443" s="159"/>
    </row>
    <row r="444" spans="1:21" x14ac:dyDescent="0.35">
      <c r="A444" s="162">
        <v>119586503</v>
      </c>
      <c r="B444" s="159"/>
      <c r="C444" s="163" t="s">
        <v>541</v>
      </c>
      <c r="D444" s="164" t="s">
        <v>536</v>
      </c>
      <c r="E444" s="164" t="s">
        <v>147</v>
      </c>
      <c r="F444" s="165">
        <v>168</v>
      </c>
      <c r="G444" s="165" t="s">
        <v>36</v>
      </c>
      <c r="H444" s="179">
        <v>8507864</v>
      </c>
      <c r="I444" s="179">
        <v>30033</v>
      </c>
      <c r="J444" s="183">
        <v>0.35425335168838501</v>
      </c>
      <c r="K444" s="179">
        <v>421817.91</v>
      </c>
      <c r="L444" s="179">
        <v>76346.546875</v>
      </c>
      <c r="M444" s="183">
        <v>22.099241256713867</v>
      </c>
      <c r="N444" s="167">
        <v>0</v>
      </c>
      <c r="O444" s="179">
        <v>1367260</v>
      </c>
      <c r="P444" s="179">
        <v>39083</v>
      </c>
      <c r="Q444" s="183">
        <v>2.9000000000000004</v>
      </c>
      <c r="R444" s="166">
        <v>0</v>
      </c>
      <c r="S444" s="179"/>
      <c r="T444" s="181"/>
      <c r="U444" s="159"/>
    </row>
    <row r="445" spans="1:21" x14ac:dyDescent="0.35">
      <c r="A445" s="162">
        <v>117596003</v>
      </c>
      <c r="B445" s="159"/>
      <c r="C445" s="109" t="s">
        <v>542</v>
      </c>
      <c r="D445" s="162" t="s">
        <v>543</v>
      </c>
      <c r="E445" s="162" t="s">
        <v>138</v>
      </c>
      <c r="F445" s="3">
        <v>115</v>
      </c>
      <c r="G445" s="3" t="s">
        <v>36</v>
      </c>
      <c r="H445" s="178">
        <v>16045631</v>
      </c>
      <c r="I445" s="178">
        <v>68610</v>
      </c>
      <c r="J445" s="182">
        <v>0.42942923307418823</v>
      </c>
      <c r="K445" s="178">
        <v>3208260.91</v>
      </c>
      <c r="L445" s="178">
        <v>920652.5625</v>
      </c>
      <c r="M445" s="182">
        <v>40.245197296142578</v>
      </c>
      <c r="N445" s="107">
        <v>0</v>
      </c>
      <c r="O445" s="178">
        <v>2307865</v>
      </c>
      <c r="P445" s="178">
        <v>81634</v>
      </c>
      <c r="Q445" s="182">
        <v>3.6999999999999997</v>
      </c>
      <c r="R445" s="65">
        <v>0</v>
      </c>
      <c r="S445" s="178"/>
      <c r="T445" s="180"/>
      <c r="U445" s="159"/>
    </row>
    <row r="446" spans="1:21" x14ac:dyDescent="0.35">
      <c r="A446" s="162">
        <v>117597003</v>
      </c>
      <c r="B446" s="159"/>
      <c r="C446" s="163" t="s">
        <v>544</v>
      </c>
      <c r="D446" s="164" t="s">
        <v>543</v>
      </c>
      <c r="E446" s="164" t="s">
        <v>138</v>
      </c>
      <c r="F446" s="165">
        <v>115</v>
      </c>
      <c r="G446" s="165" t="s">
        <v>36</v>
      </c>
      <c r="H446" s="179">
        <v>10779207</v>
      </c>
      <c r="I446" s="179">
        <v>52092</v>
      </c>
      <c r="J446" s="183">
        <v>0.48561054468154907</v>
      </c>
      <c r="K446" s="179">
        <v>2177432.1800000002</v>
      </c>
      <c r="L446" s="179">
        <v>612159.6875</v>
      </c>
      <c r="M446" s="183">
        <v>39.10882568359375</v>
      </c>
      <c r="N446" s="167">
        <v>0</v>
      </c>
      <c r="O446" s="179">
        <v>1798073</v>
      </c>
      <c r="P446" s="179">
        <v>57930</v>
      </c>
      <c r="Q446" s="183">
        <v>3.3000000000000003</v>
      </c>
      <c r="R446" s="166">
        <v>66844</v>
      </c>
      <c r="S446" s="179">
        <v>-1392</v>
      </c>
      <c r="T446" s="181">
        <v>-2.0399789810180664</v>
      </c>
      <c r="U446" s="159"/>
    </row>
    <row r="447" spans="1:21" x14ac:dyDescent="0.35">
      <c r="A447" s="162">
        <v>117598503</v>
      </c>
      <c r="B447" s="159"/>
      <c r="C447" s="109" t="s">
        <v>545</v>
      </c>
      <c r="D447" s="162" t="s">
        <v>543</v>
      </c>
      <c r="E447" s="162" t="s">
        <v>138</v>
      </c>
      <c r="F447" s="3">
        <v>115</v>
      </c>
      <c r="G447" s="3" t="s">
        <v>36</v>
      </c>
      <c r="H447" s="178">
        <v>7749349</v>
      </c>
      <c r="I447" s="178">
        <v>37316</v>
      </c>
      <c r="J447" s="182">
        <v>0.48386722803115845</v>
      </c>
      <c r="K447" s="178">
        <v>1668974.25</v>
      </c>
      <c r="L447" s="178">
        <v>483012.78125</v>
      </c>
      <c r="M447" s="182">
        <v>40.727527618408203</v>
      </c>
      <c r="N447" s="107">
        <v>0</v>
      </c>
      <c r="O447" s="178">
        <v>1275968</v>
      </c>
      <c r="P447" s="178">
        <v>38259</v>
      </c>
      <c r="Q447" s="182">
        <v>3.1</v>
      </c>
      <c r="R447" s="65">
        <v>145348</v>
      </c>
      <c r="S447" s="178">
        <v>-65967</v>
      </c>
      <c r="T447" s="180">
        <v>-31.217376708984375</v>
      </c>
      <c r="U447" s="159"/>
    </row>
    <row r="448" spans="1:21" x14ac:dyDescent="0.35">
      <c r="A448" s="162">
        <v>116604003</v>
      </c>
      <c r="B448" s="159"/>
      <c r="C448" s="163" t="s">
        <v>546</v>
      </c>
      <c r="D448" s="164" t="s">
        <v>547</v>
      </c>
      <c r="E448" s="164" t="s">
        <v>138</v>
      </c>
      <c r="F448" s="165">
        <v>111</v>
      </c>
      <c r="G448" s="165" t="s">
        <v>36</v>
      </c>
      <c r="H448" s="179">
        <v>6481979</v>
      </c>
      <c r="I448" s="179">
        <v>-13161</v>
      </c>
      <c r="J448" s="183">
        <v>-0.20262843370437622</v>
      </c>
      <c r="K448" s="179">
        <v>479520.09</v>
      </c>
      <c r="L448" s="179">
        <v>103704.7734375</v>
      </c>
      <c r="M448" s="183">
        <v>27.594610214233398</v>
      </c>
      <c r="N448" s="167">
        <v>0</v>
      </c>
      <c r="O448" s="179">
        <v>1372938</v>
      </c>
      <c r="P448" s="179">
        <v>29015</v>
      </c>
      <c r="Q448" s="183">
        <v>2.1999999999999997</v>
      </c>
      <c r="R448" s="166">
        <v>0</v>
      </c>
      <c r="S448" s="179"/>
      <c r="T448" s="181"/>
      <c r="U448" s="159"/>
    </row>
    <row r="449" spans="1:21" x14ac:dyDescent="0.35">
      <c r="A449" s="162">
        <v>116605003</v>
      </c>
      <c r="B449" s="159"/>
      <c r="C449" s="109" t="s">
        <v>548</v>
      </c>
      <c r="D449" s="162" t="s">
        <v>547</v>
      </c>
      <c r="E449" s="162" t="s">
        <v>138</v>
      </c>
      <c r="F449" s="3">
        <v>111</v>
      </c>
      <c r="G449" s="3" t="s">
        <v>36</v>
      </c>
      <c r="H449" s="178">
        <v>10075361</v>
      </c>
      <c r="I449" s="178">
        <v>43120</v>
      </c>
      <c r="J449" s="182">
        <v>0.42981424927711487</v>
      </c>
      <c r="K449" s="178">
        <v>1155421.69</v>
      </c>
      <c r="L449" s="178">
        <v>266883.9375</v>
      </c>
      <c r="M449" s="182">
        <v>30.036308288574219</v>
      </c>
      <c r="N449" s="107">
        <v>0</v>
      </c>
      <c r="O449" s="178">
        <v>1677652</v>
      </c>
      <c r="P449" s="178">
        <v>23778</v>
      </c>
      <c r="Q449" s="182">
        <v>1.4000000000000001</v>
      </c>
      <c r="R449" s="65">
        <v>189625</v>
      </c>
      <c r="S449" s="178">
        <v>52606</v>
      </c>
      <c r="T449" s="180">
        <v>38.393215179443359</v>
      </c>
      <c r="U449" s="159"/>
    </row>
    <row r="450" spans="1:21" x14ac:dyDescent="0.35">
      <c r="A450" s="162">
        <v>106611303</v>
      </c>
      <c r="B450" s="159"/>
      <c r="C450" s="163" t="s">
        <v>549</v>
      </c>
      <c r="D450" s="164" t="s">
        <v>550</v>
      </c>
      <c r="E450" s="164" t="s">
        <v>245</v>
      </c>
      <c r="F450" s="165">
        <v>173</v>
      </c>
      <c r="G450" s="165" t="s">
        <v>36</v>
      </c>
      <c r="H450" s="179">
        <v>7952109</v>
      </c>
      <c r="I450" s="179">
        <v>35609</v>
      </c>
      <c r="J450" s="183">
        <v>0.44980737566947937</v>
      </c>
      <c r="K450" s="179">
        <v>1672998.55</v>
      </c>
      <c r="L450" s="179">
        <v>538616.5</v>
      </c>
      <c r="M450" s="183">
        <v>47.481048583984375</v>
      </c>
      <c r="N450" s="167">
        <v>0</v>
      </c>
      <c r="O450" s="179">
        <v>1146515</v>
      </c>
      <c r="P450" s="179">
        <v>34775</v>
      </c>
      <c r="Q450" s="183">
        <v>3.1</v>
      </c>
      <c r="R450" s="166">
        <v>0</v>
      </c>
      <c r="S450" s="179"/>
      <c r="T450" s="181"/>
      <c r="U450" s="159"/>
    </row>
    <row r="451" spans="1:21" x14ac:dyDescent="0.35">
      <c r="A451" s="162">
        <v>106612203</v>
      </c>
      <c r="B451" s="159"/>
      <c r="C451" s="109" t="s">
        <v>551</v>
      </c>
      <c r="D451" s="162" t="s">
        <v>550</v>
      </c>
      <c r="E451" s="162" t="s">
        <v>245</v>
      </c>
      <c r="F451" s="3">
        <v>174</v>
      </c>
      <c r="G451" s="3" t="s">
        <v>36</v>
      </c>
      <c r="H451" s="178">
        <v>13817723</v>
      </c>
      <c r="I451" s="178">
        <v>63498</v>
      </c>
      <c r="J451" s="182">
        <v>0.46166178584098816</v>
      </c>
      <c r="K451" s="178">
        <v>2383059.34</v>
      </c>
      <c r="L451" s="178">
        <v>666713.75</v>
      </c>
      <c r="M451" s="182">
        <v>38.844959259033203</v>
      </c>
      <c r="N451" s="107">
        <v>0</v>
      </c>
      <c r="O451" s="178">
        <v>2277559</v>
      </c>
      <c r="P451" s="178">
        <v>75878</v>
      </c>
      <c r="Q451" s="182">
        <v>3.4000000000000004</v>
      </c>
      <c r="R451" s="65">
        <v>0</v>
      </c>
      <c r="S451" s="178"/>
      <c r="T451" s="180"/>
      <c r="U451" s="159"/>
    </row>
    <row r="452" spans="1:21" x14ac:dyDescent="0.35">
      <c r="A452" s="162">
        <v>106616203</v>
      </c>
      <c r="B452" s="159"/>
      <c r="C452" s="163" t="s">
        <v>552</v>
      </c>
      <c r="D452" s="164" t="s">
        <v>550</v>
      </c>
      <c r="E452" s="164" t="s">
        <v>245</v>
      </c>
      <c r="F452" s="165">
        <v>174</v>
      </c>
      <c r="G452" s="165" t="s">
        <v>36</v>
      </c>
      <c r="H452" s="179">
        <v>17204497</v>
      </c>
      <c r="I452" s="179">
        <v>73565</v>
      </c>
      <c r="J452" s="183">
        <v>0.42942789196968079</v>
      </c>
      <c r="K452" s="179">
        <v>2347960.2799999998</v>
      </c>
      <c r="L452" s="179">
        <v>622344.6875</v>
      </c>
      <c r="M452" s="183">
        <v>36.065078735351563</v>
      </c>
      <c r="N452" s="167">
        <v>0</v>
      </c>
      <c r="O452" s="179">
        <v>2156834</v>
      </c>
      <c r="P452" s="179">
        <v>58602</v>
      </c>
      <c r="Q452" s="183">
        <v>2.8000000000000003</v>
      </c>
      <c r="R452" s="166">
        <v>0</v>
      </c>
      <c r="S452" s="179"/>
      <c r="T452" s="181"/>
      <c r="U452" s="159"/>
    </row>
    <row r="453" spans="1:21" x14ac:dyDescent="0.35">
      <c r="A453" s="162">
        <v>106617203</v>
      </c>
      <c r="B453" s="159"/>
      <c r="C453" s="109" t="s">
        <v>553</v>
      </c>
      <c r="D453" s="162" t="s">
        <v>550</v>
      </c>
      <c r="E453" s="162" t="s">
        <v>245</v>
      </c>
      <c r="F453" s="3">
        <v>174</v>
      </c>
      <c r="G453" s="3" t="s">
        <v>36</v>
      </c>
      <c r="H453" s="178">
        <v>17542322</v>
      </c>
      <c r="I453" s="178">
        <v>79536</v>
      </c>
      <c r="J453" s="182">
        <v>0.45545998215675354</v>
      </c>
      <c r="K453" s="178">
        <v>2232046.7999999998</v>
      </c>
      <c r="L453" s="178">
        <v>599075.125</v>
      </c>
      <c r="M453" s="182">
        <v>36.686191558837891</v>
      </c>
      <c r="N453" s="107">
        <v>0</v>
      </c>
      <c r="O453" s="178">
        <v>2307806</v>
      </c>
      <c r="P453" s="178">
        <v>70317</v>
      </c>
      <c r="Q453" s="182">
        <v>3.1</v>
      </c>
      <c r="R453" s="65">
        <v>30636</v>
      </c>
      <c r="S453" s="178">
        <v>-19136</v>
      </c>
      <c r="T453" s="180">
        <v>-38.447319030761719</v>
      </c>
      <c r="U453" s="159"/>
    </row>
    <row r="454" spans="1:21" x14ac:dyDescent="0.35">
      <c r="A454" s="162">
        <v>106618603</v>
      </c>
      <c r="B454" s="159"/>
      <c r="C454" s="163" t="s">
        <v>554</v>
      </c>
      <c r="D454" s="164" t="s">
        <v>550</v>
      </c>
      <c r="E454" s="164" t="s">
        <v>245</v>
      </c>
      <c r="F454" s="165">
        <v>174</v>
      </c>
      <c r="G454" s="165" t="s">
        <v>36</v>
      </c>
      <c r="H454" s="179">
        <v>7598164</v>
      </c>
      <c r="I454" s="179">
        <v>26880</v>
      </c>
      <c r="J454" s="183">
        <v>0.35502564907073975</v>
      </c>
      <c r="K454" s="179">
        <v>1007248.64</v>
      </c>
      <c r="L454" s="179">
        <v>321414</v>
      </c>
      <c r="M454" s="183">
        <v>46.864650726318359</v>
      </c>
      <c r="N454" s="167">
        <v>0</v>
      </c>
      <c r="O454" s="179">
        <v>900722</v>
      </c>
      <c r="P454" s="179">
        <v>25666</v>
      </c>
      <c r="Q454" s="183">
        <v>2.9000000000000004</v>
      </c>
      <c r="R454" s="166">
        <v>0</v>
      </c>
      <c r="S454" s="179"/>
      <c r="T454" s="181"/>
      <c r="U454" s="159"/>
    </row>
    <row r="455" spans="1:21" x14ac:dyDescent="0.35">
      <c r="A455" s="162">
        <v>105628302</v>
      </c>
      <c r="B455" s="159"/>
      <c r="C455" s="109" t="s">
        <v>555</v>
      </c>
      <c r="D455" s="162" t="s">
        <v>556</v>
      </c>
      <c r="E455" s="162" t="s">
        <v>245</v>
      </c>
      <c r="F455" s="3">
        <v>172</v>
      </c>
      <c r="G455" s="3" t="s">
        <v>36</v>
      </c>
      <c r="H455" s="178">
        <v>29735960</v>
      </c>
      <c r="I455" s="178">
        <v>154086</v>
      </c>
      <c r="J455" s="182">
        <v>0.52087980508804321</v>
      </c>
      <c r="K455" s="178">
        <v>2444308.31</v>
      </c>
      <c r="L455" s="178">
        <v>473614.3125</v>
      </c>
      <c r="M455" s="182">
        <v>24.032869338989258</v>
      </c>
      <c r="N455" s="107">
        <v>0</v>
      </c>
      <c r="O455" s="178">
        <v>5592305</v>
      </c>
      <c r="P455" s="178">
        <v>176090</v>
      </c>
      <c r="Q455" s="182">
        <v>3.3000000000000003</v>
      </c>
      <c r="R455" s="65">
        <v>0</v>
      </c>
      <c r="S455" s="178"/>
      <c r="T455" s="180"/>
      <c r="U455" s="159"/>
    </row>
    <row r="456" spans="1:21" x14ac:dyDescent="0.35">
      <c r="A456" s="162">
        <v>101630504</v>
      </c>
      <c r="B456" s="159"/>
      <c r="C456" s="163" t="s">
        <v>557</v>
      </c>
      <c r="D456" s="164" t="s">
        <v>558</v>
      </c>
      <c r="E456" s="164" t="s">
        <v>304</v>
      </c>
      <c r="F456" s="165">
        <v>203</v>
      </c>
      <c r="G456" s="165" t="s">
        <v>36</v>
      </c>
      <c r="H456" s="179">
        <v>4713796</v>
      </c>
      <c r="I456" s="179">
        <v>12743</v>
      </c>
      <c r="J456" s="183">
        <v>0.27106693387031555</v>
      </c>
      <c r="K456" s="179">
        <v>205057</v>
      </c>
      <c r="L456" s="179">
        <v>50000</v>
      </c>
      <c r="M456" s="183">
        <v>32.246204376220703</v>
      </c>
      <c r="N456" s="167">
        <v>0</v>
      </c>
      <c r="O456" s="179">
        <v>679038</v>
      </c>
      <c r="P456" s="179">
        <v>15834</v>
      </c>
      <c r="Q456" s="183">
        <v>2.4</v>
      </c>
      <c r="R456" s="166">
        <v>16523</v>
      </c>
      <c r="S456" s="179">
        <v>-6067</v>
      </c>
      <c r="T456" s="181">
        <v>-26.857015609741211</v>
      </c>
      <c r="U456" s="159"/>
    </row>
    <row r="457" spans="1:21" x14ac:dyDescent="0.35">
      <c r="A457" s="162">
        <v>101630903</v>
      </c>
      <c r="B457" s="159"/>
      <c r="C457" s="109" t="s">
        <v>559</v>
      </c>
      <c r="D457" s="162" t="s">
        <v>558</v>
      </c>
      <c r="E457" s="162" t="s">
        <v>304</v>
      </c>
      <c r="F457" s="3">
        <v>206</v>
      </c>
      <c r="G457" s="3" t="s">
        <v>36</v>
      </c>
      <c r="H457" s="178">
        <v>7679480</v>
      </c>
      <c r="I457" s="178">
        <v>28805</v>
      </c>
      <c r="J457" s="182">
        <v>0.37650272250175476</v>
      </c>
      <c r="K457" s="178">
        <v>1676556.69</v>
      </c>
      <c r="L457" s="178">
        <v>491300.875</v>
      </c>
      <c r="M457" s="182">
        <v>41.451038360595703</v>
      </c>
      <c r="N457" s="107">
        <v>0</v>
      </c>
      <c r="O457" s="178">
        <v>1144349</v>
      </c>
      <c r="P457" s="178">
        <v>53653</v>
      </c>
      <c r="Q457" s="182">
        <v>4.9000000000000004</v>
      </c>
      <c r="R457" s="65">
        <v>0</v>
      </c>
      <c r="S457" s="178"/>
      <c r="T457" s="180"/>
      <c r="U457" s="159"/>
    </row>
    <row r="458" spans="1:21" x14ac:dyDescent="0.35">
      <c r="A458" s="162">
        <v>101631003</v>
      </c>
      <c r="B458" s="159"/>
      <c r="C458" s="163" t="s">
        <v>560</v>
      </c>
      <c r="D458" s="164" t="s">
        <v>558</v>
      </c>
      <c r="E458" s="164" t="s">
        <v>304</v>
      </c>
      <c r="F458" s="165">
        <v>206</v>
      </c>
      <c r="G458" s="165" t="s">
        <v>36</v>
      </c>
      <c r="H458" s="179">
        <v>9642725</v>
      </c>
      <c r="I458" s="179">
        <v>19018</v>
      </c>
      <c r="J458" s="183">
        <v>0.19761615991592407</v>
      </c>
      <c r="K458" s="179">
        <v>1281017.8999999999</v>
      </c>
      <c r="L458" s="179">
        <v>370536.78125</v>
      </c>
      <c r="M458" s="183">
        <v>40.696811676025391</v>
      </c>
      <c r="N458" s="167">
        <v>0</v>
      </c>
      <c r="O458" s="179">
        <v>1398109</v>
      </c>
      <c r="P458" s="179">
        <v>43652</v>
      </c>
      <c r="Q458" s="183">
        <v>3.2</v>
      </c>
      <c r="R458" s="166">
        <v>0</v>
      </c>
      <c r="S458" s="179"/>
      <c r="T458" s="181"/>
      <c r="U458" s="159"/>
    </row>
    <row r="459" spans="1:21" x14ac:dyDescent="0.35">
      <c r="A459" s="162">
        <v>101631203</v>
      </c>
      <c r="B459" s="159"/>
      <c r="C459" s="109" t="s">
        <v>561</v>
      </c>
      <c r="D459" s="162" t="s">
        <v>558</v>
      </c>
      <c r="E459" s="162" t="s">
        <v>304</v>
      </c>
      <c r="F459" s="3">
        <v>203</v>
      </c>
      <c r="G459" s="3" t="s">
        <v>36</v>
      </c>
      <c r="H459" s="178">
        <v>7137996</v>
      </c>
      <c r="I459" s="178">
        <v>19583</v>
      </c>
      <c r="J459" s="182">
        <v>0.27510344982147217</v>
      </c>
      <c r="K459" s="178">
        <v>342958.45</v>
      </c>
      <c r="L459" s="178">
        <v>50000</v>
      </c>
      <c r="M459" s="182">
        <v>17.067266464233398</v>
      </c>
      <c r="N459" s="107">
        <v>0</v>
      </c>
      <c r="O459" s="178">
        <v>1156914</v>
      </c>
      <c r="P459" s="178">
        <v>30859</v>
      </c>
      <c r="Q459" s="182">
        <v>2.7</v>
      </c>
      <c r="R459" s="65">
        <v>0</v>
      </c>
      <c r="S459" s="178"/>
      <c r="T459" s="180"/>
      <c r="U459" s="159"/>
    </row>
    <row r="460" spans="1:21" x14ac:dyDescent="0.35">
      <c r="A460" s="162">
        <v>101631503</v>
      </c>
      <c r="B460" s="159"/>
      <c r="C460" s="163" t="s">
        <v>562</v>
      </c>
      <c r="D460" s="164" t="s">
        <v>558</v>
      </c>
      <c r="E460" s="164" t="s">
        <v>304</v>
      </c>
      <c r="F460" s="165">
        <v>206</v>
      </c>
      <c r="G460" s="165" t="s">
        <v>36</v>
      </c>
      <c r="H460" s="179">
        <v>7157287</v>
      </c>
      <c r="I460" s="179">
        <v>27031</v>
      </c>
      <c r="J460" s="183">
        <v>0.37910279631614685</v>
      </c>
      <c r="K460" s="179">
        <v>1253693.49</v>
      </c>
      <c r="L460" s="179">
        <v>360000.8125</v>
      </c>
      <c r="M460" s="183">
        <v>40.282394409179688</v>
      </c>
      <c r="N460" s="167">
        <v>0</v>
      </c>
      <c r="O460" s="179">
        <v>961362</v>
      </c>
      <c r="P460" s="179">
        <v>34587</v>
      </c>
      <c r="Q460" s="183">
        <v>3.6999999999999997</v>
      </c>
      <c r="R460" s="166">
        <v>99248</v>
      </c>
      <c r="S460" s="179">
        <v>99248</v>
      </c>
      <c r="T460" s="181"/>
      <c r="U460" s="159"/>
    </row>
    <row r="461" spans="1:21" x14ac:dyDescent="0.35">
      <c r="A461" s="162">
        <v>101631703</v>
      </c>
      <c r="B461" s="159"/>
      <c r="C461" s="109" t="s">
        <v>563</v>
      </c>
      <c r="D461" s="162" t="s">
        <v>558</v>
      </c>
      <c r="E461" s="162" t="s">
        <v>304</v>
      </c>
      <c r="F461" s="3">
        <v>203</v>
      </c>
      <c r="G461" s="3" t="s">
        <v>36</v>
      </c>
      <c r="H461" s="178">
        <v>15164843</v>
      </c>
      <c r="I461" s="178">
        <v>84712</v>
      </c>
      <c r="J461" s="182">
        <v>0.56174576282501221</v>
      </c>
      <c r="K461" s="178">
        <v>5144607.18</v>
      </c>
      <c r="L461" s="178">
        <v>2212355</v>
      </c>
      <c r="M461" s="182">
        <v>75.449005126953125</v>
      </c>
      <c r="N461" s="107">
        <v>0</v>
      </c>
      <c r="O461" s="178">
        <v>2768282</v>
      </c>
      <c r="P461" s="178">
        <v>67574</v>
      </c>
      <c r="Q461" s="182">
        <v>2.5</v>
      </c>
      <c r="R461" s="65">
        <v>0</v>
      </c>
      <c r="S461" s="178"/>
      <c r="T461" s="180"/>
      <c r="U461" s="159"/>
    </row>
    <row r="462" spans="1:21" x14ac:dyDescent="0.35">
      <c r="A462" s="162">
        <v>101631803</v>
      </c>
      <c r="B462" s="159"/>
      <c r="C462" s="163" t="s">
        <v>564</v>
      </c>
      <c r="D462" s="164" t="s">
        <v>558</v>
      </c>
      <c r="E462" s="164" t="s">
        <v>304</v>
      </c>
      <c r="F462" s="165">
        <v>206</v>
      </c>
      <c r="G462" s="165" t="s">
        <v>36</v>
      </c>
      <c r="H462" s="179">
        <v>11320339</v>
      </c>
      <c r="I462" s="179">
        <v>76369</v>
      </c>
      <c r="J462" s="183">
        <v>0.67919963598251343</v>
      </c>
      <c r="K462" s="179">
        <v>2901260.31</v>
      </c>
      <c r="L462" s="179">
        <v>859958.8125</v>
      </c>
      <c r="M462" s="183">
        <v>42.127964019775391</v>
      </c>
      <c r="N462" s="167">
        <v>0</v>
      </c>
      <c r="O462" s="179">
        <v>1718401</v>
      </c>
      <c r="P462" s="179">
        <v>94041</v>
      </c>
      <c r="Q462" s="183">
        <v>5.8000000000000007</v>
      </c>
      <c r="R462" s="166">
        <v>0</v>
      </c>
      <c r="S462" s="179"/>
      <c r="T462" s="181"/>
      <c r="U462" s="159"/>
    </row>
    <row r="463" spans="1:21" x14ac:dyDescent="0.35">
      <c r="A463" s="162">
        <v>101631903</v>
      </c>
      <c r="B463" s="159"/>
      <c r="C463" s="109" t="s">
        <v>565</v>
      </c>
      <c r="D463" s="162" t="s">
        <v>558</v>
      </c>
      <c r="E463" s="162" t="s">
        <v>48</v>
      </c>
      <c r="F463" s="3"/>
      <c r="G463" s="3" t="s">
        <v>36</v>
      </c>
      <c r="H463" s="178">
        <v>5361622</v>
      </c>
      <c r="I463" s="178">
        <v>18837</v>
      </c>
      <c r="J463" s="182">
        <v>0.35256892442703247</v>
      </c>
      <c r="K463" s="178">
        <v>334230.75</v>
      </c>
      <c r="L463" s="178">
        <v>51858.62109375</v>
      </c>
      <c r="M463" s="182">
        <v>18.365346908569336</v>
      </c>
      <c r="N463" s="107">
        <v>0</v>
      </c>
      <c r="O463" s="178">
        <v>899447</v>
      </c>
      <c r="P463" s="178">
        <v>23046</v>
      </c>
      <c r="Q463" s="182">
        <v>2.6</v>
      </c>
      <c r="R463" s="65">
        <v>0</v>
      </c>
      <c r="S463" s="178"/>
      <c r="T463" s="180"/>
      <c r="U463" s="159"/>
    </row>
    <row r="464" spans="1:21" x14ac:dyDescent="0.35">
      <c r="A464" s="162">
        <v>101632403</v>
      </c>
      <c r="B464" s="159"/>
      <c r="C464" s="163" t="s">
        <v>566</v>
      </c>
      <c r="D464" s="164" t="s">
        <v>558</v>
      </c>
      <c r="E464" s="164" t="s">
        <v>304</v>
      </c>
      <c r="F464" s="165">
        <v>203</v>
      </c>
      <c r="G464" s="165" t="s">
        <v>36</v>
      </c>
      <c r="H464" s="179">
        <v>7214243</v>
      </c>
      <c r="I464" s="179">
        <v>17053</v>
      </c>
      <c r="J464" s="183">
        <v>0.2369396984577179</v>
      </c>
      <c r="K464" s="179">
        <v>312491.06</v>
      </c>
      <c r="L464" s="179">
        <v>50000</v>
      </c>
      <c r="M464" s="183">
        <v>19.048267364501953</v>
      </c>
      <c r="N464" s="167">
        <v>0</v>
      </c>
      <c r="O464" s="179">
        <v>1016360</v>
      </c>
      <c r="P464" s="179">
        <v>24441</v>
      </c>
      <c r="Q464" s="183">
        <v>2.5</v>
      </c>
      <c r="R464" s="166">
        <v>134892</v>
      </c>
      <c r="S464" s="179">
        <v>34391</v>
      </c>
      <c r="T464" s="181">
        <v>34.219558715820313</v>
      </c>
      <c r="U464" s="159"/>
    </row>
    <row r="465" spans="1:21" x14ac:dyDescent="0.35">
      <c r="A465" s="162">
        <v>101633903</v>
      </c>
      <c r="B465" s="159"/>
      <c r="C465" s="109" t="s">
        <v>567</v>
      </c>
      <c r="D465" s="162" t="s">
        <v>558</v>
      </c>
      <c r="E465" s="162" t="s">
        <v>304</v>
      </c>
      <c r="F465" s="3">
        <v>203</v>
      </c>
      <c r="G465" s="3" t="s">
        <v>36</v>
      </c>
      <c r="H465" s="178">
        <v>11356043</v>
      </c>
      <c r="I465" s="178">
        <v>28900</v>
      </c>
      <c r="J465" s="182">
        <v>0.25513935089111328</v>
      </c>
      <c r="K465" s="178">
        <v>439263</v>
      </c>
      <c r="L465" s="178">
        <v>50000</v>
      </c>
      <c r="M465" s="182">
        <v>12.844786643981934</v>
      </c>
      <c r="N465" s="107">
        <v>0</v>
      </c>
      <c r="O465" s="178">
        <v>1794280</v>
      </c>
      <c r="P465" s="178">
        <v>73661</v>
      </c>
      <c r="Q465" s="182">
        <v>4.3</v>
      </c>
      <c r="R465" s="65">
        <v>245644</v>
      </c>
      <c r="S465" s="178">
        <v>36542</v>
      </c>
      <c r="T465" s="180">
        <v>17.475681304931641</v>
      </c>
      <c r="U465" s="159"/>
    </row>
    <row r="466" spans="1:21" x14ac:dyDescent="0.35">
      <c r="A466" s="162">
        <v>101636503</v>
      </c>
      <c r="B466" s="159"/>
      <c r="C466" s="163" t="s">
        <v>568</v>
      </c>
      <c r="D466" s="164" t="s">
        <v>558</v>
      </c>
      <c r="E466" s="164" t="s">
        <v>48</v>
      </c>
      <c r="F466" s="165"/>
      <c r="G466" s="165" t="s">
        <v>36</v>
      </c>
      <c r="H466" s="179">
        <v>6957231</v>
      </c>
      <c r="I466" s="179">
        <v>54870</v>
      </c>
      <c r="J466" s="183">
        <v>0.7949453592300415</v>
      </c>
      <c r="K466" s="179">
        <v>435813</v>
      </c>
      <c r="L466" s="179">
        <v>50000</v>
      </c>
      <c r="M466" s="183">
        <v>12.959646224975586</v>
      </c>
      <c r="N466" s="167">
        <v>0</v>
      </c>
      <c r="O466" s="179">
        <v>1908205</v>
      </c>
      <c r="P466" s="179">
        <v>26169</v>
      </c>
      <c r="Q466" s="183">
        <v>1.4000000000000001</v>
      </c>
      <c r="R466" s="166">
        <v>0</v>
      </c>
      <c r="S466" s="179"/>
      <c r="T466" s="181"/>
      <c r="U466" s="159"/>
    </row>
    <row r="467" spans="1:21" x14ac:dyDescent="0.35">
      <c r="A467" s="162">
        <v>101637002</v>
      </c>
      <c r="B467" s="159"/>
      <c r="C467" s="109" t="s">
        <v>569</v>
      </c>
      <c r="D467" s="162" t="s">
        <v>558</v>
      </c>
      <c r="E467" s="162" t="s">
        <v>304</v>
      </c>
      <c r="F467" s="3">
        <v>203</v>
      </c>
      <c r="G467" s="3" t="s">
        <v>36</v>
      </c>
      <c r="H467" s="178">
        <v>15252148</v>
      </c>
      <c r="I467" s="178">
        <v>109964</v>
      </c>
      <c r="J467" s="182">
        <v>0.72620964050292969</v>
      </c>
      <c r="K467" s="178">
        <v>4736083.88</v>
      </c>
      <c r="L467" s="178">
        <v>1398556.375</v>
      </c>
      <c r="M467" s="182">
        <v>41.903964996337891</v>
      </c>
      <c r="N467" s="107">
        <v>0</v>
      </c>
      <c r="O467" s="178">
        <v>2868700</v>
      </c>
      <c r="P467" s="178">
        <v>90877</v>
      </c>
      <c r="Q467" s="182">
        <v>3.3000000000000003</v>
      </c>
      <c r="R467" s="65">
        <v>0</v>
      </c>
      <c r="S467" s="178"/>
      <c r="T467" s="180"/>
      <c r="U467" s="159"/>
    </row>
    <row r="468" spans="1:21" x14ac:dyDescent="0.35">
      <c r="A468" s="162">
        <v>101638003</v>
      </c>
      <c r="B468" s="159"/>
      <c r="C468" s="163" t="s">
        <v>570</v>
      </c>
      <c r="D468" s="164" t="s">
        <v>558</v>
      </c>
      <c r="E468" s="164" t="s">
        <v>304</v>
      </c>
      <c r="F468" s="165">
        <v>206</v>
      </c>
      <c r="G468" s="165" t="s">
        <v>36</v>
      </c>
      <c r="H468" s="179">
        <v>14489397</v>
      </c>
      <c r="I468" s="179">
        <v>116674</v>
      </c>
      <c r="J468" s="183">
        <v>0.81177377700805664</v>
      </c>
      <c r="K468" s="179">
        <v>1689047.14</v>
      </c>
      <c r="L468" s="179">
        <v>406159.15625</v>
      </c>
      <c r="M468" s="183">
        <v>31.659753799438477</v>
      </c>
      <c r="N468" s="167">
        <v>0</v>
      </c>
      <c r="O468" s="179">
        <v>2909306</v>
      </c>
      <c r="P468" s="179">
        <v>112587</v>
      </c>
      <c r="Q468" s="183">
        <v>4</v>
      </c>
      <c r="R468" s="166">
        <v>488015</v>
      </c>
      <c r="S468" s="179">
        <v>146998</v>
      </c>
      <c r="T468" s="181">
        <v>43.105770111083984</v>
      </c>
      <c r="U468" s="159"/>
    </row>
    <row r="469" spans="1:21" x14ac:dyDescent="0.35">
      <c r="A469" s="162">
        <v>101638803</v>
      </c>
      <c r="B469" s="159"/>
      <c r="C469" s="109" t="s">
        <v>571</v>
      </c>
      <c r="D469" s="162" t="s">
        <v>558</v>
      </c>
      <c r="E469" s="162" t="s">
        <v>304</v>
      </c>
      <c r="F469" s="3">
        <v>206</v>
      </c>
      <c r="G469" s="3" t="s">
        <v>36</v>
      </c>
      <c r="H469" s="178">
        <v>11470451</v>
      </c>
      <c r="I469" s="178">
        <v>55467</v>
      </c>
      <c r="J469" s="182">
        <v>0.4859139621257782</v>
      </c>
      <c r="K469" s="178">
        <v>2301212.56</v>
      </c>
      <c r="L469" s="178">
        <v>655247.375</v>
      </c>
      <c r="M469" s="182">
        <v>39.809307098388672</v>
      </c>
      <c r="N469" s="107">
        <v>0</v>
      </c>
      <c r="O469" s="178">
        <v>2194590</v>
      </c>
      <c r="P469" s="178">
        <v>80373</v>
      </c>
      <c r="Q469" s="182">
        <v>3.8</v>
      </c>
      <c r="R469" s="65">
        <v>0</v>
      </c>
      <c r="S469" s="178"/>
      <c r="T469" s="180"/>
      <c r="U469" s="159"/>
    </row>
    <row r="470" spans="1:21" x14ac:dyDescent="0.35">
      <c r="A470" s="162">
        <v>119648703</v>
      </c>
      <c r="B470" s="159"/>
      <c r="C470" s="163" t="s">
        <v>572</v>
      </c>
      <c r="D470" s="164" t="s">
        <v>573</v>
      </c>
      <c r="E470" s="164" t="s">
        <v>147</v>
      </c>
      <c r="F470" s="165">
        <v>169</v>
      </c>
      <c r="G470" s="165" t="s">
        <v>36</v>
      </c>
      <c r="H470" s="179">
        <v>11653927</v>
      </c>
      <c r="I470" s="179">
        <v>104237</v>
      </c>
      <c r="J470" s="183">
        <v>0.90250909328460693</v>
      </c>
      <c r="K470" s="179">
        <v>440935</v>
      </c>
      <c r="L470" s="179">
        <v>50000</v>
      </c>
      <c r="M470" s="183">
        <v>12.789850234985352</v>
      </c>
      <c r="N470" s="167">
        <v>0</v>
      </c>
      <c r="O470" s="179">
        <v>2087310</v>
      </c>
      <c r="P470" s="179">
        <v>57117</v>
      </c>
      <c r="Q470" s="183">
        <v>2.8000000000000003</v>
      </c>
      <c r="R470" s="166">
        <v>89329</v>
      </c>
      <c r="S470" s="179">
        <v>10040</v>
      </c>
      <c r="T470" s="181">
        <v>12.662538528442383</v>
      </c>
      <c r="U470" s="159"/>
    </row>
    <row r="471" spans="1:21" x14ac:dyDescent="0.35">
      <c r="A471" s="162">
        <v>119648903</v>
      </c>
      <c r="B471" s="159"/>
      <c r="C471" s="109" t="s">
        <v>574</v>
      </c>
      <c r="D471" s="162" t="s">
        <v>573</v>
      </c>
      <c r="E471" s="162" t="s">
        <v>147</v>
      </c>
      <c r="F471" s="3">
        <v>169</v>
      </c>
      <c r="G471" s="3" t="s">
        <v>36</v>
      </c>
      <c r="H471" s="178">
        <v>7356301</v>
      </c>
      <c r="I471" s="178">
        <v>84312</v>
      </c>
      <c r="J471" s="182">
        <v>1.1594077348709106</v>
      </c>
      <c r="K471" s="178">
        <v>339366</v>
      </c>
      <c r="L471" s="178">
        <v>50000</v>
      </c>
      <c r="M471" s="182">
        <v>17.279155731201172</v>
      </c>
      <c r="N471" s="107">
        <v>0</v>
      </c>
      <c r="O471" s="178">
        <v>1527264</v>
      </c>
      <c r="P471" s="178">
        <v>36878</v>
      </c>
      <c r="Q471" s="182">
        <v>2.5</v>
      </c>
      <c r="R471" s="65">
        <v>0</v>
      </c>
      <c r="S471" s="178"/>
      <c r="T471" s="180"/>
      <c r="U471" s="159"/>
    </row>
    <row r="472" spans="1:21" x14ac:dyDescent="0.35">
      <c r="A472" s="162">
        <v>107650603</v>
      </c>
      <c r="B472" s="159"/>
      <c r="C472" s="163" t="s">
        <v>575</v>
      </c>
      <c r="D472" s="164" t="s">
        <v>576</v>
      </c>
      <c r="E472" s="164" t="s">
        <v>304</v>
      </c>
      <c r="F472" s="165">
        <v>207</v>
      </c>
      <c r="G472" s="165" t="s">
        <v>36</v>
      </c>
      <c r="H472" s="179">
        <v>11857301</v>
      </c>
      <c r="I472" s="179">
        <v>148324</v>
      </c>
      <c r="J472" s="183">
        <v>1.2667545080184937</v>
      </c>
      <c r="K472" s="179">
        <v>3389968.63</v>
      </c>
      <c r="L472" s="179">
        <v>981679</v>
      </c>
      <c r="M472" s="183">
        <v>40.762496948242188</v>
      </c>
      <c r="N472" s="167">
        <v>0</v>
      </c>
      <c r="O472" s="179">
        <v>2097170</v>
      </c>
      <c r="P472" s="179">
        <v>59279</v>
      </c>
      <c r="Q472" s="183">
        <v>2.9000000000000004</v>
      </c>
      <c r="R472" s="166">
        <v>0</v>
      </c>
      <c r="S472" s="179"/>
      <c r="T472" s="181"/>
      <c r="U472" s="159"/>
    </row>
    <row r="473" spans="1:21" x14ac:dyDescent="0.35">
      <c r="A473" s="162">
        <v>107650703</v>
      </c>
      <c r="B473" s="159"/>
      <c r="C473" s="109" t="s">
        <v>577</v>
      </c>
      <c r="D473" s="162" t="s">
        <v>576</v>
      </c>
      <c r="E473" s="162" t="s">
        <v>304</v>
      </c>
      <c r="F473" s="3">
        <v>202</v>
      </c>
      <c r="G473" s="3" t="s">
        <v>36</v>
      </c>
      <c r="H473" s="178">
        <v>6978645</v>
      </c>
      <c r="I473" s="178">
        <v>32114</v>
      </c>
      <c r="J473" s="182">
        <v>0.46230268478393555</v>
      </c>
      <c r="K473" s="178">
        <v>872936.63</v>
      </c>
      <c r="L473" s="178">
        <v>201472.46875</v>
      </c>
      <c r="M473" s="182">
        <v>30.004947662353516</v>
      </c>
      <c r="N473" s="107">
        <v>0</v>
      </c>
      <c r="O473" s="178">
        <v>1586205</v>
      </c>
      <c r="P473" s="178">
        <v>50423</v>
      </c>
      <c r="Q473" s="182">
        <v>3.3000000000000003</v>
      </c>
      <c r="R473" s="65">
        <v>0</v>
      </c>
      <c r="S473" s="178"/>
      <c r="T473" s="180"/>
      <c r="U473" s="159"/>
    </row>
    <row r="474" spans="1:21" x14ac:dyDescent="0.35">
      <c r="A474" s="162">
        <v>107651603</v>
      </c>
      <c r="B474" s="159"/>
      <c r="C474" s="163" t="s">
        <v>578</v>
      </c>
      <c r="D474" s="164" t="s">
        <v>576</v>
      </c>
      <c r="E474" s="164" t="s">
        <v>304</v>
      </c>
      <c r="F474" s="165">
        <v>202</v>
      </c>
      <c r="G474" s="165" t="s">
        <v>36</v>
      </c>
      <c r="H474" s="179">
        <v>13133291</v>
      </c>
      <c r="I474" s="179">
        <v>43919</v>
      </c>
      <c r="J474" s="183">
        <v>0.33553177118301392</v>
      </c>
      <c r="K474" s="179">
        <v>2191361.16</v>
      </c>
      <c r="L474" s="179">
        <v>599465.9375</v>
      </c>
      <c r="M474" s="183">
        <v>37.657371520996094</v>
      </c>
      <c r="N474" s="167">
        <v>0</v>
      </c>
      <c r="O474" s="179">
        <v>2141314</v>
      </c>
      <c r="P474" s="179">
        <v>54105</v>
      </c>
      <c r="Q474" s="183">
        <v>2.6</v>
      </c>
      <c r="R474" s="166">
        <v>133360</v>
      </c>
      <c r="S474" s="179">
        <v>-16416</v>
      </c>
      <c r="T474" s="181">
        <v>-10.960367202758789</v>
      </c>
      <c r="U474" s="159"/>
    </row>
    <row r="475" spans="1:21" x14ac:dyDescent="0.35">
      <c r="A475" s="162">
        <v>107652603</v>
      </c>
      <c r="B475" s="159"/>
      <c r="C475" s="109" t="s">
        <v>579</v>
      </c>
      <c r="D475" s="162" t="s">
        <v>576</v>
      </c>
      <c r="E475" s="162" t="s">
        <v>304</v>
      </c>
      <c r="F475" s="3">
        <v>202</v>
      </c>
      <c r="G475" s="3" t="s">
        <v>36</v>
      </c>
      <c r="H475" s="178">
        <v>8523330</v>
      </c>
      <c r="I475" s="178">
        <v>48839</v>
      </c>
      <c r="J475" s="182">
        <v>0.57630598545074463</v>
      </c>
      <c r="K475" s="178">
        <v>459581.46</v>
      </c>
      <c r="L475" s="178">
        <v>50000</v>
      </c>
      <c r="M475" s="182">
        <v>12.207583427429199</v>
      </c>
      <c r="N475" s="107">
        <v>0</v>
      </c>
      <c r="O475" s="178">
        <v>2350136</v>
      </c>
      <c r="P475" s="178">
        <v>20332</v>
      </c>
      <c r="Q475" s="182">
        <v>0.89999999999999991</v>
      </c>
      <c r="R475" s="65">
        <v>0</v>
      </c>
      <c r="S475" s="178"/>
      <c r="T475" s="180"/>
      <c r="U475" s="159"/>
    </row>
    <row r="476" spans="1:21" x14ac:dyDescent="0.35">
      <c r="A476" s="162">
        <v>107653102</v>
      </c>
      <c r="B476" s="159"/>
      <c r="C476" s="163" t="s">
        <v>580</v>
      </c>
      <c r="D476" s="164" t="s">
        <v>576</v>
      </c>
      <c r="E476" s="164" t="s">
        <v>304</v>
      </c>
      <c r="F476" s="165">
        <v>201</v>
      </c>
      <c r="G476" s="165" t="s">
        <v>36</v>
      </c>
      <c r="H476" s="179">
        <v>13764324</v>
      </c>
      <c r="I476" s="179">
        <v>98429</v>
      </c>
      <c r="J476" s="183">
        <v>0.7202528715133667</v>
      </c>
      <c r="K476" s="179">
        <v>4538029.13</v>
      </c>
      <c r="L476" s="179">
        <v>1398795.375</v>
      </c>
      <c r="M476" s="183">
        <v>44.558494567871094</v>
      </c>
      <c r="N476" s="167">
        <v>0</v>
      </c>
      <c r="O476" s="179">
        <v>2684824</v>
      </c>
      <c r="P476" s="179">
        <v>71480</v>
      </c>
      <c r="Q476" s="183">
        <v>2.7</v>
      </c>
      <c r="R476" s="166">
        <v>0</v>
      </c>
      <c r="S476" s="179"/>
      <c r="T476" s="181"/>
      <c r="U476" s="159"/>
    </row>
    <row r="477" spans="1:21" x14ac:dyDescent="0.35">
      <c r="A477" s="162">
        <v>107653203</v>
      </c>
      <c r="B477" s="159"/>
      <c r="C477" s="109" t="s">
        <v>581</v>
      </c>
      <c r="D477" s="162" t="s">
        <v>576</v>
      </c>
      <c r="E477" s="162" t="s">
        <v>304</v>
      </c>
      <c r="F477" s="3">
        <v>201</v>
      </c>
      <c r="G477" s="3" t="s">
        <v>36</v>
      </c>
      <c r="H477" s="178">
        <v>13223760</v>
      </c>
      <c r="I477" s="178">
        <v>31401</v>
      </c>
      <c r="J477" s="182">
        <v>0.23802414536476135</v>
      </c>
      <c r="K477" s="178">
        <v>3298260.01</v>
      </c>
      <c r="L477" s="178">
        <v>956998.25</v>
      </c>
      <c r="M477" s="182">
        <v>40.875320434570313</v>
      </c>
      <c r="N477" s="107">
        <v>0</v>
      </c>
      <c r="O477" s="178">
        <v>2688800</v>
      </c>
      <c r="P477" s="178">
        <v>87202</v>
      </c>
      <c r="Q477" s="182">
        <v>3.4000000000000004</v>
      </c>
      <c r="R477" s="65">
        <v>0</v>
      </c>
      <c r="S477" s="178"/>
      <c r="T477" s="180"/>
      <c r="U477" s="159"/>
    </row>
    <row r="478" spans="1:21" x14ac:dyDescent="0.35">
      <c r="A478" s="162">
        <v>107653802</v>
      </c>
      <c r="B478" s="159"/>
      <c r="C478" s="163" t="s">
        <v>582</v>
      </c>
      <c r="D478" s="164" t="s">
        <v>576</v>
      </c>
      <c r="E478" s="164" t="s">
        <v>304</v>
      </c>
      <c r="F478" s="165">
        <v>207</v>
      </c>
      <c r="G478" s="165" t="s">
        <v>36</v>
      </c>
      <c r="H478" s="179">
        <v>21619482</v>
      </c>
      <c r="I478" s="179">
        <v>102127</v>
      </c>
      <c r="J478" s="183">
        <v>0.47462618350982666</v>
      </c>
      <c r="K478" s="179">
        <v>3965598.06</v>
      </c>
      <c r="L478" s="179">
        <v>1097877.875</v>
      </c>
      <c r="M478" s="183">
        <v>38.28399658203125</v>
      </c>
      <c r="N478" s="167">
        <v>0</v>
      </c>
      <c r="O478" s="179">
        <v>4131060</v>
      </c>
      <c r="P478" s="179">
        <v>80772</v>
      </c>
      <c r="Q478" s="183">
        <v>2</v>
      </c>
      <c r="R478" s="166">
        <v>0</v>
      </c>
      <c r="S478" s="179"/>
      <c r="T478" s="181"/>
      <c r="U478" s="159"/>
    </row>
    <row r="479" spans="1:21" x14ac:dyDescent="0.35">
      <c r="A479" s="162">
        <v>107654103</v>
      </c>
      <c r="B479" s="159"/>
      <c r="C479" s="109" t="s">
        <v>583</v>
      </c>
      <c r="D479" s="162" t="s">
        <v>576</v>
      </c>
      <c r="E479" s="162" t="s">
        <v>304</v>
      </c>
      <c r="F479" s="3">
        <v>201</v>
      </c>
      <c r="G479" s="3" t="s">
        <v>36</v>
      </c>
      <c r="H479" s="178">
        <v>10454250</v>
      </c>
      <c r="I479" s="178">
        <v>58442</v>
      </c>
      <c r="J479" s="182">
        <v>0.56216889619827271</v>
      </c>
      <c r="K479" s="178">
        <v>1971453.62</v>
      </c>
      <c r="L479" s="178">
        <v>574623.1875</v>
      </c>
      <c r="M479" s="182">
        <v>41.137649536132813</v>
      </c>
      <c r="N479" s="107">
        <v>0</v>
      </c>
      <c r="O479" s="178">
        <v>1471894</v>
      </c>
      <c r="P479" s="178">
        <v>66419</v>
      </c>
      <c r="Q479" s="182">
        <v>4.7</v>
      </c>
      <c r="R479" s="65">
        <v>0</v>
      </c>
      <c r="S479" s="178"/>
      <c r="T479" s="180"/>
      <c r="U479" s="159"/>
    </row>
    <row r="480" spans="1:21" x14ac:dyDescent="0.35">
      <c r="A480" s="162">
        <v>107654403</v>
      </c>
      <c r="B480" s="159"/>
      <c r="C480" s="163" t="s">
        <v>584</v>
      </c>
      <c r="D480" s="164" t="s">
        <v>576</v>
      </c>
      <c r="E480" s="164" t="s">
        <v>304</v>
      </c>
      <c r="F480" s="165">
        <v>207</v>
      </c>
      <c r="G480" s="165" t="s">
        <v>36</v>
      </c>
      <c r="H480" s="179">
        <v>18798469</v>
      </c>
      <c r="I480" s="179">
        <v>114813</v>
      </c>
      <c r="J480" s="183">
        <v>0.61451035737991333</v>
      </c>
      <c r="K480" s="179">
        <v>3242826.38</v>
      </c>
      <c r="L480" s="179">
        <v>870877.625</v>
      </c>
      <c r="M480" s="183">
        <v>36.715702056884766</v>
      </c>
      <c r="N480" s="167">
        <v>0</v>
      </c>
      <c r="O480" s="179">
        <v>3438345</v>
      </c>
      <c r="P480" s="179">
        <v>96646</v>
      </c>
      <c r="Q480" s="183">
        <v>2.9000000000000004</v>
      </c>
      <c r="R480" s="166">
        <v>0</v>
      </c>
      <c r="S480" s="179"/>
      <c r="T480" s="181"/>
      <c r="U480" s="159"/>
    </row>
    <row r="481" spans="1:21" x14ac:dyDescent="0.35">
      <c r="A481" s="162">
        <v>107654903</v>
      </c>
      <c r="B481" s="159"/>
      <c r="C481" s="109" t="s">
        <v>585</v>
      </c>
      <c r="D481" s="162" t="s">
        <v>576</v>
      </c>
      <c r="E481" s="162" t="s">
        <v>304</v>
      </c>
      <c r="F481" s="3">
        <v>202</v>
      </c>
      <c r="G481" s="3" t="s">
        <v>36</v>
      </c>
      <c r="H481" s="178">
        <v>7221865</v>
      </c>
      <c r="I481" s="178">
        <v>28530</v>
      </c>
      <c r="J481" s="182">
        <v>0.39661714434623718</v>
      </c>
      <c r="K481" s="178">
        <v>450126.08000000002</v>
      </c>
      <c r="L481" s="178">
        <v>141354.046875</v>
      </c>
      <c r="M481" s="182">
        <v>45.7794189453125</v>
      </c>
      <c r="N481" s="107">
        <v>0</v>
      </c>
      <c r="O481" s="178">
        <v>1346224</v>
      </c>
      <c r="P481" s="178">
        <v>33485</v>
      </c>
      <c r="Q481" s="182">
        <v>2.6</v>
      </c>
      <c r="R481" s="65">
        <v>0</v>
      </c>
      <c r="S481" s="178"/>
      <c r="T481" s="180"/>
      <c r="U481" s="159"/>
    </row>
    <row r="482" spans="1:21" x14ac:dyDescent="0.35">
      <c r="A482" s="162">
        <v>107655803</v>
      </c>
      <c r="B482" s="159"/>
      <c r="C482" s="163" t="s">
        <v>586</v>
      </c>
      <c r="D482" s="164" t="s">
        <v>576</v>
      </c>
      <c r="E482" s="164" t="s">
        <v>304</v>
      </c>
      <c r="F482" s="165">
        <v>207</v>
      </c>
      <c r="G482" s="165" t="s">
        <v>36</v>
      </c>
      <c r="H482" s="179">
        <v>7236579</v>
      </c>
      <c r="I482" s="179">
        <v>43293</v>
      </c>
      <c r="J482" s="183">
        <v>0.6018528938293457</v>
      </c>
      <c r="K482" s="179">
        <v>439851.94</v>
      </c>
      <c r="L482" s="179">
        <v>79804.828125</v>
      </c>
      <c r="M482" s="183">
        <v>22.165107727050781</v>
      </c>
      <c r="N482" s="167">
        <v>0</v>
      </c>
      <c r="O482" s="179">
        <v>1018792</v>
      </c>
      <c r="P482" s="179">
        <v>33445</v>
      </c>
      <c r="Q482" s="183">
        <v>3.4000000000000004</v>
      </c>
      <c r="R482" s="166">
        <v>0</v>
      </c>
      <c r="S482" s="179"/>
      <c r="T482" s="181"/>
      <c r="U482" s="159"/>
    </row>
    <row r="483" spans="1:21" x14ac:dyDescent="0.35">
      <c r="A483" s="162">
        <v>107655903</v>
      </c>
      <c r="B483" s="159"/>
      <c r="C483" s="109" t="s">
        <v>587</v>
      </c>
      <c r="D483" s="162" t="s">
        <v>576</v>
      </c>
      <c r="E483" s="162" t="s">
        <v>304</v>
      </c>
      <c r="F483" s="3">
        <v>204</v>
      </c>
      <c r="G483" s="3" t="s">
        <v>36</v>
      </c>
      <c r="H483" s="178">
        <v>10950302</v>
      </c>
      <c r="I483" s="178">
        <v>36846</v>
      </c>
      <c r="J483" s="182">
        <v>0.33761990070343018</v>
      </c>
      <c r="K483" s="178">
        <v>1833271.8</v>
      </c>
      <c r="L483" s="178">
        <v>527926.25</v>
      </c>
      <c r="M483" s="182">
        <v>40.443408966064453</v>
      </c>
      <c r="N483" s="107">
        <v>0</v>
      </c>
      <c r="O483" s="178">
        <v>1867478</v>
      </c>
      <c r="P483" s="178">
        <v>53477</v>
      </c>
      <c r="Q483" s="182">
        <v>2.9000000000000004</v>
      </c>
      <c r="R483" s="65">
        <v>0</v>
      </c>
      <c r="S483" s="178"/>
      <c r="T483" s="180"/>
      <c r="U483" s="159"/>
    </row>
    <row r="484" spans="1:21" x14ac:dyDescent="0.35">
      <c r="A484" s="162">
        <v>107656303</v>
      </c>
      <c r="B484" s="159"/>
      <c r="C484" s="163" t="s">
        <v>588</v>
      </c>
      <c r="D484" s="164" t="s">
        <v>576</v>
      </c>
      <c r="E484" s="164" t="s">
        <v>304</v>
      </c>
      <c r="F484" s="165">
        <v>202</v>
      </c>
      <c r="G484" s="165" t="s">
        <v>36</v>
      </c>
      <c r="H484" s="179">
        <v>17826228</v>
      </c>
      <c r="I484" s="179">
        <v>104584</v>
      </c>
      <c r="J484" s="183">
        <v>0.59014838933944702</v>
      </c>
      <c r="K484" s="179">
        <v>4040142.77</v>
      </c>
      <c r="L484" s="179">
        <v>1186382.875</v>
      </c>
      <c r="M484" s="183">
        <v>41.572624206542969</v>
      </c>
      <c r="N484" s="167">
        <v>0</v>
      </c>
      <c r="O484" s="179">
        <v>3161573</v>
      </c>
      <c r="P484" s="179">
        <v>133202</v>
      </c>
      <c r="Q484" s="183">
        <v>4.3999999999999995</v>
      </c>
      <c r="R484" s="166">
        <v>0</v>
      </c>
      <c r="S484" s="179"/>
      <c r="T484" s="181"/>
      <c r="U484" s="159"/>
    </row>
    <row r="485" spans="1:21" x14ac:dyDescent="0.35">
      <c r="A485" s="162">
        <v>107656502</v>
      </c>
      <c r="B485" s="159"/>
      <c r="C485" s="109" t="s">
        <v>589</v>
      </c>
      <c r="D485" s="162" t="s">
        <v>576</v>
      </c>
      <c r="E485" s="162" t="s">
        <v>304</v>
      </c>
      <c r="F485" s="3">
        <v>201</v>
      </c>
      <c r="G485" s="3" t="s">
        <v>36</v>
      </c>
      <c r="H485" s="178">
        <v>18699916</v>
      </c>
      <c r="I485" s="178">
        <v>47930</v>
      </c>
      <c r="J485" s="182">
        <v>0.25696995854377747</v>
      </c>
      <c r="K485" s="178">
        <v>7391231.2599999998</v>
      </c>
      <c r="L485" s="178">
        <v>2389012.5</v>
      </c>
      <c r="M485" s="182">
        <v>47.759059906005859</v>
      </c>
      <c r="N485" s="107">
        <v>0</v>
      </c>
      <c r="O485" s="178">
        <v>3639618</v>
      </c>
      <c r="P485" s="178">
        <v>97610</v>
      </c>
      <c r="Q485" s="182">
        <v>2.8000000000000003</v>
      </c>
      <c r="R485" s="65">
        <v>0</v>
      </c>
      <c r="S485" s="178"/>
      <c r="T485" s="180"/>
      <c r="U485" s="159"/>
    </row>
    <row r="486" spans="1:21" x14ac:dyDescent="0.35">
      <c r="A486" s="162">
        <v>107657103</v>
      </c>
      <c r="B486" s="159"/>
      <c r="C486" s="163" t="s">
        <v>590</v>
      </c>
      <c r="D486" s="164" t="s">
        <v>576</v>
      </c>
      <c r="E486" s="164" t="s">
        <v>304</v>
      </c>
      <c r="F486" s="165">
        <v>207</v>
      </c>
      <c r="G486" s="165" t="s">
        <v>36</v>
      </c>
      <c r="H486" s="179">
        <v>16033023</v>
      </c>
      <c r="I486" s="179">
        <v>34003</v>
      </c>
      <c r="J486" s="183">
        <v>0.21253176033496857</v>
      </c>
      <c r="K486" s="179">
        <v>1549972.99</v>
      </c>
      <c r="L486" s="179">
        <v>397223.875</v>
      </c>
      <c r="M486" s="183">
        <v>34.458827972412109</v>
      </c>
      <c r="N486" s="167">
        <v>0</v>
      </c>
      <c r="O486" s="179">
        <v>3051148</v>
      </c>
      <c r="P486" s="179">
        <v>54100</v>
      </c>
      <c r="Q486" s="183">
        <v>1.7999999999999998</v>
      </c>
      <c r="R486" s="166">
        <v>0</v>
      </c>
      <c r="S486" s="179"/>
      <c r="T486" s="181"/>
      <c r="U486" s="159"/>
    </row>
    <row r="487" spans="1:21" x14ac:dyDescent="0.35">
      <c r="A487" s="162">
        <v>107657503</v>
      </c>
      <c r="B487" s="159"/>
      <c r="C487" s="109" t="s">
        <v>591</v>
      </c>
      <c r="D487" s="162" t="s">
        <v>576</v>
      </c>
      <c r="E487" s="162" t="s">
        <v>304</v>
      </c>
      <c r="F487" s="3">
        <v>204</v>
      </c>
      <c r="G487" s="3" t="s">
        <v>36</v>
      </c>
      <c r="H487" s="178">
        <v>11220441</v>
      </c>
      <c r="I487" s="178">
        <v>49932</v>
      </c>
      <c r="J487" s="182">
        <v>0.44699841737747192</v>
      </c>
      <c r="K487" s="178">
        <v>2434060.27</v>
      </c>
      <c r="L487" s="178">
        <v>770110.1875</v>
      </c>
      <c r="M487" s="182">
        <v>46.282047271728516</v>
      </c>
      <c r="N487" s="107">
        <v>0</v>
      </c>
      <c r="O487" s="178">
        <v>1794904</v>
      </c>
      <c r="P487" s="178">
        <v>38324</v>
      </c>
      <c r="Q487" s="182">
        <v>2.1999999999999997</v>
      </c>
      <c r="R487" s="65">
        <v>0</v>
      </c>
      <c r="S487" s="178"/>
      <c r="T487" s="180"/>
      <c r="U487" s="159"/>
    </row>
    <row r="488" spans="1:21" x14ac:dyDescent="0.35">
      <c r="A488" s="162">
        <v>107658903</v>
      </c>
      <c r="B488" s="159"/>
      <c r="C488" s="163" t="s">
        <v>592</v>
      </c>
      <c r="D488" s="164" t="s">
        <v>576</v>
      </c>
      <c r="E488" s="164" t="s">
        <v>304</v>
      </c>
      <c r="F488" s="165">
        <v>207</v>
      </c>
      <c r="G488" s="165" t="s">
        <v>36</v>
      </c>
      <c r="H488" s="179">
        <v>11168113</v>
      </c>
      <c r="I488" s="179">
        <v>41960</v>
      </c>
      <c r="J488" s="183">
        <v>0.37712946534156799</v>
      </c>
      <c r="K488" s="179">
        <v>2157329.44</v>
      </c>
      <c r="L488" s="179">
        <v>602132.5</v>
      </c>
      <c r="M488" s="183">
        <v>38.717445373535156</v>
      </c>
      <c r="N488" s="167">
        <v>0</v>
      </c>
      <c r="O488" s="179">
        <v>1947734</v>
      </c>
      <c r="P488" s="179">
        <v>52704</v>
      </c>
      <c r="Q488" s="183">
        <v>2.8000000000000003</v>
      </c>
      <c r="R488" s="166">
        <v>0</v>
      </c>
      <c r="S488" s="179"/>
      <c r="T488" s="181"/>
      <c r="U488" s="159"/>
    </row>
    <row r="489" spans="1:21" x14ac:dyDescent="0.35">
      <c r="A489" s="162">
        <v>119665003</v>
      </c>
      <c r="B489" s="159"/>
      <c r="C489" s="109" t="s">
        <v>593</v>
      </c>
      <c r="D489" s="162" t="s">
        <v>594</v>
      </c>
      <c r="E489" s="162" t="s">
        <v>147</v>
      </c>
      <c r="F489" s="3">
        <v>168</v>
      </c>
      <c r="G489" s="3" t="s">
        <v>36</v>
      </c>
      <c r="H489" s="178">
        <v>6827352</v>
      </c>
      <c r="I489" s="178">
        <v>23717</v>
      </c>
      <c r="J489" s="182">
        <v>0.34859305620193481</v>
      </c>
      <c r="K489" s="178">
        <v>407830.37</v>
      </c>
      <c r="L489" s="178">
        <v>75457.390625</v>
      </c>
      <c r="M489" s="182">
        <v>22.702625274658203</v>
      </c>
      <c r="N489" s="107">
        <v>0</v>
      </c>
      <c r="O489" s="178">
        <v>1215856</v>
      </c>
      <c r="P489" s="178">
        <v>39867</v>
      </c>
      <c r="Q489" s="182">
        <v>3.4000000000000004</v>
      </c>
      <c r="R489" s="65">
        <v>0</v>
      </c>
      <c r="S489" s="178"/>
      <c r="T489" s="180"/>
      <c r="U489" s="159"/>
    </row>
    <row r="490" spans="1:21" x14ac:dyDescent="0.35">
      <c r="A490" s="162">
        <v>118667503</v>
      </c>
      <c r="B490" s="159"/>
      <c r="C490" s="163" t="s">
        <v>595</v>
      </c>
      <c r="D490" s="164" t="s">
        <v>594</v>
      </c>
      <c r="E490" s="164" t="s">
        <v>147</v>
      </c>
      <c r="F490" s="165">
        <v>168</v>
      </c>
      <c r="G490" s="165" t="s">
        <v>36</v>
      </c>
      <c r="H490" s="179">
        <v>12846813</v>
      </c>
      <c r="I490" s="179">
        <v>59082</v>
      </c>
      <c r="J490" s="183">
        <v>0.46202099323272705</v>
      </c>
      <c r="K490" s="179">
        <v>501678</v>
      </c>
      <c r="L490" s="179">
        <v>50000</v>
      </c>
      <c r="M490" s="183">
        <v>11.069832801818848</v>
      </c>
      <c r="N490" s="167">
        <v>0</v>
      </c>
      <c r="O490" s="179">
        <v>2199370</v>
      </c>
      <c r="P490" s="179">
        <v>51971</v>
      </c>
      <c r="Q490" s="183">
        <v>2.4</v>
      </c>
      <c r="R490" s="166">
        <v>222018</v>
      </c>
      <c r="S490" s="179">
        <v>49213</v>
      </c>
      <c r="T490" s="181">
        <v>28.478921890258789</v>
      </c>
      <c r="U490" s="159"/>
    </row>
    <row r="491" spans="1:21" x14ac:dyDescent="0.35">
      <c r="A491" s="162">
        <v>112671303</v>
      </c>
      <c r="B491" s="159"/>
      <c r="C491" s="109" t="s">
        <v>596</v>
      </c>
      <c r="D491" s="162" t="s">
        <v>597</v>
      </c>
      <c r="E491" s="162" t="s">
        <v>35</v>
      </c>
      <c r="F491" s="3">
        <v>192</v>
      </c>
      <c r="G491" s="3" t="s">
        <v>36</v>
      </c>
      <c r="H491" s="178">
        <v>13611765</v>
      </c>
      <c r="I491" s="178">
        <v>184288</v>
      </c>
      <c r="J491" s="182">
        <v>1.3724693059921265</v>
      </c>
      <c r="K491" s="178">
        <v>3808078.33</v>
      </c>
      <c r="L491" s="178">
        <v>1075519.5</v>
      </c>
      <c r="M491" s="182">
        <v>39.359424591064453</v>
      </c>
      <c r="N491" s="107">
        <v>0</v>
      </c>
      <c r="O491" s="178">
        <v>3239784</v>
      </c>
      <c r="P491" s="178">
        <v>109668</v>
      </c>
      <c r="Q491" s="182">
        <v>3.5000000000000004</v>
      </c>
      <c r="R491" s="65">
        <v>0</v>
      </c>
      <c r="S491" s="178"/>
      <c r="T491" s="180"/>
      <c r="U491" s="159"/>
    </row>
    <row r="492" spans="1:21" x14ac:dyDescent="0.35">
      <c r="A492" s="162">
        <v>112671603</v>
      </c>
      <c r="B492" s="159"/>
      <c r="C492" s="163" t="s">
        <v>598</v>
      </c>
      <c r="D492" s="164" t="s">
        <v>597</v>
      </c>
      <c r="E492" s="164" t="s">
        <v>35</v>
      </c>
      <c r="F492" s="165">
        <v>195</v>
      </c>
      <c r="G492" s="165" t="s">
        <v>36</v>
      </c>
      <c r="H492" s="179">
        <v>17269589</v>
      </c>
      <c r="I492" s="179">
        <v>157100</v>
      </c>
      <c r="J492" s="183">
        <v>0.91804295778274536</v>
      </c>
      <c r="K492" s="179">
        <v>6630117.6299999999</v>
      </c>
      <c r="L492" s="179">
        <v>1993326.25</v>
      </c>
      <c r="M492" s="183">
        <v>42.989341735839844</v>
      </c>
      <c r="N492" s="167">
        <v>0</v>
      </c>
      <c r="O492" s="179">
        <v>4618071</v>
      </c>
      <c r="P492" s="179">
        <v>175657</v>
      </c>
      <c r="Q492" s="183">
        <v>4</v>
      </c>
      <c r="R492" s="166">
        <v>0</v>
      </c>
      <c r="S492" s="179"/>
      <c r="T492" s="181"/>
      <c r="U492" s="159"/>
    </row>
    <row r="493" spans="1:21" x14ac:dyDescent="0.35">
      <c r="A493" s="162">
        <v>112671803</v>
      </c>
      <c r="B493" s="159"/>
      <c r="C493" s="109" t="s">
        <v>599</v>
      </c>
      <c r="D493" s="162" t="s">
        <v>597</v>
      </c>
      <c r="E493" s="162" t="s">
        <v>35</v>
      </c>
      <c r="F493" s="3">
        <v>192</v>
      </c>
      <c r="G493" s="3" t="s">
        <v>36</v>
      </c>
      <c r="H493" s="178">
        <v>14038162</v>
      </c>
      <c r="I493" s="178">
        <v>103900</v>
      </c>
      <c r="J493" s="182">
        <v>0.74564409255981445</v>
      </c>
      <c r="K493" s="178">
        <v>2219818.19</v>
      </c>
      <c r="L493" s="178">
        <v>552988.4375</v>
      </c>
      <c r="M493" s="182">
        <v>33.176063537597656</v>
      </c>
      <c r="N493" s="107">
        <v>0</v>
      </c>
      <c r="O493" s="178">
        <v>3203611</v>
      </c>
      <c r="P493" s="178">
        <v>125031</v>
      </c>
      <c r="Q493" s="182">
        <v>4.1000000000000005</v>
      </c>
      <c r="R493" s="65">
        <v>402955</v>
      </c>
      <c r="S493" s="178">
        <v>-131956</v>
      </c>
      <c r="T493" s="180">
        <v>-24.668777465820313</v>
      </c>
      <c r="U493" s="159"/>
    </row>
    <row r="494" spans="1:21" x14ac:dyDescent="0.35">
      <c r="A494" s="162">
        <v>112672203</v>
      </c>
      <c r="B494" s="159"/>
      <c r="C494" s="163" t="s">
        <v>600</v>
      </c>
      <c r="D494" s="164" t="s">
        <v>597</v>
      </c>
      <c r="E494" s="164" t="s">
        <v>35</v>
      </c>
      <c r="F494" s="165">
        <v>195</v>
      </c>
      <c r="G494" s="165" t="s">
        <v>36</v>
      </c>
      <c r="H494" s="179">
        <v>9585472</v>
      </c>
      <c r="I494" s="179">
        <v>76466</v>
      </c>
      <c r="J494" s="183">
        <v>0.80414295196533203</v>
      </c>
      <c r="K494" s="179">
        <v>817590.78</v>
      </c>
      <c r="L494" s="179">
        <v>147635.84375</v>
      </c>
      <c r="M494" s="183">
        <v>22.036684036254883</v>
      </c>
      <c r="N494" s="167">
        <v>0</v>
      </c>
      <c r="O494" s="179">
        <v>2623904</v>
      </c>
      <c r="P494" s="179">
        <v>78485</v>
      </c>
      <c r="Q494" s="183">
        <v>3.1</v>
      </c>
      <c r="R494" s="166">
        <v>187926</v>
      </c>
      <c r="S494" s="179">
        <v>-26618</v>
      </c>
      <c r="T494" s="181">
        <v>-12.406779289245605</v>
      </c>
      <c r="U494" s="159"/>
    </row>
    <row r="495" spans="1:21" x14ac:dyDescent="0.35">
      <c r="A495" s="162">
        <v>112672803</v>
      </c>
      <c r="B495" s="159"/>
      <c r="C495" s="109" t="s">
        <v>601</v>
      </c>
      <c r="D495" s="162" t="s">
        <v>597</v>
      </c>
      <c r="E495" s="162" t="s">
        <v>35</v>
      </c>
      <c r="F495" s="3">
        <v>195</v>
      </c>
      <c r="G495" s="3" t="s">
        <v>36</v>
      </c>
      <c r="H495" s="178">
        <v>7086825</v>
      </c>
      <c r="I495" s="178">
        <v>118496</v>
      </c>
      <c r="J495" s="182">
        <v>1.7004938125610352</v>
      </c>
      <c r="K495" s="178">
        <v>3755878.95</v>
      </c>
      <c r="L495" s="178">
        <v>1186396.375</v>
      </c>
      <c r="M495" s="182">
        <v>46.172576904296875</v>
      </c>
      <c r="N495" s="107">
        <v>4.7392950057983398</v>
      </c>
      <c r="O495" s="178">
        <v>1581729</v>
      </c>
      <c r="P495" s="178">
        <v>80598</v>
      </c>
      <c r="Q495" s="182">
        <v>5.4</v>
      </c>
      <c r="R495" s="65">
        <v>79629</v>
      </c>
      <c r="S495" s="178">
        <v>18290</v>
      </c>
      <c r="T495" s="180">
        <v>29.817897796630859</v>
      </c>
      <c r="U495" s="159"/>
    </row>
    <row r="496" spans="1:21" x14ac:dyDescent="0.35">
      <c r="A496" s="162">
        <v>112674403</v>
      </c>
      <c r="B496" s="159"/>
      <c r="C496" s="163" t="s">
        <v>602</v>
      </c>
      <c r="D496" s="164" t="s">
        <v>597</v>
      </c>
      <c r="E496" s="164" t="s">
        <v>35</v>
      </c>
      <c r="F496" s="165">
        <v>192</v>
      </c>
      <c r="G496" s="165" t="s">
        <v>36</v>
      </c>
      <c r="H496" s="179">
        <v>15507056</v>
      </c>
      <c r="I496" s="179">
        <v>87941</v>
      </c>
      <c r="J496" s="183">
        <v>0.57033753395080566</v>
      </c>
      <c r="K496" s="179">
        <v>2136513.36</v>
      </c>
      <c r="L496" s="179">
        <v>531249.9375</v>
      </c>
      <c r="M496" s="183">
        <v>33.094249725341797</v>
      </c>
      <c r="N496" s="167">
        <v>0</v>
      </c>
      <c r="O496" s="179">
        <v>2952988</v>
      </c>
      <c r="P496" s="179">
        <v>105070</v>
      </c>
      <c r="Q496" s="183">
        <v>3.6999999999999997</v>
      </c>
      <c r="R496" s="166">
        <v>0</v>
      </c>
      <c r="S496" s="179"/>
      <c r="T496" s="181"/>
      <c r="U496" s="159"/>
    </row>
    <row r="497" spans="1:21" x14ac:dyDescent="0.35">
      <c r="A497" s="162">
        <v>115674603</v>
      </c>
      <c r="B497" s="159"/>
      <c r="C497" s="109" t="s">
        <v>603</v>
      </c>
      <c r="D497" s="162" t="s">
        <v>597</v>
      </c>
      <c r="E497" s="162" t="s">
        <v>35</v>
      </c>
      <c r="F497" s="3">
        <v>194</v>
      </c>
      <c r="G497" s="3" t="s">
        <v>36</v>
      </c>
      <c r="H497" s="178">
        <v>10419529</v>
      </c>
      <c r="I497" s="178">
        <v>37942</v>
      </c>
      <c r="J497" s="182">
        <v>0.36547398567199707</v>
      </c>
      <c r="K497" s="178">
        <v>3809290.91</v>
      </c>
      <c r="L497" s="178">
        <v>1141698.125</v>
      </c>
      <c r="M497" s="182">
        <v>42.798812866210938</v>
      </c>
      <c r="N497" s="107">
        <v>0</v>
      </c>
      <c r="O497" s="178">
        <v>2509197</v>
      </c>
      <c r="P497" s="178">
        <v>72208</v>
      </c>
      <c r="Q497" s="182">
        <v>3</v>
      </c>
      <c r="R497" s="65">
        <v>21833</v>
      </c>
      <c r="S497" s="178">
        <v>-16808</v>
      </c>
      <c r="T497" s="180">
        <v>-43.497840881347656</v>
      </c>
      <c r="U497" s="159"/>
    </row>
    <row r="498" spans="1:21" x14ac:dyDescent="0.35">
      <c r="A498" s="162">
        <v>112675503</v>
      </c>
      <c r="B498" s="159"/>
      <c r="C498" s="163" t="s">
        <v>604</v>
      </c>
      <c r="D498" s="164" t="s">
        <v>597</v>
      </c>
      <c r="E498" s="164" t="s">
        <v>35</v>
      </c>
      <c r="F498" s="165">
        <v>195</v>
      </c>
      <c r="G498" s="165" t="s">
        <v>36</v>
      </c>
      <c r="H498" s="179">
        <v>18521188</v>
      </c>
      <c r="I498" s="179">
        <v>105536</v>
      </c>
      <c r="J498" s="183">
        <v>0.5730777382850647</v>
      </c>
      <c r="K498" s="179">
        <v>4319117.2699999996</v>
      </c>
      <c r="L498" s="179">
        <v>1156529.625</v>
      </c>
      <c r="M498" s="183">
        <v>36.569091796875</v>
      </c>
      <c r="N498" s="167">
        <v>0</v>
      </c>
      <c r="O498" s="179">
        <v>4752059</v>
      </c>
      <c r="P498" s="179">
        <v>179868</v>
      </c>
      <c r="Q498" s="183">
        <v>3.9</v>
      </c>
      <c r="R498" s="166">
        <v>233541</v>
      </c>
      <c r="S498" s="179">
        <v>105328</v>
      </c>
      <c r="T498" s="181">
        <v>82.150794982910156</v>
      </c>
      <c r="U498" s="159"/>
    </row>
    <row r="499" spans="1:21" x14ac:dyDescent="0.35">
      <c r="A499" s="162">
        <v>112676203</v>
      </c>
      <c r="B499" s="159"/>
      <c r="C499" s="109" t="s">
        <v>605</v>
      </c>
      <c r="D499" s="162" t="s">
        <v>597</v>
      </c>
      <c r="E499" s="162" t="s">
        <v>35</v>
      </c>
      <c r="F499" s="3">
        <v>195</v>
      </c>
      <c r="G499" s="3" t="s">
        <v>36</v>
      </c>
      <c r="H499" s="178">
        <v>10583800</v>
      </c>
      <c r="I499" s="178">
        <v>33817</v>
      </c>
      <c r="J499" s="182">
        <v>0.32054081559181213</v>
      </c>
      <c r="K499" s="178">
        <v>538108</v>
      </c>
      <c r="L499" s="178">
        <v>50000</v>
      </c>
      <c r="M499" s="182">
        <v>10.243634223937988</v>
      </c>
      <c r="N499" s="107">
        <v>0</v>
      </c>
      <c r="O499" s="178">
        <v>2376966</v>
      </c>
      <c r="P499" s="178">
        <v>50652</v>
      </c>
      <c r="Q499" s="182">
        <v>2.1999999999999997</v>
      </c>
      <c r="R499" s="65">
        <v>148736</v>
      </c>
      <c r="S499" s="178">
        <v>-16361</v>
      </c>
      <c r="T499" s="180">
        <v>-9.9099321365356445</v>
      </c>
      <c r="U499" s="159"/>
    </row>
    <row r="500" spans="1:21" x14ac:dyDescent="0.35">
      <c r="A500" s="162">
        <v>112676403</v>
      </c>
      <c r="B500" s="159"/>
      <c r="C500" s="163" t="s">
        <v>606</v>
      </c>
      <c r="D500" s="164" t="s">
        <v>597</v>
      </c>
      <c r="E500" s="164" t="s">
        <v>35</v>
      </c>
      <c r="F500" s="165">
        <v>193</v>
      </c>
      <c r="G500" s="165" t="s">
        <v>36</v>
      </c>
      <c r="H500" s="179">
        <v>14351693</v>
      </c>
      <c r="I500" s="179">
        <v>106796</v>
      </c>
      <c r="J500" s="183">
        <v>0.74971407651901245</v>
      </c>
      <c r="K500" s="179">
        <v>3639247</v>
      </c>
      <c r="L500" s="179">
        <v>1039169.6875</v>
      </c>
      <c r="M500" s="183">
        <v>39.966876983642578</v>
      </c>
      <c r="N500" s="167">
        <v>0</v>
      </c>
      <c r="O500" s="179">
        <v>3459424</v>
      </c>
      <c r="P500" s="179">
        <v>93495</v>
      </c>
      <c r="Q500" s="183">
        <v>2.8000000000000003</v>
      </c>
      <c r="R500" s="166">
        <v>0</v>
      </c>
      <c r="S500" s="179"/>
      <c r="T500" s="181"/>
      <c r="U500" s="159"/>
    </row>
    <row r="501" spans="1:21" x14ac:dyDescent="0.35">
      <c r="A501" s="162">
        <v>112676503</v>
      </c>
      <c r="B501" s="159"/>
      <c r="C501" s="109" t="s">
        <v>607</v>
      </c>
      <c r="D501" s="162" t="s">
        <v>597</v>
      </c>
      <c r="E501" s="162" t="s">
        <v>35</v>
      </c>
      <c r="F501" s="3">
        <v>192</v>
      </c>
      <c r="G501" s="3" t="s">
        <v>36</v>
      </c>
      <c r="H501" s="178">
        <v>9752564</v>
      </c>
      <c r="I501" s="178">
        <v>31798</v>
      </c>
      <c r="J501" s="182">
        <v>0.32711413502693176</v>
      </c>
      <c r="K501" s="178">
        <v>1945694.6</v>
      </c>
      <c r="L501" s="178">
        <v>519762.5625</v>
      </c>
      <c r="M501" s="182">
        <v>36.450721740722656</v>
      </c>
      <c r="N501" s="107">
        <v>0</v>
      </c>
      <c r="O501" s="178">
        <v>2522912</v>
      </c>
      <c r="P501" s="178">
        <v>68085</v>
      </c>
      <c r="Q501" s="182">
        <v>2.8000000000000003</v>
      </c>
      <c r="R501" s="65">
        <v>0</v>
      </c>
      <c r="S501" s="178"/>
      <c r="T501" s="180"/>
      <c r="U501" s="159"/>
    </row>
    <row r="502" spans="1:21" x14ac:dyDescent="0.35">
      <c r="A502" s="162">
        <v>112676703</v>
      </c>
      <c r="B502" s="159"/>
      <c r="C502" s="163" t="s">
        <v>608</v>
      </c>
      <c r="D502" s="164" t="s">
        <v>597</v>
      </c>
      <c r="E502" s="164" t="s">
        <v>35</v>
      </c>
      <c r="F502" s="165">
        <v>195</v>
      </c>
      <c r="G502" s="165" t="s">
        <v>36</v>
      </c>
      <c r="H502" s="179">
        <v>13940682</v>
      </c>
      <c r="I502" s="179">
        <v>74058</v>
      </c>
      <c r="J502" s="183">
        <v>0.53407377004623413</v>
      </c>
      <c r="K502" s="179">
        <v>1721309.81</v>
      </c>
      <c r="L502" s="179">
        <v>402587.46875</v>
      </c>
      <c r="M502" s="183">
        <v>30.528598785400391</v>
      </c>
      <c r="N502" s="167">
        <v>0</v>
      </c>
      <c r="O502" s="179">
        <v>3422091</v>
      </c>
      <c r="P502" s="179">
        <v>132766</v>
      </c>
      <c r="Q502" s="183">
        <v>4</v>
      </c>
      <c r="R502" s="166">
        <v>0</v>
      </c>
      <c r="S502" s="179"/>
      <c r="T502" s="181"/>
      <c r="U502" s="159"/>
    </row>
    <row r="503" spans="1:21" x14ac:dyDescent="0.35">
      <c r="A503" s="162">
        <v>115219002</v>
      </c>
      <c r="B503" s="159"/>
      <c r="C503" s="109" t="s">
        <v>609</v>
      </c>
      <c r="D503" s="162" t="s">
        <v>597</v>
      </c>
      <c r="E503" s="162" t="s">
        <v>35</v>
      </c>
      <c r="F503" s="3">
        <v>194</v>
      </c>
      <c r="G503" s="3" t="s">
        <v>36</v>
      </c>
      <c r="H503" s="178">
        <v>18329035</v>
      </c>
      <c r="I503" s="178">
        <v>139856</v>
      </c>
      <c r="J503" s="182">
        <v>0.76889669895172119</v>
      </c>
      <c r="K503" s="178">
        <v>7389182.9199999999</v>
      </c>
      <c r="L503" s="178">
        <v>2192757.25</v>
      </c>
      <c r="M503" s="182">
        <v>42.197414398193359</v>
      </c>
      <c r="N503" s="107">
        <v>0</v>
      </c>
      <c r="O503" s="178">
        <v>5845601</v>
      </c>
      <c r="P503" s="178">
        <v>237119</v>
      </c>
      <c r="Q503" s="182">
        <v>4.2</v>
      </c>
      <c r="R503" s="65">
        <v>0</v>
      </c>
      <c r="S503" s="178"/>
      <c r="T503" s="180"/>
      <c r="U503" s="159"/>
    </row>
    <row r="504" spans="1:21" x14ac:dyDescent="0.35">
      <c r="A504" s="162">
        <v>112678503</v>
      </c>
      <c r="B504" s="159"/>
      <c r="C504" s="163" t="s">
        <v>610</v>
      </c>
      <c r="D504" s="164" t="s">
        <v>597</v>
      </c>
      <c r="E504" s="164" t="s">
        <v>35</v>
      </c>
      <c r="F504" s="165">
        <v>192</v>
      </c>
      <c r="G504" s="165" t="s">
        <v>36</v>
      </c>
      <c r="H504" s="179">
        <v>10225755</v>
      </c>
      <c r="I504" s="179">
        <v>18478</v>
      </c>
      <c r="J504" s="183">
        <v>0.18102771043777466</v>
      </c>
      <c r="K504" s="179">
        <v>1758629.95</v>
      </c>
      <c r="L504" s="179">
        <v>452069.375</v>
      </c>
      <c r="M504" s="183">
        <v>34.599956512451172</v>
      </c>
      <c r="N504" s="167">
        <v>5.2997641563415527</v>
      </c>
      <c r="O504" s="179">
        <v>2622209</v>
      </c>
      <c r="P504" s="179">
        <v>92971</v>
      </c>
      <c r="Q504" s="183">
        <v>3.6999999999999997</v>
      </c>
      <c r="R504" s="166">
        <v>0</v>
      </c>
      <c r="S504" s="179"/>
      <c r="T504" s="181"/>
      <c r="U504" s="159"/>
    </row>
    <row r="505" spans="1:21" x14ac:dyDescent="0.35">
      <c r="A505" s="162">
        <v>112679002</v>
      </c>
      <c r="B505" s="159"/>
      <c r="C505" s="109" t="s">
        <v>611</v>
      </c>
      <c r="D505" s="162" t="s">
        <v>597</v>
      </c>
      <c r="E505" s="162" t="s">
        <v>35</v>
      </c>
      <c r="F505" s="3">
        <v>192</v>
      </c>
      <c r="G505" s="3" t="s">
        <v>36</v>
      </c>
      <c r="H505" s="178">
        <v>105941425</v>
      </c>
      <c r="I505" s="178">
        <v>223847</v>
      </c>
      <c r="J505" s="182">
        <v>0.21174056828022003</v>
      </c>
      <c r="K505" s="178">
        <v>24942904.579999998</v>
      </c>
      <c r="L505" s="178">
        <v>7792168</v>
      </c>
      <c r="M505" s="182">
        <v>45.433429718017578</v>
      </c>
      <c r="N505" s="107">
        <v>17.144880294799805</v>
      </c>
      <c r="O505" s="178">
        <v>9856768</v>
      </c>
      <c r="P505" s="178">
        <v>448755</v>
      </c>
      <c r="Q505" s="182">
        <v>4.8</v>
      </c>
      <c r="R505" s="65">
        <v>0</v>
      </c>
      <c r="S505" s="178"/>
      <c r="T505" s="180"/>
      <c r="U505" s="159"/>
    </row>
    <row r="506" spans="1:21" x14ac:dyDescent="0.35">
      <c r="A506" s="162">
        <v>112679403</v>
      </c>
      <c r="B506" s="159"/>
      <c r="C506" s="163" t="s">
        <v>612</v>
      </c>
      <c r="D506" s="164" t="s">
        <v>597</v>
      </c>
      <c r="E506" s="164" t="s">
        <v>35</v>
      </c>
      <c r="F506" s="165">
        <v>195</v>
      </c>
      <c r="G506" s="165" t="s">
        <v>36</v>
      </c>
      <c r="H506" s="179">
        <v>7092016</v>
      </c>
      <c r="I506" s="179">
        <v>69702</v>
      </c>
      <c r="J506" s="183">
        <v>0.99257880449295044</v>
      </c>
      <c r="K506" s="179">
        <v>1157802.57</v>
      </c>
      <c r="L506" s="179">
        <v>328606.40625</v>
      </c>
      <c r="M506" s="183">
        <v>39.6295166015625</v>
      </c>
      <c r="N506" s="167">
        <v>0</v>
      </c>
      <c r="O506" s="179">
        <v>1920962</v>
      </c>
      <c r="P506" s="179">
        <v>87331</v>
      </c>
      <c r="Q506" s="183">
        <v>4.8</v>
      </c>
      <c r="R506" s="166">
        <v>0</v>
      </c>
      <c r="S506" s="179"/>
      <c r="T506" s="181"/>
      <c r="U506" s="159"/>
    </row>
    <row r="507" spans="1:21" x14ac:dyDescent="0.35">
      <c r="A507" s="162">
        <v>112015106</v>
      </c>
      <c r="B507" s="159"/>
      <c r="C507" s="109" t="s">
        <v>613</v>
      </c>
      <c r="D507" s="162" t="s">
        <v>34</v>
      </c>
      <c r="E507" s="162" t="s">
        <v>48</v>
      </c>
      <c r="F507" s="3"/>
      <c r="G507" s="3" t="s">
        <v>614</v>
      </c>
      <c r="H507" s="178">
        <v>0</v>
      </c>
      <c r="I507" s="178">
        <v>0</v>
      </c>
      <c r="J507" s="182">
        <v>0</v>
      </c>
      <c r="K507" s="178">
        <v>0</v>
      </c>
      <c r="L507" s="178">
        <v>0</v>
      </c>
      <c r="M507" s="107">
        <v>0</v>
      </c>
      <c r="N507" s="107">
        <v>0</v>
      </c>
      <c r="O507" s="178">
        <v>0</v>
      </c>
      <c r="P507" s="178">
        <v>0</v>
      </c>
      <c r="Q507" s="182">
        <v>0</v>
      </c>
      <c r="R507" s="65">
        <v>450344</v>
      </c>
      <c r="S507" s="178">
        <v>7021</v>
      </c>
      <c r="T507" s="180">
        <v>1.5837211608886719</v>
      </c>
      <c r="U507" s="159"/>
    </row>
    <row r="508" spans="1:21" x14ac:dyDescent="0.35">
      <c r="A508" s="162">
        <v>103020407</v>
      </c>
      <c r="B508" s="159"/>
      <c r="C508" s="163" t="s">
        <v>615</v>
      </c>
      <c r="D508" s="164" t="s">
        <v>43</v>
      </c>
      <c r="E508" s="164" t="s">
        <v>44</v>
      </c>
      <c r="F508" s="165">
        <v>212</v>
      </c>
      <c r="G508" s="165" t="s">
        <v>614</v>
      </c>
      <c r="H508" s="179">
        <v>0</v>
      </c>
      <c r="I508" s="179">
        <v>0</v>
      </c>
      <c r="J508" s="183">
        <v>0</v>
      </c>
      <c r="K508" s="179">
        <v>0</v>
      </c>
      <c r="L508" s="179">
        <v>0</v>
      </c>
      <c r="M508" s="167">
        <v>0</v>
      </c>
      <c r="N508" s="167">
        <v>0</v>
      </c>
      <c r="O508" s="179">
        <v>0</v>
      </c>
      <c r="P508" s="179">
        <v>0</v>
      </c>
      <c r="Q508" s="183">
        <v>0</v>
      </c>
      <c r="R508" s="166">
        <v>1467867</v>
      </c>
      <c r="S508" s="179">
        <v>84269</v>
      </c>
      <c r="T508" s="181">
        <v>6.0905694961547852</v>
      </c>
      <c r="U508" s="159"/>
    </row>
    <row r="509" spans="1:21" x14ac:dyDescent="0.35">
      <c r="A509" s="162">
        <v>103023807</v>
      </c>
      <c r="B509" s="159"/>
      <c r="C509" s="109" t="s">
        <v>616</v>
      </c>
      <c r="D509" s="162" t="s">
        <v>43</v>
      </c>
      <c r="E509" s="162" t="s">
        <v>44</v>
      </c>
      <c r="F509" s="3">
        <v>216</v>
      </c>
      <c r="G509" s="3" t="s">
        <v>614</v>
      </c>
      <c r="H509" s="178">
        <v>0</v>
      </c>
      <c r="I509" s="178">
        <v>0</v>
      </c>
      <c r="J509" s="182">
        <v>0</v>
      </c>
      <c r="K509" s="178">
        <v>0</v>
      </c>
      <c r="L509" s="178">
        <v>0</v>
      </c>
      <c r="M509" s="107">
        <v>0</v>
      </c>
      <c r="N509" s="107">
        <v>0</v>
      </c>
      <c r="O509" s="178">
        <v>0</v>
      </c>
      <c r="P509" s="178">
        <v>0</v>
      </c>
      <c r="Q509" s="182">
        <v>0</v>
      </c>
      <c r="R509" s="65">
        <v>1691418</v>
      </c>
      <c r="S509" s="178">
        <v>-93536</v>
      </c>
      <c r="T509" s="180">
        <v>-5.2402472496032715</v>
      </c>
      <c r="U509" s="159"/>
    </row>
    <row r="510" spans="1:21" x14ac:dyDescent="0.35">
      <c r="A510" s="162">
        <v>103026037</v>
      </c>
      <c r="B510" s="159"/>
      <c r="C510" s="163" t="s">
        <v>617</v>
      </c>
      <c r="D510" s="164" t="s">
        <v>43</v>
      </c>
      <c r="E510" s="164" t="s">
        <v>48</v>
      </c>
      <c r="F510" s="165"/>
      <c r="G510" s="165" t="s">
        <v>614</v>
      </c>
      <c r="H510" s="179">
        <v>0</v>
      </c>
      <c r="I510" s="179">
        <v>0</v>
      </c>
      <c r="J510" s="183">
        <v>0</v>
      </c>
      <c r="K510" s="179">
        <v>0</v>
      </c>
      <c r="L510" s="179">
        <v>0</v>
      </c>
      <c r="M510" s="167">
        <v>0</v>
      </c>
      <c r="N510" s="167">
        <v>0</v>
      </c>
      <c r="O510" s="179">
        <v>0</v>
      </c>
      <c r="P510" s="179">
        <v>0</v>
      </c>
      <c r="Q510" s="183">
        <v>0</v>
      </c>
      <c r="R510" s="166">
        <v>405046</v>
      </c>
      <c r="S510" s="179">
        <v>-51449</v>
      </c>
      <c r="T510" s="181">
        <v>-11.270441055297852</v>
      </c>
      <c r="U510" s="159"/>
    </row>
    <row r="511" spans="1:21" x14ac:dyDescent="0.35">
      <c r="A511" s="162">
        <v>103027307</v>
      </c>
      <c r="B511" s="159"/>
      <c r="C511" s="109" t="s">
        <v>618</v>
      </c>
      <c r="D511" s="162" t="s">
        <v>43</v>
      </c>
      <c r="E511" s="162" t="s">
        <v>48</v>
      </c>
      <c r="F511" s="3"/>
      <c r="G511" s="3" t="s">
        <v>614</v>
      </c>
      <c r="H511" s="178">
        <v>0</v>
      </c>
      <c r="I511" s="178">
        <v>0</v>
      </c>
      <c r="J511" s="182">
        <v>0</v>
      </c>
      <c r="K511" s="178">
        <v>0</v>
      </c>
      <c r="L511" s="178">
        <v>0</v>
      </c>
      <c r="M511" s="107">
        <v>0</v>
      </c>
      <c r="N511" s="107">
        <v>0</v>
      </c>
      <c r="O511" s="178">
        <v>0</v>
      </c>
      <c r="P511" s="178">
        <v>0</v>
      </c>
      <c r="Q511" s="182">
        <v>0</v>
      </c>
      <c r="R511" s="65">
        <v>1979514</v>
      </c>
      <c r="S511" s="178">
        <v>131249</v>
      </c>
      <c r="T511" s="180">
        <v>7.1012001037597656</v>
      </c>
      <c r="U511" s="159"/>
    </row>
    <row r="512" spans="1:21" x14ac:dyDescent="0.35">
      <c r="A512" s="162">
        <v>102025007</v>
      </c>
      <c r="B512" s="159"/>
      <c r="C512" s="163" t="s">
        <v>619</v>
      </c>
      <c r="D512" s="164" t="s">
        <v>43</v>
      </c>
      <c r="E512" s="164" t="s">
        <v>48</v>
      </c>
      <c r="F512" s="165"/>
      <c r="G512" s="165" t="s">
        <v>614</v>
      </c>
      <c r="H512" s="179">
        <v>0</v>
      </c>
      <c r="I512" s="179">
        <v>0</v>
      </c>
      <c r="J512" s="183">
        <v>0</v>
      </c>
      <c r="K512" s="179">
        <v>0</v>
      </c>
      <c r="L512" s="179">
        <v>0</v>
      </c>
      <c r="M512" s="167">
        <v>0</v>
      </c>
      <c r="N512" s="167">
        <v>0</v>
      </c>
      <c r="O512" s="179">
        <v>0</v>
      </c>
      <c r="P512" s="179">
        <v>0</v>
      </c>
      <c r="Q512" s="183">
        <v>0</v>
      </c>
      <c r="R512" s="166">
        <v>480</v>
      </c>
      <c r="S512" s="179">
        <v>-709610</v>
      </c>
      <c r="T512" s="181">
        <v>-99.932403564453125</v>
      </c>
      <c r="U512" s="159"/>
    </row>
    <row r="513" spans="1:21" ht="29" x14ac:dyDescent="0.35">
      <c r="A513" s="162">
        <v>103028807</v>
      </c>
      <c r="B513" s="159"/>
      <c r="C513" s="109" t="s">
        <v>620</v>
      </c>
      <c r="D513" s="162" t="s">
        <v>43</v>
      </c>
      <c r="E513" s="162" t="s">
        <v>48</v>
      </c>
      <c r="F513" s="3"/>
      <c r="G513" s="3" t="s">
        <v>614</v>
      </c>
      <c r="H513" s="178">
        <v>0</v>
      </c>
      <c r="I513" s="178">
        <v>0</v>
      </c>
      <c r="J513" s="182">
        <v>0</v>
      </c>
      <c r="K513" s="178">
        <v>0</v>
      </c>
      <c r="L513" s="178">
        <v>0</v>
      </c>
      <c r="M513" s="107">
        <v>0</v>
      </c>
      <c r="N513" s="107">
        <v>0</v>
      </c>
      <c r="O513" s="178">
        <v>0</v>
      </c>
      <c r="P513" s="178">
        <v>0</v>
      </c>
      <c r="Q513" s="182">
        <v>0</v>
      </c>
      <c r="R513" s="65">
        <v>1638855</v>
      </c>
      <c r="S513" s="178">
        <v>29074</v>
      </c>
      <c r="T513" s="180">
        <v>1.806084156036377</v>
      </c>
      <c r="U513" s="159"/>
    </row>
    <row r="514" spans="1:21" x14ac:dyDescent="0.35">
      <c r="A514" s="162">
        <v>128034607</v>
      </c>
      <c r="B514" s="159"/>
      <c r="C514" s="163" t="s">
        <v>621</v>
      </c>
      <c r="D514" s="164" t="s">
        <v>89</v>
      </c>
      <c r="E514" s="164" t="s">
        <v>90</v>
      </c>
      <c r="F514" s="165">
        <v>126</v>
      </c>
      <c r="G514" s="165" t="s">
        <v>614</v>
      </c>
      <c r="H514" s="179">
        <v>0</v>
      </c>
      <c r="I514" s="179">
        <v>0</v>
      </c>
      <c r="J514" s="183">
        <v>0</v>
      </c>
      <c r="K514" s="179">
        <v>0</v>
      </c>
      <c r="L514" s="179">
        <v>0</v>
      </c>
      <c r="M514" s="167">
        <v>0</v>
      </c>
      <c r="N514" s="167">
        <v>0</v>
      </c>
      <c r="O514" s="179">
        <v>0</v>
      </c>
      <c r="P514" s="179">
        <v>0</v>
      </c>
      <c r="Q514" s="183">
        <v>0</v>
      </c>
      <c r="R514" s="166">
        <v>1309450</v>
      </c>
      <c r="S514" s="179">
        <v>-18957</v>
      </c>
      <c r="T514" s="181">
        <v>-1.4270476102828979</v>
      </c>
      <c r="U514" s="159"/>
    </row>
    <row r="515" spans="1:21" x14ac:dyDescent="0.35">
      <c r="A515" s="162">
        <v>127041307</v>
      </c>
      <c r="B515" s="159"/>
      <c r="C515" s="109" t="s">
        <v>622</v>
      </c>
      <c r="D515" s="162" t="s">
        <v>95</v>
      </c>
      <c r="E515" s="162" t="s">
        <v>96</v>
      </c>
      <c r="F515" s="3">
        <v>156</v>
      </c>
      <c r="G515" s="3" t="s">
        <v>614</v>
      </c>
      <c r="H515" s="178">
        <v>0</v>
      </c>
      <c r="I515" s="178">
        <v>0</v>
      </c>
      <c r="J515" s="182">
        <v>0</v>
      </c>
      <c r="K515" s="178">
        <v>0</v>
      </c>
      <c r="L515" s="178">
        <v>0</v>
      </c>
      <c r="M515" s="107">
        <v>0</v>
      </c>
      <c r="N515" s="107">
        <v>0</v>
      </c>
      <c r="O515" s="178">
        <v>0</v>
      </c>
      <c r="P515" s="178">
        <v>0</v>
      </c>
      <c r="Q515" s="182">
        <v>0</v>
      </c>
      <c r="R515" s="65">
        <v>1498402</v>
      </c>
      <c r="S515" s="178">
        <v>91370</v>
      </c>
      <c r="T515" s="180">
        <v>6.4938111305236816</v>
      </c>
      <c r="U515" s="159"/>
    </row>
    <row r="516" spans="1:21" x14ac:dyDescent="0.35">
      <c r="A516" s="162">
        <v>108051307</v>
      </c>
      <c r="B516" s="159"/>
      <c r="C516" s="163" t="s">
        <v>623</v>
      </c>
      <c r="D516" s="164" t="s">
        <v>111</v>
      </c>
      <c r="E516" s="164" t="s">
        <v>48</v>
      </c>
      <c r="F516" s="165"/>
      <c r="G516" s="165" t="s">
        <v>614</v>
      </c>
      <c r="H516" s="179">
        <v>0</v>
      </c>
      <c r="I516" s="179">
        <v>0</v>
      </c>
      <c r="J516" s="183">
        <v>0</v>
      </c>
      <c r="K516" s="179">
        <v>0</v>
      </c>
      <c r="L516" s="179">
        <v>0</v>
      </c>
      <c r="M516" s="167">
        <v>0</v>
      </c>
      <c r="N516" s="167">
        <v>0</v>
      </c>
      <c r="O516" s="179">
        <v>0</v>
      </c>
      <c r="P516" s="179">
        <v>0</v>
      </c>
      <c r="Q516" s="183">
        <v>0</v>
      </c>
      <c r="R516" s="166">
        <v>529828</v>
      </c>
      <c r="S516" s="179">
        <v>-29537</v>
      </c>
      <c r="T516" s="181">
        <v>-5.280451774597168</v>
      </c>
      <c r="U516" s="159"/>
    </row>
    <row r="517" spans="1:21" x14ac:dyDescent="0.35">
      <c r="A517" s="162">
        <v>114060557</v>
      </c>
      <c r="B517" s="159"/>
      <c r="C517" s="109" t="s">
        <v>624</v>
      </c>
      <c r="D517" s="162" t="s">
        <v>117</v>
      </c>
      <c r="E517" s="162" t="s">
        <v>118</v>
      </c>
      <c r="F517" s="3">
        <v>137</v>
      </c>
      <c r="G517" s="3" t="s">
        <v>614</v>
      </c>
      <c r="H517" s="178">
        <v>0</v>
      </c>
      <c r="I517" s="178">
        <v>0</v>
      </c>
      <c r="J517" s="182">
        <v>0</v>
      </c>
      <c r="K517" s="178">
        <v>0</v>
      </c>
      <c r="L517" s="178">
        <v>0</v>
      </c>
      <c r="M517" s="107">
        <v>0</v>
      </c>
      <c r="N517" s="107">
        <v>0</v>
      </c>
      <c r="O517" s="178">
        <v>0</v>
      </c>
      <c r="P517" s="178">
        <v>0</v>
      </c>
      <c r="Q517" s="182">
        <v>0</v>
      </c>
      <c r="R517" s="65">
        <v>2977509</v>
      </c>
      <c r="S517" s="178">
        <v>99516</v>
      </c>
      <c r="T517" s="180">
        <v>3.4578263759613037</v>
      </c>
      <c r="U517" s="159"/>
    </row>
    <row r="518" spans="1:21" x14ac:dyDescent="0.35">
      <c r="A518" s="162">
        <v>114067107</v>
      </c>
      <c r="B518" s="159"/>
      <c r="C518" s="163" t="s">
        <v>625</v>
      </c>
      <c r="D518" s="164" t="s">
        <v>117</v>
      </c>
      <c r="E518" s="164" t="s">
        <v>118</v>
      </c>
      <c r="F518" s="165">
        <v>138</v>
      </c>
      <c r="G518" s="165" t="s">
        <v>614</v>
      </c>
      <c r="H518" s="179">
        <v>0</v>
      </c>
      <c r="I518" s="179">
        <v>0</v>
      </c>
      <c r="J518" s="183">
        <v>0</v>
      </c>
      <c r="K518" s="179">
        <v>0</v>
      </c>
      <c r="L518" s="179">
        <v>0</v>
      </c>
      <c r="M518" s="167">
        <v>0</v>
      </c>
      <c r="N518" s="167">
        <v>0</v>
      </c>
      <c r="O518" s="179">
        <v>0</v>
      </c>
      <c r="P518" s="179">
        <v>0</v>
      </c>
      <c r="Q518" s="183">
        <v>0</v>
      </c>
      <c r="R518" s="166">
        <v>2881743</v>
      </c>
      <c r="S518" s="179">
        <v>275899</v>
      </c>
      <c r="T518" s="181">
        <v>10.587701797485352</v>
      </c>
      <c r="U518" s="159"/>
    </row>
    <row r="519" spans="1:21" x14ac:dyDescent="0.35">
      <c r="A519" s="162">
        <v>108070607</v>
      </c>
      <c r="B519" s="159"/>
      <c r="C519" s="109" t="s">
        <v>626</v>
      </c>
      <c r="D519" s="162" t="s">
        <v>137</v>
      </c>
      <c r="E519" s="162" t="s">
        <v>138</v>
      </c>
      <c r="F519" s="3">
        <v>112</v>
      </c>
      <c r="G519" s="3" t="s">
        <v>614</v>
      </c>
      <c r="H519" s="178">
        <v>0</v>
      </c>
      <c r="I519" s="178">
        <v>0</v>
      </c>
      <c r="J519" s="182">
        <v>0</v>
      </c>
      <c r="K519" s="178">
        <v>0</v>
      </c>
      <c r="L519" s="178">
        <v>0</v>
      </c>
      <c r="M519" s="107">
        <v>0</v>
      </c>
      <c r="N519" s="107">
        <v>0</v>
      </c>
      <c r="O519" s="178">
        <v>0</v>
      </c>
      <c r="P519" s="178">
        <v>0</v>
      </c>
      <c r="Q519" s="182">
        <v>0</v>
      </c>
      <c r="R519" s="65">
        <v>1798969</v>
      </c>
      <c r="S519" s="178">
        <v>10734</v>
      </c>
      <c r="T519" s="180">
        <v>0.60025668144226074</v>
      </c>
      <c r="U519" s="159"/>
    </row>
    <row r="520" spans="1:21" x14ac:dyDescent="0.35">
      <c r="A520" s="162">
        <v>117080607</v>
      </c>
      <c r="B520" s="159"/>
      <c r="C520" s="163" t="s">
        <v>627</v>
      </c>
      <c r="D520" s="164" t="s">
        <v>146</v>
      </c>
      <c r="E520" s="164" t="s">
        <v>147</v>
      </c>
      <c r="F520" s="165">
        <v>162</v>
      </c>
      <c r="G520" s="165" t="s">
        <v>614</v>
      </c>
      <c r="H520" s="179">
        <v>0</v>
      </c>
      <c r="I520" s="179">
        <v>0</v>
      </c>
      <c r="J520" s="183">
        <v>0</v>
      </c>
      <c r="K520" s="179">
        <v>0</v>
      </c>
      <c r="L520" s="179">
        <v>0</v>
      </c>
      <c r="M520" s="167">
        <v>0</v>
      </c>
      <c r="N520" s="167">
        <v>0</v>
      </c>
      <c r="O520" s="179">
        <v>0</v>
      </c>
      <c r="P520" s="179">
        <v>0</v>
      </c>
      <c r="Q520" s="183">
        <v>0</v>
      </c>
      <c r="R520" s="166">
        <v>1038104</v>
      </c>
      <c r="S520" s="179">
        <v>93731</v>
      </c>
      <c r="T520" s="181">
        <v>9.9252099990844727</v>
      </c>
      <c r="U520" s="159"/>
    </row>
    <row r="521" spans="1:21" x14ac:dyDescent="0.35">
      <c r="A521" s="162">
        <v>122091457</v>
      </c>
      <c r="B521" s="159"/>
      <c r="C521" s="109" t="s">
        <v>628</v>
      </c>
      <c r="D521" s="162" t="s">
        <v>155</v>
      </c>
      <c r="E521" s="162" t="s">
        <v>156</v>
      </c>
      <c r="F521" s="3">
        <v>145</v>
      </c>
      <c r="G521" s="3" t="s">
        <v>614</v>
      </c>
      <c r="H521" s="178">
        <v>0</v>
      </c>
      <c r="I521" s="178">
        <v>0</v>
      </c>
      <c r="J521" s="182">
        <v>0</v>
      </c>
      <c r="K521" s="178">
        <v>0</v>
      </c>
      <c r="L521" s="178">
        <v>0</v>
      </c>
      <c r="M521" s="107">
        <v>0</v>
      </c>
      <c r="N521" s="107">
        <v>0</v>
      </c>
      <c r="O521" s="178">
        <v>0</v>
      </c>
      <c r="P521" s="178">
        <v>0</v>
      </c>
      <c r="Q521" s="182">
        <v>0</v>
      </c>
      <c r="R521" s="65">
        <v>2259586</v>
      </c>
      <c r="S521" s="178">
        <v>21836</v>
      </c>
      <c r="T521" s="180">
        <v>0.97580158710479736</v>
      </c>
      <c r="U521" s="159"/>
    </row>
    <row r="522" spans="1:21" x14ac:dyDescent="0.35">
      <c r="A522" s="162">
        <v>122097007</v>
      </c>
      <c r="B522" s="159"/>
      <c r="C522" s="163" t="s">
        <v>629</v>
      </c>
      <c r="D522" s="164" t="s">
        <v>155</v>
      </c>
      <c r="E522" s="164" t="s">
        <v>156</v>
      </c>
      <c r="F522" s="165">
        <v>145</v>
      </c>
      <c r="G522" s="165" t="s">
        <v>614</v>
      </c>
      <c r="H522" s="179">
        <v>0</v>
      </c>
      <c r="I522" s="179">
        <v>0</v>
      </c>
      <c r="J522" s="183">
        <v>0</v>
      </c>
      <c r="K522" s="179">
        <v>0</v>
      </c>
      <c r="L522" s="179">
        <v>0</v>
      </c>
      <c r="M522" s="167">
        <v>0</v>
      </c>
      <c r="N522" s="167">
        <v>0</v>
      </c>
      <c r="O522" s="179">
        <v>0</v>
      </c>
      <c r="P522" s="179">
        <v>0</v>
      </c>
      <c r="Q522" s="183">
        <v>0</v>
      </c>
      <c r="R522" s="166">
        <v>1233566</v>
      </c>
      <c r="S522" s="179">
        <v>59998</v>
      </c>
      <c r="T522" s="181">
        <v>5.1124434471130371</v>
      </c>
      <c r="U522" s="159"/>
    </row>
    <row r="523" spans="1:21" ht="29" x14ac:dyDescent="0.35">
      <c r="A523" s="162">
        <v>122099007</v>
      </c>
      <c r="B523" s="159"/>
      <c r="C523" s="109" t="s">
        <v>630</v>
      </c>
      <c r="D523" s="162" t="s">
        <v>155</v>
      </c>
      <c r="E523" s="162" t="s">
        <v>156</v>
      </c>
      <c r="F523" s="3">
        <v>146</v>
      </c>
      <c r="G523" s="3" t="s">
        <v>614</v>
      </c>
      <c r="H523" s="178">
        <v>0</v>
      </c>
      <c r="I523" s="178">
        <v>0</v>
      </c>
      <c r="J523" s="182">
        <v>0</v>
      </c>
      <c r="K523" s="178">
        <v>0</v>
      </c>
      <c r="L523" s="178">
        <v>0</v>
      </c>
      <c r="M523" s="107">
        <v>0</v>
      </c>
      <c r="N523" s="107">
        <v>0</v>
      </c>
      <c r="O523" s="178">
        <v>0</v>
      </c>
      <c r="P523" s="178">
        <v>0</v>
      </c>
      <c r="Q523" s="182">
        <v>0</v>
      </c>
      <c r="R523" s="65">
        <v>1181855</v>
      </c>
      <c r="S523" s="178">
        <v>19272</v>
      </c>
      <c r="T523" s="180">
        <v>1.6576881408691406</v>
      </c>
      <c r="U523" s="159"/>
    </row>
    <row r="524" spans="1:21" x14ac:dyDescent="0.35">
      <c r="A524" s="162">
        <v>104101307</v>
      </c>
      <c r="B524" s="159"/>
      <c r="C524" s="163" t="s">
        <v>631</v>
      </c>
      <c r="D524" s="164" t="s">
        <v>170</v>
      </c>
      <c r="E524" s="164" t="s">
        <v>96</v>
      </c>
      <c r="F524" s="165">
        <v>152</v>
      </c>
      <c r="G524" s="165" t="s">
        <v>614</v>
      </c>
      <c r="H524" s="179">
        <v>0</v>
      </c>
      <c r="I524" s="179">
        <v>0</v>
      </c>
      <c r="J524" s="183">
        <v>0</v>
      </c>
      <c r="K524" s="179">
        <v>0</v>
      </c>
      <c r="L524" s="179">
        <v>0</v>
      </c>
      <c r="M524" s="167">
        <v>0</v>
      </c>
      <c r="N524" s="167">
        <v>0</v>
      </c>
      <c r="O524" s="179">
        <v>0</v>
      </c>
      <c r="P524" s="179">
        <v>0</v>
      </c>
      <c r="Q524" s="183">
        <v>0</v>
      </c>
      <c r="R524" s="166">
        <v>1669291</v>
      </c>
      <c r="S524" s="179">
        <v>173259</v>
      </c>
      <c r="T524" s="181">
        <v>11.581235885620117</v>
      </c>
      <c r="U524" s="159"/>
    </row>
    <row r="525" spans="1:21" x14ac:dyDescent="0.35">
      <c r="A525" s="162">
        <v>108110307</v>
      </c>
      <c r="B525" s="159"/>
      <c r="C525" s="109" t="s">
        <v>632</v>
      </c>
      <c r="D525" s="162" t="s">
        <v>178</v>
      </c>
      <c r="E525" s="162" t="s">
        <v>90</v>
      </c>
      <c r="F525" s="3">
        <v>126</v>
      </c>
      <c r="G525" s="3" t="s">
        <v>614</v>
      </c>
      <c r="H525" s="178">
        <v>0</v>
      </c>
      <c r="I525" s="178">
        <v>0</v>
      </c>
      <c r="J525" s="182">
        <v>0</v>
      </c>
      <c r="K525" s="178">
        <v>0</v>
      </c>
      <c r="L525" s="178">
        <v>0</v>
      </c>
      <c r="M525" s="107">
        <v>0</v>
      </c>
      <c r="N525" s="107">
        <v>0</v>
      </c>
      <c r="O525" s="178">
        <v>0</v>
      </c>
      <c r="P525" s="178">
        <v>0</v>
      </c>
      <c r="Q525" s="182">
        <v>0</v>
      </c>
      <c r="R525" s="65">
        <v>1385301</v>
      </c>
      <c r="S525" s="178">
        <v>8027</v>
      </c>
      <c r="T525" s="180">
        <v>0.58281797170639038</v>
      </c>
      <c r="U525" s="159"/>
    </row>
    <row r="526" spans="1:21" x14ac:dyDescent="0.35">
      <c r="A526" s="162">
        <v>108112607</v>
      </c>
      <c r="B526" s="159"/>
      <c r="C526" s="163" t="s">
        <v>633</v>
      </c>
      <c r="D526" s="164" t="s">
        <v>178</v>
      </c>
      <c r="E526" s="164" t="s">
        <v>90</v>
      </c>
      <c r="F526" s="165">
        <v>125</v>
      </c>
      <c r="G526" s="165" t="s">
        <v>614</v>
      </c>
      <c r="H526" s="179">
        <v>0</v>
      </c>
      <c r="I526" s="179">
        <v>0</v>
      </c>
      <c r="J526" s="183">
        <v>0</v>
      </c>
      <c r="K526" s="179">
        <v>0</v>
      </c>
      <c r="L526" s="179">
        <v>0</v>
      </c>
      <c r="M526" s="167">
        <v>0</v>
      </c>
      <c r="N526" s="167">
        <v>0</v>
      </c>
      <c r="O526" s="179">
        <v>0</v>
      </c>
      <c r="P526" s="179">
        <v>0</v>
      </c>
      <c r="Q526" s="183">
        <v>0</v>
      </c>
      <c r="R526" s="166">
        <v>989566</v>
      </c>
      <c r="S526" s="179">
        <v>-32242</v>
      </c>
      <c r="T526" s="181">
        <v>-3.1553874015808105</v>
      </c>
      <c r="U526" s="159"/>
    </row>
    <row r="527" spans="1:21" x14ac:dyDescent="0.35">
      <c r="A527" s="162">
        <v>121131507</v>
      </c>
      <c r="B527" s="159"/>
      <c r="C527" s="109" t="s">
        <v>634</v>
      </c>
      <c r="D527" s="162" t="s">
        <v>193</v>
      </c>
      <c r="E527" s="162" t="s">
        <v>118</v>
      </c>
      <c r="F527" s="3">
        <v>137</v>
      </c>
      <c r="G527" s="3" t="s">
        <v>614</v>
      </c>
      <c r="H527" s="178">
        <v>0</v>
      </c>
      <c r="I527" s="178">
        <v>0</v>
      </c>
      <c r="J527" s="182">
        <v>0</v>
      </c>
      <c r="K527" s="178">
        <v>0</v>
      </c>
      <c r="L527" s="178">
        <v>0</v>
      </c>
      <c r="M527" s="107">
        <v>0</v>
      </c>
      <c r="N527" s="107">
        <v>0</v>
      </c>
      <c r="O527" s="178">
        <v>0</v>
      </c>
      <c r="P527" s="178">
        <v>0</v>
      </c>
      <c r="Q527" s="182">
        <v>0</v>
      </c>
      <c r="R527" s="65">
        <v>741221</v>
      </c>
      <c r="S527" s="178">
        <v>-67936</v>
      </c>
      <c r="T527" s="180">
        <v>-8.3958988189697266</v>
      </c>
      <c r="U527" s="159"/>
    </row>
    <row r="528" spans="1:21" ht="29" x14ac:dyDescent="0.35">
      <c r="A528" s="162">
        <v>110141607</v>
      </c>
      <c r="B528" s="159"/>
      <c r="C528" s="163" t="s">
        <v>635</v>
      </c>
      <c r="D528" s="164" t="s">
        <v>199</v>
      </c>
      <c r="E528" s="164" t="s">
        <v>48</v>
      </c>
      <c r="F528" s="165"/>
      <c r="G528" s="165" t="s">
        <v>614</v>
      </c>
      <c r="H528" s="179">
        <v>0</v>
      </c>
      <c r="I528" s="179">
        <v>0</v>
      </c>
      <c r="J528" s="183">
        <v>0</v>
      </c>
      <c r="K528" s="179">
        <v>0</v>
      </c>
      <c r="L528" s="179">
        <v>0</v>
      </c>
      <c r="M528" s="167">
        <v>0</v>
      </c>
      <c r="N528" s="167">
        <v>0</v>
      </c>
      <c r="O528" s="179">
        <v>0</v>
      </c>
      <c r="P528" s="179">
        <v>0</v>
      </c>
      <c r="Q528" s="183">
        <v>0</v>
      </c>
      <c r="R528" s="166">
        <v>856551</v>
      </c>
      <c r="S528" s="179">
        <v>-49931</v>
      </c>
      <c r="T528" s="181">
        <v>-5.5082173347473145</v>
      </c>
      <c r="U528" s="159"/>
    </row>
    <row r="529" spans="1:21" x14ac:dyDescent="0.35">
      <c r="A529" s="162">
        <v>124151607</v>
      </c>
      <c r="B529" s="159"/>
      <c r="C529" s="109" t="s">
        <v>636</v>
      </c>
      <c r="D529" s="162" t="s">
        <v>204</v>
      </c>
      <c r="E529" s="162" t="s">
        <v>48</v>
      </c>
      <c r="F529" s="3"/>
      <c r="G529" s="3" t="s">
        <v>614</v>
      </c>
      <c r="H529" s="178">
        <v>0</v>
      </c>
      <c r="I529" s="178">
        <v>0</v>
      </c>
      <c r="J529" s="182">
        <v>0</v>
      </c>
      <c r="K529" s="178">
        <v>0</v>
      </c>
      <c r="L529" s="178">
        <v>0</v>
      </c>
      <c r="M529" s="107">
        <v>0</v>
      </c>
      <c r="N529" s="107">
        <v>0</v>
      </c>
      <c r="O529" s="178">
        <v>0</v>
      </c>
      <c r="P529" s="178">
        <v>0</v>
      </c>
      <c r="Q529" s="182">
        <v>0</v>
      </c>
      <c r="R529" s="65">
        <v>3772856</v>
      </c>
      <c r="S529" s="178">
        <v>91286</v>
      </c>
      <c r="T529" s="180">
        <v>2.4795398712158203</v>
      </c>
      <c r="U529" s="159"/>
    </row>
    <row r="530" spans="1:21" x14ac:dyDescent="0.35">
      <c r="A530" s="162">
        <v>106161357</v>
      </c>
      <c r="B530" s="159"/>
      <c r="C530" s="163" t="s">
        <v>637</v>
      </c>
      <c r="D530" s="164" t="s">
        <v>218</v>
      </c>
      <c r="E530" s="164" t="s">
        <v>96</v>
      </c>
      <c r="F530" s="165">
        <v>154</v>
      </c>
      <c r="G530" s="165" t="s">
        <v>614</v>
      </c>
      <c r="H530" s="179">
        <v>0</v>
      </c>
      <c r="I530" s="179">
        <v>0</v>
      </c>
      <c r="J530" s="183">
        <v>0</v>
      </c>
      <c r="K530" s="179">
        <v>0</v>
      </c>
      <c r="L530" s="179">
        <v>0</v>
      </c>
      <c r="M530" s="167">
        <v>0</v>
      </c>
      <c r="N530" s="167">
        <v>0</v>
      </c>
      <c r="O530" s="179">
        <v>0</v>
      </c>
      <c r="P530" s="179">
        <v>0</v>
      </c>
      <c r="Q530" s="183">
        <v>0</v>
      </c>
      <c r="R530" s="166">
        <v>741061</v>
      </c>
      <c r="S530" s="179">
        <v>17589</v>
      </c>
      <c r="T530" s="181">
        <v>2.4311928749084473</v>
      </c>
      <c r="U530" s="159"/>
    </row>
    <row r="531" spans="1:21" x14ac:dyDescent="0.35">
      <c r="A531" s="162">
        <v>110171607</v>
      </c>
      <c r="B531" s="159"/>
      <c r="C531" s="109" t="s">
        <v>638</v>
      </c>
      <c r="D531" s="162" t="s">
        <v>226</v>
      </c>
      <c r="E531" s="162" t="s">
        <v>138</v>
      </c>
      <c r="F531" s="3">
        <v>113</v>
      </c>
      <c r="G531" s="3" t="s">
        <v>614</v>
      </c>
      <c r="H531" s="178">
        <v>0</v>
      </c>
      <c r="I531" s="178">
        <v>0</v>
      </c>
      <c r="J531" s="182">
        <v>0</v>
      </c>
      <c r="K531" s="178">
        <v>0</v>
      </c>
      <c r="L531" s="178">
        <v>0</v>
      </c>
      <c r="M531" s="107">
        <v>0</v>
      </c>
      <c r="N531" s="107">
        <v>0</v>
      </c>
      <c r="O531" s="178">
        <v>0</v>
      </c>
      <c r="P531" s="178">
        <v>0</v>
      </c>
      <c r="Q531" s="182">
        <v>0</v>
      </c>
      <c r="R531" s="65">
        <v>949265</v>
      </c>
      <c r="S531" s="178">
        <v>-35315</v>
      </c>
      <c r="T531" s="180">
        <v>-3.5868086814880371</v>
      </c>
      <c r="U531" s="159"/>
    </row>
    <row r="532" spans="1:21" x14ac:dyDescent="0.35">
      <c r="A532" s="162">
        <v>110183707</v>
      </c>
      <c r="B532" s="159"/>
      <c r="C532" s="163" t="s">
        <v>639</v>
      </c>
      <c r="D532" s="164" t="s">
        <v>235</v>
      </c>
      <c r="E532" s="164" t="s">
        <v>48</v>
      </c>
      <c r="F532" s="165"/>
      <c r="G532" s="165" t="s">
        <v>614</v>
      </c>
      <c r="H532" s="179">
        <v>0</v>
      </c>
      <c r="I532" s="179">
        <v>0</v>
      </c>
      <c r="J532" s="183">
        <v>0</v>
      </c>
      <c r="K532" s="179">
        <v>0</v>
      </c>
      <c r="L532" s="179">
        <v>0</v>
      </c>
      <c r="M532" s="167">
        <v>0</v>
      </c>
      <c r="N532" s="167">
        <v>0</v>
      </c>
      <c r="O532" s="179">
        <v>0</v>
      </c>
      <c r="P532" s="179">
        <v>0</v>
      </c>
      <c r="Q532" s="183">
        <v>0</v>
      </c>
      <c r="R532" s="166">
        <v>1112287</v>
      </c>
      <c r="S532" s="179">
        <v>21458</v>
      </c>
      <c r="T532" s="181">
        <v>1.967127799987793</v>
      </c>
      <c r="U532" s="159"/>
    </row>
    <row r="533" spans="1:21" x14ac:dyDescent="0.35">
      <c r="A533" s="162">
        <v>116191757</v>
      </c>
      <c r="B533" s="159"/>
      <c r="C533" s="109" t="s">
        <v>640</v>
      </c>
      <c r="D533" s="162" t="s">
        <v>237</v>
      </c>
      <c r="E533" s="162" t="s">
        <v>147</v>
      </c>
      <c r="F533" s="3">
        <v>165</v>
      </c>
      <c r="G533" s="3" t="s">
        <v>614</v>
      </c>
      <c r="H533" s="178">
        <v>0</v>
      </c>
      <c r="I533" s="178">
        <v>0</v>
      </c>
      <c r="J533" s="182">
        <v>0</v>
      </c>
      <c r="K533" s="178">
        <v>0</v>
      </c>
      <c r="L533" s="178">
        <v>0</v>
      </c>
      <c r="M533" s="107">
        <v>0</v>
      </c>
      <c r="N533" s="107">
        <v>0</v>
      </c>
      <c r="O533" s="178">
        <v>0</v>
      </c>
      <c r="P533" s="178">
        <v>0</v>
      </c>
      <c r="Q533" s="182">
        <v>0</v>
      </c>
      <c r="R533" s="65">
        <v>971351</v>
      </c>
      <c r="S533" s="178">
        <v>-1798</v>
      </c>
      <c r="T533" s="180">
        <v>-0.18476101756095886</v>
      </c>
      <c r="U533" s="159"/>
    </row>
    <row r="534" spans="1:21" x14ac:dyDescent="0.35">
      <c r="A534" s="162">
        <v>105201407</v>
      </c>
      <c r="B534" s="159"/>
      <c r="C534" s="163" t="s">
        <v>641</v>
      </c>
      <c r="D534" s="164" t="s">
        <v>244</v>
      </c>
      <c r="E534" s="164" t="s">
        <v>245</v>
      </c>
      <c r="F534" s="165">
        <v>172</v>
      </c>
      <c r="G534" s="165" t="s">
        <v>614</v>
      </c>
      <c r="H534" s="179">
        <v>0</v>
      </c>
      <c r="I534" s="179">
        <v>0</v>
      </c>
      <c r="J534" s="183">
        <v>0</v>
      </c>
      <c r="K534" s="179">
        <v>0</v>
      </c>
      <c r="L534" s="179">
        <v>0</v>
      </c>
      <c r="M534" s="167">
        <v>0</v>
      </c>
      <c r="N534" s="167">
        <v>0</v>
      </c>
      <c r="O534" s="179">
        <v>0</v>
      </c>
      <c r="P534" s="179">
        <v>0</v>
      </c>
      <c r="Q534" s="183">
        <v>0</v>
      </c>
      <c r="R534" s="166">
        <v>1140070</v>
      </c>
      <c r="S534" s="179">
        <v>129491</v>
      </c>
      <c r="T534" s="181">
        <v>12.813545227050781</v>
      </c>
      <c r="U534" s="159"/>
    </row>
    <row r="535" spans="1:21" ht="29" x14ac:dyDescent="0.35">
      <c r="A535" s="162">
        <v>115211657</v>
      </c>
      <c r="B535" s="159"/>
      <c r="C535" s="109" t="s">
        <v>642</v>
      </c>
      <c r="D535" s="162" t="s">
        <v>249</v>
      </c>
      <c r="E535" s="162" t="s">
        <v>35</v>
      </c>
      <c r="F535" s="3">
        <v>194</v>
      </c>
      <c r="G535" s="3" t="s">
        <v>614</v>
      </c>
      <c r="H535" s="178">
        <v>0</v>
      </c>
      <c r="I535" s="178">
        <v>0</v>
      </c>
      <c r="J535" s="182">
        <v>0</v>
      </c>
      <c r="K535" s="178">
        <v>0</v>
      </c>
      <c r="L535" s="178">
        <v>0</v>
      </c>
      <c r="M535" s="107">
        <v>0</v>
      </c>
      <c r="N535" s="107">
        <v>0</v>
      </c>
      <c r="O535" s="178">
        <v>0</v>
      </c>
      <c r="P535" s="178">
        <v>0</v>
      </c>
      <c r="Q535" s="182">
        <v>0</v>
      </c>
      <c r="R535" s="65">
        <v>2030888</v>
      </c>
      <c r="S535" s="178">
        <v>-6747</v>
      </c>
      <c r="T535" s="180">
        <v>-0.33111917972564697</v>
      </c>
      <c r="U535" s="159"/>
    </row>
    <row r="536" spans="1:21" x14ac:dyDescent="0.35">
      <c r="A536" s="162">
        <v>115221607</v>
      </c>
      <c r="B536" s="159"/>
      <c r="C536" s="163" t="s">
        <v>643</v>
      </c>
      <c r="D536" s="164" t="s">
        <v>258</v>
      </c>
      <c r="E536" s="164" t="s">
        <v>35</v>
      </c>
      <c r="F536" s="165">
        <v>190</v>
      </c>
      <c r="G536" s="165" t="s">
        <v>614</v>
      </c>
      <c r="H536" s="179">
        <v>0</v>
      </c>
      <c r="I536" s="179">
        <v>0</v>
      </c>
      <c r="J536" s="183">
        <v>0</v>
      </c>
      <c r="K536" s="179">
        <v>0</v>
      </c>
      <c r="L536" s="179">
        <v>0</v>
      </c>
      <c r="M536" s="167">
        <v>0</v>
      </c>
      <c r="N536" s="167">
        <v>0</v>
      </c>
      <c r="O536" s="179">
        <v>0</v>
      </c>
      <c r="P536" s="179">
        <v>0</v>
      </c>
      <c r="Q536" s="183">
        <v>0</v>
      </c>
      <c r="R536" s="166">
        <v>2121557</v>
      </c>
      <c r="S536" s="179">
        <v>84737</v>
      </c>
      <c r="T536" s="181">
        <v>4.1602597236633301</v>
      </c>
      <c r="U536" s="159"/>
    </row>
    <row r="537" spans="1:21" ht="29" x14ac:dyDescent="0.35">
      <c r="A537" s="162">
        <v>125232407</v>
      </c>
      <c r="B537" s="159"/>
      <c r="C537" s="109" t="s">
        <v>644</v>
      </c>
      <c r="D537" s="162" t="s">
        <v>269</v>
      </c>
      <c r="E537" s="162" t="s">
        <v>48</v>
      </c>
      <c r="F537" s="3"/>
      <c r="G537" s="3" t="s">
        <v>614</v>
      </c>
      <c r="H537" s="178">
        <v>0</v>
      </c>
      <c r="I537" s="178">
        <v>0</v>
      </c>
      <c r="J537" s="182">
        <v>0</v>
      </c>
      <c r="K537" s="178">
        <v>0</v>
      </c>
      <c r="L537" s="178">
        <v>0</v>
      </c>
      <c r="M537" s="107">
        <v>0</v>
      </c>
      <c r="N537" s="107">
        <v>0</v>
      </c>
      <c r="O537" s="178">
        <v>0</v>
      </c>
      <c r="P537" s="178">
        <v>0</v>
      </c>
      <c r="Q537" s="182">
        <v>0</v>
      </c>
      <c r="R537" s="65">
        <v>2477269</v>
      </c>
      <c r="S537" s="178">
        <v>147257</v>
      </c>
      <c r="T537" s="180">
        <v>6.3200101852416992</v>
      </c>
      <c r="U537" s="159"/>
    </row>
    <row r="538" spans="1:21" ht="29" x14ac:dyDescent="0.35">
      <c r="A538" s="162">
        <v>105252507</v>
      </c>
      <c r="B538" s="159"/>
      <c r="C538" s="163" t="s">
        <v>645</v>
      </c>
      <c r="D538" s="164" t="s">
        <v>289</v>
      </c>
      <c r="E538" s="164" t="s">
        <v>48</v>
      </c>
      <c r="F538" s="165"/>
      <c r="G538" s="165" t="s">
        <v>614</v>
      </c>
      <c r="H538" s="179">
        <v>0</v>
      </c>
      <c r="I538" s="179">
        <v>0</v>
      </c>
      <c r="J538" s="183">
        <v>0</v>
      </c>
      <c r="K538" s="179">
        <v>0</v>
      </c>
      <c r="L538" s="179">
        <v>0</v>
      </c>
      <c r="M538" s="167">
        <v>0</v>
      </c>
      <c r="N538" s="167">
        <v>0</v>
      </c>
      <c r="O538" s="179">
        <v>0</v>
      </c>
      <c r="P538" s="179">
        <v>0</v>
      </c>
      <c r="Q538" s="183">
        <v>0</v>
      </c>
      <c r="R538" s="166">
        <v>1561147</v>
      </c>
      <c r="S538" s="179">
        <v>-21406</v>
      </c>
      <c r="T538" s="181">
        <v>-1.3526245355606079</v>
      </c>
      <c r="U538" s="159"/>
    </row>
    <row r="539" spans="1:21" x14ac:dyDescent="0.35">
      <c r="A539" s="162">
        <v>105252807</v>
      </c>
      <c r="B539" s="159"/>
      <c r="C539" s="109" t="s">
        <v>646</v>
      </c>
      <c r="D539" s="162" t="s">
        <v>289</v>
      </c>
      <c r="E539" s="162" t="s">
        <v>48</v>
      </c>
      <c r="F539" s="3"/>
      <c r="G539" s="3" t="s">
        <v>614</v>
      </c>
      <c r="H539" s="178">
        <v>0</v>
      </c>
      <c r="I539" s="178">
        <v>0</v>
      </c>
      <c r="J539" s="182">
        <v>0</v>
      </c>
      <c r="K539" s="178">
        <v>0</v>
      </c>
      <c r="L539" s="178">
        <v>0</v>
      </c>
      <c r="M539" s="107">
        <v>0</v>
      </c>
      <c r="N539" s="107">
        <v>0</v>
      </c>
      <c r="O539" s="178">
        <v>0</v>
      </c>
      <c r="P539" s="178">
        <v>0</v>
      </c>
      <c r="Q539" s="182">
        <v>0</v>
      </c>
      <c r="R539" s="65">
        <v>1779024</v>
      </c>
      <c r="S539" s="178">
        <v>267874</v>
      </c>
      <c r="T539" s="180">
        <v>17.726499557495117</v>
      </c>
      <c r="U539" s="159"/>
    </row>
    <row r="540" spans="1:21" ht="29" x14ac:dyDescent="0.35">
      <c r="A540" s="162">
        <v>101266007</v>
      </c>
      <c r="B540" s="159"/>
      <c r="C540" s="163" t="s">
        <v>647</v>
      </c>
      <c r="D540" s="164" t="s">
        <v>303</v>
      </c>
      <c r="E540" s="164" t="s">
        <v>48</v>
      </c>
      <c r="F540" s="165"/>
      <c r="G540" s="165" t="s">
        <v>614</v>
      </c>
      <c r="H540" s="179">
        <v>0</v>
      </c>
      <c r="I540" s="179">
        <v>0</v>
      </c>
      <c r="J540" s="183">
        <v>0</v>
      </c>
      <c r="K540" s="179">
        <v>0</v>
      </c>
      <c r="L540" s="179">
        <v>0</v>
      </c>
      <c r="M540" s="167">
        <v>0</v>
      </c>
      <c r="N540" s="167">
        <v>0</v>
      </c>
      <c r="O540" s="179">
        <v>0</v>
      </c>
      <c r="P540" s="179">
        <v>0</v>
      </c>
      <c r="Q540" s="183">
        <v>0</v>
      </c>
      <c r="R540" s="166">
        <v>1029036</v>
      </c>
      <c r="S540" s="179">
        <v>77697</v>
      </c>
      <c r="T540" s="181">
        <v>8.1671199798583984</v>
      </c>
      <c r="U540" s="159"/>
    </row>
    <row r="541" spans="1:21" ht="29" x14ac:dyDescent="0.35">
      <c r="A541" s="162">
        <v>101262507</v>
      </c>
      <c r="B541" s="159"/>
      <c r="C541" s="109" t="s">
        <v>648</v>
      </c>
      <c r="D541" s="162" t="s">
        <v>303</v>
      </c>
      <c r="E541" s="162" t="s">
        <v>304</v>
      </c>
      <c r="F541" s="3">
        <v>204</v>
      </c>
      <c r="G541" s="3" t="s">
        <v>614</v>
      </c>
      <c r="H541" s="178">
        <v>0</v>
      </c>
      <c r="I541" s="178">
        <v>0</v>
      </c>
      <c r="J541" s="182">
        <v>0</v>
      </c>
      <c r="K541" s="178">
        <v>0</v>
      </c>
      <c r="L541" s="178">
        <v>0</v>
      </c>
      <c r="M541" s="107">
        <v>0</v>
      </c>
      <c r="N541" s="107">
        <v>0</v>
      </c>
      <c r="O541" s="178">
        <v>0</v>
      </c>
      <c r="P541" s="178">
        <v>0</v>
      </c>
      <c r="Q541" s="182">
        <v>0</v>
      </c>
      <c r="R541" s="65">
        <v>1649846</v>
      </c>
      <c r="S541" s="178">
        <v>586922</v>
      </c>
      <c r="T541" s="180">
        <v>55.217681884765625</v>
      </c>
      <c r="U541" s="159"/>
    </row>
    <row r="542" spans="1:21" x14ac:dyDescent="0.35">
      <c r="A542" s="162">
        <v>112282307</v>
      </c>
      <c r="B542" s="159"/>
      <c r="C542" s="163" t="s">
        <v>649</v>
      </c>
      <c r="D542" s="164" t="s">
        <v>313</v>
      </c>
      <c r="E542" s="164" t="s">
        <v>35</v>
      </c>
      <c r="F542" s="165">
        <v>198</v>
      </c>
      <c r="G542" s="165" t="s">
        <v>614</v>
      </c>
      <c r="H542" s="179">
        <v>0</v>
      </c>
      <c r="I542" s="179">
        <v>0</v>
      </c>
      <c r="J542" s="183">
        <v>0</v>
      </c>
      <c r="K542" s="179">
        <v>0</v>
      </c>
      <c r="L542" s="179">
        <v>0</v>
      </c>
      <c r="M542" s="167">
        <v>0</v>
      </c>
      <c r="N542" s="167">
        <v>0</v>
      </c>
      <c r="O542" s="179">
        <v>0</v>
      </c>
      <c r="P542" s="179">
        <v>0</v>
      </c>
      <c r="Q542" s="183">
        <v>0</v>
      </c>
      <c r="R542" s="166">
        <v>1711597</v>
      </c>
      <c r="S542" s="179">
        <v>31775</v>
      </c>
      <c r="T542" s="181">
        <v>1.8915694952011108</v>
      </c>
      <c r="U542" s="159"/>
    </row>
    <row r="543" spans="1:21" ht="29" x14ac:dyDescent="0.35">
      <c r="A543" s="162">
        <v>111292507</v>
      </c>
      <c r="B543" s="159"/>
      <c r="C543" s="109" t="s">
        <v>650</v>
      </c>
      <c r="D543" s="162" t="s">
        <v>319</v>
      </c>
      <c r="E543" s="162" t="s">
        <v>48</v>
      </c>
      <c r="F543" s="3"/>
      <c r="G543" s="3" t="s">
        <v>614</v>
      </c>
      <c r="H543" s="178">
        <v>0</v>
      </c>
      <c r="I543" s="178">
        <v>0</v>
      </c>
      <c r="J543" s="182">
        <v>0</v>
      </c>
      <c r="K543" s="178">
        <v>0</v>
      </c>
      <c r="L543" s="178">
        <v>0</v>
      </c>
      <c r="M543" s="107">
        <v>0</v>
      </c>
      <c r="N543" s="107">
        <v>0</v>
      </c>
      <c r="O543" s="178">
        <v>0</v>
      </c>
      <c r="P543" s="178">
        <v>0</v>
      </c>
      <c r="Q543" s="182">
        <v>0</v>
      </c>
      <c r="R543" s="65">
        <v>272066</v>
      </c>
      <c r="S543" s="178">
        <v>-16421</v>
      </c>
      <c r="T543" s="180">
        <v>-5.6921110153198242</v>
      </c>
      <c r="U543" s="159"/>
    </row>
    <row r="544" spans="1:21" x14ac:dyDescent="0.35">
      <c r="A544" s="162">
        <v>101302607</v>
      </c>
      <c r="B544" s="159"/>
      <c r="C544" s="163" t="s">
        <v>651</v>
      </c>
      <c r="D544" s="164" t="s">
        <v>323</v>
      </c>
      <c r="E544" s="164" t="s">
        <v>304</v>
      </c>
      <c r="F544" s="165">
        <v>205</v>
      </c>
      <c r="G544" s="165" t="s">
        <v>614</v>
      </c>
      <c r="H544" s="179">
        <v>0</v>
      </c>
      <c r="I544" s="179">
        <v>0</v>
      </c>
      <c r="J544" s="183">
        <v>0</v>
      </c>
      <c r="K544" s="179">
        <v>0</v>
      </c>
      <c r="L544" s="179">
        <v>0</v>
      </c>
      <c r="M544" s="167">
        <v>0</v>
      </c>
      <c r="N544" s="167">
        <v>0</v>
      </c>
      <c r="O544" s="179">
        <v>0</v>
      </c>
      <c r="P544" s="179">
        <v>0</v>
      </c>
      <c r="Q544" s="183">
        <v>0</v>
      </c>
      <c r="R544" s="166">
        <v>665964</v>
      </c>
      <c r="S544" s="179">
        <v>40100</v>
      </c>
      <c r="T544" s="181">
        <v>6.4071426391601563</v>
      </c>
      <c r="U544" s="159"/>
    </row>
    <row r="545" spans="1:21" x14ac:dyDescent="0.35">
      <c r="A545" s="162">
        <v>111312607</v>
      </c>
      <c r="B545" s="159"/>
      <c r="C545" s="109" t="s">
        <v>652</v>
      </c>
      <c r="D545" s="162" t="s">
        <v>329</v>
      </c>
      <c r="E545" s="162" t="s">
        <v>138</v>
      </c>
      <c r="F545" s="3">
        <v>117</v>
      </c>
      <c r="G545" s="3" t="s">
        <v>614</v>
      </c>
      <c r="H545" s="178">
        <v>0</v>
      </c>
      <c r="I545" s="178">
        <v>0</v>
      </c>
      <c r="J545" s="182">
        <v>0</v>
      </c>
      <c r="K545" s="178">
        <v>0</v>
      </c>
      <c r="L545" s="178">
        <v>0</v>
      </c>
      <c r="M545" s="107">
        <v>0</v>
      </c>
      <c r="N545" s="107">
        <v>0</v>
      </c>
      <c r="O545" s="178">
        <v>0</v>
      </c>
      <c r="P545" s="178">
        <v>0</v>
      </c>
      <c r="Q545" s="182">
        <v>0</v>
      </c>
      <c r="R545" s="65">
        <v>738676</v>
      </c>
      <c r="S545" s="178">
        <v>36109</v>
      </c>
      <c r="T545" s="180">
        <v>5.1395812034606934</v>
      </c>
      <c r="U545" s="159"/>
    </row>
    <row r="546" spans="1:21" x14ac:dyDescent="0.35">
      <c r="A546" s="162">
        <v>128324207</v>
      </c>
      <c r="B546" s="159"/>
      <c r="C546" s="163" t="s">
        <v>653</v>
      </c>
      <c r="D546" s="164" t="s">
        <v>334</v>
      </c>
      <c r="E546" s="164" t="s">
        <v>90</v>
      </c>
      <c r="F546" s="165">
        <v>124</v>
      </c>
      <c r="G546" s="165" t="s">
        <v>614</v>
      </c>
      <c r="H546" s="179">
        <v>0</v>
      </c>
      <c r="I546" s="179">
        <v>0</v>
      </c>
      <c r="J546" s="183">
        <v>0</v>
      </c>
      <c r="K546" s="179">
        <v>0</v>
      </c>
      <c r="L546" s="179">
        <v>0</v>
      </c>
      <c r="M546" s="167">
        <v>0</v>
      </c>
      <c r="N546" s="167">
        <v>0</v>
      </c>
      <c r="O546" s="179">
        <v>0</v>
      </c>
      <c r="P546" s="179">
        <v>0</v>
      </c>
      <c r="Q546" s="183">
        <v>0</v>
      </c>
      <c r="R546" s="166">
        <v>1166481</v>
      </c>
      <c r="S546" s="179">
        <v>70864</v>
      </c>
      <c r="T546" s="181">
        <v>6.4679536819458008</v>
      </c>
      <c r="U546" s="159"/>
    </row>
    <row r="547" spans="1:21" x14ac:dyDescent="0.35">
      <c r="A547" s="162">
        <v>106333407</v>
      </c>
      <c r="B547" s="159"/>
      <c r="C547" s="109" t="s">
        <v>654</v>
      </c>
      <c r="D547" s="162" t="s">
        <v>342</v>
      </c>
      <c r="E547" s="162" t="s">
        <v>90</v>
      </c>
      <c r="F547" s="3">
        <v>121</v>
      </c>
      <c r="G547" s="3" t="s">
        <v>614</v>
      </c>
      <c r="H547" s="178">
        <v>0</v>
      </c>
      <c r="I547" s="178">
        <v>0</v>
      </c>
      <c r="J547" s="182">
        <v>0</v>
      </c>
      <c r="K547" s="178">
        <v>0</v>
      </c>
      <c r="L547" s="178">
        <v>0</v>
      </c>
      <c r="M547" s="107">
        <v>0</v>
      </c>
      <c r="N547" s="107">
        <v>0</v>
      </c>
      <c r="O547" s="178">
        <v>0</v>
      </c>
      <c r="P547" s="178">
        <v>0</v>
      </c>
      <c r="Q547" s="182">
        <v>0</v>
      </c>
      <c r="R547" s="65">
        <v>1036413</v>
      </c>
      <c r="S547" s="178">
        <v>48886</v>
      </c>
      <c r="T547" s="180">
        <v>4.950345516204834</v>
      </c>
      <c r="U547" s="159"/>
    </row>
    <row r="548" spans="1:21" x14ac:dyDescent="0.35">
      <c r="A548" s="162">
        <v>119354207</v>
      </c>
      <c r="B548" s="159"/>
      <c r="C548" s="163" t="s">
        <v>655</v>
      </c>
      <c r="D548" s="164" t="s">
        <v>348</v>
      </c>
      <c r="E548" s="164" t="s">
        <v>48</v>
      </c>
      <c r="F548" s="165"/>
      <c r="G548" s="165" t="s">
        <v>614</v>
      </c>
      <c r="H548" s="179">
        <v>0</v>
      </c>
      <c r="I548" s="179">
        <v>0</v>
      </c>
      <c r="J548" s="183">
        <v>0</v>
      </c>
      <c r="K548" s="179">
        <v>0</v>
      </c>
      <c r="L548" s="179">
        <v>0</v>
      </c>
      <c r="M548" s="167">
        <v>0</v>
      </c>
      <c r="N548" s="167">
        <v>0</v>
      </c>
      <c r="O548" s="179">
        <v>0</v>
      </c>
      <c r="P548" s="179">
        <v>0</v>
      </c>
      <c r="Q548" s="183">
        <v>0</v>
      </c>
      <c r="R548" s="166">
        <v>1571022</v>
      </c>
      <c r="S548" s="179">
        <v>109029</v>
      </c>
      <c r="T548" s="181">
        <v>7.4575595855712891</v>
      </c>
      <c r="U548" s="159"/>
    </row>
    <row r="549" spans="1:21" x14ac:dyDescent="0.35">
      <c r="A549" s="162">
        <v>113363807</v>
      </c>
      <c r="B549" s="159"/>
      <c r="C549" s="109" t="s">
        <v>656</v>
      </c>
      <c r="D549" s="162" t="s">
        <v>359</v>
      </c>
      <c r="E549" s="162" t="s">
        <v>35</v>
      </c>
      <c r="F549" s="3">
        <v>199</v>
      </c>
      <c r="G549" s="3" t="s">
        <v>614</v>
      </c>
      <c r="H549" s="178">
        <v>0</v>
      </c>
      <c r="I549" s="178">
        <v>0</v>
      </c>
      <c r="J549" s="182">
        <v>0</v>
      </c>
      <c r="K549" s="178">
        <v>0</v>
      </c>
      <c r="L549" s="178">
        <v>0</v>
      </c>
      <c r="M549" s="107">
        <v>0</v>
      </c>
      <c r="N549" s="107">
        <v>0</v>
      </c>
      <c r="O549" s="178">
        <v>0</v>
      </c>
      <c r="P549" s="178">
        <v>0</v>
      </c>
      <c r="Q549" s="182">
        <v>0</v>
      </c>
      <c r="R549" s="65">
        <v>3386298</v>
      </c>
      <c r="S549" s="178">
        <v>131184</v>
      </c>
      <c r="T549" s="180">
        <v>4.0300893783569336</v>
      </c>
      <c r="U549" s="159"/>
    </row>
    <row r="550" spans="1:21" x14ac:dyDescent="0.35">
      <c r="A550" s="162">
        <v>104374207</v>
      </c>
      <c r="B550" s="159"/>
      <c r="C550" s="163" t="s">
        <v>657</v>
      </c>
      <c r="D550" s="164" t="s">
        <v>376</v>
      </c>
      <c r="E550" s="164" t="s">
        <v>96</v>
      </c>
      <c r="F550" s="165">
        <v>155</v>
      </c>
      <c r="G550" s="165" t="s">
        <v>614</v>
      </c>
      <c r="H550" s="179">
        <v>0</v>
      </c>
      <c r="I550" s="179">
        <v>0</v>
      </c>
      <c r="J550" s="183">
        <v>0</v>
      </c>
      <c r="K550" s="179">
        <v>0</v>
      </c>
      <c r="L550" s="179">
        <v>0</v>
      </c>
      <c r="M550" s="167">
        <v>0</v>
      </c>
      <c r="N550" s="167">
        <v>0</v>
      </c>
      <c r="O550" s="179">
        <v>0</v>
      </c>
      <c r="P550" s="179">
        <v>0</v>
      </c>
      <c r="Q550" s="183">
        <v>0</v>
      </c>
      <c r="R550" s="166">
        <v>840126</v>
      </c>
      <c r="S550" s="179">
        <v>36059</v>
      </c>
      <c r="T550" s="181">
        <v>4.4845767021179199</v>
      </c>
      <c r="U550" s="159"/>
    </row>
    <row r="551" spans="1:21" x14ac:dyDescent="0.35">
      <c r="A551" s="162">
        <v>113384307</v>
      </c>
      <c r="B551" s="159"/>
      <c r="C551" s="109" t="s">
        <v>658</v>
      </c>
      <c r="D551" s="162" t="s">
        <v>385</v>
      </c>
      <c r="E551" s="162" t="s">
        <v>35</v>
      </c>
      <c r="F551" s="3">
        <v>196</v>
      </c>
      <c r="G551" s="3" t="s">
        <v>614</v>
      </c>
      <c r="H551" s="178">
        <v>0</v>
      </c>
      <c r="I551" s="178">
        <v>0</v>
      </c>
      <c r="J551" s="182">
        <v>0</v>
      </c>
      <c r="K551" s="178">
        <v>0</v>
      </c>
      <c r="L551" s="178">
        <v>0</v>
      </c>
      <c r="M551" s="107">
        <v>0</v>
      </c>
      <c r="N551" s="107">
        <v>0</v>
      </c>
      <c r="O551" s="178">
        <v>0</v>
      </c>
      <c r="P551" s="178">
        <v>0</v>
      </c>
      <c r="Q551" s="182">
        <v>0</v>
      </c>
      <c r="R551" s="65">
        <v>1189067</v>
      </c>
      <c r="S551" s="178">
        <v>-62458</v>
      </c>
      <c r="T551" s="180">
        <v>-4.9905514717102051</v>
      </c>
      <c r="U551" s="159"/>
    </row>
    <row r="552" spans="1:21" x14ac:dyDescent="0.35">
      <c r="A552" s="162">
        <v>121393007</v>
      </c>
      <c r="B552" s="159"/>
      <c r="C552" s="163" t="s">
        <v>659</v>
      </c>
      <c r="D552" s="164" t="s">
        <v>392</v>
      </c>
      <c r="E552" s="164" t="s">
        <v>118</v>
      </c>
      <c r="F552" s="165">
        <v>136</v>
      </c>
      <c r="G552" s="165" t="s">
        <v>614</v>
      </c>
      <c r="H552" s="179">
        <v>0</v>
      </c>
      <c r="I552" s="179">
        <v>0</v>
      </c>
      <c r="J552" s="183">
        <v>0</v>
      </c>
      <c r="K552" s="179">
        <v>0</v>
      </c>
      <c r="L552" s="179">
        <v>0</v>
      </c>
      <c r="M552" s="167">
        <v>0</v>
      </c>
      <c r="N552" s="167">
        <v>0</v>
      </c>
      <c r="O552" s="179">
        <v>0</v>
      </c>
      <c r="P552" s="179">
        <v>0</v>
      </c>
      <c r="Q552" s="183">
        <v>0</v>
      </c>
      <c r="R552" s="166">
        <v>3950385</v>
      </c>
      <c r="S552" s="179">
        <v>136733</v>
      </c>
      <c r="T552" s="181">
        <v>3.5853559970855713</v>
      </c>
      <c r="U552" s="159"/>
    </row>
    <row r="553" spans="1:21" x14ac:dyDescent="0.35">
      <c r="A553" s="162">
        <v>118403207</v>
      </c>
      <c r="B553" s="159"/>
      <c r="C553" s="109" t="s">
        <v>660</v>
      </c>
      <c r="D553" s="162" t="s">
        <v>402</v>
      </c>
      <c r="E553" s="162" t="s">
        <v>48</v>
      </c>
      <c r="F553" s="3"/>
      <c r="G553" s="3" t="s">
        <v>614</v>
      </c>
      <c r="H553" s="178">
        <v>0</v>
      </c>
      <c r="I553" s="178">
        <v>0</v>
      </c>
      <c r="J553" s="182">
        <v>0</v>
      </c>
      <c r="K553" s="178">
        <v>0</v>
      </c>
      <c r="L553" s="178">
        <v>0</v>
      </c>
      <c r="M553" s="107">
        <v>0</v>
      </c>
      <c r="N553" s="107">
        <v>0</v>
      </c>
      <c r="O553" s="178">
        <v>0</v>
      </c>
      <c r="P553" s="178">
        <v>0</v>
      </c>
      <c r="Q553" s="182">
        <v>0</v>
      </c>
      <c r="R553" s="65">
        <v>902853</v>
      </c>
      <c r="S553" s="178">
        <v>18716</v>
      </c>
      <c r="T553" s="180">
        <v>2.1168665885925293</v>
      </c>
      <c r="U553" s="159"/>
    </row>
    <row r="554" spans="1:21" x14ac:dyDescent="0.35">
      <c r="A554" s="162">
        <v>118408707</v>
      </c>
      <c r="B554" s="159"/>
      <c r="C554" s="163" t="s">
        <v>661</v>
      </c>
      <c r="D554" s="164" t="s">
        <v>402</v>
      </c>
      <c r="E554" s="164" t="s">
        <v>147</v>
      </c>
      <c r="F554" s="165">
        <v>164</v>
      </c>
      <c r="G554" s="165" t="s">
        <v>614</v>
      </c>
      <c r="H554" s="179">
        <v>0</v>
      </c>
      <c r="I554" s="179">
        <v>0</v>
      </c>
      <c r="J554" s="183">
        <v>0</v>
      </c>
      <c r="K554" s="179">
        <v>0</v>
      </c>
      <c r="L554" s="179">
        <v>0</v>
      </c>
      <c r="M554" s="167">
        <v>0</v>
      </c>
      <c r="N554" s="167">
        <v>0</v>
      </c>
      <c r="O554" s="179">
        <v>0</v>
      </c>
      <c r="P554" s="179">
        <v>0</v>
      </c>
      <c r="Q554" s="183">
        <v>0</v>
      </c>
      <c r="R554" s="166">
        <v>926928</v>
      </c>
      <c r="S554" s="179">
        <v>109862</v>
      </c>
      <c r="T554" s="181">
        <v>13.445915222167969</v>
      </c>
      <c r="U554" s="159"/>
    </row>
    <row r="555" spans="1:21" x14ac:dyDescent="0.35">
      <c r="A555" s="162">
        <v>118408607</v>
      </c>
      <c r="B555" s="159"/>
      <c r="C555" s="109" t="s">
        <v>662</v>
      </c>
      <c r="D555" s="162" t="s">
        <v>402</v>
      </c>
      <c r="E555" s="162" t="s">
        <v>147</v>
      </c>
      <c r="F555" s="3">
        <v>164</v>
      </c>
      <c r="G555" s="3" t="s">
        <v>614</v>
      </c>
      <c r="H555" s="178">
        <v>0</v>
      </c>
      <c r="I555" s="178">
        <v>0</v>
      </c>
      <c r="J555" s="182">
        <v>0</v>
      </c>
      <c r="K555" s="178">
        <v>0</v>
      </c>
      <c r="L555" s="178">
        <v>0</v>
      </c>
      <c r="M555" s="107">
        <v>0</v>
      </c>
      <c r="N555" s="107">
        <v>0</v>
      </c>
      <c r="O555" s="178">
        <v>0</v>
      </c>
      <c r="P555" s="178">
        <v>0</v>
      </c>
      <c r="Q555" s="182">
        <v>0</v>
      </c>
      <c r="R555" s="65">
        <v>1553226</v>
      </c>
      <c r="S555" s="178">
        <v>175186</v>
      </c>
      <c r="T555" s="180">
        <v>12.712693214416504</v>
      </c>
      <c r="U555" s="159"/>
    </row>
    <row r="556" spans="1:21" x14ac:dyDescent="0.35">
      <c r="A556" s="162">
        <v>117414807</v>
      </c>
      <c r="B556" s="159"/>
      <c r="C556" s="163" t="s">
        <v>663</v>
      </c>
      <c r="D556" s="164" t="s">
        <v>414</v>
      </c>
      <c r="E556" s="164" t="s">
        <v>138</v>
      </c>
      <c r="F556" s="165">
        <v>114</v>
      </c>
      <c r="G556" s="165" t="s">
        <v>614</v>
      </c>
      <c r="H556" s="179">
        <v>0</v>
      </c>
      <c r="I556" s="179">
        <v>0</v>
      </c>
      <c r="J556" s="183">
        <v>0</v>
      </c>
      <c r="K556" s="179">
        <v>0</v>
      </c>
      <c r="L556" s="179">
        <v>0</v>
      </c>
      <c r="M556" s="167">
        <v>0</v>
      </c>
      <c r="N556" s="167">
        <v>0</v>
      </c>
      <c r="O556" s="179">
        <v>0</v>
      </c>
      <c r="P556" s="179">
        <v>0</v>
      </c>
      <c r="Q556" s="183">
        <v>0</v>
      </c>
      <c r="R556" s="166">
        <v>569841</v>
      </c>
      <c r="S556" s="179">
        <v>34979</v>
      </c>
      <c r="T556" s="181">
        <v>6.5398178100585938</v>
      </c>
      <c r="U556" s="159"/>
    </row>
    <row r="557" spans="1:21" ht="29" x14ac:dyDescent="0.35">
      <c r="A557" s="162">
        <v>109420107</v>
      </c>
      <c r="B557" s="159"/>
      <c r="C557" s="109" t="s">
        <v>664</v>
      </c>
      <c r="D557" s="162" t="s">
        <v>423</v>
      </c>
      <c r="E557" s="162" t="s">
        <v>138</v>
      </c>
      <c r="F557" s="3">
        <v>116</v>
      </c>
      <c r="G557" s="3" t="s">
        <v>614</v>
      </c>
      <c r="H557" s="178">
        <v>0</v>
      </c>
      <c r="I557" s="178">
        <v>0</v>
      </c>
      <c r="J557" s="182">
        <v>0</v>
      </c>
      <c r="K557" s="178">
        <v>0</v>
      </c>
      <c r="L557" s="178">
        <v>0</v>
      </c>
      <c r="M557" s="107">
        <v>0</v>
      </c>
      <c r="N557" s="107">
        <v>0</v>
      </c>
      <c r="O557" s="178">
        <v>0</v>
      </c>
      <c r="P557" s="178">
        <v>0</v>
      </c>
      <c r="Q557" s="182">
        <v>0</v>
      </c>
      <c r="R557" s="65">
        <v>686661</v>
      </c>
      <c r="S557" s="178">
        <v>22169</v>
      </c>
      <c r="T557" s="180">
        <v>3.3362329006195068</v>
      </c>
      <c r="U557" s="159"/>
    </row>
    <row r="558" spans="1:21" x14ac:dyDescent="0.35">
      <c r="A558" s="162">
        <v>104435107</v>
      </c>
      <c r="B558" s="159"/>
      <c r="C558" s="163" t="s">
        <v>665</v>
      </c>
      <c r="D558" s="164" t="s">
        <v>429</v>
      </c>
      <c r="E558" s="164" t="s">
        <v>96</v>
      </c>
      <c r="F558" s="165">
        <v>158</v>
      </c>
      <c r="G558" s="165" t="s">
        <v>614</v>
      </c>
      <c r="H558" s="179">
        <v>0</v>
      </c>
      <c r="I558" s="179">
        <v>0</v>
      </c>
      <c r="J558" s="183">
        <v>0</v>
      </c>
      <c r="K558" s="179">
        <v>0</v>
      </c>
      <c r="L558" s="179">
        <v>0</v>
      </c>
      <c r="M558" s="167">
        <v>0</v>
      </c>
      <c r="N558" s="167">
        <v>0</v>
      </c>
      <c r="O558" s="179">
        <v>0</v>
      </c>
      <c r="P558" s="179">
        <v>0</v>
      </c>
      <c r="Q558" s="183">
        <v>0</v>
      </c>
      <c r="R558" s="166">
        <v>897326</v>
      </c>
      <c r="S558" s="179">
        <v>-20479</v>
      </c>
      <c r="T558" s="181">
        <v>-2.2313017845153809</v>
      </c>
      <c r="U558" s="159"/>
    </row>
    <row r="559" spans="1:21" ht="29" x14ac:dyDescent="0.35">
      <c r="A559" s="162">
        <v>111444307</v>
      </c>
      <c r="B559" s="159"/>
      <c r="C559" s="109" t="s">
        <v>666</v>
      </c>
      <c r="D559" s="162" t="s">
        <v>442</v>
      </c>
      <c r="E559" s="162" t="s">
        <v>48</v>
      </c>
      <c r="F559" s="3"/>
      <c r="G559" s="3" t="s">
        <v>614</v>
      </c>
      <c r="H559" s="178">
        <v>0</v>
      </c>
      <c r="I559" s="178">
        <v>0</v>
      </c>
      <c r="J559" s="182">
        <v>0</v>
      </c>
      <c r="K559" s="178">
        <v>0</v>
      </c>
      <c r="L559" s="178">
        <v>0</v>
      </c>
      <c r="M559" s="107">
        <v>0</v>
      </c>
      <c r="N559" s="107">
        <v>0</v>
      </c>
      <c r="O559" s="178">
        <v>0</v>
      </c>
      <c r="P559" s="178">
        <v>0</v>
      </c>
      <c r="Q559" s="182">
        <v>0</v>
      </c>
      <c r="R559" s="65">
        <v>621744</v>
      </c>
      <c r="S559" s="178">
        <v>-12907</v>
      </c>
      <c r="T559" s="180">
        <v>-2.0337162017822266</v>
      </c>
      <c r="U559" s="159"/>
    </row>
    <row r="560" spans="1:21" x14ac:dyDescent="0.35">
      <c r="A560" s="162">
        <v>120454507</v>
      </c>
      <c r="B560" s="159"/>
      <c r="C560" s="163" t="s">
        <v>667</v>
      </c>
      <c r="D560" s="164" t="s">
        <v>444</v>
      </c>
      <c r="E560" s="164" t="s">
        <v>147</v>
      </c>
      <c r="F560" s="165">
        <v>166</v>
      </c>
      <c r="G560" s="165" t="s">
        <v>614</v>
      </c>
      <c r="H560" s="179">
        <v>0</v>
      </c>
      <c r="I560" s="179">
        <v>0</v>
      </c>
      <c r="J560" s="183">
        <v>0</v>
      </c>
      <c r="K560" s="179">
        <v>0</v>
      </c>
      <c r="L560" s="179">
        <v>0</v>
      </c>
      <c r="M560" s="167">
        <v>0</v>
      </c>
      <c r="N560" s="167">
        <v>0</v>
      </c>
      <c r="O560" s="179">
        <v>0</v>
      </c>
      <c r="P560" s="179">
        <v>0</v>
      </c>
      <c r="Q560" s="183">
        <v>0</v>
      </c>
      <c r="R560" s="166">
        <v>2389220</v>
      </c>
      <c r="S560" s="179">
        <v>150533</v>
      </c>
      <c r="T560" s="181">
        <v>6.7241644859313965</v>
      </c>
      <c r="U560" s="159"/>
    </row>
    <row r="561" spans="1:21" ht="29" x14ac:dyDescent="0.35">
      <c r="A561" s="162">
        <v>123460957</v>
      </c>
      <c r="B561" s="159"/>
      <c r="C561" s="109" t="s">
        <v>668</v>
      </c>
      <c r="D561" s="162" t="s">
        <v>449</v>
      </c>
      <c r="E561" s="162" t="s">
        <v>156</v>
      </c>
      <c r="F561" s="3">
        <v>146</v>
      </c>
      <c r="G561" s="3" t="s">
        <v>614</v>
      </c>
      <c r="H561" s="178">
        <v>0</v>
      </c>
      <c r="I561" s="178">
        <v>0</v>
      </c>
      <c r="J561" s="182">
        <v>0</v>
      </c>
      <c r="K561" s="178">
        <v>0</v>
      </c>
      <c r="L561" s="178">
        <v>0</v>
      </c>
      <c r="M561" s="107">
        <v>0</v>
      </c>
      <c r="N561" s="107">
        <v>0</v>
      </c>
      <c r="O561" s="178">
        <v>0</v>
      </c>
      <c r="P561" s="178">
        <v>0</v>
      </c>
      <c r="Q561" s="182">
        <v>0</v>
      </c>
      <c r="R561" s="65">
        <v>1346078</v>
      </c>
      <c r="S561" s="178">
        <v>-24637</v>
      </c>
      <c r="T561" s="180">
        <v>-1.7973830699920654</v>
      </c>
      <c r="U561" s="159"/>
    </row>
    <row r="562" spans="1:21" x14ac:dyDescent="0.35">
      <c r="A562" s="162">
        <v>123463507</v>
      </c>
      <c r="B562" s="159"/>
      <c r="C562" s="163" t="s">
        <v>669</v>
      </c>
      <c r="D562" s="164" t="s">
        <v>449</v>
      </c>
      <c r="E562" s="164" t="s">
        <v>156</v>
      </c>
      <c r="F562" s="165">
        <v>143</v>
      </c>
      <c r="G562" s="165" t="s">
        <v>614</v>
      </c>
      <c r="H562" s="179">
        <v>0</v>
      </c>
      <c r="I562" s="179">
        <v>0</v>
      </c>
      <c r="J562" s="183">
        <v>0</v>
      </c>
      <c r="K562" s="179">
        <v>0</v>
      </c>
      <c r="L562" s="179">
        <v>0</v>
      </c>
      <c r="M562" s="167">
        <v>0</v>
      </c>
      <c r="N562" s="167">
        <v>0</v>
      </c>
      <c r="O562" s="179">
        <v>0</v>
      </c>
      <c r="P562" s="179">
        <v>0</v>
      </c>
      <c r="Q562" s="183">
        <v>0</v>
      </c>
      <c r="R562" s="166">
        <v>907307</v>
      </c>
      <c r="S562" s="179">
        <v>85558</v>
      </c>
      <c r="T562" s="181">
        <v>10.41169548034668</v>
      </c>
      <c r="U562" s="159"/>
    </row>
    <row r="563" spans="1:21" x14ac:dyDescent="0.35">
      <c r="A563" s="162">
        <v>123465507</v>
      </c>
      <c r="B563" s="159"/>
      <c r="C563" s="109" t="s">
        <v>670</v>
      </c>
      <c r="D563" s="162" t="s">
        <v>449</v>
      </c>
      <c r="E563" s="162" t="s">
        <v>156</v>
      </c>
      <c r="F563" s="3">
        <v>142</v>
      </c>
      <c r="G563" s="3" t="s">
        <v>614</v>
      </c>
      <c r="H563" s="178">
        <v>0</v>
      </c>
      <c r="I563" s="178">
        <v>0</v>
      </c>
      <c r="J563" s="182">
        <v>0</v>
      </c>
      <c r="K563" s="178">
        <v>0</v>
      </c>
      <c r="L563" s="178">
        <v>0</v>
      </c>
      <c r="M563" s="107">
        <v>0</v>
      </c>
      <c r="N563" s="107">
        <v>0</v>
      </c>
      <c r="O563" s="178">
        <v>0</v>
      </c>
      <c r="P563" s="178">
        <v>0</v>
      </c>
      <c r="Q563" s="182">
        <v>0</v>
      </c>
      <c r="R563" s="65">
        <v>1326550</v>
      </c>
      <c r="S563" s="178">
        <v>59646</v>
      </c>
      <c r="T563" s="180">
        <v>4.708012580871582</v>
      </c>
      <c r="U563" s="159"/>
    </row>
    <row r="564" spans="1:21" x14ac:dyDescent="0.35">
      <c r="A564" s="162">
        <v>123469007</v>
      </c>
      <c r="B564" s="159"/>
      <c r="C564" s="163" t="s">
        <v>671</v>
      </c>
      <c r="D564" s="164" t="s">
        <v>449</v>
      </c>
      <c r="E564" s="164" t="s">
        <v>48</v>
      </c>
      <c r="F564" s="165"/>
      <c r="G564" s="165" t="s">
        <v>614</v>
      </c>
      <c r="H564" s="179">
        <v>0</v>
      </c>
      <c r="I564" s="179">
        <v>0</v>
      </c>
      <c r="J564" s="183">
        <v>0</v>
      </c>
      <c r="K564" s="179">
        <v>0</v>
      </c>
      <c r="L564" s="179">
        <v>0</v>
      </c>
      <c r="M564" s="167">
        <v>0</v>
      </c>
      <c r="N564" s="167">
        <v>0</v>
      </c>
      <c r="O564" s="179">
        <v>0</v>
      </c>
      <c r="P564" s="179">
        <v>0</v>
      </c>
      <c r="Q564" s="183">
        <v>0</v>
      </c>
      <c r="R564" s="166">
        <v>989090</v>
      </c>
      <c r="S564" s="179">
        <v>-78578</v>
      </c>
      <c r="T564" s="181">
        <v>-7.3597784042358398</v>
      </c>
      <c r="U564" s="159"/>
    </row>
    <row r="565" spans="1:21" x14ac:dyDescent="0.35">
      <c r="A565" s="162">
        <v>120481107</v>
      </c>
      <c r="B565" s="159"/>
      <c r="C565" s="109" t="s">
        <v>672</v>
      </c>
      <c r="D565" s="162" t="s">
        <v>474</v>
      </c>
      <c r="E565" s="162" t="s">
        <v>118</v>
      </c>
      <c r="F565" s="3">
        <v>139</v>
      </c>
      <c r="G565" s="3" t="s">
        <v>614</v>
      </c>
      <c r="H565" s="178">
        <v>0</v>
      </c>
      <c r="I565" s="178">
        <v>0</v>
      </c>
      <c r="J565" s="182">
        <v>0</v>
      </c>
      <c r="K565" s="178">
        <v>0</v>
      </c>
      <c r="L565" s="178">
        <v>0</v>
      </c>
      <c r="M565" s="107">
        <v>0</v>
      </c>
      <c r="N565" s="107">
        <v>0</v>
      </c>
      <c r="O565" s="178">
        <v>0</v>
      </c>
      <c r="P565" s="178">
        <v>0</v>
      </c>
      <c r="Q565" s="182">
        <v>0</v>
      </c>
      <c r="R565" s="65">
        <v>1796716</v>
      </c>
      <c r="S565" s="178">
        <v>64527</v>
      </c>
      <c r="T565" s="180">
        <v>3.7251708507537842</v>
      </c>
      <c r="U565" s="159"/>
    </row>
    <row r="566" spans="1:21" x14ac:dyDescent="0.35">
      <c r="A566" s="162">
        <v>120483007</v>
      </c>
      <c r="B566" s="159"/>
      <c r="C566" s="163" t="s">
        <v>673</v>
      </c>
      <c r="D566" s="164" t="s">
        <v>474</v>
      </c>
      <c r="E566" s="164" t="s">
        <v>118</v>
      </c>
      <c r="F566" s="165">
        <v>133</v>
      </c>
      <c r="G566" s="165" t="s">
        <v>614</v>
      </c>
      <c r="H566" s="179">
        <v>0</v>
      </c>
      <c r="I566" s="179">
        <v>0</v>
      </c>
      <c r="J566" s="183">
        <v>0</v>
      </c>
      <c r="K566" s="179">
        <v>0</v>
      </c>
      <c r="L566" s="179">
        <v>0</v>
      </c>
      <c r="M566" s="167">
        <v>0</v>
      </c>
      <c r="N566" s="167">
        <v>0</v>
      </c>
      <c r="O566" s="179">
        <v>0</v>
      </c>
      <c r="P566" s="179">
        <v>0</v>
      </c>
      <c r="Q566" s="183">
        <v>0</v>
      </c>
      <c r="R566" s="166">
        <v>1272311</v>
      </c>
      <c r="S566" s="179">
        <v>-10855</v>
      </c>
      <c r="T566" s="181">
        <v>-0.84595447778701782</v>
      </c>
      <c r="U566" s="159"/>
    </row>
    <row r="567" spans="1:21" x14ac:dyDescent="0.35">
      <c r="A567" s="162">
        <v>116495207</v>
      </c>
      <c r="B567" s="159"/>
      <c r="C567" s="109" t="s">
        <v>674</v>
      </c>
      <c r="D567" s="162" t="s">
        <v>483</v>
      </c>
      <c r="E567" s="162" t="s">
        <v>147</v>
      </c>
      <c r="F567" s="3">
        <v>161</v>
      </c>
      <c r="G567" s="3" t="s">
        <v>614</v>
      </c>
      <c r="H567" s="178">
        <v>0</v>
      </c>
      <c r="I567" s="178">
        <v>0</v>
      </c>
      <c r="J567" s="182">
        <v>0</v>
      </c>
      <c r="K567" s="178">
        <v>0</v>
      </c>
      <c r="L567" s="178">
        <v>0</v>
      </c>
      <c r="M567" s="107">
        <v>0</v>
      </c>
      <c r="N567" s="107">
        <v>0</v>
      </c>
      <c r="O567" s="178">
        <v>0</v>
      </c>
      <c r="P567" s="178">
        <v>0</v>
      </c>
      <c r="Q567" s="182">
        <v>0</v>
      </c>
      <c r="R567" s="65">
        <v>594606</v>
      </c>
      <c r="S567" s="178">
        <v>19157</v>
      </c>
      <c r="T567" s="180">
        <v>3.3290526866912842</v>
      </c>
      <c r="U567" s="159"/>
    </row>
    <row r="568" spans="1:21" x14ac:dyDescent="0.35">
      <c r="A568" s="162">
        <v>126514007</v>
      </c>
      <c r="B568" s="159"/>
      <c r="C568" s="163" t="s">
        <v>675</v>
      </c>
      <c r="D568" s="164" t="s">
        <v>495</v>
      </c>
      <c r="E568" s="164" t="s">
        <v>48</v>
      </c>
      <c r="F568" s="165"/>
      <c r="G568" s="165" t="s">
        <v>614</v>
      </c>
      <c r="H568" s="179">
        <v>0</v>
      </c>
      <c r="I568" s="179">
        <v>0</v>
      </c>
      <c r="J568" s="183">
        <v>0</v>
      </c>
      <c r="K568" s="179">
        <v>0</v>
      </c>
      <c r="L568" s="179">
        <v>0</v>
      </c>
      <c r="M568" s="167">
        <v>0</v>
      </c>
      <c r="N568" s="167">
        <v>0</v>
      </c>
      <c r="O568" s="179">
        <v>0</v>
      </c>
      <c r="P568" s="179">
        <v>0</v>
      </c>
      <c r="Q568" s="183">
        <v>0</v>
      </c>
      <c r="R568" s="166">
        <v>11688986</v>
      </c>
      <c r="S568" s="179">
        <v>-588376</v>
      </c>
      <c r="T568" s="181">
        <v>-4.7923650741577148</v>
      </c>
      <c r="U568" s="159"/>
    </row>
    <row r="569" spans="1:21" x14ac:dyDescent="0.35">
      <c r="A569" s="162">
        <v>129546907</v>
      </c>
      <c r="B569" s="159"/>
      <c r="C569" s="109" t="s">
        <v>676</v>
      </c>
      <c r="D569" s="162" t="s">
        <v>506</v>
      </c>
      <c r="E569" s="162" t="s">
        <v>118</v>
      </c>
      <c r="F569" s="3">
        <v>139</v>
      </c>
      <c r="G569" s="3" t="s">
        <v>614</v>
      </c>
      <c r="H569" s="178">
        <v>0</v>
      </c>
      <c r="I569" s="178">
        <v>0</v>
      </c>
      <c r="J569" s="182">
        <v>0</v>
      </c>
      <c r="K569" s="178">
        <v>0</v>
      </c>
      <c r="L569" s="178">
        <v>0</v>
      </c>
      <c r="M569" s="107">
        <v>0</v>
      </c>
      <c r="N569" s="107">
        <v>0</v>
      </c>
      <c r="O569" s="178">
        <v>0</v>
      </c>
      <c r="P569" s="178">
        <v>0</v>
      </c>
      <c r="Q569" s="182">
        <v>0</v>
      </c>
      <c r="R569" s="65">
        <v>1560990</v>
      </c>
      <c r="S569" s="178">
        <v>74234</v>
      </c>
      <c r="T569" s="180">
        <v>4.9930181503295898</v>
      </c>
      <c r="U569" s="159"/>
    </row>
    <row r="570" spans="1:21" x14ac:dyDescent="0.35">
      <c r="A570" s="162">
        <v>108567807</v>
      </c>
      <c r="B570" s="159"/>
      <c r="C570" s="163" t="s">
        <v>677</v>
      </c>
      <c r="D570" s="164" t="s">
        <v>522</v>
      </c>
      <c r="E570" s="164" t="s">
        <v>90</v>
      </c>
      <c r="F570" s="165">
        <v>123</v>
      </c>
      <c r="G570" s="165" t="s">
        <v>614</v>
      </c>
      <c r="H570" s="179">
        <v>0</v>
      </c>
      <c r="I570" s="179">
        <v>0</v>
      </c>
      <c r="J570" s="183">
        <v>0</v>
      </c>
      <c r="K570" s="179">
        <v>0</v>
      </c>
      <c r="L570" s="179">
        <v>0</v>
      </c>
      <c r="M570" s="167">
        <v>0</v>
      </c>
      <c r="N570" s="167">
        <v>0</v>
      </c>
      <c r="O570" s="179">
        <v>0</v>
      </c>
      <c r="P570" s="179">
        <v>0</v>
      </c>
      <c r="Q570" s="183">
        <v>0</v>
      </c>
      <c r="R570" s="166">
        <v>950635</v>
      </c>
      <c r="S570" s="179">
        <v>14785</v>
      </c>
      <c r="T570" s="181">
        <v>1.5798472166061401</v>
      </c>
      <c r="U570" s="159"/>
    </row>
    <row r="571" spans="1:21" x14ac:dyDescent="0.35">
      <c r="A571" s="162">
        <v>119584707</v>
      </c>
      <c r="B571" s="159"/>
      <c r="C571" s="109" t="s">
        <v>678</v>
      </c>
      <c r="D571" s="162" t="s">
        <v>536</v>
      </c>
      <c r="E571" s="162" t="s">
        <v>48</v>
      </c>
      <c r="F571" s="3"/>
      <c r="G571" s="3" t="s">
        <v>614</v>
      </c>
      <c r="H571" s="178">
        <v>0</v>
      </c>
      <c r="I571" s="178">
        <v>0</v>
      </c>
      <c r="J571" s="182">
        <v>0</v>
      </c>
      <c r="K571" s="178">
        <v>0</v>
      </c>
      <c r="L571" s="178">
        <v>0</v>
      </c>
      <c r="M571" s="107">
        <v>0</v>
      </c>
      <c r="N571" s="107">
        <v>0</v>
      </c>
      <c r="O571" s="178">
        <v>0</v>
      </c>
      <c r="P571" s="178">
        <v>0</v>
      </c>
      <c r="Q571" s="182">
        <v>0</v>
      </c>
      <c r="R571" s="65">
        <v>807947</v>
      </c>
      <c r="S571" s="178">
        <v>108813</v>
      </c>
      <c r="T571" s="180">
        <v>15.563969612121582</v>
      </c>
      <c r="U571" s="159"/>
    </row>
    <row r="572" spans="1:21" x14ac:dyDescent="0.35">
      <c r="A572" s="162">
        <v>116606707</v>
      </c>
      <c r="B572" s="159"/>
      <c r="C572" s="163" t="s">
        <v>679</v>
      </c>
      <c r="D572" s="164" t="s">
        <v>547</v>
      </c>
      <c r="E572" s="164" t="s">
        <v>138</v>
      </c>
      <c r="F572" s="165">
        <v>111</v>
      </c>
      <c r="G572" s="165" t="s">
        <v>614</v>
      </c>
      <c r="H572" s="179">
        <v>0</v>
      </c>
      <c r="I572" s="179">
        <v>0</v>
      </c>
      <c r="J572" s="183">
        <v>0</v>
      </c>
      <c r="K572" s="179">
        <v>0</v>
      </c>
      <c r="L572" s="179">
        <v>0</v>
      </c>
      <c r="M572" s="167">
        <v>0</v>
      </c>
      <c r="N572" s="167">
        <v>0</v>
      </c>
      <c r="O572" s="179">
        <v>0</v>
      </c>
      <c r="P572" s="179">
        <v>0</v>
      </c>
      <c r="Q572" s="183">
        <v>0</v>
      </c>
      <c r="R572" s="166">
        <v>940181</v>
      </c>
      <c r="S572" s="179">
        <v>-53529</v>
      </c>
      <c r="T572" s="181">
        <v>-5.3867826461791992</v>
      </c>
      <c r="U572" s="159"/>
    </row>
    <row r="573" spans="1:21" x14ac:dyDescent="0.35">
      <c r="A573" s="162">
        <v>106619107</v>
      </c>
      <c r="B573" s="159"/>
      <c r="C573" s="109" t="s">
        <v>680</v>
      </c>
      <c r="D573" s="162" t="s">
        <v>550</v>
      </c>
      <c r="E573" s="162" t="s">
        <v>245</v>
      </c>
      <c r="F573" s="3">
        <v>174</v>
      </c>
      <c r="G573" s="3" t="s">
        <v>614</v>
      </c>
      <c r="H573" s="178">
        <v>0</v>
      </c>
      <c r="I573" s="178">
        <v>0</v>
      </c>
      <c r="J573" s="182">
        <v>0</v>
      </c>
      <c r="K573" s="178">
        <v>0</v>
      </c>
      <c r="L573" s="178">
        <v>0</v>
      </c>
      <c r="M573" s="107">
        <v>0</v>
      </c>
      <c r="N573" s="107">
        <v>0</v>
      </c>
      <c r="O573" s="178">
        <v>0</v>
      </c>
      <c r="P573" s="178">
        <v>0</v>
      </c>
      <c r="Q573" s="182">
        <v>0</v>
      </c>
      <c r="R573" s="65">
        <v>1299030</v>
      </c>
      <c r="S573" s="178">
        <v>106745</v>
      </c>
      <c r="T573" s="180">
        <v>8.952977180480957</v>
      </c>
      <c r="U573" s="159"/>
    </row>
    <row r="574" spans="1:21" x14ac:dyDescent="0.35">
      <c r="A574" s="162">
        <v>105628007</v>
      </c>
      <c r="B574" s="159"/>
      <c r="C574" s="163" t="s">
        <v>681</v>
      </c>
      <c r="D574" s="164" t="s">
        <v>556</v>
      </c>
      <c r="E574" s="164" t="s">
        <v>48</v>
      </c>
      <c r="F574" s="165"/>
      <c r="G574" s="165" t="s">
        <v>614</v>
      </c>
      <c r="H574" s="179">
        <v>0</v>
      </c>
      <c r="I574" s="179">
        <v>0</v>
      </c>
      <c r="J574" s="183">
        <v>0</v>
      </c>
      <c r="K574" s="179">
        <v>0</v>
      </c>
      <c r="L574" s="179">
        <v>0</v>
      </c>
      <c r="M574" s="167">
        <v>0</v>
      </c>
      <c r="N574" s="167">
        <v>0</v>
      </c>
      <c r="O574" s="179">
        <v>0</v>
      </c>
      <c r="P574" s="179">
        <v>0</v>
      </c>
      <c r="Q574" s="183">
        <v>0</v>
      </c>
      <c r="R574" s="166">
        <v>700459</v>
      </c>
      <c r="S574" s="179">
        <v>60697</v>
      </c>
      <c r="T574" s="181">
        <v>9.4874343872070313</v>
      </c>
      <c r="U574" s="159"/>
    </row>
    <row r="575" spans="1:21" x14ac:dyDescent="0.35">
      <c r="A575" s="162">
        <v>101634207</v>
      </c>
      <c r="B575" s="159"/>
      <c r="C575" s="109" t="s">
        <v>682</v>
      </c>
      <c r="D575" s="162" t="s">
        <v>558</v>
      </c>
      <c r="E575" s="162" t="s">
        <v>304</v>
      </c>
      <c r="F575" s="3">
        <v>206</v>
      </c>
      <c r="G575" s="3" t="s">
        <v>614</v>
      </c>
      <c r="H575" s="178">
        <v>0</v>
      </c>
      <c r="I575" s="178">
        <v>0</v>
      </c>
      <c r="J575" s="182">
        <v>0</v>
      </c>
      <c r="K575" s="178">
        <v>0</v>
      </c>
      <c r="L575" s="178">
        <v>0</v>
      </c>
      <c r="M575" s="107">
        <v>0</v>
      </c>
      <c r="N575" s="107">
        <v>0</v>
      </c>
      <c r="O575" s="178">
        <v>0</v>
      </c>
      <c r="P575" s="178">
        <v>0</v>
      </c>
      <c r="Q575" s="182">
        <v>0</v>
      </c>
      <c r="R575" s="65">
        <v>1160264</v>
      </c>
      <c r="S575" s="178">
        <v>93261</v>
      </c>
      <c r="T575" s="180">
        <v>8.7404623031616211</v>
      </c>
      <c r="U575" s="159"/>
    </row>
    <row r="576" spans="1:21" x14ac:dyDescent="0.35">
      <c r="A576" s="162">
        <v>101638907</v>
      </c>
      <c r="B576" s="159"/>
      <c r="C576" s="163" t="s">
        <v>683</v>
      </c>
      <c r="D576" s="164" t="s">
        <v>558</v>
      </c>
      <c r="E576" s="164" t="s">
        <v>304</v>
      </c>
      <c r="F576" s="165">
        <v>206</v>
      </c>
      <c r="G576" s="165" t="s">
        <v>614</v>
      </c>
      <c r="H576" s="179">
        <v>0</v>
      </c>
      <c r="I576" s="179">
        <v>0</v>
      </c>
      <c r="J576" s="183">
        <v>0</v>
      </c>
      <c r="K576" s="179">
        <v>0</v>
      </c>
      <c r="L576" s="179">
        <v>0</v>
      </c>
      <c r="M576" s="167">
        <v>0</v>
      </c>
      <c r="N576" s="167">
        <v>0</v>
      </c>
      <c r="O576" s="179">
        <v>0</v>
      </c>
      <c r="P576" s="179">
        <v>0</v>
      </c>
      <c r="Q576" s="183">
        <v>0</v>
      </c>
      <c r="R576" s="166">
        <v>1065762</v>
      </c>
      <c r="S576" s="179">
        <v>151173</v>
      </c>
      <c r="T576" s="181">
        <v>16.529064178466797</v>
      </c>
      <c r="U576" s="159"/>
    </row>
    <row r="577" spans="1:21" x14ac:dyDescent="0.35">
      <c r="A577" s="162">
        <v>107651207</v>
      </c>
      <c r="B577" s="159"/>
      <c r="C577" s="109" t="s">
        <v>684</v>
      </c>
      <c r="D577" s="162" t="s">
        <v>576</v>
      </c>
      <c r="E577" s="162" t="s">
        <v>304</v>
      </c>
      <c r="F577" s="3">
        <v>201</v>
      </c>
      <c r="G577" s="3" t="s">
        <v>614</v>
      </c>
      <c r="H577" s="178">
        <v>0</v>
      </c>
      <c r="I577" s="178">
        <v>0</v>
      </c>
      <c r="J577" s="182">
        <v>0</v>
      </c>
      <c r="K577" s="178">
        <v>0</v>
      </c>
      <c r="L577" s="178">
        <v>0</v>
      </c>
      <c r="M577" s="107">
        <v>0</v>
      </c>
      <c r="N577" s="107">
        <v>0</v>
      </c>
      <c r="O577" s="178">
        <v>0</v>
      </c>
      <c r="P577" s="178">
        <v>0</v>
      </c>
      <c r="Q577" s="182">
        <v>0</v>
      </c>
      <c r="R577" s="65">
        <v>2261957</v>
      </c>
      <c r="S577" s="178">
        <v>208440</v>
      </c>
      <c r="T577" s="180">
        <v>10.150390625</v>
      </c>
      <c r="U577" s="159"/>
    </row>
    <row r="578" spans="1:21" x14ac:dyDescent="0.35">
      <c r="A578" s="162">
        <v>107652207</v>
      </c>
      <c r="B578" s="159"/>
      <c r="C578" s="163" t="s">
        <v>685</v>
      </c>
      <c r="D578" s="164" t="s">
        <v>576</v>
      </c>
      <c r="E578" s="164" t="s">
        <v>304</v>
      </c>
      <c r="F578" s="165">
        <v>201</v>
      </c>
      <c r="G578" s="165" t="s">
        <v>614</v>
      </c>
      <c r="H578" s="179">
        <v>0</v>
      </c>
      <c r="I578" s="179">
        <v>0</v>
      </c>
      <c r="J578" s="183">
        <v>0</v>
      </c>
      <c r="K578" s="179">
        <v>0</v>
      </c>
      <c r="L578" s="179">
        <v>0</v>
      </c>
      <c r="M578" s="167">
        <v>0</v>
      </c>
      <c r="N578" s="167">
        <v>0</v>
      </c>
      <c r="O578" s="179">
        <v>0</v>
      </c>
      <c r="P578" s="179">
        <v>0</v>
      </c>
      <c r="Q578" s="183">
        <v>0</v>
      </c>
      <c r="R578" s="166">
        <v>696983</v>
      </c>
      <c r="S578" s="179">
        <v>27893</v>
      </c>
      <c r="T578" s="181">
        <v>4.1687965393066406</v>
      </c>
      <c r="U578" s="159"/>
    </row>
    <row r="579" spans="1:21" x14ac:dyDescent="0.35">
      <c r="A579" s="162">
        <v>107656407</v>
      </c>
      <c r="B579" s="159"/>
      <c r="C579" s="109" t="s">
        <v>686</v>
      </c>
      <c r="D579" s="162" t="s">
        <v>576</v>
      </c>
      <c r="E579" s="162" t="s">
        <v>304</v>
      </c>
      <c r="F579" s="3">
        <v>202</v>
      </c>
      <c r="G579" s="3" t="s">
        <v>614</v>
      </c>
      <c r="H579" s="178">
        <v>0</v>
      </c>
      <c r="I579" s="178">
        <v>0</v>
      </c>
      <c r="J579" s="182">
        <v>0</v>
      </c>
      <c r="K579" s="178">
        <v>0</v>
      </c>
      <c r="L579" s="178">
        <v>0</v>
      </c>
      <c r="M579" s="107">
        <v>0</v>
      </c>
      <c r="N579" s="107">
        <v>0</v>
      </c>
      <c r="O579" s="178">
        <v>0</v>
      </c>
      <c r="P579" s="178">
        <v>0</v>
      </c>
      <c r="Q579" s="182">
        <v>0</v>
      </c>
      <c r="R579" s="65">
        <v>1044618</v>
      </c>
      <c r="S579" s="178">
        <v>34313</v>
      </c>
      <c r="T579" s="180">
        <v>3.3963010311126709</v>
      </c>
      <c r="U579" s="159"/>
    </row>
    <row r="580" spans="1:21" ht="15" thickBot="1" x14ac:dyDescent="0.4">
      <c r="A580" s="162">
        <v>112679107</v>
      </c>
      <c r="B580" s="159"/>
      <c r="C580" s="163" t="s">
        <v>687</v>
      </c>
      <c r="D580" s="164" t="s">
        <v>597</v>
      </c>
      <c r="E580" s="164" t="s">
        <v>35</v>
      </c>
      <c r="F580" s="165">
        <v>192</v>
      </c>
      <c r="G580" s="165" t="s">
        <v>614</v>
      </c>
      <c r="H580" s="179">
        <v>0</v>
      </c>
      <c r="I580" s="179">
        <v>0</v>
      </c>
      <c r="J580" s="183">
        <v>0</v>
      </c>
      <c r="K580" s="179">
        <v>0</v>
      </c>
      <c r="L580" s="179">
        <v>0</v>
      </c>
      <c r="M580" s="167">
        <v>0</v>
      </c>
      <c r="N580" s="167">
        <v>0</v>
      </c>
      <c r="O580" s="179">
        <v>0</v>
      </c>
      <c r="P580" s="179">
        <v>0</v>
      </c>
      <c r="Q580" s="183">
        <v>0</v>
      </c>
      <c r="R580" s="166">
        <v>3311485</v>
      </c>
      <c r="S580" s="179">
        <v>-9068</v>
      </c>
      <c r="T580" s="181">
        <v>-0.27308705449104309</v>
      </c>
      <c r="U580" s="159"/>
    </row>
    <row r="581" spans="1:21" ht="15" thickTop="1" x14ac:dyDescent="0.35">
      <c r="A581" s="159"/>
      <c r="B581" s="2"/>
      <c r="C581" s="206" t="s">
        <v>688</v>
      </c>
      <c r="D581" s="206"/>
      <c r="E581" s="206"/>
      <c r="F581" s="206"/>
      <c r="G581" s="206"/>
      <c r="H581" s="206"/>
      <c r="I581" s="206"/>
      <c r="J581" s="206"/>
      <c r="K581" s="206"/>
      <c r="L581" s="206"/>
      <c r="M581" s="206"/>
      <c r="N581" s="206"/>
      <c r="O581" s="206"/>
      <c r="P581" s="206"/>
      <c r="Q581" s="206"/>
      <c r="R581" s="206"/>
      <c r="S581" s="206"/>
      <c r="T581" s="206"/>
      <c r="U581" s="159"/>
    </row>
    <row r="582" spans="1:21" x14ac:dyDescent="0.35">
      <c r="A582" s="159"/>
      <c r="B582" s="159"/>
      <c r="C582" s="197" t="s">
        <v>689</v>
      </c>
      <c r="D582" s="197"/>
      <c r="E582" s="197"/>
      <c r="F582" s="197"/>
      <c r="G582" s="197"/>
      <c r="H582" s="197"/>
      <c r="I582" s="197"/>
      <c r="J582" s="197"/>
      <c r="K582" s="197"/>
      <c r="L582" s="197"/>
      <c r="M582" s="197"/>
      <c r="N582" s="197"/>
      <c r="O582" s="197"/>
      <c r="P582" s="197"/>
      <c r="Q582" s="197"/>
      <c r="R582" s="197"/>
      <c r="S582" s="197"/>
      <c r="T582" s="197"/>
      <c r="U582" s="159"/>
    </row>
    <row r="586" spans="1:21" x14ac:dyDescent="0.35">
      <c r="P586">
        <f>COUNTIF(P7:P580,"&lt;0")</f>
        <v>6</v>
      </c>
    </row>
    <row r="587" spans="1:21" x14ac:dyDescent="0.35">
      <c r="I587">
        <f>COUNTIF(I7:I580,"&lt;0")</f>
        <v>3</v>
      </c>
    </row>
  </sheetData>
  <sortState xmlns:xlrd2="http://schemas.microsoft.com/office/spreadsheetml/2017/richdata2" ref="B7:T580">
    <sortCondition ref="G7:G580"/>
    <sortCondition ref="D7:D580"/>
    <sortCondition ref="C7:C580"/>
  </sortState>
  <mergeCells count="7">
    <mergeCell ref="C582:T582"/>
    <mergeCell ref="C2:T2"/>
    <mergeCell ref="H4:J4"/>
    <mergeCell ref="K4:N4"/>
    <mergeCell ref="O4:Q4"/>
    <mergeCell ref="R4:T4"/>
    <mergeCell ref="C581:T581"/>
  </mergeCells>
  <printOptions horizontalCentered="1"/>
  <pageMargins left="0.7" right="0.7" top="0.5" bottom="0.5" header="0.3" footer="0.3"/>
  <pageSetup orientation="landscape" r:id="rId1"/>
  <headerFooter>
    <oddHeader>&amp;C&amp;"Georgia Pro Light,Bold"&amp;12Table A. 2026-27 Proposed State Subsidies For Basic, Ready To Learn Block Grant, Special Education, &amp; Career and Technical Education</oddHeader>
    <oddFooter>&amp;L&amp;"Georgia Pro Light,Regular"&amp;8Source. PSEA Research based upon Pennsylvania Department of Education subsidy reporting for 2024-25 to 2026-27 and local education agency annual financial reports from 2016-17 to 2023-24.&amp;R&amp;"Georgia Pro Light,Regular"&amp;8&amp;P</oddFooter>
  </headerFooter>
  <colBreaks count="3" manualBreakCount="3">
    <brk id="10" max="1048575" man="1"/>
    <brk id="14" max="1048575" man="1"/>
    <brk id="1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579"/>
  <sheetViews>
    <sheetView topLeftCell="C543" workbookViewId="0">
      <selection activeCell="O3" sqref="O3"/>
    </sheetView>
  </sheetViews>
  <sheetFormatPr defaultColWidth="9.1796875" defaultRowHeight="14.5" x14ac:dyDescent="0.35"/>
  <cols>
    <col min="1" max="1" width="11.26953125" style="1" bestFit="1" customWidth="1"/>
    <col min="2" max="2" width="9.26953125" style="1" bestFit="1" customWidth="1"/>
    <col min="3" max="3" width="49.26953125" style="1" bestFit="1" customWidth="1"/>
    <col min="4" max="5" width="16.7265625" style="1" bestFit="1" customWidth="1"/>
    <col min="6" max="14" width="9.1796875" style="1"/>
    <col min="15" max="15" width="49.26953125" style="1" bestFit="1" customWidth="1"/>
    <col min="16" max="16" width="11.26953125" style="1" bestFit="1" customWidth="1"/>
    <col min="17" max="16384" width="9.1796875" style="1"/>
  </cols>
  <sheetData>
    <row r="1" spans="1:19" x14ac:dyDescent="0.35">
      <c r="A1" s="1" t="s">
        <v>722</v>
      </c>
      <c r="B1" s="1" t="s">
        <v>718</v>
      </c>
      <c r="C1" s="1" t="s">
        <v>2947</v>
      </c>
      <c r="D1" s="1" t="s">
        <v>883</v>
      </c>
      <c r="E1" s="1" t="s">
        <v>892</v>
      </c>
      <c r="H1" s="1" t="str">
        <f>C1</f>
        <v>pretty_leaname</v>
      </c>
      <c r="I1" s="1" t="str">
        <f>A1</f>
        <v>AUN</v>
      </c>
      <c r="J1" s="1" t="str">
        <f>B1</f>
        <v>AUN_ID</v>
      </c>
      <c r="K1" s="1" t="str">
        <f>D1</f>
        <v>REGIONNAME</v>
      </c>
      <c r="L1" s="1" t="str">
        <f>E1</f>
        <v>COUNTYNAME</v>
      </c>
    </row>
    <row r="2" spans="1:19" x14ac:dyDescent="0.35">
      <c r="A2" s="1">
        <v>101260303</v>
      </c>
      <c r="B2" s="1">
        <v>3</v>
      </c>
      <c r="C2" s="1" t="s">
        <v>2948</v>
      </c>
      <c r="D2" s="1" t="s">
        <v>304</v>
      </c>
      <c r="E2" s="1" t="s">
        <v>303</v>
      </c>
      <c r="H2" s="1" t="str">
        <f t="shared" ref="H2:H65" si="0">C2</f>
        <v>Albert Gallatin Area</v>
      </c>
      <c r="I2" s="1">
        <f t="shared" ref="I2:I65" si="1">A2</f>
        <v>101260303</v>
      </c>
      <c r="J2" s="1">
        <f t="shared" ref="J2:J65" si="2">B2</f>
        <v>3</v>
      </c>
      <c r="K2" s="1" t="str">
        <f t="shared" ref="K2:K65" si="3">D2</f>
        <v>Southwestern</v>
      </c>
      <c r="L2" s="1" t="str">
        <f t="shared" ref="L2:L65" si="4">E2</f>
        <v>Fayette</v>
      </c>
      <c r="O2" s="1" t="str" cm="1">
        <f t="array" ref="O2:S579">_xlfn.SORTBY(H2:L579,H2:H579,1)</f>
        <v>A W Beattie Career Center</v>
      </c>
      <c r="P2" s="1">
        <v>103020407</v>
      </c>
      <c r="Q2" s="1">
        <v>501</v>
      </c>
      <c r="R2" s="1" t="str">
        <v>Western</v>
      </c>
      <c r="S2" s="1" t="str">
        <v>Allegheny</v>
      </c>
    </row>
    <row r="3" spans="1:19" x14ac:dyDescent="0.35">
      <c r="A3" s="1">
        <v>101260803</v>
      </c>
      <c r="B3" s="1">
        <v>52</v>
      </c>
      <c r="C3" s="1" t="s">
        <v>2949</v>
      </c>
      <c r="D3" s="1" t="s">
        <v>304</v>
      </c>
      <c r="E3" s="1" t="s">
        <v>303</v>
      </c>
      <c r="H3" s="1" t="str">
        <f t="shared" si="0"/>
        <v>Brownsville Area</v>
      </c>
      <c r="I3" s="1">
        <f t="shared" si="1"/>
        <v>101260803</v>
      </c>
      <c r="J3" s="1">
        <f t="shared" si="2"/>
        <v>52</v>
      </c>
      <c r="K3" s="1" t="str">
        <f t="shared" si="3"/>
        <v>Southwestern</v>
      </c>
      <c r="L3" s="1" t="str">
        <f t="shared" si="4"/>
        <v>Fayette</v>
      </c>
      <c r="O3" s="1" t="str">
        <v>Abington</v>
      </c>
      <c r="P3" s="1">
        <v>123460302</v>
      </c>
      <c r="Q3" s="1">
        <v>1</v>
      </c>
      <c r="R3" s="1" t="str">
        <v>Mideastern</v>
      </c>
      <c r="S3" s="1" t="str">
        <v>Montgomery</v>
      </c>
    </row>
    <row r="4" spans="1:19" x14ac:dyDescent="0.35">
      <c r="A4" s="1">
        <v>101261302</v>
      </c>
      <c r="B4" s="1">
        <v>100</v>
      </c>
      <c r="C4" s="1" t="s">
        <v>2950</v>
      </c>
      <c r="D4" s="1" t="s">
        <v>304</v>
      </c>
      <c r="E4" s="1" t="s">
        <v>303</v>
      </c>
      <c r="H4" s="1" t="str">
        <f t="shared" si="0"/>
        <v>Connellsville Area</v>
      </c>
      <c r="I4" s="1">
        <f t="shared" si="1"/>
        <v>101261302</v>
      </c>
      <c r="J4" s="1">
        <f t="shared" si="2"/>
        <v>100</v>
      </c>
      <c r="K4" s="1" t="str">
        <f t="shared" si="3"/>
        <v>Southwestern</v>
      </c>
      <c r="L4" s="1" t="str">
        <f t="shared" si="4"/>
        <v>Fayette</v>
      </c>
      <c r="O4" s="1" t="str">
        <v>Abington Heights</v>
      </c>
      <c r="P4" s="1">
        <v>119350303</v>
      </c>
      <c r="Q4" s="1">
        <v>2</v>
      </c>
      <c r="R4" s="1" t="str">
        <v>Northeastern</v>
      </c>
      <c r="S4" s="1" t="str">
        <v>Lackawanna</v>
      </c>
    </row>
    <row r="5" spans="1:19" x14ac:dyDescent="0.35">
      <c r="A5" s="1">
        <v>101262507</v>
      </c>
      <c r="B5" s="1">
        <v>530</v>
      </c>
      <c r="C5" s="1" t="s">
        <v>648</v>
      </c>
      <c r="D5" s="1" t="s">
        <v>304</v>
      </c>
      <c r="E5" s="1" t="s">
        <v>303</v>
      </c>
      <c r="H5" s="1" t="str">
        <f t="shared" si="0"/>
        <v>Fayette County Career &amp; Technical Institute</v>
      </c>
      <c r="I5" s="1">
        <f t="shared" si="1"/>
        <v>101262507</v>
      </c>
      <c r="J5" s="1">
        <f t="shared" si="2"/>
        <v>530</v>
      </c>
      <c r="K5" s="1" t="str">
        <f t="shared" si="3"/>
        <v>Southwestern</v>
      </c>
      <c r="L5" s="1" t="str">
        <f t="shared" si="4"/>
        <v>Fayette</v>
      </c>
      <c r="O5" s="1" t="str">
        <v>Adams Co Tech Institute</v>
      </c>
      <c r="P5" s="1">
        <v>112015106</v>
      </c>
      <c r="Q5" s="1">
        <v>502</v>
      </c>
      <c r="R5" s="1" t="str">
        <v>Southern</v>
      </c>
      <c r="S5" s="1" t="str">
        <v>Adams</v>
      </c>
    </row>
    <row r="6" spans="1:19" x14ac:dyDescent="0.35">
      <c r="A6" s="1">
        <v>101262903</v>
      </c>
      <c r="B6" s="1">
        <v>158</v>
      </c>
      <c r="C6" s="1" t="s">
        <v>2951</v>
      </c>
      <c r="D6" s="1" t="s">
        <v>304</v>
      </c>
      <c r="E6" s="1" t="s">
        <v>303</v>
      </c>
      <c r="H6" s="1" t="str">
        <f t="shared" si="0"/>
        <v>Frazier</v>
      </c>
      <c r="I6" s="1">
        <f t="shared" si="1"/>
        <v>101262903</v>
      </c>
      <c r="J6" s="1">
        <f t="shared" si="2"/>
        <v>158</v>
      </c>
      <c r="K6" s="1" t="str">
        <f t="shared" si="3"/>
        <v>Southwestern</v>
      </c>
      <c r="L6" s="1" t="str">
        <f t="shared" si="4"/>
        <v>Fayette</v>
      </c>
      <c r="O6" s="1" t="str">
        <v>Admiral Peary AVTS</v>
      </c>
      <c r="P6" s="1">
        <v>108110307</v>
      </c>
      <c r="Q6" s="1">
        <v>503</v>
      </c>
      <c r="R6" s="1" t="str">
        <v>Central-Western</v>
      </c>
      <c r="S6" s="1" t="str">
        <v>Cambria</v>
      </c>
    </row>
    <row r="7" spans="1:19" x14ac:dyDescent="0.35">
      <c r="A7" s="1">
        <v>101264003</v>
      </c>
      <c r="B7" s="1">
        <v>224</v>
      </c>
      <c r="C7" s="1" t="s">
        <v>2952</v>
      </c>
      <c r="D7" s="1" t="s">
        <v>304</v>
      </c>
      <c r="E7" s="1" t="s">
        <v>303</v>
      </c>
      <c r="H7" s="1" t="str">
        <f t="shared" si="0"/>
        <v>Laurel Highlands</v>
      </c>
      <c r="I7" s="1">
        <f t="shared" si="1"/>
        <v>101264003</v>
      </c>
      <c r="J7" s="1">
        <f t="shared" si="2"/>
        <v>224</v>
      </c>
      <c r="K7" s="1" t="str">
        <f t="shared" si="3"/>
        <v>Southwestern</v>
      </c>
      <c r="L7" s="1" t="str">
        <f t="shared" si="4"/>
        <v>Fayette</v>
      </c>
      <c r="O7" s="1" t="str">
        <v>Albert Gallatin Area</v>
      </c>
      <c r="P7" s="1">
        <v>101260303</v>
      </c>
      <c r="Q7" s="1">
        <v>3</v>
      </c>
      <c r="R7" s="1" t="str">
        <v>Southwestern</v>
      </c>
      <c r="S7" s="1" t="str">
        <v>Fayette</v>
      </c>
    </row>
    <row r="8" spans="1:19" x14ac:dyDescent="0.35">
      <c r="A8" s="1">
        <v>101266007</v>
      </c>
      <c r="B8" s="1">
        <v>521</v>
      </c>
      <c r="C8" s="1" t="s">
        <v>647</v>
      </c>
      <c r="D8" s="1" t="s">
        <v>304</v>
      </c>
      <c r="E8" s="1" t="s">
        <v>303</v>
      </c>
      <c r="H8" s="1" t="str">
        <f t="shared" si="0"/>
        <v>Connellsville Area Career &amp; Technical Center</v>
      </c>
      <c r="I8" s="1">
        <f t="shared" si="1"/>
        <v>101266007</v>
      </c>
      <c r="J8" s="1">
        <f t="shared" si="2"/>
        <v>521</v>
      </c>
      <c r="K8" s="1" t="str">
        <f t="shared" si="3"/>
        <v>Southwestern</v>
      </c>
      <c r="L8" s="1" t="str">
        <f t="shared" si="4"/>
        <v>Fayette</v>
      </c>
      <c r="O8" s="1" t="str">
        <v>Aliquippa</v>
      </c>
      <c r="P8" s="1">
        <v>127040503</v>
      </c>
      <c r="Q8" s="1">
        <v>4</v>
      </c>
      <c r="R8" s="1" t="str">
        <v>Midwestern</v>
      </c>
      <c r="S8" s="1" t="str">
        <v>Beaver</v>
      </c>
    </row>
    <row r="9" spans="1:19" x14ac:dyDescent="0.35">
      <c r="A9" s="1">
        <v>101268003</v>
      </c>
      <c r="B9" s="1">
        <v>444</v>
      </c>
      <c r="C9" s="1" t="s">
        <v>2953</v>
      </c>
      <c r="D9" s="1" t="s">
        <v>304</v>
      </c>
      <c r="E9" s="1" t="s">
        <v>303</v>
      </c>
      <c r="H9" s="1" t="str">
        <f t="shared" si="0"/>
        <v>Uniontown Area</v>
      </c>
      <c r="I9" s="1">
        <f t="shared" si="1"/>
        <v>101268003</v>
      </c>
      <c r="J9" s="1">
        <f t="shared" si="2"/>
        <v>444</v>
      </c>
      <c r="K9" s="1" t="str">
        <f t="shared" si="3"/>
        <v>Southwestern</v>
      </c>
      <c r="L9" s="1" t="str">
        <f t="shared" si="4"/>
        <v>Fayette</v>
      </c>
      <c r="O9" s="1" t="str">
        <v>Allegheny Valley</v>
      </c>
      <c r="P9" s="1">
        <v>103020603</v>
      </c>
      <c r="Q9" s="1">
        <v>5</v>
      </c>
      <c r="R9" s="1" t="str">
        <v>Western</v>
      </c>
      <c r="S9" s="1" t="str">
        <v>Allegheny</v>
      </c>
    </row>
    <row r="10" spans="1:19" x14ac:dyDescent="0.35">
      <c r="A10" s="1">
        <v>101301303</v>
      </c>
      <c r="B10" s="1">
        <v>66</v>
      </c>
      <c r="C10" s="1" t="s">
        <v>2954</v>
      </c>
      <c r="D10" s="1" t="s">
        <v>304</v>
      </c>
      <c r="E10" s="1" t="s">
        <v>323</v>
      </c>
      <c r="H10" s="1" t="str">
        <f t="shared" si="0"/>
        <v>Carmichaels Area</v>
      </c>
      <c r="I10" s="1">
        <f t="shared" si="1"/>
        <v>101301303</v>
      </c>
      <c r="J10" s="1">
        <f t="shared" si="2"/>
        <v>66</v>
      </c>
      <c r="K10" s="1" t="str">
        <f t="shared" si="3"/>
        <v>Southwestern</v>
      </c>
      <c r="L10" s="1" t="str">
        <f t="shared" si="4"/>
        <v>Greene</v>
      </c>
      <c r="O10" s="1" t="str">
        <v>Allegheny-Clarion Valley</v>
      </c>
      <c r="P10" s="1">
        <v>106160303</v>
      </c>
      <c r="Q10" s="1">
        <v>6</v>
      </c>
      <c r="R10" s="1" t="str">
        <v>Midwestern</v>
      </c>
      <c r="S10" s="1" t="str">
        <v>Clarion</v>
      </c>
    </row>
    <row r="11" spans="1:19" x14ac:dyDescent="0.35">
      <c r="A11" s="1">
        <v>101301403</v>
      </c>
      <c r="B11" s="1">
        <v>74</v>
      </c>
      <c r="C11" s="1" t="s">
        <v>2955</v>
      </c>
      <c r="D11" s="1" t="s">
        <v>304</v>
      </c>
      <c r="E11" s="1" t="s">
        <v>323</v>
      </c>
      <c r="H11" s="1" t="str">
        <f t="shared" si="0"/>
        <v>Central Greene</v>
      </c>
      <c r="I11" s="1">
        <f t="shared" si="1"/>
        <v>101301403</v>
      </c>
      <c r="J11" s="1">
        <f t="shared" si="2"/>
        <v>74</v>
      </c>
      <c r="K11" s="1" t="str">
        <f t="shared" si="3"/>
        <v>Southwestern</v>
      </c>
      <c r="L11" s="1" t="str">
        <f t="shared" si="4"/>
        <v>Greene</v>
      </c>
      <c r="O11" s="1" t="str">
        <v>Allentown City</v>
      </c>
      <c r="P11" s="1">
        <v>121390302</v>
      </c>
      <c r="Q11" s="1">
        <v>7</v>
      </c>
      <c r="R11" s="1" t="str">
        <v>Eastern</v>
      </c>
      <c r="S11" s="1" t="str">
        <v>Lehigh</v>
      </c>
    </row>
    <row r="12" spans="1:19" x14ac:dyDescent="0.35">
      <c r="A12" s="1">
        <v>101302607</v>
      </c>
      <c r="B12" s="1">
        <v>536</v>
      </c>
      <c r="C12" s="1" t="s">
        <v>651</v>
      </c>
      <c r="D12" s="1" t="s">
        <v>304</v>
      </c>
      <c r="E12" s="1" t="s">
        <v>323</v>
      </c>
      <c r="H12" s="1" t="str">
        <f t="shared" si="0"/>
        <v>Greene County CTC</v>
      </c>
      <c r="I12" s="1">
        <f t="shared" si="1"/>
        <v>101302607</v>
      </c>
      <c r="J12" s="1">
        <f t="shared" si="2"/>
        <v>536</v>
      </c>
      <c r="K12" s="1" t="str">
        <f t="shared" si="3"/>
        <v>Southwestern</v>
      </c>
      <c r="L12" s="1" t="str">
        <f t="shared" si="4"/>
        <v>Greene</v>
      </c>
      <c r="O12" s="1" t="str">
        <v>Altoona Area</v>
      </c>
      <c r="P12" s="1">
        <v>108070502</v>
      </c>
      <c r="Q12" s="1">
        <v>8</v>
      </c>
      <c r="R12" s="1" t="str">
        <v>Central</v>
      </c>
      <c r="S12" s="1" t="str">
        <v>Blair</v>
      </c>
    </row>
    <row r="13" spans="1:19" x14ac:dyDescent="0.35">
      <c r="A13" s="1">
        <v>101303503</v>
      </c>
      <c r="B13" s="1">
        <v>202</v>
      </c>
      <c r="C13" s="1" t="s">
        <v>2956</v>
      </c>
      <c r="D13" s="1" t="s">
        <v>304</v>
      </c>
      <c r="E13" s="1" t="s">
        <v>323</v>
      </c>
      <c r="H13" s="1" t="str">
        <f t="shared" si="0"/>
        <v>Jefferson-Morgan</v>
      </c>
      <c r="I13" s="1">
        <f t="shared" si="1"/>
        <v>101303503</v>
      </c>
      <c r="J13" s="1">
        <f t="shared" si="2"/>
        <v>202</v>
      </c>
      <c r="K13" s="1" t="str">
        <f t="shared" si="3"/>
        <v>Southwestern</v>
      </c>
      <c r="L13" s="1" t="str">
        <f t="shared" si="4"/>
        <v>Greene</v>
      </c>
      <c r="O13" s="1" t="str">
        <v>Ambridge Area</v>
      </c>
      <c r="P13" s="1">
        <v>127040703</v>
      </c>
      <c r="Q13" s="1">
        <v>9</v>
      </c>
      <c r="R13" s="1" t="str">
        <v>Midwestern</v>
      </c>
      <c r="S13" s="1" t="str">
        <v>Beaver</v>
      </c>
    </row>
    <row r="14" spans="1:19" x14ac:dyDescent="0.35">
      <c r="A14" s="1">
        <v>101306503</v>
      </c>
      <c r="B14" s="1">
        <v>404</v>
      </c>
      <c r="C14" s="1" t="s">
        <v>2957</v>
      </c>
      <c r="D14" s="1" t="s">
        <v>304</v>
      </c>
      <c r="E14" s="1" t="s">
        <v>323</v>
      </c>
      <c r="H14" s="1" t="str">
        <f t="shared" si="0"/>
        <v>Southeastern Greene</v>
      </c>
      <c r="I14" s="1">
        <f t="shared" si="1"/>
        <v>101306503</v>
      </c>
      <c r="J14" s="1">
        <f t="shared" si="2"/>
        <v>404</v>
      </c>
      <c r="K14" s="1" t="str">
        <f t="shared" si="3"/>
        <v>Southwestern</v>
      </c>
      <c r="L14" s="1" t="str">
        <f t="shared" si="4"/>
        <v>Greene</v>
      </c>
      <c r="O14" s="1" t="str">
        <v>Annville-Cleona</v>
      </c>
      <c r="P14" s="1">
        <v>113380303</v>
      </c>
      <c r="Q14" s="1">
        <v>10</v>
      </c>
      <c r="R14" s="1" t="str">
        <v>Southern</v>
      </c>
      <c r="S14" s="1" t="str">
        <v>Lebanon</v>
      </c>
    </row>
    <row r="15" spans="1:19" x14ac:dyDescent="0.35">
      <c r="A15" s="1">
        <v>101308503</v>
      </c>
      <c r="B15" s="1">
        <v>471</v>
      </c>
      <c r="C15" s="1" t="s">
        <v>2958</v>
      </c>
      <c r="D15" s="1" t="s">
        <v>304</v>
      </c>
      <c r="E15" s="1" t="s">
        <v>323</v>
      </c>
      <c r="H15" s="1" t="str">
        <f t="shared" si="0"/>
        <v>West Greene</v>
      </c>
      <c r="I15" s="1">
        <f t="shared" si="1"/>
        <v>101308503</v>
      </c>
      <c r="J15" s="1">
        <f t="shared" si="2"/>
        <v>471</v>
      </c>
      <c r="K15" s="1" t="str">
        <f t="shared" si="3"/>
        <v>Southwestern</v>
      </c>
      <c r="L15" s="1" t="str">
        <f t="shared" si="4"/>
        <v>Greene</v>
      </c>
      <c r="O15" s="1" t="str">
        <v>Antietam</v>
      </c>
      <c r="P15" s="1">
        <v>114060503</v>
      </c>
      <c r="Q15" s="1">
        <v>11</v>
      </c>
      <c r="R15" s="1" t="str">
        <v>Eastern</v>
      </c>
      <c r="S15" s="1" t="str">
        <v>Berks</v>
      </c>
    </row>
    <row r="16" spans="1:19" x14ac:dyDescent="0.35">
      <c r="A16" s="1">
        <v>101630504</v>
      </c>
      <c r="B16" s="1">
        <v>16</v>
      </c>
      <c r="C16" s="1" t="s">
        <v>2959</v>
      </c>
      <c r="D16" s="1" t="s">
        <v>304</v>
      </c>
      <c r="E16" s="1" t="s">
        <v>558</v>
      </c>
      <c r="H16" s="1" t="str">
        <f t="shared" si="0"/>
        <v>Avella Area</v>
      </c>
      <c r="I16" s="1">
        <f t="shared" si="1"/>
        <v>101630504</v>
      </c>
      <c r="J16" s="1">
        <f t="shared" si="2"/>
        <v>16</v>
      </c>
      <c r="K16" s="1" t="str">
        <f t="shared" si="3"/>
        <v>Southwestern</v>
      </c>
      <c r="L16" s="1" t="str">
        <f t="shared" si="4"/>
        <v>Washington</v>
      </c>
      <c r="O16" s="1" t="str">
        <v>Apollo-Ridge</v>
      </c>
      <c r="P16" s="1">
        <v>128030603</v>
      </c>
      <c r="Q16" s="1">
        <v>12</v>
      </c>
      <c r="R16" s="1" t="str">
        <v>Central-Western</v>
      </c>
      <c r="S16" s="1" t="str">
        <v>Armstrong</v>
      </c>
    </row>
    <row r="17" spans="1:19" x14ac:dyDescent="0.35">
      <c r="A17" s="1">
        <v>101630903</v>
      </c>
      <c r="B17" s="1">
        <v>29</v>
      </c>
      <c r="C17" s="1" t="s">
        <v>2960</v>
      </c>
      <c r="D17" s="1" t="s">
        <v>304</v>
      </c>
      <c r="E17" s="1" t="s">
        <v>558</v>
      </c>
      <c r="H17" s="1" t="str">
        <f t="shared" si="0"/>
        <v>Bentworth</v>
      </c>
      <c r="I17" s="1">
        <f t="shared" si="1"/>
        <v>101630903</v>
      </c>
      <c r="J17" s="1">
        <f t="shared" si="2"/>
        <v>29</v>
      </c>
      <c r="K17" s="1" t="str">
        <f t="shared" si="3"/>
        <v>Southwestern</v>
      </c>
      <c r="L17" s="1" t="str">
        <f t="shared" si="4"/>
        <v>Washington</v>
      </c>
      <c r="O17" s="1" t="str">
        <v>Armstrong</v>
      </c>
      <c r="P17" s="1">
        <v>128030852</v>
      </c>
      <c r="Q17" s="1">
        <v>13</v>
      </c>
      <c r="R17" s="1" t="str">
        <v>Central-Western</v>
      </c>
      <c r="S17" s="1" t="str">
        <v>Armstrong</v>
      </c>
    </row>
    <row r="18" spans="1:19" x14ac:dyDescent="0.35">
      <c r="A18" s="1">
        <v>101631003</v>
      </c>
      <c r="B18" s="1">
        <v>35</v>
      </c>
      <c r="C18" s="1" t="s">
        <v>2961</v>
      </c>
      <c r="D18" s="1" t="s">
        <v>304</v>
      </c>
      <c r="E18" s="1" t="s">
        <v>558</v>
      </c>
      <c r="H18" s="1" t="str">
        <f t="shared" si="0"/>
        <v>Bethlehem-Center</v>
      </c>
      <c r="I18" s="1">
        <f t="shared" si="1"/>
        <v>101631003</v>
      </c>
      <c r="J18" s="1">
        <f t="shared" si="2"/>
        <v>35</v>
      </c>
      <c r="K18" s="1" t="str">
        <f t="shared" si="3"/>
        <v>Southwestern</v>
      </c>
      <c r="L18" s="1" t="str">
        <f t="shared" si="4"/>
        <v>Washington</v>
      </c>
      <c r="O18" s="1" t="str">
        <v>Athens Area</v>
      </c>
      <c r="P18" s="1">
        <v>117080503</v>
      </c>
      <c r="Q18" s="1">
        <v>14</v>
      </c>
      <c r="R18" s="1" t="str">
        <v>Northeastern</v>
      </c>
      <c r="S18" s="1" t="str">
        <v>Bradford</v>
      </c>
    </row>
    <row r="19" spans="1:19" x14ac:dyDescent="0.35">
      <c r="A19" s="1">
        <v>101631203</v>
      </c>
      <c r="B19" s="1">
        <v>54</v>
      </c>
      <c r="C19" s="1" t="s">
        <v>2962</v>
      </c>
      <c r="D19" s="1" t="s">
        <v>304</v>
      </c>
      <c r="E19" s="1" t="s">
        <v>558</v>
      </c>
      <c r="H19" s="1" t="str">
        <f t="shared" si="0"/>
        <v>Burgettstown Area</v>
      </c>
      <c r="I19" s="1">
        <f t="shared" si="1"/>
        <v>101631203</v>
      </c>
      <c r="J19" s="1">
        <f t="shared" si="2"/>
        <v>54</v>
      </c>
      <c r="K19" s="1" t="str">
        <f t="shared" si="3"/>
        <v>Southwestern</v>
      </c>
      <c r="L19" s="1" t="str">
        <f t="shared" si="4"/>
        <v>Washington</v>
      </c>
      <c r="O19" s="1" t="str">
        <v>Austin Area</v>
      </c>
      <c r="P19" s="1">
        <v>109530304</v>
      </c>
      <c r="Q19" s="1">
        <v>15</v>
      </c>
      <c r="R19" s="1" t="str">
        <v>Central</v>
      </c>
      <c r="S19" s="1" t="str">
        <v>Potter</v>
      </c>
    </row>
    <row r="20" spans="1:19" x14ac:dyDescent="0.35">
      <c r="A20" s="1">
        <v>101631503</v>
      </c>
      <c r="B20" s="1">
        <v>57</v>
      </c>
      <c r="C20" s="1" t="s">
        <v>2963</v>
      </c>
      <c r="D20" s="1" t="s">
        <v>304</v>
      </c>
      <c r="E20" s="1" t="s">
        <v>558</v>
      </c>
      <c r="H20" s="1" t="str">
        <f t="shared" si="0"/>
        <v>California Area</v>
      </c>
      <c r="I20" s="1">
        <f t="shared" si="1"/>
        <v>101631503</v>
      </c>
      <c r="J20" s="1">
        <f t="shared" si="2"/>
        <v>57</v>
      </c>
      <c r="K20" s="1" t="str">
        <f t="shared" si="3"/>
        <v>Southwestern</v>
      </c>
      <c r="L20" s="1" t="str">
        <f t="shared" si="4"/>
        <v>Washington</v>
      </c>
      <c r="O20" s="1" t="str">
        <v>Avella Area</v>
      </c>
      <c r="P20" s="1">
        <v>101630504</v>
      </c>
      <c r="Q20" s="1">
        <v>16</v>
      </c>
      <c r="R20" s="1" t="str">
        <v>Southwestern</v>
      </c>
      <c r="S20" s="1" t="str">
        <v>Washington</v>
      </c>
    </row>
    <row r="21" spans="1:19" x14ac:dyDescent="0.35">
      <c r="A21" s="1">
        <v>101631703</v>
      </c>
      <c r="B21" s="1">
        <v>61</v>
      </c>
      <c r="C21" s="1" t="s">
        <v>2964</v>
      </c>
      <c r="D21" s="1" t="s">
        <v>304</v>
      </c>
      <c r="E21" s="1" t="s">
        <v>558</v>
      </c>
      <c r="H21" s="1" t="str">
        <f t="shared" si="0"/>
        <v>Canon-Mcmillan</v>
      </c>
      <c r="I21" s="1">
        <f t="shared" si="1"/>
        <v>101631703</v>
      </c>
      <c r="J21" s="1">
        <f t="shared" si="2"/>
        <v>61</v>
      </c>
      <c r="K21" s="1" t="str">
        <f t="shared" si="3"/>
        <v>Southwestern</v>
      </c>
      <c r="L21" s="1" t="str">
        <f t="shared" si="4"/>
        <v>Washington</v>
      </c>
      <c r="O21" s="1" t="str">
        <v>Avon Grove</v>
      </c>
      <c r="P21" s="1">
        <v>124150503</v>
      </c>
      <c r="Q21" s="1">
        <v>17</v>
      </c>
      <c r="R21" s="1" t="str">
        <v>Southeastern</v>
      </c>
      <c r="S21" s="1" t="str">
        <v>Chester</v>
      </c>
    </row>
    <row r="22" spans="1:19" x14ac:dyDescent="0.35">
      <c r="A22" s="1">
        <v>101631803</v>
      </c>
      <c r="B22" s="1">
        <v>78</v>
      </c>
      <c r="C22" s="1" t="s">
        <v>2965</v>
      </c>
      <c r="D22" s="1" t="s">
        <v>304</v>
      </c>
      <c r="E22" s="1" t="s">
        <v>558</v>
      </c>
      <c r="H22" s="1" t="str">
        <f t="shared" si="0"/>
        <v>Charleroi</v>
      </c>
      <c r="I22" s="1">
        <f t="shared" si="1"/>
        <v>101631803</v>
      </c>
      <c r="J22" s="1">
        <f t="shared" si="2"/>
        <v>78</v>
      </c>
      <c r="K22" s="1" t="str">
        <f t="shared" si="3"/>
        <v>Southwestern</v>
      </c>
      <c r="L22" s="1" t="str">
        <f t="shared" si="4"/>
        <v>Washington</v>
      </c>
      <c r="O22" s="1" t="str">
        <v>Avonworth</v>
      </c>
      <c r="P22" s="1">
        <v>103020753</v>
      </c>
      <c r="Q22" s="1">
        <v>18</v>
      </c>
      <c r="R22" s="1" t="str">
        <v>Western</v>
      </c>
      <c r="S22" s="1" t="str">
        <v>Allegheny</v>
      </c>
    </row>
    <row r="23" spans="1:19" x14ac:dyDescent="0.35">
      <c r="A23" s="1">
        <v>101631903</v>
      </c>
      <c r="B23" s="1">
        <v>80</v>
      </c>
      <c r="C23" s="1" t="s">
        <v>2966</v>
      </c>
      <c r="D23" s="1" t="s">
        <v>304</v>
      </c>
      <c r="E23" s="1" t="s">
        <v>558</v>
      </c>
      <c r="H23" s="1" t="str">
        <f t="shared" si="0"/>
        <v>Chartiers-Houston</v>
      </c>
      <c r="I23" s="1">
        <f t="shared" si="1"/>
        <v>101631903</v>
      </c>
      <c r="J23" s="1">
        <f t="shared" si="2"/>
        <v>80</v>
      </c>
      <c r="K23" s="1" t="str">
        <f t="shared" si="3"/>
        <v>Southwestern</v>
      </c>
      <c r="L23" s="1" t="str">
        <f t="shared" si="4"/>
        <v>Washington</v>
      </c>
      <c r="O23" s="1" t="str">
        <v>Bald Eagle Area</v>
      </c>
      <c r="P23" s="1">
        <v>110141003</v>
      </c>
      <c r="Q23" s="1">
        <v>19</v>
      </c>
      <c r="R23" s="1" t="str">
        <v>Central</v>
      </c>
      <c r="S23" s="1" t="str">
        <v>Centre</v>
      </c>
    </row>
    <row r="24" spans="1:19" x14ac:dyDescent="0.35">
      <c r="A24" s="1">
        <v>101632403</v>
      </c>
      <c r="B24" s="1">
        <v>153</v>
      </c>
      <c r="C24" s="1" t="s">
        <v>2967</v>
      </c>
      <c r="D24" s="1" t="s">
        <v>304</v>
      </c>
      <c r="E24" s="1" t="s">
        <v>558</v>
      </c>
      <c r="H24" s="1" t="str">
        <f t="shared" si="0"/>
        <v>Fort Cherry</v>
      </c>
      <c r="I24" s="1">
        <f t="shared" si="1"/>
        <v>101632403</v>
      </c>
      <c r="J24" s="1">
        <f t="shared" si="2"/>
        <v>153</v>
      </c>
      <c r="K24" s="1" t="str">
        <f t="shared" si="3"/>
        <v>Southwestern</v>
      </c>
      <c r="L24" s="1" t="str">
        <f t="shared" si="4"/>
        <v>Washington</v>
      </c>
      <c r="O24" s="1" t="str">
        <v>Baldwin-Whitehall</v>
      </c>
      <c r="P24" s="1">
        <v>103021102</v>
      </c>
      <c r="Q24" s="1">
        <v>20</v>
      </c>
      <c r="R24" s="1" t="str">
        <v>Western</v>
      </c>
      <c r="S24" s="1" t="str">
        <v>Allegheny</v>
      </c>
    </row>
    <row r="25" spans="1:19" x14ac:dyDescent="0.35">
      <c r="A25" s="1">
        <v>101633903</v>
      </c>
      <c r="B25" s="1">
        <v>242</v>
      </c>
      <c r="C25" s="1" t="s">
        <v>2968</v>
      </c>
      <c r="D25" s="1" t="s">
        <v>304</v>
      </c>
      <c r="E25" s="1" t="s">
        <v>558</v>
      </c>
      <c r="H25" s="1" t="str">
        <f t="shared" si="0"/>
        <v>Mcguffey</v>
      </c>
      <c r="I25" s="1">
        <f t="shared" si="1"/>
        <v>101633903</v>
      </c>
      <c r="J25" s="1">
        <f t="shared" si="2"/>
        <v>242</v>
      </c>
      <c r="K25" s="1" t="str">
        <f t="shared" si="3"/>
        <v>Southwestern</v>
      </c>
      <c r="L25" s="1" t="str">
        <f t="shared" si="4"/>
        <v>Washington</v>
      </c>
      <c r="O25" s="1" t="str">
        <v>Bangor Area</v>
      </c>
      <c r="P25" s="1">
        <v>120480803</v>
      </c>
      <c r="Q25" s="1">
        <v>21</v>
      </c>
      <c r="R25" s="1" t="str">
        <v>Eastern</v>
      </c>
      <c r="S25" s="1" t="str">
        <v>Northampton</v>
      </c>
    </row>
    <row r="26" spans="1:19" x14ac:dyDescent="0.35">
      <c r="A26" s="1">
        <v>101634207</v>
      </c>
      <c r="B26" s="1">
        <v>554</v>
      </c>
      <c r="C26" s="1" t="s">
        <v>682</v>
      </c>
      <c r="D26" s="1" t="s">
        <v>304</v>
      </c>
      <c r="E26" s="1" t="s">
        <v>558</v>
      </c>
      <c r="H26" s="1" t="str">
        <f t="shared" si="0"/>
        <v>Mon Valley CTC</v>
      </c>
      <c r="I26" s="1">
        <f t="shared" si="1"/>
        <v>101634207</v>
      </c>
      <c r="J26" s="1">
        <f t="shared" si="2"/>
        <v>554</v>
      </c>
      <c r="K26" s="1" t="str">
        <f t="shared" si="3"/>
        <v>Southwestern</v>
      </c>
      <c r="L26" s="1" t="str">
        <f t="shared" si="4"/>
        <v>Washington</v>
      </c>
      <c r="O26" s="1" t="str">
        <v>Beaver Area</v>
      </c>
      <c r="P26" s="1">
        <v>127041203</v>
      </c>
      <c r="Q26" s="1">
        <v>22</v>
      </c>
      <c r="R26" s="1" t="str">
        <v>Midwestern</v>
      </c>
      <c r="S26" s="1" t="str">
        <v>Beaver</v>
      </c>
    </row>
    <row r="27" spans="1:19" x14ac:dyDescent="0.35">
      <c r="A27" s="1">
        <v>101636503</v>
      </c>
      <c r="B27" s="1">
        <v>334</v>
      </c>
      <c r="C27" s="1" t="s">
        <v>2969</v>
      </c>
      <c r="D27" s="1" t="s">
        <v>304</v>
      </c>
      <c r="E27" s="1" t="s">
        <v>558</v>
      </c>
      <c r="H27" s="1" t="str">
        <f t="shared" si="0"/>
        <v>Peters Township</v>
      </c>
      <c r="I27" s="1">
        <f t="shared" si="1"/>
        <v>101636503</v>
      </c>
      <c r="J27" s="1">
        <f t="shared" si="2"/>
        <v>334</v>
      </c>
      <c r="K27" s="1" t="str">
        <f t="shared" si="3"/>
        <v>Southwestern</v>
      </c>
      <c r="L27" s="1" t="str">
        <f t="shared" si="4"/>
        <v>Washington</v>
      </c>
      <c r="O27" s="1" t="str">
        <v>Beaver County CTC</v>
      </c>
      <c r="P27" s="1">
        <v>127041307</v>
      </c>
      <c r="Q27" s="1">
        <v>504</v>
      </c>
      <c r="R27" s="1" t="str">
        <v>Midwestern</v>
      </c>
      <c r="S27" s="1" t="str">
        <v>Beaver</v>
      </c>
    </row>
    <row r="28" spans="1:19" x14ac:dyDescent="0.35">
      <c r="A28" s="1">
        <v>101637002</v>
      </c>
      <c r="B28" s="1">
        <v>362</v>
      </c>
      <c r="C28" s="1" t="s">
        <v>2970</v>
      </c>
      <c r="D28" s="1" t="s">
        <v>304</v>
      </c>
      <c r="E28" s="1" t="s">
        <v>558</v>
      </c>
      <c r="H28" s="1" t="str">
        <f t="shared" si="0"/>
        <v>Ringgold</v>
      </c>
      <c r="I28" s="1">
        <f t="shared" si="1"/>
        <v>101637002</v>
      </c>
      <c r="J28" s="1">
        <f t="shared" si="2"/>
        <v>362</v>
      </c>
      <c r="K28" s="1" t="str">
        <f t="shared" si="3"/>
        <v>Southwestern</v>
      </c>
      <c r="L28" s="1" t="str">
        <f t="shared" si="4"/>
        <v>Washington</v>
      </c>
      <c r="O28" s="1" t="str">
        <v>Bedford Area</v>
      </c>
      <c r="P28" s="1">
        <v>108051003</v>
      </c>
      <c r="Q28" s="1">
        <v>23</v>
      </c>
      <c r="R28" s="1" t="str">
        <v>Central-Western</v>
      </c>
      <c r="S28" s="1" t="str">
        <v>Bedford</v>
      </c>
    </row>
    <row r="29" spans="1:19" x14ac:dyDescent="0.35">
      <c r="A29" s="1">
        <v>101638003</v>
      </c>
      <c r="B29" s="1">
        <v>432</v>
      </c>
      <c r="C29" s="1" t="s">
        <v>2971</v>
      </c>
      <c r="D29" s="1" t="s">
        <v>304</v>
      </c>
      <c r="E29" s="1" t="s">
        <v>558</v>
      </c>
      <c r="H29" s="1" t="str">
        <f t="shared" si="0"/>
        <v>Trinity Area</v>
      </c>
      <c r="I29" s="1">
        <f t="shared" si="1"/>
        <v>101638003</v>
      </c>
      <c r="J29" s="1">
        <f t="shared" si="2"/>
        <v>432</v>
      </c>
      <c r="K29" s="1" t="str">
        <f t="shared" si="3"/>
        <v>Southwestern</v>
      </c>
      <c r="L29" s="1" t="str">
        <f t="shared" si="4"/>
        <v>Washington</v>
      </c>
      <c r="O29" s="1" t="str">
        <v>Bedford County Technical Center</v>
      </c>
      <c r="P29" s="1">
        <v>108051307</v>
      </c>
      <c r="Q29" s="1">
        <v>505</v>
      </c>
      <c r="R29" s="1" t="str">
        <v>Central-Western</v>
      </c>
      <c r="S29" s="1" t="str">
        <v>Bedford</v>
      </c>
    </row>
    <row r="30" spans="1:19" x14ac:dyDescent="0.35">
      <c r="A30" s="1">
        <v>101638803</v>
      </c>
      <c r="B30" s="1">
        <v>462</v>
      </c>
      <c r="C30" s="1" t="s">
        <v>558</v>
      </c>
      <c r="D30" s="1" t="s">
        <v>304</v>
      </c>
      <c r="E30" s="1" t="s">
        <v>558</v>
      </c>
      <c r="H30" s="1" t="str">
        <f t="shared" si="0"/>
        <v>Washington</v>
      </c>
      <c r="I30" s="1">
        <f t="shared" si="1"/>
        <v>101638803</v>
      </c>
      <c r="J30" s="1">
        <f t="shared" si="2"/>
        <v>462</v>
      </c>
      <c r="K30" s="1" t="str">
        <f t="shared" si="3"/>
        <v>Southwestern</v>
      </c>
      <c r="L30" s="1" t="str">
        <f t="shared" si="4"/>
        <v>Washington</v>
      </c>
      <c r="O30" s="1" t="str">
        <v>Belle Vernon Area</v>
      </c>
      <c r="P30" s="1">
        <v>107650603</v>
      </c>
      <c r="Q30" s="1">
        <v>24</v>
      </c>
      <c r="R30" s="1" t="str">
        <v>Southwestern</v>
      </c>
      <c r="S30" s="1" t="str">
        <v>Westmoreland</v>
      </c>
    </row>
    <row r="31" spans="1:19" x14ac:dyDescent="0.35">
      <c r="A31" s="1">
        <v>101638907</v>
      </c>
      <c r="B31" s="1">
        <v>575</v>
      </c>
      <c r="C31" s="1" t="s">
        <v>683</v>
      </c>
      <c r="D31" s="1" t="s">
        <v>304</v>
      </c>
      <c r="E31" s="1" t="s">
        <v>558</v>
      </c>
      <c r="H31" s="1" t="str">
        <f t="shared" si="0"/>
        <v>Western Area CTC</v>
      </c>
      <c r="I31" s="1">
        <f t="shared" si="1"/>
        <v>101638907</v>
      </c>
      <c r="J31" s="1">
        <f t="shared" si="2"/>
        <v>575</v>
      </c>
      <c r="K31" s="1" t="str">
        <f t="shared" si="3"/>
        <v>Southwestern</v>
      </c>
      <c r="L31" s="1" t="str">
        <f t="shared" si="4"/>
        <v>Washington</v>
      </c>
      <c r="O31" s="1" t="str">
        <v>Bellefonte Area</v>
      </c>
      <c r="P31" s="1">
        <v>110141103</v>
      </c>
      <c r="Q31" s="1">
        <v>25</v>
      </c>
      <c r="R31" s="1" t="str">
        <v>Central</v>
      </c>
      <c r="S31" s="1" t="str">
        <v>Centre</v>
      </c>
    </row>
    <row r="32" spans="1:19" x14ac:dyDescent="0.35">
      <c r="A32" s="1">
        <v>102025007</v>
      </c>
      <c r="B32" s="1">
        <v>563</v>
      </c>
      <c r="C32" s="1" t="s">
        <v>3439</v>
      </c>
      <c r="D32" s="1" t="s">
        <v>44</v>
      </c>
      <c r="E32" s="1" t="s">
        <v>43</v>
      </c>
      <c r="H32" s="1" t="str">
        <f t="shared" si="0"/>
        <v>Pittsburgh Avts</v>
      </c>
      <c r="I32" s="1">
        <f t="shared" si="1"/>
        <v>102025007</v>
      </c>
      <c r="J32" s="1">
        <f t="shared" si="2"/>
        <v>563</v>
      </c>
      <c r="K32" s="1" t="str">
        <f t="shared" si="3"/>
        <v>Western</v>
      </c>
      <c r="L32" s="1" t="str">
        <f t="shared" si="4"/>
        <v>Allegheny</v>
      </c>
      <c r="O32" s="1" t="str">
        <v>Bellwood-Antis</v>
      </c>
      <c r="P32" s="1">
        <v>108071003</v>
      </c>
      <c r="Q32" s="1">
        <v>26</v>
      </c>
      <c r="R32" s="1" t="str">
        <v>Central</v>
      </c>
      <c r="S32" s="1" t="str">
        <v>Blair</v>
      </c>
    </row>
    <row r="33" spans="1:19" x14ac:dyDescent="0.35">
      <c r="A33" s="1">
        <v>102027451</v>
      </c>
      <c r="B33" s="1">
        <v>340</v>
      </c>
      <c r="C33" s="1" t="s">
        <v>2972</v>
      </c>
      <c r="D33" s="1" t="s">
        <v>44</v>
      </c>
      <c r="E33" s="1" t="s">
        <v>43</v>
      </c>
      <c r="H33" s="1" t="str">
        <f t="shared" si="0"/>
        <v>Pittsburgh</v>
      </c>
      <c r="I33" s="1">
        <f t="shared" si="1"/>
        <v>102027451</v>
      </c>
      <c r="J33" s="1">
        <f t="shared" si="2"/>
        <v>340</v>
      </c>
      <c r="K33" s="1" t="str">
        <f t="shared" si="3"/>
        <v>Western</v>
      </c>
      <c r="L33" s="1" t="str">
        <f t="shared" si="4"/>
        <v>Allegheny</v>
      </c>
      <c r="O33" s="1" t="str">
        <v>Bensalem Township</v>
      </c>
      <c r="P33" s="1">
        <v>122091002</v>
      </c>
      <c r="Q33" s="1">
        <v>27</v>
      </c>
      <c r="R33" s="1" t="str">
        <v>Mideastern</v>
      </c>
      <c r="S33" s="1" t="str">
        <v>Bucks</v>
      </c>
    </row>
    <row r="34" spans="1:19" x14ac:dyDescent="0.35">
      <c r="A34" s="1">
        <v>103020407</v>
      </c>
      <c r="B34" s="1">
        <v>501</v>
      </c>
      <c r="C34" s="1" t="s">
        <v>615</v>
      </c>
      <c r="D34" s="1" t="s">
        <v>44</v>
      </c>
      <c r="E34" s="1" t="s">
        <v>43</v>
      </c>
      <c r="H34" s="1" t="str">
        <f t="shared" si="0"/>
        <v>A W Beattie Career Center</v>
      </c>
      <c r="I34" s="1">
        <f t="shared" si="1"/>
        <v>103020407</v>
      </c>
      <c r="J34" s="1">
        <f t="shared" si="2"/>
        <v>501</v>
      </c>
      <c r="K34" s="1" t="str">
        <f t="shared" si="3"/>
        <v>Western</v>
      </c>
      <c r="L34" s="1" t="str">
        <f t="shared" si="4"/>
        <v>Allegheny</v>
      </c>
      <c r="O34" s="1" t="str">
        <v>Benton Area</v>
      </c>
      <c r="P34" s="1">
        <v>116191004</v>
      </c>
      <c r="Q34" s="1">
        <v>28</v>
      </c>
      <c r="R34" s="1" t="str">
        <v>Northeastern</v>
      </c>
      <c r="S34" s="1" t="str">
        <v>Columbia</v>
      </c>
    </row>
    <row r="35" spans="1:19" x14ac:dyDescent="0.35">
      <c r="A35" s="1">
        <v>103020603</v>
      </c>
      <c r="B35" s="1">
        <v>5</v>
      </c>
      <c r="C35" s="1" t="s">
        <v>2973</v>
      </c>
      <c r="D35" s="1" t="s">
        <v>44</v>
      </c>
      <c r="E35" s="1" t="s">
        <v>43</v>
      </c>
      <c r="H35" s="1" t="str">
        <f t="shared" si="0"/>
        <v>Allegheny Valley</v>
      </c>
      <c r="I35" s="1">
        <f t="shared" si="1"/>
        <v>103020603</v>
      </c>
      <c r="J35" s="1">
        <f t="shared" si="2"/>
        <v>5</v>
      </c>
      <c r="K35" s="1" t="str">
        <f t="shared" si="3"/>
        <v>Western</v>
      </c>
      <c r="L35" s="1" t="str">
        <f t="shared" si="4"/>
        <v>Allegheny</v>
      </c>
      <c r="O35" s="1" t="str">
        <v>Bentworth</v>
      </c>
      <c r="P35" s="1">
        <v>101630903</v>
      </c>
      <c r="Q35" s="1">
        <v>29</v>
      </c>
      <c r="R35" s="1" t="str">
        <v>Southwestern</v>
      </c>
      <c r="S35" s="1" t="str">
        <v>Washington</v>
      </c>
    </row>
    <row r="36" spans="1:19" x14ac:dyDescent="0.35">
      <c r="A36" s="1">
        <v>103020753</v>
      </c>
      <c r="B36" s="1">
        <v>18</v>
      </c>
      <c r="C36" s="1" t="s">
        <v>2974</v>
      </c>
      <c r="D36" s="1" t="s">
        <v>44</v>
      </c>
      <c r="E36" s="1" t="s">
        <v>43</v>
      </c>
      <c r="H36" s="1" t="str">
        <f t="shared" si="0"/>
        <v>Avonworth</v>
      </c>
      <c r="I36" s="1">
        <f t="shared" si="1"/>
        <v>103020753</v>
      </c>
      <c r="J36" s="1">
        <f t="shared" si="2"/>
        <v>18</v>
      </c>
      <c r="K36" s="1" t="str">
        <f t="shared" si="3"/>
        <v>Western</v>
      </c>
      <c r="L36" s="1" t="str">
        <f t="shared" si="4"/>
        <v>Allegheny</v>
      </c>
      <c r="O36" s="1" t="str">
        <v>Berks CTC</v>
      </c>
      <c r="P36" s="1">
        <v>114060557</v>
      </c>
      <c r="Q36" s="1">
        <v>506</v>
      </c>
      <c r="R36" s="1" t="str">
        <v>Eastern</v>
      </c>
      <c r="S36" s="1" t="str">
        <v>Berks</v>
      </c>
    </row>
    <row r="37" spans="1:19" x14ac:dyDescent="0.35">
      <c r="A37" s="1">
        <v>103021003</v>
      </c>
      <c r="B37" s="1">
        <v>339</v>
      </c>
      <c r="C37" s="1" t="s">
        <v>2975</v>
      </c>
      <c r="D37" s="1" t="s">
        <v>44</v>
      </c>
      <c r="E37" s="1" t="s">
        <v>43</v>
      </c>
      <c r="H37" s="1" t="str">
        <f t="shared" si="0"/>
        <v>Pine-Richland</v>
      </c>
      <c r="I37" s="1">
        <f t="shared" si="1"/>
        <v>103021003</v>
      </c>
      <c r="J37" s="1">
        <f t="shared" si="2"/>
        <v>339</v>
      </c>
      <c r="K37" s="1" t="str">
        <f t="shared" si="3"/>
        <v>Western</v>
      </c>
      <c r="L37" s="1" t="str">
        <f t="shared" si="4"/>
        <v>Allegheny</v>
      </c>
      <c r="O37" s="1" t="str">
        <v>Berlin Brothersvalley</v>
      </c>
      <c r="P37" s="1">
        <v>108561003</v>
      </c>
      <c r="Q37" s="1">
        <v>30</v>
      </c>
      <c r="R37" s="1" t="str">
        <v>Central-Western</v>
      </c>
      <c r="S37" s="1" t="str">
        <v>Somerset</v>
      </c>
    </row>
    <row r="38" spans="1:19" x14ac:dyDescent="0.35">
      <c r="A38" s="1">
        <v>103021102</v>
      </c>
      <c r="B38" s="1">
        <v>20</v>
      </c>
      <c r="C38" s="1" t="s">
        <v>2976</v>
      </c>
      <c r="D38" s="1" t="s">
        <v>44</v>
      </c>
      <c r="E38" s="1" t="s">
        <v>43</v>
      </c>
      <c r="H38" s="1" t="str">
        <f t="shared" si="0"/>
        <v>Baldwin-Whitehall</v>
      </c>
      <c r="I38" s="1">
        <f t="shared" si="1"/>
        <v>103021102</v>
      </c>
      <c r="J38" s="1">
        <f t="shared" si="2"/>
        <v>20</v>
      </c>
      <c r="K38" s="1" t="str">
        <f t="shared" si="3"/>
        <v>Western</v>
      </c>
      <c r="L38" s="1" t="str">
        <f t="shared" si="4"/>
        <v>Allegheny</v>
      </c>
      <c r="O38" s="1" t="str">
        <v>Bermudian Springs</v>
      </c>
      <c r="P38" s="1">
        <v>112011103</v>
      </c>
      <c r="Q38" s="1">
        <v>31</v>
      </c>
      <c r="R38" s="1" t="str">
        <v>Southern</v>
      </c>
      <c r="S38" s="1" t="str">
        <v>Adams</v>
      </c>
    </row>
    <row r="39" spans="1:19" x14ac:dyDescent="0.35">
      <c r="A39" s="1">
        <v>103021252</v>
      </c>
      <c r="B39" s="1">
        <v>33</v>
      </c>
      <c r="C39" s="1" t="s">
        <v>2977</v>
      </c>
      <c r="D39" s="1" t="s">
        <v>44</v>
      </c>
      <c r="E39" s="1" t="s">
        <v>43</v>
      </c>
      <c r="H39" s="1" t="str">
        <f t="shared" si="0"/>
        <v>Bethel Park</v>
      </c>
      <c r="I39" s="1">
        <f t="shared" si="1"/>
        <v>103021252</v>
      </c>
      <c r="J39" s="1">
        <f t="shared" si="2"/>
        <v>33</v>
      </c>
      <c r="K39" s="1" t="str">
        <f t="shared" si="3"/>
        <v>Western</v>
      </c>
      <c r="L39" s="1" t="str">
        <f t="shared" si="4"/>
        <v>Allegheny</v>
      </c>
      <c r="O39" s="1" t="str">
        <v>Berwick Area</v>
      </c>
      <c r="P39" s="1">
        <v>116191103</v>
      </c>
      <c r="Q39" s="1">
        <v>32</v>
      </c>
      <c r="R39" s="1" t="str">
        <v>Northeastern</v>
      </c>
      <c r="S39" s="1" t="str">
        <v>Columbia</v>
      </c>
    </row>
    <row r="40" spans="1:19" x14ac:dyDescent="0.35">
      <c r="A40" s="1">
        <v>103021453</v>
      </c>
      <c r="B40" s="1">
        <v>47</v>
      </c>
      <c r="C40" s="1" t="s">
        <v>2978</v>
      </c>
      <c r="D40" s="1" t="s">
        <v>44</v>
      </c>
      <c r="E40" s="1" t="s">
        <v>43</v>
      </c>
      <c r="H40" s="1" t="str">
        <f t="shared" si="0"/>
        <v>Brentwood Borough</v>
      </c>
      <c r="I40" s="1">
        <f t="shared" si="1"/>
        <v>103021453</v>
      </c>
      <c r="J40" s="1">
        <f t="shared" si="2"/>
        <v>47</v>
      </c>
      <c r="K40" s="1" t="str">
        <f t="shared" si="3"/>
        <v>Western</v>
      </c>
      <c r="L40" s="1" t="str">
        <f t="shared" si="4"/>
        <v>Allegheny</v>
      </c>
      <c r="O40" s="1" t="str">
        <v>Bethel Park</v>
      </c>
      <c r="P40" s="1">
        <v>103021252</v>
      </c>
      <c r="Q40" s="1">
        <v>33</v>
      </c>
      <c r="R40" s="1" t="str">
        <v>Western</v>
      </c>
      <c r="S40" s="1" t="str">
        <v>Allegheny</v>
      </c>
    </row>
    <row r="41" spans="1:19" x14ac:dyDescent="0.35">
      <c r="A41" s="1">
        <v>103021603</v>
      </c>
      <c r="B41" s="1">
        <v>65</v>
      </c>
      <c r="C41" s="1" t="s">
        <v>2979</v>
      </c>
      <c r="D41" s="1" t="s">
        <v>44</v>
      </c>
      <c r="E41" s="1" t="s">
        <v>43</v>
      </c>
      <c r="H41" s="1" t="str">
        <f t="shared" si="0"/>
        <v>Carlynton</v>
      </c>
      <c r="I41" s="1">
        <f t="shared" si="1"/>
        <v>103021603</v>
      </c>
      <c r="J41" s="1">
        <f t="shared" si="2"/>
        <v>65</v>
      </c>
      <c r="K41" s="1" t="str">
        <f t="shared" si="3"/>
        <v>Western</v>
      </c>
      <c r="L41" s="1" t="str">
        <f t="shared" si="4"/>
        <v>Allegheny</v>
      </c>
      <c r="O41" s="1" t="str">
        <v>Bethlehem Area</v>
      </c>
      <c r="P41" s="1">
        <v>120481002</v>
      </c>
      <c r="Q41" s="1">
        <v>34</v>
      </c>
      <c r="R41" s="1" t="str">
        <v>Eastern</v>
      </c>
      <c r="S41" s="1" t="str">
        <v>Northampton</v>
      </c>
    </row>
    <row r="42" spans="1:19" x14ac:dyDescent="0.35">
      <c r="A42" s="1">
        <v>103021752</v>
      </c>
      <c r="B42" s="1">
        <v>79</v>
      </c>
      <c r="C42" s="1" t="s">
        <v>2980</v>
      </c>
      <c r="D42" s="1" t="s">
        <v>44</v>
      </c>
      <c r="E42" s="1" t="s">
        <v>43</v>
      </c>
      <c r="H42" s="1" t="str">
        <f t="shared" si="0"/>
        <v>Chartiers Valley</v>
      </c>
      <c r="I42" s="1">
        <f t="shared" si="1"/>
        <v>103021752</v>
      </c>
      <c r="J42" s="1">
        <f t="shared" si="2"/>
        <v>79</v>
      </c>
      <c r="K42" s="1" t="str">
        <f t="shared" si="3"/>
        <v>Western</v>
      </c>
      <c r="L42" s="1" t="str">
        <f t="shared" si="4"/>
        <v>Allegheny</v>
      </c>
      <c r="O42" s="1" t="str">
        <v>Bethlehem AVTS</v>
      </c>
      <c r="P42" s="1">
        <v>120481107</v>
      </c>
      <c r="Q42" s="1">
        <v>507</v>
      </c>
      <c r="R42" s="1" t="str">
        <v>Eastern</v>
      </c>
      <c r="S42" s="1" t="str">
        <v>Northampton</v>
      </c>
    </row>
    <row r="43" spans="1:19" x14ac:dyDescent="0.35">
      <c r="A43" s="1">
        <v>103021903</v>
      </c>
      <c r="B43" s="1">
        <v>85</v>
      </c>
      <c r="C43" s="1" t="s">
        <v>2981</v>
      </c>
      <c r="D43" s="1" t="s">
        <v>44</v>
      </c>
      <c r="E43" s="1" t="s">
        <v>43</v>
      </c>
      <c r="H43" s="1" t="str">
        <f t="shared" si="0"/>
        <v>Clairton</v>
      </c>
      <c r="I43" s="1">
        <f t="shared" si="1"/>
        <v>103021903</v>
      </c>
      <c r="J43" s="1">
        <f t="shared" si="2"/>
        <v>85</v>
      </c>
      <c r="K43" s="1" t="str">
        <f t="shared" si="3"/>
        <v>Western</v>
      </c>
      <c r="L43" s="1" t="str">
        <f t="shared" si="4"/>
        <v>Allegheny</v>
      </c>
      <c r="O43" s="1" t="str">
        <v>Bethlehem-Center</v>
      </c>
      <c r="P43" s="1">
        <v>101631003</v>
      </c>
      <c r="Q43" s="1">
        <v>35</v>
      </c>
      <c r="R43" s="1" t="str">
        <v>Southwestern</v>
      </c>
      <c r="S43" s="1" t="str">
        <v>Washington</v>
      </c>
    </row>
    <row r="44" spans="1:19" x14ac:dyDescent="0.35">
      <c r="A44" s="1">
        <v>103022103</v>
      </c>
      <c r="B44" s="1">
        <v>102</v>
      </c>
      <c r="C44" s="1" t="s">
        <v>2982</v>
      </c>
      <c r="D44" s="1" t="s">
        <v>44</v>
      </c>
      <c r="E44" s="1" t="s">
        <v>43</v>
      </c>
      <c r="H44" s="1" t="str">
        <f t="shared" si="0"/>
        <v>Cornell</v>
      </c>
      <c r="I44" s="1">
        <f t="shared" si="1"/>
        <v>103022103</v>
      </c>
      <c r="J44" s="1">
        <f t="shared" si="2"/>
        <v>102</v>
      </c>
      <c r="K44" s="1" t="str">
        <f t="shared" si="3"/>
        <v>Western</v>
      </c>
      <c r="L44" s="1" t="str">
        <f t="shared" si="4"/>
        <v>Allegheny</v>
      </c>
      <c r="O44" s="1" t="str">
        <v>Big Beaver Falls Area</v>
      </c>
      <c r="P44" s="1">
        <v>127041503</v>
      </c>
      <c r="Q44" s="1">
        <v>36</v>
      </c>
      <c r="R44" s="1" t="str">
        <v>Midwestern</v>
      </c>
      <c r="S44" s="1" t="str">
        <v>Beaver</v>
      </c>
    </row>
    <row r="45" spans="1:19" x14ac:dyDescent="0.35">
      <c r="A45" s="1">
        <v>103022253</v>
      </c>
      <c r="B45" s="1">
        <v>116</v>
      </c>
      <c r="C45" s="1" t="s">
        <v>2983</v>
      </c>
      <c r="D45" s="1" t="s">
        <v>44</v>
      </c>
      <c r="E45" s="1" t="s">
        <v>43</v>
      </c>
      <c r="H45" s="1" t="str">
        <f t="shared" si="0"/>
        <v>Deer Lakes</v>
      </c>
      <c r="I45" s="1">
        <f t="shared" si="1"/>
        <v>103022253</v>
      </c>
      <c r="J45" s="1">
        <f t="shared" si="2"/>
        <v>116</v>
      </c>
      <c r="K45" s="1" t="str">
        <f t="shared" si="3"/>
        <v>Western</v>
      </c>
      <c r="L45" s="1" t="str">
        <f t="shared" si="4"/>
        <v>Allegheny</v>
      </c>
      <c r="O45" s="1" t="str">
        <v>Big Spring</v>
      </c>
      <c r="P45" s="1">
        <v>115210503</v>
      </c>
      <c r="Q45" s="1">
        <v>37</v>
      </c>
      <c r="R45" s="1" t="str">
        <v>Southern</v>
      </c>
      <c r="S45" s="1" t="str">
        <v>Cumberland</v>
      </c>
    </row>
    <row r="46" spans="1:19" x14ac:dyDescent="0.35">
      <c r="A46" s="1">
        <v>103022503</v>
      </c>
      <c r="B46" s="1">
        <v>125</v>
      </c>
      <c r="C46" s="1" t="s">
        <v>2984</v>
      </c>
      <c r="D46" s="1" t="s">
        <v>44</v>
      </c>
      <c r="E46" s="1" t="s">
        <v>43</v>
      </c>
      <c r="H46" s="1" t="str">
        <f t="shared" si="0"/>
        <v>Duquesne City</v>
      </c>
      <c r="I46" s="1">
        <f t="shared" si="1"/>
        <v>103022503</v>
      </c>
      <c r="J46" s="1">
        <f t="shared" si="2"/>
        <v>125</v>
      </c>
      <c r="K46" s="1" t="str">
        <f t="shared" si="3"/>
        <v>Western</v>
      </c>
      <c r="L46" s="1" t="str">
        <f t="shared" si="4"/>
        <v>Allegheny</v>
      </c>
      <c r="O46" s="1" t="str">
        <v>Blackhawk</v>
      </c>
      <c r="P46" s="1">
        <v>127041603</v>
      </c>
      <c r="Q46" s="1">
        <v>38</v>
      </c>
      <c r="R46" s="1" t="str">
        <v>Midwestern</v>
      </c>
      <c r="S46" s="1" t="str">
        <v>Beaver</v>
      </c>
    </row>
    <row r="47" spans="1:19" x14ac:dyDescent="0.35">
      <c r="A47" s="1">
        <v>103022803</v>
      </c>
      <c r="B47" s="1">
        <v>126</v>
      </c>
      <c r="C47" s="1" t="s">
        <v>2985</v>
      </c>
      <c r="D47" s="1" t="s">
        <v>44</v>
      </c>
      <c r="E47" s="1" t="s">
        <v>43</v>
      </c>
      <c r="H47" s="1" t="str">
        <f t="shared" si="0"/>
        <v>East Allegheny</v>
      </c>
      <c r="I47" s="1">
        <f t="shared" si="1"/>
        <v>103022803</v>
      </c>
      <c r="J47" s="1">
        <f t="shared" si="2"/>
        <v>126</v>
      </c>
      <c r="K47" s="1" t="str">
        <f t="shared" si="3"/>
        <v>Western</v>
      </c>
      <c r="L47" s="1" t="str">
        <f t="shared" si="4"/>
        <v>Allegheny</v>
      </c>
      <c r="O47" s="1" t="str">
        <v>Blacklick Valley</v>
      </c>
      <c r="P47" s="1">
        <v>108110603</v>
      </c>
      <c r="Q47" s="1">
        <v>39</v>
      </c>
      <c r="R47" s="1" t="str">
        <v>Central-Western</v>
      </c>
      <c r="S47" s="1" t="str">
        <v>Cambria</v>
      </c>
    </row>
    <row r="48" spans="1:19" x14ac:dyDescent="0.35">
      <c r="A48" s="1">
        <v>103023153</v>
      </c>
      <c r="B48" s="1">
        <v>135</v>
      </c>
      <c r="C48" s="1" t="s">
        <v>2986</v>
      </c>
      <c r="D48" s="1" t="s">
        <v>44</v>
      </c>
      <c r="E48" s="1" t="s">
        <v>43</v>
      </c>
      <c r="H48" s="1" t="str">
        <f t="shared" si="0"/>
        <v>Elizabeth Forward</v>
      </c>
      <c r="I48" s="1">
        <f t="shared" si="1"/>
        <v>103023153</v>
      </c>
      <c r="J48" s="1">
        <f t="shared" si="2"/>
        <v>135</v>
      </c>
      <c r="K48" s="1" t="str">
        <f t="shared" si="3"/>
        <v>Western</v>
      </c>
      <c r="L48" s="1" t="str">
        <f t="shared" si="4"/>
        <v>Allegheny</v>
      </c>
      <c r="O48" s="1" t="str">
        <v>Blairsville-Saltsburg</v>
      </c>
      <c r="P48" s="1">
        <v>128321103</v>
      </c>
      <c r="Q48" s="1">
        <v>40</v>
      </c>
      <c r="R48" s="1" t="str">
        <v>Central-Western</v>
      </c>
      <c r="S48" s="1" t="str">
        <v>Indiana</v>
      </c>
    </row>
    <row r="49" spans="1:19" x14ac:dyDescent="0.35">
      <c r="A49" s="1">
        <v>103023807</v>
      </c>
      <c r="B49" s="1">
        <v>531</v>
      </c>
      <c r="C49" s="1" t="s">
        <v>616</v>
      </c>
      <c r="D49" s="1" t="s">
        <v>44</v>
      </c>
      <c r="E49" s="1" t="s">
        <v>43</v>
      </c>
      <c r="H49" s="1" t="str">
        <f t="shared" si="0"/>
        <v>Forbes Road CTC</v>
      </c>
      <c r="I49" s="1">
        <f t="shared" si="1"/>
        <v>103023807</v>
      </c>
      <c r="J49" s="1">
        <f t="shared" si="2"/>
        <v>531</v>
      </c>
      <c r="K49" s="1" t="str">
        <f t="shared" si="3"/>
        <v>Western</v>
      </c>
      <c r="L49" s="1" t="str">
        <f t="shared" si="4"/>
        <v>Allegheny</v>
      </c>
      <c r="O49" s="1" t="str">
        <v>Bloomsburg Area</v>
      </c>
      <c r="P49" s="1">
        <v>116191203</v>
      </c>
      <c r="Q49" s="1">
        <v>41</v>
      </c>
      <c r="R49" s="1" t="str">
        <v>Northeastern</v>
      </c>
      <c r="S49" s="1" t="str">
        <v>Columbia</v>
      </c>
    </row>
    <row r="50" spans="1:19" x14ac:dyDescent="0.35">
      <c r="A50" s="1">
        <v>103023912</v>
      </c>
      <c r="B50" s="1">
        <v>155</v>
      </c>
      <c r="C50" s="1" t="s">
        <v>2987</v>
      </c>
      <c r="D50" s="1" t="s">
        <v>44</v>
      </c>
      <c r="E50" s="1" t="s">
        <v>43</v>
      </c>
      <c r="H50" s="1" t="str">
        <f t="shared" si="0"/>
        <v>Fox Chapel Area</v>
      </c>
      <c r="I50" s="1">
        <f t="shared" si="1"/>
        <v>103023912</v>
      </c>
      <c r="J50" s="1">
        <f t="shared" si="2"/>
        <v>155</v>
      </c>
      <c r="K50" s="1" t="str">
        <f t="shared" si="3"/>
        <v>Western</v>
      </c>
      <c r="L50" s="1" t="str">
        <f t="shared" si="4"/>
        <v>Allegheny</v>
      </c>
      <c r="O50" s="1" t="str">
        <v>Blue Mountain</v>
      </c>
      <c r="P50" s="1">
        <v>129540803</v>
      </c>
      <c r="Q50" s="1">
        <v>42</v>
      </c>
      <c r="R50" s="1" t="str">
        <v>Eastern</v>
      </c>
      <c r="S50" s="1" t="str">
        <v>Schuylkill</v>
      </c>
    </row>
    <row r="51" spans="1:19" x14ac:dyDescent="0.35">
      <c r="A51" s="1">
        <v>103024102</v>
      </c>
      <c r="B51" s="1">
        <v>163</v>
      </c>
      <c r="C51" s="1" t="s">
        <v>2988</v>
      </c>
      <c r="D51" s="1" t="s">
        <v>44</v>
      </c>
      <c r="E51" s="1" t="s">
        <v>43</v>
      </c>
      <c r="H51" s="1" t="str">
        <f t="shared" si="0"/>
        <v>Gateway</v>
      </c>
      <c r="I51" s="1">
        <f t="shared" si="1"/>
        <v>103024102</v>
      </c>
      <c r="J51" s="1">
        <f t="shared" si="2"/>
        <v>163</v>
      </c>
      <c r="K51" s="1" t="str">
        <f t="shared" si="3"/>
        <v>Western</v>
      </c>
      <c r="L51" s="1" t="str">
        <f t="shared" si="4"/>
        <v>Allegheny</v>
      </c>
      <c r="O51" s="1" t="str">
        <v>Blue Ridge</v>
      </c>
      <c r="P51" s="1">
        <v>119581003</v>
      </c>
      <c r="Q51" s="1">
        <v>43</v>
      </c>
      <c r="R51" s="1" t="str">
        <v>Northeastern</v>
      </c>
      <c r="S51" s="1" t="str">
        <v>Susquehanna</v>
      </c>
    </row>
    <row r="52" spans="1:19" x14ac:dyDescent="0.35">
      <c r="A52" s="1">
        <v>103024603</v>
      </c>
      <c r="B52" s="1">
        <v>180</v>
      </c>
      <c r="C52" s="1" t="s">
        <v>2989</v>
      </c>
      <c r="D52" s="1" t="s">
        <v>44</v>
      </c>
      <c r="E52" s="1" t="s">
        <v>43</v>
      </c>
      <c r="H52" s="1" t="str">
        <f t="shared" si="0"/>
        <v>Hampton Township</v>
      </c>
      <c r="I52" s="1">
        <f t="shared" si="1"/>
        <v>103024603</v>
      </c>
      <c r="J52" s="1">
        <f t="shared" si="2"/>
        <v>180</v>
      </c>
      <c r="K52" s="1" t="str">
        <f t="shared" si="3"/>
        <v>Western</v>
      </c>
      <c r="L52" s="1" t="str">
        <f t="shared" si="4"/>
        <v>Allegheny</v>
      </c>
      <c r="O52" s="1" t="str">
        <v>Boyertown Area</v>
      </c>
      <c r="P52" s="1">
        <v>114060753</v>
      </c>
      <c r="Q52" s="1">
        <v>44</v>
      </c>
      <c r="R52" s="1" t="str">
        <v>Eastern</v>
      </c>
      <c r="S52" s="1" t="str">
        <v>Berks</v>
      </c>
    </row>
    <row r="53" spans="1:19" x14ac:dyDescent="0.35">
      <c r="A53" s="1">
        <v>103024753</v>
      </c>
      <c r="B53" s="1">
        <v>192</v>
      </c>
      <c r="C53" s="1" t="s">
        <v>2990</v>
      </c>
      <c r="D53" s="1" t="s">
        <v>44</v>
      </c>
      <c r="E53" s="1" t="s">
        <v>43</v>
      </c>
      <c r="H53" s="1" t="str">
        <f t="shared" si="0"/>
        <v>Highlands</v>
      </c>
      <c r="I53" s="1">
        <f t="shared" si="1"/>
        <v>103024753</v>
      </c>
      <c r="J53" s="1">
        <f t="shared" si="2"/>
        <v>192</v>
      </c>
      <c r="K53" s="1" t="str">
        <f t="shared" si="3"/>
        <v>Western</v>
      </c>
      <c r="L53" s="1" t="str">
        <f t="shared" si="4"/>
        <v>Allegheny</v>
      </c>
      <c r="O53" s="1" t="str">
        <v>Bradford Area</v>
      </c>
      <c r="P53" s="1">
        <v>109420803</v>
      </c>
      <c r="Q53" s="1">
        <v>45</v>
      </c>
      <c r="R53" s="1" t="str">
        <v>Central</v>
      </c>
      <c r="S53" s="1" t="str">
        <v>Mckean</v>
      </c>
    </row>
    <row r="54" spans="1:19" x14ac:dyDescent="0.35">
      <c r="A54" s="1">
        <v>103025002</v>
      </c>
      <c r="B54" s="1">
        <v>214</v>
      </c>
      <c r="C54" s="1" t="s">
        <v>2991</v>
      </c>
      <c r="D54" s="1" t="s">
        <v>44</v>
      </c>
      <c r="E54" s="1" t="s">
        <v>43</v>
      </c>
      <c r="H54" s="1" t="str">
        <f t="shared" si="0"/>
        <v>Keystone Oaks</v>
      </c>
      <c r="I54" s="1">
        <f t="shared" si="1"/>
        <v>103025002</v>
      </c>
      <c r="J54" s="1">
        <f t="shared" si="2"/>
        <v>214</v>
      </c>
      <c r="K54" s="1" t="str">
        <f t="shared" si="3"/>
        <v>Western</v>
      </c>
      <c r="L54" s="1" t="str">
        <f t="shared" si="4"/>
        <v>Allegheny</v>
      </c>
      <c r="O54" s="1" t="str">
        <v>Brandywine Heights Area</v>
      </c>
      <c r="P54" s="1">
        <v>114060853</v>
      </c>
      <c r="Q54" s="1">
        <v>46</v>
      </c>
      <c r="R54" s="1" t="str">
        <v>Eastern</v>
      </c>
      <c r="S54" s="1" t="str">
        <v>Berks</v>
      </c>
    </row>
    <row r="55" spans="1:19" x14ac:dyDescent="0.35">
      <c r="A55" s="1">
        <v>103026002</v>
      </c>
      <c r="B55" s="1">
        <v>243</v>
      </c>
      <c r="C55" s="1" t="s">
        <v>2992</v>
      </c>
      <c r="D55" s="1" t="s">
        <v>44</v>
      </c>
      <c r="E55" s="1" t="s">
        <v>43</v>
      </c>
      <c r="H55" s="1" t="str">
        <f t="shared" si="0"/>
        <v>Mckeesport Area</v>
      </c>
      <c r="I55" s="1">
        <f t="shared" si="1"/>
        <v>103026002</v>
      </c>
      <c r="J55" s="1">
        <f t="shared" si="2"/>
        <v>243</v>
      </c>
      <c r="K55" s="1" t="str">
        <f t="shared" si="3"/>
        <v>Western</v>
      </c>
      <c r="L55" s="1" t="str">
        <f t="shared" si="4"/>
        <v>Allegheny</v>
      </c>
      <c r="O55" s="1" t="str">
        <v>Brentwood Borough</v>
      </c>
      <c r="P55" s="1">
        <v>103021453</v>
      </c>
      <c r="Q55" s="1">
        <v>47</v>
      </c>
      <c r="R55" s="1" t="str">
        <v>Western</v>
      </c>
      <c r="S55" s="1" t="str">
        <v>Allegheny</v>
      </c>
    </row>
    <row r="56" spans="1:19" x14ac:dyDescent="0.35">
      <c r="A56" s="1">
        <v>103026037</v>
      </c>
      <c r="B56" s="1">
        <v>549</v>
      </c>
      <c r="C56" s="1" t="s">
        <v>3440</v>
      </c>
      <c r="D56" s="1" t="s">
        <v>44</v>
      </c>
      <c r="E56" s="1" t="s">
        <v>43</v>
      </c>
      <c r="H56" s="1" t="str">
        <f t="shared" si="0"/>
        <v>Mckeesport Avts</v>
      </c>
      <c r="I56" s="1">
        <f t="shared" si="1"/>
        <v>103026037</v>
      </c>
      <c r="J56" s="1">
        <f t="shared" si="2"/>
        <v>549</v>
      </c>
      <c r="K56" s="1" t="str">
        <f t="shared" si="3"/>
        <v>Western</v>
      </c>
      <c r="L56" s="1" t="str">
        <f t="shared" si="4"/>
        <v>Allegheny</v>
      </c>
      <c r="O56" s="1" t="str">
        <v>Bristol Borough</v>
      </c>
      <c r="P56" s="1">
        <v>122091303</v>
      </c>
      <c r="Q56" s="1">
        <v>48</v>
      </c>
      <c r="R56" s="1" t="str">
        <v>Mideastern</v>
      </c>
      <c r="S56" s="1" t="str">
        <v>Bucks</v>
      </c>
    </row>
    <row r="57" spans="1:19" x14ac:dyDescent="0.35">
      <c r="A57" s="1">
        <v>103026303</v>
      </c>
      <c r="B57" s="1">
        <v>263</v>
      </c>
      <c r="C57" s="1" t="s">
        <v>472</v>
      </c>
      <c r="D57" s="1" t="s">
        <v>44</v>
      </c>
      <c r="E57" s="1" t="s">
        <v>43</v>
      </c>
      <c r="H57" s="1" t="str">
        <f t="shared" si="0"/>
        <v>Montour</v>
      </c>
      <c r="I57" s="1">
        <f t="shared" si="1"/>
        <v>103026303</v>
      </c>
      <c r="J57" s="1">
        <f t="shared" si="2"/>
        <v>263</v>
      </c>
      <c r="K57" s="1" t="str">
        <f t="shared" si="3"/>
        <v>Western</v>
      </c>
      <c r="L57" s="1" t="str">
        <f t="shared" si="4"/>
        <v>Allegheny</v>
      </c>
      <c r="O57" s="1" t="str">
        <v>Bristol Township</v>
      </c>
      <c r="P57" s="1">
        <v>122091352</v>
      </c>
      <c r="Q57" s="1">
        <v>49</v>
      </c>
      <c r="R57" s="1" t="str">
        <v>Mideastern</v>
      </c>
      <c r="S57" s="1" t="str">
        <v>Bucks</v>
      </c>
    </row>
    <row r="58" spans="1:19" x14ac:dyDescent="0.35">
      <c r="A58" s="1">
        <v>103026343</v>
      </c>
      <c r="B58" s="1">
        <v>266</v>
      </c>
      <c r="C58" s="1" t="s">
        <v>2993</v>
      </c>
      <c r="D58" s="1" t="s">
        <v>44</v>
      </c>
      <c r="E58" s="1" t="s">
        <v>43</v>
      </c>
      <c r="H58" s="1" t="str">
        <f t="shared" si="0"/>
        <v>Moon Area</v>
      </c>
      <c r="I58" s="1">
        <f t="shared" si="1"/>
        <v>103026343</v>
      </c>
      <c r="J58" s="1">
        <f t="shared" si="2"/>
        <v>266</v>
      </c>
      <c r="K58" s="1" t="str">
        <f t="shared" si="3"/>
        <v>Western</v>
      </c>
      <c r="L58" s="1" t="str">
        <f t="shared" si="4"/>
        <v>Allegheny</v>
      </c>
      <c r="O58" s="1" t="str">
        <v>Brockway Area</v>
      </c>
      <c r="P58" s="1">
        <v>106330703</v>
      </c>
      <c r="Q58" s="1">
        <v>50</v>
      </c>
      <c r="R58" s="1" t="str">
        <v>Central-Western</v>
      </c>
      <c r="S58" s="1" t="str">
        <v>Jefferson</v>
      </c>
    </row>
    <row r="59" spans="1:19" x14ac:dyDescent="0.35">
      <c r="A59" s="1">
        <v>103026402</v>
      </c>
      <c r="B59" s="1">
        <v>269</v>
      </c>
      <c r="C59" s="1" t="s">
        <v>2994</v>
      </c>
      <c r="D59" s="1" t="s">
        <v>44</v>
      </c>
      <c r="E59" s="1" t="s">
        <v>43</v>
      </c>
      <c r="H59" s="1" t="str">
        <f t="shared" si="0"/>
        <v>Mount Lebanon</v>
      </c>
      <c r="I59" s="1">
        <f t="shared" si="1"/>
        <v>103026402</v>
      </c>
      <c r="J59" s="1">
        <f t="shared" si="2"/>
        <v>269</v>
      </c>
      <c r="K59" s="1" t="str">
        <f t="shared" si="3"/>
        <v>Western</v>
      </c>
      <c r="L59" s="1" t="str">
        <f t="shared" si="4"/>
        <v>Allegheny</v>
      </c>
      <c r="O59" s="1" t="str">
        <v>Brookville Area</v>
      </c>
      <c r="P59" s="1">
        <v>106330803</v>
      </c>
      <c r="Q59" s="1">
        <v>51</v>
      </c>
      <c r="R59" s="1" t="str">
        <v>Central-Western</v>
      </c>
      <c r="S59" s="1" t="str">
        <v>Jefferson</v>
      </c>
    </row>
    <row r="60" spans="1:19" x14ac:dyDescent="0.35">
      <c r="A60" s="1">
        <v>103026852</v>
      </c>
      <c r="B60" s="1">
        <v>285</v>
      </c>
      <c r="C60" s="1" t="s">
        <v>2995</v>
      </c>
      <c r="D60" s="1" t="s">
        <v>44</v>
      </c>
      <c r="E60" s="1" t="s">
        <v>43</v>
      </c>
      <c r="H60" s="1" t="str">
        <f t="shared" si="0"/>
        <v>North Allegheny</v>
      </c>
      <c r="I60" s="1">
        <f t="shared" si="1"/>
        <v>103026852</v>
      </c>
      <c r="J60" s="1">
        <f t="shared" si="2"/>
        <v>285</v>
      </c>
      <c r="K60" s="1" t="str">
        <f t="shared" si="3"/>
        <v>Western</v>
      </c>
      <c r="L60" s="1" t="str">
        <f t="shared" si="4"/>
        <v>Allegheny</v>
      </c>
      <c r="O60" s="1" t="str">
        <v>Brownsville Area</v>
      </c>
      <c r="P60" s="1">
        <v>101260803</v>
      </c>
      <c r="Q60" s="1">
        <v>52</v>
      </c>
      <c r="R60" s="1" t="str">
        <v>Southwestern</v>
      </c>
      <c r="S60" s="1" t="str">
        <v>Fayette</v>
      </c>
    </row>
    <row r="61" spans="1:19" x14ac:dyDescent="0.35">
      <c r="A61" s="1">
        <v>103026873</v>
      </c>
      <c r="B61" s="1">
        <v>303</v>
      </c>
      <c r="C61" s="1" t="s">
        <v>2996</v>
      </c>
      <c r="D61" s="1" t="s">
        <v>44</v>
      </c>
      <c r="E61" s="1" t="s">
        <v>43</v>
      </c>
      <c r="H61" s="1" t="str">
        <f t="shared" si="0"/>
        <v>Northgate</v>
      </c>
      <c r="I61" s="1">
        <f t="shared" si="1"/>
        <v>103026873</v>
      </c>
      <c r="J61" s="1">
        <f t="shared" si="2"/>
        <v>303</v>
      </c>
      <c r="K61" s="1" t="str">
        <f t="shared" si="3"/>
        <v>Western</v>
      </c>
      <c r="L61" s="1" t="str">
        <f t="shared" si="4"/>
        <v>Allegheny</v>
      </c>
      <c r="O61" s="1" t="str">
        <v>Bryn Athyn</v>
      </c>
      <c r="P61" s="1">
        <v>123460504</v>
      </c>
      <c r="Q61" s="1">
        <v>53</v>
      </c>
      <c r="R61" s="1" t="str">
        <v>Mideastern</v>
      </c>
      <c r="S61" s="1" t="str">
        <v>Montgomery</v>
      </c>
    </row>
    <row r="62" spans="1:19" x14ac:dyDescent="0.35">
      <c r="A62" s="1">
        <v>103026902</v>
      </c>
      <c r="B62" s="1">
        <v>288</v>
      </c>
      <c r="C62" s="1" t="s">
        <v>2997</v>
      </c>
      <c r="D62" s="1" t="s">
        <v>44</v>
      </c>
      <c r="E62" s="1" t="s">
        <v>43</v>
      </c>
      <c r="H62" s="1" t="str">
        <f t="shared" si="0"/>
        <v>North Hills</v>
      </c>
      <c r="I62" s="1">
        <f t="shared" si="1"/>
        <v>103026902</v>
      </c>
      <c r="J62" s="1">
        <f t="shared" si="2"/>
        <v>288</v>
      </c>
      <c r="K62" s="1" t="str">
        <f t="shared" si="3"/>
        <v>Western</v>
      </c>
      <c r="L62" s="1" t="str">
        <f t="shared" si="4"/>
        <v>Allegheny</v>
      </c>
      <c r="O62" s="1" t="str">
        <v>Bucks County Technical High School</v>
      </c>
      <c r="P62" s="1">
        <v>122091457</v>
      </c>
      <c r="Q62" s="1">
        <v>508</v>
      </c>
      <c r="R62" s="1" t="str">
        <v>Mideastern</v>
      </c>
      <c r="S62" s="1" t="str">
        <v>Bucks</v>
      </c>
    </row>
    <row r="63" spans="1:19" x14ac:dyDescent="0.35">
      <c r="A63" s="1">
        <v>103027307</v>
      </c>
      <c r="B63" s="1">
        <v>561</v>
      </c>
      <c r="C63" s="1" t="s">
        <v>618</v>
      </c>
      <c r="D63" s="1" t="s">
        <v>44</v>
      </c>
      <c r="E63" s="1" t="s">
        <v>43</v>
      </c>
      <c r="H63" s="1" t="str">
        <f t="shared" si="0"/>
        <v>Parkway West CTC</v>
      </c>
      <c r="I63" s="1">
        <f t="shared" si="1"/>
        <v>103027307</v>
      </c>
      <c r="J63" s="1">
        <f t="shared" si="2"/>
        <v>561</v>
      </c>
      <c r="K63" s="1" t="str">
        <f t="shared" si="3"/>
        <v>Western</v>
      </c>
      <c r="L63" s="1" t="str">
        <f t="shared" si="4"/>
        <v>Allegheny</v>
      </c>
      <c r="O63" s="1" t="str">
        <v>Burgettstown Area</v>
      </c>
      <c r="P63" s="1">
        <v>101631203</v>
      </c>
      <c r="Q63" s="1">
        <v>54</v>
      </c>
      <c r="R63" s="1" t="str">
        <v>Southwestern</v>
      </c>
      <c r="S63" s="1" t="str">
        <v>Washington</v>
      </c>
    </row>
    <row r="64" spans="1:19" x14ac:dyDescent="0.35">
      <c r="A64" s="1">
        <v>103027352</v>
      </c>
      <c r="B64" s="1">
        <v>323</v>
      </c>
      <c r="C64" s="1" t="s">
        <v>2998</v>
      </c>
      <c r="D64" s="1" t="s">
        <v>44</v>
      </c>
      <c r="E64" s="1" t="s">
        <v>43</v>
      </c>
      <c r="H64" s="1" t="str">
        <f t="shared" si="0"/>
        <v>Penn Hills</v>
      </c>
      <c r="I64" s="1">
        <f t="shared" si="1"/>
        <v>103027352</v>
      </c>
      <c r="J64" s="1">
        <f t="shared" si="2"/>
        <v>323</v>
      </c>
      <c r="K64" s="1" t="str">
        <f t="shared" si="3"/>
        <v>Western</v>
      </c>
      <c r="L64" s="1" t="str">
        <f t="shared" si="4"/>
        <v>Allegheny</v>
      </c>
      <c r="O64" s="1" t="str">
        <v>Burrell</v>
      </c>
      <c r="P64" s="1">
        <v>107650703</v>
      </c>
      <c r="Q64" s="1">
        <v>55</v>
      </c>
      <c r="R64" s="1" t="str">
        <v>Southwestern</v>
      </c>
      <c r="S64" s="1" t="str">
        <v>Westmoreland</v>
      </c>
    </row>
    <row r="65" spans="1:19" x14ac:dyDescent="0.35">
      <c r="A65" s="1">
        <v>103027503</v>
      </c>
      <c r="B65" s="1">
        <v>343</v>
      </c>
      <c r="C65" s="1" t="s">
        <v>2999</v>
      </c>
      <c r="D65" s="1" t="s">
        <v>44</v>
      </c>
      <c r="E65" s="1" t="s">
        <v>43</v>
      </c>
      <c r="H65" s="1" t="str">
        <f t="shared" si="0"/>
        <v>Plum Borough</v>
      </c>
      <c r="I65" s="1">
        <f t="shared" si="1"/>
        <v>103027503</v>
      </c>
      <c r="J65" s="1">
        <f t="shared" si="2"/>
        <v>343</v>
      </c>
      <c r="K65" s="1" t="str">
        <f t="shared" si="3"/>
        <v>Western</v>
      </c>
      <c r="L65" s="1" t="str">
        <f t="shared" si="4"/>
        <v>Allegheny</v>
      </c>
      <c r="O65" s="1" t="str">
        <v>Butler Area</v>
      </c>
      <c r="P65" s="1">
        <v>104101252</v>
      </c>
      <c r="Q65" s="1">
        <v>56</v>
      </c>
      <c r="R65" s="1" t="str">
        <v>Midwestern</v>
      </c>
      <c r="S65" s="1" t="str">
        <v>Butler</v>
      </c>
    </row>
    <row r="66" spans="1:19" x14ac:dyDescent="0.35">
      <c r="A66" s="1">
        <v>103027753</v>
      </c>
      <c r="B66" s="1">
        <v>352</v>
      </c>
      <c r="C66" s="1" t="s">
        <v>3000</v>
      </c>
      <c r="D66" s="1" t="s">
        <v>44</v>
      </c>
      <c r="E66" s="1" t="s">
        <v>43</v>
      </c>
      <c r="H66" s="1" t="str">
        <f t="shared" ref="H66:H129" si="5">C66</f>
        <v>Quaker Valley</v>
      </c>
      <c r="I66" s="1">
        <f t="shared" ref="I66:I129" si="6">A66</f>
        <v>103027753</v>
      </c>
      <c r="J66" s="1">
        <f t="shared" ref="J66:J129" si="7">B66</f>
        <v>352</v>
      </c>
      <c r="K66" s="1" t="str">
        <f t="shared" ref="K66:K129" si="8">D66</f>
        <v>Western</v>
      </c>
      <c r="L66" s="1" t="str">
        <f t="shared" ref="L66:L129" si="9">E66</f>
        <v>Allegheny</v>
      </c>
      <c r="O66" s="1" t="str">
        <v>Butler County AVTS</v>
      </c>
      <c r="P66" s="1">
        <v>104101307</v>
      </c>
      <c r="Q66" s="1">
        <v>509</v>
      </c>
      <c r="R66" s="1" t="str">
        <v>Midwestern</v>
      </c>
      <c r="S66" s="1" t="str">
        <v>Butler</v>
      </c>
    </row>
    <row r="67" spans="1:19" x14ac:dyDescent="0.35">
      <c r="A67" s="1">
        <v>103028203</v>
      </c>
      <c r="B67" s="1">
        <v>365</v>
      </c>
      <c r="C67" s="1" t="s">
        <v>3001</v>
      </c>
      <c r="D67" s="1" t="s">
        <v>44</v>
      </c>
      <c r="E67" s="1" t="s">
        <v>43</v>
      </c>
      <c r="H67" s="1" t="str">
        <f t="shared" si="5"/>
        <v>Riverview</v>
      </c>
      <c r="I67" s="1">
        <f t="shared" si="6"/>
        <v>103028203</v>
      </c>
      <c r="J67" s="1">
        <f t="shared" si="7"/>
        <v>365</v>
      </c>
      <c r="K67" s="1" t="str">
        <f t="shared" si="8"/>
        <v>Western</v>
      </c>
      <c r="L67" s="1" t="str">
        <f t="shared" si="9"/>
        <v>Allegheny</v>
      </c>
      <c r="O67" s="1" t="str">
        <v>California Area</v>
      </c>
      <c r="P67" s="1">
        <v>101631503</v>
      </c>
      <c r="Q67" s="1">
        <v>57</v>
      </c>
      <c r="R67" s="1" t="str">
        <v>Southwestern</v>
      </c>
      <c r="S67" s="1" t="str">
        <v>Washington</v>
      </c>
    </row>
    <row r="68" spans="1:19" x14ac:dyDescent="0.35">
      <c r="A68" s="1">
        <v>103028302</v>
      </c>
      <c r="B68" s="1">
        <v>380</v>
      </c>
      <c r="C68" s="1" t="s">
        <v>3002</v>
      </c>
      <c r="D68" s="1" t="s">
        <v>44</v>
      </c>
      <c r="E68" s="1" t="s">
        <v>43</v>
      </c>
      <c r="H68" s="1" t="str">
        <f t="shared" si="5"/>
        <v>Shaler Area</v>
      </c>
      <c r="I68" s="1">
        <f t="shared" si="6"/>
        <v>103028302</v>
      </c>
      <c r="J68" s="1">
        <f t="shared" si="7"/>
        <v>380</v>
      </c>
      <c r="K68" s="1" t="str">
        <f t="shared" si="8"/>
        <v>Western</v>
      </c>
      <c r="L68" s="1" t="str">
        <f t="shared" si="9"/>
        <v>Allegheny</v>
      </c>
      <c r="O68" s="1" t="str">
        <v>Cambria Heights</v>
      </c>
      <c r="P68" s="1">
        <v>108111203</v>
      </c>
      <c r="Q68" s="1">
        <v>58</v>
      </c>
      <c r="R68" s="1" t="str">
        <v>Central-Western</v>
      </c>
      <c r="S68" s="1" t="str">
        <v>Cambria</v>
      </c>
    </row>
    <row r="69" spans="1:19" x14ac:dyDescent="0.35">
      <c r="A69" s="1">
        <v>103028653</v>
      </c>
      <c r="B69" s="1">
        <v>394</v>
      </c>
      <c r="C69" s="1" t="s">
        <v>3003</v>
      </c>
      <c r="D69" s="1" t="s">
        <v>44</v>
      </c>
      <c r="E69" s="1" t="s">
        <v>43</v>
      </c>
      <c r="H69" s="1" t="str">
        <f t="shared" si="5"/>
        <v>South Allegheny</v>
      </c>
      <c r="I69" s="1">
        <f t="shared" si="6"/>
        <v>103028653</v>
      </c>
      <c r="J69" s="1">
        <f t="shared" si="7"/>
        <v>394</v>
      </c>
      <c r="K69" s="1" t="str">
        <f t="shared" si="8"/>
        <v>Western</v>
      </c>
      <c r="L69" s="1" t="str">
        <f t="shared" si="9"/>
        <v>Allegheny</v>
      </c>
      <c r="O69" s="1" t="str">
        <v>Cameron County</v>
      </c>
      <c r="P69" s="1">
        <v>109122703</v>
      </c>
      <c r="Q69" s="1">
        <v>59</v>
      </c>
      <c r="R69" s="1" t="str">
        <v>Central</v>
      </c>
      <c r="S69" s="1" t="str">
        <v>Cameron</v>
      </c>
    </row>
    <row r="70" spans="1:19" x14ac:dyDescent="0.35">
      <c r="A70" s="1">
        <v>103028703</v>
      </c>
      <c r="B70" s="1">
        <v>397</v>
      </c>
      <c r="C70" s="1" t="s">
        <v>3004</v>
      </c>
      <c r="D70" s="1" t="s">
        <v>44</v>
      </c>
      <c r="E70" s="1" t="s">
        <v>43</v>
      </c>
      <c r="H70" s="1" t="str">
        <f t="shared" si="5"/>
        <v>South Fayette Township</v>
      </c>
      <c r="I70" s="1">
        <f t="shared" si="6"/>
        <v>103028703</v>
      </c>
      <c r="J70" s="1">
        <f t="shared" si="7"/>
        <v>397</v>
      </c>
      <c r="K70" s="1" t="str">
        <f t="shared" si="8"/>
        <v>Western</v>
      </c>
      <c r="L70" s="1" t="str">
        <f t="shared" si="9"/>
        <v>Allegheny</v>
      </c>
      <c r="O70" s="1" t="str">
        <v>Camp Hill</v>
      </c>
      <c r="P70" s="1">
        <v>115211003</v>
      </c>
      <c r="Q70" s="1">
        <v>60</v>
      </c>
      <c r="R70" s="1" t="str">
        <v>Southern</v>
      </c>
      <c r="S70" s="1" t="str">
        <v>Cumberland</v>
      </c>
    </row>
    <row r="71" spans="1:19" x14ac:dyDescent="0.35">
      <c r="A71" s="1">
        <v>103028753</v>
      </c>
      <c r="B71" s="1">
        <v>399</v>
      </c>
      <c r="C71" s="1" t="s">
        <v>3005</v>
      </c>
      <c r="D71" s="1" t="s">
        <v>44</v>
      </c>
      <c r="E71" s="1" t="s">
        <v>43</v>
      </c>
      <c r="H71" s="1" t="str">
        <f t="shared" si="5"/>
        <v>South Park</v>
      </c>
      <c r="I71" s="1">
        <f t="shared" si="6"/>
        <v>103028753</v>
      </c>
      <c r="J71" s="1">
        <f t="shared" si="7"/>
        <v>399</v>
      </c>
      <c r="K71" s="1" t="str">
        <f t="shared" si="8"/>
        <v>Western</v>
      </c>
      <c r="L71" s="1" t="str">
        <f t="shared" si="9"/>
        <v>Allegheny</v>
      </c>
      <c r="O71" s="1" t="str">
        <v>Canon-Mcmillan</v>
      </c>
      <c r="P71" s="1">
        <v>101631703</v>
      </c>
      <c r="Q71" s="1">
        <v>61</v>
      </c>
      <c r="R71" s="1" t="str">
        <v>Southwestern</v>
      </c>
      <c r="S71" s="1" t="str">
        <v>Washington</v>
      </c>
    </row>
    <row r="72" spans="1:19" x14ac:dyDescent="0.35">
      <c r="A72" s="1">
        <v>103028807</v>
      </c>
      <c r="B72" s="1">
        <v>569</v>
      </c>
      <c r="C72" s="1" t="s">
        <v>620</v>
      </c>
      <c r="D72" s="1" t="s">
        <v>44</v>
      </c>
      <c r="E72" s="1" t="s">
        <v>43</v>
      </c>
      <c r="H72" s="1" t="str">
        <f t="shared" si="5"/>
        <v>Steel Center for Career and Technical Education</v>
      </c>
      <c r="I72" s="1">
        <f t="shared" si="6"/>
        <v>103028807</v>
      </c>
      <c r="J72" s="1">
        <f t="shared" si="7"/>
        <v>569</v>
      </c>
      <c r="K72" s="1" t="str">
        <f t="shared" si="8"/>
        <v>Western</v>
      </c>
      <c r="L72" s="1" t="str">
        <f t="shared" si="9"/>
        <v>Allegheny</v>
      </c>
      <c r="O72" s="1" t="str">
        <v>Canton Area</v>
      </c>
      <c r="P72" s="1">
        <v>117081003</v>
      </c>
      <c r="Q72" s="1">
        <v>62</v>
      </c>
      <c r="R72" s="1" t="str">
        <v>Northeastern</v>
      </c>
      <c r="S72" s="1" t="str">
        <v>Bradford</v>
      </c>
    </row>
    <row r="73" spans="1:19" x14ac:dyDescent="0.35">
      <c r="A73" s="1">
        <v>103028833</v>
      </c>
      <c r="B73" s="1">
        <v>419</v>
      </c>
      <c r="C73" s="1" t="s">
        <v>3006</v>
      </c>
      <c r="D73" s="1" t="s">
        <v>44</v>
      </c>
      <c r="E73" s="1" t="s">
        <v>43</v>
      </c>
      <c r="H73" s="1" t="str">
        <f t="shared" si="5"/>
        <v>Steel Valley</v>
      </c>
      <c r="I73" s="1">
        <f t="shared" si="6"/>
        <v>103028833</v>
      </c>
      <c r="J73" s="1">
        <f t="shared" si="7"/>
        <v>419</v>
      </c>
      <c r="K73" s="1" t="str">
        <f t="shared" si="8"/>
        <v>Western</v>
      </c>
      <c r="L73" s="1" t="str">
        <f t="shared" si="9"/>
        <v>Allegheny</v>
      </c>
      <c r="O73" s="1" t="str">
        <v>Carbon Career &amp; Technical Institute</v>
      </c>
      <c r="P73" s="1">
        <v>121131507</v>
      </c>
      <c r="Q73" s="1">
        <v>511</v>
      </c>
      <c r="R73" s="1" t="str">
        <v>Eastern</v>
      </c>
      <c r="S73" s="1" t="str">
        <v>Carbon</v>
      </c>
    </row>
    <row r="74" spans="1:19" x14ac:dyDescent="0.35">
      <c r="A74" s="1">
        <v>103028853</v>
      </c>
      <c r="B74" s="1">
        <v>421</v>
      </c>
      <c r="C74" s="1" t="s">
        <v>3007</v>
      </c>
      <c r="D74" s="1" t="s">
        <v>44</v>
      </c>
      <c r="E74" s="1" t="s">
        <v>43</v>
      </c>
      <c r="H74" s="1" t="str">
        <f t="shared" si="5"/>
        <v>Sto-Rox</v>
      </c>
      <c r="I74" s="1">
        <f t="shared" si="6"/>
        <v>103028853</v>
      </c>
      <c r="J74" s="1">
        <f t="shared" si="7"/>
        <v>421</v>
      </c>
      <c r="K74" s="1" t="str">
        <f t="shared" si="8"/>
        <v>Western</v>
      </c>
      <c r="L74" s="1" t="str">
        <f t="shared" si="9"/>
        <v>Allegheny</v>
      </c>
      <c r="O74" s="1" t="str">
        <v>Carbondale Area</v>
      </c>
      <c r="P74" s="1">
        <v>119351303</v>
      </c>
      <c r="Q74" s="1">
        <v>63</v>
      </c>
      <c r="R74" s="1" t="str">
        <v>Northeastern</v>
      </c>
      <c r="S74" s="1" t="str">
        <v>Lackawanna</v>
      </c>
    </row>
    <row r="75" spans="1:19" x14ac:dyDescent="0.35">
      <c r="A75" s="1">
        <v>103029203</v>
      </c>
      <c r="B75" s="1">
        <v>454</v>
      </c>
      <c r="C75" s="1" t="s">
        <v>3008</v>
      </c>
      <c r="D75" s="1" t="s">
        <v>44</v>
      </c>
      <c r="E75" s="1" t="s">
        <v>43</v>
      </c>
      <c r="H75" s="1" t="str">
        <f t="shared" si="5"/>
        <v>Upper St Clair</v>
      </c>
      <c r="I75" s="1">
        <f t="shared" si="6"/>
        <v>103029203</v>
      </c>
      <c r="J75" s="1">
        <f t="shared" si="7"/>
        <v>454</v>
      </c>
      <c r="K75" s="1" t="str">
        <f t="shared" si="8"/>
        <v>Western</v>
      </c>
      <c r="L75" s="1" t="str">
        <f t="shared" si="9"/>
        <v>Allegheny</v>
      </c>
      <c r="O75" s="1" t="str">
        <v>Career Institute of Technology</v>
      </c>
      <c r="P75" s="1">
        <v>120483007</v>
      </c>
      <c r="Q75" s="1">
        <v>512</v>
      </c>
      <c r="R75" s="1" t="str">
        <v>Eastern</v>
      </c>
      <c r="S75" s="1" t="str">
        <v>Northampton</v>
      </c>
    </row>
    <row r="76" spans="1:19" x14ac:dyDescent="0.35">
      <c r="A76" s="1">
        <v>103029403</v>
      </c>
      <c r="B76" s="1">
        <v>468</v>
      </c>
      <c r="C76" s="1" t="s">
        <v>3009</v>
      </c>
      <c r="D76" s="1" t="s">
        <v>44</v>
      </c>
      <c r="E76" s="1" t="s">
        <v>43</v>
      </c>
      <c r="H76" s="1" t="str">
        <f t="shared" si="5"/>
        <v>West Allegheny</v>
      </c>
      <c r="I76" s="1">
        <f t="shared" si="6"/>
        <v>103029403</v>
      </c>
      <c r="J76" s="1">
        <f t="shared" si="7"/>
        <v>468</v>
      </c>
      <c r="K76" s="1" t="str">
        <f t="shared" si="8"/>
        <v>Western</v>
      </c>
      <c r="L76" s="1" t="str">
        <f t="shared" si="9"/>
        <v>Allegheny</v>
      </c>
      <c r="O76" s="1" t="str">
        <v>Carlisle Area</v>
      </c>
      <c r="P76" s="1">
        <v>115211103</v>
      </c>
      <c r="Q76" s="1">
        <v>64</v>
      </c>
      <c r="R76" s="1" t="str">
        <v>Southern</v>
      </c>
      <c r="S76" s="1" t="str">
        <v>Cumberland</v>
      </c>
    </row>
    <row r="77" spans="1:19" x14ac:dyDescent="0.35">
      <c r="A77" s="1">
        <v>103029553</v>
      </c>
      <c r="B77" s="1">
        <v>472</v>
      </c>
      <c r="C77" s="1" t="s">
        <v>3010</v>
      </c>
      <c r="D77" s="1" t="s">
        <v>44</v>
      </c>
      <c r="E77" s="1" t="s">
        <v>43</v>
      </c>
      <c r="H77" s="1" t="str">
        <f t="shared" si="5"/>
        <v>West Jefferson Hills</v>
      </c>
      <c r="I77" s="1">
        <f t="shared" si="6"/>
        <v>103029553</v>
      </c>
      <c r="J77" s="1">
        <f t="shared" si="7"/>
        <v>472</v>
      </c>
      <c r="K77" s="1" t="str">
        <f t="shared" si="8"/>
        <v>Western</v>
      </c>
      <c r="L77" s="1" t="str">
        <f t="shared" si="9"/>
        <v>Allegheny</v>
      </c>
      <c r="O77" s="1" t="str">
        <v>Carlynton</v>
      </c>
      <c r="P77" s="1">
        <v>103021603</v>
      </c>
      <c r="Q77" s="1">
        <v>65</v>
      </c>
      <c r="R77" s="1" t="str">
        <v>Western</v>
      </c>
      <c r="S77" s="1" t="str">
        <v>Allegheny</v>
      </c>
    </row>
    <row r="78" spans="1:19" x14ac:dyDescent="0.35">
      <c r="A78" s="1">
        <v>103029603</v>
      </c>
      <c r="B78" s="1">
        <v>474</v>
      </c>
      <c r="C78" s="1" t="s">
        <v>3011</v>
      </c>
      <c r="D78" s="1" t="s">
        <v>44</v>
      </c>
      <c r="E78" s="1" t="s">
        <v>43</v>
      </c>
      <c r="H78" s="1" t="str">
        <f t="shared" si="5"/>
        <v>West Mifflin Area</v>
      </c>
      <c r="I78" s="1">
        <f t="shared" si="6"/>
        <v>103029603</v>
      </c>
      <c r="J78" s="1">
        <f t="shared" si="7"/>
        <v>474</v>
      </c>
      <c r="K78" s="1" t="str">
        <f t="shared" si="8"/>
        <v>Western</v>
      </c>
      <c r="L78" s="1" t="str">
        <f t="shared" si="9"/>
        <v>Allegheny</v>
      </c>
      <c r="O78" s="1" t="str">
        <v>Carmichaels Area</v>
      </c>
      <c r="P78" s="1">
        <v>101301303</v>
      </c>
      <c r="Q78" s="1">
        <v>66</v>
      </c>
      <c r="R78" s="1" t="str">
        <v>Southwestern</v>
      </c>
      <c r="S78" s="1" t="str">
        <v>Greene</v>
      </c>
    </row>
    <row r="79" spans="1:19" x14ac:dyDescent="0.35">
      <c r="A79" s="1">
        <v>103029803</v>
      </c>
      <c r="B79" s="1">
        <v>483</v>
      </c>
      <c r="C79" s="1" t="s">
        <v>3012</v>
      </c>
      <c r="D79" s="1" t="s">
        <v>44</v>
      </c>
      <c r="E79" s="1" t="s">
        <v>43</v>
      </c>
      <c r="H79" s="1" t="str">
        <f t="shared" si="5"/>
        <v>Wilkinsburg Borough</v>
      </c>
      <c r="I79" s="1">
        <f t="shared" si="6"/>
        <v>103029803</v>
      </c>
      <c r="J79" s="1">
        <f t="shared" si="7"/>
        <v>483</v>
      </c>
      <c r="K79" s="1" t="str">
        <f t="shared" si="8"/>
        <v>Western</v>
      </c>
      <c r="L79" s="1" t="str">
        <f t="shared" si="9"/>
        <v>Allegheny</v>
      </c>
      <c r="O79" s="1" t="str">
        <v>Catasauqua Area</v>
      </c>
      <c r="P79" s="1">
        <v>121391303</v>
      </c>
      <c r="Q79" s="1">
        <v>67</v>
      </c>
      <c r="R79" s="1" t="str">
        <v>Eastern</v>
      </c>
      <c r="S79" s="1" t="str">
        <v>Lehigh</v>
      </c>
    </row>
    <row r="80" spans="1:19" x14ac:dyDescent="0.35">
      <c r="A80" s="1">
        <v>103029902</v>
      </c>
      <c r="B80" s="1">
        <v>493</v>
      </c>
      <c r="C80" s="1" t="s">
        <v>3013</v>
      </c>
      <c r="D80" s="1" t="s">
        <v>44</v>
      </c>
      <c r="E80" s="1" t="s">
        <v>43</v>
      </c>
      <c r="H80" s="1" t="str">
        <f t="shared" si="5"/>
        <v>Woodland Hills</v>
      </c>
      <c r="I80" s="1">
        <f t="shared" si="6"/>
        <v>103029902</v>
      </c>
      <c r="J80" s="1">
        <f t="shared" si="7"/>
        <v>493</v>
      </c>
      <c r="K80" s="1" t="str">
        <f t="shared" si="8"/>
        <v>Western</v>
      </c>
      <c r="L80" s="1" t="str">
        <f t="shared" si="9"/>
        <v>Allegheny</v>
      </c>
      <c r="O80" s="1" t="str">
        <v>Centennial</v>
      </c>
      <c r="P80" s="1">
        <v>122092002</v>
      </c>
      <c r="Q80" s="1">
        <v>68</v>
      </c>
      <c r="R80" s="1" t="str">
        <v>Mideastern</v>
      </c>
      <c r="S80" s="1" t="str">
        <v>Bucks</v>
      </c>
    </row>
    <row r="81" spans="1:19" x14ac:dyDescent="0.35">
      <c r="A81" s="1">
        <v>104101252</v>
      </c>
      <c r="B81" s="1">
        <v>56</v>
      </c>
      <c r="C81" s="1" t="s">
        <v>3014</v>
      </c>
      <c r="D81" s="1" t="s">
        <v>96</v>
      </c>
      <c r="E81" s="1" t="s">
        <v>170</v>
      </c>
      <c r="H81" s="1" t="str">
        <f t="shared" si="5"/>
        <v>Butler Area</v>
      </c>
      <c r="I81" s="1">
        <f t="shared" si="6"/>
        <v>104101252</v>
      </c>
      <c r="J81" s="1">
        <f t="shared" si="7"/>
        <v>56</v>
      </c>
      <c r="K81" s="1" t="str">
        <f t="shared" si="8"/>
        <v>Midwestern</v>
      </c>
      <c r="L81" s="1" t="str">
        <f t="shared" si="9"/>
        <v>Butler</v>
      </c>
      <c r="O81" s="1" t="str">
        <v>Central Bucks</v>
      </c>
      <c r="P81" s="1">
        <v>122092102</v>
      </c>
      <c r="Q81" s="1">
        <v>69</v>
      </c>
      <c r="R81" s="1" t="str">
        <v>Mideastern</v>
      </c>
      <c r="S81" s="1" t="str">
        <v>Bucks</v>
      </c>
    </row>
    <row r="82" spans="1:19" x14ac:dyDescent="0.35">
      <c r="A82" s="1">
        <v>104101307</v>
      </c>
      <c r="B82" s="1">
        <v>509</v>
      </c>
      <c r="C82" s="1" t="s">
        <v>631</v>
      </c>
      <c r="D82" s="1" t="s">
        <v>96</v>
      </c>
      <c r="E82" s="1" t="s">
        <v>170</v>
      </c>
      <c r="H82" s="1" t="str">
        <f t="shared" si="5"/>
        <v>Butler County AVTS</v>
      </c>
      <c r="I82" s="1">
        <f t="shared" si="6"/>
        <v>104101307</v>
      </c>
      <c r="J82" s="1">
        <f t="shared" si="7"/>
        <v>509</v>
      </c>
      <c r="K82" s="1" t="str">
        <f t="shared" si="8"/>
        <v>Midwestern</v>
      </c>
      <c r="L82" s="1" t="str">
        <f t="shared" si="9"/>
        <v>Butler</v>
      </c>
      <c r="O82" s="1" t="str">
        <v>Central Cambria</v>
      </c>
      <c r="P82" s="1">
        <v>108111303</v>
      </c>
      <c r="Q82" s="1">
        <v>70</v>
      </c>
      <c r="R82" s="1" t="str">
        <v>Central-Western</v>
      </c>
      <c r="S82" s="1" t="str">
        <v>Cambria</v>
      </c>
    </row>
    <row r="83" spans="1:19" x14ac:dyDescent="0.35">
      <c r="A83" s="1">
        <v>104103603</v>
      </c>
      <c r="B83" s="1">
        <v>210</v>
      </c>
      <c r="C83" s="1" t="s">
        <v>3015</v>
      </c>
      <c r="D83" s="1" t="s">
        <v>96</v>
      </c>
      <c r="E83" s="1" t="s">
        <v>170</v>
      </c>
      <c r="H83" s="1" t="str">
        <f t="shared" si="5"/>
        <v>Karns City Area</v>
      </c>
      <c r="I83" s="1">
        <f t="shared" si="6"/>
        <v>104103603</v>
      </c>
      <c r="J83" s="1">
        <f t="shared" si="7"/>
        <v>210</v>
      </c>
      <c r="K83" s="1" t="str">
        <f t="shared" si="8"/>
        <v>Midwestern</v>
      </c>
      <c r="L83" s="1" t="str">
        <f t="shared" si="9"/>
        <v>Butler</v>
      </c>
      <c r="O83" s="1" t="str">
        <v>Central Chester County Av</v>
      </c>
      <c r="P83" s="1">
        <v>124151707</v>
      </c>
      <c r="Q83" s="1">
        <v>513</v>
      </c>
      <c r="R83" s="1" t="str">
        <v>Southeastern</v>
      </c>
      <c r="S83" s="1" t="str">
        <v>Chester</v>
      </c>
    </row>
    <row r="84" spans="1:19" x14ac:dyDescent="0.35">
      <c r="A84" s="1">
        <v>104105003</v>
      </c>
      <c r="B84" s="1">
        <v>241</v>
      </c>
      <c r="C84" s="1" t="s">
        <v>3016</v>
      </c>
      <c r="D84" s="1" t="s">
        <v>96</v>
      </c>
      <c r="E84" s="1" t="s">
        <v>170</v>
      </c>
      <c r="H84" s="1" t="str">
        <f t="shared" si="5"/>
        <v>Mars Area</v>
      </c>
      <c r="I84" s="1">
        <f t="shared" si="6"/>
        <v>104105003</v>
      </c>
      <c r="J84" s="1">
        <f t="shared" si="7"/>
        <v>241</v>
      </c>
      <c r="K84" s="1" t="str">
        <f t="shared" si="8"/>
        <v>Midwestern</v>
      </c>
      <c r="L84" s="1" t="str">
        <f t="shared" si="9"/>
        <v>Butler</v>
      </c>
      <c r="O84" s="1" t="str">
        <v>Central Columbia</v>
      </c>
      <c r="P84" s="1">
        <v>116191503</v>
      </c>
      <c r="Q84" s="1">
        <v>71</v>
      </c>
      <c r="R84" s="1" t="str">
        <v>Northeastern</v>
      </c>
      <c r="S84" s="1" t="str">
        <v>Columbia</v>
      </c>
    </row>
    <row r="85" spans="1:19" x14ac:dyDescent="0.35">
      <c r="A85" s="1">
        <v>104105353</v>
      </c>
      <c r="B85" s="1">
        <v>261</v>
      </c>
      <c r="C85" s="1" t="s">
        <v>3017</v>
      </c>
      <c r="D85" s="1" t="s">
        <v>96</v>
      </c>
      <c r="E85" s="1" t="s">
        <v>170</v>
      </c>
      <c r="H85" s="1" t="str">
        <f t="shared" si="5"/>
        <v>Moniteau</v>
      </c>
      <c r="I85" s="1">
        <f t="shared" si="6"/>
        <v>104105353</v>
      </c>
      <c r="J85" s="1">
        <f t="shared" si="7"/>
        <v>261</v>
      </c>
      <c r="K85" s="1" t="str">
        <f t="shared" si="8"/>
        <v>Midwestern</v>
      </c>
      <c r="L85" s="1" t="str">
        <f t="shared" si="9"/>
        <v>Butler</v>
      </c>
      <c r="O85" s="1" t="str">
        <v>Central Dauphin</v>
      </c>
      <c r="P85" s="1">
        <v>115221402</v>
      </c>
      <c r="Q85" s="1">
        <v>72</v>
      </c>
      <c r="R85" s="1" t="str">
        <v>Southern</v>
      </c>
      <c r="S85" s="1" t="str">
        <v>Dauphin</v>
      </c>
    </row>
    <row r="86" spans="1:19" x14ac:dyDescent="0.35">
      <c r="A86" s="1">
        <v>104107503</v>
      </c>
      <c r="B86" s="1">
        <v>389</v>
      </c>
      <c r="C86" s="1" t="s">
        <v>3018</v>
      </c>
      <c r="D86" s="1" t="s">
        <v>96</v>
      </c>
      <c r="E86" s="1" t="s">
        <v>170</v>
      </c>
      <c r="H86" s="1" t="str">
        <f t="shared" si="5"/>
        <v>Slippery Rock Area</v>
      </c>
      <c r="I86" s="1">
        <f t="shared" si="6"/>
        <v>104107503</v>
      </c>
      <c r="J86" s="1">
        <f t="shared" si="7"/>
        <v>389</v>
      </c>
      <c r="K86" s="1" t="str">
        <f t="shared" si="8"/>
        <v>Midwestern</v>
      </c>
      <c r="L86" s="1" t="str">
        <f t="shared" si="9"/>
        <v>Butler</v>
      </c>
      <c r="O86" s="1" t="str">
        <v>Central Fulton</v>
      </c>
      <c r="P86" s="1">
        <v>111291304</v>
      </c>
      <c r="Q86" s="1">
        <v>73</v>
      </c>
      <c r="R86" s="1" t="str">
        <v>Southern</v>
      </c>
      <c r="S86" s="1" t="str">
        <v>Fulton</v>
      </c>
    </row>
    <row r="87" spans="1:19" x14ac:dyDescent="0.35">
      <c r="A87" s="1">
        <v>104107803</v>
      </c>
      <c r="B87" s="1">
        <v>395</v>
      </c>
      <c r="C87" s="1" t="s">
        <v>3019</v>
      </c>
      <c r="D87" s="1" t="s">
        <v>96</v>
      </c>
      <c r="E87" s="1" t="s">
        <v>170</v>
      </c>
      <c r="H87" s="1" t="str">
        <f t="shared" si="5"/>
        <v>South Butler County</v>
      </c>
      <c r="I87" s="1">
        <f t="shared" si="6"/>
        <v>104107803</v>
      </c>
      <c r="J87" s="1">
        <f t="shared" si="7"/>
        <v>395</v>
      </c>
      <c r="K87" s="1" t="str">
        <f t="shared" si="8"/>
        <v>Midwestern</v>
      </c>
      <c r="L87" s="1" t="str">
        <f t="shared" si="9"/>
        <v>Butler</v>
      </c>
      <c r="O87" s="1" t="str">
        <v>Central Greene</v>
      </c>
      <c r="P87" s="1">
        <v>101301403</v>
      </c>
      <c r="Q87" s="1">
        <v>74</v>
      </c>
      <c r="R87" s="1" t="str">
        <v>Southwestern</v>
      </c>
      <c r="S87" s="1" t="str">
        <v>Greene</v>
      </c>
    </row>
    <row r="88" spans="1:19" x14ac:dyDescent="0.35">
      <c r="A88" s="1">
        <v>104107903</v>
      </c>
      <c r="B88" s="1">
        <v>378</v>
      </c>
      <c r="C88" s="1" t="s">
        <v>3020</v>
      </c>
      <c r="D88" s="1" t="s">
        <v>96</v>
      </c>
      <c r="E88" s="1" t="s">
        <v>170</v>
      </c>
      <c r="H88" s="1" t="str">
        <f t="shared" si="5"/>
        <v>Seneca Valley</v>
      </c>
      <c r="I88" s="1">
        <f t="shared" si="6"/>
        <v>104107903</v>
      </c>
      <c r="J88" s="1">
        <f t="shared" si="7"/>
        <v>378</v>
      </c>
      <c r="K88" s="1" t="str">
        <f t="shared" si="8"/>
        <v>Midwestern</v>
      </c>
      <c r="L88" s="1" t="str">
        <f t="shared" si="9"/>
        <v>Butler</v>
      </c>
      <c r="O88" s="1" t="str">
        <v>Central Montco Technical High School</v>
      </c>
      <c r="P88" s="1">
        <v>123460957</v>
      </c>
      <c r="Q88" s="1">
        <v>514</v>
      </c>
      <c r="R88" s="1" t="str">
        <v>Mideastern</v>
      </c>
      <c r="S88" s="1" t="str">
        <v>Montgomery</v>
      </c>
    </row>
    <row r="89" spans="1:19" x14ac:dyDescent="0.35">
      <c r="A89" s="1">
        <v>104372003</v>
      </c>
      <c r="B89" s="1">
        <v>138</v>
      </c>
      <c r="C89" s="1" t="s">
        <v>3021</v>
      </c>
      <c r="D89" s="1" t="s">
        <v>96</v>
      </c>
      <c r="E89" s="1" t="s">
        <v>376</v>
      </c>
      <c r="H89" s="1" t="str">
        <f t="shared" si="5"/>
        <v>Ellwood City Area</v>
      </c>
      <c r="I89" s="1">
        <f t="shared" si="6"/>
        <v>104372003</v>
      </c>
      <c r="J89" s="1">
        <f t="shared" si="7"/>
        <v>138</v>
      </c>
      <c r="K89" s="1" t="str">
        <f t="shared" si="8"/>
        <v>Midwestern</v>
      </c>
      <c r="L89" s="1" t="str">
        <f t="shared" si="9"/>
        <v>Lawrence</v>
      </c>
      <c r="O89" s="1" t="str">
        <v>Central PA Institute of Science &amp; Technology</v>
      </c>
      <c r="P89" s="1">
        <v>110141607</v>
      </c>
      <c r="Q89" s="1">
        <v>515</v>
      </c>
      <c r="R89" s="1" t="str">
        <v>Central</v>
      </c>
      <c r="S89" s="1" t="str">
        <v>Centre</v>
      </c>
    </row>
    <row r="90" spans="1:19" x14ac:dyDescent="0.35">
      <c r="A90" s="1">
        <v>104374003</v>
      </c>
      <c r="B90" s="1">
        <v>223</v>
      </c>
      <c r="C90" s="1" t="s">
        <v>3022</v>
      </c>
      <c r="D90" s="1" t="s">
        <v>96</v>
      </c>
      <c r="E90" s="1" t="s">
        <v>376</v>
      </c>
      <c r="H90" s="1" t="str">
        <f t="shared" si="5"/>
        <v>Laurel</v>
      </c>
      <c r="I90" s="1">
        <f t="shared" si="6"/>
        <v>104374003</v>
      </c>
      <c r="J90" s="1">
        <f t="shared" si="7"/>
        <v>223</v>
      </c>
      <c r="K90" s="1" t="str">
        <f t="shared" si="8"/>
        <v>Midwestern</v>
      </c>
      <c r="L90" s="1" t="str">
        <f t="shared" si="9"/>
        <v>Lawrence</v>
      </c>
      <c r="O90" s="1" t="str">
        <v>Central Valley</v>
      </c>
      <c r="P90" s="1">
        <v>127042003</v>
      </c>
      <c r="Q90" s="1">
        <v>75</v>
      </c>
      <c r="R90" s="1" t="str">
        <v>Midwestern</v>
      </c>
      <c r="S90" s="1" t="str">
        <v>Beaver</v>
      </c>
    </row>
    <row r="91" spans="1:19" x14ac:dyDescent="0.35">
      <c r="A91" s="1">
        <v>104374207</v>
      </c>
      <c r="B91" s="1">
        <v>544</v>
      </c>
      <c r="C91" s="1" t="s">
        <v>657</v>
      </c>
      <c r="D91" s="1" t="s">
        <v>96</v>
      </c>
      <c r="E91" s="1" t="s">
        <v>376</v>
      </c>
      <c r="H91" s="1" t="str">
        <f t="shared" si="5"/>
        <v>Lawrence County CTC</v>
      </c>
      <c r="I91" s="1">
        <f t="shared" si="6"/>
        <v>104374207</v>
      </c>
      <c r="J91" s="1">
        <f t="shared" si="7"/>
        <v>544</v>
      </c>
      <c r="K91" s="1" t="str">
        <f t="shared" si="8"/>
        <v>Midwestern</v>
      </c>
      <c r="L91" s="1" t="str">
        <f t="shared" si="9"/>
        <v>Lawrence</v>
      </c>
      <c r="O91" s="1" t="str">
        <v>Central Westmoreland CTC</v>
      </c>
      <c r="P91" s="1">
        <v>107651207</v>
      </c>
      <c r="Q91" s="1">
        <v>516</v>
      </c>
      <c r="R91" s="1" t="str">
        <v>Southwestern</v>
      </c>
      <c r="S91" s="1" t="str">
        <v>Westmoreland</v>
      </c>
    </row>
    <row r="92" spans="1:19" x14ac:dyDescent="0.35">
      <c r="A92" s="1">
        <v>104375003</v>
      </c>
      <c r="B92" s="1">
        <v>259</v>
      </c>
      <c r="C92" s="1" t="s">
        <v>3023</v>
      </c>
      <c r="D92" s="1" t="s">
        <v>96</v>
      </c>
      <c r="E92" s="1" t="s">
        <v>376</v>
      </c>
      <c r="H92" s="1" t="str">
        <f t="shared" si="5"/>
        <v>Mohawk Area</v>
      </c>
      <c r="I92" s="1">
        <f t="shared" si="6"/>
        <v>104375003</v>
      </c>
      <c r="J92" s="1">
        <f t="shared" si="7"/>
        <v>259</v>
      </c>
      <c r="K92" s="1" t="str">
        <f t="shared" si="8"/>
        <v>Midwestern</v>
      </c>
      <c r="L92" s="1" t="str">
        <f t="shared" si="9"/>
        <v>Lawrence</v>
      </c>
      <c r="O92" s="1" t="str">
        <v>Central York</v>
      </c>
      <c r="P92" s="1">
        <v>112671303</v>
      </c>
      <c r="Q92" s="1">
        <v>76</v>
      </c>
      <c r="R92" s="1" t="str">
        <v>Southern</v>
      </c>
      <c r="S92" s="1" t="str">
        <v>York</v>
      </c>
    </row>
    <row r="93" spans="1:19" x14ac:dyDescent="0.35">
      <c r="A93" s="1">
        <v>104375203</v>
      </c>
      <c r="B93" s="1">
        <v>278</v>
      </c>
      <c r="C93" s="1" t="s">
        <v>3024</v>
      </c>
      <c r="D93" s="1" t="s">
        <v>96</v>
      </c>
      <c r="E93" s="1" t="s">
        <v>376</v>
      </c>
      <c r="H93" s="1" t="str">
        <f t="shared" si="5"/>
        <v>Neshannock Township</v>
      </c>
      <c r="I93" s="1">
        <f t="shared" si="6"/>
        <v>104375203</v>
      </c>
      <c r="J93" s="1">
        <f t="shared" si="7"/>
        <v>278</v>
      </c>
      <c r="K93" s="1" t="str">
        <f t="shared" si="8"/>
        <v>Midwestern</v>
      </c>
      <c r="L93" s="1" t="str">
        <f t="shared" si="9"/>
        <v>Lawrence</v>
      </c>
      <c r="O93" s="1" t="str">
        <v>Chambersburg Area</v>
      </c>
      <c r="P93" s="1">
        <v>112281302</v>
      </c>
      <c r="Q93" s="1">
        <v>77</v>
      </c>
      <c r="R93" s="1" t="str">
        <v>Southern</v>
      </c>
      <c r="S93" s="1" t="str">
        <v>Franklin</v>
      </c>
    </row>
    <row r="94" spans="1:19" x14ac:dyDescent="0.35">
      <c r="A94" s="1">
        <v>104375302</v>
      </c>
      <c r="B94" s="1">
        <v>280</v>
      </c>
      <c r="C94" s="1" t="s">
        <v>3025</v>
      </c>
      <c r="D94" s="1" t="s">
        <v>96</v>
      </c>
      <c r="E94" s="1" t="s">
        <v>376</v>
      </c>
      <c r="H94" s="1" t="str">
        <f t="shared" si="5"/>
        <v>New Castle Area</v>
      </c>
      <c r="I94" s="1">
        <f t="shared" si="6"/>
        <v>104375302</v>
      </c>
      <c r="J94" s="1">
        <f t="shared" si="7"/>
        <v>280</v>
      </c>
      <c r="K94" s="1" t="str">
        <f t="shared" si="8"/>
        <v>Midwestern</v>
      </c>
      <c r="L94" s="1" t="str">
        <f t="shared" si="9"/>
        <v>Lawrence</v>
      </c>
      <c r="O94" s="1" t="str">
        <v>Charleroi</v>
      </c>
      <c r="P94" s="1">
        <v>101631803</v>
      </c>
      <c r="Q94" s="1">
        <v>78</v>
      </c>
      <c r="R94" s="1" t="str">
        <v>Southwestern</v>
      </c>
      <c r="S94" s="1" t="str">
        <v>Washington</v>
      </c>
    </row>
    <row r="95" spans="1:19" x14ac:dyDescent="0.35">
      <c r="A95" s="1">
        <v>104376203</v>
      </c>
      <c r="B95" s="1">
        <v>386</v>
      </c>
      <c r="C95" s="1" t="s">
        <v>3026</v>
      </c>
      <c r="D95" s="1" t="s">
        <v>96</v>
      </c>
      <c r="E95" s="1" t="s">
        <v>376</v>
      </c>
      <c r="H95" s="1" t="str">
        <f t="shared" si="5"/>
        <v>Shenango Area</v>
      </c>
      <c r="I95" s="1">
        <f t="shared" si="6"/>
        <v>104376203</v>
      </c>
      <c r="J95" s="1">
        <f t="shared" si="7"/>
        <v>386</v>
      </c>
      <c r="K95" s="1" t="str">
        <f t="shared" si="8"/>
        <v>Midwestern</v>
      </c>
      <c r="L95" s="1" t="str">
        <f t="shared" si="9"/>
        <v>Lawrence</v>
      </c>
      <c r="O95" s="1" t="str">
        <v>Chartiers Valley</v>
      </c>
      <c r="P95" s="1">
        <v>103021752</v>
      </c>
      <c r="Q95" s="1">
        <v>79</v>
      </c>
      <c r="R95" s="1" t="str">
        <v>Western</v>
      </c>
      <c r="S95" s="1" t="str">
        <v>Allegheny</v>
      </c>
    </row>
    <row r="96" spans="1:19" x14ac:dyDescent="0.35">
      <c r="A96" s="1">
        <v>104377003</v>
      </c>
      <c r="B96" s="1">
        <v>442</v>
      </c>
      <c r="C96" s="1" t="s">
        <v>3027</v>
      </c>
      <c r="D96" s="1" t="s">
        <v>96</v>
      </c>
      <c r="E96" s="1" t="s">
        <v>376</v>
      </c>
      <c r="H96" s="1" t="str">
        <f t="shared" si="5"/>
        <v>Union Area</v>
      </c>
      <c r="I96" s="1">
        <f t="shared" si="6"/>
        <v>104377003</v>
      </c>
      <c r="J96" s="1">
        <f t="shared" si="7"/>
        <v>442</v>
      </c>
      <c r="K96" s="1" t="str">
        <f t="shared" si="8"/>
        <v>Midwestern</v>
      </c>
      <c r="L96" s="1" t="str">
        <f t="shared" si="9"/>
        <v>Lawrence</v>
      </c>
      <c r="O96" s="1" t="str">
        <v>Chartiers-Houston</v>
      </c>
      <c r="P96" s="1">
        <v>101631903</v>
      </c>
      <c r="Q96" s="1">
        <v>80</v>
      </c>
      <c r="R96" s="1" t="str">
        <v>Southwestern</v>
      </c>
      <c r="S96" s="1" t="str">
        <v>Washington</v>
      </c>
    </row>
    <row r="97" spans="1:19" x14ac:dyDescent="0.35">
      <c r="A97" s="1">
        <v>104378003</v>
      </c>
      <c r="B97" s="1">
        <v>488</v>
      </c>
      <c r="C97" s="1" t="s">
        <v>3028</v>
      </c>
      <c r="D97" s="1" t="s">
        <v>96</v>
      </c>
      <c r="E97" s="1" t="s">
        <v>376</v>
      </c>
      <c r="H97" s="1" t="str">
        <f t="shared" si="5"/>
        <v>Wilmington Area</v>
      </c>
      <c r="I97" s="1">
        <f t="shared" si="6"/>
        <v>104378003</v>
      </c>
      <c r="J97" s="1">
        <f t="shared" si="7"/>
        <v>488</v>
      </c>
      <c r="K97" s="1" t="str">
        <f t="shared" si="8"/>
        <v>Midwestern</v>
      </c>
      <c r="L97" s="1" t="str">
        <f t="shared" si="9"/>
        <v>Lawrence</v>
      </c>
      <c r="O97" s="1" t="str">
        <v>Cheltenham Township</v>
      </c>
      <c r="P97" s="1">
        <v>123461302</v>
      </c>
      <c r="Q97" s="1">
        <v>81</v>
      </c>
      <c r="R97" s="1" t="str">
        <v>Mideastern</v>
      </c>
      <c r="S97" s="1" t="str">
        <v>Montgomery</v>
      </c>
    </row>
    <row r="98" spans="1:19" x14ac:dyDescent="0.35">
      <c r="A98" s="1">
        <v>104431304</v>
      </c>
      <c r="B98" s="1">
        <v>94</v>
      </c>
      <c r="C98" s="1" t="s">
        <v>3029</v>
      </c>
      <c r="D98" s="1" t="s">
        <v>96</v>
      </c>
      <c r="E98" s="1" t="s">
        <v>429</v>
      </c>
      <c r="H98" s="1" t="str">
        <f t="shared" si="5"/>
        <v>Commodore Perry</v>
      </c>
      <c r="I98" s="1">
        <f t="shared" si="6"/>
        <v>104431304</v>
      </c>
      <c r="J98" s="1">
        <f t="shared" si="7"/>
        <v>94</v>
      </c>
      <c r="K98" s="1" t="str">
        <f t="shared" si="8"/>
        <v>Midwestern</v>
      </c>
      <c r="L98" s="1" t="str">
        <f t="shared" si="9"/>
        <v>Mercer</v>
      </c>
      <c r="O98" s="1" t="str">
        <v>Chester County Technical College HS</v>
      </c>
      <c r="P98" s="1">
        <v>124151607</v>
      </c>
      <c r="Q98" s="1">
        <v>517</v>
      </c>
      <c r="R98" s="1" t="str">
        <v>Southeastern</v>
      </c>
      <c r="S98" s="1" t="str">
        <v>Chester</v>
      </c>
    </row>
    <row r="99" spans="1:19" x14ac:dyDescent="0.35">
      <c r="A99" s="1">
        <v>104432503</v>
      </c>
      <c r="B99" s="1">
        <v>146</v>
      </c>
      <c r="C99" s="1" t="s">
        <v>3030</v>
      </c>
      <c r="D99" s="1" t="s">
        <v>96</v>
      </c>
      <c r="E99" s="1" t="s">
        <v>429</v>
      </c>
      <c r="H99" s="1" t="str">
        <f t="shared" si="5"/>
        <v>Farrell Area</v>
      </c>
      <c r="I99" s="1">
        <f t="shared" si="6"/>
        <v>104432503</v>
      </c>
      <c r="J99" s="1">
        <f t="shared" si="7"/>
        <v>146</v>
      </c>
      <c r="K99" s="1" t="str">
        <f t="shared" si="8"/>
        <v>Midwestern</v>
      </c>
      <c r="L99" s="1" t="str">
        <f t="shared" si="9"/>
        <v>Mercer</v>
      </c>
      <c r="O99" s="1" t="str">
        <v>Chester Upland</v>
      </c>
      <c r="P99" s="1">
        <v>125231232</v>
      </c>
      <c r="Q99" s="1">
        <v>82</v>
      </c>
      <c r="R99" s="1" t="str">
        <v>Southeastern</v>
      </c>
      <c r="S99" s="1" t="str">
        <v>Delaware</v>
      </c>
    </row>
    <row r="100" spans="1:19" x14ac:dyDescent="0.35">
      <c r="A100" s="1">
        <v>104432803</v>
      </c>
      <c r="B100" s="1">
        <v>175</v>
      </c>
      <c r="C100" s="1" t="s">
        <v>3031</v>
      </c>
      <c r="D100" s="1" t="s">
        <v>96</v>
      </c>
      <c r="E100" s="1" t="s">
        <v>429</v>
      </c>
      <c r="H100" s="1" t="str">
        <f t="shared" si="5"/>
        <v>Greenville Area</v>
      </c>
      <c r="I100" s="1">
        <f t="shared" si="6"/>
        <v>104432803</v>
      </c>
      <c r="J100" s="1">
        <f t="shared" si="7"/>
        <v>175</v>
      </c>
      <c r="K100" s="1" t="str">
        <f t="shared" si="8"/>
        <v>Midwestern</v>
      </c>
      <c r="L100" s="1" t="str">
        <f t="shared" si="9"/>
        <v>Mercer</v>
      </c>
      <c r="O100" s="1" t="str">
        <v>Chestnut Ridge</v>
      </c>
      <c r="P100" s="1">
        <v>108051503</v>
      </c>
      <c r="Q100" s="1">
        <v>83</v>
      </c>
      <c r="R100" s="1" t="str">
        <v>Central-Western</v>
      </c>
      <c r="S100" s="1" t="str">
        <v>Bedford</v>
      </c>
    </row>
    <row r="101" spans="1:19" x14ac:dyDescent="0.35">
      <c r="A101" s="1">
        <v>104432903</v>
      </c>
      <c r="B101" s="1">
        <v>177</v>
      </c>
      <c r="C101" s="1" t="s">
        <v>3032</v>
      </c>
      <c r="D101" s="1" t="s">
        <v>96</v>
      </c>
      <c r="E101" s="1" t="s">
        <v>429</v>
      </c>
      <c r="H101" s="1" t="str">
        <f t="shared" si="5"/>
        <v>Grove City Area</v>
      </c>
      <c r="I101" s="1">
        <f t="shared" si="6"/>
        <v>104432903</v>
      </c>
      <c r="J101" s="1">
        <f t="shared" si="7"/>
        <v>177</v>
      </c>
      <c r="K101" s="1" t="str">
        <f t="shared" si="8"/>
        <v>Midwestern</v>
      </c>
      <c r="L101" s="1" t="str">
        <f t="shared" si="9"/>
        <v>Mercer</v>
      </c>
      <c r="O101" s="1" t="str">
        <v>Chichester</v>
      </c>
      <c r="P101" s="1">
        <v>125231303</v>
      </c>
      <c r="Q101" s="1">
        <v>84</v>
      </c>
      <c r="R101" s="1" t="str">
        <v>Southeastern</v>
      </c>
      <c r="S101" s="1" t="str">
        <v>Delaware</v>
      </c>
    </row>
    <row r="102" spans="1:19" x14ac:dyDescent="0.35">
      <c r="A102" s="1">
        <v>104433303</v>
      </c>
      <c r="B102" s="1">
        <v>191</v>
      </c>
      <c r="C102" s="1" t="s">
        <v>3033</v>
      </c>
      <c r="D102" s="1" t="s">
        <v>96</v>
      </c>
      <c r="E102" s="1" t="s">
        <v>429</v>
      </c>
      <c r="H102" s="1" t="str">
        <f t="shared" si="5"/>
        <v>Hermitage</v>
      </c>
      <c r="I102" s="1">
        <f t="shared" si="6"/>
        <v>104433303</v>
      </c>
      <c r="J102" s="1">
        <f t="shared" si="7"/>
        <v>191</v>
      </c>
      <c r="K102" s="1" t="str">
        <f t="shared" si="8"/>
        <v>Midwestern</v>
      </c>
      <c r="L102" s="1" t="str">
        <f t="shared" si="9"/>
        <v>Mercer</v>
      </c>
      <c r="O102" s="1" t="str">
        <v>Clairton</v>
      </c>
      <c r="P102" s="1">
        <v>103021903</v>
      </c>
      <c r="Q102" s="1">
        <v>85</v>
      </c>
      <c r="R102" s="1" t="str">
        <v>Western</v>
      </c>
      <c r="S102" s="1" t="str">
        <v>Allegheny</v>
      </c>
    </row>
    <row r="103" spans="1:19" x14ac:dyDescent="0.35">
      <c r="A103" s="1">
        <v>104433604</v>
      </c>
      <c r="B103" s="1">
        <v>200</v>
      </c>
      <c r="C103" s="1" t="s">
        <v>3034</v>
      </c>
      <c r="D103" s="1" t="s">
        <v>96</v>
      </c>
      <c r="E103" s="1" t="s">
        <v>429</v>
      </c>
      <c r="H103" s="1" t="str">
        <f t="shared" si="5"/>
        <v>Jamestown Area</v>
      </c>
      <c r="I103" s="1">
        <f t="shared" si="6"/>
        <v>104433604</v>
      </c>
      <c r="J103" s="1">
        <f t="shared" si="7"/>
        <v>200</v>
      </c>
      <c r="K103" s="1" t="str">
        <f t="shared" si="8"/>
        <v>Midwestern</v>
      </c>
      <c r="L103" s="1" t="str">
        <f t="shared" si="9"/>
        <v>Mercer</v>
      </c>
      <c r="O103" s="1" t="str">
        <v>Clarion Area</v>
      </c>
      <c r="P103" s="1">
        <v>106161203</v>
      </c>
      <c r="Q103" s="1">
        <v>86</v>
      </c>
      <c r="R103" s="1" t="str">
        <v>Midwestern</v>
      </c>
      <c r="S103" s="1" t="str">
        <v>Clarion</v>
      </c>
    </row>
    <row r="104" spans="1:19" x14ac:dyDescent="0.35">
      <c r="A104" s="1">
        <v>104433903</v>
      </c>
      <c r="B104" s="1">
        <v>220</v>
      </c>
      <c r="C104" s="1" t="s">
        <v>3035</v>
      </c>
      <c r="D104" s="1" t="s">
        <v>96</v>
      </c>
      <c r="E104" s="1" t="s">
        <v>429</v>
      </c>
      <c r="H104" s="1" t="str">
        <f t="shared" si="5"/>
        <v>Lakeview</v>
      </c>
      <c r="I104" s="1">
        <f t="shared" si="6"/>
        <v>104433903</v>
      </c>
      <c r="J104" s="1">
        <f t="shared" si="7"/>
        <v>220</v>
      </c>
      <c r="K104" s="1" t="str">
        <f t="shared" si="8"/>
        <v>Midwestern</v>
      </c>
      <c r="L104" s="1" t="str">
        <f t="shared" si="9"/>
        <v>Mercer</v>
      </c>
      <c r="O104" s="1" t="str">
        <v>Clarion County Career Center</v>
      </c>
      <c r="P104" s="1">
        <v>106161357</v>
      </c>
      <c r="Q104" s="1">
        <v>518</v>
      </c>
      <c r="R104" s="1" t="str">
        <v>Midwestern</v>
      </c>
      <c r="S104" s="1" t="str">
        <v>Clarion</v>
      </c>
    </row>
    <row r="105" spans="1:19" x14ac:dyDescent="0.35">
      <c r="A105" s="1">
        <v>104435003</v>
      </c>
      <c r="B105" s="1">
        <v>245</v>
      </c>
      <c r="C105" s="1" t="s">
        <v>3036</v>
      </c>
      <c r="D105" s="1" t="s">
        <v>96</v>
      </c>
      <c r="E105" s="1" t="s">
        <v>429</v>
      </c>
      <c r="H105" s="1" t="str">
        <f t="shared" si="5"/>
        <v>Mercer Area</v>
      </c>
      <c r="I105" s="1">
        <f t="shared" si="6"/>
        <v>104435003</v>
      </c>
      <c r="J105" s="1">
        <f t="shared" si="7"/>
        <v>245</v>
      </c>
      <c r="K105" s="1" t="str">
        <f t="shared" si="8"/>
        <v>Midwestern</v>
      </c>
      <c r="L105" s="1" t="str">
        <f t="shared" si="9"/>
        <v>Mercer</v>
      </c>
      <c r="O105" s="1" t="str">
        <v>Clarion-Limestone Area</v>
      </c>
      <c r="P105" s="1">
        <v>106161703</v>
      </c>
      <c r="Q105" s="1">
        <v>87</v>
      </c>
      <c r="R105" s="1" t="str">
        <v>Midwestern</v>
      </c>
      <c r="S105" s="1" t="str">
        <v>Clarion</v>
      </c>
    </row>
    <row r="106" spans="1:19" x14ac:dyDescent="0.35">
      <c r="A106" s="1">
        <v>104435107</v>
      </c>
      <c r="B106" s="1">
        <v>550</v>
      </c>
      <c r="C106" s="1" t="s">
        <v>665</v>
      </c>
      <c r="D106" s="1" t="s">
        <v>96</v>
      </c>
      <c r="E106" s="1" t="s">
        <v>429</v>
      </c>
      <c r="H106" s="1" t="str">
        <f t="shared" si="5"/>
        <v>Mercer County Career Center</v>
      </c>
      <c r="I106" s="1">
        <f t="shared" si="6"/>
        <v>104435107</v>
      </c>
      <c r="J106" s="1">
        <f t="shared" si="7"/>
        <v>550</v>
      </c>
      <c r="K106" s="1" t="str">
        <f t="shared" si="8"/>
        <v>Midwestern</v>
      </c>
      <c r="L106" s="1" t="str">
        <f t="shared" si="9"/>
        <v>Mercer</v>
      </c>
      <c r="O106" s="1" t="str">
        <v>Claysburg-Kimmel</v>
      </c>
      <c r="P106" s="1">
        <v>108071504</v>
      </c>
      <c r="Q106" s="1">
        <v>88</v>
      </c>
      <c r="R106" s="1" t="str">
        <v>Central</v>
      </c>
      <c r="S106" s="1" t="str">
        <v>Blair</v>
      </c>
    </row>
    <row r="107" spans="1:19" x14ac:dyDescent="0.35">
      <c r="A107" s="1">
        <v>104435303</v>
      </c>
      <c r="B107" s="1">
        <v>358</v>
      </c>
      <c r="C107" s="1" t="s">
        <v>3037</v>
      </c>
      <c r="D107" s="1" t="s">
        <v>96</v>
      </c>
      <c r="E107" s="1" t="s">
        <v>429</v>
      </c>
      <c r="H107" s="1" t="str">
        <f t="shared" si="5"/>
        <v>Reynolds</v>
      </c>
      <c r="I107" s="1">
        <f t="shared" si="6"/>
        <v>104435303</v>
      </c>
      <c r="J107" s="1">
        <f t="shared" si="7"/>
        <v>358</v>
      </c>
      <c r="K107" s="1" t="str">
        <f t="shared" si="8"/>
        <v>Midwestern</v>
      </c>
      <c r="L107" s="1" t="str">
        <f t="shared" si="9"/>
        <v>Mercer</v>
      </c>
      <c r="O107" s="1" t="str">
        <v>Clearfield Area</v>
      </c>
      <c r="P107" s="1">
        <v>110171003</v>
      </c>
      <c r="Q107" s="1">
        <v>89</v>
      </c>
      <c r="R107" s="1" t="str">
        <v>Central</v>
      </c>
      <c r="S107" s="1" t="str">
        <v>Clearfield</v>
      </c>
    </row>
    <row r="108" spans="1:19" x14ac:dyDescent="0.35">
      <c r="A108" s="1">
        <v>104435603</v>
      </c>
      <c r="B108" s="1">
        <v>383</v>
      </c>
      <c r="C108" s="1" t="s">
        <v>3038</v>
      </c>
      <c r="D108" s="1" t="s">
        <v>96</v>
      </c>
      <c r="E108" s="1" t="s">
        <v>429</v>
      </c>
      <c r="H108" s="1" t="str">
        <f t="shared" si="5"/>
        <v>Sharon City</v>
      </c>
      <c r="I108" s="1">
        <f t="shared" si="6"/>
        <v>104435603</v>
      </c>
      <c r="J108" s="1">
        <f t="shared" si="7"/>
        <v>383</v>
      </c>
      <c r="K108" s="1" t="str">
        <f t="shared" si="8"/>
        <v>Midwestern</v>
      </c>
      <c r="L108" s="1" t="str">
        <f t="shared" si="9"/>
        <v>Mercer</v>
      </c>
      <c r="O108" s="1" t="str">
        <v>Clearfield County CTC</v>
      </c>
      <c r="P108" s="1">
        <v>110171607</v>
      </c>
      <c r="Q108" s="1">
        <v>519</v>
      </c>
      <c r="R108" s="1" t="str">
        <v>Central</v>
      </c>
      <c r="S108" s="1" t="str">
        <v>Clearfield</v>
      </c>
    </row>
    <row r="109" spans="1:19" x14ac:dyDescent="0.35">
      <c r="A109" s="1">
        <v>104435703</v>
      </c>
      <c r="B109" s="1">
        <v>384</v>
      </c>
      <c r="C109" s="1" t="s">
        <v>3039</v>
      </c>
      <c r="D109" s="1" t="s">
        <v>96</v>
      </c>
      <c r="E109" s="1" t="s">
        <v>429</v>
      </c>
      <c r="H109" s="1" t="str">
        <f t="shared" si="5"/>
        <v>Sharpsville Area</v>
      </c>
      <c r="I109" s="1">
        <f t="shared" si="6"/>
        <v>104435703</v>
      </c>
      <c r="J109" s="1">
        <f t="shared" si="7"/>
        <v>384</v>
      </c>
      <c r="K109" s="1" t="str">
        <f t="shared" si="8"/>
        <v>Midwestern</v>
      </c>
      <c r="L109" s="1" t="str">
        <f t="shared" si="9"/>
        <v>Mercer</v>
      </c>
      <c r="O109" s="1" t="str">
        <v>Coatesville Area</v>
      </c>
      <c r="P109" s="1">
        <v>124151902</v>
      </c>
      <c r="Q109" s="1">
        <v>90</v>
      </c>
      <c r="R109" s="1" t="str">
        <v>Southeastern</v>
      </c>
      <c r="S109" s="1" t="str">
        <v>Chester</v>
      </c>
    </row>
    <row r="110" spans="1:19" x14ac:dyDescent="0.35">
      <c r="A110" s="1">
        <v>104437503</v>
      </c>
      <c r="B110" s="1">
        <v>473</v>
      </c>
      <c r="C110" s="1" t="s">
        <v>3040</v>
      </c>
      <c r="D110" s="1" t="s">
        <v>96</v>
      </c>
      <c r="E110" s="1" t="s">
        <v>429</v>
      </c>
      <c r="H110" s="1" t="str">
        <f t="shared" si="5"/>
        <v>West Middlesex Area</v>
      </c>
      <c r="I110" s="1">
        <f t="shared" si="6"/>
        <v>104437503</v>
      </c>
      <c r="J110" s="1">
        <f t="shared" si="7"/>
        <v>473</v>
      </c>
      <c r="K110" s="1" t="str">
        <f t="shared" si="8"/>
        <v>Midwestern</v>
      </c>
      <c r="L110" s="1" t="str">
        <f t="shared" si="9"/>
        <v>Mercer</v>
      </c>
      <c r="O110" s="1" t="str">
        <v>Cocalico</v>
      </c>
      <c r="P110" s="1">
        <v>113361303</v>
      </c>
      <c r="Q110" s="1">
        <v>91</v>
      </c>
      <c r="R110" s="1" t="str">
        <v>Southern</v>
      </c>
      <c r="S110" s="1" t="str">
        <v>Lancaster</v>
      </c>
    </row>
    <row r="111" spans="1:19" x14ac:dyDescent="0.35">
      <c r="A111" s="1">
        <v>105201033</v>
      </c>
      <c r="B111" s="1">
        <v>99</v>
      </c>
      <c r="C111" s="1" t="s">
        <v>3041</v>
      </c>
      <c r="D111" s="1" t="s">
        <v>245</v>
      </c>
      <c r="E111" s="1" t="s">
        <v>244</v>
      </c>
      <c r="H111" s="1" t="str">
        <f t="shared" si="5"/>
        <v>Conneaut</v>
      </c>
      <c r="I111" s="1">
        <f t="shared" si="6"/>
        <v>105201033</v>
      </c>
      <c r="J111" s="1">
        <f t="shared" si="7"/>
        <v>99</v>
      </c>
      <c r="K111" s="1" t="str">
        <f t="shared" si="8"/>
        <v>Northwestern</v>
      </c>
      <c r="L111" s="1" t="str">
        <f t="shared" si="9"/>
        <v>Crawford</v>
      </c>
      <c r="O111" s="1" t="str">
        <v>Colonial</v>
      </c>
      <c r="P111" s="1">
        <v>123461602</v>
      </c>
      <c r="Q111" s="1">
        <v>92</v>
      </c>
      <c r="R111" s="1" t="str">
        <v>Mideastern</v>
      </c>
      <c r="S111" s="1" t="str">
        <v>Montgomery</v>
      </c>
    </row>
    <row r="112" spans="1:19" x14ac:dyDescent="0.35">
      <c r="A112" s="1">
        <v>105201352</v>
      </c>
      <c r="B112" s="1">
        <v>108</v>
      </c>
      <c r="C112" s="1" t="s">
        <v>3042</v>
      </c>
      <c r="D112" s="1" t="s">
        <v>245</v>
      </c>
      <c r="E112" s="1" t="s">
        <v>244</v>
      </c>
      <c r="H112" s="1" t="str">
        <f t="shared" si="5"/>
        <v>Crawford Central</v>
      </c>
      <c r="I112" s="1">
        <f t="shared" si="6"/>
        <v>105201352</v>
      </c>
      <c r="J112" s="1">
        <f t="shared" si="7"/>
        <v>108</v>
      </c>
      <c r="K112" s="1" t="str">
        <f t="shared" si="8"/>
        <v>Northwestern</v>
      </c>
      <c r="L112" s="1" t="str">
        <f t="shared" si="9"/>
        <v>Crawford</v>
      </c>
      <c r="O112" s="1" t="str">
        <v>Columbia Borough</v>
      </c>
      <c r="P112" s="1">
        <v>113361503</v>
      </c>
      <c r="Q112" s="1">
        <v>93</v>
      </c>
      <c r="R112" s="1" t="str">
        <v>Southern</v>
      </c>
      <c r="S112" s="1" t="str">
        <v>Lancaster</v>
      </c>
    </row>
    <row r="113" spans="1:19" x14ac:dyDescent="0.35">
      <c r="A113" s="1">
        <v>105201407</v>
      </c>
      <c r="B113" s="1">
        <v>522</v>
      </c>
      <c r="C113" s="1" t="s">
        <v>641</v>
      </c>
      <c r="D113" s="1" t="s">
        <v>245</v>
      </c>
      <c r="E113" s="1" t="s">
        <v>244</v>
      </c>
      <c r="H113" s="1" t="str">
        <f t="shared" si="5"/>
        <v>Crawford County CTC</v>
      </c>
      <c r="I113" s="1">
        <f t="shared" si="6"/>
        <v>105201407</v>
      </c>
      <c r="J113" s="1">
        <f t="shared" si="7"/>
        <v>522</v>
      </c>
      <c r="K113" s="1" t="str">
        <f t="shared" si="8"/>
        <v>Northwestern</v>
      </c>
      <c r="L113" s="1" t="str">
        <f t="shared" si="9"/>
        <v>Crawford</v>
      </c>
      <c r="O113" s="1" t="str">
        <v>Columbia-Montour AVTS</v>
      </c>
      <c r="P113" s="1">
        <v>116191757</v>
      </c>
      <c r="Q113" s="1">
        <v>520</v>
      </c>
      <c r="R113" s="1" t="str">
        <v>Northeastern</v>
      </c>
      <c r="S113" s="1" t="str">
        <v>Columbia</v>
      </c>
    </row>
    <row r="114" spans="1:19" x14ac:dyDescent="0.35">
      <c r="A114" s="1">
        <v>105204703</v>
      </c>
      <c r="B114" s="1">
        <v>327</v>
      </c>
      <c r="C114" s="1" t="s">
        <v>3043</v>
      </c>
      <c r="D114" s="1" t="s">
        <v>245</v>
      </c>
      <c r="E114" s="1" t="s">
        <v>244</v>
      </c>
      <c r="H114" s="1" t="str">
        <f t="shared" si="5"/>
        <v>Penncrest</v>
      </c>
      <c r="I114" s="1">
        <f t="shared" si="6"/>
        <v>105204703</v>
      </c>
      <c r="J114" s="1">
        <f t="shared" si="7"/>
        <v>327</v>
      </c>
      <c r="K114" s="1" t="str">
        <f t="shared" si="8"/>
        <v>Northwestern</v>
      </c>
      <c r="L114" s="1" t="str">
        <f t="shared" si="9"/>
        <v>Crawford</v>
      </c>
      <c r="O114" s="1" t="str">
        <v>Commodore Perry</v>
      </c>
      <c r="P114" s="1">
        <v>104431304</v>
      </c>
      <c r="Q114" s="1">
        <v>94</v>
      </c>
      <c r="R114" s="1" t="str">
        <v>Midwestern</v>
      </c>
      <c r="S114" s="1" t="str">
        <v>Mercer</v>
      </c>
    </row>
    <row r="115" spans="1:19" x14ac:dyDescent="0.35">
      <c r="A115" s="1">
        <v>105251453</v>
      </c>
      <c r="B115" s="1">
        <v>104</v>
      </c>
      <c r="C115" s="1" t="s">
        <v>3044</v>
      </c>
      <c r="D115" s="1" t="s">
        <v>245</v>
      </c>
      <c r="E115" s="1" t="s">
        <v>289</v>
      </c>
      <c r="H115" s="1" t="str">
        <f t="shared" si="5"/>
        <v>Corry Area</v>
      </c>
      <c r="I115" s="1">
        <f t="shared" si="6"/>
        <v>105251453</v>
      </c>
      <c r="J115" s="1">
        <f t="shared" si="7"/>
        <v>104</v>
      </c>
      <c r="K115" s="1" t="str">
        <f t="shared" si="8"/>
        <v>Northwestern</v>
      </c>
      <c r="L115" s="1" t="str">
        <f t="shared" si="9"/>
        <v>Erie</v>
      </c>
      <c r="O115" s="1" t="str">
        <v>Conemaugh Township Area</v>
      </c>
      <c r="P115" s="1">
        <v>108561803</v>
      </c>
      <c r="Q115" s="1">
        <v>95</v>
      </c>
      <c r="R115" s="1" t="str">
        <v>Central-Western</v>
      </c>
      <c r="S115" s="1" t="str">
        <v>Somerset</v>
      </c>
    </row>
    <row r="116" spans="1:19" x14ac:dyDescent="0.35">
      <c r="A116" s="1">
        <v>105252507</v>
      </c>
      <c r="B116" s="1">
        <v>528</v>
      </c>
      <c r="C116" s="1" t="s">
        <v>3441</v>
      </c>
      <c r="D116" s="1" t="s">
        <v>245</v>
      </c>
      <c r="E116" s="1" t="s">
        <v>289</v>
      </c>
      <c r="H116" s="1" t="str">
        <f t="shared" si="5"/>
        <v>Erie City Avts</v>
      </c>
      <c r="I116" s="1">
        <f t="shared" si="6"/>
        <v>105252507</v>
      </c>
      <c r="J116" s="1">
        <f t="shared" si="7"/>
        <v>528</v>
      </c>
      <c r="K116" s="1" t="str">
        <f t="shared" si="8"/>
        <v>Northwestern</v>
      </c>
      <c r="L116" s="1" t="str">
        <f t="shared" si="9"/>
        <v>Erie</v>
      </c>
      <c r="O116" s="1" t="str">
        <v>Conemaugh Valley</v>
      </c>
      <c r="P116" s="1">
        <v>108111403</v>
      </c>
      <c r="Q116" s="1">
        <v>96</v>
      </c>
      <c r="R116" s="1" t="str">
        <v>Central-Western</v>
      </c>
      <c r="S116" s="1" t="str">
        <v>Cambria</v>
      </c>
    </row>
    <row r="117" spans="1:19" x14ac:dyDescent="0.35">
      <c r="A117" s="1">
        <v>105252602</v>
      </c>
      <c r="B117" s="1">
        <v>140</v>
      </c>
      <c r="C117" s="1" t="s">
        <v>3045</v>
      </c>
      <c r="D117" s="1" t="s">
        <v>245</v>
      </c>
      <c r="E117" s="1" t="s">
        <v>289</v>
      </c>
      <c r="H117" s="1" t="str">
        <f t="shared" si="5"/>
        <v>Erie City</v>
      </c>
      <c r="I117" s="1">
        <f t="shared" si="6"/>
        <v>105252602</v>
      </c>
      <c r="J117" s="1">
        <f t="shared" si="7"/>
        <v>140</v>
      </c>
      <c r="K117" s="1" t="str">
        <f t="shared" si="8"/>
        <v>Northwestern</v>
      </c>
      <c r="L117" s="1" t="str">
        <f t="shared" si="9"/>
        <v>Erie</v>
      </c>
      <c r="O117" s="1" t="str">
        <v>Conestoga Valley</v>
      </c>
      <c r="P117" s="1">
        <v>113361703</v>
      </c>
      <c r="Q117" s="1">
        <v>97</v>
      </c>
      <c r="R117" s="1" t="str">
        <v>Southern</v>
      </c>
      <c r="S117" s="1" t="str">
        <v>Lancaster</v>
      </c>
    </row>
    <row r="118" spans="1:19" x14ac:dyDescent="0.35">
      <c r="A118" s="1">
        <v>105252807</v>
      </c>
      <c r="B118" s="1">
        <v>529</v>
      </c>
      <c r="C118" s="1" t="s">
        <v>646</v>
      </c>
      <c r="D118" s="1" t="s">
        <v>245</v>
      </c>
      <c r="E118" s="1" t="s">
        <v>289</v>
      </c>
      <c r="H118" s="1" t="str">
        <f t="shared" si="5"/>
        <v>Erie County Technical School</v>
      </c>
      <c r="I118" s="1">
        <f t="shared" si="6"/>
        <v>105252807</v>
      </c>
      <c r="J118" s="1">
        <f t="shared" si="7"/>
        <v>529</v>
      </c>
      <c r="K118" s="1" t="str">
        <f t="shared" si="8"/>
        <v>Northwestern</v>
      </c>
      <c r="L118" s="1" t="str">
        <f t="shared" si="9"/>
        <v>Erie</v>
      </c>
      <c r="O118" s="1" t="str">
        <v>Conewago Valley</v>
      </c>
      <c r="P118" s="1">
        <v>112011603</v>
      </c>
      <c r="Q118" s="1">
        <v>98</v>
      </c>
      <c r="R118" s="1" t="str">
        <v>Southern</v>
      </c>
      <c r="S118" s="1" t="str">
        <v>Adams</v>
      </c>
    </row>
    <row r="119" spans="1:19" x14ac:dyDescent="0.35">
      <c r="A119" s="1">
        <v>105253303</v>
      </c>
      <c r="B119" s="1">
        <v>144</v>
      </c>
      <c r="C119" s="1" t="s">
        <v>3046</v>
      </c>
      <c r="D119" s="1" t="s">
        <v>245</v>
      </c>
      <c r="E119" s="1" t="s">
        <v>289</v>
      </c>
      <c r="H119" s="1" t="str">
        <f t="shared" si="5"/>
        <v>Fairview</v>
      </c>
      <c r="I119" s="1">
        <f t="shared" si="6"/>
        <v>105253303</v>
      </c>
      <c r="J119" s="1">
        <f t="shared" si="7"/>
        <v>144</v>
      </c>
      <c r="K119" s="1" t="str">
        <f t="shared" si="8"/>
        <v>Northwestern</v>
      </c>
      <c r="L119" s="1" t="str">
        <f t="shared" si="9"/>
        <v>Erie</v>
      </c>
      <c r="O119" s="1" t="str">
        <v>Conneaut</v>
      </c>
      <c r="P119" s="1">
        <v>105201033</v>
      </c>
      <c r="Q119" s="1">
        <v>99</v>
      </c>
      <c r="R119" s="1" t="str">
        <v>Northwestern</v>
      </c>
      <c r="S119" s="1" t="str">
        <v>Crawford</v>
      </c>
    </row>
    <row r="120" spans="1:19" x14ac:dyDescent="0.35">
      <c r="A120" s="1">
        <v>105253553</v>
      </c>
      <c r="B120" s="1">
        <v>154</v>
      </c>
      <c r="C120" s="1" t="s">
        <v>3047</v>
      </c>
      <c r="D120" s="1" t="s">
        <v>245</v>
      </c>
      <c r="E120" s="1" t="s">
        <v>289</v>
      </c>
      <c r="H120" s="1" t="str">
        <f t="shared" si="5"/>
        <v>Fort Leboeuf</v>
      </c>
      <c r="I120" s="1">
        <f t="shared" si="6"/>
        <v>105253553</v>
      </c>
      <c r="J120" s="1">
        <f t="shared" si="7"/>
        <v>154</v>
      </c>
      <c r="K120" s="1" t="str">
        <f t="shared" si="8"/>
        <v>Northwestern</v>
      </c>
      <c r="L120" s="1" t="str">
        <f t="shared" si="9"/>
        <v>Erie</v>
      </c>
      <c r="O120" s="1" t="str">
        <v>Connellsville Area</v>
      </c>
      <c r="P120" s="1">
        <v>101261302</v>
      </c>
      <c r="Q120" s="1">
        <v>100</v>
      </c>
      <c r="R120" s="1" t="str">
        <v>Southwestern</v>
      </c>
      <c r="S120" s="1" t="str">
        <v>Fayette</v>
      </c>
    </row>
    <row r="121" spans="1:19" x14ac:dyDescent="0.35">
      <c r="A121" s="1">
        <v>105253903</v>
      </c>
      <c r="B121" s="1">
        <v>164</v>
      </c>
      <c r="C121" s="1" t="s">
        <v>3048</v>
      </c>
      <c r="D121" s="1" t="s">
        <v>245</v>
      </c>
      <c r="E121" s="1" t="s">
        <v>289</v>
      </c>
      <c r="H121" s="1" t="str">
        <f t="shared" si="5"/>
        <v>General Mclane</v>
      </c>
      <c r="I121" s="1">
        <f t="shared" si="6"/>
        <v>105253903</v>
      </c>
      <c r="J121" s="1">
        <f t="shared" si="7"/>
        <v>164</v>
      </c>
      <c r="K121" s="1" t="str">
        <f t="shared" si="8"/>
        <v>Northwestern</v>
      </c>
      <c r="L121" s="1" t="str">
        <f t="shared" si="9"/>
        <v>Erie</v>
      </c>
      <c r="O121" s="1" t="str">
        <v>Connellsville Area Career &amp; Technical Center</v>
      </c>
      <c r="P121" s="1">
        <v>101266007</v>
      </c>
      <c r="Q121" s="1">
        <v>521</v>
      </c>
      <c r="R121" s="1" t="str">
        <v>Southwestern</v>
      </c>
      <c r="S121" s="1" t="str">
        <v>Fayette</v>
      </c>
    </row>
    <row r="122" spans="1:19" x14ac:dyDescent="0.35">
      <c r="A122" s="1">
        <v>105254053</v>
      </c>
      <c r="B122" s="1">
        <v>166</v>
      </c>
      <c r="C122" s="1" t="s">
        <v>3049</v>
      </c>
      <c r="D122" s="1" t="s">
        <v>245</v>
      </c>
      <c r="E122" s="1" t="s">
        <v>289</v>
      </c>
      <c r="H122" s="1" t="str">
        <f t="shared" si="5"/>
        <v>Girard</v>
      </c>
      <c r="I122" s="1">
        <f t="shared" si="6"/>
        <v>105254053</v>
      </c>
      <c r="J122" s="1">
        <f t="shared" si="7"/>
        <v>166</v>
      </c>
      <c r="K122" s="1" t="str">
        <f t="shared" si="8"/>
        <v>Northwestern</v>
      </c>
      <c r="L122" s="1" t="str">
        <f t="shared" si="9"/>
        <v>Erie</v>
      </c>
      <c r="O122" s="1" t="str">
        <v>Conrad Weiser Area</v>
      </c>
      <c r="P122" s="1">
        <v>114061103</v>
      </c>
      <c r="Q122" s="1">
        <v>101</v>
      </c>
      <c r="R122" s="1" t="str">
        <v>Eastern</v>
      </c>
      <c r="S122" s="1" t="str">
        <v>Berks</v>
      </c>
    </row>
    <row r="123" spans="1:19" x14ac:dyDescent="0.35">
      <c r="A123" s="1">
        <v>105254353</v>
      </c>
      <c r="B123" s="1">
        <v>183</v>
      </c>
      <c r="C123" s="1" t="s">
        <v>3050</v>
      </c>
      <c r="D123" s="1" t="s">
        <v>245</v>
      </c>
      <c r="E123" s="1" t="s">
        <v>289</v>
      </c>
      <c r="H123" s="1" t="str">
        <f t="shared" si="5"/>
        <v>Harbor Creek</v>
      </c>
      <c r="I123" s="1">
        <f t="shared" si="6"/>
        <v>105254353</v>
      </c>
      <c r="J123" s="1">
        <f t="shared" si="7"/>
        <v>183</v>
      </c>
      <c r="K123" s="1" t="str">
        <f t="shared" si="8"/>
        <v>Northwestern</v>
      </c>
      <c r="L123" s="1" t="str">
        <f t="shared" si="9"/>
        <v>Erie</v>
      </c>
      <c r="O123" s="1" t="str">
        <v>Cornell</v>
      </c>
      <c r="P123" s="1">
        <v>103022103</v>
      </c>
      <c r="Q123" s="1">
        <v>102</v>
      </c>
      <c r="R123" s="1" t="str">
        <v>Western</v>
      </c>
      <c r="S123" s="1" t="str">
        <v>Allegheny</v>
      </c>
    </row>
    <row r="124" spans="1:19" x14ac:dyDescent="0.35">
      <c r="A124" s="1">
        <v>105256553</v>
      </c>
      <c r="B124" s="1">
        <v>199</v>
      </c>
      <c r="C124" s="1" t="s">
        <v>3051</v>
      </c>
      <c r="D124" s="1" t="s">
        <v>245</v>
      </c>
      <c r="E124" s="1" t="s">
        <v>289</v>
      </c>
      <c r="H124" s="1" t="str">
        <f t="shared" si="5"/>
        <v>Iroquois</v>
      </c>
      <c r="I124" s="1">
        <f t="shared" si="6"/>
        <v>105256553</v>
      </c>
      <c r="J124" s="1">
        <f t="shared" si="7"/>
        <v>199</v>
      </c>
      <c r="K124" s="1" t="str">
        <f t="shared" si="8"/>
        <v>Northwestern</v>
      </c>
      <c r="L124" s="1" t="str">
        <f t="shared" si="9"/>
        <v>Erie</v>
      </c>
      <c r="O124" s="1" t="str">
        <v>Cornwall-Lebanon</v>
      </c>
      <c r="P124" s="1">
        <v>113381303</v>
      </c>
      <c r="Q124" s="1">
        <v>103</v>
      </c>
      <c r="R124" s="1" t="str">
        <v>Southern</v>
      </c>
      <c r="S124" s="1" t="str">
        <v>Lebanon</v>
      </c>
    </row>
    <row r="125" spans="1:19" x14ac:dyDescent="0.35">
      <c r="A125" s="1">
        <v>105257602</v>
      </c>
      <c r="B125" s="1">
        <v>254</v>
      </c>
      <c r="C125" s="1" t="s">
        <v>3052</v>
      </c>
      <c r="D125" s="1" t="s">
        <v>245</v>
      </c>
      <c r="E125" s="1" t="s">
        <v>289</v>
      </c>
      <c r="H125" s="1" t="str">
        <f t="shared" si="5"/>
        <v>Millcreek Township</v>
      </c>
      <c r="I125" s="1">
        <f t="shared" si="6"/>
        <v>105257602</v>
      </c>
      <c r="J125" s="1">
        <f t="shared" si="7"/>
        <v>254</v>
      </c>
      <c r="K125" s="1" t="str">
        <f t="shared" si="8"/>
        <v>Northwestern</v>
      </c>
      <c r="L125" s="1" t="str">
        <f t="shared" si="9"/>
        <v>Erie</v>
      </c>
      <c r="O125" s="1" t="str">
        <v>Corry Area</v>
      </c>
      <c r="P125" s="1">
        <v>105251453</v>
      </c>
      <c r="Q125" s="1">
        <v>104</v>
      </c>
      <c r="R125" s="1" t="str">
        <v>Northwestern</v>
      </c>
      <c r="S125" s="1" t="str">
        <v>Erie</v>
      </c>
    </row>
    <row r="126" spans="1:19" x14ac:dyDescent="0.35">
      <c r="A126" s="1">
        <v>105258303</v>
      </c>
      <c r="B126" s="1">
        <v>287</v>
      </c>
      <c r="C126" s="1" t="s">
        <v>3053</v>
      </c>
      <c r="D126" s="1" t="s">
        <v>245</v>
      </c>
      <c r="E126" s="1" t="s">
        <v>289</v>
      </c>
      <c r="H126" s="1" t="str">
        <f t="shared" si="5"/>
        <v>North East</v>
      </c>
      <c r="I126" s="1">
        <f t="shared" si="6"/>
        <v>105258303</v>
      </c>
      <c r="J126" s="1">
        <f t="shared" si="7"/>
        <v>287</v>
      </c>
      <c r="K126" s="1" t="str">
        <f t="shared" si="8"/>
        <v>Northwestern</v>
      </c>
      <c r="L126" s="1" t="str">
        <f t="shared" si="9"/>
        <v>Erie</v>
      </c>
      <c r="O126" s="1" t="str">
        <v>Coudersport Area</v>
      </c>
      <c r="P126" s="1">
        <v>109531304</v>
      </c>
      <c r="Q126" s="1">
        <v>105</v>
      </c>
      <c r="R126" s="1" t="str">
        <v>Central</v>
      </c>
      <c r="S126" s="1" t="str">
        <v>Potter</v>
      </c>
    </row>
    <row r="127" spans="1:19" x14ac:dyDescent="0.35">
      <c r="A127" s="1">
        <v>105258503</v>
      </c>
      <c r="B127" s="1">
        <v>305</v>
      </c>
      <c r="C127" s="1" t="s">
        <v>245</v>
      </c>
      <c r="D127" s="1" t="s">
        <v>245</v>
      </c>
      <c r="E127" s="1" t="s">
        <v>289</v>
      </c>
      <c r="H127" s="1" t="str">
        <f t="shared" si="5"/>
        <v>Northwestern</v>
      </c>
      <c r="I127" s="1">
        <f t="shared" si="6"/>
        <v>105258503</v>
      </c>
      <c r="J127" s="1">
        <f t="shared" si="7"/>
        <v>305</v>
      </c>
      <c r="K127" s="1" t="str">
        <f t="shared" si="8"/>
        <v>Northwestern</v>
      </c>
      <c r="L127" s="1" t="str">
        <f t="shared" si="9"/>
        <v>Erie</v>
      </c>
      <c r="O127" s="1" t="str">
        <v>Council Rock</v>
      </c>
      <c r="P127" s="1">
        <v>122092353</v>
      </c>
      <c r="Q127" s="1">
        <v>106</v>
      </c>
      <c r="R127" s="1" t="str">
        <v>Mideastern</v>
      </c>
      <c r="S127" s="1" t="str">
        <v>Bucks</v>
      </c>
    </row>
    <row r="128" spans="1:19" x14ac:dyDescent="0.35">
      <c r="A128" s="1">
        <v>105259103</v>
      </c>
      <c r="B128" s="1">
        <v>443</v>
      </c>
      <c r="C128" s="1" t="s">
        <v>3054</v>
      </c>
      <c r="D128" s="1" t="s">
        <v>245</v>
      </c>
      <c r="E128" s="1" t="s">
        <v>289</v>
      </c>
      <c r="H128" s="1" t="str">
        <f t="shared" si="5"/>
        <v>Union City Area</v>
      </c>
      <c r="I128" s="1">
        <f t="shared" si="6"/>
        <v>105259103</v>
      </c>
      <c r="J128" s="1">
        <f t="shared" si="7"/>
        <v>443</v>
      </c>
      <c r="K128" s="1" t="str">
        <f t="shared" si="8"/>
        <v>Northwestern</v>
      </c>
      <c r="L128" s="1" t="str">
        <f t="shared" si="9"/>
        <v>Erie</v>
      </c>
      <c r="O128" s="1" t="str">
        <v>Cranberry Area</v>
      </c>
      <c r="P128" s="1">
        <v>106611303</v>
      </c>
      <c r="Q128" s="1">
        <v>107</v>
      </c>
      <c r="R128" s="1" t="str">
        <v>Northwestern</v>
      </c>
      <c r="S128" s="1" t="str">
        <v>Venango</v>
      </c>
    </row>
    <row r="129" spans="1:19" x14ac:dyDescent="0.35">
      <c r="A129" s="1">
        <v>105259703</v>
      </c>
      <c r="B129" s="1">
        <v>463</v>
      </c>
      <c r="C129" s="1" t="s">
        <v>3055</v>
      </c>
      <c r="D129" s="1" t="s">
        <v>245</v>
      </c>
      <c r="E129" s="1" t="s">
        <v>289</v>
      </c>
      <c r="H129" s="1" t="str">
        <f t="shared" si="5"/>
        <v>Wattsburg Area</v>
      </c>
      <c r="I129" s="1">
        <f t="shared" si="6"/>
        <v>105259703</v>
      </c>
      <c r="J129" s="1">
        <f t="shared" si="7"/>
        <v>463</v>
      </c>
      <c r="K129" s="1" t="str">
        <f t="shared" si="8"/>
        <v>Northwestern</v>
      </c>
      <c r="L129" s="1" t="str">
        <f t="shared" si="9"/>
        <v>Erie</v>
      </c>
      <c r="O129" s="1" t="str">
        <v>Crawford Central</v>
      </c>
      <c r="P129" s="1">
        <v>105201352</v>
      </c>
      <c r="Q129" s="1">
        <v>108</v>
      </c>
      <c r="R129" s="1" t="str">
        <v>Northwestern</v>
      </c>
      <c r="S129" s="1" t="str">
        <v>Crawford</v>
      </c>
    </row>
    <row r="130" spans="1:19" x14ac:dyDescent="0.35">
      <c r="A130" s="1">
        <v>105628007</v>
      </c>
      <c r="B130" s="1">
        <v>573</v>
      </c>
      <c r="C130" s="1" t="s">
        <v>3442</v>
      </c>
      <c r="D130" s="1" t="s">
        <v>245</v>
      </c>
      <c r="E130" s="1" t="s">
        <v>556</v>
      </c>
      <c r="H130" s="1" t="str">
        <f t="shared" ref="H130:H193" si="10">C130</f>
        <v>Warren County Avts</v>
      </c>
      <c r="I130" s="1">
        <f t="shared" ref="I130:I193" si="11">A130</f>
        <v>105628007</v>
      </c>
      <c r="J130" s="1">
        <f t="shared" ref="J130:J193" si="12">B130</f>
        <v>573</v>
      </c>
      <c r="K130" s="1" t="str">
        <f t="shared" ref="K130:K193" si="13">D130</f>
        <v>Northwestern</v>
      </c>
      <c r="L130" s="1" t="str">
        <f t="shared" ref="L130:L193" si="14">E130</f>
        <v>Warren</v>
      </c>
      <c r="O130" s="1" t="str">
        <v>Crawford County CTC</v>
      </c>
      <c r="P130" s="1">
        <v>105201407</v>
      </c>
      <c r="Q130" s="1">
        <v>522</v>
      </c>
      <c r="R130" s="1" t="str">
        <v>Northwestern</v>
      </c>
      <c r="S130" s="1" t="str">
        <v>Crawford</v>
      </c>
    </row>
    <row r="131" spans="1:19" x14ac:dyDescent="0.35">
      <c r="A131" s="1">
        <v>105628302</v>
      </c>
      <c r="B131" s="1">
        <v>459</v>
      </c>
      <c r="C131" s="1" t="s">
        <v>3056</v>
      </c>
      <c r="D131" s="1" t="s">
        <v>245</v>
      </c>
      <c r="E131" s="1" t="s">
        <v>556</v>
      </c>
      <c r="H131" s="1" t="str">
        <f t="shared" si="10"/>
        <v>Warren County</v>
      </c>
      <c r="I131" s="1">
        <f t="shared" si="11"/>
        <v>105628302</v>
      </c>
      <c r="J131" s="1">
        <f t="shared" si="12"/>
        <v>459</v>
      </c>
      <c r="K131" s="1" t="str">
        <f t="shared" si="13"/>
        <v>Northwestern</v>
      </c>
      <c r="L131" s="1" t="str">
        <f t="shared" si="14"/>
        <v>Warren</v>
      </c>
      <c r="O131" s="1" t="str">
        <v>Crestwood</v>
      </c>
      <c r="P131" s="1">
        <v>118401403</v>
      </c>
      <c r="Q131" s="1">
        <v>109</v>
      </c>
      <c r="R131" s="1" t="str">
        <v>Northeastern</v>
      </c>
      <c r="S131" s="1" t="str">
        <v>Luzerne</v>
      </c>
    </row>
    <row r="132" spans="1:19" x14ac:dyDescent="0.35">
      <c r="A132" s="1">
        <v>106160303</v>
      </c>
      <c r="B132" s="1">
        <v>6</v>
      </c>
      <c r="C132" s="1" t="s">
        <v>3057</v>
      </c>
      <c r="D132" s="1" t="s">
        <v>96</v>
      </c>
      <c r="E132" s="1" t="s">
        <v>218</v>
      </c>
      <c r="H132" s="1" t="str">
        <f t="shared" si="10"/>
        <v>Allegheny-Clarion Valley</v>
      </c>
      <c r="I132" s="1">
        <f t="shared" si="11"/>
        <v>106160303</v>
      </c>
      <c r="J132" s="1">
        <f t="shared" si="12"/>
        <v>6</v>
      </c>
      <c r="K132" s="1" t="str">
        <f t="shared" si="13"/>
        <v>Midwestern</v>
      </c>
      <c r="L132" s="1" t="str">
        <f t="shared" si="14"/>
        <v>Clarion</v>
      </c>
      <c r="O132" s="1" t="str">
        <v>CTC of Lackawanna County</v>
      </c>
      <c r="P132" s="1">
        <v>119354207</v>
      </c>
      <c r="Q132" s="1">
        <v>510</v>
      </c>
      <c r="R132" s="1" t="str">
        <v>Northeastern</v>
      </c>
      <c r="S132" s="1" t="str">
        <v>Lackawanna</v>
      </c>
    </row>
    <row r="133" spans="1:19" x14ac:dyDescent="0.35">
      <c r="A133" s="1">
        <v>106161203</v>
      </c>
      <c r="B133" s="1">
        <v>86</v>
      </c>
      <c r="C133" s="1" t="s">
        <v>3058</v>
      </c>
      <c r="D133" s="1" t="s">
        <v>96</v>
      </c>
      <c r="E133" s="1" t="s">
        <v>218</v>
      </c>
      <c r="H133" s="1" t="str">
        <f t="shared" si="10"/>
        <v>Clarion Area</v>
      </c>
      <c r="I133" s="1">
        <f t="shared" si="11"/>
        <v>106161203</v>
      </c>
      <c r="J133" s="1">
        <f t="shared" si="12"/>
        <v>86</v>
      </c>
      <c r="K133" s="1" t="str">
        <f t="shared" si="13"/>
        <v>Midwestern</v>
      </c>
      <c r="L133" s="1" t="str">
        <f t="shared" si="14"/>
        <v>Clarion</v>
      </c>
      <c r="O133" s="1" t="str">
        <v>Cumberland Perry Area Career &amp; Technical Center</v>
      </c>
      <c r="P133" s="1">
        <v>115211657</v>
      </c>
      <c r="Q133" s="1">
        <v>523</v>
      </c>
      <c r="R133" s="1" t="str">
        <v>Southern</v>
      </c>
      <c r="S133" s="1" t="str">
        <v>Cumberland</v>
      </c>
    </row>
    <row r="134" spans="1:19" x14ac:dyDescent="0.35">
      <c r="A134" s="1">
        <v>106161357</v>
      </c>
      <c r="B134" s="1">
        <v>518</v>
      </c>
      <c r="C134" s="1" t="s">
        <v>637</v>
      </c>
      <c r="D134" s="1" t="s">
        <v>96</v>
      </c>
      <c r="E134" s="1" t="s">
        <v>218</v>
      </c>
      <c r="H134" s="1" t="str">
        <f t="shared" si="10"/>
        <v>Clarion County Career Center</v>
      </c>
      <c r="I134" s="1">
        <f t="shared" si="11"/>
        <v>106161357</v>
      </c>
      <c r="J134" s="1">
        <f t="shared" si="12"/>
        <v>518</v>
      </c>
      <c r="K134" s="1" t="str">
        <f t="shared" si="13"/>
        <v>Midwestern</v>
      </c>
      <c r="L134" s="1" t="str">
        <f t="shared" si="14"/>
        <v>Clarion</v>
      </c>
      <c r="O134" s="1" t="str">
        <v>Cumberland Valley</v>
      </c>
      <c r="P134" s="1">
        <v>115211603</v>
      </c>
      <c r="Q134" s="1">
        <v>110</v>
      </c>
      <c r="R134" s="1" t="str">
        <v>Southern</v>
      </c>
      <c r="S134" s="1" t="str">
        <v>Cumberland</v>
      </c>
    </row>
    <row r="135" spans="1:19" x14ac:dyDescent="0.35">
      <c r="A135" s="1">
        <v>106161703</v>
      </c>
      <c r="B135" s="1">
        <v>87</v>
      </c>
      <c r="C135" s="1" t="s">
        <v>3059</v>
      </c>
      <c r="D135" s="1" t="s">
        <v>96</v>
      </c>
      <c r="E135" s="1" t="s">
        <v>218</v>
      </c>
      <c r="H135" s="1" t="str">
        <f t="shared" si="10"/>
        <v>Clarion-Limestone Area</v>
      </c>
      <c r="I135" s="1">
        <f t="shared" si="11"/>
        <v>106161703</v>
      </c>
      <c r="J135" s="1">
        <f t="shared" si="12"/>
        <v>87</v>
      </c>
      <c r="K135" s="1" t="str">
        <f t="shared" si="13"/>
        <v>Midwestern</v>
      </c>
      <c r="L135" s="1" t="str">
        <f t="shared" si="14"/>
        <v>Clarion</v>
      </c>
      <c r="O135" s="1" t="str">
        <v>Curwensville Area</v>
      </c>
      <c r="P135" s="1">
        <v>110171803</v>
      </c>
      <c r="Q135" s="1">
        <v>111</v>
      </c>
      <c r="R135" s="1" t="str">
        <v>Central</v>
      </c>
      <c r="S135" s="1" t="str">
        <v>Clearfield</v>
      </c>
    </row>
    <row r="136" spans="1:19" x14ac:dyDescent="0.35">
      <c r="A136" s="1">
        <v>106166503</v>
      </c>
      <c r="B136" s="1">
        <v>212</v>
      </c>
      <c r="C136" s="1" t="s">
        <v>3060</v>
      </c>
      <c r="D136" s="1" t="s">
        <v>96</v>
      </c>
      <c r="E136" s="1" t="s">
        <v>218</v>
      </c>
      <c r="H136" s="1" t="str">
        <f t="shared" si="10"/>
        <v>Keystone</v>
      </c>
      <c r="I136" s="1">
        <f t="shared" si="11"/>
        <v>106166503</v>
      </c>
      <c r="J136" s="1">
        <f t="shared" si="12"/>
        <v>212</v>
      </c>
      <c r="K136" s="1" t="str">
        <f t="shared" si="13"/>
        <v>Midwestern</v>
      </c>
      <c r="L136" s="1" t="str">
        <f t="shared" si="14"/>
        <v>Clarion</v>
      </c>
      <c r="O136" s="1" t="str">
        <v>Dallas</v>
      </c>
      <c r="P136" s="1">
        <v>118401603</v>
      </c>
      <c r="Q136" s="1">
        <v>112</v>
      </c>
      <c r="R136" s="1" t="str">
        <v>Northeastern</v>
      </c>
      <c r="S136" s="1" t="str">
        <v>Luzerne</v>
      </c>
    </row>
    <row r="137" spans="1:19" x14ac:dyDescent="0.35">
      <c r="A137" s="1">
        <v>106167504</v>
      </c>
      <c r="B137" s="1">
        <v>286</v>
      </c>
      <c r="C137" s="1" t="s">
        <v>3061</v>
      </c>
      <c r="D137" s="1" t="s">
        <v>96</v>
      </c>
      <c r="E137" s="1" t="s">
        <v>218</v>
      </c>
      <c r="H137" s="1" t="str">
        <f t="shared" si="10"/>
        <v>North Clarion County</v>
      </c>
      <c r="I137" s="1">
        <f t="shared" si="11"/>
        <v>106167504</v>
      </c>
      <c r="J137" s="1">
        <f t="shared" si="12"/>
        <v>286</v>
      </c>
      <c r="K137" s="1" t="str">
        <f t="shared" si="13"/>
        <v>Midwestern</v>
      </c>
      <c r="L137" s="1" t="str">
        <f t="shared" si="14"/>
        <v>Clarion</v>
      </c>
      <c r="O137" s="1" t="str">
        <v>Dallastown Area</v>
      </c>
      <c r="P137" s="1">
        <v>112671603</v>
      </c>
      <c r="Q137" s="1">
        <v>113</v>
      </c>
      <c r="R137" s="1" t="str">
        <v>Southern</v>
      </c>
      <c r="S137" s="1" t="str">
        <v>York</v>
      </c>
    </row>
    <row r="138" spans="1:19" x14ac:dyDescent="0.35">
      <c r="A138" s="1">
        <v>106168003</v>
      </c>
      <c r="B138" s="1">
        <v>357</v>
      </c>
      <c r="C138" s="1" t="s">
        <v>3062</v>
      </c>
      <c r="D138" s="1" t="s">
        <v>96</v>
      </c>
      <c r="E138" s="1" t="s">
        <v>218</v>
      </c>
      <c r="H138" s="1" t="str">
        <f t="shared" si="10"/>
        <v>Redbank Valley</v>
      </c>
      <c r="I138" s="1">
        <f t="shared" si="11"/>
        <v>106168003</v>
      </c>
      <c r="J138" s="1">
        <f t="shared" si="12"/>
        <v>357</v>
      </c>
      <c r="K138" s="1" t="str">
        <f t="shared" si="13"/>
        <v>Midwestern</v>
      </c>
      <c r="L138" s="1" t="str">
        <f t="shared" si="14"/>
        <v>Clarion</v>
      </c>
      <c r="O138" s="1" t="str">
        <v>Daniel Boone Area</v>
      </c>
      <c r="P138" s="1">
        <v>114061503</v>
      </c>
      <c r="Q138" s="1">
        <v>114</v>
      </c>
      <c r="R138" s="1" t="str">
        <v>Eastern</v>
      </c>
      <c r="S138" s="1" t="str">
        <v>Berks</v>
      </c>
    </row>
    <row r="139" spans="1:19" x14ac:dyDescent="0.35">
      <c r="A139" s="1">
        <v>106169003</v>
      </c>
      <c r="B139" s="1">
        <v>441</v>
      </c>
      <c r="C139" s="1" t="s">
        <v>547</v>
      </c>
      <c r="D139" s="1" t="s">
        <v>96</v>
      </c>
      <c r="E139" s="1" t="s">
        <v>218</v>
      </c>
      <c r="H139" s="1" t="str">
        <f t="shared" si="10"/>
        <v>Union</v>
      </c>
      <c r="I139" s="1">
        <f t="shared" si="11"/>
        <v>106169003</v>
      </c>
      <c r="J139" s="1">
        <f t="shared" si="12"/>
        <v>441</v>
      </c>
      <c r="K139" s="1" t="str">
        <f t="shared" si="13"/>
        <v>Midwestern</v>
      </c>
      <c r="L139" s="1" t="str">
        <f t="shared" si="14"/>
        <v>Clarion</v>
      </c>
      <c r="O139" s="1" t="str">
        <v>Danville Area</v>
      </c>
      <c r="P139" s="1">
        <v>116471803</v>
      </c>
      <c r="Q139" s="1">
        <v>115</v>
      </c>
      <c r="R139" s="1" t="str">
        <v>Northeastern</v>
      </c>
      <c r="S139" s="1" t="str">
        <v>Montour</v>
      </c>
    </row>
    <row r="140" spans="1:19" x14ac:dyDescent="0.35">
      <c r="A140" s="1">
        <v>106172003</v>
      </c>
      <c r="B140" s="1">
        <v>123</v>
      </c>
      <c r="C140" s="1" t="s">
        <v>3063</v>
      </c>
      <c r="D140" s="1" t="s">
        <v>138</v>
      </c>
      <c r="E140" s="1" t="s">
        <v>226</v>
      </c>
      <c r="H140" s="1" t="str">
        <f t="shared" si="10"/>
        <v>Dubois Area</v>
      </c>
      <c r="I140" s="1">
        <f t="shared" si="11"/>
        <v>106172003</v>
      </c>
      <c r="J140" s="1">
        <f t="shared" si="12"/>
        <v>123</v>
      </c>
      <c r="K140" s="1" t="str">
        <f t="shared" si="13"/>
        <v>Central</v>
      </c>
      <c r="L140" s="1" t="str">
        <f t="shared" si="14"/>
        <v>Clearfield</v>
      </c>
      <c r="O140" s="1" t="str">
        <v>Dauphin County Technical School</v>
      </c>
      <c r="P140" s="1">
        <v>115221607</v>
      </c>
      <c r="Q140" s="1">
        <v>524</v>
      </c>
      <c r="R140" s="1" t="str">
        <v>Southern</v>
      </c>
      <c r="S140" s="1" t="str">
        <v>Dauphin</v>
      </c>
    </row>
    <row r="141" spans="1:19" x14ac:dyDescent="0.35">
      <c r="A141" s="1">
        <v>106272003</v>
      </c>
      <c r="B141" s="1">
        <v>150</v>
      </c>
      <c r="C141" s="1" t="s">
        <v>3064</v>
      </c>
      <c r="D141" s="1" t="s">
        <v>245</v>
      </c>
      <c r="E141" s="1" t="s">
        <v>311</v>
      </c>
      <c r="H141" s="1" t="str">
        <f t="shared" si="10"/>
        <v>Forest Area</v>
      </c>
      <c r="I141" s="1">
        <f t="shared" si="11"/>
        <v>106272003</v>
      </c>
      <c r="J141" s="1">
        <f t="shared" si="12"/>
        <v>150</v>
      </c>
      <c r="K141" s="1" t="str">
        <f t="shared" si="13"/>
        <v>Northwestern</v>
      </c>
      <c r="L141" s="1" t="str">
        <f t="shared" si="14"/>
        <v>Forest</v>
      </c>
      <c r="O141" s="1" t="str">
        <v>Deer Lakes</v>
      </c>
      <c r="P141" s="1">
        <v>103022253</v>
      </c>
      <c r="Q141" s="1">
        <v>116</v>
      </c>
      <c r="R141" s="1" t="str">
        <v>Western</v>
      </c>
      <c r="S141" s="1" t="str">
        <v>Allegheny</v>
      </c>
    </row>
    <row r="142" spans="1:19" x14ac:dyDescent="0.35">
      <c r="A142" s="1">
        <v>106330703</v>
      </c>
      <c r="B142" s="1">
        <v>50</v>
      </c>
      <c r="C142" s="1" t="s">
        <v>3065</v>
      </c>
      <c r="D142" s="1" t="s">
        <v>90</v>
      </c>
      <c r="E142" s="1" t="s">
        <v>342</v>
      </c>
      <c r="H142" s="1" t="str">
        <f t="shared" si="10"/>
        <v>Brockway Area</v>
      </c>
      <c r="I142" s="1">
        <f t="shared" si="11"/>
        <v>106330703</v>
      </c>
      <c r="J142" s="1">
        <f t="shared" si="12"/>
        <v>50</v>
      </c>
      <c r="K142" s="1" t="str">
        <f t="shared" si="13"/>
        <v>Central-Western</v>
      </c>
      <c r="L142" s="1" t="str">
        <f t="shared" si="14"/>
        <v>Jefferson</v>
      </c>
      <c r="O142" s="1" t="str">
        <v>Delaware County Technical High School</v>
      </c>
      <c r="P142" s="1">
        <v>125232407</v>
      </c>
      <c r="Q142" s="1">
        <v>525</v>
      </c>
      <c r="R142" s="1" t="str">
        <v>Southeastern</v>
      </c>
      <c r="S142" s="1" t="str">
        <v>Delaware</v>
      </c>
    </row>
    <row r="143" spans="1:19" x14ac:dyDescent="0.35">
      <c r="A143" s="1">
        <v>106330803</v>
      </c>
      <c r="B143" s="1">
        <v>51</v>
      </c>
      <c r="C143" s="1" t="s">
        <v>3066</v>
      </c>
      <c r="D143" s="1" t="s">
        <v>90</v>
      </c>
      <c r="E143" s="1" t="s">
        <v>342</v>
      </c>
      <c r="H143" s="1" t="str">
        <f t="shared" si="10"/>
        <v>Brookville Area</v>
      </c>
      <c r="I143" s="1">
        <f t="shared" si="11"/>
        <v>106330803</v>
      </c>
      <c r="J143" s="1">
        <f t="shared" si="12"/>
        <v>51</v>
      </c>
      <c r="K143" s="1" t="str">
        <f t="shared" si="13"/>
        <v>Central-Western</v>
      </c>
      <c r="L143" s="1" t="str">
        <f t="shared" si="14"/>
        <v>Jefferson</v>
      </c>
      <c r="O143" s="1" t="str">
        <v>Delaware Valley</v>
      </c>
      <c r="P143" s="1">
        <v>120522003</v>
      </c>
      <c r="Q143" s="1">
        <v>117</v>
      </c>
      <c r="R143" s="1" t="str">
        <v>Northeastern</v>
      </c>
      <c r="S143" s="1" t="str">
        <v>Pike</v>
      </c>
    </row>
    <row r="144" spans="1:19" x14ac:dyDescent="0.35">
      <c r="A144" s="1">
        <v>106333407</v>
      </c>
      <c r="B144" s="1">
        <v>541</v>
      </c>
      <c r="C144" s="1" t="s">
        <v>654</v>
      </c>
      <c r="D144" s="1" t="s">
        <v>90</v>
      </c>
      <c r="E144" s="1" t="s">
        <v>342</v>
      </c>
      <c r="H144" s="1" t="str">
        <f t="shared" si="10"/>
        <v>Jefferson County-DuBois AVTS</v>
      </c>
      <c r="I144" s="1">
        <f t="shared" si="11"/>
        <v>106333407</v>
      </c>
      <c r="J144" s="1">
        <f t="shared" si="12"/>
        <v>541</v>
      </c>
      <c r="K144" s="1" t="str">
        <f t="shared" si="13"/>
        <v>Central-Western</v>
      </c>
      <c r="L144" s="1" t="str">
        <f t="shared" si="14"/>
        <v>Jefferson</v>
      </c>
      <c r="O144" s="1" t="str">
        <v>Derry Area</v>
      </c>
      <c r="P144" s="1">
        <v>107651603</v>
      </c>
      <c r="Q144" s="1">
        <v>118</v>
      </c>
      <c r="R144" s="1" t="str">
        <v>Southwestern</v>
      </c>
      <c r="S144" s="1" t="str">
        <v>Westmoreland</v>
      </c>
    </row>
    <row r="145" spans="1:19" x14ac:dyDescent="0.35">
      <c r="A145" s="1">
        <v>106338003</v>
      </c>
      <c r="B145" s="1">
        <v>350</v>
      </c>
      <c r="C145" s="1" t="s">
        <v>3067</v>
      </c>
      <c r="D145" s="1" t="s">
        <v>90</v>
      </c>
      <c r="E145" s="1" t="s">
        <v>342</v>
      </c>
      <c r="H145" s="1" t="str">
        <f t="shared" si="10"/>
        <v>Punxsutawney Area</v>
      </c>
      <c r="I145" s="1">
        <f t="shared" si="11"/>
        <v>106338003</v>
      </c>
      <c r="J145" s="1">
        <f t="shared" si="12"/>
        <v>350</v>
      </c>
      <c r="K145" s="1" t="str">
        <f t="shared" si="13"/>
        <v>Central-Western</v>
      </c>
      <c r="L145" s="1" t="str">
        <f t="shared" si="14"/>
        <v>Jefferson</v>
      </c>
      <c r="O145" s="1" t="str">
        <v>Derry Township</v>
      </c>
      <c r="P145" s="1">
        <v>115221753</v>
      </c>
      <c r="Q145" s="1">
        <v>119</v>
      </c>
      <c r="R145" s="1" t="str">
        <v>Southern</v>
      </c>
      <c r="S145" s="1" t="str">
        <v>Dauphin</v>
      </c>
    </row>
    <row r="146" spans="1:19" x14ac:dyDescent="0.35">
      <c r="A146" s="1">
        <v>106611303</v>
      </c>
      <c r="B146" s="1">
        <v>107</v>
      </c>
      <c r="C146" s="1" t="s">
        <v>3068</v>
      </c>
      <c r="D146" s="1" t="s">
        <v>245</v>
      </c>
      <c r="E146" s="1" t="s">
        <v>550</v>
      </c>
      <c r="H146" s="1" t="str">
        <f t="shared" si="10"/>
        <v>Cranberry Area</v>
      </c>
      <c r="I146" s="1">
        <f t="shared" si="11"/>
        <v>106611303</v>
      </c>
      <c r="J146" s="1">
        <f t="shared" si="12"/>
        <v>107</v>
      </c>
      <c r="K146" s="1" t="str">
        <f t="shared" si="13"/>
        <v>Northwestern</v>
      </c>
      <c r="L146" s="1" t="str">
        <f t="shared" si="14"/>
        <v>Venango</v>
      </c>
      <c r="O146" s="1" t="str">
        <v>Donegal</v>
      </c>
      <c r="P146" s="1">
        <v>113362203</v>
      </c>
      <c r="Q146" s="1">
        <v>120</v>
      </c>
      <c r="R146" s="1" t="str">
        <v>Southern</v>
      </c>
      <c r="S146" s="1" t="str">
        <v>Lancaster</v>
      </c>
    </row>
    <row r="147" spans="1:19" x14ac:dyDescent="0.35">
      <c r="A147" s="1">
        <v>106612203</v>
      </c>
      <c r="B147" s="1">
        <v>156</v>
      </c>
      <c r="C147" s="1" t="s">
        <v>3069</v>
      </c>
      <c r="D147" s="1" t="s">
        <v>245</v>
      </c>
      <c r="E147" s="1" t="s">
        <v>550</v>
      </c>
      <c r="H147" s="1" t="str">
        <f t="shared" si="10"/>
        <v>Franklin Area</v>
      </c>
      <c r="I147" s="1">
        <f t="shared" si="11"/>
        <v>106612203</v>
      </c>
      <c r="J147" s="1">
        <f t="shared" si="12"/>
        <v>156</v>
      </c>
      <c r="K147" s="1" t="str">
        <f t="shared" si="13"/>
        <v>Northwestern</v>
      </c>
      <c r="L147" s="1" t="str">
        <f t="shared" si="14"/>
        <v>Venango</v>
      </c>
      <c r="O147" s="1" t="str">
        <v>Dover Area</v>
      </c>
      <c r="P147" s="1">
        <v>112671803</v>
      </c>
      <c r="Q147" s="1">
        <v>121</v>
      </c>
      <c r="R147" s="1" t="str">
        <v>Southern</v>
      </c>
      <c r="S147" s="1" t="str">
        <v>York</v>
      </c>
    </row>
    <row r="148" spans="1:19" x14ac:dyDescent="0.35">
      <c r="A148" s="1">
        <v>106616203</v>
      </c>
      <c r="B148" s="1">
        <v>309</v>
      </c>
      <c r="C148" s="1" t="s">
        <v>3070</v>
      </c>
      <c r="D148" s="1" t="s">
        <v>245</v>
      </c>
      <c r="E148" s="1" t="s">
        <v>550</v>
      </c>
      <c r="H148" s="1" t="str">
        <f t="shared" si="10"/>
        <v>Oil City Area</v>
      </c>
      <c r="I148" s="1">
        <f t="shared" si="11"/>
        <v>106616203</v>
      </c>
      <c r="J148" s="1">
        <f t="shared" si="12"/>
        <v>309</v>
      </c>
      <c r="K148" s="1" t="str">
        <f t="shared" si="13"/>
        <v>Northwestern</v>
      </c>
      <c r="L148" s="1" t="str">
        <f t="shared" si="14"/>
        <v>Venango</v>
      </c>
      <c r="O148" s="1" t="str">
        <v>Downingtown Area</v>
      </c>
      <c r="P148" s="1">
        <v>124152003</v>
      </c>
      <c r="Q148" s="1">
        <v>122</v>
      </c>
      <c r="R148" s="1" t="str">
        <v>Southeastern</v>
      </c>
      <c r="S148" s="1" t="str">
        <v>Chester</v>
      </c>
    </row>
    <row r="149" spans="1:19" x14ac:dyDescent="0.35">
      <c r="A149" s="1">
        <v>106617203</v>
      </c>
      <c r="B149" s="1">
        <v>428</v>
      </c>
      <c r="C149" s="1" t="s">
        <v>3071</v>
      </c>
      <c r="D149" s="1" t="s">
        <v>245</v>
      </c>
      <c r="E149" s="1" t="s">
        <v>550</v>
      </c>
      <c r="H149" s="1" t="str">
        <f t="shared" si="10"/>
        <v>Titusville Area</v>
      </c>
      <c r="I149" s="1">
        <f t="shared" si="11"/>
        <v>106617203</v>
      </c>
      <c r="J149" s="1">
        <f t="shared" si="12"/>
        <v>428</v>
      </c>
      <c r="K149" s="1" t="str">
        <f t="shared" si="13"/>
        <v>Northwestern</v>
      </c>
      <c r="L149" s="1" t="str">
        <f t="shared" si="14"/>
        <v>Venango</v>
      </c>
      <c r="O149" s="1" t="str">
        <v>Dubois Area</v>
      </c>
      <c r="P149" s="1">
        <v>106172003</v>
      </c>
      <c r="Q149" s="1">
        <v>123</v>
      </c>
      <c r="R149" s="1" t="str">
        <v>Central</v>
      </c>
      <c r="S149" s="1" t="str">
        <v>Clearfield</v>
      </c>
    </row>
    <row r="150" spans="1:19" x14ac:dyDescent="0.35">
      <c r="A150" s="1">
        <v>106618603</v>
      </c>
      <c r="B150" s="1">
        <v>455</v>
      </c>
      <c r="C150" s="1" t="s">
        <v>3072</v>
      </c>
      <c r="D150" s="1" t="s">
        <v>245</v>
      </c>
      <c r="E150" s="1" t="s">
        <v>550</v>
      </c>
      <c r="H150" s="1" t="str">
        <f t="shared" si="10"/>
        <v>Valley Grove</v>
      </c>
      <c r="I150" s="1">
        <f t="shared" si="11"/>
        <v>106618603</v>
      </c>
      <c r="J150" s="1">
        <f t="shared" si="12"/>
        <v>455</v>
      </c>
      <c r="K150" s="1" t="str">
        <f t="shared" si="13"/>
        <v>Northwestern</v>
      </c>
      <c r="L150" s="1" t="str">
        <f t="shared" si="14"/>
        <v>Venango</v>
      </c>
      <c r="O150" s="1" t="str">
        <v>Dunmore</v>
      </c>
      <c r="P150" s="1">
        <v>119352203</v>
      </c>
      <c r="Q150" s="1">
        <v>124</v>
      </c>
      <c r="R150" s="1" t="str">
        <v>Northeastern</v>
      </c>
      <c r="S150" s="1" t="str">
        <v>Lackawanna</v>
      </c>
    </row>
    <row r="151" spans="1:19" x14ac:dyDescent="0.35">
      <c r="A151" s="1">
        <v>106619107</v>
      </c>
      <c r="B151" s="1">
        <v>572</v>
      </c>
      <c r="C151" s="1" t="s">
        <v>680</v>
      </c>
      <c r="D151" s="1" t="s">
        <v>245</v>
      </c>
      <c r="E151" s="1" t="s">
        <v>550</v>
      </c>
      <c r="H151" s="1" t="str">
        <f t="shared" si="10"/>
        <v>Venango Technology Center</v>
      </c>
      <c r="I151" s="1">
        <f t="shared" si="11"/>
        <v>106619107</v>
      </c>
      <c r="J151" s="1">
        <f t="shared" si="12"/>
        <v>572</v>
      </c>
      <c r="K151" s="1" t="str">
        <f t="shared" si="13"/>
        <v>Northwestern</v>
      </c>
      <c r="L151" s="1" t="str">
        <f t="shared" si="14"/>
        <v>Venango</v>
      </c>
      <c r="O151" s="1" t="str">
        <v>Duquesne City</v>
      </c>
      <c r="P151" s="1">
        <v>103022503</v>
      </c>
      <c r="Q151" s="1">
        <v>125</v>
      </c>
      <c r="R151" s="1" t="str">
        <v>Western</v>
      </c>
      <c r="S151" s="1" t="str">
        <v>Allegheny</v>
      </c>
    </row>
    <row r="152" spans="1:19" x14ac:dyDescent="0.35">
      <c r="A152" s="1">
        <v>107650603</v>
      </c>
      <c r="B152" s="1">
        <v>24</v>
      </c>
      <c r="C152" s="1" t="s">
        <v>3073</v>
      </c>
      <c r="D152" s="1" t="s">
        <v>304</v>
      </c>
      <c r="E152" s="1" t="s">
        <v>576</v>
      </c>
      <c r="H152" s="1" t="str">
        <f t="shared" si="10"/>
        <v>Belle Vernon Area</v>
      </c>
      <c r="I152" s="1">
        <f t="shared" si="11"/>
        <v>107650603</v>
      </c>
      <c r="J152" s="1">
        <f t="shared" si="12"/>
        <v>24</v>
      </c>
      <c r="K152" s="1" t="str">
        <f t="shared" si="13"/>
        <v>Southwestern</v>
      </c>
      <c r="L152" s="1" t="str">
        <f t="shared" si="14"/>
        <v>Westmoreland</v>
      </c>
      <c r="O152" s="1" t="str">
        <v>East Allegheny</v>
      </c>
      <c r="P152" s="1">
        <v>103022803</v>
      </c>
      <c r="Q152" s="1">
        <v>126</v>
      </c>
      <c r="R152" s="1" t="str">
        <v>Western</v>
      </c>
      <c r="S152" s="1" t="str">
        <v>Allegheny</v>
      </c>
    </row>
    <row r="153" spans="1:19" x14ac:dyDescent="0.35">
      <c r="A153" s="1">
        <v>107650703</v>
      </c>
      <c r="B153" s="1">
        <v>55</v>
      </c>
      <c r="C153" s="1" t="s">
        <v>3074</v>
      </c>
      <c r="D153" s="1" t="s">
        <v>304</v>
      </c>
      <c r="E153" s="1" t="s">
        <v>576</v>
      </c>
      <c r="H153" s="1" t="str">
        <f t="shared" si="10"/>
        <v>Burrell</v>
      </c>
      <c r="I153" s="1">
        <f t="shared" si="11"/>
        <v>107650703</v>
      </c>
      <c r="J153" s="1">
        <f t="shared" si="12"/>
        <v>55</v>
      </c>
      <c r="K153" s="1" t="str">
        <f t="shared" si="13"/>
        <v>Southwestern</v>
      </c>
      <c r="L153" s="1" t="str">
        <f t="shared" si="14"/>
        <v>Westmoreland</v>
      </c>
      <c r="O153" s="1" t="str">
        <v>East Lycoming</v>
      </c>
      <c r="P153" s="1">
        <v>117412003</v>
      </c>
      <c r="Q153" s="1">
        <v>127</v>
      </c>
      <c r="R153" s="1" t="str">
        <v>Central</v>
      </c>
      <c r="S153" s="1" t="str">
        <v>Lycoming</v>
      </c>
    </row>
    <row r="154" spans="1:19" x14ac:dyDescent="0.35">
      <c r="A154" s="1">
        <v>107651207</v>
      </c>
      <c r="B154" s="1">
        <v>516</v>
      </c>
      <c r="C154" s="1" t="s">
        <v>684</v>
      </c>
      <c r="D154" s="1" t="s">
        <v>304</v>
      </c>
      <c r="E154" s="1" t="s">
        <v>576</v>
      </c>
      <c r="H154" s="1" t="str">
        <f t="shared" si="10"/>
        <v>Central Westmoreland CTC</v>
      </c>
      <c r="I154" s="1">
        <f t="shared" si="11"/>
        <v>107651207</v>
      </c>
      <c r="J154" s="1">
        <f t="shared" si="12"/>
        <v>516</v>
      </c>
      <c r="K154" s="1" t="str">
        <f t="shared" si="13"/>
        <v>Southwestern</v>
      </c>
      <c r="L154" s="1" t="str">
        <f t="shared" si="14"/>
        <v>Westmoreland</v>
      </c>
      <c r="O154" s="1" t="str">
        <v>East Penn</v>
      </c>
      <c r="P154" s="1">
        <v>121392303</v>
      </c>
      <c r="Q154" s="1">
        <v>128</v>
      </c>
      <c r="R154" s="1" t="str">
        <v>Eastern</v>
      </c>
      <c r="S154" s="1" t="str">
        <v>Lehigh</v>
      </c>
    </row>
    <row r="155" spans="1:19" x14ac:dyDescent="0.35">
      <c r="A155" s="1">
        <v>107651603</v>
      </c>
      <c r="B155" s="1">
        <v>118</v>
      </c>
      <c r="C155" s="1" t="s">
        <v>3075</v>
      </c>
      <c r="D155" s="1" t="s">
        <v>304</v>
      </c>
      <c r="E155" s="1" t="s">
        <v>576</v>
      </c>
      <c r="H155" s="1" t="str">
        <f t="shared" si="10"/>
        <v>Derry Area</v>
      </c>
      <c r="I155" s="1">
        <f t="shared" si="11"/>
        <v>107651603</v>
      </c>
      <c r="J155" s="1">
        <f t="shared" si="12"/>
        <v>118</v>
      </c>
      <c r="K155" s="1" t="str">
        <f t="shared" si="13"/>
        <v>Southwestern</v>
      </c>
      <c r="L155" s="1" t="str">
        <f t="shared" si="14"/>
        <v>Westmoreland</v>
      </c>
      <c r="O155" s="1" t="str">
        <v>East Pennsboro Area</v>
      </c>
      <c r="P155" s="1">
        <v>115212503</v>
      </c>
      <c r="Q155" s="1">
        <v>129</v>
      </c>
      <c r="R155" s="1" t="str">
        <v>Southern</v>
      </c>
      <c r="S155" s="1" t="str">
        <v>Cumberland</v>
      </c>
    </row>
    <row r="156" spans="1:19" x14ac:dyDescent="0.35">
      <c r="A156" s="1">
        <v>107652207</v>
      </c>
      <c r="B156" s="1">
        <v>527</v>
      </c>
      <c r="C156" s="1" t="s">
        <v>685</v>
      </c>
      <c r="D156" s="1" t="s">
        <v>304</v>
      </c>
      <c r="E156" s="1" t="s">
        <v>576</v>
      </c>
      <c r="H156" s="1" t="str">
        <f t="shared" si="10"/>
        <v>Eastern Westmoreland CTC</v>
      </c>
      <c r="I156" s="1">
        <f t="shared" si="11"/>
        <v>107652207</v>
      </c>
      <c r="J156" s="1">
        <f t="shared" si="12"/>
        <v>527</v>
      </c>
      <c r="K156" s="1" t="str">
        <f t="shared" si="13"/>
        <v>Southwestern</v>
      </c>
      <c r="L156" s="1" t="str">
        <f t="shared" si="14"/>
        <v>Westmoreland</v>
      </c>
      <c r="O156" s="1" t="str">
        <v>East Stroudsburg Area</v>
      </c>
      <c r="P156" s="1">
        <v>120452003</v>
      </c>
      <c r="Q156" s="1">
        <v>130</v>
      </c>
      <c r="R156" s="1" t="str">
        <v>Northeastern</v>
      </c>
      <c r="S156" s="1" t="str">
        <v>Monroe</v>
      </c>
    </row>
    <row r="157" spans="1:19" x14ac:dyDescent="0.35">
      <c r="A157" s="1">
        <v>107652603</v>
      </c>
      <c r="B157" s="1">
        <v>157</v>
      </c>
      <c r="C157" s="1" t="s">
        <v>3076</v>
      </c>
      <c r="D157" s="1" t="s">
        <v>304</v>
      </c>
      <c r="E157" s="1" t="s">
        <v>576</v>
      </c>
      <c r="H157" s="1" t="str">
        <f t="shared" si="10"/>
        <v>Franklin Regional</v>
      </c>
      <c r="I157" s="1">
        <f t="shared" si="11"/>
        <v>107652603</v>
      </c>
      <c r="J157" s="1">
        <f t="shared" si="12"/>
        <v>157</v>
      </c>
      <c r="K157" s="1" t="str">
        <f t="shared" si="13"/>
        <v>Southwestern</v>
      </c>
      <c r="L157" s="1" t="str">
        <f t="shared" si="14"/>
        <v>Westmoreland</v>
      </c>
      <c r="O157" s="1" t="str">
        <v>Eastern Center for Arts &amp; Technology</v>
      </c>
      <c r="P157" s="1">
        <v>123463507</v>
      </c>
      <c r="Q157" s="1">
        <v>526</v>
      </c>
      <c r="R157" s="1" t="str">
        <v>Mideastern</v>
      </c>
      <c r="S157" s="1" t="str">
        <v>Montgomery</v>
      </c>
    </row>
    <row r="158" spans="1:19" x14ac:dyDescent="0.35">
      <c r="A158" s="1">
        <v>107653102</v>
      </c>
      <c r="B158" s="1">
        <v>171</v>
      </c>
      <c r="C158" s="1" t="s">
        <v>3077</v>
      </c>
      <c r="D158" s="1" t="s">
        <v>304</v>
      </c>
      <c r="E158" s="1" t="s">
        <v>576</v>
      </c>
      <c r="H158" s="1" t="str">
        <f t="shared" si="10"/>
        <v>Greater Latrobe</v>
      </c>
      <c r="I158" s="1">
        <f t="shared" si="11"/>
        <v>107653102</v>
      </c>
      <c r="J158" s="1">
        <f t="shared" si="12"/>
        <v>171</v>
      </c>
      <c r="K158" s="1" t="str">
        <f t="shared" si="13"/>
        <v>Southwestern</v>
      </c>
      <c r="L158" s="1" t="str">
        <f t="shared" si="14"/>
        <v>Westmoreland</v>
      </c>
      <c r="O158" s="1" t="str">
        <v>Eastern Lancaster County</v>
      </c>
      <c r="P158" s="1">
        <v>113362303</v>
      </c>
      <c r="Q158" s="1">
        <v>131</v>
      </c>
      <c r="R158" s="1" t="str">
        <v>Southern</v>
      </c>
      <c r="S158" s="1" t="str">
        <v>Lancaster</v>
      </c>
    </row>
    <row r="159" spans="1:19" x14ac:dyDescent="0.35">
      <c r="A159" s="1">
        <v>107653203</v>
      </c>
      <c r="B159" s="1">
        <v>174</v>
      </c>
      <c r="C159" s="1" t="s">
        <v>3078</v>
      </c>
      <c r="D159" s="1" t="s">
        <v>304</v>
      </c>
      <c r="E159" s="1" t="s">
        <v>576</v>
      </c>
      <c r="H159" s="1" t="str">
        <f t="shared" si="10"/>
        <v>Greensburg Salem</v>
      </c>
      <c r="I159" s="1">
        <f t="shared" si="11"/>
        <v>107653203</v>
      </c>
      <c r="J159" s="1">
        <f t="shared" si="12"/>
        <v>174</v>
      </c>
      <c r="K159" s="1" t="str">
        <f t="shared" si="13"/>
        <v>Southwestern</v>
      </c>
      <c r="L159" s="1" t="str">
        <f t="shared" si="14"/>
        <v>Westmoreland</v>
      </c>
      <c r="O159" s="1" t="str">
        <v>Eastern Lebanon County</v>
      </c>
      <c r="P159" s="1">
        <v>113382303</v>
      </c>
      <c r="Q159" s="1">
        <v>132</v>
      </c>
      <c r="R159" s="1" t="str">
        <v>Southern</v>
      </c>
      <c r="S159" s="1" t="str">
        <v>Lebanon</v>
      </c>
    </row>
    <row r="160" spans="1:19" x14ac:dyDescent="0.35">
      <c r="A160" s="1">
        <v>107653802</v>
      </c>
      <c r="B160" s="1">
        <v>190</v>
      </c>
      <c r="C160" s="1" t="s">
        <v>3079</v>
      </c>
      <c r="D160" s="1" t="s">
        <v>304</v>
      </c>
      <c r="E160" s="1" t="s">
        <v>576</v>
      </c>
      <c r="H160" s="1" t="str">
        <f t="shared" si="10"/>
        <v>Hempfield Area</v>
      </c>
      <c r="I160" s="1">
        <f t="shared" si="11"/>
        <v>107653802</v>
      </c>
      <c r="J160" s="1">
        <f t="shared" si="12"/>
        <v>190</v>
      </c>
      <c r="K160" s="1" t="str">
        <f t="shared" si="13"/>
        <v>Southwestern</v>
      </c>
      <c r="L160" s="1" t="str">
        <f t="shared" si="14"/>
        <v>Westmoreland</v>
      </c>
      <c r="O160" s="1" t="str">
        <v>Eastern Westmoreland CTC</v>
      </c>
      <c r="P160" s="1">
        <v>107652207</v>
      </c>
      <c r="Q160" s="1">
        <v>527</v>
      </c>
      <c r="R160" s="1" t="str">
        <v>Southwestern</v>
      </c>
      <c r="S160" s="1" t="str">
        <v>Westmoreland</v>
      </c>
    </row>
    <row r="161" spans="1:19" x14ac:dyDescent="0.35">
      <c r="A161" s="1">
        <v>107654103</v>
      </c>
      <c r="B161" s="1">
        <v>201</v>
      </c>
      <c r="C161" s="1" t="s">
        <v>3080</v>
      </c>
      <c r="D161" s="1" t="s">
        <v>304</v>
      </c>
      <c r="E161" s="1" t="s">
        <v>576</v>
      </c>
      <c r="H161" s="1" t="str">
        <f t="shared" si="10"/>
        <v>Jeannette City</v>
      </c>
      <c r="I161" s="1">
        <f t="shared" si="11"/>
        <v>107654103</v>
      </c>
      <c r="J161" s="1">
        <f t="shared" si="12"/>
        <v>201</v>
      </c>
      <c r="K161" s="1" t="str">
        <f t="shared" si="13"/>
        <v>Southwestern</v>
      </c>
      <c r="L161" s="1" t="str">
        <f t="shared" si="14"/>
        <v>Westmoreland</v>
      </c>
      <c r="O161" s="1" t="str">
        <v>Eastern York</v>
      </c>
      <c r="P161" s="1">
        <v>112672203</v>
      </c>
      <c r="Q161" s="1">
        <v>133</v>
      </c>
      <c r="R161" s="1" t="str">
        <v>Southern</v>
      </c>
      <c r="S161" s="1" t="str">
        <v>York</v>
      </c>
    </row>
    <row r="162" spans="1:19" x14ac:dyDescent="0.35">
      <c r="A162" s="1">
        <v>107654403</v>
      </c>
      <c r="B162" s="1">
        <v>215</v>
      </c>
      <c r="C162" s="1" t="s">
        <v>3081</v>
      </c>
      <c r="D162" s="1" t="s">
        <v>304</v>
      </c>
      <c r="E162" s="1" t="s">
        <v>576</v>
      </c>
      <c r="H162" s="1" t="str">
        <f t="shared" si="10"/>
        <v>Kiski Area</v>
      </c>
      <c r="I162" s="1">
        <f t="shared" si="11"/>
        <v>107654403</v>
      </c>
      <c r="J162" s="1">
        <f t="shared" si="12"/>
        <v>215</v>
      </c>
      <c r="K162" s="1" t="str">
        <f t="shared" si="13"/>
        <v>Southwestern</v>
      </c>
      <c r="L162" s="1" t="str">
        <f t="shared" si="14"/>
        <v>Westmoreland</v>
      </c>
      <c r="O162" s="1" t="str">
        <v>Easton Area</v>
      </c>
      <c r="P162" s="1">
        <v>120483302</v>
      </c>
      <c r="Q162" s="1">
        <v>134</v>
      </c>
      <c r="R162" s="1" t="str">
        <v>Eastern</v>
      </c>
      <c r="S162" s="1" t="str">
        <v>Northampton</v>
      </c>
    </row>
    <row r="163" spans="1:19" x14ac:dyDescent="0.35">
      <c r="A163" s="1">
        <v>107654903</v>
      </c>
      <c r="B163" s="1">
        <v>229</v>
      </c>
      <c r="C163" s="1" t="s">
        <v>3082</v>
      </c>
      <c r="D163" s="1" t="s">
        <v>304</v>
      </c>
      <c r="E163" s="1" t="s">
        <v>576</v>
      </c>
      <c r="H163" s="1" t="str">
        <f t="shared" si="10"/>
        <v>Ligonier Valley</v>
      </c>
      <c r="I163" s="1">
        <f t="shared" si="11"/>
        <v>107654903</v>
      </c>
      <c r="J163" s="1">
        <f t="shared" si="12"/>
        <v>229</v>
      </c>
      <c r="K163" s="1" t="str">
        <f t="shared" si="13"/>
        <v>Southwestern</v>
      </c>
      <c r="L163" s="1" t="str">
        <f t="shared" si="14"/>
        <v>Westmoreland</v>
      </c>
      <c r="O163" s="1" t="str">
        <v>Elizabeth Forward</v>
      </c>
      <c r="P163" s="1">
        <v>103023153</v>
      </c>
      <c r="Q163" s="1">
        <v>135</v>
      </c>
      <c r="R163" s="1" t="str">
        <v>Western</v>
      </c>
      <c r="S163" s="1" t="str">
        <v>Allegheny</v>
      </c>
    </row>
    <row r="164" spans="1:19" x14ac:dyDescent="0.35">
      <c r="A164" s="1">
        <v>107655803</v>
      </c>
      <c r="B164" s="1">
        <v>260</v>
      </c>
      <c r="C164" s="1" t="s">
        <v>3083</v>
      </c>
      <c r="D164" s="1" t="s">
        <v>304</v>
      </c>
      <c r="E164" s="1" t="s">
        <v>576</v>
      </c>
      <c r="H164" s="1" t="str">
        <f t="shared" si="10"/>
        <v>Monessen City</v>
      </c>
      <c r="I164" s="1">
        <f t="shared" si="11"/>
        <v>107655803</v>
      </c>
      <c r="J164" s="1">
        <f t="shared" si="12"/>
        <v>260</v>
      </c>
      <c r="K164" s="1" t="str">
        <f t="shared" si="13"/>
        <v>Southwestern</v>
      </c>
      <c r="L164" s="1" t="str">
        <f t="shared" si="14"/>
        <v>Westmoreland</v>
      </c>
      <c r="O164" s="1" t="str">
        <v>Elizabethtown Area</v>
      </c>
      <c r="P164" s="1">
        <v>113362403</v>
      </c>
      <c r="Q164" s="1">
        <v>136</v>
      </c>
      <c r="R164" s="1" t="str">
        <v>Southern</v>
      </c>
      <c r="S164" s="1" t="str">
        <v>Lancaster</v>
      </c>
    </row>
    <row r="165" spans="1:19" x14ac:dyDescent="0.35">
      <c r="A165" s="1">
        <v>107655903</v>
      </c>
      <c r="B165" s="1">
        <v>273</v>
      </c>
      <c r="C165" s="1" t="s">
        <v>3084</v>
      </c>
      <c r="D165" s="1" t="s">
        <v>304</v>
      </c>
      <c r="E165" s="1" t="s">
        <v>576</v>
      </c>
      <c r="H165" s="1" t="str">
        <f t="shared" si="10"/>
        <v>Mt. Pleasant Area</v>
      </c>
      <c r="I165" s="1">
        <f t="shared" si="11"/>
        <v>107655903</v>
      </c>
      <c r="J165" s="1">
        <f t="shared" si="12"/>
        <v>273</v>
      </c>
      <c r="K165" s="1" t="str">
        <f t="shared" si="13"/>
        <v>Southwestern</v>
      </c>
      <c r="L165" s="1" t="str">
        <f t="shared" si="14"/>
        <v>Westmoreland</v>
      </c>
      <c r="O165" s="1" t="str">
        <v>Elk Lake</v>
      </c>
      <c r="P165" s="1">
        <v>119582503</v>
      </c>
      <c r="Q165" s="1">
        <v>137</v>
      </c>
      <c r="R165" s="1" t="str">
        <v>Northeastern</v>
      </c>
      <c r="S165" s="1" t="str">
        <v>Susquehanna</v>
      </c>
    </row>
    <row r="166" spans="1:19" x14ac:dyDescent="0.35">
      <c r="A166" s="1">
        <v>107656303</v>
      </c>
      <c r="B166" s="1">
        <v>282</v>
      </c>
      <c r="C166" s="1" t="s">
        <v>3085</v>
      </c>
      <c r="D166" s="1" t="s">
        <v>304</v>
      </c>
      <c r="E166" s="1" t="s">
        <v>576</v>
      </c>
      <c r="H166" s="1" t="str">
        <f t="shared" si="10"/>
        <v>New Kensington-Arnold</v>
      </c>
      <c r="I166" s="1">
        <f t="shared" si="11"/>
        <v>107656303</v>
      </c>
      <c r="J166" s="1">
        <f t="shared" si="12"/>
        <v>282</v>
      </c>
      <c r="K166" s="1" t="str">
        <f t="shared" si="13"/>
        <v>Southwestern</v>
      </c>
      <c r="L166" s="1" t="str">
        <f t="shared" si="14"/>
        <v>Westmoreland</v>
      </c>
      <c r="O166" s="1" t="str">
        <v>Ellwood City Area</v>
      </c>
      <c r="P166" s="1">
        <v>104372003</v>
      </c>
      <c r="Q166" s="1">
        <v>138</v>
      </c>
      <c r="R166" s="1" t="str">
        <v>Midwestern</v>
      </c>
      <c r="S166" s="1" t="str">
        <v>Lawrence</v>
      </c>
    </row>
    <row r="167" spans="1:19" x14ac:dyDescent="0.35">
      <c r="A167" s="1">
        <v>107656407</v>
      </c>
      <c r="B167" s="1">
        <v>559</v>
      </c>
      <c r="C167" s="1" t="s">
        <v>686</v>
      </c>
      <c r="D167" s="1" t="s">
        <v>304</v>
      </c>
      <c r="E167" s="1" t="s">
        <v>576</v>
      </c>
      <c r="H167" s="1" t="str">
        <f t="shared" si="10"/>
        <v>Northern Westmoreland CTC</v>
      </c>
      <c r="I167" s="1">
        <f t="shared" si="11"/>
        <v>107656407</v>
      </c>
      <c r="J167" s="1">
        <f t="shared" si="12"/>
        <v>559</v>
      </c>
      <c r="K167" s="1" t="str">
        <f t="shared" si="13"/>
        <v>Southwestern</v>
      </c>
      <c r="L167" s="1" t="str">
        <f t="shared" si="14"/>
        <v>Westmoreland</v>
      </c>
      <c r="O167" s="1" t="str">
        <v>Ephrata Area</v>
      </c>
      <c r="P167" s="1">
        <v>113362603</v>
      </c>
      <c r="Q167" s="1">
        <v>139</v>
      </c>
      <c r="R167" s="1" t="str">
        <v>Southern</v>
      </c>
      <c r="S167" s="1" t="str">
        <v>Lancaster</v>
      </c>
    </row>
    <row r="168" spans="1:19" x14ac:dyDescent="0.35">
      <c r="A168" s="1">
        <v>107656502</v>
      </c>
      <c r="B168" s="1">
        <v>307</v>
      </c>
      <c r="C168" s="1" t="s">
        <v>3086</v>
      </c>
      <c r="D168" s="1" t="s">
        <v>304</v>
      </c>
      <c r="E168" s="1" t="s">
        <v>576</v>
      </c>
      <c r="H168" s="1" t="str">
        <f t="shared" si="10"/>
        <v>Norwin</v>
      </c>
      <c r="I168" s="1">
        <f t="shared" si="11"/>
        <v>107656502</v>
      </c>
      <c r="J168" s="1">
        <f t="shared" si="12"/>
        <v>307</v>
      </c>
      <c r="K168" s="1" t="str">
        <f t="shared" si="13"/>
        <v>Southwestern</v>
      </c>
      <c r="L168" s="1" t="str">
        <f t="shared" si="14"/>
        <v>Westmoreland</v>
      </c>
      <c r="O168" s="1" t="str">
        <v>Erie City</v>
      </c>
      <c r="P168" s="1">
        <v>105252602</v>
      </c>
      <c r="Q168" s="1">
        <v>140</v>
      </c>
      <c r="R168" s="1" t="str">
        <v>Northwestern</v>
      </c>
      <c r="S168" s="1" t="str">
        <v>Erie</v>
      </c>
    </row>
    <row r="169" spans="1:19" x14ac:dyDescent="0.35">
      <c r="A169" s="1">
        <v>107657103</v>
      </c>
      <c r="B169" s="1">
        <v>325</v>
      </c>
      <c r="C169" s="1" t="s">
        <v>3087</v>
      </c>
      <c r="D169" s="1" t="s">
        <v>304</v>
      </c>
      <c r="E169" s="1" t="s">
        <v>576</v>
      </c>
      <c r="H169" s="1" t="str">
        <f t="shared" si="10"/>
        <v>Penn Trafford</v>
      </c>
      <c r="I169" s="1">
        <f t="shared" si="11"/>
        <v>107657103</v>
      </c>
      <c r="J169" s="1">
        <f t="shared" si="12"/>
        <v>325</v>
      </c>
      <c r="K169" s="1" t="str">
        <f t="shared" si="13"/>
        <v>Southwestern</v>
      </c>
      <c r="L169" s="1" t="str">
        <f t="shared" si="14"/>
        <v>Westmoreland</v>
      </c>
      <c r="O169" s="1" t="str">
        <v>Erie City Avts</v>
      </c>
      <c r="P169" s="1">
        <v>105252507</v>
      </c>
      <c r="Q169" s="1">
        <v>528</v>
      </c>
      <c r="R169" s="1" t="str">
        <v>Northwestern</v>
      </c>
      <c r="S169" s="1" t="str">
        <v>Erie</v>
      </c>
    </row>
    <row r="170" spans="1:19" x14ac:dyDescent="0.35">
      <c r="A170" s="1">
        <v>107657503</v>
      </c>
      <c r="B170" s="1">
        <v>411</v>
      </c>
      <c r="C170" s="1" t="s">
        <v>3088</v>
      </c>
      <c r="D170" s="1" t="s">
        <v>304</v>
      </c>
      <c r="E170" s="1" t="s">
        <v>576</v>
      </c>
      <c r="H170" s="1" t="str">
        <f t="shared" si="10"/>
        <v>Southmoreland</v>
      </c>
      <c r="I170" s="1">
        <f t="shared" si="11"/>
        <v>107657503</v>
      </c>
      <c r="J170" s="1">
        <f t="shared" si="12"/>
        <v>411</v>
      </c>
      <c r="K170" s="1" t="str">
        <f t="shared" si="13"/>
        <v>Southwestern</v>
      </c>
      <c r="L170" s="1" t="str">
        <f t="shared" si="14"/>
        <v>Westmoreland</v>
      </c>
      <c r="O170" s="1" t="str">
        <v>Erie County Technical School</v>
      </c>
      <c r="P170" s="1">
        <v>105252807</v>
      </c>
      <c r="Q170" s="1">
        <v>529</v>
      </c>
      <c r="R170" s="1" t="str">
        <v>Northwestern</v>
      </c>
      <c r="S170" s="1" t="str">
        <v>Erie</v>
      </c>
    </row>
    <row r="171" spans="1:19" x14ac:dyDescent="0.35">
      <c r="A171" s="1">
        <v>107658903</v>
      </c>
      <c r="B171" s="1">
        <v>500</v>
      </c>
      <c r="C171" s="1" t="s">
        <v>3089</v>
      </c>
      <c r="D171" s="1" t="s">
        <v>304</v>
      </c>
      <c r="E171" s="1" t="s">
        <v>576</v>
      </c>
      <c r="H171" s="1" t="str">
        <f t="shared" si="10"/>
        <v>Yough</v>
      </c>
      <c r="I171" s="1">
        <f t="shared" si="11"/>
        <v>107658903</v>
      </c>
      <c r="J171" s="1">
        <f t="shared" si="12"/>
        <v>500</v>
      </c>
      <c r="K171" s="1" t="str">
        <f t="shared" si="13"/>
        <v>Southwestern</v>
      </c>
      <c r="L171" s="1" t="str">
        <f t="shared" si="14"/>
        <v>Westmoreland</v>
      </c>
      <c r="O171" s="1" t="str">
        <v>Everett Area</v>
      </c>
      <c r="P171" s="1">
        <v>108053003</v>
      </c>
      <c r="Q171" s="1">
        <v>141</v>
      </c>
      <c r="R171" s="1" t="str">
        <v>Central-Western</v>
      </c>
      <c r="S171" s="1" t="str">
        <v>Bedford</v>
      </c>
    </row>
    <row r="172" spans="1:19" x14ac:dyDescent="0.35">
      <c r="A172" s="1">
        <v>108051003</v>
      </c>
      <c r="B172" s="1">
        <v>23</v>
      </c>
      <c r="C172" s="1" t="s">
        <v>3090</v>
      </c>
      <c r="D172" s="1" t="s">
        <v>90</v>
      </c>
      <c r="E172" s="1" t="s">
        <v>111</v>
      </c>
      <c r="H172" s="1" t="str">
        <f t="shared" si="10"/>
        <v>Bedford Area</v>
      </c>
      <c r="I172" s="1">
        <f t="shared" si="11"/>
        <v>108051003</v>
      </c>
      <c r="J172" s="1">
        <f t="shared" si="12"/>
        <v>23</v>
      </c>
      <c r="K172" s="1" t="str">
        <f t="shared" si="13"/>
        <v>Central-Western</v>
      </c>
      <c r="L172" s="1" t="str">
        <f t="shared" si="14"/>
        <v>Bedford</v>
      </c>
      <c r="O172" s="1" t="str">
        <v>Exeter Township</v>
      </c>
      <c r="P172" s="1">
        <v>114062003</v>
      </c>
      <c r="Q172" s="1">
        <v>142</v>
      </c>
      <c r="R172" s="1" t="str">
        <v>Eastern</v>
      </c>
      <c r="S172" s="1" t="str">
        <v>Berks</v>
      </c>
    </row>
    <row r="173" spans="1:19" x14ac:dyDescent="0.35">
      <c r="A173" s="1">
        <v>108051307</v>
      </c>
      <c r="B173" s="1">
        <v>505</v>
      </c>
      <c r="C173" s="1" t="s">
        <v>623</v>
      </c>
      <c r="D173" s="1" t="s">
        <v>90</v>
      </c>
      <c r="E173" s="1" t="s">
        <v>111</v>
      </c>
      <c r="H173" s="1" t="str">
        <f t="shared" si="10"/>
        <v>Bedford County Technical Center</v>
      </c>
      <c r="I173" s="1">
        <f t="shared" si="11"/>
        <v>108051307</v>
      </c>
      <c r="J173" s="1">
        <f t="shared" si="12"/>
        <v>505</v>
      </c>
      <c r="K173" s="1" t="str">
        <f t="shared" si="13"/>
        <v>Central-Western</v>
      </c>
      <c r="L173" s="1" t="str">
        <f t="shared" si="14"/>
        <v>Bedford</v>
      </c>
      <c r="O173" s="1" t="str">
        <v>Fairfield Area</v>
      </c>
      <c r="P173" s="1">
        <v>112013054</v>
      </c>
      <c r="Q173" s="1">
        <v>143</v>
      </c>
      <c r="R173" s="1" t="str">
        <v>Southern</v>
      </c>
      <c r="S173" s="1" t="str">
        <v>Adams</v>
      </c>
    </row>
    <row r="174" spans="1:19" x14ac:dyDescent="0.35">
      <c r="A174" s="1">
        <v>108051503</v>
      </c>
      <c r="B174" s="1">
        <v>83</v>
      </c>
      <c r="C174" s="1" t="s">
        <v>3091</v>
      </c>
      <c r="D174" s="1" t="s">
        <v>90</v>
      </c>
      <c r="E174" s="1" t="s">
        <v>111</v>
      </c>
      <c r="H174" s="1" t="str">
        <f t="shared" si="10"/>
        <v>Chestnut Ridge</v>
      </c>
      <c r="I174" s="1">
        <f t="shared" si="11"/>
        <v>108051503</v>
      </c>
      <c r="J174" s="1">
        <f t="shared" si="12"/>
        <v>83</v>
      </c>
      <c r="K174" s="1" t="str">
        <f t="shared" si="13"/>
        <v>Central-Western</v>
      </c>
      <c r="L174" s="1" t="str">
        <f t="shared" si="14"/>
        <v>Bedford</v>
      </c>
      <c r="O174" s="1" t="str">
        <v>Fairview</v>
      </c>
      <c r="P174" s="1">
        <v>105253303</v>
      </c>
      <c r="Q174" s="1">
        <v>144</v>
      </c>
      <c r="R174" s="1" t="str">
        <v>Northwestern</v>
      </c>
      <c r="S174" s="1" t="str">
        <v>Erie</v>
      </c>
    </row>
    <row r="175" spans="1:19" x14ac:dyDescent="0.35">
      <c r="A175" s="1">
        <v>108053003</v>
      </c>
      <c r="B175" s="1">
        <v>141</v>
      </c>
      <c r="C175" s="1" t="s">
        <v>3092</v>
      </c>
      <c r="D175" s="1" t="s">
        <v>90</v>
      </c>
      <c r="E175" s="1" t="s">
        <v>111</v>
      </c>
      <c r="H175" s="1" t="str">
        <f t="shared" si="10"/>
        <v>Everett Area</v>
      </c>
      <c r="I175" s="1">
        <f t="shared" si="11"/>
        <v>108053003</v>
      </c>
      <c r="J175" s="1">
        <f t="shared" si="12"/>
        <v>141</v>
      </c>
      <c r="K175" s="1" t="str">
        <f t="shared" si="13"/>
        <v>Central-Western</v>
      </c>
      <c r="L175" s="1" t="str">
        <f t="shared" si="14"/>
        <v>Bedford</v>
      </c>
      <c r="O175" s="1" t="str">
        <v>Fannett-Metal</v>
      </c>
      <c r="P175" s="1">
        <v>112282004</v>
      </c>
      <c r="Q175" s="1">
        <v>145</v>
      </c>
      <c r="R175" s="1" t="str">
        <v>Southern</v>
      </c>
      <c r="S175" s="1" t="str">
        <v>Franklin</v>
      </c>
    </row>
    <row r="176" spans="1:19" x14ac:dyDescent="0.35">
      <c r="A176" s="1">
        <v>108056004</v>
      </c>
      <c r="B176" s="1">
        <v>296</v>
      </c>
      <c r="C176" s="1" t="s">
        <v>3093</v>
      </c>
      <c r="D176" s="1" t="s">
        <v>90</v>
      </c>
      <c r="E176" s="1" t="s">
        <v>111</v>
      </c>
      <c r="H176" s="1" t="str">
        <f t="shared" si="10"/>
        <v>Northern Bedford County</v>
      </c>
      <c r="I176" s="1">
        <f t="shared" si="11"/>
        <v>108056004</v>
      </c>
      <c r="J176" s="1">
        <f t="shared" si="12"/>
        <v>296</v>
      </c>
      <c r="K176" s="1" t="str">
        <f t="shared" si="13"/>
        <v>Central-Western</v>
      </c>
      <c r="L176" s="1" t="str">
        <f t="shared" si="14"/>
        <v>Bedford</v>
      </c>
      <c r="O176" s="1" t="str">
        <v>Farrell Area</v>
      </c>
      <c r="P176" s="1">
        <v>104432503</v>
      </c>
      <c r="Q176" s="1">
        <v>146</v>
      </c>
      <c r="R176" s="1" t="str">
        <v>Midwestern</v>
      </c>
      <c r="S176" s="1" t="str">
        <v>Mercer</v>
      </c>
    </row>
    <row r="177" spans="1:19" x14ac:dyDescent="0.35">
      <c r="A177" s="1">
        <v>108058003</v>
      </c>
      <c r="B177" s="1">
        <v>438</v>
      </c>
      <c r="C177" s="1" t="s">
        <v>3094</v>
      </c>
      <c r="D177" s="1" t="s">
        <v>90</v>
      </c>
      <c r="E177" s="1" t="s">
        <v>111</v>
      </c>
      <c r="H177" s="1" t="str">
        <f t="shared" si="10"/>
        <v>Tussey Mountain</v>
      </c>
      <c r="I177" s="1">
        <f t="shared" si="11"/>
        <v>108058003</v>
      </c>
      <c r="J177" s="1">
        <f t="shared" si="12"/>
        <v>438</v>
      </c>
      <c r="K177" s="1" t="str">
        <f t="shared" si="13"/>
        <v>Central-Western</v>
      </c>
      <c r="L177" s="1" t="str">
        <f t="shared" si="14"/>
        <v>Bedford</v>
      </c>
      <c r="O177" s="1" t="str">
        <v>Fayette County Career &amp; Technical Institute</v>
      </c>
      <c r="P177" s="1">
        <v>101262507</v>
      </c>
      <c r="Q177" s="1">
        <v>530</v>
      </c>
      <c r="R177" s="1" t="str">
        <v>Southwestern</v>
      </c>
      <c r="S177" s="1" t="str">
        <v>Fayette</v>
      </c>
    </row>
    <row r="178" spans="1:19" x14ac:dyDescent="0.35">
      <c r="A178" s="1">
        <v>108070502</v>
      </c>
      <c r="B178" s="1">
        <v>8</v>
      </c>
      <c r="C178" s="1" t="s">
        <v>3095</v>
      </c>
      <c r="D178" s="1" t="s">
        <v>138</v>
      </c>
      <c r="E178" s="1" t="s">
        <v>137</v>
      </c>
      <c r="H178" s="1" t="str">
        <f t="shared" si="10"/>
        <v>Altoona Area</v>
      </c>
      <c r="I178" s="1">
        <f t="shared" si="11"/>
        <v>108070502</v>
      </c>
      <c r="J178" s="1">
        <f t="shared" si="12"/>
        <v>8</v>
      </c>
      <c r="K178" s="1" t="str">
        <f t="shared" si="13"/>
        <v>Central</v>
      </c>
      <c r="L178" s="1" t="str">
        <f t="shared" si="14"/>
        <v>Blair</v>
      </c>
      <c r="O178" s="1" t="str">
        <v>Ferndale Area</v>
      </c>
      <c r="P178" s="1">
        <v>108112003</v>
      </c>
      <c r="Q178" s="1">
        <v>147</v>
      </c>
      <c r="R178" s="1" t="str">
        <v>Central-Western</v>
      </c>
      <c r="S178" s="1" t="str">
        <v>Cambria</v>
      </c>
    </row>
    <row r="179" spans="1:19" x14ac:dyDescent="0.35">
      <c r="A179" s="1">
        <v>108070607</v>
      </c>
      <c r="B179" s="1">
        <v>534</v>
      </c>
      <c r="C179" s="1" t="s">
        <v>626</v>
      </c>
      <c r="D179" s="1" t="s">
        <v>138</v>
      </c>
      <c r="E179" s="1" t="s">
        <v>137</v>
      </c>
      <c r="H179" s="1" t="str">
        <f t="shared" si="10"/>
        <v>Greater Altoona CTC</v>
      </c>
      <c r="I179" s="1">
        <f t="shared" si="11"/>
        <v>108070607</v>
      </c>
      <c r="J179" s="1">
        <f t="shared" si="12"/>
        <v>534</v>
      </c>
      <c r="K179" s="1" t="str">
        <f t="shared" si="13"/>
        <v>Central</v>
      </c>
      <c r="L179" s="1" t="str">
        <f t="shared" si="14"/>
        <v>Blair</v>
      </c>
      <c r="O179" s="1" t="str">
        <v>Fleetwood Area</v>
      </c>
      <c r="P179" s="1">
        <v>114062503</v>
      </c>
      <c r="Q179" s="1">
        <v>148</v>
      </c>
      <c r="R179" s="1" t="str">
        <v>Eastern</v>
      </c>
      <c r="S179" s="1" t="str">
        <v>Berks</v>
      </c>
    </row>
    <row r="180" spans="1:19" x14ac:dyDescent="0.35">
      <c r="A180" s="1">
        <v>108071003</v>
      </c>
      <c r="B180" s="1">
        <v>26</v>
      </c>
      <c r="C180" s="1" t="s">
        <v>3096</v>
      </c>
      <c r="D180" s="1" t="s">
        <v>138</v>
      </c>
      <c r="E180" s="1" t="s">
        <v>137</v>
      </c>
      <c r="H180" s="1" t="str">
        <f t="shared" si="10"/>
        <v>Bellwood-Antis</v>
      </c>
      <c r="I180" s="1">
        <f t="shared" si="11"/>
        <v>108071003</v>
      </c>
      <c r="J180" s="1">
        <f t="shared" si="12"/>
        <v>26</v>
      </c>
      <c r="K180" s="1" t="str">
        <f t="shared" si="13"/>
        <v>Central</v>
      </c>
      <c r="L180" s="1" t="str">
        <f t="shared" si="14"/>
        <v>Blair</v>
      </c>
      <c r="O180" s="1" t="str">
        <v>Forbes Road</v>
      </c>
      <c r="P180" s="1">
        <v>111292304</v>
      </c>
      <c r="Q180" s="1">
        <v>149</v>
      </c>
      <c r="R180" s="1" t="str">
        <v>Southern</v>
      </c>
      <c r="S180" s="1" t="str">
        <v>Fulton</v>
      </c>
    </row>
    <row r="181" spans="1:19" x14ac:dyDescent="0.35">
      <c r="A181" s="1">
        <v>108071504</v>
      </c>
      <c r="B181" s="1">
        <v>88</v>
      </c>
      <c r="C181" s="1" t="s">
        <v>3097</v>
      </c>
      <c r="D181" s="1" t="s">
        <v>138</v>
      </c>
      <c r="E181" s="1" t="s">
        <v>137</v>
      </c>
      <c r="H181" s="1" t="str">
        <f t="shared" si="10"/>
        <v>Claysburg-Kimmel</v>
      </c>
      <c r="I181" s="1">
        <f t="shared" si="11"/>
        <v>108071504</v>
      </c>
      <c r="J181" s="1">
        <f t="shared" si="12"/>
        <v>88</v>
      </c>
      <c r="K181" s="1" t="str">
        <f t="shared" si="13"/>
        <v>Central</v>
      </c>
      <c r="L181" s="1" t="str">
        <f t="shared" si="14"/>
        <v>Blair</v>
      </c>
      <c r="O181" s="1" t="str">
        <v>Forbes Road CTC</v>
      </c>
      <c r="P181" s="1">
        <v>103023807</v>
      </c>
      <c r="Q181" s="1">
        <v>531</v>
      </c>
      <c r="R181" s="1" t="str">
        <v>Western</v>
      </c>
      <c r="S181" s="1" t="str">
        <v>Allegheny</v>
      </c>
    </row>
    <row r="182" spans="1:19" x14ac:dyDescent="0.35">
      <c r="A182" s="1">
        <v>108073503</v>
      </c>
      <c r="B182" s="1">
        <v>193</v>
      </c>
      <c r="C182" s="1" t="s">
        <v>3098</v>
      </c>
      <c r="D182" s="1" t="s">
        <v>138</v>
      </c>
      <c r="E182" s="1" t="s">
        <v>137</v>
      </c>
      <c r="H182" s="1" t="str">
        <f t="shared" si="10"/>
        <v>Hollidaysburg Area</v>
      </c>
      <c r="I182" s="1">
        <f t="shared" si="11"/>
        <v>108073503</v>
      </c>
      <c r="J182" s="1">
        <f t="shared" si="12"/>
        <v>193</v>
      </c>
      <c r="K182" s="1" t="str">
        <f t="shared" si="13"/>
        <v>Central</v>
      </c>
      <c r="L182" s="1" t="str">
        <f t="shared" si="14"/>
        <v>Blair</v>
      </c>
      <c r="O182" s="1" t="str">
        <v>Forest Area</v>
      </c>
      <c r="P182" s="1">
        <v>106272003</v>
      </c>
      <c r="Q182" s="1">
        <v>150</v>
      </c>
      <c r="R182" s="1" t="str">
        <v>Northwestern</v>
      </c>
      <c r="S182" s="1" t="str">
        <v>Forest</v>
      </c>
    </row>
    <row r="183" spans="1:19" x14ac:dyDescent="0.35">
      <c r="A183" s="1">
        <v>108077503</v>
      </c>
      <c r="B183" s="1">
        <v>412</v>
      </c>
      <c r="C183" s="1" t="s">
        <v>3099</v>
      </c>
      <c r="D183" s="1" t="s">
        <v>138</v>
      </c>
      <c r="E183" s="1" t="s">
        <v>137</v>
      </c>
      <c r="H183" s="1" t="str">
        <f t="shared" si="10"/>
        <v>Spring Cove</v>
      </c>
      <c r="I183" s="1">
        <f t="shared" si="11"/>
        <v>108077503</v>
      </c>
      <c r="J183" s="1">
        <f t="shared" si="12"/>
        <v>412</v>
      </c>
      <c r="K183" s="1" t="str">
        <f t="shared" si="13"/>
        <v>Central</v>
      </c>
      <c r="L183" s="1" t="str">
        <f t="shared" si="14"/>
        <v>Blair</v>
      </c>
      <c r="O183" s="1" t="str">
        <v>Forest City Regional</v>
      </c>
      <c r="P183" s="1">
        <v>119583003</v>
      </c>
      <c r="Q183" s="1">
        <v>151</v>
      </c>
      <c r="R183" s="1" t="str">
        <v>Northeastern</v>
      </c>
      <c r="S183" s="1" t="str">
        <v>Susquehanna</v>
      </c>
    </row>
    <row r="184" spans="1:19" x14ac:dyDescent="0.35">
      <c r="A184" s="1">
        <v>108078003</v>
      </c>
      <c r="B184" s="1">
        <v>440</v>
      </c>
      <c r="C184" s="1" t="s">
        <v>3100</v>
      </c>
      <c r="D184" s="1" t="s">
        <v>138</v>
      </c>
      <c r="E184" s="1" t="s">
        <v>137</v>
      </c>
      <c r="H184" s="1" t="str">
        <f t="shared" si="10"/>
        <v>Tyrone Area</v>
      </c>
      <c r="I184" s="1">
        <f t="shared" si="11"/>
        <v>108078003</v>
      </c>
      <c r="J184" s="1">
        <f t="shared" si="12"/>
        <v>440</v>
      </c>
      <c r="K184" s="1" t="str">
        <f t="shared" si="13"/>
        <v>Central</v>
      </c>
      <c r="L184" s="1" t="str">
        <f t="shared" si="14"/>
        <v>Blair</v>
      </c>
      <c r="O184" s="1" t="str">
        <v>Forest Hills</v>
      </c>
      <c r="P184" s="1">
        <v>108112203</v>
      </c>
      <c r="Q184" s="1">
        <v>152</v>
      </c>
      <c r="R184" s="1" t="str">
        <v>Central-Western</v>
      </c>
      <c r="S184" s="1" t="str">
        <v>Cambria</v>
      </c>
    </row>
    <row r="185" spans="1:19" x14ac:dyDescent="0.35">
      <c r="A185" s="1">
        <v>108079004</v>
      </c>
      <c r="B185" s="1">
        <v>486</v>
      </c>
      <c r="C185" s="1" t="s">
        <v>3101</v>
      </c>
      <c r="D185" s="1" t="s">
        <v>138</v>
      </c>
      <c r="E185" s="1" t="s">
        <v>137</v>
      </c>
      <c r="H185" s="1" t="str">
        <f t="shared" si="10"/>
        <v>Williamsburg Community</v>
      </c>
      <c r="I185" s="1">
        <f t="shared" si="11"/>
        <v>108079004</v>
      </c>
      <c r="J185" s="1">
        <f t="shared" si="12"/>
        <v>486</v>
      </c>
      <c r="K185" s="1" t="str">
        <f t="shared" si="13"/>
        <v>Central</v>
      </c>
      <c r="L185" s="1" t="str">
        <f t="shared" si="14"/>
        <v>Blair</v>
      </c>
      <c r="O185" s="1" t="str">
        <v>Fort Cherry</v>
      </c>
      <c r="P185" s="1">
        <v>101632403</v>
      </c>
      <c r="Q185" s="1">
        <v>153</v>
      </c>
      <c r="R185" s="1" t="str">
        <v>Southwestern</v>
      </c>
      <c r="S185" s="1" t="str">
        <v>Washington</v>
      </c>
    </row>
    <row r="186" spans="1:19" x14ac:dyDescent="0.35">
      <c r="A186" s="1">
        <v>108110307</v>
      </c>
      <c r="B186" s="1">
        <v>503</v>
      </c>
      <c r="C186" s="1" t="s">
        <v>632</v>
      </c>
      <c r="D186" s="1" t="s">
        <v>90</v>
      </c>
      <c r="E186" s="1" t="s">
        <v>178</v>
      </c>
      <c r="H186" s="1" t="str">
        <f t="shared" si="10"/>
        <v>Admiral Peary AVTS</v>
      </c>
      <c r="I186" s="1">
        <f t="shared" si="11"/>
        <v>108110307</v>
      </c>
      <c r="J186" s="1">
        <f t="shared" si="12"/>
        <v>503</v>
      </c>
      <c r="K186" s="1" t="str">
        <f t="shared" si="13"/>
        <v>Central-Western</v>
      </c>
      <c r="L186" s="1" t="str">
        <f t="shared" si="14"/>
        <v>Cambria</v>
      </c>
      <c r="O186" s="1" t="str">
        <v>Fort Leboeuf</v>
      </c>
      <c r="P186" s="1">
        <v>105253553</v>
      </c>
      <c r="Q186" s="1">
        <v>154</v>
      </c>
      <c r="R186" s="1" t="str">
        <v>Northwestern</v>
      </c>
      <c r="S186" s="1" t="str">
        <v>Erie</v>
      </c>
    </row>
    <row r="187" spans="1:19" x14ac:dyDescent="0.35">
      <c r="A187" s="1">
        <v>108110603</v>
      </c>
      <c r="B187" s="1">
        <v>39</v>
      </c>
      <c r="C187" s="1" t="s">
        <v>3102</v>
      </c>
      <c r="D187" s="1" t="s">
        <v>90</v>
      </c>
      <c r="E187" s="1" t="s">
        <v>178</v>
      </c>
      <c r="H187" s="1" t="str">
        <f t="shared" si="10"/>
        <v>Blacklick Valley</v>
      </c>
      <c r="I187" s="1">
        <f t="shared" si="11"/>
        <v>108110603</v>
      </c>
      <c r="J187" s="1">
        <f t="shared" si="12"/>
        <v>39</v>
      </c>
      <c r="K187" s="1" t="str">
        <f t="shared" si="13"/>
        <v>Central-Western</v>
      </c>
      <c r="L187" s="1" t="str">
        <f t="shared" si="14"/>
        <v>Cambria</v>
      </c>
      <c r="O187" s="1" t="str">
        <v>Fox Chapel Area</v>
      </c>
      <c r="P187" s="1">
        <v>103023912</v>
      </c>
      <c r="Q187" s="1">
        <v>155</v>
      </c>
      <c r="R187" s="1" t="str">
        <v>Western</v>
      </c>
      <c r="S187" s="1" t="str">
        <v>Allegheny</v>
      </c>
    </row>
    <row r="188" spans="1:19" x14ac:dyDescent="0.35">
      <c r="A188" s="1">
        <v>108111203</v>
      </c>
      <c r="B188" s="1">
        <v>58</v>
      </c>
      <c r="C188" s="1" t="s">
        <v>3103</v>
      </c>
      <c r="D188" s="1" t="s">
        <v>90</v>
      </c>
      <c r="E188" s="1" t="s">
        <v>178</v>
      </c>
      <c r="H188" s="1" t="str">
        <f t="shared" si="10"/>
        <v>Cambria Heights</v>
      </c>
      <c r="I188" s="1">
        <f t="shared" si="11"/>
        <v>108111203</v>
      </c>
      <c r="J188" s="1">
        <f t="shared" si="12"/>
        <v>58</v>
      </c>
      <c r="K188" s="1" t="str">
        <f t="shared" si="13"/>
        <v>Central-Western</v>
      </c>
      <c r="L188" s="1" t="str">
        <f t="shared" si="14"/>
        <v>Cambria</v>
      </c>
      <c r="O188" s="1" t="str">
        <v>Franklin Area</v>
      </c>
      <c r="P188" s="1">
        <v>106612203</v>
      </c>
      <c r="Q188" s="1">
        <v>156</v>
      </c>
      <c r="R188" s="1" t="str">
        <v>Northwestern</v>
      </c>
      <c r="S188" s="1" t="str">
        <v>Venango</v>
      </c>
    </row>
    <row r="189" spans="1:19" x14ac:dyDescent="0.35">
      <c r="A189" s="1">
        <v>108111303</v>
      </c>
      <c r="B189" s="1">
        <v>70</v>
      </c>
      <c r="C189" s="1" t="s">
        <v>3104</v>
      </c>
      <c r="D189" s="1" t="s">
        <v>90</v>
      </c>
      <c r="E189" s="1" t="s">
        <v>178</v>
      </c>
      <c r="H189" s="1" t="str">
        <f t="shared" si="10"/>
        <v>Central Cambria</v>
      </c>
      <c r="I189" s="1">
        <f t="shared" si="11"/>
        <v>108111303</v>
      </c>
      <c r="J189" s="1">
        <f t="shared" si="12"/>
        <v>70</v>
      </c>
      <c r="K189" s="1" t="str">
        <f t="shared" si="13"/>
        <v>Central-Western</v>
      </c>
      <c r="L189" s="1" t="str">
        <f t="shared" si="14"/>
        <v>Cambria</v>
      </c>
      <c r="O189" s="1" t="str">
        <v>Franklin County CTC</v>
      </c>
      <c r="P189" s="1">
        <v>112282307</v>
      </c>
      <c r="Q189" s="1">
        <v>532</v>
      </c>
      <c r="R189" s="1" t="str">
        <v>Southern</v>
      </c>
      <c r="S189" s="1" t="str">
        <v>Franklin</v>
      </c>
    </row>
    <row r="190" spans="1:19" x14ac:dyDescent="0.35">
      <c r="A190" s="1">
        <v>108111403</v>
      </c>
      <c r="B190" s="1">
        <v>96</v>
      </c>
      <c r="C190" s="1" t="s">
        <v>3105</v>
      </c>
      <c r="D190" s="1" t="s">
        <v>90</v>
      </c>
      <c r="E190" s="1" t="s">
        <v>178</v>
      </c>
      <c r="H190" s="1" t="str">
        <f t="shared" si="10"/>
        <v>Conemaugh Valley</v>
      </c>
      <c r="I190" s="1">
        <f t="shared" si="11"/>
        <v>108111403</v>
      </c>
      <c r="J190" s="1">
        <f t="shared" si="12"/>
        <v>96</v>
      </c>
      <c r="K190" s="1" t="str">
        <f t="shared" si="13"/>
        <v>Central-Western</v>
      </c>
      <c r="L190" s="1" t="str">
        <f t="shared" si="14"/>
        <v>Cambria</v>
      </c>
      <c r="O190" s="1" t="str">
        <v>Franklin Regional</v>
      </c>
      <c r="P190" s="1">
        <v>107652603</v>
      </c>
      <c r="Q190" s="1">
        <v>157</v>
      </c>
      <c r="R190" s="1" t="str">
        <v>Southwestern</v>
      </c>
      <c r="S190" s="1" t="str">
        <v>Westmoreland</v>
      </c>
    </row>
    <row r="191" spans="1:19" x14ac:dyDescent="0.35">
      <c r="A191" s="1">
        <v>108112003</v>
      </c>
      <c r="B191" s="1">
        <v>147</v>
      </c>
      <c r="C191" s="1" t="s">
        <v>3106</v>
      </c>
      <c r="D191" s="1" t="s">
        <v>90</v>
      </c>
      <c r="E191" s="1" t="s">
        <v>178</v>
      </c>
      <c r="H191" s="1" t="str">
        <f t="shared" si="10"/>
        <v>Ferndale Area</v>
      </c>
      <c r="I191" s="1">
        <f t="shared" si="11"/>
        <v>108112003</v>
      </c>
      <c r="J191" s="1">
        <f t="shared" si="12"/>
        <v>147</v>
      </c>
      <c r="K191" s="1" t="str">
        <f t="shared" si="13"/>
        <v>Central-Western</v>
      </c>
      <c r="L191" s="1" t="str">
        <f t="shared" si="14"/>
        <v>Cambria</v>
      </c>
      <c r="O191" s="1" t="str">
        <v>Frazier</v>
      </c>
      <c r="P191" s="1">
        <v>101262903</v>
      </c>
      <c r="Q191" s="1">
        <v>158</v>
      </c>
      <c r="R191" s="1" t="str">
        <v>Southwestern</v>
      </c>
      <c r="S191" s="1" t="str">
        <v>Fayette</v>
      </c>
    </row>
    <row r="192" spans="1:19" x14ac:dyDescent="0.35">
      <c r="A192" s="1">
        <v>108112203</v>
      </c>
      <c r="B192" s="1">
        <v>152</v>
      </c>
      <c r="C192" s="1" t="s">
        <v>3107</v>
      </c>
      <c r="D192" s="1" t="s">
        <v>90</v>
      </c>
      <c r="E192" s="1" t="s">
        <v>178</v>
      </c>
      <c r="H192" s="1" t="str">
        <f t="shared" si="10"/>
        <v>Forest Hills</v>
      </c>
      <c r="I192" s="1">
        <f t="shared" si="11"/>
        <v>108112203</v>
      </c>
      <c r="J192" s="1">
        <f t="shared" si="12"/>
        <v>152</v>
      </c>
      <c r="K192" s="1" t="str">
        <f t="shared" si="13"/>
        <v>Central-Western</v>
      </c>
      <c r="L192" s="1" t="str">
        <f t="shared" si="14"/>
        <v>Cambria</v>
      </c>
      <c r="O192" s="1" t="str">
        <v>Freedom Area</v>
      </c>
      <c r="P192" s="1">
        <v>127042853</v>
      </c>
      <c r="Q192" s="1">
        <v>159</v>
      </c>
      <c r="R192" s="1" t="str">
        <v>Midwestern</v>
      </c>
      <c r="S192" s="1" t="str">
        <v>Beaver</v>
      </c>
    </row>
    <row r="193" spans="1:19" x14ac:dyDescent="0.35">
      <c r="A193" s="1">
        <v>108112502</v>
      </c>
      <c r="B193" s="1">
        <v>170</v>
      </c>
      <c r="C193" s="1" t="s">
        <v>3108</v>
      </c>
      <c r="D193" s="1" t="s">
        <v>90</v>
      </c>
      <c r="E193" s="1" t="s">
        <v>178</v>
      </c>
      <c r="H193" s="1" t="str">
        <f t="shared" si="10"/>
        <v>Greater Johnstown</v>
      </c>
      <c r="I193" s="1">
        <f t="shared" si="11"/>
        <v>108112502</v>
      </c>
      <c r="J193" s="1">
        <f t="shared" si="12"/>
        <v>170</v>
      </c>
      <c r="K193" s="1" t="str">
        <f t="shared" si="13"/>
        <v>Central-Western</v>
      </c>
      <c r="L193" s="1" t="str">
        <f t="shared" si="14"/>
        <v>Cambria</v>
      </c>
      <c r="O193" s="1" t="str">
        <v>Freeport Area</v>
      </c>
      <c r="P193" s="1">
        <v>128033053</v>
      </c>
      <c r="Q193" s="1">
        <v>160</v>
      </c>
      <c r="R193" s="1" t="str">
        <v>Central-Western</v>
      </c>
      <c r="S193" s="1" t="str">
        <v>Armstrong</v>
      </c>
    </row>
    <row r="194" spans="1:19" x14ac:dyDescent="0.35">
      <c r="A194" s="1">
        <v>108112607</v>
      </c>
      <c r="B194" s="1">
        <v>535</v>
      </c>
      <c r="C194" s="1" t="s">
        <v>633</v>
      </c>
      <c r="D194" s="1" t="s">
        <v>90</v>
      </c>
      <c r="E194" s="1" t="s">
        <v>178</v>
      </c>
      <c r="H194" s="1" t="str">
        <f t="shared" ref="H194:H257" si="15">C194</f>
        <v>Greater Johnstown CTC</v>
      </c>
      <c r="I194" s="1">
        <f t="shared" ref="I194:I257" si="16">A194</f>
        <v>108112607</v>
      </c>
      <c r="J194" s="1">
        <f t="shared" ref="J194:J257" si="17">B194</f>
        <v>535</v>
      </c>
      <c r="K194" s="1" t="str">
        <f t="shared" ref="K194:K257" si="18">D194</f>
        <v>Central-Western</v>
      </c>
      <c r="L194" s="1" t="str">
        <f t="shared" ref="L194:L257" si="19">E194</f>
        <v>Cambria</v>
      </c>
      <c r="O194" s="1" t="str">
        <v>Fulton County Center for Career and Technology</v>
      </c>
      <c r="P194" s="1">
        <v>111292507</v>
      </c>
      <c r="Q194" s="1">
        <v>533</v>
      </c>
      <c r="R194" s="1" t="str">
        <v>Southern</v>
      </c>
      <c r="S194" s="1" t="str">
        <v>Fulton</v>
      </c>
    </row>
    <row r="195" spans="1:19" x14ac:dyDescent="0.35">
      <c r="A195" s="1">
        <v>108114503</v>
      </c>
      <c r="B195" s="1">
        <v>297</v>
      </c>
      <c r="C195" s="1" t="s">
        <v>3109</v>
      </c>
      <c r="D195" s="1" t="s">
        <v>90</v>
      </c>
      <c r="E195" s="1" t="s">
        <v>178</v>
      </c>
      <c r="H195" s="1" t="str">
        <f t="shared" si="15"/>
        <v>Northern Cambria</v>
      </c>
      <c r="I195" s="1">
        <f t="shared" si="16"/>
        <v>108114503</v>
      </c>
      <c r="J195" s="1">
        <f t="shared" si="17"/>
        <v>297</v>
      </c>
      <c r="K195" s="1" t="str">
        <f t="shared" si="18"/>
        <v>Central-Western</v>
      </c>
      <c r="L195" s="1" t="str">
        <f t="shared" si="19"/>
        <v>Cambria</v>
      </c>
      <c r="O195" s="1" t="str">
        <v>Galeton Area</v>
      </c>
      <c r="P195" s="1">
        <v>109532804</v>
      </c>
      <c r="Q195" s="1">
        <v>161</v>
      </c>
      <c r="R195" s="1" t="str">
        <v>Central</v>
      </c>
      <c r="S195" s="1" t="str">
        <v>Potter</v>
      </c>
    </row>
    <row r="196" spans="1:19" x14ac:dyDescent="0.35">
      <c r="A196" s="1">
        <v>108116003</v>
      </c>
      <c r="B196" s="1">
        <v>322</v>
      </c>
      <c r="C196" s="1" t="s">
        <v>3110</v>
      </c>
      <c r="D196" s="1" t="s">
        <v>90</v>
      </c>
      <c r="E196" s="1" t="s">
        <v>178</v>
      </c>
      <c r="H196" s="1" t="str">
        <f t="shared" si="15"/>
        <v>Penn Cambria</v>
      </c>
      <c r="I196" s="1">
        <f t="shared" si="16"/>
        <v>108116003</v>
      </c>
      <c r="J196" s="1">
        <f t="shared" si="17"/>
        <v>322</v>
      </c>
      <c r="K196" s="1" t="str">
        <f t="shared" si="18"/>
        <v>Central-Western</v>
      </c>
      <c r="L196" s="1" t="str">
        <f t="shared" si="19"/>
        <v>Cambria</v>
      </c>
      <c r="O196" s="1" t="str">
        <v>Garnet Valley</v>
      </c>
      <c r="P196" s="1">
        <v>125234103</v>
      </c>
      <c r="Q196" s="1">
        <v>162</v>
      </c>
      <c r="R196" s="1" t="str">
        <v>Southeastern</v>
      </c>
      <c r="S196" s="1" t="str">
        <v>Delaware</v>
      </c>
    </row>
    <row r="197" spans="1:19" x14ac:dyDescent="0.35">
      <c r="A197" s="1">
        <v>108116303</v>
      </c>
      <c r="B197" s="1">
        <v>346</v>
      </c>
      <c r="C197" s="1" t="s">
        <v>3111</v>
      </c>
      <c r="D197" s="1" t="s">
        <v>90</v>
      </c>
      <c r="E197" s="1" t="s">
        <v>178</v>
      </c>
      <c r="H197" s="1" t="str">
        <f t="shared" si="15"/>
        <v>Portage Area</v>
      </c>
      <c r="I197" s="1">
        <f t="shared" si="16"/>
        <v>108116303</v>
      </c>
      <c r="J197" s="1">
        <f t="shared" si="17"/>
        <v>346</v>
      </c>
      <c r="K197" s="1" t="str">
        <f t="shared" si="18"/>
        <v>Central-Western</v>
      </c>
      <c r="L197" s="1" t="str">
        <f t="shared" si="19"/>
        <v>Cambria</v>
      </c>
      <c r="O197" s="1" t="str">
        <v>Gateway</v>
      </c>
      <c r="P197" s="1">
        <v>103024102</v>
      </c>
      <c r="Q197" s="1">
        <v>163</v>
      </c>
      <c r="R197" s="1" t="str">
        <v>Western</v>
      </c>
      <c r="S197" s="1" t="str">
        <v>Allegheny</v>
      </c>
    </row>
    <row r="198" spans="1:19" x14ac:dyDescent="0.35">
      <c r="A198" s="1">
        <v>108116503</v>
      </c>
      <c r="B198" s="1">
        <v>359</v>
      </c>
      <c r="C198" s="1" t="s">
        <v>3112</v>
      </c>
      <c r="D198" s="1" t="s">
        <v>90</v>
      </c>
      <c r="E198" s="1" t="s">
        <v>178</v>
      </c>
      <c r="H198" s="1" t="str">
        <f t="shared" si="15"/>
        <v>Richland</v>
      </c>
      <c r="I198" s="1">
        <f t="shared" si="16"/>
        <v>108116503</v>
      </c>
      <c r="J198" s="1">
        <f t="shared" si="17"/>
        <v>359</v>
      </c>
      <c r="K198" s="1" t="str">
        <f t="shared" si="18"/>
        <v>Central-Western</v>
      </c>
      <c r="L198" s="1" t="str">
        <f t="shared" si="19"/>
        <v>Cambria</v>
      </c>
      <c r="O198" s="1" t="str">
        <v>General Mclane</v>
      </c>
      <c r="P198" s="1">
        <v>105253903</v>
      </c>
      <c r="Q198" s="1">
        <v>164</v>
      </c>
      <c r="R198" s="1" t="str">
        <v>Northwestern</v>
      </c>
      <c r="S198" s="1" t="str">
        <v>Erie</v>
      </c>
    </row>
    <row r="199" spans="1:19" x14ac:dyDescent="0.35">
      <c r="A199" s="1">
        <v>108118503</v>
      </c>
      <c r="B199" s="1">
        <v>480</v>
      </c>
      <c r="C199" s="1" t="s">
        <v>3113</v>
      </c>
      <c r="D199" s="1" t="s">
        <v>90</v>
      </c>
      <c r="E199" s="1" t="s">
        <v>178</v>
      </c>
      <c r="H199" s="1" t="str">
        <f t="shared" si="15"/>
        <v>Westmont Hilltop</v>
      </c>
      <c r="I199" s="1">
        <f t="shared" si="16"/>
        <v>108118503</v>
      </c>
      <c r="J199" s="1">
        <f t="shared" si="17"/>
        <v>480</v>
      </c>
      <c r="K199" s="1" t="str">
        <f t="shared" si="18"/>
        <v>Central-Western</v>
      </c>
      <c r="L199" s="1" t="str">
        <f t="shared" si="19"/>
        <v>Cambria</v>
      </c>
      <c r="O199" s="1" t="str">
        <v>Gettysburg Area</v>
      </c>
      <c r="P199" s="1">
        <v>112013753</v>
      </c>
      <c r="Q199" s="1">
        <v>165</v>
      </c>
      <c r="R199" s="1" t="str">
        <v>Southern</v>
      </c>
      <c r="S199" s="1" t="str">
        <v>Adams</v>
      </c>
    </row>
    <row r="200" spans="1:19" x14ac:dyDescent="0.35">
      <c r="A200" s="1">
        <v>108561003</v>
      </c>
      <c r="B200" s="1">
        <v>30</v>
      </c>
      <c r="C200" s="1" t="s">
        <v>3114</v>
      </c>
      <c r="D200" s="1" t="s">
        <v>90</v>
      </c>
      <c r="E200" s="1" t="s">
        <v>522</v>
      </c>
      <c r="H200" s="1" t="str">
        <f t="shared" si="15"/>
        <v>Berlin Brothersvalley</v>
      </c>
      <c r="I200" s="1">
        <f t="shared" si="16"/>
        <v>108561003</v>
      </c>
      <c r="J200" s="1">
        <f t="shared" si="17"/>
        <v>30</v>
      </c>
      <c r="K200" s="1" t="str">
        <f t="shared" si="18"/>
        <v>Central-Western</v>
      </c>
      <c r="L200" s="1" t="str">
        <f t="shared" si="19"/>
        <v>Somerset</v>
      </c>
      <c r="O200" s="1" t="str">
        <v>Girard</v>
      </c>
      <c r="P200" s="1">
        <v>105254053</v>
      </c>
      <c r="Q200" s="1">
        <v>166</v>
      </c>
      <c r="R200" s="1" t="str">
        <v>Northwestern</v>
      </c>
      <c r="S200" s="1" t="str">
        <v>Erie</v>
      </c>
    </row>
    <row r="201" spans="1:19" x14ac:dyDescent="0.35">
      <c r="A201" s="1">
        <v>108561803</v>
      </c>
      <c r="B201" s="1">
        <v>95</v>
      </c>
      <c r="C201" s="1" t="s">
        <v>3115</v>
      </c>
      <c r="D201" s="1" t="s">
        <v>90</v>
      </c>
      <c r="E201" s="1" t="s">
        <v>522</v>
      </c>
      <c r="H201" s="1" t="str">
        <f t="shared" si="15"/>
        <v>Conemaugh Township Area</v>
      </c>
      <c r="I201" s="1">
        <f t="shared" si="16"/>
        <v>108561803</v>
      </c>
      <c r="J201" s="1">
        <f t="shared" si="17"/>
        <v>95</v>
      </c>
      <c r="K201" s="1" t="str">
        <f t="shared" si="18"/>
        <v>Central-Western</v>
      </c>
      <c r="L201" s="1" t="str">
        <f t="shared" si="19"/>
        <v>Somerset</v>
      </c>
      <c r="O201" s="1" t="str">
        <v>Glendale</v>
      </c>
      <c r="P201" s="1">
        <v>110173003</v>
      </c>
      <c r="Q201" s="1">
        <v>167</v>
      </c>
      <c r="R201" s="1" t="str">
        <v>Central</v>
      </c>
      <c r="S201" s="1" t="str">
        <v>Clearfield</v>
      </c>
    </row>
    <row r="202" spans="1:19" x14ac:dyDescent="0.35">
      <c r="A202" s="1">
        <v>108565203</v>
      </c>
      <c r="B202" s="1">
        <v>247</v>
      </c>
      <c r="C202" s="1" t="s">
        <v>3116</v>
      </c>
      <c r="D202" s="1" t="s">
        <v>90</v>
      </c>
      <c r="E202" s="1" t="s">
        <v>522</v>
      </c>
      <c r="H202" s="1" t="str">
        <f t="shared" si="15"/>
        <v>Meyersdale Area</v>
      </c>
      <c r="I202" s="1">
        <f t="shared" si="16"/>
        <v>108565203</v>
      </c>
      <c r="J202" s="1">
        <f t="shared" si="17"/>
        <v>247</v>
      </c>
      <c r="K202" s="1" t="str">
        <f t="shared" si="18"/>
        <v>Central-Western</v>
      </c>
      <c r="L202" s="1" t="str">
        <f t="shared" si="19"/>
        <v>Somerset</v>
      </c>
      <c r="O202" s="1" t="str">
        <v>Governor Mifflin</v>
      </c>
      <c r="P202" s="1">
        <v>114063003</v>
      </c>
      <c r="Q202" s="1">
        <v>168</v>
      </c>
      <c r="R202" s="1" t="str">
        <v>Eastern</v>
      </c>
      <c r="S202" s="1" t="str">
        <v>Berks</v>
      </c>
    </row>
    <row r="203" spans="1:19" x14ac:dyDescent="0.35">
      <c r="A203" s="1">
        <v>108565503</v>
      </c>
      <c r="B203" s="1">
        <v>292</v>
      </c>
      <c r="C203" s="1" t="s">
        <v>3117</v>
      </c>
      <c r="D203" s="1" t="s">
        <v>90</v>
      </c>
      <c r="E203" s="1" t="s">
        <v>522</v>
      </c>
      <c r="H203" s="1" t="str">
        <f t="shared" si="15"/>
        <v>North Star</v>
      </c>
      <c r="I203" s="1">
        <f t="shared" si="16"/>
        <v>108565503</v>
      </c>
      <c r="J203" s="1">
        <f t="shared" si="17"/>
        <v>292</v>
      </c>
      <c r="K203" s="1" t="str">
        <f t="shared" si="18"/>
        <v>Central-Western</v>
      </c>
      <c r="L203" s="1" t="str">
        <f t="shared" si="19"/>
        <v>Somerset</v>
      </c>
      <c r="O203" s="1" t="str">
        <v>Great Valley</v>
      </c>
      <c r="P203" s="1">
        <v>124153503</v>
      </c>
      <c r="Q203" s="1">
        <v>169</v>
      </c>
      <c r="R203" s="1" t="str">
        <v>Southeastern</v>
      </c>
      <c r="S203" s="1" t="str">
        <v>Chester</v>
      </c>
    </row>
    <row r="204" spans="1:19" x14ac:dyDescent="0.35">
      <c r="A204" s="1">
        <v>108566303</v>
      </c>
      <c r="B204" s="1">
        <v>367</v>
      </c>
      <c r="C204" s="1" t="s">
        <v>3118</v>
      </c>
      <c r="D204" s="1" t="s">
        <v>90</v>
      </c>
      <c r="E204" s="1" t="s">
        <v>522</v>
      </c>
      <c r="H204" s="1" t="str">
        <f t="shared" si="15"/>
        <v>Rockwood Area</v>
      </c>
      <c r="I204" s="1">
        <f t="shared" si="16"/>
        <v>108566303</v>
      </c>
      <c r="J204" s="1">
        <f t="shared" si="17"/>
        <v>367</v>
      </c>
      <c r="K204" s="1" t="str">
        <f t="shared" si="18"/>
        <v>Central-Western</v>
      </c>
      <c r="L204" s="1" t="str">
        <f t="shared" si="19"/>
        <v>Somerset</v>
      </c>
      <c r="O204" s="1" t="str">
        <v>Greater Altoona CTC</v>
      </c>
      <c r="P204" s="1">
        <v>108070607</v>
      </c>
      <c r="Q204" s="1">
        <v>534</v>
      </c>
      <c r="R204" s="1" t="str">
        <v>Central</v>
      </c>
      <c r="S204" s="1" t="str">
        <v>Blair</v>
      </c>
    </row>
    <row r="205" spans="1:19" x14ac:dyDescent="0.35">
      <c r="A205" s="1">
        <v>108567004</v>
      </c>
      <c r="B205" s="1">
        <v>371</v>
      </c>
      <c r="C205" s="1" t="s">
        <v>3119</v>
      </c>
      <c r="D205" s="1" t="s">
        <v>90</v>
      </c>
      <c r="E205" s="1" t="s">
        <v>522</v>
      </c>
      <c r="H205" s="1" t="str">
        <f t="shared" si="15"/>
        <v>Salisbury-Elk Lick</v>
      </c>
      <c r="I205" s="1">
        <f t="shared" si="16"/>
        <v>108567004</v>
      </c>
      <c r="J205" s="1">
        <f t="shared" si="17"/>
        <v>371</v>
      </c>
      <c r="K205" s="1" t="str">
        <f t="shared" si="18"/>
        <v>Central-Western</v>
      </c>
      <c r="L205" s="1" t="str">
        <f t="shared" si="19"/>
        <v>Somerset</v>
      </c>
      <c r="O205" s="1" t="str">
        <v>Greater Johnstown</v>
      </c>
      <c r="P205" s="1">
        <v>108112502</v>
      </c>
      <c r="Q205" s="1">
        <v>170</v>
      </c>
      <c r="R205" s="1" t="str">
        <v>Central-Western</v>
      </c>
      <c r="S205" s="1" t="str">
        <v>Cambria</v>
      </c>
    </row>
    <row r="206" spans="1:19" x14ac:dyDescent="0.35">
      <c r="A206" s="1">
        <v>108567204</v>
      </c>
      <c r="B206" s="1">
        <v>379</v>
      </c>
      <c r="C206" s="1" t="s">
        <v>3120</v>
      </c>
      <c r="D206" s="1" t="s">
        <v>90</v>
      </c>
      <c r="E206" s="1" t="s">
        <v>522</v>
      </c>
      <c r="H206" s="1" t="str">
        <f t="shared" si="15"/>
        <v>Shade-Central City</v>
      </c>
      <c r="I206" s="1">
        <f t="shared" si="16"/>
        <v>108567204</v>
      </c>
      <c r="J206" s="1">
        <f t="shared" si="17"/>
        <v>379</v>
      </c>
      <c r="K206" s="1" t="str">
        <f t="shared" si="18"/>
        <v>Central-Western</v>
      </c>
      <c r="L206" s="1" t="str">
        <f t="shared" si="19"/>
        <v>Somerset</v>
      </c>
      <c r="O206" s="1" t="str">
        <v>Greater Johnstown CTC</v>
      </c>
      <c r="P206" s="1">
        <v>108112607</v>
      </c>
      <c r="Q206" s="1">
        <v>535</v>
      </c>
      <c r="R206" s="1" t="str">
        <v>Central-Western</v>
      </c>
      <c r="S206" s="1" t="str">
        <v>Cambria</v>
      </c>
    </row>
    <row r="207" spans="1:19" x14ac:dyDescent="0.35">
      <c r="A207" s="1">
        <v>108567404</v>
      </c>
      <c r="B207" s="1">
        <v>382</v>
      </c>
      <c r="C207" s="1" t="s">
        <v>3121</v>
      </c>
      <c r="D207" s="1" t="s">
        <v>90</v>
      </c>
      <c r="E207" s="1" t="s">
        <v>522</v>
      </c>
      <c r="H207" s="1" t="str">
        <f t="shared" si="15"/>
        <v>Shanksville-Stonycreek</v>
      </c>
      <c r="I207" s="1">
        <f t="shared" si="16"/>
        <v>108567404</v>
      </c>
      <c r="J207" s="1">
        <f t="shared" si="17"/>
        <v>382</v>
      </c>
      <c r="K207" s="1" t="str">
        <f t="shared" si="18"/>
        <v>Central-Western</v>
      </c>
      <c r="L207" s="1" t="str">
        <f t="shared" si="19"/>
        <v>Somerset</v>
      </c>
      <c r="O207" s="1" t="str">
        <v>Greater Latrobe</v>
      </c>
      <c r="P207" s="1">
        <v>107653102</v>
      </c>
      <c r="Q207" s="1">
        <v>171</v>
      </c>
      <c r="R207" s="1" t="str">
        <v>Southwestern</v>
      </c>
      <c r="S207" s="1" t="str">
        <v>Westmoreland</v>
      </c>
    </row>
    <row r="208" spans="1:19" x14ac:dyDescent="0.35">
      <c r="A208" s="1">
        <v>108567703</v>
      </c>
      <c r="B208" s="1">
        <v>392</v>
      </c>
      <c r="C208" s="1" t="s">
        <v>3122</v>
      </c>
      <c r="D208" s="1" t="s">
        <v>90</v>
      </c>
      <c r="E208" s="1" t="s">
        <v>522</v>
      </c>
      <c r="H208" s="1" t="str">
        <f t="shared" si="15"/>
        <v>Somerset Area</v>
      </c>
      <c r="I208" s="1">
        <f t="shared" si="16"/>
        <v>108567703</v>
      </c>
      <c r="J208" s="1">
        <f t="shared" si="17"/>
        <v>392</v>
      </c>
      <c r="K208" s="1" t="str">
        <f t="shared" si="18"/>
        <v>Central-Western</v>
      </c>
      <c r="L208" s="1" t="str">
        <f t="shared" si="19"/>
        <v>Somerset</v>
      </c>
      <c r="O208" s="1" t="str">
        <v>Greater Nanticoke Area</v>
      </c>
      <c r="P208" s="1">
        <v>118402603</v>
      </c>
      <c r="Q208" s="1">
        <v>172</v>
      </c>
      <c r="R208" s="1" t="str">
        <v>Northeastern</v>
      </c>
      <c r="S208" s="1" t="str">
        <v>Luzerne</v>
      </c>
    </row>
    <row r="209" spans="1:19" x14ac:dyDescent="0.35">
      <c r="A209" s="1">
        <v>108567807</v>
      </c>
      <c r="B209" s="1">
        <v>568</v>
      </c>
      <c r="C209" s="1" t="s">
        <v>677</v>
      </c>
      <c r="D209" s="1" t="s">
        <v>90</v>
      </c>
      <c r="E209" s="1" t="s">
        <v>522</v>
      </c>
      <c r="H209" s="1" t="str">
        <f t="shared" si="15"/>
        <v>Somerset County Technology Center</v>
      </c>
      <c r="I209" s="1">
        <f t="shared" si="16"/>
        <v>108567807</v>
      </c>
      <c r="J209" s="1">
        <f t="shared" si="17"/>
        <v>568</v>
      </c>
      <c r="K209" s="1" t="str">
        <f t="shared" si="18"/>
        <v>Central-Western</v>
      </c>
      <c r="L209" s="1" t="str">
        <f t="shared" si="19"/>
        <v>Somerset</v>
      </c>
      <c r="O209" s="1" t="str">
        <v>Greencastle-Antrim</v>
      </c>
      <c r="P209" s="1">
        <v>112283003</v>
      </c>
      <c r="Q209" s="1">
        <v>173</v>
      </c>
      <c r="R209" s="1" t="str">
        <v>Southern</v>
      </c>
      <c r="S209" s="1" t="str">
        <v>Franklin</v>
      </c>
    </row>
    <row r="210" spans="1:19" x14ac:dyDescent="0.35">
      <c r="A210" s="1">
        <v>108568404</v>
      </c>
      <c r="B210" s="1">
        <v>436</v>
      </c>
      <c r="C210" s="1" t="s">
        <v>3123</v>
      </c>
      <c r="D210" s="1" t="s">
        <v>90</v>
      </c>
      <c r="E210" s="1" t="s">
        <v>522</v>
      </c>
      <c r="H210" s="1" t="str">
        <f t="shared" si="15"/>
        <v>Turkeyfoot Valley Area</v>
      </c>
      <c r="I210" s="1">
        <f t="shared" si="16"/>
        <v>108568404</v>
      </c>
      <c r="J210" s="1">
        <f t="shared" si="17"/>
        <v>436</v>
      </c>
      <c r="K210" s="1" t="str">
        <f t="shared" si="18"/>
        <v>Central-Western</v>
      </c>
      <c r="L210" s="1" t="str">
        <f t="shared" si="19"/>
        <v>Somerset</v>
      </c>
      <c r="O210" s="1" t="str">
        <v>Greene County CTC</v>
      </c>
      <c r="P210" s="1">
        <v>101302607</v>
      </c>
      <c r="Q210" s="1">
        <v>536</v>
      </c>
      <c r="R210" s="1" t="str">
        <v>Southwestern</v>
      </c>
      <c r="S210" s="1" t="str">
        <v>Greene</v>
      </c>
    </row>
    <row r="211" spans="1:19" x14ac:dyDescent="0.35">
      <c r="A211" s="1">
        <v>108569103</v>
      </c>
      <c r="B211" s="1">
        <v>491</v>
      </c>
      <c r="C211" s="1" t="s">
        <v>3124</v>
      </c>
      <c r="D211" s="1" t="s">
        <v>90</v>
      </c>
      <c r="E211" s="1" t="s">
        <v>522</v>
      </c>
      <c r="H211" s="1" t="str">
        <f t="shared" si="15"/>
        <v>Windber Area</v>
      </c>
      <c r="I211" s="1">
        <f t="shared" si="16"/>
        <v>108569103</v>
      </c>
      <c r="J211" s="1">
        <f t="shared" si="17"/>
        <v>491</v>
      </c>
      <c r="K211" s="1" t="str">
        <f t="shared" si="18"/>
        <v>Central-Western</v>
      </c>
      <c r="L211" s="1" t="str">
        <f t="shared" si="19"/>
        <v>Somerset</v>
      </c>
      <c r="O211" s="1" t="str">
        <v>Greensburg Salem</v>
      </c>
      <c r="P211" s="1">
        <v>107653203</v>
      </c>
      <c r="Q211" s="1">
        <v>174</v>
      </c>
      <c r="R211" s="1" t="str">
        <v>Southwestern</v>
      </c>
      <c r="S211" s="1" t="str">
        <v>Westmoreland</v>
      </c>
    </row>
    <row r="212" spans="1:19" x14ac:dyDescent="0.35">
      <c r="A212" s="1">
        <v>109122703</v>
      </c>
      <c r="B212" s="1">
        <v>59</v>
      </c>
      <c r="C212" s="1" t="s">
        <v>3125</v>
      </c>
      <c r="D212" s="1" t="s">
        <v>138</v>
      </c>
      <c r="E212" s="1" t="s">
        <v>191</v>
      </c>
      <c r="H212" s="1" t="str">
        <f t="shared" si="15"/>
        <v>Cameron County</v>
      </c>
      <c r="I212" s="1">
        <f t="shared" si="16"/>
        <v>109122703</v>
      </c>
      <c r="J212" s="1">
        <f t="shared" si="17"/>
        <v>59</v>
      </c>
      <c r="K212" s="1" t="str">
        <f t="shared" si="18"/>
        <v>Central</v>
      </c>
      <c r="L212" s="1" t="str">
        <f t="shared" si="19"/>
        <v>Cameron</v>
      </c>
      <c r="O212" s="1" t="str">
        <v>Greenville Area</v>
      </c>
      <c r="P212" s="1">
        <v>104432803</v>
      </c>
      <c r="Q212" s="1">
        <v>175</v>
      </c>
      <c r="R212" s="1" t="str">
        <v>Midwestern</v>
      </c>
      <c r="S212" s="1" t="str">
        <v>Mercer</v>
      </c>
    </row>
    <row r="213" spans="1:19" x14ac:dyDescent="0.35">
      <c r="A213" s="1">
        <v>109243503</v>
      </c>
      <c r="B213" s="1">
        <v>206</v>
      </c>
      <c r="C213" s="1" t="s">
        <v>3126</v>
      </c>
      <c r="D213" s="1" t="s">
        <v>138</v>
      </c>
      <c r="E213" s="1" t="s">
        <v>285</v>
      </c>
      <c r="H213" s="1" t="str">
        <f t="shared" si="15"/>
        <v>Johnsonburg Area</v>
      </c>
      <c r="I213" s="1">
        <f t="shared" si="16"/>
        <v>109243503</v>
      </c>
      <c r="J213" s="1">
        <f t="shared" si="17"/>
        <v>206</v>
      </c>
      <c r="K213" s="1" t="str">
        <f t="shared" si="18"/>
        <v>Central</v>
      </c>
      <c r="L213" s="1" t="str">
        <f t="shared" si="19"/>
        <v>Elk</v>
      </c>
      <c r="O213" s="1" t="str">
        <v>Greenwood</v>
      </c>
      <c r="P213" s="1">
        <v>115503004</v>
      </c>
      <c r="Q213" s="1">
        <v>176</v>
      </c>
      <c r="R213" s="1" t="str">
        <v>Southern</v>
      </c>
      <c r="S213" s="1" t="str">
        <v>Perry</v>
      </c>
    </row>
    <row r="214" spans="1:19" x14ac:dyDescent="0.35">
      <c r="A214" s="1">
        <v>109246003</v>
      </c>
      <c r="B214" s="1">
        <v>360</v>
      </c>
      <c r="C214" s="1" t="s">
        <v>3127</v>
      </c>
      <c r="D214" s="1" t="s">
        <v>138</v>
      </c>
      <c r="E214" s="1" t="s">
        <v>285</v>
      </c>
      <c r="H214" s="1" t="str">
        <f t="shared" si="15"/>
        <v>Ridgway Area</v>
      </c>
      <c r="I214" s="1">
        <f t="shared" si="16"/>
        <v>109246003</v>
      </c>
      <c r="J214" s="1">
        <f t="shared" si="17"/>
        <v>360</v>
      </c>
      <c r="K214" s="1" t="str">
        <f t="shared" si="18"/>
        <v>Central</v>
      </c>
      <c r="L214" s="1" t="str">
        <f t="shared" si="19"/>
        <v>Elk</v>
      </c>
      <c r="O214" s="1" t="str">
        <v>Grove City Area</v>
      </c>
      <c r="P214" s="1">
        <v>104432903</v>
      </c>
      <c r="Q214" s="1">
        <v>177</v>
      </c>
      <c r="R214" s="1" t="str">
        <v>Midwestern</v>
      </c>
      <c r="S214" s="1" t="str">
        <v>Mercer</v>
      </c>
    </row>
    <row r="215" spans="1:19" x14ac:dyDescent="0.35">
      <c r="A215" s="1">
        <v>109248003</v>
      </c>
      <c r="B215" s="1">
        <v>417</v>
      </c>
      <c r="C215" s="1" t="s">
        <v>3128</v>
      </c>
      <c r="D215" s="1" t="s">
        <v>138</v>
      </c>
      <c r="E215" s="1" t="s">
        <v>285</v>
      </c>
      <c r="H215" s="1" t="str">
        <f t="shared" si="15"/>
        <v>St. Marys Area</v>
      </c>
      <c r="I215" s="1">
        <f t="shared" si="16"/>
        <v>109248003</v>
      </c>
      <c r="J215" s="1">
        <f t="shared" si="17"/>
        <v>417</v>
      </c>
      <c r="K215" s="1" t="str">
        <f t="shared" si="18"/>
        <v>Central</v>
      </c>
      <c r="L215" s="1" t="str">
        <f t="shared" si="19"/>
        <v>Elk</v>
      </c>
      <c r="O215" s="1" t="str">
        <v>Halifax Area</v>
      </c>
      <c r="P215" s="1">
        <v>115222504</v>
      </c>
      <c r="Q215" s="1">
        <v>178</v>
      </c>
      <c r="R215" s="1" t="str">
        <v>Southern</v>
      </c>
      <c r="S215" s="1" t="str">
        <v>Dauphin</v>
      </c>
    </row>
    <row r="216" spans="1:19" x14ac:dyDescent="0.35">
      <c r="A216" s="1">
        <v>109420107</v>
      </c>
      <c r="B216" s="1">
        <v>567</v>
      </c>
      <c r="C216" s="1" t="s">
        <v>664</v>
      </c>
      <c r="D216" s="1" t="s">
        <v>138</v>
      </c>
      <c r="E216" s="1" t="s">
        <v>2582</v>
      </c>
      <c r="H216" s="1" t="str">
        <f t="shared" si="15"/>
        <v>Seneca Highlands Career and Technical Center</v>
      </c>
      <c r="I216" s="1">
        <f t="shared" si="16"/>
        <v>109420107</v>
      </c>
      <c r="J216" s="1">
        <f t="shared" si="17"/>
        <v>567</v>
      </c>
      <c r="K216" s="1" t="str">
        <f t="shared" si="18"/>
        <v>Central</v>
      </c>
      <c r="L216" s="1" t="str">
        <f t="shared" si="19"/>
        <v>Mckean</v>
      </c>
      <c r="O216" s="1" t="str">
        <v>Hamburg Area</v>
      </c>
      <c r="P216" s="1">
        <v>114063503</v>
      </c>
      <c r="Q216" s="1">
        <v>179</v>
      </c>
      <c r="R216" s="1" t="str">
        <v>Eastern</v>
      </c>
      <c r="S216" s="1" t="str">
        <v>Berks</v>
      </c>
    </row>
    <row r="217" spans="1:19" x14ac:dyDescent="0.35">
      <c r="A217" s="1">
        <v>109420803</v>
      </c>
      <c r="B217" s="1">
        <v>45</v>
      </c>
      <c r="C217" s="1" t="s">
        <v>3129</v>
      </c>
      <c r="D217" s="1" t="s">
        <v>138</v>
      </c>
      <c r="E217" s="1" t="s">
        <v>2582</v>
      </c>
      <c r="H217" s="1" t="str">
        <f t="shared" si="15"/>
        <v>Bradford Area</v>
      </c>
      <c r="I217" s="1">
        <f t="shared" si="16"/>
        <v>109420803</v>
      </c>
      <c r="J217" s="1">
        <f t="shared" si="17"/>
        <v>45</v>
      </c>
      <c r="K217" s="1" t="str">
        <f t="shared" si="18"/>
        <v>Central</v>
      </c>
      <c r="L217" s="1" t="str">
        <f t="shared" si="19"/>
        <v>Mckean</v>
      </c>
      <c r="O217" s="1" t="str">
        <v>Hampton Township</v>
      </c>
      <c r="P217" s="1">
        <v>103024603</v>
      </c>
      <c r="Q217" s="1">
        <v>180</v>
      </c>
      <c r="R217" s="1" t="str">
        <v>Western</v>
      </c>
      <c r="S217" s="1" t="str">
        <v>Allegheny</v>
      </c>
    </row>
    <row r="218" spans="1:19" x14ac:dyDescent="0.35">
      <c r="A218" s="1">
        <v>109422303</v>
      </c>
      <c r="B218" s="1">
        <v>209</v>
      </c>
      <c r="C218" s="1" t="s">
        <v>3130</v>
      </c>
      <c r="D218" s="1" t="s">
        <v>138</v>
      </c>
      <c r="E218" s="1" t="s">
        <v>2582</v>
      </c>
      <c r="H218" s="1" t="str">
        <f t="shared" si="15"/>
        <v>Kane Area</v>
      </c>
      <c r="I218" s="1">
        <f t="shared" si="16"/>
        <v>109422303</v>
      </c>
      <c r="J218" s="1">
        <f t="shared" si="17"/>
        <v>209</v>
      </c>
      <c r="K218" s="1" t="str">
        <f t="shared" si="18"/>
        <v>Central</v>
      </c>
      <c r="L218" s="1" t="str">
        <f t="shared" si="19"/>
        <v>Mckean</v>
      </c>
      <c r="O218" s="1" t="str">
        <v>Hanover Area</v>
      </c>
      <c r="P218" s="1">
        <v>118403003</v>
      </c>
      <c r="Q218" s="1">
        <v>181</v>
      </c>
      <c r="R218" s="1" t="str">
        <v>Northeastern</v>
      </c>
      <c r="S218" s="1" t="str">
        <v>Luzerne</v>
      </c>
    </row>
    <row r="219" spans="1:19" x14ac:dyDescent="0.35">
      <c r="A219" s="1">
        <v>109426003</v>
      </c>
      <c r="B219" s="1">
        <v>313</v>
      </c>
      <c r="C219" s="1" t="s">
        <v>3131</v>
      </c>
      <c r="D219" s="1" t="s">
        <v>138</v>
      </c>
      <c r="E219" s="1" t="s">
        <v>2582</v>
      </c>
      <c r="H219" s="1" t="str">
        <f t="shared" si="15"/>
        <v>Otto Eldred</v>
      </c>
      <c r="I219" s="1">
        <f t="shared" si="16"/>
        <v>109426003</v>
      </c>
      <c r="J219" s="1">
        <f t="shared" si="17"/>
        <v>313</v>
      </c>
      <c r="K219" s="1" t="str">
        <f t="shared" si="18"/>
        <v>Central</v>
      </c>
      <c r="L219" s="1" t="str">
        <f t="shared" si="19"/>
        <v>Mckean</v>
      </c>
      <c r="O219" s="1" t="str">
        <v>Hanover Public</v>
      </c>
      <c r="P219" s="1">
        <v>112672803</v>
      </c>
      <c r="Q219" s="1">
        <v>182</v>
      </c>
      <c r="R219" s="1" t="str">
        <v>Southern</v>
      </c>
      <c r="S219" s="1" t="str">
        <v>York</v>
      </c>
    </row>
    <row r="220" spans="1:19" x14ac:dyDescent="0.35">
      <c r="A220" s="1">
        <v>109426303</v>
      </c>
      <c r="B220" s="1">
        <v>345</v>
      </c>
      <c r="C220" s="1" t="s">
        <v>3132</v>
      </c>
      <c r="D220" s="1" t="s">
        <v>138</v>
      </c>
      <c r="E220" s="1" t="s">
        <v>2582</v>
      </c>
      <c r="H220" s="1" t="str">
        <f t="shared" si="15"/>
        <v>Port Allegany</v>
      </c>
      <c r="I220" s="1">
        <f t="shared" si="16"/>
        <v>109426303</v>
      </c>
      <c r="J220" s="1">
        <f t="shared" si="17"/>
        <v>345</v>
      </c>
      <c r="K220" s="1" t="str">
        <f t="shared" si="18"/>
        <v>Central</v>
      </c>
      <c r="L220" s="1" t="str">
        <f t="shared" si="19"/>
        <v>Mckean</v>
      </c>
      <c r="O220" s="1" t="str">
        <v>Harbor Creek</v>
      </c>
      <c r="P220" s="1">
        <v>105254353</v>
      </c>
      <c r="Q220" s="1">
        <v>183</v>
      </c>
      <c r="R220" s="1" t="str">
        <v>Northwestern</v>
      </c>
      <c r="S220" s="1" t="str">
        <v>Erie</v>
      </c>
    </row>
    <row r="221" spans="1:19" x14ac:dyDescent="0.35">
      <c r="A221" s="1">
        <v>109427503</v>
      </c>
      <c r="B221" s="1">
        <v>390</v>
      </c>
      <c r="C221" s="1" t="s">
        <v>3133</v>
      </c>
      <c r="D221" s="1" t="s">
        <v>138</v>
      </c>
      <c r="E221" s="1" t="s">
        <v>2582</v>
      </c>
      <c r="H221" s="1" t="str">
        <f t="shared" si="15"/>
        <v>Smethport Area</v>
      </c>
      <c r="I221" s="1">
        <f t="shared" si="16"/>
        <v>109427503</v>
      </c>
      <c r="J221" s="1">
        <f t="shared" si="17"/>
        <v>390</v>
      </c>
      <c r="K221" s="1" t="str">
        <f t="shared" si="18"/>
        <v>Central</v>
      </c>
      <c r="L221" s="1" t="str">
        <f t="shared" si="19"/>
        <v>Mckean</v>
      </c>
      <c r="O221" s="1" t="str">
        <v>Harmony Area</v>
      </c>
      <c r="P221" s="1">
        <v>110173504</v>
      </c>
      <c r="Q221" s="1">
        <v>184</v>
      </c>
      <c r="R221" s="1" t="str">
        <v>Central</v>
      </c>
      <c r="S221" s="1" t="str">
        <v>Clearfield</v>
      </c>
    </row>
    <row r="222" spans="1:19" x14ac:dyDescent="0.35">
      <c r="A222" s="1">
        <v>109530304</v>
      </c>
      <c r="B222" s="1">
        <v>15</v>
      </c>
      <c r="C222" s="1" t="s">
        <v>3134</v>
      </c>
      <c r="D222" s="1" t="s">
        <v>138</v>
      </c>
      <c r="E222" s="1" t="s">
        <v>500</v>
      </c>
      <c r="H222" s="1" t="str">
        <f t="shared" si="15"/>
        <v>Austin Area</v>
      </c>
      <c r="I222" s="1">
        <f t="shared" si="16"/>
        <v>109530304</v>
      </c>
      <c r="J222" s="1">
        <f t="shared" si="17"/>
        <v>15</v>
      </c>
      <c r="K222" s="1" t="str">
        <f t="shared" si="18"/>
        <v>Central</v>
      </c>
      <c r="L222" s="1" t="str">
        <f t="shared" si="19"/>
        <v>Potter</v>
      </c>
      <c r="O222" s="1" t="str">
        <v>Harrisburg City</v>
      </c>
      <c r="P222" s="1">
        <v>115222752</v>
      </c>
      <c r="Q222" s="1">
        <v>185</v>
      </c>
      <c r="R222" s="1" t="str">
        <v>Southern</v>
      </c>
      <c r="S222" s="1" t="str">
        <v>Dauphin</v>
      </c>
    </row>
    <row r="223" spans="1:19" x14ac:dyDescent="0.35">
      <c r="A223" s="1">
        <v>109531304</v>
      </c>
      <c r="B223" s="1">
        <v>105</v>
      </c>
      <c r="C223" s="1" t="s">
        <v>3135</v>
      </c>
      <c r="D223" s="1" t="s">
        <v>138</v>
      </c>
      <c r="E223" s="1" t="s">
        <v>500</v>
      </c>
      <c r="H223" s="1" t="str">
        <f t="shared" si="15"/>
        <v>Coudersport Area</v>
      </c>
      <c r="I223" s="1">
        <f t="shared" si="16"/>
        <v>109531304</v>
      </c>
      <c r="J223" s="1">
        <f t="shared" si="17"/>
        <v>105</v>
      </c>
      <c r="K223" s="1" t="str">
        <f t="shared" si="18"/>
        <v>Central</v>
      </c>
      <c r="L223" s="1" t="str">
        <f t="shared" si="19"/>
        <v>Potter</v>
      </c>
      <c r="O223" s="1" t="str">
        <v>Hatboro-Horsham</v>
      </c>
      <c r="P223" s="1">
        <v>123463603</v>
      </c>
      <c r="Q223" s="1">
        <v>186</v>
      </c>
      <c r="R223" s="1" t="str">
        <v>Mideastern</v>
      </c>
      <c r="S223" s="1" t="str">
        <v>Montgomery</v>
      </c>
    </row>
    <row r="224" spans="1:19" x14ac:dyDescent="0.35">
      <c r="A224" s="1">
        <v>109532804</v>
      </c>
      <c r="B224" s="1">
        <v>161</v>
      </c>
      <c r="C224" s="1" t="s">
        <v>3136</v>
      </c>
      <c r="D224" s="1" t="s">
        <v>138</v>
      </c>
      <c r="E224" s="1" t="s">
        <v>500</v>
      </c>
      <c r="H224" s="1" t="str">
        <f t="shared" si="15"/>
        <v>Galeton Area</v>
      </c>
      <c r="I224" s="1">
        <f t="shared" si="16"/>
        <v>109532804</v>
      </c>
      <c r="J224" s="1">
        <f t="shared" si="17"/>
        <v>161</v>
      </c>
      <c r="K224" s="1" t="str">
        <f t="shared" si="18"/>
        <v>Central</v>
      </c>
      <c r="L224" s="1" t="str">
        <f t="shared" si="19"/>
        <v>Potter</v>
      </c>
      <c r="O224" s="1" t="str">
        <v>Haverford Township</v>
      </c>
      <c r="P224" s="1">
        <v>125234502</v>
      </c>
      <c r="Q224" s="1">
        <v>187</v>
      </c>
      <c r="R224" s="1" t="str">
        <v>Southeastern</v>
      </c>
      <c r="S224" s="1" t="str">
        <v>Delaware</v>
      </c>
    </row>
    <row r="225" spans="1:19" x14ac:dyDescent="0.35">
      <c r="A225" s="1">
        <v>109535504</v>
      </c>
      <c r="B225" s="1">
        <v>300</v>
      </c>
      <c r="C225" s="1" t="s">
        <v>3137</v>
      </c>
      <c r="D225" s="1" t="s">
        <v>138</v>
      </c>
      <c r="E225" s="1" t="s">
        <v>500</v>
      </c>
      <c r="H225" s="1" t="str">
        <f t="shared" si="15"/>
        <v>Northern Potter</v>
      </c>
      <c r="I225" s="1">
        <f t="shared" si="16"/>
        <v>109535504</v>
      </c>
      <c r="J225" s="1">
        <f t="shared" si="17"/>
        <v>300</v>
      </c>
      <c r="K225" s="1" t="str">
        <f t="shared" si="18"/>
        <v>Central</v>
      </c>
      <c r="L225" s="1" t="str">
        <f t="shared" si="19"/>
        <v>Potter</v>
      </c>
      <c r="O225" s="1" t="str">
        <v>Hazleton Area</v>
      </c>
      <c r="P225" s="1">
        <v>118403302</v>
      </c>
      <c r="Q225" s="1">
        <v>188</v>
      </c>
      <c r="R225" s="1" t="str">
        <v>Northeastern</v>
      </c>
      <c r="S225" s="1" t="str">
        <v>Luzerne</v>
      </c>
    </row>
    <row r="226" spans="1:19" x14ac:dyDescent="0.35">
      <c r="A226" s="1">
        <v>109537504</v>
      </c>
      <c r="B226" s="1">
        <v>312</v>
      </c>
      <c r="C226" s="1" t="s">
        <v>3138</v>
      </c>
      <c r="D226" s="1" t="s">
        <v>138</v>
      </c>
      <c r="E226" s="1" t="s">
        <v>500</v>
      </c>
      <c r="H226" s="1" t="str">
        <f t="shared" si="15"/>
        <v>Oswayo Valley</v>
      </c>
      <c r="I226" s="1">
        <f t="shared" si="16"/>
        <v>109537504</v>
      </c>
      <c r="J226" s="1">
        <f t="shared" si="17"/>
        <v>312</v>
      </c>
      <c r="K226" s="1" t="str">
        <f t="shared" si="18"/>
        <v>Central</v>
      </c>
      <c r="L226" s="1" t="str">
        <f t="shared" si="19"/>
        <v>Potter</v>
      </c>
      <c r="O226" s="1" t="str">
        <v>Hazleton Avts</v>
      </c>
      <c r="P226" s="1">
        <v>118403207</v>
      </c>
      <c r="Q226" s="1">
        <v>537</v>
      </c>
      <c r="R226" s="1" t="str">
        <v>Northeastern</v>
      </c>
      <c r="S226" s="1" t="str">
        <v>Luzerne</v>
      </c>
    </row>
    <row r="227" spans="1:19" x14ac:dyDescent="0.35">
      <c r="A227" s="1">
        <v>110141003</v>
      </c>
      <c r="B227" s="1">
        <v>19</v>
      </c>
      <c r="C227" s="1" t="s">
        <v>3139</v>
      </c>
      <c r="D227" s="1" t="s">
        <v>138</v>
      </c>
      <c r="E227" s="1" t="s">
        <v>199</v>
      </c>
      <c r="H227" s="1" t="str">
        <f t="shared" si="15"/>
        <v>Bald Eagle Area</v>
      </c>
      <c r="I227" s="1">
        <f t="shared" si="16"/>
        <v>110141003</v>
      </c>
      <c r="J227" s="1">
        <f t="shared" si="17"/>
        <v>19</v>
      </c>
      <c r="K227" s="1" t="str">
        <f t="shared" si="18"/>
        <v>Central</v>
      </c>
      <c r="L227" s="1" t="str">
        <f t="shared" si="19"/>
        <v>Centre</v>
      </c>
      <c r="O227" s="1" t="str">
        <v>Hbg Steel-High Avts</v>
      </c>
      <c r="P227" s="1">
        <v>115222807</v>
      </c>
      <c r="Q227" s="1">
        <v>538</v>
      </c>
      <c r="R227" s="1" t="str">
        <v>Southern</v>
      </c>
      <c r="S227" s="1" t="str">
        <v>Dauphin</v>
      </c>
    </row>
    <row r="228" spans="1:19" x14ac:dyDescent="0.35">
      <c r="A228" s="1">
        <v>110141103</v>
      </c>
      <c r="B228" s="1">
        <v>25</v>
      </c>
      <c r="C228" s="1" t="s">
        <v>3140</v>
      </c>
      <c r="D228" s="1" t="s">
        <v>138</v>
      </c>
      <c r="E228" s="1" t="s">
        <v>199</v>
      </c>
      <c r="H228" s="1" t="str">
        <f t="shared" si="15"/>
        <v>Bellefonte Area</v>
      </c>
      <c r="I228" s="1">
        <f t="shared" si="16"/>
        <v>110141103</v>
      </c>
      <c r="J228" s="1">
        <f t="shared" si="17"/>
        <v>25</v>
      </c>
      <c r="K228" s="1" t="str">
        <f t="shared" si="18"/>
        <v>Central</v>
      </c>
      <c r="L228" s="1" t="str">
        <f t="shared" si="19"/>
        <v>Centre</v>
      </c>
      <c r="O228" s="1" t="str">
        <v>Hempfield</v>
      </c>
      <c r="P228" s="1">
        <v>113363103</v>
      </c>
      <c r="Q228" s="1">
        <v>189</v>
      </c>
      <c r="R228" s="1" t="str">
        <v>Southern</v>
      </c>
      <c r="S228" s="1" t="str">
        <v>Lancaster</v>
      </c>
    </row>
    <row r="229" spans="1:19" x14ac:dyDescent="0.35">
      <c r="A229" s="1">
        <v>110141607</v>
      </c>
      <c r="B229" s="1">
        <v>515</v>
      </c>
      <c r="C229" s="1" t="s">
        <v>635</v>
      </c>
      <c r="D229" s="1" t="s">
        <v>138</v>
      </c>
      <c r="E229" s="1" t="s">
        <v>199</v>
      </c>
      <c r="H229" s="1" t="str">
        <f t="shared" si="15"/>
        <v>Central PA Institute of Science &amp; Technology</v>
      </c>
      <c r="I229" s="1">
        <f t="shared" si="16"/>
        <v>110141607</v>
      </c>
      <c r="J229" s="1">
        <f t="shared" si="17"/>
        <v>515</v>
      </c>
      <c r="K229" s="1" t="str">
        <f t="shared" si="18"/>
        <v>Central</v>
      </c>
      <c r="L229" s="1" t="str">
        <f t="shared" si="19"/>
        <v>Centre</v>
      </c>
      <c r="O229" s="1" t="str">
        <v>Hempfield Area</v>
      </c>
      <c r="P229" s="1">
        <v>107653802</v>
      </c>
      <c r="Q229" s="1">
        <v>190</v>
      </c>
      <c r="R229" s="1" t="str">
        <v>Southwestern</v>
      </c>
      <c r="S229" s="1" t="str">
        <v>Westmoreland</v>
      </c>
    </row>
    <row r="230" spans="1:19" x14ac:dyDescent="0.35">
      <c r="A230" s="1">
        <v>110147003</v>
      </c>
      <c r="B230" s="1">
        <v>330</v>
      </c>
      <c r="C230" s="1" t="s">
        <v>3141</v>
      </c>
      <c r="D230" s="1" t="s">
        <v>138</v>
      </c>
      <c r="E230" s="1" t="s">
        <v>199</v>
      </c>
      <c r="H230" s="1" t="str">
        <f t="shared" si="15"/>
        <v>Penns Valley Area</v>
      </c>
      <c r="I230" s="1">
        <f t="shared" si="16"/>
        <v>110147003</v>
      </c>
      <c r="J230" s="1">
        <f t="shared" si="17"/>
        <v>330</v>
      </c>
      <c r="K230" s="1" t="str">
        <f t="shared" si="18"/>
        <v>Central</v>
      </c>
      <c r="L230" s="1" t="str">
        <f t="shared" si="19"/>
        <v>Centre</v>
      </c>
      <c r="O230" s="1" t="str">
        <v>Hermitage</v>
      </c>
      <c r="P230" s="1">
        <v>104433303</v>
      </c>
      <c r="Q230" s="1">
        <v>191</v>
      </c>
      <c r="R230" s="1" t="str">
        <v>Midwestern</v>
      </c>
      <c r="S230" s="1" t="str">
        <v>Mercer</v>
      </c>
    </row>
    <row r="231" spans="1:19" x14ac:dyDescent="0.35">
      <c r="A231" s="1">
        <v>110148002</v>
      </c>
      <c r="B231" s="1">
        <v>418</v>
      </c>
      <c r="C231" s="1" t="s">
        <v>3142</v>
      </c>
      <c r="D231" s="1" t="s">
        <v>138</v>
      </c>
      <c r="E231" s="1" t="s">
        <v>199</v>
      </c>
      <c r="H231" s="1" t="str">
        <f t="shared" si="15"/>
        <v>State College Area</v>
      </c>
      <c r="I231" s="1">
        <f t="shared" si="16"/>
        <v>110148002</v>
      </c>
      <c r="J231" s="1">
        <f t="shared" si="17"/>
        <v>418</v>
      </c>
      <c r="K231" s="1" t="str">
        <f t="shared" si="18"/>
        <v>Central</v>
      </c>
      <c r="L231" s="1" t="str">
        <f t="shared" si="19"/>
        <v>Centre</v>
      </c>
      <c r="O231" s="1" t="str">
        <v>Highlands</v>
      </c>
      <c r="P231" s="1">
        <v>103024753</v>
      </c>
      <c r="Q231" s="1">
        <v>192</v>
      </c>
      <c r="R231" s="1" t="str">
        <v>Western</v>
      </c>
      <c r="S231" s="1" t="str">
        <v>Allegheny</v>
      </c>
    </row>
    <row r="232" spans="1:19" x14ac:dyDescent="0.35">
      <c r="A232" s="1">
        <v>110171003</v>
      </c>
      <c r="B232" s="1">
        <v>89</v>
      </c>
      <c r="C232" s="1" t="s">
        <v>3143</v>
      </c>
      <c r="D232" s="1" t="s">
        <v>138</v>
      </c>
      <c r="E232" s="1" t="s">
        <v>226</v>
      </c>
      <c r="H232" s="1" t="str">
        <f t="shared" si="15"/>
        <v>Clearfield Area</v>
      </c>
      <c r="I232" s="1">
        <f t="shared" si="16"/>
        <v>110171003</v>
      </c>
      <c r="J232" s="1">
        <f t="shared" si="17"/>
        <v>89</v>
      </c>
      <c r="K232" s="1" t="str">
        <f t="shared" si="18"/>
        <v>Central</v>
      </c>
      <c r="L232" s="1" t="str">
        <f t="shared" si="19"/>
        <v>Clearfield</v>
      </c>
      <c r="O232" s="1" t="str">
        <v>Hollidaysburg Area</v>
      </c>
      <c r="P232" s="1">
        <v>108073503</v>
      </c>
      <c r="Q232" s="1">
        <v>193</v>
      </c>
      <c r="R232" s="1" t="str">
        <v>Central</v>
      </c>
      <c r="S232" s="1" t="str">
        <v>Blair</v>
      </c>
    </row>
    <row r="233" spans="1:19" x14ac:dyDescent="0.35">
      <c r="A233" s="1">
        <v>110171607</v>
      </c>
      <c r="B233" s="1">
        <v>519</v>
      </c>
      <c r="C233" s="1" t="s">
        <v>638</v>
      </c>
      <c r="D233" s="1" t="s">
        <v>138</v>
      </c>
      <c r="E233" s="1" t="s">
        <v>226</v>
      </c>
      <c r="H233" s="1" t="str">
        <f t="shared" si="15"/>
        <v>Clearfield County CTC</v>
      </c>
      <c r="I233" s="1">
        <f t="shared" si="16"/>
        <v>110171607</v>
      </c>
      <c r="J233" s="1">
        <f t="shared" si="17"/>
        <v>519</v>
      </c>
      <c r="K233" s="1" t="str">
        <f t="shared" si="18"/>
        <v>Central</v>
      </c>
      <c r="L233" s="1" t="str">
        <f t="shared" si="19"/>
        <v>Clearfield</v>
      </c>
      <c r="O233" s="1" t="str">
        <v>Homer Center</v>
      </c>
      <c r="P233" s="1">
        <v>128323303</v>
      </c>
      <c r="Q233" s="1">
        <v>194</v>
      </c>
      <c r="R233" s="1" t="str">
        <v>Central-Western</v>
      </c>
      <c r="S233" s="1" t="str">
        <v>Indiana</v>
      </c>
    </row>
    <row r="234" spans="1:19" x14ac:dyDescent="0.35">
      <c r="A234" s="1">
        <v>110171803</v>
      </c>
      <c r="B234" s="1">
        <v>111</v>
      </c>
      <c r="C234" s="1" t="s">
        <v>3144</v>
      </c>
      <c r="D234" s="1" t="s">
        <v>138</v>
      </c>
      <c r="E234" s="1" t="s">
        <v>226</v>
      </c>
      <c r="H234" s="1" t="str">
        <f t="shared" si="15"/>
        <v>Curwensville Area</v>
      </c>
      <c r="I234" s="1">
        <f t="shared" si="16"/>
        <v>110171803</v>
      </c>
      <c r="J234" s="1">
        <f t="shared" si="17"/>
        <v>111</v>
      </c>
      <c r="K234" s="1" t="str">
        <f t="shared" si="18"/>
        <v>Central</v>
      </c>
      <c r="L234" s="1" t="str">
        <f t="shared" si="19"/>
        <v>Clearfield</v>
      </c>
      <c r="O234" s="1" t="str">
        <v>Hopewell Area</v>
      </c>
      <c r="P234" s="1">
        <v>127044103</v>
      </c>
      <c r="Q234" s="1">
        <v>195</v>
      </c>
      <c r="R234" s="1" t="str">
        <v>Midwestern</v>
      </c>
      <c r="S234" s="1" t="str">
        <v>Beaver</v>
      </c>
    </row>
    <row r="235" spans="1:19" x14ac:dyDescent="0.35">
      <c r="A235" s="1">
        <v>110173003</v>
      </c>
      <c r="B235" s="1">
        <v>167</v>
      </c>
      <c r="C235" s="1" t="s">
        <v>3145</v>
      </c>
      <c r="D235" s="1" t="s">
        <v>138</v>
      </c>
      <c r="E235" s="1" t="s">
        <v>226</v>
      </c>
      <c r="H235" s="1" t="str">
        <f t="shared" si="15"/>
        <v>Glendale</v>
      </c>
      <c r="I235" s="1">
        <f t="shared" si="16"/>
        <v>110173003</v>
      </c>
      <c r="J235" s="1">
        <f t="shared" si="17"/>
        <v>167</v>
      </c>
      <c r="K235" s="1" t="str">
        <f t="shared" si="18"/>
        <v>Central</v>
      </c>
      <c r="L235" s="1" t="str">
        <f t="shared" si="19"/>
        <v>Clearfield</v>
      </c>
      <c r="O235" s="1" t="str">
        <v>Huntingdon Area</v>
      </c>
      <c r="P235" s="1">
        <v>111312503</v>
      </c>
      <c r="Q235" s="1">
        <v>196</v>
      </c>
      <c r="R235" s="1" t="str">
        <v>Central</v>
      </c>
      <c r="S235" s="1" t="str">
        <v>Huntingdon</v>
      </c>
    </row>
    <row r="236" spans="1:19" x14ac:dyDescent="0.35">
      <c r="A236" s="1">
        <v>110173504</v>
      </c>
      <c r="B236" s="1">
        <v>184</v>
      </c>
      <c r="C236" s="1" t="s">
        <v>3146</v>
      </c>
      <c r="D236" s="1" t="s">
        <v>138</v>
      </c>
      <c r="E236" s="1" t="s">
        <v>226</v>
      </c>
      <c r="H236" s="1" t="str">
        <f t="shared" si="15"/>
        <v>Harmony Area</v>
      </c>
      <c r="I236" s="1">
        <f t="shared" si="16"/>
        <v>110173504</v>
      </c>
      <c r="J236" s="1">
        <f t="shared" si="17"/>
        <v>184</v>
      </c>
      <c r="K236" s="1" t="str">
        <f t="shared" si="18"/>
        <v>Central</v>
      </c>
      <c r="L236" s="1" t="str">
        <f t="shared" si="19"/>
        <v>Clearfield</v>
      </c>
      <c r="O236" s="1" t="str">
        <v>Huntingdon County CTC</v>
      </c>
      <c r="P236" s="1">
        <v>111312607</v>
      </c>
      <c r="Q236" s="1">
        <v>539</v>
      </c>
      <c r="R236" s="1" t="str">
        <v>Central</v>
      </c>
      <c r="S236" s="1" t="str">
        <v>Huntingdon</v>
      </c>
    </row>
    <row r="237" spans="1:19" x14ac:dyDescent="0.35">
      <c r="A237" s="1">
        <v>110175003</v>
      </c>
      <c r="B237" s="1">
        <v>268</v>
      </c>
      <c r="C237" s="1" t="s">
        <v>3147</v>
      </c>
      <c r="D237" s="1" t="s">
        <v>138</v>
      </c>
      <c r="E237" s="1" t="s">
        <v>226</v>
      </c>
      <c r="H237" s="1" t="str">
        <f t="shared" si="15"/>
        <v>Moshannon Valley</v>
      </c>
      <c r="I237" s="1">
        <f t="shared" si="16"/>
        <v>110175003</v>
      </c>
      <c r="J237" s="1">
        <f t="shared" si="17"/>
        <v>268</v>
      </c>
      <c r="K237" s="1" t="str">
        <f t="shared" si="18"/>
        <v>Central</v>
      </c>
      <c r="L237" s="1" t="str">
        <f t="shared" si="19"/>
        <v>Clearfield</v>
      </c>
      <c r="O237" s="1" t="str">
        <v>Indiana Area</v>
      </c>
      <c r="P237" s="1">
        <v>128323703</v>
      </c>
      <c r="Q237" s="1">
        <v>197</v>
      </c>
      <c r="R237" s="1" t="str">
        <v>Central-Western</v>
      </c>
      <c r="S237" s="1" t="str">
        <v>Indiana</v>
      </c>
    </row>
    <row r="238" spans="1:19" x14ac:dyDescent="0.35">
      <c r="A238" s="1">
        <v>110177003</v>
      </c>
      <c r="B238" s="1">
        <v>336</v>
      </c>
      <c r="C238" s="1" t="s">
        <v>3148</v>
      </c>
      <c r="D238" s="1" t="s">
        <v>138</v>
      </c>
      <c r="E238" s="1" t="s">
        <v>226</v>
      </c>
      <c r="H238" s="1" t="str">
        <f t="shared" si="15"/>
        <v>Philipsburg-Osceola Area</v>
      </c>
      <c r="I238" s="1">
        <f t="shared" si="16"/>
        <v>110177003</v>
      </c>
      <c r="J238" s="1">
        <f t="shared" si="17"/>
        <v>336</v>
      </c>
      <c r="K238" s="1" t="str">
        <f t="shared" si="18"/>
        <v>Central</v>
      </c>
      <c r="L238" s="1" t="str">
        <f t="shared" si="19"/>
        <v>Clearfield</v>
      </c>
      <c r="O238" s="1" t="str">
        <v>Indiana County Technology Center</v>
      </c>
      <c r="P238" s="1">
        <v>128324207</v>
      </c>
      <c r="Q238" s="1">
        <v>540</v>
      </c>
      <c r="R238" s="1" t="str">
        <v>Central-Western</v>
      </c>
      <c r="S238" s="1" t="str">
        <v>Indiana</v>
      </c>
    </row>
    <row r="239" spans="1:19" x14ac:dyDescent="0.35">
      <c r="A239" s="1">
        <v>110179003</v>
      </c>
      <c r="B239" s="1">
        <v>469</v>
      </c>
      <c r="C239" s="1" t="s">
        <v>3149</v>
      </c>
      <c r="D239" s="1" t="s">
        <v>138</v>
      </c>
      <c r="E239" s="1" t="s">
        <v>226</v>
      </c>
      <c r="H239" s="1" t="str">
        <f t="shared" si="15"/>
        <v>West Branch Area</v>
      </c>
      <c r="I239" s="1">
        <f t="shared" si="16"/>
        <v>110179003</v>
      </c>
      <c r="J239" s="1">
        <f t="shared" si="17"/>
        <v>469</v>
      </c>
      <c r="K239" s="1" t="str">
        <f t="shared" si="18"/>
        <v>Central</v>
      </c>
      <c r="L239" s="1" t="str">
        <f t="shared" si="19"/>
        <v>Clearfield</v>
      </c>
      <c r="O239" s="1" t="str">
        <v>Interboro</v>
      </c>
      <c r="P239" s="1">
        <v>125235103</v>
      </c>
      <c r="Q239" s="1">
        <v>198</v>
      </c>
      <c r="R239" s="1" t="str">
        <v>Southeastern</v>
      </c>
      <c r="S239" s="1" t="str">
        <v>Delaware</v>
      </c>
    </row>
    <row r="240" spans="1:19" x14ac:dyDescent="0.35">
      <c r="A240" s="1">
        <v>110183602</v>
      </c>
      <c r="B240" s="1">
        <v>213</v>
      </c>
      <c r="C240" s="1" t="s">
        <v>3150</v>
      </c>
      <c r="D240" s="1" t="s">
        <v>138</v>
      </c>
      <c r="E240" s="1" t="s">
        <v>235</v>
      </c>
      <c r="H240" s="1" t="str">
        <f t="shared" si="15"/>
        <v>Keystone Central</v>
      </c>
      <c r="I240" s="1">
        <f t="shared" si="16"/>
        <v>110183602</v>
      </c>
      <c r="J240" s="1">
        <f t="shared" si="17"/>
        <v>213</v>
      </c>
      <c r="K240" s="1" t="str">
        <f t="shared" si="18"/>
        <v>Central</v>
      </c>
      <c r="L240" s="1" t="str">
        <f t="shared" si="19"/>
        <v>Clinton</v>
      </c>
      <c r="O240" s="1" t="str">
        <v>Iroquois</v>
      </c>
      <c r="P240" s="1">
        <v>105256553</v>
      </c>
      <c r="Q240" s="1">
        <v>199</v>
      </c>
      <c r="R240" s="1" t="str">
        <v>Northwestern</v>
      </c>
      <c r="S240" s="1" t="str">
        <v>Erie</v>
      </c>
    </row>
    <row r="241" spans="1:19" x14ac:dyDescent="0.35">
      <c r="A241" s="1">
        <v>110183707</v>
      </c>
      <c r="B241" s="1">
        <v>542</v>
      </c>
      <c r="C241" s="1" t="s">
        <v>3443</v>
      </c>
      <c r="D241" s="1" t="s">
        <v>138</v>
      </c>
      <c r="E241" s="1" t="s">
        <v>235</v>
      </c>
      <c r="H241" s="1" t="str">
        <f t="shared" si="15"/>
        <v>Keystone Central Avts</v>
      </c>
      <c r="I241" s="1">
        <f t="shared" si="16"/>
        <v>110183707</v>
      </c>
      <c r="J241" s="1">
        <f t="shared" si="17"/>
        <v>542</v>
      </c>
      <c r="K241" s="1" t="str">
        <f t="shared" si="18"/>
        <v>Central</v>
      </c>
      <c r="L241" s="1" t="str">
        <f t="shared" si="19"/>
        <v>Clinton</v>
      </c>
      <c r="O241" s="1" t="str">
        <v>Jamestown Area</v>
      </c>
      <c r="P241" s="1">
        <v>104433604</v>
      </c>
      <c r="Q241" s="1">
        <v>200</v>
      </c>
      <c r="R241" s="1" t="str">
        <v>Midwestern</v>
      </c>
      <c r="S241" s="1" t="str">
        <v>Mercer</v>
      </c>
    </row>
    <row r="242" spans="1:19" x14ac:dyDescent="0.35">
      <c r="A242" s="1">
        <v>111291304</v>
      </c>
      <c r="B242" s="1">
        <v>73</v>
      </c>
      <c r="C242" s="1" t="s">
        <v>3151</v>
      </c>
      <c r="D242" s="1" t="s">
        <v>35</v>
      </c>
      <c r="E242" s="1" t="s">
        <v>319</v>
      </c>
      <c r="H242" s="1" t="str">
        <f t="shared" si="15"/>
        <v>Central Fulton</v>
      </c>
      <c r="I242" s="1">
        <f t="shared" si="16"/>
        <v>111291304</v>
      </c>
      <c r="J242" s="1">
        <f t="shared" si="17"/>
        <v>73</v>
      </c>
      <c r="K242" s="1" t="str">
        <f t="shared" si="18"/>
        <v>Southern</v>
      </c>
      <c r="L242" s="1" t="str">
        <f t="shared" si="19"/>
        <v>Fulton</v>
      </c>
      <c r="O242" s="1" t="str">
        <v>Jeannette City</v>
      </c>
      <c r="P242" s="1">
        <v>107654103</v>
      </c>
      <c r="Q242" s="1">
        <v>201</v>
      </c>
      <c r="R242" s="1" t="str">
        <v>Southwestern</v>
      </c>
      <c r="S242" s="1" t="str">
        <v>Westmoreland</v>
      </c>
    </row>
    <row r="243" spans="1:19" x14ac:dyDescent="0.35">
      <c r="A243" s="1">
        <v>111292304</v>
      </c>
      <c r="B243" s="1">
        <v>149</v>
      </c>
      <c r="C243" s="1" t="s">
        <v>3152</v>
      </c>
      <c r="D243" s="1" t="s">
        <v>35</v>
      </c>
      <c r="E243" s="1" t="s">
        <v>319</v>
      </c>
      <c r="H243" s="1" t="str">
        <f t="shared" si="15"/>
        <v>Forbes Road</v>
      </c>
      <c r="I243" s="1">
        <f t="shared" si="16"/>
        <v>111292304</v>
      </c>
      <c r="J243" s="1">
        <f t="shared" si="17"/>
        <v>149</v>
      </c>
      <c r="K243" s="1" t="str">
        <f t="shared" si="18"/>
        <v>Southern</v>
      </c>
      <c r="L243" s="1" t="str">
        <f t="shared" si="19"/>
        <v>Fulton</v>
      </c>
      <c r="O243" s="1" t="str">
        <v>Jefferson County-DuBois AVTS</v>
      </c>
      <c r="P243" s="1">
        <v>106333407</v>
      </c>
      <c r="Q243" s="1">
        <v>541</v>
      </c>
      <c r="R243" s="1" t="str">
        <v>Central-Western</v>
      </c>
      <c r="S243" s="1" t="str">
        <v>Jefferson</v>
      </c>
    </row>
    <row r="244" spans="1:19" x14ac:dyDescent="0.35">
      <c r="A244" s="1">
        <v>111292507</v>
      </c>
      <c r="B244" s="1">
        <v>533</v>
      </c>
      <c r="C244" s="1" t="s">
        <v>650</v>
      </c>
      <c r="D244" s="1" t="s">
        <v>35</v>
      </c>
      <c r="E244" s="1" t="s">
        <v>319</v>
      </c>
      <c r="H244" s="1" t="str">
        <f t="shared" si="15"/>
        <v>Fulton County Center for Career and Technology</v>
      </c>
      <c r="I244" s="1">
        <f t="shared" si="16"/>
        <v>111292507</v>
      </c>
      <c r="J244" s="1">
        <f t="shared" si="17"/>
        <v>533</v>
      </c>
      <c r="K244" s="1" t="str">
        <f t="shared" si="18"/>
        <v>Southern</v>
      </c>
      <c r="L244" s="1" t="str">
        <f t="shared" si="19"/>
        <v>Fulton</v>
      </c>
      <c r="O244" s="1" t="str">
        <v>Jefferson-Morgan</v>
      </c>
      <c r="P244" s="1">
        <v>101303503</v>
      </c>
      <c r="Q244" s="1">
        <v>202</v>
      </c>
      <c r="R244" s="1" t="str">
        <v>Southwestern</v>
      </c>
      <c r="S244" s="1" t="str">
        <v>Greene</v>
      </c>
    </row>
    <row r="245" spans="1:19" x14ac:dyDescent="0.35">
      <c r="A245" s="1">
        <v>111297504</v>
      </c>
      <c r="B245" s="1">
        <v>406</v>
      </c>
      <c r="C245" s="1" t="s">
        <v>3153</v>
      </c>
      <c r="D245" s="1" t="s">
        <v>35</v>
      </c>
      <c r="E245" s="1" t="s">
        <v>319</v>
      </c>
      <c r="H245" s="1" t="str">
        <f t="shared" si="15"/>
        <v>Southern Fulton</v>
      </c>
      <c r="I245" s="1">
        <f t="shared" si="16"/>
        <v>111297504</v>
      </c>
      <c r="J245" s="1">
        <f t="shared" si="17"/>
        <v>406</v>
      </c>
      <c r="K245" s="1" t="str">
        <f t="shared" si="18"/>
        <v>Southern</v>
      </c>
      <c r="L245" s="1" t="str">
        <f t="shared" si="19"/>
        <v>Fulton</v>
      </c>
      <c r="O245" s="1" t="str">
        <v>Jenkintown</v>
      </c>
      <c r="P245" s="1">
        <v>123463803</v>
      </c>
      <c r="Q245" s="1">
        <v>203</v>
      </c>
      <c r="R245" s="1" t="str">
        <v>Mideastern</v>
      </c>
      <c r="S245" s="1" t="str">
        <v>Montgomery</v>
      </c>
    </row>
    <row r="246" spans="1:19" x14ac:dyDescent="0.35">
      <c r="A246" s="1">
        <v>111312503</v>
      </c>
      <c r="B246" s="1">
        <v>196</v>
      </c>
      <c r="C246" s="1" t="s">
        <v>3154</v>
      </c>
      <c r="D246" s="1" t="s">
        <v>138</v>
      </c>
      <c r="E246" s="1" t="s">
        <v>329</v>
      </c>
      <c r="H246" s="1" t="str">
        <f t="shared" si="15"/>
        <v>Huntingdon Area</v>
      </c>
      <c r="I246" s="1">
        <f t="shared" si="16"/>
        <v>111312503</v>
      </c>
      <c r="J246" s="1">
        <f t="shared" si="17"/>
        <v>196</v>
      </c>
      <c r="K246" s="1" t="str">
        <f t="shared" si="18"/>
        <v>Central</v>
      </c>
      <c r="L246" s="1" t="str">
        <f t="shared" si="19"/>
        <v>Huntingdon</v>
      </c>
      <c r="O246" s="1" t="str">
        <v>Jersey Shore Area</v>
      </c>
      <c r="P246" s="1">
        <v>117414003</v>
      </c>
      <c r="Q246" s="1">
        <v>204</v>
      </c>
      <c r="R246" s="1" t="str">
        <v>Central</v>
      </c>
      <c r="S246" s="1" t="str">
        <v>Lycoming</v>
      </c>
    </row>
    <row r="247" spans="1:19" x14ac:dyDescent="0.35">
      <c r="A247" s="1">
        <v>111312607</v>
      </c>
      <c r="B247" s="1">
        <v>539</v>
      </c>
      <c r="C247" s="1" t="s">
        <v>652</v>
      </c>
      <c r="D247" s="1" t="s">
        <v>138</v>
      </c>
      <c r="E247" s="1" t="s">
        <v>329</v>
      </c>
      <c r="H247" s="1" t="str">
        <f t="shared" si="15"/>
        <v>Huntingdon County CTC</v>
      </c>
      <c r="I247" s="1">
        <f t="shared" si="16"/>
        <v>111312607</v>
      </c>
      <c r="J247" s="1">
        <f t="shared" si="17"/>
        <v>539</v>
      </c>
      <c r="K247" s="1" t="str">
        <f t="shared" si="18"/>
        <v>Central</v>
      </c>
      <c r="L247" s="1" t="str">
        <f t="shared" si="19"/>
        <v>Huntingdon</v>
      </c>
      <c r="O247" s="1" t="str">
        <v>Jim Thorpe Area</v>
      </c>
      <c r="P247" s="1">
        <v>121135003</v>
      </c>
      <c r="Q247" s="1">
        <v>205</v>
      </c>
      <c r="R247" s="1" t="str">
        <v>Eastern</v>
      </c>
      <c r="S247" s="1" t="str">
        <v>Carbon</v>
      </c>
    </row>
    <row r="248" spans="1:19" x14ac:dyDescent="0.35">
      <c r="A248" s="1">
        <v>111312804</v>
      </c>
      <c r="B248" s="1">
        <v>208</v>
      </c>
      <c r="C248" s="1" t="s">
        <v>3155</v>
      </c>
      <c r="D248" s="1" t="s">
        <v>138</v>
      </c>
      <c r="E248" s="1" t="s">
        <v>329</v>
      </c>
      <c r="H248" s="1" t="str">
        <f t="shared" si="15"/>
        <v>Juniata Valley</v>
      </c>
      <c r="I248" s="1">
        <f t="shared" si="16"/>
        <v>111312804</v>
      </c>
      <c r="J248" s="1">
        <f t="shared" si="17"/>
        <v>208</v>
      </c>
      <c r="K248" s="1" t="str">
        <f t="shared" si="18"/>
        <v>Central</v>
      </c>
      <c r="L248" s="1" t="str">
        <f t="shared" si="19"/>
        <v>Huntingdon</v>
      </c>
      <c r="O248" s="1" t="str">
        <v>Johnsonburg Area</v>
      </c>
      <c r="P248" s="1">
        <v>109243503</v>
      </c>
      <c r="Q248" s="1">
        <v>206</v>
      </c>
      <c r="R248" s="1" t="str">
        <v>Central</v>
      </c>
      <c r="S248" s="1" t="str">
        <v>Elk</v>
      </c>
    </row>
    <row r="249" spans="1:19" x14ac:dyDescent="0.35">
      <c r="A249" s="1">
        <v>111316003</v>
      </c>
      <c r="B249" s="1">
        <v>270</v>
      </c>
      <c r="C249" s="1" t="s">
        <v>3156</v>
      </c>
      <c r="D249" s="1" t="s">
        <v>138</v>
      </c>
      <c r="E249" s="1" t="s">
        <v>329</v>
      </c>
      <c r="H249" s="1" t="str">
        <f t="shared" si="15"/>
        <v>Mount Union Area</v>
      </c>
      <c r="I249" s="1">
        <f t="shared" si="16"/>
        <v>111316003</v>
      </c>
      <c r="J249" s="1">
        <f t="shared" si="17"/>
        <v>270</v>
      </c>
      <c r="K249" s="1" t="str">
        <f t="shared" si="18"/>
        <v>Central</v>
      </c>
      <c r="L249" s="1" t="str">
        <f t="shared" si="19"/>
        <v>Huntingdon</v>
      </c>
      <c r="O249" s="1" t="str">
        <v>Juniata County</v>
      </c>
      <c r="P249" s="1">
        <v>111343603</v>
      </c>
      <c r="Q249" s="1">
        <v>207</v>
      </c>
      <c r="R249" s="1" t="str">
        <v>Southern</v>
      </c>
      <c r="S249" s="1" t="str">
        <v>Juniata</v>
      </c>
    </row>
    <row r="250" spans="1:19" x14ac:dyDescent="0.35">
      <c r="A250" s="1">
        <v>111317503</v>
      </c>
      <c r="B250" s="1">
        <v>407</v>
      </c>
      <c r="C250" s="1" t="s">
        <v>3157</v>
      </c>
      <c r="D250" s="1" t="s">
        <v>138</v>
      </c>
      <c r="E250" s="1" t="s">
        <v>329</v>
      </c>
      <c r="H250" s="1" t="str">
        <f t="shared" si="15"/>
        <v>Southern Huntingdon Co.</v>
      </c>
      <c r="I250" s="1">
        <f t="shared" si="16"/>
        <v>111317503</v>
      </c>
      <c r="J250" s="1">
        <f t="shared" si="17"/>
        <v>407</v>
      </c>
      <c r="K250" s="1" t="str">
        <f t="shared" si="18"/>
        <v>Central</v>
      </c>
      <c r="L250" s="1" t="str">
        <f t="shared" si="19"/>
        <v>Huntingdon</v>
      </c>
      <c r="O250" s="1" t="str">
        <v>Juniata Valley</v>
      </c>
      <c r="P250" s="1">
        <v>111312804</v>
      </c>
      <c r="Q250" s="1">
        <v>208</v>
      </c>
      <c r="R250" s="1" t="str">
        <v>Central</v>
      </c>
      <c r="S250" s="1" t="str">
        <v>Huntingdon</v>
      </c>
    </row>
    <row r="251" spans="1:19" x14ac:dyDescent="0.35">
      <c r="A251" s="1">
        <v>111343603</v>
      </c>
      <c r="B251" s="1">
        <v>207</v>
      </c>
      <c r="C251" s="1" t="s">
        <v>3158</v>
      </c>
      <c r="D251" s="1" t="s">
        <v>35</v>
      </c>
      <c r="E251" s="1" t="s">
        <v>346</v>
      </c>
      <c r="H251" s="1" t="str">
        <f t="shared" si="15"/>
        <v>Juniata County</v>
      </c>
      <c r="I251" s="1">
        <f t="shared" si="16"/>
        <v>111343603</v>
      </c>
      <c r="J251" s="1">
        <f t="shared" si="17"/>
        <v>207</v>
      </c>
      <c r="K251" s="1" t="str">
        <f t="shared" si="18"/>
        <v>Southern</v>
      </c>
      <c r="L251" s="1" t="str">
        <f t="shared" si="19"/>
        <v>Juniata</v>
      </c>
      <c r="O251" s="1" t="str">
        <v>Kane Area</v>
      </c>
      <c r="P251" s="1">
        <v>109422303</v>
      </c>
      <c r="Q251" s="1">
        <v>209</v>
      </c>
      <c r="R251" s="1" t="str">
        <v>Central</v>
      </c>
      <c r="S251" s="1" t="str">
        <v>Mckean</v>
      </c>
    </row>
    <row r="252" spans="1:19" x14ac:dyDescent="0.35">
      <c r="A252" s="1">
        <v>111444207</v>
      </c>
      <c r="B252" s="1">
        <v>553</v>
      </c>
      <c r="C252" s="1" t="s">
        <v>3444</v>
      </c>
      <c r="D252" s="1" t="s">
        <v>138</v>
      </c>
      <c r="E252" s="1" t="s">
        <v>442</v>
      </c>
      <c r="H252" s="1" t="str">
        <f t="shared" si="15"/>
        <v>Mifflin-Juniata Ctc</v>
      </c>
      <c r="I252" s="1">
        <f t="shared" si="16"/>
        <v>111444207</v>
      </c>
      <c r="J252" s="1">
        <f t="shared" si="17"/>
        <v>553</v>
      </c>
      <c r="K252" s="1" t="str">
        <f t="shared" si="18"/>
        <v>Central</v>
      </c>
      <c r="L252" s="1" t="str">
        <f t="shared" si="19"/>
        <v>Mifflin</v>
      </c>
      <c r="O252" s="1" t="str">
        <v>Karns City Area</v>
      </c>
      <c r="P252" s="1">
        <v>104103603</v>
      </c>
      <c r="Q252" s="1">
        <v>210</v>
      </c>
      <c r="R252" s="1" t="str">
        <v>Midwestern</v>
      </c>
      <c r="S252" s="1" t="str">
        <v>Butler</v>
      </c>
    </row>
    <row r="253" spans="1:19" x14ac:dyDescent="0.35">
      <c r="A253" s="1">
        <v>111444307</v>
      </c>
      <c r="B253" s="1">
        <v>552</v>
      </c>
      <c r="C253" s="1" t="s">
        <v>666</v>
      </c>
      <c r="D253" s="1" t="s">
        <v>138</v>
      </c>
      <c r="E253" s="1" t="s">
        <v>442</v>
      </c>
      <c r="H253" s="1" t="str">
        <f t="shared" si="15"/>
        <v>Mifflin County Academy of Science and Technology</v>
      </c>
      <c r="I253" s="1">
        <f t="shared" si="16"/>
        <v>111444307</v>
      </c>
      <c r="J253" s="1">
        <f t="shared" si="17"/>
        <v>552</v>
      </c>
      <c r="K253" s="1" t="str">
        <f t="shared" si="18"/>
        <v>Central</v>
      </c>
      <c r="L253" s="1" t="str">
        <f t="shared" si="19"/>
        <v>Mifflin</v>
      </c>
      <c r="O253" s="1" t="str">
        <v>Kennett Consolidated</v>
      </c>
      <c r="P253" s="1">
        <v>124154003</v>
      </c>
      <c r="Q253" s="1">
        <v>211</v>
      </c>
      <c r="R253" s="1" t="str">
        <v>Southeastern</v>
      </c>
      <c r="S253" s="1" t="str">
        <v>Chester</v>
      </c>
    </row>
    <row r="254" spans="1:19" x14ac:dyDescent="0.35">
      <c r="A254" s="1">
        <v>111444602</v>
      </c>
      <c r="B254" s="1">
        <v>252</v>
      </c>
      <c r="C254" s="1" t="s">
        <v>3159</v>
      </c>
      <c r="D254" s="1" t="s">
        <v>138</v>
      </c>
      <c r="E254" s="1" t="s">
        <v>442</v>
      </c>
      <c r="H254" s="1" t="str">
        <f t="shared" si="15"/>
        <v>Mifflin County</v>
      </c>
      <c r="I254" s="1">
        <f t="shared" si="16"/>
        <v>111444602</v>
      </c>
      <c r="J254" s="1">
        <f t="shared" si="17"/>
        <v>252</v>
      </c>
      <c r="K254" s="1" t="str">
        <f t="shared" si="18"/>
        <v>Central</v>
      </c>
      <c r="L254" s="1" t="str">
        <f t="shared" si="19"/>
        <v>Mifflin</v>
      </c>
      <c r="O254" s="1" t="str">
        <v>Keystone</v>
      </c>
      <c r="P254" s="1">
        <v>106166503</v>
      </c>
      <c r="Q254" s="1">
        <v>212</v>
      </c>
      <c r="R254" s="1" t="str">
        <v>Midwestern</v>
      </c>
      <c r="S254" s="1" t="str">
        <v>Clarion</v>
      </c>
    </row>
    <row r="255" spans="1:19" x14ac:dyDescent="0.35">
      <c r="A255" s="1">
        <v>112011103</v>
      </c>
      <c r="B255" s="1">
        <v>31</v>
      </c>
      <c r="C255" s="1" t="s">
        <v>3160</v>
      </c>
      <c r="D255" s="1" t="s">
        <v>35</v>
      </c>
      <c r="E255" s="1" t="s">
        <v>34</v>
      </c>
      <c r="H255" s="1" t="str">
        <f t="shared" si="15"/>
        <v>Bermudian Springs</v>
      </c>
      <c r="I255" s="1">
        <f t="shared" si="16"/>
        <v>112011103</v>
      </c>
      <c r="J255" s="1">
        <f t="shared" si="17"/>
        <v>31</v>
      </c>
      <c r="K255" s="1" t="str">
        <f t="shared" si="18"/>
        <v>Southern</v>
      </c>
      <c r="L255" s="1" t="str">
        <f t="shared" si="19"/>
        <v>Adams</v>
      </c>
      <c r="O255" s="1" t="str">
        <v>Keystone Central</v>
      </c>
      <c r="P255" s="1">
        <v>110183602</v>
      </c>
      <c r="Q255" s="1">
        <v>213</v>
      </c>
      <c r="R255" s="1" t="str">
        <v>Central</v>
      </c>
      <c r="S255" s="1" t="str">
        <v>Clinton</v>
      </c>
    </row>
    <row r="256" spans="1:19" x14ac:dyDescent="0.35">
      <c r="A256" s="1">
        <v>112011603</v>
      </c>
      <c r="B256" s="1">
        <v>98</v>
      </c>
      <c r="C256" s="1" t="s">
        <v>3161</v>
      </c>
      <c r="D256" s="1" t="s">
        <v>35</v>
      </c>
      <c r="E256" s="1" t="s">
        <v>34</v>
      </c>
      <c r="H256" s="1" t="str">
        <f t="shared" si="15"/>
        <v>Conewago Valley</v>
      </c>
      <c r="I256" s="1">
        <f t="shared" si="16"/>
        <v>112011603</v>
      </c>
      <c r="J256" s="1">
        <f t="shared" si="17"/>
        <v>98</v>
      </c>
      <c r="K256" s="1" t="str">
        <f t="shared" si="18"/>
        <v>Southern</v>
      </c>
      <c r="L256" s="1" t="str">
        <f t="shared" si="19"/>
        <v>Adams</v>
      </c>
      <c r="O256" s="1" t="str">
        <v>Keystone Central Avts</v>
      </c>
      <c r="P256" s="1">
        <v>110183707</v>
      </c>
      <c r="Q256" s="1">
        <v>542</v>
      </c>
      <c r="R256" s="1" t="str">
        <v>Central</v>
      </c>
      <c r="S256" s="1" t="str">
        <v>Clinton</v>
      </c>
    </row>
    <row r="257" spans="1:19" x14ac:dyDescent="0.35">
      <c r="A257" s="1">
        <v>112013054</v>
      </c>
      <c r="B257" s="1">
        <v>143</v>
      </c>
      <c r="C257" s="1" t="s">
        <v>3162</v>
      </c>
      <c r="D257" s="1" t="s">
        <v>35</v>
      </c>
      <c r="E257" s="1" t="s">
        <v>34</v>
      </c>
      <c r="H257" s="1" t="str">
        <f t="shared" si="15"/>
        <v>Fairfield Area</v>
      </c>
      <c r="I257" s="1">
        <f t="shared" si="16"/>
        <v>112013054</v>
      </c>
      <c r="J257" s="1">
        <f t="shared" si="17"/>
        <v>143</v>
      </c>
      <c r="K257" s="1" t="str">
        <f t="shared" si="18"/>
        <v>Southern</v>
      </c>
      <c r="L257" s="1" t="str">
        <f t="shared" si="19"/>
        <v>Adams</v>
      </c>
      <c r="O257" s="1" t="str">
        <v>Keystone Oaks</v>
      </c>
      <c r="P257" s="1">
        <v>103025002</v>
      </c>
      <c r="Q257" s="1">
        <v>214</v>
      </c>
      <c r="R257" s="1" t="str">
        <v>Western</v>
      </c>
      <c r="S257" s="1" t="str">
        <v>Allegheny</v>
      </c>
    </row>
    <row r="258" spans="1:19" x14ac:dyDescent="0.35">
      <c r="A258" s="1">
        <v>112013753</v>
      </c>
      <c r="B258" s="1">
        <v>165</v>
      </c>
      <c r="C258" s="1" t="s">
        <v>3163</v>
      </c>
      <c r="D258" s="1" t="s">
        <v>35</v>
      </c>
      <c r="E258" s="1" t="s">
        <v>34</v>
      </c>
      <c r="H258" s="1" t="str">
        <f t="shared" ref="H258:H321" si="20">C258</f>
        <v>Gettysburg Area</v>
      </c>
      <c r="I258" s="1">
        <f t="shared" ref="I258:I321" si="21">A258</f>
        <v>112013753</v>
      </c>
      <c r="J258" s="1">
        <f t="shared" ref="J258:J321" si="22">B258</f>
        <v>165</v>
      </c>
      <c r="K258" s="1" t="str">
        <f t="shared" ref="K258:K321" si="23">D258</f>
        <v>Southern</v>
      </c>
      <c r="L258" s="1" t="str">
        <f t="shared" ref="L258:L321" si="24">E258</f>
        <v>Adams</v>
      </c>
      <c r="O258" s="1" t="str">
        <v>Kiski Area</v>
      </c>
      <c r="P258" s="1">
        <v>107654403</v>
      </c>
      <c r="Q258" s="1">
        <v>215</v>
      </c>
      <c r="R258" s="1" t="str">
        <v>Southwestern</v>
      </c>
      <c r="S258" s="1" t="str">
        <v>Westmoreland</v>
      </c>
    </row>
    <row r="259" spans="1:19" x14ac:dyDescent="0.35">
      <c r="A259" s="1">
        <v>112015106</v>
      </c>
      <c r="B259" s="1">
        <v>502</v>
      </c>
      <c r="C259" s="1" t="s">
        <v>3445</v>
      </c>
      <c r="D259" s="1" t="s">
        <v>35</v>
      </c>
      <c r="E259" s="1" t="s">
        <v>34</v>
      </c>
      <c r="H259" s="1" t="str">
        <f t="shared" si="20"/>
        <v>Adams Co Tech Institute</v>
      </c>
      <c r="I259" s="1">
        <f t="shared" si="21"/>
        <v>112015106</v>
      </c>
      <c r="J259" s="1">
        <f t="shared" si="22"/>
        <v>502</v>
      </c>
      <c r="K259" s="1" t="str">
        <f t="shared" si="23"/>
        <v>Southern</v>
      </c>
      <c r="L259" s="1" t="str">
        <f t="shared" si="24"/>
        <v>Adams</v>
      </c>
      <c r="O259" s="1" t="str">
        <v>Kutztown Area</v>
      </c>
      <c r="P259" s="1">
        <v>114064003</v>
      </c>
      <c r="Q259" s="1">
        <v>216</v>
      </c>
      <c r="R259" s="1" t="str">
        <v>Eastern</v>
      </c>
      <c r="S259" s="1" t="str">
        <v>Berks</v>
      </c>
    </row>
    <row r="260" spans="1:19" x14ac:dyDescent="0.35">
      <c r="A260" s="1">
        <v>112015203</v>
      </c>
      <c r="B260" s="1">
        <v>231</v>
      </c>
      <c r="C260" s="1" t="s">
        <v>3164</v>
      </c>
      <c r="D260" s="1" t="s">
        <v>35</v>
      </c>
      <c r="E260" s="1" t="s">
        <v>34</v>
      </c>
      <c r="H260" s="1" t="str">
        <f t="shared" si="20"/>
        <v>Littlestown Area</v>
      </c>
      <c r="I260" s="1">
        <f t="shared" si="21"/>
        <v>112015203</v>
      </c>
      <c r="J260" s="1">
        <f t="shared" si="22"/>
        <v>231</v>
      </c>
      <c r="K260" s="1" t="str">
        <f t="shared" si="23"/>
        <v>Southern</v>
      </c>
      <c r="L260" s="1" t="str">
        <f t="shared" si="24"/>
        <v>Adams</v>
      </c>
      <c r="O260" s="1" t="str">
        <v>Lackawanna Trail</v>
      </c>
      <c r="P260" s="1">
        <v>119665003</v>
      </c>
      <c r="Q260" s="1">
        <v>217</v>
      </c>
      <c r="R260" s="1" t="str">
        <v>Northeastern</v>
      </c>
      <c r="S260" s="1" t="str">
        <v>Wyoming</v>
      </c>
    </row>
    <row r="261" spans="1:19" x14ac:dyDescent="0.35">
      <c r="A261" s="1">
        <v>112018523</v>
      </c>
      <c r="B261" s="1">
        <v>447</v>
      </c>
      <c r="C261" s="1" t="s">
        <v>3165</v>
      </c>
      <c r="D261" s="1" t="s">
        <v>35</v>
      </c>
      <c r="E261" s="1" t="s">
        <v>34</v>
      </c>
      <c r="H261" s="1" t="str">
        <f t="shared" si="20"/>
        <v>Upper Adams</v>
      </c>
      <c r="I261" s="1">
        <f t="shared" si="21"/>
        <v>112018523</v>
      </c>
      <c r="J261" s="1">
        <f t="shared" si="22"/>
        <v>447</v>
      </c>
      <c r="K261" s="1" t="str">
        <f t="shared" si="23"/>
        <v>Southern</v>
      </c>
      <c r="L261" s="1" t="str">
        <f t="shared" si="24"/>
        <v>Adams</v>
      </c>
      <c r="O261" s="1" t="str">
        <v>Lake Lehman</v>
      </c>
      <c r="P261" s="1">
        <v>118403903</v>
      </c>
      <c r="Q261" s="1">
        <v>218</v>
      </c>
      <c r="R261" s="1" t="str">
        <v>Northeastern</v>
      </c>
      <c r="S261" s="1" t="str">
        <v>Luzerne</v>
      </c>
    </row>
    <row r="262" spans="1:19" x14ac:dyDescent="0.35">
      <c r="A262" s="1">
        <v>112281302</v>
      </c>
      <c r="B262" s="1">
        <v>77</v>
      </c>
      <c r="C262" s="1" t="s">
        <v>3166</v>
      </c>
      <c r="D262" s="1" t="s">
        <v>35</v>
      </c>
      <c r="E262" s="1" t="s">
        <v>313</v>
      </c>
      <c r="H262" s="1" t="str">
        <f t="shared" si="20"/>
        <v>Chambersburg Area</v>
      </c>
      <c r="I262" s="1">
        <f t="shared" si="21"/>
        <v>112281302</v>
      </c>
      <c r="J262" s="1">
        <f t="shared" si="22"/>
        <v>77</v>
      </c>
      <c r="K262" s="1" t="str">
        <f t="shared" si="23"/>
        <v>Southern</v>
      </c>
      <c r="L262" s="1" t="str">
        <f t="shared" si="24"/>
        <v>Franklin</v>
      </c>
      <c r="O262" s="1" t="str">
        <v>Lakeland</v>
      </c>
      <c r="P262" s="1">
        <v>119354603</v>
      </c>
      <c r="Q262" s="1">
        <v>219</v>
      </c>
      <c r="R262" s="1" t="str">
        <v>Northeastern</v>
      </c>
      <c r="S262" s="1" t="str">
        <v>Lackawanna</v>
      </c>
    </row>
    <row r="263" spans="1:19" x14ac:dyDescent="0.35">
      <c r="A263" s="1">
        <v>112282004</v>
      </c>
      <c r="B263" s="1">
        <v>145</v>
      </c>
      <c r="C263" s="1" t="s">
        <v>3167</v>
      </c>
      <c r="D263" s="1" t="s">
        <v>35</v>
      </c>
      <c r="E263" s="1" t="s">
        <v>313</v>
      </c>
      <c r="H263" s="1" t="str">
        <f t="shared" si="20"/>
        <v>Fannett-Metal</v>
      </c>
      <c r="I263" s="1">
        <f t="shared" si="21"/>
        <v>112282004</v>
      </c>
      <c r="J263" s="1">
        <f t="shared" si="22"/>
        <v>145</v>
      </c>
      <c r="K263" s="1" t="str">
        <f t="shared" si="23"/>
        <v>Southern</v>
      </c>
      <c r="L263" s="1" t="str">
        <f t="shared" si="24"/>
        <v>Franklin</v>
      </c>
      <c r="O263" s="1" t="str">
        <v>Lakeview</v>
      </c>
      <c r="P263" s="1">
        <v>104433903</v>
      </c>
      <c r="Q263" s="1">
        <v>220</v>
      </c>
      <c r="R263" s="1" t="str">
        <v>Midwestern</v>
      </c>
      <c r="S263" s="1" t="str">
        <v>Mercer</v>
      </c>
    </row>
    <row r="264" spans="1:19" x14ac:dyDescent="0.35">
      <c r="A264" s="1">
        <v>112282307</v>
      </c>
      <c r="B264" s="1">
        <v>532</v>
      </c>
      <c r="C264" s="1" t="s">
        <v>649</v>
      </c>
      <c r="D264" s="1" t="s">
        <v>35</v>
      </c>
      <c r="E264" s="1" t="s">
        <v>313</v>
      </c>
      <c r="H264" s="1" t="str">
        <f t="shared" si="20"/>
        <v>Franklin County CTC</v>
      </c>
      <c r="I264" s="1">
        <f t="shared" si="21"/>
        <v>112282307</v>
      </c>
      <c r="J264" s="1">
        <f t="shared" si="22"/>
        <v>532</v>
      </c>
      <c r="K264" s="1" t="str">
        <f t="shared" si="23"/>
        <v>Southern</v>
      </c>
      <c r="L264" s="1" t="str">
        <f t="shared" si="24"/>
        <v>Franklin</v>
      </c>
      <c r="O264" s="1" t="str">
        <v>Lampeter-Strasburg</v>
      </c>
      <c r="P264" s="1">
        <v>113363603</v>
      </c>
      <c r="Q264" s="1">
        <v>221</v>
      </c>
      <c r="R264" s="1" t="str">
        <v>Southern</v>
      </c>
      <c r="S264" s="1" t="str">
        <v>Lancaster</v>
      </c>
    </row>
    <row r="265" spans="1:19" x14ac:dyDescent="0.35">
      <c r="A265" s="1">
        <v>112283003</v>
      </c>
      <c r="B265" s="1">
        <v>173</v>
      </c>
      <c r="C265" s="1" t="s">
        <v>3168</v>
      </c>
      <c r="D265" s="1" t="s">
        <v>35</v>
      </c>
      <c r="E265" s="1" t="s">
        <v>313</v>
      </c>
      <c r="H265" s="1" t="str">
        <f t="shared" si="20"/>
        <v>Greencastle-Antrim</v>
      </c>
      <c r="I265" s="1">
        <f t="shared" si="21"/>
        <v>112283003</v>
      </c>
      <c r="J265" s="1">
        <f t="shared" si="22"/>
        <v>173</v>
      </c>
      <c r="K265" s="1" t="str">
        <f t="shared" si="23"/>
        <v>Southern</v>
      </c>
      <c r="L265" s="1" t="str">
        <f t="shared" si="24"/>
        <v>Franklin</v>
      </c>
      <c r="O265" s="1" t="str">
        <v>Lancaster</v>
      </c>
      <c r="P265" s="1">
        <v>113364002</v>
      </c>
      <c r="Q265" s="1">
        <v>222</v>
      </c>
      <c r="R265" s="1" t="str">
        <v>Southern</v>
      </c>
      <c r="S265" s="1" t="str">
        <v>Lancaster</v>
      </c>
    </row>
    <row r="266" spans="1:19" x14ac:dyDescent="0.35">
      <c r="A266" s="1">
        <v>112286003</v>
      </c>
      <c r="B266" s="1">
        <v>437</v>
      </c>
      <c r="C266" s="1" t="s">
        <v>3169</v>
      </c>
      <c r="D266" s="1" t="s">
        <v>35</v>
      </c>
      <c r="E266" s="1" t="s">
        <v>313</v>
      </c>
      <c r="H266" s="1" t="str">
        <f t="shared" si="20"/>
        <v>Tuscarora</v>
      </c>
      <c r="I266" s="1">
        <f t="shared" si="21"/>
        <v>112286003</v>
      </c>
      <c r="J266" s="1">
        <f t="shared" si="22"/>
        <v>437</v>
      </c>
      <c r="K266" s="1" t="str">
        <f t="shared" si="23"/>
        <v>Southern</v>
      </c>
      <c r="L266" s="1" t="str">
        <f t="shared" si="24"/>
        <v>Franklin</v>
      </c>
      <c r="O266" s="1" t="str">
        <v>Lancaster County CTC</v>
      </c>
      <c r="P266" s="1">
        <v>113363807</v>
      </c>
      <c r="Q266" s="1">
        <v>543</v>
      </c>
      <c r="R266" s="1" t="str">
        <v>Southern</v>
      </c>
      <c r="S266" s="1" t="str">
        <v>Lancaster</v>
      </c>
    </row>
    <row r="267" spans="1:19" x14ac:dyDescent="0.35">
      <c r="A267" s="1">
        <v>112289003</v>
      </c>
      <c r="B267" s="1">
        <v>465</v>
      </c>
      <c r="C267" s="1" t="s">
        <v>3170</v>
      </c>
      <c r="D267" s="1" t="s">
        <v>35</v>
      </c>
      <c r="E267" s="1" t="s">
        <v>313</v>
      </c>
      <c r="H267" s="1" t="str">
        <f t="shared" si="20"/>
        <v>Waynesboro Area</v>
      </c>
      <c r="I267" s="1">
        <f t="shared" si="21"/>
        <v>112289003</v>
      </c>
      <c r="J267" s="1">
        <f t="shared" si="22"/>
        <v>465</v>
      </c>
      <c r="K267" s="1" t="str">
        <f t="shared" si="23"/>
        <v>Southern</v>
      </c>
      <c r="L267" s="1" t="str">
        <f t="shared" si="24"/>
        <v>Franklin</v>
      </c>
      <c r="O267" s="1" t="str">
        <v>Laurel</v>
      </c>
      <c r="P267" s="1">
        <v>104374003</v>
      </c>
      <c r="Q267" s="1">
        <v>223</v>
      </c>
      <c r="R267" s="1" t="str">
        <v>Midwestern</v>
      </c>
      <c r="S267" s="1" t="str">
        <v>Lawrence</v>
      </c>
    </row>
    <row r="268" spans="1:19" x14ac:dyDescent="0.35">
      <c r="A268" s="1">
        <v>112671303</v>
      </c>
      <c r="B268" s="1">
        <v>76</v>
      </c>
      <c r="C268" s="1" t="s">
        <v>3171</v>
      </c>
      <c r="D268" s="1" t="s">
        <v>35</v>
      </c>
      <c r="E268" s="1" t="s">
        <v>597</v>
      </c>
      <c r="H268" s="1" t="str">
        <f t="shared" si="20"/>
        <v>Central York</v>
      </c>
      <c r="I268" s="1">
        <f t="shared" si="21"/>
        <v>112671303</v>
      </c>
      <c r="J268" s="1">
        <f t="shared" si="22"/>
        <v>76</v>
      </c>
      <c r="K268" s="1" t="str">
        <f t="shared" si="23"/>
        <v>Southern</v>
      </c>
      <c r="L268" s="1" t="str">
        <f t="shared" si="24"/>
        <v>York</v>
      </c>
      <c r="O268" s="1" t="str">
        <v>Laurel Highlands</v>
      </c>
      <c r="P268" s="1">
        <v>101264003</v>
      </c>
      <c r="Q268" s="1">
        <v>224</v>
      </c>
      <c r="R268" s="1" t="str">
        <v>Southwestern</v>
      </c>
      <c r="S268" s="1" t="str">
        <v>Fayette</v>
      </c>
    </row>
    <row r="269" spans="1:19" x14ac:dyDescent="0.35">
      <c r="A269" s="1">
        <v>112671603</v>
      </c>
      <c r="B269" s="1">
        <v>113</v>
      </c>
      <c r="C269" s="1" t="s">
        <v>3172</v>
      </c>
      <c r="D269" s="1" t="s">
        <v>35</v>
      </c>
      <c r="E269" s="1" t="s">
        <v>597</v>
      </c>
      <c r="H269" s="1" t="str">
        <f t="shared" si="20"/>
        <v>Dallastown Area</v>
      </c>
      <c r="I269" s="1">
        <f t="shared" si="21"/>
        <v>112671603</v>
      </c>
      <c r="J269" s="1">
        <f t="shared" si="22"/>
        <v>113</v>
      </c>
      <c r="K269" s="1" t="str">
        <f t="shared" si="23"/>
        <v>Southern</v>
      </c>
      <c r="L269" s="1" t="str">
        <f t="shared" si="24"/>
        <v>York</v>
      </c>
      <c r="O269" s="1" t="str">
        <v>Lawrence County CTC</v>
      </c>
      <c r="P269" s="1">
        <v>104374207</v>
      </c>
      <c r="Q269" s="1">
        <v>544</v>
      </c>
      <c r="R269" s="1" t="str">
        <v>Midwestern</v>
      </c>
      <c r="S269" s="1" t="str">
        <v>Lawrence</v>
      </c>
    </row>
    <row r="270" spans="1:19" x14ac:dyDescent="0.35">
      <c r="A270" s="1">
        <v>112671803</v>
      </c>
      <c r="B270" s="1">
        <v>121</v>
      </c>
      <c r="C270" s="1" t="s">
        <v>3173</v>
      </c>
      <c r="D270" s="1" t="s">
        <v>35</v>
      </c>
      <c r="E270" s="1" t="s">
        <v>597</v>
      </c>
      <c r="H270" s="1" t="str">
        <f t="shared" si="20"/>
        <v>Dover Area</v>
      </c>
      <c r="I270" s="1">
        <f t="shared" si="21"/>
        <v>112671803</v>
      </c>
      <c r="J270" s="1">
        <f t="shared" si="22"/>
        <v>121</v>
      </c>
      <c r="K270" s="1" t="str">
        <f t="shared" si="23"/>
        <v>Southern</v>
      </c>
      <c r="L270" s="1" t="str">
        <f t="shared" si="24"/>
        <v>York</v>
      </c>
      <c r="O270" s="1" t="str">
        <v>Lebanon</v>
      </c>
      <c r="P270" s="1">
        <v>113384603</v>
      </c>
      <c r="Q270" s="1">
        <v>225</v>
      </c>
      <c r="R270" s="1" t="str">
        <v>Southern</v>
      </c>
      <c r="S270" s="1" t="str">
        <v>Lebanon</v>
      </c>
    </row>
    <row r="271" spans="1:19" x14ac:dyDescent="0.35">
      <c r="A271" s="1">
        <v>112672203</v>
      </c>
      <c r="B271" s="1">
        <v>133</v>
      </c>
      <c r="C271" s="1" t="s">
        <v>3174</v>
      </c>
      <c r="D271" s="1" t="s">
        <v>35</v>
      </c>
      <c r="E271" s="1" t="s">
        <v>597</v>
      </c>
      <c r="H271" s="1" t="str">
        <f t="shared" si="20"/>
        <v>Eastern York</v>
      </c>
      <c r="I271" s="1">
        <f t="shared" si="21"/>
        <v>112672203</v>
      </c>
      <c r="J271" s="1">
        <f t="shared" si="22"/>
        <v>133</v>
      </c>
      <c r="K271" s="1" t="str">
        <f t="shared" si="23"/>
        <v>Southern</v>
      </c>
      <c r="L271" s="1" t="str">
        <f t="shared" si="24"/>
        <v>York</v>
      </c>
      <c r="O271" s="1" t="str">
        <v>Lebanon County CTC</v>
      </c>
      <c r="P271" s="1">
        <v>113384307</v>
      </c>
      <c r="Q271" s="1">
        <v>545</v>
      </c>
      <c r="R271" s="1" t="str">
        <v>Southern</v>
      </c>
      <c r="S271" s="1" t="str">
        <v>Lebanon</v>
      </c>
    </row>
    <row r="272" spans="1:19" x14ac:dyDescent="0.35">
      <c r="A272" s="1">
        <v>112672803</v>
      </c>
      <c r="B272" s="1">
        <v>182</v>
      </c>
      <c r="C272" s="1" t="s">
        <v>3175</v>
      </c>
      <c r="D272" s="1" t="s">
        <v>35</v>
      </c>
      <c r="E272" s="1" t="s">
        <v>597</v>
      </c>
      <c r="H272" s="1" t="str">
        <f t="shared" si="20"/>
        <v>Hanover Public</v>
      </c>
      <c r="I272" s="1">
        <f t="shared" si="21"/>
        <v>112672803</v>
      </c>
      <c r="J272" s="1">
        <f t="shared" si="22"/>
        <v>182</v>
      </c>
      <c r="K272" s="1" t="str">
        <f t="shared" si="23"/>
        <v>Southern</v>
      </c>
      <c r="L272" s="1" t="str">
        <f t="shared" si="24"/>
        <v>York</v>
      </c>
      <c r="O272" s="1" t="str">
        <v>Leechburg Area</v>
      </c>
      <c r="P272" s="1">
        <v>128034503</v>
      </c>
      <c r="Q272" s="1">
        <v>226</v>
      </c>
      <c r="R272" s="1" t="str">
        <v>Central-Western</v>
      </c>
      <c r="S272" s="1" t="str">
        <v>Armstrong</v>
      </c>
    </row>
    <row r="273" spans="1:19" x14ac:dyDescent="0.35">
      <c r="A273" s="1">
        <v>112674403</v>
      </c>
      <c r="B273" s="1">
        <v>295</v>
      </c>
      <c r="C273" s="1" t="s">
        <v>3176</v>
      </c>
      <c r="D273" s="1" t="s">
        <v>35</v>
      </c>
      <c r="E273" s="1" t="s">
        <v>597</v>
      </c>
      <c r="H273" s="1" t="str">
        <f t="shared" si="20"/>
        <v>Northeastern York</v>
      </c>
      <c r="I273" s="1">
        <f t="shared" si="21"/>
        <v>112674403</v>
      </c>
      <c r="J273" s="1">
        <f t="shared" si="22"/>
        <v>295</v>
      </c>
      <c r="K273" s="1" t="str">
        <f t="shared" si="23"/>
        <v>Southern</v>
      </c>
      <c r="L273" s="1" t="str">
        <f t="shared" si="24"/>
        <v>York</v>
      </c>
      <c r="O273" s="1" t="str">
        <v>Lehigh Career &amp; Technical Institute</v>
      </c>
      <c r="P273" s="1">
        <v>121393007</v>
      </c>
      <c r="Q273" s="1">
        <v>546</v>
      </c>
      <c r="R273" s="1" t="str">
        <v>Eastern</v>
      </c>
      <c r="S273" s="1" t="str">
        <v>Lehigh</v>
      </c>
    </row>
    <row r="274" spans="1:19" x14ac:dyDescent="0.35">
      <c r="A274" s="1">
        <v>112675503</v>
      </c>
      <c r="B274" s="1">
        <v>356</v>
      </c>
      <c r="C274" s="1" t="s">
        <v>3177</v>
      </c>
      <c r="D274" s="1" t="s">
        <v>35</v>
      </c>
      <c r="E274" s="1" t="s">
        <v>597</v>
      </c>
      <c r="H274" s="1" t="str">
        <f t="shared" si="20"/>
        <v>Red Lion Area</v>
      </c>
      <c r="I274" s="1">
        <f t="shared" si="21"/>
        <v>112675503</v>
      </c>
      <c r="J274" s="1">
        <f t="shared" si="22"/>
        <v>356</v>
      </c>
      <c r="K274" s="1" t="str">
        <f t="shared" si="23"/>
        <v>Southern</v>
      </c>
      <c r="L274" s="1" t="str">
        <f t="shared" si="24"/>
        <v>York</v>
      </c>
      <c r="O274" s="1" t="str">
        <v>Lehighton Area</v>
      </c>
      <c r="P274" s="1">
        <v>121135503</v>
      </c>
      <c r="Q274" s="1">
        <v>227</v>
      </c>
      <c r="R274" s="1" t="str">
        <v>Eastern</v>
      </c>
      <c r="S274" s="1" t="str">
        <v>Carbon</v>
      </c>
    </row>
    <row r="275" spans="1:19" x14ac:dyDescent="0.35">
      <c r="A275" s="1">
        <v>112676203</v>
      </c>
      <c r="B275" s="1">
        <v>396</v>
      </c>
      <c r="C275" s="1" t="s">
        <v>3178</v>
      </c>
      <c r="D275" s="1" t="s">
        <v>35</v>
      </c>
      <c r="E275" s="1" t="s">
        <v>597</v>
      </c>
      <c r="H275" s="1" t="str">
        <f t="shared" si="20"/>
        <v>South Eastern</v>
      </c>
      <c r="I275" s="1">
        <f t="shared" si="21"/>
        <v>112676203</v>
      </c>
      <c r="J275" s="1">
        <f t="shared" si="22"/>
        <v>396</v>
      </c>
      <c r="K275" s="1" t="str">
        <f t="shared" si="23"/>
        <v>Southern</v>
      </c>
      <c r="L275" s="1" t="str">
        <f t="shared" si="24"/>
        <v>York</v>
      </c>
      <c r="O275" s="1" t="str">
        <v>Lenape Tech</v>
      </c>
      <c r="P275" s="1">
        <v>128034607</v>
      </c>
      <c r="Q275" s="1">
        <v>547</v>
      </c>
      <c r="R275" s="1" t="str">
        <v>Central-Western</v>
      </c>
      <c r="S275" s="1" t="str">
        <v>Armstrong</v>
      </c>
    </row>
    <row r="276" spans="1:19" x14ac:dyDescent="0.35">
      <c r="A276" s="1">
        <v>112676403</v>
      </c>
      <c r="B276" s="1">
        <v>401</v>
      </c>
      <c r="C276" s="1" t="s">
        <v>3179</v>
      </c>
      <c r="D276" s="1" t="s">
        <v>35</v>
      </c>
      <c r="E276" s="1" t="s">
        <v>597</v>
      </c>
      <c r="H276" s="1" t="str">
        <f t="shared" si="20"/>
        <v>South Western</v>
      </c>
      <c r="I276" s="1">
        <f t="shared" si="21"/>
        <v>112676403</v>
      </c>
      <c r="J276" s="1">
        <f t="shared" si="22"/>
        <v>401</v>
      </c>
      <c r="K276" s="1" t="str">
        <f t="shared" si="23"/>
        <v>Southern</v>
      </c>
      <c r="L276" s="1" t="str">
        <f t="shared" si="24"/>
        <v>York</v>
      </c>
      <c r="O276" s="1" t="str">
        <v>Lewisburg Area</v>
      </c>
      <c r="P276" s="1">
        <v>116604003</v>
      </c>
      <c r="Q276" s="1">
        <v>228</v>
      </c>
      <c r="R276" s="1" t="str">
        <v>Central</v>
      </c>
      <c r="S276" s="1" t="str">
        <v>Union</v>
      </c>
    </row>
    <row r="277" spans="1:19" x14ac:dyDescent="0.35">
      <c r="A277" s="1">
        <v>112676503</v>
      </c>
      <c r="B277" s="1">
        <v>410</v>
      </c>
      <c r="C277" s="1" t="s">
        <v>3180</v>
      </c>
      <c r="D277" s="1" t="s">
        <v>35</v>
      </c>
      <c r="E277" s="1" t="s">
        <v>597</v>
      </c>
      <c r="H277" s="1" t="str">
        <f t="shared" si="20"/>
        <v>Southern York County</v>
      </c>
      <c r="I277" s="1">
        <f t="shared" si="21"/>
        <v>112676503</v>
      </c>
      <c r="J277" s="1">
        <f t="shared" si="22"/>
        <v>410</v>
      </c>
      <c r="K277" s="1" t="str">
        <f t="shared" si="23"/>
        <v>Southern</v>
      </c>
      <c r="L277" s="1" t="str">
        <f t="shared" si="24"/>
        <v>York</v>
      </c>
      <c r="O277" s="1" t="str">
        <v>Ligonier Valley</v>
      </c>
      <c r="P277" s="1">
        <v>107654903</v>
      </c>
      <c r="Q277" s="1">
        <v>229</v>
      </c>
      <c r="R277" s="1" t="str">
        <v>Southwestern</v>
      </c>
      <c r="S277" s="1" t="str">
        <v>Westmoreland</v>
      </c>
    </row>
    <row r="278" spans="1:19" x14ac:dyDescent="0.35">
      <c r="A278" s="1">
        <v>112676703</v>
      </c>
      <c r="B278" s="1">
        <v>414</v>
      </c>
      <c r="C278" s="1" t="s">
        <v>3181</v>
      </c>
      <c r="D278" s="1" t="s">
        <v>35</v>
      </c>
      <c r="E278" s="1" t="s">
        <v>597</v>
      </c>
      <c r="H278" s="1" t="str">
        <f t="shared" si="20"/>
        <v>Spring Grove Area</v>
      </c>
      <c r="I278" s="1">
        <f t="shared" si="21"/>
        <v>112676703</v>
      </c>
      <c r="J278" s="1">
        <f t="shared" si="22"/>
        <v>414</v>
      </c>
      <c r="K278" s="1" t="str">
        <f t="shared" si="23"/>
        <v>Southern</v>
      </c>
      <c r="L278" s="1" t="str">
        <f t="shared" si="24"/>
        <v>York</v>
      </c>
      <c r="O278" s="1" t="str">
        <v>Line Mountain</v>
      </c>
      <c r="P278" s="1">
        <v>116493503</v>
      </c>
      <c r="Q278" s="1">
        <v>230</v>
      </c>
      <c r="R278" s="1" t="str">
        <v>Northeastern</v>
      </c>
      <c r="S278" s="1" t="str">
        <v>Northumberland</v>
      </c>
    </row>
    <row r="279" spans="1:19" x14ac:dyDescent="0.35">
      <c r="A279" s="1">
        <v>112678503</v>
      </c>
      <c r="B279" s="1">
        <v>477</v>
      </c>
      <c r="C279" s="1" t="s">
        <v>3182</v>
      </c>
      <c r="D279" s="1" t="s">
        <v>35</v>
      </c>
      <c r="E279" s="1" t="s">
        <v>597</v>
      </c>
      <c r="H279" s="1" t="str">
        <f t="shared" si="20"/>
        <v>West York Area</v>
      </c>
      <c r="I279" s="1">
        <f t="shared" si="21"/>
        <v>112678503</v>
      </c>
      <c r="J279" s="1">
        <f t="shared" si="22"/>
        <v>477</v>
      </c>
      <c r="K279" s="1" t="str">
        <f t="shared" si="23"/>
        <v>Southern</v>
      </c>
      <c r="L279" s="1" t="str">
        <f t="shared" si="24"/>
        <v>York</v>
      </c>
      <c r="O279" s="1" t="str">
        <v>Littlestown Area</v>
      </c>
      <c r="P279" s="1">
        <v>112015203</v>
      </c>
      <c r="Q279" s="1">
        <v>231</v>
      </c>
      <c r="R279" s="1" t="str">
        <v>Southern</v>
      </c>
      <c r="S279" s="1" t="str">
        <v>Adams</v>
      </c>
    </row>
    <row r="280" spans="1:19" x14ac:dyDescent="0.35">
      <c r="A280" s="1">
        <v>112679002</v>
      </c>
      <c r="B280" s="1">
        <v>498</v>
      </c>
      <c r="C280" s="1" t="s">
        <v>3183</v>
      </c>
      <c r="D280" s="1" t="s">
        <v>35</v>
      </c>
      <c r="E280" s="1" t="s">
        <v>597</v>
      </c>
      <c r="H280" s="1" t="str">
        <f t="shared" si="20"/>
        <v>York City</v>
      </c>
      <c r="I280" s="1">
        <f t="shared" si="21"/>
        <v>112679002</v>
      </c>
      <c r="J280" s="1">
        <f t="shared" si="22"/>
        <v>498</v>
      </c>
      <c r="K280" s="1" t="str">
        <f t="shared" si="23"/>
        <v>Southern</v>
      </c>
      <c r="L280" s="1" t="str">
        <f t="shared" si="24"/>
        <v>York</v>
      </c>
      <c r="O280" s="1" t="str">
        <v>Lower Dauphin</v>
      </c>
      <c r="P280" s="1">
        <v>115224003</v>
      </c>
      <c r="Q280" s="1">
        <v>232</v>
      </c>
      <c r="R280" s="1" t="str">
        <v>Southern</v>
      </c>
      <c r="S280" s="1" t="str">
        <v>Dauphin</v>
      </c>
    </row>
    <row r="281" spans="1:19" x14ac:dyDescent="0.35">
      <c r="A281" s="1">
        <v>112679107</v>
      </c>
      <c r="B281" s="1">
        <v>578</v>
      </c>
      <c r="C281" s="1" t="s">
        <v>687</v>
      </c>
      <c r="D281" s="1" t="s">
        <v>35</v>
      </c>
      <c r="E281" s="1" t="s">
        <v>597</v>
      </c>
      <c r="H281" s="1" t="str">
        <f t="shared" si="20"/>
        <v>York Co School of Technology</v>
      </c>
      <c r="I281" s="1">
        <f t="shared" si="21"/>
        <v>112679107</v>
      </c>
      <c r="J281" s="1">
        <f t="shared" si="22"/>
        <v>578</v>
      </c>
      <c r="K281" s="1" t="str">
        <f t="shared" si="23"/>
        <v>Southern</v>
      </c>
      <c r="L281" s="1" t="str">
        <f t="shared" si="24"/>
        <v>York</v>
      </c>
      <c r="O281" s="1" t="str">
        <v>Lower Merion</v>
      </c>
      <c r="P281" s="1">
        <v>123464502</v>
      </c>
      <c r="Q281" s="1">
        <v>233</v>
      </c>
      <c r="R281" s="1" t="str">
        <v>Mideastern</v>
      </c>
      <c r="S281" s="1" t="str">
        <v>Montgomery</v>
      </c>
    </row>
    <row r="282" spans="1:19" x14ac:dyDescent="0.35">
      <c r="A282" s="1">
        <v>112679403</v>
      </c>
      <c r="B282" s="1">
        <v>499</v>
      </c>
      <c r="C282" s="1" t="s">
        <v>3184</v>
      </c>
      <c r="D282" s="1" t="s">
        <v>35</v>
      </c>
      <c r="E282" s="1" t="s">
        <v>597</v>
      </c>
      <c r="H282" s="1" t="str">
        <f t="shared" si="20"/>
        <v>York Suburban</v>
      </c>
      <c r="I282" s="1">
        <f t="shared" si="21"/>
        <v>112679403</v>
      </c>
      <c r="J282" s="1">
        <f t="shared" si="22"/>
        <v>499</v>
      </c>
      <c r="K282" s="1" t="str">
        <f t="shared" si="23"/>
        <v>Southern</v>
      </c>
      <c r="L282" s="1" t="str">
        <f t="shared" si="24"/>
        <v>York</v>
      </c>
      <c r="O282" s="1" t="str">
        <v>Lower Moreland Township</v>
      </c>
      <c r="P282" s="1">
        <v>123464603</v>
      </c>
      <c r="Q282" s="1">
        <v>234</v>
      </c>
      <c r="R282" s="1" t="str">
        <v>Mideastern</v>
      </c>
      <c r="S282" s="1" t="str">
        <v>Montgomery</v>
      </c>
    </row>
    <row r="283" spans="1:19" x14ac:dyDescent="0.35">
      <c r="A283" s="1">
        <v>113361303</v>
      </c>
      <c r="B283" s="1">
        <v>91</v>
      </c>
      <c r="C283" s="1" t="s">
        <v>3185</v>
      </c>
      <c r="D283" s="1" t="s">
        <v>35</v>
      </c>
      <c r="E283" s="1" t="s">
        <v>359</v>
      </c>
      <c r="H283" s="1" t="str">
        <f t="shared" si="20"/>
        <v>Cocalico</v>
      </c>
      <c r="I283" s="1">
        <f t="shared" si="21"/>
        <v>113361303</v>
      </c>
      <c r="J283" s="1">
        <f t="shared" si="22"/>
        <v>91</v>
      </c>
      <c r="K283" s="1" t="str">
        <f t="shared" si="23"/>
        <v>Southern</v>
      </c>
      <c r="L283" s="1" t="str">
        <f t="shared" si="24"/>
        <v>Lancaster</v>
      </c>
      <c r="O283" s="1" t="str">
        <v>Loyalsock Township</v>
      </c>
      <c r="P283" s="1">
        <v>117414203</v>
      </c>
      <c r="Q283" s="1">
        <v>235</v>
      </c>
      <c r="R283" s="1" t="str">
        <v>Central</v>
      </c>
      <c r="S283" s="1" t="str">
        <v>Lycoming</v>
      </c>
    </row>
    <row r="284" spans="1:19" x14ac:dyDescent="0.35">
      <c r="A284" s="1">
        <v>113361503</v>
      </c>
      <c r="B284" s="1">
        <v>93</v>
      </c>
      <c r="C284" s="1" t="s">
        <v>3186</v>
      </c>
      <c r="D284" s="1" t="s">
        <v>35</v>
      </c>
      <c r="E284" s="1" t="s">
        <v>359</v>
      </c>
      <c r="H284" s="1" t="str">
        <f t="shared" si="20"/>
        <v>Columbia Borough</v>
      </c>
      <c r="I284" s="1">
        <f t="shared" si="21"/>
        <v>113361503</v>
      </c>
      <c r="J284" s="1">
        <f t="shared" si="22"/>
        <v>93</v>
      </c>
      <c r="K284" s="1" t="str">
        <f t="shared" si="23"/>
        <v>Southern</v>
      </c>
      <c r="L284" s="1" t="str">
        <f t="shared" si="24"/>
        <v>Lancaster</v>
      </c>
      <c r="O284" s="1" t="str">
        <v>Lycoming CTC</v>
      </c>
      <c r="P284" s="1">
        <v>117414807</v>
      </c>
      <c r="Q284" s="1">
        <v>548</v>
      </c>
      <c r="R284" s="1" t="str">
        <v>Central</v>
      </c>
      <c r="S284" s="1" t="str">
        <v>Lycoming</v>
      </c>
    </row>
    <row r="285" spans="1:19" x14ac:dyDescent="0.35">
      <c r="A285" s="1">
        <v>113361703</v>
      </c>
      <c r="B285" s="1">
        <v>97</v>
      </c>
      <c r="C285" s="1" t="s">
        <v>3187</v>
      </c>
      <c r="D285" s="1" t="s">
        <v>35</v>
      </c>
      <c r="E285" s="1" t="s">
        <v>359</v>
      </c>
      <c r="H285" s="1" t="str">
        <f t="shared" si="20"/>
        <v>Conestoga Valley</v>
      </c>
      <c r="I285" s="1">
        <f t="shared" si="21"/>
        <v>113361703</v>
      </c>
      <c r="J285" s="1">
        <f t="shared" si="22"/>
        <v>97</v>
      </c>
      <c r="K285" s="1" t="str">
        <f t="shared" si="23"/>
        <v>Southern</v>
      </c>
      <c r="L285" s="1" t="str">
        <f t="shared" si="24"/>
        <v>Lancaster</v>
      </c>
      <c r="O285" s="1" t="str">
        <v>Mahanoy Area</v>
      </c>
      <c r="P285" s="1">
        <v>129544503</v>
      </c>
      <c r="Q285" s="1">
        <v>236</v>
      </c>
      <c r="R285" s="1" t="str">
        <v>Eastern</v>
      </c>
      <c r="S285" s="1" t="str">
        <v>Schuylkill</v>
      </c>
    </row>
    <row r="286" spans="1:19" x14ac:dyDescent="0.35">
      <c r="A286" s="1">
        <v>113362203</v>
      </c>
      <c r="B286" s="1">
        <v>120</v>
      </c>
      <c r="C286" s="1" t="s">
        <v>3188</v>
      </c>
      <c r="D286" s="1" t="s">
        <v>35</v>
      </c>
      <c r="E286" s="1" t="s">
        <v>359</v>
      </c>
      <c r="H286" s="1" t="str">
        <f t="shared" si="20"/>
        <v>Donegal</v>
      </c>
      <c r="I286" s="1">
        <f t="shared" si="21"/>
        <v>113362203</v>
      </c>
      <c r="J286" s="1">
        <f t="shared" si="22"/>
        <v>120</v>
      </c>
      <c r="K286" s="1" t="str">
        <f t="shared" si="23"/>
        <v>Southern</v>
      </c>
      <c r="L286" s="1" t="str">
        <f t="shared" si="24"/>
        <v>Lancaster</v>
      </c>
      <c r="O286" s="1" t="str">
        <v>Manheim Central</v>
      </c>
      <c r="P286" s="1">
        <v>113364403</v>
      </c>
      <c r="Q286" s="1">
        <v>237</v>
      </c>
      <c r="R286" s="1" t="str">
        <v>Southern</v>
      </c>
      <c r="S286" s="1" t="str">
        <v>Lancaster</v>
      </c>
    </row>
    <row r="287" spans="1:19" x14ac:dyDescent="0.35">
      <c r="A287" s="1">
        <v>113362303</v>
      </c>
      <c r="B287" s="1">
        <v>131</v>
      </c>
      <c r="C287" s="1" t="s">
        <v>3189</v>
      </c>
      <c r="D287" s="1" t="s">
        <v>35</v>
      </c>
      <c r="E287" s="1" t="s">
        <v>359</v>
      </c>
      <c r="H287" s="1" t="str">
        <f t="shared" si="20"/>
        <v>Eastern Lancaster County</v>
      </c>
      <c r="I287" s="1">
        <f t="shared" si="21"/>
        <v>113362303</v>
      </c>
      <c r="J287" s="1">
        <f t="shared" si="22"/>
        <v>131</v>
      </c>
      <c r="K287" s="1" t="str">
        <f t="shared" si="23"/>
        <v>Southern</v>
      </c>
      <c r="L287" s="1" t="str">
        <f t="shared" si="24"/>
        <v>Lancaster</v>
      </c>
      <c r="O287" s="1" t="str">
        <v>Manheim Township</v>
      </c>
      <c r="P287" s="1">
        <v>113364503</v>
      </c>
      <c r="Q287" s="1">
        <v>238</v>
      </c>
      <c r="R287" s="1" t="str">
        <v>Southern</v>
      </c>
      <c r="S287" s="1" t="str">
        <v>Lancaster</v>
      </c>
    </row>
    <row r="288" spans="1:19" x14ac:dyDescent="0.35">
      <c r="A288" s="1">
        <v>113362403</v>
      </c>
      <c r="B288" s="1">
        <v>136</v>
      </c>
      <c r="C288" s="1" t="s">
        <v>3190</v>
      </c>
      <c r="D288" s="1" t="s">
        <v>35</v>
      </c>
      <c r="E288" s="1" t="s">
        <v>359</v>
      </c>
      <c r="H288" s="1" t="str">
        <f t="shared" si="20"/>
        <v>Elizabethtown Area</v>
      </c>
      <c r="I288" s="1">
        <f t="shared" si="21"/>
        <v>113362403</v>
      </c>
      <c r="J288" s="1">
        <f t="shared" si="22"/>
        <v>136</v>
      </c>
      <c r="K288" s="1" t="str">
        <f t="shared" si="23"/>
        <v>Southern</v>
      </c>
      <c r="L288" s="1" t="str">
        <f t="shared" si="24"/>
        <v>Lancaster</v>
      </c>
      <c r="O288" s="1" t="str">
        <v>Marion Center Area</v>
      </c>
      <c r="P288" s="1">
        <v>128325203</v>
      </c>
      <c r="Q288" s="1">
        <v>239</v>
      </c>
      <c r="R288" s="1" t="str">
        <v>Central-Western</v>
      </c>
      <c r="S288" s="1" t="str">
        <v>Indiana</v>
      </c>
    </row>
    <row r="289" spans="1:19" x14ac:dyDescent="0.35">
      <c r="A289" s="1">
        <v>113362603</v>
      </c>
      <c r="B289" s="1">
        <v>139</v>
      </c>
      <c r="C289" s="1" t="s">
        <v>3191</v>
      </c>
      <c r="D289" s="1" t="s">
        <v>35</v>
      </c>
      <c r="E289" s="1" t="s">
        <v>359</v>
      </c>
      <c r="H289" s="1" t="str">
        <f t="shared" si="20"/>
        <v>Ephrata Area</v>
      </c>
      <c r="I289" s="1">
        <f t="shared" si="21"/>
        <v>113362603</v>
      </c>
      <c r="J289" s="1">
        <f t="shared" si="22"/>
        <v>139</v>
      </c>
      <c r="K289" s="1" t="str">
        <f t="shared" si="23"/>
        <v>Southern</v>
      </c>
      <c r="L289" s="1" t="str">
        <f t="shared" si="24"/>
        <v>Lancaster</v>
      </c>
      <c r="O289" s="1" t="str">
        <v>Marple Newtown</v>
      </c>
      <c r="P289" s="1">
        <v>125235502</v>
      </c>
      <c r="Q289" s="1">
        <v>240</v>
      </c>
      <c r="R289" s="1" t="str">
        <v>Southeastern</v>
      </c>
      <c r="S289" s="1" t="str">
        <v>Delaware</v>
      </c>
    </row>
    <row r="290" spans="1:19" x14ac:dyDescent="0.35">
      <c r="A290" s="1">
        <v>113363103</v>
      </c>
      <c r="B290" s="1">
        <v>189</v>
      </c>
      <c r="C290" s="1" t="s">
        <v>3192</v>
      </c>
      <c r="D290" s="1" t="s">
        <v>35</v>
      </c>
      <c r="E290" s="1" t="s">
        <v>359</v>
      </c>
      <c r="H290" s="1" t="str">
        <f t="shared" si="20"/>
        <v>Hempfield</v>
      </c>
      <c r="I290" s="1">
        <f t="shared" si="21"/>
        <v>113363103</v>
      </c>
      <c r="J290" s="1">
        <f t="shared" si="22"/>
        <v>189</v>
      </c>
      <c r="K290" s="1" t="str">
        <f t="shared" si="23"/>
        <v>Southern</v>
      </c>
      <c r="L290" s="1" t="str">
        <f t="shared" si="24"/>
        <v>Lancaster</v>
      </c>
      <c r="O290" s="1" t="str">
        <v>Mars Area</v>
      </c>
      <c r="P290" s="1">
        <v>104105003</v>
      </c>
      <c r="Q290" s="1">
        <v>241</v>
      </c>
      <c r="R290" s="1" t="str">
        <v>Midwestern</v>
      </c>
      <c r="S290" s="1" t="str">
        <v>Butler</v>
      </c>
    </row>
    <row r="291" spans="1:19" x14ac:dyDescent="0.35">
      <c r="A291" s="1">
        <v>113363603</v>
      </c>
      <c r="B291" s="1">
        <v>221</v>
      </c>
      <c r="C291" s="1" t="s">
        <v>3193</v>
      </c>
      <c r="D291" s="1" t="s">
        <v>35</v>
      </c>
      <c r="E291" s="1" t="s">
        <v>359</v>
      </c>
      <c r="H291" s="1" t="str">
        <f t="shared" si="20"/>
        <v>Lampeter-Strasburg</v>
      </c>
      <c r="I291" s="1">
        <f t="shared" si="21"/>
        <v>113363603</v>
      </c>
      <c r="J291" s="1">
        <f t="shared" si="22"/>
        <v>221</v>
      </c>
      <c r="K291" s="1" t="str">
        <f t="shared" si="23"/>
        <v>Southern</v>
      </c>
      <c r="L291" s="1" t="str">
        <f t="shared" si="24"/>
        <v>Lancaster</v>
      </c>
      <c r="O291" s="1" t="str">
        <v>Mcguffey</v>
      </c>
      <c r="P291" s="1">
        <v>101633903</v>
      </c>
      <c r="Q291" s="1">
        <v>242</v>
      </c>
      <c r="R291" s="1" t="str">
        <v>Southwestern</v>
      </c>
      <c r="S291" s="1" t="str">
        <v>Washington</v>
      </c>
    </row>
    <row r="292" spans="1:19" x14ac:dyDescent="0.35">
      <c r="A292" s="1">
        <v>113363807</v>
      </c>
      <c r="B292" s="1">
        <v>543</v>
      </c>
      <c r="C292" s="1" t="s">
        <v>656</v>
      </c>
      <c r="D292" s="1" t="s">
        <v>35</v>
      </c>
      <c r="E292" s="1" t="s">
        <v>359</v>
      </c>
      <c r="H292" s="1" t="str">
        <f t="shared" si="20"/>
        <v>Lancaster County CTC</v>
      </c>
      <c r="I292" s="1">
        <f t="shared" si="21"/>
        <v>113363807</v>
      </c>
      <c r="J292" s="1">
        <f t="shared" si="22"/>
        <v>543</v>
      </c>
      <c r="K292" s="1" t="str">
        <f t="shared" si="23"/>
        <v>Southern</v>
      </c>
      <c r="L292" s="1" t="str">
        <f t="shared" si="24"/>
        <v>Lancaster</v>
      </c>
      <c r="O292" s="1" t="str">
        <v>Mckeesport Area</v>
      </c>
      <c r="P292" s="1">
        <v>103026002</v>
      </c>
      <c r="Q292" s="1">
        <v>243</v>
      </c>
      <c r="R292" s="1" t="str">
        <v>Western</v>
      </c>
      <c r="S292" s="1" t="str">
        <v>Allegheny</v>
      </c>
    </row>
    <row r="293" spans="1:19" x14ac:dyDescent="0.35">
      <c r="A293" s="1">
        <v>113364002</v>
      </c>
      <c r="B293" s="1">
        <v>222</v>
      </c>
      <c r="C293" s="1" t="s">
        <v>359</v>
      </c>
      <c r="D293" s="1" t="s">
        <v>35</v>
      </c>
      <c r="E293" s="1" t="s">
        <v>359</v>
      </c>
      <c r="H293" s="1" t="str">
        <f t="shared" si="20"/>
        <v>Lancaster</v>
      </c>
      <c r="I293" s="1">
        <f t="shared" si="21"/>
        <v>113364002</v>
      </c>
      <c r="J293" s="1">
        <f t="shared" si="22"/>
        <v>222</v>
      </c>
      <c r="K293" s="1" t="str">
        <f t="shared" si="23"/>
        <v>Southern</v>
      </c>
      <c r="L293" s="1" t="str">
        <f t="shared" si="24"/>
        <v>Lancaster</v>
      </c>
      <c r="O293" s="1" t="str">
        <v>Mckeesport Avts</v>
      </c>
      <c r="P293" s="1">
        <v>103026037</v>
      </c>
      <c r="Q293" s="1">
        <v>549</v>
      </c>
      <c r="R293" s="1" t="str">
        <v>Western</v>
      </c>
      <c r="S293" s="1" t="str">
        <v>Allegheny</v>
      </c>
    </row>
    <row r="294" spans="1:19" x14ac:dyDescent="0.35">
      <c r="A294" s="1">
        <v>113364403</v>
      </c>
      <c r="B294" s="1">
        <v>237</v>
      </c>
      <c r="C294" s="1" t="s">
        <v>3194</v>
      </c>
      <c r="D294" s="1" t="s">
        <v>35</v>
      </c>
      <c r="E294" s="1" t="s">
        <v>359</v>
      </c>
      <c r="H294" s="1" t="str">
        <f t="shared" si="20"/>
        <v>Manheim Central</v>
      </c>
      <c r="I294" s="1">
        <f t="shared" si="21"/>
        <v>113364403</v>
      </c>
      <c r="J294" s="1">
        <f t="shared" si="22"/>
        <v>237</v>
      </c>
      <c r="K294" s="1" t="str">
        <f t="shared" si="23"/>
        <v>Southern</v>
      </c>
      <c r="L294" s="1" t="str">
        <f t="shared" si="24"/>
        <v>Lancaster</v>
      </c>
      <c r="O294" s="1" t="str">
        <v>Mechanicsburg Area</v>
      </c>
      <c r="P294" s="1">
        <v>115216503</v>
      </c>
      <c r="Q294" s="1">
        <v>244</v>
      </c>
      <c r="R294" s="1" t="str">
        <v>Southern</v>
      </c>
      <c r="S294" s="1" t="str">
        <v>Cumberland</v>
      </c>
    </row>
    <row r="295" spans="1:19" x14ac:dyDescent="0.35">
      <c r="A295" s="1">
        <v>113364503</v>
      </c>
      <c r="B295" s="1">
        <v>238</v>
      </c>
      <c r="C295" s="1" t="s">
        <v>3195</v>
      </c>
      <c r="D295" s="1" t="s">
        <v>35</v>
      </c>
      <c r="E295" s="1" t="s">
        <v>359</v>
      </c>
      <c r="H295" s="1" t="str">
        <f t="shared" si="20"/>
        <v>Manheim Township</v>
      </c>
      <c r="I295" s="1">
        <f t="shared" si="21"/>
        <v>113364503</v>
      </c>
      <c r="J295" s="1">
        <f t="shared" si="22"/>
        <v>238</v>
      </c>
      <c r="K295" s="1" t="str">
        <f t="shared" si="23"/>
        <v>Southern</v>
      </c>
      <c r="L295" s="1" t="str">
        <f t="shared" si="24"/>
        <v>Lancaster</v>
      </c>
      <c r="O295" s="1" t="str">
        <v>Mercer Area</v>
      </c>
      <c r="P295" s="1">
        <v>104435003</v>
      </c>
      <c r="Q295" s="1">
        <v>245</v>
      </c>
      <c r="R295" s="1" t="str">
        <v>Midwestern</v>
      </c>
      <c r="S295" s="1" t="str">
        <v>Mercer</v>
      </c>
    </row>
    <row r="296" spans="1:19" x14ac:dyDescent="0.35">
      <c r="A296" s="1">
        <v>113365203</v>
      </c>
      <c r="B296" s="1">
        <v>324</v>
      </c>
      <c r="C296" s="1" t="s">
        <v>3196</v>
      </c>
      <c r="D296" s="1" t="s">
        <v>35</v>
      </c>
      <c r="E296" s="1" t="s">
        <v>359</v>
      </c>
      <c r="H296" s="1" t="str">
        <f t="shared" si="20"/>
        <v>Penn Manor</v>
      </c>
      <c r="I296" s="1">
        <f t="shared" si="21"/>
        <v>113365203</v>
      </c>
      <c r="J296" s="1">
        <f t="shared" si="22"/>
        <v>324</v>
      </c>
      <c r="K296" s="1" t="str">
        <f t="shared" si="23"/>
        <v>Southern</v>
      </c>
      <c r="L296" s="1" t="str">
        <f t="shared" si="24"/>
        <v>Lancaster</v>
      </c>
      <c r="O296" s="1" t="str">
        <v>Mercer County Career Center</v>
      </c>
      <c r="P296" s="1">
        <v>104435107</v>
      </c>
      <c r="Q296" s="1">
        <v>550</v>
      </c>
      <c r="R296" s="1" t="str">
        <v>Midwestern</v>
      </c>
      <c r="S296" s="1" t="str">
        <v>Mercer</v>
      </c>
    </row>
    <row r="297" spans="1:19" x14ac:dyDescent="0.35">
      <c r="A297" s="1">
        <v>113365303</v>
      </c>
      <c r="B297" s="1">
        <v>332</v>
      </c>
      <c r="C297" s="1" t="s">
        <v>3197</v>
      </c>
      <c r="D297" s="1" t="s">
        <v>35</v>
      </c>
      <c r="E297" s="1" t="s">
        <v>359</v>
      </c>
      <c r="H297" s="1" t="str">
        <f t="shared" si="20"/>
        <v>Pequea Valley</v>
      </c>
      <c r="I297" s="1">
        <f t="shared" si="21"/>
        <v>113365303</v>
      </c>
      <c r="J297" s="1">
        <f t="shared" si="22"/>
        <v>332</v>
      </c>
      <c r="K297" s="1" t="str">
        <f t="shared" si="23"/>
        <v>Southern</v>
      </c>
      <c r="L297" s="1" t="str">
        <f t="shared" si="24"/>
        <v>Lancaster</v>
      </c>
      <c r="O297" s="1" t="str">
        <v>Methacton</v>
      </c>
      <c r="P297" s="1">
        <v>123465303</v>
      </c>
      <c r="Q297" s="1">
        <v>246</v>
      </c>
      <c r="R297" s="1" t="str">
        <v>Mideastern</v>
      </c>
      <c r="S297" s="1" t="str">
        <v>Montgomery</v>
      </c>
    </row>
    <row r="298" spans="1:19" x14ac:dyDescent="0.35">
      <c r="A298" s="1">
        <v>113367003</v>
      </c>
      <c r="B298" s="1">
        <v>391</v>
      </c>
      <c r="C298" s="1" t="s">
        <v>3198</v>
      </c>
      <c r="D298" s="1" t="s">
        <v>35</v>
      </c>
      <c r="E298" s="1" t="s">
        <v>359</v>
      </c>
      <c r="H298" s="1" t="str">
        <f t="shared" si="20"/>
        <v>Solanco</v>
      </c>
      <c r="I298" s="1">
        <f t="shared" si="21"/>
        <v>113367003</v>
      </c>
      <c r="J298" s="1">
        <f t="shared" si="22"/>
        <v>391</v>
      </c>
      <c r="K298" s="1" t="str">
        <f t="shared" si="23"/>
        <v>Southern</v>
      </c>
      <c r="L298" s="1" t="str">
        <f t="shared" si="24"/>
        <v>Lancaster</v>
      </c>
      <c r="O298" s="1" t="str">
        <v>Meyersdale Area</v>
      </c>
      <c r="P298" s="1">
        <v>108565203</v>
      </c>
      <c r="Q298" s="1">
        <v>247</v>
      </c>
      <c r="R298" s="1" t="str">
        <v>Central-Western</v>
      </c>
      <c r="S298" s="1" t="str">
        <v>Somerset</v>
      </c>
    </row>
    <row r="299" spans="1:19" x14ac:dyDescent="0.35">
      <c r="A299" s="1">
        <v>113369003</v>
      </c>
      <c r="B299" s="1">
        <v>461</v>
      </c>
      <c r="C299" s="1" t="s">
        <v>3199</v>
      </c>
      <c r="D299" s="1" t="s">
        <v>35</v>
      </c>
      <c r="E299" s="1" t="s">
        <v>359</v>
      </c>
      <c r="H299" s="1" t="str">
        <f t="shared" si="20"/>
        <v>Warwick</v>
      </c>
      <c r="I299" s="1">
        <f t="shared" si="21"/>
        <v>113369003</v>
      </c>
      <c r="J299" s="1">
        <f t="shared" si="22"/>
        <v>461</v>
      </c>
      <c r="K299" s="1" t="str">
        <f t="shared" si="23"/>
        <v>Southern</v>
      </c>
      <c r="L299" s="1" t="str">
        <f t="shared" si="24"/>
        <v>Lancaster</v>
      </c>
      <c r="O299" s="1" t="str">
        <v>Mid Valley</v>
      </c>
      <c r="P299" s="1">
        <v>119355503</v>
      </c>
      <c r="Q299" s="1">
        <v>248</v>
      </c>
      <c r="R299" s="1" t="str">
        <v>Northeastern</v>
      </c>
      <c r="S299" s="1" t="str">
        <v>Lackawanna</v>
      </c>
    </row>
    <row r="300" spans="1:19" x14ac:dyDescent="0.35">
      <c r="A300" s="1">
        <v>113380303</v>
      </c>
      <c r="B300" s="1">
        <v>10</v>
      </c>
      <c r="C300" s="1" t="s">
        <v>3200</v>
      </c>
      <c r="D300" s="1" t="s">
        <v>35</v>
      </c>
      <c r="E300" s="1" t="s">
        <v>385</v>
      </c>
      <c r="H300" s="1" t="str">
        <f t="shared" si="20"/>
        <v>Annville-Cleona</v>
      </c>
      <c r="I300" s="1">
        <f t="shared" si="21"/>
        <v>113380303</v>
      </c>
      <c r="J300" s="1">
        <f t="shared" si="22"/>
        <v>10</v>
      </c>
      <c r="K300" s="1" t="str">
        <f t="shared" si="23"/>
        <v>Southern</v>
      </c>
      <c r="L300" s="1" t="str">
        <f t="shared" si="24"/>
        <v>Lebanon</v>
      </c>
      <c r="O300" s="1" t="str">
        <v>Middle Bucks Institute of Technology</v>
      </c>
      <c r="P300" s="1">
        <v>122097007</v>
      </c>
      <c r="Q300" s="1">
        <v>551</v>
      </c>
      <c r="R300" s="1" t="str">
        <v>Mideastern</v>
      </c>
      <c r="S300" s="1" t="str">
        <v>Bucks</v>
      </c>
    </row>
    <row r="301" spans="1:19" x14ac:dyDescent="0.35">
      <c r="A301" s="1">
        <v>113381303</v>
      </c>
      <c r="B301" s="1">
        <v>103</v>
      </c>
      <c r="C301" s="1" t="s">
        <v>3201</v>
      </c>
      <c r="D301" s="1" t="s">
        <v>35</v>
      </c>
      <c r="E301" s="1" t="s">
        <v>385</v>
      </c>
      <c r="H301" s="1" t="str">
        <f t="shared" si="20"/>
        <v>Cornwall-Lebanon</v>
      </c>
      <c r="I301" s="1">
        <f t="shared" si="21"/>
        <v>113381303</v>
      </c>
      <c r="J301" s="1">
        <f t="shared" si="22"/>
        <v>103</v>
      </c>
      <c r="K301" s="1" t="str">
        <f t="shared" si="23"/>
        <v>Southern</v>
      </c>
      <c r="L301" s="1" t="str">
        <f t="shared" si="24"/>
        <v>Lebanon</v>
      </c>
      <c r="O301" s="1" t="str">
        <v>Middletown Area</v>
      </c>
      <c r="P301" s="1">
        <v>115226003</v>
      </c>
      <c r="Q301" s="1">
        <v>250</v>
      </c>
      <c r="R301" s="1" t="str">
        <v>Southern</v>
      </c>
      <c r="S301" s="1" t="str">
        <v>Dauphin</v>
      </c>
    </row>
    <row r="302" spans="1:19" x14ac:dyDescent="0.35">
      <c r="A302" s="1">
        <v>113382303</v>
      </c>
      <c r="B302" s="1">
        <v>132</v>
      </c>
      <c r="C302" s="1" t="s">
        <v>3202</v>
      </c>
      <c r="D302" s="1" t="s">
        <v>35</v>
      </c>
      <c r="E302" s="1" t="s">
        <v>385</v>
      </c>
      <c r="H302" s="1" t="str">
        <f t="shared" si="20"/>
        <v>Eastern Lebanon County</v>
      </c>
      <c r="I302" s="1">
        <f t="shared" si="21"/>
        <v>113382303</v>
      </c>
      <c r="J302" s="1">
        <f t="shared" si="22"/>
        <v>132</v>
      </c>
      <c r="K302" s="1" t="str">
        <f t="shared" si="23"/>
        <v>Southern</v>
      </c>
      <c r="L302" s="1" t="str">
        <f t="shared" si="24"/>
        <v>Lebanon</v>
      </c>
      <c r="O302" s="1" t="str">
        <v>Midd-West</v>
      </c>
      <c r="P302" s="1">
        <v>116555003</v>
      </c>
      <c r="Q302" s="1">
        <v>249</v>
      </c>
      <c r="R302" s="1" t="str">
        <v>Central</v>
      </c>
      <c r="S302" s="1" t="str">
        <v>Snyder</v>
      </c>
    </row>
    <row r="303" spans="1:19" x14ac:dyDescent="0.35">
      <c r="A303" s="1">
        <v>113384307</v>
      </c>
      <c r="B303" s="1">
        <v>545</v>
      </c>
      <c r="C303" s="1" t="s">
        <v>658</v>
      </c>
      <c r="D303" s="1" t="s">
        <v>35</v>
      </c>
      <c r="E303" s="1" t="s">
        <v>385</v>
      </c>
      <c r="H303" s="1" t="str">
        <f t="shared" si="20"/>
        <v>Lebanon County CTC</v>
      </c>
      <c r="I303" s="1">
        <f t="shared" si="21"/>
        <v>113384307</v>
      </c>
      <c r="J303" s="1">
        <f t="shared" si="22"/>
        <v>545</v>
      </c>
      <c r="K303" s="1" t="str">
        <f t="shared" si="23"/>
        <v>Southern</v>
      </c>
      <c r="L303" s="1" t="str">
        <f t="shared" si="24"/>
        <v>Lebanon</v>
      </c>
      <c r="O303" s="1" t="str">
        <v>Midland Borough</v>
      </c>
      <c r="P303" s="1">
        <v>127045303</v>
      </c>
      <c r="Q303" s="1">
        <v>251</v>
      </c>
      <c r="R303" s="1" t="str">
        <v>Midwestern</v>
      </c>
      <c r="S303" s="1" t="str">
        <v>Beaver</v>
      </c>
    </row>
    <row r="304" spans="1:19" x14ac:dyDescent="0.35">
      <c r="A304" s="1">
        <v>113384603</v>
      </c>
      <c r="B304" s="1">
        <v>225</v>
      </c>
      <c r="C304" s="1" t="s">
        <v>385</v>
      </c>
      <c r="D304" s="1" t="s">
        <v>35</v>
      </c>
      <c r="E304" s="1" t="s">
        <v>385</v>
      </c>
      <c r="H304" s="1" t="str">
        <f t="shared" si="20"/>
        <v>Lebanon</v>
      </c>
      <c r="I304" s="1">
        <f t="shared" si="21"/>
        <v>113384603</v>
      </c>
      <c r="J304" s="1">
        <f t="shared" si="22"/>
        <v>225</v>
      </c>
      <c r="K304" s="1" t="str">
        <f t="shared" si="23"/>
        <v>Southern</v>
      </c>
      <c r="L304" s="1" t="str">
        <f t="shared" si="24"/>
        <v>Lebanon</v>
      </c>
      <c r="O304" s="1" t="str">
        <v>Mifflin County</v>
      </c>
      <c r="P304" s="1">
        <v>111444602</v>
      </c>
      <c r="Q304" s="1">
        <v>252</v>
      </c>
      <c r="R304" s="1" t="str">
        <v>Central</v>
      </c>
      <c r="S304" s="1" t="str">
        <v>Mifflin</v>
      </c>
    </row>
    <row r="305" spans="1:19" x14ac:dyDescent="0.35">
      <c r="A305" s="1">
        <v>113385003</v>
      </c>
      <c r="B305" s="1">
        <v>298</v>
      </c>
      <c r="C305" s="1" t="s">
        <v>3203</v>
      </c>
      <c r="D305" s="1" t="s">
        <v>35</v>
      </c>
      <c r="E305" s="1" t="s">
        <v>385</v>
      </c>
      <c r="H305" s="1" t="str">
        <f t="shared" si="20"/>
        <v>Northern Lebanon</v>
      </c>
      <c r="I305" s="1">
        <f t="shared" si="21"/>
        <v>113385003</v>
      </c>
      <c r="J305" s="1">
        <f t="shared" si="22"/>
        <v>298</v>
      </c>
      <c r="K305" s="1" t="str">
        <f t="shared" si="23"/>
        <v>Southern</v>
      </c>
      <c r="L305" s="1" t="str">
        <f t="shared" si="24"/>
        <v>Lebanon</v>
      </c>
      <c r="O305" s="1" t="str">
        <v>Mifflin County Academy of Science and Technology</v>
      </c>
      <c r="P305" s="1">
        <v>111444307</v>
      </c>
      <c r="Q305" s="1">
        <v>552</v>
      </c>
      <c r="R305" s="1" t="str">
        <v>Central</v>
      </c>
      <c r="S305" s="1" t="str">
        <v>Mifflin</v>
      </c>
    </row>
    <row r="306" spans="1:19" x14ac:dyDescent="0.35">
      <c r="A306" s="1">
        <v>113385303</v>
      </c>
      <c r="B306" s="1">
        <v>318</v>
      </c>
      <c r="C306" s="1" t="s">
        <v>3204</v>
      </c>
      <c r="D306" s="1" t="s">
        <v>35</v>
      </c>
      <c r="E306" s="1" t="s">
        <v>385</v>
      </c>
      <c r="H306" s="1" t="str">
        <f t="shared" si="20"/>
        <v>Palmyra Area</v>
      </c>
      <c r="I306" s="1">
        <f t="shared" si="21"/>
        <v>113385303</v>
      </c>
      <c r="J306" s="1">
        <f t="shared" si="22"/>
        <v>318</v>
      </c>
      <c r="K306" s="1" t="str">
        <f t="shared" si="23"/>
        <v>Southern</v>
      </c>
      <c r="L306" s="1" t="str">
        <f t="shared" si="24"/>
        <v>Lebanon</v>
      </c>
      <c r="O306" s="1" t="str">
        <v>Mifflinburg Area</v>
      </c>
      <c r="P306" s="1">
        <v>116605003</v>
      </c>
      <c r="Q306" s="1">
        <v>253</v>
      </c>
      <c r="R306" s="1" t="str">
        <v>Central</v>
      </c>
      <c r="S306" s="1" t="str">
        <v>Union</v>
      </c>
    </row>
    <row r="307" spans="1:19" x14ac:dyDescent="0.35">
      <c r="A307" s="1">
        <v>114060503</v>
      </c>
      <c r="B307" s="1">
        <v>11</v>
      </c>
      <c r="C307" s="1" t="s">
        <v>3205</v>
      </c>
      <c r="D307" s="1" t="s">
        <v>118</v>
      </c>
      <c r="E307" s="1" t="s">
        <v>117</v>
      </c>
      <c r="H307" s="1" t="str">
        <f t="shared" si="20"/>
        <v>Antietam</v>
      </c>
      <c r="I307" s="1">
        <f t="shared" si="21"/>
        <v>114060503</v>
      </c>
      <c r="J307" s="1">
        <f t="shared" si="22"/>
        <v>11</v>
      </c>
      <c r="K307" s="1" t="str">
        <f t="shared" si="23"/>
        <v>Eastern</v>
      </c>
      <c r="L307" s="1" t="str">
        <f t="shared" si="24"/>
        <v>Berks</v>
      </c>
      <c r="O307" s="1" t="str">
        <v>Mifflin-Juniata Ctc</v>
      </c>
      <c r="P307" s="1">
        <v>111444207</v>
      </c>
      <c r="Q307" s="1">
        <v>553</v>
      </c>
      <c r="R307" s="1" t="str">
        <v>Central</v>
      </c>
      <c r="S307" s="1" t="str">
        <v>Mifflin</v>
      </c>
    </row>
    <row r="308" spans="1:19" x14ac:dyDescent="0.35">
      <c r="A308" s="1">
        <v>114060557</v>
      </c>
      <c r="B308" s="1">
        <v>506</v>
      </c>
      <c r="C308" s="1" t="s">
        <v>624</v>
      </c>
      <c r="D308" s="1" t="s">
        <v>118</v>
      </c>
      <c r="E308" s="1" t="s">
        <v>117</v>
      </c>
      <c r="H308" s="1" t="str">
        <f t="shared" si="20"/>
        <v>Berks CTC</v>
      </c>
      <c r="I308" s="1">
        <f t="shared" si="21"/>
        <v>114060557</v>
      </c>
      <c r="J308" s="1">
        <f t="shared" si="22"/>
        <v>506</v>
      </c>
      <c r="K308" s="1" t="str">
        <f t="shared" si="23"/>
        <v>Eastern</v>
      </c>
      <c r="L308" s="1" t="str">
        <f t="shared" si="24"/>
        <v>Berks</v>
      </c>
      <c r="O308" s="1" t="str">
        <v>Millcreek Township</v>
      </c>
      <c r="P308" s="1">
        <v>105257602</v>
      </c>
      <c r="Q308" s="1">
        <v>254</v>
      </c>
      <c r="R308" s="1" t="str">
        <v>Northwestern</v>
      </c>
      <c r="S308" s="1" t="str">
        <v>Erie</v>
      </c>
    </row>
    <row r="309" spans="1:19" x14ac:dyDescent="0.35">
      <c r="A309" s="1">
        <v>114060753</v>
      </c>
      <c r="B309" s="1">
        <v>44</v>
      </c>
      <c r="C309" s="1" t="s">
        <v>3206</v>
      </c>
      <c r="D309" s="1" t="s">
        <v>118</v>
      </c>
      <c r="E309" s="1" t="s">
        <v>117</v>
      </c>
      <c r="H309" s="1" t="str">
        <f t="shared" si="20"/>
        <v>Boyertown Area</v>
      </c>
      <c r="I309" s="1">
        <f t="shared" si="21"/>
        <v>114060753</v>
      </c>
      <c r="J309" s="1">
        <f t="shared" si="22"/>
        <v>44</v>
      </c>
      <c r="K309" s="1" t="str">
        <f t="shared" si="23"/>
        <v>Eastern</v>
      </c>
      <c r="L309" s="1" t="str">
        <f t="shared" si="24"/>
        <v>Berks</v>
      </c>
      <c r="O309" s="1" t="str">
        <v>Millersburg Area</v>
      </c>
      <c r="P309" s="1">
        <v>115226103</v>
      </c>
      <c r="Q309" s="1">
        <v>255</v>
      </c>
      <c r="R309" s="1" t="str">
        <v>Southern</v>
      </c>
      <c r="S309" s="1" t="str">
        <v>Dauphin</v>
      </c>
    </row>
    <row r="310" spans="1:19" x14ac:dyDescent="0.35">
      <c r="A310" s="1">
        <v>114060853</v>
      </c>
      <c r="B310" s="1">
        <v>46</v>
      </c>
      <c r="C310" s="1" t="s">
        <v>3207</v>
      </c>
      <c r="D310" s="1" t="s">
        <v>118</v>
      </c>
      <c r="E310" s="1" t="s">
        <v>117</v>
      </c>
      <c r="H310" s="1" t="str">
        <f t="shared" si="20"/>
        <v>Brandywine Heights Area</v>
      </c>
      <c r="I310" s="1">
        <f t="shared" si="21"/>
        <v>114060853</v>
      </c>
      <c r="J310" s="1">
        <f t="shared" si="22"/>
        <v>46</v>
      </c>
      <c r="K310" s="1" t="str">
        <f t="shared" si="23"/>
        <v>Eastern</v>
      </c>
      <c r="L310" s="1" t="str">
        <f t="shared" si="24"/>
        <v>Berks</v>
      </c>
      <c r="O310" s="1" t="str">
        <v>Millville Area</v>
      </c>
      <c r="P310" s="1">
        <v>116195004</v>
      </c>
      <c r="Q310" s="1">
        <v>256</v>
      </c>
      <c r="R310" s="1" t="str">
        <v>Northeastern</v>
      </c>
      <c r="S310" s="1" t="str">
        <v>Columbia</v>
      </c>
    </row>
    <row r="311" spans="1:19" x14ac:dyDescent="0.35">
      <c r="A311" s="1">
        <v>114061103</v>
      </c>
      <c r="B311" s="1">
        <v>101</v>
      </c>
      <c r="C311" s="1" t="s">
        <v>3208</v>
      </c>
      <c r="D311" s="1" t="s">
        <v>118</v>
      </c>
      <c r="E311" s="1" t="s">
        <v>117</v>
      </c>
      <c r="H311" s="1" t="str">
        <f t="shared" si="20"/>
        <v>Conrad Weiser Area</v>
      </c>
      <c r="I311" s="1">
        <f t="shared" si="21"/>
        <v>114061103</v>
      </c>
      <c r="J311" s="1">
        <f t="shared" si="22"/>
        <v>101</v>
      </c>
      <c r="K311" s="1" t="str">
        <f t="shared" si="23"/>
        <v>Eastern</v>
      </c>
      <c r="L311" s="1" t="str">
        <f t="shared" si="24"/>
        <v>Berks</v>
      </c>
      <c r="O311" s="1" t="str">
        <v>Milton Area</v>
      </c>
      <c r="P311" s="1">
        <v>116495003</v>
      </c>
      <c r="Q311" s="1">
        <v>257</v>
      </c>
      <c r="R311" s="1" t="str">
        <v>Northeastern</v>
      </c>
      <c r="S311" s="1" t="str">
        <v>Northumberland</v>
      </c>
    </row>
    <row r="312" spans="1:19" x14ac:dyDescent="0.35">
      <c r="A312" s="1">
        <v>114061503</v>
      </c>
      <c r="B312" s="1">
        <v>114</v>
      </c>
      <c r="C312" s="1" t="s">
        <v>3209</v>
      </c>
      <c r="D312" s="1" t="s">
        <v>118</v>
      </c>
      <c r="E312" s="1" t="s">
        <v>117</v>
      </c>
      <c r="H312" s="1" t="str">
        <f t="shared" si="20"/>
        <v>Daniel Boone Area</v>
      </c>
      <c r="I312" s="1">
        <f t="shared" si="21"/>
        <v>114061503</v>
      </c>
      <c r="J312" s="1">
        <f t="shared" si="22"/>
        <v>114</v>
      </c>
      <c r="K312" s="1" t="str">
        <f t="shared" si="23"/>
        <v>Eastern</v>
      </c>
      <c r="L312" s="1" t="str">
        <f t="shared" si="24"/>
        <v>Berks</v>
      </c>
      <c r="O312" s="1" t="str">
        <v>Minersville Area</v>
      </c>
      <c r="P312" s="1">
        <v>129544703</v>
      </c>
      <c r="Q312" s="1">
        <v>258</v>
      </c>
      <c r="R312" s="1" t="str">
        <v>Eastern</v>
      </c>
      <c r="S312" s="1" t="str">
        <v>Schuylkill</v>
      </c>
    </row>
    <row r="313" spans="1:19" x14ac:dyDescent="0.35">
      <c r="A313" s="1">
        <v>114062003</v>
      </c>
      <c r="B313" s="1">
        <v>142</v>
      </c>
      <c r="C313" s="1" t="s">
        <v>3210</v>
      </c>
      <c r="D313" s="1" t="s">
        <v>118</v>
      </c>
      <c r="E313" s="1" t="s">
        <v>117</v>
      </c>
      <c r="H313" s="1" t="str">
        <f t="shared" si="20"/>
        <v>Exeter Township</v>
      </c>
      <c r="I313" s="1">
        <f t="shared" si="21"/>
        <v>114062003</v>
      </c>
      <c r="J313" s="1">
        <f t="shared" si="22"/>
        <v>142</v>
      </c>
      <c r="K313" s="1" t="str">
        <f t="shared" si="23"/>
        <v>Eastern</v>
      </c>
      <c r="L313" s="1" t="str">
        <f t="shared" si="24"/>
        <v>Berks</v>
      </c>
      <c r="O313" s="1" t="str">
        <v>Mohawk Area</v>
      </c>
      <c r="P313" s="1">
        <v>104375003</v>
      </c>
      <c r="Q313" s="1">
        <v>259</v>
      </c>
      <c r="R313" s="1" t="str">
        <v>Midwestern</v>
      </c>
      <c r="S313" s="1" t="str">
        <v>Lawrence</v>
      </c>
    </row>
    <row r="314" spans="1:19" x14ac:dyDescent="0.35">
      <c r="A314" s="1">
        <v>114062503</v>
      </c>
      <c r="B314" s="1">
        <v>148</v>
      </c>
      <c r="C314" s="1" t="s">
        <v>3211</v>
      </c>
      <c r="D314" s="1" t="s">
        <v>118</v>
      </c>
      <c r="E314" s="1" t="s">
        <v>117</v>
      </c>
      <c r="H314" s="1" t="str">
        <f t="shared" si="20"/>
        <v>Fleetwood Area</v>
      </c>
      <c r="I314" s="1">
        <f t="shared" si="21"/>
        <v>114062503</v>
      </c>
      <c r="J314" s="1">
        <f t="shared" si="22"/>
        <v>148</v>
      </c>
      <c r="K314" s="1" t="str">
        <f t="shared" si="23"/>
        <v>Eastern</v>
      </c>
      <c r="L314" s="1" t="str">
        <f t="shared" si="24"/>
        <v>Berks</v>
      </c>
      <c r="O314" s="1" t="str">
        <v>Mon Valley CTC</v>
      </c>
      <c r="P314" s="1">
        <v>101634207</v>
      </c>
      <c r="Q314" s="1">
        <v>554</v>
      </c>
      <c r="R314" s="1" t="str">
        <v>Southwestern</v>
      </c>
      <c r="S314" s="1" t="str">
        <v>Washington</v>
      </c>
    </row>
    <row r="315" spans="1:19" x14ac:dyDescent="0.35">
      <c r="A315" s="1">
        <v>114063003</v>
      </c>
      <c r="B315" s="1">
        <v>168</v>
      </c>
      <c r="C315" s="1" t="s">
        <v>3212</v>
      </c>
      <c r="D315" s="1" t="s">
        <v>118</v>
      </c>
      <c r="E315" s="1" t="s">
        <v>117</v>
      </c>
      <c r="H315" s="1" t="str">
        <f t="shared" si="20"/>
        <v>Governor Mifflin</v>
      </c>
      <c r="I315" s="1">
        <f t="shared" si="21"/>
        <v>114063003</v>
      </c>
      <c r="J315" s="1">
        <f t="shared" si="22"/>
        <v>168</v>
      </c>
      <c r="K315" s="1" t="str">
        <f t="shared" si="23"/>
        <v>Eastern</v>
      </c>
      <c r="L315" s="1" t="str">
        <f t="shared" si="24"/>
        <v>Berks</v>
      </c>
      <c r="O315" s="1" t="str">
        <v>Monessen City</v>
      </c>
      <c r="P315" s="1">
        <v>107655803</v>
      </c>
      <c r="Q315" s="1">
        <v>260</v>
      </c>
      <c r="R315" s="1" t="str">
        <v>Southwestern</v>
      </c>
      <c r="S315" s="1" t="str">
        <v>Westmoreland</v>
      </c>
    </row>
    <row r="316" spans="1:19" x14ac:dyDescent="0.35">
      <c r="A316" s="1">
        <v>114063503</v>
      </c>
      <c r="B316" s="1">
        <v>179</v>
      </c>
      <c r="C316" s="1" t="s">
        <v>3213</v>
      </c>
      <c r="D316" s="1" t="s">
        <v>118</v>
      </c>
      <c r="E316" s="1" t="s">
        <v>117</v>
      </c>
      <c r="H316" s="1" t="str">
        <f t="shared" si="20"/>
        <v>Hamburg Area</v>
      </c>
      <c r="I316" s="1">
        <f t="shared" si="21"/>
        <v>114063503</v>
      </c>
      <c r="J316" s="1">
        <f t="shared" si="22"/>
        <v>179</v>
      </c>
      <c r="K316" s="1" t="str">
        <f t="shared" si="23"/>
        <v>Eastern</v>
      </c>
      <c r="L316" s="1" t="str">
        <f t="shared" si="24"/>
        <v>Berks</v>
      </c>
      <c r="O316" s="1" t="str">
        <v>Moniteau</v>
      </c>
      <c r="P316" s="1">
        <v>104105353</v>
      </c>
      <c r="Q316" s="1">
        <v>261</v>
      </c>
      <c r="R316" s="1" t="str">
        <v>Midwestern</v>
      </c>
      <c r="S316" s="1" t="str">
        <v>Butler</v>
      </c>
    </row>
    <row r="317" spans="1:19" x14ac:dyDescent="0.35">
      <c r="A317" s="1">
        <v>114064003</v>
      </c>
      <c r="B317" s="1">
        <v>216</v>
      </c>
      <c r="C317" s="1" t="s">
        <v>3214</v>
      </c>
      <c r="D317" s="1" t="s">
        <v>118</v>
      </c>
      <c r="E317" s="1" t="s">
        <v>117</v>
      </c>
      <c r="H317" s="1" t="str">
        <f t="shared" si="20"/>
        <v>Kutztown Area</v>
      </c>
      <c r="I317" s="1">
        <f t="shared" si="21"/>
        <v>114064003</v>
      </c>
      <c r="J317" s="1">
        <f t="shared" si="22"/>
        <v>216</v>
      </c>
      <c r="K317" s="1" t="str">
        <f t="shared" si="23"/>
        <v>Eastern</v>
      </c>
      <c r="L317" s="1" t="str">
        <f t="shared" si="24"/>
        <v>Berks</v>
      </c>
      <c r="O317" s="1" t="str">
        <v>Monroe Career &amp; Tech Inst</v>
      </c>
      <c r="P317" s="1">
        <v>120454507</v>
      </c>
      <c r="Q317" s="1">
        <v>555</v>
      </c>
      <c r="R317" s="1" t="str">
        <v>Northeastern</v>
      </c>
      <c r="S317" s="1" t="str">
        <v>Monroe</v>
      </c>
    </row>
    <row r="318" spans="1:19" x14ac:dyDescent="0.35">
      <c r="A318" s="1">
        <v>114065503</v>
      </c>
      <c r="B318" s="1">
        <v>274</v>
      </c>
      <c r="C318" s="1" t="s">
        <v>3215</v>
      </c>
      <c r="D318" s="1" t="s">
        <v>118</v>
      </c>
      <c r="E318" s="1" t="s">
        <v>117</v>
      </c>
      <c r="H318" s="1" t="str">
        <f t="shared" si="20"/>
        <v>Muhlenberg</v>
      </c>
      <c r="I318" s="1">
        <f t="shared" si="21"/>
        <v>114065503</v>
      </c>
      <c r="J318" s="1">
        <f t="shared" si="22"/>
        <v>274</v>
      </c>
      <c r="K318" s="1" t="str">
        <f t="shared" si="23"/>
        <v>Eastern</v>
      </c>
      <c r="L318" s="1" t="str">
        <f t="shared" si="24"/>
        <v>Berks</v>
      </c>
      <c r="O318" s="1" t="str">
        <v>Montgomery Area</v>
      </c>
      <c r="P318" s="1">
        <v>117415004</v>
      </c>
      <c r="Q318" s="1">
        <v>262</v>
      </c>
      <c r="R318" s="1" t="str">
        <v>Central</v>
      </c>
      <c r="S318" s="1" t="str">
        <v>Lycoming</v>
      </c>
    </row>
    <row r="319" spans="1:19" x14ac:dyDescent="0.35">
      <c r="A319" s="1">
        <v>114066503</v>
      </c>
      <c r="B319" s="1">
        <v>311</v>
      </c>
      <c r="C319" s="1" t="s">
        <v>3216</v>
      </c>
      <c r="D319" s="1" t="s">
        <v>118</v>
      </c>
      <c r="E319" s="1" t="s">
        <v>117</v>
      </c>
      <c r="H319" s="1" t="str">
        <f t="shared" si="20"/>
        <v>Oley Valley</v>
      </c>
      <c r="I319" s="1">
        <f t="shared" si="21"/>
        <v>114066503</v>
      </c>
      <c r="J319" s="1">
        <f t="shared" si="22"/>
        <v>311</v>
      </c>
      <c r="K319" s="1" t="str">
        <f t="shared" si="23"/>
        <v>Eastern</v>
      </c>
      <c r="L319" s="1" t="str">
        <f t="shared" si="24"/>
        <v>Berks</v>
      </c>
      <c r="O319" s="1" t="str">
        <v>Montour</v>
      </c>
      <c r="P319" s="1">
        <v>103026303</v>
      </c>
      <c r="Q319" s="1">
        <v>263</v>
      </c>
      <c r="R319" s="1" t="str">
        <v>Western</v>
      </c>
      <c r="S319" s="1" t="str">
        <v>Allegheny</v>
      </c>
    </row>
    <row r="320" spans="1:19" x14ac:dyDescent="0.35">
      <c r="A320" s="1">
        <v>114067002</v>
      </c>
      <c r="B320" s="1">
        <v>355</v>
      </c>
      <c r="C320" s="1" t="s">
        <v>3217</v>
      </c>
      <c r="D320" s="1" t="s">
        <v>118</v>
      </c>
      <c r="E320" s="1" t="s">
        <v>117</v>
      </c>
      <c r="H320" s="1" t="str">
        <f t="shared" si="20"/>
        <v>Reading</v>
      </c>
      <c r="I320" s="1">
        <f t="shared" si="21"/>
        <v>114067002</v>
      </c>
      <c r="J320" s="1">
        <f t="shared" si="22"/>
        <v>355</v>
      </c>
      <c r="K320" s="1" t="str">
        <f t="shared" si="23"/>
        <v>Eastern</v>
      </c>
      <c r="L320" s="1" t="str">
        <f t="shared" si="24"/>
        <v>Berks</v>
      </c>
      <c r="O320" s="1" t="str">
        <v>Montoursville Area</v>
      </c>
      <c r="P320" s="1">
        <v>117415103</v>
      </c>
      <c r="Q320" s="1">
        <v>264</v>
      </c>
      <c r="R320" s="1" t="str">
        <v>Central</v>
      </c>
      <c r="S320" s="1" t="str">
        <v>Lycoming</v>
      </c>
    </row>
    <row r="321" spans="1:19" x14ac:dyDescent="0.35">
      <c r="A321" s="1">
        <v>114067107</v>
      </c>
      <c r="B321" s="1">
        <v>564</v>
      </c>
      <c r="C321" s="1" t="s">
        <v>625</v>
      </c>
      <c r="D321" s="1" t="s">
        <v>118</v>
      </c>
      <c r="E321" s="1" t="s">
        <v>117</v>
      </c>
      <c r="H321" s="1" t="str">
        <f t="shared" si="20"/>
        <v>Reading Muhlenberg CTC</v>
      </c>
      <c r="I321" s="1">
        <f t="shared" si="21"/>
        <v>114067107</v>
      </c>
      <c r="J321" s="1">
        <f t="shared" si="22"/>
        <v>564</v>
      </c>
      <c r="K321" s="1" t="str">
        <f t="shared" si="23"/>
        <v>Eastern</v>
      </c>
      <c r="L321" s="1" t="str">
        <f t="shared" si="24"/>
        <v>Berks</v>
      </c>
      <c r="O321" s="1" t="str">
        <v>Montrose Area</v>
      </c>
      <c r="P321" s="1">
        <v>119584503</v>
      </c>
      <c r="Q321" s="1">
        <v>265</v>
      </c>
      <c r="R321" s="1" t="str">
        <v>Northeastern</v>
      </c>
      <c r="S321" s="1" t="str">
        <v>Susquehanna</v>
      </c>
    </row>
    <row r="322" spans="1:19" x14ac:dyDescent="0.35">
      <c r="A322" s="1">
        <v>114067503</v>
      </c>
      <c r="B322" s="1">
        <v>375</v>
      </c>
      <c r="C322" s="1" t="s">
        <v>3218</v>
      </c>
      <c r="D322" s="1" t="s">
        <v>118</v>
      </c>
      <c r="E322" s="1" t="s">
        <v>117</v>
      </c>
      <c r="H322" s="1" t="str">
        <f t="shared" ref="H322:H385" si="25">C322</f>
        <v>Schuylkill Valley</v>
      </c>
      <c r="I322" s="1">
        <f t="shared" ref="I322:I385" si="26">A322</f>
        <v>114067503</v>
      </c>
      <c r="J322" s="1">
        <f t="shared" ref="J322:J385" si="27">B322</f>
        <v>375</v>
      </c>
      <c r="K322" s="1" t="str">
        <f t="shared" ref="K322:K385" si="28">D322</f>
        <v>Eastern</v>
      </c>
      <c r="L322" s="1" t="str">
        <f t="shared" ref="L322:L385" si="29">E322</f>
        <v>Berks</v>
      </c>
      <c r="O322" s="1" t="str">
        <v>Moon Area</v>
      </c>
      <c r="P322" s="1">
        <v>103026343</v>
      </c>
      <c r="Q322" s="1">
        <v>266</v>
      </c>
      <c r="R322" s="1" t="str">
        <v>Western</v>
      </c>
      <c r="S322" s="1" t="str">
        <v>Allegheny</v>
      </c>
    </row>
    <row r="323" spans="1:19" x14ac:dyDescent="0.35">
      <c r="A323" s="1">
        <v>114068003</v>
      </c>
      <c r="B323" s="1">
        <v>434</v>
      </c>
      <c r="C323" s="1" t="s">
        <v>3219</v>
      </c>
      <c r="D323" s="1" t="s">
        <v>118</v>
      </c>
      <c r="E323" s="1" t="s">
        <v>117</v>
      </c>
      <c r="H323" s="1" t="str">
        <f t="shared" si="25"/>
        <v>Tulpehocken Area</v>
      </c>
      <c r="I323" s="1">
        <f t="shared" si="26"/>
        <v>114068003</v>
      </c>
      <c r="J323" s="1">
        <f t="shared" si="27"/>
        <v>434</v>
      </c>
      <c r="K323" s="1" t="str">
        <f t="shared" si="28"/>
        <v>Eastern</v>
      </c>
      <c r="L323" s="1" t="str">
        <f t="shared" si="29"/>
        <v>Berks</v>
      </c>
      <c r="O323" s="1" t="str">
        <v>Morrisville Borough</v>
      </c>
      <c r="P323" s="1">
        <v>122097203</v>
      </c>
      <c r="Q323" s="1">
        <v>267</v>
      </c>
      <c r="R323" s="1" t="str">
        <v>Mideastern</v>
      </c>
      <c r="S323" s="1" t="str">
        <v>Bucks</v>
      </c>
    </row>
    <row r="324" spans="1:19" x14ac:dyDescent="0.35">
      <c r="A324" s="1">
        <v>114068103</v>
      </c>
      <c r="B324" s="1">
        <v>439</v>
      </c>
      <c r="C324" s="1" t="s">
        <v>3220</v>
      </c>
      <c r="D324" s="1" t="s">
        <v>118</v>
      </c>
      <c r="E324" s="1" t="s">
        <v>117</v>
      </c>
      <c r="H324" s="1" t="str">
        <f t="shared" si="25"/>
        <v>Twin Valley</v>
      </c>
      <c r="I324" s="1">
        <f t="shared" si="26"/>
        <v>114068103</v>
      </c>
      <c r="J324" s="1">
        <f t="shared" si="27"/>
        <v>439</v>
      </c>
      <c r="K324" s="1" t="str">
        <f t="shared" si="28"/>
        <v>Eastern</v>
      </c>
      <c r="L324" s="1" t="str">
        <f t="shared" si="29"/>
        <v>Berks</v>
      </c>
      <c r="O324" s="1" t="str">
        <v>Moshannon Valley</v>
      </c>
      <c r="P324" s="1">
        <v>110175003</v>
      </c>
      <c r="Q324" s="1">
        <v>268</v>
      </c>
      <c r="R324" s="1" t="str">
        <v>Central</v>
      </c>
      <c r="S324" s="1" t="str">
        <v>Clearfield</v>
      </c>
    </row>
    <row r="325" spans="1:19" x14ac:dyDescent="0.35">
      <c r="A325" s="1">
        <v>114069103</v>
      </c>
      <c r="B325" s="1">
        <v>489</v>
      </c>
      <c r="C325" s="1" t="s">
        <v>3221</v>
      </c>
      <c r="D325" s="1" t="s">
        <v>118</v>
      </c>
      <c r="E325" s="1" t="s">
        <v>117</v>
      </c>
      <c r="H325" s="1" t="str">
        <f t="shared" si="25"/>
        <v>Wilson</v>
      </c>
      <c r="I325" s="1">
        <f t="shared" si="26"/>
        <v>114069103</v>
      </c>
      <c r="J325" s="1">
        <f t="shared" si="27"/>
        <v>489</v>
      </c>
      <c r="K325" s="1" t="str">
        <f t="shared" si="28"/>
        <v>Eastern</v>
      </c>
      <c r="L325" s="1" t="str">
        <f t="shared" si="29"/>
        <v>Berks</v>
      </c>
      <c r="O325" s="1" t="str">
        <v>Mount Lebanon</v>
      </c>
      <c r="P325" s="1">
        <v>103026402</v>
      </c>
      <c r="Q325" s="1">
        <v>269</v>
      </c>
      <c r="R325" s="1" t="str">
        <v>Western</v>
      </c>
      <c r="S325" s="1" t="str">
        <v>Allegheny</v>
      </c>
    </row>
    <row r="326" spans="1:19" x14ac:dyDescent="0.35">
      <c r="A326" s="1">
        <v>114069353</v>
      </c>
      <c r="B326" s="1">
        <v>497</v>
      </c>
      <c r="C326" s="1" t="s">
        <v>3222</v>
      </c>
      <c r="D326" s="1" t="s">
        <v>118</v>
      </c>
      <c r="E326" s="1" t="s">
        <v>117</v>
      </c>
      <c r="H326" s="1" t="str">
        <f t="shared" si="25"/>
        <v>Wyomissing Area</v>
      </c>
      <c r="I326" s="1">
        <f t="shared" si="26"/>
        <v>114069353</v>
      </c>
      <c r="J326" s="1">
        <f t="shared" si="27"/>
        <v>497</v>
      </c>
      <c r="K326" s="1" t="str">
        <f t="shared" si="28"/>
        <v>Eastern</v>
      </c>
      <c r="L326" s="1" t="str">
        <f t="shared" si="29"/>
        <v>Berks</v>
      </c>
      <c r="O326" s="1" t="str">
        <v>Mount Union Area</v>
      </c>
      <c r="P326" s="1">
        <v>111316003</v>
      </c>
      <c r="Q326" s="1">
        <v>270</v>
      </c>
      <c r="R326" s="1" t="str">
        <v>Central</v>
      </c>
      <c r="S326" s="1" t="str">
        <v>Huntingdon</v>
      </c>
    </row>
    <row r="327" spans="1:19" x14ac:dyDescent="0.35">
      <c r="A327" s="1">
        <v>115210503</v>
      </c>
      <c r="B327" s="1">
        <v>37</v>
      </c>
      <c r="C327" s="1" t="s">
        <v>3223</v>
      </c>
      <c r="D327" s="1" t="s">
        <v>35</v>
      </c>
      <c r="E327" s="1" t="s">
        <v>249</v>
      </c>
      <c r="H327" s="1" t="str">
        <f t="shared" si="25"/>
        <v>Big Spring</v>
      </c>
      <c r="I327" s="1">
        <f t="shared" si="26"/>
        <v>115210503</v>
      </c>
      <c r="J327" s="1">
        <f t="shared" si="27"/>
        <v>37</v>
      </c>
      <c r="K327" s="1" t="str">
        <f t="shared" si="28"/>
        <v>Southern</v>
      </c>
      <c r="L327" s="1" t="str">
        <f t="shared" si="29"/>
        <v>Cumberland</v>
      </c>
      <c r="O327" s="1" t="str">
        <v>Mountain View</v>
      </c>
      <c r="P327" s="1">
        <v>119584603</v>
      </c>
      <c r="Q327" s="1">
        <v>271</v>
      </c>
      <c r="R327" s="1" t="str">
        <v>Northeastern</v>
      </c>
      <c r="S327" s="1" t="str">
        <v>Susquehanna</v>
      </c>
    </row>
    <row r="328" spans="1:19" x14ac:dyDescent="0.35">
      <c r="A328" s="1">
        <v>115211003</v>
      </c>
      <c r="B328" s="1">
        <v>60</v>
      </c>
      <c r="C328" s="1" t="s">
        <v>3224</v>
      </c>
      <c r="D328" s="1" t="s">
        <v>35</v>
      </c>
      <c r="E328" s="1" t="s">
        <v>249</v>
      </c>
      <c r="H328" s="1" t="str">
        <f t="shared" si="25"/>
        <v>Camp Hill</v>
      </c>
      <c r="I328" s="1">
        <f t="shared" si="26"/>
        <v>115211003</v>
      </c>
      <c r="J328" s="1">
        <f t="shared" si="27"/>
        <v>60</v>
      </c>
      <c r="K328" s="1" t="str">
        <f t="shared" si="28"/>
        <v>Southern</v>
      </c>
      <c r="L328" s="1" t="str">
        <f t="shared" si="29"/>
        <v>Cumberland</v>
      </c>
      <c r="O328" s="1" t="str">
        <v>Mt Carmel Area</v>
      </c>
      <c r="P328" s="1">
        <v>116495103</v>
      </c>
      <c r="Q328" s="1">
        <v>272</v>
      </c>
      <c r="R328" s="1" t="str">
        <v>Northeastern</v>
      </c>
      <c r="S328" s="1" t="str">
        <v>Northumberland</v>
      </c>
    </row>
    <row r="329" spans="1:19" x14ac:dyDescent="0.35">
      <c r="A329" s="1">
        <v>115211103</v>
      </c>
      <c r="B329" s="1">
        <v>64</v>
      </c>
      <c r="C329" s="1" t="s">
        <v>3225</v>
      </c>
      <c r="D329" s="1" t="s">
        <v>35</v>
      </c>
      <c r="E329" s="1" t="s">
        <v>249</v>
      </c>
      <c r="H329" s="1" t="str">
        <f t="shared" si="25"/>
        <v>Carlisle Area</v>
      </c>
      <c r="I329" s="1">
        <f t="shared" si="26"/>
        <v>115211103</v>
      </c>
      <c r="J329" s="1">
        <f t="shared" si="27"/>
        <v>64</v>
      </c>
      <c r="K329" s="1" t="str">
        <f t="shared" si="28"/>
        <v>Southern</v>
      </c>
      <c r="L329" s="1" t="str">
        <f t="shared" si="29"/>
        <v>Cumberland</v>
      </c>
      <c r="O329" s="1" t="str">
        <v>Mt. Pleasant Area</v>
      </c>
      <c r="P329" s="1">
        <v>107655903</v>
      </c>
      <c r="Q329" s="1">
        <v>273</v>
      </c>
      <c r="R329" s="1" t="str">
        <v>Southwestern</v>
      </c>
      <c r="S329" s="1" t="str">
        <v>Westmoreland</v>
      </c>
    </row>
    <row r="330" spans="1:19" x14ac:dyDescent="0.35">
      <c r="A330" s="1">
        <v>115211603</v>
      </c>
      <c r="B330" s="1">
        <v>110</v>
      </c>
      <c r="C330" s="1" t="s">
        <v>3226</v>
      </c>
      <c r="D330" s="1" t="s">
        <v>35</v>
      </c>
      <c r="E330" s="1" t="s">
        <v>249</v>
      </c>
      <c r="H330" s="1" t="str">
        <f t="shared" si="25"/>
        <v>Cumberland Valley</v>
      </c>
      <c r="I330" s="1">
        <f t="shared" si="26"/>
        <v>115211603</v>
      </c>
      <c r="J330" s="1">
        <f t="shared" si="27"/>
        <v>110</v>
      </c>
      <c r="K330" s="1" t="str">
        <f t="shared" si="28"/>
        <v>Southern</v>
      </c>
      <c r="L330" s="1" t="str">
        <f t="shared" si="29"/>
        <v>Cumberland</v>
      </c>
      <c r="O330" s="1" t="str">
        <v>Muhlenberg</v>
      </c>
      <c r="P330" s="1">
        <v>114065503</v>
      </c>
      <c r="Q330" s="1">
        <v>274</v>
      </c>
      <c r="R330" s="1" t="str">
        <v>Eastern</v>
      </c>
      <c r="S330" s="1" t="str">
        <v>Berks</v>
      </c>
    </row>
    <row r="331" spans="1:19" x14ac:dyDescent="0.35">
      <c r="A331" s="1">
        <v>115211657</v>
      </c>
      <c r="B331" s="1">
        <v>523</v>
      </c>
      <c r="C331" s="1" t="s">
        <v>642</v>
      </c>
      <c r="D331" s="1" t="s">
        <v>35</v>
      </c>
      <c r="E331" s="1" t="s">
        <v>249</v>
      </c>
      <c r="H331" s="1" t="str">
        <f t="shared" si="25"/>
        <v>Cumberland Perry Area Career &amp; Technical Center</v>
      </c>
      <c r="I331" s="1">
        <f t="shared" si="26"/>
        <v>115211657</v>
      </c>
      <c r="J331" s="1">
        <f t="shared" si="27"/>
        <v>523</v>
      </c>
      <c r="K331" s="1" t="str">
        <f t="shared" si="28"/>
        <v>Southern</v>
      </c>
      <c r="L331" s="1" t="str">
        <f t="shared" si="29"/>
        <v>Cumberland</v>
      </c>
      <c r="O331" s="1" t="str">
        <v>Muncy</v>
      </c>
      <c r="P331" s="1">
        <v>117415303</v>
      </c>
      <c r="Q331" s="1">
        <v>275</v>
      </c>
      <c r="R331" s="1" t="str">
        <v>Central</v>
      </c>
      <c r="S331" s="1" t="str">
        <v>Lycoming</v>
      </c>
    </row>
    <row r="332" spans="1:19" x14ac:dyDescent="0.35">
      <c r="A332" s="1">
        <v>115212503</v>
      </c>
      <c r="B332" s="1">
        <v>129</v>
      </c>
      <c r="C332" s="1" t="s">
        <v>3227</v>
      </c>
      <c r="D332" s="1" t="s">
        <v>35</v>
      </c>
      <c r="E332" s="1" t="s">
        <v>249</v>
      </c>
      <c r="H332" s="1" t="str">
        <f t="shared" si="25"/>
        <v>East Pennsboro Area</v>
      </c>
      <c r="I332" s="1">
        <f t="shared" si="26"/>
        <v>115212503</v>
      </c>
      <c r="J332" s="1">
        <f t="shared" si="27"/>
        <v>129</v>
      </c>
      <c r="K332" s="1" t="str">
        <f t="shared" si="28"/>
        <v>Southern</v>
      </c>
      <c r="L332" s="1" t="str">
        <f t="shared" si="29"/>
        <v>Cumberland</v>
      </c>
      <c r="O332" s="1" t="str">
        <v>Nazareth Area</v>
      </c>
      <c r="P332" s="1">
        <v>120484803</v>
      </c>
      <c r="Q332" s="1">
        <v>276</v>
      </c>
      <c r="R332" s="1" t="str">
        <v>Eastern</v>
      </c>
      <c r="S332" s="1" t="str">
        <v>Northampton</v>
      </c>
    </row>
    <row r="333" spans="1:19" x14ac:dyDescent="0.35">
      <c r="A333" s="1">
        <v>115216503</v>
      </c>
      <c r="B333" s="1">
        <v>244</v>
      </c>
      <c r="C333" s="1" t="s">
        <v>3228</v>
      </c>
      <c r="D333" s="1" t="s">
        <v>35</v>
      </c>
      <c r="E333" s="1" t="s">
        <v>249</v>
      </c>
      <c r="H333" s="1" t="str">
        <f t="shared" si="25"/>
        <v>Mechanicsburg Area</v>
      </c>
      <c r="I333" s="1">
        <f t="shared" si="26"/>
        <v>115216503</v>
      </c>
      <c r="J333" s="1">
        <f t="shared" si="27"/>
        <v>244</v>
      </c>
      <c r="K333" s="1" t="str">
        <f t="shared" si="28"/>
        <v>Southern</v>
      </c>
      <c r="L333" s="1" t="str">
        <f t="shared" si="29"/>
        <v>Cumberland</v>
      </c>
      <c r="O333" s="1" t="str">
        <v>Neshaminy</v>
      </c>
      <c r="P333" s="1">
        <v>122097502</v>
      </c>
      <c r="Q333" s="1">
        <v>277</v>
      </c>
      <c r="R333" s="1" t="str">
        <v>Mideastern</v>
      </c>
      <c r="S333" s="1" t="str">
        <v>Bucks</v>
      </c>
    </row>
    <row r="334" spans="1:19" x14ac:dyDescent="0.35">
      <c r="A334" s="1">
        <v>115218003</v>
      </c>
      <c r="B334" s="1">
        <v>388</v>
      </c>
      <c r="C334" s="1" t="s">
        <v>3229</v>
      </c>
      <c r="D334" s="1" t="s">
        <v>35</v>
      </c>
      <c r="E334" s="1" t="s">
        <v>249</v>
      </c>
      <c r="H334" s="1" t="str">
        <f t="shared" si="25"/>
        <v>Shippensburg Area</v>
      </c>
      <c r="I334" s="1">
        <f t="shared" si="26"/>
        <v>115218003</v>
      </c>
      <c r="J334" s="1">
        <f t="shared" si="27"/>
        <v>388</v>
      </c>
      <c r="K334" s="1" t="str">
        <f t="shared" si="28"/>
        <v>Southern</v>
      </c>
      <c r="L334" s="1" t="str">
        <f t="shared" si="29"/>
        <v>Cumberland</v>
      </c>
      <c r="O334" s="1" t="str">
        <v>Neshannock Township</v>
      </c>
      <c r="P334" s="1">
        <v>104375203</v>
      </c>
      <c r="Q334" s="1">
        <v>278</v>
      </c>
      <c r="R334" s="1" t="str">
        <v>Midwestern</v>
      </c>
      <c r="S334" s="1" t="str">
        <v>Lawrence</v>
      </c>
    </row>
    <row r="335" spans="1:19" x14ac:dyDescent="0.35">
      <c r="A335" s="1">
        <v>115218303</v>
      </c>
      <c r="B335" s="1">
        <v>398</v>
      </c>
      <c r="C335" s="1" t="s">
        <v>3230</v>
      </c>
      <c r="D335" s="1" t="s">
        <v>35</v>
      </c>
      <c r="E335" s="1" t="s">
        <v>249</v>
      </c>
      <c r="H335" s="1" t="str">
        <f t="shared" si="25"/>
        <v>South Middleton</v>
      </c>
      <c r="I335" s="1">
        <f t="shared" si="26"/>
        <v>115218303</v>
      </c>
      <c r="J335" s="1">
        <f t="shared" si="27"/>
        <v>398</v>
      </c>
      <c r="K335" s="1" t="str">
        <f t="shared" si="28"/>
        <v>Southern</v>
      </c>
      <c r="L335" s="1" t="str">
        <f t="shared" si="29"/>
        <v>Cumberland</v>
      </c>
      <c r="O335" s="1" t="str">
        <v>New Brighton Area</v>
      </c>
      <c r="P335" s="1">
        <v>127045653</v>
      </c>
      <c r="Q335" s="1">
        <v>279</v>
      </c>
      <c r="R335" s="1" t="str">
        <v>Midwestern</v>
      </c>
      <c r="S335" s="1" t="str">
        <v>Beaver</v>
      </c>
    </row>
    <row r="336" spans="1:19" x14ac:dyDescent="0.35">
      <c r="A336" s="1">
        <v>115219002</v>
      </c>
      <c r="B336" s="1">
        <v>476</v>
      </c>
      <c r="C336" s="1" t="s">
        <v>3231</v>
      </c>
      <c r="D336" s="1" t="s">
        <v>35</v>
      </c>
      <c r="E336" s="1" t="s">
        <v>597</v>
      </c>
      <c r="H336" s="1" t="str">
        <f t="shared" si="25"/>
        <v>West Shore</v>
      </c>
      <c r="I336" s="1">
        <f t="shared" si="26"/>
        <v>115219002</v>
      </c>
      <c r="J336" s="1">
        <f t="shared" si="27"/>
        <v>476</v>
      </c>
      <c r="K336" s="1" t="str">
        <f t="shared" si="28"/>
        <v>Southern</v>
      </c>
      <c r="L336" s="1" t="str">
        <f t="shared" si="29"/>
        <v>York</v>
      </c>
      <c r="O336" s="1" t="str">
        <v>New Castle Area</v>
      </c>
      <c r="P336" s="1">
        <v>104375302</v>
      </c>
      <c r="Q336" s="1">
        <v>280</v>
      </c>
      <c r="R336" s="1" t="str">
        <v>Midwestern</v>
      </c>
      <c r="S336" s="1" t="str">
        <v>Lawrence</v>
      </c>
    </row>
    <row r="337" spans="1:19" x14ac:dyDescent="0.35">
      <c r="A337" s="1">
        <v>115221402</v>
      </c>
      <c r="B337" s="1">
        <v>72</v>
      </c>
      <c r="C337" s="1" t="s">
        <v>3232</v>
      </c>
      <c r="D337" s="1" t="s">
        <v>35</v>
      </c>
      <c r="E337" s="1" t="s">
        <v>258</v>
      </c>
      <c r="H337" s="1" t="str">
        <f t="shared" si="25"/>
        <v>Central Dauphin</v>
      </c>
      <c r="I337" s="1">
        <f t="shared" si="26"/>
        <v>115221402</v>
      </c>
      <c r="J337" s="1">
        <f t="shared" si="27"/>
        <v>72</v>
      </c>
      <c r="K337" s="1" t="str">
        <f t="shared" si="28"/>
        <v>Southern</v>
      </c>
      <c r="L337" s="1" t="str">
        <f t="shared" si="29"/>
        <v>Dauphin</v>
      </c>
      <c r="O337" s="1" t="str">
        <v>New Hope-Solebury</v>
      </c>
      <c r="P337" s="1">
        <v>122097604</v>
      </c>
      <c r="Q337" s="1">
        <v>281</v>
      </c>
      <c r="R337" s="1" t="str">
        <v>Mideastern</v>
      </c>
      <c r="S337" s="1" t="str">
        <v>Bucks</v>
      </c>
    </row>
    <row r="338" spans="1:19" x14ac:dyDescent="0.35">
      <c r="A338" s="1">
        <v>115221607</v>
      </c>
      <c r="B338" s="1">
        <v>524</v>
      </c>
      <c r="C338" s="1" t="s">
        <v>643</v>
      </c>
      <c r="D338" s="1" t="s">
        <v>35</v>
      </c>
      <c r="E338" s="1" t="s">
        <v>258</v>
      </c>
      <c r="H338" s="1" t="str">
        <f t="shared" si="25"/>
        <v>Dauphin County Technical School</v>
      </c>
      <c r="I338" s="1">
        <f t="shared" si="26"/>
        <v>115221607</v>
      </c>
      <c r="J338" s="1">
        <f t="shared" si="27"/>
        <v>524</v>
      </c>
      <c r="K338" s="1" t="str">
        <f t="shared" si="28"/>
        <v>Southern</v>
      </c>
      <c r="L338" s="1" t="str">
        <f t="shared" si="29"/>
        <v>Dauphin</v>
      </c>
      <c r="O338" s="1" t="str">
        <v>New Kensington-Arnold</v>
      </c>
      <c r="P338" s="1">
        <v>107656303</v>
      </c>
      <c r="Q338" s="1">
        <v>282</v>
      </c>
      <c r="R338" s="1" t="str">
        <v>Southwestern</v>
      </c>
      <c r="S338" s="1" t="str">
        <v>Westmoreland</v>
      </c>
    </row>
    <row r="339" spans="1:19" x14ac:dyDescent="0.35">
      <c r="A339" s="1">
        <v>115221753</v>
      </c>
      <c r="B339" s="1">
        <v>119</v>
      </c>
      <c r="C339" s="1" t="s">
        <v>3233</v>
      </c>
      <c r="D339" s="1" t="s">
        <v>35</v>
      </c>
      <c r="E339" s="1" t="s">
        <v>258</v>
      </c>
      <c r="H339" s="1" t="str">
        <f t="shared" si="25"/>
        <v>Derry Township</v>
      </c>
      <c r="I339" s="1">
        <f t="shared" si="26"/>
        <v>115221753</v>
      </c>
      <c r="J339" s="1">
        <f t="shared" si="27"/>
        <v>119</v>
      </c>
      <c r="K339" s="1" t="str">
        <f t="shared" si="28"/>
        <v>Southern</v>
      </c>
      <c r="L339" s="1" t="str">
        <f t="shared" si="29"/>
        <v>Dauphin</v>
      </c>
      <c r="O339" s="1" t="str">
        <v>Newport</v>
      </c>
      <c r="P339" s="1">
        <v>115504003</v>
      </c>
      <c r="Q339" s="1">
        <v>283</v>
      </c>
      <c r="R339" s="1" t="str">
        <v>Southern</v>
      </c>
      <c r="S339" s="1" t="str">
        <v>Perry</v>
      </c>
    </row>
    <row r="340" spans="1:19" x14ac:dyDescent="0.35">
      <c r="A340" s="1">
        <v>115222504</v>
      </c>
      <c r="B340" s="1">
        <v>178</v>
      </c>
      <c r="C340" s="1" t="s">
        <v>3234</v>
      </c>
      <c r="D340" s="1" t="s">
        <v>35</v>
      </c>
      <c r="E340" s="1" t="s">
        <v>258</v>
      </c>
      <c r="H340" s="1" t="str">
        <f t="shared" si="25"/>
        <v>Halifax Area</v>
      </c>
      <c r="I340" s="1">
        <f t="shared" si="26"/>
        <v>115222504</v>
      </c>
      <c r="J340" s="1">
        <f t="shared" si="27"/>
        <v>178</v>
      </c>
      <c r="K340" s="1" t="str">
        <f t="shared" si="28"/>
        <v>Southern</v>
      </c>
      <c r="L340" s="1" t="str">
        <f t="shared" si="29"/>
        <v>Dauphin</v>
      </c>
      <c r="O340" s="1" t="str">
        <v>Norristown Area</v>
      </c>
      <c r="P340" s="1">
        <v>123465602</v>
      </c>
      <c r="Q340" s="1">
        <v>284</v>
      </c>
      <c r="R340" s="1" t="str">
        <v>Mideastern</v>
      </c>
      <c r="S340" s="1" t="str">
        <v>Montgomery</v>
      </c>
    </row>
    <row r="341" spans="1:19" x14ac:dyDescent="0.35">
      <c r="A341" s="1">
        <v>115222752</v>
      </c>
      <c r="B341" s="1">
        <v>185</v>
      </c>
      <c r="C341" s="1" t="s">
        <v>3235</v>
      </c>
      <c r="D341" s="1" t="s">
        <v>35</v>
      </c>
      <c r="E341" s="1" t="s">
        <v>258</v>
      </c>
      <c r="H341" s="1" t="str">
        <f t="shared" si="25"/>
        <v>Harrisburg City</v>
      </c>
      <c r="I341" s="1">
        <f t="shared" si="26"/>
        <v>115222752</v>
      </c>
      <c r="J341" s="1">
        <f t="shared" si="27"/>
        <v>185</v>
      </c>
      <c r="K341" s="1" t="str">
        <f t="shared" si="28"/>
        <v>Southern</v>
      </c>
      <c r="L341" s="1" t="str">
        <f t="shared" si="29"/>
        <v>Dauphin</v>
      </c>
      <c r="O341" s="1" t="str">
        <v>North Allegheny</v>
      </c>
      <c r="P341" s="1">
        <v>103026852</v>
      </c>
      <c r="Q341" s="1">
        <v>285</v>
      </c>
      <c r="R341" s="1" t="str">
        <v>Western</v>
      </c>
      <c r="S341" s="1" t="str">
        <v>Allegheny</v>
      </c>
    </row>
    <row r="342" spans="1:19" x14ac:dyDescent="0.35">
      <c r="A342" s="1">
        <v>115222807</v>
      </c>
      <c r="B342" s="1">
        <v>538</v>
      </c>
      <c r="C342" s="1" t="s">
        <v>3446</v>
      </c>
      <c r="D342" s="1" t="s">
        <v>35</v>
      </c>
      <c r="E342" s="1" t="s">
        <v>258</v>
      </c>
      <c r="H342" s="1" t="str">
        <f t="shared" si="25"/>
        <v>Hbg Steel-High Avts</v>
      </c>
      <c r="I342" s="1">
        <f t="shared" si="26"/>
        <v>115222807</v>
      </c>
      <c r="J342" s="1">
        <f t="shared" si="27"/>
        <v>538</v>
      </c>
      <c r="K342" s="1" t="str">
        <f t="shared" si="28"/>
        <v>Southern</v>
      </c>
      <c r="L342" s="1" t="str">
        <f t="shared" si="29"/>
        <v>Dauphin</v>
      </c>
      <c r="O342" s="1" t="str">
        <v>North Clarion County</v>
      </c>
      <c r="P342" s="1">
        <v>106167504</v>
      </c>
      <c r="Q342" s="1">
        <v>286</v>
      </c>
      <c r="R342" s="1" t="str">
        <v>Midwestern</v>
      </c>
      <c r="S342" s="1" t="str">
        <v>Clarion</v>
      </c>
    </row>
    <row r="343" spans="1:19" x14ac:dyDescent="0.35">
      <c r="A343" s="1">
        <v>115224003</v>
      </c>
      <c r="B343" s="1">
        <v>232</v>
      </c>
      <c r="C343" s="1" t="s">
        <v>3236</v>
      </c>
      <c r="D343" s="1" t="s">
        <v>35</v>
      </c>
      <c r="E343" s="1" t="s">
        <v>258</v>
      </c>
      <c r="H343" s="1" t="str">
        <f t="shared" si="25"/>
        <v>Lower Dauphin</v>
      </c>
      <c r="I343" s="1">
        <f t="shared" si="26"/>
        <v>115224003</v>
      </c>
      <c r="J343" s="1">
        <f t="shared" si="27"/>
        <v>232</v>
      </c>
      <c r="K343" s="1" t="str">
        <f t="shared" si="28"/>
        <v>Southern</v>
      </c>
      <c r="L343" s="1" t="str">
        <f t="shared" si="29"/>
        <v>Dauphin</v>
      </c>
      <c r="O343" s="1" t="str">
        <v>North East</v>
      </c>
      <c r="P343" s="1">
        <v>105258303</v>
      </c>
      <c r="Q343" s="1">
        <v>287</v>
      </c>
      <c r="R343" s="1" t="str">
        <v>Northwestern</v>
      </c>
      <c r="S343" s="1" t="str">
        <v>Erie</v>
      </c>
    </row>
    <row r="344" spans="1:19" x14ac:dyDescent="0.35">
      <c r="A344" s="1">
        <v>115226003</v>
      </c>
      <c r="B344" s="1">
        <v>250</v>
      </c>
      <c r="C344" s="1" t="s">
        <v>3237</v>
      </c>
      <c r="D344" s="1" t="s">
        <v>35</v>
      </c>
      <c r="E344" s="1" t="s">
        <v>258</v>
      </c>
      <c r="H344" s="1" t="str">
        <f t="shared" si="25"/>
        <v>Middletown Area</v>
      </c>
      <c r="I344" s="1">
        <f t="shared" si="26"/>
        <v>115226003</v>
      </c>
      <c r="J344" s="1">
        <f t="shared" si="27"/>
        <v>250</v>
      </c>
      <c r="K344" s="1" t="str">
        <f t="shared" si="28"/>
        <v>Southern</v>
      </c>
      <c r="L344" s="1" t="str">
        <f t="shared" si="29"/>
        <v>Dauphin</v>
      </c>
      <c r="O344" s="1" t="str">
        <v>North Hills</v>
      </c>
      <c r="P344" s="1">
        <v>103026902</v>
      </c>
      <c r="Q344" s="1">
        <v>288</v>
      </c>
      <c r="R344" s="1" t="str">
        <v>Western</v>
      </c>
      <c r="S344" s="1" t="str">
        <v>Allegheny</v>
      </c>
    </row>
    <row r="345" spans="1:19" x14ac:dyDescent="0.35">
      <c r="A345" s="1">
        <v>115226103</v>
      </c>
      <c r="B345" s="1">
        <v>255</v>
      </c>
      <c r="C345" s="1" t="s">
        <v>3238</v>
      </c>
      <c r="D345" s="1" t="s">
        <v>35</v>
      </c>
      <c r="E345" s="1" t="s">
        <v>258</v>
      </c>
      <c r="H345" s="1" t="str">
        <f t="shared" si="25"/>
        <v>Millersburg Area</v>
      </c>
      <c r="I345" s="1">
        <f t="shared" si="26"/>
        <v>115226103</v>
      </c>
      <c r="J345" s="1">
        <f t="shared" si="27"/>
        <v>255</v>
      </c>
      <c r="K345" s="1" t="str">
        <f t="shared" si="28"/>
        <v>Southern</v>
      </c>
      <c r="L345" s="1" t="str">
        <f t="shared" si="29"/>
        <v>Dauphin</v>
      </c>
      <c r="O345" s="1" t="str">
        <v>North Montco Tech Career Center</v>
      </c>
      <c r="P345" s="1">
        <v>123465507</v>
      </c>
      <c r="Q345" s="1">
        <v>556</v>
      </c>
      <c r="R345" s="1" t="str">
        <v>Mideastern</v>
      </c>
      <c r="S345" s="1" t="str">
        <v>Montgomery</v>
      </c>
    </row>
    <row r="346" spans="1:19" x14ac:dyDescent="0.35">
      <c r="A346" s="1">
        <v>115228003</v>
      </c>
      <c r="B346" s="1">
        <v>420</v>
      </c>
      <c r="C346" s="1" t="s">
        <v>3239</v>
      </c>
      <c r="D346" s="1" t="s">
        <v>35</v>
      </c>
      <c r="E346" s="1" t="s">
        <v>258</v>
      </c>
      <c r="H346" s="1" t="str">
        <f t="shared" si="25"/>
        <v>Steelton-Highspire</v>
      </c>
      <c r="I346" s="1">
        <f t="shared" si="26"/>
        <v>115228003</v>
      </c>
      <c r="J346" s="1">
        <f t="shared" si="27"/>
        <v>420</v>
      </c>
      <c r="K346" s="1" t="str">
        <f t="shared" si="28"/>
        <v>Southern</v>
      </c>
      <c r="L346" s="1" t="str">
        <f t="shared" si="29"/>
        <v>Dauphin</v>
      </c>
      <c r="O346" s="1" t="str">
        <v>North Penn</v>
      </c>
      <c r="P346" s="1">
        <v>123465702</v>
      </c>
      <c r="Q346" s="1">
        <v>289</v>
      </c>
      <c r="R346" s="1" t="str">
        <v>Mideastern</v>
      </c>
      <c r="S346" s="1" t="str">
        <v>Montgomery</v>
      </c>
    </row>
    <row r="347" spans="1:19" x14ac:dyDescent="0.35">
      <c r="A347" s="1">
        <v>115228303</v>
      </c>
      <c r="B347" s="1">
        <v>425</v>
      </c>
      <c r="C347" s="1" t="s">
        <v>3240</v>
      </c>
      <c r="D347" s="1" t="s">
        <v>35</v>
      </c>
      <c r="E347" s="1" t="s">
        <v>258</v>
      </c>
      <c r="H347" s="1" t="str">
        <f t="shared" si="25"/>
        <v>Susquehanna Township</v>
      </c>
      <c r="I347" s="1">
        <f t="shared" si="26"/>
        <v>115228303</v>
      </c>
      <c r="J347" s="1">
        <f t="shared" si="27"/>
        <v>425</v>
      </c>
      <c r="K347" s="1" t="str">
        <f t="shared" si="28"/>
        <v>Southern</v>
      </c>
      <c r="L347" s="1" t="str">
        <f t="shared" si="29"/>
        <v>Dauphin</v>
      </c>
      <c r="O347" s="1" t="str">
        <v>North Pocono</v>
      </c>
      <c r="P347" s="1">
        <v>119356503</v>
      </c>
      <c r="Q347" s="1">
        <v>290</v>
      </c>
      <c r="R347" s="1" t="str">
        <v>Northeastern</v>
      </c>
      <c r="S347" s="1" t="str">
        <v>Lackawanna</v>
      </c>
    </row>
    <row r="348" spans="1:19" x14ac:dyDescent="0.35">
      <c r="A348" s="1">
        <v>115229003</v>
      </c>
      <c r="B348" s="1">
        <v>449</v>
      </c>
      <c r="C348" s="1" t="s">
        <v>3241</v>
      </c>
      <c r="D348" s="1" t="s">
        <v>35</v>
      </c>
      <c r="E348" s="1" t="s">
        <v>258</v>
      </c>
      <c r="H348" s="1" t="str">
        <f t="shared" si="25"/>
        <v>Upper Dauphin Area</v>
      </c>
      <c r="I348" s="1">
        <f t="shared" si="26"/>
        <v>115229003</v>
      </c>
      <c r="J348" s="1">
        <f t="shared" si="27"/>
        <v>449</v>
      </c>
      <c r="K348" s="1" t="str">
        <f t="shared" si="28"/>
        <v>Southern</v>
      </c>
      <c r="L348" s="1" t="str">
        <f t="shared" si="29"/>
        <v>Dauphin</v>
      </c>
      <c r="O348" s="1" t="str">
        <v>North Schuylkill</v>
      </c>
      <c r="P348" s="1">
        <v>129545003</v>
      </c>
      <c r="Q348" s="1">
        <v>291</v>
      </c>
      <c r="R348" s="1" t="str">
        <v>Eastern</v>
      </c>
      <c r="S348" s="1" t="str">
        <v>Schuylkill</v>
      </c>
    </row>
    <row r="349" spans="1:19" x14ac:dyDescent="0.35">
      <c r="A349" s="1">
        <v>115503004</v>
      </c>
      <c r="B349" s="1">
        <v>176</v>
      </c>
      <c r="C349" s="1" t="s">
        <v>3242</v>
      </c>
      <c r="D349" s="1" t="s">
        <v>35</v>
      </c>
      <c r="E349" s="1" t="s">
        <v>490</v>
      </c>
      <c r="H349" s="1" t="str">
        <f t="shared" si="25"/>
        <v>Greenwood</v>
      </c>
      <c r="I349" s="1">
        <f t="shared" si="26"/>
        <v>115503004</v>
      </c>
      <c r="J349" s="1">
        <f t="shared" si="27"/>
        <v>176</v>
      </c>
      <c r="K349" s="1" t="str">
        <f t="shared" si="28"/>
        <v>Southern</v>
      </c>
      <c r="L349" s="1" t="str">
        <f t="shared" si="29"/>
        <v>Perry</v>
      </c>
      <c r="O349" s="1" t="str">
        <v>North Star</v>
      </c>
      <c r="P349" s="1">
        <v>108565503</v>
      </c>
      <c r="Q349" s="1">
        <v>292</v>
      </c>
      <c r="R349" s="1" t="str">
        <v>Central-Western</v>
      </c>
      <c r="S349" s="1" t="str">
        <v>Somerset</v>
      </c>
    </row>
    <row r="350" spans="1:19" x14ac:dyDescent="0.35">
      <c r="A350" s="1">
        <v>115504003</v>
      </c>
      <c r="B350" s="1">
        <v>283</v>
      </c>
      <c r="C350" s="1" t="s">
        <v>3243</v>
      </c>
      <c r="D350" s="1" t="s">
        <v>35</v>
      </c>
      <c r="E350" s="1" t="s">
        <v>490</v>
      </c>
      <c r="H350" s="1" t="str">
        <f t="shared" si="25"/>
        <v>Newport</v>
      </c>
      <c r="I350" s="1">
        <f t="shared" si="26"/>
        <v>115504003</v>
      </c>
      <c r="J350" s="1">
        <f t="shared" si="27"/>
        <v>283</v>
      </c>
      <c r="K350" s="1" t="str">
        <f t="shared" si="28"/>
        <v>Southern</v>
      </c>
      <c r="L350" s="1" t="str">
        <f t="shared" si="29"/>
        <v>Perry</v>
      </c>
      <c r="O350" s="1" t="str">
        <v>Northampton Area</v>
      </c>
      <c r="P350" s="1">
        <v>120484903</v>
      </c>
      <c r="Q350" s="1">
        <v>293</v>
      </c>
      <c r="R350" s="1" t="str">
        <v>Eastern</v>
      </c>
      <c r="S350" s="1" t="str">
        <v>Northampton</v>
      </c>
    </row>
    <row r="351" spans="1:19" x14ac:dyDescent="0.35">
      <c r="A351" s="1">
        <v>115506003</v>
      </c>
      <c r="B351" s="1">
        <v>426</v>
      </c>
      <c r="C351" s="1" t="s">
        <v>3244</v>
      </c>
      <c r="D351" s="1" t="s">
        <v>35</v>
      </c>
      <c r="E351" s="1" t="s">
        <v>490</v>
      </c>
      <c r="H351" s="1" t="str">
        <f t="shared" si="25"/>
        <v>Susquenita</v>
      </c>
      <c r="I351" s="1">
        <f t="shared" si="26"/>
        <v>115506003</v>
      </c>
      <c r="J351" s="1">
        <f t="shared" si="27"/>
        <v>426</v>
      </c>
      <c r="K351" s="1" t="str">
        <f t="shared" si="28"/>
        <v>Southern</v>
      </c>
      <c r="L351" s="1" t="str">
        <f t="shared" si="29"/>
        <v>Perry</v>
      </c>
      <c r="O351" s="1" t="str">
        <v>Northeast Bradford</v>
      </c>
      <c r="P351" s="1">
        <v>117083004</v>
      </c>
      <c r="Q351" s="1">
        <v>294</v>
      </c>
      <c r="R351" s="1" t="str">
        <v>Northeastern</v>
      </c>
      <c r="S351" s="1" t="str">
        <v>Bradford</v>
      </c>
    </row>
    <row r="352" spans="1:19" x14ac:dyDescent="0.35">
      <c r="A352" s="1">
        <v>115508003</v>
      </c>
      <c r="B352" s="1">
        <v>475</v>
      </c>
      <c r="C352" s="1" t="s">
        <v>3245</v>
      </c>
      <c r="D352" s="1" t="s">
        <v>35</v>
      </c>
      <c r="E352" s="1" t="s">
        <v>490</v>
      </c>
      <c r="H352" s="1" t="str">
        <f t="shared" si="25"/>
        <v>West Perry</v>
      </c>
      <c r="I352" s="1">
        <f t="shared" si="26"/>
        <v>115508003</v>
      </c>
      <c r="J352" s="1">
        <f t="shared" si="27"/>
        <v>475</v>
      </c>
      <c r="K352" s="1" t="str">
        <f t="shared" si="28"/>
        <v>Southern</v>
      </c>
      <c r="L352" s="1" t="str">
        <f t="shared" si="29"/>
        <v>Perry</v>
      </c>
      <c r="O352" s="1" t="str">
        <v>Northeastern York</v>
      </c>
      <c r="P352" s="1">
        <v>112674403</v>
      </c>
      <c r="Q352" s="1">
        <v>295</v>
      </c>
      <c r="R352" s="1" t="str">
        <v>Southern</v>
      </c>
      <c r="S352" s="1" t="str">
        <v>York</v>
      </c>
    </row>
    <row r="353" spans="1:19" x14ac:dyDescent="0.35">
      <c r="A353" s="1">
        <v>115674603</v>
      </c>
      <c r="B353" s="1">
        <v>302</v>
      </c>
      <c r="C353" s="1" t="s">
        <v>3246</v>
      </c>
      <c r="D353" s="1" t="s">
        <v>35</v>
      </c>
      <c r="E353" s="1" t="s">
        <v>597</v>
      </c>
      <c r="H353" s="1" t="str">
        <f t="shared" si="25"/>
        <v>Northern York County</v>
      </c>
      <c r="I353" s="1">
        <f t="shared" si="26"/>
        <v>115674603</v>
      </c>
      <c r="J353" s="1">
        <f t="shared" si="27"/>
        <v>302</v>
      </c>
      <c r="K353" s="1" t="str">
        <f t="shared" si="28"/>
        <v>Southern</v>
      </c>
      <c r="L353" s="1" t="str">
        <f t="shared" si="29"/>
        <v>York</v>
      </c>
      <c r="O353" s="1" t="str">
        <v>Northern Bedford County</v>
      </c>
      <c r="P353" s="1">
        <v>108056004</v>
      </c>
      <c r="Q353" s="1">
        <v>296</v>
      </c>
      <c r="R353" s="1" t="str">
        <v>Central-Western</v>
      </c>
      <c r="S353" s="1" t="str">
        <v>Bedford</v>
      </c>
    </row>
    <row r="354" spans="1:19" x14ac:dyDescent="0.35">
      <c r="A354" s="1">
        <v>116191004</v>
      </c>
      <c r="B354" s="1">
        <v>28</v>
      </c>
      <c r="C354" s="1" t="s">
        <v>3247</v>
      </c>
      <c r="D354" s="1" t="s">
        <v>147</v>
      </c>
      <c r="E354" s="1" t="s">
        <v>237</v>
      </c>
      <c r="H354" s="1" t="str">
        <f t="shared" si="25"/>
        <v>Benton Area</v>
      </c>
      <c r="I354" s="1">
        <f t="shared" si="26"/>
        <v>116191004</v>
      </c>
      <c r="J354" s="1">
        <f t="shared" si="27"/>
        <v>28</v>
      </c>
      <c r="K354" s="1" t="str">
        <f t="shared" si="28"/>
        <v>Northeastern</v>
      </c>
      <c r="L354" s="1" t="str">
        <f t="shared" si="29"/>
        <v>Columbia</v>
      </c>
      <c r="O354" s="1" t="str">
        <v>Northern Cambria</v>
      </c>
      <c r="P354" s="1">
        <v>108114503</v>
      </c>
      <c r="Q354" s="1">
        <v>297</v>
      </c>
      <c r="R354" s="1" t="str">
        <v>Central-Western</v>
      </c>
      <c r="S354" s="1" t="str">
        <v>Cambria</v>
      </c>
    </row>
    <row r="355" spans="1:19" x14ac:dyDescent="0.35">
      <c r="A355" s="1">
        <v>116191103</v>
      </c>
      <c r="B355" s="1">
        <v>32</v>
      </c>
      <c r="C355" s="1" t="s">
        <v>3248</v>
      </c>
      <c r="D355" s="1" t="s">
        <v>147</v>
      </c>
      <c r="E355" s="1" t="s">
        <v>237</v>
      </c>
      <c r="H355" s="1" t="str">
        <f t="shared" si="25"/>
        <v>Berwick Area</v>
      </c>
      <c r="I355" s="1">
        <f t="shared" si="26"/>
        <v>116191103</v>
      </c>
      <c r="J355" s="1">
        <f t="shared" si="27"/>
        <v>32</v>
      </c>
      <c r="K355" s="1" t="str">
        <f t="shared" si="28"/>
        <v>Northeastern</v>
      </c>
      <c r="L355" s="1" t="str">
        <f t="shared" si="29"/>
        <v>Columbia</v>
      </c>
      <c r="O355" s="1" t="str">
        <v>Northern Chester County A</v>
      </c>
      <c r="P355" s="1">
        <v>124155507</v>
      </c>
      <c r="Q355" s="1">
        <v>557</v>
      </c>
      <c r="R355" s="1" t="str">
        <v>Southeastern</v>
      </c>
      <c r="S355" s="1" t="str">
        <v>Chester</v>
      </c>
    </row>
    <row r="356" spans="1:19" x14ac:dyDescent="0.35">
      <c r="A356" s="1">
        <v>116191203</v>
      </c>
      <c r="B356" s="1">
        <v>41</v>
      </c>
      <c r="C356" s="1" t="s">
        <v>3249</v>
      </c>
      <c r="D356" s="1" t="s">
        <v>147</v>
      </c>
      <c r="E356" s="1" t="s">
        <v>237</v>
      </c>
      <c r="H356" s="1" t="str">
        <f t="shared" si="25"/>
        <v>Bloomsburg Area</v>
      </c>
      <c r="I356" s="1">
        <f t="shared" si="26"/>
        <v>116191203</v>
      </c>
      <c r="J356" s="1">
        <f t="shared" si="27"/>
        <v>41</v>
      </c>
      <c r="K356" s="1" t="str">
        <f t="shared" si="28"/>
        <v>Northeastern</v>
      </c>
      <c r="L356" s="1" t="str">
        <f t="shared" si="29"/>
        <v>Columbia</v>
      </c>
      <c r="O356" s="1" t="str">
        <v>Northern Lebanon</v>
      </c>
      <c r="P356" s="1">
        <v>113385003</v>
      </c>
      <c r="Q356" s="1">
        <v>298</v>
      </c>
      <c r="R356" s="1" t="str">
        <v>Southern</v>
      </c>
      <c r="S356" s="1" t="str">
        <v>Lebanon</v>
      </c>
    </row>
    <row r="357" spans="1:19" x14ac:dyDescent="0.35">
      <c r="A357" s="1">
        <v>116191503</v>
      </c>
      <c r="B357" s="1">
        <v>71</v>
      </c>
      <c r="C357" s="1" t="s">
        <v>3250</v>
      </c>
      <c r="D357" s="1" t="s">
        <v>147</v>
      </c>
      <c r="E357" s="1" t="s">
        <v>237</v>
      </c>
      <c r="H357" s="1" t="str">
        <f t="shared" si="25"/>
        <v>Central Columbia</v>
      </c>
      <c r="I357" s="1">
        <f t="shared" si="26"/>
        <v>116191503</v>
      </c>
      <c r="J357" s="1">
        <f t="shared" si="27"/>
        <v>71</v>
      </c>
      <c r="K357" s="1" t="str">
        <f t="shared" si="28"/>
        <v>Northeastern</v>
      </c>
      <c r="L357" s="1" t="str">
        <f t="shared" si="29"/>
        <v>Columbia</v>
      </c>
      <c r="O357" s="1" t="str">
        <v>Northern Lehigh</v>
      </c>
      <c r="P357" s="1">
        <v>121394503</v>
      </c>
      <c r="Q357" s="1">
        <v>299</v>
      </c>
      <c r="R357" s="1" t="str">
        <v>Eastern</v>
      </c>
      <c r="S357" s="1" t="str">
        <v>Lehigh</v>
      </c>
    </row>
    <row r="358" spans="1:19" x14ac:dyDescent="0.35">
      <c r="A358" s="1">
        <v>116191757</v>
      </c>
      <c r="B358" s="1">
        <v>520</v>
      </c>
      <c r="C358" s="1" t="s">
        <v>640</v>
      </c>
      <c r="D358" s="1" t="s">
        <v>147</v>
      </c>
      <c r="E358" s="1" t="s">
        <v>237</v>
      </c>
      <c r="H358" s="1" t="str">
        <f t="shared" si="25"/>
        <v>Columbia-Montour AVTS</v>
      </c>
      <c r="I358" s="1">
        <f t="shared" si="26"/>
        <v>116191757</v>
      </c>
      <c r="J358" s="1">
        <f t="shared" si="27"/>
        <v>520</v>
      </c>
      <c r="K358" s="1" t="str">
        <f t="shared" si="28"/>
        <v>Northeastern</v>
      </c>
      <c r="L358" s="1" t="str">
        <f t="shared" si="29"/>
        <v>Columbia</v>
      </c>
      <c r="O358" s="1" t="str">
        <v>Northern Potter</v>
      </c>
      <c r="P358" s="1">
        <v>109535504</v>
      </c>
      <c r="Q358" s="1">
        <v>300</v>
      </c>
      <c r="R358" s="1" t="str">
        <v>Central</v>
      </c>
      <c r="S358" s="1" t="str">
        <v>Potter</v>
      </c>
    </row>
    <row r="359" spans="1:19" x14ac:dyDescent="0.35">
      <c r="A359" s="1">
        <v>116195004</v>
      </c>
      <c r="B359" s="1">
        <v>256</v>
      </c>
      <c r="C359" s="1" t="s">
        <v>3251</v>
      </c>
      <c r="D359" s="1" t="s">
        <v>147</v>
      </c>
      <c r="E359" s="1" t="s">
        <v>237</v>
      </c>
      <c r="H359" s="1" t="str">
        <f t="shared" si="25"/>
        <v>Millville Area</v>
      </c>
      <c r="I359" s="1">
        <f t="shared" si="26"/>
        <v>116195004</v>
      </c>
      <c r="J359" s="1">
        <f t="shared" si="27"/>
        <v>256</v>
      </c>
      <c r="K359" s="1" t="str">
        <f t="shared" si="28"/>
        <v>Northeastern</v>
      </c>
      <c r="L359" s="1" t="str">
        <f t="shared" si="29"/>
        <v>Columbia</v>
      </c>
      <c r="O359" s="1" t="str">
        <v>Northern Tier Career Center</v>
      </c>
      <c r="P359" s="1">
        <v>117080607</v>
      </c>
      <c r="Q359" s="1">
        <v>558</v>
      </c>
      <c r="R359" s="1" t="str">
        <v>Northeastern</v>
      </c>
      <c r="S359" s="1" t="str">
        <v>Bradford</v>
      </c>
    </row>
    <row r="360" spans="1:19" x14ac:dyDescent="0.35">
      <c r="A360" s="1">
        <v>116197503</v>
      </c>
      <c r="B360" s="1">
        <v>405</v>
      </c>
      <c r="C360" s="1" t="s">
        <v>3252</v>
      </c>
      <c r="D360" s="1" t="s">
        <v>147</v>
      </c>
      <c r="E360" s="1" t="s">
        <v>237</v>
      </c>
      <c r="H360" s="1" t="str">
        <f t="shared" si="25"/>
        <v>Southern Columbia Area</v>
      </c>
      <c r="I360" s="1">
        <f t="shared" si="26"/>
        <v>116197503</v>
      </c>
      <c r="J360" s="1">
        <f t="shared" si="27"/>
        <v>405</v>
      </c>
      <c r="K360" s="1" t="str">
        <f t="shared" si="28"/>
        <v>Northeastern</v>
      </c>
      <c r="L360" s="1" t="str">
        <f t="shared" si="29"/>
        <v>Columbia</v>
      </c>
      <c r="O360" s="1" t="str">
        <v>Northern Tioga</v>
      </c>
      <c r="P360" s="1">
        <v>117596003</v>
      </c>
      <c r="Q360" s="1">
        <v>301</v>
      </c>
      <c r="R360" s="1" t="str">
        <v>Central</v>
      </c>
      <c r="S360" s="1" t="str">
        <v>Tioga</v>
      </c>
    </row>
    <row r="361" spans="1:19" x14ac:dyDescent="0.35">
      <c r="A361" s="1">
        <v>116471803</v>
      </c>
      <c r="B361" s="1">
        <v>115</v>
      </c>
      <c r="C361" s="1" t="s">
        <v>3253</v>
      </c>
      <c r="D361" s="1" t="s">
        <v>147</v>
      </c>
      <c r="E361" s="1" t="s">
        <v>472</v>
      </c>
      <c r="H361" s="1" t="str">
        <f t="shared" si="25"/>
        <v>Danville Area</v>
      </c>
      <c r="I361" s="1">
        <f t="shared" si="26"/>
        <v>116471803</v>
      </c>
      <c r="J361" s="1">
        <f t="shared" si="27"/>
        <v>115</v>
      </c>
      <c r="K361" s="1" t="str">
        <f t="shared" si="28"/>
        <v>Northeastern</v>
      </c>
      <c r="L361" s="1" t="str">
        <f t="shared" si="29"/>
        <v>Montour</v>
      </c>
      <c r="O361" s="1" t="str">
        <v>Northern Westmoreland CTC</v>
      </c>
      <c r="P361" s="1">
        <v>107656407</v>
      </c>
      <c r="Q361" s="1">
        <v>559</v>
      </c>
      <c r="R361" s="1" t="str">
        <v>Southwestern</v>
      </c>
      <c r="S361" s="1" t="str">
        <v>Westmoreland</v>
      </c>
    </row>
    <row r="362" spans="1:19" x14ac:dyDescent="0.35">
      <c r="A362" s="1">
        <v>116493503</v>
      </c>
      <c r="B362" s="1">
        <v>230</v>
      </c>
      <c r="C362" s="1" t="s">
        <v>3254</v>
      </c>
      <c r="D362" s="1" t="s">
        <v>147</v>
      </c>
      <c r="E362" s="1" t="s">
        <v>483</v>
      </c>
      <c r="H362" s="1" t="str">
        <f t="shared" si="25"/>
        <v>Line Mountain</v>
      </c>
      <c r="I362" s="1">
        <f t="shared" si="26"/>
        <v>116493503</v>
      </c>
      <c r="J362" s="1">
        <f t="shared" si="27"/>
        <v>230</v>
      </c>
      <c r="K362" s="1" t="str">
        <f t="shared" si="28"/>
        <v>Northeastern</v>
      </c>
      <c r="L362" s="1" t="str">
        <f t="shared" si="29"/>
        <v>Northumberland</v>
      </c>
      <c r="O362" s="1" t="str">
        <v>Northern York County</v>
      </c>
      <c r="P362" s="1">
        <v>115674603</v>
      </c>
      <c r="Q362" s="1">
        <v>302</v>
      </c>
      <c r="R362" s="1" t="str">
        <v>Southern</v>
      </c>
      <c r="S362" s="1" t="str">
        <v>York</v>
      </c>
    </row>
    <row r="363" spans="1:19" x14ac:dyDescent="0.35">
      <c r="A363" s="1">
        <v>116495003</v>
      </c>
      <c r="B363" s="1">
        <v>257</v>
      </c>
      <c r="C363" s="1" t="s">
        <v>3255</v>
      </c>
      <c r="D363" s="1" t="s">
        <v>147</v>
      </c>
      <c r="E363" s="1" t="s">
        <v>483</v>
      </c>
      <c r="H363" s="1" t="str">
        <f t="shared" si="25"/>
        <v>Milton Area</v>
      </c>
      <c r="I363" s="1">
        <f t="shared" si="26"/>
        <v>116495003</v>
      </c>
      <c r="J363" s="1">
        <f t="shared" si="27"/>
        <v>257</v>
      </c>
      <c r="K363" s="1" t="str">
        <f t="shared" si="28"/>
        <v>Northeastern</v>
      </c>
      <c r="L363" s="1" t="str">
        <f t="shared" si="29"/>
        <v>Northumberland</v>
      </c>
      <c r="O363" s="1" t="str">
        <v>Northgate</v>
      </c>
      <c r="P363" s="1">
        <v>103026873</v>
      </c>
      <c r="Q363" s="1">
        <v>303</v>
      </c>
      <c r="R363" s="1" t="str">
        <v>Western</v>
      </c>
      <c r="S363" s="1" t="str">
        <v>Allegheny</v>
      </c>
    </row>
    <row r="364" spans="1:19" x14ac:dyDescent="0.35">
      <c r="A364" s="1">
        <v>116495103</v>
      </c>
      <c r="B364" s="1">
        <v>272</v>
      </c>
      <c r="C364" s="1" t="s">
        <v>3256</v>
      </c>
      <c r="D364" s="1" t="s">
        <v>147</v>
      </c>
      <c r="E364" s="1" t="s">
        <v>483</v>
      </c>
      <c r="H364" s="1" t="str">
        <f t="shared" si="25"/>
        <v>Mt Carmel Area</v>
      </c>
      <c r="I364" s="1">
        <f t="shared" si="26"/>
        <v>116495103</v>
      </c>
      <c r="J364" s="1">
        <f t="shared" si="27"/>
        <v>272</v>
      </c>
      <c r="K364" s="1" t="str">
        <f t="shared" si="28"/>
        <v>Northeastern</v>
      </c>
      <c r="L364" s="1" t="str">
        <f t="shared" si="29"/>
        <v>Northumberland</v>
      </c>
      <c r="O364" s="1" t="str">
        <v>Northumberland County CTC</v>
      </c>
      <c r="P364" s="1">
        <v>116495207</v>
      </c>
      <c r="Q364" s="1">
        <v>560</v>
      </c>
      <c r="R364" s="1" t="str">
        <v>Northeastern</v>
      </c>
      <c r="S364" s="1" t="str">
        <v>Northumberland</v>
      </c>
    </row>
    <row r="365" spans="1:19" x14ac:dyDescent="0.35">
      <c r="A365" s="1">
        <v>116495207</v>
      </c>
      <c r="B365" s="1">
        <v>560</v>
      </c>
      <c r="C365" s="1" t="s">
        <v>674</v>
      </c>
      <c r="D365" s="1" t="s">
        <v>147</v>
      </c>
      <c r="E365" s="1" t="s">
        <v>483</v>
      </c>
      <c r="H365" s="1" t="str">
        <f t="shared" si="25"/>
        <v>Northumberland County CTC</v>
      </c>
      <c r="I365" s="1">
        <f t="shared" si="26"/>
        <v>116495207</v>
      </c>
      <c r="J365" s="1">
        <f t="shared" si="27"/>
        <v>560</v>
      </c>
      <c r="K365" s="1" t="str">
        <f t="shared" si="28"/>
        <v>Northeastern</v>
      </c>
      <c r="L365" s="1" t="str">
        <f t="shared" si="29"/>
        <v>Northumberland</v>
      </c>
      <c r="O365" s="1" t="str">
        <v>Northwest Area</v>
      </c>
      <c r="P365" s="1">
        <v>118406003</v>
      </c>
      <c r="Q365" s="1">
        <v>304</v>
      </c>
      <c r="R365" s="1" t="str">
        <v>Northeastern</v>
      </c>
      <c r="S365" s="1" t="str">
        <v>Luzerne</v>
      </c>
    </row>
    <row r="366" spans="1:19" x14ac:dyDescent="0.35">
      <c r="A366" s="1">
        <v>116496503</v>
      </c>
      <c r="B366" s="1">
        <v>381</v>
      </c>
      <c r="C366" s="1" t="s">
        <v>3257</v>
      </c>
      <c r="D366" s="1" t="s">
        <v>147</v>
      </c>
      <c r="E366" s="1" t="s">
        <v>483</v>
      </c>
      <c r="H366" s="1" t="str">
        <f t="shared" si="25"/>
        <v>Shamokin Area</v>
      </c>
      <c r="I366" s="1">
        <f t="shared" si="26"/>
        <v>116496503</v>
      </c>
      <c r="J366" s="1">
        <f t="shared" si="27"/>
        <v>381</v>
      </c>
      <c r="K366" s="1" t="str">
        <f t="shared" si="28"/>
        <v>Northeastern</v>
      </c>
      <c r="L366" s="1" t="str">
        <f t="shared" si="29"/>
        <v>Northumberland</v>
      </c>
      <c r="O366" s="1" t="str">
        <v>Northwestern</v>
      </c>
      <c r="P366" s="1">
        <v>105258503</v>
      </c>
      <c r="Q366" s="1">
        <v>305</v>
      </c>
      <c r="R366" s="1" t="str">
        <v>Northwestern</v>
      </c>
      <c r="S366" s="1" t="str">
        <v>Erie</v>
      </c>
    </row>
    <row r="367" spans="1:19" x14ac:dyDescent="0.35">
      <c r="A367" s="1">
        <v>116496603</v>
      </c>
      <c r="B367" s="1">
        <v>387</v>
      </c>
      <c r="C367" s="1" t="s">
        <v>3258</v>
      </c>
      <c r="D367" s="1" t="s">
        <v>147</v>
      </c>
      <c r="E367" s="1" t="s">
        <v>483</v>
      </c>
      <c r="H367" s="1" t="str">
        <f t="shared" si="25"/>
        <v>Shikellamy</v>
      </c>
      <c r="I367" s="1">
        <f t="shared" si="26"/>
        <v>116496603</v>
      </c>
      <c r="J367" s="1">
        <f t="shared" si="27"/>
        <v>387</v>
      </c>
      <c r="K367" s="1" t="str">
        <f t="shared" si="28"/>
        <v>Northeastern</v>
      </c>
      <c r="L367" s="1" t="str">
        <f t="shared" si="29"/>
        <v>Northumberland</v>
      </c>
      <c r="O367" s="1" t="str">
        <v>Northwestern Lehigh</v>
      </c>
      <c r="P367" s="1">
        <v>121394603</v>
      </c>
      <c r="Q367" s="1">
        <v>306</v>
      </c>
      <c r="R367" s="1" t="str">
        <v>Eastern</v>
      </c>
      <c r="S367" s="1" t="str">
        <v>Lehigh</v>
      </c>
    </row>
    <row r="368" spans="1:19" x14ac:dyDescent="0.35">
      <c r="A368" s="1">
        <v>116498003</v>
      </c>
      <c r="B368" s="1">
        <v>460</v>
      </c>
      <c r="C368" s="1" t="s">
        <v>3259</v>
      </c>
      <c r="D368" s="1" t="s">
        <v>147</v>
      </c>
      <c r="E368" s="1" t="s">
        <v>483</v>
      </c>
      <c r="H368" s="1" t="str">
        <f t="shared" si="25"/>
        <v>Warrior Run</v>
      </c>
      <c r="I368" s="1">
        <f t="shared" si="26"/>
        <v>116498003</v>
      </c>
      <c r="J368" s="1">
        <f t="shared" si="27"/>
        <v>460</v>
      </c>
      <c r="K368" s="1" t="str">
        <f t="shared" si="28"/>
        <v>Northeastern</v>
      </c>
      <c r="L368" s="1" t="str">
        <f t="shared" si="29"/>
        <v>Northumberland</v>
      </c>
      <c r="O368" s="1" t="str">
        <v>Norwin</v>
      </c>
      <c r="P368" s="1">
        <v>107656502</v>
      </c>
      <c r="Q368" s="1">
        <v>307</v>
      </c>
      <c r="R368" s="1" t="str">
        <v>Southwestern</v>
      </c>
      <c r="S368" s="1" t="str">
        <v>Westmoreland</v>
      </c>
    </row>
    <row r="369" spans="1:19" x14ac:dyDescent="0.35">
      <c r="A369" s="1">
        <v>116555003</v>
      </c>
      <c r="B369" s="1">
        <v>249</v>
      </c>
      <c r="C369" s="1" t="s">
        <v>3260</v>
      </c>
      <c r="D369" s="1" t="s">
        <v>138</v>
      </c>
      <c r="E369" s="1" t="s">
        <v>519</v>
      </c>
      <c r="H369" s="1" t="str">
        <f t="shared" si="25"/>
        <v>Midd-West</v>
      </c>
      <c r="I369" s="1">
        <f t="shared" si="26"/>
        <v>116555003</v>
      </c>
      <c r="J369" s="1">
        <f t="shared" si="27"/>
        <v>249</v>
      </c>
      <c r="K369" s="1" t="str">
        <f t="shared" si="28"/>
        <v>Central</v>
      </c>
      <c r="L369" s="1" t="str">
        <f t="shared" si="29"/>
        <v>Snyder</v>
      </c>
      <c r="O369" s="1" t="str">
        <v>Octorara Area</v>
      </c>
      <c r="P369" s="1">
        <v>124156503</v>
      </c>
      <c r="Q369" s="1">
        <v>308</v>
      </c>
      <c r="R369" s="1" t="str">
        <v>Southeastern</v>
      </c>
      <c r="S369" s="1" t="str">
        <v>Chester</v>
      </c>
    </row>
    <row r="370" spans="1:19" x14ac:dyDescent="0.35">
      <c r="A370" s="1">
        <v>116557103</v>
      </c>
      <c r="B370" s="1">
        <v>377</v>
      </c>
      <c r="C370" s="1" t="s">
        <v>3261</v>
      </c>
      <c r="D370" s="1" t="s">
        <v>138</v>
      </c>
      <c r="E370" s="1" t="s">
        <v>519</v>
      </c>
      <c r="H370" s="1" t="str">
        <f t="shared" si="25"/>
        <v>Selinsgrove Area</v>
      </c>
      <c r="I370" s="1">
        <f t="shared" si="26"/>
        <v>116557103</v>
      </c>
      <c r="J370" s="1">
        <f t="shared" si="27"/>
        <v>377</v>
      </c>
      <c r="K370" s="1" t="str">
        <f t="shared" si="28"/>
        <v>Central</v>
      </c>
      <c r="L370" s="1" t="str">
        <f t="shared" si="29"/>
        <v>Snyder</v>
      </c>
      <c r="O370" s="1" t="str">
        <v>Oil City Area</v>
      </c>
      <c r="P370" s="1">
        <v>106616203</v>
      </c>
      <c r="Q370" s="1">
        <v>309</v>
      </c>
      <c r="R370" s="1" t="str">
        <v>Northwestern</v>
      </c>
      <c r="S370" s="1" t="str">
        <v>Venango</v>
      </c>
    </row>
    <row r="371" spans="1:19" x14ac:dyDescent="0.35">
      <c r="A371" s="1">
        <v>116604003</v>
      </c>
      <c r="B371" s="1">
        <v>228</v>
      </c>
      <c r="C371" s="1" t="s">
        <v>3262</v>
      </c>
      <c r="D371" s="1" t="s">
        <v>138</v>
      </c>
      <c r="E371" s="1" t="s">
        <v>547</v>
      </c>
      <c r="H371" s="1" t="str">
        <f t="shared" si="25"/>
        <v>Lewisburg Area</v>
      </c>
      <c r="I371" s="1">
        <f t="shared" si="26"/>
        <v>116604003</v>
      </c>
      <c r="J371" s="1">
        <f t="shared" si="27"/>
        <v>228</v>
      </c>
      <c r="K371" s="1" t="str">
        <f t="shared" si="28"/>
        <v>Central</v>
      </c>
      <c r="L371" s="1" t="str">
        <f t="shared" si="29"/>
        <v>Union</v>
      </c>
      <c r="O371" s="1" t="str">
        <v>Old Forge</v>
      </c>
      <c r="P371" s="1">
        <v>119356603</v>
      </c>
      <c r="Q371" s="1">
        <v>310</v>
      </c>
      <c r="R371" s="1" t="str">
        <v>Northeastern</v>
      </c>
      <c r="S371" s="1" t="str">
        <v>Lackawanna</v>
      </c>
    </row>
    <row r="372" spans="1:19" x14ac:dyDescent="0.35">
      <c r="A372" s="1">
        <v>116605003</v>
      </c>
      <c r="B372" s="1">
        <v>253</v>
      </c>
      <c r="C372" s="1" t="s">
        <v>3263</v>
      </c>
      <c r="D372" s="1" t="s">
        <v>138</v>
      </c>
      <c r="E372" s="1" t="s">
        <v>547</v>
      </c>
      <c r="H372" s="1" t="str">
        <f t="shared" si="25"/>
        <v>Mifflinburg Area</v>
      </c>
      <c r="I372" s="1">
        <f t="shared" si="26"/>
        <v>116605003</v>
      </c>
      <c r="J372" s="1">
        <f t="shared" si="27"/>
        <v>253</v>
      </c>
      <c r="K372" s="1" t="str">
        <f t="shared" si="28"/>
        <v>Central</v>
      </c>
      <c r="L372" s="1" t="str">
        <f t="shared" si="29"/>
        <v>Union</v>
      </c>
      <c r="O372" s="1" t="str">
        <v>Oley Valley</v>
      </c>
      <c r="P372" s="1">
        <v>114066503</v>
      </c>
      <c r="Q372" s="1">
        <v>311</v>
      </c>
      <c r="R372" s="1" t="str">
        <v>Eastern</v>
      </c>
      <c r="S372" s="1" t="str">
        <v>Berks</v>
      </c>
    </row>
    <row r="373" spans="1:19" x14ac:dyDescent="0.35">
      <c r="A373" s="1">
        <v>116606707</v>
      </c>
      <c r="B373" s="1">
        <v>565</v>
      </c>
      <c r="C373" s="1" t="s">
        <v>679</v>
      </c>
      <c r="D373" s="1" t="s">
        <v>138</v>
      </c>
      <c r="E373" s="1" t="s">
        <v>547</v>
      </c>
      <c r="H373" s="1" t="str">
        <f t="shared" si="25"/>
        <v>SUN Area Technical Institute</v>
      </c>
      <c r="I373" s="1">
        <f t="shared" si="26"/>
        <v>116606707</v>
      </c>
      <c r="J373" s="1">
        <f t="shared" si="27"/>
        <v>565</v>
      </c>
      <c r="K373" s="1" t="str">
        <f t="shared" si="28"/>
        <v>Central</v>
      </c>
      <c r="L373" s="1" t="str">
        <f t="shared" si="29"/>
        <v>Union</v>
      </c>
      <c r="O373" s="1" t="str">
        <v>Oswayo Valley</v>
      </c>
      <c r="P373" s="1">
        <v>109537504</v>
      </c>
      <c r="Q373" s="1">
        <v>312</v>
      </c>
      <c r="R373" s="1" t="str">
        <v>Central</v>
      </c>
      <c r="S373" s="1" t="str">
        <v>Potter</v>
      </c>
    </row>
    <row r="374" spans="1:19" x14ac:dyDescent="0.35">
      <c r="A374" s="1">
        <v>117080503</v>
      </c>
      <c r="B374" s="1">
        <v>14</v>
      </c>
      <c r="C374" s="1" t="s">
        <v>3264</v>
      </c>
      <c r="D374" s="1" t="s">
        <v>147</v>
      </c>
      <c r="E374" s="1" t="s">
        <v>146</v>
      </c>
      <c r="H374" s="1" t="str">
        <f t="shared" si="25"/>
        <v>Athens Area</v>
      </c>
      <c r="I374" s="1">
        <f t="shared" si="26"/>
        <v>117080503</v>
      </c>
      <c r="J374" s="1">
        <f t="shared" si="27"/>
        <v>14</v>
      </c>
      <c r="K374" s="1" t="str">
        <f t="shared" si="28"/>
        <v>Northeastern</v>
      </c>
      <c r="L374" s="1" t="str">
        <f t="shared" si="29"/>
        <v>Bradford</v>
      </c>
      <c r="O374" s="1" t="str">
        <v>Otto Eldred</v>
      </c>
      <c r="P374" s="1">
        <v>109426003</v>
      </c>
      <c r="Q374" s="1">
        <v>313</v>
      </c>
      <c r="R374" s="1" t="str">
        <v>Central</v>
      </c>
      <c r="S374" s="1" t="str">
        <v>Mckean</v>
      </c>
    </row>
    <row r="375" spans="1:19" x14ac:dyDescent="0.35">
      <c r="A375" s="1">
        <v>117080607</v>
      </c>
      <c r="B375" s="1">
        <v>558</v>
      </c>
      <c r="C375" s="1" t="s">
        <v>627</v>
      </c>
      <c r="D375" s="1" t="s">
        <v>147</v>
      </c>
      <c r="E375" s="1" t="s">
        <v>146</v>
      </c>
      <c r="H375" s="1" t="str">
        <f t="shared" si="25"/>
        <v>Northern Tier Career Center</v>
      </c>
      <c r="I375" s="1">
        <f t="shared" si="26"/>
        <v>117080607</v>
      </c>
      <c r="J375" s="1">
        <f t="shared" si="27"/>
        <v>558</v>
      </c>
      <c r="K375" s="1" t="str">
        <f t="shared" si="28"/>
        <v>Northeastern</v>
      </c>
      <c r="L375" s="1" t="str">
        <f t="shared" si="29"/>
        <v>Bradford</v>
      </c>
      <c r="O375" s="1" t="str">
        <v>Owen J Roberts</v>
      </c>
      <c r="P375" s="1">
        <v>124156603</v>
      </c>
      <c r="Q375" s="1">
        <v>314</v>
      </c>
      <c r="R375" s="1" t="str">
        <v>Southeastern</v>
      </c>
      <c r="S375" s="1" t="str">
        <v>Chester</v>
      </c>
    </row>
    <row r="376" spans="1:19" x14ac:dyDescent="0.35">
      <c r="A376" s="1">
        <v>117081003</v>
      </c>
      <c r="B376" s="1">
        <v>62</v>
      </c>
      <c r="C376" s="1" t="s">
        <v>3265</v>
      </c>
      <c r="D376" s="1" t="s">
        <v>147</v>
      </c>
      <c r="E376" s="1" t="s">
        <v>146</v>
      </c>
      <c r="H376" s="1" t="str">
        <f t="shared" si="25"/>
        <v>Canton Area</v>
      </c>
      <c r="I376" s="1">
        <f t="shared" si="26"/>
        <v>117081003</v>
      </c>
      <c r="J376" s="1">
        <f t="shared" si="27"/>
        <v>62</v>
      </c>
      <c r="K376" s="1" t="str">
        <f t="shared" si="28"/>
        <v>Northeastern</v>
      </c>
      <c r="L376" s="1" t="str">
        <f t="shared" si="29"/>
        <v>Bradford</v>
      </c>
      <c r="O376" s="1" t="str">
        <v>Oxford Area</v>
      </c>
      <c r="P376" s="1">
        <v>124156703</v>
      </c>
      <c r="Q376" s="1">
        <v>315</v>
      </c>
      <c r="R376" s="1" t="str">
        <v>Southeastern</v>
      </c>
      <c r="S376" s="1" t="str">
        <v>Chester</v>
      </c>
    </row>
    <row r="377" spans="1:19" x14ac:dyDescent="0.35">
      <c r="A377" s="1">
        <v>117083004</v>
      </c>
      <c r="B377" s="1">
        <v>294</v>
      </c>
      <c r="C377" s="1" t="s">
        <v>3266</v>
      </c>
      <c r="D377" s="1" t="s">
        <v>147</v>
      </c>
      <c r="E377" s="1" t="s">
        <v>146</v>
      </c>
      <c r="H377" s="1" t="str">
        <f t="shared" si="25"/>
        <v>Northeast Bradford</v>
      </c>
      <c r="I377" s="1">
        <f t="shared" si="26"/>
        <v>117083004</v>
      </c>
      <c r="J377" s="1">
        <f t="shared" si="27"/>
        <v>294</v>
      </c>
      <c r="K377" s="1" t="str">
        <f t="shared" si="28"/>
        <v>Northeastern</v>
      </c>
      <c r="L377" s="1" t="str">
        <f t="shared" si="29"/>
        <v>Bradford</v>
      </c>
      <c r="O377" s="1" t="str">
        <v>Palisades</v>
      </c>
      <c r="P377" s="1">
        <v>122098003</v>
      </c>
      <c r="Q377" s="1">
        <v>316</v>
      </c>
      <c r="R377" s="1" t="str">
        <v>Mideastern</v>
      </c>
      <c r="S377" s="1" t="str">
        <v>Bucks</v>
      </c>
    </row>
    <row r="378" spans="1:19" x14ac:dyDescent="0.35">
      <c r="A378" s="1">
        <v>117086003</v>
      </c>
      <c r="B378" s="1">
        <v>373</v>
      </c>
      <c r="C378" s="1" t="s">
        <v>3267</v>
      </c>
      <c r="D378" s="1" t="s">
        <v>147</v>
      </c>
      <c r="E378" s="1" t="s">
        <v>146</v>
      </c>
      <c r="H378" s="1" t="str">
        <f t="shared" si="25"/>
        <v>Sayre Area</v>
      </c>
      <c r="I378" s="1">
        <f t="shared" si="26"/>
        <v>117086003</v>
      </c>
      <c r="J378" s="1">
        <f t="shared" si="27"/>
        <v>373</v>
      </c>
      <c r="K378" s="1" t="str">
        <f t="shared" si="28"/>
        <v>Northeastern</v>
      </c>
      <c r="L378" s="1" t="str">
        <f t="shared" si="29"/>
        <v>Bradford</v>
      </c>
      <c r="O378" s="1" t="str">
        <v>Palmerton Area</v>
      </c>
      <c r="P378" s="1">
        <v>121136503</v>
      </c>
      <c r="Q378" s="1">
        <v>317</v>
      </c>
      <c r="R378" s="1" t="str">
        <v>Eastern</v>
      </c>
      <c r="S378" s="1" t="str">
        <v>Carbon</v>
      </c>
    </row>
    <row r="379" spans="1:19" x14ac:dyDescent="0.35">
      <c r="A379" s="1">
        <v>117086503</v>
      </c>
      <c r="B379" s="1">
        <v>429</v>
      </c>
      <c r="C379" s="1" t="s">
        <v>3268</v>
      </c>
      <c r="D379" s="1" t="s">
        <v>147</v>
      </c>
      <c r="E379" s="1" t="s">
        <v>146</v>
      </c>
      <c r="H379" s="1" t="str">
        <f t="shared" si="25"/>
        <v>Towanda Area</v>
      </c>
      <c r="I379" s="1">
        <f t="shared" si="26"/>
        <v>117086503</v>
      </c>
      <c r="J379" s="1">
        <f t="shared" si="27"/>
        <v>429</v>
      </c>
      <c r="K379" s="1" t="str">
        <f t="shared" si="28"/>
        <v>Northeastern</v>
      </c>
      <c r="L379" s="1" t="str">
        <f t="shared" si="29"/>
        <v>Bradford</v>
      </c>
      <c r="O379" s="1" t="str">
        <v>Palmyra Area</v>
      </c>
      <c r="P379" s="1">
        <v>113385303</v>
      </c>
      <c r="Q379" s="1">
        <v>318</v>
      </c>
      <c r="R379" s="1" t="str">
        <v>Southern</v>
      </c>
      <c r="S379" s="1" t="str">
        <v>Lebanon</v>
      </c>
    </row>
    <row r="380" spans="1:19" x14ac:dyDescent="0.35">
      <c r="A380" s="1">
        <v>117086653</v>
      </c>
      <c r="B380" s="1">
        <v>433</v>
      </c>
      <c r="C380" s="1" t="s">
        <v>3269</v>
      </c>
      <c r="D380" s="1" t="s">
        <v>147</v>
      </c>
      <c r="E380" s="1" t="s">
        <v>146</v>
      </c>
      <c r="H380" s="1" t="str">
        <f t="shared" si="25"/>
        <v>Troy Area</v>
      </c>
      <c r="I380" s="1">
        <f t="shared" si="26"/>
        <v>117086653</v>
      </c>
      <c r="J380" s="1">
        <f t="shared" si="27"/>
        <v>433</v>
      </c>
      <c r="K380" s="1" t="str">
        <f t="shared" si="28"/>
        <v>Northeastern</v>
      </c>
      <c r="L380" s="1" t="str">
        <f t="shared" si="29"/>
        <v>Bradford</v>
      </c>
      <c r="O380" s="1" t="str">
        <v>Panther Valley</v>
      </c>
      <c r="P380" s="1">
        <v>121136603</v>
      </c>
      <c r="Q380" s="1">
        <v>319</v>
      </c>
      <c r="R380" s="1" t="str">
        <v>Eastern</v>
      </c>
      <c r="S380" s="1" t="str">
        <v>Carbon</v>
      </c>
    </row>
    <row r="381" spans="1:19" x14ac:dyDescent="0.35">
      <c r="A381" s="1">
        <v>117089003</v>
      </c>
      <c r="B381" s="1">
        <v>494</v>
      </c>
      <c r="C381" s="1" t="s">
        <v>3270</v>
      </c>
      <c r="D381" s="1" t="s">
        <v>147</v>
      </c>
      <c r="E381" s="1" t="s">
        <v>146</v>
      </c>
      <c r="H381" s="1" t="str">
        <f t="shared" si="25"/>
        <v>Wyalusing Area</v>
      </c>
      <c r="I381" s="1">
        <f t="shared" si="26"/>
        <v>117089003</v>
      </c>
      <c r="J381" s="1">
        <f t="shared" si="27"/>
        <v>494</v>
      </c>
      <c r="K381" s="1" t="str">
        <f t="shared" si="28"/>
        <v>Northeastern</v>
      </c>
      <c r="L381" s="1" t="str">
        <f t="shared" si="29"/>
        <v>Bradford</v>
      </c>
      <c r="O381" s="1" t="str">
        <v>Parkland</v>
      </c>
      <c r="P381" s="1">
        <v>121395103</v>
      </c>
      <c r="Q381" s="1">
        <v>320</v>
      </c>
      <c r="R381" s="1" t="str">
        <v>Eastern</v>
      </c>
      <c r="S381" s="1" t="str">
        <v>Lehigh</v>
      </c>
    </row>
    <row r="382" spans="1:19" x14ac:dyDescent="0.35">
      <c r="A382" s="1">
        <v>117412003</v>
      </c>
      <c r="B382" s="1">
        <v>127</v>
      </c>
      <c r="C382" s="1" t="s">
        <v>3271</v>
      </c>
      <c r="D382" s="1" t="s">
        <v>138</v>
      </c>
      <c r="E382" s="1" t="s">
        <v>414</v>
      </c>
      <c r="H382" s="1" t="str">
        <f t="shared" si="25"/>
        <v>East Lycoming</v>
      </c>
      <c r="I382" s="1">
        <f t="shared" si="26"/>
        <v>117412003</v>
      </c>
      <c r="J382" s="1">
        <f t="shared" si="27"/>
        <v>127</v>
      </c>
      <c r="K382" s="1" t="str">
        <f t="shared" si="28"/>
        <v>Central</v>
      </c>
      <c r="L382" s="1" t="str">
        <f t="shared" si="29"/>
        <v>Lycoming</v>
      </c>
      <c r="O382" s="1" t="str">
        <v>Parkway West CTC</v>
      </c>
      <c r="P382" s="1">
        <v>103027307</v>
      </c>
      <c r="Q382" s="1">
        <v>561</v>
      </c>
      <c r="R382" s="1" t="str">
        <v>Western</v>
      </c>
      <c r="S382" s="1" t="str">
        <v>Allegheny</v>
      </c>
    </row>
    <row r="383" spans="1:19" x14ac:dyDescent="0.35">
      <c r="A383" s="1">
        <v>117414003</v>
      </c>
      <c r="B383" s="1">
        <v>204</v>
      </c>
      <c r="C383" s="1" t="s">
        <v>3272</v>
      </c>
      <c r="D383" s="1" t="s">
        <v>138</v>
      </c>
      <c r="E383" s="1" t="s">
        <v>414</v>
      </c>
      <c r="H383" s="1" t="str">
        <f t="shared" si="25"/>
        <v>Jersey Shore Area</v>
      </c>
      <c r="I383" s="1">
        <f t="shared" si="26"/>
        <v>117414003</v>
      </c>
      <c r="J383" s="1">
        <f t="shared" si="27"/>
        <v>204</v>
      </c>
      <c r="K383" s="1" t="str">
        <f t="shared" si="28"/>
        <v>Central</v>
      </c>
      <c r="L383" s="1" t="str">
        <f t="shared" si="29"/>
        <v>Lycoming</v>
      </c>
      <c r="O383" s="1" t="str">
        <v>Pen Argyl Area</v>
      </c>
      <c r="P383" s="1">
        <v>120485603</v>
      </c>
      <c r="Q383" s="1">
        <v>321</v>
      </c>
      <c r="R383" s="1" t="str">
        <v>Eastern</v>
      </c>
      <c r="S383" s="1" t="str">
        <v>Northampton</v>
      </c>
    </row>
    <row r="384" spans="1:19" x14ac:dyDescent="0.35">
      <c r="A384" s="1">
        <v>117414203</v>
      </c>
      <c r="B384" s="1">
        <v>235</v>
      </c>
      <c r="C384" s="1" t="s">
        <v>3273</v>
      </c>
      <c r="D384" s="1" t="s">
        <v>138</v>
      </c>
      <c r="E384" s="1" t="s">
        <v>414</v>
      </c>
      <c r="H384" s="1" t="str">
        <f t="shared" si="25"/>
        <v>Loyalsock Township</v>
      </c>
      <c r="I384" s="1">
        <f t="shared" si="26"/>
        <v>117414203</v>
      </c>
      <c r="J384" s="1">
        <f t="shared" si="27"/>
        <v>235</v>
      </c>
      <c r="K384" s="1" t="str">
        <f t="shared" si="28"/>
        <v>Central</v>
      </c>
      <c r="L384" s="1" t="str">
        <f t="shared" si="29"/>
        <v>Lycoming</v>
      </c>
      <c r="O384" s="1" t="str">
        <v>Penn Cambria</v>
      </c>
      <c r="P384" s="1">
        <v>108116003</v>
      </c>
      <c r="Q384" s="1">
        <v>322</v>
      </c>
      <c r="R384" s="1" t="str">
        <v>Central-Western</v>
      </c>
      <c r="S384" s="1" t="str">
        <v>Cambria</v>
      </c>
    </row>
    <row r="385" spans="1:19" x14ac:dyDescent="0.35">
      <c r="A385" s="1">
        <v>117414807</v>
      </c>
      <c r="B385" s="1">
        <v>548</v>
      </c>
      <c r="C385" s="1" t="s">
        <v>663</v>
      </c>
      <c r="D385" s="1" t="s">
        <v>138</v>
      </c>
      <c r="E385" s="1" t="s">
        <v>414</v>
      </c>
      <c r="H385" s="1" t="str">
        <f t="shared" si="25"/>
        <v>Lycoming CTC</v>
      </c>
      <c r="I385" s="1">
        <f t="shared" si="26"/>
        <v>117414807</v>
      </c>
      <c r="J385" s="1">
        <f t="shared" si="27"/>
        <v>548</v>
      </c>
      <c r="K385" s="1" t="str">
        <f t="shared" si="28"/>
        <v>Central</v>
      </c>
      <c r="L385" s="1" t="str">
        <f t="shared" si="29"/>
        <v>Lycoming</v>
      </c>
      <c r="O385" s="1" t="str">
        <v>Penn Hills</v>
      </c>
      <c r="P385" s="1">
        <v>103027352</v>
      </c>
      <c r="Q385" s="1">
        <v>323</v>
      </c>
      <c r="R385" s="1" t="str">
        <v>Western</v>
      </c>
      <c r="S385" s="1" t="str">
        <v>Allegheny</v>
      </c>
    </row>
    <row r="386" spans="1:19" x14ac:dyDescent="0.35">
      <c r="A386" s="1">
        <v>117415004</v>
      </c>
      <c r="B386" s="1">
        <v>262</v>
      </c>
      <c r="C386" s="1" t="s">
        <v>3274</v>
      </c>
      <c r="D386" s="1" t="s">
        <v>138</v>
      </c>
      <c r="E386" s="1" t="s">
        <v>414</v>
      </c>
      <c r="H386" s="1" t="str">
        <f t="shared" ref="H386:H449" si="30">C386</f>
        <v>Montgomery Area</v>
      </c>
      <c r="I386" s="1">
        <f t="shared" ref="I386:I449" si="31">A386</f>
        <v>117415004</v>
      </c>
      <c r="J386" s="1">
        <f t="shared" ref="J386:J449" si="32">B386</f>
        <v>262</v>
      </c>
      <c r="K386" s="1" t="str">
        <f t="shared" ref="K386:K449" si="33">D386</f>
        <v>Central</v>
      </c>
      <c r="L386" s="1" t="str">
        <f t="shared" ref="L386:L449" si="34">E386</f>
        <v>Lycoming</v>
      </c>
      <c r="O386" s="1" t="str">
        <v>Penn Manor</v>
      </c>
      <c r="P386" s="1">
        <v>113365203</v>
      </c>
      <c r="Q386" s="1">
        <v>324</v>
      </c>
      <c r="R386" s="1" t="str">
        <v>Southern</v>
      </c>
      <c r="S386" s="1" t="str">
        <v>Lancaster</v>
      </c>
    </row>
    <row r="387" spans="1:19" x14ac:dyDescent="0.35">
      <c r="A387" s="1">
        <v>117415103</v>
      </c>
      <c r="B387" s="1">
        <v>264</v>
      </c>
      <c r="C387" s="1" t="s">
        <v>3275</v>
      </c>
      <c r="D387" s="1" t="s">
        <v>138</v>
      </c>
      <c r="E387" s="1" t="s">
        <v>414</v>
      </c>
      <c r="H387" s="1" t="str">
        <f t="shared" si="30"/>
        <v>Montoursville Area</v>
      </c>
      <c r="I387" s="1">
        <f t="shared" si="31"/>
        <v>117415103</v>
      </c>
      <c r="J387" s="1">
        <f t="shared" si="32"/>
        <v>264</v>
      </c>
      <c r="K387" s="1" t="str">
        <f t="shared" si="33"/>
        <v>Central</v>
      </c>
      <c r="L387" s="1" t="str">
        <f t="shared" si="34"/>
        <v>Lycoming</v>
      </c>
      <c r="O387" s="1" t="str">
        <v>Penn Trafford</v>
      </c>
      <c r="P387" s="1">
        <v>107657103</v>
      </c>
      <c r="Q387" s="1">
        <v>325</v>
      </c>
      <c r="R387" s="1" t="str">
        <v>Southwestern</v>
      </c>
      <c r="S387" s="1" t="str">
        <v>Westmoreland</v>
      </c>
    </row>
    <row r="388" spans="1:19" x14ac:dyDescent="0.35">
      <c r="A388" s="1">
        <v>117415303</v>
      </c>
      <c r="B388" s="1">
        <v>275</v>
      </c>
      <c r="C388" s="1" t="s">
        <v>3276</v>
      </c>
      <c r="D388" s="1" t="s">
        <v>138</v>
      </c>
      <c r="E388" s="1" t="s">
        <v>414</v>
      </c>
      <c r="H388" s="1" t="str">
        <f t="shared" si="30"/>
        <v>Muncy</v>
      </c>
      <c r="I388" s="1">
        <f t="shared" si="31"/>
        <v>117415303</v>
      </c>
      <c r="J388" s="1">
        <f t="shared" si="32"/>
        <v>275</v>
      </c>
      <c r="K388" s="1" t="str">
        <f t="shared" si="33"/>
        <v>Central</v>
      </c>
      <c r="L388" s="1" t="str">
        <f t="shared" si="34"/>
        <v>Lycoming</v>
      </c>
      <c r="O388" s="1" t="str">
        <v>Penncrest</v>
      </c>
      <c r="P388" s="1">
        <v>105204703</v>
      </c>
      <c r="Q388" s="1">
        <v>327</v>
      </c>
      <c r="R388" s="1" t="str">
        <v>Northwestern</v>
      </c>
      <c r="S388" s="1" t="str">
        <v>Crawford</v>
      </c>
    </row>
    <row r="389" spans="1:19" x14ac:dyDescent="0.35">
      <c r="A389" s="1">
        <v>117416103</v>
      </c>
      <c r="B389" s="1">
        <v>402</v>
      </c>
      <c r="C389" s="1" t="s">
        <v>3277</v>
      </c>
      <c r="D389" s="1" t="s">
        <v>138</v>
      </c>
      <c r="E389" s="1" t="s">
        <v>414</v>
      </c>
      <c r="H389" s="1" t="str">
        <f t="shared" si="30"/>
        <v>South Williamsport Area</v>
      </c>
      <c r="I389" s="1">
        <f t="shared" si="31"/>
        <v>117416103</v>
      </c>
      <c r="J389" s="1">
        <f t="shared" si="32"/>
        <v>402</v>
      </c>
      <c r="K389" s="1" t="str">
        <f t="shared" si="33"/>
        <v>Central</v>
      </c>
      <c r="L389" s="1" t="str">
        <f t="shared" si="34"/>
        <v>Lycoming</v>
      </c>
      <c r="O389" s="1" t="str">
        <v>Penn-Delco</v>
      </c>
      <c r="P389" s="1">
        <v>125236903</v>
      </c>
      <c r="Q389" s="1">
        <v>326</v>
      </c>
      <c r="R389" s="1" t="str">
        <v>Southeastern</v>
      </c>
      <c r="S389" s="1" t="str">
        <v>Delaware</v>
      </c>
    </row>
    <row r="390" spans="1:19" x14ac:dyDescent="0.35">
      <c r="A390" s="1">
        <v>117417202</v>
      </c>
      <c r="B390" s="1">
        <v>487</v>
      </c>
      <c r="C390" s="1" t="s">
        <v>3278</v>
      </c>
      <c r="D390" s="1" t="s">
        <v>138</v>
      </c>
      <c r="E390" s="1" t="s">
        <v>414</v>
      </c>
      <c r="H390" s="1" t="str">
        <f t="shared" si="30"/>
        <v>Williamsport Area</v>
      </c>
      <c r="I390" s="1">
        <f t="shared" si="31"/>
        <v>117417202</v>
      </c>
      <c r="J390" s="1">
        <f t="shared" si="32"/>
        <v>487</v>
      </c>
      <c r="K390" s="1" t="str">
        <f t="shared" si="33"/>
        <v>Central</v>
      </c>
      <c r="L390" s="1" t="str">
        <f t="shared" si="34"/>
        <v>Lycoming</v>
      </c>
      <c r="O390" s="1" t="str">
        <v>Pennridge</v>
      </c>
      <c r="P390" s="1">
        <v>122098103</v>
      </c>
      <c r="Q390" s="1">
        <v>328</v>
      </c>
      <c r="R390" s="1" t="str">
        <v>Mideastern</v>
      </c>
      <c r="S390" s="1" t="str">
        <v>Bucks</v>
      </c>
    </row>
    <row r="391" spans="1:19" x14ac:dyDescent="0.35">
      <c r="A391" s="1">
        <v>117576303</v>
      </c>
      <c r="B391" s="1">
        <v>423</v>
      </c>
      <c r="C391" s="1" t="s">
        <v>3279</v>
      </c>
      <c r="D391" s="1" t="s">
        <v>147</v>
      </c>
      <c r="E391" s="1" t="s">
        <v>534</v>
      </c>
      <c r="H391" s="1" t="str">
        <f t="shared" si="30"/>
        <v>Sullivan County</v>
      </c>
      <c r="I391" s="1">
        <f t="shared" si="31"/>
        <v>117576303</v>
      </c>
      <c r="J391" s="1">
        <f t="shared" si="32"/>
        <v>423</v>
      </c>
      <c r="K391" s="1" t="str">
        <f t="shared" si="33"/>
        <v>Northeastern</v>
      </c>
      <c r="L391" s="1" t="str">
        <f t="shared" si="34"/>
        <v>Sullivan</v>
      </c>
      <c r="O391" s="1" t="str">
        <v>Penns Manor Area</v>
      </c>
      <c r="P391" s="1">
        <v>128326303</v>
      </c>
      <c r="Q391" s="1">
        <v>329</v>
      </c>
      <c r="R391" s="1" t="str">
        <v>Central-Western</v>
      </c>
      <c r="S391" s="1" t="str">
        <v>Indiana</v>
      </c>
    </row>
    <row r="392" spans="1:19" x14ac:dyDescent="0.35">
      <c r="A392" s="1">
        <v>117596003</v>
      </c>
      <c r="B392" s="1">
        <v>301</v>
      </c>
      <c r="C392" s="1" t="s">
        <v>3280</v>
      </c>
      <c r="D392" s="1" t="s">
        <v>138</v>
      </c>
      <c r="E392" s="1" t="s">
        <v>543</v>
      </c>
      <c r="H392" s="1" t="str">
        <f t="shared" si="30"/>
        <v>Northern Tioga</v>
      </c>
      <c r="I392" s="1">
        <f t="shared" si="31"/>
        <v>117596003</v>
      </c>
      <c r="J392" s="1">
        <f t="shared" si="32"/>
        <v>301</v>
      </c>
      <c r="K392" s="1" t="str">
        <f t="shared" si="33"/>
        <v>Central</v>
      </c>
      <c r="L392" s="1" t="str">
        <f t="shared" si="34"/>
        <v>Tioga</v>
      </c>
      <c r="O392" s="1" t="str">
        <v>Penns Valley Area</v>
      </c>
      <c r="P392" s="1">
        <v>110147003</v>
      </c>
      <c r="Q392" s="1">
        <v>330</v>
      </c>
      <c r="R392" s="1" t="str">
        <v>Central</v>
      </c>
      <c r="S392" s="1" t="str">
        <v>Centre</v>
      </c>
    </row>
    <row r="393" spans="1:19" x14ac:dyDescent="0.35">
      <c r="A393" s="1">
        <v>117597003</v>
      </c>
      <c r="B393" s="1">
        <v>409</v>
      </c>
      <c r="C393" s="1" t="s">
        <v>3281</v>
      </c>
      <c r="D393" s="1" t="s">
        <v>138</v>
      </c>
      <c r="E393" s="1" t="s">
        <v>543</v>
      </c>
      <c r="H393" s="1" t="str">
        <f t="shared" si="30"/>
        <v>Southern Tioga</v>
      </c>
      <c r="I393" s="1">
        <f t="shared" si="31"/>
        <v>117597003</v>
      </c>
      <c r="J393" s="1">
        <f t="shared" si="32"/>
        <v>409</v>
      </c>
      <c r="K393" s="1" t="str">
        <f t="shared" si="33"/>
        <v>Central</v>
      </c>
      <c r="L393" s="1" t="str">
        <f t="shared" si="34"/>
        <v>Tioga</v>
      </c>
      <c r="O393" s="1" t="str">
        <v>Pennsbury</v>
      </c>
      <c r="P393" s="1">
        <v>122098202</v>
      </c>
      <c r="Q393" s="1">
        <v>331</v>
      </c>
      <c r="R393" s="1" t="str">
        <v>Mideastern</v>
      </c>
      <c r="S393" s="1" t="str">
        <v>Bucks</v>
      </c>
    </row>
    <row r="394" spans="1:19" x14ac:dyDescent="0.35">
      <c r="A394" s="1">
        <v>117598503</v>
      </c>
      <c r="B394" s="1">
        <v>467</v>
      </c>
      <c r="C394" s="1" t="s">
        <v>3282</v>
      </c>
      <c r="D394" s="1" t="s">
        <v>138</v>
      </c>
      <c r="E394" s="1" t="s">
        <v>543</v>
      </c>
      <c r="H394" s="1" t="str">
        <f t="shared" si="30"/>
        <v>Wellsboro Area</v>
      </c>
      <c r="I394" s="1">
        <f t="shared" si="31"/>
        <v>117598503</v>
      </c>
      <c r="J394" s="1">
        <f t="shared" si="32"/>
        <v>467</v>
      </c>
      <c r="K394" s="1" t="str">
        <f t="shared" si="33"/>
        <v>Central</v>
      </c>
      <c r="L394" s="1" t="str">
        <f t="shared" si="34"/>
        <v>Tioga</v>
      </c>
      <c r="O394" s="1" t="str">
        <v>Pequea Valley</v>
      </c>
      <c r="P394" s="1">
        <v>113365303</v>
      </c>
      <c r="Q394" s="1">
        <v>332</v>
      </c>
      <c r="R394" s="1" t="str">
        <v>Southern</v>
      </c>
      <c r="S394" s="1" t="str">
        <v>Lancaster</v>
      </c>
    </row>
    <row r="395" spans="1:19" x14ac:dyDescent="0.35">
      <c r="A395" s="1">
        <v>118401403</v>
      </c>
      <c r="B395" s="1">
        <v>109</v>
      </c>
      <c r="C395" s="1" t="s">
        <v>3283</v>
      </c>
      <c r="D395" s="1" t="s">
        <v>147</v>
      </c>
      <c r="E395" s="1" t="s">
        <v>402</v>
      </c>
      <c r="H395" s="1" t="str">
        <f t="shared" si="30"/>
        <v>Crestwood</v>
      </c>
      <c r="I395" s="1">
        <f t="shared" si="31"/>
        <v>118401403</v>
      </c>
      <c r="J395" s="1">
        <f t="shared" si="32"/>
        <v>109</v>
      </c>
      <c r="K395" s="1" t="str">
        <f t="shared" si="33"/>
        <v>Northeastern</v>
      </c>
      <c r="L395" s="1" t="str">
        <f t="shared" si="34"/>
        <v>Luzerne</v>
      </c>
      <c r="O395" s="1" t="str">
        <v>Perkiomen Valley</v>
      </c>
      <c r="P395" s="1">
        <v>123466103</v>
      </c>
      <c r="Q395" s="1">
        <v>333</v>
      </c>
      <c r="R395" s="1" t="str">
        <v>Mideastern</v>
      </c>
      <c r="S395" s="1" t="str">
        <v>Montgomery</v>
      </c>
    </row>
    <row r="396" spans="1:19" x14ac:dyDescent="0.35">
      <c r="A396" s="1">
        <v>118401603</v>
      </c>
      <c r="B396" s="1">
        <v>112</v>
      </c>
      <c r="C396" s="1" t="s">
        <v>1364</v>
      </c>
      <c r="D396" s="1" t="s">
        <v>147</v>
      </c>
      <c r="E396" s="1" t="s">
        <v>402</v>
      </c>
      <c r="H396" s="1" t="str">
        <f t="shared" si="30"/>
        <v>Dallas</v>
      </c>
      <c r="I396" s="1">
        <f t="shared" si="31"/>
        <v>118401603</v>
      </c>
      <c r="J396" s="1">
        <f t="shared" si="32"/>
        <v>112</v>
      </c>
      <c r="K396" s="1" t="str">
        <f t="shared" si="33"/>
        <v>Northeastern</v>
      </c>
      <c r="L396" s="1" t="str">
        <f t="shared" si="34"/>
        <v>Luzerne</v>
      </c>
      <c r="O396" s="1" t="str">
        <v>Peters Township</v>
      </c>
      <c r="P396" s="1">
        <v>101636503</v>
      </c>
      <c r="Q396" s="1">
        <v>334</v>
      </c>
      <c r="R396" s="1" t="str">
        <v>Southwestern</v>
      </c>
      <c r="S396" s="1" t="str">
        <v>Washington</v>
      </c>
    </row>
    <row r="397" spans="1:19" x14ac:dyDescent="0.35">
      <c r="A397" s="1">
        <v>118402603</v>
      </c>
      <c r="B397" s="1">
        <v>172</v>
      </c>
      <c r="C397" s="1" t="s">
        <v>3284</v>
      </c>
      <c r="D397" s="1" t="s">
        <v>147</v>
      </c>
      <c r="E397" s="1" t="s">
        <v>402</v>
      </c>
      <c r="H397" s="1" t="str">
        <f t="shared" si="30"/>
        <v>Greater Nanticoke Area</v>
      </c>
      <c r="I397" s="1">
        <f t="shared" si="31"/>
        <v>118402603</v>
      </c>
      <c r="J397" s="1">
        <f t="shared" si="32"/>
        <v>172</v>
      </c>
      <c r="K397" s="1" t="str">
        <f t="shared" si="33"/>
        <v>Northeastern</v>
      </c>
      <c r="L397" s="1" t="str">
        <f t="shared" si="34"/>
        <v>Luzerne</v>
      </c>
      <c r="O397" s="1" t="str">
        <v>Philadelphia AVTS</v>
      </c>
      <c r="P397" s="1">
        <v>126514007</v>
      </c>
      <c r="Q397" s="1">
        <v>562</v>
      </c>
      <c r="R397" s="1" t="str">
        <v>Southeastern</v>
      </c>
      <c r="S397" s="1" t="str">
        <v>Philadelphia</v>
      </c>
    </row>
    <row r="398" spans="1:19" x14ac:dyDescent="0.35">
      <c r="A398" s="1">
        <v>118403003</v>
      </c>
      <c r="B398" s="1">
        <v>181</v>
      </c>
      <c r="C398" s="1" t="s">
        <v>3285</v>
      </c>
      <c r="D398" s="1" t="s">
        <v>147</v>
      </c>
      <c r="E398" s="1" t="s">
        <v>402</v>
      </c>
      <c r="H398" s="1" t="str">
        <f t="shared" si="30"/>
        <v>Hanover Area</v>
      </c>
      <c r="I398" s="1">
        <f t="shared" si="31"/>
        <v>118403003</v>
      </c>
      <c r="J398" s="1">
        <f t="shared" si="32"/>
        <v>181</v>
      </c>
      <c r="K398" s="1" t="str">
        <f t="shared" si="33"/>
        <v>Northeastern</v>
      </c>
      <c r="L398" s="1" t="str">
        <f t="shared" si="34"/>
        <v>Luzerne</v>
      </c>
      <c r="O398" s="1" t="str">
        <v>Philadelphia City</v>
      </c>
      <c r="P398" s="1">
        <v>126515001</v>
      </c>
      <c r="Q398" s="1">
        <v>335</v>
      </c>
      <c r="R398" s="1" t="str">
        <v>Southeastern</v>
      </c>
      <c r="S398" s="1" t="str">
        <v>Philadelphia</v>
      </c>
    </row>
    <row r="399" spans="1:19" x14ac:dyDescent="0.35">
      <c r="A399" s="1">
        <v>118403207</v>
      </c>
      <c r="B399" s="1">
        <v>537</v>
      </c>
      <c r="C399" s="1" t="s">
        <v>3447</v>
      </c>
      <c r="D399" s="1" t="s">
        <v>147</v>
      </c>
      <c r="E399" s="1" t="s">
        <v>402</v>
      </c>
      <c r="H399" s="1" t="str">
        <f t="shared" si="30"/>
        <v>Hazleton Avts</v>
      </c>
      <c r="I399" s="1">
        <f t="shared" si="31"/>
        <v>118403207</v>
      </c>
      <c r="J399" s="1">
        <f t="shared" si="32"/>
        <v>537</v>
      </c>
      <c r="K399" s="1" t="str">
        <f t="shared" si="33"/>
        <v>Northeastern</v>
      </c>
      <c r="L399" s="1" t="str">
        <f t="shared" si="34"/>
        <v>Luzerne</v>
      </c>
      <c r="O399" s="1" t="str">
        <v>Philipsburg-Osceola Area</v>
      </c>
      <c r="P399" s="1">
        <v>110177003</v>
      </c>
      <c r="Q399" s="1">
        <v>336</v>
      </c>
      <c r="R399" s="1" t="str">
        <v>Central</v>
      </c>
      <c r="S399" s="1" t="str">
        <v>Clearfield</v>
      </c>
    </row>
    <row r="400" spans="1:19" x14ac:dyDescent="0.35">
      <c r="A400" s="1">
        <v>118403302</v>
      </c>
      <c r="B400" s="1">
        <v>188</v>
      </c>
      <c r="C400" s="1" t="s">
        <v>3286</v>
      </c>
      <c r="D400" s="1" t="s">
        <v>147</v>
      </c>
      <c r="E400" s="1" t="s">
        <v>402</v>
      </c>
      <c r="H400" s="1" t="str">
        <f t="shared" si="30"/>
        <v>Hazleton Area</v>
      </c>
      <c r="I400" s="1">
        <f t="shared" si="31"/>
        <v>118403302</v>
      </c>
      <c r="J400" s="1">
        <f t="shared" si="32"/>
        <v>188</v>
      </c>
      <c r="K400" s="1" t="str">
        <f t="shared" si="33"/>
        <v>Northeastern</v>
      </c>
      <c r="L400" s="1" t="str">
        <f t="shared" si="34"/>
        <v>Luzerne</v>
      </c>
      <c r="O400" s="1" t="str">
        <v>Phoenixville Area</v>
      </c>
      <c r="P400" s="1">
        <v>124157203</v>
      </c>
      <c r="Q400" s="1">
        <v>337</v>
      </c>
      <c r="R400" s="1" t="str">
        <v>Southeastern</v>
      </c>
      <c r="S400" s="1" t="str">
        <v>Chester</v>
      </c>
    </row>
    <row r="401" spans="1:19" x14ac:dyDescent="0.35">
      <c r="A401" s="1">
        <v>118403903</v>
      </c>
      <c r="B401" s="1">
        <v>218</v>
      </c>
      <c r="C401" s="1" t="s">
        <v>3287</v>
      </c>
      <c r="D401" s="1" t="s">
        <v>147</v>
      </c>
      <c r="E401" s="1" t="s">
        <v>402</v>
      </c>
      <c r="H401" s="1" t="str">
        <f t="shared" si="30"/>
        <v>Lake Lehman</v>
      </c>
      <c r="I401" s="1">
        <f t="shared" si="31"/>
        <v>118403903</v>
      </c>
      <c r="J401" s="1">
        <f t="shared" si="32"/>
        <v>218</v>
      </c>
      <c r="K401" s="1" t="str">
        <f t="shared" si="33"/>
        <v>Northeastern</v>
      </c>
      <c r="L401" s="1" t="str">
        <f t="shared" si="34"/>
        <v>Luzerne</v>
      </c>
      <c r="O401" s="1" t="str">
        <v>Pine Grove Area</v>
      </c>
      <c r="P401" s="1">
        <v>129546003</v>
      </c>
      <c r="Q401" s="1">
        <v>338</v>
      </c>
      <c r="R401" s="1" t="str">
        <v>Eastern</v>
      </c>
      <c r="S401" s="1" t="str">
        <v>Schuylkill</v>
      </c>
    </row>
    <row r="402" spans="1:19" x14ac:dyDescent="0.35">
      <c r="A402" s="1">
        <v>118406003</v>
      </c>
      <c r="B402" s="1">
        <v>304</v>
      </c>
      <c r="C402" s="1" t="s">
        <v>3288</v>
      </c>
      <c r="D402" s="1" t="s">
        <v>147</v>
      </c>
      <c r="E402" s="1" t="s">
        <v>402</v>
      </c>
      <c r="H402" s="1" t="str">
        <f t="shared" si="30"/>
        <v>Northwest Area</v>
      </c>
      <c r="I402" s="1">
        <f t="shared" si="31"/>
        <v>118406003</v>
      </c>
      <c r="J402" s="1">
        <f t="shared" si="32"/>
        <v>304</v>
      </c>
      <c r="K402" s="1" t="str">
        <f t="shared" si="33"/>
        <v>Northeastern</v>
      </c>
      <c r="L402" s="1" t="str">
        <f t="shared" si="34"/>
        <v>Luzerne</v>
      </c>
      <c r="O402" s="1" t="str">
        <v>Pine-Richland</v>
      </c>
      <c r="P402" s="1">
        <v>103021003</v>
      </c>
      <c r="Q402" s="1">
        <v>339</v>
      </c>
      <c r="R402" s="1" t="str">
        <v>Western</v>
      </c>
      <c r="S402" s="1" t="str">
        <v>Allegheny</v>
      </c>
    </row>
    <row r="403" spans="1:19" x14ac:dyDescent="0.35">
      <c r="A403" s="1">
        <v>118406602</v>
      </c>
      <c r="B403" s="1">
        <v>341</v>
      </c>
      <c r="C403" s="1" t="s">
        <v>3289</v>
      </c>
      <c r="D403" s="1" t="s">
        <v>147</v>
      </c>
      <c r="E403" s="1" t="s">
        <v>402</v>
      </c>
      <c r="H403" s="1" t="str">
        <f t="shared" si="30"/>
        <v>Pittston Area</v>
      </c>
      <c r="I403" s="1">
        <f t="shared" si="31"/>
        <v>118406602</v>
      </c>
      <c r="J403" s="1">
        <f t="shared" si="32"/>
        <v>341</v>
      </c>
      <c r="K403" s="1" t="str">
        <f t="shared" si="33"/>
        <v>Northeastern</v>
      </c>
      <c r="L403" s="1" t="str">
        <f t="shared" si="34"/>
        <v>Luzerne</v>
      </c>
      <c r="O403" s="1" t="str">
        <v>Pittsburgh</v>
      </c>
      <c r="P403" s="1">
        <v>102027451</v>
      </c>
      <c r="Q403" s="1">
        <v>340</v>
      </c>
      <c r="R403" s="1" t="str">
        <v>Western</v>
      </c>
      <c r="S403" s="1" t="str">
        <v>Allegheny</v>
      </c>
    </row>
    <row r="404" spans="1:19" x14ac:dyDescent="0.35">
      <c r="A404" s="1">
        <v>118408607</v>
      </c>
      <c r="B404" s="1">
        <v>577</v>
      </c>
      <c r="C404" s="1" t="s">
        <v>662</v>
      </c>
      <c r="D404" s="1" t="s">
        <v>147</v>
      </c>
      <c r="E404" s="1" t="s">
        <v>402</v>
      </c>
      <c r="H404" s="1" t="str">
        <f t="shared" si="30"/>
        <v>Wilkes-Barre Area CTC</v>
      </c>
      <c r="I404" s="1">
        <f t="shared" si="31"/>
        <v>118408607</v>
      </c>
      <c r="J404" s="1">
        <f t="shared" si="32"/>
        <v>577</v>
      </c>
      <c r="K404" s="1" t="str">
        <f t="shared" si="33"/>
        <v>Northeastern</v>
      </c>
      <c r="L404" s="1" t="str">
        <f t="shared" si="34"/>
        <v>Luzerne</v>
      </c>
      <c r="O404" s="1" t="str">
        <v>Pittsburgh Avts</v>
      </c>
      <c r="P404" s="1">
        <v>102025007</v>
      </c>
      <c r="Q404" s="1">
        <v>563</v>
      </c>
      <c r="R404" s="1" t="str">
        <v>Western</v>
      </c>
      <c r="S404" s="1" t="str">
        <v>Allegheny</v>
      </c>
    </row>
    <row r="405" spans="1:19" x14ac:dyDescent="0.35">
      <c r="A405" s="1">
        <v>118408707</v>
      </c>
      <c r="B405" s="1">
        <v>574</v>
      </c>
      <c r="C405" s="1" t="s">
        <v>661</v>
      </c>
      <c r="D405" s="1" t="s">
        <v>147</v>
      </c>
      <c r="E405" s="1" t="s">
        <v>402</v>
      </c>
      <c r="H405" s="1" t="str">
        <f t="shared" si="30"/>
        <v>West Side CTC</v>
      </c>
      <c r="I405" s="1">
        <f t="shared" si="31"/>
        <v>118408707</v>
      </c>
      <c r="J405" s="1">
        <f t="shared" si="32"/>
        <v>574</v>
      </c>
      <c r="K405" s="1" t="str">
        <f t="shared" si="33"/>
        <v>Northeastern</v>
      </c>
      <c r="L405" s="1" t="str">
        <f t="shared" si="34"/>
        <v>Luzerne</v>
      </c>
      <c r="O405" s="1" t="str">
        <v>Pittston Area</v>
      </c>
      <c r="P405" s="1">
        <v>118406602</v>
      </c>
      <c r="Q405" s="1">
        <v>341</v>
      </c>
      <c r="R405" s="1" t="str">
        <v>Northeastern</v>
      </c>
      <c r="S405" s="1" t="str">
        <v>Luzerne</v>
      </c>
    </row>
    <row r="406" spans="1:19" x14ac:dyDescent="0.35">
      <c r="A406" s="1">
        <v>118408852</v>
      </c>
      <c r="B406" s="1">
        <v>482</v>
      </c>
      <c r="C406" s="1" t="s">
        <v>3290</v>
      </c>
      <c r="D406" s="1" t="s">
        <v>147</v>
      </c>
      <c r="E406" s="1" t="s">
        <v>402</v>
      </c>
      <c r="H406" s="1" t="str">
        <f t="shared" si="30"/>
        <v>Wilkes-Barre Area</v>
      </c>
      <c r="I406" s="1">
        <f t="shared" si="31"/>
        <v>118408852</v>
      </c>
      <c r="J406" s="1">
        <f t="shared" si="32"/>
        <v>482</v>
      </c>
      <c r="K406" s="1" t="str">
        <f t="shared" si="33"/>
        <v>Northeastern</v>
      </c>
      <c r="L406" s="1" t="str">
        <f t="shared" si="34"/>
        <v>Luzerne</v>
      </c>
      <c r="O406" s="1" t="str">
        <v>Pleasant Valley</v>
      </c>
      <c r="P406" s="1">
        <v>120455203</v>
      </c>
      <c r="Q406" s="1">
        <v>342</v>
      </c>
      <c r="R406" s="1" t="str">
        <v>Northeastern</v>
      </c>
      <c r="S406" s="1" t="str">
        <v>Monroe</v>
      </c>
    </row>
    <row r="407" spans="1:19" x14ac:dyDescent="0.35">
      <c r="A407" s="1">
        <v>118409203</v>
      </c>
      <c r="B407" s="1">
        <v>495</v>
      </c>
      <c r="C407" s="1" t="s">
        <v>3291</v>
      </c>
      <c r="D407" s="1" t="s">
        <v>147</v>
      </c>
      <c r="E407" s="1" t="s">
        <v>402</v>
      </c>
      <c r="H407" s="1" t="str">
        <f t="shared" si="30"/>
        <v>Wyoming Area</v>
      </c>
      <c r="I407" s="1">
        <f t="shared" si="31"/>
        <v>118409203</v>
      </c>
      <c r="J407" s="1">
        <f t="shared" si="32"/>
        <v>495</v>
      </c>
      <c r="K407" s="1" t="str">
        <f t="shared" si="33"/>
        <v>Northeastern</v>
      </c>
      <c r="L407" s="1" t="str">
        <f t="shared" si="34"/>
        <v>Luzerne</v>
      </c>
      <c r="O407" s="1" t="str">
        <v>Plum Borough</v>
      </c>
      <c r="P407" s="1">
        <v>103027503</v>
      </c>
      <c r="Q407" s="1">
        <v>343</v>
      </c>
      <c r="R407" s="1" t="str">
        <v>Western</v>
      </c>
      <c r="S407" s="1" t="str">
        <v>Allegheny</v>
      </c>
    </row>
    <row r="408" spans="1:19" x14ac:dyDescent="0.35">
      <c r="A408" s="1">
        <v>118409302</v>
      </c>
      <c r="B408" s="1">
        <v>496</v>
      </c>
      <c r="C408" s="1" t="s">
        <v>3292</v>
      </c>
      <c r="D408" s="1" t="s">
        <v>147</v>
      </c>
      <c r="E408" s="1" t="s">
        <v>402</v>
      </c>
      <c r="H408" s="1" t="str">
        <f t="shared" si="30"/>
        <v>Wyoming Valley West</v>
      </c>
      <c r="I408" s="1">
        <f t="shared" si="31"/>
        <v>118409302</v>
      </c>
      <c r="J408" s="1">
        <f t="shared" si="32"/>
        <v>496</v>
      </c>
      <c r="K408" s="1" t="str">
        <f t="shared" si="33"/>
        <v>Northeastern</v>
      </c>
      <c r="L408" s="1" t="str">
        <f t="shared" si="34"/>
        <v>Luzerne</v>
      </c>
      <c r="O408" s="1" t="str">
        <v>Pocono Mountain</v>
      </c>
      <c r="P408" s="1">
        <v>120455403</v>
      </c>
      <c r="Q408" s="1">
        <v>344</v>
      </c>
      <c r="R408" s="1" t="str">
        <v>Northeastern</v>
      </c>
      <c r="S408" s="1" t="str">
        <v>Monroe</v>
      </c>
    </row>
    <row r="409" spans="1:19" x14ac:dyDescent="0.35">
      <c r="A409" s="1">
        <v>118667503</v>
      </c>
      <c r="B409" s="1">
        <v>435</v>
      </c>
      <c r="C409" s="1" t="s">
        <v>3293</v>
      </c>
      <c r="D409" s="1" t="s">
        <v>147</v>
      </c>
      <c r="E409" s="1" t="s">
        <v>594</v>
      </c>
      <c r="H409" s="1" t="str">
        <f t="shared" si="30"/>
        <v>Tunkhannock Area</v>
      </c>
      <c r="I409" s="1">
        <f t="shared" si="31"/>
        <v>118667503</v>
      </c>
      <c r="J409" s="1">
        <f t="shared" si="32"/>
        <v>435</v>
      </c>
      <c r="K409" s="1" t="str">
        <f t="shared" si="33"/>
        <v>Northeastern</v>
      </c>
      <c r="L409" s="1" t="str">
        <f t="shared" si="34"/>
        <v>Wyoming</v>
      </c>
      <c r="O409" s="1" t="str">
        <v>Port Allegany</v>
      </c>
      <c r="P409" s="1">
        <v>109426303</v>
      </c>
      <c r="Q409" s="1">
        <v>345</v>
      </c>
      <c r="R409" s="1" t="str">
        <v>Central</v>
      </c>
      <c r="S409" s="1" t="str">
        <v>Mckean</v>
      </c>
    </row>
    <row r="410" spans="1:19" x14ac:dyDescent="0.35">
      <c r="A410" s="1">
        <v>119350303</v>
      </c>
      <c r="B410" s="1">
        <v>2</v>
      </c>
      <c r="C410" s="1" t="s">
        <v>3294</v>
      </c>
      <c r="D410" s="1" t="s">
        <v>147</v>
      </c>
      <c r="E410" s="1" t="s">
        <v>348</v>
      </c>
      <c r="H410" s="1" t="str">
        <f t="shared" si="30"/>
        <v>Abington Heights</v>
      </c>
      <c r="I410" s="1">
        <f t="shared" si="31"/>
        <v>119350303</v>
      </c>
      <c r="J410" s="1">
        <f t="shared" si="32"/>
        <v>2</v>
      </c>
      <c r="K410" s="1" t="str">
        <f t="shared" si="33"/>
        <v>Northeastern</v>
      </c>
      <c r="L410" s="1" t="str">
        <f t="shared" si="34"/>
        <v>Lackawanna</v>
      </c>
      <c r="O410" s="1" t="str">
        <v>Portage Area</v>
      </c>
      <c r="P410" s="1">
        <v>108116303</v>
      </c>
      <c r="Q410" s="1">
        <v>346</v>
      </c>
      <c r="R410" s="1" t="str">
        <v>Central-Western</v>
      </c>
      <c r="S410" s="1" t="str">
        <v>Cambria</v>
      </c>
    </row>
    <row r="411" spans="1:19" x14ac:dyDescent="0.35">
      <c r="A411" s="1">
        <v>119351303</v>
      </c>
      <c r="B411" s="1">
        <v>63</v>
      </c>
      <c r="C411" s="1" t="s">
        <v>3295</v>
      </c>
      <c r="D411" s="1" t="s">
        <v>147</v>
      </c>
      <c r="E411" s="1" t="s">
        <v>348</v>
      </c>
      <c r="H411" s="1" t="str">
        <f t="shared" si="30"/>
        <v>Carbondale Area</v>
      </c>
      <c r="I411" s="1">
        <f t="shared" si="31"/>
        <v>119351303</v>
      </c>
      <c r="J411" s="1">
        <f t="shared" si="32"/>
        <v>63</v>
      </c>
      <c r="K411" s="1" t="str">
        <f t="shared" si="33"/>
        <v>Northeastern</v>
      </c>
      <c r="L411" s="1" t="str">
        <f t="shared" si="34"/>
        <v>Lackawanna</v>
      </c>
      <c r="O411" s="1" t="str">
        <v>Pottsgrove</v>
      </c>
      <c r="P411" s="1">
        <v>123466303</v>
      </c>
      <c r="Q411" s="1">
        <v>347</v>
      </c>
      <c r="R411" s="1" t="str">
        <v>Mideastern</v>
      </c>
      <c r="S411" s="1" t="str">
        <v>Montgomery</v>
      </c>
    </row>
    <row r="412" spans="1:19" x14ac:dyDescent="0.35">
      <c r="A412" s="1">
        <v>119352203</v>
      </c>
      <c r="B412" s="1">
        <v>124</v>
      </c>
      <c r="C412" s="1" t="s">
        <v>3296</v>
      </c>
      <c r="D412" s="1" t="s">
        <v>147</v>
      </c>
      <c r="E412" s="1" t="s">
        <v>348</v>
      </c>
      <c r="H412" s="1" t="str">
        <f t="shared" si="30"/>
        <v>Dunmore</v>
      </c>
      <c r="I412" s="1">
        <f t="shared" si="31"/>
        <v>119352203</v>
      </c>
      <c r="J412" s="1">
        <f t="shared" si="32"/>
        <v>124</v>
      </c>
      <c r="K412" s="1" t="str">
        <f t="shared" si="33"/>
        <v>Northeastern</v>
      </c>
      <c r="L412" s="1" t="str">
        <f t="shared" si="34"/>
        <v>Lackawanna</v>
      </c>
      <c r="O412" s="1" t="str">
        <v>Pottstown</v>
      </c>
      <c r="P412" s="1">
        <v>123466403</v>
      </c>
      <c r="Q412" s="1">
        <v>348</v>
      </c>
      <c r="R412" s="1" t="str">
        <v>Mideastern</v>
      </c>
      <c r="S412" s="1" t="str">
        <v>Montgomery</v>
      </c>
    </row>
    <row r="413" spans="1:19" x14ac:dyDescent="0.35">
      <c r="A413" s="1">
        <v>119354207</v>
      </c>
      <c r="B413" s="1">
        <v>510</v>
      </c>
      <c r="C413" s="1" t="s">
        <v>655</v>
      </c>
      <c r="D413" s="1" t="s">
        <v>147</v>
      </c>
      <c r="E413" s="1" t="s">
        <v>348</v>
      </c>
      <c r="H413" s="1" t="str">
        <f t="shared" si="30"/>
        <v>CTC of Lackawanna County</v>
      </c>
      <c r="I413" s="1">
        <f t="shared" si="31"/>
        <v>119354207</v>
      </c>
      <c r="J413" s="1">
        <f t="shared" si="32"/>
        <v>510</v>
      </c>
      <c r="K413" s="1" t="str">
        <f t="shared" si="33"/>
        <v>Northeastern</v>
      </c>
      <c r="L413" s="1" t="str">
        <f t="shared" si="34"/>
        <v>Lackawanna</v>
      </c>
      <c r="O413" s="1" t="str">
        <v>Pottsville Area</v>
      </c>
      <c r="P413" s="1">
        <v>129546103</v>
      </c>
      <c r="Q413" s="1">
        <v>349</v>
      </c>
      <c r="R413" s="1" t="str">
        <v>Eastern</v>
      </c>
      <c r="S413" s="1" t="str">
        <v>Schuylkill</v>
      </c>
    </row>
    <row r="414" spans="1:19" x14ac:dyDescent="0.35">
      <c r="A414" s="1">
        <v>119354603</v>
      </c>
      <c r="B414" s="1">
        <v>219</v>
      </c>
      <c r="C414" s="1" t="s">
        <v>3297</v>
      </c>
      <c r="D414" s="1" t="s">
        <v>147</v>
      </c>
      <c r="E414" s="1" t="s">
        <v>348</v>
      </c>
      <c r="H414" s="1" t="str">
        <f t="shared" si="30"/>
        <v>Lakeland</v>
      </c>
      <c r="I414" s="1">
        <f t="shared" si="31"/>
        <v>119354603</v>
      </c>
      <c r="J414" s="1">
        <f t="shared" si="32"/>
        <v>219</v>
      </c>
      <c r="K414" s="1" t="str">
        <f t="shared" si="33"/>
        <v>Northeastern</v>
      </c>
      <c r="L414" s="1" t="str">
        <f t="shared" si="34"/>
        <v>Lackawanna</v>
      </c>
      <c r="O414" s="1" t="str">
        <v>Punxsutawney Area</v>
      </c>
      <c r="P414" s="1">
        <v>106338003</v>
      </c>
      <c r="Q414" s="1">
        <v>350</v>
      </c>
      <c r="R414" s="1" t="str">
        <v>Central-Western</v>
      </c>
      <c r="S414" s="1" t="str">
        <v>Jefferson</v>
      </c>
    </row>
    <row r="415" spans="1:19" x14ac:dyDescent="0.35">
      <c r="A415" s="1">
        <v>119355503</v>
      </c>
      <c r="B415" s="1">
        <v>248</v>
      </c>
      <c r="C415" s="1" t="s">
        <v>3298</v>
      </c>
      <c r="D415" s="1" t="s">
        <v>147</v>
      </c>
      <c r="E415" s="1" t="s">
        <v>348</v>
      </c>
      <c r="H415" s="1" t="str">
        <f t="shared" si="30"/>
        <v>Mid Valley</v>
      </c>
      <c r="I415" s="1">
        <f t="shared" si="31"/>
        <v>119355503</v>
      </c>
      <c r="J415" s="1">
        <f t="shared" si="32"/>
        <v>248</v>
      </c>
      <c r="K415" s="1" t="str">
        <f t="shared" si="33"/>
        <v>Northeastern</v>
      </c>
      <c r="L415" s="1" t="str">
        <f t="shared" si="34"/>
        <v>Lackawanna</v>
      </c>
      <c r="O415" s="1" t="str">
        <v>Purchase Line</v>
      </c>
      <c r="P415" s="1">
        <v>128327303</v>
      </c>
      <c r="Q415" s="1">
        <v>351</v>
      </c>
      <c r="R415" s="1" t="str">
        <v>Central-Western</v>
      </c>
      <c r="S415" s="1" t="str">
        <v>Indiana</v>
      </c>
    </row>
    <row r="416" spans="1:19" x14ac:dyDescent="0.35">
      <c r="A416" s="1">
        <v>119356503</v>
      </c>
      <c r="B416" s="1">
        <v>290</v>
      </c>
      <c r="C416" s="1" t="s">
        <v>3299</v>
      </c>
      <c r="D416" s="1" t="s">
        <v>147</v>
      </c>
      <c r="E416" s="1" t="s">
        <v>348</v>
      </c>
      <c r="H416" s="1" t="str">
        <f t="shared" si="30"/>
        <v>North Pocono</v>
      </c>
      <c r="I416" s="1">
        <f t="shared" si="31"/>
        <v>119356503</v>
      </c>
      <c r="J416" s="1">
        <f t="shared" si="32"/>
        <v>290</v>
      </c>
      <c r="K416" s="1" t="str">
        <f t="shared" si="33"/>
        <v>Northeastern</v>
      </c>
      <c r="L416" s="1" t="str">
        <f t="shared" si="34"/>
        <v>Lackawanna</v>
      </c>
      <c r="O416" s="1" t="str">
        <v>Quaker Valley</v>
      </c>
      <c r="P416" s="1">
        <v>103027753</v>
      </c>
      <c r="Q416" s="1">
        <v>352</v>
      </c>
      <c r="R416" s="1" t="str">
        <v>Western</v>
      </c>
      <c r="S416" s="1" t="str">
        <v>Allegheny</v>
      </c>
    </row>
    <row r="417" spans="1:19" x14ac:dyDescent="0.35">
      <c r="A417" s="1">
        <v>119356603</v>
      </c>
      <c r="B417" s="1">
        <v>310</v>
      </c>
      <c r="C417" s="1" t="s">
        <v>3300</v>
      </c>
      <c r="D417" s="1" t="s">
        <v>147</v>
      </c>
      <c r="E417" s="1" t="s">
        <v>348</v>
      </c>
      <c r="H417" s="1" t="str">
        <f t="shared" si="30"/>
        <v>Old Forge</v>
      </c>
      <c r="I417" s="1">
        <f t="shared" si="31"/>
        <v>119356603</v>
      </c>
      <c r="J417" s="1">
        <f t="shared" si="32"/>
        <v>310</v>
      </c>
      <c r="K417" s="1" t="str">
        <f t="shared" si="33"/>
        <v>Northeastern</v>
      </c>
      <c r="L417" s="1" t="str">
        <f t="shared" si="34"/>
        <v>Lackawanna</v>
      </c>
      <c r="O417" s="1" t="str">
        <v>Quakertown Community</v>
      </c>
      <c r="P417" s="1">
        <v>122098403</v>
      </c>
      <c r="Q417" s="1">
        <v>353</v>
      </c>
      <c r="R417" s="1" t="str">
        <v>Mideastern</v>
      </c>
      <c r="S417" s="1" t="str">
        <v>Bucks</v>
      </c>
    </row>
    <row r="418" spans="1:19" x14ac:dyDescent="0.35">
      <c r="A418" s="1">
        <v>119357003</v>
      </c>
      <c r="B418" s="1">
        <v>363</v>
      </c>
      <c r="C418" s="1" t="s">
        <v>3301</v>
      </c>
      <c r="D418" s="1" t="s">
        <v>147</v>
      </c>
      <c r="E418" s="1" t="s">
        <v>348</v>
      </c>
      <c r="H418" s="1" t="str">
        <f t="shared" si="30"/>
        <v>Riverside</v>
      </c>
      <c r="I418" s="1">
        <f t="shared" si="31"/>
        <v>119357003</v>
      </c>
      <c r="J418" s="1">
        <f t="shared" si="32"/>
        <v>363</v>
      </c>
      <c r="K418" s="1" t="str">
        <f t="shared" si="33"/>
        <v>Northeastern</v>
      </c>
      <c r="L418" s="1" t="str">
        <f t="shared" si="34"/>
        <v>Lackawanna</v>
      </c>
      <c r="O418" s="1" t="str">
        <v>Radnor Township</v>
      </c>
      <c r="P418" s="1">
        <v>125237603</v>
      </c>
      <c r="Q418" s="1">
        <v>354</v>
      </c>
      <c r="R418" s="1" t="str">
        <v>Southeastern</v>
      </c>
      <c r="S418" s="1" t="str">
        <v>Delaware</v>
      </c>
    </row>
    <row r="419" spans="1:19" x14ac:dyDescent="0.35">
      <c r="A419" s="1">
        <v>119357402</v>
      </c>
      <c r="B419" s="1">
        <v>376</v>
      </c>
      <c r="C419" s="1" t="s">
        <v>3302</v>
      </c>
      <c r="D419" s="1" t="s">
        <v>147</v>
      </c>
      <c r="E419" s="1" t="s">
        <v>348</v>
      </c>
      <c r="H419" s="1" t="str">
        <f t="shared" si="30"/>
        <v>Scranton City</v>
      </c>
      <c r="I419" s="1">
        <f t="shared" si="31"/>
        <v>119357402</v>
      </c>
      <c r="J419" s="1">
        <f t="shared" si="32"/>
        <v>376</v>
      </c>
      <c r="K419" s="1" t="str">
        <f t="shared" si="33"/>
        <v>Northeastern</v>
      </c>
      <c r="L419" s="1" t="str">
        <f t="shared" si="34"/>
        <v>Lackawanna</v>
      </c>
      <c r="O419" s="1" t="str">
        <v>Reading</v>
      </c>
      <c r="P419" s="1">
        <v>114067002</v>
      </c>
      <c r="Q419" s="1">
        <v>355</v>
      </c>
      <c r="R419" s="1" t="str">
        <v>Eastern</v>
      </c>
      <c r="S419" s="1" t="str">
        <v>Berks</v>
      </c>
    </row>
    <row r="420" spans="1:19" x14ac:dyDescent="0.35">
      <c r="A420" s="1">
        <v>119358403</v>
      </c>
      <c r="B420" s="1">
        <v>456</v>
      </c>
      <c r="C420" s="1" t="s">
        <v>3303</v>
      </c>
      <c r="D420" s="1" t="s">
        <v>147</v>
      </c>
      <c r="E420" s="1" t="s">
        <v>348</v>
      </c>
      <c r="H420" s="1" t="str">
        <f t="shared" si="30"/>
        <v>Valley View</v>
      </c>
      <c r="I420" s="1">
        <f t="shared" si="31"/>
        <v>119358403</v>
      </c>
      <c r="J420" s="1">
        <f t="shared" si="32"/>
        <v>456</v>
      </c>
      <c r="K420" s="1" t="str">
        <f t="shared" si="33"/>
        <v>Northeastern</v>
      </c>
      <c r="L420" s="1" t="str">
        <f t="shared" si="34"/>
        <v>Lackawanna</v>
      </c>
      <c r="O420" s="1" t="str">
        <v>Reading Muhlenberg CTC</v>
      </c>
      <c r="P420" s="1">
        <v>114067107</v>
      </c>
      <c r="Q420" s="1">
        <v>564</v>
      </c>
      <c r="R420" s="1" t="str">
        <v>Eastern</v>
      </c>
      <c r="S420" s="1" t="str">
        <v>Berks</v>
      </c>
    </row>
    <row r="421" spans="1:19" x14ac:dyDescent="0.35">
      <c r="A421" s="1">
        <v>119581003</v>
      </c>
      <c r="B421" s="1">
        <v>43</v>
      </c>
      <c r="C421" s="1" t="s">
        <v>3304</v>
      </c>
      <c r="D421" s="1" t="s">
        <v>147</v>
      </c>
      <c r="E421" s="1" t="s">
        <v>536</v>
      </c>
      <c r="H421" s="1" t="str">
        <f t="shared" si="30"/>
        <v>Blue Ridge</v>
      </c>
      <c r="I421" s="1">
        <f t="shared" si="31"/>
        <v>119581003</v>
      </c>
      <c r="J421" s="1">
        <f t="shared" si="32"/>
        <v>43</v>
      </c>
      <c r="K421" s="1" t="str">
        <f t="shared" si="33"/>
        <v>Northeastern</v>
      </c>
      <c r="L421" s="1" t="str">
        <f t="shared" si="34"/>
        <v>Susquehanna</v>
      </c>
      <c r="O421" s="1" t="str">
        <v>Red Lion Area</v>
      </c>
      <c r="P421" s="1">
        <v>112675503</v>
      </c>
      <c r="Q421" s="1">
        <v>356</v>
      </c>
      <c r="R421" s="1" t="str">
        <v>Southern</v>
      </c>
      <c r="S421" s="1" t="str">
        <v>York</v>
      </c>
    </row>
    <row r="422" spans="1:19" x14ac:dyDescent="0.35">
      <c r="A422" s="1">
        <v>119582503</v>
      </c>
      <c r="B422" s="1">
        <v>137</v>
      </c>
      <c r="C422" s="1" t="s">
        <v>3305</v>
      </c>
      <c r="D422" s="1" t="s">
        <v>147</v>
      </c>
      <c r="E422" s="1" t="s">
        <v>536</v>
      </c>
      <c r="H422" s="1" t="str">
        <f t="shared" si="30"/>
        <v>Elk Lake</v>
      </c>
      <c r="I422" s="1">
        <f t="shared" si="31"/>
        <v>119582503</v>
      </c>
      <c r="J422" s="1">
        <f t="shared" si="32"/>
        <v>137</v>
      </c>
      <c r="K422" s="1" t="str">
        <f t="shared" si="33"/>
        <v>Northeastern</v>
      </c>
      <c r="L422" s="1" t="str">
        <f t="shared" si="34"/>
        <v>Susquehanna</v>
      </c>
      <c r="O422" s="1" t="str">
        <v>Redbank Valley</v>
      </c>
      <c r="P422" s="1">
        <v>106168003</v>
      </c>
      <c r="Q422" s="1">
        <v>357</v>
      </c>
      <c r="R422" s="1" t="str">
        <v>Midwestern</v>
      </c>
      <c r="S422" s="1" t="str">
        <v>Clarion</v>
      </c>
    </row>
    <row r="423" spans="1:19" x14ac:dyDescent="0.35">
      <c r="A423" s="1">
        <v>119583003</v>
      </c>
      <c r="B423" s="1">
        <v>151</v>
      </c>
      <c r="C423" s="1" t="s">
        <v>3306</v>
      </c>
      <c r="D423" s="1" t="s">
        <v>147</v>
      </c>
      <c r="E423" s="1" t="s">
        <v>536</v>
      </c>
      <c r="H423" s="1" t="str">
        <f t="shared" si="30"/>
        <v>Forest City Regional</v>
      </c>
      <c r="I423" s="1">
        <f t="shared" si="31"/>
        <v>119583003</v>
      </c>
      <c r="J423" s="1">
        <f t="shared" si="32"/>
        <v>151</v>
      </c>
      <c r="K423" s="1" t="str">
        <f t="shared" si="33"/>
        <v>Northeastern</v>
      </c>
      <c r="L423" s="1" t="str">
        <f t="shared" si="34"/>
        <v>Susquehanna</v>
      </c>
      <c r="O423" s="1" t="str">
        <v>Reynolds</v>
      </c>
      <c r="P423" s="1">
        <v>104435303</v>
      </c>
      <c r="Q423" s="1">
        <v>358</v>
      </c>
      <c r="R423" s="1" t="str">
        <v>Midwestern</v>
      </c>
      <c r="S423" s="1" t="str">
        <v>Mercer</v>
      </c>
    </row>
    <row r="424" spans="1:19" x14ac:dyDescent="0.35">
      <c r="A424" s="1">
        <v>119584503</v>
      </c>
      <c r="B424" s="1">
        <v>265</v>
      </c>
      <c r="C424" s="1" t="s">
        <v>3307</v>
      </c>
      <c r="D424" s="1" t="s">
        <v>147</v>
      </c>
      <c r="E424" s="1" t="s">
        <v>536</v>
      </c>
      <c r="H424" s="1" t="str">
        <f t="shared" si="30"/>
        <v>Montrose Area</v>
      </c>
      <c r="I424" s="1">
        <f t="shared" si="31"/>
        <v>119584503</v>
      </c>
      <c r="J424" s="1">
        <f t="shared" si="32"/>
        <v>265</v>
      </c>
      <c r="K424" s="1" t="str">
        <f t="shared" si="33"/>
        <v>Northeastern</v>
      </c>
      <c r="L424" s="1" t="str">
        <f t="shared" si="34"/>
        <v>Susquehanna</v>
      </c>
      <c r="O424" s="1" t="str">
        <v>Richland</v>
      </c>
      <c r="P424" s="1">
        <v>108116503</v>
      </c>
      <c r="Q424" s="1">
        <v>359</v>
      </c>
      <c r="R424" s="1" t="str">
        <v>Central-Western</v>
      </c>
      <c r="S424" s="1" t="str">
        <v>Cambria</v>
      </c>
    </row>
    <row r="425" spans="1:19" x14ac:dyDescent="0.35">
      <c r="A425" s="1">
        <v>119584603</v>
      </c>
      <c r="B425" s="1">
        <v>271</v>
      </c>
      <c r="C425" s="1" t="s">
        <v>3308</v>
      </c>
      <c r="D425" s="1" t="s">
        <v>147</v>
      </c>
      <c r="E425" s="1" t="s">
        <v>536</v>
      </c>
      <c r="H425" s="1" t="str">
        <f t="shared" si="30"/>
        <v>Mountain View</v>
      </c>
      <c r="I425" s="1">
        <f t="shared" si="31"/>
        <v>119584603</v>
      </c>
      <c r="J425" s="1">
        <f t="shared" si="32"/>
        <v>271</v>
      </c>
      <c r="K425" s="1" t="str">
        <f t="shared" si="33"/>
        <v>Northeastern</v>
      </c>
      <c r="L425" s="1" t="str">
        <f t="shared" si="34"/>
        <v>Susquehanna</v>
      </c>
      <c r="O425" s="1" t="str">
        <v>Ridgway Area</v>
      </c>
      <c r="P425" s="1">
        <v>109246003</v>
      </c>
      <c r="Q425" s="1">
        <v>360</v>
      </c>
      <c r="R425" s="1" t="str">
        <v>Central</v>
      </c>
      <c r="S425" s="1" t="str">
        <v>Elk</v>
      </c>
    </row>
    <row r="426" spans="1:19" x14ac:dyDescent="0.35">
      <c r="A426" s="1">
        <v>119584707</v>
      </c>
      <c r="B426" s="1">
        <v>570</v>
      </c>
      <c r="C426" s="1" t="s">
        <v>678</v>
      </c>
      <c r="D426" s="1" t="s">
        <v>147</v>
      </c>
      <c r="E426" s="1" t="s">
        <v>536</v>
      </c>
      <c r="H426" s="1" t="str">
        <f t="shared" si="30"/>
        <v>Susquehanna County CTC</v>
      </c>
      <c r="I426" s="1">
        <f t="shared" si="31"/>
        <v>119584707</v>
      </c>
      <c r="J426" s="1">
        <f t="shared" si="32"/>
        <v>570</v>
      </c>
      <c r="K426" s="1" t="str">
        <f t="shared" si="33"/>
        <v>Northeastern</v>
      </c>
      <c r="L426" s="1" t="str">
        <f t="shared" si="34"/>
        <v>Susquehanna</v>
      </c>
      <c r="O426" s="1" t="str">
        <v>Ridley</v>
      </c>
      <c r="P426" s="1">
        <v>125237702</v>
      </c>
      <c r="Q426" s="1">
        <v>361</v>
      </c>
      <c r="R426" s="1" t="str">
        <v>Southeastern</v>
      </c>
      <c r="S426" s="1" t="str">
        <v>Delaware</v>
      </c>
    </row>
    <row r="427" spans="1:19" x14ac:dyDescent="0.35">
      <c r="A427" s="1">
        <v>119586503</v>
      </c>
      <c r="B427" s="1">
        <v>424</v>
      </c>
      <c r="C427" s="1" t="s">
        <v>3309</v>
      </c>
      <c r="D427" s="1" t="s">
        <v>147</v>
      </c>
      <c r="E427" s="1" t="s">
        <v>536</v>
      </c>
      <c r="H427" s="1" t="str">
        <f t="shared" si="30"/>
        <v>Susquehanna Community</v>
      </c>
      <c r="I427" s="1">
        <f t="shared" si="31"/>
        <v>119586503</v>
      </c>
      <c r="J427" s="1">
        <f t="shared" si="32"/>
        <v>424</v>
      </c>
      <c r="K427" s="1" t="str">
        <f t="shared" si="33"/>
        <v>Northeastern</v>
      </c>
      <c r="L427" s="1" t="str">
        <f t="shared" si="34"/>
        <v>Susquehanna</v>
      </c>
      <c r="O427" s="1" t="str">
        <v>Ringgold</v>
      </c>
      <c r="P427" s="1">
        <v>101637002</v>
      </c>
      <c r="Q427" s="1">
        <v>362</v>
      </c>
      <c r="R427" s="1" t="str">
        <v>Southwestern</v>
      </c>
      <c r="S427" s="1" t="str">
        <v>Washington</v>
      </c>
    </row>
    <row r="428" spans="1:19" x14ac:dyDescent="0.35">
      <c r="A428" s="1">
        <v>119648303</v>
      </c>
      <c r="B428" s="1">
        <v>457</v>
      </c>
      <c r="C428" s="1" t="s">
        <v>3310</v>
      </c>
      <c r="D428" s="1" t="s">
        <v>147</v>
      </c>
      <c r="E428" s="1" t="s">
        <v>497</v>
      </c>
      <c r="H428" s="1" t="str">
        <f t="shared" si="30"/>
        <v>Wallenpaupack Area</v>
      </c>
      <c r="I428" s="1">
        <f t="shared" si="31"/>
        <v>119648303</v>
      </c>
      <c r="J428" s="1">
        <f t="shared" si="32"/>
        <v>457</v>
      </c>
      <c r="K428" s="1" t="str">
        <f t="shared" si="33"/>
        <v>Northeastern</v>
      </c>
      <c r="L428" s="1" t="str">
        <f t="shared" si="34"/>
        <v>Pike</v>
      </c>
      <c r="O428" s="1" t="str">
        <v>Riverside</v>
      </c>
      <c r="P428" s="1">
        <v>119357003</v>
      </c>
      <c r="Q428" s="1">
        <v>363</v>
      </c>
      <c r="R428" s="1" t="str">
        <v>Northeastern</v>
      </c>
      <c r="S428" s="1" t="str">
        <v>Lackawanna</v>
      </c>
    </row>
    <row r="429" spans="1:19" x14ac:dyDescent="0.35">
      <c r="A429" s="1">
        <v>119648703</v>
      </c>
      <c r="B429" s="1">
        <v>464</v>
      </c>
      <c r="C429" s="1" t="s">
        <v>3311</v>
      </c>
      <c r="D429" s="1" t="s">
        <v>147</v>
      </c>
      <c r="E429" s="1" t="s">
        <v>573</v>
      </c>
      <c r="H429" s="1" t="str">
        <f t="shared" si="30"/>
        <v>Wayne Highlands</v>
      </c>
      <c r="I429" s="1">
        <f t="shared" si="31"/>
        <v>119648703</v>
      </c>
      <c r="J429" s="1">
        <f t="shared" si="32"/>
        <v>464</v>
      </c>
      <c r="K429" s="1" t="str">
        <f t="shared" si="33"/>
        <v>Northeastern</v>
      </c>
      <c r="L429" s="1" t="str">
        <f t="shared" si="34"/>
        <v>Wayne</v>
      </c>
      <c r="O429" s="1" t="str">
        <v>Riverside Beaver County</v>
      </c>
      <c r="P429" s="1">
        <v>127045853</v>
      </c>
      <c r="Q429" s="1">
        <v>364</v>
      </c>
      <c r="R429" s="1" t="str">
        <v>Midwestern</v>
      </c>
      <c r="S429" s="1" t="str">
        <v>Beaver</v>
      </c>
    </row>
    <row r="430" spans="1:19" x14ac:dyDescent="0.35">
      <c r="A430" s="1">
        <v>119648903</v>
      </c>
      <c r="B430" s="1">
        <v>479</v>
      </c>
      <c r="C430" s="1" t="s">
        <v>3312</v>
      </c>
      <c r="D430" s="1" t="s">
        <v>147</v>
      </c>
      <c r="E430" s="1" t="s">
        <v>573</v>
      </c>
      <c r="H430" s="1" t="str">
        <f t="shared" si="30"/>
        <v>Western Wayne</v>
      </c>
      <c r="I430" s="1">
        <f t="shared" si="31"/>
        <v>119648903</v>
      </c>
      <c r="J430" s="1">
        <f t="shared" si="32"/>
        <v>479</v>
      </c>
      <c r="K430" s="1" t="str">
        <f t="shared" si="33"/>
        <v>Northeastern</v>
      </c>
      <c r="L430" s="1" t="str">
        <f t="shared" si="34"/>
        <v>Wayne</v>
      </c>
      <c r="O430" s="1" t="str">
        <v>Riverview</v>
      </c>
      <c r="P430" s="1">
        <v>103028203</v>
      </c>
      <c r="Q430" s="1">
        <v>365</v>
      </c>
      <c r="R430" s="1" t="str">
        <v>Western</v>
      </c>
      <c r="S430" s="1" t="str">
        <v>Allegheny</v>
      </c>
    </row>
    <row r="431" spans="1:19" x14ac:dyDescent="0.35">
      <c r="A431" s="1">
        <v>119665003</v>
      </c>
      <c r="B431" s="1">
        <v>217</v>
      </c>
      <c r="C431" s="1" t="s">
        <v>3313</v>
      </c>
      <c r="D431" s="1" t="s">
        <v>147</v>
      </c>
      <c r="E431" s="1" t="s">
        <v>594</v>
      </c>
      <c r="H431" s="1" t="str">
        <f t="shared" si="30"/>
        <v>Lackawanna Trail</v>
      </c>
      <c r="I431" s="1">
        <f t="shared" si="31"/>
        <v>119665003</v>
      </c>
      <c r="J431" s="1">
        <f t="shared" si="32"/>
        <v>217</v>
      </c>
      <c r="K431" s="1" t="str">
        <f t="shared" si="33"/>
        <v>Northeastern</v>
      </c>
      <c r="L431" s="1" t="str">
        <f t="shared" si="34"/>
        <v>Wyoming</v>
      </c>
      <c r="O431" s="1" t="str">
        <v>Rochester Area</v>
      </c>
      <c r="P431" s="1">
        <v>127046903</v>
      </c>
      <c r="Q431" s="1">
        <v>366</v>
      </c>
      <c r="R431" s="1" t="str">
        <v>Midwestern</v>
      </c>
      <c r="S431" s="1" t="str">
        <v>Beaver</v>
      </c>
    </row>
    <row r="432" spans="1:19" x14ac:dyDescent="0.35">
      <c r="A432" s="1">
        <v>120452003</v>
      </c>
      <c r="B432" s="1">
        <v>130</v>
      </c>
      <c r="C432" s="1" t="s">
        <v>3314</v>
      </c>
      <c r="D432" s="1" t="s">
        <v>147</v>
      </c>
      <c r="E432" s="1" t="s">
        <v>444</v>
      </c>
      <c r="H432" s="1" t="str">
        <f t="shared" si="30"/>
        <v>East Stroudsburg Area</v>
      </c>
      <c r="I432" s="1">
        <f t="shared" si="31"/>
        <v>120452003</v>
      </c>
      <c r="J432" s="1">
        <f t="shared" si="32"/>
        <v>130</v>
      </c>
      <c r="K432" s="1" t="str">
        <f t="shared" si="33"/>
        <v>Northeastern</v>
      </c>
      <c r="L432" s="1" t="str">
        <f t="shared" si="34"/>
        <v>Monroe</v>
      </c>
      <c r="O432" s="1" t="str">
        <v>Rockwood Area</v>
      </c>
      <c r="P432" s="1">
        <v>108566303</v>
      </c>
      <c r="Q432" s="1">
        <v>367</v>
      </c>
      <c r="R432" s="1" t="str">
        <v>Central-Western</v>
      </c>
      <c r="S432" s="1" t="str">
        <v>Somerset</v>
      </c>
    </row>
    <row r="433" spans="1:19" x14ac:dyDescent="0.35">
      <c r="A433" s="1">
        <v>120454507</v>
      </c>
      <c r="B433" s="1">
        <v>555</v>
      </c>
      <c r="C433" s="1" t="s">
        <v>667</v>
      </c>
      <c r="D433" s="1" t="s">
        <v>147</v>
      </c>
      <c r="E433" s="1" t="s">
        <v>444</v>
      </c>
      <c r="H433" s="1" t="str">
        <f t="shared" si="30"/>
        <v>Monroe Career &amp; Tech Inst</v>
      </c>
      <c r="I433" s="1">
        <f t="shared" si="31"/>
        <v>120454507</v>
      </c>
      <c r="J433" s="1">
        <f t="shared" si="32"/>
        <v>555</v>
      </c>
      <c r="K433" s="1" t="str">
        <f t="shared" si="33"/>
        <v>Northeastern</v>
      </c>
      <c r="L433" s="1" t="str">
        <f t="shared" si="34"/>
        <v>Monroe</v>
      </c>
      <c r="O433" s="1" t="str">
        <v>Rose Tree Media</v>
      </c>
      <c r="P433" s="1">
        <v>125237903</v>
      </c>
      <c r="Q433" s="1">
        <v>368</v>
      </c>
      <c r="R433" s="1" t="str">
        <v>Southeastern</v>
      </c>
      <c r="S433" s="1" t="str">
        <v>Delaware</v>
      </c>
    </row>
    <row r="434" spans="1:19" x14ac:dyDescent="0.35">
      <c r="A434" s="1">
        <v>120455203</v>
      </c>
      <c r="B434" s="1">
        <v>342</v>
      </c>
      <c r="C434" s="1" t="s">
        <v>3315</v>
      </c>
      <c r="D434" s="1" t="s">
        <v>147</v>
      </c>
      <c r="E434" s="1" t="s">
        <v>444</v>
      </c>
      <c r="H434" s="1" t="str">
        <f t="shared" si="30"/>
        <v>Pleasant Valley</v>
      </c>
      <c r="I434" s="1">
        <f t="shared" si="31"/>
        <v>120455203</v>
      </c>
      <c r="J434" s="1">
        <f t="shared" si="32"/>
        <v>342</v>
      </c>
      <c r="K434" s="1" t="str">
        <f t="shared" si="33"/>
        <v>Northeastern</v>
      </c>
      <c r="L434" s="1" t="str">
        <f t="shared" si="34"/>
        <v>Monroe</v>
      </c>
      <c r="O434" s="1" t="str">
        <v>Saint Clair Area</v>
      </c>
      <c r="P434" s="1">
        <v>129546803</v>
      </c>
      <c r="Q434" s="1">
        <v>369</v>
      </c>
      <c r="R434" s="1" t="str">
        <v>Eastern</v>
      </c>
      <c r="S434" s="1" t="str">
        <v>Schuylkill</v>
      </c>
    </row>
    <row r="435" spans="1:19" x14ac:dyDescent="0.35">
      <c r="A435" s="1">
        <v>120455403</v>
      </c>
      <c r="B435" s="1">
        <v>344</v>
      </c>
      <c r="C435" s="1" t="s">
        <v>3316</v>
      </c>
      <c r="D435" s="1" t="s">
        <v>147</v>
      </c>
      <c r="E435" s="1" t="s">
        <v>444</v>
      </c>
      <c r="H435" s="1" t="str">
        <f t="shared" si="30"/>
        <v>Pocono Mountain</v>
      </c>
      <c r="I435" s="1">
        <f t="shared" si="31"/>
        <v>120455403</v>
      </c>
      <c r="J435" s="1">
        <f t="shared" si="32"/>
        <v>344</v>
      </c>
      <c r="K435" s="1" t="str">
        <f t="shared" si="33"/>
        <v>Northeastern</v>
      </c>
      <c r="L435" s="1" t="str">
        <f t="shared" si="34"/>
        <v>Monroe</v>
      </c>
      <c r="O435" s="1" t="str">
        <v>Salisbury Township</v>
      </c>
      <c r="P435" s="1">
        <v>121395603</v>
      </c>
      <c r="Q435" s="1">
        <v>370</v>
      </c>
      <c r="R435" s="1" t="str">
        <v>Eastern</v>
      </c>
      <c r="S435" s="1" t="str">
        <v>Lehigh</v>
      </c>
    </row>
    <row r="436" spans="1:19" x14ac:dyDescent="0.35">
      <c r="A436" s="1">
        <v>120456003</v>
      </c>
      <c r="B436" s="1">
        <v>422</v>
      </c>
      <c r="C436" s="1" t="s">
        <v>3317</v>
      </c>
      <c r="D436" s="1" t="s">
        <v>147</v>
      </c>
      <c r="E436" s="1" t="s">
        <v>444</v>
      </c>
      <c r="H436" s="1" t="str">
        <f t="shared" si="30"/>
        <v>Stroudsburg Area</v>
      </c>
      <c r="I436" s="1">
        <f t="shared" si="31"/>
        <v>120456003</v>
      </c>
      <c r="J436" s="1">
        <f t="shared" si="32"/>
        <v>422</v>
      </c>
      <c r="K436" s="1" t="str">
        <f t="shared" si="33"/>
        <v>Northeastern</v>
      </c>
      <c r="L436" s="1" t="str">
        <f t="shared" si="34"/>
        <v>Monroe</v>
      </c>
      <c r="O436" s="1" t="str">
        <v>Salisbury-Elk Lick</v>
      </c>
      <c r="P436" s="1">
        <v>108567004</v>
      </c>
      <c r="Q436" s="1">
        <v>371</v>
      </c>
      <c r="R436" s="1" t="str">
        <v>Central-Western</v>
      </c>
      <c r="S436" s="1" t="str">
        <v>Somerset</v>
      </c>
    </row>
    <row r="437" spans="1:19" x14ac:dyDescent="0.35">
      <c r="A437" s="1">
        <v>120480803</v>
      </c>
      <c r="B437" s="1">
        <v>21</v>
      </c>
      <c r="C437" s="1" t="s">
        <v>3318</v>
      </c>
      <c r="D437" s="1" t="s">
        <v>118</v>
      </c>
      <c r="E437" s="1" t="s">
        <v>474</v>
      </c>
      <c r="H437" s="1" t="str">
        <f t="shared" si="30"/>
        <v>Bangor Area</v>
      </c>
      <c r="I437" s="1">
        <f t="shared" si="31"/>
        <v>120480803</v>
      </c>
      <c r="J437" s="1">
        <f t="shared" si="32"/>
        <v>21</v>
      </c>
      <c r="K437" s="1" t="str">
        <f t="shared" si="33"/>
        <v>Eastern</v>
      </c>
      <c r="L437" s="1" t="str">
        <f t="shared" si="34"/>
        <v>Northampton</v>
      </c>
      <c r="O437" s="1" t="str">
        <v>Saucon Valley</v>
      </c>
      <c r="P437" s="1">
        <v>120486003</v>
      </c>
      <c r="Q437" s="1">
        <v>372</v>
      </c>
      <c r="R437" s="1" t="str">
        <v>Eastern</v>
      </c>
      <c r="S437" s="1" t="str">
        <v>Northampton</v>
      </c>
    </row>
    <row r="438" spans="1:19" x14ac:dyDescent="0.35">
      <c r="A438" s="1">
        <v>120481002</v>
      </c>
      <c r="B438" s="1">
        <v>34</v>
      </c>
      <c r="C438" s="1" t="s">
        <v>3319</v>
      </c>
      <c r="D438" s="1" t="s">
        <v>118</v>
      </c>
      <c r="E438" s="1" t="s">
        <v>474</v>
      </c>
      <c r="H438" s="1" t="str">
        <f t="shared" si="30"/>
        <v>Bethlehem Area</v>
      </c>
      <c r="I438" s="1">
        <f t="shared" si="31"/>
        <v>120481002</v>
      </c>
      <c r="J438" s="1">
        <f t="shared" si="32"/>
        <v>34</v>
      </c>
      <c r="K438" s="1" t="str">
        <f t="shared" si="33"/>
        <v>Eastern</v>
      </c>
      <c r="L438" s="1" t="str">
        <f t="shared" si="34"/>
        <v>Northampton</v>
      </c>
      <c r="O438" s="1" t="str">
        <v>Sayre Area</v>
      </c>
      <c r="P438" s="1">
        <v>117086003</v>
      </c>
      <c r="Q438" s="1">
        <v>373</v>
      </c>
      <c r="R438" s="1" t="str">
        <v>Northeastern</v>
      </c>
      <c r="S438" s="1" t="str">
        <v>Bradford</v>
      </c>
    </row>
    <row r="439" spans="1:19" x14ac:dyDescent="0.35">
      <c r="A439" s="1">
        <v>120481107</v>
      </c>
      <c r="B439" s="1">
        <v>507</v>
      </c>
      <c r="C439" s="1" t="s">
        <v>672</v>
      </c>
      <c r="D439" s="1" t="s">
        <v>118</v>
      </c>
      <c r="E439" s="1" t="s">
        <v>474</v>
      </c>
      <c r="H439" s="1" t="str">
        <f t="shared" si="30"/>
        <v>Bethlehem AVTS</v>
      </c>
      <c r="I439" s="1">
        <f t="shared" si="31"/>
        <v>120481107</v>
      </c>
      <c r="J439" s="1">
        <f t="shared" si="32"/>
        <v>507</v>
      </c>
      <c r="K439" s="1" t="str">
        <f t="shared" si="33"/>
        <v>Eastern</v>
      </c>
      <c r="L439" s="1" t="str">
        <f t="shared" si="34"/>
        <v>Northampton</v>
      </c>
      <c r="O439" s="1" t="str">
        <v>Schuylkill Haven Area</v>
      </c>
      <c r="P439" s="1">
        <v>129547303</v>
      </c>
      <c r="Q439" s="1">
        <v>374</v>
      </c>
      <c r="R439" s="1" t="str">
        <v>Eastern</v>
      </c>
      <c r="S439" s="1" t="str">
        <v>Schuylkill</v>
      </c>
    </row>
    <row r="440" spans="1:19" x14ac:dyDescent="0.35">
      <c r="A440" s="1">
        <v>120483007</v>
      </c>
      <c r="B440" s="1">
        <v>512</v>
      </c>
      <c r="C440" s="1" t="s">
        <v>673</v>
      </c>
      <c r="D440" s="1" t="s">
        <v>118</v>
      </c>
      <c r="E440" s="1" t="s">
        <v>474</v>
      </c>
      <c r="H440" s="1" t="str">
        <f t="shared" si="30"/>
        <v>Career Institute of Technology</v>
      </c>
      <c r="I440" s="1">
        <f t="shared" si="31"/>
        <v>120483007</v>
      </c>
      <c r="J440" s="1">
        <f t="shared" si="32"/>
        <v>512</v>
      </c>
      <c r="K440" s="1" t="str">
        <f t="shared" si="33"/>
        <v>Eastern</v>
      </c>
      <c r="L440" s="1" t="str">
        <f t="shared" si="34"/>
        <v>Northampton</v>
      </c>
      <c r="O440" s="1" t="str">
        <v>Schuylkill Technology Centers</v>
      </c>
      <c r="P440" s="1">
        <v>129546907</v>
      </c>
      <c r="Q440" s="1">
        <v>566</v>
      </c>
      <c r="R440" s="1" t="str">
        <v>Eastern</v>
      </c>
      <c r="S440" s="1" t="str">
        <v>Schuylkill</v>
      </c>
    </row>
    <row r="441" spans="1:19" x14ac:dyDescent="0.35">
      <c r="A441" s="1">
        <v>120483302</v>
      </c>
      <c r="B441" s="1">
        <v>134</v>
      </c>
      <c r="C441" s="1" t="s">
        <v>3320</v>
      </c>
      <c r="D441" s="1" t="s">
        <v>118</v>
      </c>
      <c r="E441" s="1" t="s">
        <v>474</v>
      </c>
      <c r="H441" s="1" t="str">
        <f t="shared" si="30"/>
        <v>Easton Area</v>
      </c>
      <c r="I441" s="1">
        <f t="shared" si="31"/>
        <v>120483302</v>
      </c>
      <c r="J441" s="1">
        <f t="shared" si="32"/>
        <v>134</v>
      </c>
      <c r="K441" s="1" t="str">
        <f t="shared" si="33"/>
        <v>Eastern</v>
      </c>
      <c r="L441" s="1" t="str">
        <f t="shared" si="34"/>
        <v>Northampton</v>
      </c>
      <c r="O441" s="1" t="str">
        <v>Schuylkill Valley</v>
      </c>
      <c r="P441" s="1">
        <v>114067503</v>
      </c>
      <c r="Q441" s="1">
        <v>375</v>
      </c>
      <c r="R441" s="1" t="str">
        <v>Eastern</v>
      </c>
      <c r="S441" s="1" t="str">
        <v>Berks</v>
      </c>
    </row>
    <row r="442" spans="1:19" x14ac:dyDescent="0.35">
      <c r="A442" s="1">
        <v>120484803</v>
      </c>
      <c r="B442" s="1">
        <v>276</v>
      </c>
      <c r="C442" s="1" t="s">
        <v>3321</v>
      </c>
      <c r="D442" s="1" t="s">
        <v>118</v>
      </c>
      <c r="E442" s="1" t="s">
        <v>474</v>
      </c>
      <c r="H442" s="1" t="str">
        <f t="shared" si="30"/>
        <v>Nazareth Area</v>
      </c>
      <c r="I442" s="1">
        <f t="shared" si="31"/>
        <v>120484803</v>
      </c>
      <c r="J442" s="1">
        <f t="shared" si="32"/>
        <v>276</v>
      </c>
      <c r="K442" s="1" t="str">
        <f t="shared" si="33"/>
        <v>Eastern</v>
      </c>
      <c r="L442" s="1" t="str">
        <f t="shared" si="34"/>
        <v>Northampton</v>
      </c>
      <c r="O442" s="1" t="str">
        <v>Scranton City</v>
      </c>
      <c r="P442" s="1">
        <v>119357402</v>
      </c>
      <c r="Q442" s="1">
        <v>376</v>
      </c>
      <c r="R442" s="1" t="str">
        <v>Northeastern</v>
      </c>
      <c r="S442" s="1" t="str">
        <v>Lackawanna</v>
      </c>
    </row>
    <row r="443" spans="1:19" x14ac:dyDescent="0.35">
      <c r="A443" s="1">
        <v>120484903</v>
      </c>
      <c r="B443" s="1">
        <v>293</v>
      </c>
      <c r="C443" s="1" t="s">
        <v>3322</v>
      </c>
      <c r="D443" s="1" t="s">
        <v>118</v>
      </c>
      <c r="E443" s="1" t="s">
        <v>474</v>
      </c>
      <c r="H443" s="1" t="str">
        <f t="shared" si="30"/>
        <v>Northampton Area</v>
      </c>
      <c r="I443" s="1">
        <f t="shared" si="31"/>
        <v>120484903</v>
      </c>
      <c r="J443" s="1">
        <f t="shared" si="32"/>
        <v>293</v>
      </c>
      <c r="K443" s="1" t="str">
        <f t="shared" si="33"/>
        <v>Eastern</v>
      </c>
      <c r="L443" s="1" t="str">
        <f t="shared" si="34"/>
        <v>Northampton</v>
      </c>
      <c r="O443" s="1" t="str">
        <v>Selinsgrove Area</v>
      </c>
      <c r="P443" s="1">
        <v>116557103</v>
      </c>
      <c r="Q443" s="1">
        <v>377</v>
      </c>
      <c r="R443" s="1" t="str">
        <v>Central</v>
      </c>
      <c r="S443" s="1" t="str">
        <v>Snyder</v>
      </c>
    </row>
    <row r="444" spans="1:19" x14ac:dyDescent="0.35">
      <c r="A444" s="1">
        <v>120485603</v>
      </c>
      <c r="B444" s="1">
        <v>321</v>
      </c>
      <c r="C444" s="1" t="s">
        <v>3323</v>
      </c>
      <c r="D444" s="1" t="s">
        <v>118</v>
      </c>
      <c r="E444" s="1" t="s">
        <v>474</v>
      </c>
      <c r="H444" s="1" t="str">
        <f t="shared" si="30"/>
        <v>Pen Argyl Area</v>
      </c>
      <c r="I444" s="1">
        <f t="shared" si="31"/>
        <v>120485603</v>
      </c>
      <c r="J444" s="1">
        <f t="shared" si="32"/>
        <v>321</v>
      </c>
      <c r="K444" s="1" t="str">
        <f t="shared" si="33"/>
        <v>Eastern</v>
      </c>
      <c r="L444" s="1" t="str">
        <f t="shared" si="34"/>
        <v>Northampton</v>
      </c>
      <c r="O444" s="1" t="str">
        <v>Seneca Highlands Career and Technical Center</v>
      </c>
      <c r="P444" s="1">
        <v>109420107</v>
      </c>
      <c r="Q444" s="1">
        <v>567</v>
      </c>
      <c r="R444" s="1" t="str">
        <v>Central</v>
      </c>
      <c r="S444" s="1" t="str">
        <v>Mckean</v>
      </c>
    </row>
    <row r="445" spans="1:19" x14ac:dyDescent="0.35">
      <c r="A445" s="1">
        <v>120486003</v>
      </c>
      <c r="B445" s="1">
        <v>372</v>
      </c>
      <c r="C445" s="1" t="s">
        <v>3324</v>
      </c>
      <c r="D445" s="1" t="s">
        <v>118</v>
      </c>
      <c r="E445" s="1" t="s">
        <v>474</v>
      </c>
      <c r="H445" s="1" t="str">
        <f t="shared" si="30"/>
        <v>Saucon Valley</v>
      </c>
      <c r="I445" s="1">
        <f t="shared" si="31"/>
        <v>120486003</v>
      </c>
      <c r="J445" s="1">
        <f t="shared" si="32"/>
        <v>372</v>
      </c>
      <c r="K445" s="1" t="str">
        <f t="shared" si="33"/>
        <v>Eastern</v>
      </c>
      <c r="L445" s="1" t="str">
        <f t="shared" si="34"/>
        <v>Northampton</v>
      </c>
      <c r="O445" s="1" t="str">
        <v>Seneca Valley</v>
      </c>
      <c r="P445" s="1">
        <v>104107903</v>
      </c>
      <c r="Q445" s="1">
        <v>378</v>
      </c>
      <c r="R445" s="1" t="str">
        <v>Midwestern</v>
      </c>
      <c r="S445" s="1" t="str">
        <v>Butler</v>
      </c>
    </row>
    <row r="446" spans="1:19" x14ac:dyDescent="0.35">
      <c r="A446" s="1">
        <v>120488603</v>
      </c>
      <c r="B446" s="1">
        <v>490</v>
      </c>
      <c r="C446" s="1" t="s">
        <v>3325</v>
      </c>
      <c r="D446" s="1" t="s">
        <v>118</v>
      </c>
      <c r="E446" s="1" t="s">
        <v>474</v>
      </c>
      <c r="H446" s="1" t="str">
        <f t="shared" si="30"/>
        <v>Wilson Area</v>
      </c>
      <c r="I446" s="1">
        <f t="shared" si="31"/>
        <v>120488603</v>
      </c>
      <c r="J446" s="1">
        <f t="shared" si="32"/>
        <v>490</v>
      </c>
      <c r="K446" s="1" t="str">
        <f t="shared" si="33"/>
        <v>Eastern</v>
      </c>
      <c r="L446" s="1" t="str">
        <f t="shared" si="34"/>
        <v>Northampton</v>
      </c>
      <c r="O446" s="1" t="str">
        <v>Shade-Central City</v>
      </c>
      <c r="P446" s="1">
        <v>108567204</v>
      </c>
      <c r="Q446" s="1">
        <v>379</v>
      </c>
      <c r="R446" s="1" t="str">
        <v>Central-Western</v>
      </c>
      <c r="S446" s="1" t="str">
        <v>Somerset</v>
      </c>
    </row>
    <row r="447" spans="1:19" x14ac:dyDescent="0.35">
      <c r="A447" s="1">
        <v>120522003</v>
      </c>
      <c r="B447" s="1">
        <v>117</v>
      </c>
      <c r="C447" s="1" t="s">
        <v>3326</v>
      </c>
      <c r="D447" s="1" t="s">
        <v>147</v>
      </c>
      <c r="E447" s="1" t="s">
        <v>497</v>
      </c>
      <c r="H447" s="1" t="str">
        <f t="shared" si="30"/>
        <v>Delaware Valley</v>
      </c>
      <c r="I447" s="1">
        <f t="shared" si="31"/>
        <v>120522003</v>
      </c>
      <c r="J447" s="1">
        <f t="shared" si="32"/>
        <v>117</v>
      </c>
      <c r="K447" s="1" t="str">
        <f t="shared" si="33"/>
        <v>Northeastern</v>
      </c>
      <c r="L447" s="1" t="str">
        <f t="shared" si="34"/>
        <v>Pike</v>
      </c>
      <c r="O447" s="1" t="str">
        <v>Shaler Area</v>
      </c>
      <c r="P447" s="1">
        <v>103028302</v>
      </c>
      <c r="Q447" s="1">
        <v>380</v>
      </c>
      <c r="R447" s="1" t="str">
        <v>Western</v>
      </c>
      <c r="S447" s="1" t="str">
        <v>Allegheny</v>
      </c>
    </row>
    <row r="448" spans="1:19" x14ac:dyDescent="0.35">
      <c r="A448" s="1">
        <v>121131507</v>
      </c>
      <c r="B448" s="1">
        <v>511</v>
      </c>
      <c r="C448" s="1" t="s">
        <v>634</v>
      </c>
      <c r="D448" s="1" t="s">
        <v>118</v>
      </c>
      <c r="E448" s="1" t="s">
        <v>193</v>
      </c>
      <c r="H448" s="1" t="str">
        <f t="shared" si="30"/>
        <v>Carbon Career &amp; Technical Institute</v>
      </c>
      <c r="I448" s="1">
        <f t="shared" si="31"/>
        <v>121131507</v>
      </c>
      <c r="J448" s="1">
        <f t="shared" si="32"/>
        <v>511</v>
      </c>
      <c r="K448" s="1" t="str">
        <f t="shared" si="33"/>
        <v>Eastern</v>
      </c>
      <c r="L448" s="1" t="str">
        <f t="shared" si="34"/>
        <v>Carbon</v>
      </c>
      <c r="O448" s="1" t="str">
        <v>Shamokin Area</v>
      </c>
      <c r="P448" s="1">
        <v>116496503</v>
      </c>
      <c r="Q448" s="1">
        <v>381</v>
      </c>
      <c r="R448" s="1" t="str">
        <v>Northeastern</v>
      </c>
      <c r="S448" s="1" t="str">
        <v>Northumberland</v>
      </c>
    </row>
    <row r="449" spans="1:19" x14ac:dyDescent="0.35">
      <c r="A449" s="1">
        <v>121135003</v>
      </c>
      <c r="B449" s="1">
        <v>205</v>
      </c>
      <c r="C449" s="1" t="s">
        <v>3327</v>
      </c>
      <c r="D449" s="1" t="s">
        <v>118</v>
      </c>
      <c r="E449" s="1" t="s">
        <v>193</v>
      </c>
      <c r="H449" s="1" t="str">
        <f t="shared" si="30"/>
        <v>Jim Thorpe Area</v>
      </c>
      <c r="I449" s="1">
        <f t="shared" si="31"/>
        <v>121135003</v>
      </c>
      <c r="J449" s="1">
        <f t="shared" si="32"/>
        <v>205</v>
      </c>
      <c r="K449" s="1" t="str">
        <f t="shared" si="33"/>
        <v>Eastern</v>
      </c>
      <c r="L449" s="1" t="str">
        <f t="shared" si="34"/>
        <v>Carbon</v>
      </c>
      <c r="O449" s="1" t="str">
        <v>Shanksville-Stonycreek</v>
      </c>
      <c r="P449" s="1">
        <v>108567404</v>
      </c>
      <c r="Q449" s="1">
        <v>382</v>
      </c>
      <c r="R449" s="1" t="str">
        <v>Central-Western</v>
      </c>
      <c r="S449" s="1" t="str">
        <v>Somerset</v>
      </c>
    </row>
    <row r="450" spans="1:19" x14ac:dyDescent="0.35">
      <c r="A450" s="1">
        <v>121135503</v>
      </c>
      <c r="B450" s="1">
        <v>227</v>
      </c>
      <c r="C450" s="1" t="s">
        <v>3328</v>
      </c>
      <c r="D450" s="1" t="s">
        <v>118</v>
      </c>
      <c r="E450" s="1" t="s">
        <v>193</v>
      </c>
      <c r="H450" s="1" t="str">
        <f t="shared" ref="H450:H513" si="35">C450</f>
        <v>Lehighton Area</v>
      </c>
      <c r="I450" s="1">
        <f t="shared" ref="I450:I513" si="36">A450</f>
        <v>121135503</v>
      </c>
      <c r="J450" s="1">
        <f t="shared" ref="J450:J513" si="37">B450</f>
        <v>227</v>
      </c>
      <c r="K450" s="1" t="str">
        <f t="shared" ref="K450:K513" si="38">D450</f>
        <v>Eastern</v>
      </c>
      <c r="L450" s="1" t="str">
        <f t="shared" ref="L450:L513" si="39">E450</f>
        <v>Carbon</v>
      </c>
      <c r="O450" s="1" t="str">
        <v>Sharon City</v>
      </c>
      <c r="P450" s="1">
        <v>104435603</v>
      </c>
      <c r="Q450" s="1">
        <v>383</v>
      </c>
      <c r="R450" s="1" t="str">
        <v>Midwestern</v>
      </c>
      <c r="S450" s="1" t="str">
        <v>Mercer</v>
      </c>
    </row>
    <row r="451" spans="1:19" x14ac:dyDescent="0.35">
      <c r="A451" s="1">
        <v>121136503</v>
      </c>
      <c r="B451" s="1">
        <v>317</v>
      </c>
      <c r="C451" s="1" t="s">
        <v>3329</v>
      </c>
      <c r="D451" s="1" t="s">
        <v>118</v>
      </c>
      <c r="E451" s="1" t="s">
        <v>193</v>
      </c>
      <c r="H451" s="1" t="str">
        <f t="shared" si="35"/>
        <v>Palmerton Area</v>
      </c>
      <c r="I451" s="1">
        <f t="shared" si="36"/>
        <v>121136503</v>
      </c>
      <c r="J451" s="1">
        <f t="shared" si="37"/>
        <v>317</v>
      </c>
      <c r="K451" s="1" t="str">
        <f t="shared" si="38"/>
        <v>Eastern</v>
      </c>
      <c r="L451" s="1" t="str">
        <f t="shared" si="39"/>
        <v>Carbon</v>
      </c>
      <c r="O451" s="1" t="str">
        <v>Sharpsville Area</v>
      </c>
      <c r="P451" s="1">
        <v>104435703</v>
      </c>
      <c r="Q451" s="1">
        <v>384</v>
      </c>
      <c r="R451" s="1" t="str">
        <v>Midwestern</v>
      </c>
      <c r="S451" s="1" t="str">
        <v>Mercer</v>
      </c>
    </row>
    <row r="452" spans="1:19" x14ac:dyDescent="0.35">
      <c r="A452" s="1">
        <v>121136603</v>
      </c>
      <c r="B452" s="1">
        <v>319</v>
      </c>
      <c r="C452" s="1" t="s">
        <v>3330</v>
      </c>
      <c r="D452" s="1" t="s">
        <v>118</v>
      </c>
      <c r="E452" s="1" t="s">
        <v>193</v>
      </c>
      <c r="H452" s="1" t="str">
        <f t="shared" si="35"/>
        <v>Panther Valley</v>
      </c>
      <c r="I452" s="1">
        <f t="shared" si="36"/>
        <v>121136603</v>
      </c>
      <c r="J452" s="1">
        <f t="shared" si="37"/>
        <v>319</v>
      </c>
      <c r="K452" s="1" t="str">
        <f t="shared" si="38"/>
        <v>Eastern</v>
      </c>
      <c r="L452" s="1" t="str">
        <f t="shared" si="39"/>
        <v>Carbon</v>
      </c>
      <c r="O452" s="1" t="str">
        <v>Shenandoah Valley</v>
      </c>
      <c r="P452" s="1">
        <v>129547203</v>
      </c>
      <c r="Q452" s="1">
        <v>385</v>
      </c>
      <c r="R452" s="1" t="str">
        <v>Eastern</v>
      </c>
      <c r="S452" s="1" t="str">
        <v>Schuylkill</v>
      </c>
    </row>
    <row r="453" spans="1:19" x14ac:dyDescent="0.35">
      <c r="A453" s="1">
        <v>121139004</v>
      </c>
      <c r="B453" s="1">
        <v>466</v>
      </c>
      <c r="C453" s="1" t="s">
        <v>3331</v>
      </c>
      <c r="D453" s="1" t="s">
        <v>118</v>
      </c>
      <c r="E453" s="1" t="s">
        <v>193</v>
      </c>
      <c r="H453" s="1" t="str">
        <f t="shared" si="35"/>
        <v>Weatherly Area</v>
      </c>
      <c r="I453" s="1">
        <f t="shared" si="36"/>
        <v>121139004</v>
      </c>
      <c r="J453" s="1">
        <f t="shared" si="37"/>
        <v>466</v>
      </c>
      <c r="K453" s="1" t="str">
        <f t="shared" si="38"/>
        <v>Eastern</v>
      </c>
      <c r="L453" s="1" t="str">
        <f t="shared" si="39"/>
        <v>Carbon</v>
      </c>
      <c r="O453" s="1" t="str">
        <v>Shenango Area</v>
      </c>
      <c r="P453" s="1">
        <v>104376203</v>
      </c>
      <c r="Q453" s="1">
        <v>386</v>
      </c>
      <c r="R453" s="1" t="str">
        <v>Midwestern</v>
      </c>
      <c r="S453" s="1" t="str">
        <v>Lawrence</v>
      </c>
    </row>
    <row r="454" spans="1:19" x14ac:dyDescent="0.35">
      <c r="A454" s="1">
        <v>121390302</v>
      </c>
      <c r="B454" s="1">
        <v>7</v>
      </c>
      <c r="C454" s="1" t="s">
        <v>3332</v>
      </c>
      <c r="D454" s="1" t="s">
        <v>118</v>
      </c>
      <c r="E454" s="1" t="s">
        <v>392</v>
      </c>
      <c r="H454" s="1" t="str">
        <f t="shared" si="35"/>
        <v>Allentown City</v>
      </c>
      <c r="I454" s="1">
        <f t="shared" si="36"/>
        <v>121390302</v>
      </c>
      <c r="J454" s="1">
        <f t="shared" si="37"/>
        <v>7</v>
      </c>
      <c r="K454" s="1" t="str">
        <f t="shared" si="38"/>
        <v>Eastern</v>
      </c>
      <c r="L454" s="1" t="str">
        <f t="shared" si="39"/>
        <v>Lehigh</v>
      </c>
      <c r="O454" s="1" t="str">
        <v>Shikellamy</v>
      </c>
      <c r="P454" s="1">
        <v>116496603</v>
      </c>
      <c r="Q454" s="1">
        <v>387</v>
      </c>
      <c r="R454" s="1" t="str">
        <v>Northeastern</v>
      </c>
      <c r="S454" s="1" t="str">
        <v>Northumberland</v>
      </c>
    </row>
    <row r="455" spans="1:19" x14ac:dyDescent="0.35">
      <c r="A455" s="1">
        <v>121391303</v>
      </c>
      <c r="B455" s="1">
        <v>67</v>
      </c>
      <c r="C455" s="1" t="s">
        <v>3333</v>
      </c>
      <c r="D455" s="1" t="s">
        <v>118</v>
      </c>
      <c r="E455" s="1" t="s">
        <v>392</v>
      </c>
      <c r="H455" s="1" t="str">
        <f t="shared" si="35"/>
        <v>Catasauqua Area</v>
      </c>
      <c r="I455" s="1">
        <f t="shared" si="36"/>
        <v>121391303</v>
      </c>
      <c r="J455" s="1">
        <f t="shared" si="37"/>
        <v>67</v>
      </c>
      <c r="K455" s="1" t="str">
        <f t="shared" si="38"/>
        <v>Eastern</v>
      </c>
      <c r="L455" s="1" t="str">
        <f t="shared" si="39"/>
        <v>Lehigh</v>
      </c>
      <c r="O455" s="1" t="str">
        <v>Shippensburg Area</v>
      </c>
      <c r="P455" s="1">
        <v>115218003</v>
      </c>
      <c r="Q455" s="1">
        <v>388</v>
      </c>
      <c r="R455" s="1" t="str">
        <v>Southern</v>
      </c>
      <c r="S455" s="1" t="str">
        <v>Cumberland</v>
      </c>
    </row>
    <row r="456" spans="1:19" x14ac:dyDescent="0.35">
      <c r="A456" s="1">
        <v>121392303</v>
      </c>
      <c r="B456" s="1">
        <v>128</v>
      </c>
      <c r="C456" s="1" t="s">
        <v>3334</v>
      </c>
      <c r="D456" s="1" t="s">
        <v>118</v>
      </c>
      <c r="E456" s="1" t="s">
        <v>392</v>
      </c>
      <c r="H456" s="1" t="str">
        <f t="shared" si="35"/>
        <v>East Penn</v>
      </c>
      <c r="I456" s="1">
        <f t="shared" si="36"/>
        <v>121392303</v>
      </c>
      <c r="J456" s="1">
        <f t="shared" si="37"/>
        <v>128</v>
      </c>
      <c r="K456" s="1" t="str">
        <f t="shared" si="38"/>
        <v>Eastern</v>
      </c>
      <c r="L456" s="1" t="str">
        <f t="shared" si="39"/>
        <v>Lehigh</v>
      </c>
      <c r="O456" s="1" t="str">
        <v>Slippery Rock Area</v>
      </c>
      <c r="P456" s="1">
        <v>104107503</v>
      </c>
      <c r="Q456" s="1">
        <v>389</v>
      </c>
      <c r="R456" s="1" t="str">
        <v>Midwestern</v>
      </c>
      <c r="S456" s="1" t="str">
        <v>Butler</v>
      </c>
    </row>
    <row r="457" spans="1:19" x14ac:dyDescent="0.35">
      <c r="A457" s="1">
        <v>121393007</v>
      </c>
      <c r="B457" s="1">
        <v>546</v>
      </c>
      <c r="C457" s="1" t="s">
        <v>659</v>
      </c>
      <c r="D457" s="1" t="s">
        <v>118</v>
      </c>
      <c r="E457" s="1" t="s">
        <v>392</v>
      </c>
      <c r="H457" s="1" t="str">
        <f t="shared" si="35"/>
        <v>Lehigh Career &amp; Technical Institute</v>
      </c>
      <c r="I457" s="1">
        <f t="shared" si="36"/>
        <v>121393007</v>
      </c>
      <c r="J457" s="1">
        <f t="shared" si="37"/>
        <v>546</v>
      </c>
      <c r="K457" s="1" t="str">
        <f t="shared" si="38"/>
        <v>Eastern</v>
      </c>
      <c r="L457" s="1" t="str">
        <f t="shared" si="39"/>
        <v>Lehigh</v>
      </c>
      <c r="O457" s="1" t="str">
        <v>Smethport Area</v>
      </c>
      <c r="P457" s="1">
        <v>109427503</v>
      </c>
      <c r="Q457" s="1">
        <v>390</v>
      </c>
      <c r="R457" s="1" t="str">
        <v>Central</v>
      </c>
      <c r="S457" s="1" t="str">
        <v>Mckean</v>
      </c>
    </row>
    <row r="458" spans="1:19" x14ac:dyDescent="0.35">
      <c r="A458" s="1">
        <v>121394503</v>
      </c>
      <c r="B458" s="1">
        <v>299</v>
      </c>
      <c r="C458" s="1" t="s">
        <v>3335</v>
      </c>
      <c r="D458" s="1" t="s">
        <v>118</v>
      </c>
      <c r="E458" s="1" t="s">
        <v>392</v>
      </c>
      <c r="H458" s="1" t="str">
        <f t="shared" si="35"/>
        <v>Northern Lehigh</v>
      </c>
      <c r="I458" s="1">
        <f t="shared" si="36"/>
        <v>121394503</v>
      </c>
      <c r="J458" s="1">
        <f t="shared" si="37"/>
        <v>299</v>
      </c>
      <c r="K458" s="1" t="str">
        <f t="shared" si="38"/>
        <v>Eastern</v>
      </c>
      <c r="L458" s="1" t="str">
        <f t="shared" si="39"/>
        <v>Lehigh</v>
      </c>
      <c r="O458" s="1" t="str">
        <v>Solanco</v>
      </c>
      <c r="P458" s="1">
        <v>113367003</v>
      </c>
      <c r="Q458" s="1">
        <v>391</v>
      </c>
      <c r="R458" s="1" t="str">
        <v>Southern</v>
      </c>
      <c r="S458" s="1" t="str">
        <v>Lancaster</v>
      </c>
    </row>
    <row r="459" spans="1:19" x14ac:dyDescent="0.35">
      <c r="A459" s="1">
        <v>121394603</v>
      </c>
      <c r="B459" s="1">
        <v>306</v>
      </c>
      <c r="C459" s="1" t="s">
        <v>3336</v>
      </c>
      <c r="D459" s="1" t="s">
        <v>118</v>
      </c>
      <c r="E459" s="1" t="s">
        <v>392</v>
      </c>
      <c r="H459" s="1" t="str">
        <f t="shared" si="35"/>
        <v>Northwestern Lehigh</v>
      </c>
      <c r="I459" s="1">
        <f t="shared" si="36"/>
        <v>121394603</v>
      </c>
      <c r="J459" s="1">
        <f t="shared" si="37"/>
        <v>306</v>
      </c>
      <c r="K459" s="1" t="str">
        <f t="shared" si="38"/>
        <v>Eastern</v>
      </c>
      <c r="L459" s="1" t="str">
        <f t="shared" si="39"/>
        <v>Lehigh</v>
      </c>
      <c r="O459" s="1" t="str">
        <v>Somerset Area</v>
      </c>
      <c r="P459" s="1">
        <v>108567703</v>
      </c>
      <c r="Q459" s="1">
        <v>392</v>
      </c>
      <c r="R459" s="1" t="str">
        <v>Central-Western</v>
      </c>
      <c r="S459" s="1" t="str">
        <v>Somerset</v>
      </c>
    </row>
    <row r="460" spans="1:19" x14ac:dyDescent="0.35">
      <c r="A460" s="1">
        <v>121395103</v>
      </c>
      <c r="B460" s="1">
        <v>320</v>
      </c>
      <c r="C460" s="1" t="s">
        <v>3337</v>
      </c>
      <c r="D460" s="1" t="s">
        <v>118</v>
      </c>
      <c r="E460" s="1" t="s">
        <v>392</v>
      </c>
      <c r="H460" s="1" t="str">
        <f t="shared" si="35"/>
        <v>Parkland</v>
      </c>
      <c r="I460" s="1">
        <f t="shared" si="36"/>
        <v>121395103</v>
      </c>
      <c r="J460" s="1">
        <f t="shared" si="37"/>
        <v>320</v>
      </c>
      <c r="K460" s="1" t="str">
        <f t="shared" si="38"/>
        <v>Eastern</v>
      </c>
      <c r="L460" s="1" t="str">
        <f t="shared" si="39"/>
        <v>Lehigh</v>
      </c>
      <c r="O460" s="1" t="str">
        <v>Somerset County Technology Center</v>
      </c>
      <c r="P460" s="1">
        <v>108567807</v>
      </c>
      <c r="Q460" s="1">
        <v>568</v>
      </c>
      <c r="R460" s="1" t="str">
        <v>Central-Western</v>
      </c>
      <c r="S460" s="1" t="str">
        <v>Somerset</v>
      </c>
    </row>
    <row r="461" spans="1:19" x14ac:dyDescent="0.35">
      <c r="A461" s="1">
        <v>121395603</v>
      </c>
      <c r="B461" s="1">
        <v>370</v>
      </c>
      <c r="C461" s="1" t="s">
        <v>3338</v>
      </c>
      <c r="D461" s="1" t="s">
        <v>118</v>
      </c>
      <c r="E461" s="1" t="s">
        <v>392</v>
      </c>
      <c r="H461" s="1" t="str">
        <f t="shared" si="35"/>
        <v>Salisbury Township</v>
      </c>
      <c r="I461" s="1">
        <f t="shared" si="36"/>
        <v>121395603</v>
      </c>
      <c r="J461" s="1">
        <f t="shared" si="37"/>
        <v>370</v>
      </c>
      <c r="K461" s="1" t="str">
        <f t="shared" si="38"/>
        <v>Eastern</v>
      </c>
      <c r="L461" s="1" t="str">
        <f t="shared" si="39"/>
        <v>Lehigh</v>
      </c>
      <c r="O461" s="1" t="str">
        <v>Souderton Area</v>
      </c>
      <c r="P461" s="1">
        <v>123467103</v>
      </c>
      <c r="Q461" s="1">
        <v>393</v>
      </c>
      <c r="R461" s="1" t="str">
        <v>Mideastern</v>
      </c>
      <c r="S461" s="1" t="str">
        <v>Montgomery</v>
      </c>
    </row>
    <row r="462" spans="1:19" x14ac:dyDescent="0.35">
      <c r="A462" s="1">
        <v>121395703</v>
      </c>
      <c r="B462" s="1">
        <v>408</v>
      </c>
      <c r="C462" s="1" t="s">
        <v>3339</v>
      </c>
      <c r="D462" s="1" t="s">
        <v>118</v>
      </c>
      <c r="E462" s="1" t="s">
        <v>392</v>
      </c>
      <c r="H462" s="1" t="str">
        <f t="shared" si="35"/>
        <v>Southern Lehigh</v>
      </c>
      <c r="I462" s="1">
        <f t="shared" si="36"/>
        <v>121395703</v>
      </c>
      <c r="J462" s="1">
        <f t="shared" si="37"/>
        <v>408</v>
      </c>
      <c r="K462" s="1" t="str">
        <f t="shared" si="38"/>
        <v>Eastern</v>
      </c>
      <c r="L462" s="1" t="str">
        <f t="shared" si="39"/>
        <v>Lehigh</v>
      </c>
      <c r="O462" s="1" t="str">
        <v>South Allegheny</v>
      </c>
      <c r="P462" s="1">
        <v>103028653</v>
      </c>
      <c r="Q462" s="1">
        <v>394</v>
      </c>
      <c r="R462" s="1" t="str">
        <v>Western</v>
      </c>
      <c r="S462" s="1" t="str">
        <v>Allegheny</v>
      </c>
    </row>
    <row r="463" spans="1:19" x14ac:dyDescent="0.35">
      <c r="A463" s="1">
        <v>121397803</v>
      </c>
      <c r="B463" s="1">
        <v>481</v>
      </c>
      <c r="C463" s="1" t="s">
        <v>3340</v>
      </c>
      <c r="D463" s="1" t="s">
        <v>118</v>
      </c>
      <c r="E463" s="1" t="s">
        <v>392</v>
      </c>
      <c r="H463" s="1" t="str">
        <f t="shared" si="35"/>
        <v>Whitehall-Coplay</v>
      </c>
      <c r="I463" s="1">
        <f t="shared" si="36"/>
        <v>121397803</v>
      </c>
      <c r="J463" s="1">
        <f t="shared" si="37"/>
        <v>481</v>
      </c>
      <c r="K463" s="1" t="str">
        <f t="shared" si="38"/>
        <v>Eastern</v>
      </c>
      <c r="L463" s="1" t="str">
        <f t="shared" si="39"/>
        <v>Lehigh</v>
      </c>
      <c r="O463" s="1" t="str">
        <v>South Butler County</v>
      </c>
      <c r="P463" s="1">
        <v>104107803</v>
      </c>
      <c r="Q463" s="1">
        <v>395</v>
      </c>
      <c r="R463" s="1" t="str">
        <v>Midwestern</v>
      </c>
      <c r="S463" s="1" t="str">
        <v>Butler</v>
      </c>
    </row>
    <row r="464" spans="1:19" x14ac:dyDescent="0.35">
      <c r="A464" s="1">
        <v>122091002</v>
      </c>
      <c r="B464" s="1">
        <v>27</v>
      </c>
      <c r="C464" s="1" t="s">
        <v>3341</v>
      </c>
      <c r="D464" s="1" t="s">
        <v>156</v>
      </c>
      <c r="E464" s="1" t="s">
        <v>155</v>
      </c>
      <c r="H464" s="1" t="str">
        <f t="shared" si="35"/>
        <v>Bensalem Township</v>
      </c>
      <c r="I464" s="1">
        <f t="shared" si="36"/>
        <v>122091002</v>
      </c>
      <c r="J464" s="1">
        <f t="shared" si="37"/>
        <v>27</v>
      </c>
      <c r="K464" s="1" t="str">
        <f t="shared" si="38"/>
        <v>Mideastern</v>
      </c>
      <c r="L464" s="1" t="str">
        <f t="shared" si="39"/>
        <v>Bucks</v>
      </c>
      <c r="O464" s="1" t="str">
        <v>South Eastern</v>
      </c>
      <c r="P464" s="1">
        <v>112676203</v>
      </c>
      <c r="Q464" s="1">
        <v>396</v>
      </c>
      <c r="R464" s="1" t="str">
        <v>Southern</v>
      </c>
      <c r="S464" s="1" t="str">
        <v>York</v>
      </c>
    </row>
    <row r="465" spans="1:19" x14ac:dyDescent="0.35">
      <c r="A465" s="1">
        <v>122091303</v>
      </c>
      <c r="B465" s="1">
        <v>48</v>
      </c>
      <c r="C465" s="1" t="s">
        <v>3342</v>
      </c>
      <c r="D465" s="1" t="s">
        <v>156</v>
      </c>
      <c r="E465" s="1" t="s">
        <v>155</v>
      </c>
      <c r="H465" s="1" t="str">
        <f t="shared" si="35"/>
        <v>Bristol Borough</v>
      </c>
      <c r="I465" s="1">
        <f t="shared" si="36"/>
        <v>122091303</v>
      </c>
      <c r="J465" s="1">
        <f t="shared" si="37"/>
        <v>48</v>
      </c>
      <c r="K465" s="1" t="str">
        <f t="shared" si="38"/>
        <v>Mideastern</v>
      </c>
      <c r="L465" s="1" t="str">
        <f t="shared" si="39"/>
        <v>Bucks</v>
      </c>
      <c r="O465" s="1" t="str">
        <v>South Fayette Township</v>
      </c>
      <c r="P465" s="1">
        <v>103028703</v>
      </c>
      <c r="Q465" s="1">
        <v>397</v>
      </c>
      <c r="R465" s="1" t="str">
        <v>Western</v>
      </c>
      <c r="S465" s="1" t="str">
        <v>Allegheny</v>
      </c>
    </row>
    <row r="466" spans="1:19" x14ac:dyDescent="0.35">
      <c r="A466" s="1">
        <v>122091352</v>
      </c>
      <c r="B466" s="1">
        <v>49</v>
      </c>
      <c r="C466" s="1" t="s">
        <v>3343</v>
      </c>
      <c r="D466" s="1" t="s">
        <v>156</v>
      </c>
      <c r="E466" s="1" t="s">
        <v>155</v>
      </c>
      <c r="H466" s="1" t="str">
        <f t="shared" si="35"/>
        <v>Bristol Township</v>
      </c>
      <c r="I466" s="1">
        <f t="shared" si="36"/>
        <v>122091352</v>
      </c>
      <c r="J466" s="1">
        <f t="shared" si="37"/>
        <v>49</v>
      </c>
      <c r="K466" s="1" t="str">
        <f t="shared" si="38"/>
        <v>Mideastern</v>
      </c>
      <c r="L466" s="1" t="str">
        <f t="shared" si="39"/>
        <v>Bucks</v>
      </c>
      <c r="O466" s="1" t="str">
        <v>South Middleton</v>
      </c>
      <c r="P466" s="1">
        <v>115218303</v>
      </c>
      <c r="Q466" s="1">
        <v>398</v>
      </c>
      <c r="R466" s="1" t="str">
        <v>Southern</v>
      </c>
      <c r="S466" s="1" t="str">
        <v>Cumberland</v>
      </c>
    </row>
    <row r="467" spans="1:19" x14ac:dyDescent="0.35">
      <c r="A467" s="1">
        <v>122091457</v>
      </c>
      <c r="B467" s="1">
        <v>508</v>
      </c>
      <c r="C467" s="1" t="s">
        <v>628</v>
      </c>
      <c r="D467" s="1" t="s">
        <v>156</v>
      </c>
      <c r="E467" s="1" t="s">
        <v>155</v>
      </c>
      <c r="H467" s="1" t="str">
        <f t="shared" si="35"/>
        <v>Bucks County Technical High School</v>
      </c>
      <c r="I467" s="1">
        <f t="shared" si="36"/>
        <v>122091457</v>
      </c>
      <c r="J467" s="1">
        <f t="shared" si="37"/>
        <v>508</v>
      </c>
      <c r="K467" s="1" t="str">
        <f t="shared" si="38"/>
        <v>Mideastern</v>
      </c>
      <c r="L467" s="1" t="str">
        <f t="shared" si="39"/>
        <v>Bucks</v>
      </c>
      <c r="O467" s="1" t="str">
        <v>South Park</v>
      </c>
      <c r="P467" s="1">
        <v>103028753</v>
      </c>
      <c r="Q467" s="1">
        <v>399</v>
      </c>
      <c r="R467" s="1" t="str">
        <v>Western</v>
      </c>
      <c r="S467" s="1" t="str">
        <v>Allegheny</v>
      </c>
    </row>
    <row r="468" spans="1:19" x14ac:dyDescent="0.35">
      <c r="A468" s="1">
        <v>122092002</v>
      </c>
      <c r="B468" s="1">
        <v>68</v>
      </c>
      <c r="C468" s="1" t="s">
        <v>3344</v>
      </c>
      <c r="D468" s="1" t="s">
        <v>156</v>
      </c>
      <c r="E468" s="1" t="s">
        <v>155</v>
      </c>
      <c r="H468" s="1" t="str">
        <f t="shared" si="35"/>
        <v>Centennial</v>
      </c>
      <c r="I468" s="1">
        <f t="shared" si="36"/>
        <v>122092002</v>
      </c>
      <c r="J468" s="1">
        <f t="shared" si="37"/>
        <v>68</v>
      </c>
      <c r="K468" s="1" t="str">
        <f t="shared" si="38"/>
        <v>Mideastern</v>
      </c>
      <c r="L468" s="1" t="str">
        <f t="shared" si="39"/>
        <v>Bucks</v>
      </c>
      <c r="O468" s="1" t="str">
        <v>South Side Area</v>
      </c>
      <c r="P468" s="1">
        <v>127047404</v>
      </c>
      <c r="Q468" s="1">
        <v>400</v>
      </c>
      <c r="R468" s="1" t="str">
        <v>Midwestern</v>
      </c>
      <c r="S468" s="1" t="str">
        <v>Beaver</v>
      </c>
    </row>
    <row r="469" spans="1:19" x14ac:dyDescent="0.35">
      <c r="A469" s="1">
        <v>122092102</v>
      </c>
      <c r="B469" s="1">
        <v>69</v>
      </c>
      <c r="C469" s="1" t="s">
        <v>3345</v>
      </c>
      <c r="D469" s="1" t="s">
        <v>156</v>
      </c>
      <c r="E469" s="1" t="s">
        <v>155</v>
      </c>
      <c r="H469" s="1" t="str">
        <f t="shared" si="35"/>
        <v>Central Bucks</v>
      </c>
      <c r="I469" s="1">
        <f t="shared" si="36"/>
        <v>122092102</v>
      </c>
      <c r="J469" s="1">
        <f t="shared" si="37"/>
        <v>69</v>
      </c>
      <c r="K469" s="1" t="str">
        <f t="shared" si="38"/>
        <v>Mideastern</v>
      </c>
      <c r="L469" s="1" t="str">
        <f t="shared" si="39"/>
        <v>Bucks</v>
      </c>
      <c r="O469" s="1" t="str">
        <v>South Western</v>
      </c>
      <c r="P469" s="1">
        <v>112676403</v>
      </c>
      <c r="Q469" s="1">
        <v>401</v>
      </c>
      <c r="R469" s="1" t="str">
        <v>Southern</v>
      </c>
      <c r="S469" s="1" t="str">
        <v>York</v>
      </c>
    </row>
    <row r="470" spans="1:19" x14ac:dyDescent="0.35">
      <c r="A470" s="1">
        <v>122092353</v>
      </c>
      <c r="B470" s="1">
        <v>106</v>
      </c>
      <c r="C470" s="1" t="s">
        <v>3346</v>
      </c>
      <c r="D470" s="1" t="s">
        <v>156</v>
      </c>
      <c r="E470" s="1" t="s">
        <v>155</v>
      </c>
      <c r="H470" s="1" t="str">
        <f t="shared" si="35"/>
        <v>Council Rock</v>
      </c>
      <c r="I470" s="1">
        <f t="shared" si="36"/>
        <v>122092353</v>
      </c>
      <c r="J470" s="1">
        <f t="shared" si="37"/>
        <v>106</v>
      </c>
      <c r="K470" s="1" t="str">
        <f t="shared" si="38"/>
        <v>Mideastern</v>
      </c>
      <c r="L470" s="1" t="str">
        <f t="shared" si="39"/>
        <v>Bucks</v>
      </c>
      <c r="O470" s="1" t="str">
        <v>South Williamsport Area</v>
      </c>
      <c r="P470" s="1">
        <v>117416103</v>
      </c>
      <c r="Q470" s="1">
        <v>402</v>
      </c>
      <c r="R470" s="1" t="str">
        <v>Central</v>
      </c>
      <c r="S470" s="1" t="str">
        <v>Lycoming</v>
      </c>
    </row>
    <row r="471" spans="1:19" x14ac:dyDescent="0.35">
      <c r="A471" s="1">
        <v>122097007</v>
      </c>
      <c r="B471" s="1">
        <v>551</v>
      </c>
      <c r="C471" s="1" t="s">
        <v>629</v>
      </c>
      <c r="D471" s="1" t="s">
        <v>156</v>
      </c>
      <c r="E471" s="1" t="s">
        <v>155</v>
      </c>
      <c r="H471" s="1" t="str">
        <f t="shared" si="35"/>
        <v>Middle Bucks Institute of Technology</v>
      </c>
      <c r="I471" s="1">
        <f t="shared" si="36"/>
        <v>122097007</v>
      </c>
      <c r="J471" s="1">
        <f t="shared" si="37"/>
        <v>551</v>
      </c>
      <c r="K471" s="1" t="str">
        <f t="shared" si="38"/>
        <v>Mideastern</v>
      </c>
      <c r="L471" s="1" t="str">
        <f t="shared" si="39"/>
        <v>Bucks</v>
      </c>
      <c r="O471" s="1" t="str">
        <v>Southeast Delco</v>
      </c>
      <c r="P471" s="1">
        <v>125238402</v>
      </c>
      <c r="Q471" s="1">
        <v>403</v>
      </c>
      <c r="R471" s="1" t="str">
        <v>Southeastern</v>
      </c>
      <c r="S471" s="1" t="str">
        <v>Delaware</v>
      </c>
    </row>
    <row r="472" spans="1:19" x14ac:dyDescent="0.35">
      <c r="A472" s="1">
        <v>122097203</v>
      </c>
      <c r="B472" s="1">
        <v>267</v>
      </c>
      <c r="C472" s="1" t="s">
        <v>3347</v>
      </c>
      <c r="D472" s="1" t="s">
        <v>156</v>
      </c>
      <c r="E472" s="1" t="s">
        <v>155</v>
      </c>
      <c r="H472" s="1" t="str">
        <f t="shared" si="35"/>
        <v>Morrisville Borough</v>
      </c>
      <c r="I472" s="1">
        <f t="shared" si="36"/>
        <v>122097203</v>
      </c>
      <c r="J472" s="1">
        <f t="shared" si="37"/>
        <v>267</v>
      </c>
      <c r="K472" s="1" t="str">
        <f t="shared" si="38"/>
        <v>Mideastern</v>
      </c>
      <c r="L472" s="1" t="str">
        <f t="shared" si="39"/>
        <v>Bucks</v>
      </c>
      <c r="O472" s="1" t="str">
        <v>Southeastern Greene</v>
      </c>
      <c r="P472" s="1">
        <v>101306503</v>
      </c>
      <c r="Q472" s="1">
        <v>404</v>
      </c>
      <c r="R472" s="1" t="str">
        <v>Southwestern</v>
      </c>
      <c r="S472" s="1" t="str">
        <v>Greene</v>
      </c>
    </row>
    <row r="473" spans="1:19" x14ac:dyDescent="0.35">
      <c r="A473" s="1">
        <v>122097502</v>
      </c>
      <c r="B473" s="1">
        <v>277</v>
      </c>
      <c r="C473" s="1" t="s">
        <v>3348</v>
      </c>
      <c r="D473" s="1" t="s">
        <v>156</v>
      </c>
      <c r="E473" s="1" t="s">
        <v>155</v>
      </c>
      <c r="H473" s="1" t="str">
        <f t="shared" si="35"/>
        <v>Neshaminy</v>
      </c>
      <c r="I473" s="1">
        <f t="shared" si="36"/>
        <v>122097502</v>
      </c>
      <c r="J473" s="1">
        <f t="shared" si="37"/>
        <v>277</v>
      </c>
      <c r="K473" s="1" t="str">
        <f t="shared" si="38"/>
        <v>Mideastern</v>
      </c>
      <c r="L473" s="1" t="str">
        <f t="shared" si="39"/>
        <v>Bucks</v>
      </c>
      <c r="O473" s="1" t="str">
        <v>Southern Columbia Area</v>
      </c>
      <c r="P473" s="1">
        <v>116197503</v>
      </c>
      <c r="Q473" s="1">
        <v>405</v>
      </c>
      <c r="R473" s="1" t="str">
        <v>Northeastern</v>
      </c>
      <c r="S473" s="1" t="str">
        <v>Columbia</v>
      </c>
    </row>
    <row r="474" spans="1:19" x14ac:dyDescent="0.35">
      <c r="A474" s="1">
        <v>122097604</v>
      </c>
      <c r="B474" s="1">
        <v>281</v>
      </c>
      <c r="C474" s="1" t="s">
        <v>3349</v>
      </c>
      <c r="D474" s="1" t="s">
        <v>156</v>
      </c>
      <c r="E474" s="1" t="s">
        <v>155</v>
      </c>
      <c r="H474" s="1" t="str">
        <f t="shared" si="35"/>
        <v>New Hope-Solebury</v>
      </c>
      <c r="I474" s="1">
        <f t="shared" si="36"/>
        <v>122097604</v>
      </c>
      <c r="J474" s="1">
        <f t="shared" si="37"/>
        <v>281</v>
      </c>
      <c r="K474" s="1" t="str">
        <f t="shared" si="38"/>
        <v>Mideastern</v>
      </c>
      <c r="L474" s="1" t="str">
        <f t="shared" si="39"/>
        <v>Bucks</v>
      </c>
      <c r="O474" s="1" t="str">
        <v>Southern Fulton</v>
      </c>
      <c r="P474" s="1">
        <v>111297504</v>
      </c>
      <c r="Q474" s="1">
        <v>406</v>
      </c>
      <c r="R474" s="1" t="str">
        <v>Southern</v>
      </c>
      <c r="S474" s="1" t="str">
        <v>Fulton</v>
      </c>
    </row>
    <row r="475" spans="1:19" x14ac:dyDescent="0.35">
      <c r="A475" s="1">
        <v>122098003</v>
      </c>
      <c r="B475" s="1">
        <v>316</v>
      </c>
      <c r="C475" s="1" t="s">
        <v>3350</v>
      </c>
      <c r="D475" s="1" t="s">
        <v>156</v>
      </c>
      <c r="E475" s="1" t="s">
        <v>155</v>
      </c>
      <c r="H475" s="1" t="str">
        <f t="shared" si="35"/>
        <v>Palisades</v>
      </c>
      <c r="I475" s="1">
        <f t="shared" si="36"/>
        <v>122098003</v>
      </c>
      <c r="J475" s="1">
        <f t="shared" si="37"/>
        <v>316</v>
      </c>
      <c r="K475" s="1" t="str">
        <f t="shared" si="38"/>
        <v>Mideastern</v>
      </c>
      <c r="L475" s="1" t="str">
        <f t="shared" si="39"/>
        <v>Bucks</v>
      </c>
      <c r="O475" s="1" t="str">
        <v>Southern Huntingdon Co.</v>
      </c>
      <c r="P475" s="1">
        <v>111317503</v>
      </c>
      <c r="Q475" s="1">
        <v>407</v>
      </c>
      <c r="R475" s="1" t="str">
        <v>Central</v>
      </c>
      <c r="S475" s="1" t="str">
        <v>Huntingdon</v>
      </c>
    </row>
    <row r="476" spans="1:19" x14ac:dyDescent="0.35">
      <c r="A476" s="1">
        <v>122098103</v>
      </c>
      <c r="B476" s="1">
        <v>328</v>
      </c>
      <c r="C476" s="1" t="s">
        <v>3351</v>
      </c>
      <c r="D476" s="1" t="s">
        <v>156</v>
      </c>
      <c r="E476" s="1" t="s">
        <v>155</v>
      </c>
      <c r="H476" s="1" t="str">
        <f t="shared" si="35"/>
        <v>Pennridge</v>
      </c>
      <c r="I476" s="1">
        <f t="shared" si="36"/>
        <v>122098103</v>
      </c>
      <c r="J476" s="1">
        <f t="shared" si="37"/>
        <v>328</v>
      </c>
      <c r="K476" s="1" t="str">
        <f t="shared" si="38"/>
        <v>Mideastern</v>
      </c>
      <c r="L476" s="1" t="str">
        <f t="shared" si="39"/>
        <v>Bucks</v>
      </c>
      <c r="O476" s="1" t="str">
        <v>Southern Lehigh</v>
      </c>
      <c r="P476" s="1">
        <v>121395703</v>
      </c>
      <c r="Q476" s="1">
        <v>408</v>
      </c>
      <c r="R476" s="1" t="str">
        <v>Eastern</v>
      </c>
      <c r="S476" s="1" t="str">
        <v>Lehigh</v>
      </c>
    </row>
    <row r="477" spans="1:19" x14ac:dyDescent="0.35">
      <c r="A477" s="1">
        <v>122098202</v>
      </c>
      <c r="B477" s="1">
        <v>331</v>
      </c>
      <c r="C477" s="1" t="s">
        <v>3352</v>
      </c>
      <c r="D477" s="1" t="s">
        <v>156</v>
      </c>
      <c r="E477" s="1" t="s">
        <v>155</v>
      </c>
      <c r="H477" s="1" t="str">
        <f t="shared" si="35"/>
        <v>Pennsbury</v>
      </c>
      <c r="I477" s="1">
        <f t="shared" si="36"/>
        <v>122098202</v>
      </c>
      <c r="J477" s="1">
        <f t="shared" si="37"/>
        <v>331</v>
      </c>
      <c r="K477" s="1" t="str">
        <f t="shared" si="38"/>
        <v>Mideastern</v>
      </c>
      <c r="L477" s="1" t="str">
        <f t="shared" si="39"/>
        <v>Bucks</v>
      </c>
      <c r="O477" s="1" t="str">
        <v>Southern Tioga</v>
      </c>
      <c r="P477" s="1">
        <v>117597003</v>
      </c>
      <c r="Q477" s="1">
        <v>409</v>
      </c>
      <c r="R477" s="1" t="str">
        <v>Central</v>
      </c>
      <c r="S477" s="1" t="str">
        <v>Tioga</v>
      </c>
    </row>
    <row r="478" spans="1:19" x14ac:dyDescent="0.35">
      <c r="A478" s="1">
        <v>122098403</v>
      </c>
      <c r="B478" s="1">
        <v>353</v>
      </c>
      <c r="C478" s="1" t="s">
        <v>3353</v>
      </c>
      <c r="D478" s="1" t="s">
        <v>156</v>
      </c>
      <c r="E478" s="1" t="s">
        <v>155</v>
      </c>
      <c r="H478" s="1" t="str">
        <f t="shared" si="35"/>
        <v>Quakertown Community</v>
      </c>
      <c r="I478" s="1">
        <f t="shared" si="36"/>
        <v>122098403</v>
      </c>
      <c r="J478" s="1">
        <f t="shared" si="37"/>
        <v>353</v>
      </c>
      <c r="K478" s="1" t="str">
        <f t="shared" si="38"/>
        <v>Mideastern</v>
      </c>
      <c r="L478" s="1" t="str">
        <f t="shared" si="39"/>
        <v>Bucks</v>
      </c>
      <c r="O478" s="1" t="str">
        <v>Southern York County</v>
      </c>
      <c r="P478" s="1">
        <v>112676503</v>
      </c>
      <c r="Q478" s="1">
        <v>410</v>
      </c>
      <c r="R478" s="1" t="str">
        <v>Southern</v>
      </c>
      <c r="S478" s="1" t="str">
        <v>York</v>
      </c>
    </row>
    <row r="479" spans="1:19" x14ac:dyDescent="0.35">
      <c r="A479" s="1">
        <v>122099007</v>
      </c>
      <c r="B479" s="1">
        <v>571</v>
      </c>
      <c r="C479" s="1" t="s">
        <v>630</v>
      </c>
      <c r="D479" s="1" t="s">
        <v>156</v>
      </c>
      <c r="E479" s="1" t="s">
        <v>155</v>
      </c>
      <c r="H479" s="1" t="str">
        <f t="shared" si="35"/>
        <v>Upper Bucks County Technical School</v>
      </c>
      <c r="I479" s="1">
        <f t="shared" si="36"/>
        <v>122099007</v>
      </c>
      <c r="J479" s="1">
        <f t="shared" si="37"/>
        <v>571</v>
      </c>
      <c r="K479" s="1" t="str">
        <f t="shared" si="38"/>
        <v>Mideastern</v>
      </c>
      <c r="L479" s="1" t="str">
        <f t="shared" si="39"/>
        <v>Bucks</v>
      </c>
      <c r="O479" s="1" t="str">
        <v>Southmoreland</v>
      </c>
      <c r="P479" s="1">
        <v>107657503</v>
      </c>
      <c r="Q479" s="1">
        <v>411</v>
      </c>
      <c r="R479" s="1" t="str">
        <v>Southwestern</v>
      </c>
      <c r="S479" s="1" t="str">
        <v>Westmoreland</v>
      </c>
    </row>
    <row r="480" spans="1:19" x14ac:dyDescent="0.35">
      <c r="A480" s="1">
        <v>123460302</v>
      </c>
      <c r="B480" s="1">
        <v>1</v>
      </c>
      <c r="C480" s="1" t="s">
        <v>813</v>
      </c>
      <c r="D480" s="1" t="s">
        <v>156</v>
      </c>
      <c r="E480" s="1" t="s">
        <v>449</v>
      </c>
      <c r="H480" s="1" t="str">
        <f t="shared" si="35"/>
        <v>Abington</v>
      </c>
      <c r="I480" s="1">
        <f t="shared" si="36"/>
        <v>123460302</v>
      </c>
      <c r="J480" s="1">
        <f t="shared" si="37"/>
        <v>1</v>
      </c>
      <c r="K480" s="1" t="str">
        <f t="shared" si="38"/>
        <v>Mideastern</v>
      </c>
      <c r="L480" s="1" t="str">
        <f t="shared" si="39"/>
        <v>Montgomery</v>
      </c>
      <c r="O480" s="1" t="str">
        <v>Spring Cove</v>
      </c>
      <c r="P480" s="1">
        <v>108077503</v>
      </c>
      <c r="Q480" s="1">
        <v>412</v>
      </c>
      <c r="R480" s="1" t="str">
        <v>Central</v>
      </c>
      <c r="S480" s="1" t="str">
        <v>Blair</v>
      </c>
    </row>
    <row r="481" spans="1:19" x14ac:dyDescent="0.35">
      <c r="A481" s="1">
        <v>123460504</v>
      </c>
      <c r="B481" s="1">
        <v>53</v>
      </c>
      <c r="C481" s="1" t="s">
        <v>3354</v>
      </c>
      <c r="D481" s="1" t="s">
        <v>156</v>
      </c>
      <c r="E481" s="1" t="s">
        <v>449</v>
      </c>
      <c r="H481" s="1" t="str">
        <f t="shared" si="35"/>
        <v>Bryn Athyn</v>
      </c>
      <c r="I481" s="1">
        <f t="shared" si="36"/>
        <v>123460504</v>
      </c>
      <c r="J481" s="1">
        <f t="shared" si="37"/>
        <v>53</v>
      </c>
      <c r="K481" s="1" t="str">
        <f t="shared" si="38"/>
        <v>Mideastern</v>
      </c>
      <c r="L481" s="1" t="str">
        <f t="shared" si="39"/>
        <v>Montgomery</v>
      </c>
      <c r="O481" s="1" t="str">
        <v>Spring Ford Area</v>
      </c>
      <c r="P481" s="1">
        <v>123467303</v>
      </c>
      <c r="Q481" s="1">
        <v>413</v>
      </c>
      <c r="R481" s="1" t="str">
        <v>Mideastern</v>
      </c>
      <c r="S481" s="1" t="str">
        <v>Montgomery</v>
      </c>
    </row>
    <row r="482" spans="1:19" x14ac:dyDescent="0.35">
      <c r="A482" s="1">
        <v>123460957</v>
      </c>
      <c r="B482" s="1">
        <v>514</v>
      </c>
      <c r="C482" s="1" t="s">
        <v>668</v>
      </c>
      <c r="D482" s="1" t="s">
        <v>156</v>
      </c>
      <c r="E482" s="1" t="s">
        <v>449</v>
      </c>
      <c r="H482" s="1" t="str">
        <f t="shared" si="35"/>
        <v>Central Montco Technical High School</v>
      </c>
      <c r="I482" s="1">
        <f t="shared" si="36"/>
        <v>123460957</v>
      </c>
      <c r="J482" s="1">
        <f t="shared" si="37"/>
        <v>514</v>
      </c>
      <c r="K482" s="1" t="str">
        <f t="shared" si="38"/>
        <v>Mideastern</v>
      </c>
      <c r="L482" s="1" t="str">
        <f t="shared" si="39"/>
        <v>Montgomery</v>
      </c>
      <c r="O482" s="1" t="str">
        <v>Spring Grove Area</v>
      </c>
      <c r="P482" s="1">
        <v>112676703</v>
      </c>
      <c r="Q482" s="1">
        <v>414</v>
      </c>
      <c r="R482" s="1" t="str">
        <v>Southern</v>
      </c>
      <c r="S482" s="1" t="str">
        <v>York</v>
      </c>
    </row>
    <row r="483" spans="1:19" x14ac:dyDescent="0.35">
      <c r="A483" s="1">
        <v>123461302</v>
      </c>
      <c r="B483" s="1">
        <v>81</v>
      </c>
      <c r="C483" s="1" t="s">
        <v>3355</v>
      </c>
      <c r="D483" s="1" t="s">
        <v>156</v>
      </c>
      <c r="E483" s="1" t="s">
        <v>449</v>
      </c>
      <c r="H483" s="1" t="str">
        <f t="shared" si="35"/>
        <v>Cheltenham Township</v>
      </c>
      <c r="I483" s="1">
        <f t="shared" si="36"/>
        <v>123461302</v>
      </c>
      <c r="J483" s="1">
        <f t="shared" si="37"/>
        <v>81</v>
      </c>
      <c r="K483" s="1" t="str">
        <f t="shared" si="38"/>
        <v>Mideastern</v>
      </c>
      <c r="L483" s="1" t="str">
        <f t="shared" si="39"/>
        <v>Montgomery</v>
      </c>
      <c r="O483" s="1" t="str">
        <v>Springfield</v>
      </c>
      <c r="P483" s="1">
        <v>125238502</v>
      </c>
      <c r="Q483" s="1">
        <v>415</v>
      </c>
      <c r="R483" s="1" t="str">
        <v>Southeastern</v>
      </c>
      <c r="S483" s="1" t="str">
        <v>Delaware</v>
      </c>
    </row>
    <row r="484" spans="1:19" x14ac:dyDescent="0.35">
      <c r="A484" s="1">
        <v>123461602</v>
      </c>
      <c r="B484" s="1">
        <v>92</v>
      </c>
      <c r="C484" s="1" t="s">
        <v>3356</v>
      </c>
      <c r="D484" s="1" t="s">
        <v>156</v>
      </c>
      <c r="E484" s="1" t="s">
        <v>449</v>
      </c>
      <c r="H484" s="1" t="str">
        <f t="shared" si="35"/>
        <v>Colonial</v>
      </c>
      <c r="I484" s="1">
        <f t="shared" si="36"/>
        <v>123461602</v>
      </c>
      <c r="J484" s="1">
        <f t="shared" si="37"/>
        <v>92</v>
      </c>
      <c r="K484" s="1" t="str">
        <f t="shared" si="38"/>
        <v>Mideastern</v>
      </c>
      <c r="L484" s="1" t="str">
        <f t="shared" si="39"/>
        <v>Montgomery</v>
      </c>
      <c r="O484" s="1" t="str">
        <v>Springfield Township</v>
      </c>
      <c r="P484" s="1">
        <v>123467203</v>
      </c>
      <c r="Q484" s="1">
        <v>416</v>
      </c>
      <c r="R484" s="1" t="str">
        <v>Mideastern</v>
      </c>
      <c r="S484" s="1" t="str">
        <v>Montgomery</v>
      </c>
    </row>
    <row r="485" spans="1:19" x14ac:dyDescent="0.35">
      <c r="A485" s="1">
        <v>123463507</v>
      </c>
      <c r="B485" s="1">
        <v>526</v>
      </c>
      <c r="C485" s="1" t="s">
        <v>669</v>
      </c>
      <c r="D485" s="1" t="s">
        <v>156</v>
      </c>
      <c r="E485" s="1" t="s">
        <v>449</v>
      </c>
      <c r="H485" s="1" t="str">
        <f t="shared" si="35"/>
        <v>Eastern Center for Arts &amp; Technology</v>
      </c>
      <c r="I485" s="1">
        <f t="shared" si="36"/>
        <v>123463507</v>
      </c>
      <c r="J485" s="1">
        <f t="shared" si="37"/>
        <v>526</v>
      </c>
      <c r="K485" s="1" t="str">
        <f t="shared" si="38"/>
        <v>Mideastern</v>
      </c>
      <c r="L485" s="1" t="str">
        <f t="shared" si="39"/>
        <v>Montgomery</v>
      </c>
      <c r="O485" s="1" t="str">
        <v>St. Marys Area</v>
      </c>
      <c r="P485" s="1">
        <v>109248003</v>
      </c>
      <c r="Q485" s="1">
        <v>417</v>
      </c>
      <c r="R485" s="1" t="str">
        <v>Central</v>
      </c>
      <c r="S485" s="1" t="str">
        <v>Elk</v>
      </c>
    </row>
    <row r="486" spans="1:19" x14ac:dyDescent="0.35">
      <c r="A486" s="1">
        <v>123463603</v>
      </c>
      <c r="B486" s="1">
        <v>186</v>
      </c>
      <c r="C486" s="1" t="s">
        <v>3357</v>
      </c>
      <c r="D486" s="1" t="s">
        <v>156</v>
      </c>
      <c r="E486" s="1" t="s">
        <v>449</v>
      </c>
      <c r="H486" s="1" t="str">
        <f t="shared" si="35"/>
        <v>Hatboro-Horsham</v>
      </c>
      <c r="I486" s="1">
        <f t="shared" si="36"/>
        <v>123463603</v>
      </c>
      <c r="J486" s="1">
        <f t="shared" si="37"/>
        <v>186</v>
      </c>
      <c r="K486" s="1" t="str">
        <f t="shared" si="38"/>
        <v>Mideastern</v>
      </c>
      <c r="L486" s="1" t="str">
        <f t="shared" si="39"/>
        <v>Montgomery</v>
      </c>
      <c r="O486" s="1" t="str">
        <v>State College Area</v>
      </c>
      <c r="P486" s="1">
        <v>110148002</v>
      </c>
      <c r="Q486" s="1">
        <v>418</v>
      </c>
      <c r="R486" s="1" t="str">
        <v>Central</v>
      </c>
      <c r="S486" s="1" t="str">
        <v>Centre</v>
      </c>
    </row>
    <row r="487" spans="1:19" x14ac:dyDescent="0.35">
      <c r="A487" s="1">
        <v>123463803</v>
      </c>
      <c r="B487" s="1">
        <v>203</v>
      </c>
      <c r="C487" s="1" t="s">
        <v>3358</v>
      </c>
      <c r="D487" s="1" t="s">
        <v>156</v>
      </c>
      <c r="E487" s="1" t="s">
        <v>449</v>
      </c>
      <c r="H487" s="1" t="str">
        <f t="shared" si="35"/>
        <v>Jenkintown</v>
      </c>
      <c r="I487" s="1">
        <f t="shared" si="36"/>
        <v>123463803</v>
      </c>
      <c r="J487" s="1">
        <f t="shared" si="37"/>
        <v>203</v>
      </c>
      <c r="K487" s="1" t="str">
        <f t="shared" si="38"/>
        <v>Mideastern</v>
      </c>
      <c r="L487" s="1" t="str">
        <f t="shared" si="39"/>
        <v>Montgomery</v>
      </c>
      <c r="O487" s="1" t="str">
        <v>Steel Center for Career and Technical Education</v>
      </c>
      <c r="P487" s="1">
        <v>103028807</v>
      </c>
      <c r="Q487" s="1">
        <v>569</v>
      </c>
      <c r="R487" s="1" t="str">
        <v>Western</v>
      </c>
      <c r="S487" s="1" t="str">
        <v>Allegheny</v>
      </c>
    </row>
    <row r="488" spans="1:19" x14ac:dyDescent="0.35">
      <c r="A488" s="1">
        <v>123464502</v>
      </c>
      <c r="B488" s="1">
        <v>233</v>
      </c>
      <c r="C488" s="1" t="s">
        <v>3359</v>
      </c>
      <c r="D488" s="1" t="s">
        <v>156</v>
      </c>
      <c r="E488" s="1" t="s">
        <v>449</v>
      </c>
      <c r="H488" s="1" t="str">
        <f t="shared" si="35"/>
        <v>Lower Merion</v>
      </c>
      <c r="I488" s="1">
        <f t="shared" si="36"/>
        <v>123464502</v>
      </c>
      <c r="J488" s="1">
        <f t="shared" si="37"/>
        <v>233</v>
      </c>
      <c r="K488" s="1" t="str">
        <f t="shared" si="38"/>
        <v>Mideastern</v>
      </c>
      <c r="L488" s="1" t="str">
        <f t="shared" si="39"/>
        <v>Montgomery</v>
      </c>
      <c r="O488" s="1" t="str">
        <v>Steel Valley</v>
      </c>
      <c r="P488" s="1">
        <v>103028833</v>
      </c>
      <c r="Q488" s="1">
        <v>419</v>
      </c>
      <c r="R488" s="1" t="str">
        <v>Western</v>
      </c>
      <c r="S488" s="1" t="str">
        <v>Allegheny</v>
      </c>
    </row>
    <row r="489" spans="1:19" x14ac:dyDescent="0.35">
      <c r="A489" s="1">
        <v>123464603</v>
      </c>
      <c r="B489" s="1">
        <v>234</v>
      </c>
      <c r="C489" s="1" t="s">
        <v>3360</v>
      </c>
      <c r="D489" s="1" t="s">
        <v>156</v>
      </c>
      <c r="E489" s="1" t="s">
        <v>449</v>
      </c>
      <c r="H489" s="1" t="str">
        <f t="shared" si="35"/>
        <v>Lower Moreland Township</v>
      </c>
      <c r="I489" s="1">
        <f t="shared" si="36"/>
        <v>123464603</v>
      </c>
      <c r="J489" s="1">
        <f t="shared" si="37"/>
        <v>234</v>
      </c>
      <c r="K489" s="1" t="str">
        <f t="shared" si="38"/>
        <v>Mideastern</v>
      </c>
      <c r="L489" s="1" t="str">
        <f t="shared" si="39"/>
        <v>Montgomery</v>
      </c>
      <c r="O489" s="1" t="str">
        <v>Steelton-Highspire</v>
      </c>
      <c r="P489" s="1">
        <v>115228003</v>
      </c>
      <c r="Q489" s="1">
        <v>420</v>
      </c>
      <c r="R489" s="1" t="str">
        <v>Southern</v>
      </c>
      <c r="S489" s="1" t="str">
        <v>Dauphin</v>
      </c>
    </row>
    <row r="490" spans="1:19" x14ac:dyDescent="0.35">
      <c r="A490" s="1">
        <v>123465303</v>
      </c>
      <c r="B490" s="1">
        <v>246</v>
      </c>
      <c r="C490" s="1" t="s">
        <v>3361</v>
      </c>
      <c r="D490" s="1" t="s">
        <v>156</v>
      </c>
      <c r="E490" s="1" t="s">
        <v>449</v>
      </c>
      <c r="H490" s="1" t="str">
        <f t="shared" si="35"/>
        <v>Methacton</v>
      </c>
      <c r="I490" s="1">
        <f t="shared" si="36"/>
        <v>123465303</v>
      </c>
      <c r="J490" s="1">
        <f t="shared" si="37"/>
        <v>246</v>
      </c>
      <c r="K490" s="1" t="str">
        <f t="shared" si="38"/>
        <v>Mideastern</v>
      </c>
      <c r="L490" s="1" t="str">
        <f t="shared" si="39"/>
        <v>Montgomery</v>
      </c>
      <c r="O490" s="1" t="str">
        <v>Sto-Rox</v>
      </c>
      <c r="P490" s="1">
        <v>103028853</v>
      </c>
      <c r="Q490" s="1">
        <v>421</v>
      </c>
      <c r="R490" s="1" t="str">
        <v>Western</v>
      </c>
      <c r="S490" s="1" t="str">
        <v>Allegheny</v>
      </c>
    </row>
    <row r="491" spans="1:19" x14ac:dyDescent="0.35">
      <c r="A491" s="1">
        <v>123465507</v>
      </c>
      <c r="B491" s="1">
        <v>556</v>
      </c>
      <c r="C491" s="1" t="s">
        <v>670</v>
      </c>
      <c r="D491" s="1" t="s">
        <v>156</v>
      </c>
      <c r="E491" s="1" t="s">
        <v>449</v>
      </c>
      <c r="H491" s="1" t="str">
        <f t="shared" si="35"/>
        <v>North Montco Tech Career Center</v>
      </c>
      <c r="I491" s="1">
        <f t="shared" si="36"/>
        <v>123465507</v>
      </c>
      <c r="J491" s="1">
        <f t="shared" si="37"/>
        <v>556</v>
      </c>
      <c r="K491" s="1" t="str">
        <f t="shared" si="38"/>
        <v>Mideastern</v>
      </c>
      <c r="L491" s="1" t="str">
        <f t="shared" si="39"/>
        <v>Montgomery</v>
      </c>
      <c r="O491" s="1" t="str">
        <v>Stroudsburg Area</v>
      </c>
      <c r="P491" s="1">
        <v>120456003</v>
      </c>
      <c r="Q491" s="1">
        <v>422</v>
      </c>
      <c r="R491" s="1" t="str">
        <v>Northeastern</v>
      </c>
      <c r="S491" s="1" t="str">
        <v>Monroe</v>
      </c>
    </row>
    <row r="492" spans="1:19" x14ac:dyDescent="0.35">
      <c r="A492" s="1">
        <v>123465602</v>
      </c>
      <c r="B492" s="1">
        <v>284</v>
      </c>
      <c r="C492" s="1" t="s">
        <v>3362</v>
      </c>
      <c r="D492" s="1" t="s">
        <v>156</v>
      </c>
      <c r="E492" s="1" t="s">
        <v>449</v>
      </c>
      <c r="H492" s="1" t="str">
        <f t="shared" si="35"/>
        <v>Norristown Area</v>
      </c>
      <c r="I492" s="1">
        <f t="shared" si="36"/>
        <v>123465602</v>
      </c>
      <c r="J492" s="1">
        <f t="shared" si="37"/>
        <v>284</v>
      </c>
      <c r="K492" s="1" t="str">
        <f t="shared" si="38"/>
        <v>Mideastern</v>
      </c>
      <c r="L492" s="1" t="str">
        <f t="shared" si="39"/>
        <v>Montgomery</v>
      </c>
      <c r="O492" s="1" t="str">
        <v>Sullivan County</v>
      </c>
      <c r="P492" s="1">
        <v>117576303</v>
      </c>
      <c r="Q492" s="1">
        <v>423</v>
      </c>
      <c r="R492" s="1" t="str">
        <v>Northeastern</v>
      </c>
      <c r="S492" s="1" t="str">
        <v>Sullivan</v>
      </c>
    </row>
    <row r="493" spans="1:19" x14ac:dyDescent="0.35">
      <c r="A493" s="1">
        <v>123465702</v>
      </c>
      <c r="B493" s="1">
        <v>289</v>
      </c>
      <c r="C493" s="1" t="s">
        <v>3363</v>
      </c>
      <c r="D493" s="1" t="s">
        <v>156</v>
      </c>
      <c r="E493" s="1" t="s">
        <v>449</v>
      </c>
      <c r="H493" s="1" t="str">
        <f t="shared" si="35"/>
        <v>North Penn</v>
      </c>
      <c r="I493" s="1">
        <f t="shared" si="36"/>
        <v>123465702</v>
      </c>
      <c r="J493" s="1">
        <f t="shared" si="37"/>
        <v>289</v>
      </c>
      <c r="K493" s="1" t="str">
        <f t="shared" si="38"/>
        <v>Mideastern</v>
      </c>
      <c r="L493" s="1" t="str">
        <f t="shared" si="39"/>
        <v>Montgomery</v>
      </c>
      <c r="O493" s="1" t="str">
        <v>SUN Area Technical Institute</v>
      </c>
      <c r="P493" s="1">
        <v>116606707</v>
      </c>
      <c r="Q493" s="1">
        <v>565</v>
      </c>
      <c r="R493" s="1" t="str">
        <v>Central</v>
      </c>
      <c r="S493" s="1" t="str">
        <v>Union</v>
      </c>
    </row>
    <row r="494" spans="1:19" x14ac:dyDescent="0.35">
      <c r="A494" s="1">
        <v>123466103</v>
      </c>
      <c r="B494" s="1">
        <v>333</v>
      </c>
      <c r="C494" s="1" t="s">
        <v>3364</v>
      </c>
      <c r="D494" s="1" t="s">
        <v>156</v>
      </c>
      <c r="E494" s="1" t="s">
        <v>449</v>
      </c>
      <c r="H494" s="1" t="str">
        <f t="shared" si="35"/>
        <v>Perkiomen Valley</v>
      </c>
      <c r="I494" s="1">
        <f t="shared" si="36"/>
        <v>123466103</v>
      </c>
      <c r="J494" s="1">
        <f t="shared" si="37"/>
        <v>333</v>
      </c>
      <c r="K494" s="1" t="str">
        <f t="shared" si="38"/>
        <v>Mideastern</v>
      </c>
      <c r="L494" s="1" t="str">
        <f t="shared" si="39"/>
        <v>Montgomery</v>
      </c>
      <c r="O494" s="1" t="str">
        <v>Susquehanna Community</v>
      </c>
      <c r="P494" s="1">
        <v>119586503</v>
      </c>
      <c r="Q494" s="1">
        <v>424</v>
      </c>
      <c r="R494" s="1" t="str">
        <v>Northeastern</v>
      </c>
      <c r="S494" s="1" t="str">
        <v>Susquehanna</v>
      </c>
    </row>
    <row r="495" spans="1:19" x14ac:dyDescent="0.35">
      <c r="A495" s="1">
        <v>123466303</v>
      </c>
      <c r="B495" s="1">
        <v>347</v>
      </c>
      <c r="C495" s="1" t="s">
        <v>3365</v>
      </c>
      <c r="D495" s="1" t="s">
        <v>156</v>
      </c>
      <c r="E495" s="1" t="s">
        <v>449</v>
      </c>
      <c r="H495" s="1" t="str">
        <f t="shared" si="35"/>
        <v>Pottsgrove</v>
      </c>
      <c r="I495" s="1">
        <f t="shared" si="36"/>
        <v>123466303</v>
      </c>
      <c r="J495" s="1">
        <f t="shared" si="37"/>
        <v>347</v>
      </c>
      <c r="K495" s="1" t="str">
        <f t="shared" si="38"/>
        <v>Mideastern</v>
      </c>
      <c r="L495" s="1" t="str">
        <f t="shared" si="39"/>
        <v>Montgomery</v>
      </c>
      <c r="O495" s="1" t="str">
        <v>Susquehanna County CTC</v>
      </c>
      <c r="P495" s="1">
        <v>119584707</v>
      </c>
      <c r="Q495" s="1">
        <v>570</v>
      </c>
      <c r="R495" s="1" t="str">
        <v>Northeastern</v>
      </c>
      <c r="S495" s="1" t="str">
        <v>Susquehanna</v>
      </c>
    </row>
    <row r="496" spans="1:19" x14ac:dyDescent="0.35">
      <c r="A496" s="1">
        <v>123466403</v>
      </c>
      <c r="B496" s="1">
        <v>348</v>
      </c>
      <c r="C496" s="1" t="s">
        <v>3366</v>
      </c>
      <c r="D496" s="1" t="s">
        <v>156</v>
      </c>
      <c r="E496" s="1" t="s">
        <v>449</v>
      </c>
      <c r="H496" s="1" t="str">
        <f t="shared" si="35"/>
        <v>Pottstown</v>
      </c>
      <c r="I496" s="1">
        <f t="shared" si="36"/>
        <v>123466403</v>
      </c>
      <c r="J496" s="1">
        <f t="shared" si="37"/>
        <v>348</v>
      </c>
      <c r="K496" s="1" t="str">
        <f t="shared" si="38"/>
        <v>Mideastern</v>
      </c>
      <c r="L496" s="1" t="str">
        <f t="shared" si="39"/>
        <v>Montgomery</v>
      </c>
      <c r="O496" s="1" t="str">
        <v>Susquehanna Township</v>
      </c>
      <c r="P496" s="1">
        <v>115228303</v>
      </c>
      <c r="Q496" s="1">
        <v>425</v>
      </c>
      <c r="R496" s="1" t="str">
        <v>Southern</v>
      </c>
      <c r="S496" s="1" t="str">
        <v>Dauphin</v>
      </c>
    </row>
    <row r="497" spans="1:19" x14ac:dyDescent="0.35">
      <c r="A497" s="1">
        <v>123467103</v>
      </c>
      <c r="B497" s="1">
        <v>393</v>
      </c>
      <c r="C497" s="1" t="s">
        <v>3367</v>
      </c>
      <c r="D497" s="1" t="s">
        <v>156</v>
      </c>
      <c r="E497" s="1" t="s">
        <v>449</v>
      </c>
      <c r="H497" s="1" t="str">
        <f t="shared" si="35"/>
        <v>Souderton Area</v>
      </c>
      <c r="I497" s="1">
        <f t="shared" si="36"/>
        <v>123467103</v>
      </c>
      <c r="J497" s="1">
        <f t="shared" si="37"/>
        <v>393</v>
      </c>
      <c r="K497" s="1" t="str">
        <f t="shared" si="38"/>
        <v>Mideastern</v>
      </c>
      <c r="L497" s="1" t="str">
        <f t="shared" si="39"/>
        <v>Montgomery</v>
      </c>
      <c r="O497" s="1" t="str">
        <v>Susquenita</v>
      </c>
      <c r="P497" s="1">
        <v>115506003</v>
      </c>
      <c r="Q497" s="1">
        <v>426</v>
      </c>
      <c r="R497" s="1" t="str">
        <v>Southern</v>
      </c>
      <c r="S497" s="1" t="str">
        <v>Perry</v>
      </c>
    </row>
    <row r="498" spans="1:19" x14ac:dyDescent="0.35">
      <c r="A498" s="1">
        <v>123467203</v>
      </c>
      <c r="B498" s="1">
        <v>416</v>
      </c>
      <c r="C498" s="1" t="s">
        <v>3368</v>
      </c>
      <c r="D498" s="1" t="s">
        <v>156</v>
      </c>
      <c r="E498" s="1" t="s">
        <v>449</v>
      </c>
      <c r="H498" s="1" t="str">
        <f t="shared" si="35"/>
        <v>Springfield Township</v>
      </c>
      <c r="I498" s="1">
        <f t="shared" si="36"/>
        <v>123467203</v>
      </c>
      <c r="J498" s="1">
        <f t="shared" si="37"/>
        <v>416</v>
      </c>
      <c r="K498" s="1" t="str">
        <f t="shared" si="38"/>
        <v>Mideastern</v>
      </c>
      <c r="L498" s="1" t="str">
        <f t="shared" si="39"/>
        <v>Montgomery</v>
      </c>
      <c r="O498" s="1" t="str">
        <v>Tamaqua Area</v>
      </c>
      <c r="P498" s="1">
        <v>129547603</v>
      </c>
      <c r="Q498" s="1">
        <v>427</v>
      </c>
      <c r="R498" s="1" t="str">
        <v>Eastern</v>
      </c>
      <c r="S498" s="1" t="str">
        <v>Schuylkill</v>
      </c>
    </row>
    <row r="499" spans="1:19" x14ac:dyDescent="0.35">
      <c r="A499" s="1">
        <v>123467303</v>
      </c>
      <c r="B499" s="1">
        <v>413</v>
      </c>
      <c r="C499" s="1" t="s">
        <v>3369</v>
      </c>
      <c r="D499" s="1" t="s">
        <v>156</v>
      </c>
      <c r="E499" s="1" t="s">
        <v>449</v>
      </c>
      <c r="H499" s="1" t="str">
        <f t="shared" si="35"/>
        <v>Spring Ford Area</v>
      </c>
      <c r="I499" s="1">
        <f t="shared" si="36"/>
        <v>123467303</v>
      </c>
      <c r="J499" s="1">
        <f t="shared" si="37"/>
        <v>413</v>
      </c>
      <c r="K499" s="1" t="str">
        <f t="shared" si="38"/>
        <v>Mideastern</v>
      </c>
      <c r="L499" s="1" t="str">
        <f t="shared" si="39"/>
        <v>Montgomery</v>
      </c>
      <c r="O499" s="1" t="str">
        <v>Titusville Area</v>
      </c>
      <c r="P499" s="1">
        <v>106617203</v>
      </c>
      <c r="Q499" s="1">
        <v>428</v>
      </c>
      <c r="R499" s="1" t="str">
        <v>Northwestern</v>
      </c>
      <c r="S499" s="1" t="str">
        <v>Venango</v>
      </c>
    </row>
    <row r="500" spans="1:19" x14ac:dyDescent="0.35">
      <c r="A500" s="1">
        <v>123468303</v>
      </c>
      <c r="B500" s="1">
        <v>450</v>
      </c>
      <c r="C500" s="1" t="s">
        <v>3370</v>
      </c>
      <c r="D500" s="1" t="s">
        <v>156</v>
      </c>
      <c r="E500" s="1" t="s">
        <v>449</v>
      </c>
      <c r="H500" s="1" t="str">
        <f t="shared" si="35"/>
        <v>Upper Dublin</v>
      </c>
      <c r="I500" s="1">
        <f t="shared" si="36"/>
        <v>123468303</v>
      </c>
      <c r="J500" s="1">
        <f t="shared" si="37"/>
        <v>450</v>
      </c>
      <c r="K500" s="1" t="str">
        <f t="shared" si="38"/>
        <v>Mideastern</v>
      </c>
      <c r="L500" s="1" t="str">
        <f t="shared" si="39"/>
        <v>Montgomery</v>
      </c>
      <c r="O500" s="1" t="str">
        <v>Towanda Area</v>
      </c>
      <c r="P500" s="1">
        <v>117086503</v>
      </c>
      <c r="Q500" s="1">
        <v>429</v>
      </c>
      <c r="R500" s="1" t="str">
        <v>Northeastern</v>
      </c>
      <c r="S500" s="1" t="str">
        <v>Bradford</v>
      </c>
    </row>
    <row r="501" spans="1:19" x14ac:dyDescent="0.35">
      <c r="A501" s="1">
        <v>123468402</v>
      </c>
      <c r="B501" s="1">
        <v>451</v>
      </c>
      <c r="C501" s="1" t="s">
        <v>3371</v>
      </c>
      <c r="D501" s="1" t="s">
        <v>156</v>
      </c>
      <c r="E501" s="1" t="s">
        <v>449</v>
      </c>
      <c r="H501" s="1" t="str">
        <f t="shared" si="35"/>
        <v>Upper Merion Area</v>
      </c>
      <c r="I501" s="1">
        <f t="shared" si="36"/>
        <v>123468402</v>
      </c>
      <c r="J501" s="1">
        <f t="shared" si="37"/>
        <v>451</v>
      </c>
      <c r="K501" s="1" t="str">
        <f t="shared" si="38"/>
        <v>Mideastern</v>
      </c>
      <c r="L501" s="1" t="str">
        <f t="shared" si="39"/>
        <v>Montgomery</v>
      </c>
      <c r="O501" s="1" t="str">
        <v>Tredyffrin-Easttown</v>
      </c>
      <c r="P501" s="1">
        <v>124157802</v>
      </c>
      <c r="Q501" s="1">
        <v>430</v>
      </c>
      <c r="R501" s="1" t="str">
        <v>Southeastern</v>
      </c>
      <c r="S501" s="1" t="str">
        <v>Chester</v>
      </c>
    </row>
    <row r="502" spans="1:19" x14ac:dyDescent="0.35">
      <c r="A502" s="1">
        <v>123468503</v>
      </c>
      <c r="B502" s="1">
        <v>452</v>
      </c>
      <c r="C502" s="1" t="s">
        <v>3372</v>
      </c>
      <c r="D502" s="1" t="s">
        <v>156</v>
      </c>
      <c r="E502" s="1" t="s">
        <v>449</v>
      </c>
      <c r="H502" s="1" t="str">
        <f t="shared" si="35"/>
        <v>Upper Moreland Township</v>
      </c>
      <c r="I502" s="1">
        <f t="shared" si="36"/>
        <v>123468503</v>
      </c>
      <c r="J502" s="1">
        <f t="shared" si="37"/>
        <v>452</v>
      </c>
      <c r="K502" s="1" t="str">
        <f t="shared" si="38"/>
        <v>Mideastern</v>
      </c>
      <c r="L502" s="1" t="str">
        <f t="shared" si="39"/>
        <v>Montgomery</v>
      </c>
      <c r="O502" s="1" t="str">
        <v>Trinity Area</v>
      </c>
      <c r="P502" s="1">
        <v>101638003</v>
      </c>
      <c r="Q502" s="1">
        <v>432</v>
      </c>
      <c r="R502" s="1" t="str">
        <v>Southwestern</v>
      </c>
      <c r="S502" s="1" t="str">
        <v>Washington</v>
      </c>
    </row>
    <row r="503" spans="1:19" x14ac:dyDescent="0.35">
      <c r="A503" s="1">
        <v>123468603</v>
      </c>
      <c r="B503" s="1">
        <v>453</v>
      </c>
      <c r="C503" s="1" t="s">
        <v>3373</v>
      </c>
      <c r="D503" s="1" t="s">
        <v>156</v>
      </c>
      <c r="E503" s="1" t="s">
        <v>449</v>
      </c>
      <c r="H503" s="1" t="str">
        <f t="shared" si="35"/>
        <v>Upper Perkiomen</v>
      </c>
      <c r="I503" s="1">
        <f t="shared" si="36"/>
        <v>123468603</v>
      </c>
      <c r="J503" s="1">
        <f t="shared" si="37"/>
        <v>453</v>
      </c>
      <c r="K503" s="1" t="str">
        <f t="shared" si="38"/>
        <v>Mideastern</v>
      </c>
      <c r="L503" s="1" t="str">
        <f t="shared" si="39"/>
        <v>Montgomery</v>
      </c>
      <c r="O503" s="1" t="str">
        <v>Tri-Valley</v>
      </c>
      <c r="P503" s="1">
        <v>129547803</v>
      </c>
      <c r="Q503" s="1">
        <v>431</v>
      </c>
      <c r="R503" s="1" t="str">
        <v>Eastern</v>
      </c>
      <c r="S503" s="1" t="str">
        <v>Schuylkill</v>
      </c>
    </row>
    <row r="504" spans="1:19" x14ac:dyDescent="0.35">
      <c r="A504" s="1">
        <v>123469007</v>
      </c>
      <c r="B504" s="1">
        <v>576</v>
      </c>
      <c r="C504" s="1" t="s">
        <v>671</v>
      </c>
      <c r="D504" s="1" t="s">
        <v>156</v>
      </c>
      <c r="E504" s="1" t="s">
        <v>449</v>
      </c>
      <c r="H504" s="1" t="str">
        <f t="shared" si="35"/>
        <v>Western Montgomery CTC</v>
      </c>
      <c r="I504" s="1">
        <f t="shared" si="36"/>
        <v>123469007</v>
      </c>
      <c r="J504" s="1">
        <f t="shared" si="37"/>
        <v>576</v>
      </c>
      <c r="K504" s="1" t="str">
        <f t="shared" si="38"/>
        <v>Mideastern</v>
      </c>
      <c r="L504" s="1" t="str">
        <f t="shared" si="39"/>
        <v>Montgomery</v>
      </c>
      <c r="O504" s="1" t="str">
        <v>Troy Area</v>
      </c>
      <c r="P504" s="1">
        <v>117086653</v>
      </c>
      <c r="Q504" s="1">
        <v>433</v>
      </c>
      <c r="R504" s="1" t="str">
        <v>Northeastern</v>
      </c>
      <c r="S504" s="1" t="str">
        <v>Bradford</v>
      </c>
    </row>
    <row r="505" spans="1:19" x14ac:dyDescent="0.35">
      <c r="A505" s="1">
        <v>123469303</v>
      </c>
      <c r="B505" s="1">
        <v>492</v>
      </c>
      <c r="C505" s="1" t="s">
        <v>3374</v>
      </c>
      <c r="D505" s="1" t="s">
        <v>156</v>
      </c>
      <c r="E505" s="1" t="s">
        <v>449</v>
      </c>
      <c r="H505" s="1" t="str">
        <f t="shared" si="35"/>
        <v>Wissahickon</v>
      </c>
      <c r="I505" s="1">
        <f t="shared" si="36"/>
        <v>123469303</v>
      </c>
      <c r="J505" s="1">
        <f t="shared" si="37"/>
        <v>492</v>
      </c>
      <c r="K505" s="1" t="str">
        <f t="shared" si="38"/>
        <v>Mideastern</v>
      </c>
      <c r="L505" s="1" t="str">
        <f t="shared" si="39"/>
        <v>Montgomery</v>
      </c>
      <c r="O505" s="1" t="str">
        <v>Tulpehocken Area</v>
      </c>
      <c r="P505" s="1">
        <v>114068003</v>
      </c>
      <c r="Q505" s="1">
        <v>434</v>
      </c>
      <c r="R505" s="1" t="str">
        <v>Eastern</v>
      </c>
      <c r="S505" s="1" t="str">
        <v>Berks</v>
      </c>
    </row>
    <row r="506" spans="1:19" x14ac:dyDescent="0.35">
      <c r="A506" s="1">
        <v>124150503</v>
      </c>
      <c r="B506" s="1">
        <v>17</v>
      </c>
      <c r="C506" s="1" t="s">
        <v>3375</v>
      </c>
      <c r="D506" s="1" t="s">
        <v>205</v>
      </c>
      <c r="E506" s="1" t="s">
        <v>204</v>
      </c>
      <c r="H506" s="1" t="str">
        <f t="shared" si="35"/>
        <v>Avon Grove</v>
      </c>
      <c r="I506" s="1">
        <f t="shared" si="36"/>
        <v>124150503</v>
      </c>
      <c r="J506" s="1">
        <f t="shared" si="37"/>
        <v>17</v>
      </c>
      <c r="K506" s="1" t="str">
        <f t="shared" si="38"/>
        <v>Southeastern</v>
      </c>
      <c r="L506" s="1" t="str">
        <f t="shared" si="39"/>
        <v>Chester</v>
      </c>
      <c r="O506" s="1" t="str">
        <v>Tunkhannock Area</v>
      </c>
      <c r="P506" s="1">
        <v>118667503</v>
      </c>
      <c r="Q506" s="1">
        <v>435</v>
      </c>
      <c r="R506" s="1" t="str">
        <v>Northeastern</v>
      </c>
      <c r="S506" s="1" t="str">
        <v>Wyoming</v>
      </c>
    </row>
    <row r="507" spans="1:19" x14ac:dyDescent="0.35">
      <c r="A507" s="1">
        <v>124151607</v>
      </c>
      <c r="B507" s="1">
        <v>517</v>
      </c>
      <c r="C507" s="1" t="s">
        <v>636</v>
      </c>
      <c r="D507" s="1" t="s">
        <v>205</v>
      </c>
      <c r="E507" s="1" t="s">
        <v>204</v>
      </c>
      <c r="H507" s="1" t="str">
        <f t="shared" si="35"/>
        <v>Chester County Technical College HS</v>
      </c>
      <c r="I507" s="1">
        <f t="shared" si="36"/>
        <v>124151607</v>
      </c>
      <c r="J507" s="1">
        <f t="shared" si="37"/>
        <v>517</v>
      </c>
      <c r="K507" s="1" t="str">
        <f t="shared" si="38"/>
        <v>Southeastern</v>
      </c>
      <c r="L507" s="1" t="str">
        <f t="shared" si="39"/>
        <v>Chester</v>
      </c>
      <c r="O507" s="1" t="str">
        <v>Turkeyfoot Valley Area</v>
      </c>
      <c r="P507" s="1">
        <v>108568404</v>
      </c>
      <c r="Q507" s="1">
        <v>436</v>
      </c>
      <c r="R507" s="1" t="str">
        <v>Central-Western</v>
      </c>
      <c r="S507" s="1" t="str">
        <v>Somerset</v>
      </c>
    </row>
    <row r="508" spans="1:19" x14ac:dyDescent="0.35">
      <c r="A508" s="1">
        <v>124151707</v>
      </c>
      <c r="B508" s="1">
        <v>513</v>
      </c>
      <c r="C508" s="1" t="s">
        <v>3448</v>
      </c>
      <c r="D508" s="1" t="s">
        <v>205</v>
      </c>
      <c r="E508" s="1" t="s">
        <v>204</v>
      </c>
      <c r="H508" s="1" t="str">
        <f t="shared" si="35"/>
        <v>Central Chester County Av</v>
      </c>
      <c r="I508" s="1">
        <f t="shared" si="36"/>
        <v>124151707</v>
      </c>
      <c r="J508" s="1">
        <f t="shared" si="37"/>
        <v>513</v>
      </c>
      <c r="K508" s="1" t="str">
        <f t="shared" si="38"/>
        <v>Southeastern</v>
      </c>
      <c r="L508" s="1" t="str">
        <f t="shared" si="39"/>
        <v>Chester</v>
      </c>
      <c r="O508" s="1" t="str">
        <v>Tuscarora</v>
      </c>
      <c r="P508" s="1">
        <v>112286003</v>
      </c>
      <c r="Q508" s="1">
        <v>437</v>
      </c>
      <c r="R508" s="1" t="str">
        <v>Southern</v>
      </c>
      <c r="S508" s="1" t="str">
        <v>Franklin</v>
      </c>
    </row>
    <row r="509" spans="1:19" x14ac:dyDescent="0.35">
      <c r="A509" s="1">
        <v>124151902</v>
      </c>
      <c r="B509" s="1">
        <v>90</v>
      </c>
      <c r="C509" s="1" t="s">
        <v>3376</v>
      </c>
      <c r="D509" s="1" t="s">
        <v>205</v>
      </c>
      <c r="E509" s="1" t="s">
        <v>204</v>
      </c>
      <c r="H509" s="1" t="str">
        <f t="shared" si="35"/>
        <v>Coatesville Area</v>
      </c>
      <c r="I509" s="1">
        <f t="shared" si="36"/>
        <v>124151902</v>
      </c>
      <c r="J509" s="1">
        <f t="shared" si="37"/>
        <v>90</v>
      </c>
      <c r="K509" s="1" t="str">
        <f t="shared" si="38"/>
        <v>Southeastern</v>
      </c>
      <c r="L509" s="1" t="str">
        <f t="shared" si="39"/>
        <v>Chester</v>
      </c>
      <c r="O509" s="1" t="str">
        <v>Tussey Mountain</v>
      </c>
      <c r="P509" s="1">
        <v>108058003</v>
      </c>
      <c r="Q509" s="1">
        <v>438</v>
      </c>
      <c r="R509" s="1" t="str">
        <v>Central-Western</v>
      </c>
      <c r="S509" s="1" t="str">
        <v>Bedford</v>
      </c>
    </row>
    <row r="510" spans="1:19" x14ac:dyDescent="0.35">
      <c r="A510" s="1">
        <v>124152003</v>
      </c>
      <c r="B510" s="1">
        <v>122</v>
      </c>
      <c r="C510" s="1" t="s">
        <v>3377</v>
      </c>
      <c r="D510" s="1" t="s">
        <v>205</v>
      </c>
      <c r="E510" s="1" t="s">
        <v>204</v>
      </c>
      <c r="H510" s="1" t="str">
        <f t="shared" si="35"/>
        <v>Downingtown Area</v>
      </c>
      <c r="I510" s="1">
        <f t="shared" si="36"/>
        <v>124152003</v>
      </c>
      <c r="J510" s="1">
        <f t="shared" si="37"/>
        <v>122</v>
      </c>
      <c r="K510" s="1" t="str">
        <f t="shared" si="38"/>
        <v>Southeastern</v>
      </c>
      <c r="L510" s="1" t="str">
        <f t="shared" si="39"/>
        <v>Chester</v>
      </c>
      <c r="O510" s="1" t="str">
        <v>Twin Valley</v>
      </c>
      <c r="P510" s="1">
        <v>114068103</v>
      </c>
      <c r="Q510" s="1">
        <v>439</v>
      </c>
      <c r="R510" s="1" t="str">
        <v>Eastern</v>
      </c>
      <c r="S510" s="1" t="str">
        <v>Berks</v>
      </c>
    </row>
    <row r="511" spans="1:19" x14ac:dyDescent="0.35">
      <c r="A511" s="1">
        <v>124153503</v>
      </c>
      <c r="B511" s="1">
        <v>169</v>
      </c>
      <c r="C511" s="1" t="s">
        <v>3378</v>
      </c>
      <c r="D511" s="1" t="s">
        <v>205</v>
      </c>
      <c r="E511" s="1" t="s">
        <v>204</v>
      </c>
      <c r="H511" s="1" t="str">
        <f t="shared" si="35"/>
        <v>Great Valley</v>
      </c>
      <c r="I511" s="1">
        <f t="shared" si="36"/>
        <v>124153503</v>
      </c>
      <c r="J511" s="1">
        <f t="shared" si="37"/>
        <v>169</v>
      </c>
      <c r="K511" s="1" t="str">
        <f t="shared" si="38"/>
        <v>Southeastern</v>
      </c>
      <c r="L511" s="1" t="str">
        <f t="shared" si="39"/>
        <v>Chester</v>
      </c>
      <c r="O511" s="1" t="str">
        <v>Tyrone Area</v>
      </c>
      <c r="P511" s="1">
        <v>108078003</v>
      </c>
      <c r="Q511" s="1">
        <v>440</v>
      </c>
      <c r="R511" s="1" t="str">
        <v>Central</v>
      </c>
      <c r="S511" s="1" t="str">
        <v>Blair</v>
      </c>
    </row>
    <row r="512" spans="1:19" x14ac:dyDescent="0.35">
      <c r="A512" s="1">
        <v>124154003</v>
      </c>
      <c r="B512" s="1">
        <v>211</v>
      </c>
      <c r="C512" s="1" t="s">
        <v>3379</v>
      </c>
      <c r="D512" s="1" t="s">
        <v>205</v>
      </c>
      <c r="E512" s="1" t="s">
        <v>204</v>
      </c>
      <c r="H512" s="1" t="str">
        <f t="shared" si="35"/>
        <v>Kennett Consolidated</v>
      </c>
      <c r="I512" s="1">
        <f t="shared" si="36"/>
        <v>124154003</v>
      </c>
      <c r="J512" s="1">
        <f t="shared" si="37"/>
        <v>211</v>
      </c>
      <c r="K512" s="1" t="str">
        <f t="shared" si="38"/>
        <v>Southeastern</v>
      </c>
      <c r="L512" s="1" t="str">
        <f t="shared" si="39"/>
        <v>Chester</v>
      </c>
      <c r="O512" s="1" t="str">
        <v>Union</v>
      </c>
      <c r="P512" s="1">
        <v>106169003</v>
      </c>
      <c r="Q512" s="1">
        <v>441</v>
      </c>
      <c r="R512" s="1" t="str">
        <v>Midwestern</v>
      </c>
      <c r="S512" s="1" t="str">
        <v>Clarion</v>
      </c>
    </row>
    <row r="513" spans="1:19" x14ac:dyDescent="0.35">
      <c r="A513" s="1">
        <v>124155507</v>
      </c>
      <c r="B513" s="1">
        <v>557</v>
      </c>
      <c r="C513" s="1" t="s">
        <v>3449</v>
      </c>
      <c r="D513" s="1" t="s">
        <v>205</v>
      </c>
      <c r="E513" s="1" t="s">
        <v>204</v>
      </c>
      <c r="H513" s="1" t="str">
        <f t="shared" si="35"/>
        <v>Northern Chester County A</v>
      </c>
      <c r="I513" s="1">
        <f t="shared" si="36"/>
        <v>124155507</v>
      </c>
      <c r="J513" s="1">
        <f t="shared" si="37"/>
        <v>557</v>
      </c>
      <c r="K513" s="1" t="str">
        <f t="shared" si="38"/>
        <v>Southeastern</v>
      </c>
      <c r="L513" s="1" t="str">
        <f t="shared" si="39"/>
        <v>Chester</v>
      </c>
      <c r="O513" s="1" t="str">
        <v>Union Area</v>
      </c>
      <c r="P513" s="1">
        <v>104377003</v>
      </c>
      <c r="Q513" s="1">
        <v>442</v>
      </c>
      <c r="R513" s="1" t="str">
        <v>Midwestern</v>
      </c>
      <c r="S513" s="1" t="str">
        <v>Lawrence</v>
      </c>
    </row>
    <row r="514" spans="1:19" x14ac:dyDescent="0.35">
      <c r="A514" s="1">
        <v>124156503</v>
      </c>
      <c r="B514" s="1">
        <v>308</v>
      </c>
      <c r="C514" s="1" t="s">
        <v>3380</v>
      </c>
      <c r="D514" s="1" t="s">
        <v>205</v>
      </c>
      <c r="E514" s="1" t="s">
        <v>204</v>
      </c>
      <c r="H514" s="1" t="str">
        <f t="shared" ref="H514:H577" si="40">C514</f>
        <v>Octorara Area</v>
      </c>
      <c r="I514" s="1">
        <f t="shared" ref="I514:I577" si="41">A514</f>
        <v>124156503</v>
      </c>
      <c r="J514" s="1">
        <f t="shared" ref="J514:J577" si="42">B514</f>
        <v>308</v>
      </c>
      <c r="K514" s="1" t="str">
        <f t="shared" ref="K514:K577" si="43">D514</f>
        <v>Southeastern</v>
      </c>
      <c r="L514" s="1" t="str">
        <f t="shared" ref="L514:L577" si="44">E514</f>
        <v>Chester</v>
      </c>
      <c r="O514" s="1" t="str">
        <v>Union City Area</v>
      </c>
      <c r="P514" s="1">
        <v>105259103</v>
      </c>
      <c r="Q514" s="1">
        <v>443</v>
      </c>
      <c r="R514" s="1" t="str">
        <v>Northwestern</v>
      </c>
      <c r="S514" s="1" t="str">
        <v>Erie</v>
      </c>
    </row>
    <row r="515" spans="1:19" x14ac:dyDescent="0.35">
      <c r="A515" s="1">
        <v>124156603</v>
      </c>
      <c r="B515" s="1">
        <v>314</v>
      </c>
      <c r="C515" s="1" t="s">
        <v>3381</v>
      </c>
      <c r="D515" s="1" t="s">
        <v>205</v>
      </c>
      <c r="E515" s="1" t="s">
        <v>204</v>
      </c>
      <c r="H515" s="1" t="str">
        <f t="shared" si="40"/>
        <v>Owen J Roberts</v>
      </c>
      <c r="I515" s="1">
        <f t="shared" si="41"/>
        <v>124156603</v>
      </c>
      <c r="J515" s="1">
        <f t="shared" si="42"/>
        <v>314</v>
      </c>
      <c r="K515" s="1" t="str">
        <f t="shared" si="43"/>
        <v>Southeastern</v>
      </c>
      <c r="L515" s="1" t="str">
        <f t="shared" si="44"/>
        <v>Chester</v>
      </c>
      <c r="O515" s="1" t="str">
        <v>Uniontown Area</v>
      </c>
      <c r="P515" s="1">
        <v>101268003</v>
      </c>
      <c r="Q515" s="1">
        <v>444</v>
      </c>
      <c r="R515" s="1" t="str">
        <v>Southwestern</v>
      </c>
      <c r="S515" s="1" t="str">
        <v>Fayette</v>
      </c>
    </row>
    <row r="516" spans="1:19" x14ac:dyDescent="0.35">
      <c r="A516" s="1">
        <v>124156703</v>
      </c>
      <c r="B516" s="1">
        <v>315</v>
      </c>
      <c r="C516" s="1" t="s">
        <v>3382</v>
      </c>
      <c r="D516" s="1" t="s">
        <v>205</v>
      </c>
      <c r="E516" s="1" t="s">
        <v>204</v>
      </c>
      <c r="H516" s="1" t="str">
        <f t="shared" si="40"/>
        <v>Oxford Area</v>
      </c>
      <c r="I516" s="1">
        <f t="shared" si="41"/>
        <v>124156703</v>
      </c>
      <c r="J516" s="1">
        <f t="shared" si="42"/>
        <v>315</v>
      </c>
      <c r="K516" s="1" t="str">
        <f t="shared" si="43"/>
        <v>Southeastern</v>
      </c>
      <c r="L516" s="1" t="str">
        <f t="shared" si="44"/>
        <v>Chester</v>
      </c>
      <c r="O516" s="1" t="str">
        <v>Unionville-Chadds Ford</v>
      </c>
      <c r="P516" s="1">
        <v>124158503</v>
      </c>
      <c r="Q516" s="1">
        <v>445</v>
      </c>
      <c r="R516" s="1" t="str">
        <v>Southeastern</v>
      </c>
      <c r="S516" s="1" t="str">
        <v>Chester</v>
      </c>
    </row>
    <row r="517" spans="1:19" x14ac:dyDescent="0.35">
      <c r="A517" s="1">
        <v>124157203</v>
      </c>
      <c r="B517" s="1">
        <v>337</v>
      </c>
      <c r="C517" s="1" t="s">
        <v>3383</v>
      </c>
      <c r="D517" s="1" t="s">
        <v>205</v>
      </c>
      <c r="E517" s="1" t="s">
        <v>204</v>
      </c>
      <c r="H517" s="1" t="str">
        <f t="shared" si="40"/>
        <v>Phoenixville Area</v>
      </c>
      <c r="I517" s="1">
        <f t="shared" si="41"/>
        <v>124157203</v>
      </c>
      <c r="J517" s="1">
        <f t="shared" si="42"/>
        <v>337</v>
      </c>
      <c r="K517" s="1" t="str">
        <f t="shared" si="43"/>
        <v>Southeastern</v>
      </c>
      <c r="L517" s="1" t="str">
        <f t="shared" si="44"/>
        <v>Chester</v>
      </c>
      <c r="O517" s="1" t="str">
        <v>United</v>
      </c>
      <c r="P517" s="1">
        <v>128328003</v>
      </c>
      <c r="Q517" s="1">
        <v>446</v>
      </c>
      <c r="R517" s="1" t="str">
        <v>Central-Western</v>
      </c>
      <c r="S517" s="1" t="str">
        <v>Indiana</v>
      </c>
    </row>
    <row r="518" spans="1:19" x14ac:dyDescent="0.35">
      <c r="A518" s="1">
        <v>124157802</v>
      </c>
      <c r="B518" s="1">
        <v>430</v>
      </c>
      <c r="C518" s="1" t="s">
        <v>3384</v>
      </c>
      <c r="D518" s="1" t="s">
        <v>205</v>
      </c>
      <c r="E518" s="1" t="s">
        <v>204</v>
      </c>
      <c r="H518" s="1" t="str">
        <f t="shared" si="40"/>
        <v>Tredyffrin-Easttown</v>
      </c>
      <c r="I518" s="1">
        <f t="shared" si="41"/>
        <v>124157802</v>
      </c>
      <c r="J518" s="1">
        <f t="shared" si="42"/>
        <v>430</v>
      </c>
      <c r="K518" s="1" t="str">
        <f t="shared" si="43"/>
        <v>Southeastern</v>
      </c>
      <c r="L518" s="1" t="str">
        <f t="shared" si="44"/>
        <v>Chester</v>
      </c>
      <c r="O518" s="1" t="str">
        <v>Upper Adams</v>
      </c>
      <c r="P518" s="1">
        <v>112018523</v>
      </c>
      <c r="Q518" s="1">
        <v>447</v>
      </c>
      <c r="R518" s="1" t="str">
        <v>Southern</v>
      </c>
      <c r="S518" s="1" t="str">
        <v>Adams</v>
      </c>
    </row>
    <row r="519" spans="1:19" x14ac:dyDescent="0.35">
      <c r="A519" s="1">
        <v>124158503</v>
      </c>
      <c r="B519" s="1">
        <v>445</v>
      </c>
      <c r="C519" s="1" t="s">
        <v>3385</v>
      </c>
      <c r="D519" s="1" t="s">
        <v>205</v>
      </c>
      <c r="E519" s="1" t="s">
        <v>204</v>
      </c>
      <c r="H519" s="1" t="str">
        <f t="shared" si="40"/>
        <v>Unionville-Chadds Ford</v>
      </c>
      <c r="I519" s="1">
        <f t="shared" si="41"/>
        <v>124158503</v>
      </c>
      <c r="J519" s="1">
        <f t="shared" si="42"/>
        <v>445</v>
      </c>
      <c r="K519" s="1" t="str">
        <f t="shared" si="43"/>
        <v>Southeastern</v>
      </c>
      <c r="L519" s="1" t="str">
        <f t="shared" si="44"/>
        <v>Chester</v>
      </c>
      <c r="O519" s="1" t="str">
        <v>Upper Bucks County Technical School</v>
      </c>
      <c r="P519" s="1">
        <v>122099007</v>
      </c>
      <c r="Q519" s="1">
        <v>571</v>
      </c>
      <c r="R519" s="1" t="str">
        <v>Mideastern</v>
      </c>
      <c r="S519" s="1" t="str">
        <v>Bucks</v>
      </c>
    </row>
    <row r="520" spans="1:19" x14ac:dyDescent="0.35">
      <c r="A520" s="1">
        <v>124159002</v>
      </c>
      <c r="B520" s="1">
        <v>470</v>
      </c>
      <c r="C520" s="1" t="s">
        <v>3386</v>
      </c>
      <c r="D520" s="1" t="s">
        <v>205</v>
      </c>
      <c r="E520" s="1" t="s">
        <v>204</v>
      </c>
      <c r="H520" s="1" t="str">
        <f t="shared" si="40"/>
        <v>West Chester Area</v>
      </c>
      <c r="I520" s="1">
        <f t="shared" si="41"/>
        <v>124159002</v>
      </c>
      <c r="J520" s="1">
        <f t="shared" si="42"/>
        <v>470</v>
      </c>
      <c r="K520" s="1" t="str">
        <f t="shared" si="43"/>
        <v>Southeastern</v>
      </c>
      <c r="L520" s="1" t="str">
        <f t="shared" si="44"/>
        <v>Chester</v>
      </c>
      <c r="O520" s="1" t="str">
        <v>Upper Darby</v>
      </c>
      <c r="P520" s="1">
        <v>125239452</v>
      </c>
      <c r="Q520" s="1">
        <v>448</v>
      </c>
      <c r="R520" s="1" t="str">
        <v>Southeastern</v>
      </c>
      <c r="S520" s="1" t="str">
        <v>Delaware</v>
      </c>
    </row>
    <row r="521" spans="1:19" x14ac:dyDescent="0.35">
      <c r="A521" s="1">
        <v>125231232</v>
      </c>
      <c r="B521" s="1">
        <v>82</v>
      </c>
      <c r="C521" s="1" t="s">
        <v>3387</v>
      </c>
      <c r="D521" s="1" t="s">
        <v>205</v>
      </c>
      <c r="E521" s="1" t="s">
        <v>269</v>
      </c>
      <c r="H521" s="1" t="str">
        <f t="shared" si="40"/>
        <v>Chester Upland</v>
      </c>
      <c r="I521" s="1">
        <f t="shared" si="41"/>
        <v>125231232</v>
      </c>
      <c r="J521" s="1">
        <f t="shared" si="42"/>
        <v>82</v>
      </c>
      <c r="K521" s="1" t="str">
        <f t="shared" si="43"/>
        <v>Southeastern</v>
      </c>
      <c r="L521" s="1" t="str">
        <f t="shared" si="44"/>
        <v>Delaware</v>
      </c>
      <c r="O521" s="1" t="str">
        <v>Upper Dauphin Area</v>
      </c>
      <c r="P521" s="1">
        <v>115229003</v>
      </c>
      <c r="Q521" s="1">
        <v>449</v>
      </c>
      <c r="R521" s="1" t="str">
        <v>Southern</v>
      </c>
      <c r="S521" s="1" t="str">
        <v>Dauphin</v>
      </c>
    </row>
    <row r="522" spans="1:19" x14ac:dyDescent="0.35">
      <c r="A522" s="1">
        <v>125231303</v>
      </c>
      <c r="B522" s="1">
        <v>84</v>
      </c>
      <c r="C522" s="1" t="s">
        <v>3388</v>
      </c>
      <c r="D522" s="1" t="s">
        <v>205</v>
      </c>
      <c r="E522" s="1" t="s">
        <v>269</v>
      </c>
      <c r="H522" s="1" t="str">
        <f t="shared" si="40"/>
        <v>Chichester</v>
      </c>
      <c r="I522" s="1">
        <f t="shared" si="41"/>
        <v>125231303</v>
      </c>
      <c r="J522" s="1">
        <f t="shared" si="42"/>
        <v>84</v>
      </c>
      <c r="K522" s="1" t="str">
        <f t="shared" si="43"/>
        <v>Southeastern</v>
      </c>
      <c r="L522" s="1" t="str">
        <f t="shared" si="44"/>
        <v>Delaware</v>
      </c>
      <c r="O522" s="1" t="str">
        <v>Upper Dublin</v>
      </c>
      <c r="P522" s="1">
        <v>123468303</v>
      </c>
      <c r="Q522" s="1">
        <v>450</v>
      </c>
      <c r="R522" s="1" t="str">
        <v>Mideastern</v>
      </c>
      <c r="S522" s="1" t="str">
        <v>Montgomery</v>
      </c>
    </row>
    <row r="523" spans="1:19" x14ac:dyDescent="0.35">
      <c r="A523" s="1">
        <v>125232407</v>
      </c>
      <c r="B523" s="1">
        <v>525</v>
      </c>
      <c r="C523" s="1" t="s">
        <v>644</v>
      </c>
      <c r="D523" s="1" t="s">
        <v>205</v>
      </c>
      <c r="E523" s="1" t="s">
        <v>269</v>
      </c>
      <c r="H523" s="1" t="str">
        <f t="shared" si="40"/>
        <v>Delaware County Technical High School</v>
      </c>
      <c r="I523" s="1">
        <f t="shared" si="41"/>
        <v>125232407</v>
      </c>
      <c r="J523" s="1">
        <f t="shared" si="42"/>
        <v>525</v>
      </c>
      <c r="K523" s="1" t="str">
        <f t="shared" si="43"/>
        <v>Southeastern</v>
      </c>
      <c r="L523" s="1" t="str">
        <f t="shared" si="44"/>
        <v>Delaware</v>
      </c>
      <c r="O523" s="1" t="str">
        <v>Upper Merion Area</v>
      </c>
      <c r="P523" s="1">
        <v>123468402</v>
      </c>
      <c r="Q523" s="1">
        <v>451</v>
      </c>
      <c r="R523" s="1" t="str">
        <v>Mideastern</v>
      </c>
      <c r="S523" s="1" t="str">
        <v>Montgomery</v>
      </c>
    </row>
    <row r="524" spans="1:19" x14ac:dyDescent="0.35">
      <c r="A524" s="1">
        <v>125234103</v>
      </c>
      <c r="B524" s="1">
        <v>162</v>
      </c>
      <c r="C524" s="1" t="s">
        <v>3389</v>
      </c>
      <c r="D524" s="1" t="s">
        <v>205</v>
      </c>
      <c r="E524" s="1" t="s">
        <v>269</v>
      </c>
      <c r="H524" s="1" t="str">
        <f t="shared" si="40"/>
        <v>Garnet Valley</v>
      </c>
      <c r="I524" s="1">
        <f t="shared" si="41"/>
        <v>125234103</v>
      </c>
      <c r="J524" s="1">
        <f t="shared" si="42"/>
        <v>162</v>
      </c>
      <c r="K524" s="1" t="str">
        <f t="shared" si="43"/>
        <v>Southeastern</v>
      </c>
      <c r="L524" s="1" t="str">
        <f t="shared" si="44"/>
        <v>Delaware</v>
      </c>
      <c r="O524" s="1" t="str">
        <v>Upper Moreland Township</v>
      </c>
      <c r="P524" s="1">
        <v>123468503</v>
      </c>
      <c r="Q524" s="1">
        <v>452</v>
      </c>
      <c r="R524" s="1" t="str">
        <v>Mideastern</v>
      </c>
      <c r="S524" s="1" t="str">
        <v>Montgomery</v>
      </c>
    </row>
    <row r="525" spans="1:19" x14ac:dyDescent="0.35">
      <c r="A525" s="1">
        <v>125234502</v>
      </c>
      <c r="B525" s="1">
        <v>187</v>
      </c>
      <c r="C525" s="1" t="s">
        <v>3390</v>
      </c>
      <c r="D525" s="1" t="s">
        <v>205</v>
      </c>
      <c r="E525" s="1" t="s">
        <v>269</v>
      </c>
      <c r="H525" s="1" t="str">
        <f t="shared" si="40"/>
        <v>Haverford Township</v>
      </c>
      <c r="I525" s="1">
        <f t="shared" si="41"/>
        <v>125234502</v>
      </c>
      <c r="J525" s="1">
        <f t="shared" si="42"/>
        <v>187</v>
      </c>
      <c r="K525" s="1" t="str">
        <f t="shared" si="43"/>
        <v>Southeastern</v>
      </c>
      <c r="L525" s="1" t="str">
        <f t="shared" si="44"/>
        <v>Delaware</v>
      </c>
      <c r="O525" s="1" t="str">
        <v>Upper Perkiomen</v>
      </c>
      <c r="P525" s="1">
        <v>123468603</v>
      </c>
      <c r="Q525" s="1">
        <v>453</v>
      </c>
      <c r="R525" s="1" t="str">
        <v>Mideastern</v>
      </c>
      <c r="S525" s="1" t="str">
        <v>Montgomery</v>
      </c>
    </row>
    <row r="526" spans="1:19" x14ac:dyDescent="0.35">
      <c r="A526" s="1">
        <v>125235103</v>
      </c>
      <c r="B526" s="1">
        <v>198</v>
      </c>
      <c r="C526" s="1" t="s">
        <v>3391</v>
      </c>
      <c r="D526" s="1" t="s">
        <v>205</v>
      </c>
      <c r="E526" s="1" t="s">
        <v>269</v>
      </c>
      <c r="H526" s="1" t="str">
        <f t="shared" si="40"/>
        <v>Interboro</v>
      </c>
      <c r="I526" s="1">
        <f t="shared" si="41"/>
        <v>125235103</v>
      </c>
      <c r="J526" s="1">
        <f t="shared" si="42"/>
        <v>198</v>
      </c>
      <c r="K526" s="1" t="str">
        <f t="shared" si="43"/>
        <v>Southeastern</v>
      </c>
      <c r="L526" s="1" t="str">
        <f t="shared" si="44"/>
        <v>Delaware</v>
      </c>
      <c r="O526" s="1" t="str">
        <v>Upper St Clair</v>
      </c>
      <c r="P526" s="1">
        <v>103029203</v>
      </c>
      <c r="Q526" s="1">
        <v>454</v>
      </c>
      <c r="R526" s="1" t="str">
        <v>Western</v>
      </c>
      <c r="S526" s="1" t="str">
        <v>Allegheny</v>
      </c>
    </row>
    <row r="527" spans="1:19" x14ac:dyDescent="0.35">
      <c r="A527" s="1">
        <v>125235502</v>
      </c>
      <c r="B527" s="1">
        <v>240</v>
      </c>
      <c r="C527" s="1" t="s">
        <v>3392</v>
      </c>
      <c r="D527" s="1" t="s">
        <v>205</v>
      </c>
      <c r="E527" s="1" t="s">
        <v>269</v>
      </c>
      <c r="H527" s="1" t="str">
        <f t="shared" si="40"/>
        <v>Marple Newtown</v>
      </c>
      <c r="I527" s="1">
        <f t="shared" si="41"/>
        <v>125235502</v>
      </c>
      <c r="J527" s="1">
        <f t="shared" si="42"/>
        <v>240</v>
      </c>
      <c r="K527" s="1" t="str">
        <f t="shared" si="43"/>
        <v>Southeastern</v>
      </c>
      <c r="L527" s="1" t="str">
        <f t="shared" si="44"/>
        <v>Delaware</v>
      </c>
      <c r="O527" s="1" t="str">
        <v>Valley Grove</v>
      </c>
      <c r="P527" s="1">
        <v>106618603</v>
      </c>
      <c r="Q527" s="1">
        <v>455</v>
      </c>
      <c r="R527" s="1" t="str">
        <v>Northwestern</v>
      </c>
      <c r="S527" s="1" t="str">
        <v>Venango</v>
      </c>
    </row>
    <row r="528" spans="1:19" x14ac:dyDescent="0.35">
      <c r="A528" s="1">
        <v>125236903</v>
      </c>
      <c r="B528" s="1">
        <v>326</v>
      </c>
      <c r="C528" s="1" t="s">
        <v>3393</v>
      </c>
      <c r="D528" s="1" t="s">
        <v>205</v>
      </c>
      <c r="E528" s="1" t="s">
        <v>269</v>
      </c>
      <c r="H528" s="1" t="str">
        <f t="shared" si="40"/>
        <v>Penn-Delco</v>
      </c>
      <c r="I528" s="1">
        <f t="shared" si="41"/>
        <v>125236903</v>
      </c>
      <c r="J528" s="1">
        <f t="shared" si="42"/>
        <v>326</v>
      </c>
      <c r="K528" s="1" t="str">
        <f t="shared" si="43"/>
        <v>Southeastern</v>
      </c>
      <c r="L528" s="1" t="str">
        <f t="shared" si="44"/>
        <v>Delaware</v>
      </c>
      <c r="O528" s="1" t="str">
        <v>Valley View</v>
      </c>
      <c r="P528" s="1">
        <v>119358403</v>
      </c>
      <c r="Q528" s="1">
        <v>456</v>
      </c>
      <c r="R528" s="1" t="str">
        <v>Northeastern</v>
      </c>
      <c r="S528" s="1" t="str">
        <v>Lackawanna</v>
      </c>
    </row>
    <row r="529" spans="1:19" x14ac:dyDescent="0.35">
      <c r="A529" s="1">
        <v>125237603</v>
      </c>
      <c r="B529" s="1">
        <v>354</v>
      </c>
      <c r="C529" s="1" t="s">
        <v>3394</v>
      </c>
      <c r="D529" s="1" t="s">
        <v>205</v>
      </c>
      <c r="E529" s="1" t="s">
        <v>269</v>
      </c>
      <c r="H529" s="1" t="str">
        <f t="shared" si="40"/>
        <v>Radnor Township</v>
      </c>
      <c r="I529" s="1">
        <f t="shared" si="41"/>
        <v>125237603</v>
      </c>
      <c r="J529" s="1">
        <f t="shared" si="42"/>
        <v>354</v>
      </c>
      <c r="K529" s="1" t="str">
        <f t="shared" si="43"/>
        <v>Southeastern</v>
      </c>
      <c r="L529" s="1" t="str">
        <f t="shared" si="44"/>
        <v>Delaware</v>
      </c>
      <c r="O529" s="1" t="str">
        <v>Venango Technology Center</v>
      </c>
      <c r="P529" s="1">
        <v>106619107</v>
      </c>
      <c r="Q529" s="1">
        <v>572</v>
      </c>
      <c r="R529" s="1" t="str">
        <v>Northwestern</v>
      </c>
      <c r="S529" s="1" t="str">
        <v>Venango</v>
      </c>
    </row>
    <row r="530" spans="1:19" x14ac:dyDescent="0.35">
      <c r="A530" s="1">
        <v>125237702</v>
      </c>
      <c r="B530" s="1">
        <v>361</v>
      </c>
      <c r="C530" s="1" t="s">
        <v>3395</v>
      </c>
      <c r="D530" s="1" t="s">
        <v>205</v>
      </c>
      <c r="E530" s="1" t="s">
        <v>269</v>
      </c>
      <c r="H530" s="1" t="str">
        <f t="shared" si="40"/>
        <v>Ridley</v>
      </c>
      <c r="I530" s="1">
        <f t="shared" si="41"/>
        <v>125237702</v>
      </c>
      <c r="J530" s="1">
        <f t="shared" si="42"/>
        <v>361</v>
      </c>
      <c r="K530" s="1" t="str">
        <f t="shared" si="43"/>
        <v>Southeastern</v>
      </c>
      <c r="L530" s="1" t="str">
        <f t="shared" si="44"/>
        <v>Delaware</v>
      </c>
      <c r="O530" s="1" t="str">
        <v>Wallenpaupack Area</v>
      </c>
      <c r="P530" s="1">
        <v>119648303</v>
      </c>
      <c r="Q530" s="1">
        <v>457</v>
      </c>
      <c r="R530" s="1" t="str">
        <v>Northeastern</v>
      </c>
      <c r="S530" s="1" t="str">
        <v>Pike</v>
      </c>
    </row>
    <row r="531" spans="1:19" x14ac:dyDescent="0.35">
      <c r="A531" s="1">
        <v>125237903</v>
      </c>
      <c r="B531" s="1">
        <v>368</v>
      </c>
      <c r="C531" s="1" t="s">
        <v>3396</v>
      </c>
      <c r="D531" s="1" t="s">
        <v>205</v>
      </c>
      <c r="E531" s="1" t="s">
        <v>269</v>
      </c>
      <c r="H531" s="1" t="str">
        <f t="shared" si="40"/>
        <v>Rose Tree Media</v>
      </c>
      <c r="I531" s="1">
        <f t="shared" si="41"/>
        <v>125237903</v>
      </c>
      <c r="J531" s="1">
        <f t="shared" si="42"/>
        <v>368</v>
      </c>
      <c r="K531" s="1" t="str">
        <f t="shared" si="43"/>
        <v>Southeastern</v>
      </c>
      <c r="L531" s="1" t="str">
        <f t="shared" si="44"/>
        <v>Delaware</v>
      </c>
      <c r="O531" s="1" t="str">
        <v>Wallingford Swarthmore</v>
      </c>
      <c r="P531" s="1">
        <v>125239603</v>
      </c>
      <c r="Q531" s="1">
        <v>458</v>
      </c>
      <c r="R531" s="1" t="str">
        <v>Southeastern</v>
      </c>
      <c r="S531" s="1" t="str">
        <v>Delaware</v>
      </c>
    </row>
    <row r="532" spans="1:19" x14ac:dyDescent="0.35">
      <c r="A532" s="1">
        <v>125238402</v>
      </c>
      <c r="B532" s="1">
        <v>403</v>
      </c>
      <c r="C532" s="1" t="s">
        <v>3397</v>
      </c>
      <c r="D532" s="1" t="s">
        <v>205</v>
      </c>
      <c r="E532" s="1" t="s">
        <v>269</v>
      </c>
      <c r="H532" s="1" t="str">
        <f t="shared" si="40"/>
        <v>Southeast Delco</v>
      </c>
      <c r="I532" s="1">
        <f t="shared" si="41"/>
        <v>125238402</v>
      </c>
      <c r="J532" s="1">
        <f t="shared" si="42"/>
        <v>403</v>
      </c>
      <c r="K532" s="1" t="str">
        <f t="shared" si="43"/>
        <v>Southeastern</v>
      </c>
      <c r="L532" s="1" t="str">
        <f t="shared" si="44"/>
        <v>Delaware</v>
      </c>
      <c r="O532" s="1" t="str">
        <v>Warren County</v>
      </c>
      <c r="P532" s="1">
        <v>105628302</v>
      </c>
      <c r="Q532" s="1">
        <v>459</v>
      </c>
      <c r="R532" s="1" t="str">
        <v>Northwestern</v>
      </c>
      <c r="S532" s="1" t="str">
        <v>Warren</v>
      </c>
    </row>
    <row r="533" spans="1:19" x14ac:dyDescent="0.35">
      <c r="A533" s="1">
        <v>125238502</v>
      </c>
      <c r="B533" s="1">
        <v>415</v>
      </c>
      <c r="C533" s="1" t="s">
        <v>3398</v>
      </c>
      <c r="D533" s="1" t="s">
        <v>205</v>
      </c>
      <c r="E533" s="1" t="s">
        <v>269</v>
      </c>
      <c r="H533" s="1" t="str">
        <f t="shared" si="40"/>
        <v>Springfield</v>
      </c>
      <c r="I533" s="1">
        <f t="shared" si="41"/>
        <v>125238502</v>
      </c>
      <c r="J533" s="1">
        <f t="shared" si="42"/>
        <v>415</v>
      </c>
      <c r="K533" s="1" t="str">
        <f t="shared" si="43"/>
        <v>Southeastern</v>
      </c>
      <c r="L533" s="1" t="str">
        <f t="shared" si="44"/>
        <v>Delaware</v>
      </c>
      <c r="O533" s="1" t="str">
        <v>Warren County Avts</v>
      </c>
      <c r="P533" s="1">
        <v>105628007</v>
      </c>
      <c r="Q533" s="1">
        <v>573</v>
      </c>
      <c r="R533" s="1" t="str">
        <v>Northwestern</v>
      </c>
      <c r="S533" s="1" t="str">
        <v>Warren</v>
      </c>
    </row>
    <row r="534" spans="1:19" x14ac:dyDescent="0.35">
      <c r="A534" s="1">
        <v>125239452</v>
      </c>
      <c r="B534" s="1">
        <v>448</v>
      </c>
      <c r="C534" s="1" t="s">
        <v>3399</v>
      </c>
      <c r="D534" s="1" t="s">
        <v>205</v>
      </c>
      <c r="E534" s="1" t="s">
        <v>269</v>
      </c>
      <c r="H534" s="1" t="str">
        <f t="shared" si="40"/>
        <v>Upper Darby</v>
      </c>
      <c r="I534" s="1">
        <f t="shared" si="41"/>
        <v>125239452</v>
      </c>
      <c r="J534" s="1">
        <f t="shared" si="42"/>
        <v>448</v>
      </c>
      <c r="K534" s="1" t="str">
        <f t="shared" si="43"/>
        <v>Southeastern</v>
      </c>
      <c r="L534" s="1" t="str">
        <f t="shared" si="44"/>
        <v>Delaware</v>
      </c>
      <c r="O534" s="1" t="str">
        <v>Warrior Run</v>
      </c>
      <c r="P534" s="1">
        <v>116498003</v>
      </c>
      <c r="Q534" s="1">
        <v>460</v>
      </c>
      <c r="R534" s="1" t="str">
        <v>Northeastern</v>
      </c>
      <c r="S534" s="1" t="str">
        <v>Northumberland</v>
      </c>
    </row>
    <row r="535" spans="1:19" x14ac:dyDescent="0.35">
      <c r="A535" s="1">
        <v>125239603</v>
      </c>
      <c r="B535" s="1">
        <v>458</v>
      </c>
      <c r="C535" s="1" t="s">
        <v>3400</v>
      </c>
      <c r="D535" s="1" t="s">
        <v>205</v>
      </c>
      <c r="E535" s="1" t="s">
        <v>269</v>
      </c>
      <c r="H535" s="1" t="str">
        <f t="shared" si="40"/>
        <v>Wallingford Swarthmore</v>
      </c>
      <c r="I535" s="1">
        <f t="shared" si="41"/>
        <v>125239603</v>
      </c>
      <c r="J535" s="1">
        <f t="shared" si="42"/>
        <v>458</v>
      </c>
      <c r="K535" s="1" t="str">
        <f t="shared" si="43"/>
        <v>Southeastern</v>
      </c>
      <c r="L535" s="1" t="str">
        <f t="shared" si="44"/>
        <v>Delaware</v>
      </c>
      <c r="O535" s="1" t="str">
        <v>Warwick</v>
      </c>
      <c r="P535" s="1">
        <v>113369003</v>
      </c>
      <c r="Q535" s="1">
        <v>461</v>
      </c>
      <c r="R535" s="1" t="str">
        <v>Southern</v>
      </c>
      <c r="S535" s="1" t="str">
        <v>Lancaster</v>
      </c>
    </row>
    <row r="536" spans="1:19" x14ac:dyDescent="0.35">
      <c r="A536" s="1">
        <v>125239652</v>
      </c>
      <c r="B536" s="1">
        <v>484</v>
      </c>
      <c r="C536" s="1" t="s">
        <v>3401</v>
      </c>
      <c r="D536" s="1" t="s">
        <v>205</v>
      </c>
      <c r="E536" s="1" t="s">
        <v>269</v>
      </c>
      <c r="H536" s="1" t="str">
        <f t="shared" si="40"/>
        <v>William Penn</v>
      </c>
      <c r="I536" s="1">
        <f t="shared" si="41"/>
        <v>125239652</v>
      </c>
      <c r="J536" s="1">
        <f t="shared" si="42"/>
        <v>484</v>
      </c>
      <c r="K536" s="1" t="str">
        <f t="shared" si="43"/>
        <v>Southeastern</v>
      </c>
      <c r="L536" s="1" t="str">
        <f t="shared" si="44"/>
        <v>Delaware</v>
      </c>
      <c r="O536" s="1" t="str">
        <v>Washington</v>
      </c>
      <c r="P536" s="1">
        <v>101638803</v>
      </c>
      <c r="Q536" s="1">
        <v>462</v>
      </c>
      <c r="R536" s="1" t="str">
        <v>Southwestern</v>
      </c>
      <c r="S536" s="1" t="str">
        <v>Washington</v>
      </c>
    </row>
    <row r="537" spans="1:19" x14ac:dyDescent="0.35">
      <c r="A537" s="1">
        <v>126514007</v>
      </c>
      <c r="B537" s="1">
        <v>562</v>
      </c>
      <c r="C537" s="1" t="s">
        <v>675</v>
      </c>
      <c r="D537" s="1" t="s">
        <v>205</v>
      </c>
      <c r="E537" s="1" t="s">
        <v>495</v>
      </c>
      <c r="H537" s="1" t="str">
        <f t="shared" si="40"/>
        <v>Philadelphia AVTS</v>
      </c>
      <c r="I537" s="1">
        <f t="shared" si="41"/>
        <v>126514007</v>
      </c>
      <c r="J537" s="1">
        <f t="shared" si="42"/>
        <v>562</v>
      </c>
      <c r="K537" s="1" t="str">
        <f t="shared" si="43"/>
        <v>Southeastern</v>
      </c>
      <c r="L537" s="1" t="str">
        <f t="shared" si="44"/>
        <v>Philadelphia</v>
      </c>
      <c r="O537" s="1" t="str">
        <v>Wattsburg Area</v>
      </c>
      <c r="P537" s="1">
        <v>105259703</v>
      </c>
      <c r="Q537" s="1">
        <v>463</v>
      </c>
      <c r="R537" s="1" t="str">
        <v>Northwestern</v>
      </c>
      <c r="S537" s="1" t="str">
        <v>Erie</v>
      </c>
    </row>
    <row r="538" spans="1:19" x14ac:dyDescent="0.35">
      <c r="A538" s="1">
        <v>126515001</v>
      </c>
      <c r="B538" s="1">
        <v>335</v>
      </c>
      <c r="C538" s="1" t="s">
        <v>3402</v>
      </c>
      <c r="D538" s="1" t="s">
        <v>205</v>
      </c>
      <c r="E538" s="1" t="s">
        <v>495</v>
      </c>
      <c r="H538" s="1" t="str">
        <f t="shared" si="40"/>
        <v>Philadelphia City</v>
      </c>
      <c r="I538" s="1">
        <f t="shared" si="41"/>
        <v>126515001</v>
      </c>
      <c r="J538" s="1">
        <f t="shared" si="42"/>
        <v>335</v>
      </c>
      <c r="K538" s="1" t="str">
        <f t="shared" si="43"/>
        <v>Southeastern</v>
      </c>
      <c r="L538" s="1" t="str">
        <f t="shared" si="44"/>
        <v>Philadelphia</v>
      </c>
      <c r="O538" s="1" t="str">
        <v>Wayne Highlands</v>
      </c>
      <c r="P538" s="1">
        <v>119648703</v>
      </c>
      <c r="Q538" s="1">
        <v>464</v>
      </c>
      <c r="R538" s="1" t="str">
        <v>Northeastern</v>
      </c>
      <c r="S538" s="1" t="str">
        <v>Wayne</v>
      </c>
    </row>
    <row r="539" spans="1:19" x14ac:dyDescent="0.35">
      <c r="A539" s="1">
        <v>127040503</v>
      </c>
      <c r="B539" s="1">
        <v>4</v>
      </c>
      <c r="C539" s="1" t="s">
        <v>3403</v>
      </c>
      <c r="D539" s="1" t="s">
        <v>96</v>
      </c>
      <c r="E539" s="1" t="s">
        <v>95</v>
      </c>
      <c r="H539" s="1" t="str">
        <f t="shared" si="40"/>
        <v>Aliquippa</v>
      </c>
      <c r="I539" s="1">
        <f t="shared" si="41"/>
        <v>127040503</v>
      </c>
      <c r="J539" s="1">
        <f t="shared" si="42"/>
        <v>4</v>
      </c>
      <c r="K539" s="1" t="str">
        <f t="shared" si="43"/>
        <v>Midwestern</v>
      </c>
      <c r="L539" s="1" t="str">
        <f t="shared" si="44"/>
        <v>Beaver</v>
      </c>
      <c r="O539" s="1" t="str">
        <v>Waynesboro Area</v>
      </c>
      <c r="P539" s="1">
        <v>112289003</v>
      </c>
      <c r="Q539" s="1">
        <v>465</v>
      </c>
      <c r="R539" s="1" t="str">
        <v>Southern</v>
      </c>
      <c r="S539" s="1" t="str">
        <v>Franklin</v>
      </c>
    </row>
    <row r="540" spans="1:19" x14ac:dyDescent="0.35">
      <c r="A540" s="1">
        <v>127040703</v>
      </c>
      <c r="B540" s="1">
        <v>9</v>
      </c>
      <c r="C540" s="1" t="s">
        <v>3404</v>
      </c>
      <c r="D540" s="1" t="s">
        <v>96</v>
      </c>
      <c r="E540" s="1" t="s">
        <v>95</v>
      </c>
      <c r="H540" s="1" t="str">
        <f t="shared" si="40"/>
        <v>Ambridge Area</v>
      </c>
      <c r="I540" s="1">
        <f t="shared" si="41"/>
        <v>127040703</v>
      </c>
      <c r="J540" s="1">
        <f t="shared" si="42"/>
        <v>9</v>
      </c>
      <c r="K540" s="1" t="str">
        <f t="shared" si="43"/>
        <v>Midwestern</v>
      </c>
      <c r="L540" s="1" t="str">
        <f t="shared" si="44"/>
        <v>Beaver</v>
      </c>
      <c r="O540" s="1" t="str">
        <v>Weatherly Area</v>
      </c>
      <c r="P540" s="1">
        <v>121139004</v>
      </c>
      <c r="Q540" s="1">
        <v>466</v>
      </c>
      <c r="R540" s="1" t="str">
        <v>Eastern</v>
      </c>
      <c r="S540" s="1" t="str">
        <v>Carbon</v>
      </c>
    </row>
    <row r="541" spans="1:19" x14ac:dyDescent="0.35">
      <c r="A541" s="1">
        <v>127041203</v>
      </c>
      <c r="B541" s="1">
        <v>22</v>
      </c>
      <c r="C541" s="1" t="s">
        <v>3405</v>
      </c>
      <c r="D541" s="1" t="s">
        <v>96</v>
      </c>
      <c r="E541" s="1" t="s">
        <v>95</v>
      </c>
      <c r="H541" s="1" t="str">
        <f t="shared" si="40"/>
        <v>Beaver Area</v>
      </c>
      <c r="I541" s="1">
        <f t="shared" si="41"/>
        <v>127041203</v>
      </c>
      <c r="J541" s="1">
        <f t="shared" si="42"/>
        <v>22</v>
      </c>
      <c r="K541" s="1" t="str">
        <f t="shared" si="43"/>
        <v>Midwestern</v>
      </c>
      <c r="L541" s="1" t="str">
        <f t="shared" si="44"/>
        <v>Beaver</v>
      </c>
      <c r="O541" s="1" t="str">
        <v>Wellsboro Area</v>
      </c>
      <c r="P541" s="1">
        <v>117598503</v>
      </c>
      <c r="Q541" s="1">
        <v>467</v>
      </c>
      <c r="R541" s="1" t="str">
        <v>Central</v>
      </c>
      <c r="S541" s="1" t="str">
        <v>Tioga</v>
      </c>
    </row>
    <row r="542" spans="1:19" x14ac:dyDescent="0.35">
      <c r="A542" s="1">
        <v>127041307</v>
      </c>
      <c r="B542" s="1">
        <v>504</v>
      </c>
      <c r="C542" s="1" t="s">
        <v>622</v>
      </c>
      <c r="D542" s="1" t="s">
        <v>96</v>
      </c>
      <c r="E542" s="1" t="s">
        <v>95</v>
      </c>
      <c r="H542" s="1" t="str">
        <f t="shared" si="40"/>
        <v>Beaver County CTC</v>
      </c>
      <c r="I542" s="1">
        <f t="shared" si="41"/>
        <v>127041307</v>
      </c>
      <c r="J542" s="1">
        <f t="shared" si="42"/>
        <v>504</v>
      </c>
      <c r="K542" s="1" t="str">
        <f t="shared" si="43"/>
        <v>Midwestern</v>
      </c>
      <c r="L542" s="1" t="str">
        <f t="shared" si="44"/>
        <v>Beaver</v>
      </c>
      <c r="O542" s="1" t="str">
        <v>West Allegheny</v>
      </c>
      <c r="P542" s="1">
        <v>103029403</v>
      </c>
      <c r="Q542" s="1">
        <v>468</v>
      </c>
      <c r="R542" s="1" t="str">
        <v>Western</v>
      </c>
      <c r="S542" s="1" t="str">
        <v>Allegheny</v>
      </c>
    </row>
    <row r="543" spans="1:19" x14ac:dyDescent="0.35">
      <c r="A543" s="1">
        <v>127041503</v>
      </c>
      <c r="B543" s="1">
        <v>36</v>
      </c>
      <c r="C543" s="1" t="s">
        <v>3406</v>
      </c>
      <c r="D543" s="1" t="s">
        <v>96</v>
      </c>
      <c r="E543" s="1" t="s">
        <v>95</v>
      </c>
      <c r="H543" s="1" t="str">
        <f t="shared" si="40"/>
        <v>Big Beaver Falls Area</v>
      </c>
      <c r="I543" s="1">
        <f t="shared" si="41"/>
        <v>127041503</v>
      </c>
      <c r="J543" s="1">
        <f t="shared" si="42"/>
        <v>36</v>
      </c>
      <c r="K543" s="1" t="str">
        <f t="shared" si="43"/>
        <v>Midwestern</v>
      </c>
      <c r="L543" s="1" t="str">
        <f t="shared" si="44"/>
        <v>Beaver</v>
      </c>
      <c r="O543" s="1" t="str">
        <v>West Branch Area</v>
      </c>
      <c r="P543" s="1">
        <v>110179003</v>
      </c>
      <c r="Q543" s="1">
        <v>469</v>
      </c>
      <c r="R543" s="1" t="str">
        <v>Central</v>
      </c>
      <c r="S543" s="1" t="str">
        <v>Clearfield</v>
      </c>
    </row>
    <row r="544" spans="1:19" x14ac:dyDescent="0.35">
      <c r="A544" s="1">
        <v>127041603</v>
      </c>
      <c r="B544" s="1">
        <v>38</v>
      </c>
      <c r="C544" s="1" t="s">
        <v>3407</v>
      </c>
      <c r="D544" s="1" t="s">
        <v>96</v>
      </c>
      <c r="E544" s="1" t="s">
        <v>95</v>
      </c>
      <c r="H544" s="1" t="str">
        <f t="shared" si="40"/>
        <v>Blackhawk</v>
      </c>
      <c r="I544" s="1">
        <f t="shared" si="41"/>
        <v>127041603</v>
      </c>
      <c r="J544" s="1">
        <f t="shared" si="42"/>
        <v>38</v>
      </c>
      <c r="K544" s="1" t="str">
        <f t="shared" si="43"/>
        <v>Midwestern</v>
      </c>
      <c r="L544" s="1" t="str">
        <f t="shared" si="44"/>
        <v>Beaver</v>
      </c>
      <c r="O544" s="1" t="str">
        <v>West Chester Area</v>
      </c>
      <c r="P544" s="1">
        <v>124159002</v>
      </c>
      <c r="Q544" s="1">
        <v>470</v>
      </c>
      <c r="R544" s="1" t="str">
        <v>Southeastern</v>
      </c>
      <c r="S544" s="1" t="str">
        <v>Chester</v>
      </c>
    </row>
    <row r="545" spans="1:19" x14ac:dyDescent="0.35">
      <c r="A545" s="1">
        <v>127042003</v>
      </c>
      <c r="B545" s="1">
        <v>75</v>
      </c>
      <c r="C545" s="1" t="s">
        <v>3408</v>
      </c>
      <c r="D545" s="1" t="s">
        <v>96</v>
      </c>
      <c r="E545" s="1" t="s">
        <v>95</v>
      </c>
      <c r="H545" s="1" t="str">
        <f t="shared" si="40"/>
        <v>Central Valley</v>
      </c>
      <c r="I545" s="1">
        <f t="shared" si="41"/>
        <v>127042003</v>
      </c>
      <c r="J545" s="1">
        <f t="shared" si="42"/>
        <v>75</v>
      </c>
      <c r="K545" s="1" t="str">
        <f t="shared" si="43"/>
        <v>Midwestern</v>
      </c>
      <c r="L545" s="1" t="str">
        <f t="shared" si="44"/>
        <v>Beaver</v>
      </c>
      <c r="O545" s="1" t="str">
        <v>West Greene</v>
      </c>
      <c r="P545" s="1">
        <v>101308503</v>
      </c>
      <c r="Q545" s="1">
        <v>471</v>
      </c>
      <c r="R545" s="1" t="str">
        <v>Southwestern</v>
      </c>
      <c r="S545" s="1" t="str">
        <v>Greene</v>
      </c>
    </row>
    <row r="546" spans="1:19" x14ac:dyDescent="0.35">
      <c r="A546" s="1">
        <v>127042853</v>
      </c>
      <c r="B546" s="1">
        <v>159</v>
      </c>
      <c r="C546" s="1" t="s">
        <v>3409</v>
      </c>
      <c r="D546" s="1" t="s">
        <v>96</v>
      </c>
      <c r="E546" s="1" t="s">
        <v>95</v>
      </c>
      <c r="H546" s="1" t="str">
        <f t="shared" si="40"/>
        <v>Freedom Area</v>
      </c>
      <c r="I546" s="1">
        <f t="shared" si="41"/>
        <v>127042853</v>
      </c>
      <c r="J546" s="1">
        <f t="shared" si="42"/>
        <v>159</v>
      </c>
      <c r="K546" s="1" t="str">
        <f t="shared" si="43"/>
        <v>Midwestern</v>
      </c>
      <c r="L546" s="1" t="str">
        <f t="shared" si="44"/>
        <v>Beaver</v>
      </c>
      <c r="O546" s="1" t="str">
        <v>West Jefferson Hills</v>
      </c>
      <c r="P546" s="1">
        <v>103029553</v>
      </c>
      <c r="Q546" s="1">
        <v>472</v>
      </c>
      <c r="R546" s="1" t="str">
        <v>Western</v>
      </c>
      <c r="S546" s="1" t="str">
        <v>Allegheny</v>
      </c>
    </row>
    <row r="547" spans="1:19" x14ac:dyDescent="0.35">
      <c r="A547" s="1">
        <v>127044103</v>
      </c>
      <c r="B547" s="1">
        <v>195</v>
      </c>
      <c r="C547" s="1" t="s">
        <v>3410</v>
      </c>
      <c r="D547" s="1" t="s">
        <v>96</v>
      </c>
      <c r="E547" s="1" t="s">
        <v>95</v>
      </c>
      <c r="H547" s="1" t="str">
        <f t="shared" si="40"/>
        <v>Hopewell Area</v>
      </c>
      <c r="I547" s="1">
        <f t="shared" si="41"/>
        <v>127044103</v>
      </c>
      <c r="J547" s="1">
        <f t="shared" si="42"/>
        <v>195</v>
      </c>
      <c r="K547" s="1" t="str">
        <f t="shared" si="43"/>
        <v>Midwestern</v>
      </c>
      <c r="L547" s="1" t="str">
        <f t="shared" si="44"/>
        <v>Beaver</v>
      </c>
      <c r="O547" s="1" t="str">
        <v>West Middlesex Area</v>
      </c>
      <c r="P547" s="1">
        <v>104437503</v>
      </c>
      <c r="Q547" s="1">
        <v>473</v>
      </c>
      <c r="R547" s="1" t="str">
        <v>Midwestern</v>
      </c>
      <c r="S547" s="1" t="str">
        <v>Mercer</v>
      </c>
    </row>
    <row r="548" spans="1:19" x14ac:dyDescent="0.35">
      <c r="A548" s="1">
        <v>127045303</v>
      </c>
      <c r="B548" s="1">
        <v>251</v>
      </c>
      <c r="C548" s="1" t="s">
        <v>3411</v>
      </c>
      <c r="D548" s="1" t="s">
        <v>96</v>
      </c>
      <c r="E548" s="1" t="s">
        <v>95</v>
      </c>
      <c r="H548" s="1" t="str">
        <f t="shared" si="40"/>
        <v>Midland Borough</v>
      </c>
      <c r="I548" s="1">
        <f t="shared" si="41"/>
        <v>127045303</v>
      </c>
      <c r="J548" s="1">
        <f t="shared" si="42"/>
        <v>251</v>
      </c>
      <c r="K548" s="1" t="str">
        <f t="shared" si="43"/>
        <v>Midwestern</v>
      </c>
      <c r="L548" s="1" t="str">
        <f t="shared" si="44"/>
        <v>Beaver</v>
      </c>
      <c r="O548" s="1" t="str">
        <v>West Mifflin Area</v>
      </c>
      <c r="P548" s="1">
        <v>103029603</v>
      </c>
      <c r="Q548" s="1">
        <v>474</v>
      </c>
      <c r="R548" s="1" t="str">
        <v>Western</v>
      </c>
      <c r="S548" s="1" t="str">
        <v>Allegheny</v>
      </c>
    </row>
    <row r="549" spans="1:19" x14ac:dyDescent="0.35">
      <c r="A549" s="1">
        <v>127045653</v>
      </c>
      <c r="B549" s="1">
        <v>279</v>
      </c>
      <c r="C549" s="1" t="s">
        <v>3412</v>
      </c>
      <c r="D549" s="1" t="s">
        <v>96</v>
      </c>
      <c r="E549" s="1" t="s">
        <v>95</v>
      </c>
      <c r="H549" s="1" t="str">
        <f t="shared" si="40"/>
        <v>New Brighton Area</v>
      </c>
      <c r="I549" s="1">
        <f t="shared" si="41"/>
        <v>127045653</v>
      </c>
      <c r="J549" s="1">
        <f t="shared" si="42"/>
        <v>279</v>
      </c>
      <c r="K549" s="1" t="str">
        <f t="shared" si="43"/>
        <v>Midwestern</v>
      </c>
      <c r="L549" s="1" t="str">
        <f t="shared" si="44"/>
        <v>Beaver</v>
      </c>
      <c r="O549" s="1" t="str">
        <v>West Perry</v>
      </c>
      <c r="P549" s="1">
        <v>115508003</v>
      </c>
      <c r="Q549" s="1">
        <v>475</v>
      </c>
      <c r="R549" s="1" t="str">
        <v>Southern</v>
      </c>
      <c r="S549" s="1" t="str">
        <v>Perry</v>
      </c>
    </row>
    <row r="550" spans="1:19" x14ac:dyDescent="0.35">
      <c r="A550" s="1">
        <v>127045853</v>
      </c>
      <c r="B550" s="1">
        <v>364</v>
      </c>
      <c r="C550" s="1" t="s">
        <v>3413</v>
      </c>
      <c r="D550" s="1" t="s">
        <v>96</v>
      </c>
      <c r="E550" s="1" t="s">
        <v>95</v>
      </c>
      <c r="H550" s="1" t="str">
        <f t="shared" si="40"/>
        <v>Riverside Beaver County</v>
      </c>
      <c r="I550" s="1">
        <f t="shared" si="41"/>
        <v>127045853</v>
      </c>
      <c r="J550" s="1">
        <f t="shared" si="42"/>
        <v>364</v>
      </c>
      <c r="K550" s="1" t="str">
        <f t="shared" si="43"/>
        <v>Midwestern</v>
      </c>
      <c r="L550" s="1" t="str">
        <f t="shared" si="44"/>
        <v>Beaver</v>
      </c>
      <c r="O550" s="1" t="str">
        <v>West Shore</v>
      </c>
      <c r="P550" s="1">
        <v>115219002</v>
      </c>
      <c r="Q550" s="1">
        <v>476</v>
      </c>
      <c r="R550" s="1" t="str">
        <v>Southern</v>
      </c>
      <c r="S550" s="1" t="str">
        <v>York</v>
      </c>
    </row>
    <row r="551" spans="1:19" x14ac:dyDescent="0.35">
      <c r="A551" s="1">
        <v>127046903</v>
      </c>
      <c r="B551" s="1">
        <v>366</v>
      </c>
      <c r="C551" s="1" t="s">
        <v>3414</v>
      </c>
      <c r="D551" s="1" t="s">
        <v>96</v>
      </c>
      <c r="E551" s="1" t="s">
        <v>95</v>
      </c>
      <c r="H551" s="1" t="str">
        <f t="shared" si="40"/>
        <v>Rochester Area</v>
      </c>
      <c r="I551" s="1">
        <f t="shared" si="41"/>
        <v>127046903</v>
      </c>
      <c r="J551" s="1">
        <f t="shared" si="42"/>
        <v>366</v>
      </c>
      <c r="K551" s="1" t="str">
        <f t="shared" si="43"/>
        <v>Midwestern</v>
      </c>
      <c r="L551" s="1" t="str">
        <f t="shared" si="44"/>
        <v>Beaver</v>
      </c>
      <c r="O551" s="1" t="str">
        <v>West Side CTC</v>
      </c>
      <c r="P551" s="1">
        <v>118408707</v>
      </c>
      <c r="Q551" s="1">
        <v>574</v>
      </c>
      <c r="R551" s="1" t="str">
        <v>Northeastern</v>
      </c>
      <c r="S551" s="1" t="str">
        <v>Luzerne</v>
      </c>
    </row>
    <row r="552" spans="1:19" x14ac:dyDescent="0.35">
      <c r="A552" s="1">
        <v>127047404</v>
      </c>
      <c r="B552" s="1">
        <v>400</v>
      </c>
      <c r="C552" s="1" t="s">
        <v>3415</v>
      </c>
      <c r="D552" s="1" t="s">
        <v>96</v>
      </c>
      <c r="E552" s="1" t="s">
        <v>95</v>
      </c>
      <c r="H552" s="1" t="str">
        <f t="shared" si="40"/>
        <v>South Side Area</v>
      </c>
      <c r="I552" s="1">
        <f t="shared" si="41"/>
        <v>127047404</v>
      </c>
      <c r="J552" s="1">
        <f t="shared" si="42"/>
        <v>400</v>
      </c>
      <c r="K552" s="1" t="str">
        <f t="shared" si="43"/>
        <v>Midwestern</v>
      </c>
      <c r="L552" s="1" t="str">
        <f t="shared" si="44"/>
        <v>Beaver</v>
      </c>
      <c r="O552" s="1" t="str">
        <v>West York Area</v>
      </c>
      <c r="P552" s="1">
        <v>112678503</v>
      </c>
      <c r="Q552" s="1">
        <v>477</v>
      </c>
      <c r="R552" s="1" t="str">
        <v>Southern</v>
      </c>
      <c r="S552" s="1" t="str">
        <v>York</v>
      </c>
    </row>
    <row r="553" spans="1:19" x14ac:dyDescent="0.35">
      <c r="A553" s="1">
        <v>127049303</v>
      </c>
      <c r="B553" s="1">
        <v>478</v>
      </c>
      <c r="C553" s="1" t="s">
        <v>3416</v>
      </c>
      <c r="D553" s="1" t="s">
        <v>96</v>
      </c>
      <c r="E553" s="1" t="s">
        <v>95</v>
      </c>
      <c r="H553" s="1" t="str">
        <f t="shared" si="40"/>
        <v>Western Beaver County</v>
      </c>
      <c r="I553" s="1">
        <f t="shared" si="41"/>
        <v>127049303</v>
      </c>
      <c r="J553" s="1">
        <f t="shared" si="42"/>
        <v>478</v>
      </c>
      <c r="K553" s="1" t="str">
        <f t="shared" si="43"/>
        <v>Midwestern</v>
      </c>
      <c r="L553" s="1" t="str">
        <f t="shared" si="44"/>
        <v>Beaver</v>
      </c>
      <c r="O553" s="1" t="str">
        <v>Western Area CTC</v>
      </c>
      <c r="P553" s="1">
        <v>101638907</v>
      </c>
      <c r="Q553" s="1">
        <v>575</v>
      </c>
      <c r="R553" s="1" t="str">
        <v>Southwestern</v>
      </c>
      <c r="S553" s="1" t="str">
        <v>Washington</v>
      </c>
    </row>
    <row r="554" spans="1:19" x14ac:dyDescent="0.35">
      <c r="A554" s="1">
        <v>128030603</v>
      </c>
      <c r="B554" s="1">
        <v>12</v>
      </c>
      <c r="C554" s="1" t="s">
        <v>3417</v>
      </c>
      <c r="D554" s="1" t="s">
        <v>90</v>
      </c>
      <c r="E554" s="1" t="s">
        <v>89</v>
      </c>
      <c r="H554" s="1" t="str">
        <f t="shared" si="40"/>
        <v>Apollo-Ridge</v>
      </c>
      <c r="I554" s="1">
        <f t="shared" si="41"/>
        <v>128030603</v>
      </c>
      <c r="J554" s="1">
        <f t="shared" si="42"/>
        <v>12</v>
      </c>
      <c r="K554" s="1" t="str">
        <f t="shared" si="43"/>
        <v>Central-Western</v>
      </c>
      <c r="L554" s="1" t="str">
        <f t="shared" si="44"/>
        <v>Armstrong</v>
      </c>
      <c r="O554" s="1" t="str">
        <v>Western Beaver County</v>
      </c>
      <c r="P554" s="1">
        <v>127049303</v>
      </c>
      <c r="Q554" s="1">
        <v>478</v>
      </c>
      <c r="R554" s="1" t="str">
        <v>Midwestern</v>
      </c>
      <c r="S554" s="1" t="str">
        <v>Beaver</v>
      </c>
    </row>
    <row r="555" spans="1:19" x14ac:dyDescent="0.35">
      <c r="A555" s="1">
        <v>128030852</v>
      </c>
      <c r="B555" s="1">
        <v>13</v>
      </c>
      <c r="C555" s="1" t="s">
        <v>89</v>
      </c>
      <c r="D555" s="1" t="s">
        <v>90</v>
      </c>
      <c r="E555" s="1" t="s">
        <v>89</v>
      </c>
      <c r="H555" s="1" t="str">
        <f t="shared" si="40"/>
        <v>Armstrong</v>
      </c>
      <c r="I555" s="1">
        <f t="shared" si="41"/>
        <v>128030852</v>
      </c>
      <c r="J555" s="1">
        <f t="shared" si="42"/>
        <v>13</v>
      </c>
      <c r="K555" s="1" t="str">
        <f t="shared" si="43"/>
        <v>Central-Western</v>
      </c>
      <c r="L555" s="1" t="str">
        <f t="shared" si="44"/>
        <v>Armstrong</v>
      </c>
      <c r="O555" s="1" t="str">
        <v>Western Montgomery CTC</v>
      </c>
      <c r="P555" s="1">
        <v>123469007</v>
      </c>
      <c r="Q555" s="1">
        <v>576</v>
      </c>
      <c r="R555" s="1" t="str">
        <v>Mideastern</v>
      </c>
      <c r="S555" s="1" t="str">
        <v>Montgomery</v>
      </c>
    </row>
    <row r="556" spans="1:19" x14ac:dyDescent="0.35">
      <c r="A556" s="1">
        <v>128033053</v>
      </c>
      <c r="B556" s="1">
        <v>160</v>
      </c>
      <c r="C556" s="1" t="s">
        <v>3418</v>
      </c>
      <c r="D556" s="1" t="s">
        <v>90</v>
      </c>
      <c r="E556" s="1" t="s">
        <v>89</v>
      </c>
      <c r="H556" s="1" t="str">
        <f t="shared" si="40"/>
        <v>Freeport Area</v>
      </c>
      <c r="I556" s="1">
        <f t="shared" si="41"/>
        <v>128033053</v>
      </c>
      <c r="J556" s="1">
        <f t="shared" si="42"/>
        <v>160</v>
      </c>
      <c r="K556" s="1" t="str">
        <f t="shared" si="43"/>
        <v>Central-Western</v>
      </c>
      <c r="L556" s="1" t="str">
        <f t="shared" si="44"/>
        <v>Armstrong</v>
      </c>
      <c r="O556" s="1" t="str">
        <v>Western Wayne</v>
      </c>
      <c r="P556" s="1">
        <v>119648903</v>
      </c>
      <c r="Q556" s="1">
        <v>479</v>
      </c>
      <c r="R556" s="1" t="str">
        <v>Northeastern</v>
      </c>
      <c r="S556" s="1" t="str">
        <v>Wayne</v>
      </c>
    </row>
    <row r="557" spans="1:19" x14ac:dyDescent="0.35">
      <c r="A557" s="1">
        <v>128034503</v>
      </c>
      <c r="B557" s="1">
        <v>226</v>
      </c>
      <c r="C557" s="1" t="s">
        <v>3419</v>
      </c>
      <c r="D557" s="1" t="s">
        <v>90</v>
      </c>
      <c r="E557" s="1" t="s">
        <v>89</v>
      </c>
      <c r="H557" s="1" t="str">
        <f t="shared" si="40"/>
        <v>Leechburg Area</v>
      </c>
      <c r="I557" s="1">
        <f t="shared" si="41"/>
        <v>128034503</v>
      </c>
      <c r="J557" s="1">
        <f t="shared" si="42"/>
        <v>226</v>
      </c>
      <c r="K557" s="1" t="str">
        <f t="shared" si="43"/>
        <v>Central-Western</v>
      </c>
      <c r="L557" s="1" t="str">
        <f t="shared" si="44"/>
        <v>Armstrong</v>
      </c>
      <c r="O557" s="1" t="str">
        <v>Westmont Hilltop</v>
      </c>
      <c r="P557" s="1">
        <v>108118503</v>
      </c>
      <c r="Q557" s="1">
        <v>480</v>
      </c>
      <c r="R557" s="1" t="str">
        <v>Central-Western</v>
      </c>
      <c r="S557" s="1" t="str">
        <v>Cambria</v>
      </c>
    </row>
    <row r="558" spans="1:19" x14ac:dyDescent="0.35">
      <c r="A558" s="1">
        <v>128034607</v>
      </c>
      <c r="B558" s="1">
        <v>547</v>
      </c>
      <c r="C558" s="1" t="s">
        <v>621</v>
      </c>
      <c r="D558" s="1" t="s">
        <v>90</v>
      </c>
      <c r="E558" s="1" t="s">
        <v>89</v>
      </c>
      <c r="H558" s="1" t="str">
        <f t="shared" si="40"/>
        <v>Lenape Tech</v>
      </c>
      <c r="I558" s="1">
        <f t="shared" si="41"/>
        <v>128034607</v>
      </c>
      <c r="J558" s="1">
        <f t="shared" si="42"/>
        <v>547</v>
      </c>
      <c r="K558" s="1" t="str">
        <f t="shared" si="43"/>
        <v>Central-Western</v>
      </c>
      <c r="L558" s="1" t="str">
        <f t="shared" si="44"/>
        <v>Armstrong</v>
      </c>
      <c r="O558" s="1" t="str">
        <v>Whitehall-Coplay</v>
      </c>
      <c r="P558" s="1">
        <v>121397803</v>
      </c>
      <c r="Q558" s="1">
        <v>481</v>
      </c>
      <c r="R558" s="1" t="str">
        <v>Eastern</v>
      </c>
      <c r="S558" s="1" t="str">
        <v>Lehigh</v>
      </c>
    </row>
    <row r="559" spans="1:19" x14ac:dyDescent="0.35">
      <c r="A559" s="1">
        <v>128321103</v>
      </c>
      <c r="B559" s="1">
        <v>40</v>
      </c>
      <c r="C559" s="1" t="s">
        <v>3420</v>
      </c>
      <c r="D559" s="1" t="s">
        <v>90</v>
      </c>
      <c r="E559" s="1" t="s">
        <v>334</v>
      </c>
      <c r="H559" s="1" t="str">
        <f t="shared" si="40"/>
        <v>Blairsville-Saltsburg</v>
      </c>
      <c r="I559" s="1">
        <f t="shared" si="41"/>
        <v>128321103</v>
      </c>
      <c r="J559" s="1">
        <f t="shared" si="42"/>
        <v>40</v>
      </c>
      <c r="K559" s="1" t="str">
        <f t="shared" si="43"/>
        <v>Central-Western</v>
      </c>
      <c r="L559" s="1" t="str">
        <f t="shared" si="44"/>
        <v>Indiana</v>
      </c>
      <c r="O559" s="1" t="str">
        <v>Wilkes-Barre Area</v>
      </c>
      <c r="P559" s="1">
        <v>118408852</v>
      </c>
      <c r="Q559" s="1">
        <v>482</v>
      </c>
      <c r="R559" s="1" t="str">
        <v>Northeastern</v>
      </c>
      <c r="S559" s="1" t="str">
        <v>Luzerne</v>
      </c>
    </row>
    <row r="560" spans="1:19" x14ac:dyDescent="0.35">
      <c r="A560" s="1">
        <v>128323303</v>
      </c>
      <c r="B560" s="1">
        <v>194</v>
      </c>
      <c r="C560" s="1" t="s">
        <v>3421</v>
      </c>
      <c r="D560" s="1" t="s">
        <v>90</v>
      </c>
      <c r="E560" s="1" t="s">
        <v>334</v>
      </c>
      <c r="H560" s="1" t="str">
        <f t="shared" si="40"/>
        <v>Homer Center</v>
      </c>
      <c r="I560" s="1">
        <f t="shared" si="41"/>
        <v>128323303</v>
      </c>
      <c r="J560" s="1">
        <f t="shared" si="42"/>
        <v>194</v>
      </c>
      <c r="K560" s="1" t="str">
        <f t="shared" si="43"/>
        <v>Central-Western</v>
      </c>
      <c r="L560" s="1" t="str">
        <f t="shared" si="44"/>
        <v>Indiana</v>
      </c>
      <c r="O560" s="1" t="str">
        <v>Wilkes-Barre Area CTC</v>
      </c>
      <c r="P560" s="1">
        <v>118408607</v>
      </c>
      <c r="Q560" s="1">
        <v>577</v>
      </c>
      <c r="R560" s="1" t="str">
        <v>Northeastern</v>
      </c>
      <c r="S560" s="1" t="str">
        <v>Luzerne</v>
      </c>
    </row>
    <row r="561" spans="1:19" x14ac:dyDescent="0.35">
      <c r="A561" s="1">
        <v>128323703</v>
      </c>
      <c r="B561" s="1">
        <v>197</v>
      </c>
      <c r="C561" s="1" t="s">
        <v>3422</v>
      </c>
      <c r="D561" s="1" t="s">
        <v>90</v>
      </c>
      <c r="E561" s="1" t="s">
        <v>334</v>
      </c>
      <c r="H561" s="1" t="str">
        <f t="shared" si="40"/>
        <v>Indiana Area</v>
      </c>
      <c r="I561" s="1">
        <f t="shared" si="41"/>
        <v>128323703</v>
      </c>
      <c r="J561" s="1">
        <f t="shared" si="42"/>
        <v>197</v>
      </c>
      <c r="K561" s="1" t="str">
        <f t="shared" si="43"/>
        <v>Central-Western</v>
      </c>
      <c r="L561" s="1" t="str">
        <f t="shared" si="44"/>
        <v>Indiana</v>
      </c>
      <c r="O561" s="1" t="str">
        <v>Wilkinsburg Borough</v>
      </c>
      <c r="P561" s="1">
        <v>103029803</v>
      </c>
      <c r="Q561" s="1">
        <v>483</v>
      </c>
      <c r="R561" s="1" t="str">
        <v>Western</v>
      </c>
      <c r="S561" s="1" t="str">
        <v>Allegheny</v>
      </c>
    </row>
    <row r="562" spans="1:19" x14ac:dyDescent="0.35">
      <c r="A562" s="1">
        <v>128324207</v>
      </c>
      <c r="B562" s="1">
        <v>540</v>
      </c>
      <c r="C562" s="1" t="s">
        <v>653</v>
      </c>
      <c r="D562" s="1" t="s">
        <v>90</v>
      </c>
      <c r="E562" s="1" t="s">
        <v>334</v>
      </c>
      <c r="H562" s="1" t="str">
        <f t="shared" si="40"/>
        <v>Indiana County Technology Center</v>
      </c>
      <c r="I562" s="1">
        <f t="shared" si="41"/>
        <v>128324207</v>
      </c>
      <c r="J562" s="1">
        <f t="shared" si="42"/>
        <v>540</v>
      </c>
      <c r="K562" s="1" t="str">
        <f t="shared" si="43"/>
        <v>Central-Western</v>
      </c>
      <c r="L562" s="1" t="str">
        <f t="shared" si="44"/>
        <v>Indiana</v>
      </c>
      <c r="O562" s="1" t="str">
        <v>William Penn</v>
      </c>
      <c r="P562" s="1">
        <v>125239652</v>
      </c>
      <c r="Q562" s="1">
        <v>484</v>
      </c>
      <c r="R562" s="1" t="str">
        <v>Southeastern</v>
      </c>
      <c r="S562" s="1" t="str">
        <v>Delaware</v>
      </c>
    </row>
    <row r="563" spans="1:19" x14ac:dyDescent="0.35">
      <c r="A563" s="1">
        <v>128325203</v>
      </c>
      <c r="B563" s="1">
        <v>239</v>
      </c>
      <c r="C563" s="1" t="s">
        <v>3423</v>
      </c>
      <c r="D563" s="1" t="s">
        <v>90</v>
      </c>
      <c r="E563" s="1" t="s">
        <v>334</v>
      </c>
      <c r="H563" s="1" t="str">
        <f t="shared" si="40"/>
        <v>Marion Center Area</v>
      </c>
      <c r="I563" s="1">
        <f t="shared" si="41"/>
        <v>128325203</v>
      </c>
      <c r="J563" s="1">
        <f t="shared" si="42"/>
        <v>239</v>
      </c>
      <c r="K563" s="1" t="str">
        <f t="shared" si="43"/>
        <v>Central-Western</v>
      </c>
      <c r="L563" s="1" t="str">
        <f t="shared" si="44"/>
        <v>Indiana</v>
      </c>
      <c r="O563" s="1" t="str">
        <v>Williams Valley</v>
      </c>
      <c r="P563" s="1">
        <v>129548803</v>
      </c>
      <c r="Q563" s="1">
        <v>485</v>
      </c>
      <c r="R563" s="1" t="str">
        <v>Eastern</v>
      </c>
      <c r="S563" s="1" t="str">
        <v>Schuylkill</v>
      </c>
    </row>
    <row r="564" spans="1:19" x14ac:dyDescent="0.35">
      <c r="A564" s="1">
        <v>128326303</v>
      </c>
      <c r="B564" s="1">
        <v>329</v>
      </c>
      <c r="C564" s="1" t="s">
        <v>3424</v>
      </c>
      <c r="D564" s="1" t="s">
        <v>90</v>
      </c>
      <c r="E564" s="1" t="s">
        <v>334</v>
      </c>
      <c r="H564" s="1" t="str">
        <f t="shared" si="40"/>
        <v>Penns Manor Area</v>
      </c>
      <c r="I564" s="1">
        <f t="shared" si="41"/>
        <v>128326303</v>
      </c>
      <c r="J564" s="1">
        <f t="shared" si="42"/>
        <v>329</v>
      </c>
      <c r="K564" s="1" t="str">
        <f t="shared" si="43"/>
        <v>Central-Western</v>
      </c>
      <c r="L564" s="1" t="str">
        <f t="shared" si="44"/>
        <v>Indiana</v>
      </c>
      <c r="O564" s="1" t="str">
        <v>Williamsburg Community</v>
      </c>
      <c r="P564" s="1">
        <v>108079004</v>
      </c>
      <c r="Q564" s="1">
        <v>486</v>
      </c>
      <c r="R564" s="1" t="str">
        <v>Central</v>
      </c>
      <c r="S564" s="1" t="str">
        <v>Blair</v>
      </c>
    </row>
    <row r="565" spans="1:19" x14ac:dyDescent="0.35">
      <c r="A565" s="1">
        <v>128327303</v>
      </c>
      <c r="B565" s="1">
        <v>351</v>
      </c>
      <c r="C565" s="1" t="s">
        <v>3425</v>
      </c>
      <c r="D565" s="1" t="s">
        <v>90</v>
      </c>
      <c r="E565" s="1" t="s">
        <v>334</v>
      </c>
      <c r="H565" s="1" t="str">
        <f t="shared" si="40"/>
        <v>Purchase Line</v>
      </c>
      <c r="I565" s="1">
        <f t="shared" si="41"/>
        <v>128327303</v>
      </c>
      <c r="J565" s="1">
        <f t="shared" si="42"/>
        <v>351</v>
      </c>
      <c r="K565" s="1" t="str">
        <f t="shared" si="43"/>
        <v>Central-Western</v>
      </c>
      <c r="L565" s="1" t="str">
        <f t="shared" si="44"/>
        <v>Indiana</v>
      </c>
      <c r="O565" s="1" t="str">
        <v>Williamsport Area</v>
      </c>
      <c r="P565" s="1">
        <v>117417202</v>
      </c>
      <c r="Q565" s="1">
        <v>487</v>
      </c>
      <c r="R565" s="1" t="str">
        <v>Central</v>
      </c>
      <c r="S565" s="1" t="str">
        <v>Lycoming</v>
      </c>
    </row>
    <row r="566" spans="1:19" x14ac:dyDescent="0.35">
      <c r="A566" s="1">
        <v>128328003</v>
      </c>
      <c r="B566" s="1">
        <v>446</v>
      </c>
      <c r="C566" s="1" t="s">
        <v>3426</v>
      </c>
      <c r="D566" s="1" t="s">
        <v>90</v>
      </c>
      <c r="E566" s="1" t="s">
        <v>334</v>
      </c>
      <c r="H566" s="1" t="str">
        <f t="shared" si="40"/>
        <v>United</v>
      </c>
      <c r="I566" s="1">
        <f t="shared" si="41"/>
        <v>128328003</v>
      </c>
      <c r="J566" s="1">
        <f t="shared" si="42"/>
        <v>446</v>
      </c>
      <c r="K566" s="1" t="str">
        <f t="shared" si="43"/>
        <v>Central-Western</v>
      </c>
      <c r="L566" s="1" t="str">
        <f t="shared" si="44"/>
        <v>Indiana</v>
      </c>
      <c r="O566" s="1" t="str">
        <v>Wilmington Area</v>
      </c>
      <c r="P566" s="1">
        <v>104378003</v>
      </c>
      <c r="Q566" s="1">
        <v>488</v>
      </c>
      <c r="R566" s="1" t="str">
        <v>Midwestern</v>
      </c>
      <c r="S566" s="1" t="str">
        <v>Lawrence</v>
      </c>
    </row>
    <row r="567" spans="1:19" x14ac:dyDescent="0.35">
      <c r="A567" s="1">
        <v>129540803</v>
      </c>
      <c r="B567" s="1">
        <v>42</v>
      </c>
      <c r="C567" s="1" t="s">
        <v>3427</v>
      </c>
      <c r="D567" s="1" t="s">
        <v>118</v>
      </c>
      <c r="E567" s="1" t="s">
        <v>506</v>
      </c>
      <c r="H567" s="1" t="str">
        <f t="shared" si="40"/>
        <v>Blue Mountain</v>
      </c>
      <c r="I567" s="1">
        <f t="shared" si="41"/>
        <v>129540803</v>
      </c>
      <c r="J567" s="1">
        <f t="shared" si="42"/>
        <v>42</v>
      </c>
      <c r="K567" s="1" t="str">
        <f t="shared" si="43"/>
        <v>Eastern</v>
      </c>
      <c r="L567" s="1" t="str">
        <f t="shared" si="44"/>
        <v>Schuylkill</v>
      </c>
      <c r="O567" s="1" t="str">
        <v>Wilson</v>
      </c>
      <c r="P567" s="1">
        <v>114069103</v>
      </c>
      <c r="Q567" s="1">
        <v>489</v>
      </c>
      <c r="R567" s="1" t="str">
        <v>Eastern</v>
      </c>
      <c r="S567" s="1" t="str">
        <v>Berks</v>
      </c>
    </row>
    <row r="568" spans="1:19" x14ac:dyDescent="0.35">
      <c r="A568" s="1">
        <v>129544503</v>
      </c>
      <c r="B568" s="1">
        <v>236</v>
      </c>
      <c r="C568" s="1" t="s">
        <v>3428</v>
      </c>
      <c r="D568" s="1" t="s">
        <v>118</v>
      </c>
      <c r="E568" s="1" t="s">
        <v>506</v>
      </c>
      <c r="H568" s="1" t="str">
        <f t="shared" si="40"/>
        <v>Mahanoy Area</v>
      </c>
      <c r="I568" s="1">
        <f t="shared" si="41"/>
        <v>129544503</v>
      </c>
      <c r="J568" s="1">
        <f t="shared" si="42"/>
        <v>236</v>
      </c>
      <c r="K568" s="1" t="str">
        <f t="shared" si="43"/>
        <v>Eastern</v>
      </c>
      <c r="L568" s="1" t="str">
        <f t="shared" si="44"/>
        <v>Schuylkill</v>
      </c>
      <c r="O568" s="1" t="str">
        <v>Wilson Area</v>
      </c>
      <c r="P568" s="1">
        <v>120488603</v>
      </c>
      <c r="Q568" s="1">
        <v>490</v>
      </c>
      <c r="R568" s="1" t="str">
        <v>Eastern</v>
      </c>
      <c r="S568" s="1" t="str">
        <v>Northampton</v>
      </c>
    </row>
    <row r="569" spans="1:19" x14ac:dyDescent="0.35">
      <c r="A569" s="1">
        <v>129544703</v>
      </c>
      <c r="B569" s="1">
        <v>258</v>
      </c>
      <c r="C569" s="1" t="s">
        <v>3429</v>
      </c>
      <c r="D569" s="1" t="s">
        <v>118</v>
      </c>
      <c r="E569" s="1" t="s">
        <v>506</v>
      </c>
      <c r="H569" s="1" t="str">
        <f t="shared" si="40"/>
        <v>Minersville Area</v>
      </c>
      <c r="I569" s="1">
        <f t="shared" si="41"/>
        <v>129544703</v>
      </c>
      <c r="J569" s="1">
        <f t="shared" si="42"/>
        <v>258</v>
      </c>
      <c r="K569" s="1" t="str">
        <f t="shared" si="43"/>
        <v>Eastern</v>
      </c>
      <c r="L569" s="1" t="str">
        <f t="shared" si="44"/>
        <v>Schuylkill</v>
      </c>
      <c r="O569" s="1" t="str">
        <v>Windber Area</v>
      </c>
      <c r="P569" s="1">
        <v>108569103</v>
      </c>
      <c r="Q569" s="1">
        <v>491</v>
      </c>
      <c r="R569" s="1" t="str">
        <v>Central-Western</v>
      </c>
      <c r="S569" s="1" t="str">
        <v>Somerset</v>
      </c>
    </row>
    <row r="570" spans="1:19" x14ac:dyDescent="0.35">
      <c r="A570" s="1">
        <v>129545003</v>
      </c>
      <c r="B570" s="1">
        <v>291</v>
      </c>
      <c r="C570" s="1" t="s">
        <v>3430</v>
      </c>
      <c r="D570" s="1" t="s">
        <v>118</v>
      </c>
      <c r="E570" s="1" t="s">
        <v>506</v>
      </c>
      <c r="H570" s="1" t="str">
        <f t="shared" si="40"/>
        <v>North Schuylkill</v>
      </c>
      <c r="I570" s="1">
        <f t="shared" si="41"/>
        <v>129545003</v>
      </c>
      <c r="J570" s="1">
        <f t="shared" si="42"/>
        <v>291</v>
      </c>
      <c r="K570" s="1" t="str">
        <f t="shared" si="43"/>
        <v>Eastern</v>
      </c>
      <c r="L570" s="1" t="str">
        <f t="shared" si="44"/>
        <v>Schuylkill</v>
      </c>
      <c r="O570" s="1" t="str">
        <v>Wissahickon</v>
      </c>
      <c r="P570" s="1">
        <v>123469303</v>
      </c>
      <c r="Q570" s="1">
        <v>492</v>
      </c>
      <c r="R570" s="1" t="str">
        <v>Mideastern</v>
      </c>
      <c r="S570" s="1" t="str">
        <v>Montgomery</v>
      </c>
    </row>
    <row r="571" spans="1:19" x14ac:dyDescent="0.35">
      <c r="A571" s="1">
        <v>129546003</v>
      </c>
      <c r="B571" s="1">
        <v>338</v>
      </c>
      <c r="C571" s="1" t="s">
        <v>3431</v>
      </c>
      <c r="D571" s="1" t="s">
        <v>118</v>
      </c>
      <c r="E571" s="1" t="s">
        <v>506</v>
      </c>
      <c r="H571" s="1" t="str">
        <f t="shared" si="40"/>
        <v>Pine Grove Area</v>
      </c>
      <c r="I571" s="1">
        <f t="shared" si="41"/>
        <v>129546003</v>
      </c>
      <c r="J571" s="1">
        <f t="shared" si="42"/>
        <v>338</v>
      </c>
      <c r="K571" s="1" t="str">
        <f t="shared" si="43"/>
        <v>Eastern</v>
      </c>
      <c r="L571" s="1" t="str">
        <f t="shared" si="44"/>
        <v>Schuylkill</v>
      </c>
      <c r="O571" s="1" t="str">
        <v>Woodland Hills</v>
      </c>
      <c r="P571" s="1">
        <v>103029902</v>
      </c>
      <c r="Q571" s="1">
        <v>493</v>
      </c>
      <c r="R571" s="1" t="str">
        <v>Western</v>
      </c>
      <c r="S571" s="1" t="str">
        <v>Allegheny</v>
      </c>
    </row>
    <row r="572" spans="1:19" x14ac:dyDescent="0.35">
      <c r="A572" s="1">
        <v>129546103</v>
      </c>
      <c r="B572" s="1">
        <v>349</v>
      </c>
      <c r="C572" s="1" t="s">
        <v>3432</v>
      </c>
      <c r="D572" s="1" t="s">
        <v>118</v>
      </c>
      <c r="E572" s="1" t="s">
        <v>506</v>
      </c>
      <c r="H572" s="1" t="str">
        <f t="shared" si="40"/>
        <v>Pottsville Area</v>
      </c>
      <c r="I572" s="1">
        <f t="shared" si="41"/>
        <v>129546103</v>
      </c>
      <c r="J572" s="1">
        <f t="shared" si="42"/>
        <v>349</v>
      </c>
      <c r="K572" s="1" t="str">
        <f t="shared" si="43"/>
        <v>Eastern</v>
      </c>
      <c r="L572" s="1" t="str">
        <f t="shared" si="44"/>
        <v>Schuylkill</v>
      </c>
      <c r="O572" s="1" t="str">
        <v>Wyalusing Area</v>
      </c>
      <c r="P572" s="1">
        <v>117089003</v>
      </c>
      <c r="Q572" s="1">
        <v>494</v>
      </c>
      <c r="R572" s="1" t="str">
        <v>Northeastern</v>
      </c>
      <c r="S572" s="1" t="str">
        <v>Bradford</v>
      </c>
    </row>
    <row r="573" spans="1:19" x14ac:dyDescent="0.35">
      <c r="A573" s="1">
        <v>129546803</v>
      </c>
      <c r="B573" s="1">
        <v>369</v>
      </c>
      <c r="C573" s="1" t="s">
        <v>3433</v>
      </c>
      <c r="D573" s="1" t="s">
        <v>118</v>
      </c>
      <c r="E573" s="1" t="s">
        <v>506</v>
      </c>
      <c r="H573" s="1" t="str">
        <f t="shared" si="40"/>
        <v>Saint Clair Area</v>
      </c>
      <c r="I573" s="1">
        <f t="shared" si="41"/>
        <v>129546803</v>
      </c>
      <c r="J573" s="1">
        <f t="shared" si="42"/>
        <v>369</v>
      </c>
      <c r="K573" s="1" t="str">
        <f t="shared" si="43"/>
        <v>Eastern</v>
      </c>
      <c r="L573" s="1" t="str">
        <f t="shared" si="44"/>
        <v>Schuylkill</v>
      </c>
      <c r="O573" s="1" t="str">
        <v>Wyoming Area</v>
      </c>
      <c r="P573" s="1">
        <v>118409203</v>
      </c>
      <c r="Q573" s="1">
        <v>495</v>
      </c>
      <c r="R573" s="1" t="str">
        <v>Northeastern</v>
      </c>
      <c r="S573" s="1" t="str">
        <v>Luzerne</v>
      </c>
    </row>
    <row r="574" spans="1:19" x14ac:dyDescent="0.35">
      <c r="A574" s="1">
        <v>129546907</v>
      </c>
      <c r="B574" s="1">
        <v>566</v>
      </c>
      <c r="C574" s="1" t="s">
        <v>676</v>
      </c>
      <c r="D574" s="1" t="s">
        <v>118</v>
      </c>
      <c r="E574" s="1" t="s">
        <v>506</v>
      </c>
      <c r="H574" s="1" t="str">
        <f t="shared" si="40"/>
        <v>Schuylkill Technology Centers</v>
      </c>
      <c r="I574" s="1">
        <f t="shared" si="41"/>
        <v>129546907</v>
      </c>
      <c r="J574" s="1">
        <f t="shared" si="42"/>
        <v>566</v>
      </c>
      <c r="K574" s="1" t="str">
        <f t="shared" si="43"/>
        <v>Eastern</v>
      </c>
      <c r="L574" s="1" t="str">
        <f t="shared" si="44"/>
        <v>Schuylkill</v>
      </c>
      <c r="O574" s="1" t="str">
        <v>Wyoming Valley West</v>
      </c>
      <c r="P574" s="1">
        <v>118409302</v>
      </c>
      <c r="Q574" s="1">
        <v>496</v>
      </c>
      <c r="R574" s="1" t="str">
        <v>Northeastern</v>
      </c>
      <c r="S574" s="1" t="str">
        <v>Luzerne</v>
      </c>
    </row>
    <row r="575" spans="1:19" x14ac:dyDescent="0.35">
      <c r="A575" s="1">
        <v>129547203</v>
      </c>
      <c r="B575" s="1">
        <v>385</v>
      </c>
      <c r="C575" s="1" t="s">
        <v>3434</v>
      </c>
      <c r="D575" s="1" t="s">
        <v>118</v>
      </c>
      <c r="E575" s="1" t="s">
        <v>506</v>
      </c>
      <c r="H575" s="1" t="str">
        <f t="shared" si="40"/>
        <v>Shenandoah Valley</v>
      </c>
      <c r="I575" s="1">
        <f t="shared" si="41"/>
        <v>129547203</v>
      </c>
      <c r="J575" s="1">
        <f t="shared" si="42"/>
        <v>385</v>
      </c>
      <c r="K575" s="1" t="str">
        <f t="shared" si="43"/>
        <v>Eastern</v>
      </c>
      <c r="L575" s="1" t="str">
        <f t="shared" si="44"/>
        <v>Schuylkill</v>
      </c>
      <c r="O575" s="1" t="str">
        <v>Wyomissing Area</v>
      </c>
      <c r="P575" s="1">
        <v>114069353</v>
      </c>
      <c r="Q575" s="1">
        <v>497</v>
      </c>
      <c r="R575" s="1" t="str">
        <v>Eastern</v>
      </c>
      <c r="S575" s="1" t="str">
        <v>Berks</v>
      </c>
    </row>
    <row r="576" spans="1:19" x14ac:dyDescent="0.35">
      <c r="A576" s="1">
        <v>129547303</v>
      </c>
      <c r="B576" s="1">
        <v>374</v>
      </c>
      <c r="C576" s="1" t="s">
        <v>3435</v>
      </c>
      <c r="D576" s="1" t="s">
        <v>118</v>
      </c>
      <c r="E576" s="1" t="s">
        <v>506</v>
      </c>
      <c r="H576" s="1" t="str">
        <f t="shared" si="40"/>
        <v>Schuylkill Haven Area</v>
      </c>
      <c r="I576" s="1">
        <f t="shared" si="41"/>
        <v>129547303</v>
      </c>
      <c r="J576" s="1">
        <f t="shared" si="42"/>
        <v>374</v>
      </c>
      <c r="K576" s="1" t="str">
        <f t="shared" si="43"/>
        <v>Eastern</v>
      </c>
      <c r="L576" s="1" t="str">
        <f t="shared" si="44"/>
        <v>Schuylkill</v>
      </c>
      <c r="O576" s="1" t="str">
        <v>York City</v>
      </c>
      <c r="P576" s="1">
        <v>112679002</v>
      </c>
      <c r="Q576" s="1">
        <v>498</v>
      </c>
      <c r="R576" s="1" t="str">
        <v>Southern</v>
      </c>
      <c r="S576" s="1" t="str">
        <v>York</v>
      </c>
    </row>
    <row r="577" spans="1:19" x14ac:dyDescent="0.35">
      <c r="A577" s="1">
        <v>129547603</v>
      </c>
      <c r="B577" s="1">
        <v>427</v>
      </c>
      <c r="C577" s="1" t="s">
        <v>3436</v>
      </c>
      <c r="D577" s="1" t="s">
        <v>118</v>
      </c>
      <c r="E577" s="1" t="s">
        <v>506</v>
      </c>
      <c r="H577" s="1" t="str">
        <f t="shared" si="40"/>
        <v>Tamaqua Area</v>
      </c>
      <c r="I577" s="1">
        <f t="shared" si="41"/>
        <v>129547603</v>
      </c>
      <c r="J577" s="1">
        <f t="shared" si="42"/>
        <v>427</v>
      </c>
      <c r="K577" s="1" t="str">
        <f t="shared" si="43"/>
        <v>Eastern</v>
      </c>
      <c r="L577" s="1" t="str">
        <f t="shared" si="44"/>
        <v>Schuylkill</v>
      </c>
      <c r="O577" s="1" t="str">
        <v>York Co School of Technology</v>
      </c>
      <c r="P577" s="1">
        <v>112679107</v>
      </c>
      <c r="Q577" s="1">
        <v>578</v>
      </c>
      <c r="R577" s="1" t="str">
        <v>Southern</v>
      </c>
      <c r="S577" s="1" t="str">
        <v>York</v>
      </c>
    </row>
    <row r="578" spans="1:19" x14ac:dyDescent="0.35">
      <c r="A578" s="1">
        <v>129547803</v>
      </c>
      <c r="B578" s="1">
        <v>431</v>
      </c>
      <c r="C578" s="1" t="s">
        <v>3437</v>
      </c>
      <c r="D578" s="1" t="s">
        <v>118</v>
      </c>
      <c r="E578" s="1" t="s">
        <v>506</v>
      </c>
      <c r="H578" s="1" t="str">
        <f t="shared" ref="H578:H579" si="45">C578</f>
        <v>Tri-Valley</v>
      </c>
      <c r="I578" s="1">
        <f t="shared" ref="I578:I579" si="46">A578</f>
        <v>129547803</v>
      </c>
      <c r="J578" s="1">
        <f t="shared" ref="J578:J579" si="47">B578</f>
        <v>431</v>
      </c>
      <c r="K578" s="1" t="str">
        <f t="shared" ref="K578:K579" si="48">D578</f>
        <v>Eastern</v>
      </c>
      <c r="L578" s="1" t="str">
        <f t="shared" ref="L578:L579" si="49">E578</f>
        <v>Schuylkill</v>
      </c>
      <c r="O578" s="1" t="str">
        <v>York Suburban</v>
      </c>
      <c r="P578" s="1">
        <v>112679403</v>
      </c>
      <c r="Q578" s="1">
        <v>499</v>
      </c>
      <c r="R578" s="1" t="str">
        <v>Southern</v>
      </c>
      <c r="S578" s="1" t="str">
        <v>York</v>
      </c>
    </row>
    <row r="579" spans="1:19" x14ac:dyDescent="0.35">
      <c r="A579" s="1">
        <v>129548803</v>
      </c>
      <c r="B579" s="1">
        <v>485</v>
      </c>
      <c r="C579" s="1" t="s">
        <v>3438</v>
      </c>
      <c r="D579" s="1" t="s">
        <v>118</v>
      </c>
      <c r="E579" s="1" t="s">
        <v>506</v>
      </c>
      <c r="H579" s="1" t="str">
        <f t="shared" si="45"/>
        <v>Williams Valley</v>
      </c>
      <c r="I579" s="1">
        <f t="shared" si="46"/>
        <v>129548803</v>
      </c>
      <c r="J579" s="1">
        <f t="shared" si="47"/>
        <v>485</v>
      </c>
      <c r="K579" s="1" t="str">
        <f t="shared" si="48"/>
        <v>Eastern</v>
      </c>
      <c r="L579" s="1" t="str">
        <f t="shared" si="49"/>
        <v>Schuylkill</v>
      </c>
      <c r="O579" s="1" t="str">
        <v>Yough</v>
      </c>
      <c r="P579" s="1">
        <v>107658903</v>
      </c>
      <c r="Q579" s="1">
        <v>500</v>
      </c>
      <c r="R579" s="1" t="str">
        <v>Southwestern</v>
      </c>
      <c r="S579" s="1" t="str">
        <v>Westmoreland</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578"/>
  <sheetViews>
    <sheetView topLeftCell="A542" workbookViewId="0">
      <selection activeCell="E578" sqref="E578"/>
    </sheetView>
  </sheetViews>
  <sheetFormatPr defaultColWidth="9.1796875" defaultRowHeight="14.5" x14ac:dyDescent="0.35"/>
  <cols>
    <col min="1" max="1" width="11.26953125" style="1" bestFit="1" customWidth="1"/>
    <col min="2" max="2" width="49.26953125" style="1" bestFit="1" customWidth="1"/>
    <col min="3" max="3" width="14.26953125" style="1" bestFit="1" customWidth="1"/>
    <col min="4" max="4" width="17.26953125" style="1" bestFit="1" customWidth="1"/>
    <col min="5" max="5" width="14.26953125" style="1" bestFit="1" customWidth="1"/>
    <col min="6" max="16384" width="9.1796875" style="1"/>
  </cols>
  <sheetData>
    <row r="1" spans="1:4" x14ac:dyDescent="0.35">
      <c r="A1" s="1" t="s">
        <v>722</v>
      </c>
      <c r="B1" s="1" t="s">
        <v>700</v>
      </c>
      <c r="C1" s="1" t="s">
        <v>709</v>
      </c>
      <c r="D1" s="1" t="s">
        <v>710</v>
      </c>
    </row>
    <row r="2" spans="1:4" x14ac:dyDescent="0.35">
      <c r="A2" s="1">
        <v>112011103</v>
      </c>
      <c r="B2" s="1" t="s">
        <v>33</v>
      </c>
      <c r="C2" s="64">
        <v>1087823.65625</v>
      </c>
      <c r="D2" s="64">
        <v>2231000.5</v>
      </c>
    </row>
    <row r="3" spans="1:4" x14ac:dyDescent="0.35">
      <c r="A3" s="1">
        <v>112011603</v>
      </c>
      <c r="B3" s="1" t="s">
        <v>37</v>
      </c>
      <c r="C3" s="64">
        <v>4807822.125</v>
      </c>
      <c r="D3" s="64">
        <v>9860287</v>
      </c>
    </row>
    <row r="4" spans="1:4" x14ac:dyDescent="0.35">
      <c r="A4" s="1">
        <v>112013054</v>
      </c>
      <c r="B4" s="1" t="s">
        <v>38</v>
      </c>
      <c r="C4" s="64">
        <v>651673.546875</v>
      </c>
      <c r="D4" s="64">
        <v>1336507.125</v>
      </c>
    </row>
    <row r="5" spans="1:4" x14ac:dyDescent="0.35">
      <c r="A5" s="1">
        <v>112013753</v>
      </c>
      <c r="B5" s="1" t="s">
        <v>39</v>
      </c>
      <c r="C5" s="64"/>
      <c r="D5" s="64"/>
    </row>
    <row r="6" spans="1:4" x14ac:dyDescent="0.35">
      <c r="A6" s="1">
        <v>112015203</v>
      </c>
      <c r="B6" s="1" t="s">
        <v>40</v>
      </c>
      <c r="C6" s="64">
        <v>1503925.25</v>
      </c>
      <c r="D6" s="64">
        <v>3084376.75</v>
      </c>
    </row>
    <row r="7" spans="1:4" x14ac:dyDescent="0.35">
      <c r="A7" s="1">
        <v>112018523</v>
      </c>
      <c r="B7" s="1" t="s">
        <v>41</v>
      </c>
      <c r="C7" s="64">
        <v>2525770.125</v>
      </c>
      <c r="D7" s="64">
        <v>5180062.5</v>
      </c>
    </row>
    <row r="8" spans="1:4" x14ac:dyDescent="0.35">
      <c r="A8" s="1">
        <v>103020603</v>
      </c>
      <c r="B8" s="1" t="s">
        <v>42</v>
      </c>
      <c r="C8" s="64"/>
      <c r="D8" s="64"/>
    </row>
    <row r="9" spans="1:4" x14ac:dyDescent="0.35">
      <c r="A9" s="1">
        <v>103020753</v>
      </c>
      <c r="B9" s="1" t="s">
        <v>45</v>
      </c>
      <c r="C9" s="64"/>
      <c r="D9" s="64"/>
    </row>
    <row r="10" spans="1:4" x14ac:dyDescent="0.35">
      <c r="A10" s="1">
        <v>103021102</v>
      </c>
      <c r="B10" s="1" t="s">
        <v>46</v>
      </c>
      <c r="C10" s="64">
        <v>7894088.5</v>
      </c>
      <c r="D10" s="64">
        <v>16189863</v>
      </c>
    </row>
    <row r="11" spans="1:4" x14ac:dyDescent="0.35">
      <c r="A11" s="1">
        <v>103021252</v>
      </c>
      <c r="B11" s="1" t="s">
        <v>47</v>
      </c>
      <c r="C11" s="64"/>
      <c r="D11" s="64"/>
    </row>
    <row r="12" spans="1:4" x14ac:dyDescent="0.35">
      <c r="A12" s="1">
        <v>103021453</v>
      </c>
      <c r="B12" s="1" t="s">
        <v>49</v>
      </c>
      <c r="C12" s="64">
        <v>732949.65625</v>
      </c>
      <c r="D12" s="64">
        <v>1503194.75</v>
      </c>
    </row>
    <row r="13" spans="1:4" x14ac:dyDescent="0.35">
      <c r="A13" s="1">
        <v>103021603</v>
      </c>
      <c r="B13" s="1" t="s">
        <v>50</v>
      </c>
      <c r="C13" s="64"/>
      <c r="D13" s="64"/>
    </row>
    <row r="14" spans="1:4" x14ac:dyDescent="0.35">
      <c r="A14" s="1">
        <v>103021752</v>
      </c>
      <c r="B14" s="1" t="s">
        <v>51</v>
      </c>
      <c r="C14" s="64"/>
      <c r="D14" s="64"/>
    </row>
    <row r="15" spans="1:4" x14ac:dyDescent="0.35">
      <c r="A15" s="1">
        <v>103021903</v>
      </c>
      <c r="B15" s="1" t="s">
        <v>52</v>
      </c>
      <c r="C15" s="64">
        <v>118392.484375</v>
      </c>
      <c r="D15" s="64">
        <v>852986.1875</v>
      </c>
    </row>
    <row r="16" spans="1:4" x14ac:dyDescent="0.35">
      <c r="A16" s="1">
        <v>103022103</v>
      </c>
      <c r="B16" s="1" t="s">
        <v>53</v>
      </c>
      <c r="C16" s="64"/>
      <c r="D16" s="64"/>
    </row>
    <row r="17" spans="1:4" x14ac:dyDescent="0.35">
      <c r="A17" s="1">
        <v>103022253</v>
      </c>
      <c r="B17" s="1" t="s">
        <v>54</v>
      </c>
      <c r="C17" s="64">
        <v>357494.1640625</v>
      </c>
      <c r="D17" s="64">
        <v>733179.25</v>
      </c>
    </row>
    <row r="18" spans="1:4" x14ac:dyDescent="0.35">
      <c r="A18" s="1">
        <v>103022503</v>
      </c>
      <c r="B18" s="1" t="s">
        <v>55</v>
      </c>
      <c r="C18" s="64">
        <v>541057.359375</v>
      </c>
      <c r="D18" s="64">
        <v>1719823</v>
      </c>
    </row>
    <row r="19" spans="1:4" x14ac:dyDescent="0.35">
      <c r="A19" s="1">
        <v>103022803</v>
      </c>
      <c r="B19" s="1" t="s">
        <v>56</v>
      </c>
      <c r="C19" s="64">
        <v>1572791</v>
      </c>
      <c r="D19" s="64">
        <v>3225613</v>
      </c>
    </row>
    <row r="20" spans="1:4" x14ac:dyDescent="0.35">
      <c r="A20" s="1">
        <v>103023153</v>
      </c>
      <c r="B20" s="1" t="s">
        <v>57</v>
      </c>
      <c r="C20" s="64">
        <v>132060.8515625</v>
      </c>
      <c r="D20" s="64">
        <v>270841.4375</v>
      </c>
    </row>
    <row r="21" spans="1:4" x14ac:dyDescent="0.35">
      <c r="A21" s="1">
        <v>103023912</v>
      </c>
      <c r="B21" s="1" t="s">
        <v>58</v>
      </c>
      <c r="C21" s="64"/>
      <c r="D21" s="64"/>
    </row>
    <row r="22" spans="1:4" x14ac:dyDescent="0.35">
      <c r="A22" s="1">
        <v>103024102</v>
      </c>
      <c r="B22" s="1" t="s">
        <v>59</v>
      </c>
      <c r="C22" s="64"/>
      <c r="D22" s="64"/>
    </row>
    <row r="23" spans="1:4" x14ac:dyDescent="0.35">
      <c r="A23" s="1">
        <v>103024603</v>
      </c>
      <c r="B23" s="1" t="s">
        <v>60</v>
      </c>
      <c r="C23" s="64"/>
      <c r="D23" s="64"/>
    </row>
    <row r="24" spans="1:4" x14ac:dyDescent="0.35">
      <c r="A24" s="1">
        <v>103024753</v>
      </c>
      <c r="B24" s="1" t="s">
        <v>61</v>
      </c>
      <c r="C24" s="64">
        <v>2144989</v>
      </c>
      <c r="D24" s="64">
        <v>4399124</v>
      </c>
    </row>
    <row r="25" spans="1:4" x14ac:dyDescent="0.35">
      <c r="A25" s="1">
        <v>103025002</v>
      </c>
      <c r="B25" s="1" t="s">
        <v>62</v>
      </c>
      <c r="C25" s="64"/>
      <c r="D25" s="64"/>
    </row>
    <row r="26" spans="1:4" x14ac:dyDescent="0.35">
      <c r="A26" s="1">
        <v>103026002</v>
      </c>
      <c r="B26" s="1" t="s">
        <v>63</v>
      </c>
      <c r="C26" s="64">
        <v>6989274.75</v>
      </c>
      <c r="D26" s="64">
        <v>16164725</v>
      </c>
    </row>
    <row r="27" spans="1:4" x14ac:dyDescent="0.35">
      <c r="A27" s="1">
        <v>103026303</v>
      </c>
      <c r="B27" s="1" t="s">
        <v>64</v>
      </c>
      <c r="C27" s="64"/>
      <c r="D27" s="64"/>
    </row>
    <row r="28" spans="1:4" x14ac:dyDescent="0.35">
      <c r="A28" s="1">
        <v>103026343</v>
      </c>
      <c r="B28" s="1" t="s">
        <v>65</v>
      </c>
      <c r="C28" s="64"/>
      <c r="D28" s="64"/>
    </row>
    <row r="29" spans="1:4" x14ac:dyDescent="0.35">
      <c r="A29" s="1">
        <v>103026402</v>
      </c>
      <c r="B29" s="1" t="s">
        <v>66</v>
      </c>
      <c r="C29" s="64"/>
      <c r="D29" s="64"/>
    </row>
    <row r="30" spans="1:4" x14ac:dyDescent="0.35">
      <c r="A30" s="1">
        <v>103026852</v>
      </c>
      <c r="B30" s="1" t="s">
        <v>67</v>
      </c>
      <c r="C30" s="64"/>
      <c r="D30" s="64"/>
    </row>
    <row r="31" spans="1:4" x14ac:dyDescent="0.35">
      <c r="A31" s="1">
        <v>103026902</v>
      </c>
      <c r="B31" s="1" t="s">
        <v>68</v>
      </c>
      <c r="C31" s="64">
        <v>732878.015625</v>
      </c>
      <c r="D31" s="64">
        <v>1503048</v>
      </c>
    </row>
    <row r="32" spans="1:4" x14ac:dyDescent="0.35">
      <c r="A32" s="1">
        <v>103026873</v>
      </c>
      <c r="B32" s="1" t="s">
        <v>69</v>
      </c>
      <c r="C32" s="64"/>
      <c r="D32" s="64"/>
    </row>
    <row r="33" spans="1:4" x14ac:dyDescent="0.35">
      <c r="A33" s="1">
        <v>103027352</v>
      </c>
      <c r="B33" s="1" t="s">
        <v>70</v>
      </c>
      <c r="C33" s="64">
        <v>2582193.75</v>
      </c>
      <c r="D33" s="64">
        <v>5295781</v>
      </c>
    </row>
    <row r="34" spans="1:4" x14ac:dyDescent="0.35">
      <c r="A34" s="1">
        <v>103021003</v>
      </c>
      <c r="B34" s="1" t="s">
        <v>71</v>
      </c>
      <c r="C34" s="64"/>
      <c r="D34" s="64"/>
    </row>
    <row r="35" spans="1:4" x14ac:dyDescent="0.35">
      <c r="A35" s="1">
        <v>102027451</v>
      </c>
      <c r="B35" s="1" t="s">
        <v>72</v>
      </c>
      <c r="C35" s="64"/>
      <c r="D35" s="64"/>
    </row>
    <row r="36" spans="1:4" x14ac:dyDescent="0.35">
      <c r="A36" s="1">
        <v>103027503</v>
      </c>
      <c r="B36" s="1" t="s">
        <v>73</v>
      </c>
      <c r="C36" s="64">
        <v>1726916.9375</v>
      </c>
      <c r="D36" s="64">
        <v>3541707</v>
      </c>
    </row>
    <row r="37" spans="1:4" x14ac:dyDescent="0.35">
      <c r="A37" s="1">
        <v>103027753</v>
      </c>
      <c r="B37" s="1" t="s">
        <v>74</v>
      </c>
      <c r="C37" s="64"/>
      <c r="D37" s="64"/>
    </row>
    <row r="38" spans="1:4" x14ac:dyDescent="0.35">
      <c r="A38" s="1">
        <v>103028203</v>
      </c>
      <c r="B38" s="1" t="s">
        <v>75</v>
      </c>
      <c r="C38" s="64"/>
      <c r="D38" s="64"/>
    </row>
    <row r="39" spans="1:4" x14ac:dyDescent="0.35">
      <c r="A39" s="1">
        <v>103028302</v>
      </c>
      <c r="B39" s="1" t="s">
        <v>76</v>
      </c>
      <c r="C39" s="64"/>
      <c r="D39" s="64"/>
    </row>
    <row r="40" spans="1:4" x14ac:dyDescent="0.35">
      <c r="A40" s="1">
        <v>103028653</v>
      </c>
      <c r="B40" s="1" t="s">
        <v>77</v>
      </c>
      <c r="C40" s="64">
        <v>1975299.8125</v>
      </c>
      <c r="D40" s="64">
        <v>4051111.5</v>
      </c>
    </row>
    <row r="41" spans="1:4" x14ac:dyDescent="0.35">
      <c r="A41" s="1">
        <v>103028703</v>
      </c>
      <c r="B41" s="1" t="s">
        <v>78</v>
      </c>
      <c r="C41" s="64">
        <v>320901.84375</v>
      </c>
      <c r="D41" s="64">
        <v>658132.625</v>
      </c>
    </row>
    <row r="42" spans="1:4" x14ac:dyDescent="0.35">
      <c r="A42" s="1">
        <v>103028753</v>
      </c>
      <c r="B42" s="1" t="s">
        <v>79</v>
      </c>
      <c r="C42" s="64">
        <v>284787.8125</v>
      </c>
      <c r="D42" s="64">
        <v>584066.875</v>
      </c>
    </row>
    <row r="43" spans="1:4" x14ac:dyDescent="0.35">
      <c r="A43" s="1">
        <v>103028833</v>
      </c>
      <c r="B43" s="1" t="s">
        <v>80</v>
      </c>
      <c r="C43" s="64"/>
      <c r="D43" s="64"/>
    </row>
    <row r="44" spans="1:4" x14ac:dyDescent="0.35">
      <c r="A44" s="1">
        <v>103028853</v>
      </c>
      <c r="B44" s="1" t="s">
        <v>81</v>
      </c>
      <c r="C44" s="64">
        <v>4450493.25</v>
      </c>
      <c r="D44" s="64">
        <v>10652889</v>
      </c>
    </row>
    <row r="45" spans="1:4" x14ac:dyDescent="0.35">
      <c r="A45" s="1">
        <v>103029203</v>
      </c>
      <c r="B45" s="1" t="s">
        <v>82</v>
      </c>
      <c r="C45" s="64"/>
      <c r="D45" s="64"/>
    </row>
    <row r="46" spans="1:4" x14ac:dyDescent="0.35">
      <c r="A46" s="1">
        <v>103029403</v>
      </c>
      <c r="B46" s="1" t="s">
        <v>83</v>
      </c>
      <c r="C46" s="64"/>
      <c r="D46" s="64"/>
    </row>
    <row r="47" spans="1:4" x14ac:dyDescent="0.35">
      <c r="A47" s="1">
        <v>103029553</v>
      </c>
      <c r="B47" s="1" t="s">
        <v>84</v>
      </c>
      <c r="C47" s="64">
        <v>867098.28125</v>
      </c>
      <c r="D47" s="64">
        <v>1778318.25</v>
      </c>
    </row>
    <row r="48" spans="1:4" x14ac:dyDescent="0.35">
      <c r="A48" s="1">
        <v>103029603</v>
      </c>
      <c r="B48" s="1" t="s">
        <v>85</v>
      </c>
      <c r="C48" s="64">
        <v>1163716</v>
      </c>
      <c r="D48" s="64">
        <v>3454456.75</v>
      </c>
    </row>
    <row r="49" spans="1:4" x14ac:dyDescent="0.35">
      <c r="A49" s="1">
        <v>103029803</v>
      </c>
      <c r="B49" s="1" t="s">
        <v>86</v>
      </c>
      <c r="C49" s="64"/>
      <c r="D49" s="64"/>
    </row>
    <row r="50" spans="1:4" x14ac:dyDescent="0.35">
      <c r="A50" s="1">
        <v>103029902</v>
      </c>
      <c r="B50" s="1" t="s">
        <v>87</v>
      </c>
      <c r="C50" s="64">
        <v>4457178.75</v>
      </c>
      <c r="D50" s="64">
        <v>6666599.5</v>
      </c>
    </row>
    <row r="51" spans="1:4" x14ac:dyDescent="0.35">
      <c r="A51" s="1">
        <v>128030603</v>
      </c>
      <c r="B51" s="1" t="s">
        <v>88</v>
      </c>
      <c r="C51" s="64">
        <v>18682.1484375</v>
      </c>
      <c r="D51" s="64">
        <v>38314.90234375</v>
      </c>
    </row>
    <row r="52" spans="1:4" x14ac:dyDescent="0.35">
      <c r="A52" s="1">
        <v>128030852</v>
      </c>
      <c r="B52" s="1" t="s">
        <v>91</v>
      </c>
      <c r="C52" s="64">
        <v>2187714</v>
      </c>
      <c r="D52" s="64">
        <v>4486748.5</v>
      </c>
    </row>
    <row r="53" spans="1:4" x14ac:dyDescent="0.35">
      <c r="A53" s="1">
        <v>128033053</v>
      </c>
      <c r="B53" s="1" t="s">
        <v>92</v>
      </c>
      <c r="C53" s="64">
        <v>885829.96875</v>
      </c>
      <c r="D53" s="64">
        <v>1816734.75</v>
      </c>
    </row>
    <row r="54" spans="1:4" x14ac:dyDescent="0.35">
      <c r="A54" s="1">
        <v>128034503</v>
      </c>
      <c r="B54" s="1" t="s">
        <v>93</v>
      </c>
      <c r="C54" s="64"/>
      <c r="D54" s="64"/>
    </row>
    <row r="55" spans="1:4" x14ac:dyDescent="0.35">
      <c r="A55" s="1">
        <v>127040503</v>
      </c>
      <c r="B55" s="1" t="s">
        <v>94</v>
      </c>
      <c r="C55" s="64">
        <v>2817805.5625</v>
      </c>
      <c r="D55" s="64">
        <v>5778993</v>
      </c>
    </row>
    <row r="56" spans="1:4" x14ac:dyDescent="0.35">
      <c r="A56" s="1">
        <v>127040703</v>
      </c>
      <c r="B56" s="1" t="s">
        <v>97</v>
      </c>
      <c r="C56" s="64">
        <v>3353480.625</v>
      </c>
      <c r="D56" s="64">
        <v>6877601</v>
      </c>
    </row>
    <row r="57" spans="1:4" x14ac:dyDescent="0.35">
      <c r="A57" s="1">
        <v>127041203</v>
      </c>
      <c r="B57" s="1" t="s">
        <v>98</v>
      </c>
      <c r="C57" s="64">
        <v>1796491.875</v>
      </c>
      <c r="D57" s="64">
        <v>3684397</v>
      </c>
    </row>
    <row r="58" spans="1:4" x14ac:dyDescent="0.35">
      <c r="A58" s="1">
        <v>127041503</v>
      </c>
      <c r="B58" s="1" t="s">
        <v>99</v>
      </c>
      <c r="C58" s="64">
        <v>3841403.625</v>
      </c>
      <c r="D58" s="64">
        <v>7878274.5</v>
      </c>
    </row>
    <row r="59" spans="1:4" x14ac:dyDescent="0.35">
      <c r="A59" s="1">
        <v>127041603</v>
      </c>
      <c r="B59" s="1" t="s">
        <v>100</v>
      </c>
      <c r="C59" s="64">
        <v>1656502.75</v>
      </c>
      <c r="D59" s="64">
        <v>4128026.25</v>
      </c>
    </row>
    <row r="60" spans="1:4" x14ac:dyDescent="0.35">
      <c r="A60" s="1">
        <v>127042003</v>
      </c>
      <c r="B60" s="1" t="s">
        <v>101</v>
      </c>
      <c r="C60" s="64">
        <v>1197027.625</v>
      </c>
      <c r="D60" s="64">
        <v>2616808.25</v>
      </c>
    </row>
    <row r="61" spans="1:4" x14ac:dyDescent="0.35">
      <c r="A61" s="1">
        <v>127042853</v>
      </c>
      <c r="B61" s="1" t="s">
        <v>102</v>
      </c>
      <c r="C61" s="64">
        <v>1797672.9375</v>
      </c>
      <c r="D61" s="64">
        <v>3686819</v>
      </c>
    </row>
    <row r="62" spans="1:4" x14ac:dyDescent="0.35">
      <c r="A62" s="1">
        <v>127044103</v>
      </c>
      <c r="B62" s="1" t="s">
        <v>103</v>
      </c>
      <c r="C62" s="64">
        <v>20897.2578125</v>
      </c>
      <c r="D62" s="64">
        <v>42857.9140625</v>
      </c>
    </row>
    <row r="63" spans="1:4" x14ac:dyDescent="0.35">
      <c r="A63" s="1">
        <v>127045303</v>
      </c>
      <c r="B63" s="1" t="s">
        <v>104</v>
      </c>
      <c r="C63" s="64">
        <v>478904.9375</v>
      </c>
      <c r="D63" s="64">
        <v>1083697.75</v>
      </c>
    </row>
    <row r="64" spans="1:4" x14ac:dyDescent="0.35">
      <c r="A64" s="1">
        <v>127045653</v>
      </c>
      <c r="B64" s="1" t="s">
        <v>105</v>
      </c>
      <c r="C64" s="64">
        <v>1537724.21875</v>
      </c>
      <c r="D64" s="64">
        <v>3153694.5</v>
      </c>
    </row>
    <row r="65" spans="1:4" x14ac:dyDescent="0.35">
      <c r="A65" s="1">
        <v>127045853</v>
      </c>
      <c r="B65" s="1" t="s">
        <v>106</v>
      </c>
      <c r="C65" s="64">
        <v>533513.578125</v>
      </c>
      <c r="D65" s="64">
        <v>1178565.5</v>
      </c>
    </row>
    <row r="66" spans="1:4" x14ac:dyDescent="0.35">
      <c r="A66" s="1">
        <v>127046903</v>
      </c>
      <c r="B66" s="1" t="s">
        <v>107</v>
      </c>
      <c r="C66" s="64"/>
      <c r="D66" s="64"/>
    </row>
    <row r="67" spans="1:4" x14ac:dyDescent="0.35">
      <c r="A67" s="1">
        <v>127047404</v>
      </c>
      <c r="B67" s="1" t="s">
        <v>108</v>
      </c>
      <c r="C67" s="64"/>
      <c r="D67" s="64"/>
    </row>
    <row r="68" spans="1:4" x14ac:dyDescent="0.35">
      <c r="A68" s="1">
        <v>127049303</v>
      </c>
      <c r="B68" s="1" t="s">
        <v>109</v>
      </c>
      <c r="C68" s="64">
        <v>162840.03515625</v>
      </c>
      <c r="D68" s="64">
        <v>361382.21875</v>
      </c>
    </row>
    <row r="69" spans="1:4" x14ac:dyDescent="0.35">
      <c r="A69" s="1">
        <v>108051003</v>
      </c>
      <c r="B69" s="1" t="s">
        <v>110</v>
      </c>
      <c r="C69" s="64">
        <v>1444268.75</v>
      </c>
      <c r="D69" s="64">
        <v>4375121</v>
      </c>
    </row>
    <row r="70" spans="1:4" x14ac:dyDescent="0.35">
      <c r="A70" s="1">
        <v>108051503</v>
      </c>
      <c r="B70" s="1" t="s">
        <v>112</v>
      </c>
      <c r="C70" s="64">
        <v>1448423.6875</v>
      </c>
      <c r="D70" s="64">
        <v>4215544</v>
      </c>
    </row>
    <row r="71" spans="1:4" x14ac:dyDescent="0.35">
      <c r="A71" s="1">
        <v>108053003</v>
      </c>
      <c r="B71" s="1" t="s">
        <v>113</v>
      </c>
      <c r="C71" s="64">
        <v>1752004.25</v>
      </c>
      <c r="D71" s="64">
        <v>3891775</v>
      </c>
    </row>
    <row r="72" spans="1:4" x14ac:dyDescent="0.35">
      <c r="A72" s="1">
        <v>108056004</v>
      </c>
      <c r="B72" s="1" t="s">
        <v>114</v>
      </c>
      <c r="C72" s="64">
        <v>1056256.28125</v>
      </c>
      <c r="D72" s="64">
        <v>2959107.5</v>
      </c>
    </row>
    <row r="73" spans="1:4" x14ac:dyDescent="0.35">
      <c r="A73" s="1">
        <v>108058003</v>
      </c>
      <c r="B73" s="1" t="s">
        <v>115</v>
      </c>
      <c r="C73" s="64">
        <v>1081713.03125</v>
      </c>
      <c r="D73" s="64">
        <v>2569890.25</v>
      </c>
    </row>
    <row r="74" spans="1:4" x14ac:dyDescent="0.35">
      <c r="A74" s="1">
        <v>114060503</v>
      </c>
      <c r="B74" s="1" t="s">
        <v>116</v>
      </c>
      <c r="C74" s="64">
        <v>1115254.375</v>
      </c>
      <c r="D74" s="64">
        <v>3812699.5</v>
      </c>
    </row>
    <row r="75" spans="1:4" x14ac:dyDescent="0.35">
      <c r="A75" s="1">
        <v>114060753</v>
      </c>
      <c r="B75" s="1" t="s">
        <v>119</v>
      </c>
      <c r="C75" s="64">
        <v>4348170.5</v>
      </c>
      <c r="D75" s="64">
        <v>8917595</v>
      </c>
    </row>
    <row r="76" spans="1:4" x14ac:dyDescent="0.35">
      <c r="A76" s="1">
        <v>114060853</v>
      </c>
      <c r="B76" s="1" t="s">
        <v>120</v>
      </c>
      <c r="C76" s="64"/>
      <c r="D76" s="64"/>
    </row>
    <row r="77" spans="1:4" x14ac:dyDescent="0.35">
      <c r="A77" s="1">
        <v>114061103</v>
      </c>
      <c r="B77" s="1" t="s">
        <v>121</v>
      </c>
      <c r="C77" s="64"/>
      <c r="D77" s="64"/>
    </row>
    <row r="78" spans="1:4" x14ac:dyDescent="0.35">
      <c r="A78" s="1">
        <v>114061503</v>
      </c>
      <c r="B78" s="1" t="s">
        <v>122</v>
      </c>
      <c r="C78" s="64">
        <v>1005627.25</v>
      </c>
      <c r="D78" s="64">
        <v>2062425.125</v>
      </c>
    </row>
    <row r="79" spans="1:4" x14ac:dyDescent="0.35">
      <c r="A79" s="1">
        <v>114062003</v>
      </c>
      <c r="B79" s="1" t="s">
        <v>123</v>
      </c>
      <c r="C79" s="64">
        <v>1425010.84375</v>
      </c>
      <c r="D79" s="64">
        <v>2922532.25</v>
      </c>
    </row>
    <row r="80" spans="1:4" x14ac:dyDescent="0.35">
      <c r="A80" s="1">
        <v>114062503</v>
      </c>
      <c r="B80" s="1" t="s">
        <v>124</v>
      </c>
      <c r="C80" s="64"/>
      <c r="D80" s="64"/>
    </row>
    <row r="81" spans="1:4" x14ac:dyDescent="0.35">
      <c r="A81" s="1">
        <v>114063003</v>
      </c>
      <c r="B81" s="1" t="s">
        <v>125</v>
      </c>
      <c r="C81" s="64">
        <v>4771130.625</v>
      </c>
      <c r="D81" s="64">
        <v>9785037</v>
      </c>
    </row>
    <row r="82" spans="1:4" x14ac:dyDescent="0.35">
      <c r="A82" s="1">
        <v>114063503</v>
      </c>
      <c r="B82" s="1" t="s">
        <v>126</v>
      </c>
      <c r="C82" s="64">
        <v>61563.8828125</v>
      </c>
      <c r="D82" s="64">
        <v>126260.359375</v>
      </c>
    </row>
    <row r="83" spans="1:4" x14ac:dyDescent="0.35">
      <c r="A83" s="1">
        <v>114064003</v>
      </c>
      <c r="B83" s="1" t="s">
        <v>127</v>
      </c>
      <c r="C83" s="64"/>
      <c r="D83" s="64"/>
    </row>
    <row r="84" spans="1:4" x14ac:dyDescent="0.35">
      <c r="A84" s="1">
        <v>114065503</v>
      </c>
      <c r="B84" s="1" t="s">
        <v>128</v>
      </c>
      <c r="C84" s="64">
        <v>5992122.25</v>
      </c>
      <c r="D84" s="64">
        <v>12289150</v>
      </c>
    </row>
    <row r="85" spans="1:4" x14ac:dyDescent="0.35">
      <c r="A85" s="1">
        <v>114066503</v>
      </c>
      <c r="B85" s="1" t="s">
        <v>129</v>
      </c>
      <c r="C85" s="64"/>
      <c r="D85" s="64"/>
    </row>
    <row r="86" spans="1:4" x14ac:dyDescent="0.35">
      <c r="A86" s="1">
        <v>114067002</v>
      </c>
      <c r="B86" s="1" t="s">
        <v>130</v>
      </c>
      <c r="C86" s="64">
        <v>76918294</v>
      </c>
      <c r="D86" s="64">
        <v>157750512</v>
      </c>
    </row>
    <row r="87" spans="1:4" x14ac:dyDescent="0.35">
      <c r="A87" s="1">
        <v>114067503</v>
      </c>
      <c r="B87" s="1" t="s">
        <v>131</v>
      </c>
      <c r="C87" s="64"/>
      <c r="D87" s="64"/>
    </row>
    <row r="88" spans="1:4" x14ac:dyDescent="0.35">
      <c r="A88" s="1">
        <v>114068003</v>
      </c>
      <c r="B88" s="1" t="s">
        <v>132</v>
      </c>
      <c r="C88" s="64"/>
      <c r="D88" s="64"/>
    </row>
    <row r="89" spans="1:4" x14ac:dyDescent="0.35">
      <c r="A89" s="1">
        <v>114068103</v>
      </c>
      <c r="B89" s="1" t="s">
        <v>133</v>
      </c>
      <c r="C89" s="64">
        <v>616936.40625</v>
      </c>
      <c r="D89" s="64">
        <v>1265265.375</v>
      </c>
    </row>
    <row r="90" spans="1:4" x14ac:dyDescent="0.35">
      <c r="A90" s="1">
        <v>114069103</v>
      </c>
      <c r="B90" s="1" t="s">
        <v>134</v>
      </c>
      <c r="C90" s="64">
        <v>5828459.25</v>
      </c>
      <c r="D90" s="64">
        <v>11953496</v>
      </c>
    </row>
    <row r="91" spans="1:4" x14ac:dyDescent="0.35">
      <c r="A91" s="1">
        <v>114069353</v>
      </c>
      <c r="B91" s="1" t="s">
        <v>135</v>
      </c>
      <c r="C91" s="64"/>
      <c r="D91" s="64"/>
    </row>
    <row r="92" spans="1:4" x14ac:dyDescent="0.35">
      <c r="A92" s="1">
        <v>108070502</v>
      </c>
      <c r="B92" s="1" t="s">
        <v>136</v>
      </c>
      <c r="C92" s="64">
        <v>12451557</v>
      </c>
      <c r="D92" s="64">
        <v>30717368</v>
      </c>
    </row>
    <row r="93" spans="1:4" x14ac:dyDescent="0.35">
      <c r="A93" s="1">
        <v>108071003</v>
      </c>
      <c r="B93" s="1" t="s">
        <v>139</v>
      </c>
      <c r="C93" s="64">
        <v>1011237.59375</v>
      </c>
      <c r="D93" s="64">
        <v>2720892</v>
      </c>
    </row>
    <row r="94" spans="1:4" x14ac:dyDescent="0.35">
      <c r="A94" s="1">
        <v>108071504</v>
      </c>
      <c r="B94" s="1" t="s">
        <v>140</v>
      </c>
      <c r="C94" s="64">
        <v>1090731.6875</v>
      </c>
      <c r="D94" s="64">
        <v>2671888</v>
      </c>
    </row>
    <row r="95" spans="1:4" x14ac:dyDescent="0.35">
      <c r="A95" s="1">
        <v>108073503</v>
      </c>
      <c r="B95" s="1" t="s">
        <v>141</v>
      </c>
      <c r="C95" s="64">
        <v>2279916.4375</v>
      </c>
      <c r="D95" s="64">
        <v>7299271</v>
      </c>
    </row>
    <row r="96" spans="1:4" x14ac:dyDescent="0.35">
      <c r="A96" s="1">
        <v>108077503</v>
      </c>
      <c r="B96" s="1" t="s">
        <v>142</v>
      </c>
      <c r="C96" s="64">
        <v>1745905.875</v>
      </c>
      <c r="D96" s="64">
        <v>4133828.5</v>
      </c>
    </row>
    <row r="97" spans="1:4" x14ac:dyDescent="0.35">
      <c r="A97" s="1">
        <v>108078003</v>
      </c>
      <c r="B97" s="1" t="s">
        <v>143</v>
      </c>
      <c r="C97" s="64">
        <v>1306526.65625</v>
      </c>
      <c r="D97" s="64">
        <v>4243850</v>
      </c>
    </row>
    <row r="98" spans="1:4" x14ac:dyDescent="0.35">
      <c r="A98" s="1">
        <v>108079004</v>
      </c>
      <c r="B98" s="1" t="s">
        <v>144</v>
      </c>
      <c r="C98" s="64">
        <v>914375.625</v>
      </c>
      <c r="D98" s="64">
        <v>2028311.25</v>
      </c>
    </row>
    <row r="99" spans="1:4" x14ac:dyDescent="0.35">
      <c r="A99" s="1">
        <v>117080503</v>
      </c>
      <c r="B99" s="1" t="s">
        <v>145</v>
      </c>
      <c r="C99" s="64"/>
      <c r="D99" s="64"/>
    </row>
    <row r="100" spans="1:4" x14ac:dyDescent="0.35">
      <c r="A100" s="1">
        <v>117081003</v>
      </c>
      <c r="B100" s="1" t="s">
        <v>148</v>
      </c>
      <c r="C100" s="64">
        <v>1005760.9375</v>
      </c>
      <c r="D100" s="64">
        <v>2299471.5</v>
      </c>
    </row>
    <row r="101" spans="1:4" x14ac:dyDescent="0.35">
      <c r="A101" s="1">
        <v>117083004</v>
      </c>
      <c r="B101" s="1" t="s">
        <v>149</v>
      </c>
      <c r="C101" s="64">
        <v>406016.21875</v>
      </c>
      <c r="D101" s="64">
        <v>1070790.625</v>
      </c>
    </row>
    <row r="102" spans="1:4" x14ac:dyDescent="0.35">
      <c r="A102" s="1">
        <v>117086003</v>
      </c>
      <c r="B102" s="1" t="s">
        <v>150</v>
      </c>
      <c r="C102" s="64">
        <v>257880.9765625</v>
      </c>
      <c r="D102" s="64">
        <v>528884.0625</v>
      </c>
    </row>
    <row r="103" spans="1:4" x14ac:dyDescent="0.35">
      <c r="A103" s="1">
        <v>117086503</v>
      </c>
      <c r="B103" s="1" t="s">
        <v>151</v>
      </c>
      <c r="C103" s="64">
        <v>1562357.53125</v>
      </c>
      <c r="D103" s="64">
        <v>3204214.5</v>
      </c>
    </row>
    <row r="104" spans="1:4" x14ac:dyDescent="0.35">
      <c r="A104" s="1">
        <v>117086653</v>
      </c>
      <c r="B104" s="1" t="s">
        <v>152</v>
      </c>
      <c r="C104" s="64">
        <v>1624146.375</v>
      </c>
      <c r="D104" s="64">
        <v>3573175.75</v>
      </c>
    </row>
    <row r="105" spans="1:4" x14ac:dyDescent="0.35">
      <c r="A105" s="1">
        <v>117089003</v>
      </c>
      <c r="B105" s="1" t="s">
        <v>153</v>
      </c>
      <c r="C105" s="64">
        <v>1429868.28125</v>
      </c>
      <c r="D105" s="64">
        <v>2932494.5</v>
      </c>
    </row>
    <row r="106" spans="1:4" x14ac:dyDescent="0.35">
      <c r="A106" s="1">
        <v>122091002</v>
      </c>
      <c r="B106" s="1" t="s">
        <v>154</v>
      </c>
      <c r="C106" s="64">
        <v>5440639.125</v>
      </c>
      <c r="D106" s="64">
        <v>11434348</v>
      </c>
    </row>
    <row r="107" spans="1:4" x14ac:dyDescent="0.35">
      <c r="A107" s="1">
        <v>122091303</v>
      </c>
      <c r="B107" s="1" t="s">
        <v>157</v>
      </c>
      <c r="C107" s="64">
        <v>762019.546875</v>
      </c>
      <c r="D107" s="64">
        <v>1562813.875</v>
      </c>
    </row>
    <row r="108" spans="1:4" x14ac:dyDescent="0.35">
      <c r="A108" s="1">
        <v>122091352</v>
      </c>
      <c r="B108" s="1" t="s">
        <v>158</v>
      </c>
      <c r="C108" s="64">
        <v>5528628.875</v>
      </c>
      <c r="D108" s="64">
        <v>-3061421.5</v>
      </c>
    </row>
    <row r="109" spans="1:4" x14ac:dyDescent="0.35">
      <c r="A109" s="1">
        <v>122092002</v>
      </c>
      <c r="B109" s="1" t="s">
        <v>159</v>
      </c>
      <c r="C109" s="64"/>
      <c r="D109" s="64"/>
    </row>
    <row r="110" spans="1:4" x14ac:dyDescent="0.35">
      <c r="A110" s="1">
        <v>122092102</v>
      </c>
      <c r="B110" s="1" t="s">
        <v>160</v>
      </c>
      <c r="C110" s="64"/>
      <c r="D110" s="64"/>
    </row>
    <row r="111" spans="1:4" x14ac:dyDescent="0.35">
      <c r="A111" s="1">
        <v>122092353</v>
      </c>
      <c r="B111" s="1" t="s">
        <v>161</v>
      </c>
      <c r="C111" s="64"/>
      <c r="D111" s="64"/>
    </row>
    <row r="112" spans="1:4" x14ac:dyDescent="0.35">
      <c r="A112" s="1">
        <v>122097203</v>
      </c>
      <c r="B112" s="1" t="s">
        <v>162</v>
      </c>
      <c r="C112" s="64"/>
      <c r="D112" s="64"/>
    </row>
    <row r="113" spans="1:4" x14ac:dyDescent="0.35">
      <c r="A113" s="1">
        <v>122097502</v>
      </c>
      <c r="B113" s="1" t="s">
        <v>163</v>
      </c>
      <c r="C113" s="64">
        <v>90423.9765625</v>
      </c>
      <c r="D113" s="64">
        <v>185449.125</v>
      </c>
    </row>
    <row r="114" spans="1:4" x14ac:dyDescent="0.35">
      <c r="A114" s="1">
        <v>122097604</v>
      </c>
      <c r="B114" s="1" t="s">
        <v>164</v>
      </c>
      <c r="C114" s="64"/>
      <c r="D114" s="64"/>
    </row>
    <row r="115" spans="1:4" x14ac:dyDescent="0.35">
      <c r="A115" s="1">
        <v>122098003</v>
      </c>
      <c r="B115" s="1" t="s">
        <v>165</v>
      </c>
      <c r="C115" s="64"/>
      <c r="D115" s="64"/>
    </row>
    <row r="116" spans="1:4" x14ac:dyDescent="0.35">
      <c r="A116" s="1">
        <v>122098103</v>
      </c>
      <c r="B116" s="1" t="s">
        <v>166</v>
      </c>
      <c r="C116" s="64">
        <v>268984.8046875</v>
      </c>
      <c r="D116" s="64">
        <v>551656.625</v>
      </c>
    </row>
    <row r="117" spans="1:4" x14ac:dyDescent="0.35">
      <c r="A117" s="1">
        <v>122098202</v>
      </c>
      <c r="B117" s="1" t="s">
        <v>167</v>
      </c>
      <c r="C117" s="64"/>
      <c r="D117" s="64"/>
    </row>
    <row r="118" spans="1:4" x14ac:dyDescent="0.35">
      <c r="A118" s="1">
        <v>122098403</v>
      </c>
      <c r="B118" s="1" t="s">
        <v>168</v>
      </c>
      <c r="C118" s="64"/>
      <c r="D118" s="64"/>
    </row>
    <row r="119" spans="1:4" x14ac:dyDescent="0.35">
      <c r="A119" s="1">
        <v>104101252</v>
      </c>
      <c r="B119" s="1" t="s">
        <v>169</v>
      </c>
      <c r="C119" s="64">
        <v>6216035.25</v>
      </c>
      <c r="D119" s="64">
        <v>15615417</v>
      </c>
    </row>
    <row r="120" spans="1:4" x14ac:dyDescent="0.35">
      <c r="A120" s="1">
        <v>104103603</v>
      </c>
      <c r="B120" s="1" t="s">
        <v>171</v>
      </c>
      <c r="C120" s="64">
        <v>564264.03125</v>
      </c>
      <c r="D120" s="64">
        <v>1487923.25</v>
      </c>
    </row>
    <row r="121" spans="1:4" x14ac:dyDescent="0.35">
      <c r="A121" s="1">
        <v>104107803</v>
      </c>
      <c r="B121" s="1" t="s">
        <v>172</v>
      </c>
      <c r="C121" s="64"/>
      <c r="D121" s="64"/>
    </row>
    <row r="122" spans="1:4" x14ac:dyDescent="0.35">
      <c r="A122" s="1">
        <v>104105003</v>
      </c>
      <c r="B122" s="1" t="s">
        <v>173</v>
      </c>
      <c r="C122" s="64">
        <v>2841620.453125</v>
      </c>
      <c r="D122" s="64">
        <v>10162804</v>
      </c>
    </row>
    <row r="123" spans="1:4" x14ac:dyDescent="0.35">
      <c r="A123" s="1">
        <v>104105353</v>
      </c>
      <c r="B123" s="1" t="s">
        <v>174</v>
      </c>
      <c r="C123" s="64">
        <v>701184.90625</v>
      </c>
      <c r="D123" s="64">
        <v>2040740.875</v>
      </c>
    </row>
    <row r="124" spans="1:4" x14ac:dyDescent="0.35">
      <c r="A124" s="1">
        <v>104107903</v>
      </c>
      <c r="B124" s="1" t="s">
        <v>175</v>
      </c>
      <c r="C124" s="64">
        <v>676641.625</v>
      </c>
      <c r="D124" s="64">
        <v>2419949</v>
      </c>
    </row>
    <row r="125" spans="1:4" x14ac:dyDescent="0.35">
      <c r="A125" s="1">
        <v>104107503</v>
      </c>
      <c r="B125" s="1" t="s">
        <v>176</v>
      </c>
      <c r="C125" s="64">
        <v>1411634.9375</v>
      </c>
      <c r="D125" s="64">
        <v>4049967.25</v>
      </c>
    </row>
    <row r="126" spans="1:4" x14ac:dyDescent="0.35">
      <c r="A126" s="1">
        <v>108110603</v>
      </c>
      <c r="B126" s="1" t="s">
        <v>177</v>
      </c>
      <c r="C126" s="64">
        <v>1537539.4375</v>
      </c>
      <c r="D126" s="64">
        <v>3416378.5</v>
      </c>
    </row>
    <row r="127" spans="1:4" x14ac:dyDescent="0.35">
      <c r="A127" s="1">
        <v>108111203</v>
      </c>
      <c r="B127" s="1" t="s">
        <v>179</v>
      </c>
      <c r="C127" s="64">
        <v>577968.453125</v>
      </c>
      <c r="D127" s="64">
        <v>1438820.25</v>
      </c>
    </row>
    <row r="128" spans="1:4" x14ac:dyDescent="0.35">
      <c r="A128" s="1">
        <v>108111303</v>
      </c>
      <c r="B128" s="1" t="s">
        <v>180</v>
      </c>
      <c r="C128" s="64">
        <v>616743.15625</v>
      </c>
      <c r="D128" s="64">
        <v>2205727.25</v>
      </c>
    </row>
    <row r="129" spans="1:4" x14ac:dyDescent="0.35">
      <c r="A129" s="1">
        <v>108111403</v>
      </c>
      <c r="B129" s="1" t="s">
        <v>181</v>
      </c>
      <c r="C129" s="64"/>
      <c r="D129" s="64"/>
    </row>
    <row r="130" spans="1:4" x14ac:dyDescent="0.35">
      <c r="A130" s="1">
        <v>108112003</v>
      </c>
      <c r="B130" s="1" t="s">
        <v>182</v>
      </c>
      <c r="C130" s="64">
        <v>768134.53125</v>
      </c>
      <c r="D130" s="64">
        <v>1575355.125</v>
      </c>
    </row>
    <row r="131" spans="1:4" x14ac:dyDescent="0.35">
      <c r="A131" s="1">
        <v>108112203</v>
      </c>
      <c r="B131" s="1" t="s">
        <v>183</v>
      </c>
      <c r="C131" s="64">
        <v>1629438.3125</v>
      </c>
      <c r="D131" s="64">
        <v>4696098.5</v>
      </c>
    </row>
    <row r="132" spans="1:4" x14ac:dyDescent="0.35">
      <c r="A132" s="1">
        <v>108112502</v>
      </c>
      <c r="B132" s="1" t="s">
        <v>184</v>
      </c>
      <c r="C132" s="64">
        <v>8607144.25</v>
      </c>
      <c r="D132" s="64">
        <v>17652256</v>
      </c>
    </row>
    <row r="133" spans="1:4" x14ac:dyDescent="0.35">
      <c r="A133" s="1">
        <v>108114503</v>
      </c>
      <c r="B133" s="1" t="s">
        <v>185</v>
      </c>
      <c r="C133" s="64">
        <v>1207459.40625</v>
      </c>
      <c r="D133" s="64">
        <v>2799933.25</v>
      </c>
    </row>
    <row r="134" spans="1:4" x14ac:dyDescent="0.35">
      <c r="A134" s="1">
        <v>108116003</v>
      </c>
      <c r="B134" s="1" t="s">
        <v>186</v>
      </c>
      <c r="C134" s="64">
        <v>1691110.375</v>
      </c>
      <c r="D134" s="64">
        <v>4439374</v>
      </c>
    </row>
    <row r="135" spans="1:4" x14ac:dyDescent="0.35">
      <c r="A135" s="1">
        <v>108116303</v>
      </c>
      <c r="B135" s="1" t="s">
        <v>187</v>
      </c>
      <c r="C135" s="64">
        <v>748138.71875</v>
      </c>
      <c r="D135" s="64">
        <v>1857577</v>
      </c>
    </row>
    <row r="136" spans="1:4" x14ac:dyDescent="0.35">
      <c r="A136" s="1">
        <v>108116503</v>
      </c>
      <c r="B136" s="1" t="s">
        <v>188</v>
      </c>
      <c r="C136" s="64">
        <v>875612.078125</v>
      </c>
      <c r="D136" s="64">
        <v>2589564</v>
      </c>
    </row>
    <row r="137" spans="1:4" x14ac:dyDescent="0.35">
      <c r="A137" s="1">
        <v>108118503</v>
      </c>
      <c r="B137" s="1" t="s">
        <v>189</v>
      </c>
      <c r="C137" s="64">
        <v>2410764.3125</v>
      </c>
      <c r="D137" s="64">
        <v>4944199</v>
      </c>
    </row>
    <row r="138" spans="1:4" x14ac:dyDescent="0.35">
      <c r="A138" s="1">
        <v>109122703</v>
      </c>
      <c r="B138" s="1" t="s">
        <v>190</v>
      </c>
      <c r="C138" s="64">
        <v>437169.484375</v>
      </c>
      <c r="D138" s="64">
        <v>896584</v>
      </c>
    </row>
    <row r="139" spans="1:4" x14ac:dyDescent="0.35">
      <c r="A139" s="1">
        <v>121135003</v>
      </c>
      <c r="B139" s="1" t="s">
        <v>192</v>
      </c>
      <c r="C139" s="64"/>
      <c r="D139" s="64"/>
    </row>
    <row r="140" spans="1:4" x14ac:dyDescent="0.35">
      <c r="A140" s="1">
        <v>121135503</v>
      </c>
      <c r="B140" s="1" t="s">
        <v>194</v>
      </c>
      <c r="C140" s="64">
        <v>2547705.9375</v>
      </c>
      <c r="D140" s="64">
        <v>5225050.5</v>
      </c>
    </row>
    <row r="141" spans="1:4" x14ac:dyDescent="0.35">
      <c r="A141" s="1">
        <v>121136503</v>
      </c>
      <c r="B141" s="1" t="s">
        <v>195</v>
      </c>
      <c r="C141" s="64">
        <v>1027121.34375</v>
      </c>
      <c r="D141" s="64">
        <v>2106507</v>
      </c>
    </row>
    <row r="142" spans="1:4" x14ac:dyDescent="0.35">
      <c r="A142" s="1">
        <v>121136603</v>
      </c>
      <c r="B142" s="1" t="s">
        <v>196</v>
      </c>
      <c r="C142" s="64">
        <v>5246478.375</v>
      </c>
      <c r="D142" s="64">
        <v>10759920</v>
      </c>
    </row>
    <row r="143" spans="1:4" x14ac:dyDescent="0.35">
      <c r="A143" s="1">
        <v>121139004</v>
      </c>
      <c r="B143" s="1" t="s">
        <v>197</v>
      </c>
      <c r="C143" s="64">
        <v>367072.0390625</v>
      </c>
      <c r="D143" s="64">
        <v>752822.25</v>
      </c>
    </row>
    <row r="144" spans="1:4" x14ac:dyDescent="0.35">
      <c r="A144" s="1">
        <v>110141003</v>
      </c>
      <c r="B144" s="1" t="s">
        <v>198</v>
      </c>
      <c r="C144" s="64"/>
      <c r="D144" s="64"/>
    </row>
    <row r="145" spans="1:4" x14ac:dyDescent="0.35">
      <c r="A145" s="1">
        <v>110141103</v>
      </c>
      <c r="B145" s="1" t="s">
        <v>200</v>
      </c>
      <c r="C145" s="64">
        <v>869584.9375</v>
      </c>
      <c r="D145" s="64">
        <v>1783418.125</v>
      </c>
    </row>
    <row r="146" spans="1:4" x14ac:dyDescent="0.35">
      <c r="A146" s="1">
        <v>110147003</v>
      </c>
      <c r="B146" s="1" t="s">
        <v>201</v>
      </c>
      <c r="C146" s="64">
        <v>1281850.59375</v>
      </c>
      <c r="D146" s="64">
        <v>2628927.25</v>
      </c>
    </row>
    <row r="147" spans="1:4" x14ac:dyDescent="0.35">
      <c r="A147" s="1">
        <v>110148002</v>
      </c>
      <c r="B147" s="1" t="s">
        <v>202</v>
      </c>
      <c r="C147" s="64"/>
      <c r="D147" s="64"/>
    </row>
    <row r="148" spans="1:4" x14ac:dyDescent="0.35">
      <c r="A148" s="1">
        <v>124150503</v>
      </c>
      <c r="B148" s="1" t="s">
        <v>203</v>
      </c>
      <c r="C148" s="64">
        <v>5909229</v>
      </c>
      <c r="D148" s="64">
        <v>12119146</v>
      </c>
    </row>
    <row r="149" spans="1:4" x14ac:dyDescent="0.35">
      <c r="A149" s="1">
        <v>124151902</v>
      </c>
      <c r="B149" s="1" t="s">
        <v>206</v>
      </c>
      <c r="C149" s="64">
        <v>10946717.25</v>
      </c>
      <c r="D149" s="64">
        <v>24433528</v>
      </c>
    </row>
    <row r="150" spans="1:4" x14ac:dyDescent="0.35">
      <c r="A150" s="1">
        <v>124152003</v>
      </c>
      <c r="B150" s="1" t="s">
        <v>207</v>
      </c>
      <c r="C150" s="64">
        <v>3077785.4375</v>
      </c>
      <c r="D150" s="64">
        <v>6312182</v>
      </c>
    </row>
    <row r="151" spans="1:4" x14ac:dyDescent="0.35">
      <c r="A151" s="1">
        <v>124153503</v>
      </c>
      <c r="B151" s="1" t="s">
        <v>208</v>
      </c>
      <c r="C151" s="64"/>
      <c r="D151" s="64"/>
    </row>
    <row r="152" spans="1:4" x14ac:dyDescent="0.35">
      <c r="A152" s="1">
        <v>124154003</v>
      </c>
      <c r="B152" s="1" t="s">
        <v>209</v>
      </c>
      <c r="C152" s="64">
        <v>23726.546875</v>
      </c>
      <c r="D152" s="64">
        <v>48660.46484375</v>
      </c>
    </row>
    <row r="153" spans="1:4" x14ac:dyDescent="0.35">
      <c r="A153" s="1">
        <v>124156503</v>
      </c>
      <c r="B153" s="1" t="s">
        <v>210</v>
      </c>
      <c r="C153" s="64"/>
      <c r="D153" s="64"/>
    </row>
    <row r="154" spans="1:4" x14ac:dyDescent="0.35">
      <c r="A154" s="1">
        <v>124156603</v>
      </c>
      <c r="B154" s="1" t="s">
        <v>211</v>
      </c>
      <c r="C154" s="64"/>
      <c r="D154" s="64"/>
    </row>
    <row r="155" spans="1:4" x14ac:dyDescent="0.35">
      <c r="A155" s="1">
        <v>124156703</v>
      </c>
      <c r="B155" s="1" t="s">
        <v>212</v>
      </c>
      <c r="C155" s="64">
        <v>5135841</v>
      </c>
      <c r="D155" s="64">
        <v>10533016</v>
      </c>
    </row>
    <row r="156" spans="1:4" x14ac:dyDescent="0.35">
      <c r="A156" s="1">
        <v>124157203</v>
      </c>
      <c r="B156" s="1" t="s">
        <v>213</v>
      </c>
      <c r="C156" s="64"/>
      <c r="D156" s="64"/>
    </row>
    <row r="157" spans="1:4" x14ac:dyDescent="0.35">
      <c r="A157" s="1">
        <v>124157802</v>
      </c>
      <c r="B157" s="1" t="s">
        <v>214</v>
      </c>
      <c r="C157" s="64"/>
      <c r="D157" s="64"/>
    </row>
    <row r="158" spans="1:4" x14ac:dyDescent="0.35">
      <c r="A158" s="1">
        <v>124158503</v>
      </c>
      <c r="B158" s="1" t="s">
        <v>215</v>
      </c>
      <c r="C158" s="64"/>
      <c r="D158" s="64"/>
    </row>
    <row r="159" spans="1:4" x14ac:dyDescent="0.35">
      <c r="A159" s="1">
        <v>124159002</v>
      </c>
      <c r="B159" s="1" t="s">
        <v>216</v>
      </c>
      <c r="C159" s="64">
        <v>38710.21875</v>
      </c>
      <c r="D159" s="64">
        <v>138443.71875</v>
      </c>
    </row>
    <row r="160" spans="1:4" x14ac:dyDescent="0.35">
      <c r="A160" s="1">
        <v>106160303</v>
      </c>
      <c r="B160" s="1" t="s">
        <v>217</v>
      </c>
      <c r="C160" s="64"/>
      <c r="D160" s="64"/>
    </row>
    <row r="161" spans="1:4" x14ac:dyDescent="0.35">
      <c r="A161" s="1">
        <v>106161203</v>
      </c>
      <c r="B161" s="1" t="s">
        <v>219</v>
      </c>
      <c r="C161" s="64">
        <v>590586.8125</v>
      </c>
      <c r="D161" s="64">
        <v>1211225.25</v>
      </c>
    </row>
    <row r="162" spans="1:4" x14ac:dyDescent="0.35">
      <c r="A162" s="1">
        <v>106161703</v>
      </c>
      <c r="B162" s="1" t="s">
        <v>220</v>
      </c>
      <c r="C162" s="64">
        <v>412861.1875</v>
      </c>
      <c r="D162" s="64">
        <v>846730.5625</v>
      </c>
    </row>
    <row r="163" spans="1:4" x14ac:dyDescent="0.35">
      <c r="A163" s="1">
        <v>106166503</v>
      </c>
      <c r="B163" s="1" t="s">
        <v>221</v>
      </c>
      <c r="C163" s="64">
        <v>902586.03125</v>
      </c>
      <c r="D163" s="64">
        <v>1934896.5</v>
      </c>
    </row>
    <row r="164" spans="1:4" x14ac:dyDescent="0.35">
      <c r="A164" s="1">
        <v>106167504</v>
      </c>
      <c r="B164" s="1" t="s">
        <v>222</v>
      </c>
      <c r="C164" s="64">
        <v>561842.6875</v>
      </c>
      <c r="D164" s="64">
        <v>1461719.25</v>
      </c>
    </row>
    <row r="165" spans="1:4" x14ac:dyDescent="0.35">
      <c r="A165" s="1">
        <v>106168003</v>
      </c>
      <c r="B165" s="1" t="s">
        <v>223</v>
      </c>
      <c r="C165" s="64">
        <v>1229484.40625</v>
      </c>
      <c r="D165" s="64">
        <v>2913279.75</v>
      </c>
    </row>
    <row r="166" spans="1:4" x14ac:dyDescent="0.35">
      <c r="A166" s="1">
        <v>106169003</v>
      </c>
      <c r="B166" s="1" t="s">
        <v>224</v>
      </c>
      <c r="C166" s="64">
        <v>617642.15625</v>
      </c>
      <c r="D166" s="64">
        <v>1266712.625</v>
      </c>
    </row>
    <row r="167" spans="1:4" x14ac:dyDescent="0.35">
      <c r="A167" s="1">
        <v>110171003</v>
      </c>
      <c r="B167" s="1" t="s">
        <v>225</v>
      </c>
      <c r="C167" s="64">
        <v>1660432.25</v>
      </c>
      <c r="D167" s="64">
        <v>3405354.5</v>
      </c>
    </row>
    <row r="168" spans="1:4" x14ac:dyDescent="0.35">
      <c r="A168" s="1">
        <v>110171803</v>
      </c>
      <c r="B168" s="1" t="s">
        <v>227</v>
      </c>
      <c r="C168" s="64">
        <v>1241355.125</v>
      </c>
      <c r="D168" s="64">
        <v>2659741</v>
      </c>
    </row>
    <row r="169" spans="1:4" x14ac:dyDescent="0.35">
      <c r="A169" s="1">
        <v>106172003</v>
      </c>
      <c r="B169" s="1" t="s">
        <v>228</v>
      </c>
      <c r="C169" s="64">
        <v>4686963.875</v>
      </c>
      <c r="D169" s="64">
        <v>10374909</v>
      </c>
    </row>
    <row r="170" spans="1:4" x14ac:dyDescent="0.35">
      <c r="A170" s="1">
        <v>110173003</v>
      </c>
      <c r="B170" s="1" t="s">
        <v>229</v>
      </c>
      <c r="C170" s="64">
        <v>935669</v>
      </c>
      <c r="D170" s="64">
        <v>1918949</v>
      </c>
    </row>
    <row r="171" spans="1:4" x14ac:dyDescent="0.35">
      <c r="A171" s="1">
        <v>110173504</v>
      </c>
      <c r="B171" s="1" t="s">
        <v>230</v>
      </c>
      <c r="C171" s="64">
        <v>88351.578125</v>
      </c>
      <c r="D171" s="64">
        <v>302451.6875</v>
      </c>
    </row>
    <row r="172" spans="1:4" x14ac:dyDescent="0.35">
      <c r="A172" s="1">
        <v>110175003</v>
      </c>
      <c r="B172" s="1" t="s">
        <v>231</v>
      </c>
      <c r="C172" s="64">
        <v>712710.171875</v>
      </c>
      <c r="D172" s="64">
        <v>1665243.5</v>
      </c>
    </row>
    <row r="173" spans="1:4" x14ac:dyDescent="0.35">
      <c r="A173" s="1">
        <v>110177003</v>
      </c>
      <c r="B173" s="1" t="s">
        <v>232</v>
      </c>
      <c r="C173" s="64">
        <v>833901.40625</v>
      </c>
      <c r="D173" s="64">
        <v>1710235.375</v>
      </c>
    </row>
    <row r="174" spans="1:4" x14ac:dyDescent="0.35">
      <c r="A174" s="1">
        <v>110179003</v>
      </c>
      <c r="B174" s="1" t="s">
        <v>233</v>
      </c>
      <c r="C174" s="64">
        <v>1253755.78125</v>
      </c>
      <c r="D174" s="64">
        <v>2687803.75</v>
      </c>
    </row>
    <row r="175" spans="1:4" x14ac:dyDescent="0.35">
      <c r="A175" s="1">
        <v>110183602</v>
      </c>
      <c r="B175" s="1" t="s">
        <v>234</v>
      </c>
      <c r="C175" s="64">
        <v>1468552.53125</v>
      </c>
      <c r="D175" s="64">
        <v>3011831.25</v>
      </c>
    </row>
    <row r="176" spans="1:4" x14ac:dyDescent="0.35">
      <c r="A176" s="1">
        <v>116191004</v>
      </c>
      <c r="B176" s="1" t="s">
        <v>236</v>
      </c>
      <c r="C176" s="64">
        <v>55761.66796875</v>
      </c>
      <c r="D176" s="64">
        <v>114360.7109375</v>
      </c>
    </row>
    <row r="177" spans="1:4" x14ac:dyDescent="0.35">
      <c r="A177" s="1">
        <v>116191103</v>
      </c>
      <c r="B177" s="1" t="s">
        <v>238</v>
      </c>
      <c r="C177" s="64">
        <v>2367005.125</v>
      </c>
      <c r="D177" s="64">
        <v>5395634.5</v>
      </c>
    </row>
    <row r="178" spans="1:4" x14ac:dyDescent="0.35">
      <c r="A178" s="1">
        <v>116191203</v>
      </c>
      <c r="B178" s="1" t="s">
        <v>239</v>
      </c>
      <c r="C178" s="64">
        <v>1716398.125</v>
      </c>
      <c r="D178" s="64">
        <v>3812452.5</v>
      </c>
    </row>
    <row r="179" spans="1:4" x14ac:dyDescent="0.35">
      <c r="A179" s="1">
        <v>116191503</v>
      </c>
      <c r="B179" s="1" t="s">
        <v>240</v>
      </c>
      <c r="C179" s="64">
        <v>1414877.9375</v>
      </c>
      <c r="D179" s="64">
        <v>3191236</v>
      </c>
    </row>
    <row r="180" spans="1:4" x14ac:dyDescent="0.35">
      <c r="A180" s="1">
        <v>116195004</v>
      </c>
      <c r="B180" s="1" t="s">
        <v>241</v>
      </c>
      <c r="C180" s="64">
        <v>7649.9921875</v>
      </c>
      <c r="D180" s="64">
        <v>15689.2177734375</v>
      </c>
    </row>
    <row r="181" spans="1:4" x14ac:dyDescent="0.35">
      <c r="A181" s="1">
        <v>116197503</v>
      </c>
      <c r="B181" s="1" t="s">
        <v>242</v>
      </c>
      <c r="C181" s="64">
        <v>597651.640625</v>
      </c>
      <c r="D181" s="64">
        <v>1225714.375</v>
      </c>
    </row>
    <row r="182" spans="1:4" x14ac:dyDescent="0.35">
      <c r="A182" s="1">
        <v>105201033</v>
      </c>
      <c r="B182" s="1" t="s">
        <v>243</v>
      </c>
      <c r="C182" s="64"/>
      <c r="D182" s="64"/>
    </row>
    <row r="183" spans="1:4" x14ac:dyDescent="0.35">
      <c r="A183" s="1">
        <v>105201352</v>
      </c>
      <c r="B183" s="1" t="s">
        <v>246</v>
      </c>
      <c r="C183" s="64">
        <v>2662144.5625</v>
      </c>
      <c r="D183" s="64">
        <v>5459750.5</v>
      </c>
    </row>
    <row r="184" spans="1:4" x14ac:dyDescent="0.35">
      <c r="A184" s="1">
        <v>105204703</v>
      </c>
      <c r="B184" s="1" t="s">
        <v>247</v>
      </c>
      <c r="C184" s="64"/>
      <c r="D184" s="64"/>
    </row>
    <row r="185" spans="1:4" x14ac:dyDescent="0.35">
      <c r="A185" s="1">
        <v>115210503</v>
      </c>
      <c r="B185" s="1" t="s">
        <v>248</v>
      </c>
      <c r="C185" s="64">
        <v>812605.34375</v>
      </c>
      <c r="D185" s="64">
        <v>1666559.5</v>
      </c>
    </row>
    <row r="186" spans="1:4" x14ac:dyDescent="0.35">
      <c r="A186" s="1">
        <v>115211003</v>
      </c>
      <c r="B186" s="1" t="s">
        <v>250</v>
      </c>
      <c r="C186" s="64"/>
      <c r="D186" s="64"/>
    </row>
    <row r="187" spans="1:4" x14ac:dyDescent="0.35">
      <c r="A187" s="1">
        <v>115211103</v>
      </c>
      <c r="B187" s="1" t="s">
        <v>251</v>
      </c>
      <c r="C187" s="64">
        <v>5302633.75</v>
      </c>
      <c r="D187" s="64">
        <v>10875089</v>
      </c>
    </row>
    <row r="188" spans="1:4" x14ac:dyDescent="0.35">
      <c r="A188" s="1">
        <v>115211603</v>
      </c>
      <c r="B188" s="1" t="s">
        <v>252</v>
      </c>
      <c r="C188" s="64">
        <v>6580455.125</v>
      </c>
      <c r="D188" s="64">
        <v>23534416</v>
      </c>
    </row>
    <row r="189" spans="1:4" x14ac:dyDescent="0.35">
      <c r="A189" s="1">
        <v>115212503</v>
      </c>
      <c r="B189" s="1" t="s">
        <v>253</v>
      </c>
      <c r="C189" s="64">
        <v>2139459.75</v>
      </c>
      <c r="D189" s="64">
        <v>4387784.5</v>
      </c>
    </row>
    <row r="190" spans="1:4" x14ac:dyDescent="0.35">
      <c r="A190" s="1">
        <v>115216503</v>
      </c>
      <c r="B190" s="1" t="s">
        <v>254</v>
      </c>
      <c r="C190" s="64">
        <v>3894151.625</v>
      </c>
      <c r="D190" s="64">
        <v>9039919</v>
      </c>
    </row>
    <row r="191" spans="1:4" x14ac:dyDescent="0.35">
      <c r="A191" s="1">
        <v>115218003</v>
      </c>
      <c r="B191" s="1" t="s">
        <v>255</v>
      </c>
      <c r="C191" s="64">
        <v>3858106.25</v>
      </c>
      <c r="D191" s="64">
        <v>7912529.5</v>
      </c>
    </row>
    <row r="192" spans="1:4" x14ac:dyDescent="0.35">
      <c r="A192" s="1">
        <v>115218303</v>
      </c>
      <c r="B192" s="1" t="s">
        <v>256</v>
      </c>
      <c r="C192" s="64">
        <v>345423.578125</v>
      </c>
      <c r="D192" s="64">
        <v>708423.75</v>
      </c>
    </row>
    <row r="193" spans="1:4" x14ac:dyDescent="0.35">
      <c r="A193" s="1">
        <v>115221402</v>
      </c>
      <c r="B193" s="1" t="s">
        <v>257</v>
      </c>
      <c r="C193" s="64">
        <v>17353893.5</v>
      </c>
      <c r="D193" s="64">
        <v>38935780</v>
      </c>
    </row>
    <row r="194" spans="1:4" x14ac:dyDescent="0.35">
      <c r="A194" s="1">
        <v>115221753</v>
      </c>
      <c r="B194" s="1" t="s">
        <v>259</v>
      </c>
      <c r="C194" s="64">
        <v>519793.46875</v>
      </c>
      <c r="D194" s="64">
        <v>1583491.5</v>
      </c>
    </row>
    <row r="195" spans="1:4" x14ac:dyDescent="0.35">
      <c r="A195" s="1">
        <v>115222504</v>
      </c>
      <c r="B195" s="1" t="s">
        <v>260</v>
      </c>
      <c r="C195" s="64"/>
      <c r="D195" s="64"/>
    </row>
    <row r="196" spans="1:4" x14ac:dyDescent="0.35">
      <c r="A196" s="1">
        <v>115222752</v>
      </c>
      <c r="B196" s="1" t="s">
        <v>261</v>
      </c>
      <c r="C196" s="64">
        <v>22321411</v>
      </c>
      <c r="D196" s="64">
        <v>45778628</v>
      </c>
    </row>
    <row r="197" spans="1:4" x14ac:dyDescent="0.35">
      <c r="A197" s="1">
        <v>115224003</v>
      </c>
      <c r="B197" s="1" t="s">
        <v>262</v>
      </c>
      <c r="C197" s="64">
        <v>2580932.3125</v>
      </c>
      <c r="D197" s="64">
        <v>5293194</v>
      </c>
    </row>
    <row r="198" spans="1:4" x14ac:dyDescent="0.35">
      <c r="A198" s="1">
        <v>115226003</v>
      </c>
      <c r="B198" s="1" t="s">
        <v>263</v>
      </c>
      <c r="C198" s="64">
        <v>1944042.3125</v>
      </c>
      <c r="D198" s="64">
        <v>3987005.75</v>
      </c>
    </row>
    <row r="199" spans="1:4" x14ac:dyDescent="0.35">
      <c r="A199" s="1">
        <v>115226103</v>
      </c>
      <c r="B199" s="1" t="s">
        <v>264</v>
      </c>
      <c r="C199" s="64">
        <v>630499.75</v>
      </c>
      <c r="D199" s="64">
        <v>1293082</v>
      </c>
    </row>
    <row r="200" spans="1:4" x14ac:dyDescent="0.35">
      <c r="A200" s="1">
        <v>115228003</v>
      </c>
      <c r="B200" s="1" t="s">
        <v>265</v>
      </c>
      <c r="C200" s="64">
        <v>1795739.8984375</v>
      </c>
      <c r="D200" s="64">
        <v>4774541</v>
      </c>
    </row>
    <row r="201" spans="1:4" x14ac:dyDescent="0.35">
      <c r="A201" s="1">
        <v>115228303</v>
      </c>
      <c r="B201" s="1" t="s">
        <v>266</v>
      </c>
      <c r="C201" s="64">
        <v>5042019.5</v>
      </c>
      <c r="D201" s="64">
        <v>12139378</v>
      </c>
    </row>
    <row r="202" spans="1:4" x14ac:dyDescent="0.35">
      <c r="A202" s="1">
        <v>115229003</v>
      </c>
      <c r="B202" s="1" t="s">
        <v>267</v>
      </c>
      <c r="C202" s="64">
        <v>242609.765625</v>
      </c>
      <c r="D202" s="64">
        <v>497564.5625</v>
      </c>
    </row>
    <row r="203" spans="1:4" x14ac:dyDescent="0.35">
      <c r="A203" s="1">
        <v>125231232</v>
      </c>
      <c r="B203" s="1" t="s">
        <v>268</v>
      </c>
      <c r="C203" s="64">
        <v>15759656.5</v>
      </c>
      <c r="D203" s="64">
        <v>35372116</v>
      </c>
    </row>
    <row r="204" spans="1:4" x14ac:dyDescent="0.35">
      <c r="A204" s="1">
        <v>125231303</v>
      </c>
      <c r="B204" s="1" t="s">
        <v>270</v>
      </c>
      <c r="C204" s="64"/>
      <c r="D204" s="64"/>
    </row>
    <row r="205" spans="1:4" x14ac:dyDescent="0.35">
      <c r="A205" s="1">
        <v>125234103</v>
      </c>
      <c r="B205" s="1" t="s">
        <v>271</v>
      </c>
      <c r="C205" s="64"/>
      <c r="D205" s="64"/>
    </row>
    <row r="206" spans="1:4" x14ac:dyDescent="0.35">
      <c r="A206" s="1">
        <v>125234502</v>
      </c>
      <c r="B206" s="1" t="s">
        <v>272</v>
      </c>
      <c r="C206" s="64"/>
      <c r="D206" s="64"/>
    </row>
    <row r="207" spans="1:4" x14ac:dyDescent="0.35">
      <c r="A207" s="1">
        <v>125235103</v>
      </c>
      <c r="B207" s="1" t="s">
        <v>273</v>
      </c>
      <c r="C207" s="64"/>
      <c r="D207" s="64"/>
    </row>
    <row r="208" spans="1:4" x14ac:dyDescent="0.35">
      <c r="A208" s="1">
        <v>125235502</v>
      </c>
      <c r="B208" s="1" t="s">
        <v>274</v>
      </c>
      <c r="C208" s="64"/>
      <c r="D208" s="64"/>
    </row>
    <row r="209" spans="1:4" x14ac:dyDescent="0.35">
      <c r="A209" s="1">
        <v>125236903</v>
      </c>
      <c r="B209" s="1" t="s">
        <v>275</v>
      </c>
      <c r="C209" s="64">
        <v>793095.625</v>
      </c>
      <c r="D209" s="64">
        <v>1626547.375</v>
      </c>
    </row>
    <row r="210" spans="1:4" x14ac:dyDescent="0.35">
      <c r="A210" s="1">
        <v>125237603</v>
      </c>
      <c r="B210" s="1" t="s">
        <v>276</v>
      </c>
      <c r="C210" s="64"/>
      <c r="D210" s="64"/>
    </row>
    <row r="211" spans="1:4" x14ac:dyDescent="0.35">
      <c r="A211" s="1">
        <v>125237702</v>
      </c>
      <c r="B211" s="1" t="s">
        <v>277</v>
      </c>
      <c r="C211" s="64"/>
      <c r="D211" s="64"/>
    </row>
    <row r="212" spans="1:4" x14ac:dyDescent="0.35">
      <c r="A212" s="1">
        <v>125237903</v>
      </c>
      <c r="B212" s="1" t="s">
        <v>278</v>
      </c>
      <c r="C212" s="64"/>
      <c r="D212" s="64"/>
    </row>
    <row r="213" spans="1:4" x14ac:dyDescent="0.35">
      <c r="A213" s="1">
        <v>125238402</v>
      </c>
      <c r="B213" s="1" t="s">
        <v>279</v>
      </c>
      <c r="C213" s="64">
        <v>7639256</v>
      </c>
      <c r="D213" s="64">
        <v>5667229</v>
      </c>
    </row>
    <row r="214" spans="1:4" x14ac:dyDescent="0.35">
      <c r="A214" s="1">
        <v>125238502</v>
      </c>
      <c r="B214" s="1" t="s">
        <v>280</v>
      </c>
      <c r="C214" s="64"/>
      <c r="D214" s="64"/>
    </row>
    <row r="215" spans="1:4" x14ac:dyDescent="0.35">
      <c r="A215" s="1">
        <v>125239452</v>
      </c>
      <c r="B215" s="1" t="s">
        <v>281</v>
      </c>
      <c r="C215" s="64">
        <v>21091745.5</v>
      </c>
      <c r="D215" s="64">
        <v>45849980</v>
      </c>
    </row>
    <row r="216" spans="1:4" x14ac:dyDescent="0.35">
      <c r="A216" s="1">
        <v>125239603</v>
      </c>
      <c r="B216" s="1" t="s">
        <v>282</v>
      </c>
      <c r="C216" s="64"/>
      <c r="D216" s="64"/>
    </row>
    <row r="217" spans="1:4" x14ac:dyDescent="0.35">
      <c r="A217" s="1">
        <v>125239652</v>
      </c>
      <c r="B217" s="1" t="s">
        <v>283</v>
      </c>
      <c r="C217" s="64">
        <v>8646748</v>
      </c>
      <c r="D217" s="64">
        <v>10726733</v>
      </c>
    </row>
    <row r="218" spans="1:4" x14ac:dyDescent="0.35">
      <c r="A218" s="1">
        <v>109243503</v>
      </c>
      <c r="B218" s="1" t="s">
        <v>284</v>
      </c>
      <c r="C218" s="64">
        <v>571800.765625</v>
      </c>
      <c r="D218" s="64">
        <v>1255765</v>
      </c>
    </row>
    <row r="219" spans="1:4" x14ac:dyDescent="0.35">
      <c r="A219" s="1">
        <v>109246003</v>
      </c>
      <c r="B219" s="1" t="s">
        <v>286</v>
      </c>
      <c r="C219" s="64">
        <v>404184.75</v>
      </c>
      <c r="D219" s="64">
        <v>828936.25</v>
      </c>
    </row>
    <row r="220" spans="1:4" x14ac:dyDescent="0.35">
      <c r="A220" s="1">
        <v>109248003</v>
      </c>
      <c r="B220" s="1" t="s">
        <v>287</v>
      </c>
      <c r="C220" s="64">
        <v>1950808.25</v>
      </c>
      <c r="D220" s="64">
        <v>4877653</v>
      </c>
    </row>
    <row r="221" spans="1:4" x14ac:dyDescent="0.35">
      <c r="A221" s="1">
        <v>105251453</v>
      </c>
      <c r="B221" s="1" t="s">
        <v>288</v>
      </c>
      <c r="C221" s="64">
        <v>2615304.75</v>
      </c>
      <c r="D221" s="64">
        <v>5435807</v>
      </c>
    </row>
    <row r="222" spans="1:4" x14ac:dyDescent="0.35">
      <c r="A222" s="1">
        <v>105252602</v>
      </c>
      <c r="B222" s="1" t="s">
        <v>290</v>
      </c>
      <c r="C222" s="64">
        <v>33362251</v>
      </c>
      <c r="D222" s="64">
        <v>68422112</v>
      </c>
    </row>
    <row r="223" spans="1:4" x14ac:dyDescent="0.35">
      <c r="A223" s="1">
        <v>105253303</v>
      </c>
      <c r="B223" s="1" t="s">
        <v>291</v>
      </c>
      <c r="C223" s="64">
        <v>1537118.03125</v>
      </c>
      <c r="D223" s="64">
        <v>3152451.25</v>
      </c>
    </row>
    <row r="224" spans="1:4" x14ac:dyDescent="0.35">
      <c r="A224" s="1">
        <v>105253553</v>
      </c>
      <c r="B224" s="1" t="s">
        <v>292</v>
      </c>
      <c r="C224" s="64">
        <v>1776800.3125</v>
      </c>
      <c r="D224" s="64">
        <v>4092261.5</v>
      </c>
    </row>
    <row r="225" spans="1:4" x14ac:dyDescent="0.35">
      <c r="A225" s="1">
        <v>105253903</v>
      </c>
      <c r="B225" s="1" t="s">
        <v>293</v>
      </c>
      <c r="C225" s="64">
        <v>1006491.8125</v>
      </c>
      <c r="D225" s="64">
        <v>2720020</v>
      </c>
    </row>
    <row r="226" spans="1:4" x14ac:dyDescent="0.35">
      <c r="A226" s="1">
        <v>105254053</v>
      </c>
      <c r="B226" s="1" t="s">
        <v>294</v>
      </c>
      <c r="C226" s="64">
        <v>601749.875</v>
      </c>
      <c r="D226" s="64">
        <v>1234119.375</v>
      </c>
    </row>
    <row r="227" spans="1:4" x14ac:dyDescent="0.35">
      <c r="A227" s="1">
        <v>105254353</v>
      </c>
      <c r="B227" s="1" t="s">
        <v>295</v>
      </c>
      <c r="C227" s="64">
        <v>1146870.96875</v>
      </c>
      <c r="D227" s="64">
        <v>2352099.5</v>
      </c>
    </row>
    <row r="228" spans="1:4" x14ac:dyDescent="0.35">
      <c r="A228" s="1">
        <v>105256553</v>
      </c>
      <c r="B228" s="1" t="s">
        <v>296</v>
      </c>
      <c r="C228" s="64">
        <v>1815165.5625</v>
      </c>
      <c r="D228" s="64">
        <v>3722694.5</v>
      </c>
    </row>
    <row r="229" spans="1:4" x14ac:dyDescent="0.35">
      <c r="A229" s="1">
        <v>105257602</v>
      </c>
      <c r="B229" s="1" t="s">
        <v>297</v>
      </c>
      <c r="C229" s="64">
        <v>3467752.25</v>
      </c>
      <c r="D229" s="64">
        <v>8341231</v>
      </c>
    </row>
    <row r="230" spans="1:4" x14ac:dyDescent="0.35">
      <c r="A230" s="1">
        <v>105258303</v>
      </c>
      <c r="B230" s="1" t="s">
        <v>298</v>
      </c>
      <c r="C230" s="64">
        <v>1744386.5</v>
      </c>
      <c r="D230" s="64">
        <v>3577535</v>
      </c>
    </row>
    <row r="231" spans="1:4" x14ac:dyDescent="0.35">
      <c r="A231" s="1">
        <v>105258503</v>
      </c>
      <c r="B231" s="1" t="s">
        <v>299</v>
      </c>
      <c r="C231" s="64">
        <v>797971.96875</v>
      </c>
      <c r="D231" s="64">
        <v>2237789</v>
      </c>
    </row>
    <row r="232" spans="1:4" x14ac:dyDescent="0.35">
      <c r="A232" s="1">
        <v>105259103</v>
      </c>
      <c r="B232" s="1" t="s">
        <v>300</v>
      </c>
      <c r="C232" s="64">
        <v>617625.90625</v>
      </c>
      <c r="D232" s="64">
        <v>1561804.375</v>
      </c>
    </row>
    <row r="233" spans="1:4" x14ac:dyDescent="0.35">
      <c r="A233" s="1">
        <v>105259703</v>
      </c>
      <c r="B233" s="1" t="s">
        <v>301</v>
      </c>
      <c r="C233" s="64">
        <v>624758.359375</v>
      </c>
      <c r="D233" s="64">
        <v>1281307.125</v>
      </c>
    </row>
    <row r="234" spans="1:4" x14ac:dyDescent="0.35">
      <c r="A234" s="1">
        <v>101260303</v>
      </c>
      <c r="B234" s="1" t="s">
        <v>302</v>
      </c>
      <c r="C234" s="64">
        <v>2846960.5</v>
      </c>
      <c r="D234" s="64">
        <v>7468428.5</v>
      </c>
    </row>
    <row r="235" spans="1:4" x14ac:dyDescent="0.35">
      <c r="A235" s="1">
        <v>101260803</v>
      </c>
      <c r="B235" s="1" t="s">
        <v>305</v>
      </c>
      <c r="C235" s="64">
        <v>3501164.125</v>
      </c>
      <c r="D235" s="64">
        <v>7312650.5</v>
      </c>
    </row>
    <row r="236" spans="1:4" x14ac:dyDescent="0.35">
      <c r="A236" s="1">
        <v>101261302</v>
      </c>
      <c r="B236" s="1" t="s">
        <v>306</v>
      </c>
      <c r="C236" s="64">
        <v>5380770.125</v>
      </c>
      <c r="D236" s="64">
        <v>13455951</v>
      </c>
    </row>
    <row r="237" spans="1:4" x14ac:dyDescent="0.35">
      <c r="A237" s="1">
        <v>101262903</v>
      </c>
      <c r="B237" s="1" t="s">
        <v>307</v>
      </c>
      <c r="C237" s="64">
        <v>1058731.5625</v>
      </c>
      <c r="D237" s="64">
        <v>2295270</v>
      </c>
    </row>
    <row r="238" spans="1:4" x14ac:dyDescent="0.35">
      <c r="A238" s="1">
        <v>101264003</v>
      </c>
      <c r="B238" s="1" t="s">
        <v>308</v>
      </c>
      <c r="C238" s="64">
        <v>1912935.4375</v>
      </c>
      <c r="D238" s="64">
        <v>3923209.25</v>
      </c>
    </row>
    <row r="239" spans="1:4" x14ac:dyDescent="0.35">
      <c r="A239" s="1">
        <v>101268003</v>
      </c>
      <c r="B239" s="1" t="s">
        <v>309</v>
      </c>
      <c r="C239" s="64">
        <v>1455307.3125</v>
      </c>
      <c r="D239" s="64">
        <v>4322439</v>
      </c>
    </row>
    <row r="240" spans="1:4" x14ac:dyDescent="0.35">
      <c r="A240" s="1">
        <v>106272003</v>
      </c>
      <c r="B240" s="1" t="s">
        <v>310</v>
      </c>
      <c r="C240" s="64"/>
      <c r="D240" s="64"/>
    </row>
    <row r="241" spans="1:4" x14ac:dyDescent="0.35">
      <c r="A241" s="1">
        <v>112281302</v>
      </c>
      <c r="B241" s="1" t="s">
        <v>312</v>
      </c>
      <c r="C241" s="64">
        <v>15193369.5</v>
      </c>
      <c r="D241" s="64">
        <v>31159842</v>
      </c>
    </row>
    <row r="242" spans="1:4" x14ac:dyDescent="0.35">
      <c r="A242" s="1">
        <v>112282004</v>
      </c>
      <c r="B242" s="1" t="s">
        <v>314</v>
      </c>
      <c r="C242" s="64">
        <v>412952.6953125</v>
      </c>
      <c r="D242" s="64">
        <v>1476888.75</v>
      </c>
    </row>
    <row r="243" spans="1:4" x14ac:dyDescent="0.35">
      <c r="A243" s="1">
        <v>112283003</v>
      </c>
      <c r="B243" s="1" t="s">
        <v>315</v>
      </c>
      <c r="C243" s="64">
        <v>4711712.25</v>
      </c>
      <c r="D243" s="64">
        <v>9755601</v>
      </c>
    </row>
    <row r="244" spans="1:4" x14ac:dyDescent="0.35">
      <c r="A244" s="1">
        <v>112286003</v>
      </c>
      <c r="B244" s="1" t="s">
        <v>316</v>
      </c>
      <c r="C244" s="64">
        <v>1578527</v>
      </c>
      <c r="D244" s="64">
        <v>3237376.25</v>
      </c>
    </row>
    <row r="245" spans="1:4" x14ac:dyDescent="0.35">
      <c r="A245" s="1">
        <v>112289003</v>
      </c>
      <c r="B245" s="1" t="s">
        <v>317</v>
      </c>
      <c r="C245" s="64">
        <v>7873055.25</v>
      </c>
      <c r="D245" s="64">
        <v>16565658</v>
      </c>
    </row>
    <row r="246" spans="1:4" x14ac:dyDescent="0.35">
      <c r="A246" s="1">
        <v>111291304</v>
      </c>
      <c r="B246" s="1" t="s">
        <v>318</v>
      </c>
      <c r="C246" s="64">
        <v>689160.15625</v>
      </c>
      <c r="D246" s="64">
        <v>1641594</v>
      </c>
    </row>
    <row r="247" spans="1:4" x14ac:dyDescent="0.35">
      <c r="A247" s="1">
        <v>111292304</v>
      </c>
      <c r="B247" s="1" t="s">
        <v>320</v>
      </c>
      <c r="C247" s="64"/>
      <c r="D247" s="64"/>
    </row>
    <row r="248" spans="1:4" x14ac:dyDescent="0.35">
      <c r="A248" s="1">
        <v>111297504</v>
      </c>
      <c r="B248" s="1" t="s">
        <v>321</v>
      </c>
      <c r="C248" s="64">
        <v>414281.71875</v>
      </c>
      <c r="D248" s="64">
        <v>1481734.75</v>
      </c>
    </row>
    <row r="249" spans="1:4" x14ac:dyDescent="0.35">
      <c r="A249" s="1">
        <v>101301303</v>
      </c>
      <c r="B249" s="1" t="s">
        <v>322</v>
      </c>
      <c r="C249" s="64">
        <v>573400.3125</v>
      </c>
      <c r="D249" s="64">
        <v>1175977.625</v>
      </c>
    </row>
    <row r="250" spans="1:4" x14ac:dyDescent="0.35">
      <c r="A250" s="1">
        <v>101301403</v>
      </c>
      <c r="B250" s="1" t="s">
        <v>324</v>
      </c>
      <c r="C250" s="64">
        <v>1061965.75</v>
      </c>
      <c r="D250" s="64">
        <v>2177969</v>
      </c>
    </row>
    <row r="251" spans="1:4" x14ac:dyDescent="0.35">
      <c r="A251" s="1">
        <v>101303503</v>
      </c>
      <c r="B251" s="1" t="s">
        <v>325</v>
      </c>
      <c r="C251" s="64"/>
      <c r="D251" s="64"/>
    </row>
    <row r="252" spans="1:4" x14ac:dyDescent="0.35">
      <c r="A252" s="1">
        <v>101306503</v>
      </c>
      <c r="B252" s="1" t="s">
        <v>326</v>
      </c>
      <c r="C252" s="64">
        <v>377703.0703125</v>
      </c>
      <c r="D252" s="64">
        <v>883435.3125</v>
      </c>
    </row>
    <row r="253" spans="1:4" x14ac:dyDescent="0.35">
      <c r="A253" s="1">
        <v>101308503</v>
      </c>
      <c r="B253" s="1" t="s">
        <v>327</v>
      </c>
      <c r="C253" s="64"/>
      <c r="D253" s="64"/>
    </row>
    <row r="254" spans="1:4" x14ac:dyDescent="0.35">
      <c r="A254" s="1">
        <v>111312503</v>
      </c>
      <c r="B254" s="1" t="s">
        <v>328</v>
      </c>
      <c r="C254" s="64">
        <v>2381305.9375</v>
      </c>
      <c r="D254" s="64">
        <v>5917362.5</v>
      </c>
    </row>
    <row r="255" spans="1:4" x14ac:dyDescent="0.35">
      <c r="A255" s="1">
        <v>111312804</v>
      </c>
      <c r="B255" s="1" t="s">
        <v>330</v>
      </c>
      <c r="C255" s="64">
        <v>1388196.125</v>
      </c>
      <c r="D255" s="64">
        <v>3076703.75</v>
      </c>
    </row>
    <row r="256" spans="1:4" x14ac:dyDescent="0.35">
      <c r="A256" s="1">
        <v>111316003</v>
      </c>
      <c r="B256" s="1" t="s">
        <v>331</v>
      </c>
      <c r="C256" s="64">
        <v>1997466.5</v>
      </c>
      <c r="D256" s="64">
        <v>4796936</v>
      </c>
    </row>
    <row r="257" spans="1:4" x14ac:dyDescent="0.35">
      <c r="A257" s="1">
        <v>111317503</v>
      </c>
      <c r="B257" s="1" t="s">
        <v>332</v>
      </c>
      <c r="C257" s="64">
        <v>1890063.875</v>
      </c>
      <c r="D257" s="64">
        <v>4973302</v>
      </c>
    </row>
    <row r="258" spans="1:4" x14ac:dyDescent="0.35">
      <c r="A258" s="1">
        <v>128323303</v>
      </c>
      <c r="B258" s="1" t="s">
        <v>333</v>
      </c>
      <c r="C258" s="64">
        <v>385814.6953125</v>
      </c>
      <c r="D258" s="64">
        <v>791261.3125</v>
      </c>
    </row>
    <row r="259" spans="1:4" x14ac:dyDescent="0.35">
      <c r="A259" s="1">
        <v>128323703</v>
      </c>
      <c r="B259" s="1" t="s">
        <v>335</v>
      </c>
      <c r="C259" s="64"/>
      <c r="D259" s="64"/>
    </row>
    <row r="260" spans="1:4" x14ac:dyDescent="0.35">
      <c r="A260" s="1">
        <v>128325203</v>
      </c>
      <c r="B260" s="1" t="s">
        <v>336</v>
      </c>
      <c r="C260" s="64">
        <v>493797.015625</v>
      </c>
      <c r="D260" s="64">
        <v>1012720.625</v>
      </c>
    </row>
    <row r="261" spans="1:4" x14ac:dyDescent="0.35">
      <c r="A261" s="1">
        <v>128326303</v>
      </c>
      <c r="B261" s="1" t="s">
        <v>337</v>
      </c>
      <c r="C261" s="64"/>
      <c r="D261" s="64"/>
    </row>
    <row r="262" spans="1:4" x14ac:dyDescent="0.35">
      <c r="A262" s="1">
        <v>128327303</v>
      </c>
      <c r="B262" s="1" t="s">
        <v>338</v>
      </c>
      <c r="C262" s="64">
        <v>30402.140625</v>
      </c>
      <c r="D262" s="64">
        <v>108730.515625</v>
      </c>
    </row>
    <row r="263" spans="1:4" x14ac:dyDescent="0.35">
      <c r="A263" s="1">
        <v>128321103</v>
      </c>
      <c r="B263" s="1" t="s">
        <v>339</v>
      </c>
      <c r="C263" s="64"/>
      <c r="D263" s="64"/>
    </row>
    <row r="264" spans="1:4" x14ac:dyDescent="0.35">
      <c r="A264" s="1">
        <v>128328003</v>
      </c>
      <c r="B264" s="1" t="s">
        <v>340</v>
      </c>
      <c r="C264" s="64">
        <v>7132.953125</v>
      </c>
      <c r="D264" s="64">
        <v>14628.88671875</v>
      </c>
    </row>
    <row r="265" spans="1:4" x14ac:dyDescent="0.35">
      <c r="A265" s="1">
        <v>106330703</v>
      </c>
      <c r="B265" s="1" t="s">
        <v>341</v>
      </c>
      <c r="C265" s="64">
        <v>1324940.0625</v>
      </c>
      <c r="D265" s="64">
        <v>3324766</v>
      </c>
    </row>
    <row r="266" spans="1:4" x14ac:dyDescent="0.35">
      <c r="A266" s="1">
        <v>106330803</v>
      </c>
      <c r="B266" s="1" t="s">
        <v>343</v>
      </c>
      <c r="C266" s="64">
        <v>2477711.125</v>
      </c>
      <c r="D266" s="64">
        <v>5548719.5</v>
      </c>
    </row>
    <row r="267" spans="1:4" x14ac:dyDescent="0.35">
      <c r="A267" s="1">
        <v>106338003</v>
      </c>
      <c r="B267" s="1" t="s">
        <v>344</v>
      </c>
      <c r="C267" s="64">
        <v>1680951.6875</v>
      </c>
      <c r="D267" s="64">
        <v>4582727</v>
      </c>
    </row>
    <row r="268" spans="1:4" x14ac:dyDescent="0.35">
      <c r="A268" s="1">
        <v>111343603</v>
      </c>
      <c r="B268" s="1" t="s">
        <v>345</v>
      </c>
      <c r="C268" s="64">
        <v>2136953</v>
      </c>
      <c r="D268" s="64">
        <v>6650374</v>
      </c>
    </row>
    <row r="269" spans="1:4" x14ac:dyDescent="0.35">
      <c r="A269" s="1">
        <v>119350303</v>
      </c>
      <c r="B269" s="1" t="s">
        <v>347</v>
      </c>
      <c r="C269" s="64">
        <v>2850713.25</v>
      </c>
      <c r="D269" s="64">
        <v>7619869</v>
      </c>
    </row>
    <row r="270" spans="1:4" x14ac:dyDescent="0.35">
      <c r="A270" s="1">
        <v>119351303</v>
      </c>
      <c r="B270" s="1" t="s">
        <v>349</v>
      </c>
      <c r="C270" s="64">
        <v>4828586.375</v>
      </c>
      <c r="D270" s="64">
        <v>9902872</v>
      </c>
    </row>
    <row r="271" spans="1:4" x14ac:dyDescent="0.35">
      <c r="A271" s="1">
        <v>119352203</v>
      </c>
      <c r="B271" s="1" t="s">
        <v>350</v>
      </c>
      <c r="C271" s="64">
        <v>763447.9375</v>
      </c>
      <c r="D271" s="64">
        <v>1603482.875</v>
      </c>
    </row>
    <row r="272" spans="1:4" x14ac:dyDescent="0.35">
      <c r="A272" s="1">
        <v>119354603</v>
      </c>
      <c r="B272" s="1" t="s">
        <v>351</v>
      </c>
      <c r="C272" s="64">
        <v>878523.9375</v>
      </c>
      <c r="D272" s="64">
        <v>2326530.5</v>
      </c>
    </row>
    <row r="273" spans="1:4" x14ac:dyDescent="0.35">
      <c r="A273" s="1">
        <v>119355503</v>
      </c>
      <c r="B273" s="1" t="s">
        <v>352</v>
      </c>
      <c r="C273" s="64">
        <v>2576878.1875</v>
      </c>
      <c r="D273" s="64">
        <v>5284879</v>
      </c>
    </row>
    <row r="274" spans="1:4" x14ac:dyDescent="0.35">
      <c r="A274" s="1">
        <v>119356503</v>
      </c>
      <c r="B274" s="1" t="s">
        <v>353</v>
      </c>
      <c r="C274" s="64"/>
      <c r="D274" s="64"/>
    </row>
    <row r="275" spans="1:4" x14ac:dyDescent="0.35">
      <c r="A275" s="1">
        <v>119356603</v>
      </c>
      <c r="B275" s="1" t="s">
        <v>354</v>
      </c>
      <c r="C275" s="64">
        <v>1449109.125</v>
      </c>
      <c r="D275" s="64">
        <v>2971955</v>
      </c>
    </row>
    <row r="276" spans="1:4" x14ac:dyDescent="0.35">
      <c r="A276" s="1">
        <v>119357003</v>
      </c>
      <c r="B276" s="1" t="s">
        <v>355</v>
      </c>
      <c r="C276" s="64">
        <v>2374974.125</v>
      </c>
      <c r="D276" s="64">
        <v>8495151</v>
      </c>
    </row>
    <row r="277" spans="1:4" x14ac:dyDescent="0.35">
      <c r="A277" s="1">
        <v>119357402</v>
      </c>
      <c r="B277" s="1" t="s">
        <v>356</v>
      </c>
      <c r="C277" s="64">
        <v>23480336.5</v>
      </c>
      <c r="D277" s="64">
        <v>33647044</v>
      </c>
    </row>
    <row r="278" spans="1:4" x14ac:dyDescent="0.35">
      <c r="A278" s="1">
        <v>119358403</v>
      </c>
      <c r="B278" s="1" t="s">
        <v>357</v>
      </c>
      <c r="C278" s="64">
        <v>2263666.8125</v>
      </c>
      <c r="D278" s="64">
        <v>5731477</v>
      </c>
    </row>
    <row r="279" spans="1:4" x14ac:dyDescent="0.35">
      <c r="A279" s="1">
        <v>113361303</v>
      </c>
      <c r="B279" s="1" t="s">
        <v>358</v>
      </c>
      <c r="C279" s="64"/>
      <c r="D279" s="64"/>
    </row>
    <row r="280" spans="1:4" x14ac:dyDescent="0.35">
      <c r="A280" s="1">
        <v>113361503</v>
      </c>
      <c r="B280" s="1" t="s">
        <v>360</v>
      </c>
      <c r="C280" s="64">
        <v>1852845.25</v>
      </c>
      <c r="D280" s="64">
        <v>3799971</v>
      </c>
    </row>
    <row r="281" spans="1:4" x14ac:dyDescent="0.35">
      <c r="A281" s="1">
        <v>113361703</v>
      </c>
      <c r="B281" s="1" t="s">
        <v>361</v>
      </c>
      <c r="C281" s="64">
        <v>4265867.75</v>
      </c>
      <c r="D281" s="64">
        <v>8748802</v>
      </c>
    </row>
    <row r="282" spans="1:4" x14ac:dyDescent="0.35">
      <c r="A282" s="1">
        <v>113362203</v>
      </c>
      <c r="B282" s="1" t="s">
        <v>362</v>
      </c>
      <c r="C282" s="64">
        <v>2952017.625</v>
      </c>
      <c r="D282" s="64">
        <v>6054247</v>
      </c>
    </row>
    <row r="283" spans="1:4" x14ac:dyDescent="0.35">
      <c r="A283" s="1">
        <v>113362303</v>
      </c>
      <c r="B283" s="1" t="s">
        <v>363</v>
      </c>
      <c r="C283" s="64"/>
      <c r="D283" s="64"/>
    </row>
    <row r="284" spans="1:4" x14ac:dyDescent="0.35">
      <c r="A284" s="1">
        <v>113362403</v>
      </c>
      <c r="B284" s="1" t="s">
        <v>364</v>
      </c>
      <c r="C284" s="64">
        <v>1184598.78125</v>
      </c>
      <c r="D284" s="64">
        <v>2429475</v>
      </c>
    </row>
    <row r="285" spans="1:4" x14ac:dyDescent="0.35">
      <c r="A285" s="1">
        <v>113362603</v>
      </c>
      <c r="B285" s="1" t="s">
        <v>365</v>
      </c>
      <c r="C285" s="64">
        <v>4507598.375</v>
      </c>
      <c r="D285" s="64">
        <v>9244563</v>
      </c>
    </row>
    <row r="286" spans="1:4" x14ac:dyDescent="0.35">
      <c r="A286" s="1">
        <v>113363103</v>
      </c>
      <c r="B286" s="1" t="s">
        <v>366</v>
      </c>
      <c r="C286" s="64">
        <v>2041016.8125</v>
      </c>
      <c r="D286" s="64">
        <v>4185889.5</v>
      </c>
    </row>
    <row r="287" spans="1:4" x14ac:dyDescent="0.35">
      <c r="A287" s="1">
        <v>113363603</v>
      </c>
      <c r="B287" s="1" t="s">
        <v>367</v>
      </c>
      <c r="C287" s="64">
        <v>767733.1875</v>
      </c>
      <c r="D287" s="64">
        <v>1574531.875</v>
      </c>
    </row>
    <row r="288" spans="1:4" x14ac:dyDescent="0.35">
      <c r="A288" s="1">
        <v>113364002</v>
      </c>
      <c r="B288" s="1" t="s">
        <v>368</v>
      </c>
      <c r="C288" s="64">
        <v>10595096</v>
      </c>
      <c r="D288" s="64">
        <v>-2270685</v>
      </c>
    </row>
    <row r="289" spans="1:4" x14ac:dyDescent="0.35">
      <c r="A289" s="1">
        <v>113364403</v>
      </c>
      <c r="B289" s="1" t="s">
        <v>369</v>
      </c>
      <c r="C289" s="64">
        <v>1436002.3125</v>
      </c>
      <c r="D289" s="64">
        <v>2945074.75</v>
      </c>
    </row>
    <row r="290" spans="1:4" x14ac:dyDescent="0.35">
      <c r="A290" s="1">
        <v>113364503</v>
      </c>
      <c r="B290" s="1" t="s">
        <v>370</v>
      </c>
      <c r="C290" s="64">
        <v>5273955.875</v>
      </c>
      <c r="D290" s="64">
        <v>10816273</v>
      </c>
    </row>
    <row r="291" spans="1:4" x14ac:dyDescent="0.35">
      <c r="A291" s="1">
        <v>113365203</v>
      </c>
      <c r="B291" s="1" t="s">
        <v>371</v>
      </c>
      <c r="C291" s="64">
        <v>8297987.25</v>
      </c>
      <c r="D291" s="64">
        <v>17018212</v>
      </c>
    </row>
    <row r="292" spans="1:4" x14ac:dyDescent="0.35">
      <c r="A292" s="1">
        <v>113365303</v>
      </c>
      <c r="B292" s="1" t="s">
        <v>372</v>
      </c>
      <c r="C292" s="64"/>
      <c r="D292" s="64"/>
    </row>
    <row r="293" spans="1:4" x14ac:dyDescent="0.35">
      <c r="A293" s="1">
        <v>113367003</v>
      </c>
      <c r="B293" s="1" t="s">
        <v>373</v>
      </c>
      <c r="C293" s="64">
        <v>1475551</v>
      </c>
      <c r="D293" s="64">
        <v>3846196.5</v>
      </c>
    </row>
    <row r="294" spans="1:4" x14ac:dyDescent="0.35">
      <c r="A294" s="1">
        <v>113369003</v>
      </c>
      <c r="B294" s="1" t="s">
        <v>374</v>
      </c>
      <c r="C294" s="64">
        <v>1795616.4375</v>
      </c>
      <c r="D294" s="64">
        <v>3682601.5</v>
      </c>
    </row>
    <row r="295" spans="1:4" x14ac:dyDescent="0.35">
      <c r="A295" s="1">
        <v>104372003</v>
      </c>
      <c r="B295" s="1" t="s">
        <v>375</v>
      </c>
      <c r="C295" s="64">
        <v>1195782.65625</v>
      </c>
      <c r="D295" s="64">
        <v>2809640.75</v>
      </c>
    </row>
    <row r="296" spans="1:4" x14ac:dyDescent="0.35">
      <c r="A296" s="1">
        <v>104374003</v>
      </c>
      <c r="B296" s="1" t="s">
        <v>377</v>
      </c>
      <c r="C296" s="64"/>
      <c r="D296" s="64"/>
    </row>
    <row r="297" spans="1:4" x14ac:dyDescent="0.35">
      <c r="A297" s="1">
        <v>104375003</v>
      </c>
      <c r="B297" s="1" t="s">
        <v>378</v>
      </c>
      <c r="C297" s="64">
        <v>996796.75</v>
      </c>
      <c r="D297" s="64">
        <v>2804459.5</v>
      </c>
    </row>
    <row r="298" spans="1:4" x14ac:dyDescent="0.35">
      <c r="A298" s="1">
        <v>104375203</v>
      </c>
      <c r="B298" s="1" t="s">
        <v>379</v>
      </c>
      <c r="C298" s="64">
        <v>532660.484375</v>
      </c>
      <c r="D298" s="64">
        <v>1092425.125</v>
      </c>
    </row>
    <row r="299" spans="1:4" x14ac:dyDescent="0.35">
      <c r="A299" s="1">
        <v>104375302</v>
      </c>
      <c r="B299" s="1" t="s">
        <v>380</v>
      </c>
      <c r="C299" s="64">
        <v>3769586.125</v>
      </c>
      <c r="D299" s="64">
        <v>7730985</v>
      </c>
    </row>
    <row r="300" spans="1:4" x14ac:dyDescent="0.35">
      <c r="A300" s="1">
        <v>104376203</v>
      </c>
      <c r="B300" s="1" t="s">
        <v>381</v>
      </c>
      <c r="C300" s="64"/>
      <c r="D300" s="64"/>
    </row>
    <row r="301" spans="1:4" x14ac:dyDescent="0.35">
      <c r="A301" s="1">
        <v>104377003</v>
      </c>
      <c r="B301" s="1" t="s">
        <v>382</v>
      </c>
      <c r="C301" s="64">
        <v>295144.2578125</v>
      </c>
      <c r="D301" s="64">
        <v>711927.5</v>
      </c>
    </row>
    <row r="302" spans="1:4" x14ac:dyDescent="0.35">
      <c r="A302" s="1">
        <v>104378003</v>
      </c>
      <c r="B302" s="1" t="s">
        <v>383</v>
      </c>
      <c r="C302" s="64">
        <v>281622.125</v>
      </c>
      <c r="D302" s="64">
        <v>1007196.5625</v>
      </c>
    </row>
    <row r="303" spans="1:4" x14ac:dyDescent="0.35">
      <c r="A303" s="1">
        <v>113380303</v>
      </c>
      <c r="B303" s="1" t="s">
        <v>384</v>
      </c>
      <c r="C303" s="64">
        <v>536075.0625</v>
      </c>
      <c r="D303" s="64">
        <v>1099428</v>
      </c>
    </row>
    <row r="304" spans="1:4" x14ac:dyDescent="0.35">
      <c r="A304" s="1">
        <v>113381303</v>
      </c>
      <c r="B304" s="1" t="s">
        <v>386</v>
      </c>
      <c r="C304" s="64">
        <v>5729652.125</v>
      </c>
      <c r="D304" s="64">
        <v>11750854</v>
      </c>
    </row>
    <row r="305" spans="1:4" x14ac:dyDescent="0.35">
      <c r="A305" s="1">
        <v>113382303</v>
      </c>
      <c r="B305" s="1" t="s">
        <v>387</v>
      </c>
      <c r="C305" s="64"/>
      <c r="D305" s="64"/>
    </row>
    <row r="306" spans="1:4" x14ac:dyDescent="0.35">
      <c r="A306" s="1">
        <v>113384603</v>
      </c>
      <c r="B306" s="1" t="s">
        <v>388</v>
      </c>
      <c r="C306" s="64">
        <v>19083675</v>
      </c>
      <c r="D306" s="64">
        <v>39138408</v>
      </c>
    </row>
    <row r="307" spans="1:4" x14ac:dyDescent="0.35">
      <c r="A307" s="1">
        <v>113385003</v>
      </c>
      <c r="B307" s="1" t="s">
        <v>389</v>
      </c>
      <c r="C307" s="64">
        <v>2447277.875</v>
      </c>
      <c r="D307" s="64">
        <v>5019083.5</v>
      </c>
    </row>
    <row r="308" spans="1:4" x14ac:dyDescent="0.35">
      <c r="A308" s="1">
        <v>113385303</v>
      </c>
      <c r="B308" s="1" t="s">
        <v>390</v>
      </c>
      <c r="C308" s="64">
        <v>6117988.75</v>
      </c>
      <c r="D308" s="64">
        <v>13431043</v>
      </c>
    </row>
    <row r="309" spans="1:4" x14ac:dyDescent="0.35">
      <c r="A309" s="1">
        <v>121390302</v>
      </c>
      <c r="B309" s="1" t="s">
        <v>391</v>
      </c>
      <c r="C309" s="64">
        <v>61696024</v>
      </c>
      <c r="D309" s="64">
        <v>123480528</v>
      </c>
    </row>
    <row r="310" spans="1:4" x14ac:dyDescent="0.35">
      <c r="A310" s="1">
        <v>121391303</v>
      </c>
      <c r="B310" s="1" t="s">
        <v>393</v>
      </c>
      <c r="C310" s="64">
        <v>178219.5234375</v>
      </c>
      <c r="D310" s="64">
        <v>365507.625</v>
      </c>
    </row>
    <row r="311" spans="1:4" x14ac:dyDescent="0.35">
      <c r="A311" s="1">
        <v>121392303</v>
      </c>
      <c r="B311" s="1" t="s">
        <v>394</v>
      </c>
      <c r="C311" s="64">
        <v>3283798.375</v>
      </c>
      <c r="D311" s="64">
        <v>6734690.5</v>
      </c>
    </row>
    <row r="312" spans="1:4" x14ac:dyDescent="0.35">
      <c r="A312" s="1">
        <v>121394503</v>
      </c>
      <c r="B312" s="1" t="s">
        <v>395</v>
      </c>
      <c r="C312" s="64"/>
      <c r="D312" s="64"/>
    </row>
    <row r="313" spans="1:4" x14ac:dyDescent="0.35">
      <c r="A313" s="1">
        <v>121394603</v>
      </c>
      <c r="B313" s="1" t="s">
        <v>396</v>
      </c>
      <c r="C313" s="64"/>
      <c r="D313" s="64"/>
    </row>
    <row r="314" spans="1:4" x14ac:dyDescent="0.35">
      <c r="A314" s="1">
        <v>121395103</v>
      </c>
      <c r="B314" s="1" t="s">
        <v>397</v>
      </c>
      <c r="C314" s="64"/>
      <c r="D314" s="64"/>
    </row>
    <row r="315" spans="1:4" x14ac:dyDescent="0.35">
      <c r="A315" s="1">
        <v>121395603</v>
      </c>
      <c r="B315" s="1" t="s">
        <v>398</v>
      </c>
      <c r="C315" s="64"/>
      <c r="D315" s="64"/>
    </row>
    <row r="316" spans="1:4" x14ac:dyDescent="0.35">
      <c r="A316" s="1">
        <v>121395703</v>
      </c>
      <c r="B316" s="1" t="s">
        <v>399</v>
      </c>
      <c r="C316" s="64"/>
      <c r="D316" s="64"/>
    </row>
    <row r="317" spans="1:4" x14ac:dyDescent="0.35">
      <c r="A317" s="1">
        <v>121397803</v>
      </c>
      <c r="B317" s="1" t="s">
        <v>400</v>
      </c>
      <c r="C317" s="64">
        <v>4735004.5</v>
      </c>
      <c r="D317" s="64">
        <v>9710947</v>
      </c>
    </row>
    <row r="318" spans="1:4" x14ac:dyDescent="0.35">
      <c r="A318" s="1">
        <v>118401403</v>
      </c>
      <c r="B318" s="1" t="s">
        <v>401</v>
      </c>
      <c r="C318" s="64">
        <v>3188211.375</v>
      </c>
      <c r="D318" s="64">
        <v>7576470.5</v>
      </c>
    </row>
    <row r="319" spans="1:4" x14ac:dyDescent="0.35">
      <c r="A319" s="1">
        <v>118401603</v>
      </c>
      <c r="B319" s="1" t="s">
        <v>403</v>
      </c>
      <c r="C319" s="64">
        <v>1231984.28125</v>
      </c>
      <c r="D319" s="64">
        <v>3182190.75</v>
      </c>
    </row>
    <row r="320" spans="1:4" x14ac:dyDescent="0.35">
      <c r="A320" s="1">
        <v>118402603</v>
      </c>
      <c r="B320" s="1" t="s">
        <v>404</v>
      </c>
      <c r="C320" s="64">
        <v>7633471.25</v>
      </c>
      <c r="D320" s="64">
        <v>15755476</v>
      </c>
    </row>
    <row r="321" spans="1:4" x14ac:dyDescent="0.35">
      <c r="A321" s="1">
        <v>118403003</v>
      </c>
      <c r="B321" s="1" t="s">
        <v>405</v>
      </c>
      <c r="C321" s="64">
        <v>5683622</v>
      </c>
      <c r="D321" s="64">
        <v>11656451</v>
      </c>
    </row>
    <row r="322" spans="1:4" x14ac:dyDescent="0.35">
      <c r="A322" s="1">
        <v>118403302</v>
      </c>
      <c r="B322" s="1" t="s">
        <v>406</v>
      </c>
      <c r="C322" s="64">
        <v>37071524</v>
      </c>
      <c r="D322" s="64">
        <v>76029408</v>
      </c>
    </row>
    <row r="323" spans="1:4" x14ac:dyDescent="0.35">
      <c r="A323" s="1">
        <v>118403903</v>
      </c>
      <c r="B323" s="1" t="s">
        <v>407</v>
      </c>
      <c r="C323" s="64">
        <v>241639.9453125</v>
      </c>
      <c r="D323" s="64">
        <v>864203.9375</v>
      </c>
    </row>
    <row r="324" spans="1:4" x14ac:dyDescent="0.35">
      <c r="A324" s="1">
        <v>118406003</v>
      </c>
      <c r="B324" s="1" t="s">
        <v>408</v>
      </c>
      <c r="C324" s="64"/>
      <c r="D324" s="64"/>
    </row>
    <row r="325" spans="1:4" x14ac:dyDescent="0.35">
      <c r="A325" s="1">
        <v>118406602</v>
      </c>
      <c r="B325" s="1" t="s">
        <v>409</v>
      </c>
      <c r="C325" s="64">
        <v>3721377.75</v>
      </c>
      <c r="D325" s="64">
        <v>7632115.5</v>
      </c>
    </row>
    <row r="326" spans="1:4" x14ac:dyDescent="0.35">
      <c r="A326" s="1">
        <v>118408852</v>
      </c>
      <c r="B326" s="1" t="s">
        <v>410</v>
      </c>
      <c r="C326" s="64">
        <v>25165701.5</v>
      </c>
      <c r="D326" s="64">
        <v>32411946</v>
      </c>
    </row>
    <row r="327" spans="1:4" x14ac:dyDescent="0.35">
      <c r="A327" s="1">
        <v>118409203</v>
      </c>
      <c r="B327" s="1" t="s">
        <v>411</v>
      </c>
      <c r="C327" s="64">
        <v>810575.5</v>
      </c>
      <c r="D327" s="64">
        <v>1662396.625</v>
      </c>
    </row>
    <row r="328" spans="1:4" x14ac:dyDescent="0.35">
      <c r="A328" s="1">
        <v>118409302</v>
      </c>
      <c r="B328" s="1" t="s">
        <v>412</v>
      </c>
      <c r="C328" s="64">
        <v>13867112</v>
      </c>
      <c r="D328" s="64">
        <v>28439842</v>
      </c>
    </row>
    <row r="329" spans="1:4" x14ac:dyDescent="0.35">
      <c r="A329" s="1">
        <v>117412003</v>
      </c>
      <c r="B329" s="1" t="s">
        <v>413</v>
      </c>
      <c r="C329" s="64">
        <v>1833676.625</v>
      </c>
      <c r="D329" s="64">
        <v>3929707.5</v>
      </c>
    </row>
    <row r="330" spans="1:4" x14ac:dyDescent="0.35">
      <c r="A330" s="1">
        <v>117414003</v>
      </c>
      <c r="B330" s="1" t="s">
        <v>415</v>
      </c>
      <c r="C330" s="64">
        <v>656052.65625</v>
      </c>
      <c r="D330" s="64">
        <v>1345488.125</v>
      </c>
    </row>
    <row r="331" spans="1:4" x14ac:dyDescent="0.35">
      <c r="A331" s="1">
        <v>117414203</v>
      </c>
      <c r="B331" s="1" t="s">
        <v>416</v>
      </c>
      <c r="C331" s="64">
        <v>2051982.25</v>
      </c>
      <c r="D331" s="64">
        <v>4208378.5</v>
      </c>
    </row>
    <row r="332" spans="1:4" x14ac:dyDescent="0.35">
      <c r="A332" s="1">
        <v>117415004</v>
      </c>
      <c r="B332" s="1" t="s">
        <v>417</v>
      </c>
      <c r="C332" s="64">
        <v>476578.8125</v>
      </c>
      <c r="D332" s="64">
        <v>977408.125</v>
      </c>
    </row>
    <row r="333" spans="1:4" x14ac:dyDescent="0.35">
      <c r="A333" s="1">
        <v>117415103</v>
      </c>
      <c r="B333" s="1" t="s">
        <v>418</v>
      </c>
      <c r="C333" s="64">
        <v>1842723.5</v>
      </c>
      <c r="D333" s="64">
        <v>3918618.25</v>
      </c>
    </row>
    <row r="334" spans="1:4" x14ac:dyDescent="0.35">
      <c r="A334" s="1">
        <v>117415303</v>
      </c>
      <c r="B334" s="1" t="s">
        <v>419</v>
      </c>
      <c r="C334" s="64">
        <v>291845.078125</v>
      </c>
      <c r="D334" s="64">
        <v>598540.5</v>
      </c>
    </row>
    <row r="335" spans="1:4" x14ac:dyDescent="0.35">
      <c r="A335" s="1">
        <v>117416103</v>
      </c>
      <c r="B335" s="1" t="s">
        <v>420</v>
      </c>
      <c r="C335" s="64">
        <v>1107475.0625</v>
      </c>
      <c r="D335" s="64">
        <v>2271303.25</v>
      </c>
    </row>
    <row r="336" spans="1:4" x14ac:dyDescent="0.35">
      <c r="A336" s="1">
        <v>117417202</v>
      </c>
      <c r="B336" s="1" t="s">
        <v>421</v>
      </c>
      <c r="C336" s="64">
        <v>5406114.625</v>
      </c>
      <c r="D336" s="64">
        <v>11087315</v>
      </c>
    </row>
    <row r="337" spans="1:4" x14ac:dyDescent="0.35">
      <c r="A337" s="1">
        <v>109420803</v>
      </c>
      <c r="B337" s="1" t="s">
        <v>422</v>
      </c>
      <c r="C337" s="64">
        <v>1906277.75</v>
      </c>
      <c r="D337" s="64">
        <v>3909555.25</v>
      </c>
    </row>
    <row r="338" spans="1:4" x14ac:dyDescent="0.35">
      <c r="A338" s="1">
        <v>109422303</v>
      </c>
      <c r="B338" s="1" t="s">
        <v>424</v>
      </c>
      <c r="C338" s="64">
        <v>1394795.78125</v>
      </c>
      <c r="D338" s="64">
        <v>2860564.75</v>
      </c>
    </row>
    <row r="339" spans="1:4" x14ac:dyDescent="0.35">
      <c r="A339" s="1">
        <v>109426003</v>
      </c>
      <c r="B339" s="1" t="s">
        <v>425</v>
      </c>
      <c r="C339" s="64">
        <v>121277.90625</v>
      </c>
      <c r="D339" s="64">
        <v>248726.953125</v>
      </c>
    </row>
    <row r="340" spans="1:4" x14ac:dyDescent="0.35">
      <c r="A340" s="1">
        <v>109426303</v>
      </c>
      <c r="B340" s="1" t="s">
        <v>426</v>
      </c>
      <c r="C340" s="64">
        <v>1916497.25</v>
      </c>
      <c r="D340" s="64">
        <v>3974485</v>
      </c>
    </row>
    <row r="341" spans="1:4" x14ac:dyDescent="0.35">
      <c r="A341" s="1">
        <v>109427503</v>
      </c>
      <c r="B341" s="1" t="s">
        <v>427</v>
      </c>
      <c r="C341" s="64">
        <v>1140830.71875</v>
      </c>
      <c r="D341" s="64">
        <v>2339711.75</v>
      </c>
    </row>
    <row r="342" spans="1:4" x14ac:dyDescent="0.35">
      <c r="A342" s="1">
        <v>104431304</v>
      </c>
      <c r="B342" s="1" t="s">
        <v>428</v>
      </c>
      <c r="C342" s="64"/>
      <c r="D342" s="64"/>
    </row>
    <row r="343" spans="1:4" x14ac:dyDescent="0.35">
      <c r="A343" s="1">
        <v>104432503</v>
      </c>
      <c r="B343" s="1" t="s">
        <v>430</v>
      </c>
      <c r="C343" s="64"/>
      <c r="D343" s="64"/>
    </row>
    <row r="344" spans="1:4" x14ac:dyDescent="0.35">
      <c r="A344" s="1">
        <v>104432803</v>
      </c>
      <c r="B344" s="1" t="s">
        <v>431</v>
      </c>
      <c r="C344" s="64">
        <v>1023269.3125</v>
      </c>
      <c r="D344" s="64">
        <v>2098607</v>
      </c>
    </row>
    <row r="345" spans="1:4" x14ac:dyDescent="0.35">
      <c r="A345" s="1">
        <v>104432903</v>
      </c>
      <c r="B345" s="1" t="s">
        <v>432</v>
      </c>
      <c r="C345" s="64"/>
      <c r="D345" s="64"/>
    </row>
    <row r="346" spans="1:4" x14ac:dyDescent="0.35">
      <c r="A346" s="1">
        <v>104433303</v>
      </c>
      <c r="B346" s="1" t="s">
        <v>433</v>
      </c>
      <c r="C346" s="64">
        <v>3172561.375</v>
      </c>
      <c r="D346" s="64">
        <v>6711525.5</v>
      </c>
    </row>
    <row r="347" spans="1:4" x14ac:dyDescent="0.35">
      <c r="A347" s="1">
        <v>104433604</v>
      </c>
      <c r="B347" s="1" t="s">
        <v>434</v>
      </c>
      <c r="C347" s="64">
        <v>11989.1875</v>
      </c>
      <c r="D347" s="64">
        <v>24588.462890625</v>
      </c>
    </row>
    <row r="348" spans="1:4" x14ac:dyDescent="0.35">
      <c r="A348" s="1">
        <v>104433903</v>
      </c>
      <c r="B348" s="1" t="s">
        <v>435</v>
      </c>
      <c r="C348" s="64"/>
      <c r="D348" s="64"/>
    </row>
    <row r="349" spans="1:4" x14ac:dyDescent="0.35">
      <c r="A349" s="1">
        <v>104435003</v>
      </c>
      <c r="B349" s="1" t="s">
        <v>436</v>
      </c>
      <c r="C349" s="64">
        <v>1097552.375</v>
      </c>
      <c r="D349" s="64">
        <v>2584209</v>
      </c>
    </row>
    <row r="350" spans="1:4" x14ac:dyDescent="0.35">
      <c r="A350" s="1">
        <v>104435303</v>
      </c>
      <c r="B350" s="1" t="s">
        <v>437</v>
      </c>
      <c r="C350" s="64">
        <v>168585.03125</v>
      </c>
      <c r="D350" s="64">
        <v>345748.40625</v>
      </c>
    </row>
    <row r="351" spans="1:4" x14ac:dyDescent="0.35">
      <c r="A351" s="1">
        <v>104435603</v>
      </c>
      <c r="B351" s="1" t="s">
        <v>438</v>
      </c>
      <c r="C351" s="64">
        <v>1894032.625</v>
      </c>
      <c r="D351" s="64">
        <v>3884442</v>
      </c>
    </row>
    <row r="352" spans="1:4" x14ac:dyDescent="0.35">
      <c r="A352" s="1">
        <v>104435703</v>
      </c>
      <c r="B352" s="1" t="s">
        <v>439</v>
      </c>
      <c r="C352" s="64">
        <v>1629291.25</v>
      </c>
      <c r="D352" s="64">
        <v>3341487.5</v>
      </c>
    </row>
    <row r="353" spans="1:4" x14ac:dyDescent="0.35">
      <c r="A353" s="1">
        <v>104437503</v>
      </c>
      <c r="B353" s="1" t="s">
        <v>440</v>
      </c>
      <c r="C353" s="64"/>
      <c r="D353" s="64"/>
    </row>
    <row r="354" spans="1:4" x14ac:dyDescent="0.35">
      <c r="A354" s="1">
        <v>111444602</v>
      </c>
      <c r="B354" s="1" t="s">
        <v>441</v>
      </c>
      <c r="C354" s="64">
        <v>7512768.75</v>
      </c>
      <c r="D354" s="64">
        <v>15407820</v>
      </c>
    </row>
    <row r="355" spans="1:4" x14ac:dyDescent="0.35">
      <c r="A355" s="1">
        <v>120452003</v>
      </c>
      <c r="B355" s="1" t="s">
        <v>443</v>
      </c>
      <c r="C355" s="64"/>
      <c r="D355" s="64"/>
    </row>
    <row r="356" spans="1:4" x14ac:dyDescent="0.35">
      <c r="A356" s="1">
        <v>120455203</v>
      </c>
      <c r="B356" s="1" t="s">
        <v>445</v>
      </c>
      <c r="C356" s="64"/>
      <c r="D356" s="64"/>
    </row>
    <row r="357" spans="1:4" x14ac:dyDescent="0.35">
      <c r="A357" s="1">
        <v>120455403</v>
      </c>
      <c r="B357" s="1" t="s">
        <v>446</v>
      </c>
      <c r="C357" s="64"/>
      <c r="D357" s="64"/>
    </row>
    <row r="358" spans="1:4" x14ac:dyDescent="0.35">
      <c r="A358" s="1">
        <v>120456003</v>
      </c>
      <c r="B358" s="1" t="s">
        <v>447</v>
      </c>
      <c r="C358" s="64"/>
      <c r="D358" s="64"/>
    </row>
    <row r="359" spans="1:4" x14ac:dyDescent="0.35">
      <c r="A359" s="1">
        <v>123460302</v>
      </c>
      <c r="B359" s="1" t="s">
        <v>448</v>
      </c>
      <c r="C359" s="64"/>
      <c r="D359" s="64"/>
    </row>
    <row r="360" spans="1:4" x14ac:dyDescent="0.35">
      <c r="A360" s="1">
        <v>123460504</v>
      </c>
      <c r="B360" s="1" t="s">
        <v>450</v>
      </c>
      <c r="C360" s="64"/>
      <c r="D360" s="64"/>
    </row>
    <row r="361" spans="1:4" x14ac:dyDescent="0.35">
      <c r="A361" s="1">
        <v>123461302</v>
      </c>
      <c r="B361" s="1" t="s">
        <v>451</v>
      </c>
      <c r="C361" s="64"/>
      <c r="D361" s="64"/>
    </row>
    <row r="362" spans="1:4" x14ac:dyDescent="0.35">
      <c r="A362" s="1">
        <v>123461602</v>
      </c>
      <c r="B362" s="1" t="s">
        <v>452</v>
      </c>
      <c r="C362" s="64"/>
      <c r="D362" s="64"/>
    </row>
    <row r="363" spans="1:4" x14ac:dyDescent="0.35">
      <c r="A363" s="1">
        <v>123463603</v>
      </c>
      <c r="B363" s="1" t="s">
        <v>453</v>
      </c>
      <c r="C363" s="64"/>
      <c r="D363" s="64"/>
    </row>
    <row r="364" spans="1:4" x14ac:dyDescent="0.35">
      <c r="A364" s="1">
        <v>123463803</v>
      </c>
      <c r="B364" s="1" t="s">
        <v>454</v>
      </c>
      <c r="C364" s="64"/>
      <c r="D364" s="64"/>
    </row>
    <row r="365" spans="1:4" x14ac:dyDescent="0.35">
      <c r="A365" s="1">
        <v>123464502</v>
      </c>
      <c r="B365" s="1" t="s">
        <v>455</v>
      </c>
      <c r="C365" s="64"/>
      <c r="D365" s="64"/>
    </row>
    <row r="366" spans="1:4" x14ac:dyDescent="0.35">
      <c r="A366" s="1">
        <v>123464603</v>
      </c>
      <c r="B366" s="1" t="s">
        <v>456</v>
      </c>
      <c r="C366" s="64"/>
      <c r="D366" s="64"/>
    </row>
    <row r="367" spans="1:4" x14ac:dyDescent="0.35">
      <c r="A367" s="1">
        <v>123465303</v>
      </c>
      <c r="B367" s="1" t="s">
        <v>457</v>
      </c>
      <c r="C367" s="64"/>
      <c r="D367" s="64"/>
    </row>
    <row r="368" spans="1:4" x14ac:dyDescent="0.35">
      <c r="A368" s="1">
        <v>123465602</v>
      </c>
      <c r="B368" s="1" t="s">
        <v>458</v>
      </c>
      <c r="C368" s="64">
        <v>14491381.5</v>
      </c>
      <c r="D368" s="64">
        <v>14103222</v>
      </c>
    </row>
    <row r="369" spans="1:4" x14ac:dyDescent="0.35">
      <c r="A369" s="1">
        <v>123465702</v>
      </c>
      <c r="B369" s="1" t="s">
        <v>459</v>
      </c>
      <c r="C369" s="64"/>
      <c r="D369" s="64"/>
    </row>
    <row r="370" spans="1:4" x14ac:dyDescent="0.35">
      <c r="A370" s="1">
        <v>123466103</v>
      </c>
      <c r="B370" s="1" t="s">
        <v>460</v>
      </c>
      <c r="C370" s="64"/>
      <c r="D370" s="64"/>
    </row>
    <row r="371" spans="1:4" x14ac:dyDescent="0.35">
      <c r="A371" s="1">
        <v>123466303</v>
      </c>
      <c r="B371" s="1" t="s">
        <v>461</v>
      </c>
      <c r="C371" s="64"/>
      <c r="D371" s="64"/>
    </row>
    <row r="372" spans="1:4" x14ac:dyDescent="0.35">
      <c r="A372" s="1">
        <v>123466403</v>
      </c>
      <c r="B372" s="1" t="s">
        <v>462</v>
      </c>
      <c r="C372" s="64">
        <v>2675381.3125</v>
      </c>
      <c r="D372" s="64">
        <v>5486898.5</v>
      </c>
    </row>
    <row r="373" spans="1:4" x14ac:dyDescent="0.35">
      <c r="A373" s="1">
        <v>123467103</v>
      </c>
      <c r="B373" s="1" t="s">
        <v>463</v>
      </c>
      <c r="C373" s="64"/>
      <c r="D373" s="64"/>
    </row>
    <row r="374" spans="1:4" x14ac:dyDescent="0.35">
      <c r="A374" s="1">
        <v>123467303</v>
      </c>
      <c r="B374" s="1" t="s">
        <v>465</v>
      </c>
      <c r="C374" s="64"/>
      <c r="D374" s="64"/>
    </row>
    <row r="375" spans="1:4" x14ac:dyDescent="0.35">
      <c r="A375" s="1">
        <v>123467203</v>
      </c>
      <c r="B375" s="1" t="s">
        <v>464</v>
      </c>
      <c r="C375" s="64"/>
      <c r="D375" s="64"/>
    </row>
    <row r="376" spans="1:4" x14ac:dyDescent="0.35">
      <c r="A376" s="1">
        <v>123468303</v>
      </c>
      <c r="B376" s="1" t="s">
        <v>466</v>
      </c>
      <c r="C376" s="64"/>
      <c r="D376" s="64"/>
    </row>
    <row r="377" spans="1:4" x14ac:dyDescent="0.35">
      <c r="A377" s="1">
        <v>123468402</v>
      </c>
      <c r="B377" s="1" t="s">
        <v>467</v>
      </c>
      <c r="C377" s="64"/>
      <c r="D377" s="64"/>
    </row>
    <row r="378" spans="1:4" x14ac:dyDescent="0.35">
      <c r="A378" s="1">
        <v>123468503</v>
      </c>
      <c r="B378" s="1" t="s">
        <v>468</v>
      </c>
      <c r="C378" s="64"/>
      <c r="D378" s="64"/>
    </row>
    <row r="379" spans="1:4" x14ac:dyDescent="0.35">
      <c r="A379" s="1">
        <v>123468603</v>
      </c>
      <c r="B379" s="1" t="s">
        <v>469</v>
      </c>
      <c r="C379" s="64"/>
      <c r="D379" s="64"/>
    </row>
    <row r="380" spans="1:4" x14ac:dyDescent="0.35">
      <c r="A380" s="1">
        <v>123469303</v>
      </c>
      <c r="B380" s="1" t="s">
        <v>470</v>
      </c>
      <c r="C380" s="64"/>
      <c r="D380" s="64"/>
    </row>
    <row r="381" spans="1:4" x14ac:dyDescent="0.35">
      <c r="A381" s="1">
        <v>116471803</v>
      </c>
      <c r="B381" s="1" t="s">
        <v>471</v>
      </c>
      <c r="C381" s="64">
        <v>210126.5703125</v>
      </c>
      <c r="D381" s="64">
        <v>751499.0625</v>
      </c>
    </row>
    <row r="382" spans="1:4" x14ac:dyDescent="0.35">
      <c r="A382" s="1">
        <v>120480803</v>
      </c>
      <c r="B382" s="1" t="s">
        <v>473</v>
      </c>
      <c r="C382" s="64">
        <v>2050019.3125</v>
      </c>
      <c r="D382" s="64">
        <v>4204352.5</v>
      </c>
    </row>
    <row r="383" spans="1:4" x14ac:dyDescent="0.35">
      <c r="A383" s="1">
        <v>120481002</v>
      </c>
      <c r="B383" s="1" t="s">
        <v>475</v>
      </c>
      <c r="C383" s="64">
        <v>12505411</v>
      </c>
      <c r="D383" s="64">
        <v>28698034</v>
      </c>
    </row>
    <row r="384" spans="1:4" x14ac:dyDescent="0.35">
      <c r="A384" s="1">
        <v>120483302</v>
      </c>
      <c r="B384" s="1" t="s">
        <v>476</v>
      </c>
      <c r="C384" s="64">
        <v>2013675.875</v>
      </c>
      <c r="D384" s="64">
        <v>4129816.5</v>
      </c>
    </row>
    <row r="385" spans="1:4" x14ac:dyDescent="0.35">
      <c r="A385" s="1">
        <v>120484803</v>
      </c>
      <c r="B385" s="1" t="s">
        <v>477</v>
      </c>
      <c r="C385" s="64"/>
      <c r="D385" s="64"/>
    </row>
    <row r="386" spans="1:4" x14ac:dyDescent="0.35">
      <c r="A386" s="1">
        <v>120484903</v>
      </c>
      <c r="B386" s="1" t="s">
        <v>478</v>
      </c>
      <c r="C386" s="64">
        <v>1374137.4375</v>
      </c>
      <c r="D386" s="64">
        <v>2818197</v>
      </c>
    </row>
    <row r="387" spans="1:4" x14ac:dyDescent="0.35">
      <c r="A387" s="1">
        <v>120485603</v>
      </c>
      <c r="B387" s="1" t="s">
        <v>479</v>
      </c>
      <c r="C387" s="64"/>
      <c r="D387" s="64"/>
    </row>
    <row r="388" spans="1:4" x14ac:dyDescent="0.35">
      <c r="A388" s="1">
        <v>120486003</v>
      </c>
      <c r="B388" s="1" t="s">
        <v>480</v>
      </c>
      <c r="C388" s="64"/>
      <c r="D388" s="64"/>
    </row>
    <row r="389" spans="1:4" x14ac:dyDescent="0.35">
      <c r="A389" s="1">
        <v>120488603</v>
      </c>
      <c r="B389" s="1" t="s">
        <v>481</v>
      </c>
      <c r="C389" s="64">
        <v>2957870.5625</v>
      </c>
      <c r="D389" s="64">
        <v>1266250.625</v>
      </c>
    </row>
    <row r="390" spans="1:4" x14ac:dyDescent="0.35">
      <c r="A390" s="1">
        <v>116493503</v>
      </c>
      <c r="B390" s="1" t="s">
        <v>482</v>
      </c>
      <c r="C390" s="64">
        <v>821169.0625</v>
      </c>
      <c r="D390" s="64">
        <v>1684122.875</v>
      </c>
    </row>
    <row r="391" spans="1:4" x14ac:dyDescent="0.35">
      <c r="A391" s="1">
        <v>116495003</v>
      </c>
      <c r="B391" s="1" t="s">
        <v>484</v>
      </c>
      <c r="C391" s="64">
        <v>822399.6875</v>
      </c>
      <c r="D391" s="64">
        <v>1686646.625</v>
      </c>
    </row>
    <row r="392" spans="1:4" x14ac:dyDescent="0.35">
      <c r="A392" s="1">
        <v>116495103</v>
      </c>
      <c r="B392" s="1" t="s">
        <v>485</v>
      </c>
      <c r="C392" s="64">
        <v>3473253.25</v>
      </c>
      <c r="D392" s="64">
        <v>7216578</v>
      </c>
    </row>
    <row r="393" spans="1:4" x14ac:dyDescent="0.35">
      <c r="A393" s="1">
        <v>116496503</v>
      </c>
      <c r="B393" s="1" t="s">
        <v>486</v>
      </c>
      <c r="C393" s="64">
        <v>4815864.375</v>
      </c>
      <c r="D393" s="64">
        <v>10704942</v>
      </c>
    </row>
    <row r="394" spans="1:4" x14ac:dyDescent="0.35">
      <c r="A394" s="1">
        <v>116496603</v>
      </c>
      <c r="B394" s="1" t="s">
        <v>487</v>
      </c>
      <c r="C394" s="64">
        <v>5248454.625</v>
      </c>
      <c r="D394" s="64">
        <v>10763973</v>
      </c>
    </row>
    <row r="395" spans="1:4" x14ac:dyDescent="0.35">
      <c r="A395" s="1">
        <v>116498003</v>
      </c>
      <c r="B395" s="1" t="s">
        <v>488</v>
      </c>
      <c r="C395" s="64">
        <v>1829890.5625</v>
      </c>
      <c r="D395" s="64">
        <v>3752894</v>
      </c>
    </row>
    <row r="396" spans="1:4" x14ac:dyDescent="0.35">
      <c r="A396" s="1">
        <v>115503004</v>
      </c>
      <c r="B396" s="1" t="s">
        <v>489</v>
      </c>
      <c r="C396" s="64">
        <v>884538.40625</v>
      </c>
      <c r="D396" s="64">
        <v>1814085.875</v>
      </c>
    </row>
    <row r="397" spans="1:4" x14ac:dyDescent="0.35">
      <c r="A397" s="1">
        <v>115504003</v>
      </c>
      <c r="B397" s="1" t="s">
        <v>491</v>
      </c>
      <c r="C397" s="64">
        <v>632010.125</v>
      </c>
      <c r="D397" s="64">
        <v>1296179.625</v>
      </c>
    </row>
    <row r="398" spans="1:4" x14ac:dyDescent="0.35">
      <c r="A398" s="1">
        <v>115506003</v>
      </c>
      <c r="B398" s="1" t="s">
        <v>492</v>
      </c>
      <c r="C398" s="64">
        <v>1912300.375</v>
      </c>
      <c r="D398" s="64">
        <v>3921906.75</v>
      </c>
    </row>
    <row r="399" spans="1:4" x14ac:dyDescent="0.35">
      <c r="A399" s="1">
        <v>115508003</v>
      </c>
      <c r="B399" s="1" t="s">
        <v>493</v>
      </c>
      <c r="C399" s="64">
        <v>262695.5625</v>
      </c>
      <c r="D399" s="64">
        <v>538758.1875</v>
      </c>
    </row>
    <row r="400" spans="1:4" x14ac:dyDescent="0.35">
      <c r="A400" s="1">
        <v>126515001</v>
      </c>
      <c r="B400" s="1" t="s">
        <v>494</v>
      </c>
      <c r="C400" s="64">
        <v>409998832</v>
      </c>
      <c r="D400" s="64">
        <v>840860160</v>
      </c>
    </row>
    <row r="401" spans="1:4" x14ac:dyDescent="0.35">
      <c r="A401" s="1">
        <v>120522003</v>
      </c>
      <c r="B401" s="1" t="s">
        <v>496</v>
      </c>
      <c r="C401" s="64"/>
      <c r="D401" s="64"/>
    </row>
    <row r="402" spans="1:4" x14ac:dyDescent="0.35">
      <c r="A402" s="1">
        <v>119648303</v>
      </c>
      <c r="B402" s="1" t="s">
        <v>498</v>
      </c>
      <c r="C402" s="64"/>
      <c r="D402" s="64"/>
    </row>
    <row r="403" spans="1:4" x14ac:dyDescent="0.35">
      <c r="A403" s="1">
        <v>109530304</v>
      </c>
      <c r="B403" s="1" t="s">
        <v>499</v>
      </c>
      <c r="C403" s="64"/>
      <c r="D403" s="64"/>
    </row>
    <row r="404" spans="1:4" x14ac:dyDescent="0.35">
      <c r="A404" s="1">
        <v>109531304</v>
      </c>
      <c r="B404" s="1" t="s">
        <v>501</v>
      </c>
      <c r="C404" s="64">
        <v>628235.78125</v>
      </c>
      <c r="D404" s="64">
        <v>1349234.875</v>
      </c>
    </row>
    <row r="405" spans="1:4" x14ac:dyDescent="0.35">
      <c r="A405" s="1">
        <v>109532804</v>
      </c>
      <c r="B405" s="1" t="s">
        <v>502</v>
      </c>
      <c r="C405" s="64">
        <v>146683.18359375</v>
      </c>
      <c r="D405" s="64">
        <v>416173.78125</v>
      </c>
    </row>
    <row r="406" spans="1:4" x14ac:dyDescent="0.35">
      <c r="A406" s="1">
        <v>109535504</v>
      </c>
      <c r="B406" s="1" t="s">
        <v>503</v>
      </c>
      <c r="C406" s="64">
        <v>167686.875</v>
      </c>
      <c r="D406" s="64">
        <v>572773.8125</v>
      </c>
    </row>
    <row r="407" spans="1:4" x14ac:dyDescent="0.35">
      <c r="A407" s="1">
        <v>109537504</v>
      </c>
      <c r="B407" s="1" t="s">
        <v>504</v>
      </c>
      <c r="C407" s="64">
        <v>316082.6875</v>
      </c>
      <c r="D407" s="64">
        <v>648249.0625</v>
      </c>
    </row>
    <row r="408" spans="1:4" x14ac:dyDescent="0.35">
      <c r="A408" s="1">
        <v>129540803</v>
      </c>
      <c r="B408" s="1" t="s">
        <v>505</v>
      </c>
      <c r="C408" s="64">
        <v>1539286.8125</v>
      </c>
      <c r="D408" s="64">
        <v>3660973.75</v>
      </c>
    </row>
    <row r="409" spans="1:4" x14ac:dyDescent="0.35">
      <c r="A409" s="1">
        <v>129544503</v>
      </c>
      <c r="B409" s="1" t="s">
        <v>507</v>
      </c>
      <c r="C409" s="64">
        <v>1194352.84375</v>
      </c>
      <c r="D409" s="64">
        <v>2449479.5</v>
      </c>
    </row>
    <row r="410" spans="1:4" x14ac:dyDescent="0.35">
      <c r="A410" s="1">
        <v>129544703</v>
      </c>
      <c r="B410" s="1" t="s">
        <v>508</v>
      </c>
      <c r="C410" s="64">
        <v>3127211.8125</v>
      </c>
      <c r="D410" s="64">
        <v>6413549.5</v>
      </c>
    </row>
    <row r="411" spans="1:4" x14ac:dyDescent="0.35">
      <c r="A411" s="1">
        <v>129545003</v>
      </c>
      <c r="B411" s="1" t="s">
        <v>509</v>
      </c>
      <c r="C411" s="64">
        <v>2891078.4375</v>
      </c>
      <c r="D411" s="64">
        <v>5929267.5</v>
      </c>
    </row>
    <row r="412" spans="1:4" x14ac:dyDescent="0.35">
      <c r="A412" s="1">
        <v>129546003</v>
      </c>
      <c r="B412" s="1" t="s">
        <v>510</v>
      </c>
      <c r="C412" s="64">
        <v>1052878.84375</v>
      </c>
      <c r="D412" s="64">
        <v>2159332.5</v>
      </c>
    </row>
    <row r="413" spans="1:4" x14ac:dyDescent="0.35">
      <c r="A413" s="1">
        <v>129546103</v>
      </c>
      <c r="B413" s="1" t="s">
        <v>511</v>
      </c>
      <c r="C413" s="64">
        <v>4687131.75</v>
      </c>
      <c r="D413" s="64">
        <v>9612765</v>
      </c>
    </row>
    <row r="414" spans="1:4" x14ac:dyDescent="0.35">
      <c r="A414" s="1">
        <v>129546803</v>
      </c>
      <c r="B414" s="1" t="s">
        <v>512</v>
      </c>
      <c r="C414" s="64">
        <v>1504963.78125</v>
      </c>
      <c r="D414" s="64">
        <v>3086506.75</v>
      </c>
    </row>
    <row r="415" spans="1:4" x14ac:dyDescent="0.35">
      <c r="A415" s="1">
        <v>129547303</v>
      </c>
      <c r="B415" s="1" t="s">
        <v>513</v>
      </c>
      <c r="C415" s="64">
        <v>579144.4375</v>
      </c>
      <c r="D415" s="64">
        <v>1187758.25</v>
      </c>
    </row>
    <row r="416" spans="1:4" x14ac:dyDescent="0.35">
      <c r="A416" s="1">
        <v>129547203</v>
      </c>
      <c r="B416" s="1" t="s">
        <v>514</v>
      </c>
      <c r="C416" s="64">
        <v>3210304.5</v>
      </c>
      <c r="D416" s="64">
        <v>6583963</v>
      </c>
    </row>
    <row r="417" spans="1:4" x14ac:dyDescent="0.35">
      <c r="A417" s="1">
        <v>129547603</v>
      </c>
      <c r="B417" s="1" t="s">
        <v>515</v>
      </c>
      <c r="C417" s="64">
        <v>4358509.25</v>
      </c>
      <c r="D417" s="64">
        <v>8938798</v>
      </c>
    </row>
    <row r="418" spans="1:4" x14ac:dyDescent="0.35">
      <c r="A418" s="1">
        <v>129547803</v>
      </c>
      <c r="B418" s="1" t="s">
        <v>516</v>
      </c>
      <c r="C418" s="64">
        <v>1414992.28125</v>
      </c>
      <c r="D418" s="64">
        <v>3178583.5</v>
      </c>
    </row>
    <row r="419" spans="1:4" x14ac:dyDescent="0.35">
      <c r="A419" s="1">
        <v>129548803</v>
      </c>
      <c r="B419" s="1" t="s">
        <v>517</v>
      </c>
      <c r="C419" s="64">
        <v>1089109.71875</v>
      </c>
      <c r="D419" s="64">
        <v>2324808.75</v>
      </c>
    </row>
    <row r="420" spans="1:4" x14ac:dyDescent="0.35">
      <c r="A420" s="1">
        <v>116555003</v>
      </c>
      <c r="B420" s="1" t="s">
        <v>518</v>
      </c>
      <c r="C420" s="64">
        <v>1484613.8125</v>
      </c>
      <c r="D420" s="64">
        <v>4611583</v>
      </c>
    </row>
    <row r="421" spans="1:4" x14ac:dyDescent="0.35">
      <c r="A421" s="1">
        <v>116557103</v>
      </c>
      <c r="B421" s="1" t="s">
        <v>520</v>
      </c>
      <c r="C421" s="64">
        <v>1431758.25</v>
      </c>
      <c r="D421" s="64">
        <v>2936370.5</v>
      </c>
    </row>
    <row r="422" spans="1:4" x14ac:dyDescent="0.35">
      <c r="A422" s="1">
        <v>108561003</v>
      </c>
      <c r="B422" s="1" t="s">
        <v>521</v>
      </c>
      <c r="C422" s="64">
        <v>642442.015625</v>
      </c>
      <c r="D422" s="64">
        <v>1894336.375</v>
      </c>
    </row>
    <row r="423" spans="1:4" x14ac:dyDescent="0.35">
      <c r="A423" s="1">
        <v>108561803</v>
      </c>
      <c r="B423" s="1" t="s">
        <v>523</v>
      </c>
      <c r="C423" s="64">
        <v>608741.34375</v>
      </c>
      <c r="D423" s="64">
        <v>1879161.875</v>
      </c>
    </row>
    <row r="424" spans="1:4" x14ac:dyDescent="0.35">
      <c r="A424" s="1">
        <v>108565203</v>
      </c>
      <c r="B424" s="1" t="s">
        <v>524</v>
      </c>
      <c r="C424" s="64">
        <v>260430.8125</v>
      </c>
      <c r="D424" s="64">
        <v>931407.8125</v>
      </c>
    </row>
    <row r="425" spans="1:4" x14ac:dyDescent="0.35">
      <c r="A425" s="1">
        <v>108565503</v>
      </c>
      <c r="B425" s="1" t="s">
        <v>525</v>
      </c>
      <c r="C425" s="64">
        <v>927207</v>
      </c>
      <c r="D425" s="64">
        <v>2218475.75</v>
      </c>
    </row>
    <row r="426" spans="1:4" x14ac:dyDescent="0.35">
      <c r="A426" s="1">
        <v>108566303</v>
      </c>
      <c r="B426" s="1" t="s">
        <v>526</v>
      </c>
      <c r="C426" s="64">
        <v>425306.265625</v>
      </c>
      <c r="D426" s="64">
        <v>1521070.25</v>
      </c>
    </row>
    <row r="427" spans="1:4" x14ac:dyDescent="0.35">
      <c r="A427" s="1">
        <v>108567004</v>
      </c>
      <c r="B427" s="1" t="s">
        <v>527</v>
      </c>
      <c r="C427" s="64"/>
      <c r="D427" s="64"/>
    </row>
    <row r="428" spans="1:4" x14ac:dyDescent="0.35">
      <c r="A428" s="1">
        <v>108567204</v>
      </c>
      <c r="B428" s="1" t="s">
        <v>528</v>
      </c>
      <c r="C428" s="64"/>
      <c r="D428" s="64"/>
    </row>
    <row r="429" spans="1:4" x14ac:dyDescent="0.35">
      <c r="A429" s="1">
        <v>108567404</v>
      </c>
      <c r="B429" s="1" t="s">
        <v>529</v>
      </c>
      <c r="C429" s="64"/>
      <c r="D429" s="64"/>
    </row>
    <row r="430" spans="1:4" x14ac:dyDescent="0.35">
      <c r="A430" s="1">
        <v>108567703</v>
      </c>
      <c r="B430" s="1" t="s">
        <v>530</v>
      </c>
      <c r="C430" s="64">
        <v>267190.5078125</v>
      </c>
      <c r="D430" s="64">
        <v>547976.8125</v>
      </c>
    </row>
    <row r="431" spans="1:4" x14ac:dyDescent="0.35">
      <c r="A431" s="1">
        <v>108568404</v>
      </c>
      <c r="B431" s="1" t="s">
        <v>531</v>
      </c>
      <c r="C431" s="64">
        <v>150667.2421875</v>
      </c>
      <c r="D431" s="64">
        <v>538848</v>
      </c>
    </row>
    <row r="432" spans="1:4" x14ac:dyDescent="0.35">
      <c r="A432" s="1">
        <v>108569103</v>
      </c>
      <c r="B432" s="1" t="s">
        <v>532</v>
      </c>
      <c r="C432" s="64">
        <v>1687968.25</v>
      </c>
      <c r="D432" s="64">
        <v>4023719.5</v>
      </c>
    </row>
    <row r="433" spans="1:4" x14ac:dyDescent="0.35">
      <c r="A433" s="1">
        <v>117576303</v>
      </c>
      <c r="B433" s="1" t="s">
        <v>533</v>
      </c>
      <c r="C433" s="64"/>
      <c r="D433" s="64"/>
    </row>
    <row r="434" spans="1:4" x14ac:dyDescent="0.35">
      <c r="A434" s="1">
        <v>119581003</v>
      </c>
      <c r="B434" s="1" t="s">
        <v>535</v>
      </c>
      <c r="C434" s="64">
        <v>365823.9140625</v>
      </c>
      <c r="D434" s="64">
        <v>750262.5625</v>
      </c>
    </row>
    <row r="435" spans="1:4" x14ac:dyDescent="0.35">
      <c r="A435" s="1">
        <v>119582503</v>
      </c>
      <c r="B435" s="1" t="s">
        <v>537</v>
      </c>
      <c r="C435" s="64">
        <v>520126.09375</v>
      </c>
      <c r="D435" s="64">
        <v>1322151</v>
      </c>
    </row>
    <row r="436" spans="1:4" x14ac:dyDescent="0.35">
      <c r="A436" s="1">
        <v>119583003</v>
      </c>
      <c r="B436" s="1" t="s">
        <v>538</v>
      </c>
      <c r="C436" s="64">
        <v>241903.921875</v>
      </c>
      <c r="D436" s="64">
        <v>496116.9375</v>
      </c>
    </row>
    <row r="437" spans="1:4" x14ac:dyDescent="0.35">
      <c r="A437" s="1">
        <v>119584503</v>
      </c>
      <c r="B437" s="1" t="s">
        <v>539</v>
      </c>
      <c r="C437" s="64"/>
      <c r="D437" s="64"/>
    </row>
    <row r="438" spans="1:4" x14ac:dyDescent="0.35">
      <c r="A438" s="1">
        <v>119584603</v>
      </c>
      <c r="B438" s="1" t="s">
        <v>540</v>
      </c>
      <c r="C438" s="64"/>
      <c r="D438" s="64"/>
    </row>
    <row r="439" spans="1:4" x14ac:dyDescent="0.35">
      <c r="A439" s="1">
        <v>119586503</v>
      </c>
      <c r="B439" s="1" t="s">
        <v>541</v>
      </c>
      <c r="C439" s="64">
        <v>229043.921875</v>
      </c>
      <c r="D439" s="64">
        <v>469742.5625</v>
      </c>
    </row>
    <row r="440" spans="1:4" x14ac:dyDescent="0.35">
      <c r="A440" s="1">
        <v>117596003</v>
      </c>
      <c r="B440" s="1" t="s">
        <v>542</v>
      </c>
      <c r="C440" s="64">
        <v>2762008.8125</v>
      </c>
      <c r="D440" s="64">
        <v>5664561</v>
      </c>
    </row>
    <row r="441" spans="1:4" x14ac:dyDescent="0.35">
      <c r="A441" s="1">
        <v>117597003</v>
      </c>
      <c r="B441" s="1" t="s">
        <v>544</v>
      </c>
      <c r="C441" s="64">
        <v>1836513.1875</v>
      </c>
      <c r="D441" s="64">
        <v>3766476</v>
      </c>
    </row>
    <row r="442" spans="1:4" x14ac:dyDescent="0.35">
      <c r="A442" s="1">
        <v>117598503</v>
      </c>
      <c r="B442" s="1" t="s">
        <v>545</v>
      </c>
      <c r="C442" s="64">
        <v>1449065.28125</v>
      </c>
      <c r="D442" s="64">
        <v>2971865.25</v>
      </c>
    </row>
    <row r="443" spans="1:4" x14ac:dyDescent="0.35">
      <c r="A443" s="1">
        <v>116604003</v>
      </c>
      <c r="B443" s="1" t="s">
        <v>546</v>
      </c>
      <c r="C443" s="64">
        <v>311120.0859375</v>
      </c>
      <c r="D443" s="64">
        <v>638071.3125</v>
      </c>
    </row>
    <row r="444" spans="1:4" x14ac:dyDescent="0.35">
      <c r="A444" s="1">
        <v>116605003</v>
      </c>
      <c r="B444" s="1" t="s">
        <v>548</v>
      </c>
      <c r="C444" s="64">
        <v>800666.6875</v>
      </c>
      <c r="D444" s="64">
        <v>1642074.75</v>
      </c>
    </row>
    <row r="445" spans="1:4" x14ac:dyDescent="0.35">
      <c r="A445" s="1">
        <v>106611303</v>
      </c>
      <c r="B445" s="1" t="s">
        <v>549</v>
      </c>
      <c r="C445" s="64">
        <v>1465186.5</v>
      </c>
      <c r="D445" s="64">
        <v>3464675</v>
      </c>
    </row>
    <row r="446" spans="1:4" x14ac:dyDescent="0.35">
      <c r="A446" s="1">
        <v>106612203</v>
      </c>
      <c r="B446" s="1" t="s">
        <v>551</v>
      </c>
      <c r="C446" s="64">
        <v>2000178.375</v>
      </c>
      <c r="D446" s="64">
        <v>4102134.5</v>
      </c>
    </row>
    <row r="447" spans="1:4" x14ac:dyDescent="0.35">
      <c r="A447" s="1">
        <v>106616203</v>
      </c>
      <c r="B447" s="1" t="s">
        <v>552</v>
      </c>
      <c r="C447" s="64">
        <v>1861257.3125</v>
      </c>
      <c r="D447" s="64">
        <v>3834953.25</v>
      </c>
    </row>
    <row r="448" spans="1:4" x14ac:dyDescent="0.35">
      <c r="A448" s="1">
        <v>106617203</v>
      </c>
      <c r="B448" s="1" t="s">
        <v>553</v>
      </c>
      <c r="C448" s="64">
        <v>1797258.75</v>
      </c>
      <c r="D448" s="64">
        <v>3685970</v>
      </c>
    </row>
    <row r="449" spans="1:4" x14ac:dyDescent="0.35">
      <c r="A449" s="1">
        <v>106618603</v>
      </c>
      <c r="B449" s="1" t="s">
        <v>554</v>
      </c>
      <c r="C449" s="64">
        <v>811960.625</v>
      </c>
      <c r="D449" s="64">
        <v>2129885</v>
      </c>
    </row>
    <row r="450" spans="1:4" x14ac:dyDescent="0.35">
      <c r="A450" s="1">
        <v>105628302</v>
      </c>
      <c r="B450" s="1" t="s">
        <v>555</v>
      </c>
      <c r="C450" s="64">
        <v>1420869.3125</v>
      </c>
      <c r="D450" s="64">
        <v>2914038.5</v>
      </c>
    </row>
    <row r="451" spans="1:4" x14ac:dyDescent="0.35">
      <c r="A451" s="1">
        <v>101630504</v>
      </c>
      <c r="B451" s="1" t="s">
        <v>557</v>
      </c>
      <c r="C451" s="64">
        <v>42097.12109375</v>
      </c>
      <c r="D451" s="64">
        <v>150556.609375</v>
      </c>
    </row>
    <row r="452" spans="1:4" x14ac:dyDescent="0.35">
      <c r="A452" s="1">
        <v>101630903</v>
      </c>
      <c r="B452" s="1" t="s">
        <v>559</v>
      </c>
      <c r="C452" s="64">
        <v>1465821.75</v>
      </c>
      <c r="D452" s="64">
        <v>3030968</v>
      </c>
    </row>
    <row r="453" spans="1:4" x14ac:dyDescent="0.35">
      <c r="A453" s="1">
        <v>101631003</v>
      </c>
      <c r="B453" s="1" t="s">
        <v>560</v>
      </c>
      <c r="C453" s="64">
        <v>1028947.90625</v>
      </c>
      <c r="D453" s="64">
        <v>2362509.75</v>
      </c>
    </row>
    <row r="454" spans="1:4" x14ac:dyDescent="0.35">
      <c r="A454" s="1">
        <v>101631203</v>
      </c>
      <c r="B454" s="1" t="s">
        <v>561</v>
      </c>
      <c r="C454" s="64">
        <v>26436.5390625</v>
      </c>
      <c r="D454" s="64">
        <v>80496.390625</v>
      </c>
    </row>
    <row r="455" spans="1:4" x14ac:dyDescent="0.35">
      <c r="A455" s="1">
        <v>101631503</v>
      </c>
      <c r="B455" s="1" t="s">
        <v>562</v>
      </c>
      <c r="C455" s="64">
        <v>1080022.5</v>
      </c>
      <c r="D455" s="64">
        <v>2215001.25</v>
      </c>
    </row>
    <row r="456" spans="1:4" x14ac:dyDescent="0.35">
      <c r="A456" s="1">
        <v>101631703</v>
      </c>
      <c r="B456" s="1" t="s">
        <v>563</v>
      </c>
      <c r="C456" s="64">
        <v>4606991.125</v>
      </c>
      <c r="D456" s="64">
        <v>15642303</v>
      </c>
    </row>
    <row r="457" spans="1:4" x14ac:dyDescent="0.35">
      <c r="A457" s="1">
        <v>101631803</v>
      </c>
      <c r="B457" s="1" t="s">
        <v>564</v>
      </c>
      <c r="C457" s="64">
        <v>2579924.3125</v>
      </c>
      <c r="D457" s="64">
        <v>5291126.5</v>
      </c>
    </row>
    <row r="458" spans="1:4" x14ac:dyDescent="0.35">
      <c r="A458" s="1">
        <v>101631903</v>
      </c>
      <c r="B458" s="1" t="s">
        <v>565</v>
      </c>
      <c r="C458" s="64">
        <v>155578.74609375</v>
      </c>
      <c r="D458" s="64">
        <v>319074</v>
      </c>
    </row>
    <row r="459" spans="1:4" x14ac:dyDescent="0.35">
      <c r="A459" s="1">
        <v>101632403</v>
      </c>
      <c r="B459" s="1" t="s">
        <v>566</v>
      </c>
      <c r="C459" s="64">
        <v>91341.2421875</v>
      </c>
      <c r="D459" s="64">
        <v>207755.5</v>
      </c>
    </row>
    <row r="460" spans="1:4" x14ac:dyDescent="0.35">
      <c r="A460" s="1">
        <v>101633903</v>
      </c>
      <c r="B460" s="1" t="s">
        <v>567</v>
      </c>
      <c r="C460" s="64">
        <v>68217.421875</v>
      </c>
      <c r="D460" s="64">
        <v>243973.5625</v>
      </c>
    </row>
    <row r="461" spans="1:4" x14ac:dyDescent="0.35">
      <c r="A461" s="1">
        <v>101636503</v>
      </c>
      <c r="B461" s="1" t="s">
        <v>568</v>
      </c>
      <c r="C461" s="64"/>
      <c r="D461" s="64"/>
    </row>
    <row r="462" spans="1:4" x14ac:dyDescent="0.35">
      <c r="A462" s="1">
        <v>101637002</v>
      </c>
      <c r="B462" s="1" t="s">
        <v>569</v>
      </c>
      <c r="C462" s="64">
        <v>4195746.875</v>
      </c>
      <c r="D462" s="64">
        <v>8604991</v>
      </c>
    </row>
    <row r="463" spans="1:4" x14ac:dyDescent="0.35">
      <c r="A463" s="1">
        <v>101638003</v>
      </c>
      <c r="B463" s="1" t="s">
        <v>570</v>
      </c>
      <c r="C463" s="64">
        <v>1218500.15625</v>
      </c>
      <c r="D463" s="64">
        <v>2499002.75</v>
      </c>
    </row>
    <row r="464" spans="1:4" x14ac:dyDescent="0.35">
      <c r="A464" s="1">
        <v>101638803</v>
      </c>
      <c r="B464" s="1" t="s">
        <v>571</v>
      </c>
      <c r="C464" s="64">
        <v>1965778.625</v>
      </c>
      <c r="D464" s="64">
        <v>4031584.5</v>
      </c>
    </row>
    <row r="465" spans="1:4" x14ac:dyDescent="0.35">
      <c r="A465" s="1">
        <v>119648703</v>
      </c>
      <c r="B465" s="1" t="s">
        <v>572</v>
      </c>
      <c r="C465" s="64"/>
      <c r="D465" s="64"/>
    </row>
    <row r="466" spans="1:4" x14ac:dyDescent="0.35">
      <c r="A466" s="1">
        <v>119648903</v>
      </c>
      <c r="B466" s="1" t="s">
        <v>574</v>
      </c>
      <c r="C466" s="64"/>
      <c r="D466" s="64"/>
    </row>
    <row r="467" spans="1:4" x14ac:dyDescent="0.35">
      <c r="A467" s="1">
        <v>107650603</v>
      </c>
      <c r="B467" s="1" t="s">
        <v>575</v>
      </c>
      <c r="C467" s="64">
        <v>2945091.75</v>
      </c>
      <c r="D467" s="64">
        <v>6040042</v>
      </c>
    </row>
    <row r="468" spans="1:4" x14ac:dyDescent="0.35">
      <c r="A468" s="1">
        <v>107650703</v>
      </c>
      <c r="B468" s="1" t="s">
        <v>577</v>
      </c>
      <c r="C468" s="64">
        <v>604428.65625</v>
      </c>
      <c r="D468" s="64">
        <v>1239613.125</v>
      </c>
    </row>
    <row r="469" spans="1:4" x14ac:dyDescent="0.35">
      <c r="A469" s="1">
        <v>107651603</v>
      </c>
      <c r="B469" s="1" t="s">
        <v>578</v>
      </c>
      <c r="C469" s="64">
        <v>1798431.1875</v>
      </c>
      <c r="D469" s="64">
        <v>3688374.25</v>
      </c>
    </row>
    <row r="470" spans="1:4" x14ac:dyDescent="0.35">
      <c r="A470" s="1">
        <v>107652603</v>
      </c>
      <c r="B470" s="1" t="s">
        <v>579</v>
      </c>
      <c r="C470" s="64">
        <v>75373.609375</v>
      </c>
      <c r="D470" s="64">
        <v>154582.515625</v>
      </c>
    </row>
    <row r="471" spans="1:4" x14ac:dyDescent="0.35">
      <c r="A471" s="1">
        <v>107653102</v>
      </c>
      <c r="B471" s="1" t="s">
        <v>580</v>
      </c>
      <c r="C471" s="64">
        <v>4021186.125</v>
      </c>
      <c r="D471" s="64">
        <v>8781740</v>
      </c>
    </row>
    <row r="472" spans="1:4" x14ac:dyDescent="0.35">
      <c r="A472" s="1">
        <v>107653203</v>
      </c>
      <c r="B472" s="1" t="s">
        <v>581</v>
      </c>
      <c r="C472" s="64">
        <v>2871048</v>
      </c>
      <c r="D472" s="64">
        <v>5888187.5</v>
      </c>
    </row>
    <row r="473" spans="1:4" x14ac:dyDescent="0.35">
      <c r="A473" s="1">
        <v>107653802</v>
      </c>
      <c r="B473" s="1" t="s">
        <v>582</v>
      </c>
      <c r="C473" s="64">
        <v>3258165.125</v>
      </c>
      <c r="D473" s="64">
        <v>6790517</v>
      </c>
    </row>
    <row r="474" spans="1:4" x14ac:dyDescent="0.35">
      <c r="A474" s="1">
        <v>107654103</v>
      </c>
      <c r="B474" s="1" t="s">
        <v>583</v>
      </c>
      <c r="C474" s="64">
        <v>1723901.5625</v>
      </c>
      <c r="D474" s="64">
        <v>3535523</v>
      </c>
    </row>
    <row r="475" spans="1:4" x14ac:dyDescent="0.35">
      <c r="A475" s="1">
        <v>107654403</v>
      </c>
      <c r="B475" s="1" t="s">
        <v>584</v>
      </c>
      <c r="C475" s="64">
        <v>2612681.375</v>
      </c>
      <c r="D475" s="64">
        <v>5358307.5</v>
      </c>
    </row>
    <row r="476" spans="1:4" x14ac:dyDescent="0.35">
      <c r="A476" s="1">
        <v>107654903</v>
      </c>
      <c r="B476" s="1" t="s">
        <v>585</v>
      </c>
      <c r="C476" s="64">
        <v>282708.078125</v>
      </c>
      <c r="D476" s="64">
        <v>1011080.375</v>
      </c>
    </row>
    <row r="477" spans="1:4" x14ac:dyDescent="0.35">
      <c r="A477" s="1">
        <v>107655803</v>
      </c>
      <c r="B477" s="1" t="s">
        <v>586</v>
      </c>
      <c r="C477" s="64">
        <v>239418.953125</v>
      </c>
      <c r="D477" s="64">
        <v>491020.53125</v>
      </c>
    </row>
    <row r="478" spans="1:4" x14ac:dyDescent="0.35">
      <c r="A478" s="1">
        <v>107655903</v>
      </c>
      <c r="B478" s="1" t="s">
        <v>587</v>
      </c>
      <c r="C478" s="64">
        <v>1488915.75</v>
      </c>
      <c r="D478" s="64">
        <v>3343099.75</v>
      </c>
    </row>
    <row r="479" spans="1:4" x14ac:dyDescent="0.35">
      <c r="A479" s="1">
        <v>107656303</v>
      </c>
      <c r="B479" s="1" t="s">
        <v>588</v>
      </c>
      <c r="C479" s="64">
        <v>3559214.875</v>
      </c>
      <c r="D479" s="64">
        <v>7299537.5</v>
      </c>
    </row>
    <row r="480" spans="1:4" x14ac:dyDescent="0.35">
      <c r="A480" s="1">
        <v>107656502</v>
      </c>
      <c r="B480" s="1" t="s">
        <v>589</v>
      </c>
      <c r="C480" s="64">
        <v>6719771</v>
      </c>
      <c r="D480" s="64">
        <v>15146438</v>
      </c>
    </row>
    <row r="481" spans="1:4" x14ac:dyDescent="0.35">
      <c r="A481" s="1">
        <v>107657103</v>
      </c>
      <c r="B481" s="1" t="s">
        <v>590</v>
      </c>
      <c r="C481" s="64">
        <v>969751</v>
      </c>
      <c r="D481" s="64">
        <v>2665968.75</v>
      </c>
    </row>
    <row r="482" spans="1:4" x14ac:dyDescent="0.35">
      <c r="A482" s="1">
        <v>107657503</v>
      </c>
      <c r="B482" s="1" t="s">
        <v>591</v>
      </c>
      <c r="C482" s="64">
        <v>2076796.3125</v>
      </c>
      <c r="D482" s="64">
        <v>4971885.5</v>
      </c>
    </row>
    <row r="483" spans="1:4" x14ac:dyDescent="0.35">
      <c r="A483" s="1">
        <v>107658903</v>
      </c>
      <c r="B483" s="1" t="s">
        <v>592</v>
      </c>
      <c r="C483" s="64">
        <v>1756052.5</v>
      </c>
      <c r="D483" s="64">
        <v>3755159.75</v>
      </c>
    </row>
    <row r="484" spans="1:4" x14ac:dyDescent="0.35">
      <c r="A484" s="1">
        <v>119665003</v>
      </c>
      <c r="B484" s="1" t="s">
        <v>593</v>
      </c>
      <c r="C484" s="64">
        <v>226376.359375</v>
      </c>
      <c r="D484" s="64">
        <v>464271.75</v>
      </c>
    </row>
    <row r="485" spans="1:4" x14ac:dyDescent="0.35">
      <c r="A485" s="1">
        <v>118667503</v>
      </c>
      <c r="B485" s="1" t="s">
        <v>595</v>
      </c>
      <c r="C485" s="64"/>
      <c r="D485" s="64"/>
    </row>
    <row r="486" spans="1:4" x14ac:dyDescent="0.35">
      <c r="A486" s="1">
        <v>112671303</v>
      </c>
      <c r="B486" s="1" t="s">
        <v>596</v>
      </c>
      <c r="C486" s="64">
        <v>3226618.25</v>
      </c>
      <c r="D486" s="64">
        <v>6617421</v>
      </c>
    </row>
    <row r="487" spans="1:4" x14ac:dyDescent="0.35">
      <c r="A487" s="1">
        <v>112671603</v>
      </c>
      <c r="B487" s="1" t="s">
        <v>598</v>
      </c>
      <c r="C487" s="64">
        <v>5980089.75</v>
      </c>
      <c r="D487" s="64">
        <v>12264472</v>
      </c>
    </row>
    <row r="488" spans="1:4" x14ac:dyDescent="0.35">
      <c r="A488" s="1">
        <v>112671803</v>
      </c>
      <c r="B488" s="1" t="s">
        <v>599</v>
      </c>
      <c r="C488" s="64">
        <v>1658996.1875</v>
      </c>
      <c r="D488" s="64">
        <v>3402409.25</v>
      </c>
    </row>
    <row r="489" spans="1:4" x14ac:dyDescent="0.35">
      <c r="A489" s="1">
        <v>112672203</v>
      </c>
      <c r="B489" s="1" t="s">
        <v>600</v>
      </c>
      <c r="C489" s="64">
        <v>442915.78125</v>
      </c>
      <c r="D489" s="64">
        <v>908369.0625</v>
      </c>
    </row>
    <row r="490" spans="1:4" x14ac:dyDescent="0.35">
      <c r="A490" s="1">
        <v>112672803</v>
      </c>
      <c r="B490" s="1" t="s">
        <v>601</v>
      </c>
      <c r="C490" s="64">
        <v>3390571.375</v>
      </c>
      <c r="D490" s="64">
        <v>6953670</v>
      </c>
    </row>
    <row r="491" spans="1:4" x14ac:dyDescent="0.35">
      <c r="A491" s="1">
        <v>112674403</v>
      </c>
      <c r="B491" s="1" t="s">
        <v>602</v>
      </c>
      <c r="C491" s="64">
        <v>1593779.4375</v>
      </c>
      <c r="D491" s="64">
        <v>3268657</v>
      </c>
    </row>
    <row r="492" spans="1:4" x14ac:dyDescent="0.35">
      <c r="A492" s="1">
        <v>115674603</v>
      </c>
      <c r="B492" s="1" t="s">
        <v>603</v>
      </c>
      <c r="C492" s="64">
        <v>3425157.875</v>
      </c>
      <c r="D492" s="64">
        <v>7024602.5</v>
      </c>
    </row>
    <row r="493" spans="1:4" x14ac:dyDescent="0.35">
      <c r="A493" s="1">
        <v>112675503</v>
      </c>
      <c r="B493" s="1" t="s">
        <v>604</v>
      </c>
      <c r="C493" s="64">
        <v>3469653.375</v>
      </c>
      <c r="D493" s="64">
        <v>7115857.5</v>
      </c>
    </row>
    <row r="494" spans="1:4" x14ac:dyDescent="0.35">
      <c r="A494" s="1">
        <v>112676203</v>
      </c>
      <c r="B494" s="1" t="s">
        <v>605</v>
      </c>
      <c r="C494" s="64"/>
      <c r="D494" s="64"/>
    </row>
    <row r="495" spans="1:4" x14ac:dyDescent="0.35">
      <c r="A495" s="1">
        <v>112676403</v>
      </c>
      <c r="B495" s="1" t="s">
        <v>606</v>
      </c>
      <c r="C495" s="64">
        <v>3117566.9375</v>
      </c>
      <c r="D495" s="64">
        <v>6393769.5</v>
      </c>
    </row>
    <row r="496" spans="1:4" x14ac:dyDescent="0.35">
      <c r="A496" s="1">
        <v>112676503</v>
      </c>
      <c r="B496" s="1" t="s">
        <v>607</v>
      </c>
      <c r="C496" s="64">
        <v>1559316.5625</v>
      </c>
      <c r="D496" s="64">
        <v>3197978</v>
      </c>
    </row>
    <row r="497" spans="1:4" x14ac:dyDescent="0.35">
      <c r="A497" s="1">
        <v>112676703</v>
      </c>
      <c r="B497" s="1" t="s">
        <v>608</v>
      </c>
      <c r="C497" s="64">
        <v>1207784.84375</v>
      </c>
      <c r="D497" s="64">
        <v>2477027</v>
      </c>
    </row>
    <row r="498" spans="1:4" x14ac:dyDescent="0.35">
      <c r="A498" s="1">
        <v>115219002</v>
      </c>
      <c r="B498" s="1" t="s">
        <v>609</v>
      </c>
      <c r="C498" s="64">
        <v>6578393.75</v>
      </c>
      <c r="D498" s="64">
        <v>13491525</v>
      </c>
    </row>
    <row r="499" spans="1:4" x14ac:dyDescent="0.35">
      <c r="A499" s="1">
        <v>112678503</v>
      </c>
      <c r="B499" s="1" t="s">
        <v>610</v>
      </c>
      <c r="C499" s="64">
        <v>1284356.125</v>
      </c>
      <c r="D499" s="64">
        <v>2634066</v>
      </c>
    </row>
    <row r="500" spans="1:4" x14ac:dyDescent="0.35">
      <c r="A500" s="1">
        <v>112679002</v>
      </c>
      <c r="B500" s="1" t="s">
        <v>611</v>
      </c>
      <c r="C500" s="64">
        <v>19368990</v>
      </c>
      <c r="D500" s="64">
        <v>39723560</v>
      </c>
    </row>
    <row r="501" spans="1:4" x14ac:dyDescent="0.35">
      <c r="A501" s="1">
        <v>112679403</v>
      </c>
      <c r="B501" s="1" t="s">
        <v>612</v>
      </c>
      <c r="C501" s="64">
        <v>985837.53125</v>
      </c>
      <c r="D501" s="64">
        <v>2021838.875</v>
      </c>
    </row>
    <row r="502" spans="1:4" x14ac:dyDescent="0.35">
      <c r="A502" s="1">
        <v>112015106</v>
      </c>
      <c r="B502" s="1" t="s">
        <v>613</v>
      </c>
      <c r="C502" s="64"/>
      <c r="D502" s="64"/>
    </row>
    <row r="503" spans="1:4" x14ac:dyDescent="0.35">
      <c r="A503" s="1">
        <v>103020407</v>
      </c>
      <c r="B503" s="1" t="s">
        <v>615</v>
      </c>
      <c r="C503" s="64"/>
      <c r="D503" s="64"/>
    </row>
    <row r="504" spans="1:4" x14ac:dyDescent="0.35">
      <c r="A504" s="1">
        <v>103023807</v>
      </c>
      <c r="B504" s="1" t="s">
        <v>616</v>
      </c>
      <c r="C504" s="64"/>
      <c r="D504" s="64"/>
    </row>
    <row r="505" spans="1:4" x14ac:dyDescent="0.35">
      <c r="A505" s="1">
        <v>103026037</v>
      </c>
      <c r="B505" s="1" t="s">
        <v>617</v>
      </c>
      <c r="C505" s="64"/>
      <c r="D505" s="64"/>
    </row>
    <row r="506" spans="1:4" x14ac:dyDescent="0.35">
      <c r="A506" s="1">
        <v>103027307</v>
      </c>
      <c r="B506" s="1" t="s">
        <v>618</v>
      </c>
      <c r="C506" s="64"/>
      <c r="D506" s="64"/>
    </row>
    <row r="507" spans="1:4" x14ac:dyDescent="0.35">
      <c r="A507" s="1">
        <v>102025007</v>
      </c>
      <c r="B507" s="1" t="s">
        <v>619</v>
      </c>
      <c r="C507" s="64"/>
      <c r="D507" s="64"/>
    </row>
    <row r="508" spans="1:4" x14ac:dyDescent="0.35">
      <c r="A508" s="1">
        <v>103028807</v>
      </c>
      <c r="B508" s="1" t="s">
        <v>620</v>
      </c>
      <c r="C508" s="64"/>
      <c r="D508" s="64"/>
    </row>
    <row r="509" spans="1:4" x14ac:dyDescent="0.35">
      <c r="A509" s="1">
        <v>128034607</v>
      </c>
      <c r="B509" s="1" t="s">
        <v>621</v>
      </c>
      <c r="C509" s="64"/>
      <c r="D509" s="64"/>
    </row>
    <row r="510" spans="1:4" x14ac:dyDescent="0.35">
      <c r="A510" s="1">
        <v>127041307</v>
      </c>
      <c r="B510" s="1" t="s">
        <v>622</v>
      </c>
      <c r="C510" s="64"/>
      <c r="D510" s="64"/>
    </row>
    <row r="511" spans="1:4" x14ac:dyDescent="0.35">
      <c r="A511" s="1">
        <v>108051307</v>
      </c>
      <c r="B511" s="1" t="s">
        <v>623</v>
      </c>
      <c r="C511" s="64"/>
      <c r="D511" s="64"/>
    </row>
    <row r="512" spans="1:4" x14ac:dyDescent="0.35">
      <c r="A512" s="1">
        <v>114060557</v>
      </c>
      <c r="B512" s="1" t="s">
        <v>624</v>
      </c>
      <c r="C512" s="64"/>
      <c r="D512" s="64"/>
    </row>
    <row r="513" spans="1:4" x14ac:dyDescent="0.35">
      <c r="A513" s="1">
        <v>114067107</v>
      </c>
      <c r="B513" s="1" t="s">
        <v>625</v>
      </c>
      <c r="C513" s="64"/>
      <c r="D513" s="64"/>
    </row>
    <row r="514" spans="1:4" x14ac:dyDescent="0.35">
      <c r="A514" s="1">
        <v>108070607</v>
      </c>
      <c r="B514" s="1" t="s">
        <v>626</v>
      </c>
      <c r="C514" s="64"/>
      <c r="D514" s="64"/>
    </row>
    <row r="515" spans="1:4" x14ac:dyDescent="0.35">
      <c r="A515" s="1">
        <v>117080607</v>
      </c>
      <c r="B515" s="1" t="s">
        <v>627</v>
      </c>
      <c r="C515" s="64"/>
      <c r="D515" s="64"/>
    </row>
    <row r="516" spans="1:4" x14ac:dyDescent="0.35">
      <c r="A516" s="1">
        <v>122091457</v>
      </c>
      <c r="B516" s="1" t="s">
        <v>628</v>
      </c>
      <c r="C516" s="64"/>
      <c r="D516" s="64"/>
    </row>
    <row r="517" spans="1:4" x14ac:dyDescent="0.35">
      <c r="A517" s="1">
        <v>122097007</v>
      </c>
      <c r="B517" s="1" t="s">
        <v>629</v>
      </c>
      <c r="C517" s="64"/>
      <c r="D517" s="64"/>
    </row>
    <row r="518" spans="1:4" x14ac:dyDescent="0.35">
      <c r="A518" s="1">
        <v>122099007</v>
      </c>
      <c r="B518" s="1" t="s">
        <v>630</v>
      </c>
      <c r="C518" s="64"/>
      <c r="D518" s="64"/>
    </row>
    <row r="519" spans="1:4" x14ac:dyDescent="0.35">
      <c r="A519" s="1">
        <v>104101307</v>
      </c>
      <c r="B519" s="1" t="s">
        <v>631</v>
      </c>
      <c r="C519" s="64"/>
      <c r="D519" s="64"/>
    </row>
    <row r="520" spans="1:4" x14ac:dyDescent="0.35">
      <c r="A520" s="1">
        <v>108110307</v>
      </c>
      <c r="B520" s="1" t="s">
        <v>632</v>
      </c>
      <c r="C520" s="64"/>
      <c r="D520" s="64"/>
    </row>
    <row r="521" spans="1:4" x14ac:dyDescent="0.35">
      <c r="A521" s="1">
        <v>108112607</v>
      </c>
      <c r="B521" s="1" t="s">
        <v>633</v>
      </c>
      <c r="C521" s="64"/>
      <c r="D521" s="64"/>
    </row>
    <row r="522" spans="1:4" x14ac:dyDescent="0.35">
      <c r="A522" s="1">
        <v>121131507</v>
      </c>
      <c r="B522" s="1" t="s">
        <v>634</v>
      </c>
      <c r="C522" s="64"/>
      <c r="D522" s="64"/>
    </row>
    <row r="523" spans="1:4" x14ac:dyDescent="0.35">
      <c r="A523" s="1">
        <v>110141607</v>
      </c>
      <c r="B523" s="1" t="s">
        <v>635</v>
      </c>
      <c r="C523" s="64"/>
      <c r="D523" s="64"/>
    </row>
    <row r="524" spans="1:4" x14ac:dyDescent="0.35">
      <c r="A524" s="1">
        <v>124151607</v>
      </c>
      <c r="B524" s="1" t="s">
        <v>636</v>
      </c>
      <c r="C524" s="64"/>
      <c r="D524" s="64"/>
    </row>
    <row r="525" spans="1:4" x14ac:dyDescent="0.35">
      <c r="A525" s="1">
        <v>106161357</v>
      </c>
      <c r="B525" s="1" t="s">
        <v>637</v>
      </c>
      <c r="C525" s="64"/>
      <c r="D525" s="64"/>
    </row>
    <row r="526" spans="1:4" x14ac:dyDescent="0.35">
      <c r="A526" s="1">
        <v>110171607</v>
      </c>
      <c r="B526" s="1" t="s">
        <v>638</v>
      </c>
      <c r="C526" s="64"/>
      <c r="D526" s="64"/>
    </row>
    <row r="527" spans="1:4" x14ac:dyDescent="0.35">
      <c r="A527" s="1">
        <v>110183707</v>
      </c>
      <c r="B527" s="1" t="s">
        <v>639</v>
      </c>
      <c r="C527" s="64"/>
      <c r="D527" s="64"/>
    </row>
    <row r="528" spans="1:4" x14ac:dyDescent="0.35">
      <c r="A528" s="1">
        <v>116191757</v>
      </c>
      <c r="B528" s="1" t="s">
        <v>640</v>
      </c>
      <c r="C528" s="64"/>
      <c r="D528" s="64"/>
    </row>
    <row r="529" spans="1:4" x14ac:dyDescent="0.35">
      <c r="A529" s="1">
        <v>105201407</v>
      </c>
      <c r="B529" s="1" t="s">
        <v>641</v>
      </c>
      <c r="C529" s="64"/>
      <c r="D529" s="64"/>
    </row>
    <row r="530" spans="1:4" x14ac:dyDescent="0.35">
      <c r="A530" s="1">
        <v>115211657</v>
      </c>
      <c r="B530" s="1" t="s">
        <v>642</v>
      </c>
      <c r="C530" s="64"/>
      <c r="D530" s="64"/>
    </row>
    <row r="531" spans="1:4" x14ac:dyDescent="0.35">
      <c r="A531" s="1">
        <v>115221607</v>
      </c>
      <c r="B531" s="1" t="s">
        <v>643</v>
      </c>
      <c r="C531" s="64"/>
      <c r="D531" s="64"/>
    </row>
    <row r="532" spans="1:4" x14ac:dyDescent="0.35">
      <c r="A532" s="1">
        <v>125232407</v>
      </c>
      <c r="B532" s="1" t="s">
        <v>644</v>
      </c>
      <c r="C532" s="64"/>
      <c r="D532" s="64"/>
    </row>
    <row r="533" spans="1:4" x14ac:dyDescent="0.35">
      <c r="A533" s="1">
        <v>105252507</v>
      </c>
      <c r="B533" s="1" t="s">
        <v>645</v>
      </c>
      <c r="C533" s="64"/>
      <c r="D533" s="64"/>
    </row>
    <row r="534" spans="1:4" x14ac:dyDescent="0.35">
      <c r="A534" s="1">
        <v>105252807</v>
      </c>
      <c r="B534" s="1" t="s">
        <v>646</v>
      </c>
      <c r="C534" s="64"/>
      <c r="D534" s="64"/>
    </row>
    <row r="535" spans="1:4" x14ac:dyDescent="0.35">
      <c r="A535" s="1">
        <v>101266007</v>
      </c>
      <c r="B535" s="1" t="s">
        <v>647</v>
      </c>
      <c r="C535" s="64"/>
      <c r="D535" s="64"/>
    </row>
    <row r="536" spans="1:4" x14ac:dyDescent="0.35">
      <c r="A536" s="1">
        <v>101262507</v>
      </c>
      <c r="B536" s="1" t="s">
        <v>648</v>
      </c>
      <c r="C536" s="64"/>
      <c r="D536" s="64"/>
    </row>
    <row r="537" spans="1:4" x14ac:dyDescent="0.35">
      <c r="A537" s="1">
        <v>112282307</v>
      </c>
      <c r="B537" s="1" t="s">
        <v>649</v>
      </c>
      <c r="C537" s="64"/>
      <c r="D537" s="64"/>
    </row>
    <row r="538" spans="1:4" x14ac:dyDescent="0.35">
      <c r="A538" s="1">
        <v>111292507</v>
      </c>
      <c r="B538" s="1" t="s">
        <v>650</v>
      </c>
      <c r="C538" s="64"/>
      <c r="D538" s="64"/>
    </row>
    <row r="539" spans="1:4" x14ac:dyDescent="0.35">
      <c r="A539" s="1">
        <v>101302607</v>
      </c>
      <c r="B539" s="1" t="s">
        <v>651</v>
      </c>
      <c r="C539" s="64"/>
      <c r="D539" s="64"/>
    </row>
    <row r="540" spans="1:4" x14ac:dyDescent="0.35">
      <c r="A540" s="1">
        <v>111312607</v>
      </c>
      <c r="B540" s="1" t="s">
        <v>652</v>
      </c>
      <c r="C540" s="64"/>
      <c r="D540" s="64"/>
    </row>
    <row r="541" spans="1:4" x14ac:dyDescent="0.35">
      <c r="A541" s="1">
        <v>128324207</v>
      </c>
      <c r="B541" s="1" t="s">
        <v>653</v>
      </c>
      <c r="C541" s="64"/>
      <c r="D541" s="64"/>
    </row>
    <row r="542" spans="1:4" x14ac:dyDescent="0.35">
      <c r="A542" s="1">
        <v>106333407</v>
      </c>
      <c r="B542" s="1" t="s">
        <v>654</v>
      </c>
      <c r="C542" s="64"/>
      <c r="D542" s="64"/>
    </row>
    <row r="543" spans="1:4" x14ac:dyDescent="0.35">
      <c r="A543" s="1">
        <v>119354207</v>
      </c>
      <c r="B543" s="1" t="s">
        <v>655</v>
      </c>
      <c r="C543" s="64"/>
      <c r="D543" s="64"/>
    </row>
    <row r="544" spans="1:4" x14ac:dyDescent="0.35">
      <c r="A544" s="1">
        <v>113363807</v>
      </c>
      <c r="B544" s="1" t="s">
        <v>656</v>
      </c>
      <c r="C544" s="64"/>
      <c r="D544" s="64"/>
    </row>
    <row r="545" spans="1:4" x14ac:dyDescent="0.35">
      <c r="A545" s="1">
        <v>104374207</v>
      </c>
      <c r="B545" s="1" t="s">
        <v>657</v>
      </c>
      <c r="C545" s="64"/>
      <c r="D545" s="64"/>
    </row>
    <row r="546" spans="1:4" x14ac:dyDescent="0.35">
      <c r="A546" s="1">
        <v>113384307</v>
      </c>
      <c r="B546" s="1" t="s">
        <v>658</v>
      </c>
      <c r="C546" s="64"/>
      <c r="D546" s="64"/>
    </row>
    <row r="547" spans="1:4" x14ac:dyDescent="0.35">
      <c r="A547" s="1">
        <v>121393007</v>
      </c>
      <c r="B547" s="1" t="s">
        <v>659</v>
      </c>
      <c r="C547" s="64"/>
      <c r="D547" s="64"/>
    </row>
    <row r="548" spans="1:4" x14ac:dyDescent="0.35">
      <c r="A548" s="1">
        <v>118403207</v>
      </c>
      <c r="B548" s="1" t="s">
        <v>660</v>
      </c>
      <c r="C548" s="64"/>
      <c r="D548" s="64"/>
    </row>
    <row r="549" spans="1:4" x14ac:dyDescent="0.35">
      <c r="A549" s="1">
        <v>118408707</v>
      </c>
      <c r="B549" s="1" t="s">
        <v>661</v>
      </c>
      <c r="C549" s="64"/>
      <c r="D549" s="64"/>
    </row>
    <row r="550" spans="1:4" x14ac:dyDescent="0.35">
      <c r="A550" s="1">
        <v>118408607</v>
      </c>
      <c r="B550" s="1" t="s">
        <v>662</v>
      </c>
      <c r="C550" s="64"/>
      <c r="D550" s="64"/>
    </row>
    <row r="551" spans="1:4" x14ac:dyDescent="0.35">
      <c r="A551" s="1">
        <v>117414807</v>
      </c>
      <c r="B551" s="1" t="s">
        <v>663</v>
      </c>
      <c r="C551" s="64"/>
      <c r="D551" s="64"/>
    </row>
    <row r="552" spans="1:4" x14ac:dyDescent="0.35">
      <c r="A552" s="1">
        <v>109420107</v>
      </c>
      <c r="B552" s="1" t="s">
        <v>664</v>
      </c>
      <c r="C552" s="64"/>
      <c r="D552" s="64"/>
    </row>
    <row r="553" spans="1:4" x14ac:dyDescent="0.35">
      <c r="A553" s="1">
        <v>104435107</v>
      </c>
      <c r="B553" s="1" t="s">
        <v>665</v>
      </c>
      <c r="C553" s="64"/>
      <c r="D553" s="64"/>
    </row>
    <row r="554" spans="1:4" x14ac:dyDescent="0.35">
      <c r="A554" s="1">
        <v>111444307</v>
      </c>
      <c r="B554" s="1" t="s">
        <v>666</v>
      </c>
      <c r="C554" s="64"/>
      <c r="D554" s="64"/>
    </row>
    <row r="555" spans="1:4" x14ac:dyDescent="0.35">
      <c r="A555" s="1">
        <v>120454507</v>
      </c>
      <c r="B555" s="1" t="s">
        <v>667</v>
      </c>
      <c r="C555" s="64"/>
      <c r="D555" s="64"/>
    </row>
    <row r="556" spans="1:4" x14ac:dyDescent="0.35">
      <c r="A556" s="1">
        <v>123460957</v>
      </c>
      <c r="B556" s="1" t="s">
        <v>668</v>
      </c>
      <c r="C556" s="64"/>
      <c r="D556" s="64"/>
    </row>
    <row r="557" spans="1:4" x14ac:dyDescent="0.35">
      <c r="A557" s="1">
        <v>123463507</v>
      </c>
      <c r="B557" s="1" t="s">
        <v>669</v>
      </c>
      <c r="C557" s="64"/>
      <c r="D557" s="64"/>
    </row>
    <row r="558" spans="1:4" x14ac:dyDescent="0.35">
      <c r="A558" s="1">
        <v>123465507</v>
      </c>
      <c r="B558" s="1" t="s">
        <v>670</v>
      </c>
      <c r="C558" s="64"/>
      <c r="D558" s="64"/>
    </row>
    <row r="559" spans="1:4" x14ac:dyDescent="0.35">
      <c r="A559" s="1">
        <v>123469007</v>
      </c>
      <c r="B559" s="1" t="s">
        <v>671</v>
      </c>
      <c r="C559" s="64"/>
      <c r="D559" s="64"/>
    </row>
    <row r="560" spans="1:4" x14ac:dyDescent="0.35">
      <c r="A560" s="1">
        <v>120481107</v>
      </c>
      <c r="B560" s="1" t="s">
        <v>672</v>
      </c>
      <c r="C560" s="64"/>
      <c r="D560" s="64"/>
    </row>
    <row r="561" spans="1:4" x14ac:dyDescent="0.35">
      <c r="A561" s="1">
        <v>120483007</v>
      </c>
      <c r="B561" s="1" t="s">
        <v>673</v>
      </c>
      <c r="C561" s="64"/>
      <c r="D561" s="64"/>
    </row>
    <row r="562" spans="1:4" x14ac:dyDescent="0.35">
      <c r="A562" s="1">
        <v>116495207</v>
      </c>
      <c r="B562" s="1" t="s">
        <v>674</v>
      </c>
      <c r="C562" s="64"/>
      <c r="D562" s="64"/>
    </row>
    <row r="563" spans="1:4" x14ac:dyDescent="0.35">
      <c r="A563" s="1">
        <v>126514007</v>
      </c>
      <c r="B563" s="1" t="s">
        <v>675</v>
      </c>
      <c r="C563" s="64"/>
      <c r="D563" s="64"/>
    </row>
    <row r="564" spans="1:4" x14ac:dyDescent="0.35">
      <c r="A564" s="1">
        <v>129546907</v>
      </c>
      <c r="B564" s="1" t="s">
        <v>676</v>
      </c>
      <c r="C564" s="64"/>
      <c r="D564" s="64"/>
    </row>
    <row r="565" spans="1:4" x14ac:dyDescent="0.35">
      <c r="A565" s="1">
        <v>108567807</v>
      </c>
      <c r="B565" s="1" t="s">
        <v>677</v>
      </c>
      <c r="C565" s="64"/>
      <c r="D565" s="64"/>
    </row>
    <row r="566" spans="1:4" x14ac:dyDescent="0.35">
      <c r="A566" s="1">
        <v>119584707</v>
      </c>
      <c r="B566" s="1" t="s">
        <v>678</v>
      </c>
      <c r="C566" s="64"/>
      <c r="D566" s="64"/>
    </row>
    <row r="567" spans="1:4" x14ac:dyDescent="0.35">
      <c r="A567" s="1">
        <v>116606707</v>
      </c>
      <c r="B567" s="1" t="s">
        <v>679</v>
      </c>
      <c r="C567" s="64"/>
      <c r="D567" s="64"/>
    </row>
    <row r="568" spans="1:4" x14ac:dyDescent="0.35">
      <c r="A568" s="1">
        <v>106619107</v>
      </c>
      <c r="B568" s="1" t="s">
        <v>680</v>
      </c>
      <c r="C568" s="64"/>
      <c r="D568" s="64"/>
    </row>
    <row r="569" spans="1:4" x14ac:dyDescent="0.35">
      <c r="A569" s="1">
        <v>105628007</v>
      </c>
      <c r="B569" s="1" t="s">
        <v>681</v>
      </c>
      <c r="C569" s="64"/>
      <c r="D569" s="64"/>
    </row>
    <row r="570" spans="1:4" x14ac:dyDescent="0.35">
      <c r="A570" s="1">
        <v>101634207</v>
      </c>
      <c r="B570" s="1" t="s">
        <v>682</v>
      </c>
      <c r="C570" s="64"/>
      <c r="D570" s="64"/>
    </row>
    <row r="571" spans="1:4" x14ac:dyDescent="0.35">
      <c r="A571" s="1">
        <v>101638907</v>
      </c>
      <c r="B571" s="1" t="s">
        <v>683</v>
      </c>
      <c r="C571" s="64"/>
      <c r="D571" s="64"/>
    </row>
    <row r="572" spans="1:4" x14ac:dyDescent="0.35">
      <c r="A572" s="1">
        <v>107651207</v>
      </c>
      <c r="B572" s="1" t="s">
        <v>684</v>
      </c>
      <c r="C572" s="64"/>
      <c r="D572" s="64"/>
    </row>
    <row r="573" spans="1:4" x14ac:dyDescent="0.35">
      <c r="A573" s="1">
        <v>107652207</v>
      </c>
      <c r="B573" s="1" t="s">
        <v>685</v>
      </c>
      <c r="C573" s="64"/>
      <c r="D573" s="64"/>
    </row>
    <row r="574" spans="1:4" x14ac:dyDescent="0.35">
      <c r="A574" s="1">
        <v>107656407</v>
      </c>
      <c r="B574" s="1" t="s">
        <v>686</v>
      </c>
      <c r="C574" s="64"/>
      <c r="D574" s="64"/>
    </row>
    <row r="575" spans="1:4" x14ac:dyDescent="0.35">
      <c r="A575" s="1">
        <v>112679107</v>
      </c>
      <c r="B575" s="1" t="s">
        <v>687</v>
      </c>
      <c r="C575" s="64"/>
      <c r="D575" s="64"/>
    </row>
    <row r="577" spans="3:5" x14ac:dyDescent="0.35">
      <c r="C577" s="64">
        <f>SUM(C2:C575)</f>
        <v>1534284888.1601563</v>
      </c>
      <c r="D577" s="64">
        <f>SUM(D2:D575)</f>
        <v>3156127194.0595703</v>
      </c>
      <c r="E577" s="64">
        <f>C577+D577</f>
        <v>4690412082.2197266</v>
      </c>
    </row>
    <row r="578" spans="3:5" x14ac:dyDescent="0.35">
      <c r="C578" s="184">
        <f>C577/1000000000</f>
        <v>1.5342848881601563</v>
      </c>
      <c r="D578" s="184">
        <f>D577/1000000000</f>
        <v>3.1561271940595703</v>
      </c>
      <c r="E578" s="184">
        <f>E577/1000000000</f>
        <v>4.6904120822197264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296E-7025-47FD-87C7-BDAEB694B144}">
  <dimension ref="A1:AM78"/>
  <sheetViews>
    <sheetView topLeftCell="Z23" zoomScaleNormal="100" workbookViewId="0">
      <selection activeCell="AA25" sqref="AA25:AC25"/>
    </sheetView>
  </sheetViews>
  <sheetFormatPr defaultColWidth="8.81640625" defaultRowHeight="14.5" x14ac:dyDescent="0.35"/>
  <cols>
    <col min="1" max="14" width="8.81640625" style="1" hidden="1" customWidth="1"/>
    <col min="15" max="16" width="10.1796875" style="1" hidden="1" customWidth="1"/>
    <col min="17" max="23" width="8.81640625" style="1" hidden="1" customWidth="1"/>
    <col min="24" max="24" width="13.26953125" style="1" hidden="1" customWidth="1"/>
    <col min="25" max="25" width="8.81640625" style="1" hidden="1" customWidth="1"/>
    <col min="26" max="26" width="5.7265625" style="1" customWidth="1"/>
    <col min="27" max="27" width="21.1796875" style="1" customWidth="1"/>
    <col min="28" max="28" width="17.26953125" style="1" customWidth="1"/>
    <col min="29" max="29" width="12" style="1" customWidth="1"/>
    <col min="30" max="32" width="11.54296875" style="1" customWidth="1"/>
    <col min="33" max="33" width="20.7265625" style="1" customWidth="1"/>
    <col min="34" max="34" width="16.1796875" style="1" customWidth="1"/>
    <col min="35" max="35" width="5.7265625" style="1" customWidth="1"/>
    <col min="36" max="16384" width="8.81640625" style="1"/>
  </cols>
  <sheetData>
    <row r="1" spans="26:38" hidden="1" x14ac:dyDescent="0.35">
      <c r="Z1" s="2"/>
      <c r="AA1" s="11" t="s">
        <v>703</v>
      </c>
      <c r="AB1" s="11" t="s">
        <v>692</v>
      </c>
      <c r="AC1" s="11" t="s">
        <v>704</v>
      </c>
      <c r="AI1" s="2"/>
    </row>
    <row r="2" spans="26:38" hidden="1" x14ac:dyDescent="0.35">
      <c r="Z2" s="2"/>
      <c r="AA2" s="104">
        <f>VLOOKUP(AA1,KEY!$E$2:$F$100,2,FALSE)</f>
        <v>8</v>
      </c>
      <c r="AB2" s="104">
        <f>VLOOKUP(AB1,KEY!$E$2:$F$100,2,FALSE)</f>
        <v>9</v>
      </c>
      <c r="AC2" s="104">
        <f>VLOOKUP(AC1,KEY!$E$2:$F$100,2,FALSE)</f>
        <v>10</v>
      </c>
      <c r="AI2" s="2"/>
    </row>
    <row r="3" spans="26:38" hidden="1" x14ac:dyDescent="0.35">
      <c r="Z3" s="2"/>
      <c r="AA3" s="2"/>
      <c r="AB3" s="2"/>
      <c r="AC3" s="2"/>
      <c r="AD3" s="2"/>
      <c r="AE3" s="2"/>
      <c r="AF3" s="2"/>
      <c r="AG3" s="2"/>
      <c r="AH3" s="2"/>
      <c r="AI3" s="2"/>
    </row>
    <row r="4" spans="26:38" hidden="1" x14ac:dyDescent="0.35">
      <c r="Z4" s="2"/>
      <c r="AA4" s="11" t="s">
        <v>705</v>
      </c>
      <c r="AB4" s="11" t="s">
        <v>694</v>
      </c>
      <c r="AC4" s="11" t="s">
        <v>706</v>
      </c>
      <c r="AD4" s="9" t="s">
        <v>809</v>
      </c>
      <c r="AE4" s="116" t="s">
        <v>810</v>
      </c>
      <c r="AF4" s="9" t="s">
        <v>811</v>
      </c>
      <c r="AG4" s="116" t="s">
        <v>709</v>
      </c>
      <c r="AH4" s="116" t="s">
        <v>710</v>
      </c>
      <c r="AI4" s="2"/>
      <c r="AK4" s="116"/>
      <c r="AL4" s="116"/>
    </row>
    <row r="5" spans="26:38" hidden="1" x14ac:dyDescent="0.35">
      <c r="Z5" s="2"/>
      <c r="AA5" s="104">
        <f>VLOOKUP(AA4,KEY!$E$2:$F$100,2,FALSE)</f>
        <v>11</v>
      </c>
      <c r="AB5" s="104">
        <f>VLOOKUP(AB4,KEY!$E$2:$F$100,2,FALSE)</f>
        <v>12</v>
      </c>
      <c r="AC5" s="104">
        <f>VLOOKUP(AC4,KEY!$E$2:$F$100,2,FALSE)</f>
        <v>13</v>
      </c>
      <c r="AD5" s="104">
        <f>VLOOKUP(AD4,KEY!$E$2:$F$100,2,FALSE)</f>
        <v>30</v>
      </c>
      <c r="AE5" s="104">
        <f>VLOOKUP(AE4,KEY!$E$2:$F$100,2,FALSE)</f>
        <v>14</v>
      </c>
      <c r="AF5" s="104">
        <f>VLOOKUP(AF4,KEY!$E$2:$F$100,2,FALSE)</f>
        <v>29</v>
      </c>
      <c r="AG5" s="104">
        <f>VLOOKUP(AG4,KEY!$E$2:$F$100,2,FALSE)</f>
        <v>22</v>
      </c>
      <c r="AH5" s="104">
        <f>VLOOKUP(AH4,KEY!$E$2:$F$100,2,FALSE)</f>
        <v>23</v>
      </c>
      <c r="AI5" s="2"/>
      <c r="AK5" s="108"/>
      <c r="AL5" s="108"/>
    </row>
    <row r="6" spans="26:38" hidden="1" x14ac:dyDescent="0.35">
      <c r="Z6" s="2"/>
      <c r="AA6" s="2"/>
      <c r="AB6" s="2"/>
      <c r="AC6" s="2"/>
      <c r="AD6" s="2"/>
      <c r="AE6" s="2"/>
      <c r="AF6" s="2"/>
      <c r="AG6" s="2"/>
      <c r="AH6" s="2"/>
      <c r="AI6" s="2"/>
    </row>
    <row r="7" spans="26:38" hidden="1" x14ac:dyDescent="0.35">
      <c r="Z7" s="2"/>
      <c r="AA7" s="11" t="s">
        <v>711</v>
      </c>
      <c r="AB7" s="11" t="s">
        <v>696</v>
      </c>
      <c r="AC7" s="11" t="s">
        <v>712</v>
      </c>
      <c r="AD7" s="2"/>
      <c r="AE7" s="2"/>
      <c r="AF7" s="2"/>
      <c r="AG7" s="2"/>
      <c r="AH7" s="2"/>
      <c r="AI7" s="2"/>
    </row>
    <row r="8" spans="26:38" hidden="1" x14ac:dyDescent="0.35">
      <c r="Z8" s="2"/>
      <c r="AA8" s="104">
        <f>VLOOKUP(AA7,KEY!$E$2:$F$100,2,FALSE)</f>
        <v>15</v>
      </c>
      <c r="AB8" s="104">
        <f>VLOOKUP(AB7,KEY!$E$2:$F$100,2,FALSE)</f>
        <v>16</v>
      </c>
      <c r="AC8" s="104">
        <f>VLOOKUP(AC7,KEY!$E$2:$F$100,2,FALSE)</f>
        <v>17</v>
      </c>
      <c r="AD8" s="2"/>
      <c r="AE8" s="2"/>
      <c r="AF8" s="2"/>
      <c r="AG8" s="2"/>
      <c r="AH8" s="2"/>
      <c r="AI8" s="2"/>
    </row>
    <row r="9" spans="26:38" hidden="1" x14ac:dyDescent="0.35">
      <c r="Z9" s="2"/>
      <c r="AA9" s="2"/>
      <c r="AB9" s="2"/>
      <c r="AC9" s="2"/>
      <c r="AD9" s="2"/>
      <c r="AE9" s="2"/>
      <c r="AF9" s="2"/>
      <c r="AG9" s="2"/>
      <c r="AH9" s="2"/>
      <c r="AI9" s="2"/>
    </row>
    <row r="10" spans="26:38" hidden="1" x14ac:dyDescent="0.35">
      <c r="Z10" s="2"/>
      <c r="AA10" s="11" t="s">
        <v>713</v>
      </c>
      <c r="AB10" s="11" t="s">
        <v>698</v>
      </c>
      <c r="AC10" s="11" t="s">
        <v>714</v>
      </c>
      <c r="AD10" s="2"/>
      <c r="AE10" s="2"/>
      <c r="AF10" s="2"/>
      <c r="AG10" s="2"/>
      <c r="AH10" s="2"/>
      <c r="AI10" s="2"/>
    </row>
    <row r="11" spans="26:38" hidden="1" x14ac:dyDescent="0.35">
      <c r="Z11" s="2"/>
      <c r="AA11" s="104">
        <f>VLOOKUP(AA10,KEY!$E$2:$F$100,2,FALSE)</f>
        <v>18</v>
      </c>
      <c r="AB11" s="104">
        <f>VLOOKUP(AB10,KEY!$E$2:$F$100,2,FALSE)</f>
        <v>20</v>
      </c>
      <c r="AC11" s="104">
        <f>VLOOKUP(AC10,KEY!$E$2:$F$100,2,FALSE)</f>
        <v>21</v>
      </c>
      <c r="AD11" s="2"/>
      <c r="AE11" s="2"/>
      <c r="AF11" s="2"/>
      <c r="AG11" s="2"/>
      <c r="AH11" s="2"/>
      <c r="AI11" s="2"/>
    </row>
    <row r="12" spans="26:38" hidden="1" x14ac:dyDescent="0.35">
      <c r="Z12" s="2"/>
      <c r="AA12" s="2"/>
      <c r="AB12" s="2"/>
      <c r="AC12" s="2"/>
      <c r="AD12" s="2"/>
      <c r="AE12" s="2"/>
      <c r="AF12" s="2"/>
      <c r="AG12" s="2"/>
      <c r="AH12" s="2"/>
      <c r="AI12" s="2"/>
    </row>
    <row r="13" spans="26:38" hidden="1" x14ac:dyDescent="0.35">
      <c r="Z13" s="2"/>
      <c r="AA13" s="2"/>
      <c r="AB13" s="2"/>
      <c r="AC13" s="2"/>
      <c r="AD13" s="2"/>
      <c r="AE13" s="2"/>
      <c r="AF13" s="2"/>
      <c r="AG13" s="2"/>
      <c r="AH13" s="2"/>
      <c r="AI13" s="2"/>
    </row>
    <row r="14" spans="26:38" hidden="1" x14ac:dyDescent="0.35">
      <c r="Z14" s="2"/>
      <c r="AA14" s="2"/>
      <c r="AB14" s="2"/>
      <c r="AC14" s="2"/>
      <c r="AD14" s="2"/>
      <c r="AE14" s="2"/>
      <c r="AF14" s="2"/>
      <c r="AG14" s="2"/>
      <c r="AH14" s="2"/>
      <c r="AI14" s="2"/>
    </row>
    <row r="15" spans="26:38" hidden="1" x14ac:dyDescent="0.35">
      <c r="Z15" s="2"/>
      <c r="AA15" s="2"/>
      <c r="AB15" s="2"/>
      <c r="AC15" s="2"/>
      <c r="AD15" s="2"/>
      <c r="AE15" s="2"/>
      <c r="AF15" s="2"/>
      <c r="AG15" s="2"/>
      <c r="AH15" s="2"/>
      <c r="AI15" s="2"/>
    </row>
    <row r="16" spans="26:38" hidden="1" x14ac:dyDescent="0.35">
      <c r="Z16" s="2"/>
      <c r="AA16" s="2"/>
      <c r="AB16" s="2"/>
      <c r="AC16" s="2"/>
      <c r="AD16" s="2"/>
      <c r="AE16" s="2"/>
      <c r="AF16" s="2"/>
      <c r="AG16" s="2"/>
      <c r="AH16" s="2"/>
      <c r="AI16" s="2"/>
    </row>
    <row r="17" spans="24:39" hidden="1" x14ac:dyDescent="0.35">
      <c r="Z17" s="2"/>
      <c r="AA17" s="2"/>
      <c r="AB17" s="2"/>
      <c r="AC17" s="2"/>
      <c r="AD17" s="2"/>
      <c r="AE17" s="2"/>
      <c r="AF17" s="2"/>
      <c r="AG17" s="2"/>
      <c r="AH17" s="2"/>
      <c r="AI17" s="2"/>
    </row>
    <row r="18" spans="24:39" hidden="1" x14ac:dyDescent="0.35">
      <c r="Z18" s="2"/>
      <c r="AA18" s="2"/>
      <c r="AB18" s="2"/>
      <c r="AC18" s="2"/>
      <c r="AD18" s="2"/>
      <c r="AE18" s="2"/>
      <c r="AF18" s="2"/>
      <c r="AG18" s="2"/>
      <c r="AH18" s="2"/>
      <c r="AI18" s="2"/>
    </row>
    <row r="19" spans="24:39" hidden="1" x14ac:dyDescent="0.35">
      <c r="Z19" s="2"/>
      <c r="AA19" s="2"/>
      <c r="AB19" s="2"/>
      <c r="AC19" s="2"/>
      <c r="AD19" s="2"/>
      <c r="AE19" s="2"/>
      <c r="AF19" s="2"/>
      <c r="AG19" s="2"/>
      <c r="AH19" s="2"/>
      <c r="AI19" s="2"/>
    </row>
    <row r="20" spans="24:39" hidden="1" x14ac:dyDescent="0.35">
      <c r="Z20" s="2"/>
      <c r="AA20" s="2"/>
      <c r="AB20" s="2"/>
      <c r="AC20" s="2"/>
      <c r="AD20" s="2"/>
      <c r="AE20" s="2"/>
      <c r="AF20" s="2"/>
      <c r="AG20" s="2"/>
      <c r="AH20" s="2"/>
      <c r="AI20" s="2"/>
    </row>
    <row r="21" spans="24:39" hidden="1" x14ac:dyDescent="0.35">
      <c r="Z21" s="2"/>
      <c r="AA21" s="2"/>
      <c r="AB21" s="2"/>
      <c r="AC21" s="2"/>
      <c r="AD21" s="2"/>
      <c r="AE21" s="2"/>
      <c r="AF21" s="2"/>
      <c r="AG21" s="2"/>
      <c r="AH21" s="2"/>
      <c r="AI21" s="2"/>
    </row>
    <row r="22" spans="24:39" hidden="1" x14ac:dyDescent="0.35">
      <c r="Z22" s="2"/>
      <c r="AA22" s="2"/>
      <c r="AB22" s="2"/>
      <c r="AC22" s="2"/>
      <c r="AD22" s="2"/>
      <c r="AE22" s="2"/>
      <c r="AF22" s="2"/>
      <c r="AG22" s="2"/>
      <c r="AH22" s="2"/>
      <c r="AI22" s="2"/>
    </row>
    <row r="23" spans="24:39" x14ac:dyDescent="0.35">
      <c r="Z23" s="2"/>
      <c r="AA23" s="2"/>
      <c r="AB23" s="2"/>
      <c r="AC23" s="2"/>
      <c r="AD23" s="2"/>
      <c r="AE23" s="2"/>
      <c r="AF23" s="2"/>
      <c r="AG23" s="2"/>
      <c r="AH23" s="2"/>
      <c r="AI23" s="2"/>
    </row>
    <row r="24" spans="24:39" ht="26" x14ac:dyDescent="0.6">
      <c r="Z24" s="2"/>
      <c r="AA24" s="110" t="s">
        <v>812</v>
      </c>
      <c r="AB24" s="77"/>
      <c r="AC24" s="77"/>
      <c r="AD24" s="2"/>
      <c r="AE24" s="2"/>
      <c r="AF24" s="2"/>
      <c r="AG24" s="2"/>
      <c r="AH24" s="2"/>
      <c r="AI24" s="2"/>
    </row>
    <row r="25" spans="24:39" ht="25" x14ac:dyDescent="0.5">
      <c r="X25" s="1">
        <f>VLOOKUP(AA25,_xlfn.ANCHORARRAY('LIST SD CTC BY AUN'!O2),2,FALSE)</f>
        <v>123460302</v>
      </c>
      <c r="Z25" s="2"/>
      <c r="AA25" s="208" t="s">
        <v>813</v>
      </c>
      <c r="AB25" s="208"/>
      <c r="AC25" s="208"/>
      <c r="AD25" s="2"/>
      <c r="AE25" s="2"/>
      <c r="AF25" s="2"/>
      <c r="AG25" s="2"/>
      <c r="AH25" s="2"/>
      <c r="AI25" s="2"/>
    </row>
    <row r="26" spans="24:39" ht="4.9000000000000004" customHeight="1" x14ac:dyDescent="0.35">
      <c r="Z26" s="2"/>
      <c r="AA26" s="2"/>
      <c r="AB26" s="2"/>
      <c r="AC26" s="2"/>
      <c r="AD26" s="2"/>
      <c r="AE26" s="2"/>
      <c r="AF26" s="2"/>
      <c r="AG26" s="2"/>
      <c r="AH26" s="2"/>
      <c r="AI26" s="2"/>
    </row>
    <row r="27" spans="24:39" ht="35.15" customHeight="1" x14ac:dyDescent="0.35">
      <c r="Z27" s="2"/>
      <c r="AA27" s="215" t="str">
        <f>CONCATENATE("Table D. Subsidy Amounts in the Governor's 2026-27 Budget Proposal for ",TRIM(AA25))</f>
        <v>Table D. Subsidy Amounts in the Governor's 2026-27 Budget Proposal for Abington</v>
      </c>
      <c r="AB27" s="215"/>
      <c r="AC27" s="215"/>
      <c r="AD27" s="215"/>
      <c r="AE27" s="215"/>
      <c r="AF27" s="215"/>
      <c r="AG27" s="215"/>
      <c r="AH27" s="215"/>
      <c r="AI27" s="2"/>
    </row>
    <row r="28" spans="24:39" ht="79.5" customHeight="1" x14ac:dyDescent="0.35">
      <c r="Z28" s="2"/>
      <c r="AA28" s="214" t="str">
        <f>CONCATENATE(O69," ",O70)</f>
        <v>In the last five years (2020-21 to 2025-26) the subsidies for the basic, special, ready to learn block grant, and career &amp; technical education have combined increased by an annual average of $1.3 million. As proposed in the Govenor's 2026-27 budget the sum of changes in these four subsidy lines from their levels in in the previous year (2025-26) will increase by $571,921.</v>
      </c>
      <c r="AB28" s="214"/>
      <c r="AC28" s="214"/>
      <c r="AD28" s="214"/>
      <c r="AE28" s="214"/>
      <c r="AF28" s="214"/>
      <c r="AG28" s="214"/>
      <c r="AH28" s="214"/>
      <c r="AI28" s="2"/>
    </row>
    <row r="29" spans="24:39" x14ac:dyDescent="0.35">
      <c r="Z29" s="2"/>
      <c r="AA29" s="2"/>
      <c r="AB29" s="2"/>
      <c r="AC29" s="2"/>
      <c r="AD29" s="2"/>
      <c r="AE29" s="2"/>
      <c r="AF29" s="2"/>
      <c r="AG29" s="2"/>
      <c r="AH29" s="2"/>
      <c r="AI29" s="2"/>
    </row>
    <row r="30" spans="24:39" ht="30" customHeight="1" x14ac:dyDescent="0.35">
      <c r="Z30" s="2"/>
      <c r="AA30" s="209" t="s">
        <v>21</v>
      </c>
      <c r="AB30" s="209"/>
      <c r="AC30" s="209"/>
      <c r="AD30" s="2"/>
      <c r="AE30" s="2"/>
      <c r="AF30" s="2"/>
      <c r="AG30" s="2"/>
      <c r="AH30" s="2"/>
      <c r="AI30" s="2"/>
    </row>
    <row r="31" spans="24:39" ht="29.5" thickBot="1" x14ac:dyDescent="0.4">
      <c r="Z31" s="2"/>
      <c r="AA31" s="8" t="s">
        <v>29</v>
      </c>
      <c r="AB31" s="6" t="str">
        <f>CONCATENATE("Change from",CHAR(10),"2025-26")</f>
        <v>Change from
2025-26</v>
      </c>
      <c r="AC31" s="7" t="s">
        <v>723</v>
      </c>
      <c r="AD31" s="2"/>
      <c r="AE31" s="2"/>
      <c r="AF31" s="2"/>
      <c r="AG31" s="2"/>
      <c r="AH31" s="2"/>
      <c r="AI31" s="2"/>
      <c r="AK31" s="64"/>
      <c r="AM31" s="64"/>
    </row>
    <row r="32" spans="24:39" ht="4.9000000000000004" customHeight="1" x14ac:dyDescent="0.35">
      <c r="Z32" s="2"/>
      <c r="AA32" s="2"/>
      <c r="AB32" s="2"/>
      <c r="AC32" s="2"/>
      <c r="AD32" s="2"/>
      <c r="AE32" s="2"/>
      <c r="AF32" s="2"/>
      <c r="AG32" s="2"/>
      <c r="AH32" s="2"/>
      <c r="AI32" s="2"/>
    </row>
    <row r="33" spans="26:37" ht="15" customHeight="1" x14ac:dyDescent="0.35">
      <c r="Z33" s="2"/>
      <c r="AA33" s="14">
        <f>VLOOKUP($X$25,data!$A$2:$XX$1001,AA$2,FALSE)</f>
        <v>12524244</v>
      </c>
      <c r="AB33" s="14">
        <f>VLOOKUP($X$25,data!$A$2:$XX$1001,AB$2,FALSE)</f>
        <v>204036</v>
      </c>
      <c r="AC33" s="15">
        <f>VLOOKUP($X$25,data!$A$2:$XX$1001,AC$2,FALSE)</f>
        <v>1.6561083793640137</v>
      </c>
      <c r="AD33" s="2"/>
      <c r="AE33" s="2"/>
      <c r="AF33" s="2"/>
      <c r="AG33" s="2"/>
      <c r="AH33" s="2"/>
      <c r="AI33" s="2"/>
    </row>
    <row r="34" spans="26:37" ht="4.9000000000000004" customHeight="1" x14ac:dyDescent="0.35">
      <c r="Z34" s="2"/>
      <c r="AA34" s="2"/>
      <c r="AB34" s="2"/>
      <c r="AC34" s="2"/>
      <c r="AD34" s="2"/>
      <c r="AE34" s="2"/>
      <c r="AF34" s="2"/>
      <c r="AG34" s="2"/>
      <c r="AH34" s="2"/>
      <c r="AI34" s="2"/>
    </row>
    <row r="35" spans="26:37" ht="30" customHeight="1" x14ac:dyDescent="0.35">
      <c r="Z35" s="2"/>
      <c r="AA35" s="211" t="s">
        <v>814</v>
      </c>
      <c r="AB35" s="212"/>
      <c r="AC35" s="212"/>
      <c r="AD35" s="212"/>
      <c r="AE35" s="212"/>
      <c r="AF35" s="212"/>
      <c r="AG35" s="212"/>
      <c r="AH35" s="213"/>
      <c r="AI35" s="2"/>
    </row>
    <row r="36" spans="26:37" ht="35.25" customHeight="1" x14ac:dyDescent="0.35">
      <c r="Z36" s="2"/>
      <c r="AA36" s="225" t="s">
        <v>29</v>
      </c>
      <c r="AB36" s="221" t="str">
        <f>CONCATENATE("Change from",CHAR(10),"2025-26")</f>
        <v>Change from
2025-26</v>
      </c>
      <c r="AC36" s="221" t="s">
        <v>723</v>
      </c>
      <c r="AD36" s="216" t="s">
        <v>815</v>
      </c>
      <c r="AE36" s="216"/>
      <c r="AF36" s="216"/>
      <c r="AG36" s="221" t="s">
        <v>816</v>
      </c>
      <c r="AH36" s="223" t="s">
        <v>817</v>
      </c>
      <c r="AI36" s="2"/>
    </row>
    <row r="37" spans="26:37" ht="26.5" thickBot="1" x14ac:dyDescent="0.4">
      <c r="Z37" s="2"/>
      <c r="AA37" s="226"/>
      <c r="AB37" s="222"/>
      <c r="AC37" s="222"/>
      <c r="AD37" s="157" t="s">
        <v>818</v>
      </c>
      <c r="AE37" s="157" t="s">
        <v>819</v>
      </c>
      <c r="AF37" s="157" t="s">
        <v>820</v>
      </c>
      <c r="AG37" s="222"/>
      <c r="AH37" s="224"/>
      <c r="AI37" s="2"/>
    </row>
    <row r="38" spans="26:37" ht="4.9000000000000004" customHeight="1" x14ac:dyDescent="0.35">
      <c r="Z38" s="2"/>
      <c r="AA38" s="2"/>
      <c r="AB38" s="2"/>
      <c r="AC38" s="2"/>
      <c r="AD38" s="2"/>
      <c r="AE38" s="2"/>
      <c r="AF38" s="2"/>
      <c r="AG38" s="2"/>
      <c r="AH38" s="2"/>
      <c r="AI38" s="2"/>
    </row>
    <row r="39" spans="26:37" ht="15" customHeight="1" x14ac:dyDescent="0.35">
      <c r="Z39" s="2"/>
      <c r="AA39" s="14">
        <f>VLOOKUP($X$25,data!$A$2:$XX$1001,AA$5,FALSE)</f>
        <v>501756</v>
      </c>
      <c r="AB39" s="14">
        <f>VLOOKUP($X$25,data!$A$2:$XX$1001,AB$5,FALSE)</f>
        <v>50000</v>
      </c>
      <c r="AC39" s="15">
        <f>VLOOKUP($X$25,data!$A$2:$XX$1001,AC$5,FALSE)</f>
        <v>11.06792163848877</v>
      </c>
      <c r="AD39" s="14">
        <f>VLOOKUP($X$25,data!$A$2:$XX$1001,AD$5,FALSE)</f>
        <v>0</v>
      </c>
      <c r="AE39" s="14">
        <f>VLOOKUP($X$25,data!$A$2:$XX$1001,AE$5,FALSE)</f>
        <v>0</v>
      </c>
      <c r="AF39" s="14">
        <f>VLOOKUP($X$25,data!$A$2:$XX$1001,AF$5,FALSE)</f>
        <v>100</v>
      </c>
      <c r="AG39" s="14">
        <f>VLOOKUP($X$25,data!$A$2:$XX$1001,AG$5,FALSE)</f>
        <v>0</v>
      </c>
      <c r="AH39" s="14">
        <f>VLOOKUP($X$25,data!$A$2:$XX$1001,AH$5,FALSE)</f>
        <v>0</v>
      </c>
      <c r="AI39" s="2"/>
    </row>
    <row r="40" spans="26:37" ht="4.9000000000000004" customHeight="1" x14ac:dyDescent="0.35">
      <c r="Z40" s="2"/>
      <c r="AA40" s="2"/>
      <c r="AB40" s="2"/>
      <c r="AC40" s="2"/>
      <c r="AD40" s="2"/>
      <c r="AE40" s="2"/>
      <c r="AF40" s="2"/>
      <c r="AG40" s="2"/>
      <c r="AH40" s="2"/>
      <c r="AI40" s="2"/>
    </row>
    <row r="41" spans="26:37" ht="30" customHeight="1" x14ac:dyDescent="0.35">
      <c r="Z41" s="2"/>
      <c r="AA41" s="210" t="s">
        <v>23</v>
      </c>
      <c r="AB41" s="210"/>
      <c r="AC41" s="210"/>
      <c r="AD41" s="2"/>
      <c r="AE41" s="2"/>
      <c r="AF41" s="2"/>
      <c r="AG41" s="2"/>
      <c r="AH41" s="2"/>
      <c r="AI41" s="2"/>
    </row>
    <row r="42" spans="26:37" ht="29.5" thickBot="1" x14ac:dyDescent="0.4">
      <c r="Z42" s="2"/>
      <c r="AA42" s="8" t="s">
        <v>29</v>
      </c>
      <c r="AB42" s="6" t="str">
        <f>CONCATENATE("Change from",CHAR(10),"2025-26")</f>
        <v>Change from
2025-26</v>
      </c>
      <c r="AC42" s="7" t="s">
        <v>723</v>
      </c>
      <c r="AD42" s="2"/>
      <c r="AE42" s="2"/>
      <c r="AF42" s="2"/>
      <c r="AG42" s="2"/>
      <c r="AH42" s="2"/>
      <c r="AI42" s="2"/>
      <c r="AK42" s="64"/>
    </row>
    <row r="43" spans="26:37" ht="4.9000000000000004" customHeight="1" x14ac:dyDescent="0.35">
      <c r="Z43" s="2"/>
      <c r="AA43" s="5"/>
      <c r="AB43" s="5"/>
      <c r="AC43" s="5"/>
      <c r="AD43" s="2"/>
      <c r="AE43" s="2"/>
      <c r="AF43" s="2"/>
      <c r="AG43" s="2"/>
      <c r="AH43" s="2"/>
      <c r="AI43" s="2"/>
    </row>
    <row r="44" spans="26:37" x14ac:dyDescent="0.35">
      <c r="Z44" s="2"/>
      <c r="AA44" s="14">
        <f>VLOOKUP($X$25,data!$A$2:$XX$1001,AA$8,FALSE)</f>
        <v>5074648</v>
      </c>
      <c r="AB44" s="14">
        <f>VLOOKUP($X$25,data!$A$2:$XX$1001,AB$8,FALSE)</f>
        <v>317885</v>
      </c>
      <c r="AC44" s="15">
        <f>VLOOKUP($X$25,data!$A$2:$XX$1001,AC$8,FALSE)</f>
        <v>6.7</v>
      </c>
      <c r="AD44" s="2"/>
      <c r="AE44" s="2"/>
      <c r="AF44" s="2"/>
      <c r="AG44" s="2"/>
      <c r="AH44" s="2"/>
      <c r="AI44" s="2"/>
    </row>
    <row r="45" spans="26:37" ht="4.9000000000000004" customHeight="1" x14ac:dyDescent="0.35">
      <c r="Z45" s="2"/>
      <c r="AA45" s="2"/>
      <c r="AB45" s="2"/>
      <c r="AC45" s="2"/>
      <c r="AD45" s="2"/>
      <c r="AE45" s="2"/>
      <c r="AF45" s="2"/>
      <c r="AG45" s="2"/>
      <c r="AH45" s="2"/>
      <c r="AI45" s="2"/>
    </row>
    <row r="46" spans="26:37" ht="45" customHeight="1" x14ac:dyDescent="0.35">
      <c r="Z46" s="2"/>
      <c r="AA46" s="211" t="str">
        <f>CONCATENATE("Secondary Career",CHAR(10),"&amp; Technical Education",CHAR(10),"Subsidy")</f>
        <v>Secondary Career
&amp; Technical Education
Subsidy</v>
      </c>
      <c r="AB46" s="212"/>
      <c r="AC46" s="213"/>
      <c r="AD46" s="2"/>
      <c r="AE46" s="2"/>
      <c r="AF46" s="2"/>
      <c r="AG46" s="2"/>
      <c r="AH46" s="2"/>
      <c r="AI46" s="2"/>
    </row>
    <row r="47" spans="26:37" ht="29.5" thickBot="1" x14ac:dyDescent="0.4">
      <c r="Z47" s="2"/>
      <c r="AA47" s="8" t="s">
        <v>29</v>
      </c>
      <c r="AB47" s="6" t="str">
        <f>CONCATENATE("Change from",CHAR(10),"2025-26")</f>
        <v>Change from
2025-26</v>
      </c>
      <c r="AC47" s="7" t="s">
        <v>723</v>
      </c>
      <c r="AD47" s="2"/>
      <c r="AE47" s="2"/>
      <c r="AF47" s="2"/>
      <c r="AG47" s="2"/>
      <c r="AH47" s="2"/>
      <c r="AI47" s="2"/>
    </row>
    <row r="48" spans="26:37" ht="4.9000000000000004" customHeight="1" x14ac:dyDescent="0.35">
      <c r="Z48" s="2"/>
      <c r="AA48" s="2"/>
      <c r="AB48" s="2"/>
      <c r="AC48" s="2"/>
      <c r="AD48" s="2"/>
      <c r="AE48" s="2"/>
      <c r="AF48" s="2"/>
      <c r="AG48" s="2"/>
      <c r="AH48" s="2"/>
      <c r="AI48" s="2"/>
    </row>
    <row r="49" spans="1:35" x14ac:dyDescent="0.35">
      <c r="Z49" s="2"/>
      <c r="AA49" s="14">
        <f>VLOOKUP($X$25,data!$A$2:$XX$1001,AA$11,FALSE)</f>
        <v>0</v>
      </c>
      <c r="AB49" s="14">
        <f>VLOOKUP($X$25,data!$A$2:$XX$1001,AB$11,FALSE)</f>
        <v>0</v>
      </c>
      <c r="AC49" s="15">
        <f>VLOOKUP($X$25,data!$A$2:$XX$1001,AC$11,FALSE)</f>
        <v>0</v>
      </c>
      <c r="AD49" s="2"/>
      <c r="AE49" s="2"/>
      <c r="AF49" s="2"/>
      <c r="AG49" s="2"/>
      <c r="AH49" s="2"/>
      <c r="AI49" s="2"/>
    </row>
    <row r="50" spans="1:35" ht="4.9000000000000004" customHeight="1" x14ac:dyDescent="0.35">
      <c r="Z50" s="2"/>
      <c r="AA50" s="2"/>
      <c r="AB50" s="2"/>
      <c r="AC50" s="2"/>
      <c r="AD50" s="2"/>
      <c r="AE50" s="2"/>
      <c r="AF50" s="2"/>
      <c r="AG50" s="2"/>
      <c r="AH50" s="2"/>
      <c r="AI50" s="2"/>
    </row>
    <row r="51" spans="1:35" x14ac:dyDescent="0.35">
      <c r="Z51" s="2"/>
      <c r="AA51" s="217" t="s">
        <v>821</v>
      </c>
      <c r="AB51" s="217"/>
      <c r="AC51" s="217"/>
      <c r="AD51" s="217"/>
      <c r="AE51" s="217"/>
      <c r="AF51" s="217"/>
      <c r="AG51" s="217"/>
      <c r="AH51" s="217"/>
      <c r="AI51" s="2"/>
    </row>
    <row r="52" spans="1:35" ht="45" customHeight="1" x14ac:dyDescent="0.35">
      <c r="Z52" s="2"/>
      <c r="AA52" s="218" t="s">
        <v>822</v>
      </c>
      <c r="AB52" s="218"/>
      <c r="AC52" s="218"/>
      <c r="AD52" s="218"/>
      <c r="AE52" s="218"/>
      <c r="AF52" s="218"/>
      <c r="AG52" s="218"/>
      <c r="AH52" s="218"/>
      <c r="AI52" s="2"/>
    </row>
    <row r="53" spans="1:35" ht="190.5" customHeight="1" x14ac:dyDescent="0.35">
      <c r="Z53" s="2"/>
      <c r="AA53" s="218" t="s">
        <v>823</v>
      </c>
      <c r="AB53" s="218"/>
      <c r="AC53" s="218"/>
      <c r="AD53" s="218"/>
      <c r="AE53" s="218"/>
      <c r="AF53" s="218"/>
      <c r="AG53" s="218"/>
      <c r="AH53" s="218"/>
      <c r="AI53" s="2"/>
    </row>
    <row r="54" spans="1:35" ht="27.75" customHeight="1" x14ac:dyDescent="0.35">
      <c r="Z54" s="2"/>
      <c r="AA54" s="218" t="s">
        <v>824</v>
      </c>
      <c r="AB54" s="218"/>
      <c r="AC54" s="218"/>
      <c r="AD54" s="218"/>
      <c r="AE54" s="218"/>
      <c r="AF54" s="218"/>
      <c r="AG54" s="218"/>
      <c r="AH54" s="218"/>
      <c r="AI54" s="2"/>
    </row>
    <row r="55" spans="1:35" x14ac:dyDescent="0.35">
      <c r="Z55" s="2"/>
      <c r="AA55" s="219" t="s">
        <v>825</v>
      </c>
      <c r="AB55" s="219"/>
      <c r="AC55" s="219"/>
      <c r="AD55" s="219"/>
      <c r="AE55" s="219"/>
      <c r="AF55" s="219"/>
      <c r="AG55" s="219"/>
      <c r="AH55" s="219"/>
      <c r="AI55" s="2"/>
    </row>
    <row r="56" spans="1:35" ht="39" customHeight="1" x14ac:dyDescent="0.35">
      <c r="A56" s="9"/>
      <c r="B56" s="9"/>
      <c r="C56" s="100" t="s">
        <v>690</v>
      </c>
      <c r="D56" s="100" t="s">
        <v>690</v>
      </c>
      <c r="E56" s="100" t="s">
        <v>690</v>
      </c>
      <c r="F56" s="100" t="s">
        <v>690</v>
      </c>
      <c r="G56" s="100" t="s">
        <v>690</v>
      </c>
      <c r="H56" s="100" t="s">
        <v>690</v>
      </c>
      <c r="I56" s="100" t="s">
        <v>690</v>
      </c>
      <c r="J56" s="100" t="s">
        <v>690</v>
      </c>
      <c r="K56" s="100" t="s">
        <v>690</v>
      </c>
      <c r="L56" s="100" t="s">
        <v>690</v>
      </c>
      <c r="M56" s="105" t="s">
        <v>690</v>
      </c>
      <c r="Z56" s="2"/>
      <c r="AA56" s="218" t="s">
        <v>826</v>
      </c>
      <c r="AB56" s="218"/>
      <c r="AC56" s="218"/>
      <c r="AD56" s="218"/>
      <c r="AE56" s="218"/>
      <c r="AF56" s="218"/>
      <c r="AG56" s="218"/>
      <c r="AH56" s="218"/>
      <c r="AI56" s="2"/>
    </row>
    <row r="57" spans="1:35" ht="52.5" customHeight="1" x14ac:dyDescent="0.35">
      <c r="A57" s="9"/>
      <c r="B57" s="9"/>
      <c r="C57" s="101">
        <f>VLOOKUP(C56,_xlfn.ANCHORARRAY(KEY!$AI$2),2,FALSE)</f>
        <v>22</v>
      </c>
      <c r="D57" s="101">
        <f>VLOOKUP(D56,_xlfn.ANCHORARRAY(KEY!$AI$2),2,FALSE)</f>
        <v>22</v>
      </c>
      <c r="E57" s="101">
        <f>VLOOKUP(E56,_xlfn.ANCHORARRAY(KEY!$AI$2),2,FALSE)</f>
        <v>22</v>
      </c>
      <c r="F57" s="101">
        <f>VLOOKUP(F56,_xlfn.ANCHORARRAY(KEY!$AI$2),2,FALSE)</f>
        <v>22</v>
      </c>
      <c r="G57" s="101">
        <f>VLOOKUP(G56,_xlfn.ANCHORARRAY(KEY!$AI$2),2,FALSE)</f>
        <v>22</v>
      </c>
      <c r="H57" s="101">
        <f>VLOOKUP(H56,_xlfn.ANCHORARRAY(KEY!$AI$2),2,FALSE)</f>
        <v>22</v>
      </c>
      <c r="I57" s="101">
        <f>VLOOKUP(I56,_xlfn.ANCHORARRAY(KEY!$AI$2),2,FALSE)</f>
        <v>22</v>
      </c>
      <c r="J57" s="101">
        <f>VLOOKUP(J56,_xlfn.ANCHORARRAY(KEY!$AI$2),2,FALSE)</f>
        <v>22</v>
      </c>
      <c r="K57" s="101">
        <f>VLOOKUP(K56,_xlfn.ANCHORARRAY(KEY!$AI$2),2,FALSE)</f>
        <v>22</v>
      </c>
      <c r="L57" s="101">
        <f>VLOOKUP(L56,_xlfn.ANCHORARRAY(KEY!$AI$2),2,FALSE)</f>
        <v>22</v>
      </c>
      <c r="M57" s="106">
        <f>VLOOKUP(M56,_xlfn.ANCHORARRAY(KEY!$E$2),2,FALSE)</f>
        <v>26</v>
      </c>
      <c r="Z57" s="2"/>
      <c r="AA57" s="218" t="s">
        <v>827</v>
      </c>
      <c r="AB57" s="218"/>
      <c r="AC57" s="218"/>
      <c r="AD57" s="218"/>
      <c r="AE57" s="218"/>
      <c r="AF57" s="218"/>
      <c r="AG57" s="218"/>
      <c r="AH57" s="218"/>
      <c r="AI57" s="2"/>
    </row>
    <row r="58" spans="1:35" ht="30.75" customHeight="1" x14ac:dyDescent="0.35">
      <c r="A58" s="9"/>
      <c r="B58" s="207" t="s">
        <v>716</v>
      </c>
      <c r="C58" s="207"/>
      <c r="D58" s="207"/>
      <c r="E58" s="207"/>
      <c r="F58" s="207"/>
      <c r="G58" s="207"/>
      <c r="H58" s="207"/>
      <c r="I58" s="207"/>
      <c r="J58" s="207"/>
      <c r="K58" s="207"/>
      <c r="L58" s="207"/>
      <c r="M58" s="207"/>
      <c r="Z58" s="2"/>
      <c r="AA58" s="220"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#6:02/06/2026</v>
      </c>
      <c r="AB58" s="220"/>
      <c r="AC58" s="220"/>
      <c r="AD58" s="220"/>
      <c r="AE58" s="220"/>
      <c r="AF58" s="220"/>
      <c r="AG58" s="220"/>
      <c r="AH58" s="220"/>
      <c r="AI58" s="2"/>
    </row>
    <row r="59" spans="1:35" x14ac:dyDescent="0.35">
      <c r="A59" s="2" t="s">
        <v>718</v>
      </c>
      <c r="B59" s="2"/>
      <c r="C59" s="102">
        <f>VLOOKUP(C60,'LIST YR'!$B$30:$C$41,2,FALSE)</f>
        <v>30</v>
      </c>
      <c r="D59" s="102">
        <f>VLOOKUP(D60,'LIST YR'!$B$30:$C$41,2,FALSE)</f>
        <v>31</v>
      </c>
      <c r="E59" s="102">
        <f>VLOOKUP(E60,'LIST YR'!$B$30:$C$41,2,FALSE)</f>
        <v>32</v>
      </c>
      <c r="F59" s="102">
        <f>VLOOKUP(F60,'LIST YR'!$B$30:$C$41,2,FALSE)</f>
        <v>33</v>
      </c>
      <c r="G59" s="102">
        <f>VLOOKUP(G60,'LIST YR'!$B$30:$C$41,2,FALSE)</f>
        <v>34</v>
      </c>
      <c r="H59" s="102">
        <f>VLOOKUP(H60,'LIST YR'!$B$30:$C$41,2,FALSE)</f>
        <v>35</v>
      </c>
      <c r="I59" s="102">
        <f>VLOOKUP(I60,'LIST YR'!$B$30:$C$41,2,FALSE)</f>
        <v>36</v>
      </c>
      <c r="J59" s="102">
        <f>VLOOKUP(J60,'LIST YR'!$B$30:$C$41,2,FALSE)</f>
        <v>37</v>
      </c>
      <c r="K59" s="102">
        <f>VLOOKUP(K60,'LIST YR'!$B$30:$C$41,2,FALSE)</f>
        <v>38</v>
      </c>
      <c r="L59" s="102">
        <f>VLOOKUP(L60,'LIST YR'!$B$30:$C$41,2,FALSE)</f>
        <v>39</v>
      </c>
      <c r="M59" s="103"/>
      <c r="Z59" s="2"/>
      <c r="AA59" s="2"/>
      <c r="AB59" s="2"/>
      <c r="AC59" s="2"/>
      <c r="AD59" s="2"/>
      <c r="AE59" s="2"/>
      <c r="AF59" s="2"/>
      <c r="AG59" s="2"/>
      <c r="AH59" s="2"/>
      <c r="AI59" s="2"/>
    </row>
    <row r="60" spans="1:35" x14ac:dyDescent="0.35">
      <c r="A60" s="2"/>
      <c r="B60" s="187">
        <v>2016</v>
      </c>
      <c r="C60" s="187">
        <v>2017</v>
      </c>
      <c r="D60" s="187">
        <v>2018</v>
      </c>
      <c r="E60" s="187">
        <v>2019</v>
      </c>
      <c r="F60" s="187">
        <v>2020</v>
      </c>
      <c r="G60" s="187">
        <v>2021</v>
      </c>
      <c r="H60" s="187">
        <v>2022</v>
      </c>
      <c r="I60" s="187">
        <v>2023</v>
      </c>
      <c r="J60" s="187">
        <v>2024</v>
      </c>
      <c r="K60" s="187">
        <v>2025</v>
      </c>
      <c r="L60" s="187">
        <v>2026</v>
      </c>
      <c r="M60" s="99">
        <v>2027</v>
      </c>
      <c r="AI60" s="2"/>
    </row>
    <row r="61" spans="1:35" x14ac:dyDescent="0.35">
      <c r="A61" s="10">
        <f>VLOOKUP(X25,'LIST SD CTC BY AUN'!$A$2:$E$10000,2,FALSE)</f>
        <v>1</v>
      </c>
      <c r="B61" s="10"/>
      <c r="C61" s="188">
        <f>VLOOKUP(C$59*10000+$A61,'DATA - FAD'!$A$2:$AAA$45000,C$57,FALSE)*1000000</f>
        <v>546669.96002197266</v>
      </c>
      <c r="D61" s="188">
        <f>VLOOKUP(D$59*10000+$A61,'DATA - FAD'!$A$2:$AAA$45000,D$57,FALSE)*1000000</f>
        <v>241447.59774208069</v>
      </c>
      <c r="E61" s="188">
        <f>VLOOKUP(E$59*10000+$A61,'DATA - FAD'!$A$2:$AAA$45000,E$57,FALSE)*1000000</f>
        <v>249574.81026649475</v>
      </c>
      <c r="F61" s="188">
        <f>VLOOKUP(F$59*10000+$A61,'DATA - FAD'!$A$2:$AAA$45000,F$57,FALSE)*1000000</f>
        <v>488266.52765274048</v>
      </c>
      <c r="G61" s="188">
        <f>VLOOKUP(G$59*10000+$A61,'DATA - FAD'!$A$2:$AAA$45000,G$57,FALSE)*1000000</f>
        <v>-136.41000259667635</v>
      </c>
      <c r="H61" s="188">
        <f>VLOOKUP(H$59*10000+$A61,'DATA - FAD'!$A$2:$AAA$45000,H$57,FALSE)*1000000</f>
        <v>758801.69868469238</v>
      </c>
      <c r="I61" s="188">
        <f>VLOOKUP(I$59*10000+$A61,'DATA - FAD'!$A$2:$AAA$45000,I$57,FALSE)*1000000</f>
        <v>1908412.8141403198</v>
      </c>
      <c r="J61" s="188">
        <f>VLOOKUP(J$59*10000+$A61,'DATA - FAD'!$A$2:$AAA$45000,J$57,FALSE)*1000000</f>
        <v>1648129.2247772217</v>
      </c>
      <c r="K61" s="188">
        <f>VLOOKUP(K$59*10000+$A61,'DATA - FAD'!$A$2:$AAA$45000,K$57,FALSE)*1000000</f>
        <v>1464775.2046585083</v>
      </c>
      <c r="L61" s="188">
        <f>VLOOKUP(L$59*10000+$A61,'DATA - FAD'!$A$2:$AAA$45000,L$57,FALSE)*1000000</f>
        <v>502709.0311050415</v>
      </c>
      <c r="M61" s="98">
        <f>VLOOKUP(X25,data!$A$2:$EC$10000,M$57,FALSE)</f>
        <v>571921</v>
      </c>
      <c r="O61" s="64">
        <f>AVERAGE(H61:L61)</f>
        <v>1256565.5946731567</v>
      </c>
      <c r="P61" s="64">
        <f>M61</f>
        <v>571921</v>
      </c>
    </row>
    <row r="62" spans="1:35" x14ac:dyDescent="0.35">
      <c r="A62" s="2"/>
      <c r="B62" s="2"/>
      <c r="C62" s="2"/>
      <c r="D62" s="2"/>
      <c r="E62" s="2"/>
      <c r="F62" s="2"/>
      <c r="G62" s="2"/>
      <c r="H62" s="2"/>
      <c r="I62" s="2"/>
      <c r="J62" s="2"/>
      <c r="K62" s="2"/>
      <c r="L62" s="2"/>
      <c r="M62" s="2"/>
      <c r="O62" s="64">
        <f>ABS(O61)</f>
        <v>1256565.5946731567</v>
      </c>
      <c r="P62" s="64">
        <f>ABS(P61)</f>
        <v>571921</v>
      </c>
    </row>
    <row r="63" spans="1:35" x14ac:dyDescent="0.35">
      <c r="A63" s="2"/>
      <c r="B63" s="2"/>
      <c r="C63" s="2"/>
      <c r="D63" s="2"/>
      <c r="E63" s="2"/>
      <c r="F63" s="2"/>
      <c r="G63" s="2"/>
      <c r="H63" s="2"/>
      <c r="I63" s="2"/>
      <c r="J63" s="2"/>
      <c r="K63" s="2"/>
      <c r="L63" s="2"/>
      <c r="M63" s="2"/>
      <c r="O63" s="156">
        <f>IF(O62&gt;=1000000,O62/1000000,O62)</f>
        <v>1.2565655946731566</v>
      </c>
      <c r="P63" s="156">
        <f>IF(P62&gt;=1000000,P62/1000000,P62)</f>
        <v>571921</v>
      </c>
    </row>
    <row r="64" spans="1:35" x14ac:dyDescent="0.35">
      <c r="A64" s="2"/>
      <c r="B64" s="2"/>
      <c r="C64" s="2"/>
      <c r="D64" s="2"/>
      <c r="E64" s="2"/>
      <c r="F64" s="2"/>
      <c r="G64" s="2"/>
      <c r="H64" s="2"/>
      <c r="I64" s="2"/>
      <c r="J64" s="2"/>
      <c r="K64" s="2"/>
      <c r="L64" s="2"/>
      <c r="M64" s="2"/>
      <c r="O64" s="1">
        <f>IF(O62&gt;=1000000,1,0)</f>
        <v>1</v>
      </c>
      <c r="P64" s="1">
        <f>IF(P62&gt;=1000000,1,0)</f>
        <v>0</v>
      </c>
    </row>
    <row r="65" spans="1:16" x14ac:dyDescent="0.35">
      <c r="A65" s="2"/>
      <c r="B65" s="2"/>
      <c r="C65" s="2"/>
      <c r="D65" s="2"/>
      <c r="E65" s="2"/>
      <c r="F65" s="2"/>
      <c r="G65" s="2"/>
      <c r="H65" s="2"/>
      <c r="I65" s="2"/>
      <c r="J65" s="2"/>
      <c r="K65" s="2"/>
      <c r="L65" s="2"/>
      <c r="M65" s="2"/>
      <c r="O65" s="1" t="str">
        <f>IF(O62&gt;=1000000," million","")</f>
        <v xml:space="preserve"> million</v>
      </c>
      <c r="P65" s="1" t="str">
        <f>IF(P62&gt;=1000000," million","")</f>
        <v/>
      </c>
    </row>
    <row r="66" spans="1:16" x14ac:dyDescent="0.35">
      <c r="A66" s="2"/>
      <c r="B66" s="2"/>
      <c r="C66" s="2"/>
      <c r="D66" s="2"/>
      <c r="E66" s="2"/>
      <c r="F66" s="2"/>
      <c r="G66" s="2"/>
      <c r="H66" s="2"/>
      <c r="I66" s="2"/>
      <c r="J66" s="2"/>
      <c r="K66" s="2"/>
      <c r="L66" s="2"/>
      <c r="M66" s="2"/>
      <c r="O66" s="1" t="str">
        <f>IF(O62&gt;=1000000,"TRUE","FALSE")</f>
        <v>TRUE</v>
      </c>
      <c r="P66" s="1" t="str">
        <f>IF(P62&gt;=1000000,"TRUE","FALSE")</f>
        <v>FALSE</v>
      </c>
    </row>
    <row r="67" spans="1:16" x14ac:dyDescent="0.35">
      <c r="A67" s="2"/>
      <c r="B67" s="2"/>
      <c r="C67" s="2"/>
      <c r="D67" s="2"/>
      <c r="E67" s="2"/>
      <c r="F67" s="2"/>
      <c r="G67" s="2"/>
      <c r="H67" s="2"/>
      <c r="I67" s="2"/>
      <c r="J67" s="2"/>
      <c r="K67" s="2"/>
      <c r="L67" s="2"/>
      <c r="M67" s="2"/>
      <c r="O67" s="1" t="str">
        <f>IF(O61&gt;0,"increased",IF(O61=0,"was unchanged","decreased"))</f>
        <v>increased</v>
      </c>
      <c r="P67" s="1" t="str">
        <f>IF(P61&gt;0,"increase",IF(P61=0,"was unchanged","decreased"))</f>
        <v>increase</v>
      </c>
    </row>
    <row r="68" spans="1:16" x14ac:dyDescent="0.35">
      <c r="A68" s="2"/>
      <c r="B68" s="2"/>
      <c r="C68" s="2"/>
      <c r="D68" s="2"/>
      <c r="E68" s="2"/>
      <c r="F68" s="2"/>
      <c r="G68" s="2"/>
      <c r="H68" s="2"/>
      <c r="I68" s="2"/>
      <c r="J68" s="2"/>
      <c r="K68" s="2"/>
      <c r="L68" s="2"/>
      <c r="M68" s="2"/>
      <c r="O68" s="1" t="str">
        <f>IF(O61=0,"",CONCATENATE(" by an annual average of $",FIXED(O63,O64,O66),O65,"."))</f>
        <v xml:space="preserve"> by an annual average of $1.3 million.</v>
      </c>
    </row>
    <row r="69" spans="1:16" x14ac:dyDescent="0.35">
      <c r="A69" s="2"/>
      <c r="B69" s="2"/>
      <c r="C69" s="2"/>
      <c r="D69" s="2"/>
      <c r="E69" s="2"/>
      <c r="F69" s="2"/>
      <c r="G69" s="2"/>
      <c r="H69" s="2"/>
      <c r="I69" s="2"/>
      <c r="J69" s="2"/>
      <c r="K69" s="2"/>
      <c r="L69" s="2"/>
      <c r="M69" s="2"/>
      <c r="O69" s="1" t="str">
        <f>CONCATENATE("In the last five years (2020-21 to 2025-26) the subsidies for the basic, special, ready to learn block grant, and career &amp; technical education have combined ",O67,O68)</f>
        <v>In the last five years (2020-21 to 2025-26) the subsidies for the basic, special, ready to learn block grant, and career &amp; technical education have combined increased by an annual average of $1.3 million.</v>
      </c>
    </row>
    <row r="70" spans="1:16" x14ac:dyDescent="0.35">
      <c r="A70" s="2"/>
      <c r="B70" s="2"/>
      <c r="C70" s="2"/>
      <c r="D70" s="2"/>
      <c r="E70" s="2"/>
      <c r="F70" s="2"/>
      <c r="G70" s="2"/>
      <c r="H70" s="2"/>
      <c r="I70" s="2"/>
      <c r="J70" s="2"/>
      <c r="K70" s="2"/>
      <c r="L70" s="2"/>
      <c r="M70" s="2"/>
      <c r="O70" s="1" t="str">
        <f>CONCATENATE("As proposed in the Govenor's 2026-27 budget the sum of changes in these four subsidy lines from their levels in in the previous year (2025-26) will ",P67," by $",FIXED(P63,P64,P66),P65,".")</f>
        <v>As proposed in the Govenor's 2026-27 budget the sum of changes in these four subsidy lines from their levels in in the previous year (2025-26) will increase by $571,921.</v>
      </c>
    </row>
    <row r="71" spans="1:16" x14ac:dyDescent="0.35">
      <c r="A71" s="2"/>
      <c r="B71" s="2"/>
      <c r="C71" s="2"/>
      <c r="D71" s="2"/>
      <c r="E71" s="2"/>
      <c r="F71" s="2"/>
      <c r="G71" s="2"/>
      <c r="H71" s="2"/>
      <c r="I71" s="2"/>
      <c r="J71" s="2"/>
      <c r="K71" s="2"/>
      <c r="L71" s="2"/>
      <c r="M71" s="2"/>
    </row>
    <row r="72" spans="1:16" x14ac:dyDescent="0.35">
      <c r="A72" s="2"/>
      <c r="B72" s="2"/>
      <c r="C72" s="2"/>
      <c r="D72" s="2"/>
      <c r="E72" s="2"/>
      <c r="F72" s="2"/>
      <c r="G72" s="2"/>
      <c r="H72" s="2"/>
      <c r="I72" s="2"/>
      <c r="J72" s="2"/>
      <c r="K72" s="2"/>
      <c r="L72" s="2"/>
      <c r="M72" s="2"/>
    </row>
    <row r="73" spans="1:16" x14ac:dyDescent="0.35">
      <c r="A73" s="2"/>
      <c r="B73" s="2"/>
      <c r="C73" s="9"/>
      <c r="D73" s="9"/>
      <c r="E73" s="9"/>
      <c r="F73" s="9"/>
      <c r="G73" s="9"/>
      <c r="H73" s="9"/>
      <c r="I73" s="9"/>
      <c r="J73" s="9"/>
      <c r="K73" s="9"/>
      <c r="L73" s="9"/>
      <c r="M73" s="2"/>
    </row>
    <row r="74" spans="1:16" x14ac:dyDescent="0.35">
      <c r="A74" s="2"/>
      <c r="B74" s="2"/>
      <c r="C74" s="2"/>
      <c r="D74" s="2"/>
      <c r="E74" s="2"/>
      <c r="F74" s="2"/>
      <c r="G74" s="2"/>
      <c r="H74" s="2"/>
      <c r="I74" s="2"/>
      <c r="J74" s="2"/>
      <c r="K74" s="2"/>
      <c r="L74" s="2"/>
      <c r="M74" s="2"/>
    </row>
    <row r="75" spans="1:16" x14ac:dyDescent="0.35">
      <c r="A75" s="2"/>
      <c r="B75" s="2"/>
      <c r="C75" s="2"/>
      <c r="D75" s="2"/>
      <c r="E75" s="2"/>
      <c r="F75" s="2"/>
      <c r="G75" s="2"/>
      <c r="H75" s="2"/>
      <c r="I75" s="2"/>
      <c r="J75" s="2"/>
      <c r="K75" s="2"/>
      <c r="L75" s="2"/>
      <c r="M75" s="2"/>
    </row>
    <row r="76" spans="1:16" x14ac:dyDescent="0.35">
      <c r="A76" s="2"/>
      <c r="B76" s="2"/>
      <c r="C76" s="2"/>
      <c r="D76" s="2"/>
      <c r="E76" s="2"/>
      <c r="F76" s="2"/>
      <c r="G76" s="2"/>
      <c r="H76" s="2"/>
      <c r="I76" s="2"/>
      <c r="J76" s="2"/>
      <c r="K76" s="2"/>
      <c r="L76" s="2"/>
      <c r="M76" s="2"/>
    </row>
    <row r="77" spans="1:16" x14ac:dyDescent="0.35">
      <c r="A77" s="9"/>
      <c r="B77" s="9"/>
      <c r="C77" s="9"/>
      <c r="D77" s="9"/>
      <c r="E77" s="9"/>
      <c r="F77" s="9"/>
      <c r="G77" s="9"/>
      <c r="H77" s="9"/>
      <c r="I77" s="9"/>
      <c r="J77" s="9"/>
      <c r="K77" s="9"/>
      <c r="L77" s="9"/>
      <c r="M77" s="9"/>
    </row>
    <row r="78" spans="1:16" x14ac:dyDescent="0.35">
      <c r="A78" s="9"/>
      <c r="B78" s="9"/>
      <c r="C78" s="9"/>
      <c r="D78" s="9"/>
      <c r="E78" s="9"/>
      <c r="F78" s="9"/>
      <c r="G78" s="9"/>
      <c r="H78" s="9"/>
      <c r="I78" s="9"/>
      <c r="J78" s="9"/>
      <c r="K78" s="9"/>
      <c r="L78" s="9"/>
      <c r="M78" s="9"/>
    </row>
  </sheetData>
  <mergeCells count="22">
    <mergeCell ref="B58:M58"/>
    <mergeCell ref="AD36:AF36"/>
    <mergeCell ref="AA35:AH35"/>
    <mergeCell ref="AA51:AH51"/>
    <mergeCell ref="AA52:AH52"/>
    <mergeCell ref="AA53:AH53"/>
    <mergeCell ref="AA54:AH54"/>
    <mergeCell ref="AA55:AH55"/>
    <mergeCell ref="AA56:AH56"/>
    <mergeCell ref="AA57:AH57"/>
    <mergeCell ref="AA58:AH58"/>
    <mergeCell ref="AG36:AG37"/>
    <mergeCell ref="AH36:AH37"/>
    <mergeCell ref="AA36:AA37"/>
    <mergeCell ref="AB36:AB37"/>
    <mergeCell ref="AC36:AC37"/>
    <mergeCell ref="AA25:AC25"/>
    <mergeCell ref="AA30:AC30"/>
    <mergeCell ref="AA41:AC41"/>
    <mergeCell ref="AA46:AC46"/>
    <mergeCell ref="AA28:AH28"/>
    <mergeCell ref="AA27:AH27"/>
  </mergeCells>
  <hyperlinks>
    <hyperlink ref="AA58:AH58" r:id="rId1" display="Source. PSEA Research based on Pennsylvania Department of Education data. Click on this box to see the data as posted on the Pennsylvania Department of Education's website. " xr:uid="{00000000-0004-0000-0400-000000000000}"/>
  </hyperlinks>
  <pageMargins left="0.2" right="0.2" top="0.5" bottom="0.5" header="0.3" footer="0.3"/>
  <pageSetup orientation="landscape" r:id="rId2"/>
  <rowBreaks count="1" manualBreakCount="1">
    <brk id="4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51134CC-57AD-4113-91CB-967CCCCCE7FA}">
          <x14:formula1>
            <xm:f>'LIST SD CTC BY AUN'!$O$2:$O$579</xm:f>
          </x14:formula1>
          <xm:sqref>AA25:AC25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F8EE-31EE-43BC-AC1D-CEE59B5FEFA1}">
  <dimension ref="A1:CW59"/>
  <sheetViews>
    <sheetView topLeftCell="BW19" workbookViewId="0">
      <selection activeCell="BX20" sqref="BX20:CC20"/>
    </sheetView>
  </sheetViews>
  <sheetFormatPr defaultColWidth="8.81640625" defaultRowHeight="14.5" x14ac:dyDescent="0.35"/>
  <cols>
    <col min="1" max="74" width="8.81640625" style="1" hidden="1" customWidth="1"/>
    <col min="75" max="75" width="5.7265625" style="1" customWidth="1"/>
    <col min="76" max="76" width="46.54296875" style="1" customWidth="1"/>
    <col min="77" max="77" width="30.7265625" style="1" customWidth="1"/>
    <col min="78" max="78" width="19.1796875" style="1" customWidth="1"/>
    <col min="79" max="79" width="12.7265625" style="1" customWidth="1"/>
    <col min="80" max="80" width="11.453125" style="1" customWidth="1"/>
    <col min="81" max="81" width="30.7265625" style="1" customWidth="1"/>
    <col min="82" max="82" width="19.1796875" style="1" customWidth="1"/>
    <col min="83" max="84" width="11.453125" style="1" customWidth="1"/>
    <col min="85" max="85" width="30.7265625" style="1" customWidth="1"/>
    <col min="86" max="86" width="19.1796875" style="1" customWidth="1"/>
    <col min="87" max="87" width="13.54296875" style="1" customWidth="1"/>
    <col min="88" max="90" width="12" style="1" customWidth="1"/>
    <col min="91" max="91" width="17.7265625" style="1" customWidth="1"/>
    <col min="92" max="92" width="15" style="1" customWidth="1"/>
    <col min="93" max="93" width="30.7265625" style="1" customWidth="1"/>
    <col min="94" max="94" width="19.1796875" style="1" customWidth="1"/>
    <col min="95" max="96" width="11.453125" style="1" customWidth="1"/>
    <col min="97" max="97" width="30.7265625" style="1" customWidth="1"/>
    <col min="98" max="98" width="19.1796875" style="1" customWidth="1"/>
    <col min="99" max="100" width="11.453125" style="1" customWidth="1"/>
    <col min="101" max="101" width="5.7265625" style="1" customWidth="1"/>
    <col min="102" max="16384" width="8.81640625" style="1"/>
  </cols>
  <sheetData>
    <row r="1" spans="1:101" hidden="1" x14ac:dyDescent="0.35">
      <c r="BX1" s="104">
        <v>1</v>
      </c>
      <c r="BY1" s="104">
        <f>BX1+1</f>
        <v>2</v>
      </c>
      <c r="BZ1" s="104">
        <f t="shared" ref="BZ1:CV1" si="0">BY1+1</f>
        <v>3</v>
      </c>
      <c r="CA1" s="104">
        <f t="shared" si="0"/>
        <v>4</v>
      </c>
      <c r="CB1" s="104">
        <f t="shared" si="0"/>
        <v>5</v>
      </c>
      <c r="CC1" s="104">
        <f t="shared" si="0"/>
        <v>6</v>
      </c>
      <c r="CD1" s="104">
        <f t="shared" si="0"/>
        <v>7</v>
      </c>
      <c r="CE1" s="104">
        <f t="shared" si="0"/>
        <v>8</v>
      </c>
      <c r="CF1" s="104">
        <f t="shared" si="0"/>
        <v>9</v>
      </c>
      <c r="CG1" s="104">
        <f t="shared" si="0"/>
        <v>10</v>
      </c>
      <c r="CH1" s="104">
        <f t="shared" si="0"/>
        <v>11</v>
      </c>
      <c r="CI1" s="104">
        <f t="shared" si="0"/>
        <v>12</v>
      </c>
      <c r="CJ1" s="104">
        <f t="shared" si="0"/>
        <v>13</v>
      </c>
      <c r="CK1" s="104">
        <f t="shared" si="0"/>
        <v>14</v>
      </c>
      <c r="CL1" s="104">
        <f t="shared" si="0"/>
        <v>15</v>
      </c>
      <c r="CM1" s="104">
        <f t="shared" si="0"/>
        <v>16</v>
      </c>
      <c r="CN1" s="104">
        <f t="shared" si="0"/>
        <v>17</v>
      </c>
      <c r="CO1" s="104">
        <f t="shared" si="0"/>
        <v>18</v>
      </c>
      <c r="CP1" s="104">
        <f t="shared" si="0"/>
        <v>19</v>
      </c>
      <c r="CQ1" s="104">
        <f t="shared" si="0"/>
        <v>20</v>
      </c>
      <c r="CR1" s="104">
        <f t="shared" si="0"/>
        <v>21</v>
      </c>
      <c r="CS1" s="104">
        <f t="shared" si="0"/>
        <v>22</v>
      </c>
      <c r="CT1" s="104">
        <f t="shared" si="0"/>
        <v>23</v>
      </c>
      <c r="CU1" s="104">
        <f t="shared" si="0"/>
        <v>24</v>
      </c>
      <c r="CV1" s="104">
        <f t="shared" si="0"/>
        <v>25</v>
      </c>
    </row>
    <row r="2" spans="1:101" hidden="1" x14ac:dyDescent="0.35">
      <c r="A2" s="47"/>
      <c r="B2" s="47"/>
      <c r="C2" s="12" t="s">
        <v>690</v>
      </c>
      <c r="D2" s="12" t="s">
        <v>690</v>
      </c>
      <c r="E2" s="12" t="s">
        <v>690</v>
      </c>
      <c r="F2" s="12" t="s">
        <v>690</v>
      </c>
      <c r="G2" s="12" t="s">
        <v>690</v>
      </c>
      <c r="H2" s="12" t="s">
        <v>690</v>
      </c>
      <c r="I2" s="12" t="s">
        <v>690</v>
      </c>
      <c r="J2" s="12" t="s">
        <v>690</v>
      </c>
      <c r="K2" s="12" t="s">
        <v>690</v>
      </c>
      <c r="L2" s="12" t="s">
        <v>690</v>
      </c>
      <c r="M2" s="105" t="s">
        <v>690</v>
      </c>
      <c r="N2" s="47"/>
      <c r="O2" s="47"/>
      <c r="P2" s="33" t="s">
        <v>691</v>
      </c>
      <c r="Q2" s="33" t="s">
        <v>691</v>
      </c>
      <c r="R2" s="33" t="s">
        <v>691</v>
      </c>
      <c r="S2" s="33" t="s">
        <v>691</v>
      </c>
      <c r="T2" s="33" t="s">
        <v>691</v>
      </c>
      <c r="U2" s="33" t="s">
        <v>691</v>
      </c>
      <c r="V2" s="33" t="s">
        <v>691</v>
      </c>
      <c r="W2" s="33" t="s">
        <v>691</v>
      </c>
      <c r="X2" s="33" t="s">
        <v>691</v>
      </c>
      <c r="Y2" s="33" t="s">
        <v>691</v>
      </c>
      <c r="Z2" s="105" t="s">
        <v>692</v>
      </c>
      <c r="AA2" s="33"/>
      <c r="AB2" s="33" t="s">
        <v>693</v>
      </c>
      <c r="AC2" s="33" t="s">
        <v>693</v>
      </c>
      <c r="AD2" s="33" t="s">
        <v>693</v>
      </c>
      <c r="AE2" s="33" t="s">
        <v>693</v>
      </c>
      <c r="AF2" s="33" t="s">
        <v>693</v>
      </c>
      <c r="AG2" s="33" t="s">
        <v>693</v>
      </c>
      <c r="AH2" s="33" t="s">
        <v>693</v>
      </c>
      <c r="AI2" s="33" t="s">
        <v>693</v>
      </c>
      <c r="AJ2" s="33" t="s">
        <v>693</v>
      </c>
      <c r="AK2" s="33" t="s">
        <v>693</v>
      </c>
      <c r="AL2" s="33" t="s">
        <v>693</v>
      </c>
      <c r="AM2" s="105" t="s">
        <v>694</v>
      </c>
      <c r="AN2" s="33"/>
      <c r="AO2" s="33"/>
      <c r="AP2" s="30" t="s">
        <v>695</v>
      </c>
      <c r="AQ2" s="30" t="s">
        <v>695</v>
      </c>
      <c r="AR2" s="30" t="s">
        <v>695</v>
      </c>
      <c r="AS2" s="30" t="s">
        <v>695</v>
      </c>
      <c r="AT2" s="30" t="s">
        <v>695</v>
      </c>
      <c r="AU2" s="30" t="s">
        <v>695</v>
      </c>
      <c r="AV2" s="30" t="s">
        <v>695</v>
      </c>
      <c r="AW2" s="30" t="s">
        <v>695</v>
      </c>
      <c r="AX2" s="30" t="s">
        <v>695</v>
      </c>
      <c r="AY2" s="30" t="s">
        <v>695</v>
      </c>
      <c r="AZ2" s="105" t="s">
        <v>696</v>
      </c>
      <c r="BB2" s="33" t="s">
        <v>697</v>
      </c>
      <c r="BC2" s="33" t="s">
        <v>697</v>
      </c>
      <c r="BD2" s="33" t="s">
        <v>697</v>
      </c>
      <c r="BE2" s="33" t="s">
        <v>697</v>
      </c>
      <c r="BF2" s="33" t="s">
        <v>697</v>
      </c>
      <c r="BG2" s="33" t="s">
        <v>697</v>
      </c>
      <c r="BH2" s="33" t="s">
        <v>697</v>
      </c>
      <c r="BI2" s="33" t="s">
        <v>697</v>
      </c>
      <c r="BJ2" s="33" t="s">
        <v>697</v>
      </c>
      <c r="BK2" s="33" t="s">
        <v>697</v>
      </c>
      <c r="BL2" s="33" t="s">
        <v>697</v>
      </c>
      <c r="BM2" s="105" t="s">
        <v>698</v>
      </c>
      <c r="BW2" s="2"/>
      <c r="BX2" s="32" t="s">
        <v>700</v>
      </c>
      <c r="BY2" s="32"/>
      <c r="BZ2" s="116" t="s">
        <v>701</v>
      </c>
      <c r="CA2" s="116" t="s">
        <v>690</v>
      </c>
      <c r="CB2" s="116" t="s">
        <v>702</v>
      </c>
      <c r="CC2" s="32"/>
      <c r="CD2" s="116" t="s">
        <v>703</v>
      </c>
      <c r="CE2" s="32" t="s">
        <v>692</v>
      </c>
      <c r="CF2" s="32" t="s">
        <v>704</v>
      </c>
      <c r="CG2" s="32"/>
      <c r="CH2" s="116" t="s">
        <v>705</v>
      </c>
      <c r="CI2" s="32" t="s">
        <v>694</v>
      </c>
      <c r="CJ2" s="32" t="s">
        <v>706</v>
      </c>
      <c r="CK2" s="116" t="s">
        <v>707</v>
      </c>
      <c r="CL2" s="116" t="s">
        <v>708</v>
      </c>
      <c r="CM2" s="116" t="s">
        <v>709</v>
      </c>
      <c r="CN2" s="116" t="s">
        <v>710</v>
      </c>
      <c r="CO2" s="32"/>
      <c r="CP2" s="116" t="s">
        <v>711</v>
      </c>
      <c r="CQ2" s="32" t="s">
        <v>696</v>
      </c>
      <c r="CR2" s="32" t="s">
        <v>712</v>
      </c>
      <c r="CS2" s="32"/>
      <c r="CT2" s="116" t="s">
        <v>713</v>
      </c>
      <c r="CU2" s="32" t="s">
        <v>698</v>
      </c>
      <c r="CV2" s="32" t="s">
        <v>714</v>
      </c>
      <c r="CW2" s="2"/>
    </row>
    <row r="3" spans="1:101" hidden="1" x14ac:dyDescent="0.35">
      <c r="A3" s="47"/>
      <c r="B3" s="47"/>
      <c r="C3" s="30">
        <f>VLOOKUP(C2,_xlfn.ANCHORARRAY(KEY!$AI$2),2,FALSE)</f>
        <v>22</v>
      </c>
      <c r="D3" s="30">
        <f>VLOOKUP(D2,_xlfn.ANCHORARRAY(KEY!$AI$2),2,FALSE)</f>
        <v>22</v>
      </c>
      <c r="E3" s="30">
        <f>VLOOKUP(E2,_xlfn.ANCHORARRAY(KEY!$AI$2),2,FALSE)</f>
        <v>22</v>
      </c>
      <c r="F3" s="30">
        <f>VLOOKUP(F2,_xlfn.ANCHORARRAY(KEY!$AI$2),2,FALSE)</f>
        <v>22</v>
      </c>
      <c r="G3" s="30">
        <f>VLOOKUP(G2,_xlfn.ANCHORARRAY(KEY!$AI$2),2,FALSE)</f>
        <v>22</v>
      </c>
      <c r="H3" s="30">
        <f>VLOOKUP(H2,_xlfn.ANCHORARRAY(KEY!$AI$2),2,FALSE)</f>
        <v>22</v>
      </c>
      <c r="I3" s="30">
        <f>VLOOKUP(I2,_xlfn.ANCHORARRAY(KEY!$AI$2),2,FALSE)</f>
        <v>22</v>
      </c>
      <c r="J3" s="30">
        <f>VLOOKUP(J2,_xlfn.ANCHORARRAY(KEY!$AI$2),2,FALSE)</f>
        <v>22</v>
      </c>
      <c r="K3" s="30">
        <f>VLOOKUP(K2,_xlfn.ANCHORARRAY(KEY!$AI$2),2,FALSE)</f>
        <v>22</v>
      </c>
      <c r="L3" s="30">
        <f>VLOOKUP(L2,_xlfn.ANCHORARRAY(KEY!$AI$2),2,FALSE)</f>
        <v>22</v>
      </c>
      <c r="M3" s="106">
        <f>VLOOKUP(M2,_xlfn.ANCHORARRAY(KEY!$E$2),2,FALSE)</f>
        <v>26</v>
      </c>
      <c r="N3" s="47"/>
      <c r="O3" s="47"/>
      <c r="P3" s="30">
        <f>VLOOKUP(P2,_xlfn.ANCHORARRAY(KEY!$AI$2),2,FALSE)</f>
        <v>13</v>
      </c>
      <c r="Q3" s="30">
        <f>VLOOKUP(Q2,_xlfn.ANCHORARRAY(KEY!$AI$2),2,FALSE)</f>
        <v>13</v>
      </c>
      <c r="R3" s="30">
        <f>VLOOKUP(R2,_xlfn.ANCHORARRAY(KEY!$AI$2),2,FALSE)</f>
        <v>13</v>
      </c>
      <c r="S3" s="30">
        <f>VLOOKUP(S2,_xlfn.ANCHORARRAY(KEY!$AI$2),2,FALSE)</f>
        <v>13</v>
      </c>
      <c r="T3" s="30">
        <f>VLOOKUP(T2,_xlfn.ANCHORARRAY(KEY!$AI$2),2,FALSE)</f>
        <v>13</v>
      </c>
      <c r="U3" s="30">
        <f>VLOOKUP(U2,_xlfn.ANCHORARRAY(KEY!$AI$2),2,FALSE)</f>
        <v>13</v>
      </c>
      <c r="V3" s="30">
        <f>VLOOKUP(V2,_xlfn.ANCHORARRAY(KEY!$AI$2),2,FALSE)</f>
        <v>13</v>
      </c>
      <c r="W3" s="30">
        <f>VLOOKUP(W2,_xlfn.ANCHORARRAY(KEY!$AI$2),2,FALSE)</f>
        <v>13</v>
      </c>
      <c r="X3" s="30">
        <f>VLOOKUP(X2,_xlfn.ANCHORARRAY(KEY!$AI$2),2,FALSE)</f>
        <v>13</v>
      </c>
      <c r="Y3" s="30">
        <f>VLOOKUP(Y2,_xlfn.ANCHORARRAY(KEY!$AI$2),2,FALSE)</f>
        <v>13</v>
      </c>
      <c r="Z3" s="106">
        <f>VLOOKUP(Z2,KEY!$E$2:$F$21,2,FALSE)</f>
        <v>9</v>
      </c>
      <c r="AA3" s="33"/>
      <c r="AB3" s="30">
        <f>VLOOKUP(AB2,_xlfn.ANCHORARRAY(KEY!$AI$2),2,FALSE)</f>
        <v>17</v>
      </c>
      <c r="AC3" s="30">
        <f>VLOOKUP(AC2,_xlfn.ANCHORARRAY(KEY!$AI$2),2,FALSE)</f>
        <v>17</v>
      </c>
      <c r="AD3" s="30">
        <f>VLOOKUP(AD2,_xlfn.ANCHORARRAY(KEY!$AI$2),2,FALSE)</f>
        <v>17</v>
      </c>
      <c r="AE3" s="30">
        <f>VLOOKUP(AE2,_xlfn.ANCHORARRAY(KEY!$AI$2),2,FALSE)</f>
        <v>17</v>
      </c>
      <c r="AF3" s="30">
        <f>VLOOKUP(AF2,_xlfn.ANCHORARRAY(KEY!$AI$2),2,FALSE)</f>
        <v>17</v>
      </c>
      <c r="AG3" s="30">
        <f>VLOOKUP(AG2,_xlfn.ANCHORARRAY(KEY!$AI$2),2,FALSE)</f>
        <v>17</v>
      </c>
      <c r="AH3" s="30">
        <f>VLOOKUP(AH2,_xlfn.ANCHORARRAY(KEY!$AI$2),2,FALSE)</f>
        <v>17</v>
      </c>
      <c r="AI3" s="30">
        <f>VLOOKUP(AI2,_xlfn.ANCHORARRAY(KEY!$AI$2),2,FALSE)</f>
        <v>17</v>
      </c>
      <c r="AJ3" s="30">
        <f>VLOOKUP(AJ2,_xlfn.ANCHORARRAY(KEY!$AI$2),2,FALSE)</f>
        <v>17</v>
      </c>
      <c r="AK3" s="30">
        <f>VLOOKUP(AK2,_xlfn.ANCHORARRAY(KEY!$AI$2),2,FALSE)</f>
        <v>17</v>
      </c>
      <c r="AL3" s="30">
        <f>VLOOKUP(AL2,_xlfn.ANCHORARRAY(KEY!$AI$2),2,FALSE)</f>
        <v>17</v>
      </c>
      <c r="AM3" s="106">
        <f>VLOOKUP(AM2,KEY!$E$2:$F$21,2,FALSE)</f>
        <v>12</v>
      </c>
      <c r="AN3" s="33"/>
      <c r="AO3" s="33"/>
      <c r="AP3" s="30">
        <f>VLOOKUP(AP2,_xlfn.ANCHORARRAY(KEY!$AI$2),2,FALSE)</f>
        <v>15</v>
      </c>
      <c r="AQ3" s="30">
        <f>VLOOKUP(AQ2,_xlfn.ANCHORARRAY(KEY!$AI$2),2,FALSE)</f>
        <v>15</v>
      </c>
      <c r="AR3" s="30">
        <f>VLOOKUP(AR2,_xlfn.ANCHORARRAY(KEY!$AI$2),2,FALSE)</f>
        <v>15</v>
      </c>
      <c r="AS3" s="30">
        <f>VLOOKUP(AS2,_xlfn.ANCHORARRAY(KEY!$AI$2),2,FALSE)</f>
        <v>15</v>
      </c>
      <c r="AT3" s="30">
        <f>VLOOKUP(AT2,_xlfn.ANCHORARRAY(KEY!$AI$2),2,FALSE)</f>
        <v>15</v>
      </c>
      <c r="AU3" s="30">
        <f>VLOOKUP(AU2,_xlfn.ANCHORARRAY(KEY!$AI$2),2,FALSE)</f>
        <v>15</v>
      </c>
      <c r="AV3" s="30">
        <f>VLOOKUP(AV2,_xlfn.ANCHORARRAY(KEY!$AI$2),2,FALSE)</f>
        <v>15</v>
      </c>
      <c r="AW3" s="30">
        <f>VLOOKUP(AW2,_xlfn.ANCHORARRAY(KEY!$AI$2),2,FALSE)</f>
        <v>15</v>
      </c>
      <c r="AX3" s="30">
        <f>VLOOKUP(AX2,_xlfn.ANCHORARRAY(KEY!$AI$2),2,FALSE)</f>
        <v>15</v>
      </c>
      <c r="AY3" s="30">
        <f>VLOOKUP(AY2,_xlfn.ANCHORARRAY(KEY!$AI$2),2,FALSE)</f>
        <v>15</v>
      </c>
      <c r="AZ3" s="106">
        <f>VLOOKUP(AZ2,KEY!$E$2:$F$21,2,FALSE)</f>
        <v>16</v>
      </c>
      <c r="BB3" s="30">
        <f>VLOOKUP(BB2,_xlfn.ANCHORARRAY(KEY!$AI$2),2,FALSE)</f>
        <v>18</v>
      </c>
      <c r="BC3" s="30">
        <f>VLOOKUP(BC2,_xlfn.ANCHORARRAY(KEY!$AI$2),2,FALSE)</f>
        <v>18</v>
      </c>
      <c r="BD3" s="30">
        <f>VLOOKUP(BD2,_xlfn.ANCHORARRAY(KEY!$AI$2),2,FALSE)</f>
        <v>18</v>
      </c>
      <c r="BE3" s="30">
        <f>VLOOKUP(BE2,_xlfn.ANCHORARRAY(KEY!$AI$2),2,FALSE)</f>
        <v>18</v>
      </c>
      <c r="BF3" s="30">
        <f>VLOOKUP(BF2,_xlfn.ANCHORARRAY(KEY!$AI$2),2,FALSE)</f>
        <v>18</v>
      </c>
      <c r="BG3" s="30">
        <f>VLOOKUP(BG2,_xlfn.ANCHORARRAY(KEY!$AI$2),2,FALSE)</f>
        <v>18</v>
      </c>
      <c r="BH3" s="30">
        <f>VLOOKUP(BH2,_xlfn.ANCHORARRAY(KEY!$AI$2),2,FALSE)</f>
        <v>18</v>
      </c>
      <c r="BI3" s="30">
        <f>VLOOKUP(BI2,_xlfn.ANCHORARRAY(KEY!$AI$2),2,FALSE)</f>
        <v>18</v>
      </c>
      <c r="BJ3" s="30">
        <f>VLOOKUP(BJ2,_xlfn.ANCHORARRAY(KEY!$AI$2),2,FALSE)</f>
        <v>18</v>
      </c>
      <c r="BK3" s="30">
        <f>VLOOKUP(BK2,_xlfn.ANCHORARRAY(KEY!$AI$2),2,FALSE)</f>
        <v>18</v>
      </c>
      <c r="BL3" s="30">
        <f>VLOOKUP(BL2,_xlfn.ANCHORARRAY(KEY!$AI$2),2,FALSE)</f>
        <v>18</v>
      </c>
      <c r="BM3" s="106">
        <f>VLOOKUP(BM2,KEY!$E$2:$F$21,2,FALSE)</f>
        <v>20</v>
      </c>
      <c r="BW3" s="2"/>
      <c r="BX3" s="104">
        <f>VLOOKUP(BX2,_xlfn.ANCHORARRAY(KEY!$E$2),2,FALSE)</f>
        <v>2</v>
      </c>
      <c r="BY3" s="104"/>
      <c r="BZ3" s="108">
        <f>VLOOKUP(BZ2,KEY!$E$2:$F$100,2,FALSE)</f>
        <v>25</v>
      </c>
      <c r="CA3" s="104">
        <f>VLOOKUP(CA2,_xlfn.ANCHORARRAY(KEY!$E$2),2,FALSE)</f>
        <v>26</v>
      </c>
      <c r="CB3" s="104">
        <f>VLOOKUP(CB2,_xlfn.ANCHORARRAY(KEY!$E$2),2,FALSE)</f>
        <v>28</v>
      </c>
      <c r="CC3" s="104"/>
      <c r="CD3" s="108">
        <f>VLOOKUP(CD2,KEY!$E$2:$F$100,2,FALSE)</f>
        <v>8</v>
      </c>
      <c r="CE3" s="104">
        <f>VLOOKUP(CE2,_xlfn.ANCHORARRAY(KEY!$E$2),2,FALSE)</f>
        <v>9</v>
      </c>
      <c r="CF3" s="104">
        <f>VLOOKUP(CF2,_xlfn.ANCHORARRAY(KEY!$E$2),2,FALSE)</f>
        <v>10</v>
      </c>
      <c r="CG3" s="104"/>
      <c r="CH3" s="108">
        <f>VLOOKUP(CH2,KEY!$E$2:$F$100,2,FALSE)</f>
        <v>11</v>
      </c>
      <c r="CI3" s="104">
        <f>VLOOKUP(CI2,_xlfn.ANCHORARRAY(KEY!$E$2),2,FALSE)</f>
        <v>12</v>
      </c>
      <c r="CJ3" s="104">
        <f>VLOOKUP(CJ2,_xlfn.ANCHORARRAY(KEY!$E$2),2,FALSE)</f>
        <v>13</v>
      </c>
      <c r="CK3" s="108">
        <f>VLOOKUP(CK2,KEY!$E$2:$F$100,2,FALSE)</f>
        <v>19</v>
      </c>
      <c r="CL3" s="108">
        <f>VLOOKUP(CL2,KEY!$E$2:$F$100,2,FALSE)</f>
        <v>24</v>
      </c>
      <c r="CM3" s="108">
        <f>VLOOKUP(CM2,KEY!$E$2:$F$100,2,FALSE)</f>
        <v>22</v>
      </c>
      <c r="CN3" s="108">
        <f>VLOOKUP(CN2,KEY!$E$2:$F$100,2,FALSE)</f>
        <v>23</v>
      </c>
      <c r="CO3" s="104"/>
      <c r="CP3" s="108">
        <f>VLOOKUP(CP2,KEY!$E$2:$F$100,2,FALSE)</f>
        <v>15</v>
      </c>
      <c r="CQ3" s="104">
        <f>VLOOKUP(CQ2,_xlfn.ANCHORARRAY(KEY!$E$2),2,FALSE)</f>
        <v>16</v>
      </c>
      <c r="CR3" s="104">
        <f>VLOOKUP(CR2,_xlfn.ANCHORARRAY(KEY!$E$2),2,FALSE)</f>
        <v>17</v>
      </c>
      <c r="CS3" s="104"/>
      <c r="CT3" s="108">
        <f>VLOOKUP(CT2,KEY!$E$2:$F$100,2,FALSE)</f>
        <v>18</v>
      </c>
      <c r="CU3" s="104">
        <f>VLOOKUP(CU2,_xlfn.ANCHORARRAY(KEY!$E$2),2,FALSE)</f>
        <v>20</v>
      </c>
      <c r="CV3" s="104">
        <f>VLOOKUP(CV2,_xlfn.ANCHORARRAY(KEY!$E$2),2,FALSE)</f>
        <v>21</v>
      </c>
      <c r="CW3" s="2"/>
    </row>
    <row r="4" spans="1:101" hidden="1" x14ac:dyDescent="0.35">
      <c r="BW4" s="2"/>
      <c r="BX4" s="2"/>
      <c r="BY4" s="2"/>
      <c r="BZ4" s="2"/>
      <c r="CA4" s="2"/>
      <c r="CB4" s="2"/>
      <c r="CC4" s="2"/>
      <c r="CD4" s="2"/>
      <c r="CE4" s="2"/>
      <c r="CF4" s="2"/>
      <c r="CG4" s="2"/>
      <c r="CH4" s="2"/>
      <c r="CI4" s="2"/>
      <c r="CJ4" s="2"/>
      <c r="CK4" s="2"/>
      <c r="CL4" s="2"/>
      <c r="CM4" s="2"/>
      <c r="CN4" s="2"/>
      <c r="CO4" s="2"/>
      <c r="CP4" s="2"/>
      <c r="CQ4" s="2"/>
      <c r="CR4" s="2"/>
      <c r="CS4" s="2"/>
      <c r="CT4" s="2"/>
      <c r="CU4" s="2"/>
      <c r="CV4" s="2"/>
      <c r="CW4" s="2"/>
    </row>
    <row r="5" spans="1:101" hidden="1" x14ac:dyDescent="0.35">
      <c r="BW5" s="2"/>
      <c r="BX5" s="2"/>
      <c r="BY5" s="2"/>
      <c r="BZ5" s="2"/>
      <c r="CA5" s="2"/>
      <c r="CB5" s="2"/>
      <c r="CC5" s="2"/>
      <c r="CD5" s="2"/>
      <c r="CE5" s="2"/>
      <c r="CF5" s="2"/>
      <c r="CG5" s="2"/>
      <c r="CH5" s="2"/>
      <c r="CI5" s="2"/>
      <c r="CJ5" s="2"/>
      <c r="CK5" s="2"/>
      <c r="CL5" s="2"/>
      <c r="CM5" s="2"/>
      <c r="CN5" s="2"/>
      <c r="CO5" s="2"/>
      <c r="CP5" s="2"/>
      <c r="CQ5" s="2"/>
      <c r="CR5" s="2"/>
      <c r="CS5" s="2"/>
      <c r="CT5" s="2"/>
      <c r="CU5" s="2"/>
      <c r="CV5" s="2"/>
      <c r="CW5" s="2"/>
    </row>
    <row r="6" spans="1:101" hidden="1" x14ac:dyDescent="0.35">
      <c r="BW6" s="2"/>
      <c r="BX6" s="2"/>
      <c r="BY6" s="2"/>
      <c r="BZ6" s="2"/>
      <c r="CA6" s="2"/>
      <c r="CB6" s="2"/>
      <c r="CC6" s="2"/>
      <c r="CD6" s="2"/>
      <c r="CE6" s="2"/>
      <c r="CF6" s="2"/>
      <c r="CG6" s="2"/>
      <c r="CH6" s="2"/>
      <c r="CI6" s="2"/>
      <c r="CJ6" s="2"/>
      <c r="CK6" s="2"/>
      <c r="CL6" s="2"/>
      <c r="CM6" s="2"/>
      <c r="CN6" s="2"/>
      <c r="CO6" s="2"/>
      <c r="CP6" s="2"/>
      <c r="CQ6" s="2"/>
      <c r="CR6" s="2"/>
      <c r="CS6" s="2"/>
      <c r="CT6" s="2"/>
      <c r="CU6" s="2"/>
      <c r="CV6" s="2"/>
      <c r="CW6" s="2"/>
    </row>
    <row r="7" spans="1:101" hidden="1" x14ac:dyDescent="0.35">
      <c r="BW7" s="2"/>
      <c r="BX7" s="2"/>
      <c r="BY7" s="2"/>
      <c r="BZ7" s="2"/>
      <c r="CA7" s="2"/>
      <c r="CB7" s="2"/>
      <c r="CC7" s="78"/>
      <c r="CD7" s="78"/>
      <c r="CE7" s="2"/>
      <c r="CF7" s="2"/>
      <c r="CG7" s="2"/>
      <c r="CH7" s="2"/>
      <c r="CI7" s="2"/>
      <c r="CJ7" s="2"/>
      <c r="CK7" s="2"/>
      <c r="CL7" s="2"/>
      <c r="CM7" s="2"/>
      <c r="CN7" s="2"/>
      <c r="CO7" s="2"/>
      <c r="CP7" s="2"/>
      <c r="CQ7" s="2"/>
      <c r="CR7" s="2"/>
      <c r="CS7" s="2"/>
      <c r="CT7" s="2"/>
      <c r="CU7" s="2"/>
      <c r="CV7" s="2"/>
      <c r="CW7" s="2"/>
    </row>
    <row r="8" spans="1:101" hidden="1" x14ac:dyDescent="0.35">
      <c r="BW8" s="2"/>
      <c r="BX8" s="2"/>
      <c r="BY8" s="74"/>
      <c r="BZ8" s="74"/>
      <c r="CA8" s="2"/>
      <c r="CB8" s="2"/>
      <c r="CC8" s="78"/>
      <c r="CD8" s="78"/>
      <c r="CE8" s="2"/>
      <c r="CF8" s="2"/>
      <c r="CG8" s="2"/>
      <c r="CH8" s="2"/>
      <c r="CI8" s="2"/>
      <c r="CJ8" s="2"/>
      <c r="CK8" s="2"/>
      <c r="CL8" s="2"/>
      <c r="CM8" s="2"/>
      <c r="CN8" s="2"/>
      <c r="CO8" s="2"/>
      <c r="CP8" s="2"/>
      <c r="CQ8" s="2"/>
      <c r="CR8" s="2"/>
      <c r="CS8" s="2"/>
      <c r="CT8" s="2"/>
      <c r="CU8" s="2"/>
      <c r="CV8" s="2"/>
      <c r="CW8" s="2"/>
    </row>
    <row r="9" spans="1:101" hidden="1" x14ac:dyDescent="0.35">
      <c r="BW9" s="2"/>
      <c r="BX9" s="2"/>
      <c r="BY9" s="2"/>
      <c r="BZ9" s="2"/>
      <c r="CA9" s="2"/>
      <c r="CB9" s="2"/>
      <c r="CC9" s="78"/>
      <c r="CD9" s="78"/>
      <c r="CE9" s="2"/>
      <c r="CF9" s="2"/>
      <c r="CG9" s="2"/>
      <c r="CH9" s="2"/>
      <c r="CI9" s="2"/>
      <c r="CJ9" s="2"/>
      <c r="CK9" s="2"/>
      <c r="CL9" s="2"/>
      <c r="CM9" s="2"/>
      <c r="CN9" s="2"/>
      <c r="CO9" s="2"/>
      <c r="CP9" s="2"/>
      <c r="CQ9" s="2"/>
      <c r="CR9" s="2"/>
      <c r="CS9" s="2"/>
      <c r="CT9" s="2"/>
      <c r="CU9" s="2"/>
      <c r="CV9" s="2"/>
      <c r="CW9" s="2"/>
    </row>
    <row r="10" spans="1:101" hidden="1" x14ac:dyDescent="0.35">
      <c r="P10" s="1" t="s">
        <v>828</v>
      </c>
      <c r="BW10" s="2"/>
      <c r="BX10" s="2"/>
      <c r="BY10" s="2"/>
      <c r="BZ10" s="2"/>
      <c r="CA10" s="2"/>
      <c r="CB10" s="2"/>
      <c r="CC10" s="78"/>
      <c r="CD10" s="78"/>
      <c r="CE10" s="2"/>
      <c r="CF10" s="2"/>
      <c r="CG10" s="2"/>
      <c r="CH10" s="2"/>
      <c r="CI10" s="2"/>
      <c r="CJ10" s="2"/>
      <c r="CK10" s="2"/>
      <c r="CL10" s="2"/>
      <c r="CM10" s="2"/>
      <c r="CN10" s="2"/>
      <c r="CO10" s="2"/>
      <c r="CP10" s="2"/>
      <c r="CQ10" s="2"/>
      <c r="CR10" s="2"/>
      <c r="CS10" s="2"/>
      <c r="CT10" s="2"/>
      <c r="CU10" s="2"/>
      <c r="CV10" s="2"/>
      <c r="CW10" s="2"/>
    </row>
    <row r="11" spans="1:101" hidden="1" x14ac:dyDescent="0.35">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row>
    <row r="12" spans="1:101" hidden="1" x14ac:dyDescent="0.35">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row>
    <row r="13" spans="1:101" hidden="1" x14ac:dyDescent="0.35">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row>
    <row r="14" spans="1:101" hidden="1" x14ac:dyDescent="0.35">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row>
    <row r="15" spans="1:101" hidden="1" x14ac:dyDescent="0.35">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row>
    <row r="16" spans="1:101" hidden="1" x14ac:dyDescent="0.35">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row>
    <row r="17" spans="1:101" hidden="1" x14ac:dyDescent="0.35">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row>
    <row r="18" spans="1:101" x14ac:dyDescent="0.35">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row>
    <row r="19" spans="1:101" ht="25" x14ac:dyDescent="0.5">
      <c r="BO19" s="2"/>
      <c r="BP19" s="2"/>
      <c r="BQ19" s="2"/>
      <c r="BR19" s="2"/>
      <c r="BS19" s="2"/>
      <c r="BT19" s="2"/>
      <c r="BU19" s="2"/>
      <c r="BV19" s="2"/>
      <c r="BW19" s="2"/>
      <c r="BX19" s="227" t="s">
        <v>829</v>
      </c>
      <c r="BY19" s="227"/>
      <c r="BZ19" s="227"/>
      <c r="CA19" s="227"/>
      <c r="CB19" s="227"/>
      <c r="CC19" s="227"/>
      <c r="CD19" s="114"/>
      <c r="CE19" s="77"/>
      <c r="CF19" s="77"/>
      <c r="CG19" s="77"/>
      <c r="CH19" s="77"/>
      <c r="CI19" s="77"/>
      <c r="CJ19" s="77"/>
      <c r="CK19" s="77"/>
      <c r="CL19" s="77"/>
      <c r="CM19" s="77"/>
      <c r="CN19" s="2"/>
      <c r="CO19" s="2"/>
      <c r="CP19" s="2"/>
      <c r="CQ19" s="2"/>
      <c r="CR19" s="2"/>
      <c r="CS19" s="2"/>
      <c r="CT19" s="2"/>
      <c r="CU19" s="2"/>
      <c r="CV19" s="2"/>
      <c r="CW19" s="2"/>
    </row>
    <row r="20" spans="1:101" ht="25" x14ac:dyDescent="0.5">
      <c r="C20" s="46">
        <f>VLOOKUP(C25,'LIST YR'!$B$30:$C$41,2,FALSE)</f>
        <v>30</v>
      </c>
      <c r="D20" s="46">
        <f>VLOOKUP(D25,'LIST YR'!$B$30:$C$41,2,FALSE)</f>
        <v>31</v>
      </c>
      <c r="E20" s="46">
        <f>VLOOKUP(E25,'LIST YR'!$B$30:$C$41,2,FALSE)</f>
        <v>32</v>
      </c>
      <c r="F20" s="46">
        <f>VLOOKUP(F25,'LIST YR'!$B$30:$C$41,2,FALSE)</f>
        <v>33</v>
      </c>
      <c r="G20" s="46">
        <f>VLOOKUP(G25,'LIST YR'!$B$30:$C$41,2,FALSE)</f>
        <v>34</v>
      </c>
      <c r="H20" s="46">
        <f>VLOOKUP(H25,'LIST YR'!$B$30:$C$41,2,FALSE)</f>
        <v>35</v>
      </c>
      <c r="I20" s="46">
        <f>VLOOKUP(I25,'LIST YR'!$B$30:$C$41,2,FALSE)</f>
        <v>36</v>
      </c>
      <c r="J20" s="46">
        <f>VLOOKUP(J25,'LIST YR'!$B$30:$C$41,2,FALSE)</f>
        <v>37</v>
      </c>
      <c r="K20" s="46">
        <f>VLOOKUP(K25,'LIST YR'!$B$30:$C$41,2,FALSE)</f>
        <v>38</v>
      </c>
      <c r="L20" s="46">
        <f>VLOOKUP(L25,'LIST YR'!$B$30:$C$41,2,FALSE)</f>
        <v>39</v>
      </c>
      <c r="P20" s="46">
        <f>VLOOKUP(P25,'LIST YR'!$B$30:$C$41,2,FALSE)</f>
        <v>30</v>
      </c>
      <c r="Q20" s="46">
        <f>VLOOKUP(Q25,'LIST YR'!$B$30:$C$41,2,FALSE)</f>
        <v>31</v>
      </c>
      <c r="R20" s="46">
        <f>VLOOKUP(R25,'LIST YR'!$B$30:$C$41,2,FALSE)</f>
        <v>32</v>
      </c>
      <c r="S20" s="46">
        <f>VLOOKUP(S25,'LIST YR'!$B$30:$C$41,2,FALSE)</f>
        <v>33</v>
      </c>
      <c r="T20" s="46">
        <f>VLOOKUP(T25,'LIST YR'!$B$30:$C$41,2,FALSE)</f>
        <v>34</v>
      </c>
      <c r="U20" s="46">
        <f>VLOOKUP(U25,'LIST YR'!$B$30:$C$41,2,FALSE)</f>
        <v>35</v>
      </c>
      <c r="V20" s="46">
        <f>VLOOKUP(V25,'LIST YR'!$B$30:$C$41,2,FALSE)</f>
        <v>36</v>
      </c>
      <c r="W20" s="46">
        <f>VLOOKUP(W25,'LIST YR'!$B$30:$C$41,2,FALSE)</f>
        <v>37</v>
      </c>
      <c r="X20" s="46">
        <f>VLOOKUP(X25,'LIST YR'!$B$30:$C$41,2,FALSE)</f>
        <v>38</v>
      </c>
      <c r="Y20" s="46">
        <f>VLOOKUP(Y25,'LIST YR'!$B$30:$C$41,2,FALSE)</f>
        <v>39</v>
      </c>
      <c r="AC20" s="46">
        <f>VLOOKUP(AC25,'LIST YR'!$B$30:$C$41,2,FALSE)</f>
        <v>30</v>
      </c>
      <c r="AD20" s="46">
        <f>VLOOKUP(AD25,'LIST YR'!$B$30:$C$41,2,FALSE)</f>
        <v>31</v>
      </c>
      <c r="AE20" s="46">
        <f>VLOOKUP(AE25,'LIST YR'!$B$30:$C$41,2,FALSE)</f>
        <v>32</v>
      </c>
      <c r="AF20" s="46">
        <f>VLOOKUP(AF25,'LIST YR'!$B$30:$C$41,2,FALSE)</f>
        <v>33</v>
      </c>
      <c r="AG20" s="46">
        <f>VLOOKUP(AG25,'LIST YR'!$B$30:$C$41,2,FALSE)</f>
        <v>34</v>
      </c>
      <c r="AH20" s="46">
        <f>VLOOKUP(AH25,'LIST YR'!$B$30:$C$41,2,FALSE)</f>
        <v>35</v>
      </c>
      <c r="AI20" s="46">
        <f>VLOOKUP(AI25,'LIST YR'!$B$30:$C$41,2,FALSE)</f>
        <v>36</v>
      </c>
      <c r="AJ20" s="46">
        <f>VLOOKUP(AJ25,'LIST YR'!$B$30:$C$41,2,FALSE)</f>
        <v>37</v>
      </c>
      <c r="AK20" s="46">
        <f>VLOOKUP(AK25,'LIST YR'!$B$30:$C$41,2,FALSE)</f>
        <v>38</v>
      </c>
      <c r="AL20" s="46">
        <f>VLOOKUP(AL25,'LIST YR'!$B$30:$C$41,2,FALSE)</f>
        <v>39</v>
      </c>
      <c r="AP20" s="46">
        <f>VLOOKUP(AP25,'LIST YR'!$B$30:$C$41,2,FALSE)</f>
        <v>30</v>
      </c>
      <c r="AQ20" s="46">
        <f>VLOOKUP(AQ25,'LIST YR'!$B$30:$C$41,2,FALSE)</f>
        <v>31</v>
      </c>
      <c r="AR20" s="46">
        <f>VLOOKUP(AR25,'LIST YR'!$B$30:$C$41,2,FALSE)</f>
        <v>32</v>
      </c>
      <c r="AS20" s="46">
        <f>VLOOKUP(AS25,'LIST YR'!$B$30:$C$41,2,FALSE)</f>
        <v>33</v>
      </c>
      <c r="AT20" s="46">
        <f>VLOOKUP(AT25,'LIST YR'!$B$30:$C$41,2,FALSE)</f>
        <v>34</v>
      </c>
      <c r="AU20" s="46">
        <f>VLOOKUP(AU25,'LIST YR'!$B$30:$C$41,2,FALSE)</f>
        <v>35</v>
      </c>
      <c r="AV20" s="46">
        <f>VLOOKUP(AV25,'LIST YR'!$B$30:$C$41,2,FALSE)</f>
        <v>36</v>
      </c>
      <c r="AW20" s="46">
        <f>VLOOKUP(AW25,'LIST YR'!$B$30:$C$41,2,FALSE)</f>
        <v>37</v>
      </c>
      <c r="AX20" s="46">
        <f>VLOOKUP(AX25,'LIST YR'!$B$30:$C$41,2,FALSE)</f>
        <v>38</v>
      </c>
      <c r="AY20" s="46">
        <f>VLOOKUP(AY25,'LIST YR'!$B$30:$C$41,2,FALSE)</f>
        <v>39</v>
      </c>
      <c r="BC20" s="46">
        <f>VLOOKUP(BC25,'LIST YR'!$B$30:$C$41,2,FALSE)</f>
        <v>30</v>
      </c>
      <c r="BD20" s="46">
        <f>VLOOKUP(BD25,'LIST YR'!$B$30:$C$41,2,FALSE)</f>
        <v>31</v>
      </c>
      <c r="BE20" s="46">
        <f>VLOOKUP(BE25,'LIST YR'!$B$30:$C$41,2,FALSE)</f>
        <v>32</v>
      </c>
      <c r="BF20" s="46">
        <f>VLOOKUP(BF25,'LIST YR'!$B$30:$C$41,2,FALSE)</f>
        <v>33</v>
      </c>
      <c r="BG20" s="46">
        <f>VLOOKUP(BG25,'LIST YR'!$B$30:$C$41,2,FALSE)</f>
        <v>34</v>
      </c>
      <c r="BH20" s="46">
        <f>VLOOKUP(BH25,'LIST YR'!$B$30:$C$41,2,FALSE)</f>
        <v>35</v>
      </c>
      <c r="BI20" s="46">
        <f>VLOOKUP(BI25,'LIST YR'!$B$30:$C$41,2,FALSE)</f>
        <v>36</v>
      </c>
      <c r="BJ20" s="46">
        <f>VLOOKUP(BJ25,'LIST YR'!$B$30:$C$41,2,FALSE)</f>
        <v>37</v>
      </c>
      <c r="BK20" s="46">
        <f>VLOOKUP(BK25,'LIST YR'!$B$30:$C$41,2,FALSE)</f>
        <v>38</v>
      </c>
      <c r="BL20" s="46">
        <f>VLOOKUP(BL25,'LIST YR'!$B$30:$C$41,2,FALSE)</f>
        <v>39</v>
      </c>
      <c r="BO20" s="2"/>
      <c r="BP20" s="2"/>
      <c r="BQ20" s="32">
        <f>VLOOKUP(BR20,'CROSSWALK Senate to AUN'!$A$2:$AB$71,2,FALSE)</f>
        <v>32</v>
      </c>
      <c r="BR20" s="32">
        <f>VLOOKUP(BX20,'LIST SENATE'!$I$2:$N$51,5,FALSE)</f>
        <v>25</v>
      </c>
      <c r="BS20" s="2"/>
      <c r="BT20" s="2"/>
      <c r="BU20" s="2"/>
      <c r="BV20" s="2"/>
      <c r="BW20" s="2"/>
      <c r="BX20" s="208" t="s">
        <v>830</v>
      </c>
      <c r="BY20" s="208"/>
      <c r="BZ20" s="208"/>
      <c r="CA20" s="208"/>
      <c r="CB20" s="208"/>
      <c r="CC20" s="208"/>
      <c r="CD20" s="77"/>
      <c r="CE20" s="77"/>
      <c r="CF20" s="77"/>
      <c r="CG20" s="77"/>
      <c r="CH20" s="77"/>
      <c r="CI20" s="77"/>
      <c r="CJ20" s="2"/>
      <c r="CK20" s="2"/>
      <c r="CL20" s="2"/>
      <c r="CM20" s="2"/>
      <c r="CN20" s="2"/>
      <c r="CO20" s="2"/>
      <c r="CP20" s="2"/>
      <c r="CQ20" s="2"/>
      <c r="CR20" s="2"/>
      <c r="CS20" s="2"/>
      <c r="CT20" s="2"/>
      <c r="CU20" s="2"/>
      <c r="CV20" s="2"/>
      <c r="CW20" s="2"/>
    </row>
    <row r="21" spans="1:101" x14ac:dyDescent="0.35">
      <c r="BO21" s="2"/>
      <c r="BP21" s="2"/>
      <c r="BQ21" s="2" t="str">
        <f>VLOOKUP(BR20,'LIST SENATE'!M2:O51,3,FALSE)</f>
        <v>Cris Dush</v>
      </c>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row>
    <row r="22" spans="1:101" x14ac:dyDescent="0.35">
      <c r="BO22" s="2"/>
      <c r="BP22" s="2"/>
      <c r="BQ22" s="2"/>
      <c r="BR22" s="2"/>
      <c r="BS22" s="2"/>
      <c r="BT22" s="2"/>
      <c r="BU22" s="2"/>
      <c r="BV22" s="2"/>
      <c r="BW22" s="2"/>
      <c r="BX22" s="142" t="str">
        <f>CONCATENATE("[Column ",BX1,"]")</f>
        <v>[Column 1]</v>
      </c>
      <c r="BY22" s="142" t="str">
        <f t="shared" ref="BY22:CV22" si="1">CONCATENATE("[Column ",BY1,"]")</f>
        <v>[Column 2]</v>
      </c>
      <c r="BZ22" s="142" t="str">
        <f t="shared" si="1"/>
        <v>[Column 3]</v>
      </c>
      <c r="CA22" s="142" t="str">
        <f t="shared" si="1"/>
        <v>[Column 4]</v>
      </c>
      <c r="CB22" s="142" t="str">
        <f t="shared" si="1"/>
        <v>[Column 5]</v>
      </c>
      <c r="CC22" s="142" t="str">
        <f t="shared" si="1"/>
        <v>[Column 6]</v>
      </c>
      <c r="CD22" s="142" t="str">
        <f t="shared" si="1"/>
        <v>[Column 7]</v>
      </c>
      <c r="CE22" s="142" t="str">
        <f t="shared" si="1"/>
        <v>[Column 8]</v>
      </c>
      <c r="CF22" s="142" t="str">
        <f t="shared" si="1"/>
        <v>[Column 9]</v>
      </c>
      <c r="CG22" s="142" t="str">
        <f t="shared" si="1"/>
        <v>[Column 10]</v>
      </c>
      <c r="CH22" s="142" t="str">
        <f t="shared" si="1"/>
        <v>[Column 11]</v>
      </c>
      <c r="CI22" s="142" t="str">
        <f t="shared" si="1"/>
        <v>[Column 12]</v>
      </c>
      <c r="CJ22" s="142" t="str">
        <f t="shared" si="1"/>
        <v>[Column 13]</v>
      </c>
      <c r="CK22" s="142" t="str">
        <f t="shared" si="1"/>
        <v>[Column 14]</v>
      </c>
      <c r="CL22" s="142" t="str">
        <f t="shared" si="1"/>
        <v>[Column 15]</v>
      </c>
      <c r="CM22" s="142" t="str">
        <f t="shared" si="1"/>
        <v>[Column 16]</v>
      </c>
      <c r="CN22" s="142" t="str">
        <f t="shared" si="1"/>
        <v>[Column 17]</v>
      </c>
      <c r="CO22" s="142" t="str">
        <f t="shared" si="1"/>
        <v>[Column 18]</v>
      </c>
      <c r="CP22" s="142" t="str">
        <f t="shared" si="1"/>
        <v>[Column 19]</v>
      </c>
      <c r="CQ22" s="142" t="str">
        <f t="shared" si="1"/>
        <v>[Column 20]</v>
      </c>
      <c r="CR22" s="142" t="str">
        <f t="shared" si="1"/>
        <v>[Column 21]</v>
      </c>
      <c r="CS22" s="142" t="str">
        <f t="shared" si="1"/>
        <v>[Column 22]</v>
      </c>
      <c r="CT22" s="142" t="str">
        <f t="shared" si="1"/>
        <v>[Column 23]</v>
      </c>
      <c r="CU22" s="142" t="str">
        <f t="shared" si="1"/>
        <v>[Column 24]</v>
      </c>
      <c r="CV22" s="142" t="str">
        <f t="shared" si="1"/>
        <v>[Column 25]</v>
      </c>
      <c r="CW22" s="2"/>
    </row>
    <row r="23" spans="1:101" ht="43.5" customHeight="1" x14ac:dyDescent="0.35">
      <c r="O23" s="237" t="s">
        <v>831</v>
      </c>
      <c r="P23" s="237"/>
      <c r="Q23" s="237"/>
      <c r="R23" s="237"/>
      <c r="S23" s="237"/>
      <c r="T23" s="237"/>
      <c r="U23" s="237"/>
      <c r="V23" s="237"/>
      <c r="W23" s="237"/>
      <c r="X23" s="237"/>
      <c r="Y23" s="237"/>
      <c r="Z23" s="237"/>
      <c r="AA23" s="189"/>
      <c r="AB23" s="237" t="s">
        <v>832</v>
      </c>
      <c r="AC23" s="237"/>
      <c r="AD23" s="237"/>
      <c r="AE23" s="237"/>
      <c r="AF23" s="237"/>
      <c r="AG23" s="237"/>
      <c r="AH23" s="237"/>
      <c r="AI23" s="237"/>
      <c r="AJ23" s="237"/>
      <c r="AK23" s="237"/>
      <c r="AL23" s="237"/>
      <c r="AM23" s="237"/>
      <c r="AN23" s="189"/>
      <c r="AO23" s="237" t="s">
        <v>833</v>
      </c>
      <c r="AP23" s="237"/>
      <c r="AQ23" s="237"/>
      <c r="AR23" s="237"/>
      <c r="AS23" s="237"/>
      <c r="AT23" s="237"/>
      <c r="AU23" s="237"/>
      <c r="AV23" s="237"/>
      <c r="AW23" s="237"/>
      <c r="AX23" s="237"/>
      <c r="AY23" s="237"/>
      <c r="AZ23" s="237"/>
      <c r="BB23" s="237" t="s">
        <v>834</v>
      </c>
      <c r="BC23" s="237"/>
      <c r="BD23" s="237"/>
      <c r="BE23" s="237"/>
      <c r="BF23" s="237"/>
      <c r="BG23" s="237"/>
      <c r="BH23" s="237"/>
      <c r="BI23" s="237"/>
      <c r="BJ23" s="237"/>
      <c r="BK23" s="237"/>
      <c r="BL23" s="237"/>
      <c r="BM23" s="237"/>
      <c r="BN23" s="185"/>
      <c r="BO23" s="2"/>
      <c r="BP23" s="2"/>
      <c r="BQ23" s="2"/>
      <c r="BR23" s="2"/>
      <c r="BS23" s="2"/>
      <c r="BT23" s="2"/>
      <c r="BU23" s="2"/>
      <c r="BV23" s="2"/>
      <c r="BW23" s="2"/>
      <c r="BX23" s="201" t="str">
        <f>CONCATENATE("School Districts and Career &amp; Technical Centers Represented by",CHAR(10),"State Senator ",CHAR(10),BQ21)</f>
        <v>School Districts and Career &amp; Technical Centers Represented by
State Senator 
Cris Dush</v>
      </c>
      <c r="BY23" s="235" t="s">
        <v>835</v>
      </c>
      <c r="BZ23" s="235"/>
      <c r="CA23" s="236"/>
      <c r="CB23" s="236"/>
      <c r="CC23" s="238" t="s">
        <v>720</v>
      </c>
      <c r="CD23" s="238"/>
      <c r="CE23" s="238"/>
      <c r="CF23" s="238"/>
      <c r="CG23" s="243" t="s">
        <v>836</v>
      </c>
      <c r="CH23" s="243"/>
      <c r="CI23" s="244"/>
      <c r="CJ23" s="244"/>
      <c r="CK23" s="243" t="s">
        <v>721</v>
      </c>
      <c r="CL23" s="243"/>
      <c r="CM23" s="243"/>
      <c r="CN23" s="243"/>
      <c r="CO23" s="228" t="s">
        <v>837</v>
      </c>
      <c r="CP23" s="228"/>
      <c r="CQ23" s="228"/>
      <c r="CR23" s="228"/>
      <c r="CS23" s="240" t="s">
        <v>838</v>
      </c>
      <c r="CT23" s="240"/>
      <c r="CU23" s="240"/>
      <c r="CV23" s="240"/>
      <c r="CW23" s="2"/>
    </row>
    <row r="24" spans="1:101" ht="14.5" customHeight="1" x14ac:dyDescent="0.35">
      <c r="A24" s="1" t="s">
        <v>718</v>
      </c>
      <c r="O24" s="237" t="s">
        <v>720</v>
      </c>
      <c r="P24" s="237"/>
      <c r="Q24" s="237"/>
      <c r="R24" s="237"/>
      <c r="S24" s="237"/>
      <c r="T24" s="237"/>
      <c r="U24" s="237"/>
      <c r="V24" s="237"/>
      <c r="W24" s="237"/>
      <c r="X24" s="237"/>
      <c r="Y24" s="237"/>
      <c r="Z24" s="237"/>
      <c r="AA24" s="189"/>
      <c r="AB24" s="237" t="s">
        <v>836</v>
      </c>
      <c r="AC24" s="237"/>
      <c r="AD24" s="237"/>
      <c r="AE24" s="237"/>
      <c r="AF24" s="237"/>
      <c r="AG24" s="237"/>
      <c r="AH24" s="237"/>
      <c r="AI24" s="237"/>
      <c r="AJ24" s="237"/>
      <c r="AK24" s="237"/>
      <c r="AL24" s="237"/>
      <c r="AM24" s="237"/>
      <c r="AN24" s="189"/>
      <c r="AO24" s="237" t="s">
        <v>837</v>
      </c>
      <c r="AP24" s="237"/>
      <c r="AQ24" s="237"/>
      <c r="AR24" s="237"/>
      <c r="AS24" s="237"/>
      <c r="AT24" s="237"/>
      <c r="AU24" s="237"/>
      <c r="AV24" s="237"/>
      <c r="AW24" s="237"/>
      <c r="AX24" s="237"/>
      <c r="AY24" s="237"/>
      <c r="AZ24" s="237"/>
      <c r="BB24" s="237" t="s">
        <v>839</v>
      </c>
      <c r="BC24" s="237"/>
      <c r="BD24" s="237"/>
      <c r="BE24" s="237"/>
      <c r="BF24" s="237"/>
      <c r="BG24" s="237"/>
      <c r="BH24" s="237"/>
      <c r="BI24" s="237"/>
      <c r="BJ24" s="237"/>
      <c r="BK24" s="237"/>
      <c r="BL24" s="237"/>
      <c r="BM24" s="237"/>
      <c r="BN24" s="185"/>
      <c r="BO24" s="2"/>
      <c r="BP24" s="2"/>
      <c r="BQ24" s="2"/>
      <c r="BR24" s="2"/>
      <c r="BS24" s="2"/>
      <c r="BT24" s="2"/>
      <c r="BU24" s="2"/>
      <c r="BV24" s="2"/>
      <c r="BW24" s="2"/>
      <c r="BX24" s="201"/>
      <c r="BY24" s="221" t="str">
        <f>CONCATENATE("History of funding changes (dollar amount of change)",CHAR(10),"2016-17 to 2026-27")</f>
        <v>History of funding changes (dollar amount of change)
2016-17 to 2026-27</v>
      </c>
      <c r="BZ24" s="245" t="s">
        <v>840</v>
      </c>
      <c r="CA24" s="245"/>
      <c r="CB24" s="245"/>
      <c r="CC24" s="229" t="str">
        <f>CONCATENATE("History of funding changes (dollar amount of change)",CHAR(10),"2016-17 to 2026-27")</f>
        <v>History of funding changes (dollar amount of change)
2016-17 to 2026-27</v>
      </c>
      <c r="CD24" s="239" t="s">
        <v>840</v>
      </c>
      <c r="CE24" s="239"/>
      <c r="CF24" s="239"/>
      <c r="CG24" s="233" t="str">
        <f>CONCATENATE("History of funding changes (dollar amount of change)",CHAR(10),"2016-17 to 2026-27")</f>
        <v>History of funding changes (dollar amount of change)
2016-17 to 2026-27</v>
      </c>
      <c r="CH24" s="234" t="s">
        <v>840</v>
      </c>
      <c r="CI24" s="234"/>
      <c r="CJ24" s="234"/>
      <c r="CK24" s="233" t="s">
        <v>724</v>
      </c>
      <c r="CL24" s="233" t="s">
        <v>725</v>
      </c>
      <c r="CM24" s="233" t="s">
        <v>726</v>
      </c>
      <c r="CN24" s="233" t="s">
        <v>727</v>
      </c>
      <c r="CO24" s="231" t="str">
        <f>CONCATENATE("History of funding changes (dollar amount of change)",CHAR(10),"2016-17 to 2025-26")</f>
        <v>History of funding changes (dollar amount of change)
2016-17 to 2025-26</v>
      </c>
      <c r="CP24" s="246" t="s">
        <v>840</v>
      </c>
      <c r="CQ24" s="246"/>
      <c r="CR24" s="246"/>
      <c r="CS24" s="241" t="str">
        <f>CONCATENATE("History of funding changes (dollar amount of change)",CHAR(10),"2016-17 to 2025-26")</f>
        <v>History of funding changes (dollar amount of change)
2016-17 to 2025-26</v>
      </c>
      <c r="CT24" s="247" t="s">
        <v>840</v>
      </c>
      <c r="CU24" s="247"/>
      <c r="CV24" s="247"/>
      <c r="CW24" s="2"/>
    </row>
    <row r="25" spans="1:101" ht="60.75" customHeight="1" x14ac:dyDescent="0.35">
      <c r="B25" s="185">
        <v>2016</v>
      </c>
      <c r="C25" s="185">
        <v>2017</v>
      </c>
      <c r="D25" s="185">
        <v>2018</v>
      </c>
      <c r="E25" s="185">
        <v>2019</v>
      </c>
      <c r="F25" s="185">
        <v>2020</v>
      </c>
      <c r="G25" s="185">
        <v>2021</v>
      </c>
      <c r="H25" s="185">
        <v>2022</v>
      </c>
      <c r="I25" s="185">
        <v>2023</v>
      </c>
      <c r="J25" s="185">
        <v>2024</v>
      </c>
      <c r="K25" s="185">
        <v>2025</v>
      </c>
      <c r="L25" s="185">
        <v>2026</v>
      </c>
      <c r="M25" s="37">
        <v>2027</v>
      </c>
      <c r="O25" s="185">
        <v>2016</v>
      </c>
      <c r="P25" s="185">
        <v>2017</v>
      </c>
      <c r="Q25" s="185">
        <v>2018</v>
      </c>
      <c r="R25" s="185">
        <v>2019</v>
      </c>
      <c r="S25" s="185">
        <v>2020</v>
      </c>
      <c r="T25" s="185">
        <v>2021</v>
      </c>
      <c r="U25" s="185">
        <v>2022</v>
      </c>
      <c r="V25" s="185">
        <v>2023</v>
      </c>
      <c r="W25" s="185">
        <v>2024</v>
      </c>
      <c r="X25" s="185">
        <v>2025</v>
      </c>
      <c r="Y25" s="185">
        <v>2026</v>
      </c>
      <c r="Z25" s="37">
        <v>2027</v>
      </c>
      <c r="AA25" s="189"/>
      <c r="AB25" s="185">
        <v>2016</v>
      </c>
      <c r="AC25" s="185">
        <v>2017</v>
      </c>
      <c r="AD25" s="185">
        <v>2018</v>
      </c>
      <c r="AE25" s="185">
        <v>2019</v>
      </c>
      <c r="AF25" s="185">
        <v>2020</v>
      </c>
      <c r="AG25" s="185">
        <v>2021</v>
      </c>
      <c r="AH25" s="185">
        <v>2022</v>
      </c>
      <c r="AI25" s="185">
        <v>2023</v>
      </c>
      <c r="AJ25" s="185">
        <v>2024</v>
      </c>
      <c r="AK25" s="185">
        <v>2025</v>
      </c>
      <c r="AL25" s="185">
        <v>2026</v>
      </c>
      <c r="AM25" s="37">
        <v>2027</v>
      </c>
      <c r="AN25" s="189"/>
      <c r="AO25" s="185">
        <v>2016</v>
      </c>
      <c r="AP25" s="185">
        <v>2017</v>
      </c>
      <c r="AQ25" s="185">
        <v>2018</v>
      </c>
      <c r="AR25" s="185">
        <v>2019</v>
      </c>
      <c r="AS25" s="185">
        <v>2020</v>
      </c>
      <c r="AT25" s="185">
        <v>2021</v>
      </c>
      <c r="AU25" s="185">
        <v>2022</v>
      </c>
      <c r="AV25" s="185">
        <v>2023</v>
      </c>
      <c r="AW25" s="185">
        <v>2024</v>
      </c>
      <c r="AX25" s="185">
        <v>2025</v>
      </c>
      <c r="AY25" s="185">
        <v>2026</v>
      </c>
      <c r="AZ25" s="37">
        <v>2027</v>
      </c>
      <c r="BB25" s="185">
        <v>2016</v>
      </c>
      <c r="BC25" s="185">
        <v>2017</v>
      </c>
      <c r="BD25" s="185">
        <v>2018</v>
      </c>
      <c r="BE25" s="185">
        <v>2019</v>
      </c>
      <c r="BF25" s="185">
        <v>2020</v>
      </c>
      <c r="BG25" s="185">
        <v>2021</v>
      </c>
      <c r="BH25" s="185">
        <v>2022</v>
      </c>
      <c r="BI25" s="185">
        <v>2023</v>
      </c>
      <c r="BJ25" s="185">
        <v>2024</v>
      </c>
      <c r="BK25" s="185">
        <v>2025</v>
      </c>
      <c r="BL25" s="185">
        <v>2026</v>
      </c>
      <c r="BM25" s="37">
        <v>2027</v>
      </c>
      <c r="BN25" s="37"/>
      <c r="BO25" s="32"/>
      <c r="BP25" s="32"/>
      <c r="BQ25" s="32"/>
      <c r="BR25" s="32"/>
      <c r="BS25" s="32"/>
      <c r="BT25" s="32"/>
      <c r="BU25" s="32"/>
      <c r="BV25" s="32"/>
      <c r="BW25" s="2"/>
      <c r="BX25" s="204"/>
      <c r="BY25" s="216"/>
      <c r="BZ25" s="75" t="s">
        <v>29</v>
      </c>
      <c r="CA25" s="75" t="s">
        <v>841</v>
      </c>
      <c r="CB25" s="75" t="s">
        <v>842</v>
      </c>
      <c r="CC25" s="230"/>
      <c r="CD25" s="112" t="s">
        <v>29</v>
      </c>
      <c r="CE25" s="85" t="s">
        <v>841</v>
      </c>
      <c r="CF25" s="85" t="s">
        <v>842</v>
      </c>
      <c r="CG25" s="234"/>
      <c r="CH25" s="83" t="s">
        <v>29</v>
      </c>
      <c r="CI25" s="83" t="s">
        <v>841</v>
      </c>
      <c r="CJ25" s="83" t="s">
        <v>842</v>
      </c>
      <c r="CK25" s="234"/>
      <c r="CL25" s="234"/>
      <c r="CM25" s="234"/>
      <c r="CN25" s="234"/>
      <c r="CO25" s="232"/>
      <c r="CP25" s="113" t="s">
        <v>29</v>
      </c>
      <c r="CQ25" s="84" t="s">
        <v>841</v>
      </c>
      <c r="CR25" s="84" t="s">
        <v>842</v>
      </c>
      <c r="CS25" s="242"/>
      <c r="CT25" s="154" t="s">
        <v>29</v>
      </c>
      <c r="CU25" s="155" t="s">
        <v>841</v>
      </c>
      <c r="CV25" s="155" t="s">
        <v>842</v>
      </c>
      <c r="CW25" s="2"/>
    </row>
    <row r="26" spans="1:101" ht="36" customHeight="1" thickBot="1" x14ac:dyDescent="0.4">
      <c r="B26" s="185"/>
      <c r="C26" s="190">
        <f>SUM(C27:C58)</f>
        <v>5888923.5807582736</v>
      </c>
      <c r="D26" s="190">
        <f t="shared" ref="D26:M26" si="2">SUM(D27:D58)</f>
        <v>1556591.3675818592</v>
      </c>
      <c r="E26" s="190">
        <f t="shared" si="2"/>
        <v>2612888.4761128575</v>
      </c>
      <c r="F26" s="190">
        <f t="shared" si="2"/>
        <v>4490624.3253499269</v>
      </c>
      <c r="G26" s="190">
        <f t="shared" si="2"/>
        <v>635249.67369130533</v>
      </c>
      <c r="H26" s="190">
        <f t="shared" si="2"/>
        <v>5901470.3817665577</v>
      </c>
      <c r="I26" s="190">
        <f t="shared" si="2"/>
        <v>14984867.156483233</v>
      </c>
      <c r="J26" s="190">
        <f t="shared" si="2"/>
        <v>18478472.374379635</v>
      </c>
      <c r="K26" s="190">
        <f t="shared" si="2"/>
        <v>14938949.478324503</v>
      </c>
      <c r="L26" s="190">
        <f t="shared" si="2"/>
        <v>12196153.112687171</v>
      </c>
      <c r="M26" s="38">
        <f t="shared" si="2"/>
        <v>11353245.96875</v>
      </c>
      <c r="O26" s="185"/>
      <c r="P26" s="190">
        <f>SUM(P27:P58)</f>
        <v>4660546.9863861799</v>
      </c>
      <c r="Q26" s="190">
        <f t="shared" ref="Q26" si="3">SUM(Q27:Q58)</f>
        <v>1688668.1257747114</v>
      </c>
      <c r="R26" s="190">
        <f t="shared" ref="R26" si="4">SUM(R27:R58)</f>
        <v>1709344.1383913159</v>
      </c>
      <c r="S26" s="190">
        <f t="shared" ref="S26" si="5">SUM(S27:S58)</f>
        <v>3237255.8461502194</v>
      </c>
      <c r="T26" s="190">
        <f t="shared" ref="T26" si="6">SUM(T27:T58)</f>
        <v>-53.625002351509465</v>
      </c>
      <c r="U26" s="190">
        <f t="shared" ref="U26" si="7">SUM(U27:U58)</f>
        <v>4962555.7344406843</v>
      </c>
      <c r="V26" s="190">
        <f t="shared" ref="V26" si="8">SUM(V27:V58)</f>
        <v>12058649.521321058</v>
      </c>
      <c r="W26" s="190">
        <f t="shared" ref="W26" si="9">SUM(W27:W58)</f>
        <v>15495072.49891758</v>
      </c>
      <c r="X26" s="190">
        <f t="shared" ref="X26" si="10">SUM(X27:X58)</f>
        <v>5563172.4894046783</v>
      </c>
      <c r="Y26" s="190">
        <f t="shared" ref="Y26" si="11">SUM(Y27:Y58)</f>
        <v>1972577.9891014099</v>
      </c>
      <c r="Z26" s="38">
        <f t="shared" ref="Z26" si="12">SUM(Z27:Z58)</f>
        <v>1029630</v>
      </c>
      <c r="AA26" s="189"/>
      <c r="AB26" s="185"/>
      <c r="AC26" s="190">
        <f>SUM(AC27:AC58)</f>
        <v>898447.99158163369</v>
      </c>
      <c r="AD26" s="190">
        <f t="shared" ref="AD26" si="13">SUM(AD27:AD58)</f>
        <v>-491995.99644634873</v>
      </c>
      <c r="AE26" s="190">
        <f t="shared" ref="AE26" si="14">SUM(AE27:AE58)</f>
        <v>0</v>
      </c>
      <c r="AF26" s="190">
        <f t="shared" ref="AF26" si="15">SUM(AF27:AF58)</f>
        <v>0</v>
      </c>
      <c r="AG26" s="190">
        <f t="shared" ref="AG26" si="16">SUM(AG27:AG58)</f>
        <v>0</v>
      </c>
      <c r="AH26" s="190">
        <f t="shared" ref="AH26" si="17">SUM(AH27:AH58)</f>
        <v>41317.000985145569</v>
      </c>
      <c r="AI26" s="190">
        <f t="shared" ref="AI26" si="18">SUM(AI27:AI58)</f>
        <v>0</v>
      </c>
      <c r="AJ26" s="190">
        <f t="shared" ref="AJ26" si="19">SUM(AJ27:AJ58)</f>
        <v>0</v>
      </c>
      <c r="AK26" s="190">
        <f t="shared" ref="AK26" si="20">SUM(AK27:AK58)</f>
        <v>7778919.1622287035</v>
      </c>
      <c r="AL26" s="190">
        <f t="shared" ref="AL26" si="21">SUM(AL27:AL58)</f>
        <v>9086511.2505853176</v>
      </c>
      <c r="AM26" s="38">
        <f t="shared" ref="AM26" si="22">SUM(AM27:AM58)</f>
        <v>9088323.02734375</v>
      </c>
      <c r="AN26" s="189"/>
      <c r="AO26" s="185"/>
      <c r="AP26" s="190">
        <f>SUM(AP27:AP58)</f>
        <v>493474.87417981029</v>
      </c>
      <c r="AQ26" s="190">
        <f t="shared" ref="AQ26" si="23">SUM(AQ27:AQ58)</f>
        <v>454228.96463423967</v>
      </c>
      <c r="AR26" s="190">
        <f t="shared" ref="AR26" si="24">SUM(AR27:AR58)</f>
        <v>161406.07174020261</v>
      </c>
      <c r="AS26" s="190">
        <f t="shared" ref="AS26" si="25">SUM(AS27:AS58)</f>
        <v>1093149.1763330996</v>
      </c>
      <c r="AT26" s="190">
        <f t="shared" ref="AT26" si="26">SUM(AT27:AT58)</f>
        <v>202256.93729116756</v>
      </c>
      <c r="AU26" s="190">
        <f t="shared" ref="AU26" si="27">SUM(AU27:AU58)</f>
        <v>958000.02920441329</v>
      </c>
      <c r="AV26" s="190">
        <f t="shared" ref="AV26" si="28">SUM(AV27:AV58)</f>
        <v>2172393.4337496758</v>
      </c>
      <c r="AW26" s="190">
        <f t="shared" ref="AW26" si="29">SUM(AW27:AW58)</f>
        <v>1020242.853963282</v>
      </c>
      <c r="AX26" s="190">
        <f t="shared" ref="AX26" si="30">SUM(AX27:AX58)</f>
        <v>1879179.2038828135</v>
      </c>
      <c r="AY26" s="190">
        <f t="shared" ref="AY26" si="31">SUM(AY27:AY58)</f>
        <v>557363.00128046423</v>
      </c>
      <c r="AZ26" s="38">
        <f t="shared" ref="AZ26" si="32">SUM(AZ27:AZ58)</f>
        <v>951016</v>
      </c>
      <c r="BB26" s="185"/>
      <c r="BC26" s="190">
        <f>SUM(BC27:BC58)</f>
        <v>-163546.24796076678</v>
      </c>
      <c r="BD26" s="190">
        <f t="shared" ref="BD26" si="33">SUM(BD27:BD58)</f>
        <v>-94309.764390345663</v>
      </c>
      <c r="BE26" s="190">
        <f t="shared" ref="BE26" si="34">SUM(BE27:BE58)</f>
        <v>742138.24496837333</v>
      </c>
      <c r="BF26" s="190">
        <f t="shared" ref="BF26" si="35">SUM(BF27:BF58)</f>
        <v>160219.33639422059</v>
      </c>
      <c r="BG26" s="190">
        <f t="shared" ref="BG26" si="36">SUM(BG27:BG58)</f>
        <v>433046.37697292492</v>
      </c>
      <c r="BH26" s="190">
        <f t="shared" ref="BH26" si="37">SUM(BH27:BH58)</f>
        <v>-60402.329432690749</v>
      </c>
      <c r="BI26" s="190">
        <f t="shared" ref="BI26" si="38">SUM(BI27:BI58)</f>
        <v>753824.38657106832</v>
      </c>
      <c r="BJ26" s="190">
        <f t="shared" ref="BJ26" si="39">SUM(BJ27:BJ58)</f>
        <v>1963156.7788601387</v>
      </c>
      <c r="BK26" s="190">
        <f t="shared" ref="BK26" si="40">SUM(BK27:BK58)</f>
        <v>-282321.44447974861</v>
      </c>
      <c r="BL26" s="190">
        <f t="shared" ref="BL26" si="41">SUM(BL27:BL58)</f>
        <v>579700.9957022965</v>
      </c>
      <c r="BM26" s="38">
        <f t="shared" ref="BM26" si="42">SUM(BM27:BM58)</f>
        <v>284277</v>
      </c>
      <c r="BN26" s="37"/>
      <c r="BO26" s="32"/>
      <c r="BP26" s="32"/>
      <c r="BQ26" s="32"/>
      <c r="BR26" s="32"/>
      <c r="BS26" s="32"/>
      <c r="BT26" s="32"/>
      <c r="BU26" s="32"/>
      <c r="BV26" s="32"/>
      <c r="BW26" s="2"/>
      <c r="BX26" s="130" t="str">
        <f>CONCATENATE("State Senate District #",BR20)</f>
        <v>State Senate District #25</v>
      </c>
      <c r="BY26" s="131"/>
      <c r="BZ26" s="132">
        <f>SUM(BZ27:BZ58)</f>
        <v>313313103.75</v>
      </c>
      <c r="CA26" s="132">
        <f>SUM(CA27:CA58)</f>
        <v>11353245.96875</v>
      </c>
      <c r="CB26" s="137">
        <f>100*(BZ26-(BZ26-CA26))/(BZ26-CA26)</f>
        <v>3.7598527341255665</v>
      </c>
      <c r="CC26" s="131"/>
      <c r="CD26" s="133">
        <f>SUM(CD27:CD58)</f>
        <v>235329181</v>
      </c>
      <c r="CE26" s="133">
        <f>SUM(CE27:CE58)</f>
        <v>1029630</v>
      </c>
      <c r="CF26" s="141">
        <f>100*(CD26-(CD26-CE26))/(CD26-CE26)</f>
        <v>0.43945026595462833</v>
      </c>
      <c r="CG26" s="131"/>
      <c r="CH26" s="134">
        <f>SUM(CH27:CH58)</f>
        <v>32622544.34</v>
      </c>
      <c r="CI26" s="134">
        <f>SUM(CI27:CI58)</f>
        <v>9088323.02734375</v>
      </c>
      <c r="CJ26" s="140">
        <f>100*(CH26-(CH26-CI26))/(CH26-CI26)</f>
        <v>38.617479229942589</v>
      </c>
      <c r="CK26" s="134">
        <f t="shared" ref="CK26:CN26" si="43">SUM(CK27:CK58)</f>
        <v>0</v>
      </c>
      <c r="CL26" s="134">
        <f t="shared" si="43"/>
        <v>209574.78</v>
      </c>
      <c r="CM26" s="134">
        <f t="shared" si="43"/>
        <v>25534603.93359375</v>
      </c>
      <c r="CN26" s="134">
        <f t="shared" si="43"/>
        <v>55731007.046875</v>
      </c>
      <c r="CO26" s="131"/>
      <c r="CP26" s="135">
        <f>SUM(CP27:CP58)</f>
        <v>37847199</v>
      </c>
      <c r="CQ26" s="135">
        <f>SUM(CQ27:CQ58)</f>
        <v>951016</v>
      </c>
      <c r="CR26" s="139">
        <f>100*(CP26-(CP26-CQ26))/(CP26-CQ26)</f>
        <v>2.5775457585951371</v>
      </c>
      <c r="CS26" s="131"/>
      <c r="CT26" s="136">
        <f>SUM(CT27:CT58)</f>
        <v>7514180</v>
      </c>
      <c r="CU26" s="136">
        <f>SUM(CU27:CU58)</f>
        <v>284277</v>
      </c>
      <c r="CV26" s="138">
        <f>100*(CT26-(CT26-CU26))/(CT26-CU26)</f>
        <v>3.931961466149684</v>
      </c>
      <c r="CW26" s="2"/>
    </row>
    <row r="27" spans="1:101" ht="36" customHeight="1" x14ac:dyDescent="0.35">
      <c r="A27" s="46">
        <f>VLOOKUP($BS27,'LIST SD CTC BY AUN'!$A$2:$E$10000,2,FALSE)</f>
        <v>15</v>
      </c>
      <c r="B27" s="46"/>
      <c r="C27" s="190">
        <f>IF($BR27=1,VLOOKUP(C$20*10000+$A27,'DATA - FAD'!$A$2:$AAA$45000,C$3,FALSE)*1000000,0)</f>
        <v>38718.678057193756</v>
      </c>
      <c r="D27" s="190">
        <f>IF($BR27=1,VLOOKUP(D$20*10000+$A27,'DATA - FAD'!$A$2:$AAA$45000,D$3,FALSE)*1000000,0)</f>
        <v>7952.6454210281372</v>
      </c>
      <c r="E27" s="190">
        <f>IF($BR27=1,VLOOKUP(E$20*10000+$A27,'DATA - FAD'!$A$2:$AAA$45000,E$3,FALSE)*1000000,0)</f>
        <v>2534.3848392367363</v>
      </c>
      <c r="F27" s="190">
        <f>IF($BR27=1,VLOOKUP(F$20*10000+$A27,'DATA - FAD'!$A$2:$AAA$45000,F$3,FALSE)*1000000,0)</f>
        <v>14362.115412950516</v>
      </c>
      <c r="G27" s="190">
        <f>IF($BR27=1,VLOOKUP(G$20*10000+$A27,'DATA - FAD'!$A$2:$AAA$45000,G$3,FALSE)*1000000,0)</f>
        <v>-5.1450001592456829</v>
      </c>
      <c r="H27" s="190">
        <f>IF($BR27=1,VLOOKUP(H$20*10000+$A27,'DATA - FAD'!$A$2:$AAA$45000,H$3,FALSE)*1000000,0)</f>
        <v>36352.99950838089</v>
      </c>
      <c r="I27" s="190">
        <f>IF($BR27=1,VLOOKUP(I$20*10000+$A27,'DATA - FAD'!$A$2:$AAA$45000,I$3,FALSE)*1000000,0)</f>
        <v>72363.995015621185</v>
      </c>
      <c r="J27" s="190">
        <f>IF($BR27=1,VLOOKUP(J$20*10000+$A27,'DATA - FAD'!$A$2:$AAA$45000,J$3,FALSE)*1000000,0)</f>
        <v>157908.99097919464</v>
      </c>
      <c r="K27" s="190">
        <f>IF($BR27=1,VLOOKUP(K$20*10000+$A27,'DATA - FAD'!$A$2:$AAA$45000,K$3,FALSE)*1000000,0)</f>
        <v>45925.002545118332</v>
      </c>
      <c r="L27" s="190">
        <f>IF($BR27=1,VLOOKUP(L$20*10000+$A27,'DATA - FAD'!$A$2:$AAA$45000,L$3,FALSE)*1000000,0)</f>
        <v>62240.004539489746</v>
      </c>
      <c r="M27" s="38">
        <f>IF($BR27=1,VLOOKUP($BS27,data!$A$2:$AAA$45000,M$3,FALSE),"")</f>
        <v>60497</v>
      </c>
      <c r="N27" s="46"/>
      <c r="P27" s="190">
        <f>IF($BR27=1,VLOOKUP(P$20*10000+$A27,'DATA - FAD'!$A$2:$AAA$45000,P$3,FALSE)*1000000,0)</f>
        <v>27305.750176310539</v>
      </c>
      <c r="Q27" s="190">
        <f>IF($BR27=1,VLOOKUP(Q$20*10000+$A27,'DATA - FAD'!$A$2:$AAA$45000,Q$3,FALSE)*1000000,0)</f>
        <v>12035.124935209751</v>
      </c>
      <c r="R27" s="190">
        <f>IF($BR27=1,VLOOKUP(R$20*10000+$A27,'DATA - FAD'!$A$2:$AAA$45000,R$3,FALSE)*1000000,0)</f>
        <v>911.12498193979263</v>
      </c>
      <c r="S27" s="190">
        <f>IF($BR27=1,VLOOKUP(S$20*10000+$A27,'DATA - FAD'!$A$2:$AAA$45000,S$3,FALSE)*1000000,0)</f>
        <v>12790.375389158726</v>
      </c>
      <c r="T27" s="190">
        <f>IF($BR27=1,VLOOKUP(T$20*10000+$A27,'DATA - FAD'!$A$2:$AAA$45000,T$3,FALSE)*1000000,0)</f>
        <v>-0.37500001326407073</v>
      </c>
      <c r="U27" s="190">
        <f>IF($BR27=1,VLOOKUP(U$20*10000+$A27,'DATA - FAD'!$A$2:$AAA$45000,U$3,FALSE)*1000000,0)</f>
        <v>34637.998789548874</v>
      </c>
      <c r="V27" s="190">
        <f>IF($BR27=1,VLOOKUP(V$20*10000+$A27,'DATA - FAD'!$A$2:$AAA$45000,V$3,FALSE)*1000000,0)</f>
        <v>64949.996769428253</v>
      </c>
      <c r="W27" s="190">
        <f>IF($BR27=1,VLOOKUP(W$20*10000+$A27,'DATA - FAD'!$A$2:$AAA$45000,W$3,FALSE)*1000000,0)</f>
        <v>157474.99465942383</v>
      </c>
      <c r="X27" s="190">
        <f>IF($BR27=1,VLOOKUP(X$20*10000+$A27,'DATA - FAD'!$A$2:$AAA$45000,X$3,FALSE)*1000000,0)</f>
        <v>32512.001693248749</v>
      </c>
      <c r="Y27" s="190">
        <f>IF($BR27=1,VLOOKUP(Y$20*10000+$A27,'DATA - FAD'!$A$2:$AAA$45000,Y$3,FALSE)*1000000,0)</f>
        <v>10071.000084280968</v>
      </c>
      <c r="Z27" s="38">
        <f>IF($BR27=1,VLOOKUP($BS27,data!$A$2:$AAA$45000,Z$3,FALSE),"")</f>
        <v>9264</v>
      </c>
      <c r="AA27" s="185"/>
      <c r="AB27" s="185"/>
      <c r="AC27" s="190">
        <f>IF($BR27=1,VLOOKUP(AC$20*10000+$A27,'DATA - FAD'!$A$2:$AAA$45000,AC$3,FALSE)*1000000,0)</f>
        <v>9965.9999832510948</v>
      </c>
      <c r="AD27" s="190">
        <f>IF($BR27=1,VLOOKUP(AD$20*10000+$A27,'DATA - FAD'!$A$2:$AAA$45000,AD$3,FALSE)*1000000,0)</f>
        <v>-4982.9999916255474</v>
      </c>
      <c r="AE27" s="190">
        <f>IF($BR27=1,VLOOKUP(AE$20*10000+$A27,'DATA - FAD'!$A$2:$AAA$45000,AE$3,FALSE)*1000000,0)</f>
        <v>0</v>
      </c>
      <c r="AF27" s="190">
        <f>IF($BR27=1,VLOOKUP(AF$20*10000+$A27,'DATA - FAD'!$A$2:$AAA$45000,AF$3,FALSE)*1000000,0)</f>
        <v>0</v>
      </c>
      <c r="AG27" s="190">
        <f>IF($BR27=1,VLOOKUP(AG$20*10000+$A27,'DATA - FAD'!$A$2:$AAA$45000,AG$3,FALSE)*1000000,0)</f>
        <v>0</v>
      </c>
      <c r="AH27" s="190">
        <f>IF($BR27=1,VLOOKUP(AH$20*10000+$A27,'DATA - FAD'!$A$2:$AAA$45000,AH$3,FALSE)*1000000,0)</f>
        <v>0</v>
      </c>
      <c r="AI27" s="190">
        <f>IF($BR27=1,VLOOKUP(AI$20*10000+$A27,'DATA - FAD'!$A$2:$AAA$45000,AI$3,FALSE)*1000000,0)</f>
        <v>0</v>
      </c>
      <c r="AJ27" s="190">
        <f>IF($BR27=1,VLOOKUP(AJ$20*10000+$A27,'DATA - FAD'!$A$2:$AAA$45000,AJ$3,FALSE)*1000000,0)</f>
        <v>0</v>
      </c>
      <c r="AK27" s="190">
        <f>IF($BR27=1,VLOOKUP(AK$20*10000+$A27,'DATA - FAD'!$A$2:$AAA$45000,AK$3,FALSE)*1000000,0)</f>
        <v>0</v>
      </c>
      <c r="AL27" s="190">
        <f>IF($BR27=1,VLOOKUP(AL$20*10000+$A27,'DATA - FAD'!$A$2:$AAA$45000,AL$3,FALSE)*1000000,0)</f>
        <v>50000.00074505806</v>
      </c>
      <c r="AM27" s="38">
        <f>IF($BR27=1,VLOOKUP($BS27,data!$A$2:$AAA$45000,AM$3,FALSE),"")</f>
        <v>50000</v>
      </c>
      <c r="AN27" s="185"/>
      <c r="AO27" s="185"/>
      <c r="AP27" s="190">
        <f>IF($BR27=1,VLOOKUP(AP$20*10000+$A27,'DATA - FAD'!$A$2:$AAA$45000,AP$3,FALSE)*1000000,0)</f>
        <v>1446.9299931079149</v>
      </c>
      <c r="AQ27" s="190">
        <f>IF($BR27=1,VLOOKUP(AQ$20*10000+$A27,'DATA - FAD'!$A$2:$AAA$45000,AQ$3,FALSE)*1000000,0)</f>
        <v>900.52001178264618</v>
      </c>
      <c r="AR27" s="190">
        <f>IF($BR27=1,VLOOKUP(AR$20*10000+$A27,'DATA - FAD'!$A$2:$AAA$45000,AR$3,FALSE)*1000000,0)</f>
        <v>1623.2599737122655</v>
      </c>
      <c r="AS27" s="190">
        <f>IF($BR27=1,VLOOKUP(AS$20*10000+$A27,'DATA - FAD'!$A$2:$AAA$45000,AS$3,FALSE)*1000000,0)</f>
        <v>1571.74002379179</v>
      </c>
      <c r="AT27" s="190">
        <f>IF($BR27=1,VLOOKUP(AT$20*10000+$A27,'DATA - FAD'!$A$2:$AAA$45000,AT$3,FALSE)*1000000,0)</f>
        <v>-4.7700000322947744</v>
      </c>
      <c r="AU27" s="190">
        <f>IF($BR27=1,VLOOKUP(AU$20*10000+$A27,'DATA - FAD'!$A$2:$AAA$45000,AU$3,FALSE)*1000000,0)</f>
        <v>1715.000020340085</v>
      </c>
      <c r="AV27" s="190">
        <f>IF($BR27=1,VLOOKUP(AV$20*10000+$A27,'DATA - FAD'!$A$2:$AAA$45000,AV$3,FALSE)*1000000,0)</f>
        <v>7414.0001088380814</v>
      </c>
      <c r="AW27" s="190">
        <f>IF($BR27=1,VLOOKUP(AW$20*10000+$A27,'DATA - FAD'!$A$2:$AAA$45000,AW$3,FALSE)*1000000,0)</f>
        <v>433.99998685345054</v>
      </c>
      <c r="AX27" s="190">
        <f>IF($BR27=1,VLOOKUP(AX$20*10000+$A27,'DATA - FAD'!$A$2:$AAA$45000,AX$3,FALSE)*1000000,0)</f>
        <v>13412.999920547009</v>
      </c>
      <c r="AY27" s="190">
        <f>IF($BR27=1,VLOOKUP(AY$20*10000+$A27,'DATA - FAD'!$A$2:$AAA$45000,AY$3,FALSE)*1000000,0)</f>
        <v>2168.9999848604202</v>
      </c>
      <c r="AZ27" s="38">
        <f>IF($BR27=1,VLOOKUP($BS27,data!$A$2:$AAA$45000,AZ$3,FALSE),"")</f>
        <v>1233</v>
      </c>
      <c r="BC27" s="190">
        <f>IF($BR27=1,VLOOKUP(BC$20*10000+$A27,'DATA - FAD'!$A$2:$AAA$45000,BC$3,FALSE)*1000000,0)</f>
        <v>0</v>
      </c>
      <c r="BD27" s="190">
        <f>IF($BR27=1,VLOOKUP(BD$20*10000+$A27,'DATA - FAD'!$A$2:$AAA$45000,BD$3,FALSE)*1000000,0)</f>
        <v>0</v>
      </c>
      <c r="BE27" s="190">
        <f>IF($BR27=1,VLOOKUP(BE$20*10000+$A27,'DATA - FAD'!$A$2:$AAA$45000,BE$3,FALSE)*1000000,0)</f>
        <v>0</v>
      </c>
      <c r="BF27" s="190">
        <f>IF($BR27=1,VLOOKUP(BF$20*10000+$A27,'DATA - FAD'!$A$2:$AAA$45000,BF$3,FALSE)*1000000,0)</f>
        <v>0</v>
      </c>
      <c r="BG27" s="190">
        <f>IF($BR27=1,VLOOKUP(BG$20*10000+$A27,'DATA - FAD'!$A$2:$AAA$45000,BG$3,FALSE)*1000000,0)</f>
        <v>0</v>
      </c>
      <c r="BH27" s="190">
        <f>IF($BR27=1,VLOOKUP(BH$20*10000+$A27,'DATA - FAD'!$A$2:$AAA$45000,BH$3,FALSE)*1000000,0)</f>
        <v>0</v>
      </c>
      <c r="BI27" s="190">
        <f>IF($BR27=1,VLOOKUP(BI$20*10000+$A27,'DATA - FAD'!$A$2:$AAA$45000,BI$3,FALSE)*1000000,0)</f>
        <v>0</v>
      </c>
      <c r="BJ27" s="190">
        <f>IF($BR27=1,VLOOKUP(BJ$20*10000+$A27,'DATA - FAD'!$A$2:$AAA$45000,BJ$3,FALSE)*1000000,0)</f>
        <v>0</v>
      </c>
      <c r="BK27" s="190">
        <f>IF($BR27=1,VLOOKUP(BK$20*10000+$A27,'DATA - FAD'!$A$2:$AAA$45000,BK$3,FALSE)*1000000,0)</f>
        <v>0</v>
      </c>
      <c r="BL27" s="190">
        <f>IF($BR27=1,VLOOKUP(BL$20*10000+$A27,'DATA - FAD'!$A$2:$AAA$45000,BL$3,FALSE)*1000000,0)</f>
        <v>0</v>
      </c>
      <c r="BM27" s="38">
        <f>IF($BR27=1,VLOOKUP($BS27,data!$A$2:$AAA$45000,BM$3,FALSE),"")</f>
        <v>0</v>
      </c>
      <c r="BO27" s="32" t="s">
        <v>843</v>
      </c>
      <c r="BP27" s="32">
        <f>VLOOKUP(BO27,KEY!$AC$2:$AD$49,2,FALSE)</f>
        <v>3</v>
      </c>
      <c r="BQ27" s="32">
        <v>1</v>
      </c>
      <c r="BR27" s="32">
        <f>IF($BQ$20-BQ27&gt;=0,1,0)</f>
        <v>1</v>
      </c>
      <c r="BS27" s="56">
        <f>IF($BR27=1,VLOOKUP($BR$20,'CROSSWALK Senate to AUN'!$A$2:$AH$45000,$BP27,FALSE),"")</f>
        <v>109530304</v>
      </c>
      <c r="BT27" s="32"/>
      <c r="BU27" s="32"/>
      <c r="BV27" s="32"/>
      <c r="BW27" s="2"/>
      <c r="BX27" s="31" t="str">
        <f>IF($BR27=1,VLOOKUP($BS27,data!$A$2:$AAA$45000,BX$3,FALSE),"")</f>
        <v>Austin Area SD</v>
      </c>
      <c r="BY27" s="2"/>
      <c r="BZ27" s="4">
        <f>IF($BR27=1,VLOOKUP($BS27,data!$A$2:$AAA$45000,BZ$3,FALSE),"")</f>
        <v>2107508</v>
      </c>
      <c r="CA27" s="4">
        <f>IF($BR27=1,VLOOKUP($BS27,data!$A$2:$AAA$45000,CA$3,FALSE),"")</f>
        <v>60497</v>
      </c>
      <c r="CB27" s="79">
        <f>IF($BR27=1,VLOOKUP($BS27,data!$A$2:$AAA$45000,CB$3,FALSE),"")</f>
        <v>2.9553823471069336</v>
      </c>
      <c r="CC27" s="2"/>
      <c r="CD27" s="25">
        <f>IF($BR27=1,VLOOKUP($BS27,data!$A$2:$AAA$45000,CD$3,FALSE),"")</f>
        <v>1800437</v>
      </c>
      <c r="CE27" s="25">
        <f>IF($BR27=1,VLOOKUP($BS27,data!$A$2:$AAA$45000,CE$3,FALSE),"")</f>
        <v>9264</v>
      </c>
      <c r="CF27" s="68">
        <f>IF($BR27=1,VLOOKUP($BS27,data!$A$2:$AAA$45000,CF$3,FALSE),"")</f>
        <v>0.51720297336578369</v>
      </c>
      <c r="CG27" s="2"/>
      <c r="CH27" s="26">
        <f>IF($BR27=1,VLOOKUP($BS27,data!$A$2:$AAA$45000,CH$3,FALSE),"")</f>
        <v>134565</v>
      </c>
      <c r="CI27" s="26">
        <f>IF($BR27=1,VLOOKUP($BS27,data!$A$2:$AAA$45000,CI$3,FALSE),"")</f>
        <v>50000</v>
      </c>
      <c r="CJ27" s="27">
        <f>IF($BR27=1,VLOOKUP($BS27,data!$A$2:$AAA$45000,CJ$3,FALSE),"")</f>
        <v>59.126117706298828</v>
      </c>
      <c r="CK27" s="26">
        <f>IF($BR27=1,VLOOKUP($BS27,data!$A$2:$AAA$45000,CK$3,FALSE),"")</f>
        <v>0</v>
      </c>
      <c r="CL27" s="26">
        <f>IF($BR27=1,VLOOKUP($BS27,data!$A$2:$AAA$45000,CL$3,FALSE),"")</f>
        <v>50000</v>
      </c>
      <c r="CM27" s="26">
        <f>IF($BR27=1,VLOOKUP($BS27,data!$A$2:$AAA$45000,CM$3,FALSE),"")</f>
        <v>0</v>
      </c>
      <c r="CN27" s="26">
        <f>IF($BR27=1,VLOOKUP($BS27,data!$A$2:$AAA$45000,CN$3,FALSE),"")</f>
        <v>0</v>
      </c>
      <c r="CO27" s="2"/>
      <c r="CP27" s="35">
        <f>IF($BR27=1,VLOOKUP($BS27,data!$A$2:$AAA$45000,CP$3,FALSE),"")</f>
        <v>172506</v>
      </c>
      <c r="CQ27" s="35">
        <f>IF($BR27=1,VLOOKUP($BS27,data!$A$2:$AAA$45000,CQ$3,FALSE),"")</f>
        <v>1233</v>
      </c>
      <c r="CR27" s="36">
        <f>IF($BR27=1,VLOOKUP($BS27,data!$A$2:$AAA$45000,CR$3,FALSE),"")</f>
        <v>0.70000000000000007</v>
      </c>
      <c r="CS27" s="2"/>
      <c r="CT27" s="71">
        <f>IF($BR27=1,VLOOKUP($BS27,data!$A$2:$AAA$45000,CT$3,FALSE),"")</f>
        <v>0</v>
      </c>
      <c r="CU27" s="71">
        <f>IF($BR27=1,VLOOKUP($BS27,data!$A$2:$AAA$45000,CU$3,FALSE),"")</f>
        <v>0</v>
      </c>
      <c r="CV27" s="70">
        <f>IF($BR27=1,VLOOKUP($BS27,data!$A$2:$AAA$45000,CV$3,FALSE),"")</f>
        <v>0</v>
      </c>
      <c r="CW27" s="2"/>
    </row>
    <row r="28" spans="1:101" ht="36" customHeight="1" x14ac:dyDescent="0.35">
      <c r="A28" s="46">
        <f>VLOOKUP($BS28,'LIST SD CTC BY AUN'!$A$2:$E$10000,2,FALSE)</f>
        <v>19</v>
      </c>
      <c r="B28" s="46"/>
      <c r="C28" s="190">
        <f>IF($BR28=1,VLOOKUP(C$20*10000+$A28,'DATA - FAD'!$A$2:$AAA$45000,C$3,FALSE)*1000000,0)</f>
        <v>157545.34304141998</v>
      </c>
      <c r="D28" s="190">
        <f>IF($BR28=1,VLOOKUP(D$20*10000+$A28,'DATA - FAD'!$A$2:$AAA$45000,D$3,FALSE)*1000000,0)</f>
        <v>107374.54146146774</v>
      </c>
      <c r="E28" s="190">
        <f>IF($BR28=1,VLOOKUP(E$20*10000+$A28,'DATA - FAD'!$A$2:$AAA$45000,E$3,FALSE)*1000000,0)</f>
        <v>112600.78102350235</v>
      </c>
      <c r="F28" s="190">
        <f>IF($BR28=1,VLOOKUP(F$20*10000+$A28,'DATA - FAD'!$A$2:$AAA$45000,F$3,FALSE)*1000000,0)</f>
        <v>134873.98624420166</v>
      </c>
      <c r="G28" s="190">
        <f>IF($BR28=1,VLOOKUP(G$20*10000+$A28,'DATA - FAD'!$A$2:$AAA$45000,G$3,FALSE)*1000000,0)</f>
        <v>5142.0801319181919</v>
      </c>
      <c r="H28" s="190">
        <f>IF($BR28=1,VLOOKUP(H$20*10000+$A28,'DATA - FAD'!$A$2:$AAA$45000,H$3,FALSE)*1000000,0)</f>
        <v>207245.48399448395</v>
      </c>
      <c r="I28" s="190">
        <f>IF($BR28=1,VLOOKUP(I$20*10000+$A28,'DATA - FAD'!$A$2:$AAA$45000,I$3,FALSE)*1000000,0)</f>
        <v>714473.54555130005</v>
      </c>
      <c r="J28" s="190">
        <f>IF($BR28=1,VLOOKUP(J$20*10000+$A28,'DATA - FAD'!$A$2:$AAA$45000,J$3,FALSE)*1000000,0)</f>
        <v>611409.42573547363</v>
      </c>
      <c r="K28" s="190">
        <f>IF($BR28=1,VLOOKUP(K$20*10000+$A28,'DATA - FAD'!$A$2:$AAA$45000,K$3,FALSE)*1000000,0)</f>
        <v>307906.8660736084</v>
      </c>
      <c r="L28" s="190">
        <f>IF($BR28=1,VLOOKUP(L$20*10000+$A28,'DATA - FAD'!$A$2:$AAA$45000,L$3,FALSE)*1000000,0)</f>
        <v>178184.98611450195</v>
      </c>
      <c r="M28" s="38">
        <f>IF($BR28=1,VLOOKUP($BS28,data!$A$2:$AAA$45000,M$3,FALSE),"")</f>
        <v>153714</v>
      </c>
      <c r="N28" s="46"/>
      <c r="P28" s="190">
        <f>IF($BR28=1,VLOOKUP(P$20*10000+$A28,'DATA - FAD'!$A$2:$AAA$45000,P$3,FALSE)*1000000,0)</f>
        <v>145025.99835395813</v>
      </c>
      <c r="Q28" s="190">
        <f>IF($BR28=1,VLOOKUP(Q$20*10000+$A28,'DATA - FAD'!$A$2:$AAA$45000,Q$3,FALSE)*1000000,0)</f>
        <v>96184.998750686646</v>
      </c>
      <c r="R28" s="190">
        <f>IF($BR28=1,VLOOKUP(R$20*10000+$A28,'DATA - FAD'!$A$2:$AAA$45000,R$3,FALSE)*1000000,0)</f>
        <v>93872.003257274628</v>
      </c>
      <c r="S28" s="190">
        <f>IF($BR28=1,VLOOKUP(S$20*10000+$A28,'DATA - FAD'!$A$2:$AAA$45000,S$3,FALSE)*1000000,0)</f>
        <v>72744.503617286682</v>
      </c>
      <c r="T28" s="190">
        <f>IF($BR28=1,VLOOKUP(T$20*10000+$A28,'DATA - FAD'!$A$2:$AAA$45000,T$3,FALSE)*1000000,0)</f>
        <v>-4.9999998736893758</v>
      </c>
      <c r="U28" s="190">
        <f>IF($BR28=1,VLOOKUP(U$20*10000+$A28,'DATA - FAD'!$A$2:$AAA$45000,U$3,FALSE)*1000000,0)</f>
        <v>193095.99697589874</v>
      </c>
      <c r="V28" s="190">
        <f>IF($BR28=1,VLOOKUP(V$20*10000+$A28,'DATA - FAD'!$A$2:$AAA$45000,V$3,FALSE)*1000000,0)</f>
        <v>581519.00768280029</v>
      </c>
      <c r="W28" s="190">
        <f>IF($BR28=1,VLOOKUP(W$20*10000+$A28,'DATA - FAD'!$A$2:$AAA$45000,W$3,FALSE)*1000000,0)</f>
        <v>527094.00653839111</v>
      </c>
      <c r="X28" s="190">
        <f>IF($BR28=1,VLOOKUP(X$20*10000+$A28,'DATA - FAD'!$A$2:$AAA$45000,X$3,FALSE)*1000000,0)</f>
        <v>219169.0057516098</v>
      </c>
      <c r="Y28" s="190">
        <f>IF($BR28=1,VLOOKUP(Y$20*10000+$A28,'DATA - FAD'!$A$2:$AAA$45000,Y$3,FALSE)*1000000,0)</f>
        <v>80257.996916770935</v>
      </c>
      <c r="Z28" s="38">
        <f>IF($BR28=1,VLOOKUP($BS28,data!$A$2:$AAA$45000,Z$3,FALSE),"")</f>
        <v>52327</v>
      </c>
      <c r="AA28" s="185"/>
      <c r="AB28" s="185"/>
      <c r="AC28" s="190">
        <f>IF($BR28=1,VLOOKUP(AC$20*10000+$A28,'DATA - FAD'!$A$2:$AAA$45000,AC$3,FALSE)*1000000,0)</f>
        <v>0</v>
      </c>
      <c r="AD28" s="190">
        <f>IF($BR28=1,VLOOKUP(AD$20*10000+$A28,'DATA - FAD'!$A$2:$AAA$45000,AD$3,FALSE)*1000000,0)</f>
        <v>0</v>
      </c>
      <c r="AE28" s="190">
        <f>IF($BR28=1,VLOOKUP(AE$20*10000+$A28,'DATA - FAD'!$A$2:$AAA$45000,AE$3,FALSE)*1000000,0)</f>
        <v>0</v>
      </c>
      <c r="AF28" s="190">
        <f>IF($BR28=1,VLOOKUP(AF$20*10000+$A28,'DATA - FAD'!$A$2:$AAA$45000,AF$3,FALSE)*1000000,0)</f>
        <v>0</v>
      </c>
      <c r="AG28" s="190">
        <f>IF($BR28=1,VLOOKUP(AG$20*10000+$A28,'DATA - FAD'!$A$2:$AAA$45000,AG$3,FALSE)*1000000,0)</f>
        <v>0</v>
      </c>
      <c r="AH28" s="190">
        <f>IF($BR28=1,VLOOKUP(AH$20*10000+$A28,'DATA - FAD'!$A$2:$AAA$45000,AH$3,FALSE)*1000000,0)</f>
        <v>0</v>
      </c>
      <c r="AI28" s="190">
        <f>IF($BR28=1,VLOOKUP(AI$20*10000+$A28,'DATA - FAD'!$A$2:$AAA$45000,AI$3,FALSE)*1000000,0)</f>
        <v>0</v>
      </c>
      <c r="AJ28" s="190">
        <f>IF($BR28=1,VLOOKUP(AJ$20*10000+$A28,'DATA - FAD'!$A$2:$AAA$45000,AJ$3,FALSE)*1000000,0)</f>
        <v>0</v>
      </c>
      <c r="AK28" s="190">
        <f>IF($BR28=1,VLOOKUP(AK$20*10000+$A28,'DATA - FAD'!$A$2:$AAA$45000,AK$3,FALSE)*1000000,0)</f>
        <v>0</v>
      </c>
      <c r="AL28" s="190">
        <f>IF($BR28=1,VLOOKUP(AL$20*10000+$A28,'DATA - FAD'!$A$2:$AAA$45000,AL$3,FALSE)*1000000,0)</f>
        <v>50000.00074505806</v>
      </c>
      <c r="AM28" s="38">
        <f>IF($BR28=1,VLOOKUP($BS28,data!$A$2:$AAA$45000,AM$3,FALSE),"")</f>
        <v>50000</v>
      </c>
      <c r="AN28" s="185"/>
      <c r="AO28" s="185"/>
      <c r="AP28" s="190">
        <f>IF($BR28=1,VLOOKUP(AP$20*10000+$A28,'DATA - FAD'!$A$2:$AAA$45000,AP$3,FALSE)*1000000,0)</f>
        <v>29610.119760036469</v>
      </c>
      <c r="AQ28" s="190">
        <f>IF($BR28=1,VLOOKUP(AQ$20*10000+$A28,'DATA - FAD'!$A$2:$AAA$45000,AQ$3,FALSE)*1000000,0)</f>
        <v>21198.630332946777</v>
      </c>
      <c r="AR28" s="190">
        <f>IF($BR28=1,VLOOKUP(AR$20*10000+$A28,'DATA - FAD'!$A$2:$AAA$45000,AR$3,FALSE)*1000000,0)</f>
        <v>17299.000173807144</v>
      </c>
      <c r="AS28" s="190">
        <f>IF($BR28=1,VLOOKUP(AS$20*10000+$A28,'DATA - FAD'!$A$2:$AAA$45000,AS$3,FALSE)*1000000,0)</f>
        <v>44074.930250644684</v>
      </c>
      <c r="AT28" s="190">
        <f>IF($BR28=1,VLOOKUP(AT$20*10000+$A28,'DATA - FAD'!$A$2:$AAA$45000,AT$3,FALSE)*1000000,0)</f>
        <v>-58.689998695626855</v>
      </c>
      <c r="AU28" s="190">
        <f>IF($BR28=1,VLOOKUP(AU$20*10000+$A28,'DATA - FAD'!$A$2:$AAA$45000,AU$3,FALSE)*1000000,0)</f>
        <v>40494.531393051147</v>
      </c>
      <c r="AV28" s="190">
        <f>IF($BR28=1,VLOOKUP(AV$20*10000+$A28,'DATA - FAD'!$A$2:$AAA$45000,AV$3,FALSE)*1000000,0)</f>
        <v>127860.60571670532</v>
      </c>
      <c r="AW28" s="190">
        <f>IF($BR28=1,VLOOKUP(AW$20*10000+$A28,'DATA - FAD'!$A$2:$AAA$45000,AW$3,FALSE)*1000000,0)</f>
        <v>51087.010651826859</v>
      </c>
      <c r="AX28" s="190">
        <f>IF($BR28=1,VLOOKUP(AX$20*10000+$A28,'DATA - FAD'!$A$2:$AAA$45000,AX$3,FALSE)*1000000,0)</f>
        <v>104891.18099212646</v>
      </c>
      <c r="AY28" s="190">
        <f>IF($BR28=1,VLOOKUP(AY$20*10000+$A28,'DATA - FAD'!$A$2:$AAA$45000,AY$3,FALSE)*1000000,0)</f>
        <v>35565.998405218124</v>
      </c>
      <c r="AZ28" s="38">
        <f>IF($BR28=1,VLOOKUP($BS28,data!$A$2:$AAA$45000,AZ$3,FALSE),"")</f>
        <v>56096</v>
      </c>
      <c r="BC28" s="190">
        <f>IF($BR28=1,VLOOKUP(BC$20*10000+$A28,'DATA - FAD'!$A$2:$AAA$45000,BC$3,FALSE)*1000000,0)</f>
        <v>-17090.769484639168</v>
      </c>
      <c r="BD28" s="190">
        <f>IF($BR28=1,VLOOKUP(BD$20*10000+$A28,'DATA - FAD'!$A$2:$AAA$45000,BD$3,FALSE)*1000000,0)</f>
        <v>-10009.090416133404</v>
      </c>
      <c r="BE28" s="190">
        <f>IF($BR28=1,VLOOKUP(BE$20*10000+$A28,'DATA - FAD'!$A$2:$AAA$45000,BE$3,FALSE)*1000000,0)</f>
        <v>1429.7800371423364</v>
      </c>
      <c r="BF28" s="190">
        <f>IF($BR28=1,VLOOKUP(BF$20*10000+$A28,'DATA - FAD'!$A$2:$AAA$45000,BF$3,FALSE)*1000000,0)</f>
        <v>18054.550513625145</v>
      </c>
      <c r="BG28" s="190">
        <f>IF($BR28=1,VLOOKUP(BG$20*10000+$A28,'DATA - FAD'!$A$2:$AAA$45000,BG$3,FALSE)*1000000,0)</f>
        <v>5205.7700231671333</v>
      </c>
      <c r="BH28" s="190">
        <f>IF($BR28=1,VLOOKUP(BH$20*10000+$A28,'DATA - FAD'!$A$2:$AAA$45000,BH$3,FALSE)*1000000,0)</f>
        <v>-26345.04996240139</v>
      </c>
      <c r="BI28" s="190">
        <f>IF($BR28=1,VLOOKUP(BI$20*10000+$A28,'DATA - FAD'!$A$2:$AAA$45000,BI$3,FALSE)*1000000,0)</f>
        <v>5093.9400680363178</v>
      </c>
      <c r="BJ28" s="190">
        <f>IF($BR28=1,VLOOKUP(BJ$20*10000+$A28,'DATA - FAD'!$A$2:$AAA$45000,BJ$3,FALSE)*1000000,0)</f>
        <v>33228.389918804169</v>
      </c>
      <c r="BK28" s="190">
        <f>IF($BR28=1,VLOOKUP(BK$20*10000+$A28,'DATA - FAD'!$A$2:$AAA$45000,BK$3,FALSE)*1000000,0)</f>
        <v>-16153.329983353615</v>
      </c>
      <c r="BL28" s="190">
        <f>IF($BR28=1,VLOOKUP(BL$20*10000+$A28,'DATA - FAD'!$A$2:$AAA$45000,BL$3,FALSE)*1000000,0)</f>
        <v>12361.000292003155</v>
      </c>
      <c r="BM28" s="38">
        <f>IF($BR28=1,VLOOKUP($BS28,data!$A$2:$AAA$45000,BM$3,FALSE),"")</f>
        <v>-4709</v>
      </c>
      <c r="BO28" s="32" t="s">
        <v>844</v>
      </c>
      <c r="BP28" s="32">
        <f>VLOOKUP(BO28,KEY!$AC$2:$AD$49,2,FALSE)</f>
        <v>4</v>
      </c>
      <c r="BQ28" s="32">
        <v>2</v>
      </c>
      <c r="BR28" s="32">
        <f t="shared" ref="BR28:BR58" si="44">IF($BQ$20-BQ28&gt;=0,1,0)</f>
        <v>1</v>
      </c>
      <c r="BS28" s="56">
        <f>IF($BR28=1,VLOOKUP($BR$20,'CROSSWALK Senate to AUN'!$A$2:$AH$45000,$BP28,FALSE),"")</f>
        <v>110141003</v>
      </c>
      <c r="BT28" s="32"/>
      <c r="BU28" s="32"/>
      <c r="BV28" s="32"/>
      <c r="BW28" s="2"/>
      <c r="BX28" s="118" t="str">
        <f>IF($BR28=1,VLOOKUP($BS28,data!$A$2:$AAA$45000,BX$3,FALSE),"")</f>
        <v>Bald Eagle Area SD</v>
      </c>
      <c r="BY28" s="119"/>
      <c r="BZ28" s="120">
        <f>IF($BR28=1,VLOOKUP($BS28,data!$A$2:$AAA$45000,BZ$3,FALSE),"")</f>
        <v>12240849</v>
      </c>
      <c r="CA28" s="120">
        <f>IF($BR28=1,VLOOKUP($BS28,data!$A$2:$AAA$45000,CA$3,FALSE),"")</f>
        <v>153714</v>
      </c>
      <c r="CB28" s="121">
        <f>IF($BR28=1,VLOOKUP($BS28,data!$A$2:$AAA$45000,CB$3,FALSE),"")</f>
        <v>1.2717157602310181</v>
      </c>
      <c r="CC28" s="119"/>
      <c r="CD28" s="122">
        <f>IF($BR28=1,VLOOKUP($BS28,data!$A$2:$AAA$45000,CD$3,FALSE),"")</f>
        <v>10019721</v>
      </c>
      <c r="CE28" s="122">
        <f>IF($BR28=1,VLOOKUP($BS28,data!$A$2:$AAA$45000,CE$3,FALSE),"")</f>
        <v>52327</v>
      </c>
      <c r="CF28" s="123">
        <f>IF($BR28=1,VLOOKUP($BS28,data!$A$2:$AAA$45000,CF$3,FALSE),"")</f>
        <v>0.52498173713684082</v>
      </c>
      <c r="CG28" s="119"/>
      <c r="CH28" s="124">
        <f>IF($BR28=1,VLOOKUP($BS28,data!$A$2:$AAA$45000,CH$3,FALSE),"")</f>
        <v>410813</v>
      </c>
      <c r="CI28" s="124">
        <f>IF($BR28=1,VLOOKUP($BS28,data!$A$2:$AAA$45000,CI$3,FALSE),"")</f>
        <v>50000</v>
      </c>
      <c r="CJ28" s="125">
        <f>IF($BR28=1,VLOOKUP($BS28,data!$A$2:$AAA$45000,CJ$3,FALSE),"")</f>
        <v>13.857593536376953</v>
      </c>
      <c r="CK28" s="124">
        <f>IF($BR28=1,VLOOKUP($BS28,data!$A$2:$AAA$45000,CK$3,FALSE),"")</f>
        <v>0</v>
      </c>
      <c r="CL28" s="124">
        <f>IF($BR28=1,VLOOKUP($BS28,data!$A$2:$AAA$45000,CL$3,FALSE),"")</f>
        <v>50000</v>
      </c>
      <c r="CM28" s="124">
        <f>IF($BR28=1,VLOOKUP($BS28,data!$A$2:$AAA$45000,CM$3,FALSE),"")</f>
        <v>0</v>
      </c>
      <c r="CN28" s="124">
        <f>IF($BR28=1,VLOOKUP($BS28,data!$A$2:$AAA$45000,CN$3,FALSE),"")</f>
        <v>0</v>
      </c>
      <c r="CO28" s="119"/>
      <c r="CP28" s="126">
        <f>IF($BR28=1,VLOOKUP($BS28,data!$A$2:$AAA$45000,CP$3,FALSE),"")</f>
        <v>1747818</v>
      </c>
      <c r="CQ28" s="126">
        <f>IF($BR28=1,VLOOKUP($BS28,data!$A$2:$AAA$45000,CQ$3,FALSE),"")</f>
        <v>56096</v>
      </c>
      <c r="CR28" s="127">
        <f>IF($BR28=1,VLOOKUP($BS28,data!$A$2:$AAA$45000,CR$3,FALSE),"")</f>
        <v>3.3000000000000003</v>
      </c>
      <c r="CS28" s="119"/>
      <c r="CT28" s="128">
        <f>IF($BR28=1,VLOOKUP($BS28,data!$A$2:$AAA$45000,CT$3,FALSE),"")</f>
        <v>62497</v>
      </c>
      <c r="CU28" s="128">
        <f>IF($BR28=1,VLOOKUP($BS28,data!$A$2:$AAA$45000,CU$3,FALSE),"")</f>
        <v>-4709</v>
      </c>
      <c r="CV28" s="129">
        <f>IF($BR28=1,VLOOKUP($BS28,data!$A$2:$AAA$45000,CV$3,FALSE),"")</f>
        <v>-7.0068149566650391</v>
      </c>
      <c r="CW28" s="2"/>
    </row>
    <row r="29" spans="1:101" ht="36" customHeight="1" x14ac:dyDescent="0.35">
      <c r="A29" s="46">
        <f>VLOOKUP($BS29,'LIST SD CTC BY AUN'!$A$2:$E$10000,2,FALSE)</f>
        <v>25</v>
      </c>
      <c r="B29" s="46"/>
      <c r="C29" s="190">
        <f>IF($BR29=1,VLOOKUP(C$20*10000+$A29,'DATA - FAD'!$A$2:$AAA$45000,C$3,FALSE)*1000000,0)</f>
        <v>246126.81567668915</v>
      </c>
      <c r="D29" s="190">
        <f>IF($BR29=1,VLOOKUP(D$20*10000+$A29,'DATA - FAD'!$A$2:$AAA$45000,D$3,FALSE)*1000000,0)</f>
        <v>89911.587536334991</v>
      </c>
      <c r="E29" s="190">
        <f>IF($BR29=1,VLOOKUP(E$20*10000+$A29,'DATA - FAD'!$A$2:$AAA$45000,E$3,FALSE)*1000000,0)</f>
        <v>66905.573010444641</v>
      </c>
      <c r="F29" s="190">
        <f>IF($BR29=1,VLOOKUP(F$20*10000+$A29,'DATA - FAD'!$A$2:$AAA$45000,F$3,FALSE)*1000000,0)</f>
        <v>242395.04337310791</v>
      </c>
      <c r="G29" s="190">
        <f>IF($BR29=1,VLOOKUP(G$20*10000+$A29,'DATA - FAD'!$A$2:$AAA$45000,G$3,FALSE)*1000000,0)</f>
        <v>4920.8402633666992</v>
      </c>
      <c r="H29" s="190">
        <f>IF($BR29=1,VLOOKUP(H$20*10000+$A29,'DATA - FAD'!$A$2:$AAA$45000,H$3,FALSE)*1000000,0)</f>
        <v>319323.06289672852</v>
      </c>
      <c r="I29" s="190">
        <f>IF($BR29=1,VLOOKUP(I$20*10000+$A29,'DATA - FAD'!$A$2:$AAA$45000,I$3,FALSE)*1000000,0)</f>
        <v>651826.26247406006</v>
      </c>
      <c r="J29" s="190">
        <f>IF($BR29=1,VLOOKUP(J$20*10000+$A29,'DATA - FAD'!$A$2:$AAA$45000,J$3,FALSE)*1000000,0)</f>
        <v>991376.51920318604</v>
      </c>
      <c r="K29" s="190">
        <f>IF($BR29=1,VLOOKUP(K$20*10000+$A29,'DATA - FAD'!$A$2:$AAA$45000,K$3,FALSE)*1000000,0)</f>
        <v>685569.76318359375</v>
      </c>
      <c r="L29" s="190">
        <f>IF($BR29=1,VLOOKUP(L$20*10000+$A29,'DATA - FAD'!$A$2:$AAA$45000,L$3,FALSE)*1000000,0)</f>
        <v>445779.74081039429</v>
      </c>
      <c r="M29" s="38">
        <f>IF($BR29=1,VLOOKUP($BS29,data!$A$2:$AAA$45000,M$3,FALSE),"")</f>
        <v>410734.25</v>
      </c>
      <c r="N29" s="46"/>
      <c r="P29" s="190">
        <f>IF($BR29=1,VLOOKUP(P$20*10000+$A29,'DATA - FAD'!$A$2:$AAA$45000,P$3,FALSE)*1000000,0)</f>
        <v>232075.49750804901</v>
      </c>
      <c r="Q29" s="190">
        <f>IF($BR29=1,VLOOKUP(Q$20*10000+$A29,'DATA - FAD'!$A$2:$AAA$45000,Q$3,FALSE)*1000000,0)</f>
        <v>58632.999658584595</v>
      </c>
      <c r="R29" s="190">
        <f>IF($BR29=1,VLOOKUP(R$20*10000+$A29,'DATA - FAD'!$A$2:$AAA$45000,R$3,FALSE)*1000000,0)</f>
        <v>40745.999664068222</v>
      </c>
      <c r="S29" s="190">
        <f>IF($BR29=1,VLOOKUP(S$20*10000+$A29,'DATA - FAD'!$A$2:$AAA$45000,S$3,FALSE)*1000000,0)</f>
        <v>149615.00465869904</v>
      </c>
      <c r="T29" s="190">
        <f>IF($BR29=1,VLOOKUP(T$20*10000+$A29,'DATA - FAD'!$A$2:$AAA$45000,T$3,FALSE)*1000000,0)</f>
        <v>-7.0000000960135367</v>
      </c>
      <c r="U29" s="190">
        <f>IF($BR29=1,VLOOKUP(U$20*10000+$A29,'DATA - FAD'!$A$2:$AAA$45000,U$3,FALSE)*1000000,0)</f>
        <v>238692.00050830841</v>
      </c>
      <c r="V29" s="190">
        <f>IF($BR29=1,VLOOKUP(V$20*10000+$A29,'DATA - FAD'!$A$2:$AAA$45000,V$3,FALSE)*1000000,0)</f>
        <v>502025.00820159912</v>
      </c>
      <c r="W29" s="190">
        <f>IF($BR29=1,VLOOKUP(W$20*10000+$A29,'DATA - FAD'!$A$2:$AAA$45000,W$3,FALSE)*1000000,0)</f>
        <v>907077.01444625854</v>
      </c>
      <c r="X29" s="190">
        <f>IF($BR29=1,VLOOKUP(X$20*10000+$A29,'DATA - FAD'!$A$2:$AAA$45000,X$3,FALSE)*1000000,0)</f>
        <v>238925.9934425354</v>
      </c>
      <c r="Y29" s="190">
        <f>IF($BR29=1,VLOOKUP(Y$20*10000+$A29,'DATA - FAD'!$A$2:$AAA$45000,Y$3,FALSE)*1000000,0)</f>
        <v>133939.99636173248</v>
      </c>
      <c r="Z29" s="38">
        <f>IF($BR29=1,VLOOKUP($BS29,data!$A$2:$AAA$45000,Z$3,FALSE),"")</f>
        <v>68542</v>
      </c>
      <c r="AA29" s="185"/>
      <c r="AB29" s="185"/>
      <c r="AC29" s="190">
        <f>IF($BR29=1,VLOOKUP(AC$20*10000+$A29,'DATA - FAD'!$A$2:$AAA$45000,AC$3,FALSE)*1000000,0)</f>
        <v>0</v>
      </c>
      <c r="AD29" s="190">
        <f>IF($BR29=1,VLOOKUP(AD$20*10000+$A29,'DATA - FAD'!$A$2:$AAA$45000,AD$3,FALSE)*1000000,0)</f>
        <v>0</v>
      </c>
      <c r="AE29" s="190">
        <f>IF($BR29=1,VLOOKUP(AE$20*10000+$A29,'DATA - FAD'!$A$2:$AAA$45000,AE$3,FALSE)*1000000,0)</f>
        <v>0</v>
      </c>
      <c r="AF29" s="190">
        <f>IF($BR29=1,VLOOKUP(AF$20*10000+$A29,'DATA - FAD'!$A$2:$AAA$45000,AF$3,FALSE)*1000000,0)</f>
        <v>0</v>
      </c>
      <c r="AG29" s="190">
        <f>IF($BR29=1,VLOOKUP(AG$20*10000+$A29,'DATA - FAD'!$A$2:$AAA$45000,AG$3,FALSE)*1000000,0)</f>
        <v>0</v>
      </c>
      <c r="AH29" s="190">
        <f>IF($BR29=1,VLOOKUP(AH$20*10000+$A29,'DATA - FAD'!$A$2:$AAA$45000,AH$3,FALSE)*1000000,0)</f>
        <v>0</v>
      </c>
      <c r="AI29" s="190">
        <f>IF($BR29=1,VLOOKUP(AI$20*10000+$A29,'DATA - FAD'!$A$2:$AAA$45000,AI$3,FALSE)*1000000,0)</f>
        <v>0</v>
      </c>
      <c r="AJ29" s="190">
        <f>IF($BR29=1,VLOOKUP(AJ$20*10000+$A29,'DATA - FAD'!$A$2:$AAA$45000,AJ$3,FALSE)*1000000,0)</f>
        <v>0</v>
      </c>
      <c r="AK29" s="190">
        <f>IF($BR29=1,VLOOKUP(AK$20*10000+$A29,'DATA - FAD'!$A$2:$AAA$45000,AK$3,FALSE)*1000000,0)</f>
        <v>289939.93997573853</v>
      </c>
      <c r="AL29" s="190">
        <f>IF($BR29=1,VLOOKUP(AL$20*10000+$A29,'DATA - FAD'!$A$2:$AAA$45000,AL$3,FALSE)*1000000,0)</f>
        <v>289788.75279426575</v>
      </c>
      <c r="AM29" s="38">
        <f>IF($BR29=1,VLOOKUP($BS29,data!$A$2:$AAA$45000,AM$3,FALSE),"")</f>
        <v>289856.25</v>
      </c>
      <c r="AN29" s="185"/>
      <c r="AO29" s="185"/>
      <c r="AP29" s="190">
        <f>IF($BR29=1,VLOOKUP(AP$20*10000+$A29,'DATA - FAD'!$A$2:$AAA$45000,AP$3,FALSE)*1000000,0)</f>
        <v>22849.209606647491</v>
      </c>
      <c r="AQ29" s="190">
        <f>IF($BR29=1,VLOOKUP(AQ$20*10000+$A29,'DATA - FAD'!$A$2:$AAA$45000,AQ$3,FALSE)*1000000,0)</f>
        <v>35188.55944275856</v>
      </c>
      <c r="AR29" s="190">
        <f>IF($BR29=1,VLOOKUP(AR$20*10000+$A29,'DATA - FAD'!$A$2:$AAA$45000,AR$3,FALSE)*1000000,0)</f>
        <v>25637.930259108543</v>
      </c>
      <c r="AS29" s="190">
        <f>IF($BR29=1,VLOOKUP(AS$20*10000+$A29,'DATA - FAD'!$A$2:$AAA$45000,AS$3,FALSE)*1000000,0)</f>
        <v>94540.402293205261</v>
      </c>
      <c r="AT29" s="190">
        <f>IF($BR29=1,VLOOKUP(AT$20*10000+$A29,'DATA - FAD'!$A$2:$AAA$45000,AT$3,FALSE)*1000000,0)</f>
        <v>-67.250002757646143</v>
      </c>
      <c r="AU29" s="190">
        <f>IF($BR29=1,VLOOKUP(AU$20*10000+$A29,'DATA - FAD'!$A$2:$AAA$45000,AU$3,FALSE)*1000000,0)</f>
        <v>70483.691990375519</v>
      </c>
      <c r="AV29" s="190">
        <f>IF($BR29=1,VLOOKUP(AV$20*10000+$A29,'DATA - FAD'!$A$2:$AAA$45000,AV$3,FALSE)*1000000,0)</f>
        <v>157732.91885852814</v>
      </c>
      <c r="AW29" s="190">
        <f>IF($BR29=1,VLOOKUP(AW$20*10000+$A29,'DATA - FAD'!$A$2:$AAA$45000,AW$3,FALSE)*1000000,0)</f>
        <v>77613.487839698792</v>
      </c>
      <c r="AX29" s="190">
        <f>IF($BR29=1,VLOOKUP(AX$20*10000+$A29,'DATA - FAD'!$A$2:$AAA$45000,AX$3,FALSE)*1000000,0)</f>
        <v>153726.14562511444</v>
      </c>
      <c r="AY29" s="190">
        <f>IF($BR29=1,VLOOKUP(AY$20*10000+$A29,'DATA - FAD'!$A$2:$AAA$45000,AY$3,FALSE)*1000000,0)</f>
        <v>13349.99967366457</v>
      </c>
      <c r="AZ29" s="38">
        <f>IF($BR29=1,VLOOKUP($BS29,data!$A$2:$AAA$45000,AZ$3,FALSE),"")</f>
        <v>54175</v>
      </c>
      <c r="BC29" s="190">
        <f>IF($BR29=1,VLOOKUP(BC$20*10000+$A29,'DATA - FAD'!$A$2:$AAA$45000,BC$3,FALSE)*1000000,0)</f>
        <v>-8797.8895753622055</v>
      </c>
      <c r="BD29" s="190">
        <f>IF($BR29=1,VLOOKUP(BD$20*10000+$A29,'DATA - FAD'!$A$2:$AAA$45000,BD$3,FALSE)*1000000,0)</f>
        <v>-3909.9701680243015</v>
      </c>
      <c r="BE29" s="190">
        <f>IF($BR29=1,VLOOKUP(BE$20*10000+$A29,'DATA - FAD'!$A$2:$AAA$45000,BE$3,FALSE)*1000000,0)</f>
        <v>521.64000226184726</v>
      </c>
      <c r="BF29" s="190">
        <f>IF($BR29=1,VLOOKUP(BF$20*10000+$A29,'DATA - FAD'!$A$2:$AAA$45000,BF$3,FALSE)*1000000,0)</f>
        <v>-1760.3699816390872</v>
      </c>
      <c r="BG29" s="190">
        <f>IF($BR29=1,VLOOKUP(BG$20*10000+$A29,'DATA - FAD'!$A$2:$AAA$45000,BG$3,FALSE)*1000000,0)</f>
        <v>4995.0899556279182</v>
      </c>
      <c r="BH29" s="190">
        <f>IF($BR29=1,VLOOKUP(BH$20*10000+$A29,'DATA - FAD'!$A$2:$AAA$45000,BH$3,FALSE)*1000000,0)</f>
        <v>10147.370398044586</v>
      </c>
      <c r="BI29" s="190">
        <f>IF($BR29=1,VLOOKUP(BI$20*10000+$A29,'DATA - FAD'!$A$2:$AAA$45000,BI$3,FALSE)*1000000,0)</f>
        <v>-7931.6403716802597</v>
      </c>
      <c r="BJ29" s="190">
        <f>IF($BR29=1,VLOOKUP(BJ$20*10000+$A29,'DATA - FAD'!$A$2:$AAA$45000,BJ$3,FALSE)*1000000,0)</f>
        <v>6686.0099323093891</v>
      </c>
      <c r="BK29" s="190">
        <f>IF($BR29=1,VLOOKUP(BK$20*10000+$A29,'DATA - FAD'!$A$2:$AAA$45000,BK$3,FALSE)*1000000,0)</f>
        <v>2977.6298906654119</v>
      </c>
      <c r="BL29" s="190">
        <f>IF($BR29=1,VLOOKUP(BL$20*10000+$A29,'DATA - FAD'!$A$2:$AAA$45000,BL$3,FALSE)*1000000,0)</f>
        <v>8701.0003626346588</v>
      </c>
      <c r="BM29" s="38">
        <f>IF($BR29=1,VLOOKUP($BS29,data!$A$2:$AAA$45000,BM$3,FALSE),"")</f>
        <v>-1839</v>
      </c>
      <c r="BO29" s="32" t="s">
        <v>845</v>
      </c>
      <c r="BP29" s="32">
        <f>VLOOKUP(BO29,KEY!$AC$2:$AD$49,2,FALSE)</f>
        <v>5</v>
      </c>
      <c r="BQ29" s="32">
        <v>3</v>
      </c>
      <c r="BR29" s="32">
        <f t="shared" si="44"/>
        <v>1</v>
      </c>
      <c r="BS29" s="56">
        <f>IF($BR29=1,VLOOKUP($BR$20,'CROSSWALK Senate to AUN'!$A$2:$AH$45000,$BP29,FALSE),"")</f>
        <v>110141103</v>
      </c>
      <c r="BT29" s="32"/>
      <c r="BU29" s="32"/>
      <c r="BV29" s="32"/>
      <c r="BW29" s="2"/>
      <c r="BX29" s="31" t="str">
        <f>IF($BR29=1,VLOOKUP($BS29,data!$A$2:$AAA$45000,BX$3,FALSE),"")</f>
        <v>Bellefonte Area SD</v>
      </c>
      <c r="BY29" s="2"/>
      <c r="BZ29" s="4">
        <f>IF($BR29=1,VLOOKUP($BS29,data!$A$2:$AAA$45000,BZ$3,FALSE),"")</f>
        <v>14383954</v>
      </c>
      <c r="CA29" s="4">
        <f>IF($BR29=1,VLOOKUP($BS29,data!$A$2:$AAA$45000,CA$3,FALSE),"")</f>
        <v>410734.25</v>
      </c>
      <c r="CB29" s="79">
        <f>IF($BR29=1,VLOOKUP($BS29,data!$A$2:$AAA$45000,CB$3,FALSE),"")</f>
        <v>2.9394388198852539</v>
      </c>
      <c r="CC29" s="2"/>
      <c r="CD29" s="25">
        <f>IF($BR29=1,VLOOKUP($BS29,data!$A$2:$AAA$45000,CD$3,FALSE),"")</f>
        <v>10695716</v>
      </c>
      <c r="CE29" s="25">
        <f>IF($BR29=1,VLOOKUP($BS29,data!$A$2:$AAA$45000,CE$3,FALSE),"")</f>
        <v>68542</v>
      </c>
      <c r="CF29" s="68">
        <f>IF($BR29=1,VLOOKUP($BS29,data!$A$2:$AAA$45000,CF$3,FALSE),"")</f>
        <v>0.64496922492980957</v>
      </c>
      <c r="CG29" s="2"/>
      <c r="CH29" s="26">
        <f>IF($BR29=1,VLOOKUP($BS29,data!$A$2:$AAA$45000,CH$3,FALSE),"")</f>
        <v>1278545.93</v>
      </c>
      <c r="CI29" s="26">
        <f>IF($BR29=1,VLOOKUP($BS29,data!$A$2:$AAA$45000,CI$3,FALSE),"")</f>
        <v>289856.25</v>
      </c>
      <c r="CJ29" s="27">
        <f>IF($BR29=1,VLOOKUP($BS29,data!$A$2:$AAA$45000,CJ$3,FALSE),"")</f>
        <v>29.31721305847168</v>
      </c>
      <c r="CK29" s="26">
        <f>IF($BR29=1,VLOOKUP($BS29,data!$A$2:$AAA$45000,CK$3,FALSE),"")</f>
        <v>0</v>
      </c>
      <c r="CL29" s="26">
        <f>IF($BR29=1,VLOOKUP($BS29,data!$A$2:$AAA$45000,CL$3,FALSE),"")</f>
        <v>0</v>
      </c>
      <c r="CM29" s="26">
        <f>IF($BR29=1,VLOOKUP($BS29,data!$A$2:$AAA$45000,CM$3,FALSE),"")</f>
        <v>869584.9375</v>
      </c>
      <c r="CN29" s="26">
        <f>IF($BR29=1,VLOOKUP($BS29,data!$A$2:$AAA$45000,CN$3,FALSE),"")</f>
        <v>1783418.125</v>
      </c>
      <c r="CO29" s="2"/>
      <c r="CP29" s="35">
        <f>IF($BR29=1,VLOOKUP($BS29,data!$A$2:$AAA$45000,CP$3,FALSE),"")</f>
        <v>2375145</v>
      </c>
      <c r="CQ29" s="35">
        <f>IF($BR29=1,VLOOKUP($BS29,data!$A$2:$AAA$45000,CQ$3,FALSE),"")</f>
        <v>54175</v>
      </c>
      <c r="CR29" s="36">
        <f>IF($BR29=1,VLOOKUP($BS29,data!$A$2:$AAA$45000,CR$3,FALSE),"")</f>
        <v>2.2999999999999998</v>
      </c>
      <c r="CS29" s="2"/>
      <c r="CT29" s="71">
        <f>IF($BR29=1,VLOOKUP($BS29,data!$A$2:$AAA$45000,CT$3,FALSE),"")</f>
        <v>34547</v>
      </c>
      <c r="CU29" s="71">
        <f>IF($BR29=1,VLOOKUP($BS29,data!$A$2:$AAA$45000,CU$3,FALSE),"")</f>
        <v>-1839</v>
      </c>
      <c r="CV29" s="70">
        <f>IF($BR29=1,VLOOKUP($BS29,data!$A$2:$AAA$45000,CV$3,FALSE),"")</f>
        <v>-5.0541415214538574</v>
      </c>
      <c r="CW29" s="2"/>
    </row>
    <row r="30" spans="1:101" ht="36" customHeight="1" x14ac:dyDescent="0.35">
      <c r="A30" s="46">
        <f>VLOOKUP($BS30,'LIST SD CTC BY AUN'!$A$2:$E$10000,2,FALSE)</f>
        <v>45</v>
      </c>
      <c r="B30" s="46"/>
      <c r="C30" s="190">
        <f>IF($BR30=1,VLOOKUP(C$20*10000+$A30,'DATA - FAD'!$A$2:$AAA$45000,C$3,FALSE)*1000000,0)</f>
        <v>497498.09503555298</v>
      </c>
      <c r="D30" s="190">
        <f>IF($BR30=1,VLOOKUP(D$20*10000+$A30,'DATA - FAD'!$A$2:$AAA$45000,D$3,FALSE)*1000000,0)</f>
        <v>153571.60568237305</v>
      </c>
      <c r="E30" s="190">
        <f>IF($BR30=1,VLOOKUP(E$20*10000+$A30,'DATA - FAD'!$A$2:$AAA$45000,E$3,FALSE)*1000000,0)</f>
        <v>127045.61650753021</v>
      </c>
      <c r="F30" s="190">
        <f>IF($BR30=1,VLOOKUP(F$20*10000+$A30,'DATA - FAD'!$A$2:$AAA$45000,F$3,FALSE)*1000000,0)</f>
        <v>557088.49430084229</v>
      </c>
      <c r="G30" s="190">
        <f>IF($BR30=1,VLOOKUP(G$20*10000+$A30,'DATA - FAD'!$A$2:$AAA$45000,G$3,FALSE)*1000000,0)</f>
        <v>67329.764366149902</v>
      </c>
      <c r="H30" s="190">
        <f>IF($BR30=1,VLOOKUP(H$20*10000+$A30,'DATA - FAD'!$A$2:$AAA$45000,H$3,FALSE)*1000000,0)</f>
        <v>341180.68218231201</v>
      </c>
      <c r="I30" s="190">
        <f>IF($BR30=1,VLOOKUP(I$20*10000+$A30,'DATA - FAD'!$A$2:$AAA$45000,I$3,FALSE)*1000000,0)</f>
        <v>1359932.3034286499</v>
      </c>
      <c r="J30" s="190">
        <f>IF($BR30=1,VLOOKUP(J$20*10000+$A30,'DATA - FAD'!$A$2:$AAA$45000,J$3,FALSE)*1000000,0)</f>
        <v>916675.68683624268</v>
      </c>
      <c r="K30" s="190">
        <f>IF($BR30=1,VLOOKUP(K$20*10000+$A30,'DATA - FAD'!$A$2:$AAA$45000,K$3,FALSE)*1000000,0)</f>
        <v>1250737.190246582</v>
      </c>
      <c r="L30" s="190">
        <f>IF($BR30=1,VLOOKUP(L$20*10000+$A30,'DATA - FAD'!$A$2:$AAA$45000,L$3,FALSE)*1000000,0)</f>
        <v>852351.96352005005</v>
      </c>
      <c r="M30" s="38">
        <f>IF($BR30=1,VLOOKUP($BS30,data!$A$2:$AAA$45000,M$3,FALSE),"")</f>
        <v>784997.125</v>
      </c>
      <c r="N30" s="46"/>
      <c r="P30" s="190">
        <f>IF($BR30=1,VLOOKUP(P$20*10000+$A30,'DATA - FAD'!$A$2:$AAA$45000,P$3,FALSE)*1000000,0)</f>
        <v>318497.98560142517</v>
      </c>
      <c r="Q30" s="190">
        <f>IF($BR30=1,VLOOKUP(Q$20*10000+$A30,'DATA - FAD'!$A$2:$AAA$45000,Q$3,FALSE)*1000000,0)</f>
        <v>102849.99758005142</v>
      </c>
      <c r="R30" s="190">
        <f>IF($BR30=1,VLOOKUP(R$20*10000+$A30,'DATA - FAD'!$A$2:$AAA$45000,R$3,FALSE)*1000000,0)</f>
        <v>213872.9989528656</v>
      </c>
      <c r="S30" s="190">
        <f>IF($BR30=1,VLOOKUP(S$20*10000+$A30,'DATA - FAD'!$A$2:$AAA$45000,S$3,FALSE)*1000000,0)</f>
        <v>276874.98927116394</v>
      </c>
      <c r="T30" s="190">
        <f>IF($BR30=1,VLOOKUP(T$20*10000+$A30,'DATA - FAD'!$A$2:$AAA$45000,T$3,FALSE)*1000000,0)</f>
        <v>-12.000000424450263</v>
      </c>
      <c r="U30" s="190">
        <f>IF($BR30=1,VLOOKUP(U$20*10000+$A30,'DATA - FAD'!$A$2:$AAA$45000,U$3,FALSE)*1000000,0)</f>
        <v>355511.00969314575</v>
      </c>
      <c r="V30" s="190">
        <f>IF($BR30=1,VLOOKUP(V$20*10000+$A30,'DATA - FAD'!$A$2:$AAA$45000,V$3,FALSE)*1000000,0)</f>
        <v>1214717.9841995239</v>
      </c>
      <c r="W30" s="190">
        <f>IF($BR30=1,VLOOKUP(W$20*10000+$A30,'DATA - FAD'!$A$2:$AAA$45000,W$3,FALSE)*1000000,0)</f>
        <v>714724.00426864624</v>
      </c>
      <c r="X30" s="190">
        <f>IF($BR30=1,VLOOKUP(X$20*10000+$A30,'DATA - FAD'!$A$2:$AAA$45000,X$3,FALSE)*1000000,0)</f>
        <v>373724.99704360962</v>
      </c>
      <c r="Y30" s="190">
        <f>IF($BR30=1,VLOOKUP(Y$20*10000+$A30,'DATA - FAD'!$A$2:$AAA$45000,Y$3,FALSE)*1000000,0)</f>
        <v>118386.99877262115</v>
      </c>
      <c r="Z30" s="38">
        <f>IF($BR30=1,VLOOKUP($BS30,data!$A$2:$AAA$45000,Z$3,FALSE),"")</f>
        <v>47117</v>
      </c>
      <c r="AA30" s="185"/>
      <c r="AB30" s="185"/>
      <c r="AC30" s="190">
        <f>IF($BR30=1,VLOOKUP(AC$20*10000+$A30,'DATA - FAD'!$A$2:$AAA$45000,AC$3,FALSE)*1000000,0)</f>
        <v>152799.99375343323</v>
      </c>
      <c r="AD30" s="190">
        <f>IF($BR30=1,VLOOKUP(AD$20*10000+$A30,'DATA - FAD'!$A$2:$AAA$45000,AD$3,FALSE)*1000000,0)</f>
        <v>-76399.996876716614</v>
      </c>
      <c r="AE30" s="190">
        <f>IF($BR30=1,VLOOKUP(AE$20*10000+$A30,'DATA - FAD'!$A$2:$AAA$45000,AE$3,FALSE)*1000000,0)</f>
        <v>0</v>
      </c>
      <c r="AF30" s="190">
        <f>IF($BR30=1,VLOOKUP(AF$20*10000+$A30,'DATA - FAD'!$A$2:$AAA$45000,AF$3,FALSE)*1000000,0)</f>
        <v>0</v>
      </c>
      <c r="AG30" s="190">
        <f>IF($BR30=1,VLOOKUP(AG$20*10000+$A30,'DATA - FAD'!$A$2:$AAA$45000,AG$3,FALSE)*1000000,0)</f>
        <v>0</v>
      </c>
      <c r="AH30" s="190">
        <f>IF($BR30=1,VLOOKUP(AH$20*10000+$A30,'DATA - FAD'!$A$2:$AAA$45000,AH$3,FALSE)*1000000,0)</f>
        <v>0</v>
      </c>
      <c r="AI30" s="190">
        <f>IF($BR30=1,VLOOKUP(AI$20*10000+$A30,'DATA - FAD'!$A$2:$AAA$45000,AI$3,FALSE)*1000000,0)</f>
        <v>0</v>
      </c>
      <c r="AJ30" s="190">
        <f>IF($BR30=1,VLOOKUP(AJ$20*10000+$A30,'DATA - FAD'!$A$2:$AAA$45000,AJ$3,FALSE)*1000000,0)</f>
        <v>0</v>
      </c>
      <c r="AK30" s="190">
        <f>IF($BR30=1,VLOOKUP(AK$20*10000+$A30,'DATA - FAD'!$A$2:$AAA$45000,AK$3,FALSE)*1000000,0)</f>
        <v>635597.64623641968</v>
      </c>
      <c r="AL30" s="190">
        <f>IF($BR30=1,VLOOKUP(AL$20*10000+$A30,'DATA - FAD'!$A$2:$AAA$45000,AL$3,FALSE)*1000000,0)</f>
        <v>635266.0059928894</v>
      </c>
      <c r="AM30" s="38">
        <f>IF($BR30=1,VLOOKUP($BS30,data!$A$2:$AAA$45000,AM$3,FALSE),"")</f>
        <v>635414.125</v>
      </c>
      <c r="AN30" s="185"/>
      <c r="AO30" s="185"/>
      <c r="AP30" s="190">
        <f>IF($BR30=1,VLOOKUP(AP$20*10000+$A30,'DATA - FAD'!$A$2:$AAA$45000,AP$3,FALSE)*1000000,0)</f>
        <v>37514.608353376389</v>
      </c>
      <c r="AQ30" s="190">
        <f>IF($BR30=1,VLOOKUP(AQ$20*10000+$A30,'DATA - FAD'!$A$2:$AAA$45000,AQ$3,FALSE)*1000000,0)</f>
        <v>122390.70981740952</v>
      </c>
      <c r="AR30" s="190">
        <f>IF($BR30=1,VLOOKUP(AR$20*10000+$A30,'DATA - FAD'!$A$2:$AAA$45000,AR$3,FALSE)*1000000,0)</f>
        <v>-102816.3880109787</v>
      </c>
      <c r="AS30" s="190">
        <f>IF($BR30=1,VLOOKUP(AS$20*10000+$A30,'DATA - FAD'!$A$2:$AAA$45000,AS$3,FALSE)*1000000,0)</f>
        <v>214679.58390712738</v>
      </c>
      <c r="AT30" s="190">
        <f>IF($BR30=1,VLOOKUP(AT$20*10000+$A30,'DATA - FAD'!$A$2:$AAA$45000,AT$3,FALSE)*1000000,0)</f>
        <v>74664.987623691559</v>
      </c>
      <c r="AU30" s="190">
        <f>IF($BR30=1,VLOOKUP(AU$20*10000+$A30,'DATA - FAD'!$A$2:$AAA$45000,AU$3,FALSE)*1000000,0)</f>
        <v>-13752.319850027561</v>
      </c>
      <c r="AV30" s="190">
        <f>IF($BR30=1,VLOOKUP(AV$20*10000+$A30,'DATA - FAD'!$A$2:$AAA$45000,AV$3,FALSE)*1000000,0)</f>
        <v>147353.51502895355</v>
      </c>
      <c r="AW30" s="190">
        <f>IF($BR30=1,VLOOKUP(AW$20*10000+$A30,'DATA - FAD'!$A$2:$AAA$45000,AW$3,FALSE)*1000000,0)</f>
        <v>123612.09839582443</v>
      </c>
      <c r="AX30" s="190">
        <f>IF($BR30=1,VLOOKUP(AX$20*10000+$A30,'DATA - FAD'!$A$2:$AAA$45000,AX$3,FALSE)*1000000,0)</f>
        <v>199566.91563129425</v>
      </c>
      <c r="AY30" s="190">
        <f>IF($BR30=1,VLOOKUP(AY$20*10000+$A30,'DATA - FAD'!$A$2:$AAA$45000,AY$3,FALSE)*1000000,0)</f>
        <v>61668.001115322113</v>
      </c>
      <c r="AZ30" s="38">
        <f>IF($BR30=1,VLOOKUP($BS30,data!$A$2:$AAA$45000,AZ$3,FALSE),"")</f>
        <v>83994</v>
      </c>
      <c r="BC30" s="190">
        <f>IF($BR30=1,VLOOKUP(BC$20*10000+$A30,'DATA - FAD'!$A$2:$AAA$45000,BC$3,FALSE)*1000000,0)</f>
        <v>-11314.479634165764</v>
      </c>
      <c r="BD30" s="190">
        <f>IF($BR30=1,VLOOKUP(BD$20*10000+$A30,'DATA - FAD'!$A$2:$AAA$45000,BD$3,FALSE)*1000000,0)</f>
        <v>4730.8900393545628</v>
      </c>
      <c r="BE30" s="190">
        <f>IF($BR30=1,VLOOKUP(BE$20*10000+$A30,'DATA - FAD'!$A$2:$AAA$45000,BE$3,FALSE)*1000000,0)</f>
        <v>15989.009290933609</v>
      </c>
      <c r="BF30" s="190">
        <f>IF($BR30=1,VLOOKUP(BF$20*10000+$A30,'DATA - FAD'!$A$2:$AAA$45000,BF$3,FALSE)*1000000,0)</f>
        <v>65533.928573131561</v>
      </c>
      <c r="BG30" s="190">
        <f>IF($BR30=1,VLOOKUP(BG$20*10000+$A30,'DATA - FAD'!$A$2:$AAA$45000,BG$3,FALSE)*1000000,0)</f>
        <v>-7323.2199065387249</v>
      </c>
      <c r="BH30" s="190">
        <f>IF($BR30=1,VLOOKUP(BH$20*10000+$A30,'DATA - FAD'!$A$2:$AAA$45000,BH$3,FALSE)*1000000,0)</f>
        <v>-577.99997739493847</v>
      </c>
      <c r="BI30" s="190">
        <f>IF($BR30=1,VLOOKUP(BI$20*10000+$A30,'DATA - FAD'!$A$2:$AAA$45000,BI$3,FALSE)*1000000,0)</f>
        <v>-2139.2100024968386</v>
      </c>
      <c r="BJ30" s="190">
        <f>IF($BR30=1,VLOOKUP(BJ$20*10000+$A30,'DATA - FAD'!$A$2:$AAA$45000,BJ$3,FALSE)*1000000,0)</f>
        <v>78339.576721191406</v>
      </c>
      <c r="BK30" s="190">
        <f>IF($BR30=1,VLOOKUP(BK$20*10000+$A30,'DATA - FAD'!$A$2:$AAA$45000,BK$3,FALSE)*1000000,0)</f>
        <v>41847.631335258484</v>
      </c>
      <c r="BL30" s="190">
        <f>IF($BR30=1,VLOOKUP(BL$20*10000+$A30,'DATA - FAD'!$A$2:$AAA$45000,BL$3,FALSE)*1000000,0)</f>
        <v>37030.99861741066</v>
      </c>
      <c r="BM30" s="38">
        <f>IF($BR30=1,VLOOKUP($BS30,data!$A$2:$AAA$45000,BM$3,FALSE),"")</f>
        <v>18472</v>
      </c>
      <c r="BO30" s="32" t="s">
        <v>846</v>
      </c>
      <c r="BP30" s="32">
        <f>VLOOKUP(BO30,KEY!$AC$2:$AD$49,2,FALSE)</f>
        <v>6</v>
      </c>
      <c r="BQ30" s="32">
        <v>4</v>
      </c>
      <c r="BR30" s="32">
        <f t="shared" si="44"/>
        <v>1</v>
      </c>
      <c r="BS30" s="56">
        <f>IF($BR30=1,VLOOKUP($BR$20,'CROSSWALK Senate to AUN'!$A$2:$AH$45000,$BP30,FALSE),"")</f>
        <v>109420803</v>
      </c>
      <c r="BT30" s="32"/>
      <c r="BU30" s="32"/>
      <c r="BV30" s="32"/>
      <c r="BW30" s="2"/>
      <c r="BX30" s="118" t="str">
        <f>IF($BR30=1,VLOOKUP($BS30,data!$A$2:$AAA$45000,BX$3,FALSE),"")</f>
        <v>Bradford Area SD</v>
      </c>
      <c r="BY30" s="119"/>
      <c r="BZ30" s="120">
        <f>IF($BR30=1,VLOOKUP($BS30,data!$A$2:$AAA$45000,BZ$3,FALSE),"")</f>
        <v>22100384</v>
      </c>
      <c r="CA30" s="120">
        <f>IF($BR30=1,VLOOKUP($BS30,data!$A$2:$AAA$45000,CA$3,FALSE),"")</f>
        <v>784997.125</v>
      </c>
      <c r="CB30" s="121">
        <f>IF($BR30=1,VLOOKUP($BS30,data!$A$2:$AAA$45000,CB$3,FALSE),"")</f>
        <v>3.682772159576416</v>
      </c>
      <c r="CC30" s="119"/>
      <c r="CD30" s="122">
        <f>IF($BR30=1,VLOOKUP($BS30,data!$A$2:$AAA$45000,CD$3,FALSE),"")</f>
        <v>16411559</v>
      </c>
      <c r="CE30" s="122">
        <f>IF($BR30=1,VLOOKUP($BS30,data!$A$2:$AAA$45000,CE$3,FALSE),"")</f>
        <v>47117</v>
      </c>
      <c r="CF30" s="123">
        <f>IF($BR30=1,VLOOKUP($BS30,data!$A$2:$AAA$45000,CF$3,FALSE),"")</f>
        <v>0.28792303800582886</v>
      </c>
      <c r="CG30" s="119"/>
      <c r="CH30" s="124">
        <f>IF($BR30=1,VLOOKUP($BS30,data!$A$2:$AAA$45000,CH$3,FALSE),"")</f>
        <v>2407793.7599999998</v>
      </c>
      <c r="CI30" s="124">
        <f>IF($BR30=1,VLOOKUP($BS30,data!$A$2:$AAA$45000,CI$3,FALSE),"")</f>
        <v>635414.125</v>
      </c>
      <c r="CJ30" s="125">
        <f>IF($BR30=1,VLOOKUP($BS30,data!$A$2:$AAA$45000,CJ$3,FALSE),"")</f>
        <v>35.850902557373047</v>
      </c>
      <c r="CK30" s="124">
        <f>IF($BR30=1,VLOOKUP($BS30,data!$A$2:$AAA$45000,CK$3,FALSE),"")</f>
        <v>0</v>
      </c>
      <c r="CL30" s="124">
        <f>IF($BR30=1,VLOOKUP($BS30,data!$A$2:$AAA$45000,CL$3,FALSE),"")</f>
        <v>0</v>
      </c>
      <c r="CM30" s="124">
        <f>IF($BR30=1,VLOOKUP($BS30,data!$A$2:$AAA$45000,CM$3,FALSE),"")</f>
        <v>1906277.75</v>
      </c>
      <c r="CN30" s="124">
        <f>IF($BR30=1,VLOOKUP($BS30,data!$A$2:$AAA$45000,CN$3,FALSE),"")</f>
        <v>3909555.25</v>
      </c>
      <c r="CO30" s="119"/>
      <c r="CP30" s="126">
        <f>IF($BR30=1,VLOOKUP($BS30,data!$A$2:$AAA$45000,CP$3,FALSE),"")</f>
        <v>2837158</v>
      </c>
      <c r="CQ30" s="126">
        <f>IF($BR30=1,VLOOKUP($BS30,data!$A$2:$AAA$45000,CQ$3,FALSE),"")</f>
        <v>83994</v>
      </c>
      <c r="CR30" s="127">
        <f>IF($BR30=1,VLOOKUP($BS30,data!$A$2:$AAA$45000,CR$3,FALSE),"")</f>
        <v>3.1</v>
      </c>
      <c r="CS30" s="119"/>
      <c r="CT30" s="128">
        <f>IF($BR30=1,VLOOKUP($BS30,data!$A$2:$AAA$45000,CT$3,FALSE),"")</f>
        <v>443875</v>
      </c>
      <c r="CU30" s="128">
        <f>IF($BR30=1,VLOOKUP($BS30,data!$A$2:$AAA$45000,CU$3,FALSE),"")</f>
        <v>18472</v>
      </c>
      <c r="CV30" s="129">
        <f>IF($BR30=1,VLOOKUP($BS30,data!$A$2:$AAA$45000,CV$3,FALSE),"")</f>
        <v>4.3422355651855469</v>
      </c>
      <c r="CW30" s="2"/>
    </row>
    <row r="31" spans="1:101" ht="36" customHeight="1" x14ac:dyDescent="0.35">
      <c r="A31" s="46">
        <f>VLOOKUP($BS31,'LIST SD CTC BY AUN'!$A$2:$E$10000,2,FALSE)</f>
        <v>50</v>
      </c>
      <c r="B31" s="46"/>
      <c r="C31" s="190">
        <f>IF($BR31=1,VLOOKUP(C$20*10000+$A31,'DATA - FAD'!$A$2:$AAA$45000,C$3,FALSE)*1000000,0)</f>
        <v>184524.38712120056</v>
      </c>
      <c r="D31" s="190">
        <f>IF($BR31=1,VLOOKUP(D$20*10000+$A31,'DATA - FAD'!$A$2:$AAA$45000,D$3,FALSE)*1000000,0)</f>
        <v>-17446.771264076233</v>
      </c>
      <c r="E31" s="190">
        <f>IF($BR31=1,VLOOKUP(E$20*10000+$A31,'DATA - FAD'!$A$2:$AAA$45000,E$3,FALSE)*1000000,0)</f>
        <v>71354.91818189621</v>
      </c>
      <c r="F31" s="190">
        <f>IF($BR31=1,VLOOKUP(F$20*10000+$A31,'DATA - FAD'!$A$2:$AAA$45000,F$3,FALSE)*1000000,0)</f>
        <v>58081.049472093582</v>
      </c>
      <c r="G31" s="190">
        <f>IF($BR31=1,VLOOKUP(G$20*10000+$A31,'DATA - FAD'!$A$2:$AAA$45000,G$3,FALSE)*1000000,0)</f>
        <v>3028.0300416052341</v>
      </c>
      <c r="H31" s="190">
        <f>IF($BR31=1,VLOOKUP(H$20*10000+$A31,'DATA - FAD'!$A$2:$AAA$45000,H$3,FALSE)*1000000,0)</f>
        <v>149993.27063560486</v>
      </c>
      <c r="I31" s="190">
        <f>IF($BR31=1,VLOOKUP(I$20*10000+$A31,'DATA - FAD'!$A$2:$AAA$45000,I$3,FALSE)*1000000,0)</f>
        <v>421324.67031478882</v>
      </c>
      <c r="J31" s="190">
        <f>IF($BR31=1,VLOOKUP(J$20*10000+$A31,'DATA - FAD'!$A$2:$AAA$45000,J$3,FALSE)*1000000,0)</f>
        <v>344114.95923995972</v>
      </c>
      <c r="K31" s="190">
        <f>IF($BR31=1,VLOOKUP(K$20*10000+$A31,'DATA - FAD'!$A$2:$AAA$45000,K$3,FALSE)*1000000,0)</f>
        <v>456819.62370872498</v>
      </c>
      <c r="L31" s="190">
        <f>IF($BR31=1,VLOOKUP(L$20*10000+$A31,'DATA - FAD'!$A$2:$AAA$45000,L$3,FALSE)*1000000,0)</f>
        <v>601078.86791229248</v>
      </c>
      <c r="M31" s="38">
        <f>IF($BR31=1,VLOOKUP($BS31,data!$A$2:$AAA$45000,M$3,FALSE),"")</f>
        <v>509475.875</v>
      </c>
      <c r="N31" s="46"/>
      <c r="P31" s="190">
        <f>IF($BR31=1,VLOOKUP(P$20*10000+$A31,'DATA - FAD'!$A$2:$AAA$45000,P$3,FALSE)*1000000,0)</f>
        <v>99662.497639656067</v>
      </c>
      <c r="Q31" s="190">
        <f>IF($BR31=1,VLOOKUP(Q$20*10000+$A31,'DATA - FAD'!$A$2:$AAA$45000,Q$3,FALSE)*1000000,0)</f>
        <v>18550.500273704529</v>
      </c>
      <c r="R31" s="190">
        <f>IF($BR31=1,VLOOKUP(R$20*10000+$A31,'DATA - FAD'!$A$2:$AAA$45000,R$3,FALSE)*1000000,0)</f>
        <v>45694.999396800995</v>
      </c>
      <c r="S31" s="190">
        <f>IF($BR31=1,VLOOKUP(S$20*10000+$A31,'DATA - FAD'!$A$2:$AAA$45000,S$3,FALSE)*1000000,0)</f>
        <v>43547.499924898148</v>
      </c>
      <c r="T31" s="190">
        <f>IF($BR31=1,VLOOKUP(T$20*10000+$A31,'DATA - FAD'!$A$2:$AAA$45000,T$3,FALSE)*1000000,0)</f>
        <v>-2.4999999368446879</v>
      </c>
      <c r="U31" s="190">
        <f>IF($BR31=1,VLOOKUP(U$20*10000+$A31,'DATA - FAD'!$A$2:$AAA$45000,U$3,FALSE)*1000000,0)</f>
        <v>125676.00607872009</v>
      </c>
      <c r="V31" s="190">
        <f>IF($BR31=1,VLOOKUP(V$20*10000+$A31,'DATA - FAD'!$A$2:$AAA$45000,V$3,FALSE)*1000000,0)</f>
        <v>388594.00153160095</v>
      </c>
      <c r="W31" s="190">
        <f>IF($BR31=1,VLOOKUP(W$20*10000+$A31,'DATA - FAD'!$A$2:$AAA$45000,W$3,FALSE)*1000000,0)</f>
        <v>301910.48979759216</v>
      </c>
      <c r="X31" s="190">
        <f>IF($BR31=1,VLOOKUP(X$20*10000+$A31,'DATA - FAD'!$A$2:$AAA$45000,X$3,FALSE)*1000000,0)</f>
        <v>114954.00220155716</v>
      </c>
      <c r="Y31" s="190">
        <f>IF($BR31=1,VLOOKUP(Y$20*10000+$A31,'DATA - FAD'!$A$2:$AAA$45000,Y$3,FALSE)*1000000,0)</f>
        <v>44096.000492572784</v>
      </c>
      <c r="Z31" s="38">
        <f>IF($BR31=1,VLOOKUP($BS31,data!$A$2:$AAA$45000,Z$3,FALSE),"")</f>
        <v>17989</v>
      </c>
      <c r="AA31" s="185"/>
      <c r="AB31" s="185"/>
      <c r="AC31" s="190">
        <f>IF($BR31=1,VLOOKUP(AC$20*10000+$A31,'DATA - FAD'!$A$2:$AAA$45000,AC$3,FALSE)*1000000,0)</f>
        <v>74804.000556468964</v>
      </c>
      <c r="AD31" s="190">
        <f>IF($BR31=1,VLOOKUP(AD$20*10000+$A31,'DATA - FAD'!$A$2:$AAA$45000,AD$3,FALSE)*1000000,0)</f>
        <v>-37402.000278234482</v>
      </c>
      <c r="AE31" s="190">
        <f>IF($BR31=1,VLOOKUP(AE$20*10000+$A31,'DATA - FAD'!$A$2:$AAA$45000,AE$3,FALSE)*1000000,0)</f>
        <v>0</v>
      </c>
      <c r="AF31" s="190">
        <f>IF($BR31=1,VLOOKUP(AF$20*10000+$A31,'DATA - FAD'!$A$2:$AAA$45000,AF$3,FALSE)*1000000,0)</f>
        <v>0</v>
      </c>
      <c r="AG31" s="190">
        <f>IF($BR31=1,VLOOKUP(AG$20*10000+$A31,'DATA - FAD'!$A$2:$AAA$45000,AG$3,FALSE)*1000000,0)</f>
        <v>0</v>
      </c>
      <c r="AH31" s="190">
        <f>IF($BR31=1,VLOOKUP(AH$20*10000+$A31,'DATA - FAD'!$A$2:$AAA$45000,AH$3,FALSE)*1000000,0)</f>
        <v>0</v>
      </c>
      <c r="AI31" s="190">
        <f>IF($BR31=1,VLOOKUP(AI$20*10000+$A31,'DATA - FAD'!$A$2:$AAA$45000,AI$3,FALSE)*1000000,0)</f>
        <v>0</v>
      </c>
      <c r="AJ31" s="190">
        <f>IF($BR31=1,VLOOKUP(AJ$20*10000+$A31,'DATA - FAD'!$A$2:$AAA$45000,AJ$3,FALSE)*1000000,0)</f>
        <v>0</v>
      </c>
      <c r="AK31" s="190">
        <f>IF($BR31=1,VLOOKUP(AK$20*10000+$A31,'DATA - FAD'!$A$2:$AAA$45000,AK$3,FALSE)*1000000,0)</f>
        <v>308996.31977081299</v>
      </c>
      <c r="AL31" s="190">
        <f>IF($BR31=1,VLOOKUP(AL$20*10000+$A31,'DATA - FAD'!$A$2:$AAA$45000,AL$3,FALSE)*1000000,0)</f>
        <v>507935.88161468506</v>
      </c>
      <c r="AM31" s="38">
        <f>IF($BR31=1,VLOOKUP($BS31,data!$A$2:$AAA$45000,AM$3,FALSE),"")</f>
        <v>508007.875</v>
      </c>
      <c r="AN31" s="185"/>
      <c r="AO31" s="185"/>
      <c r="AP31" s="190">
        <f>IF($BR31=1,VLOOKUP(AP$20*10000+$A31,'DATA - FAD'!$A$2:$AAA$45000,AP$3,FALSE)*1000000,0)</f>
        <v>5070.3799352049828</v>
      </c>
      <c r="AQ31" s="190">
        <f>IF($BR31=1,VLOOKUP(AQ$20*10000+$A31,'DATA - FAD'!$A$2:$AAA$45000,AQ$3,FALSE)*1000000,0)</f>
        <v>7186.72014772892</v>
      </c>
      <c r="AR31" s="190">
        <f>IF($BR31=1,VLOOKUP(AR$20*10000+$A31,'DATA - FAD'!$A$2:$AAA$45000,AR$3,FALSE)*1000000,0)</f>
        <v>12102.009728550911</v>
      </c>
      <c r="AS31" s="190">
        <f>IF($BR31=1,VLOOKUP(AS$20*10000+$A31,'DATA - FAD'!$A$2:$AAA$45000,AS$3,FALSE)*1000000,0)</f>
        <v>16058.299690485001</v>
      </c>
      <c r="AT31" s="190">
        <f>IF($BR31=1,VLOOKUP(AT$20*10000+$A31,'DATA - FAD'!$A$2:$AAA$45000,AT$3,FALSE)*1000000,0)</f>
        <v>-19.159999283147044</v>
      </c>
      <c r="AU31" s="190">
        <f>IF($BR31=1,VLOOKUP(AU$20*10000+$A31,'DATA - FAD'!$A$2:$AAA$45000,AU$3,FALSE)*1000000,0)</f>
        <v>24299.310520291328</v>
      </c>
      <c r="AV31" s="190">
        <f>IF($BR31=1,VLOOKUP(AV$20*10000+$A31,'DATA - FAD'!$A$2:$AAA$45000,AV$3,FALSE)*1000000,0)</f>
        <v>39699.029177427292</v>
      </c>
      <c r="AW31" s="190">
        <f>IF($BR31=1,VLOOKUP(AW$20*10000+$A31,'DATA - FAD'!$A$2:$AAA$45000,AW$3,FALSE)*1000000,0)</f>
        <v>25839.179754257202</v>
      </c>
      <c r="AX31" s="190">
        <f>IF($BR31=1,VLOOKUP(AX$20*10000+$A31,'DATA - FAD'!$A$2:$AAA$45000,AX$3,FALSE)*1000000,0)</f>
        <v>25848.209857940674</v>
      </c>
      <c r="AY31" s="190">
        <f>IF($BR31=1,VLOOKUP(AY$20*10000+$A31,'DATA - FAD'!$A$2:$AAA$45000,AY$3,FALSE)*1000000,0)</f>
        <v>11580.999940633774</v>
      </c>
      <c r="AZ31" s="38">
        <f>IF($BR31=1,VLOOKUP($BS31,data!$A$2:$AAA$45000,AZ$3,FALSE),"")</f>
        <v>15513</v>
      </c>
      <c r="BC31" s="190">
        <f>IF($BR31=1,VLOOKUP(BC$20*10000+$A31,'DATA - FAD'!$A$2:$AAA$45000,BC$3,FALSE)*1000000,0)</f>
        <v>4987.5099211931229</v>
      </c>
      <c r="BD31" s="190">
        <f>IF($BR31=1,VLOOKUP(BD$20*10000+$A31,'DATA - FAD'!$A$2:$AAA$45000,BD$3,FALSE)*1000000,0)</f>
        <v>-5781.990010291338</v>
      </c>
      <c r="BE31" s="190">
        <f>IF($BR31=1,VLOOKUP(BE$20*10000+$A31,'DATA - FAD'!$A$2:$AAA$45000,BE$3,FALSE)*1000000,0)</f>
        <v>13557.909987866879</v>
      </c>
      <c r="BF31" s="190">
        <f>IF($BR31=1,VLOOKUP(BF$20*10000+$A31,'DATA - FAD'!$A$2:$AAA$45000,BF$3,FALSE)*1000000,0)</f>
        <v>-1524.7500268742442</v>
      </c>
      <c r="BG31" s="190">
        <f>IF($BR31=1,VLOOKUP(BG$20*10000+$A31,'DATA - FAD'!$A$2:$AAA$45000,BG$3,FALSE)*1000000,0)</f>
        <v>3049.69004355371</v>
      </c>
      <c r="BH31" s="190">
        <f>IF($BR31=1,VLOOKUP(BH$20*10000+$A31,'DATA - FAD'!$A$2:$AAA$45000,BH$3,FALSE)*1000000,0)</f>
        <v>17.959999240702018</v>
      </c>
      <c r="BI31" s="190">
        <f>IF($BR31=1,VLOOKUP(BI$20*10000+$A31,'DATA - FAD'!$A$2:$AAA$45000,BI$3,FALSE)*1000000,0)</f>
        <v>-6968.3701731264591</v>
      </c>
      <c r="BJ31" s="190">
        <f>IF($BR31=1,VLOOKUP(BJ$20*10000+$A31,'DATA - FAD'!$A$2:$AAA$45000,BJ$3,FALSE)*1000000,0)</f>
        <v>16365.280374884605</v>
      </c>
      <c r="BK31" s="190">
        <f>IF($BR31=1,VLOOKUP(BK$20*10000+$A31,'DATA - FAD'!$A$2:$AAA$45000,BK$3,FALSE)*1000000,0)</f>
        <v>7021.0900157690048</v>
      </c>
      <c r="BL31" s="190">
        <f>IF($BR31=1,VLOOKUP(BL$20*10000+$A31,'DATA - FAD'!$A$2:$AAA$45000,BL$3,FALSE)*1000000,0)</f>
        <v>37466.000765562057</v>
      </c>
      <c r="BM31" s="38">
        <f>IF($BR31=1,VLOOKUP($BS31,data!$A$2:$AAA$45000,BM$3,FALSE),"")</f>
        <v>-32034</v>
      </c>
      <c r="BO31" s="32" t="s">
        <v>847</v>
      </c>
      <c r="BP31" s="32">
        <f>VLOOKUP(BO31,KEY!$AC$2:$AD$49,2,FALSE)</f>
        <v>7</v>
      </c>
      <c r="BQ31" s="32">
        <v>5</v>
      </c>
      <c r="BR31" s="32">
        <f t="shared" si="44"/>
        <v>1</v>
      </c>
      <c r="BS31" s="56">
        <f>IF($BR31=1,VLOOKUP($BR$20,'CROSSWALK Senate to AUN'!$A$2:$AH$45000,$BP31,FALSE),"")</f>
        <v>106330703</v>
      </c>
      <c r="BT31" s="32"/>
      <c r="BU31" s="32"/>
      <c r="BV31" s="32"/>
      <c r="BW31" s="2"/>
      <c r="BX31" s="31" t="str">
        <f>IF($BR31=1,VLOOKUP($BS31,data!$A$2:$AAA$45000,BX$3,FALSE),"")</f>
        <v>Brockway Area SD</v>
      </c>
      <c r="BY31" s="2"/>
      <c r="BZ31" s="4">
        <f>IF($BR31=1,VLOOKUP($BS31,data!$A$2:$AAA$45000,BZ$3,FALSE),"")</f>
        <v>10571289</v>
      </c>
      <c r="CA31" s="4">
        <f>IF($BR31=1,VLOOKUP($BS31,data!$A$2:$AAA$45000,CA$3,FALSE),"")</f>
        <v>509475.875</v>
      </c>
      <c r="CB31" s="79">
        <f>IF($BR31=1,VLOOKUP($BS31,data!$A$2:$AAA$45000,CB$3,FALSE),"")</f>
        <v>5.0634598731994629</v>
      </c>
      <c r="CC31" s="2"/>
      <c r="CD31" s="25">
        <f>IF($BR31=1,VLOOKUP($BS31,data!$A$2:$AAA$45000,CD$3,FALSE),"")</f>
        <v>8084324</v>
      </c>
      <c r="CE31" s="25">
        <f>IF($BR31=1,VLOOKUP($BS31,data!$A$2:$AAA$45000,CE$3,FALSE),"")</f>
        <v>17989</v>
      </c>
      <c r="CF31" s="68">
        <f>IF($BR31=1,VLOOKUP($BS31,data!$A$2:$AAA$45000,CF$3,FALSE),"")</f>
        <v>0.22301329672336578</v>
      </c>
      <c r="CG31" s="2"/>
      <c r="CH31" s="26">
        <f>IF($BR31=1,VLOOKUP($BS31,data!$A$2:$AAA$45000,CH$3,FALSE),"")</f>
        <v>1518827.07</v>
      </c>
      <c r="CI31" s="26">
        <f>IF($BR31=1,VLOOKUP($BS31,data!$A$2:$AAA$45000,CI$3,FALSE),"")</f>
        <v>508007.875</v>
      </c>
      <c r="CJ31" s="27">
        <f>IF($BR31=1,VLOOKUP($BS31,data!$A$2:$AAA$45000,CJ$3,FALSE),"")</f>
        <v>50.257045745849609</v>
      </c>
      <c r="CK31" s="26">
        <f>IF($BR31=1,VLOOKUP($BS31,data!$A$2:$AAA$45000,CK$3,FALSE),"")</f>
        <v>0</v>
      </c>
      <c r="CL31" s="26">
        <f>IF($BR31=1,VLOOKUP($BS31,data!$A$2:$AAA$45000,CL$3,FALSE),"")</f>
        <v>0</v>
      </c>
      <c r="CM31" s="26">
        <f>IF($BR31=1,VLOOKUP($BS31,data!$A$2:$AAA$45000,CM$3,FALSE),"")</f>
        <v>1324940.0625</v>
      </c>
      <c r="CN31" s="26">
        <f>IF($BR31=1,VLOOKUP($BS31,data!$A$2:$AAA$45000,CN$3,FALSE),"")</f>
        <v>3324766</v>
      </c>
      <c r="CO31" s="2"/>
      <c r="CP31" s="35">
        <f>IF($BR31=1,VLOOKUP($BS31,data!$A$2:$AAA$45000,CP$3,FALSE),"")</f>
        <v>897541</v>
      </c>
      <c r="CQ31" s="35">
        <f>IF($BR31=1,VLOOKUP($BS31,data!$A$2:$AAA$45000,CQ$3,FALSE),"")</f>
        <v>15513</v>
      </c>
      <c r="CR31" s="36">
        <f>IF($BR31=1,VLOOKUP($BS31,data!$A$2:$AAA$45000,CR$3,FALSE),"")</f>
        <v>1.7999999999999998</v>
      </c>
      <c r="CS31" s="2"/>
      <c r="CT31" s="71">
        <f>IF($BR31=1,VLOOKUP($BS31,data!$A$2:$AAA$45000,CT$3,FALSE),"")</f>
        <v>70597</v>
      </c>
      <c r="CU31" s="71">
        <f>IF($BR31=1,VLOOKUP($BS31,data!$A$2:$AAA$45000,CU$3,FALSE),"")</f>
        <v>-32034</v>
      </c>
      <c r="CV31" s="70">
        <f>IF($BR31=1,VLOOKUP($BS31,data!$A$2:$AAA$45000,CV$3,FALSE),"")</f>
        <v>-31.212791442871094</v>
      </c>
      <c r="CW31" s="2"/>
    </row>
    <row r="32" spans="1:101" ht="36" customHeight="1" x14ac:dyDescent="0.35">
      <c r="A32" s="46">
        <f>VLOOKUP($BS32,'LIST SD CTC BY AUN'!$A$2:$E$10000,2,FALSE)</f>
        <v>51</v>
      </c>
      <c r="B32" s="46"/>
      <c r="C32" s="190">
        <f>IF($BR32=1,VLOOKUP(C$20*10000+$A32,'DATA - FAD'!$A$2:$AAA$45000,C$3,FALSE)*1000000,0)</f>
        <v>182670.9657907486</v>
      </c>
      <c r="D32" s="190">
        <f>IF($BR32=1,VLOOKUP(D$20*10000+$A32,'DATA - FAD'!$A$2:$AAA$45000,D$3,FALSE)*1000000,0)</f>
        <v>88659.845292568207</v>
      </c>
      <c r="E32" s="190">
        <f>IF($BR32=1,VLOOKUP(E$20*10000+$A32,'DATA - FAD'!$A$2:$AAA$45000,E$3,FALSE)*1000000,0)</f>
        <v>45928.500592708588</v>
      </c>
      <c r="F32" s="190">
        <f>IF($BR32=1,VLOOKUP(F$20*10000+$A32,'DATA - FAD'!$A$2:$AAA$45000,F$3,FALSE)*1000000,0)</f>
        <v>145420.23837566376</v>
      </c>
      <c r="G32" s="190">
        <f>IF($BR32=1,VLOOKUP(G$20*10000+$A32,'DATA - FAD'!$A$2:$AAA$45000,G$3,FALSE)*1000000,0)</f>
        <v>-43.089996324852109</v>
      </c>
      <c r="H32" s="190">
        <f>IF($BR32=1,VLOOKUP(H$20*10000+$A32,'DATA - FAD'!$A$2:$AAA$45000,H$3,FALSE)*1000000,0)</f>
        <v>237956.18116855621</v>
      </c>
      <c r="I32" s="190">
        <f>IF($BR32=1,VLOOKUP(I$20*10000+$A32,'DATA - FAD'!$A$2:$AAA$45000,I$3,FALSE)*1000000,0)</f>
        <v>444499.49264526367</v>
      </c>
      <c r="J32" s="190">
        <f>IF($BR32=1,VLOOKUP(J$20*10000+$A32,'DATA - FAD'!$A$2:$AAA$45000,J$3,FALSE)*1000000,0)</f>
        <v>558390.31934738159</v>
      </c>
      <c r="K32" s="190">
        <f>IF($BR32=1,VLOOKUP(K$20*10000+$A32,'DATA - FAD'!$A$2:$AAA$45000,K$3,FALSE)*1000000,0)</f>
        <v>959918.5585975647</v>
      </c>
      <c r="L32" s="190">
        <f>IF($BR32=1,VLOOKUP(L$20*10000+$A32,'DATA - FAD'!$A$2:$AAA$45000,L$3,FALSE)*1000000,0)</f>
        <v>950655.28154373169</v>
      </c>
      <c r="M32" s="38">
        <f>IF($BR32=1,VLOOKUP($BS32,data!$A$2:$AAA$45000,M$3,FALSE),"")</f>
        <v>923246</v>
      </c>
      <c r="N32" s="46"/>
      <c r="P32" s="190">
        <f>IF($BR32=1,VLOOKUP(P$20*10000+$A32,'DATA - FAD'!$A$2:$AAA$45000,P$3,FALSE)*1000000,0)</f>
        <v>166095.00348567963</v>
      </c>
      <c r="Q32" s="190">
        <f>IF($BR32=1,VLOOKUP(Q$20*10000+$A32,'DATA - FAD'!$A$2:$AAA$45000,Q$3,FALSE)*1000000,0)</f>
        <v>80126.002430915833</v>
      </c>
      <c r="R32" s="190">
        <f>IF($BR32=1,VLOOKUP(R$20*10000+$A32,'DATA - FAD'!$A$2:$AAA$45000,R$3,FALSE)*1000000,0)</f>
        <v>30155.999585986137</v>
      </c>
      <c r="S32" s="190">
        <f>IF($BR32=1,VLOOKUP(S$20*10000+$A32,'DATA - FAD'!$A$2:$AAA$45000,S$3,FALSE)*1000000,0)</f>
        <v>115004.00304794312</v>
      </c>
      <c r="T32" s="190">
        <f>IF($BR32=1,VLOOKUP(T$20*10000+$A32,'DATA - FAD'!$A$2:$AAA$45000,T$3,FALSE)*1000000,0)</f>
        <v>-4.9999998736893758</v>
      </c>
      <c r="U32" s="190">
        <f>IF($BR32=1,VLOOKUP(U$20*10000+$A32,'DATA - FAD'!$A$2:$AAA$45000,U$3,FALSE)*1000000,0)</f>
        <v>200930.99772930145</v>
      </c>
      <c r="V32" s="190">
        <f>IF($BR32=1,VLOOKUP(V$20*10000+$A32,'DATA - FAD'!$A$2:$AAA$45000,V$3,FALSE)*1000000,0)</f>
        <v>370285.00437736511</v>
      </c>
      <c r="W32" s="190">
        <f>IF($BR32=1,VLOOKUP(W$20*10000+$A32,'DATA - FAD'!$A$2:$AAA$45000,W$3,FALSE)*1000000,0)</f>
        <v>524088.97876739502</v>
      </c>
      <c r="X32" s="190">
        <f>IF($BR32=1,VLOOKUP(X$20*10000+$A32,'DATA - FAD'!$A$2:$AAA$45000,X$3,FALSE)*1000000,0)</f>
        <v>179020.00248432159</v>
      </c>
      <c r="Y32" s="190">
        <f>IF($BR32=1,VLOOKUP(Y$20*10000+$A32,'DATA - FAD'!$A$2:$AAA$45000,Y$3,FALSE)*1000000,0)</f>
        <v>63943.997025489807</v>
      </c>
      <c r="Z32" s="38">
        <f>IF($BR32=1,VLOOKUP($BS32,data!$A$2:$AAA$45000,Z$3,FALSE),"")</f>
        <v>30336</v>
      </c>
      <c r="AA32" s="185"/>
      <c r="AB32" s="185"/>
      <c r="AC32" s="190">
        <f>IF($BR32=1,VLOOKUP(AC$20*10000+$A32,'DATA - FAD'!$A$2:$AAA$45000,AC$3,FALSE)*1000000,0)</f>
        <v>0</v>
      </c>
      <c r="AD32" s="190">
        <f>IF($BR32=1,VLOOKUP(AD$20*10000+$A32,'DATA - FAD'!$A$2:$AAA$45000,AD$3,FALSE)*1000000,0)</f>
        <v>0</v>
      </c>
      <c r="AE32" s="190">
        <f>IF($BR32=1,VLOOKUP(AE$20*10000+$A32,'DATA - FAD'!$A$2:$AAA$45000,AE$3,FALSE)*1000000,0)</f>
        <v>0</v>
      </c>
      <c r="AF32" s="190">
        <f>IF($BR32=1,VLOOKUP(AF$20*10000+$A32,'DATA - FAD'!$A$2:$AAA$45000,AF$3,FALSE)*1000000,0)</f>
        <v>0</v>
      </c>
      <c r="AG32" s="190">
        <f>IF($BR32=1,VLOOKUP(AG$20*10000+$A32,'DATA - FAD'!$A$2:$AAA$45000,AG$3,FALSE)*1000000,0)</f>
        <v>0</v>
      </c>
      <c r="AH32" s="190">
        <f>IF($BR32=1,VLOOKUP(AH$20*10000+$A32,'DATA - FAD'!$A$2:$AAA$45000,AH$3,FALSE)*1000000,0)</f>
        <v>0</v>
      </c>
      <c r="AI32" s="190">
        <f>IF($BR32=1,VLOOKUP(AI$20*10000+$A32,'DATA - FAD'!$A$2:$AAA$45000,AI$3,FALSE)*1000000,0)</f>
        <v>0</v>
      </c>
      <c r="AJ32" s="190">
        <f>IF($BR32=1,VLOOKUP(AJ$20*10000+$A32,'DATA - FAD'!$A$2:$AAA$45000,AJ$3,FALSE)*1000000,0)</f>
        <v>0</v>
      </c>
      <c r="AK32" s="190">
        <f>IF($BR32=1,VLOOKUP(AK$20*10000+$A32,'DATA - FAD'!$A$2:$AAA$45000,AK$3,FALSE)*1000000,0)</f>
        <v>724009.81187820435</v>
      </c>
      <c r="AL32" s="190">
        <f>IF($BR32=1,VLOOKUP(AL$20*10000+$A32,'DATA - FAD'!$A$2:$AAA$45000,AL$3,FALSE)*1000000,0)</f>
        <v>876766.32404327393</v>
      </c>
      <c r="AM32" s="38">
        <f>IF($BR32=1,VLOOKUP($BS32,data!$A$2:$AAA$45000,AM$3,FALSE),"")</f>
        <v>876935</v>
      </c>
      <c r="AN32" s="185"/>
      <c r="AO32" s="185"/>
      <c r="AP32" s="190">
        <f>IF($BR32=1,VLOOKUP(AP$20*10000+$A32,'DATA - FAD'!$A$2:$AAA$45000,AP$3,FALSE)*1000000,0)</f>
        <v>16575.96044242382</v>
      </c>
      <c r="AQ32" s="190">
        <f>IF($BR32=1,VLOOKUP(AQ$20*10000+$A32,'DATA - FAD'!$A$2:$AAA$45000,AQ$3,FALSE)*1000000,0)</f>
        <v>8533.8400676846504</v>
      </c>
      <c r="AR32" s="190">
        <f>IF($BR32=1,VLOOKUP(AR$20*10000+$A32,'DATA - FAD'!$A$2:$AAA$45000,AR$3,FALSE)*1000000,0)</f>
        <v>15772.499144077301</v>
      </c>
      <c r="AS32" s="190">
        <f>IF($BR32=1,VLOOKUP(AS$20*10000+$A32,'DATA - FAD'!$A$2:$AAA$45000,AS$3,FALSE)*1000000,0)</f>
        <v>30416.229739785194</v>
      </c>
      <c r="AT32" s="190">
        <f>IF($BR32=1,VLOOKUP(AT$20*10000+$A32,'DATA - FAD'!$A$2:$AAA$45000,AT$3,FALSE)*1000000,0)</f>
        <v>-38.089998270152137</v>
      </c>
      <c r="AU32" s="190">
        <f>IF($BR32=1,VLOOKUP(AU$20*10000+$A32,'DATA - FAD'!$A$2:$AAA$45000,AU$3,FALSE)*1000000,0)</f>
        <v>37025.179713964462</v>
      </c>
      <c r="AV32" s="190">
        <f>IF($BR32=1,VLOOKUP(AV$20*10000+$A32,'DATA - FAD'!$A$2:$AAA$45000,AV$3,FALSE)*1000000,0)</f>
        <v>74214.480817317963</v>
      </c>
      <c r="AW32" s="190">
        <f>IF($BR32=1,VLOOKUP(AW$20*10000+$A32,'DATA - FAD'!$A$2:$AAA$45000,AW$3,FALSE)*1000000,0)</f>
        <v>34301.318228244781</v>
      </c>
      <c r="AX32" s="190">
        <f>IF($BR32=1,VLOOKUP(AX$20*10000+$A32,'DATA - FAD'!$A$2:$AAA$45000,AX$3,FALSE)*1000000,0)</f>
        <v>56888.740509748459</v>
      </c>
      <c r="AY32" s="190">
        <f>IF($BR32=1,VLOOKUP(AY$20*10000+$A32,'DATA - FAD'!$A$2:$AAA$45000,AY$3,FALSE)*1000000,0)</f>
        <v>9944.9995905160904</v>
      </c>
      <c r="AZ32" s="38">
        <f>IF($BR32=1,VLOOKUP($BS32,data!$A$2:$AAA$45000,AZ$3,FALSE),"")</f>
        <v>15975</v>
      </c>
      <c r="BC32" s="190">
        <f>IF($BR32=1,VLOOKUP(BC$20*10000+$A32,'DATA - FAD'!$A$2:$AAA$45000,BC$3,FALSE)*1000000,0)</f>
        <v>0</v>
      </c>
      <c r="BD32" s="190">
        <f>IF($BR32=1,VLOOKUP(BD$20*10000+$A32,'DATA - FAD'!$A$2:$AAA$45000,BD$3,FALSE)*1000000,0)</f>
        <v>0</v>
      </c>
      <c r="BE32" s="190">
        <f>IF($BR32=1,VLOOKUP(BE$20*10000+$A32,'DATA - FAD'!$A$2:$AAA$45000,BE$3,FALSE)*1000000,0)</f>
        <v>0</v>
      </c>
      <c r="BF32" s="190">
        <f>IF($BR32=1,VLOOKUP(BF$20*10000+$A32,'DATA - FAD'!$A$2:$AAA$45000,BF$3,FALSE)*1000000,0)</f>
        <v>0</v>
      </c>
      <c r="BG32" s="190">
        <f>IF($BR32=1,VLOOKUP(BG$20*10000+$A32,'DATA - FAD'!$A$2:$AAA$45000,BG$3,FALSE)*1000000,0)</f>
        <v>0</v>
      </c>
      <c r="BH32" s="190">
        <f>IF($BR32=1,VLOOKUP(BH$20*10000+$A32,'DATA - FAD'!$A$2:$AAA$45000,BH$3,FALSE)*1000000,0)</f>
        <v>0</v>
      </c>
      <c r="BI32" s="190">
        <f>IF($BR32=1,VLOOKUP(BI$20*10000+$A32,'DATA - FAD'!$A$2:$AAA$45000,BI$3,FALSE)*1000000,0)</f>
        <v>0</v>
      </c>
      <c r="BJ32" s="190">
        <f>IF($BR32=1,VLOOKUP(BJ$20*10000+$A32,'DATA - FAD'!$A$2:$AAA$45000,BJ$3,FALSE)*1000000,0)</f>
        <v>0</v>
      </c>
      <c r="BK32" s="190">
        <f>IF($BR32=1,VLOOKUP(BK$20*10000+$A32,'DATA - FAD'!$A$2:$AAA$45000,BK$3,FALSE)*1000000,0)</f>
        <v>0</v>
      </c>
      <c r="BL32" s="190">
        <f>IF($BR32=1,VLOOKUP(BL$20*10000+$A32,'DATA - FAD'!$A$2:$AAA$45000,BL$3,FALSE)*1000000,0)</f>
        <v>0</v>
      </c>
      <c r="BM32" s="38">
        <f>IF($BR32=1,VLOOKUP($BS32,data!$A$2:$AAA$45000,BM$3,FALSE),"")</f>
        <v>0</v>
      </c>
      <c r="BO32" s="32" t="s">
        <v>848</v>
      </c>
      <c r="BP32" s="32">
        <f>VLOOKUP(BO32,KEY!$AC$2:$AD$49,2,FALSE)</f>
        <v>8</v>
      </c>
      <c r="BQ32" s="32">
        <v>6</v>
      </c>
      <c r="BR32" s="32">
        <f t="shared" si="44"/>
        <v>1</v>
      </c>
      <c r="BS32" s="56">
        <f>IF($BR32=1,VLOOKUP($BR$20,'CROSSWALK Senate to AUN'!$A$2:$AH$45000,$BP32,FALSE),"")</f>
        <v>106330803</v>
      </c>
      <c r="BT32" s="32"/>
      <c r="BU32" s="32"/>
      <c r="BV32" s="32"/>
      <c r="BW32" s="2"/>
      <c r="BX32" s="118" t="str">
        <f>IF($BR32=1,VLOOKUP($BS32,data!$A$2:$AAA$45000,BX$3,FALSE),"")</f>
        <v>Brookville Area SD</v>
      </c>
      <c r="BY32" s="119"/>
      <c r="BZ32" s="120">
        <f>IF($BR32=1,VLOOKUP($BS32,data!$A$2:$AAA$45000,BZ$3,FALSE),"")</f>
        <v>14773956</v>
      </c>
      <c r="CA32" s="120">
        <f>IF($BR32=1,VLOOKUP($BS32,data!$A$2:$AAA$45000,CA$3,FALSE),"")</f>
        <v>923246</v>
      </c>
      <c r="CB32" s="121">
        <f>IF($BR32=1,VLOOKUP($BS32,data!$A$2:$AAA$45000,CB$3,FALSE),"")</f>
        <v>6.6656942367553711</v>
      </c>
      <c r="CC32" s="119"/>
      <c r="CD32" s="122">
        <f>IF($BR32=1,VLOOKUP($BS32,data!$A$2:$AAA$45000,CD$3,FALSE),"")</f>
        <v>10550233</v>
      </c>
      <c r="CE32" s="122">
        <f>IF($BR32=1,VLOOKUP($BS32,data!$A$2:$AAA$45000,CE$3,FALSE),"")</f>
        <v>30336</v>
      </c>
      <c r="CF32" s="123">
        <f>IF($BR32=1,VLOOKUP($BS32,data!$A$2:$AAA$45000,CF$3,FALSE),"")</f>
        <v>0.28836783766746521</v>
      </c>
      <c r="CG32" s="119"/>
      <c r="CH32" s="124">
        <f>IF($BR32=1,VLOOKUP($BS32,data!$A$2:$AAA$45000,CH$3,FALSE),"")</f>
        <v>2773580.15</v>
      </c>
      <c r="CI32" s="124">
        <f>IF($BR32=1,VLOOKUP($BS32,data!$A$2:$AAA$45000,CI$3,FALSE),"")</f>
        <v>876935</v>
      </c>
      <c r="CJ32" s="125">
        <f>IF($BR32=1,VLOOKUP($BS32,data!$A$2:$AAA$45000,CJ$3,FALSE),"")</f>
        <v>46.236110687255859</v>
      </c>
      <c r="CK32" s="124">
        <f>IF($BR32=1,VLOOKUP($BS32,data!$A$2:$AAA$45000,CK$3,FALSE),"")</f>
        <v>0</v>
      </c>
      <c r="CL32" s="124">
        <f>IF($BR32=1,VLOOKUP($BS32,data!$A$2:$AAA$45000,CL$3,FALSE),"")</f>
        <v>0</v>
      </c>
      <c r="CM32" s="124">
        <f>IF($BR32=1,VLOOKUP($BS32,data!$A$2:$AAA$45000,CM$3,FALSE),"")</f>
        <v>2477711.125</v>
      </c>
      <c r="CN32" s="124">
        <f>IF($BR32=1,VLOOKUP($BS32,data!$A$2:$AAA$45000,CN$3,FALSE),"")</f>
        <v>5548719.5</v>
      </c>
      <c r="CO32" s="119"/>
      <c r="CP32" s="126">
        <f>IF($BR32=1,VLOOKUP($BS32,data!$A$2:$AAA$45000,CP$3,FALSE),"")</f>
        <v>1450143</v>
      </c>
      <c r="CQ32" s="126">
        <f>IF($BR32=1,VLOOKUP($BS32,data!$A$2:$AAA$45000,CQ$3,FALSE),"")</f>
        <v>15975</v>
      </c>
      <c r="CR32" s="127">
        <f>IF($BR32=1,VLOOKUP($BS32,data!$A$2:$AAA$45000,CR$3,FALSE),"")</f>
        <v>1.0999999999999999</v>
      </c>
      <c r="CS32" s="119"/>
      <c r="CT32" s="128">
        <f>IF($BR32=1,VLOOKUP($BS32,data!$A$2:$AAA$45000,CT$3,FALSE),"")</f>
        <v>0</v>
      </c>
      <c r="CU32" s="128">
        <f>IF($BR32=1,VLOOKUP($BS32,data!$A$2:$AAA$45000,CU$3,FALSE),"")</f>
        <v>0</v>
      </c>
      <c r="CV32" s="129">
        <f>IF($BR32=1,VLOOKUP($BS32,data!$A$2:$AAA$45000,CV$3,FALSE),"")</f>
        <v>0</v>
      </c>
      <c r="CW32" s="2"/>
    </row>
    <row r="33" spans="1:101" ht="36" customHeight="1" x14ac:dyDescent="0.35">
      <c r="A33" s="46">
        <f>VLOOKUP($BS33,'LIST SD CTC BY AUN'!$A$2:$E$10000,2,FALSE)</f>
        <v>59</v>
      </c>
      <c r="B33" s="46"/>
      <c r="C33" s="190">
        <f>IF($BR33=1,VLOOKUP(C$20*10000+$A33,'DATA - FAD'!$A$2:$AAA$45000,C$3,FALSE)*1000000,0)</f>
        <v>251569.002866745</v>
      </c>
      <c r="D33" s="190">
        <f>IF($BR33=1,VLOOKUP(D$20*10000+$A33,'DATA - FAD'!$A$2:$AAA$45000,D$3,FALSE)*1000000,0)</f>
        <v>-68817.496299743652</v>
      </c>
      <c r="E33" s="190">
        <f>IF($BR33=1,VLOOKUP(E$20*10000+$A33,'DATA - FAD'!$A$2:$AAA$45000,E$3,FALSE)*1000000,0)</f>
        <v>62363.177537918091</v>
      </c>
      <c r="F33" s="190">
        <f>IF($BR33=1,VLOOKUP(F$20*10000+$A33,'DATA - FAD'!$A$2:$AAA$45000,F$3,FALSE)*1000000,0)</f>
        <v>91227.38242149353</v>
      </c>
      <c r="G33" s="190">
        <f>IF($BR33=1,VLOOKUP(G$20*10000+$A33,'DATA - FAD'!$A$2:$AAA$45000,G$3,FALSE)*1000000,0)</f>
        <v>-38.059999496908858</v>
      </c>
      <c r="H33" s="190">
        <f>IF($BR33=1,VLOOKUP(H$20*10000+$A33,'DATA - FAD'!$A$2:$AAA$45000,H$3,FALSE)*1000000,0)</f>
        <v>145137.99548149109</v>
      </c>
      <c r="I33" s="190">
        <f>IF($BR33=1,VLOOKUP(I$20*10000+$A33,'DATA - FAD'!$A$2:$AAA$45000,I$3,FALSE)*1000000,0)</f>
        <v>474150.00200271606</v>
      </c>
      <c r="J33" s="190">
        <f>IF($BR33=1,VLOOKUP(J$20*10000+$A33,'DATA - FAD'!$A$2:$AAA$45000,J$3,FALSE)*1000000,0)</f>
        <v>684941.47062301636</v>
      </c>
      <c r="K33" s="190">
        <f>IF($BR33=1,VLOOKUP(K$20*10000+$A33,'DATA - FAD'!$A$2:$AAA$45000,K$3,FALSE)*1000000,0)</f>
        <v>255446.04659080505</v>
      </c>
      <c r="L33" s="190">
        <f>IF($BR33=1,VLOOKUP(L$20*10000+$A33,'DATA - FAD'!$A$2:$AAA$45000,L$3,FALSE)*1000000,0)</f>
        <v>233628.51142883301</v>
      </c>
      <c r="M33" s="38">
        <f>IF($BR33=1,VLOOKUP($BS33,data!$A$2:$AAA$45000,M$3,FALSE),"")</f>
        <v>192440.453125</v>
      </c>
      <c r="N33" s="46"/>
      <c r="P33" s="190">
        <f>IF($BR33=1,VLOOKUP(P$20*10000+$A33,'DATA - FAD'!$A$2:$AAA$45000,P$3,FALSE)*1000000,0)</f>
        <v>95064.997673034668</v>
      </c>
      <c r="Q33" s="190">
        <f>IF($BR33=1,VLOOKUP(Q$20*10000+$A33,'DATA - FAD'!$A$2:$AAA$45000,Q$3,FALSE)*1000000,0)</f>
        <v>41751.00103020668</v>
      </c>
      <c r="R33" s="190">
        <f>IF($BR33=1,VLOOKUP(R$20*10000+$A33,'DATA - FAD'!$A$2:$AAA$45000,R$3,FALSE)*1000000,0)</f>
        <v>50560.999661684036</v>
      </c>
      <c r="S33" s="190">
        <f>IF($BR33=1,VLOOKUP(S$20*10000+$A33,'DATA - FAD'!$A$2:$AAA$45000,S$3,FALSE)*1000000,0)</f>
        <v>59572.499245405197</v>
      </c>
      <c r="T33" s="190">
        <f>IF($BR33=1,VLOOKUP(T$20*10000+$A33,'DATA - FAD'!$A$2:$AAA$45000,T$3,FALSE)*1000000,0)</f>
        <v>-3.5000000480067683</v>
      </c>
      <c r="U33" s="190">
        <f>IF($BR33=1,VLOOKUP(U$20*10000+$A33,'DATA - FAD'!$A$2:$AAA$45000,U$3,FALSE)*1000000,0)</f>
        <v>122197.00217247009</v>
      </c>
      <c r="V33" s="190">
        <f>IF($BR33=1,VLOOKUP(V$20*10000+$A33,'DATA - FAD'!$A$2:$AAA$45000,V$3,FALSE)*1000000,0)</f>
        <v>399282.00840950012</v>
      </c>
      <c r="W33" s="190">
        <f>IF($BR33=1,VLOOKUP(W$20*10000+$A33,'DATA - FAD'!$A$2:$AAA$45000,W$3,FALSE)*1000000,0)</f>
        <v>666224.47967529297</v>
      </c>
      <c r="X33" s="190">
        <f>IF($BR33=1,VLOOKUP(X$20*10000+$A33,'DATA - FAD'!$A$2:$AAA$45000,X$3,FALSE)*1000000,0)</f>
        <v>136398.49424362183</v>
      </c>
      <c r="Y33" s="190">
        <f>IF($BR33=1,VLOOKUP(Y$20*10000+$A33,'DATA - FAD'!$A$2:$AAA$45000,Y$3,FALSE)*1000000,0)</f>
        <v>68471.997976303101</v>
      </c>
      <c r="Z33" s="38">
        <f>IF($BR33=1,VLOOKUP($BS33,data!$A$2:$AAA$45000,Z$3,FALSE),"")</f>
        <v>21435</v>
      </c>
      <c r="AA33" s="185"/>
      <c r="AB33" s="185"/>
      <c r="AC33" s="190">
        <f>IF($BR33=1,VLOOKUP(AC$20*10000+$A33,'DATA - FAD'!$A$2:$AAA$45000,AC$3,FALSE)*1000000,0)</f>
        <v>33971.99884057045</v>
      </c>
      <c r="AD33" s="190">
        <f>IF($BR33=1,VLOOKUP(AD$20*10000+$A33,'DATA - FAD'!$A$2:$AAA$45000,AD$3,FALSE)*1000000,0)</f>
        <v>-16985.999420285225</v>
      </c>
      <c r="AE33" s="190">
        <f>IF($BR33=1,VLOOKUP(AE$20*10000+$A33,'DATA - FAD'!$A$2:$AAA$45000,AE$3,FALSE)*1000000,0)</f>
        <v>0</v>
      </c>
      <c r="AF33" s="190">
        <f>IF($BR33=1,VLOOKUP(AF$20*10000+$A33,'DATA - FAD'!$A$2:$AAA$45000,AF$3,FALSE)*1000000,0)</f>
        <v>0</v>
      </c>
      <c r="AG33" s="190">
        <f>IF($BR33=1,VLOOKUP(AG$20*10000+$A33,'DATA - FAD'!$A$2:$AAA$45000,AG$3,FALSE)*1000000,0)</f>
        <v>0</v>
      </c>
      <c r="AH33" s="190">
        <f>IF($BR33=1,VLOOKUP(AH$20*10000+$A33,'DATA - FAD'!$A$2:$AAA$45000,AH$3,FALSE)*1000000,0)</f>
        <v>0</v>
      </c>
      <c r="AI33" s="190">
        <f>IF($BR33=1,VLOOKUP(AI$20*10000+$A33,'DATA - FAD'!$A$2:$AAA$45000,AI$3,FALSE)*1000000,0)</f>
        <v>0</v>
      </c>
      <c r="AJ33" s="190">
        <f>IF($BR33=1,VLOOKUP(AJ$20*10000+$A33,'DATA - FAD'!$A$2:$AAA$45000,AJ$3,FALSE)*1000000,0)</f>
        <v>0</v>
      </c>
      <c r="AK33" s="190">
        <f>IF($BR33=1,VLOOKUP(AK$20*10000+$A33,'DATA - FAD'!$A$2:$AAA$45000,AK$3,FALSE)*1000000,0)</f>
        <v>145762.53294944763</v>
      </c>
      <c r="AL33" s="190">
        <f>IF($BR33=1,VLOOKUP(AL$20*10000+$A33,'DATA - FAD'!$A$2:$AAA$45000,AL$3,FALSE)*1000000,0)</f>
        <v>145686.50722503662</v>
      </c>
      <c r="AM33" s="38">
        <f>IF($BR33=1,VLOOKUP($BS33,data!$A$2:$AAA$45000,AM$3,FALSE),"")</f>
        <v>145720.453125</v>
      </c>
      <c r="AN33" s="185"/>
      <c r="AO33" s="185"/>
      <c r="AP33" s="190">
        <f>IF($BR33=1,VLOOKUP(AP$20*10000+$A33,'DATA - FAD'!$A$2:$AAA$45000,AP$3,FALSE)*1000000,0)</f>
        <v>122532.00262784958</v>
      </c>
      <c r="AQ33" s="190">
        <f>IF($BR33=1,VLOOKUP(AQ$20*10000+$A33,'DATA - FAD'!$A$2:$AAA$45000,AQ$3,FALSE)*1000000,0)</f>
        <v>-93582.503497600555</v>
      </c>
      <c r="AR33" s="190">
        <f>IF($BR33=1,VLOOKUP(AR$20*10000+$A33,'DATA - FAD'!$A$2:$AAA$45000,AR$3,FALSE)*1000000,0)</f>
        <v>11802.179738879204</v>
      </c>
      <c r="AS33" s="190">
        <f>IF($BR33=1,VLOOKUP(AS$20*10000+$A33,'DATA - FAD'!$A$2:$AAA$45000,AS$3,FALSE)*1000000,0)</f>
        <v>31654.879450798035</v>
      </c>
      <c r="AT33" s="190">
        <f>IF($BR33=1,VLOOKUP(AT$20*10000+$A33,'DATA - FAD'!$A$2:$AAA$45000,AT$3,FALSE)*1000000,0)</f>
        <v>-34.559998312033713</v>
      </c>
      <c r="AU33" s="190">
        <f>IF($BR33=1,VLOOKUP(AU$20*10000+$A33,'DATA - FAD'!$A$2:$AAA$45000,AU$3,FALSE)*1000000,0)</f>
        <v>22941.000759601593</v>
      </c>
      <c r="AV33" s="190">
        <f>IF($BR33=1,VLOOKUP(AV$20*10000+$A33,'DATA - FAD'!$A$2:$AAA$45000,AV$3,FALSE)*1000000,0)</f>
        <v>74868.001043796539</v>
      </c>
      <c r="AW33" s="190">
        <f>IF($BR33=1,VLOOKUP(AW$20*10000+$A33,'DATA - FAD'!$A$2:$AAA$45000,AW$3,FALSE)*1000000,0)</f>
        <v>18716.989085078239</v>
      </c>
      <c r="AX33" s="190">
        <f>IF($BR33=1,VLOOKUP(AX$20*10000+$A33,'DATA - FAD'!$A$2:$AAA$45000,AX$3,FALSE)*1000000,0)</f>
        <v>-26714.98991549015</v>
      </c>
      <c r="AY33" s="190">
        <f>IF($BR33=1,VLOOKUP(AY$20*10000+$A33,'DATA - FAD'!$A$2:$AAA$45000,AY$3,FALSE)*1000000,0)</f>
        <v>19470.000639557838</v>
      </c>
      <c r="AZ33" s="38">
        <f>IF($BR33=1,VLOOKUP($BS33,data!$A$2:$AAA$45000,AZ$3,FALSE),"")</f>
        <v>25285</v>
      </c>
      <c r="BC33" s="190">
        <f>IF($BR33=1,VLOOKUP(BC$20*10000+$A33,'DATA - FAD'!$A$2:$AAA$45000,BC$3,FALSE)*1000000,0)</f>
        <v>0</v>
      </c>
      <c r="BD33" s="190">
        <f>IF($BR33=1,VLOOKUP(BD$20*10000+$A33,'DATA - FAD'!$A$2:$AAA$45000,BD$3,FALSE)*1000000,0)</f>
        <v>0</v>
      </c>
      <c r="BE33" s="190">
        <f>IF($BR33=1,VLOOKUP(BE$20*10000+$A33,'DATA - FAD'!$A$2:$AAA$45000,BE$3,FALSE)*1000000,0)</f>
        <v>0</v>
      </c>
      <c r="BF33" s="190">
        <f>IF($BR33=1,VLOOKUP(BF$20*10000+$A33,'DATA - FAD'!$A$2:$AAA$45000,BF$3,FALSE)*1000000,0)</f>
        <v>0</v>
      </c>
      <c r="BG33" s="190">
        <f>IF($BR33=1,VLOOKUP(BG$20*10000+$A33,'DATA - FAD'!$A$2:$AAA$45000,BG$3,FALSE)*1000000,0)</f>
        <v>0</v>
      </c>
      <c r="BH33" s="190">
        <f>IF($BR33=1,VLOOKUP(BH$20*10000+$A33,'DATA - FAD'!$A$2:$AAA$45000,BH$3,FALSE)*1000000,0)</f>
        <v>0</v>
      </c>
      <c r="BI33" s="190">
        <f>IF($BR33=1,VLOOKUP(BI$20*10000+$A33,'DATA - FAD'!$A$2:$AAA$45000,BI$3,FALSE)*1000000,0)</f>
        <v>0</v>
      </c>
      <c r="BJ33" s="190">
        <f>IF($BR33=1,VLOOKUP(BJ$20*10000+$A33,'DATA - FAD'!$A$2:$AAA$45000,BJ$3,FALSE)*1000000,0)</f>
        <v>0</v>
      </c>
      <c r="BK33" s="190">
        <f>IF($BR33=1,VLOOKUP(BK$20*10000+$A33,'DATA - FAD'!$A$2:$AAA$45000,BK$3,FALSE)*1000000,0)</f>
        <v>0</v>
      </c>
      <c r="BL33" s="190">
        <f>IF($BR33=1,VLOOKUP(BL$20*10000+$A33,'DATA - FAD'!$A$2:$AAA$45000,BL$3,FALSE)*1000000,0)</f>
        <v>0</v>
      </c>
      <c r="BM33" s="38">
        <f>IF($BR33=1,VLOOKUP($BS33,data!$A$2:$AAA$45000,BM$3,FALSE),"")</f>
        <v>0</v>
      </c>
      <c r="BO33" s="32" t="s">
        <v>849</v>
      </c>
      <c r="BP33" s="32">
        <f>VLOOKUP(BO33,KEY!$AC$2:$AD$49,2,FALSE)</f>
        <v>9</v>
      </c>
      <c r="BQ33" s="32">
        <v>7</v>
      </c>
      <c r="BR33" s="32">
        <f t="shared" si="44"/>
        <v>1</v>
      </c>
      <c r="BS33" s="56">
        <f>IF($BR33=1,VLOOKUP($BR$20,'CROSSWALK Senate to AUN'!$A$2:$AH$45000,$BP33,FALSE),"")</f>
        <v>109122703</v>
      </c>
      <c r="BT33" s="32"/>
      <c r="BU33" s="32"/>
      <c r="BV33" s="32"/>
      <c r="BW33" s="2"/>
      <c r="BX33" s="31" t="str">
        <f>IF($BR33=1,VLOOKUP($BS33,data!$A$2:$AAA$45000,BX$3,FALSE),"")</f>
        <v>Cameron County SD</v>
      </c>
      <c r="BY33" s="2"/>
      <c r="BZ33" s="4">
        <f>IF($BR33=1,VLOOKUP($BS33,data!$A$2:$AAA$45000,BZ$3,FALSE),"")</f>
        <v>8362939.5</v>
      </c>
      <c r="CA33" s="4">
        <f>IF($BR33=1,VLOOKUP($BS33,data!$A$2:$AAA$45000,CA$3,FALSE),"")</f>
        <v>192440.453125</v>
      </c>
      <c r="CB33" s="79">
        <f>IF($BR33=1,VLOOKUP($BS33,data!$A$2:$AAA$45000,CB$3,FALSE),"")</f>
        <v>2.3553085327148438</v>
      </c>
      <c r="CC33" s="2"/>
      <c r="CD33" s="25">
        <f>IF($BR33=1,VLOOKUP($BS33,data!$A$2:$AAA$45000,CD$3,FALSE),"")</f>
        <v>6954291</v>
      </c>
      <c r="CE33" s="25">
        <f>IF($BR33=1,VLOOKUP($BS33,data!$A$2:$AAA$45000,CE$3,FALSE),"")</f>
        <v>21435</v>
      </c>
      <c r="CF33" s="68">
        <f>IF($BR33=1,VLOOKUP($BS33,data!$A$2:$AAA$45000,CF$3,FALSE),"")</f>
        <v>0.30917993187904358</v>
      </c>
      <c r="CG33" s="2"/>
      <c r="CH33" s="26">
        <f>IF($BR33=1,VLOOKUP($BS33,data!$A$2:$AAA$45000,CH$3,FALSE),"")</f>
        <v>582171.47</v>
      </c>
      <c r="CI33" s="26">
        <f>IF($BR33=1,VLOOKUP($BS33,data!$A$2:$AAA$45000,CI$3,FALSE),"")</f>
        <v>145720.453125</v>
      </c>
      <c r="CJ33" s="27">
        <f>IF($BR33=1,VLOOKUP($BS33,data!$A$2:$AAA$45000,CJ$3,FALSE),"")</f>
        <v>33.387584686279297</v>
      </c>
      <c r="CK33" s="26">
        <f>IF($BR33=1,VLOOKUP($BS33,data!$A$2:$AAA$45000,CK$3,FALSE),"")</f>
        <v>0</v>
      </c>
      <c r="CL33" s="26">
        <f>IF($BR33=1,VLOOKUP($BS33,data!$A$2:$AAA$45000,CL$3,FALSE),"")</f>
        <v>0</v>
      </c>
      <c r="CM33" s="26">
        <f>IF($BR33=1,VLOOKUP($BS33,data!$A$2:$AAA$45000,CM$3,FALSE),"")</f>
        <v>437169.484375</v>
      </c>
      <c r="CN33" s="26">
        <f>IF($BR33=1,VLOOKUP($BS33,data!$A$2:$AAA$45000,CN$3,FALSE),"")</f>
        <v>896584</v>
      </c>
      <c r="CO33" s="2"/>
      <c r="CP33" s="35">
        <f>IF($BR33=1,VLOOKUP($BS33,data!$A$2:$AAA$45000,CP$3,FALSE),"")</f>
        <v>826477</v>
      </c>
      <c r="CQ33" s="35">
        <f>IF($BR33=1,VLOOKUP($BS33,data!$A$2:$AAA$45000,CQ$3,FALSE),"")</f>
        <v>25285</v>
      </c>
      <c r="CR33" s="36">
        <f>IF($BR33=1,VLOOKUP($BS33,data!$A$2:$AAA$45000,CR$3,FALSE),"")</f>
        <v>3.2</v>
      </c>
      <c r="CS33" s="2"/>
      <c r="CT33" s="71">
        <f>IF($BR33=1,VLOOKUP($BS33,data!$A$2:$AAA$45000,CT$3,FALSE),"")</f>
        <v>0</v>
      </c>
      <c r="CU33" s="71">
        <f>IF($BR33=1,VLOOKUP($BS33,data!$A$2:$AAA$45000,CU$3,FALSE),"")</f>
        <v>0</v>
      </c>
      <c r="CV33" s="70">
        <f>IF($BR33=1,VLOOKUP($BS33,data!$A$2:$AAA$45000,CV$3,FALSE),"")</f>
        <v>0</v>
      </c>
      <c r="CW33" s="2"/>
    </row>
    <row r="34" spans="1:101" ht="36" customHeight="1" x14ac:dyDescent="0.35">
      <c r="A34" s="46">
        <f>VLOOKUP($BS34,'LIST SD CTC BY AUN'!$A$2:$E$10000,2,FALSE)</f>
        <v>87</v>
      </c>
      <c r="B34" s="46"/>
      <c r="C34" s="190">
        <f>IF($BR34=1,VLOOKUP(C$20*10000+$A34,'DATA - FAD'!$A$2:$AAA$45000,C$3,FALSE)*1000000,0)</f>
        <v>164100.67677497864</v>
      </c>
      <c r="D34" s="190">
        <f>IF($BR34=1,VLOOKUP(D$20*10000+$A34,'DATA - FAD'!$A$2:$AAA$45000,D$3,FALSE)*1000000,0)</f>
        <v>38503.620773553848</v>
      </c>
      <c r="E34" s="190">
        <f>IF($BR34=1,VLOOKUP(E$20*10000+$A34,'DATA - FAD'!$A$2:$AAA$45000,E$3,FALSE)*1000000,0)</f>
        <v>90914.249420166016</v>
      </c>
      <c r="F34" s="190">
        <f>IF($BR34=1,VLOOKUP(F$20*10000+$A34,'DATA - FAD'!$A$2:$AAA$45000,F$3,FALSE)*1000000,0)</f>
        <v>-9217.139333486557</v>
      </c>
      <c r="G34" s="190">
        <f>IF($BR34=1,VLOOKUP(G$20*10000+$A34,'DATA - FAD'!$A$2:$AAA$45000,G$3,FALSE)*1000000,0)</f>
        <v>4383.4298849105835</v>
      </c>
      <c r="H34" s="190">
        <f>IF($BR34=1,VLOOKUP(H$20*10000+$A34,'DATA - FAD'!$A$2:$AAA$45000,H$3,FALSE)*1000000,0)</f>
        <v>39883.211255073547</v>
      </c>
      <c r="I34" s="190">
        <f>IF($BR34=1,VLOOKUP(I$20*10000+$A34,'DATA - FAD'!$A$2:$AAA$45000,I$3,FALSE)*1000000,0)</f>
        <v>365394.20485496521</v>
      </c>
      <c r="J34" s="190">
        <f>IF($BR34=1,VLOOKUP(J$20*10000+$A34,'DATA - FAD'!$A$2:$AAA$45000,J$3,FALSE)*1000000,0)</f>
        <v>337286.47232055664</v>
      </c>
      <c r="K34" s="190">
        <f>IF($BR34=1,VLOOKUP(K$20*10000+$A34,'DATA - FAD'!$A$2:$AAA$45000,K$3,FALSE)*1000000,0)</f>
        <v>325994.72999572754</v>
      </c>
      <c r="L34" s="190">
        <f>IF($BR34=1,VLOOKUP(L$20*10000+$A34,'DATA - FAD'!$A$2:$AAA$45000,L$3,FALSE)*1000000,0)</f>
        <v>223445.77312469482</v>
      </c>
      <c r="M34" s="38">
        <f>IF($BR34=1,VLOOKUP($BS34,data!$A$2:$AAA$45000,M$3,FALSE),"")</f>
        <v>162101.84375</v>
      </c>
      <c r="N34" s="46"/>
      <c r="P34" s="190">
        <f>IF($BR34=1,VLOOKUP(P$20*10000+$A34,'DATA - FAD'!$A$2:$AAA$45000,P$3,FALSE)*1000000,0)</f>
        <v>173481.49418830872</v>
      </c>
      <c r="Q34" s="190">
        <f>IF($BR34=1,VLOOKUP(Q$20*10000+$A34,'DATA - FAD'!$A$2:$AAA$45000,Q$3,FALSE)*1000000,0)</f>
        <v>16223.00036251545</v>
      </c>
      <c r="R34" s="190">
        <f>IF($BR34=1,VLOOKUP(R$20*10000+$A34,'DATA - FAD'!$A$2:$AAA$45000,R$3,FALSE)*1000000,0)</f>
        <v>84553.50250005722</v>
      </c>
      <c r="S34" s="190">
        <f>IF($BR34=1,VLOOKUP(S$20*10000+$A34,'DATA - FAD'!$A$2:$AAA$45000,S$3,FALSE)*1000000,0)</f>
        <v>-49812.998622655869</v>
      </c>
      <c r="T34" s="190">
        <f>IF($BR34=1,VLOOKUP(T$20*10000+$A34,'DATA - FAD'!$A$2:$AAA$45000,T$3,FALSE)*1000000,0)</f>
        <v>-3.5000000480067683</v>
      </c>
      <c r="U34" s="190">
        <f>IF($BR34=1,VLOOKUP(U$20*10000+$A34,'DATA - FAD'!$A$2:$AAA$45000,U$3,FALSE)*1000000,0)</f>
        <v>15430.999919772148</v>
      </c>
      <c r="V34" s="190">
        <f>IF($BR34=1,VLOOKUP(V$20*10000+$A34,'DATA - FAD'!$A$2:$AAA$45000,V$3,FALSE)*1000000,0)</f>
        <v>300555.49740791321</v>
      </c>
      <c r="W34" s="190">
        <f>IF($BR34=1,VLOOKUP(W$20*10000+$A34,'DATA - FAD'!$A$2:$AAA$45000,W$3,FALSE)*1000000,0)</f>
        <v>268736.00482940674</v>
      </c>
      <c r="X34" s="190">
        <f>IF($BR34=1,VLOOKUP(X$20*10000+$A34,'DATA - FAD'!$A$2:$AAA$45000,X$3,FALSE)*1000000,0)</f>
        <v>106728.00242900848</v>
      </c>
      <c r="Y34" s="190">
        <f>IF($BR34=1,VLOOKUP(Y$20*10000+$A34,'DATA - FAD'!$A$2:$AAA$45000,Y$3,FALSE)*1000000,0)</f>
        <v>49695.998430252075</v>
      </c>
      <c r="Z34" s="38">
        <f>IF($BR34=1,VLOOKUP($BS34,data!$A$2:$AAA$45000,Z$3,FALSE),"")</f>
        <v>29174</v>
      </c>
      <c r="AA34" s="185"/>
      <c r="AB34" s="185"/>
      <c r="AC34" s="190">
        <f>IF($BR34=1,VLOOKUP(AC$20*10000+$A34,'DATA - FAD'!$A$2:$AAA$45000,AC$3,FALSE)*1000000,0)</f>
        <v>0</v>
      </c>
      <c r="AD34" s="190">
        <f>IF($BR34=1,VLOOKUP(AD$20*10000+$A34,'DATA - FAD'!$A$2:$AAA$45000,AD$3,FALSE)*1000000,0)</f>
        <v>0</v>
      </c>
      <c r="AE34" s="190">
        <f>IF($BR34=1,VLOOKUP(AE$20*10000+$A34,'DATA - FAD'!$A$2:$AAA$45000,AE$3,FALSE)*1000000,0)</f>
        <v>0</v>
      </c>
      <c r="AF34" s="190">
        <f>IF($BR34=1,VLOOKUP(AF$20*10000+$A34,'DATA - FAD'!$A$2:$AAA$45000,AF$3,FALSE)*1000000,0)</f>
        <v>0</v>
      </c>
      <c r="AG34" s="190">
        <f>IF($BR34=1,VLOOKUP(AG$20*10000+$A34,'DATA - FAD'!$A$2:$AAA$45000,AG$3,FALSE)*1000000,0)</f>
        <v>0</v>
      </c>
      <c r="AH34" s="190">
        <f>IF($BR34=1,VLOOKUP(AH$20*10000+$A34,'DATA - FAD'!$A$2:$AAA$45000,AH$3,FALSE)*1000000,0)</f>
        <v>0</v>
      </c>
      <c r="AI34" s="190">
        <f>IF($BR34=1,VLOOKUP(AI$20*10000+$A34,'DATA - FAD'!$A$2:$AAA$45000,AI$3,FALSE)*1000000,0)</f>
        <v>0</v>
      </c>
      <c r="AJ34" s="190">
        <f>IF($BR34=1,VLOOKUP(AJ$20*10000+$A34,'DATA - FAD'!$A$2:$AAA$45000,AJ$3,FALSE)*1000000,0)</f>
        <v>0</v>
      </c>
      <c r="AK34" s="190">
        <f>IF($BR34=1,VLOOKUP(AK$20*10000+$A34,'DATA - FAD'!$A$2:$AAA$45000,AK$3,FALSE)*1000000,0)</f>
        <v>137657.56785869598</v>
      </c>
      <c r="AL34" s="190">
        <f>IF($BR34=1,VLOOKUP(AL$20*10000+$A34,'DATA - FAD'!$A$2:$AAA$45000,AL$3,FALSE)*1000000,0)</f>
        <v>137585.77406406403</v>
      </c>
      <c r="AM34" s="38">
        <f>IF($BR34=1,VLOOKUP($BS34,data!$A$2:$AAA$45000,AM$3,FALSE),"")</f>
        <v>137617.84375</v>
      </c>
      <c r="AN34" s="185"/>
      <c r="AO34" s="185"/>
      <c r="AP34" s="190">
        <f>IF($BR34=1,VLOOKUP(AP$20*10000+$A34,'DATA - FAD'!$A$2:$AAA$45000,AP$3,FALSE)*1000000,0)</f>
        <v>-6493.3500252664089</v>
      </c>
      <c r="AQ34" s="190">
        <f>IF($BR34=1,VLOOKUP(AQ$20*10000+$A34,'DATA - FAD'!$A$2:$AAA$45000,AQ$3,FALSE)*1000000,0)</f>
        <v>17834.680154919624</v>
      </c>
      <c r="AR34" s="190">
        <f>IF($BR34=1,VLOOKUP(AR$20*10000+$A34,'DATA - FAD'!$A$2:$AAA$45000,AR$3,FALSE)*1000000,0)</f>
        <v>7607.2001829743385</v>
      </c>
      <c r="AS34" s="190">
        <f>IF($BR34=1,VLOOKUP(AS$20*10000+$A34,'DATA - FAD'!$A$2:$AAA$45000,AS$3,FALSE)*1000000,0)</f>
        <v>10038.699954748154</v>
      </c>
      <c r="AT34" s="190">
        <f>IF($BR34=1,VLOOKUP(AT$20*10000+$A34,'DATA - FAD'!$A$2:$AAA$45000,AT$3,FALSE)*1000000,0)</f>
        <v>-25.580000510672107</v>
      </c>
      <c r="AU34" s="190">
        <f>IF($BR34=1,VLOOKUP(AU$20*10000+$A34,'DATA - FAD'!$A$2:$AAA$45000,AU$3,FALSE)*1000000,0)</f>
        <v>34885.209053754807</v>
      </c>
      <c r="AV34" s="190">
        <f>IF($BR34=1,VLOOKUP(AV$20*10000+$A34,'DATA - FAD'!$A$2:$AAA$45000,AV$3,FALSE)*1000000,0)</f>
        <v>43929.23042178154</v>
      </c>
      <c r="AW34" s="190">
        <f>IF($BR34=1,VLOOKUP(AW$20*10000+$A34,'DATA - FAD'!$A$2:$AAA$45000,AW$3,FALSE)*1000000,0)</f>
        <v>45115.29952287674</v>
      </c>
      <c r="AX34" s="190">
        <f>IF($BR34=1,VLOOKUP(AX$20*10000+$A34,'DATA - FAD'!$A$2:$AAA$45000,AX$3,FALSE)*1000000,0)</f>
        <v>74890.792369842529</v>
      </c>
      <c r="AY34" s="190">
        <f>IF($BR34=1,VLOOKUP(AY$20*10000+$A34,'DATA - FAD'!$A$2:$AAA$45000,AY$3,FALSE)*1000000,0)</f>
        <v>24870.999157428741</v>
      </c>
      <c r="AZ34" s="38">
        <f>IF($BR34=1,VLOOKUP($BS34,data!$A$2:$AAA$45000,AZ$3,FALSE),"")</f>
        <v>29269</v>
      </c>
      <c r="BC34" s="190">
        <f>IF($BR34=1,VLOOKUP(BC$20*10000+$A34,'DATA - FAD'!$A$2:$AAA$45000,BC$3,FALSE)*1000000,0)</f>
        <v>-2887.4699492007494</v>
      </c>
      <c r="BD34" s="190">
        <f>IF($BR34=1,VLOOKUP(BD$20*10000+$A34,'DATA - FAD'!$A$2:$AAA$45000,BD$3,FALSE)*1000000,0)</f>
        <v>4445.9397904574871</v>
      </c>
      <c r="BE34" s="190">
        <f>IF($BR34=1,VLOOKUP(BE$20*10000+$A34,'DATA - FAD'!$A$2:$AAA$45000,BE$3,FALSE)*1000000,0)</f>
        <v>-1246.4500032365322</v>
      </c>
      <c r="BF34" s="190">
        <f>IF($BR34=1,VLOOKUP(BF$20*10000+$A34,'DATA - FAD'!$A$2:$AAA$45000,BF$3,FALSE)*1000000,0)</f>
        <v>30557.159334421158</v>
      </c>
      <c r="BG34" s="190">
        <f>IF($BR34=1,VLOOKUP(BG$20*10000+$A34,'DATA - FAD'!$A$2:$AAA$45000,BG$3,FALSE)*1000000,0)</f>
        <v>4412.5099666416645</v>
      </c>
      <c r="BH34" s="190">
        <f>IF($BR34=1,VLOOKUP(BH$20*10000+$A34,'DATA - FAD'!$A$2:$AAA$45000,BH$3,FALSE)*1000000,0)</f>
        <v>-10432.999581098557</v>
      </c>
      <c r="BI34" s="190">
        <f>IF($BR34=1,VLOOKUP(BI$20*10000+$A34,'DATA - FAD'!$A$2:$AAA$45000,BI$3,FALSE)*1000000,0)</f>
        <v>20909.469574689865</v>
      </c>
      <c r="BJ34" s="190">
        <f>IF($BR34=1,VLOOKUP(BJ$20*10000+$A34,'DATA - FAD'!$A$2:$AAA$45000,BJ$3,FALSE)*1000000,0)</f>
        <v>23435.169830918312</v>
      </c>
      <c r="BK34" s="190">
        <f>IF($BR34=1,VLOOKUP(BK$20*10000+$A34,'DATA - FAD'!$A$2:$AAA$45000,BK$3,FALSE)*1000000,0)</f>
        <v>6718.3598875999451</v>
      </c>
      <c r="BL34" s="190">
        <f>IF($BR34=1,VLOOKUP(BL$20*10000+$A34,'DATA - FAD'!$A$2:$AAA$45000,BL$3,FALSE)*1000000,0)</f>
        <v>11292.999610304832</v>
      </c>
      <c r="BM34" s="38">
        <f>IF($BR34=1,VLOOKUP($BS34,data!$A$2:$AAA$45000,BM$3,FALSE),"")</f>
        <v>-33959</v>
      </c>
      <c r="BO34" s="32" t="s">
        <v>850</v>
      </c>
      <c r="BP34" s="32">
        <f>VLOOKUP(BO34,KEY!$AC$2:$AD$49,2,FALSE)</f>
        <v>10</v>
      </c>
      <c r="BQ34" s="32">
        <v>8</v>
      </c>
      <c r="BR34" s="32">
        <f t="shared" si="44"/>
        <v>1</v>
      </c>
      <c r="BS34" s="56">
        <f>IF($BR34=1,VLOOKUP($BR$20,'CROSSWALK Senate to AUN'!$A$2:$AH$45000,$BP34,FALSE),"")</f>
        <v>106161703</v>
      </c>
      <c r="BT34" s="32"/>
      <c r="BU34" s="32"/>
      <c r="BV34" s="32"/>
      <c r="BW34" s="2"/>
      <c r="BX34" s="118" t="str">
        <f>IF($BR34=1,VLOOKUP($BS34,data!$A$2:$AAA$45000,BX$3,FALSE),"")</f>
        <v>Clarion-Limestone Area SD</v>
      </c>
      <c r="BY34" s="119"/>
      <c r="BZ34" s="120">
        <f>IF($BR34=1,VLOOKUP($BS34,data!$A$2:$AAA$45000,BZ$3,FALSE),"")</f>
        <v>7624420</v>
      </c>
      <c r="CA34" s="120">
        <f>IF($BR34=1,VLOOKUP($BS34,data!$A$2:$AAA$45000,CA$3,FALSE),"")</f>
        <v>162101.84375</v>
      </c>
      <c r="CB34" s="121">
        <f>IF($BR34=1,VLOOKUP($BS34,data!$A$2:$AAA$45000,CB$3,FALSE),"")</f>
        <v>2.1722719669342041</v>
      </c>
      <c r="CC34" s="119"/>
      <c r="CD34" s="122">
        <f>IF($BR34=1,VLOOKUP($BS34,data!$A$2:$AAA$45000,CD$3,FALSE),"")</f>
        <v>6035075</v>
      </c>
      <c r="CE34" s="122">
        <f>IF($BR34=1,VLOOKUP($BS34,data!$A$2:$AAA$45000,CE$3,FALSE),"")</f>
        <v>29174</v>
      </c>
      <c r="CF34" s="123">
        <f>IF($BR34=1,VLOOKUP($BS34,data!$A$2:$AAA$45000,CF$3,FALSE),"")</f>
        <v>0.48575559258460999</v>
      </c>
      <c r="CG34" s="119"/>
      <c r="CH34" s="124">
        <f>IF($BR34=1,VLOOKUP($BS34,data!$A$2:$AAA$45000,CH$3,FALSE),"")</f>
        <v>571436.18999999994</v>
      </c>
      <c r="CI34" s="124">
        <f>IF($BR34=1,VLOOKUP($BS34,data!$A$2:$AAA$45000,CI$3,FALSE),"")</f>
        <v>137617.84375</v>
      </c>
      <c r="CJ34" s="125">
        <f>IF($BR34=1,VLOOKUP($BS34,data!$A$2:$AAA$45000,CJ$3,FALSE),"")</f>
        <v>31.722457885742188</v>
      </c>
      <c r="CK34" s="124">
        <f>IF($BR34=1,VLOOKUP($BS34,data!$A$2:$AAA$45000,CK$3,FALSE),"")</f>
        <v>0</v>
      </c>
      <c r="CL34" s="124">
        <f>IF($BR34=1,VLOOKUP($BS34,data!$A$2:$AAA$45000,CL$3,FALSE),"")</f>
        <v>0</v>
      </c>
      <c r="CM34" s="124">
        <f>IF($BR34=1,VLOOKUP($BS34,data!$A$2:$AAA$45000,CM$3,FALSE),"")</f>
        <v>412861.1875</v>
      </c>
      <c r="CN34" s="124">
        <f>IF($BR34=1,VLOOKUP($BS34,data!$A$2:$AAA$45000,CN$3,FALSE),"")</f>
        <v>846730.5625</v>
      </c>
      <c r="CO34" s="119"/>
      <c r="CP34" s="126">
        <f>IF($BR34=1,VLOOKUP($BS34,data!$A$2:$AAA$45000,CP$3,FALSE),"")</f>
        <v>941636</v>
      </c>
      <c r="CQ34" s="126">
        <f>IF($BR34=1,VLOOKUP($BS34,data!$A$2:$AAA$45000,CQ$3,FALSE),"")</f>
        <v>29269</v>
      </c>
      <c r="CR34" s="127">
        <f>IF($BR34=1,VLOOKUP($BS34,data!$A$2:$AAA$45000,CR$3,FALSE),"")</f>
        <v>3.2</v>
      </c>
      <c r="CS34" s="119"/>
      <c r="CT34" s="128">
        <f>IF($BR34=1,VLOOKUP($BS34,data!$A$2:$AAA$45000,CT$3,FALSE),"")</f>
        <v>76273</v>
      </c>
      <c r="CU34" s="128">
        <f>IF($BR34=1,VLOOKUP($BS34,data!$A$2:$AAA$45000,CU$3,FALSE),"")</f>
        <v>-33959</v>
      </c>
      <c r="CV34" s="129">
        <f>IF($BR34=1,VLOOKUP($BS34,data!$A$2:$AAA$45000,CV$3,FALSE),"")</f>
        <v>-30.806842803955078</v>
      </c>
      <c r="CW34" s="2"/>
    </row>
    <row r="35" spans="1:101" ht="36" customHeight="1" x14ac:dyDescent="0.35">
      <c r="A35" s="46">
        <f>VLOOKUP($BS35,'LIST SD CTC BY AUN'!$A$2:$E$10000,2,FALSE)</f>
        <v>105</v>
      </c>
      <c r="B35" s="46"/>
      <c r="C35" s="190">
        <f>IF($BR35=1,VLOOKUP(C$20*10000+$A35,'DATA - FAD'!$A$2:$AAA$45000,C$3,FALSE)*1000000,0)</f>
        <v>120516.53861999512</v>
      </c>
      <c r="D35" s="190">
        <f>IF($BR35=1,VLOOKUP(D$20*10000+$A35,'DATA - FAD'!$A$2:$AAA$45000,D$3,FALSE)*1000000,0)</f>
        <v>55268.943309783936</v>
      </c>
      <c r="E35" s="190">
        <f>IF($BR35=1,VLOOKUP(E$20*10000+$A35,'DATA - FAD'!$A$2:$AAA$45000,E$3,FALSE)*1000000,0)</f>
        <v>31752.131879329681</v>
      </c>
      <c r="F35" s="190">
        <f>IF($BR35=1,VLOOKUP(F$20*10000+$A35,'DATA - FAD'!$A$2:$AAA$45000,F$3,FALSE)*1000000,0)</f>
        <v>121462.90391683578</v>
      </c>
      <c r="G35" s="190">
        <f>IF($BR35=1,VLOOKUP(G$20*10000+$A35,'DATA - FAD'!$A$2:$AAA$45000,G$3,FALSE)*1000000,0)</f>
        <v>6047.8001832962036</v>
      </c>
      <c r="H35" s="190">
        <f>IF($BR35=1,VLOOKUP(H$20*10000+$A35,'DATA - FAD'!$A$2:$AAA$45000,H$3,FALSE)*1000000,0)</f>
        <v>47624.647617340088</v>
      </c>
      <c r="I35" s="190">
        <f>IF($BR35=1,VLOOKUP(I$20*10000+$A35,'DATA - FAD'!$A$2:$AAA$45000,I$3,FALSE)*1000000,0)</f>
        <v>284370.7799911499</v>
      </c>
      <c r="J35" s="190">
        <f>IF($BR35=1,VLOOKUP(J$20*10000+$A35,'DATA - FAD'!$A$2:$AAA$45000,J$3,FALSE)*1000000,0)</f>
        <v>398525.6552696228</v>
      </c>
      <c r="K35" s="190">
        <f>IF($BR35=1,VLOOKUP(K$20*10000+$A35,'DATA - FAD'!$A$2:$AAA$45000,K$3,FALSE)*1000000,0)</f>
        <v>304131.95490837097</v>
      </c>
      <c r="L35" s="190">
        <f>IF($BR35=1,VLOOKUP(L$20*10000+$A35,'DATA - FAD'!$A$2:$AAA$45000,L$3,FALSE)*1000000,0)</f>
        <v>260027.64701843262</v>
      </c>
      <c r="M35" s="38">
        <f>IF($BR35=1,VLOOKUP($BS35,data!$A$2:$AAA$45000,M$3,FALSE),"")</f>
        <v>239324.34375</v>
      </c>
      <c r="N35" s="46"/>
      <c r="P35" s="190">
        <f>IF($BR35=1,VLOOKUP(P$20*10000+$A35,'DATA - FAD'!$A$2:$AAA$45000,P$3,FALSE)*1000000,0)</f>
        <v>107499.50259923935</v>
      </c>
      <c r="Q35" s="190">
        <f>IF($BR35=1,VLOOKUP(Q$20*10000+$A35,'DATA - FAD'!$A$2:$AAA$45000,Q$3,FALSE)*1000000,0)</f>
        <v>58629.501610994339</v>
      </c>
      <c r="R35" s="190">
        <f>IF($BR35=1,VLOOKUP(R$20*10000+$A35,'DATA - FAD'!$A$2:$AAA$45000,R$3,FALSE)*1000000,0)</f>
        <v>15070.49985229969</v>
      </c>
      <c r="S35" s="190">
        <f>IF($BR35=1,VLOOKUP(S$20*10000+$A35,'DATA - FAD'!$A$2:$AAA$45000,S$3,FALSE)*1000000,0)</f>
        <v>94970.002770423889</v>
      </c>
      <c r="T35" s="190">
        <f>IF($BR35=1,VLOOKUP(T$20*10000+$A35,'DATA - FAD'!$A$2:$AAA$45000,T$3,FALSE)*1000000,0)</f>
        <v>-3.5000000480067683</v>
      </c>
      <c r="U35" s="190">
        <f>IF($BR35=1,VLOOKUP(U$20*10000+$A35,'DATA - FAD'!$A$2:$AAA$45000,U$3,FALSE)*1000000,0)</f>
        <v>45226.998627185822</v>
      </c>
      <c r="V35" s="190">
        <f>IF($BR35=1,VLOOKUP(V$20*10000+$A35,'DATA - FAD'!$A$2:$AAA$45000,V$3,FALSE)*1000000,0)</f>
        <v>206123.50106239319</v>
      </c>
      <c r="W35" s="190">
        <f>IF($BR35=1,VLOOKUP(W$20*10000+$A35,'DATA - FAD'!$A$2:$AAA$45000,W$3,FALSE)*1000000,0)</f>
        <v>365337.01419830322</v>
      </c>
      <c r="X35" s="190">
        <f>IF($BR35=1,VLOOKUP(X$20*10000+$A35,'DATA - FAD'!$A$2:$AAA$45000,X$3,FALSE)*1000000,0)</f>
        <v>94619.996845722198</v>
      </c>
      <c r="Y35" s="190">
        <f>IF($BR35=1,VLOOKUP(Y$20*10000+$A35,'DATA - FAD'!$A$2:$AAA$45000,Y$3,FALSE)*1000000,0)</f>
        <v>26620.000600814819</v>
      </c>
      <c r="Z35" s="38">
        <f>IF($BR35=1,VLOOKUP($BS35,data!$A$2:$AAA$45000,Z$3,FALSE),"")</f>
        <v>24955</v>
      </c>
      <c r="AA35" s="185"/>
      <c r="AB35" s="185"/>
      <c r="AC35" s="190">
        <f>IF($BR35=1,VLOOKUP(AC$20*10000+$A35,'DATA - FAD'!$A$2:$AAA$45000,AC$3,FALSE)*1000000,0)</f>
        <v>0</v>
      </c>
      <c r="AD35" s="190">
        <f>IF($BR35=1,VLOOKUP(AD$20*10000+$A35,'DATA - FAD'!$A$2:$AAA$45000,AD$3,FALSE)*1000000,0)</f>
        <v>-22419.000044465065</v>
      </c>
      <c r="AE35" s="190">
        <f>IF($BR35=1,VLOOKUP(AE$20*10000+$A35,'DATA - FAD'!$A$2:$AAA$45000,AE$3,FALSE)*1000000,0)</f>
        <v>0</v>
      </c>
      <c r="AF35" s="190">
        <f>IF($BR35=1,VLOOKUP(AF$20*10000+$A35,'DATA - FAD'!$A$2:$AAA$45000,AF$3,FALSE)*1000000,0)</f>
        <v>0</v>
      </c>
      <c r="AG35" s="190">
        <f>IF($BR35=1,VLOOKUP(AG$20*10000+$A35,'DATA - FAD'!$A$2:$AAA$45000,AG$3,FALSE)*1000000,0)</f>
        <v>0</v>
      </c>
      <c r="AH35" s="190">
        <f>IF($BR35=1,VLOOKUP(AH$20*10000+$A35,'DATA - FAD'!$A$2:$AAA$45000,AH$3,FALSE)*1000000,0)</f>
        <v>0</v>
      </c>
      <c r="AI35" s="190">
        <f>IF($BR35=1,VLOOKUP(AI$20*10000+$A35,'DATA - FAD'!$A$2:$AAA$45000,AI$3,FALSE)*1000000,0)</f>
        <v>0</v>
      </c>
      <c r="AJ35" s="190">
        <f>IF($BR35=1,VLOOKUP(AJ$20*10000+$A35,'DATA - FAD'!$A$2:$AAA$45000,AJ$3,FALSE)*1000000,0)</f>
        <v>0</v>
      </c>
      <c r="AK35" s="190">
        <f>IF($BR35=1,VLOOKUP(AK$20*10000+$A35,'DATA - FAD'!$A$2:$AAA$45000,AK$3,FALSE)*1000000,0)</f>
        <v>196180.77576160431</v>
      </c>
      <c r="AL35" s="190">
        <f>IF($BR35=1,VLOOKUP(AL$20*10000+$A35,'DATA - FAD'!$A$2:$AAA$45000,AL$3,FALSE)*1000000,0)</f>
        <v>216004.65476512909</v>
      </c>
      <c r="AM35" s="38">
        <f>IF($BR35=1,VLOOKUP($BS35,data!$A$2:$AAA$45000,AM$3,FALSE),"")</f>
        <v>216050.34375</v>
      </c>
      <c r="AN35" s="185"/>
      <c r="AO35" s="185"/>
      <c r="AP35" s="190">
        <f>IF($BR35=1,VLOOKUP(AP$20*10000+$A35,'DATA - FAD'!$A$2:$AAA$45000,AP$3,FALSE)*1000000,0)</f>
        <v>13093.169778585434</v>
      </c>
      <c r="AQ35" s="190">
        <f>IF($BR35=1,VLOOKUP(AQ$20*10000+$A35,'DATA - FAD'!$A$2:$AAA$45000,AQ$3,FALSE)*1000000,0)</f>
        <v>10793.060064315796</v>
      </c>
      <c r="AR35" s="190">
        <f>IF($BR35=1,VLOOKUP(AR$20*10000+$A35,'DATA - FAD'!$A$2:$AAA$45000,AR$3,FALSE)*1000000,0)</f>
        <v>2391.3600016385317</v>
      </c>
      <c r="AS35" s="190">
        <f>IF($BR35=1,VLOOKUP(AS$20*10000+$A35,'DATA - FAD'!$A$2:$AAA$45000,AS$3,FALSE)*1000000,0)</f>
        <v>14459.439553320408</v>
      </c>
      <c r="AT35" s="190">
        <f>IF($BR35=1,VLOOKUP(AT$20*10000+$A35,'DATA - FAD'!$A$2:$AAA$45000,AT$3,FALSE)*1000000,0)</f>
        <v>-17.799999113776721</v>
      </c>
      <c r="AU35" s="190">
        <f>IF($BR35=1,VLOOKUP(AU$20*10000+$A35,'DATA - FAD'!$A$2:$AAA$45000,AU$3,FALSE)*1000000,0)</f>
        <v>16603.600233793259</v>
      </c>
      <c r="AV35" s="190">
        <f>IF($BR35=1,VLOOKUP(AV$20*10000+$A35,'DATA - FAD'!$A$2:$AAA$45000,AV$3,FALSE)*1000000,0)</f>
        <v>45759.279280900955</v>
      </c>
      <c r="AW35" s="190">
        <f>IF($BR35=1,VLOOKUP(AW$20*10000+$A35,'DATA - FAD'!$A$2:$AAA$45000,AW$3,FALSE)*1000000,0)</f>
        <v>18842.57048368454</v>
      </c>
      <c r="AX35" s="190">
        <f>IF($BR35=1,VLOOKUP(AX$20*10000+$A35,'DATA - FAD'!$A$2:$AAA$45000,AX$3,FALSE)*1000000,0)</f>
        <v>14144.269749522209</v>
      </c>
      <c r="AY35" s="190">
        <f>IF($BR35=1,VLOOKUP(AY$20*10000+$A35,'DATA - FAD'!$A$2:$AAA$45000,AY$3,FALSE)*1000000,0)</f>
        <v>9704.9996256828308</v>
      </c>
      <c r="AZ35" s="38">
        <f>IF($BR35=1,VLOOKUP($BS35,data!$A$2:$AAA$45000,AZ$3,FALSE),"")</f>
        <v>6805</v>
      </c>
      <c r="BC35" s="190">
        <f>IF($BR35=1,VLOOKUP(BC$20*10000+$A35,'DATA - FAD'!$A$2:$AAA$45000,BC$3,FALSE)*1000000,0)</f>
        <v>-76.130003435537219</v>
      </c>
      <c r="BD35" s="190">
        <f>IF($BR35=1,VLOOKUP(BD$20*10000+$A35,'DATA - FAD'!$A$2:$AAA$45000,BD$3,FALSE)*1000000,0)</f>
        <v>8265.3798162937164</v>
      </c>
      <c r="BE35" s="190">
        <f>IF($BR35=1,VLOOKUP(BE$20*10000+$A35,'DATA - FAD'!$A$2:$AAA$45000,BE$3,FALSE)*1000000,0)</f>
        <v>14290.270395576954</v>
      </c>
      <c r="BF35" s="190">
        <f>IF($BR35=1,VLOOKUP(BF$20*10000+$A35,'DATA - FAD'!$A$2:$AAA$45000,BF$3,FALSE)*1000000,0)</f>
        <v>12033.459730446339</v>
      </c>
      <c r="BG35" s="190">
        <f>IF($BR35=1,VLOOKUP(BG$20*10000+$A35,'DATA - FAD'!$A$2:$AAA$45000,BG$3,FALSE)*1000000,0)</f>
        <v>6069.0999962389469</v>
      </c>
      <c r="BH35" s="190">
        <f>IF($BR35=1,VLOOKUP(BH$20*10000+$A35,'DATA - FAD'!$A$2:$AAA$45000,BH$3,FALSE)*1000000,0)</f>
        <v>-14205.950312316418</v>
      </c>
      <c r="BI35" s="190">
        <f>IF($BR35=1,VLOOKUP(BI$20*10000+$A35,'DATA - FAD'!$A$2:$AAA$45000,BI$3,FALSE)*1000000,0)</f>
        <v>32488.018274307251</v>
      </c>
      <c r="BJ35" s="190">
        <f>IF($BR35=1,VLOOKUP(BJ$20*10000+$A35,'DATA - FAD'!$A$2:$AAA$45000,BJ$3,FALSE)*1000000,0)</f>
        <v>14346.06034308672</v>
      </c>
      <c r="BK35" s="190">
        <f>IF($BR35=1,VLOOKUP(BK$20*10000+$A35,'DATA - FAD'!$A$2:$AAA$45000,BK$3,FALSE)*1000000,0)</f>
        <v>-813.07999789714813</v>
      </c>
      <c r="BL35" s="190">
        <f>IF($BR35=1,VLOOKUP(BL$20*10000+$A35,'DATA - FAD'!$A$2:$AAA$45000,BL$3,FALSE)*1000000,0)</f>
        <v>7697.9999430477619</v>
      </c>
      <c r="BM35" s="38">
        <f>IF($BR35=1,VLOOKUP($BS35,data!$A$2:$AAA$45000,BM$3,FALSE),"")</f>
        <v>-8486</v>
      </c>
      <c r="BO35" s="32" t="s">
        <v>851</v>
      </c>
      <c r="BP35" s="32">
        <f>VLOOKUP(BO35,KEY!$AC$2:$AD$49,2,FALSE)</f>
        <v>11</v>
      </c>
      <c r="BQ35" s="32">
        <v>9</v>
      </c>
      <c r="BR35" s="32">
        <f t="shared" si="44"/>
        <v>1</v>
      </c>
      <c r="BS35" s="56">
        <f>IF($BR35=1,VLOOKUP($BR$20,'CROSSWALK Senate to AUN'!$A$2:$AH$45000,$BP35,FALSE),"")</f>
        <v>109531304</v>
      </c>
      <c r="BT35" s="32"/>
      <c r="BU35" s="32"/>
      <c r="BV35" s="32"/>
      <c r="BW35" s="2"/>
      <c r="BX35" s="31" t="str">
        <f>IF($BR35=1,VLOOKUP($BS35,data!$A$2:$AAA$45000,BX$3,FALSE),"")</f>
        <v>Coudersport Area SD</v>
      </c>
      <c r="BY35" s="2"/>
      <c r="BZ35" s="4">
        <f>IF($BR35=1,VLOOKUP($BS35,data!$A$2:$AAA$45000,BZ$3,FALSE),"")</f>
        <v>6776511</v>
      </c>
      <c r="CA35" s="4">
        <f>IF($BR35=1,VLOOKUP($BS35,data!$A$2:$AAA$45000,CA$3,FALSE),"")</f>
        <v>239324.34375</v>
      </c>
      <c r="CB35" s="79">
        <f>IF($BR35=1,VLOOKUP($BS35,data!$A$2:$AAA$45000,CB$3,FALSE),"")</f>
        <v>3.660968542098999</v>
      </c>
      <c r="CC35" s="2"/>
      <c r="CD35" s="25">
        <f>IF($BR35=1,VLOOKUP($BS35,data!$A$2:$AAA$45000,CD$3,FALSE),"")</f>
        <v>5206479</v>
      </c>
      <c r="CE35" s="25">
        <f>IF($BR35=1,VLOOKUP($BS35,data!$A$2:$AAA$45000,CE$3,FALSE),"")</f>
        <v>24955</v>
      </c>
      <c r="CF35" s="68">
        <f>IF($BR35=1,VLOOKUP($BS35,data!$A$2:$AAA$45000,CF$3,FALSE),"")</f>
        <v>0.48161506652832031</v>
      </c>
      <c r="CG35" s="2"/>
      <c r="CH35" s="26">
        <f>IF($BR35=1,VLOOKUP($BS35,data!$A$2:$AAA$45000,CH$3,FALSE),"")</f>
        <v>761839.79</v>
      </c>
      <c r="CI35" s="26">
        <f>IF($BR35=1,VLOOKUP($BS35,data!$A$2:$AAA$45000,CI$3,FALSE),"")</f>
        <v>216050.34375</v>
      </c>
      <c r="CJ35" s="27">
        <f>IF($BR35=1,VLOOKUP($BS35,data!$A$2:$AAA$45000,CJ$3,FALSE),"")</f>
        <v>39.584926605224609</v>
      </c>
      <c r="CK35" s="26">
        <f>IF($BR35=1,VLOOKUP($BS35,data!$A$2:$AAA$45000,CK$3,FALSE),"")</f>
        <v>0</v>
      </c>
      <c r="CL35" s="26">
        <f>IF($BR35=1,VLOOKUP($BS35,data!$A$2:$AAA$45000,CL$3,FALSE),"")</f>
        <v>0</v>
      </c>
      <c r="CM35" s="26">
        <f>IF($BR35=1,VLOOKUP($BS35,data!$A$2:$AAA$45000,CM$3,FALSE),"")</f>
        <v>628235.78125</v>
      </c>
      <c r="CN35" s="26">
        <f>IF($BR35=1,VLOOKUP($BS35,data!$A$2:$AAA$45000,CN$3,FALSE),"")</f>
        <v>1349234.875</v>
      </c>
      <c r="CO35" s="2"/>
      <c r="CP35" s="35">
        <f>IF($BR35=1,VLOOKUP($BS35,data!$A$2:$AAA$45000,CP$3,FALSE),"")</f>
        <v>689056</v>
      </c>
      <c r="CQ35" s="35">
        <f>IF($BR35=1,VLOOKUP($BS35,data!$A$2:$AAA$45000,CQ$3,FALSE),"")</f>
        <v>6805</v>
      </c>
      <c r="CR35" s="36">
        <f>IF($BR35=1,VLOOKUP($BS35,data!$A$2:$AAA$45000,CR$3,FALSE),"")</f>
        <v>1</v>
      </c>
      <c r="CS35" s="2"/>
      <c r="CT35" s="71">
        <f>IF($BR35=1,VLOOKUP($BS35,data!$A$2:$AAA$45000,CT$3,FALSE),"")</f>
        <v>119136</v>
      </c>
      <c r="CU35" s="71">
        <f>IF($BR35=1,VLOOKUP($BS35,data!$A$2:$AAA$45000,CU$3,FALSE),"")</f>
        <v>-8486</v>
      </c>
      <c r="CV35" s="70">
        <f>IF($BR35=1,VLOOKUP($BS35,data!$A$2:$AAA$45000,CV$3,FALSE),"")</f>
        <v>-6.6493239402770996</v>
      </c>
      <c r="CW35" s="2"/>
    </row>
    <row r="36" spans="1:101" ht="36" customHeight="1" x14ac:dyDescent="0.35">
      <c r="A36" s="46">
        <f>VLOOKUP($BS36,'LIST SD CTC BY AUN'!$A$2:$E$10000,2,FALSE)</f>
        <v>123</v>
      </c>
      <c r="B36" s="46"/>
      <c r="C36" s="190">
        <f>IF($BR36=1,VLOOKUP(C$20*10000+$A36,'DATA - FAD'!$A$2:$AAA$45000,C$3,FALSE)*1000000,0)</f>
        <v>758621.9310760498</v>
      </c>
      <c r="D36" s="190">
        <f>IF($BR36=1,VLOOKUP(D$20*10000+$A36,'DATA - FAD'!$A$2:$AAA$45000,D$3,FALSE)*1000000,0)</f>
        <v>13864.681124687195</v>
      </c>
      <c r="E36" s="190">
        <f>IF($BR36=1,VLOOKUP(E$20*10000+$A36,'DATA - FAD'!$A$2:$AAA$45000,E$3,FALSE)*1000000,0)</f>
        <v>250315.87481498718</v>
      </c>
      <c r="F36" s="190">
        <f>IF($BR36=1,VLOOKUP(F$20*10000+$A36,'DATA - FAD'!$A$2:$AAA$45000,F$3,FALSE)*1000000,0)</f>
        <v>304145.84279060364</v>
      </c>
      <c r="G36" s="190">
        <f>IF($BR36=1,VLOOKUP(G$20*10000+$A36,'DATA - FAD'!$A$2:$AAA$45000,G$3,FALSE)*1000000,0)</f>
        <v>-8.2300030044279993</v>
      </c>
      <c r="H36" s="190">
        <f>IF($BR36=1,VLOOKUP(H$20*10000+$A36,'DATA - FAD'!$A$2:$AAA$45000,H$3,FALSE)*1000000,0)</f>
        <v>758255.0048828125</v>
      </c>
      <c r="I36" s="190">
        <f>IF($BR36=1,VLOOKUP(I$20*10000+$A36,'DATA - FAD'!$A$2:$AAA$45000,I$3,FALSE)*1000000,0)</f>
        <v>1195092.5588607788</v>
      </c>
      <c r="J36" s="190">
        <f>IF($BR36=1,VLOOKUP(J$20*10000+$A36,'DATA - FAD'!$A$2:$AAA$45000,J$3,FALSE)*1000000,0)</f>
        <v>1741053.8196563721</v>
      </c>
      <c r="K36" s="190">
        <f>IF($BR36=1,VLOOKUP(K$20*10000+$A36,'DATA - FAD'!$A$2:$AAA$45000,K$3,FALSE)*1000000,0)</f>
        <v>2029697.6566314697</v>
      </c>
      <c r="L36" s="190">
        <f>IF($BR36=1,VLOOKUP(L$20*10000+$A36,'DATA - FAD'!$A$2:$AAA$45000,L$3,FALSE)*1000000,0)</f>
        <v>1856675.386428833</v>
      </c>
      <c r="M36" s="38">
        <f>IF($BR36=1,VLOOKUP($BS36,data!$A$2:$AAA$45000,M$3,FALSE),"")</f>
        <v>1835355.625</v>
      </c>
      <c r="N36" s="46"/>
      <c r="P36" s="190">
        <f>IF($BR36=1,VLOOKUP(P$20*10000+$A36,'DATA - FAD'!$A$2:$AAA$45000,P$3,FALSE)*1000000,0)</f>
        <v>466964.0064239502</v>
      </c>
      <c r="Q36" s="190">
        <f>IF($BR36=1,VLOOKUP(Q$20*10000+$A36,'DATA - FAD'!$A$2:$AAA$45000,Q$3,FALSE)*1000000,0)</f>
        <v>69107.003509998322</v>
      </c>
      <c r="R36" s="190">
        <f>IF($BR36=1,VLOOKUP(R$20*10000+$A36,'DATA - FAD'!$A$2:$AAA$45000,R$3,FALSE)*1000000,0)</f>
        <v>234638.00549507141</v>
      </c>
      <c r="S36" s="190">
        <f>IF($BR36=1,VLOOKUP(S$20*10000+$A36,'DATA - FAD'!$A$2:$AAA$45000,S$3,FALSE)*1000000,0)</f>
        <v>223802.99866199493</v>
      </c>
      <c r="T36" s="190">
        <f>IF($BR36=1,VLOOKUP(T$20*10000+$A36,'DATA - FAD'!$A$2:$AAA$45000,T$3,FALSE)*1000000,0)</f>
        <v>82.999998994637281</v>
      </c>
      <c r="U36" s="190">
        <f>IF($BR36=1,VLOOKUP(U$20*10000+$A36,'DATA - FAD'!$A$2:$AAA$45000,U$3,FALSE)*1000000,0)</f>
        <v>605343.99747848511</v>
      </c>
      <c r="V36" s="190">
        <f>IF($BR36=1,VLOOKUP(V$20*10000+$A36,'DATA - FAD'!$A$2:$AAA$45000,V$3,FALSE)*1000000,0)</f>
        <v>1000911.9510650635</v>
      </c>
      <c r="W36" s="190">
        <f>IF($BR36=1,VLOOKUP(W$20*10000+$A36,'DATA - FAD'!$A$2:$AAA$45000,W$3,FALSE)*1000000,0)</f>
        <v>1590731.9784164429</v>
      </c>
      <c r="X36" s="190">
        <f>IF($BR36=1,VLOOKUP(X$20*10000+$A36,'DATA - FAD'!$A$2:$AAA$45000,X$3,FALSE)*1000000,0)</f>
        <v>399632.00688362122</v>
      </c>
      <c r="Y36" s="190">
        <f>IF($BR36=1,VLOOKUP(Y$20*10000+$A36,'DATA - FAD'!$A$2:$AAA$45000,Y$3,FALSE)*1000000,0)</f>
        <v>142036.00585460663</v>
      </c>
      <c r="Z36" s="38">
        <f>IF($BR36=1,VLOOKUP($BS36,data!$A$2:$AAA$45000,Z$3,FALSE),"")</f>
        <v>73100</v>
      </c>
      <c r="AA36" s="185"/>
      <c r="AB36" s="185"/>
      <c r="AC36" s="190">
        <f>IF($BR36=1,VLOOKUP(AC$20*10000+$A36,'DATA - FAD'!$A$2:$AAA$45000,AC$3,FALSE)*1000000,0)</f>
        <v>239362.00141906738</v>
      </c>
      <c r="AD36" s="190">
        <f>IF($BR36=1,VLOOKUP(AD$20*10000+$A36,'DATA - FAD'!$A$2:$AAA$45000,AD$3,FALSE)*1000000,0)</f>
        <v>-119681.00070953369</v>
      </c>
      <c r="AE36" s="190">
        <f>IF($BR36=1,VLOOKUP(AE$20*10000+$A36,'DATA - FAD'!$A$2:$AAA$45000,AE$3,FALSE)*1000000,0)</f>
        <v>0</v>
      </c>
      <c r="AF36" s="190">
        <f>IF($BR36=1,VLOOKUP(AF$20*10000+$A36,'DATA - FAD'!$A$2:$AAA$45000,AF$3,FALSE)*1000000,0)</f>
        <v>0</v>
      </c>
      <c r="AG36" s="190">
        <f>IF($BR36=1,VLOOKUP(AG$20*10000+$A36,'DATA - FAD'!$A$2:$AAA$45000,AG$3,FALSE)*1000000,0)</f>
        <v>0</v>
      </c>
      <c r="AH36" s="190">
        <f>IF($BR36=1,VLOOKUP(AH$20*10000+$A36,'DATA - FAD'!$A$2:$AAA$45000,AH$3,FALSE)*1000000,0)</f>
        <v>0</v>
      </c>
      <c r="AI36" s="190">
        <f>IF($BR36=1,VLOOKUP(AI$20*10000+$A36,'DATA - FAD'!$A$2:$AAA$45000,AI$3,FALSE)*1000000,0)</f>
        <v>0</v>
      </c>
      <c r="AJ36" s="190">
        <f>IF($BR36=1,VLOOKUP(AJ$20*10000+$A36,'DATA - FAD'!$A$2:$AAA$45000,AJ$3,FALSE)*1000000,0)</f>
        <v>0</v>
      </c>
      <c r="AK36" s="190">
        <f>IF($BR36=1,VLOOKUP(AK$20*10000+$A36,'DATA - FAD'!$A$2:$AAA$45000,AK$3,FALSE)*1000000,0)</f>
        <v>1396091.6996002197</v>
      </c>
      <c r="AL36" s="190">
        <f>IF($BR36=1,VLOOKUP(AL$20*10000+$A36,'DATA - FAD'!$A$2:$AAA$45000,AL$3,FALSE)*1000000,0)</f>
        <v>1645273.4470367432</v>
      </c>
      <c r="AM36" s="38">
        <f>IF($BR36=1,VLOOKUP($BS36,data!$A$2:$AAA$45000,AM$3,FALSE),"")</f>
        <v>1645598.625</v>
      </c>
      <c r="AN36" s="185"/>
      <c r="AO36" s="185"/>
      <c r="AP36" s="190">
        <f>IF($BR36=1,VLOOKUP(AP$20*10000+$A36,'DATA - FAD'!$A$2:$AAA$45000,AP$3,FALSE)*1000000,0)</f>
        <v>52295.900881290436</v>
      </c>
      <c r="AQ36" s="190">
        <f>IF($BR36=1,VLOOKUP(AQ$20*10000+$A36,'DATA - FAD'!$A$2:$AAA$45000,AQ$3,FALSE)*1000000,0)</f>
        <v>64438.678324222565</v>
      </c>
      <c r="AR36" s="190">
        <f>IF($BR36=1,VLOOKUP(AR$20*10000+$A36,'DATA - FAD'!$A$2:$AAA$45000,AR$3,FALSE)*1000000,0)</f>
        <v>15677.869319915771</v>
      </c>
      <c r="AS36" s="190">
        <f>IF($BR36=1,VLOOKUP(AS$20*10000+$A36,'DATA - FAD'!$A$2:$AAA$45000,AS$3,FALSE)*1000000,0)</f>
        <v>80342.836678028107</v>
      </c>
      <c r="AT36" s="190">
        <f>IF($BR36=1,VLOOKUP(AT$20*10000+$A36,'DATA - FAD'!$A$2:$AAA$45000,AT$3,FALSE)*1000000,0)</f>
        <v>-91.23000199906528</v>
      </c>
      <c r="AU36" s="190">
        <f>IF($BR36=1,VLOOKUP(AU$20*10000+$A36,'DATA - FAD'!$A$2:$AAA$45000,AU$3,FALSE)*1000000,0)</f>
        <v>152911.00740432739</v>
      </c>
      <c r="AV36" s="190">
        <f>IF($BR36=1,VLOOKUP(AV$20*10000+$A36,'DATA - FAD'!$A$2:$AAA$45000,AV$3,FALSE)*1000000,0)</f>
        <v>194180.63759803772</v>
      </c>
      <c r="AW36" s="190">
        <f>IF($BR36=1,VLOOKUP(AW$20*10000+$A36,'DATA - FAD'!$A$2:$AAA$45000,AW$3,FALSE)*1000000,0)</f>
        <v>150321.79653644562</v>
      </c>
      <c r="AX36" s="190">
        <f>IF($BR36=1,VLOOKUP(AX$20*10000+$A36,'DATA - FAD'!$A$2:$AAA$45000,AX$3,FALSE)*1000000,0)</f>
        <v>233974.02465343475</v>
      </c>
      <c r="AY36" s="190">
        <f>IF($BR36=1,VLOOKUP(AY$20*10000+$A36,'DATA - FAD'!$A$2:$AAA$45000,AY$3,FALSE)*1000000,0)</f>
        <v>69366.000592708588</v>
      </c>
      <c r="AZ36" s="38">
        <f>IF($BR36=1,VLOOKUP($BS36,data!$A$2:$AAA$45000,AZ$3,FALSE),"")</f>
        <v>116657</v>
      </c>
      <c r="BC36" s="190">
        <f>IF($BR36=1,VLOOKUP(BC$20*10000+$A36,'DATA - FAD'!$A$2:$AAA$45000,BC$3,FALSE)*1000000,0)</f>
        <v>0</v>
      </c>
      <c r="BD36" s="190">
        <f>IF($BR36=1,VLOOKUP(BD$20*10000+$A36,'DATA - FAD'!$A$2:$AAA$45000,BD$3,FALSE)*1000000,0)</f>
        <v>0</v>
      </c>
      <c r="BE36" s="190">
        <f>IF($BR36=1,VLOOKUP(BE$20*10000+$A36,'DATA - FAD'!$A$2:$AAA$45000,BE$3,FALSE)*1000000,0)</f>
        <v>0</v>
      </c>
      <c r="BF36" s="190">
        <f>IF($BR36=1,VLOOKUP(BF$20*10000+$A36,'DATA - FAD'!$A$2:$AAA$45000,BF$3,FALSE)*1000000,0)</f>
        <v>0</v>
      </c>
      <c r="BG36" s="190">
        <f>IF($BR36=1,VLOOKUP(BG$20*10000+$A36,'DATA - FAD'!$A$2:$AAA$45000,BG$3,FALSE)*1000000,0)</f>
        <v>0</v>
      </c>
      <c r="BH36" s="190">
        <f>IF($BR36=1,VLOOKUP(BH$20*10000+$A36,'DATA - FAD'!$A$2:$AAA$45000,BH$3,FALSE)*1000000,0)</f>
        <v>0</v>
      </c>
      <c r="BI36" s="190">
        <f>IF($BR36=1,VLOOKUP(BI$20*10000+$A36,'DATA - FAD'!$A$2:$AAA$45000,BI$3,FALSE)*1000000,0)</f>
        <v>0</v>
      </c>
      <c r="BJ36" s="190">
        <f>IF($BR36=1,VLOOKUP(BJ$20*10000+$A36,'DATA - FAD'!$A$2:$AAA$45000,BJ$3,FALSE)*1000000,0)</f>
        <v>0</v>
      </c>
      <c r="BK36" s="190">
        <f>IF($BR36=1,VLOOKUP(BK$20*10000+$A36,'DATA - FAD'!$A$2:$AAA$45000,BK$3,FALSE)*1000000,0)</f>
        <v>0</v>
      </c>
      <c r="BL36" s="190">
        <f>IF($BR36=1,VLOOKUP(BL$20*10000+$A36,'DATA - FAD'!$A$2:$AAA$45000,BL$3,FALSE)*1000000,0)</f>
        <v>0</v>
      </c>
      <c r="BM36" s="38">
        <f>IF($BR36=1,VLOOKUP($BS36,data!$A$2:$AAA$45000,BM$3,FALSE),"")</f>
        <v>0</v>
      </c>
      <c r="BO36" s="32" t="s">
        <v>852</v>
      </c>
      <c r="BP36" s="32">
        <f>VLOOKUP(BO36,KEY!$AC$2:$AD$49,2,FALSE)</f>
        <v>12</v>
      </c>
      <c r="BQ36" s="32">
        <v>10</v>
      </c>
      <c r="BR36" s="32">
        <f t="shared" si="44"/>
        <v>1</v>
      </c>
      <c r="BS36" s="56">
        <f>IF($BR36=1,VLOOKUP($BR$20,'CROSSWALK Senate to AUN'!$A$2:$AH$45000,$BP36,FALSE),"")</f>
        <v>106172003</v>
      </c>
      <c r="BT36" s="32"/>
      <c r="BU36" s="32"/>
      <c r="BV36" s="32"/>
      <c r="BW36" s="2"/>
      <c r="BX36" s="118" t="str">
        <f>IF($BR36=1,VLOOKUP($BS36,data!$A$2:$AAA$45000,BX$3,FALSE),"")</f>
        <v>Dubois Area SD</v>
      </c>
      <c r="BY36" s="119"/>
      <c r="BZ36" s="120">
        <f>IF($BR36=1,VLOOKUP($BS36,data!$A$2:$AAA$45000,BZ$3,FALSE),"")</f>
        <v>29435158</v>
      </c>
      <c r="CA36" s="120">
        <f>IF($BR36=1,VLOOKUP($BS36,data!$A$2:$AAA$45000,CA$3,FALSE),"")</f>
        <v>1835355.625</v>
      </c>
      <c r="CB36" s="121">
        <f>IF($BR36=1,VLOOKUP($BS36,data!$A$2:$AAA$45000,CB$3,FALSE),"")</f>
        <v>6.6498870849609375</v>
      </c>
      <c r="CC36" s="119"/>
      <c r="CD36" s="122">
        <f>IF($BR36=1,VLOOKUP($BS36,data!$A$2:$AAA$45000,CD$3,FALSE),"")</f>
        <v>20006727</v>
      </c>
      <c r="CE36" s="122">
        <f>IF($BR36=1,VLOOKUP($BS36,data!$A$2:$AAA$45000,CE$3,FALSE),"")</f>
        <v>73100</v>
      </c>
      <c r="CF36" s="123">
        <f>IF($BR36=1,VLOOKUP($BS36,data!$A$2:$AAA$45000,CF$3,FALSE),"")</f>
        <v>0.36671701073646545</v>
      </c>
      <c r="CG36" s="119"/>
      <c r="CH36" s="124">
        <f>IF($BR36=1,VLOOKUP($BS36,data!$A$2:$AAA$45000,CH$3,FALSE),"")</f>
        <v>5387357.8099999996</v>
      </c>
      <c r="CI36" s="124">
        <f>IF($BR36=1,VLOOKUP($BS36,data!$A$2:$AAA$45000,CI$3,FALSE),"")</f>
        <v>1645598.625</v>
      </c>
      <c r="CJ36" s="125">
        <f>IF($BR36=1,VLOOKUP($BS36,data!$A$2:$AAA$45000,CJ$3,FALSE),"")</f>
        <v>43.979274749755859</v>
      </c>
      <c r="CK36" s="124">
        <f>IF($BR36=1,VLOOKUP($BS36,data!$A$2:$AAA$45000,CK$3,FALSE),"")</f>
        <v>0</v>
      </c>
      <c r="CL36" s="124">
        <f>IF($BR36=1,VLOOKUP($BS36,data!$A$2:$AAA$45000,CL$3,FALSE),"")</f>
        <v>0</v>
      </c>
      <c r="CM36" s="124">
        <f>IF($BR36=1,VLOOKUP($BS36,data!$A$2:$AAA$45000,CM$3,FALSE),"")</f>
        <v>4686963.875</v>
      </c>
      <c r="CN36" s="124">
        <f>IF($BR36=1,VLOOKUP($BS36,data!$A$2:$AAA$45000,CN$3,FALSE),"")</f>
        <v>10374909</v>
      </c>
      <c r="CO36" s="119"/>
      <c r="CP36" s="126">
        <f>IF($BR36=1,VLOOKUP($BS36,data!$A$2:$AAA$45000,CP$3,FALSE),"")</f>
        <v>4041072</v>
      </c>
      <c r="CQ36" s="126">
        <f>IF($BR36=1,VLOOKUP($BS36,data!$A$2:$AAA$45000,CQ$3,FALSE),"")</f>
        <v>116657</v>
      </c>
      <c r="CR36" s="127">
        <f>IF($BR36=1,VLOOKUP($BS36,data!$A$2:$AAA$45000,CR$3,FALSE),"")</f>
        <v>3</v>
      </c>
      <c r="CS36" s="119"/>
      <c r="CT36" s="128">
        <f>IF($BR36=1,VLOOKUP($BS36,data!$A$2:$AAA$45000,CT$3,FALSE),"")</f>
        <v>0</v>
      </c>
      <c r="CU36" s="128">
        <f>IF($BR36=1,VLOOKUP($BS36,data!$A$2:$AAA$45000,CU$3,FALSE),"")</f>
        <v>0</v>
      </c>
      <c r="CV36" s="129">
        <f>IF($BR36=1,VLOOKUP($BS36,data!$A$2:$AAA$45000,CV$3,FALSE),"")</f>
        <v>0</v>
      </c>
      <c r="CW36" s="2"/>
    </row>
    <row r="37" spans="1:101" ht="36" customHeight="1" x14ac:dyDescent="0.35">
      <c r="A37" s="46">
        <f>VLOOKUP($BS37,'LIST SD CTC BY AUN'!$A$2:$E$10000,2,FALSE)</f>
        <v>150</v>
      </c>
      <c r="B37" s="46"/>
      <c r="C37" s="190">
        <f>IF($BR37=1,VLOOKUP(C$20*10000+$A37,'DATA - FAD'!$A$2:$AAA$45000,C$3,FALSE)*1000000,0)</f>
        <v>89266.285300254822</v>
      </c>
      <c r="D37" s="190">
        <f>IF($BR37=1,VLOOKUP(D$20*10000+$A37,'DATA - FAD'!$A$2:$AAA$45000,D$3,FALSE)*1000000,0)</f>
        <v>113423.9137172699</v>
      </c>
      <c r="E37" s="190">
        <f>IF($BR37=1,VLOOKUP(E$20*10000+$A37,'DATA - FAD'!$A$2:$AAA$45000,E$3,FALSE)*1000000,0)</f>
        <v>1212.0299506932497</v>
      </c>
      <c r="F37" s="190">
        <f>IF($BR37=1,VLOOKUP(F$20*10000+$A37,'DATA - FAD'!$A$2:$AAA$45000,F$3,FALSE)*1000000,0)</f>
        <v>265837.96739578247</v>
      </c>
      <c r="G37" s="190">
        <f>IF($BR37=1,VLOOKUP(G$20*10000+$A37,'DATA - FAD'!$A$2:$AAA$45000,G$3,FALSE)*1000000,0)</f>
        <v>-13.020000551478006</v>
      </c>
      <c r="H37" s="190">
        <f>IF($BR37=1,VLOOKUP(H$20*10000+$A37,'DATA - FAD'!$A$2:$AAA$45000,H$3,FALSE)*1000000,0)</f>
        <v>8415.1402115821838</v>
      </c>
      <c r="I37" s="190">
        <f>IF($BR37=1,VLOOKUP(I$20*10000+$A37,'DATA - FAD'!$A$2:$AAA$45000,I$3,FALSE)*1000000,0)</f>
        <v>99291.622638702393</v>
      </c>
      <c r="J37" s="190">
        <f>IF($BR37=1,VLOOKUP(J$20*10000+$A37,'DATA - FAD'!$A$2:$AAA$45000,J$3,FALSE)*1000000,0)</f>
        <v>631692.40951538086</v>
      </c>
      <c r="K37" s="190">
        <f>IF($BR37=1,VLOOKUP(K$20*10000+$A37,'DATA - FAD'!$A$2:$AAA$45000,K$3,FALSE)*1000000,0)</f>
        <v>83018.705248832703</v>
      </c>
      <c r="L37" s="190">
        <f>IF($BR37=1,VLOOKUP(L$20*10000+$A37,'DATA - FAD'!$A$2:$AAA$45000,L$3,FALSE)*1000000,0)</f>
        <v>95890.000462532043</v>
      </c>
      <c r="M37" s="38">
        <f>IF($BR37=1,VLOOKUP($BS37,data!$A$2:$AAA$45000,M$3,FALSE),"")</f>
        <v>51932</v>
      </c>
      <c r="N37" s="46"/>
      <c r="P37" s="190">
        <f>IF($BR37=1,VLOOKUP(P$20*10000+$A37,'DATA - FAD'!$A$2:$AAA$45000,P$3,FALSE)*1000000,0)</f>
        <v>87312.996387481689</v>
      </c>
      <c r="Q37" s="190">
        <f>IF($BR37=1,VLOOKUP(Q$20*10000+$A37,'DATA - FAD'!$A$2:$AAA$45000,Q$3,FALSE)*1000000,0)</f>
        <v>110152.75120735168</v>
      </c>
      <c r="R37" s="190">
        <f>IF($BR37=1,VLOOKUP(R$20*10000+$A37,'DATA - FAD'!$A$2:$AAA$45000,R$3,FALSE)*1000000,0)</f>
        <v>-2107.2500385344028</v>
      </c>
      <c r="S37" s="190">
        <f>IF($BR37=1,VLOOKUP(S$20*10000+$A37,'DATA - FAD'!$A$2:$AAA$45000,S$3,FALSE)*1000000,0)</f>
        <v>260686.4869594574</v>
      </c>
      <c r="T37" s="190">
        <f>IF($BR37=1,VLOOKUP(T$20*10000+$A37,'DATA - FAD'!$A$2:$AAA$45000,T$3,FALSE)*1000000,0)</f>
        <v>-5.5000000429572538</v>
      </c>
      <c r="U37" s="190">
        <f>IF($BR37=1,VLOOKUP(U$20*10000+$A37,'DATA - FAD'!$A$2:$AAA$45000,U$3,FALSE)*1000000,0)</f>
        <v>-41328.500956296921</v>
      </c>
      <c r="V37" s="190">
        <f>IF($BR37=1,VLOOKUP(V$20*10000+$A37,'DATA - FAD'!$A$2:$AAA$45000,V$3,FALSE)*1000000,0)</f>
        <v>21821.249276399612</v>
      </c>
      <c r="W37" s="190">
        <f>IF($BR37=1,VLOOKUP(W$20*10000+$A37,'DATA - FAD'!$A$2:$AAA$45000,W$3,FALSE)*1000000,0)</f>
        <v>671360.01586914063</v>
      </c>
      <c r="X37" s="190">
        <f>IF($BR37=1,VLOOKUP(X$20*10000+$A37,'DATA - FAD'!$A$2:$AAA$45000,X$3,FALSE)*1000000,0)</f>
        <v>98920.50176858902</v>
      </c>
      <c r="Y37" s="190">
        <f>IF($BR37=1,VLOOKUP(Y$20*10000+$A37,'DATA - FAD'!$A$2:$AAA$45000,Y$3,FALSE)*1000000,0)</f>
        <v>42893.998324871063</v>
      </c>
      <c r="Z37" s="38">
        <f>IF($BR37=1,VLOOKUP($BS37,data!$A$2:$AAA$45000,Z$3,FALSE),"")</f>
        <v>-3117</v>
      </c>
      <c r="AA37" s="185"/>
      <c r="AB37" s="185"/>
      <c r="AC37" s="190">
        <f>IF($BR37=1,VLOOKUP(AC$20*10000+$A37,'DATA - FAD'!$A$2:$AAA$45000,AC$3,FALSE)*1000000,0)</f>
        <v>0</v>
      </c>
      <c r="AD37" s="190">
        <f>IF($BR37=1,VLOOKUP(AD$20*10000+$A37,'DATA - FAD'!$A$2:$AAA$45000,AD$3,FALSE)*1000000,0)</f>
        <v>0</v>
      </c>
      <c r="AE37" s="190">
        <f>IF($BR37=1,VLOOKUP(AE$20*10000+$A37,'DATA - FAD'!$A$2:$AAA$45000,AE$3,FALSE)*1000000,0)</f>
        <v>0</v>
      </c>
      <c r="AF37" s="190">
        <f>IF($BR37=1,VLOOKUP(AF$20*10000+$A37,'DATA - FAD'!$A$2:$AAA$45000,AF$3,FALSE)*1000000,0)</f>
        <v>0</v>
      </c>
      <c r="AG37" s="190">
        <f>IF($BR37=1,VLOOKUP(AG$20*10000+$A37,'DATA - FAD'!$A$2:$AAA$45000,AG$3,FALSE)*1000000,0)</f>
        <v>0</v>
      </c>
      <c r="AH37" s="190">
        <f>IF($BR37=1,VLOOKUP(AH$20*10000+$A37,'DATA - FAD'!$A$2:$AAA$45000,AH$3,FALSE)*1000000,0)</f>
        <v>41317.000985145569</v>
      </c>
      <c r="AI37" s="190">
        <f>IF($BR37=1,VLOOKUP(AI$20*10000+$A37,'DATA - FAD'!$A$2:$AAA$45000,AI$3,FALSE)*1000000,0)</f>
        <v>0</v>
      </c>
      <c r="AJ37" s="190">
        <f>IF($BR37=1,VLOOKUP(AJ$20*10000+$A37,'DATA - FAD'!$A$2:$AAA$45000,AJ$3,FALSE)*1000000,0)</f>
        <v>0</v>
      </c>
      <c r="AK37" s="190">
        <f>IF($BR37=1,VLOOKUP(AK$20*10000+$A37,'DATA - FAD'!$A$2:$AAA$45000,AK$3,FALSE)*1000000,0)</f>
        <v>0</v>
      </c>
      <c r="AL37" s="190">
        <f>IF($BR37=1,VLOOKUP(AL$20*10000+$A37,'DATA - FAD'!$A$2:$AAA$45000,AL$3,FALSE)*1000000,0)</f>
        <v>50000.00074505806</v>
      </c>
      <c r="AM37" s="38">
        <f>IF($BR37=1,VLOOKUP($BS37,data!$A$2:$AAA$45000,AM$3,FALSE),"")</f>
        <v>50000</v>
      </c>
      <c r="AN37" s="185"/>
      <c r="AO37" s="185"/>
      <c r="AP37" s="190">
        <f>IF($BR37=1,VLOOKUP(AP$20*10000+$A37,'DATA - FAD'!$A$2:$AAA$45000,AP$3,FALSE)*1000000,0)</f>
        <v>1953.2900769263506</v>
      </c>
      <c r="AQ37" s="190">
        <f>IF($BR37=1,VLOOKUP(AQ$20*10000+$A37,'DATA - FAD'!$A$2:$AAA$45000,AQ$3,FALSE)*1000000,0)</f>
        <v>3271.1599487811327</v>
      </c>
      <c r="AR37" s="190">
        <f>IF($BR37=1,VLOOKUP(AR$20*10000+$A37,'DATA - FAD'!$A$2:$AAA$45000,AR$3,FALSE)*1000000,0)</f>
        <v>3319.2799892276525</v>
      </c>
      <c r="AS37" s="190">
        <f>IF($BR37=1,VLOOKUP(AS$20*10000+$A37,'DATA - FAD'!$A$2:$AAA$45000,AS$3,FALSE)*1000000,0)</f>
        <v>5151.4701917767525</v>
      </c>
      <c r="AT37" s="190">
        <f>IF($BR37=1,VLOOKUP(AT$20*10000+$A37,'DATA - FAD'!$A$2:$AAA$45000,AT$3,FALSE)*1000000,0)</f>
        <v>-7.5200000537734013</v>
      </c>
      <c r="AU37" s="190">
        <f>IF($BR37=1,VLOOKUP(AU$20*10000+$A37,'DATA - FAD'!$A$2:$AAA$45000,AU$3,FALSE)*1000000,0)</f>
        <v>8426.6401827335358</v>
      </c>
      <c r="AV37" s="190">
        <f>IF($BR37=1,VLOOKUP(AV$20*10000+$A37,'DATA - FAD'!$A$2:$AAA$45000,AV$3,FALSE)*1000000,0)</f>
        <v>77470.369637012482</v>
      </c>
      <c r="AW37" s="190">
        <f>IF($BR37=1,VLOOKUP(AW$20*10000+$A37,'DATA - FAD'!$A$2:$AAA$45000,AW$3,FALSE)*1000000,0)</f>
        <v>-39667.628705501556</v>
      </c>
      <c r="AX37" s="190">
        <f>IF($BR37=1,VLOOKUP(AX$20*10000+$A37,'DATA - FAD'!$A$2:$AAA$45000,AX$3,FALSE)*1000000,0)</f>
        <v>-15901.800245046616</v>
      </c>
      <c r="AY37" s="190">
        <f>IF($BR37=1,VLOOKUP(AY$20*10000+$A37,'DATA - FAD'!$A$2:$AAA$45000,AY$3,FALSE)*1000000,0)</f>
        <v>2995.9999956190586</v>
      </c>
      <c r="AZ37" s="38">
        <f>IF($BR37=1,VLOOKUP($BS37,data!$A$2:$AAA$45000,AZ$3,FALSE),"")</f>
        <v>5049</v>
      </c>
      <c r="BC37" s="190">
        <f>IF($BR37=1,VLOOKUP(BC$20*10000+$A37,'DATA - FAD'!$A$2:$AAA$45000,BC$3,FALSE)*1000000,0)</f>
        <v>0</v>
      </c>
      <c r="BD37" s="190">
        <f>IF($BR37=1,VLOOKUP(BD$20*10000+$A37,'DATA - FAD'!$A$2:$AAA$45000,BD$3,FALSE)*1000000,0)</f>
        <v>0</v>
      </c>
      <c r="BE37" s="190">
        <f>IF($BR37=1,VLOOKUP(BE$20*10000+$A37,'DATA - FAD'!$A$2:$AAA$45000,BE$3,FALSE)*1000000,0)</f>
        <v>0</v>
      </c>
      <c r="BF37" s="190">
        <f>IF($BR37=1,VLOOKUP(BF$20*10000+$A37,'DATA - FAD'!$A$2:$AAA$45000,BF$3,FALSE)*1000000,0)</f>
        <v>0</v>
      </c>
      <c r="BG37" s="190">
        <f>IF($BR37=1,VLOOKUP(BG$20*10000+$A37,'DATA - FAD'!$A$2:$AAA$45000,BG$3,FALSE)*1000000,0)</f>
        <v>0</v>
      </c>
      <c r="BH37" s="190">
        <f>IF($BR37=1,VLOOKUP(BH$20*10000+$A37,'DATA - FAD'!$A$2:$AAA$45000,BH$3,FALSE)*1000000,0)</f>
        <v>0</v>
      </c>
      <c r="BI37" s="190">
        <f>IF($BR37=1,VLOOKUP(BI$20*10000+$A37,'DATA - FAD'!$A$2:$AAA$45000,BI$3,FALSE)*1000000,0)</f>
        <v>0</v>
      </c>
      <c r="BJ37" s="190">
        <f>IF($BR37=1,VLOOKUP(BJ$20*10000+$A37,'DATA - FAD'!$A$2:$AAA$45000,BJ$3,FALSE)*1000000,0)</f>
        <v>0</v>
      </c>
      <c r="BK37" s="190">
        <f>IF($BR37=1,VLOOKUP(BK$20*10000+$A37,'DATA - FAD'!$A$2:$AAA$45000,BK$3,FALSE)*1000000,0)</f>
        <v>0</v>
      </c>
      <c r="BL37" s="190">
        <f>IF($BR37=1,VLOOKUP(BL$20*10000+$A37,'DATA - FAD'!$A$2:$AAA$45000,BL$3,FALSE)*1000000,0)</f>
        <v>0</v>
      </c>
      <c r="BM37" s="38">
        <f>IF($BR37=1,VLOOKUP($BS37,data!$A$2:$AAA$45000,BM$3,FALSE),"")</f>
        <v>0</v>
      </c>
      <c r="BO37" s="32" t="s">
        <v>853</v>
      </c>
      <c r="BP37" s="32">
        <f>VLOOKUP(BO37,KEY!$AC$2:$AD$49,2,FALSE)</f>
        <v>13</v>
      </c>
      <c r="BQ37" s="32">
        <v>11</v>
      </c>
      <c r="BR37" s="32">
        <f t="shared" si="44"/>
        <v>1</v>
      </c>
      <c r="BS37" s="56">
        <f>IF($BR37=1,VLOOKUP($BR$20,'CROSSWALK Senate to AUN'!$A$2:$AH$45000,$BP37,FALSE),"")</f>
        <v>106272003</v>
      </c>
      <c r="BT37" s="32"/>
      <c r="BU37" s="32"/>
      <c r="BV37" s="32"/>
      <c r="BW37" s="2"/>
      <c r="BX37" s="31" t="str">
        <f>IF($BR37=1,VLOOKUP($BS37,data!$A$2:$AAA$45000,BX$3,FALSE),"")</f>
        <v>Forest Area SD</v>
      </c>
      <c r="BY37" s="2"/>
      <c r="BZ37" s="4">
        <f>IF($BR37=1,VLOOKUP($BS37,data!$A$2:$AAA$45000,BZ$3,FALSE),"")</f>
        <v>4515882</v>
      </c>
      <c r="CA37" s="4">
        <f>IF($BR37=1,VLOOKUP($BS37,data!$A$2:$AAA$45000,CA$3,FALSE),"")</f>
        <v>51932</v>
      </c>
      <c r="CB37" s="79">
        <f>IF($BR37=1,VLOOKUP($BS37,data!$A$2:$AAA$45000,CB$3,FALSE),"")</f>
        <v>1.1633642911911011</v>
      </c>
      <c r="CC37" s="2"/>
      <c r="CD37" s="25">
        <f>IF($BR37=1,VLOOKUP($BS37,data!$A$2:$AAA$45000,CD$3,FALSE),"")</f>
        <v>3810019</v>
      </c>
      <c r="CE37" s="25">
        <f>IF($BR37=1,VLOOKUP($BS37,data!$A$2:$AAA$45000,CE$3,FALSE),"")</f>
        <v>-3117</v>
      </c>
      <c r="CF37" s="68">
        <f>IF($BR37=1,VLOOKUP($BS37,data!$A$2:$AAA$45000,CF$3,FALSE),"")</f>
        <v>-8.1743739545345306E-2</v>
      </c>
      <c r="CG37" s="2"/>
      <c r="CH37" s="26">
        <f>IF($BR37=1,VLOOKUP($BS37,data!$A$2:$AAA$45000,CH$3,FALSE),"")</f>
        <v>202046</v>
      </c>
      <c r="CI37" s="26">
        <f>IF($BR37=1,VLOOKUP($BS37,data!$A$2:$AAA$45000,CI$3,FALSE),"")</f>
        <v>50000</v>
      </c>
      <c r="CJ37" s="27">
        <f>IF($BR37=1,VLOOKUP($BS37,data!$A$2:$AAA$45000,CJ$3,FALSE),"")</f>
        <v>32.884784698486328</v>
      </c>
      <c r="CK37" s="26">
        <f>IF($BR37=1,VLOOKUP($BS37,data!$A$2:$AAA$45000,CK$3,FALSE),"")</f>
        <v>0</v>
      </c>
      <c r="CL37" s="26">
        <f>IF($BR37=1,VLOOKUP($BS37,data!$A$2:$AAA$45000,CL$3,FALSE),"")</f>
        <v>50000</v>
      </c>
      <c r="CM37" s="26">
        <f>IF($BR37=1,VLOOKUP($BS37,data!$A$2:$AAA$45000,CM$3,FALSE),"")</f>
        <v>0</v>
      </c>
      <c r="CN37" s="26">
        <f>IF($BR37=1,VLOOKUP($BS37,data!$A$2:$AAA$45000,CN$3,FALSE),"")</f>
        <v>0</v>
      </c>
      <c r="CO37" s="2"/>
      <c r="CP37" s="35">
        <f>IF($BR37=1,VLOOKUP($BS37,data!$A$2:$AAA$45000,CP$3,FALSE),"")</f>
        <v>503817</v>
      </c>
      <c r="CQ37" s="35">
        <f>IF($BR37=1,VLOOKUP($BS37,data!$A$2:$AAA$45000,CQ$3,FALSE),"")</f>
        <v>5049</v>
      </c>
      <c r="CR37" s="36">
        <f>IF($BR37=1,VLOOKUP($BS37,data!$A$2:$AAA$45000,CR$3,FALSE),"")</f>
        <v>1</v>
      </c>
      <c r="CS37" s="2"/>
      <c r="CT37" s="71">
        <f>IF($BR37=1,VLOOKUP($BS37,data!$A$2:$AAA$45000,CT$3,FALSE),"")</f>
        <v>0</v>
      </c>
      <c r="CU37" s="71">
        <f>IF($BR37=1,VLOOKUP($BS37,data!$A$2:$AAA$45000,CU$3,FALSE),"")</f>
        <v>0</v>
      </c>
      <c r="CV37" s="70">
        <f>IF($BR37=1,VLOOKUP($BS37,data!$A$2:$AAA$45000,CV$3,FALSE),"")</f>
        <v>0</v>
      </c>
      <c r="CW37" s="2"/>
    </row>
    <row r="38" spans="1:101" ht="36" customHeight="1" x14ac:dyDescent="0.35">
      <c r="A38" s="46">
        <f>VLOOKUP($BS38,'LIST SD CTC BY AUN'!$A$2:$E$10000,2,FALSE)</f>
        <v>161</v>
      </c>
      <c r="B38" s="46"/>
      <c r="C38" s="190">
        <f>IF($BR38=1,VLOOKUP(C$20*10000+$A38,'DATA - FAD'!$A$2:$AAA$45000,C$3,FALSE)*1000000,0)</f>
        <v>60647.901147603989</v>
      </c>
      <c r="D38" s="190">
        <f>IF($BR38=1,VLOOKUP(D$20*10000+$A38,'DATA - FAD'!$A$2:$AAA$45000,D$3,FALSE)*1000000,0)</f>
        <v>29544.100165367126</v>
      </c>
      <c r="E38" s="190">
        <f>IF($BR38=1,VLOOKUP(E$20*10000+$A38,'DATA - FAD'!$A$2:$AAA$45000,E$3,FALSE)*1000000,0)</f>
        <v>45803.003013134003</v>
      </c>
      <c r="F38" s="190">
        <f>IF($BR38=1,VLOOKUP(F$20*10000+$A38,'DATA - FAD'!$A$2:$AAA$45000,F$3,FALSE)*1000000,0)</f>
        <v>92282.101511955261</v>
      </c>
      <c r="G38" s="190">
        <f>IF($BR38=1,VLOOKUP(G$20*10000+$A38,'DATA - FAD'!$A$2:$AAA$45000,G$3,FALSE)*1000000,0)</f>
        <v>-9.0399998953216709</v>
      </c>
      <c r="H38" s="190">
        <f>IF($BR38=1,VLOOKUP(H$20*10000+$A38,'DATA - FAD'!$A$2:$AAA$45000,H$3,FALSE)*1000000,0)</f>
        <v>89414.298534393311</v>
      </c>
      <c r="I38" s="190">
        <f>IF($BR38=1,VLOOKUP(I$20*10000+$A38,'DATA - FAD'!$A$2:$AAA$45000,I$3,FALSE)*1000000,0)</f>
        <v>298155.81440925598</v>
      </c>
      <c r="J38" s="190">
        <f>IF($BR38=1,VLOOKUP(J$20*10000+$A38,'DATA - FAD'!$A$2:$AAA$45000,J$3,FALSE)*1000000,0)</f>
        <v>195728.45101356506</v>
      </c>
      <c r="K38" s="190">
        <f>IF($BR38=1,VLOOKUP(K$20*10000+$A38,'DATA - FAD'!$A$2:$AAA$45000,K$3,FALSE)*1000000,0)</f>
        <v>128782.21273422241</v>
      </c>
      <c r="L38" s="190">
        <f>IF($BR38=1,VLOOKUP(L$20*10000+$A38,'DATA - FAD'!$A$2:$AAA$45000,L$3,FALSE)*1000000,0)</f>
        <v>90820.923447608948</v>
      </c>
      <c r="M38" s="38">
        <f>IF($BR38=1,VLOOKUP($BS38,data!$A$2:$AAA$45000,M$3,FALSE),"")</f>
        <v>72747.453125</v>
      </c>
      <c r="N38" s="46"/>
      <c r="P38" s="190">
        <f>IF($BR38=1,VLOOKUP(P$20*10000+$A38,'DATA - FAD'!$A$2:$AAA$45000,P$3,FALSE)*1000000,0)</f>
        <v>57724.751532077789</v>
      </c>
      <c r="Q38" s="190">
        <f>IF($BR38=1,VLOOKUP(Q$20*10000+$A38,'DATA - FAD'!$A$2:$AAA$45000,Q$3,FALSE)*1000000,0)</f>
        <v>26607.250794768333</v>
      </c>
      <c r="R38" s="190">
        <f>IF($BR38=1,VLOOKUP(R$20*10000+$A38,'DATA - FAD'!$A$2:$AAA$45000,R$3,FALSE)*1000000,0)</f>
        <v>43937.001377344131</v>
      </c>
      <c r="S38" s="190">
        <f>IF($BR38=1,VLOOKUP(S$20*10000+$A38,'DATA - FAD'!$A$2:$AAA$45000,S$3,FALSE)*1000000,0)</f>
        <v>87007.001042366028</v>
      </c>
      <c r="T38" s="190">
        <f>IF($BR38=1,VLOOKUP(T$20*10000+$A38,'DATA - FAD'!$A$2:$AAA$45000,T$3,FALSE)*1000000,0)</f>
        <v>-2.7500000214786269</v>
      </c>
      <c r="U38" s="190">
        <f>IF($BR38=1,VLOOKUP(U$20*10000+$A38,'DATA - FAD'!$A$2:$AAA$45000,U$3,FALSE)*1000000,0)</f>
        <v>81659.749150276184</v>
      </c>
      <c r="V38" s="190">
        <f>IF($BR38=1,VLOOKUP(V$20*10000+$A38,'DATA - FAD'!$A$2:$AAA$45000,V$3,FALSE)*1000000,0)</f>
        <v>284195.75095176697</v>
      </c>
      <c r="W38" s="190">
        <f>IF($BR38=1,VLOOKUP(W$20*10000+$A38,'DATA - FAD'!$A$2:$AAA$45000,W$3,FALSE)*1000000,0)</f>
        <v>183659.25550460815</v>
      </c>
      <c r="X38" s="190">
        <f>IF($BR38=1,VLOOKUP(X$20*10000+$A38,'DATA - FAD'!$A$2:$AAA$45000,X$3,FALSE)*1000000,0)</f>
        <v>100716.0022854805</v>
      </c>
      <c r="Y38" s="190">
        <f>IF($BR38=1,VLOOKUP(Y$20*10000+$A38,'DATA - FAD'!$A$2:$AAA$45000,Y$3,FALSE)*1000000,0)</f>
        <v>26838.9992415905</v>
      </c>
      <c r="Z38" s="38">
        <f>IF($BR38=1,VLOOKUP($BS38,data!$A$2:$AAA$45000,Z$3,FALSE),"")</f>
        <v>6343</v>
      </c>
      <c r="AA38" s="185"/>
      <c r="AB38" s="185"/>
      <c r="AC38" s="190">
        <f>IF($BR38=1,VLOOKUP(AC$20*10000+$A38,'DATA - FAD'!$A$2:$AAA$45000,AC$3,FALSE)*1000000,0)</f>
        <v>0</v>
      </c>
      <c r="AD38" s="190">
        <f>IF($BR38=1,VLOOKUP(AD$20*10000+$A38,'DATA - FAD'!$A$2:$AAA$45000,AD$3,FALSE)*1000000,0)</f>
        <v>0</v>
      </c>
      <c r="AE38" s="190">
        <f>IF($BR38=1,VLOOKUP(AE$20*10000+$A38,'DATA - FAD'!$A$2:$AAA$45000,AE$3,FALSE)*1000000,0)</f>
        <v>0</v>
      </c>
      <c r="AF38" s="190">
        <f>IF($BR38=1,VLOOKUP(AF$20*10000+$A38,'DATA - FAD'!$A$2:$AAA$45000,AF$3,FALSE)*1000000,0)</f>
        <v>0</v>
      </c>
      <c r="AG38" s="190">
        <f>IF($BR38=1,VLOOKUP(AG$20*10000+$A38,'DATA - FAD'!$A$2:$AAA$45000,AG$3,FALSE)*1000000,0)</f>
        <v>0</v>
      </c>
      <c r="AH38" s="190">
        <f>IF($BR38=1,VLOOKUP(AH$20*10000+$A38,'DATA - FAD'!$A$2:$AAA$45000,AH$3,FALSE)*1000000,0)</f>
        <v>0</v>
      </c>
      <c r="AI38" s="190">
        <f>IF($BR38=1,VLOOKUP(AI$20*10000+$A38,'DATA - FAD'!$A$2:$AAA$45000,AI$3,FALSE)*1000000,0)</f>
        <v>0</v>
      </c>
      <c r="AJ38" s="190">
        <f>IF($BR38=1,VLOOKUP(AJ$20*10000+$A38,'DATA - FAD'!$A$2:$AAA$45000,AJ$3,FALSE)*1000000,0)</f>
        <v>0</v>
      </c>
      <c r="AK38" s="190">
        <f>IF($BR38=1,VLOOKUP(AK$20*10000+$A38,'DATA - FAD'!$A$2:$AAA$45000,AK$3,FALSE)*1000000,0)</f>
        <v>23697.812110185623</v>
      </c>
      <c r="AL38" s="190">
        <f>IF($BR38=1,VLOOKUP(AL$20*10000+$A38,'DATA - FAD'!$A$2:$AAA$45000,AL$3,FALSE)*1000000,0)</f>
        <v>61489.921063184738</v>
      </c>
      <c r="AM38" s="38">
        <f>IF($BR38=1,VLOOKUP($BS38,data!$A$2:$AAA$45000,AM$3,FALSE),"")</f>
        <v>61495.44921875</v>
      </c>
      <c r="AN38" s="185"/>
      <c r="AO38" s="185"/>
      <c r="AP38" s="190">
        <f>IF($BR38=1,VLOOKUP(AP$20*10000+$A38,'DATA - FAD'!$A$2:$AAA$45000,AP$3,FALSE)*1000000,0)</f>
        <v>2923.1500811874866</v>
      </c>
      <c r="AQ38" s="190">
        <f>IF($BR38=1,VLOOKUP(AQ$20*10000+$A38,'DATA - FAD'!$A$2:$AAA$45000,AQ$3,FALSE)*1000000,0)</f>
        <v>2936.850069090724</v>
      </c>
      <c r="AR38" s="190">
        <f>IF($BR38=1,VLOOKUP(AR$20*10000+$A38,'DATA - FAD'!$A$2:$AAA$45000,AR$3,FALSE)*1000000,0)</f>
        <v>1866.0000059753656</v>
      </c>
      <c r="AS38" s="190">
        <f>IF($BR38=1,VLOOKUP(AS$20*10000+$A38,'DATA - FAD'!$A$2:$AAA$45000,AS$3,FALSE)*1000000,0)</f>
        <v>5275.1000039279461</v>
      </c>
      <c r="AT38" s="190">
        <f>IF($BR38=1,VLOOKUP(AT$20*10000+$A38,'DATA - FAD'!$A$2:$AAA$45000,AT$3,FALSE)*1000000,0)</f>
        <v>-6.289999873843044</v>
      </c>
      <c r="AU38" s="190">
        <f>IF($BR38=1,VLOOKUP(AU$20*10000+$A38,'DATA - FAD'!$A$2:$AAA$45000,AU$3,FALSE)*1000000,0)</f>
        <v>7754.5498497784138</v>
      </c>
      <c r="AV38" s="190">
        <f>IF($BR38=1,VLOOKUP(AV$20*10000+$A38,'DATA - FAD'!$A$2:$AAA$45000,AV$3,FALSE)*1000000,0)</f>
        <v>13960.059732198715</v>
      </c>
      <c r="AW38" s="190">
        <f>IF($BR38=1,VLOOKUP(AW$20*10000+$A38,'DATA - FAD'!$A$2:$AAA$45000,AW$3,FALSE)*1000000,0)</f>
        <v>12069.189921021461</v>
      </c>
      <c r="AX38" s="190">
        <f>IF($BR38=1,VLOOKUP(AX$20*10000+$A38,'DATA - FAD'!$A$2:$AAA$45000,AX$3,FALSE)*1000000,0)</f>
        <v>4368.3899566531181</v>
      </c>
      <c r="AY38" s="190">
        <f>IF($BR38=1,VLOOKUP(AY$20*10000+$A38,'DATA - FAD'!$A$2:$AAA$45000,AY$3,FALSE)*1000000,0)</f>
        <v>2492.0001160353422</v>
      </c>
      <c r="AZ38" s="38">
        <f>IF($BR38=1,VLOOKUP($BS38,data!$A$2:$AAA$45000,AZ$3,FALSE),"")</f>
        <v>4909</v>
      </c>
      <c r="BC38" s="190">
        <f>IF($BR38=1,VLOOKUP(BC$20*10000+$A38,'DATA - FAD'!$A$2:$AAA$45000,BC$3,FALSE)*1000000,0)</f>
        <v>0</v>
      </c>
      <c r="BD38" s="190">
        <f>IF($BR38=1,VLOOKUP(BD$20*10000+$A38,'DATA - FAD'!$A$2:$AAA$45000,BD$3,FALSE)*1000000,0)</f>
        <v>0</v>
      </c>
      <c r="BE38" s="190">
        <f>IF($BR38=1,VLOOKUP(BE$20*10000+$A38,'DATA - FAD'!$A$2:$AAA$45000,BE$3,FALSE)*1000000,0)</f>
        <v>0</v>
      </c>
      <c r="BF38" s="190">
        <f>IF($BR38=1,VLOOKUP(BF$20*10000+$A38,'DATA - FAD'!$A$2:$AAA$45000,BF$3,FALSE)*1000000,0)</f>
        <v>0</v>
      </c>
      <c r="BG38" s="190">
        <f>IF($BR38=1,VLOOKUP(BG$20*10000+$A38,'DATA - FAD'!$A$2:$AAA$45000,BG$3,FALSE)*1000000,0)</f>
        <v>0</v>
      </c>
      <c r="BH38" s="190">
        <f>IF($BR38=1,VLOOKUP(BH$20*10000+$A38,'DATA - FAD'!$A$2:$AAA$45000,BH$3,FALSE)*1000000,0)</f>
        <v>0</v>
      </c>
      <c r="BI38" s="190">
        <f>IF($BR38=1,VLOOKUP(BI$20*10000+$A38,'DATA - FAD'!$A$2:$AAA$45000,BI$3,FALSE)*1000000,0)</f>
        <v>0</v>
      </c>
      <c r="BJ38" s="190">
        <f>IF($BR38=1,VLOOKUP(BJ$20*10000+$A38,'DATA - FAD'!$A$2:$AAA$45000,BJ$3,FALSE)*1000000,0)</f>
        <v>0</v>
      </c>
      <c r="BK38" s="190">
        <f>IF($BR38=1,VLOOKUP(BK$20*10000+$A38,'DATA - FAD'!$A$2:$AAA$45000,BK$3,FALSE)*1000000,0)</f>
        <v>0</v>
      </c>
      <c r="BL38" s="190">
        <f>IF($BR38=1,VLOOKUP(BL$20*10000+$A38,'DATA - FAD'!$A$2:$AAA$45000,BL$3,FALSE)*1000000,0)</f>
        <v>0</v>
      </c>
      <c r="BM38" s="38">
        <f>IF($BR38=1,VLOOKUP($BS38,data!$A$2:$AAA$45000,BM$3,FALSE),"")</f>
        <v>0</v>
      </c>
      <c r="BO38" s="32" t="s">
        <v>854</v>
      </c>
      <c r="BP38" s="32">
        <f>VLOOKUP(BO38,KEY!$AC$2:$AD$49,2,FALSE)</f>
        <v>14</v>
      </c>
      <c r="BQ38" s="32">
        <v>12</v>
      </c>
      <c r="BR38" s="32">
        <f t="shared" si="44"/>
        <v>1</v>
      </c>
      <c r="BS38" s="56">
        <f>IF($BR38=1,VLOOKUP($BR$20,'CROSSWALK Senate to AUN'!$A$2:$AH$45000,$BP38,FALSE),"")</f>
        <v>109532804</v>
      </c>
      <c r="BT38" s="32"/>
      <c r="BU38" s="32"/>
      <c r="BV38" s="32"/>
      <c r="BW38" s="2"/>
      <c r="BX38" s="118" t="str">
        <f>IF($BR38=1,VLOOKUP($BS38,data!$A$2:$AAA$45000,BX$3,FALSE),"")</f>
        <v>Galeton Area SD</v>
      </c>
      <c r="BY38" s="119"/>
      <c r="BZ38" s="120">
        <f>IF($BR38=1,VLOOKUP($BS38,data!$A$2:$AAA$45000,BZ$3,FALSE),"")</f>
        <v>3506757.25</v>
      </c>
      <c r="CA38" s="120">
        <f>IF($BR38=1,VLOOKUP($BS38,data!$A$2:$AAA$45000,CA$3,FALSE),"")</f>
        <v>72747.453125</v>
      </c>
      <c r="CB38" s="121">
        <f>IF($BR38=1,VLOOKUP($BS38,data!$A$2:$AAA$45000,CB$3,FALSE),"")</f>
        <v>2.1184403896331787</v>
      </c>
      <c r="CC38" s="119"/>
      <c r="CD38" s="122">
        <f>IF($BR38=1,VLOOKUP($BS38,data!$A$2:$AAA$45000,CD$3,FALSE),"")</f>
        <v>2980766</v>
      </c>
      <c r="CE38" s="122">
        <f>IF($BR38=1,VLOOKUP($BS38,data!$A$2:$AAA$45000,CE$3,FALSE),"")</f>
        <v>6343</v>
      </c>
      <c r="CF38" s="123">
        <f>IF($BR38=1,VLOOKUP($BS38,data!$A$2:$AAA$45000,CF$3,FALSE),"")</f>
        <v>0.21325144171714783</v>
      </c>
      <c r="CG38" s="119"/>
      <c r="CH38" s="124">
        <f>IF($BR38=1,VLOOKUP($BS38,data!$A$2:$AAA$45000,CH$3,FALSE),"")</f>
        <v>200664.19</v>
      </c>
      <c r="CI38" s="124">
        <f>IF($BR38=1,VLOOKUP($BS38,data!$A$2:$AAA$45000,CI$3,FALSE),"")</f>
        <v>61495.44921875</v>
      </c>
      <c r="CJ38" s="125">
        <f>IF($BR38=1,VLOOKUP($BS38,data!$A$2:$AAA$45000,CJ$3,FALSE),"")</f>
        <v>44.187690734863281</v>
      </c>
      <c r="CK38" s="124">
        <f>IF($BR38=1,VLOOKUP($BS38,data!$A$2:$AAA$45000,CK$3,FALSE),"")</f>
        <v>0</v>
      </c>
      <c r="CL38" s="124">
        <f>IF($BR38=1,VLOOKUP($BS38,data!$A$2:$AAA$45000,CL$3,FALSE),"")</f>
        <v>0</v>
      </c>
      <c r="CM38" s="124">
        <f>IF($BR38=1,VLOOKUP($BS38,data!$A$2:$AAA$45000,CM$3,FALSE),"")</f>
        <v>146683.18359375</v>
      </c>
      <c r="CN38" s="124">
        <f>IF($BR38=1,VLOOKUP($BS38,data!$A$2:$AAA$45000,CN$3,FALSE),"")</f>
        <v>416173.78125</v>
      </c>
      <c r="CO38" s="119"/>
      <c r="CP38" s="126">
        <f>IF($BR38=1,VLOOKUP($BS38,data!$A$2:$AAA$45000,CP$3,FALSE),"")</f>
        <v>325327</v>
      </c>
      <c r="CQ38" s="126">
        <f>IF($BR38=1,VLOOKUP($BS38,data!$A$2:$AAA$45000,CQ$3,FALSE),"")</f>
        <v>4909</v>
      </c>
      <c r="CR38" s="127">
        <f>IF($BR38=1,VLOOKUP($BS38,data!$A$2:$AAA$45000,CR$3,FALSE),"")</f>
        <v>1.5</v>
      </c>
      <c r="CS38" s="119"/>
      <c r="CT38" s="128">
        <f>IF($BR38=1,VLOOKUP($BS38,data!$A$2:$AAA$45000,CT$3,FALSE),"")</f>
        <v>0</v>
      </c>
      <c r="CU38" s="128">
        <f>IF($BR38=1,VLOOKUP($BS38,data!$A$2:$AAA$45000,CU$3,FALSE),"")</f>
        <v>0</v>
      </c>
      <c r="CV38" s="129">
        <f>IF($BR38=1,VLOOKUP($BS38,data!$A$2:$AAA$45000,CV$3,FALSE),"")</f>
        <v>0</v>
      </c>
      <c r="CW38" s="2"/>
    </row>
    <row r="39" spans="1:101" ht="36" customHeight="1" x14ac:dyDescent="0.35">
      <c r="A39" s="46">
        <f>VLOOKUP($BS39,'LIST SD CTC BY AUN'!$A$2:$E$10000,2,FALSE)</f>
        <v>204</v>
      </c>
      <c r="B39" s="46"/>
      <c r="C39" s="190">
        <f>IF($BR39=1,VLOOKUP(C$20*10000+$A39,'DATA - FAD'!$A$2:$AAA$45000,C$3,FALSE)*1000000,0)</f>
        <v>288831.97903633118</v>
      </c>
      <c r="D39" s="190">
        <f>IF($BR39=1,VLOOKUP(D$20*10000+$A39,'DATA - FAD'!$A$2:$AAA$45000,D$3,FALSE)*1000000,0)</f>
        <v>67142.143845558167</v>
      </c>
      <c r="E39" s="190">
        <f>IF($BR39=1,VLOOKUP(E$20*10000+$A39,'DATA - FAD'!$A$2:$AAA$45000,E$3,FALSE)*1000000,0)</f>
        <v>119843.83314847946</v>
      </c>
      <c r="F39" s="190">
        <f>IF($BR39=1,VLOOKUP(F$20*10000+$A39,'DATA - FAD'!$A$2:$AAA$45000,F$3,FALSE)*1000000,0)</f>
        <v>222851.06778144836</v>
      </c>
      <c r="G39" s="190">
        <f>IF($BR39=1,VLOOKUP(G$20*10000+$A39,'DATA - FAD'!$A$2:$AAA$45000,G$3,FALSE)*1000000,0)</f>
        <v>1214.3700150772929</v>
      </c>
      <c r="H39" s="190">
        <f>IF($BR39=1,VLOOKUP(H$20*10000+$A39,'DATA - FAD'!$A$2:$AAA$45000,H$3,FALSE)*1000000,0)</f>
        <v>441350.48985481262</v>
      </c>
      <c r="I39" s="190">
        <f>IF($BR39=1,VLOOKUP(I$20*10000+$A39,'DATA - FAD'!$A$2:$AAA$45000,I$3,FALSE)*1000000,0)</f>
        <v>728554.84485626221</v>
      </c>
      <c r="J39" s="190">
        <f>IF($BR39=1,VLOOKUP(J$20*10000+$A39,'DATA - FAD'!$A$2:$AAA$45000,J$3,FALSE)*1000000,0)</f>
        <v>650101.1848449707</v>
      </c>
      <c r="K39" s="190">
        <f>IF($BR39=1,VLOOKUP(K$20*10000+$A39,'DATA - FAD'!$A$2:$AAA$45000,K$3,FALSE)*1000000,0)</f>
        <v>607102.03647613525</v>
      </c>
      <c r="L39" s="190">
        <f>IF($BR39=1,VLOOKUP(L$20*10000+$A39,'DATA - FAD'!$A$2:$AAA$45000,L$3,FALSE)*1000000,0)</f>
        <v>351641.17813110352</v>
      </c>
      <c r="M39" s="38">
        <f>IF($BR39=1,VLOOKUP($BS39,data!$A$2:$AAA$45000,M$3,FALSE),"")</f>
        <v>303125.15625</v>
      </c>
      <c r="N39" s="46"/>
      <c r="P39" s="190">
        <f>IF($BR39=1,VLOOKUP(P$20*10000+$A39,'DATA - FAD'!$A$2:$AAA$45000,P$3,FALSE)*1000000,0)</f>
        <v>212305.99284172058</v>
      </c>
      <c r="Q39" s="190">
        <f>IF($BR39=1,VLOOKUP(Q$20*10000+$A39,'DATA - FAD'!$A$2:$AAA$45000,Q$3,FALSE)*1000000,0)</f>
        <v>69132.000207901001</v>
      </c>
      <c r="R39" s="190">
        <f>IF($BR39=1,VLOOKUP(R$20*10000+$A39,'DATA - FAD'!$A$2:$AAA$45000,R$3,FALSE)*1000000,0)</f>
        <v>94474.002718925476</v>
      </c>
      <c r="S39" s="190">
        <f>IF($BR39=1,VLOOKUP(S$20*10000+$A39,'DATA - FAD'!$A$2:$AAA$45000,S$3,FALSE)*1000000,0)</f>
        <v>156923.99442195892</v>
      </c>
      <c r="T39" s="190">
        <f>IF($BR39=1,VLOOKUP(T$20*10000+$A39,'DATA - FAD'!$A$2:$AAA$45000,T$3,FALSE)*1000000,0)</f>
        <v>-7.0000000960135367</v>
      </c>
      <c r="U39" s="190">
        <f>IF($BR39=1,VLOOKUP(U$20*10000+$A39,'DATA - FAD'!$A$2:$AAA$45000,U$3,FALSE)*1000000,0)</f>
        <v>371333.00304412842</v>
      </c>
      <c r="V39" s="190">
        <f>IF($BR39=1,VLOOKUP(V$20*10000+$A39,'DATA - FAD'!$A$2:$AAA$45000,V$3,FALSE)*1000000,0)</f>
        <v>605409.02614593506</v>
      </c>
      <c r="W39" s="190">
        <f>IF($BR39=1,VLOOKUP(W$20*10000+$A39,'DATA - FAD'!$A$2:$AAA$45000,W$3,FALSE)*1000000,0)</f>
        <v>523799.00217056274</v>
      </c>
      <c r="X39" s="190">
        <f>IF($BR39=1,VLOOKUP(X$20*10000+$A39,'DATA - FAD'!$A$2:$AAA$45000,X$3,FALSE)*1000000,0)</f>
        <v>240795.99976539612</v>
      </c>
      <c r="Y39" s="190">
        <f>IF($BR39=1,VLOOKUP(Y$20*10000+$A39,'DATA - FAD'!$A$2:$AAA$45000,Y$3,FALSE)*1000000,0)</f>
        <v>83114.996552467346</v>
      </c>
      <c r="Z39" s="38">
        <f>IF($BR39=1,VLOOKUP($BS39,data!$A$2:$AAA$45000,Z$3,FALSE),"")</f>
        <v>56970</v>
      </c>
      <c r="AA39" s="185"/>
      <c r="AB39" s="185"/>
      <c r="AC39" s="190">
        <f>IF($BR39=1,VLOOKUP(AC$20*10000+$A39,'DATA - FAD'!$A$2:$AAA$45000,AC$3,FALSE)*1000000,0)</f>
        <v>55089.998990297318</v>
      </c>
      <c r="AD39" s="190">
        <f>IF($BR39=1,VLOOKUP(AD$20*10000+$A39,'DATA - FAD'!$A$2:$AAA$45000,AD$3,FALSE)*1000000,0)</f>
        <v>-27544.999495148659</v>
      </c>
      <c r="AE39" s="190">
        <f>IF($BR39=1,VLOOKUP(AE$20*10000+$A39,'DATA - FAD'!$A$2:$AAA$45000,AE$3,FALSE)*1000000,0)</f>
        <v>0</v>
      </c>
      <c r="AF39" s="190">
        <f>IF($BR39=1,VLOOKUP(AF$20*10000+$A39,'DATA - FAD'!$A$2:$AAA$45000,AF$3,FALSE)*1000000,0)</f>
        <v>0</v>
      </c>
      <c r="AG39" s="190">
        <f>IF($BR39=1,VLOOKUP(AG$20*10000+$A39,'DATA - FAD'!$A$2:$AAA$45000,AG$3,FALSE)*1000000,0)</f>
        <v>0</v>
      </c>
      <c r="AH39" s="190">
        <f>IF($BR39=1,VLOOKUP(AH$20*10000+$A39,'DATA - FAD'!$A$2:$AAA$45000,AH$3,FALSE)*1000000,0)</f>
        <v>0</v>
      </c>
      <c r="AI39" s="190">
        <f>IF($BR39=1,VLOOKUP(AI$20*10000+$A39,'DATA - FAD'!$A$2:$AAA$45000,AI$3,FALSE)*1000000,0)</f>
        <v>0</v>
      </c>
      <c r="AJ39" s="190">
        <f>IF($BR39=1,VLOOKUP(AJ$20*10000+$A39,'DATA - FAD'!$A$2:$AAA$45000,AJ$3,FALSE)*1000000,0)</f>
        <v>0</v>
      </c>
      <c r="AK39" s="190">
        <f>IF($BR39=1,VLOOKUP(AK$20*10000+$A39,'DATA - FAD'!$A$2:$AAA$45000,AK$3,FALSE)*1000000,0)</f>
        <v>218743.30937862396</v>
      </c>
      <c r="AL39" s="190">
        <f>IF($BR39=1,VLOOKUP(AL$20*10000+$A39,'DATA - FAD'!$A$2:$AAA$45000,AL$3,FALSE)*1000000,0)</f>
        <v>218629.18138504028</v>
      </c>
      <c r="AM39" s="38">
        <f>IF($BR39=1,VLOOKUP($BS39,data!$A$2:$AAA$45000,AM$3,FALSE),"")</f>
        <v>218680.15625</v>
      </c>
      <c r="AN39" s="185"/>
      <c r="AO39" s="185"/>
      <c r="AP39" s="190">
        <f>IF($BR39=1,VLOOKUP(AP$20*10000+$A39,'DATA - FAD'!$A$2:$AAA$45000,AP$3,FALSE)*1000000,0)</f>
        <v>18293.380737304688</v>
      </c>
      <c r="AQ39" s="190">
        <f>IF($BR39=1,VLOOKUP(AQ$20*10000+$A39,'DATA - FAD'!$A$2:$AAA$45000,AQ$3,FALSE)*1000000,0)</f>
        <v>26139.590889215469</v>
      </c>
      <c r="AR39" s="190">
        <f>IF($BR39=1,VLOOKUP(AR$20*10000+$A39,'DATA - FAD'!$A$2:$AAA$45000,AR$3,FALSE)*1000000,0)</f>
        <v>7483.6299754679203</v>
      </c>
      <c r="AS39" s="190">
        <f>IF($BR39=1,VLOOKUP(AS$20*10000+$A39,'DATA - FAD'!$A$2:$AAA$45000,AS$3,FALSE)*1000000,0)</f>
        <v>52449.990063905716</v>
      </c>
      <c r="AT39" s="190">
        <f>IF($BR39=1,VLOOKUP(AT$20*10000+$A39,'DATA - FAD'!$A$2:$AAA$45000,AT$3,FALSE)*1000000,0)</f>
        <v>-48.570000217296183</v>
      </c>
      <c r="AU39" s="190">
        <f>IF($BR39=1,VLOOKUP(AU$20*10000+$A39,'DATA - FAD'!$A$2:$AAA$45000,AU$3,FALSE)*1000000,0)</f>
        <v>60408.279299736023</v>
      </c>
      <c r="AV39" s="190">
        <f>IF($BR39=1,VLOOKUP(AV$20*10000+$A39,'DATA - FAD'!$A$2:$AAA$45000,AV$3,FALSE)*1000000,0)</f>
        <v>125463.14299106598</v>
      </c>
      <c r="AW39" s="190">
        <f>IF($BR39=1,VLOOKUP(AW$20*10000+$A39,'DATA - FAD'!$A$2:$AAA$45000,AW$3,FALSE)*1000000,0)</f>
        <v>52303.51909995079</v>
      </c>
      <c r="AX39" s="190">
        <f>IF($BR39=1,VLOOKUP(AX$20*10000+$A39,'DATA - FAD'!$A$2:$AAA$45000,AX$3,FALSE)*1000000,0)</f>
        <v>122714.19912576675</v>
      </c>
      <c r="AY39" s="190">
        <f>IF($BR39=1,VLOOKUP(AY$20*10000+$A39,'DATA - FAD'!$A$2:$AAA$45000,AY$3,FALSE)*1000000,0)</f>
        <v>20214.999094605446</v>
      </c>
      <c r="AZ39" s="38">
        <f>IF($BR39=1,VLOOKUP($BS39,data!$A$2:$AAA$45000,AZ$3,FALSE),"")</f>
        <v>58878</v>
      </c>
      <c r="BC39" s="190">
        <f>IF($BR39=1,VLOOKUP(BC$20*10000+$A39,'DATA - FAD'!$A$2:$AAA$45000,BC$3,FALSE)*1000000,0)</f>
        <v>3142.6099594682455</v>
      </c>
      <c r="BD39" s="190">
        <f>IF($BR39=1,VLOOKUP(BD$20*10000+$A39,'DATA - FAD'!$A$2:$AAA$45000,BD$3,FALSE)*1000000,0)</f>
        <v>-584.45002650842071</v>
      </c>
      <c r="BE39" s="190">
        <f>IF($BR39=1,VLOOKUP(BE$20*10000+$A39,'DATA - FAD'!$A$2:$AAA$45000,BE$3,FALSE)*1000000,0)</f>
        <v>17886.200919747353</v>
      </c>
      <c r="BF39" s="190">
        <f>IF($BR39=1,VLOOKUP(BF$20*10000+$A39,'DATA - FAD'!$A$2:$AAA$45000,BF$3,FALSE)*1000000,0)</f>
        <v>13477.079570293427</v>
      </c>
      <c r="BG39" s="190">
        <f>IF($BR39=1,VLOOKUP(BG$20*10000+$A39,'DATA - FAD'!$A$2:$AAA$45000,BG$3,FALSE)*1000000,0)</f>
        <v>1269.9400540441275</v>
      </c>
      <c r="BH39" s="190">
        <f>IF($BR39=1,VLOOKUP(BH$20*10000+$A39,'DATA - FAD'!$A$2:$AAA$45000,BH$3,FALSE)*1000000,0)</f>
        <v>9609.210304915905</v>
      </c>
      <c r="BI39" s="190">
        <f>IF($BR39=1,VLOOKUP(BI$20*10000+$A39,'DATA - FAD'!$A$2:$AAA$45000,BI$3,FALSE)*1000000,0)</f>
        <v>-2317.3301015049219</v>
      </c>
      <c r="BJ39" s="190">
        <f>IF($BR39=1,VLOOKUP(BJ$20*10000+$A39,'DATA - FAD'!$A$2:$AAA$45000,BJ$3,FALSE)*1000000,0)</f>
        <v>73998.630046844482</v>
      </c>
      <c r="BK39" s="190">
        <f>IF($BR39=1,VLOOKUP(BK$20*10000+$A39,'DATA - FAD'!$A$2:$AAA$45000,BK$3,FALSE)*1000000,0)</f>
        <v>24848.489090800285</v>
      </c>
      <c r="BL39" s="190">
        <f>IF($BR39=1,VLOOKUP(BL$20*10000+$A39,'DATA - FAD'!$A$2:$AAA$45000,BL$3,FALSE)*1000000,0)</f>
        <v>29681.999236345291</v>
      </c>
      <c r="BM39" s="38">
        <f>IF($BR39=1,VLOOKUP($BS39,data!$A$2:$AAA$45000,BM$3,FALSE),"")</f>
        <v>-31403</v>
      </c>
      <c r="BO39" s="32" t="s">
        <v>855</v>
      </c>
      <c r="BP39" s="32">
        <f>VLOOKUP(BO39,KEY!$AC$2:$AD$49,2,FALSE)</f>
        <v>15</v>
      </c>
      <c r="BQ39" s="32">
        <v>13</v>
      </c>
      <c r="BR39" s="32">
        <f t="shared" si="44"/>
        <v>1</v>
      </c>
      <c r="BS39" s="56">
        <f>IF($BR39=1,VLOOKUP($BR$20,'CROSSWALK Senate to AUN'!$A$2:$AH$45000,$BP39,FALSE),"")</f>
        <v>117414003</v>
      </c>
      <c r="BT39" s="32"/>
      <c r="BU39" s="32"/>
      <c r="BV39" s="32"/>
      <c r="BW39" s="2"/>
      <c r="BX39" s="31" t="str">
        <f>IF($BR39=1,VLOOKUP($BS39,data!$A$2:$AAA$45000,BX$3,FALSE),"")</f>
        <v>Jersey Shore Area SD</v>
      </c>
      <c r="BY39" s="2"/>
      <c r="BZ39" s="4">
        <f>IF($BR39=1,VLOOKUP($BS39,data!$A$2:$AAA$45000,BZ$3,FALSE),"")</f>
        <v>18818138</v>
      </c>
      <c r="CA39" s="4">
        <f>IF($BR39=1,VLOOKUP($BS39,data!$A$2:$AAA$45000,CA$3,FALSE),"")</f>
        <v>303125.15625</v>
      </c>
      <c r="CB39" s="79">
        <f>IF($BR39=1,VLOOKUP($BS39,data!$A$2:$AAA$45000,CB$3,FALSE),"")</f>
        <v>1.63718581199646</v>
      </c>
      <c r="CC39" s="2"/>
      <c r="CD39" s="25">
        <f>IF($BR39=1,VLOOKUP($BS39,data!$A$2:$AAA$45000,CD$3,FALSE),"")</f>
        <v>15150901</v>
      </c>
      <c r="CE39" s="25">
        <f>IF($BR39=1,VLOOKUP($BS39,data!$A$2:$AAA$45000,CE$3,FALSE),"")</f>
        <v>56970</v>
      </c>
      <c r="CF39" s="68">
        <f>IF($BR39=1,VLOOKUP($BS39,data!$A$2:$AAA$45000,CF$3,FALSE),"")</f>
        <v>0.37743645906448364</v>
      </c>
      <c r="CG39" s="2"/>
      <c r="CH39" s="26">
        <f>IF($BR39=1,VLOOKUP($BS39,data!$A$2:$AAA$45000,CH$3,FALSE),"")</f>
        <v>1145323.67</v>
      </c>
      <c r="CI39" s="26">
        <f>IF($BR39=1,VLOOKUP($BS39,data!$A$2:$AAA$45000,CI$3,FALSE),"")</f>
        <v>218680.15625</v>
      </c>
      <c r="CJ39" s="27">
        <f>IF($BR39=1,VLOOKUP($BS39,data!$A$2:$AAA$45000,CJ$3,FALSE),"")</f>
        <v>23.59916877746582</v>
      </c>
      <c r="CK39" s="26">
        <f>IF($BR39=1,VLOOKUP($BS39,data!$A$2:$AAA$45000,CK$3,FALSE),"")</f>
        <v>0</v>
      </c>
      <c r="CL39" s="26">
        <f>IF($BR39=1,VLOOKUP($BS39,data!$A$2:$AAA$45000,CL$3,FALSE),"")</f>
        <v>0</v>
      </c>
      <c r="CM39" s="26">
        <f>IF($BR39=1,VLOOKUP($BS39,data!$A$2:$AAA$45000,CM$3,FALSE),"")</f>
        <v>656052.65625</v>
      </c>
      <c r="CN39" s="26">
        <f>IF($BR39=1,VLOOKUP($BS39,data!$A$2:$AAA$45000,CN$3,FALSE),"")</f>
        <v>1345488.125</v>
      </c>
      <c r="CO39" s="2"/>
      <c r="CP39" s="35">
        <f>IF($BR39=1,VLOOKUP($BS39,data!$A$2:$AAA$45000,CP$3,FALSE),"")</f>
        <v>2292305</v>
      </c>
      <c r="CQ39" s="35">
        <f>IF($BR39=1,VLOOKUP($BS39,data!$A$2:$AAA$45000,CQ$3,FALSE),"")</f>
        <v>58878</v>
      </c>
      <c r="CR39" s="36">
        <f>IF($BR39=1,VLOOKUP($BS39,data!$A$2:$AAA$45000,CR$3,FALSE),"")</f>
        <v>2.6</v>
      </c>
      <c r="CS39" s="2"/>
      <c r="CT39" s="71">
        <f>IF($BR39=1,VLOOKUP($BS39,data!$A$2:$AAA$45000,CT$3,FALSE),"")</f>
        <v>229608</v>
      </c>
      <c r="CU39" s="71">
        <f>IF($BR39=1,VLOOKUP($BS39,data!$A$2:$AAA$45000,CU$3,FALSE),"")</f>
        <v>-31403</v>
      </c>
      <c r="CV39" s="70">
        <f>IF($BR39=1,VLOOKUP($BS39,data!$A$2:$AAA$45000,CV$3,FALSE),"")</f>
        <v>-12.031293869018555</v>
      </c>
      <c r="CW39" s="2"/>
    </row>
    <row r="40" spans="1:101" ht="36" customHeight="1" x14ac:dyDescent="0.35">
      <c r="A40" s="46">
        <f>VLOOKUP($BS40,'LIST SD CTC BY AUN'!$A$2:$E$10000,2,FALSE)</f>
        <v>206</v>
      </c>
      <c r="B40" s="46"/>
      <c r="C40" s="190">
        <f>IF($BR40=1,VLOOKUP(C$20*10000+$A40,'DATA - FAD'!$A$2:$AAA$45000,C$3,FALSE)*1000000,0)</f>
        <v>76513.037085533142</v>
      </c>
      <c r="D40" s="190">
        <f>IF($BR40=1,VLOOKUP(D$20*10000+$A40,'DATA - FAD'!$A$2:$AAA$45000,D$3,FALSE)*1000000,0)</f>
        <v>19112.341105937958</v>
      </c>
      <c r="E40" s="190">
        <f>IF($BR40=1,VLOOKUP(E$20*10000+$A40,'DATA - FAD'!$A$2:$AAA$45000,E$3,FALSE)*1000000,0)</f>
        <v>43974.772095680237</v>
      </c>
      <c r="F40" s="190">
        <f>IF($BR40=1,VLOOKUP(F$20*10000+$A40,'DATA - FAD'!$A$2:$AAA$45000,F$3,FALSE)*1000000,0)</f>
        <v>60126.181691884995</v>
      </c>
      <c r="G40" s="190">
        <f>IF($BR40=1,VLOOKUP(G$20*10000+$A40,'DATA - FAD'!$A$2:$AAA$45000,G$3,FALSE)*1000000,0)</f>
        <v>-5051.3800233602524</v>
      </c>
      <c r="H40" s="190">
        <f>IF($BR40=1,VLOOKUP(H$20*10000+$A40,'DATA - FAD'!$A$2:$AAA$45000,H$3,FALSE)*1000000,0)</f>
        <v>51971.107721328735</v>
      </c>
      <c r="I40" s="190">
        <f>IF($BR40=1,VLOOKUP(I$20*10000+$A40,'DATA - FAD'!$A$2:$AAA$45000,I$3,FALSE)*1000000,0)</f>
        <v>319878.54838371277</v>
      </c>
      <c r="J40" s="190">
        <f>IF($BR40=1,VLOOKUP(J$20*10000+$A40,'DATA - FAD'!$A$2:$AAA$45000,J$3,FALSE)*1000000,0)</f>
        <v>286546.20051383972</v>
      </c>
      <c r="K40" s="190">
        <f>IF($BR40=1,VLOOKUP(K$20*10000+$A40,'DATA - FAD'!$A$2:$AAA$45000,K$3,FALSE)*1000000,0)</f>
        <v>295455.72400093079</v>
      </c>
      <c r="L40" s="190">
        <f>IF($BR40=1,VLOOKUP(L$20*10000+$A40,'DATA - FAD'!$A$2:$AAA$45000,L$3,FALSE)*1000000,0)</f>
        <v>241741.18041992188</v>
      </c>
      <c r="M40" s="38">
        <f>IF($BR40=1,VLOOKUP($BS40,data!$A$2:$AAA$45000,M$3,FALSE),"")</f>
        <v>225768.359375</v>
      </c>
      <c r="N40" s="46"/>
      <c r="P40" s="190">
        <f>IF($BR40=1,VLOOKUP(P$20*10000+$A40,'DATA - FAD'!$A$2:$AAA$45000,P$3,FALSE)*1000000,0)</f>
        <v>73288.500308990479</v>
      </c>
      <c r="Q40" s="190">
        <f>IF($BR40=1,VLOOKUP(Q$20*10000+$A40,'DATA - FAD'!$A$2:$AAA$45000,Q$3,FALSE)*1000000,0)</f>
        <v>23986.000567674637</v>
      </c>
      <c r="R40" s="190">
        <f>IF($BR40=1,VLOOKUP(R$20*10000+$A40,'DATA - FAD'!$A$2:$AAA$45000,R$3,FALSE)*1000000,0)</f>
        <v>36219.500005245209</v>
      </c>
      <c r="S40" s="190">
        <f>IF($BR40=1,VLOOKUP(S$20*10000+$A40,'DATA - FAD'!$A$2:$AAA$45000,S$3,FALSE)*1000000,0)</f>
        <v>39897.501468658447</v>
      </c>
      <c r="T40" s="190">
        <f>IF($BR40=1,VLOOKUP(T$20*10000+$A40,'DATA - FAD'!$A$2:$AAA$45000,T$3,FALSE)*1000000,0)</f>
        <v>-2.4999999368446879</v>
      </c>
      <c r="U40" s="190">
        <f>IF($BR40=1,VLOOKUP(U$20*10000+$A40,'DATA - FAD'!$A$2:$AAA$45000,U$3,FALSE)*1000000,0)</f>
        <v>41131.999343633652</v>
      </c>
      <c r="V40" s="190">
        <f>IF($BR40=1,VLOOKUP(V$20*10000+$A40,'DATA - FAD'!$A$2:$AAA$45000,V$3,FALSE)*1000000,0)</f>
        <v>306015.0146484375</v>
      </c>
      <c r="W40" s="190">
        <f>IF($BR40=1,VLOOKUP(W$20*10000+$A40,'DATA - FAD'!$A$2:$AAA$45000,W$3,FALSE)*1000000,0)</f>
        <v>274376.98841094971</v>
      </c>
      <c r="X40" s="190">
        <f>IF($BR40=1,VLOOKUP(X$20*10000+$A40,'DATA - FAD'!$A$2:$AAA$45000,X$3,FALSE)*1000000,0)</f>
        <v>93431.003391742706</v>
      </c>
      <c r="Y40" s="190">
        <f>IF($BR40=1,VLOOKUP(Y$20*10000+$A40,'DATA - FAD'!$A$2:$AAA$45000,Y$3,FALSE)*1000000,0)</f>
        <v>36168.001592159271</v>
      </c>
      <c r="Z40" s="38">
        <f>IF($BR40=1,VLOOKUP($BS40,data!$A$2:$AAA$45000,Z$3,FALSE),"")</f>
        <v>7100</v>
      </c>
      <c r="AA40" s="185"/>
      <c r="AB40" s="185"/>
      <c r="AC40" s="190">
        <f>IF($BR40=1,VLOOKUP(AC$20*10000+$A40,'DATA - FAD'!$A$2:$AAA$45000,AC$3,FALSE)*1000000,0)</f>
        <v>0</v>
      </c>
      <c r="AD40" s="190">
        <f>IF($BR40=1,VLOOKUP(AD$20*10000+$A40,'DATA - FAD'!$A$2:$AAA$45000,AD$3,FALSE)*1000000,0)</f>
        <v>-20353.000611066818</v>
      </c>
      <c r="AE40" s="190">
        <f>IF($BR40=1,VLOOKUP(AE$20*10000+$A40,'DATA - FAD'!$A$2:$AAA$45000,AE$3,FALSE)*1000000,0)</f>
        <v>0</v>
      </c>
      <c r="AF40" s="190">
        <f>IF($BR40=1,VLOOKUP(AF$20*10000+$A40,'DATA - FAD'!$A$2:$AAA$45000,AF$3,FALSE)*1000000,0)</f>
        <v>0</v>
      </c>
      <c r="AG40" s="190">
        <f>IF($BR40=1,VLOOKUP(AG$20*10000+$A40,'DATA - FAD'!$A$2:$AAA$45000,AG$3,FALSE)*1000000,0)</f>
        <v>0</v>
      </c>
      <c r="AH40" s="190">
        <f>IF($BR40=1,VLOOKUP(AH$20*10000+$A40,'DATA - FAD'!$A$2:$AAA$45000,AH$3,FALSE)*1000000,0)</f>
        <v>0</v>
      </c>
      <c r="AI40" s="190">
        <f>IF($BR40=1,VLOOKUP(AI$20*10000+$A40,'DATA - FAD'!$A$2:$AAA$45000,AI$3,FALSE)*1000000,0)</f>
        <v>0</v>
      </c>
      <c r="AJ40" s="190">
        <f>IF($BR40=1,VLOOKUP(AJ$20*10000+$A40,'DATA - FAD'!$A$2:$AAA$45000,AJ$3,FALSE)*1000000,0)</f>
        <v>0</v>
      </c>
      <c r="AK40" s="190">
        <f>IF($BR40=1,VLOOKUP(AK$20*10000+$A40,'DATA - FAD'!$A$2:$AAA$45000,AK$3,FALSE)*1000000,0)</f>
        <v>172496.21450901031</v>
      </c>
      <c r="AL40" s="190">
        <f>IF($BR40=1,VLOOKUP(AL$20*10000+$A40,'DATA - FAD'!$A$2:$AAA$45000,AL$3,FALSE)*1000000,0)</f>
        <v>199632.1827173233</v>
      </c>
      <c r="AM40" s="38">
        <f>IF($BR40=1,VLOOKUP($BS40,data!$A$2:$AAA$45000,AM$3,FALSE),"")</f>
        <v>199672.359375</v>
      </c>
      <c r="AN40" s="185"/>
      <c r="AO40" s="185"/>
      <c r="AP40" s="190">
        <f>IF($BR40=1,VLOOKUP(AP$20*10000+$A40,'DATA - FAD'!$A$2:$AAA$45000,AP$3,FALSE)*1000000,0)</f>
        <v>2771.6099284589291</v>
      </c>
      <c r="AQ40" s="190">
        <f>IF($BR40=1,VLOOKUP(AQ$20*10000+$A40,'DATA - FAD'!$A$2:$AAA$45000,AQ$3,FALSE)*1000000,0)</f>
        <v>12257.940135896206</v>
      </c>
      <c r="AR40" s="190">
        <f>IF($BR40=1,VLOOKUP(AR$20*10000+$A40,'DATA - FAD'!$A$2:$AAA$45000,AR$3,FALSE)*1000000,0)</f>
        <v>2846.0200410336256</v>
      </c>
      <c r="AS40" s="190">
        <f>IF($BR40=1,VLOOKUP(AS$20*10000+$A40,'DATA - FAD'!$A$2:$AAA$45000,AS$3,FALSE)*1000000,0)</f>
        <v>23554.090410470963</v>
      </c>
      <c r="AT40" s="190">
        <f>IF($BR40=1,VLOOKUP(AT$20*10000+$A40,'DATA - FAD'!$A$2:$AAA$45000,AT$3,FALSE)*1000000,0)</f>
        <v>-21.070000002509914</v>
      </c>
      <c r="AU40" s="190">
        <f>IF($BR40=1,VLOOKUP(AU$20*10000+$A40,'DATA - FAD'!$A$2:$AAA$45000,AU$3,FALSE)*1000000,0)</f>
        <v>12280.159629881382</v>
      </c>
      <c r="AV40" s="190">
        <f>IF($BR40=1,VLOOKUP(AV$20*10000+$A40,'DATA - FAD'!$A$2:$AAA$45000,AV$3,FALSE)*1000000,0)</f>
        <v>47929.119318723679</v>
      </c>
      <c r="AW40" s="190">
        <f>IF($BR40=1,VLOOKUP(AW$20*10000+$A40,'DATA - FAD'!$A$2:$AAA$45000,AW$3,FALSE)*1000000,0)</f>
        <v>12169.210240244865</v>
      </c>
      <c r="AX40" s="190">
        <f>IF($BR40=1,VLOOKUP(AX$20*10000+$A40,'DATA - FAD'!$A$2:$AAA$45000,AX$3,FALSE)*1000000,0)</f>
        <v>29528.51913869381</v>
      </c>
      <c r="AY40" s="190">
        <f>IF($BR40=1,VLOOKUP(AY$20*10000+$A40,'DATA - FAD'!$A$2:$AAA$45000,AY$3,FALSE)*1000000,0)</f>
        <v>5940.999835729599</v>
      </c>
      <c r="AZ40" s="38">
        <f>IF($BR40=1,VLOOKUP($BS40,data!$A$2:$AAA$45000,AZ$3,FALSE),"")</f>
        <v>18996</v>
      </c>
      <c r="BC40" s="190">
        <f>IF($BR40=1,VLOOKUP(BC$20*10000+$A40,'DATA - FAD'!$A$2:$AAA$45000,BC$3,FALSE)*1000000,0)</f>
        <v>452.92999129742384</v>
      </c>
      <c r="BD40" s="190">
        <f>IF($BR40=1,VLOOKUP(BD$20*10000+$A40,'DATA - FAD'!$A$2:$AAA$45000,BD$3,FALSE)*1000000,0)</f>
        <v>3221.4000821113586</v>
      </c>
      <c r="BE40" s="190">
        <f>IF($BR40=1,VLOOKUP(BE$20*10000+$A40,'DATA - FAD'!$A$2:$AAA$45000,BE$3,FALSE)*1000000,0)</f>
        <v>4909.2499539256096</v>
      </c>
      <c r="BF40" s="190">
        <f>IF($BR40=1,VLOOKUP(BF$20*10000+$A40,'DATA - FAD'!$A$2:$AAA$45000,BF$3,FALSE)*1000000,0)</f>
        <v>-3325.4099544137716</v>
      </c>
      <c r="BG40" s="190">
        <f>IF($BR40=1,VLOOKUP(BG$20*10000+$A40,'DATA - FAD'!$A$2:$AAA$45000,BG$3,FALSE)*1000000,0)</f>
        <v>-5027.8101116418839</v>
      </c>
      <c r="BH40" s="190">
        <f>IF($BR40=1,VLOOKUP(BH$20*10000+$A40,'DATA - FAD'!$A$2:$AAA$45000,BH$3,FALSE)*1000000,0)</f>
        <v>-1441.0499716177583</v>
      </c>
      <c r="BI40" s="190">
        <f>IF($BR40=1,VLOOKUP(BI$20*10000+$A40,'DATA - FAD'!$A$2:$AAA$45000,BI$3,FALSE)*1000000,0)</f>
        <v>-34065.581858158112</v>
      </c>
      <c r="BJ40" s="190">
        <f>IF($BR40=1,VLOOKUP(BJ$20*10000+$A40,'DATA - FAD'!$A$2:$AAA$45000,BJ$3,FALSE)*1000000,0)</f>
        <v>0</v>
      </c>
      <c r="BK40" s="190">
        <f>IF($BR40=1,VLOOKUP(BK$20*10000+$A40,'DATA - FAD'!$A$2:$AAA$45000,BK$3,FALSE)*1000000,0)</f>
        <v>0</v>
      </c>
      <c r="BL40" s="190">
        <f>IF($BR40=1,VLOOKUP(BL$20*10000+$A40,'DATA - FAD'!$A$2:$AAA$45000,BL$3,FALSE)*1000000,0)</f>
        <v>0</v>
      </c>
      <c r="BM40" s="38">
        <f>IF($BR40=1,VLOOKUP($BS40,data!$A$2:$AAA$45000,BM$3,FALSE),"")</f>
        <v>0</v>
      </c>
      <c r="BO40" s="32" t="s">
        <v>856</v>
      </c>
      <c r="BP40" s="32">
        <f>VLOOKUP(BO40,KEY!$AC$2:$AD$49,2,FALSE)</f>
        <v>16</v>
      </c>
      <c r="BQ40" s="32">
        <v>14</v>
      </c>
      <c r="BR40" s="32">
        <f t="shared" si="44"/>
        <v>1</v>
      </c>
      <c r="BS40" s="56">
        <f>IF($BR40=1,VLOOKUP($BR$20,'CROSSWALK Senate to AUN'!$A$2:$AH$45000,$BP40,FALSE),"")</f>
        <v>109243503</v>
      </c>
      <c r="BT40" s="32"/>
      <c r="BU40" s="32"/>
      <c r="BV40" s="32"/>
      <c r="BW40" s="2"/>
      <c r="BX40" s="118" t="str">
        <f>IF($BR40=1,VLOOKUP($BS40,data!$A$2:$AAA$45000,BX$3,FALSE),"")</f>
        <v>Johnsonburg Area SD</v>
      </c>
      <c r="BY40" s="119"/>
      <c r="BZ40" s="120">
        <f>IF($BR40=1,VLOOKUP($BS40,data!$A$2:$AAA$45000,BZ$3,FALSE),"")</f>
        <v>7276428</v>
      </c>
      <c r="CA40" s="120">
        <f>IF($BR40=1,VLOOKUP($BS40,data!$A$2:$AAA$45000,CA$3,FALSE),"")</f>
        <v>225768.359375</v>
      </c>
      <c r="CB40" s="121">
        <f>IF($BR40=1,VLOOKUP($BS40,data!$A$2:$AAA$45000,CB$3,FALSE),"")</f>
        <v>3.2020885944366455</v>
      </c>
      <c r="CC40" s="119"/>
      <c r="CD40" s="122">
        <f>IF($BR40=1,VLOOKUP($BS40,data!$A$2:$AAA$45000,CD$3,FALSE),"")</f>
        <v>5928048</v>
      </c>
      <c r="CE40" s="122">
        <f>IF($BR40=1,VLOOKUP($BS40,data!$A$2:$AAA$45000,CE$3,FALSE),"")</f>
        <v>7100</v>
      </c>
      <c r="CF40" s="123">
        <f>IF($BR40=1,VLOOKUP($BS40,data!$A$2:$AAA$45000,CF$3,FALSE),"")</f>
        <v>0.11991322785615921</v>
      </c>
      <c r="CG40" s="119"/>
      <c r="CH40" s="124">
        <f>IF($BR40=1,VLOOKUP($BS40,data!$A$2:$AAA$45000,CH$3,FALSE),"")</f>
        <v>705413.77</v>
      </c>
      <c r="CI40" s="124">
        <f>IF($BR40=1,VLOOKUP($BS40,data!$A$2:$AAA$45000,CI$3,FALSE),"")</f>
        <v>199672.359375</v>
      </c>
      <c r="CJ40" s="125">
        <f>IF($BR40=1,VLOOKUP($BS40,data!$A$2:$AAA$45000,CJ$3,FALSE),"")</f>
        <v>39.481117248535156</v>
      </c>
      <c r="CK40" s="124">
        <f>IF($BR40=1,VLOOKUP($BS40,data!$A$2:$AAA$45000,CK$3,FALSE),"")</f>
        <v>0</v>
      </c>
      <c r="CL40" s="124">
        <f>IF($BR40=1,VLOOKUP($BS40,data!$A$2:$AAA$45000,CL$3,FALSE),"")</f>
        <v>0</v>
      </c>
      <c r="CM40" s="124">
        <f>IF($BR40=1,VLOOKUP($BS40,data!$A$2:$AAA$45000,CM$3,FALSE),"")</f>
        <v>571800.765625</v>
      </c>
      <c r="CN40" s="124">
        <f>IF($BR40=1,VLOOKUP($BS40,data!$A$2:$AAA$45000,CN$3,FALSE),"")</f>
        <v>1255765</v>
      </c>
      <c r="CO40" s="119"/>
      <c r="CP40" s="126">
        <f>IF($BR40=1,VLOOKUP($BS40,data!$A$2:$AAA$45000,CP$3,FALSE),"")</f>
        <v>642966</v>
      </c>
      <c r="CQ40" s="126">
        <f>IF($BR40=1,VLOOKUP($BS40,data!$A$2:$AAA$45000,CQ$3,FALSE),"")</f>
        <v>18996</v>
      </c>
      <c r="CR40" s="127">
        <f>IF($BR40=1,VLOOKUP($BS40,data!$A$2:$AAA$45000,CR$3,FALSE),"")</f>
        <v>3</v>
      </c>
      <c r="CS40" s="119"/>
      <c r="CT40" s="128">
        <f>IF($BR40=1,VLOOKUP($BS40,data!$A$2:$AAA$45000,CT$3,FALSE),"")</f>
        <v>0</v>
      </c>
      <c r="CU40" s="128">
        <f>IF($BR40=1,VLOOKUP($BS40,data!$A$2:$AAA$45000,CU$3,FALSE),"")</f>
        <v>0</v>
      </c>
      <c r="CV40" s="129">
        <f>IF($BR40=1,VLOOKUP($BS40,data!$A$2:$AAA$45000,CV$3,FALSE),"")</f>
        <v>0</v>
      </c>
      <c r="CW40" s="2"/>
    </row>
    <row r="41" spans="1:101" ht="36" customHeight="1" x14ac:dyDescent="0.35">
      <c r="A41" s="46">
        <f>VLOOKUP($BS41,'LIST SD CTC BY AUN'!$A$2:$E$10000,2,FALSE)</f>
        <v>209</v>
      </c>
      <c r="B41" s="46"/>
      <c r="C41" s="190">
        <f>IF($BR41=1,VLOOKUP(C$20*10000+$A41,'DATA - FAD'!$A$2:$AAA$45000,C$3,FALSE)*1000000,0)</f>
        <v>183310.83655357361</v>
      </c>
      <c r="D41" s="190">
        <f>IF($BR41=1,VLOOKUP(D$20*10000+$A41,'DATA - FAD'!$A$2:$AAA$45000,D$3,FALSE)*1000000,0)</f>
        <v>103279.44159507751</v>
      </c>
      <c r="E41" s="190">
        <f>IF($BR41=1,VLOOKUP(E$20*10000+$A41,'DATA - FAD'!$A$2:$AAA$45000,E$3,FALSE)*1000000,0)</f>
        <v>97496.464848518372</v>
      </c>
      <c r="F41" s="190">
        <f>IF($BR41=1,VLOOKUP(F$20*10000+$A41,'DATA - FAD'!$A$2:$AAA$45000,F$3,FALSE)*1000000,0)</f>
        <v>167982.87630081177</v>
      </c>
      <c r="G41" s="190">
        <f>IF($BR41=1,VLOOKUP(G$20*10000+$A41,'DATA - FAD'!$A$2:$AAA$45000,G$3,FALSE)*1000000,0)</f>
        <v>-53.850002586841583</v>
      </c>
      <c r="H41" s="190">
        <f>IF($BR41=1,VLOOKUP(H$20*10000+$A41,'DATA - FAD'!$A$2:$AAA$45000,H$3,FALSE)*1000000,0)</f>
        <v>320962.13102340698</v>
      </c>
      <c r="I41" s="190">
        <f>IF($BR41=1,VLOOKUP(I$20*10000+$A41,'DATA - FAD'!$A$2:$AAA$45000,I$3,FALSE)*1000000,0)</f>
        <v>613344.31171417236</v>
      </c>
      <c r="J41" s="190">
        <f>IF($BR41=1,VLOOKUP(J$20*10000+$A41,'DATA - FAD'!$A$2:$AAA$45000,J$3,FALSE)*1000000,0)</f>
        <v>624831.4380645752</v>
      </c>
      <c r="K41" s="190">
        <f>IF($BR41=1,VLOOKUP(K$20*10000+$A41,'DATA - FAD'!$A$2:$AAA$45000,K$3,FALSE)*1000000,0)</f>
        <v>736198.00806045532</v>
      </c>
      <c r="L41" s="190">
        <f>IF($BR41=1,VLOOKUP(L$20*10000+$A41,'DATA - FAD'!$A$2:$AAA$45000,L$3,FALSE)*1000000,0)</f>
        <v>556425.98867416382</v>
      </c>
      <c r="M41" s="38">
        <f>IF($BR41=1,VLOOKUP($BS41,data!$A$2:$AAA$45000,M$3,FALSE),"")</f>
        <v>539632.25</v>
      </c>
      <c r="N41" s="46"/>
      <c r="P41" s="190">
        <f>IF($BR41=1,VLOOKUP(P$20*10000+$A41,'DATA - FAD'!$A$2:$AAA$45000,P$3,FALSE)*1000000,0)</f>
        <v>160580.99269866943</v>
      </c>
      <c r="Q41" s="190">
        <f>IF($BR41=1,VLOOKUP(Q$20*10000+$A41,'DATA - FAD'!$A$2:$AAA$45000,Q$3,FALSE)*1000000,0)</f>
        <v>83503.499627113342</v>
      </c>
      <c r="R41" s="190">
        <f>IF($BR41=1,VLOOKUP(R$20*10000+$A41,'DATA - FAD'!$A$2:$AAA$45000,R$3,FALSE)*1000000,0)</f>
        <v>80806.50120973587</v>
      </c>
      <c r="S41" s="190">
        <f>IF($BR41=1,VLOOKUP(S$20*10000+$A41,'DATA - FAD'!$A$2:$AAA$45000,S$3,FALSE)*1000000,0)</f>
        <v>135326.99644565582</v>
      </c>
      <c r="T41" s="190">
        <f>IF($BR41=1,VLOOKUP(T$20*10000+$A41,'DATA - FAD'!$A$2:$AAA$45000,T$3,FALSE)*1000000,0)</f>
        <v>-6.0000002122251317</v>
      </c>
      <c r="U41" s="190">
        <f>IF($BR41=1,VLOOKUP(U$20*10000+$A41,'DATA - FAD'!$A$2:$AAA$45000,U$3,FALSE)*1000000,0)</f>
        <v>284543.99108886719</v>
      </c>
      <c r="V41" s="190">
        <f>IF($BR41=1,VLOOKUP(V$20*10000+$A41,'DATA - FAD'!$A$2:$AAA$45000,V$3,FALSE)*1000000,0)</f>
        <v>511479.02011871338</v>
      </c>
      <c r="W41" s="190">
        <f>IF($BR41=1,VLOOKUP(W$20*10000+$A41,'DATA - FAD'!$A$2:$AAA$45000,W$3,FALSE)*1000000,0)</f>
        <v>589084.98287200928</v>
      </c>
      <c r="X41" s="190">
        <f>IF($BR41=1,VLOOKUP(X$20*10000+$A41,'DATA - FAD'!$A$2:$AAA$45000,X$3,FALSE)*1000000,0)</f>
        <v>190355.00288009644</v>
      </c>
      <c r="Y41" s="190">
        <f>IF($BR41=1,VLOOKUP(Y$20*10000+$A41,'DATA - FAD'!$A$2:$AAA$45000,Y$3,FALSE)*1000000,0)</f>
        <v>68195.000290870667</v>
      </c>
      <c r="Z41" s="38">
        <f>IF($BR41=1,VLOOKUP($BS41,data!$A$2:$AAA$45000,Z$3,FALSE),"")</f>
        <v>34993</v>
      </c>
      <c r="AA41" s="185"/>
      <c r="AB41" s="185"/>
      <c r="AC41" s="190">
        <f>IF($BR41=1,VLOOKUP(AC$20*10000+$A41,'DATA - FAD'!$A$2:$AAA$45000,AC$3,FALSE)*1000000,0)</f>
        <v>0</v>
      </c>
      <c r="AD41" s="190">
        <f>IF($BR41=1,VLOOKUP(AD$20*10000+$A41,'DATA - FAD'!$A$2:$AAA$45000,AD$3,FALSE)*1000000,0)</f>
        <v>0</v>
      </c>
      <c r="AE41" s="190">
        <f>IF($BR41=1,VLOOKUP(AE$20*10000+$A41,'DATA - FAD'!$A$2:$AAA$45000,AE$3,FALSE)*1000000,0)</f>
        <v>0</v>
      </c>
      <c r="AF41" s="190">
        <f>IF($BR41=1,VLOOKUP(AF$20*10000+$A41,'DATA - FAD'!$A$2:$AAA$45000,AF$3,FALSE)*1000000,0)</f>
        <v>0</v>
      </c>
      <c r="AG41" s="190">
        <f>IF($BR41=1,VLOOKUP(AG$20*10000+$A41,'DATA - FAD'!$A$2:$AAA$45000,AG$3,FALSE)*1000000,0)</f>
        <v>0</v>
      </c>
      <c r="AH41" s="190">
        <f>IF($BR41=1,VLOOKUP(AH$20*10000+$A41,'DATA - FAD'!$A$2:$AAA$45000,AH$3,FALSE)*1000000,0)</f>
        <v>0</v>
      </c>
      <c r="AI41" s="190">
        <f>IF($BR41=1,VLOOKUP(AI$20*10000+$A41,'DATA - FAD'!$A$2:$AAA$45000,AI$3,FALSE)*1000000,0)</f>
        <v>0</v>
      </c>
      <c r="AJ41" s="190">
        <f>IF($BR41=1,VLOOKUP(AJ$20*10000+$A41,'DATA - FAD'!$A$2:$AAA$45000,AJ$3,FALSE)*1000000,0)</f>
        <v>0</v>
      </c>
      <c r="AK41" s="190">
        <f>IF($BR41=1,VLOOKUP(AK$20*10000+$A41,'DATA - FAD'!$A$2:$AAA$45000,AK$3,FALSE)*1000000,0)</f>
        <v>465057.49225616455</v>
      </c>
      <c r="AL41" s="190">
        <f>IF($BR41=1,VLOOKUP(AL$20*10000+$A41,'DATA - FAD'!$A$2:$AAA$45000,AL$3,FALSE)*1000000,0)</f>
        <v>464814.99075889587</v>
      </c>
      <c r="AM41" s="38">
        <f>IF($BR41=1,VLOOKUP($BS41,data!$A$2:$AAA$45000,AM$3,FALSE),"")</f>
        <v>464923.28125</v>
      </c>
      <c r="AN41" s="185"/>
      <c r="AO41" s="185"/>
      <c r="AP41" s="190">
        <f>IF($BR41=1,VLOOKUP(AP$20*10000+$A41,'DATA - FAD'!$A$2:$AAA$45000,AP$3,FALSE)*1000000,0)</f>
        <v>22729.840129613876</v>
      </c>
      <c r="AQ41" s="190">
        <f>IF($BR41=1,VLOOKUP(AQ$20*10000+$A41,'DATA - FAD'!$A$2:$AAA$45000,AQ$3,FALSE)*1000000,0)</f>
        <v>19775.940105319023</v>
      </c>
      <c r="AR41" s="190">
        <f>IF($BR41=1,VLOOKUP(AR$20*10000+$A41,'DATA - FAD'!$A$2:$AAA$45000,AR$3,FALSE)*1000000,0)</f>
        <v>16689.959913492203</v>
      </c>
      <c r="AS41" s="190">
        <f>IF($BR41=1,VLOOKUP(AS$20*10000+$A41,'DATA - FAD'!$A$2:$AAA$45000,AS$3,FALSE)*1000000,0)</f>
        <v>32655.879855155945</v>
      </c>
      <c r="AT41" s="190">
        <f>IF($BR41=1,VLOOKUP(AT$20*10000+$A41,'DATA - FAD'!$A$2:$AAA$45000,AT$3,FALSE)*1000000,0)</f>
        <v>-47.850000555627048</v>
      </c>
      <c r="AU41" s="190">
        <f>IF($BR41=1,VLOOKUP(AU$20*10000+$A41,'DATA - FAD'!$A$2:$AAA$45000,AU$3,FALSE)*1000000,0)</f>
        <v>36418.139934539795</v>
      </c>
      <c r="AV41" s="190">
        <f>IF($BR41=1,VLOOKUP(AV$20*10000+$A41,'DATA - FAD'!$A$2:$AAA$45000,AV$3,FALSE)*1000000,0)</f>
        <v>101865.32139778137</v>
      </c>
      <c r="AW41" s="190">
        <f>IF($BR41=1,VLOOKUP(AW$20*10000+$A41,'DATA - FAD'!$A$2:$AAA$45000,AW$3,FALSE)*1000000,0)</f>
        <v>35746.45146727562</v>
      </c>
      <c r="AX41" s="190">
        <f>IF($BR41=1,VLOOKUP(AX$20*10000+$A41,'DATA - FAD'!$A$2:$AAA$45000,AX$3,FALSE)*1000000,0)</f>
        <v>80785.512924194336</v>
      </c>
      <c r="AY41" s="190">
        <f>IF($BR41=1,VLOOKUP(AY$20*10000+$A41,'DATA - FAD'!$A$2:$AAA$45000,AY$3,FALSE)*1000000,0)</f>
        <v>23415.999487042427</v>
      </c>
      <c r="AZ41" s="38">
        <f>IF($BR41=1,VLOOKUP($BS41,data!$A$2:$AAA$45000,AZ$3,FALSE),"")</f>
        <v>39716</v>
      </c>
      <c r="BC41" s="190">
        <f>IF($BR41=1,VLOOKUP(BC$20*10000+$A41,'DATA - FAD'!$A$2:$AAA$45000,BC$3,FALSE)*1000000,0)</f>
        <v>0</v>
      </c>
      <c r="BD41" s="190">
        <f>IF($BR41=1,VLOOKUP(BD$20*10000+$A41,'DATA - FAD'!$A$2:$AAA$45000,BD$3,FALSE)*1000000,0)</f>
        <v>0</v>
      </c>
      <c r="BE41" s="190">
        <f>IF($BR41=1,VLOOKUP(BE$20*10000+$A41,'DATA - FAD'!$A$2:$AAA$45000,BE$3,FALSE)*1000000,0)</f>
        <v>0</v>
      </c>
      <c r="BF41" s="190">
        <f>IF($BR41=1,VLOOKUP(BF$20*10000+$A41,'DATA - FAD'!$A$2:$AAA$45000,BF$3,FALSE)*1000000,0)</f>
        <v>0</v>
      </c>
      <c r="BG41" s="190">
        <f>IF($BR41=1,VLOOKUP(BG$20*10000+$A41,'DATA - FAD'!$A$2:$AAA$45000,BG$3,FALSE)*1000000,0)</f>
        <v>0</v>
      </c>
      <c r="BH41" s="190">
        <f>IF($BR41=1,VLOOKUP(BH$20*10000+$A41,'DATA - FAD'!$A$2:$AAA$45000,BH$3,FALSE)*1000000,0)</f>
        <v>0</v>
      </c>
      <c r="BI41" s="190">
        <f>IF($BR41=1,VLOOKUP(BI$20*10000+$A41,'DATA - FAD'!$A$2:$AAA$45000,BI$3,FALSE)*1000000,0)</f>
        <v>0</v>
      </c>
      <c r="BJ41" s="190">
        <f>IF($BR41=1,VLOOKUP(BJ$20*10000+$A41,'DATA - FAD'!$A$2:$AAA$45000,BJ$3,FALSE)*1000000,0)</f>
        <v>0</v>
      </c>
      <c r="BK41" s="190">
        <f>IF($BR41=1,VLOOKUP(BK$20*10000+$A41,'DATA - FAD'!$A$2:$AAA$45000,BK$3,FALSE)*1000000,0)</f>
        <v>0</v>
      </c>
      <c r="BL41" s="190">
        <f>IF($BR41=1,VLOOKUP(BL$20*10000+$A41,'DATA - FAD'!$A$2:$AAA$45000,BL$3,FALSE)*1000000,0)</f>
        <v>0</v>
      </c>
      <c r="BM41" s="38">
        <f>IF($BR41=1,VLOOKUP($BS41,data!$A$2:$AAA$45000,BM$3,FALSE),"")</f>
        <v>0</v>
      </c>
      <c r="BO41" s="32" t="s">
        <v>857</v>
      </c>
      <c r="BP41" s="32">
        <f>VLOOKUP(BO41,KEY!$AC$2:$AD$49,2,FALSE)</f>
        <v>17</v>
      </c>
      <c r="BQ41" s="32">
        <v>15</v>
      </c>
      <c r="BR41" s="32">
        <f t="shared" si="44"/>
        <v>1</v>
      </c>
      <c r="BS41" s="56">
        <f>IF($BR41=1,VLOOKUP($BR$20,'CROSSWALK Senate to AUN'!$A$2:$AH$45000,$BP41,FALSE),"")</f>
        <v>109422303</v>
      </c>
      <c r="BT41" s="32"/>
      <c r="BU41" s="32"/>
      <c r="BV41" s="32"/>
      <c r="BW41" s="2"/>
      <c r="BX41" s="31" t="str">
        <f>IF($BR41=1,VLOOKUP($BS41,data!$A$2:$AAA$45000,BX$3,FALSE),"")</f>
        <v>Kane Area SD</v>
      </c>
      <c r="BY41" s="2"/>
      <c r="BZ41" s="4">
        <f>IF($BR41=1,VLOOKUP($BS41,data!$A$2:$AAA$45000,BZ$3,FALSE),"")</f>
        <v>13009473</v>
      </c>
      <c r="CA41" s="4">
        <f>IF($BR41=1,VLOOKUP($BS41,data!$A$2:$AAA$45000,CA$3,FALSE),"")</f>
        <v>539632.25</v>
      </c>
      <c r="CB41" s="79">
        <f>IF($BR41=1,VLOOKUP($BS41,data!$A$2:$AAA$45000,CB$3,FALSE),"")</f>
        <v>4.3274989128112793</v>
      </c>
      <c r="CC41" s="2"/>
      <c r="CD41" s="25">
        <f>IF($BR41=1,VLOOKUP($BS41,data!$A$2:$AAA$45000,CD$3,FALSE),"")</f>
        <v>10154097</v>
      </c>
      <c r="CE41" s="25">
        <f>IF($BR41=1,VLOOKUP($BS41,data!$A$2:$AAA$45000,CE$3,FALSE),"")</f>
        <v>34993</v>
      </c>
      <c r="CF41" s="68">
        <f>IF($BR41=1,VLOOKUP($BS41,data!$A$2:$AAA$45000,CF$3,FALSE),"")</f>
        <v>0.34581124782562256</v>
      </c>
      <c r="CG41" s="2"/>
      <c r="CH41" s="26">
        <f>IF($BR41=1,VLOOKUP($BS41,data!$A$2:$AAA$45000,CH$3,FALSE),"")</f>
        <v>1640901.77</v>
      </c>
      <c r="CI41" s="26">
        <f>IF($BR41=1,VLOOKUP($BS41,data!$A$2:$AAA$45000,CI$3,FALSE),"")</f>
        <v>464923.28125</v>
      </c>
      <c r="CJ41" s="27">
        <f>IF($BR41=1,VLOOKUP($BS41,data!$A$2:$AAA$45000,CJ$3,FALSE),"")</f>
        <v>39.535015106201172</v>
      </c>
      <c r="CK41" s="26">
        <f>IF($BR41=1,VLOOKUP($BS41,data!$A$2:$AAA$45000,CK$3,FALSE),"")</f>
        <v>0</v>
      </c>
      <c r="CL41" s="26">
        <f>IF($BR41=1,VLOOKUP($BS41,data!$A$2:$AAA$45000,CL$3,FALSE),"")</f>
        <v>0</v>
      </c>
      <c r="CM41" s="26">
        <f>IF($BR41=1,VLOOKUP($BS41,data!$A$2:$AAA$45000,CM$3,FALSE),"")</f>
        <v>1394795.78125</v>
      </c>
      <c r="CN41" s="26">
        <f>IF($BR41=1,VLOOKUP($BS41,data!$A$2:$AAA$45000,CN$3,FALSE),"")</f>
        <v>2860564.75</v>
      </c>
      <c r="CO41" s="2"/>
      <c r="CP41" s="35">
        <f>IF($BR41=1,VLOOKUP($BS41,data!$A$2:$AAA$45000,CP$3,FALSE),"")</f>
        <v>1214474</v>
      </c>
      <c r="CQ41" s="35">
        <f>IF($BR41=1,VLOOKUP($BS41,data!$A$2:$AAA$45000,CQ$3,FALSE),"")</f>
        <v>39716</v>
      </c>
      <c r="CR41" s="36">
        <f>IF($BR41=1,VLOOKUP($BS41,data!$A$2:$AAA$45000,CR$3,FALSE),"")</f>
        <v>3.4000000000000004</v>
      </c>
      <c r="CS41" s="2"/>
      <c r="CT41" s="71">
        <f>IF($BR41=1,VLOOKUP($BS41,data!$A$2:$AAA$45000,CT$3,FALSE),"")</f>
        <v>0</v>
      </c>
      <c r="CU41" s="71">
        <f>IF($BR41=1,VLOOKUP($BS41,data!$A$2:$AAA$45000,CU$3,FALSE),"")</f>
        <v>0</v>
      </c>
      <c r="CV41" s="70">
        <f>IF($BR41=1,VLOOKUP($BS41,data!$A$2:$AAA$45000,CV$3,FALSE),"")</f>
        <v>0</v>
      </c>
      <c r="CW41" s="2"/>
    </row>
    <row r="42" spans="1:101" ht="36" customHeight="1" x14ac:dyDescent="0.35">
      <c r="A42" s="46">
        <f>VLOOKUP($BS42,'LIST SD CTC BY AUN'!$A$2:$E$10000,2,FALSE)</f>
        <v>213</v>
      </c>
      <c r="B42" s="46"/>
      <c r="C42" s="190">
        <f>IF($BR42=1,VLOOKUP(C$20*10000+$A42,'DATA - FAD'!$A$2:$AAA$45000,C$3,FALSE)*1000000,0)</f>
        <v>368572.71194458008</v>
      </c>
      <c r="D42" s="190">
        <f>IF($BR42=1,VLOOKUP(D$20*10000+$A42,'DATA - FAD'!$A$2:$AAA$45000,D$3,FALSE)*1000000,0)</f>
        <v>271106.80937767029</v>
      </c>
      <c r="E42" s="190">
        <f>IF($BR42=1,VLOOKUP(E$20*10000+$A42,'DATA - FAD'!$A$2:$AAA$45000,E$3,FALSE)*1000000,0)</f>
        <v>161776.0956287384</v>
      </c>
      <c r="F42" s="190">
        <f>IF($BR42=1,VLOOKUP(F$20*10000+$A42,'DATA - FAD'!$A$2:$AAA$45000,F$3,FALSE)*1000000,0)</f>
        <v>531122.80368804932</v>
      </c>
      <c r="G42" s="190">
        <f>IF($BR42=1,VLOOKUP(G$20*10000+$A42,'DATA - FAD'!$A$2:$AAA$45000,G$3,FALSE)*1000000,0)</f>
        <v>365654.1109085083</v>
      </c>
      <c r="H42" s="190">
        <f>IF($BR42=1,VLOOKUP(H$20*10000+$A42,'DATA - FAD'!$A$2:$AAA$45000,H$3,FALSE)*1000000,0)</f>
        <v>669466.01867675781</v>
      </c>
      <c r="I42" s="190">
        <f>IF($BR42=1,VLOOKUP(I$20*10000+$A42,'DATA - FAD'!$A$2:$AAA$45000,I$3,FALSE)*1000000,0)</f>
        <v>1429838.2997512817</v>
      </c>
      <c r="J42" s="190">
        <f>IF($BR42=1,VLOOKUP(J$20*10000+$A42,'DATA - FAD'!$A$2:$AAA$45000,J$3,FALSE)*1000000,0)</f>
        <v>1742509.0074539185</v>
      </c>
      <c r="K42" s="190">
        <f>IF($BR42=1,VLOOKUP(K$20*10000+$A42,'DATA - FAD'!$A$2:$AAA$45000,K$3,FALSE)*1000000,0)</f>
        <v>1136832.4756622314</v>
      </c>
      <c r="L42" s="190">
        <f>IF($BR42=1,VLOOKUP(L$20*10000+$A42,'DATA - FAD'!$A$2:$AAA$45000,L$3,FALSE)*1000000,0)</f>
        <v>740477.38313674927</v>
      </c>
      <c r="M42" s="38">
        <f>IF($BR42=1,VLOOKUP($BS42,data!$A$2:$AAA$45000,M$3,FALSE),"")</f>
        <v>717569.375</v>
      </c>
      <c r="N42" s="46"/>
      <c r="P42" s="190">
        <f>IF($BR42=1,VLOOKUP(P$20*10000+$A42,'DATA - FAD'!$A$2:$AAA$45000,P$3,FALSE)*1000000,0)</f>
        <v>507808.02965164185</v>
      </c>
      <c r="Q42" s="190">
        <f>IF($BR42=1,VLOOKUP(Q$20*10000+$A42,'DATA - FAD'!$A$2:$AAA$45000,Q$3,FALSE)*1000000,0)</f>
        <v>206561.99753284454</v>
      </c>
      <c r="R42" s="190">
        <f>IF($BR42=1,VLOOKUP(R$20*10000+$A42,'DATA - FAD'!$A$2:$AAA$45000,R$3,FALSE)*1000000,0)</f>
        <v>89128.002524375916</v>
      </c>
      <c r="S42" s="190">
        <f>IF($BR42=1,VLOOKUP(S$20*10000+$A42,'DATA - FAD'!$A$2:$AAA$45000,S$3,FALSE)*1000000,0)</f>
        <v>402213.99068832397</v>
      </c>
      <c r="T42" s="190">
        <f>IF($BR42=1,VLOOKUP(T$20*10000+$A42,'DATA - FAD'!$A$2:$AAA$45000,T$3,FALSE)*1000000,0)</f>
        <v>-18.000000636675395</v>
      </c>
      <c r="U42" s="190">
        <f>IF($BR42=1,VLOOKUP(U$20*10000+$A42,'DATA - FAD'!$A$2:$AAA$45000,U$3,FALSE)*1000000,0)</f>
        <v>482751.9953250885</v>
      </c>
      <c r="V42" s="190">
        <f>IF($BR42=1,VLOOKUP(V$20*10000+$A42,'DATA - FAD'!$A$2:$AAA$45000,V$3,FALSE)*1000000,0)</f>
        <v>1064252.0189285278</v>
      </c>
      <c r="W42" s="190">
        <f>IF($BR42=1,VLOOKUP(W$20*10000+$A42,'DATA - FAD'!$A$2:$AAA$45000,W$3,FALSE)*1000000,0)</f>
        <v>1453433.9904785156</v>
      </c>
      <c r="X42" s="190">
        <f>IF($BR42=1,VLOOKUP(X$20*10000+$A42,'DATA - FAD'!$A$2:$AAA$45000,X$3,FALSE)*1000000,0)</f>
        <v>478383.98814201355</v>
      </c>
      <c r="Y42" s="190">
        <f>IF($BR42=1,VLOOKUP(Y$20*10000+$A42,'DATA - FAD'!$A$2:$AAA$45000,Y$3,FALSE)*1000000,0)</f>
        <v>226144.00088787079</v>
      </c>
      <c r="Z42" s="38">
        <f>IF($BR42=1,VLOOKUP($BS42,data!$A$2:$AAA$45000,Z$3,FALSE),"")</f>
        <v>123482</v>
      </c>
      <c r="AA42" s="185"/>
      <c r="AB42" s="185"/>
      <c r="AC42" s="190">
        <f>IF($BR42=1,VLOOKUP(AC$20*10000+$A42,'DATA - FAD'!$A$2:$AAA$45000,AC$3,FALSE)*1000000,0)</f>
        <v>0</v>
      </c>
      <c r="AD42" s="190">
        <f>IF($BR42=1,VLOOKUP(AD$20*10000+$A42,'DATA - FAD'!$A$2:$AAA$45000,AD$3,FALSE)*1000000,0)</f>
        <v>0</v>
      </c>
      <c r="AE42" s="190">
        <f>IF($BR42=1,VLOOKUP(AE$20*10000+$A42,'DATA - FAD'!$A$2:$AAA$45000,AE$3,FALSE)*1000000,0)</f>
        <v>0</v>
      </c>
      <c r="AF42" s="190">
        <f>IF($BR42=1,VLOOKUP(AF$20*10000+$A42,'DATA - FAD'!$A$2:$AAA$45000,AF$3,FALSE)*1000000,0)</f>
        <v>0</v>
      </c>
      <c r="AG42" s="190">
        <f>IF($BR42=1,VLOOKUP(AG$20*10000+$A42,'DATA - FAD'!$A$2:$AAA$45000,AG$3,FALSE)*1000000,0)</f>
        <v>0</v>
      </c>
      <c r="AH42" s="190">
        <f>IF($BR42=1,VLOOKUP(AH$20*10000+$A42,'DATA - FAD'!$A$2:$AAA$45000,AH$3,FALSE)*1000000,0)</f>
        <v>0</v>
      </c>
      <c r="AI42" s="190">
        <f>IF($BR42=1,VLOOKUP(AI$20*10000+$A42,'DATA - FAD'!$A$2:$AAA$45000,AI$3,FALSE)*1000000,0)</f>
        <v>0</v>
      </c>
      <c r="AJ42" s="190">
        <f>IF($BR42=1,VLOOKUP(AJ$20*10000+$A42,'DATA - FAD'!$A$2:$AAA$45000,AJ$3,FALSE)*1000000,0)</f>
        <v>0</v>
      </c>
      <c r="AK42" s="190">
        <f>IF($BR42=1,VLOOKUP(AK$20*10000+$A42,'DATA - FAD'!$A$2:$AAA$45000,AK$3,FALSE)*1000000,0)</f>
        <v>489649.74284172058</v>
      </c>
      <c r="AL42" s="190">
        <f>IF($BR42=1,VLOOKUP(AL$20*10000+$A42,'DATA - FAD'!$A$2:$AAA$45000,AL$3,FALSE)*1000000,0)</f>
        <v>489394.36674118042</v>
      </c>
      <c r="AM42" s="38">
        <f>IF($BR42=1,VLOOKUP($BS42,data!$A$2:$AAA$45000,AM$3,FALSE),"")</f>
        <v>489508.40625</v>
      </c>
      <c r="AN42" s="185"/>
      <c r="AO42" s="185"/>
      <c r="AP42" s="190">
        <f>IF($BR42=1,VLOOKUP(AP$20*10000+$A42,'DATA - FAD'!$A$2:$AAA$45000,AP$3,FALSE)*1000000,0)</f>
        <v>41158.191859722137</v>
      </c>
      <c r="AQ42" s="190">
        <f>IF($BR42=1,VLOOKUP(AQ$20*10000+$A42,'DATA - FAD'!$A$2:$AAA$45000,AQ$3,FALSE)*1000000,0)</f>
        <v>61606.079339981079</v>
      </c>
      <c r="AR42" s="190">
        <f>IF($BR42=1,VLOOKUP(AR$20*10000+$A42,'DATA - FAD'!$A$2:$AAA$45000,AR$3,FALSE)*1000000,0)</f>
        <v>43074.630200862885</v>
      </c>
      <c r="AS42" s="190">
        <f>IF($BR42=1,VLOOKUP(AS$20*10000+$A42,'DATA - FAD'!$A$2:$AAA$45000,AS$3,FALSE)*1000000,0)</f>
        <v>101615.16815423965</v>
      </c>
      <c r="AT42" s="190">
        <f>IF($BR42=1,VLOOKUP(AT$20*10000+$A42,'DATA - FAD'!$A$2:$AAA$45000,AT$3,FALSE)*1000000,0)</f>
        <v>128386.16967201233</v>
      </c>
      <c r="AU42" s="190">
        <f>IF($BR42=1,VLOOKUP(AU$20*10000+$A42,'DATA - FAD'!$A$2:$AAA$45000,AU$3,FALSE)*1000000,0)</f>
        <v>139425.56083202362</v>
      </c>
      <c r="AV42" s="190">
        <f>IF($BR42=1,VLOOKUP(AV$20*10000+$A42,'DATA - FAD'!$A$2:$AAA$45000,AV$3,FALSE)*1000000,0)</f>
        <v>259030.52091598511</v>
      </c>
      <c r="AW42" s="190">
        <f>IF($BR42=1,VLOOKUP(AW$20*10000+$A42,'DATA - FAD'!$A$2:$AAA$45000,AW$3,FALSE)*1000000,0)</f>
        <v>-8111.0401079058647</v>
      </c>
      <c r="AX42" s="190">
        <f>IF($BR42=1,VLOOKUP(AX$20*10000+$A42,'DATA - FAD'!$A$2:$AAA$45000,AX$3,FALSE)*1000000,0)</f>
        <v>168798.68507385254</v>
      </c>
      <c r="AY42" s="190">
        <f>IF($BR42=1,VLOOKUP(AY$20*10000+$A42,'DATA - FAD'!$A$2:$AAA$45000,AY$3,FALSE)*1000000,0)</f>
        <v>24939.000606536865</v>
      </c>
      <c r="AZ42" s="38">
        <f>IF($BR42=1,VLOOKUP($BS42,data!$A$2:$AAA$45000,AZ$3,FALSE),"")</f>
        <v>104579</v>
      </c>
      <c r="BC42" s="190">
        <f>IF($BR42=1,VLOOKUP(BC$20*10000+$A42,'DATA - FAD'!$A$2:$AAA$45000,BC$3,FALSE)*1000000,0)</f>
        <v>-180393.50211620331</v>
      </c>
      <c r="BD42" s="190">
        <f>IF($BR42=1,VLOOKUP(BD$20*10000+$A42,'DATA - FAD'!$A$2:$AAA$45000,BD$3,FALSE)*1000000,0)</f>
        <v>2938.7299437075853</v>
      </c>
      <c r="BE42" s="190">
        <f>IF($BR42=1,VLOOKUP(BE$20*10000+$A42,'DATA - FAD'!$A$2:$AAA$45000,BE$3,FALSE)*1000000,0)</f>
        <v>29573.459178209305</v>
      </c>
      <c r="BF42" s="190">
        <f>IF($BR42=1,VLOOKUP(BF$20*10000+$A42,'DATA - FAD'!$A$2:$AAA$45000,BF$3,FALSE)*1000000,0)</f>
        <v>27293.680235743523</v>
      </c>
      <c r="BG42" s="190">
        <f>IF($BR42=1,VLOOKUP(BG$20*10000+$A42,'DATA - FAD'!$A$2:$AAA$45000,BG$3,FALSE)*1000000,0)</f>
        <v>237285.95674037933</v>
      </c>
      <c r="BH42" s="190">
        <f>IF($BR42=1,VLOOKUP(BH$20*10000+$A42,'DATA - FAD'!$A$2:$AAA$45000,BH$3,FALSE)*1000000,0)</f>
        <v>47288.499772548676</v>
      </c>
      <c r="BI42" s="190">
        <f>IF($BR42=1,VLOOKUP(BI$20*10000+$A42,'DATA - FAD'!$A$2:$AAA$45000,BI$3,FALSE)*1000000,0)</f>
        <v>106555.78970909119</v>
      </c>
      <c r="BJ42" s="190">
        <f>IF($BR42=1,VLOOKUP(BJ$20*10000+$A42,'DATA - FAD'!$A$2:$AAA$45000,BJ$3,FALSE)*1000000,0)</f>
        <v>297186.01703643799</v>
      </c>
      <c r="BK42" s="190">
        <f>IF($BR42=1,VLOOKUP(BK$20*10000+$A42,'DATA - FAD'!$A$2:$AAA$45000,BK$3,FALSE)*1000000,0)</f>
        <v>0</v>
      </c>
      <c r="BL42" s="190">
        <f>IF($BR42=1,VLOOKUP(BL$20*10000+$A42,'DATA - FAD'!$A$2:$AAA$45000,BL$3,FALSE)*1000000,0)</f>
        <v>0</v>
      </c>
      <c r="BM42" s="38">
        <f>IF($BR42=1,VLOOKUP($BS42,data!$A$2:$AAA$45000,BM$3,FALSE),"")</f>
        <v>0</v>
      </c>
      <c r="BO42" s="32" t="s">
        <v>858</v>
      </c>
      <c r="BP42" s="32">
        <f>VLOOKUP(BO42,KEY!$AC$2:$AD$49,2,FALSE)</f>
        <v>18</v>
      </c>
      <c r="BQ42" s="32">
        <v>16</v>
      </c>
      <c r="BR42" s="32">
        <f t="shared" si="44"/>
        <v>1</v>
      </c>
      <c r="BS42" s="56">
        <f>IF($BR42=1,VLOOKUP($BR$20,'CROSSWALK Senate to AUN'!$A$2:$AH$45000,$BP42,FALSE),"")</f>
        <v>110183602</v>
      </c>
      <c r="BT42" s="32"/>
      <c r="BU42" s="32"/>
      <c r="BV42" s="32"/>
      <c r="BW42" s="2"/>
      <c r="BX42" s="118" t="str">
        <f>IF($BR42=1,VLOOKUP($BS42,data!$A$2:$AAA$45000,BX$3,FALSE),"")</f>
        <v>Keystone Central SD</v>
      </c>
      <c r="BY42" s="119"/>
      <c r="BZ42" s="120">
        <f>IF($BR42=1,VLOOKUP($BS42,data!$A$2:$AAA$45000,BZ$3,FALSE),"")</f>
        <v>31325856</v>
      </c>
      <c r="CA42" s="120">
        <f>IF($BR42=1,VLOOKUP($BS42,data!$A$2:$AAA$45000,CA$3,FALSE),"")</f>
        <v>717569.375</v>
      </c>
      <c r="CB42" s="121">
        <f>IF($BR42=1,VLOOKUP($BS42,data!$A$2:$AAA$45000,CB$3,FALSE),"")</f>
        <v>2.3443632125854492</v>
      </c>
      <c r="CC42" s="119"/>
      <c r="CD42" s="122">
        <f>IF($BR42=1,VLOOKUP($BS42,data!$A$2:$AAA$45000,CD$3,FALSE),"")</f>
        <v>24784038</v>
      </c>
      <c r="CE42" s="122">
        <f>IF($BR42=1,VLOOKUP($BS42,data!$A$2:$AAA$45000,CE$3,FALSE),"")</f>
        <v>123482</v>
      </c>
      <c r="CF42" s="123">
        <f>IF($BR42=1,VLOOKUP($BS42,data!$A$2:$AAA$45000,CF$3,FALSE),"")</f>
        <v>0.50072675943374634</v>
      </c>
      <c r="CG42" s="119"/>
      <c r="CH42" s="124">
        <f>IF($BR42=1,VLOOKUP($BS42,data!$A$2:$AAA$45000,CH$3,FALSE),"")</f>
        <v>2239226.5299999998</v>
      </c>
      <c r="CI42" s="124">
        <f>IF($BR42=1,VLOOKUP($BS42,data!$A$2:$AAA$45000,CI$3,FALSE),"")</f>
        <v>489508.40625</v>
      </c>
      <c r="CJ42" s="125">
        <f>IF($BR42=1,VLOOKUP($BS42,data!$A$2:$AAA$45000,CJ$3,FALSE),"")</f>
        <v>27.976415634155273</v>
      </c>
      <c r="CK42" s="124">
        <f>IF($BR42=1,VLOOKUP($BS42,data!$A$2:$AAA$45000,CK$3,FALSE),"")</f>
        <v>0</v>
      </c>
      <c r="CL42" s="124">
        <f>IF($BR42=1,VLOOKUP($BS42,data!$A$2:$AAA$45000,CL$3,FALSE),"")</f>
        <v>0</v>
      </c>
      <c r="CM42" s="124">
        <f>IF($BR42=1,VLOOKUP($BS42,data!$A$2:$AAA$45000,CM$3,FALSE),"")</f>
        <v>1468552.53125</v>
      </c>
      <c r="CN42" s="124">
        <f>IF($BR42=1,VLOOKUP($BS42,data!$A$2:$AAA$45000,CN$3,FALSE),"")</f>
        <v>3011831.25</v>
      </c>
      <c r="CO42" s="119"/>
      <c r="CP42" s="126">
        <f>IF($BR42=1,VLOOKUP($BS42,data!$A$2:$AAA$45000,CP$3,FALSE),"")</f>
        <v>4302593</v>
      </c>
      <c r="CQ42" s="126">
        <f>IF($BR42=1,VLOOKUP($BS42,data!$A$2:$AAA$45000,CQ$3,FALSE),"")</f>
        <v>104579</v>
      </c>
      <c r="CR42" s="127">
        <f>IF($BR42=1,VLOOKUP($BS42,data!$A$2:$AAA$45000,CR$3,FALSE),"")</f>
        <v>2.5</v>
      </c>
      <c r="CS42" s="119"/>
      <c r="CT42" s="128">
        <f>IF($BR42=1,VLOOKUP($BS42,data!$A$2:$AAA$45000,CT$3,FALSE),"")</f>
        <v>0</v>
      </c>
      <c r="CU42" s="128">
        <f>IF($BR42=1,VLOOKUP($BS42,data!$A$2:$AAA$45000,CU$3,FALSE),"")</f>
        <v>0</v>
      </c>
      <c r="CV42" s="129">
        <f>IF($BR42=1,VLOOKUP($BS42,data!$A$2:$AAA$45000,CV$3,FALSE),"")</f>
        <v>0</v>
      </c>
      <c r="CW42" s="2"/>
    </row>
    <row r="43" spans="1:101" ht="36" customHeight="1" x14ac:dyDescent="0.35">
      <c r="A43" s="46">
        <f>VLOOKUP($BS43,'LIST SD CTC BY AUN'!$A$2:$E$10000,2,FALSE)</f>
        <v>300</v>
      </c>
      <c r="B43" s="46"/>
      <c r="C43" s="190">
        <f>IF($BR43=1,VLOOKUP(C$20*10000+$A43,'DATA - FAD'!$A$2:$AAA$45000,C$3,FALSE)*1000000,0)</f>
        <v>98331.451416015625</v>
      </c>
      <c r="D43" s="190">
        <f>IF($BR43=1,VLOOKUP(D$20*10000+$A43,'DATA - FAD'!$A$2:$AAA$45000,D$3,FALSE)*1000000,0)</f>
        <v>42708.918452262878</v>
      </c>
      <c r="E43" s="190">
        <f>IF($BR43=1,VLOOKUP(E$20*10000+$A43,'DATA - FAD'!$A$2:$AAA$45000,E$3,FALSE)*1000000,0)</f>
        <v>72175.115346908569</v>
      </c>
      <c r="F43" s="190">
        <f>IF($BR43=1,VLOOKUP(F$20*10000+$A43,'DATA - FAD'!$A$2:$AAA$45000,F$3,FALSE)*1000000,0)</f>
        <v>114599.98786449432</v>
      </c>
      <c r="G43" s="190">
        <f>IF($BR43=1,VLOOKUP(G$20*10000+$A43,'DATA - FAD'!$A$2:$AAA$45000,G$3,FALSE)*1000000,0)</f>
        <v>-24488.4192943573</v>
      </c>
      <c r="H43" s="190">
        <f>IF($BR43=1,VLOOKUP(H$20*10000+$A43,'DATA - FAD'!$A$2:$AAA$45000,H$3,FALSE)*1000000,0)</f>
        <v>176627.44224071503</v>
      </c>
      <c r="I43" s="190">
        <f>IF($BR43=1,VLOOKUP(I$20*10000+$A43,'DATA - FAD'!$A$2:$AAA$45000,I$3,FALSE)*1000000,0)</f>
        <v>198255.49423694611</v>
      </c>
      <c r="J43" s="190">
        <f>IF($BR43=1,VLOOKUP(J$20*10000+$A43,'DATA - FAD'!$A$2:$AAA$45000,J$3,FALSE)*1000000,0)</f>
        <v>256490.26036262512</v>
      </c>
      <c r="K43" s="190">
        <f>IF($BR43=1,VLOOKUP(K$20*10000+$A43,'DATA - FAD'!$A$2:$AAA$45000,K$3,FALSE)*1000000,0)</f>
        <v>62616.541981697083</v>
      </c>
      <c r="L43" s="190">
        <f>IF($BR43=1,VLOOKUP(L$20*10000+$A43,'DATA - FAD'!$A$2:$AAA$45000,L$3,FALSE)*1000000,0)</f>
        <v>163990.318775177</v>
      </c>
      <c r="M43" s="38">
        <f>IF($BR43=1,VLOOKUP($BS43,data!$A$2:$AAA$45000,M$3,FALSE),"")</f>
        <v>122747.703125</v>
      </c>
      <c r="N43" s="46"/>
      <c r="P43" s="190">
        <f>IF($BR43=1,VLOOKUP(P$20*10000+$A43,'DATA - FAD'!$A$2:$AAA$45000,P$3,FALSE)*1000000,0)</f>
        <v>71179.002523422241</v>
      </c>
      <c r="Q43" s="190">
        <f>IF($BR43=1,VLOOKUP(Q$20*10000+$A43,'DATA - FAD'!$A$2:$AAA$45000,Q$3,FALSE)*1000000,0)</f>
        <v>51920.49965262413</v>
      </c>
      <c r="R43" s="190">
        <f>IF($BR43=1,VLOOKUP(R$20*10000+$A43,'DATA - FAD'!$A$2:$AAA$45000,R$3,FALSE)*1000000,0)</f>
        <v>48941.001296043396</v>
      </c>
      <c r="S43" s="190">
        <f>IF($BR43=1,VLOOKUP(S$20*10000+$A43,'DATA - FAD'!$A$2:$AAA$45000,S$3,FALSE)*1000000,0)</f>
        <v>83472.996950149536</v>
      </c>
      <c r="T43" s="190">
        <f>IF($BR43=1,VLOOKUP(T$20*10000+$A43,'DATA - FAD'!$A$2:$AAA$45000,T$3,FALSE)*1000000,0)</f>
        <v>-2.4999999368446879</v>
      </c>
      <c r="U43" s="190">
        <f>IF($BR43=1,VLOOKUP(U$20*10000+$A43,'DATA - FAD'!$A$2:$AAA$45000,U$3,FALSE)*1000000,0)</f>
        <v>163833.00721645355</v>
      </c>
      <c r="V43" s="190">
        <f>IF($BR43=1,VLOOKUP(V$20*10000+$A43,'DATA - FAD'!$A$2:$AAA$45000,V$3,FALSE)*1000000,0)</f>
        <v>181950.00290870667</v>
      </c>
      <c r="W43" s="190">
        <f>IF($BR43=1,VLOOKUP(W$20*10000+$A43,'DATA - FAD'!$A$2:$AAA$45000,W$3,FALSE)*1000000,0)</f>
        <v>205182.49273300171</v>
      </c>
      <c r="X43" s="190">
        <f>IF($BR43=1,VLOOKUP(X$20*10000+$A43,'DATA - FAD'!$A$2:$AAA$45000,X$3,FALSE)*1000000,0)</f>
        <v>98035.499453544617</v>
      </c>
      <c r="Y43" s="190">
        <f>IF($BR43=1,VLOOKUP(Y$20*10000+$A43,'DATA - FAD'!$A$2:$AAA$45000,Y$3,FALSE)*1000000,0)</f>
        <v>41191.998869180679</v>
      </c>
      <c r="Z43" s="38">
        <f>IF($BR43=1,VLOOKUP($BS43,data!$A$2:$AAA$45000,Z$3,FALSE),"")</f>
        <v>16050</v>
      </c>
      <c r="AA43" s="185"/>
      <c r="AB43" s="185"/>
      <c r="AC43" s="190">
        <f>IF($BR43=1,VLOOKUP(AC$20*10000+$A43,'DATA - FAD'!$A$2:$AAA$45000,AC$3,FALSE)*1000000,0)</f>
        <v>31220.000237226486</v>
      </c>
      <c r="AD43" s="190">
        <f>IF($BR43=1,VLOOKUP(AD$20*10000+$A43,'DATA - FAD'!$A$2:$AAA$45000,AD$3,FALSE)*1000000,0)</f>
        <v>-15610.000118613243</v>
      </c>
      <c r="AE43" s="190">
        <f>IF($BR43=1,VLOOKUP(AE$20*10000+$A43,'DATA - FAD'!$A$2:$AAA$45000,AE$3,FALSE)*1000000,0)</f>
        <v>0</v>
      </c>
      <c r="AF43" s="190">
        <f>IF($BR43=1,VLOOKUP(AF$20*10000+$A43,'DATA - FAD'!$A$2:$AAA$45000,AF$3,FALSE)*1000000,0)</f>
        <v>0</v>
      </c>
      <c r="AG43" s="190">
        <f>IF($BR43=1,VLOOKUP(AG$20*10000+$A43,'DATA - FAD'!$A$2:$AAA$45000,AG$3,FALSE)*1000000,0)</f>
        <v>0</v>
      </c>
      <c r="AH43" s="190">
        <f>IF($BR43=1,VLOOKUP(AH$20*10000+$A43,'DATA - FAD'!$A$2:$AAA$45000,AH$3,FALSE)*1000000,0)</f>
        <v>0</v>
      </c>
      <c r="AI43" s="190">
        <f>IF($BR43=1,VLOOKUP(AI$20*10000+$A43,'DATA - FAD'!$A$2:$AAA$45000,AI$3,FALSE)*1000000,0)</f>
        <v>0</v>
      </c>
      <c r="AJ43" s="190">
        <f>IF($BR43=1,VLOOKUP(AJ$20*10000+$A43,'DATA - FAD'!$A$2:$AAA$45000,AJ$3,FALSE)*1000000,0)</f>
        <v>0</v>
      </c>
      <c r="AK43" s="190">
        <f>IF($BR43=1,VLOOKUP(AK$20*10000+$A43,'DATA - FAD'!$A$2:$AAA$45000,AK$3,FALSE)*1000000,0)</f>
        <v>5888.8513594865799</v>
      </c>
      <c r="AL43" s="190">
        <f>IF($BR43=1,VLOOKUP(AL$20*10000+$A43,'DATA - FAD'!$A$2:$AAA$45000,AL$3,FALSE)*1000000,0)</f>
        <v>80898.32216501236</v>
      </c>
      <c r="AM43" s="38">
        <f>IF($BR43=1,VLOOKUP($BS43,data!$A$2:$AAA$45000,AM$3,FALSE),"")</f>
        <v>80899.703125</v>
      </c>
      <c r="AN43" s="185"/>
      <c r="AO43" s="185"/>
      <c r="AP43" s="190">
        <f>IF($BR43=1,VLOOKUP(AP$20*10000+$A43,'DATA - FAD'!$A$2:$AAA$45000,AP$3,FALSE)*1000000,0)</f>
        <v>4599.9698340892792</v>
      </c>
      <c r="AQ43" s="190">
        <f>IF($BR43=1,VLOOKUP(AQ$20*10000+$A43,'DATA - FAD'!$A$2:$AAA$45000,AQ$3,FALSE)*1000000,0)</f>
        <v>4676.8798492848873</v>
      </c>
      <c r="AR43" s="190">
        <f>IF($BR43=1,VLOOKUP(AR$20*10000+$A43,'DATA - FAD'!$A$2:$AAA$45000,AR$3,FALSE)*1000000,0)</f>
        <v>7104.179821908474</v>
      </c>
      <c r="AS43" s="190">
        <f>IF($BR43=1,VLOOKUP(AS$20*10000+$A43,'DATA - FAD'!$A$2:$AAA$45000,AS$3,FALSE)*1000000,0)</f>
        <v>11418.749578297138</v>
      </c>
      <c r="AT43" s="190">
        <f>IF($BR43=1,VLOOKUP(AT$20*10000+$A43,'DATA - FAD'!$A$2:$AAA$45000,AT$3,FALSE)*1000000,0)</f>
        <v>-12.83999972656602</v>
      </c>
      <c r="AU43" s="190">
        <f>IF($BR43=1,VLOOKUP(AU$20*10000+$A43,'DATA - FAD'!$A$2:$AAA$45000,AU$3,FALSE)*1000000,0)</f>
        <v>16695.95018029213</v>
      </c>
      <c r="AV43" s="190">
        <f>IF($BR43=1,VLOOKUP(AV$20*10000+$A43,'DATA - FAD'!$A$2:$AAA$45000,AV$3,FALSE)*1000000,0)</f>
        <v>27708.059176802635</v>
      </c>
      <c r="AW43" s="190">
        <f>IF($BR43=1,VLOOKUP(AW$20*10000+$A43,'DATA - FAD'!$A$2:$AAA$45000,AW$3,FALSE)*1000000,0)</f>
        <v>10582.629591226578</v>
      </c>
      <c r="AX43" s="190">
        <f>IF($BR43=1,VLOOKUP(AX$20*10000+$A43,'DATA - FAD'!$A$2:$AAA$45000,AX$3,FALSE)*1000000,0)</f>
        <v>23124.750703573227</v>
      </c>
      <c r="AY43" s="190">
        <f>IF($BR43=1,VLOOKUP(AY$20*10000+$A43,'DATA - FAD'!$A$2:$AAA$45000,AY$3,FALSE)*1000000,0)</f>
        <v>2032.0001058280468</v>
      </c>
      <c r="AZ43" s="38">
        <f>IF($BR43=1,VLOOKUP($BS43,data!$A$2:$AAA$45000,AZ$3,FALSE),"")</f>
        <v>18310</v>
      </c>
      <c r="BC43" s="190">
        <f>IF($BR43=1,VLOOKUP(BC$20*10000+$A43,'DATA - FAD'!$A$2:$AAA$45000,BC$3,FALSE)*1000000,0)</f>
        <v>-8667.520247399807</v>
      </c>
      <c r="BD43" s="190">
        <f>IF($BR43=1,VLOOKUP(BD$20*10000+$A43,'DATA - FAD'!$A$2:$AAA$45000,BD$3,FALSE)*1000000,0)</f>
        <v>1721.5400002896786</v>
      </c>
      <c r="BE43" s="190">
        <f>IF($BR43=1,VLOOKUP(BE$20*10000+$A43,'DATA - FAD'!$A$2:$AAA$45000,BE$3,FALSE)*1000000,0)</f>
        <v>16129.929572343826</v>
      </c>
      <c r="BF43" s="190">
        <f>IF($BR43=1,VLOOKUP(BF$20*10000+$A43,'DATA - FAD'!$A$2:$AAA$45000,BF$3,FALSE)*1000000,0)</f>
        <v>19708.240404725075</v>
      </c>
      <c r="BG43" s="190">
        <f>IF($BR43=1,VLOOKUP(BG$20*10000+$A43,'DATA - FAD'!$A$2:$AAA$45000,BG$3,FALSE)*1000000,0)</f>
        <v>-24473.080411553383</v>
      </c>
      <c r="BH43" s="190">
        <f>IF($BR43=1,VLOOKUP(BH$20*10000+$A43,'DATA - FAD'!$A$2:$AAA$45000,BH$3,FALSE)*1000000,0)</f>
        <v>-3901.5100337564945</v>
      </c>
      <c r="BI43" s="190">
        <f>IF($BR43=1,VLOOKUP(BI$20*10000+$A43,'DATA - FAD'!$A$2:$AAA$45000,BI$3,FALSE)*1000000,0)</f>
        <v>-11402.569711208344</v>
      </c>
      <c r="BJ43" s="190">
        <f>IF($BR43=1,VLOOKUP(BJ$20*10000+$A43,'DATA - FAD'!$A$2:$AAA$45000,BJ$3,FALSE)*1000000,0)</f>
        <v>40725.130587816238</v>
      </c>
      <c r="BK43" s="190">
        <f>IF($BR43=1,VLOOKUP(BK$20*10000+$A43,'DATA - FAD'!$A$2:$AAA$45000,BK$3,FALSE)*1000000,0)</f>
        <v>-64432.56139755249</v>
      </c>
      <c r="BL43" s="190">
        <f>IF($BR43=1,VLOOKUP(BL$20*10000+$A43,'DATA - FAD'!$A$2:$AAA$45000,BL$3,FALSE)*1000000,0)</f>
        <v>39868.000894784927</v>
      </c>
      <c r="BM43" s="38">
        <f>IF($BR43=1,VLOOKUP($BS43,data!$A$2:$AAA$45000,BM$3,FALSE),"")</f>
        <v>7488</v>
      </c>
      <c r="BO43" s="32" t="s">
        <v>859</v>
      </c>
      <c r="BP43" s="32">
        <f>VLOOKUP(BO43,KEY!$AC$2:$AD$49,2,FALSE)</f>
        <v>19</v>
      </c>
      <c r="BQ43" s="32">
        <v>17</v>
      </c>
      <c r="BR43" s="32">
        <f t="shared" si="44"/>
        <v>1</v>
      </c>
      <c r="BS43" s="56">
        <f>IF($BR43=1,VLOOKUP($BR$20,'CROSSWALK Senate to AUN'!$A$2:$AH$45000,$BP43,FALSE),"")</f>
        <v>109535504</v>
      </c>
      <c r="BT43" s="32"/>
      <c r="BU43" s="32"/>
      <c r="BV43" s="32"/>
      <c r="BW43" s="2"/>
      <c r="BX43" s="31" t="str">
        <f>IF($BR43=1,VLOOKUP($BS43,data!$A$2:$AAA$45000,BX$3,FALSE),"")</f>
        <v>Northern Potter SD</v>
      </c>
      <c r="BY43" s="2"/>
      <c r="BZ43" s="4">
        <f>IF($BR43=1,VLOOKUP($BS43,data!$A$2:$AAA$45000,BZ$3,FALSE),"")</f>
        <v>6075452</v>
      </c>
      <c r="CA43" s="4">
        <f>IF($BR43=1,VLOOKUP($BS43,data!$A$2:$AAA$45000,CA$3,FALSE),"")</f>
        <v>122747.703125</v>
      </c>
      <c r="CB43" s="79">
        <f>IF($BR43=1,VLOOKUP($BS43,data!$A$2:$AAA$45000,CB$3,FALSE),"")</f>
        <v>2.062049388885498</v>
      </c>
      <c r="CC43" s="2"/>
      <c r="CD43" s="25">
        <f>IF($BR43=1,VLOOKUP($BS43,data!$A$2:$AAA$45000,CD$3,FALSE),"")</f>
        <v>5172115</v>
      </c>
      <c r="CE43" s="25">
        <f>IF($BR43=1,VLOOKUP($BS43,data!$A$2:$AAA$45000,CE$3,FALSE),"")</f>
        <v>16050</v>
      </c>
      <c r="CF43" s="68">
        <f>IF($BR43=1,VLOOKUP($BS43,data!$A$2:$AAA$45000,CF$3,FALSE),"")</f>
        <v>0.31128388643264771</v>
      </c>
      <c r="CG43" s="2"/>
      <c r="CH43" s="26">
        <f>IF($BR43=1,VLOOKUP($BS43,data!$A$2:$AAA$45000,CH$3,FALSE),"")</f>
        <v>281763.87</v>
      </c>
      <c r="CI43" s="26">
        <f>IF($BR43=1,VLOOKUP($BS43,data!$A$2:$AAA$45000,CI$3,FALSE),"")</f>
        <v>80899.703125</v>
      </c>
      <c r="CJ43" s="27">
        <f>IF($BR43=1,VLOOKUP($BS43,data!$A$2:$AAA$45000,CJ$3,FALSE),"")</f>
        <v>40.275825500488281</v>
      </c>
      <c r="CK43" s="26">
        <f>IF($BR43=1,VLOOKUP($BS43,data!$A$2:$AAA$45000,CK$3,FALSE),"")</f>
        <v>0</v>
      </c>
      <c r="CL43" s="26">
        <f>IF($BR43=1,VLOOKUP($BS43,data!$A$2:$AAA$45000,CL$3,FALSE),"")</f>
        <v>0</v>
      </c>
      <c r="CM43" s="26">
        <f>IF($BR43=1,VLOOKUP($BS43,data!$A$2:$AAA$45000,CM$3,FALSE),"")</f>
        <v>167686.875</v>
      </c>
      <c r="CN43" s="26">
        <f>IF($BR43=1,VLOOKUP($BS43,data!$A$2:$AAA$45000,CN$3,FALSE),"")</f>
        <v>572773.8125</v>
      </c>
      <c r="CO43" s="2"/>
      <c r="CP43" s="35">
        <f>IF($BR43=1,VLOOKUP($BS43,data!$A$2:$AAA$45000,CP$3,FALSE),"")</f>
        <v>559279</v>
      </c>
      <c r="CQ43" s="35">
        <f>IF($BR43=1,VLOOKUP($BS43,data!$A$2:$AAA$45000,CQ$3,FALSE),"")</f>
        <v>18310</v>
      </c>
      <c r="CR43" s="36">
        <f>IF($BR43=1,VLOOKUP($BS43,data!$A$2:$AAA$45000,CR$3,FALSE),"")</f>
        <v>3.4000000000000004</v>
      </c>
      <c r="CS43" s="2"/>
      <c r="CT43" s="71">
        <f>IF($BR43=1,VLOOKUP($BS43,data!$A$2:$AAA$45000,CT$3,FALSE),"")</f>
        <v>62294</v>
      </c>
      <c r="CU43" s="71">
        <f>IF($BR43=1,VLOOKUP($BS43,data!$A$2:$AAA$45000,CU$3,FALSE),"")</f>
        <v>7488</v>
      </c>
      <c r="CV43" s="70">
        <f>IF($BR43=1,VLOOKUP($BS43,data!$A$2:$AAA$45000,CV$3,FALSE),"")</f>
        <v>13.662737846374512</v>
      </c>
      <c r="CW43" s="2"/>
    </row>
    <row r="44" spans="1:101" ht="36" customHeight="1" x14ac:dyDescent="0.35">
      <c r="A44" s="46">
        <f>VLOOKUP($BS44,'LIST SD CTC BY AUN'!$A$2:$E$10000,2,FALSE)</f>
        <v>312</v>
      </c>
      <c r="B44" s="46"/>
      <c r="C44" s="190">
        <f>IF($BR44=1,VLOOKUP(C$20*10000+$A44,'DATA - FAD'!$A$2:$AAA$45000,C$3,FALSE)*1000000,0)</f>
        <v>98108.842968940735</v>
      </c>
      <c r="D44" s="190">
        <f>IF($BR44=1,VLOOKUP(D$20*10000+$A44,'DATA - FAD'!$A$2:$AAA$45000,D$3,FALSE)*1000000,0)</f>
        <v>65015.695989131927</v>
      </c>
      <c r="E44" s="190">
        <f>IF($BR44=1,VLOOKUP(E$20*10000+$A44,'DATA - FAD'!$A$2:$AAA$45000,E$3,FALSE)*1000000,0)</f>
        <v>5293.6598658561707</v>
      </c>
      <c r="F44" s="190">
        <f>IF($BR44=1,VLOOKUP(F$20*10000+$A44,'DATA - FAD'!$A$2:$AAA$45000,F$3,FALSE)*1000000,0)</f>
        <v>83605.930209159851</v>
      </c>
      <c r="G44" s="190">
        <f>IF($BR44=1,VLOOKUP(G$20*10000+$A44,'DATA - FAD'!$A$2:$AAA$45000,G$3,FALSE)*1000000,0)</f>
        <v>-14.379999811353628</v>
      </c>
      <c r="H44" s="190">
        <f>IF($BR44=1,VLOOKUP(H$20*10000+$A44,'DATA - FAD'!$A$2:$AAA$45000,H$3,FALSE)*1000000,0)</f>
        <v>75161.121785640717</v>
      </c>
      <c r="I44" s="190">
        <f>IF($BR44=1,VLOOKUP(I$20*10000+$A44,'DATA - FAD'!$A$2:$AAA$45000,I$3,FALSE)*1000000,0)</f>
        <v>203526.18396282196</v>
      </c>
      <c r="J44" s="190">
        <f>IF($BR44=1,VLOOKUP(J$20*10000+$A44,'DATA - FAD'!$A$2:$AAA$45000,J$3,FALSE)*1000000,0)</f>
        <v>371897.3696231842</v>
      </c>
      <c r="K44" s="190">
        <f>IF($BR44=1,VLOOKUP(K$20*10000+$A44,'DATA - FAD'!$A$2:$AAA$45000,K$3,FALSE)*1000000,0)</f>
        <v>234450.16145706177</v>
      </c>
      <c r="L44" s="190">
        <f>IF($BR44=1,VLOOKUP(L$20*10000+$A44,'DATA - FAD'!$A$2:$AAA$45000,L$3,FALSE)*1000000,0)</f>
        <v>143045.39561271667</v>
      </c>
      <c r="M44" s="38">
        <f>IF($BR44=1,VLOOKUP($BS44,data!$A$2:$AAA$45000,M$3,FALSE),"")</f>
        <v>116222.9375</v>
      </c>
      <c r="N44" s="46"/>
      <c r="P44" s="190">
        <f>IF($BR44=1,VLOOKUP(P$20*10000+$A44,'DATA - FAD'!$A$2:$AAA$45000,P$3,FALSE)*1000000,0)</f>
        <v>68229.496479034424</v>
      </c>
      <c r="Q44" s="190">
        <f>IF($BR44=1,VLOOKUP(Q$20*10000+$A44,'DATA - FAD'!$A$2:$AAA$45000,Q$3,FALSE)*1000000,0)</f>
        <v>74278.503656387329</v>
      </c>
      <c r="R44" s="190">
        <f>IF($BR44=1,VLOOKUP(R$20*10000+$A44,'DATA - FAD'!$A$2:$AAA$45000,R$3,FALSE)*1000000,0)</f>
        <v>-267.24999770522118</v>
      </c>
      <c r="S44" s="190">
        <f>IF($BR44=1,VLOOKUP(S$20*10000+$A44,'DATA - FAD'!$A$2:$AAA$45000,S$3,FALSE)*1000000,0)</f>
        <v>68172.99872636795</v>
      </c>
      <c r="T44" s="190">
        <f>IF($BR44=1,VLOOKUP(T$20*10000+$A44,'DATA - FAD'!$A$2:$AAA$45000,T$3,FALSE)*1000000,0)</f>
        <v>0</v>
      </c>
      <c r="U44" s="190">
        <f>IF($BR44=1,VLOOKUP(U$20*10000+$A44,'DATA - FAD'!$A$2:$AAA$45000,U$3,FALSE)*1000000,0)</f>
        <v>60233.999043703079</v>
      </c>
      <c r="V44" s="190">
        <f>IF($BR44=1,VLOOKUP(V$20*10000+$A44,'DATA - FAD'!$A$2:$AAA$45000,V$3,FALSE)*1000000,0)</f>
        <v>175203.99391651154</v>
      </c>
      <c r="W44" s="190">
        <f>IF($BR44=1,VLOOKUP(W$20*10000+$A44,'DATA - FAD'!$A$2:$AAA$45000,W$3,FALSE)*1000000,0)</f>
        <v>355320.75166702271</v>
      </c>
      <c r="X44" s="190">
        <f>IF($BR44=1,VLOOKUP(X$20*10000+$A44,'DATA - FAD'!$A$2:$AAA$45000,X$3,FALSE)*1000000,0)</f>
        <v>92769.503593444824</v>
      </c>
      <c r="Y44" s="190">
        <f>IF($BR44=1,VLOOKUP(Y$20*10000+$A44,'DATA - FAD'!$A$2:$AAA$45000,Y$3,FALSE)*1000000,0)</f>
        <v>25583.99923145771</v>
      </c>
      <c r="Z44" s="38">
        <f>IF($BR44=1,VLOOKUP($BS44,data!$A$2:$AAA$45000,Z$3,FALSE),"")</f>
        <v>4171</v>
      </c>
      <c r="AA44" s="185"/>
      <c r="AB44" s="185"/>
      <c r="AC44" s="190">
        <f>IF($BR44=1,VLOOKUP(AC$20*10000+$A44,'DATA - FAD'!$A$2:$AAA$45000,AC$3,FALSE)*1000000,0)</f>
        <v>26156.000792980194</v>
      </c>
      <c r="AD44" s="190">
        <f>IF($BR44=1,VLOOKUP(AD$20*10000+$A44,'DATA - FAD'!$A$2:$AAA$45000,AD$3,FALSE)*1000000,0)</f>
        <v>-13078.000396490097</v>
      </c>
      <c r="AE44" s="190">
        <f>IF($BR44=1,VLOOKUP(AE$20*10000+$A44,'DATA - FAD'!$A$2:$AAA$45000,AE$3,FALSE)*1000000,0)</f>
        <v>0</v>
      </c>
      <c r="AF44" s="190">
        <f>IF($BR44=1,VLOOKUP(AF$20*10000+$A44,'DATA - FAD'!$A$2:$AAA$45000,AF$3,FALSE)*1000000,0)</f>
        <v>0</v>
      </c>
      <c r="AG44" s="190">
        <f>IF($BR44=1,VLOOKUP(AG$20*10000+$A44,'DATA - FAD'!$A$2:$AAA$45000,AG$3,FALSE)*1000000,0)</f>
        <v>0</v>
      </c>
      <c r="AH44" s="190">
        <f>IF($BR44=1,VLOOKUP(AH$20*10000+$A44,'DATA - FAD'!$A$2:$AAA$45000,AH$3,FALSE)*1000000,0)</f>
        <v>0</v>
      </c>
      <c r="AI44" s="190">
        <f>IF($BR44=1,VLOOKUP(AI$20*10000+$A44,'DATA - FAD'!$A$2:$AAA$45000,AI$3,FALSE)*1000000,0)</f>
        <v>0</v>
      </c>
      <c r="AJ44" s="190">
        <f>IF($BR44=1,VLOOKUP(AJ$20*10000+$A44,'DATA - FAD'!$A$2:$AAA$45000,AJ$3,FALSE)*1000000,0)</f>
        <v>0</v>
      </c>
      <c r="AK44" s="190">
        <f>IF($BR44=1,VLOOKUP(AK$20*10000+$A44,'DATA - FAD'!$A$2:$AAA$45000,AK$3,FALSE)*1000000,0)</f>
        <v>105389.35661315918</v>
      </c>
      <c r="AL44" s="190">
        <f>IF($BR44=1,VLOOKUP(AL$20*10000+$A44,'DATA - FAD'!$A$2:$AAA$45000,AL$3,FALSE)*1000000,0)</f>
        <v>105334.39368009567</v>
      </c>
      <c r="AM44" s="38">
        <f>IF($BR44=1,VLOOKUP($BS44,data!$A$2:$AAA$45000,AM$3,FALSE),"")</f>
        <v>105358.9375</v>
      </c>
      <c r="AN44" s="185"/>
      <c r="AO44" s="185"/>
      <c r="AP44" s="190">
        <f>IF($BR44=1,VLOOKUP(AP$20*10000+$A44,'DATA - FAD'!$A$2:$AAA$45000,AP$3,FALSE)*1000000,0)</f>
        <v>3723.3498878777027</v>
      </c>
      <c r="AQ44" s="190">
        <f>IF($BR44=1,VLOOKUP(AQ$20*10000+$A44,'DATA - FAD'!$A$2:$AAA$45000,AQ$3,FALSE)*1000000,0)</f>
        <v>3815.1899352669716</v>
      </c>
      <c r="AR44" s="190">
        <f>IF($BR44=1,VLOOKUP(AR$20*10000+$A44,'DATA - FAD'!$A$2:$AAA$45000,AR$3,FALSE)*1000000,0)</f>
        <v>5560.9098635613918</v>
      </c>
      <c r="AS44" s="190">
        <f>IF($BR44=1,VLOOKUP(AS$20*10000+$A44,'DATA - FAD'!$A$2:$AAA$45000,AS$3,FALSE)*1000000,0)</f>
        <v>15432.929620146751</v>
      </c>
      <c r="AT44" s="190">
        <f>IF($BR44=1,VLOOKUP(AT$20*10000+$A44,'DATA - FAD'!$A$2:$AAA$45000,AT$3,FALSE)*1000000,0)</f>
        <v>-14.379999811353628</v>
      </c>
      <c r="AU44" s="190">
        <f>IF($BR44=1,VLOOKUP(AU$20*10000+$A44,'DATA - FAD'!$A$2:$AAA$45000,AU$3,FALSE)*1000000,0)</f>
        <v>14927.119947969913</v>
      </c>
      <c r="AV44" s="190">
        <f>IF($BR44=1,VLOOKUP(AV$20*10000+$A44,'DATA - FAD'!$A$2:$AAA$45000,AV$3,FALSE)*1000000,0)</f>
        <v>28322.190046310425</v>
      </c>
      <c r="AW44" s="190">
        <f>IF($BR44=1,VLOOKUP(AW$20*10000+$A44,'DATA - FAD'!$A$2:$AAA$45000,AW$3,FALSE)*1000000,0)</f>
        <v>16576.629132032394</v>
      </c>
      <c r="AX44" s="190">
        <f>IF($BR44=1,VLOOKUP(AX$20*10000+$A44,'DATA - FAD'!$A$2:$AAA$45000,AX$3,FALSE)*1000000,0)</f>
        <v>36291.308701038361</v>
      </c>
      <c r="AY44" s="190">
        <f>IF($BR44=1,VLOOKUP(AY$20*10000+$A44,'DATA - FAD'!$A$2:$AAA$45000,AY$3,FALSE)*1000000,0)</f>
        <v>12126.999907195568</v>
      </c>
      <c r="AZ44" s="38">
        <f>IF($BR44=1,VLOOKUP($BS44,data!$A$2:$AAA$45000,AZ$3,FALSE),"")</f>
        <v>6693</v>
      </c>
      <c r="BC44" s="190">
        <f>IF($BR44=1,VLOOKUP(BC$20*10000+$A44,'DATA - FAD'!$A$2:$AAA$45000,BC$3,FALSE)*1000000,0)</f>
        <v>0</v>
      </c>
      <c r="BD44" s="190">
        <f>IF($BR44=1,VLOOKUP(BD$20*10000+$A44,'DATA - FAD'!$A$2:$AAA$45000,BD$3,FALSE)*1000000,0)</f>
        <v>0</v>
      </c>
      <c r="BE44" s="190">
        <f>IF($BR44=1,VLOOKUP(BE$20*10000+$A44,'DATA - FAD'!$A$2:$AAA$45000,BE$3,FALSE)*1000000,0)</f>
        <v>0</v>
      </c>
      <c r="BF44" s="190">
        <f>IF($BR44=1,VLOOKUP(BF$20*10000+$A44,'DATA - FAD'!$A$2:$AAA$45000,BF$3,FALSE)*1000000,0)</f>
        <v>0</v>
      </c>
      <c r="BG44" s="190">
        <f>IF($BR44=1,VLOOKUP(BG$20*10000+$A44,'DATA - FAD'!$A$2:$AAA$45000,BG$3,FALSE)*1000000,0)</f>
        <v>0</v>
      </c>
      <c r="BH44" s="190">
        <f>IF($BR44=1,VLOOKUP(BH$20*10000+$A44,'DATA - FAD'!$A$2:$AAA$45000,BH$3,FALSE)*1000000,0)</f>
        <v>0</v>
      </c>
      <c r="BI44" s="190">
        <f>IF($BR44=1,VLOOKUP(BI$20*10000+$A44,'DATA - FAD'!$A$2:$AAA$45000,BI$3,FALSE)*1000000,0)</f>
        <v>0</v>
      </c>
      <c r="BJ44" s="190">
        <f>IF($BR44=1,VLOOKUP(BJ$20*10000+$A44,'DATA - FAD'!$A$2:$AAA$45000,BJ$3,FALSE)*1000000,0)</f>
        <v>0</v>
      </c>
      <c r="BK44" s="190">
        <f>IF($BR44=1,VLOOKUP(BK$20*10000+$A44,'DATA - FAD'!$A$2:$AAA$45000,BK$3,FALSE)*1000000,0)</f>
        <v>0</v>
      </c>
      <c r="BL44" s="190">
        <f>IF($BR44=1,VLOOKUP(BL$20*10000+$A44,'DATA - FAD'!$A$2:$AAA$45000,BL$3,FALSE)*1000000,0)</f>
        <v>0</v>
      </c>
      <c r="BM44" s="38">
        <f>IF($BR44=1,VLOOKUP($BS44,data!$A$2:$AAA$45000,BM$3,FALSE),"")</f>
        <v>0</v>
      </c>
      <c r="BO44" s="32" t="s">
        <v>860</v>
      </c>
      <c r="BP44" s="32">
        <f>VLOOKUP(BO44,KEY!$AC$2:$AD$49,2,FALSE)</f>
        <v>20</v>
      </c>
      <c r="BQ44" s="32">
        <v>18</v>
      </c>
      <c r="BR44" s="32">
        <f t="shared" si="44"/>
        <v>1</v>
      </c>
      <c r="BS44" s="56">
        <f>IF($BR44=1,VLOOKUP($BR$20,'CROSSWALK Senate to AUN'!$A$2:$AH$45000,$BP44,FALSE),"")</f>
        <v>109537504</v>
      </c>
      <c r="BT44" s="32"/>
      <c r="BU44" s="32"/>
      <c r="BV44" s="32"/>
      <c r="BW44" s="2"/>
      <c r="BX44" s="118" t="str">
        <f>IF($BR44=1,VLOOKUP($BS44,data!$A$2:$AAA$45000,BX$3,FALSE),"Intentionally Blank")</f>
        <v>Oswayo Valley SD</v>
      </c>
      <c r="BY44" s="119"/>
      <c r="BZ44" s="120">
        <f>IF($BR44=1,VLOOKUP($BS44,data!$A$2:$AAA$45000,BZ$3,FALSE),"")</f>
        <v>5395937.5</v>
      </c>
      <c r="CA44" s="120">
        <f>IF($BR44=1,VLOOKUP($BS44,data!$A$2:$AAA$45000,CA$3,FALSE),"")</f>
        <v>116222.9375</v>
      </c>
      <c r="CB44" s="121">
        <f>IF($BR44=1,VLOOKUP($BS44,data!$A$2:$AAA$45000,CB$3,FALSE),"")</f>
        <v>2.2013111114501953</v>
      </c>
      <c r="CC44" s="119"/>
      <c r="CD44" s="122">
        <f>IF($BR44=1,VLOOKUP($BS44,data!$A$2:$AAA$45000,CD$3,FALSE),"")</f>
        <v>4473958</v>
      </c>
      <c r="CE44" s="122">
        <f>IF($BR44=1,VLOOKUP($BS44,data!$A$2:$AAA$45000,CE$3,FALSE),"")</f>
        <v>4171</v>
      </c>
      <c r="CF44" s="123">
        <f>IF($BR44=1,VLOOKUP($BS44,data!$A$2:$AAA$45000,CF$3,FALSE),"")</f>
        <v>9.3315407633781433E-2</v>
      </c>
      <c r="CG44" s="119"/>
      <c r="CH44" s="124">
        <f>IF($BR44=1,VLOOKUP($BS44,data!$A$2:$AAA$45000,CH$3,FALSE),"")</f>
        <v>424024.69</v>
      </c>
      <c r="CI44" s="124">
        <f>IF($BR44=1,VLOOKUP($BS44,data!$A$2:$AAA$45000,CI$3,FALSE),"")</f>
        <v>105358.9375</v>
      </c>
      <c r="CJ44" s="125">
        <f>IF($BR44=1,VLOOKUP($BS44,data!$A$2:$AAA$45000,CJ$3,FALSE),"")</f>
        <v>33.062522888183594</v>
      </c>
      <c r="CK44" s="124">
        <f>IF($BR44=1,VLOOKUP($BS44,data!$A$2:$AAA$45000,CK$3,FALSE),"")</f>
        <v>0</v>
      </c>
      <c r="CL44" s="124">
        <f>IF($BR44=1,VLOOKUP($BS44,data!$A$2:$AAA$45000,CL$3,FALSE),"")</f>
        <v>0</v>
      </c>
      <c r="CM44" s="124">
        <f>IF($BR44=1,VLOOKUP($BS44,data!$A$2:$AAA$45000,CM$3,FALSE),"")</f>
        <v>316082.6875</v>
      </c>
      <c r="CN44" s="124">
        <f>IF($BR44=1,VLOOKUP($BS44,data!$A$2:$AAA$45000,CN$3,FALSE),"")</f>
        <v>648249.0625</v>
      </c>
      <c r="CO44" s="119"/>
      <c r="CP44" s="126">
        <f>IF($BR44=1,VLOOKUP($BS44,data!$A$2:$AAA$45000,CP$3,FALSE),"")</f>
        <v>497955</v>
      </c>
      <c r="CQ44" s="126">
        <f>IF($BR44=1,VLOOKUP($BS44,data!$A$2:$AAA$45000,CQ$3,FALSE),"")</f>
        <v>6693</v>
      </c>
      <c r="CR44" s="127">
        <f>IF($BR44=1,VLOOKUP($BS44,data!$A$2:$AAA$45000,CR$3,FALSE),"")</f>
        <v>1.4000000000000001</v>
      </c>
      <c r="CS44" s="119"/>
      <c r="CT44" s="128">
        <f>IF($BR44=1,VLOOKUP($BS44,data!$A$2:$AAA$45000,CT$3,FALSE),"")</f>
        <v>0</v>
      </c>
      <c r="CU44" s="128">
        <f>IF($BR44=1,VLOOKUP($BS44,data!$A$2:$AAA$45000,CU$3,FALSE),"")</f>
        <v>0</v>
      </c>
      <c r="CV44" s="129">
        <f>IF($BR44=1,VLOOKUP($BS44,data!$A$2:$AAA$45000,CV$3,FALSE),"")</f>
        <v>0</v>
      </c>
      <c r="CW44" s="2"/>
    </row>
    <row r="45" spans="1:101" ht="36" customHeight="1" x14ac:dyDescent="0.35">
      <c r="A45" s="46">
        <f>VLOOKUP($BS45,'LIST SD CTC BY AUN'!$A$2:$E$10000,2,FALSE)</f>
        <v>313</v>
      </c>
      <c r="B45" s="46"/>
      <c r="C45" s="190">
        <f>IF($BR45=1,VLOOKUP(C$20*10000+$A45,'DATA - FAD'!$A$2:$AAA$45000,C$3,FALSE)*1000000,0)</f>
        <v>155115.00835418701</v>
      </c>
      <c r="D45" s="190">
        <f>IF($BR45=1,VLOOKUP(D$20*10000+$A45,'DATA - FAD'!$A$2:$AAA$45000,D$3,FALSE)*1000000,0)</f>
        <v>-8961.9681239128113</v>
      </c>
      <c r="E45" s="190">
        <f>IF($BR45=1,VLOOKUP(E$20*10000+$A45,'DATA - FAD'!$A$2:$AAA$45000,E$3,FALSE)*1000000,0)</f>
        <v>53283.009678125381</v>
      </c>
      <c r="F45" s="190">
        <f>IF($BR45=1,VLOOKUP(F$20*10000+$A45,'DATA - FAD'!$A$2:$AAA$45000,F$3,FALSE)*1000000,0)</f>
        <v>88866.576552391052</v>
      </c>
      <c r="G45" s="190">
        <f>IF($BR45=1,VLOOKUP(G$20*10000+$A45,'DATA - FAD'!$A$2:$AAA$45000,G$3,FALSE)*1000000,0)</f>
        <v>-27.810001483885571</v>
      </c>
      <c r="H45" s="190">
        <f>IF($BR45=1,VLOOKUP(H$20*10000+$A45,'DATA - FAD'!$A$2:$AAA$45000,H$3,FALSE)*1000000,0)</f>
        <v>49613.356590270996</v>
      </c>
      <c r="I45" s="190">
        <f>IF($BR45=1,VLOOKUP(I$20*10000+$A45,'DATA - FAD'!$A$2:$AAA$45000,I$3,FALSE)*1000000,0)</f>
        <v>297327.07142829895</v>
      </c>
      <c r="J45" s="190">
        <f>IF($BR45=1,VLOOKUP(J$20*10000+$A45,'DATA - FAD'!$A$2:$AAA$45000,J$3,FALSE)*1000000,0)</f>
        <v>339106.20212554932</v>
      </c>
      <c r="K45" s="190">
        <f>IF($BR45=1,VLOOKUP(K$20*10000+$A45,'DATA - FAD'!$A$2:$AAA$45000,K$3,FALSE)*1000000,0)</f>
        <v>144734.09950733185</v>
      </c>
      <c r="L45" s="190">
        <f>IF($BR45=1,VLOOKUP(L$20*10000+$A45,'DATA - FAD'!$A$2:$AAA$45000,L$3,FALSE)*1000000,0)</f>
        <v>164861.58967018127</v>
      </c>
      <c r="M45" s="38">
        <f>IF($BR45=1,VLOOKUP($BS45,data!$A$2:$AAA$45000,M$3,FALSE),"")</f>
        <v>136795</v>
      </c>
      <c r="N45" s="46"/>
      <c r="P45" s="190">
        <f>IF($BR45=1,VLOOKUP(P$20*10000+$A45,'DATA - FAD'!$A$2:$AAA$45000,P$3,FALSE)*1000000,0)</f>
        <v>88162.49668598175</v>
      </c>
      <c r="Q45" s="190">
        <f>IF($BR45=1,VLOOKUP(Q$20*10000+$A45,'DATA - FAD'!$A$2:$AAA$45000,Q$3,FALSE)*1000000,0)</f>
        <v>29738.500714302063</v>
      </c>
      <c r="R45" s="190">
        <f>IF($BR45=1,VLOOKUP(R$20*10000+$A45,'DATA - FAD'!$A$2:$AAA$45000,R$3,FALSE)*1000000,0)</f>
        <v>51220.998167991638</v>
      </c>
      <c r="S45" s="190">
        <f>IF($BR45=1,VLOOKUP(S$20*10000+$A45,'DATA - FAD'!$A$2:$AAA$45000,S$3,FALSE)*1000000,0)</f>
        <v>31181.499361991882</v>
      </c>
      <c r="T45" s="190">
        <f>IF($BR45=1,VLOOKUP(T$20*10000+$A45,'DATA - FAD'!$A$2:$AAA$45000,T$3,FALSE)*1000000,0)</f>
        <v>-3.0000001061125658</v>
      </c>
      <c r="U45" s="190">
        <f>IF($BR45=1,VLOOKUP(U$20*10000+$A45,'DATA - FAD'!$A$2:$AAA$45000,U$3,FALSE)*1000000,0)</f>
        <v>94711.49742603302</v>
      </c>
      <c r="V45" s="190">
        <f>IF($BR45=1,VLOOKUP(V$20*10000+$A45,'DATA - FAD'!$A$2:$AAA$45000,V$3,FALSE)*1000000,0)</f>
        <v>202463.99939060211</v>
      </c>
      <c r="W45" s="190">
        <f>IF($BR45=1,VLOOKUP(W$20*10000+$A45,'DATA - FAD'!$A$2:$AAA$45000,W$3,FALSE)*1000000,0)</f>
        <v>252289.50381278992</v>
      </c>
      <c r="X45" s="190">
        <f>IF($BR45=1,VLOOKUP(X$20*10000+$A45,'DATA - FAD'!$A$2:$AAA$45000,X$3,FALSE)*1000000,0)</f>
        <v>86828.000843524933</v>
      </c>
      <c r="Y45" s="190">
        <f>IF($BR45=1,VLOOKUP(Y$20*10000+$A45,'DATA - FAD'!$A$2:$AAA$45000,Y$3,FALSE)*1000000,0)</f>
        <v>38052.000105381012</v>
      </c>
      <c r="Z45" s="38">
        <f>IF($BR45=1,VLOOKUP($BS45,data!$A$2:$AAA$45000,Z$3,FALSE),"")</f>
        <v>22123</v>
      </c>
      <c r="AA45" s="185"/>
      <c r="AB45" s="185"/>
      <c r="AC45" s="190">
        <f>IF($BR45=1,VLOOKUP(AC$20*10000+$A45,'DATA - FAD'!$A$2:$AAA$45000,AC$3,FALSE)*1000000,0)</f>
        <v>55590.000003576279</v>
      </c>
      <c r="AD45" s="190">
        <f>IF($BR45=1,VLOOKUP(AD$20*10000+$A45,'DATA - FAD'!$A$2:$AAA$45000,AD$3,FALSE)*1000000,0)</f>
        <v>-27795.000001788139</v>
      </c>
      <c r="AE45" s="190">
        <f>IF($BR45=1,VLOOKUP(AE$20*10000+$A45,'DATA - FAD'!$A$2:$AAA$45000,AE$3,FALSE)*1000000,0)</f>
        <v>0</v>
      </c>
      <c r="AF45" s="190">
        <f>IF($BR45=1,VLOOKUP(AF$20*10000+$A45,'DATA - FAD'!$A$2:$AAA$45000,AF$3,FALSE)*1000000,0)</f>
        <v>0</v>
      </c>
      <c r="AG45" s="190">
        <f>IF($BR45=1,VLOOKUP(AG$20*10000+$A45,'DATA - FAD'!$A$2:$AAA$45000,AG$3,FALSE)*1000000,0)</f>
        <v>0</v>
      </c>
      <c r="AH45" s="190">
        <f>IF($BR45=1,VLOOKUP(AH$20*10000+$A45,'DATA - FAD'!$A$2:$AAA$45000,AH$3,FALSE)*1000000,0)</f>
        <v>0</v>
      </c>
      <c r="AI45" s="190">
        <f>IF($BR45=1,VLOOKUP(AI$20*10000+$A45,'DATA - FAD'!$A$2:$AAA$45000,AI$3,FALSE)*1000000,0)</f>
        <v>0</v>
      </c>
      <c r="AJ45" s="190">
        <f>IF($BR45=1,VLOOKUP(AJ$20*10000+$A45,'DATA - FAD'!$A$2:$AAA$45000,AJ$3,FALSE)*1000000,0)</f>
        <v>0</v>
      </c>
      <c r="AK45" s="190">
        <f>IF($BR45=1,VLOOKUP(AK$20*10000+$A45,'DATA - FAD'!$A$2:$AAA$45000,AK$3,FALSE)*1000000,0)</f>
        <v>40436.889976263046</v>
      </c>
      <c r="AL45" s="190">
        <f>IF($BR45=1,VLOOKUP(AL$20*10000+$A45,'DATA - FAD'!$A$2:$AAA$45000,AL$3,FALSE)*1000000,0)</f>
        <v>49990.57948589325</v>
      </c>
      <c r="AM45" s="38">
        <f>IF($BR45=1,VLOOKUP($BS45,data!$A$2:$AAA$45000,AM$3,FALSE),"")</f>
        <v>50000</v>
      </c>
      <c r="AN45" s="185"/>
      <c r="AO45" s="185"/>
      <c r="AP45" s="190">
        <f>IF($BR45=1,VLOOKUP(AP$20*10000+$A45,'DATA - FAD'!$A$2:$AAA$45000,AP$3,FALSE)*1000000,0)</f>
        <v>11362.520046532154</v>
      </c>
      <c r="AQ45" s="190">
        <f>IF($BR45=1,VLOOKUP(AQ$20*10000+$A45,'DATA - FAD'!$A$2:$AAA$45000,AQ$3,FALSE)*1000000,0)</f>
        <v>-10905.46976774931</v>
      </c>
      <c r="AR45" s="190">
        <f>IF($BR45=1,VLOOKUP(AR$20*10000+$A45,'DATA - FAD'!$A$2:$AAA$45000,AR$3,FALSE)*1000000,0)</f>
        <v>2062.0101131498814</v>
      </c>
      <c r="AS45" s="190">
        <f>IF($BR45=1,VLOOKUP(AS$20*10000+$A45,'DATA - FAD'!$A$2:$AAA$45000,AS$3,FALSE)*1000000,0)</f>
        <v>57685.080915689468</v>
      </c>
      <c r="AT45" s="190">
        <f>IF($BR45=1,VLOOKUP(AT$20*10000+$A45,'DATA - FAD'!$A$2:$AAA$45000,AT$3,FALSE)*1000000,0)</f>
        <v>-24.810000468278304</v>
      </c>
      <c r="AU45" s="190">
        <f>IF($BR45=1,VLOOKUP(AU$20*10000+$A45,'DATA - FAD'!$A$2:$AAA$45000,AU$3,FALSE)*1000000,0)</f>
        <v>-45098.140835762024</v>
      </c>
      <c r="AV45" s="190">
        <f>IF($BR45=1,VLOOKUP(AV$20*10000+$A45,'DATA - FAD'!$A$2:$AAA$45000,AV$3,FALSE)*1000000,0)</f>
        <v>94863.079488277435</v>
      </c>
      <c r="AW45" s="190">
        <f>IF($BR45=1,VLOOKUP(AW$20*10000+$A45,'DATA - FAD'!$A$2:$AAA$45000,AW$3,FALSE)*1000000,0)</f>
        <v>24381.380528211594</v>
      </c>
      <c r="AX45" s="190">
        <f>IF($BR45=1,VLOOKUP(AX$20*10000+$A45,'DATA - FAD'!$A$2:$AAA$45000,AX$3,FALSE)*1000000,0)</f>
        <v>28751.889243721962</v>
      </c>
      <c r="AY45" s="190">
        <f>IF($BR45=1,VLOOKUP(AY$20*10000+$A45,'DATA - FAD'!$A$2:$AAA$45000,AY$3,FALSE)*1000000,0)</f>
        <v>57043.001055717468</v>
      </c>
      <c r="AZ45" s="38">
        <f>IF($BR45=1,VLOOKUP($BS45,data!$A$2:$AAA$45000,AZ$3,FALSE),"")</f>
        <v>25837</v>
      </c>
      <c r="BC45" s="190">
        <f>IF($BR45=1,VLOOKUP(BC$20*10000+$A45,'DATA - FAD'!$A$2:$AAA$45000,BC$3,FALSE)*1000000,0)</f>
        <v>0</v>
      </c>
      <c r="BD45" s="190">
        <f>IF($BR45=1,VLOOKUP(BD$20*10000+$A45,'DATA - FAD'!$A$2:$AAA$45000,BD$3,FALSE)*1000000,0)</f>
        <v>0</v>
      </c>
      <c r="BE45" s="190">
        <f>IF($BR45=1,VLOOKUP(BE$20*10000+$A45,'DATA - FAD'!$A$2:$AAA$45000,BE$3,FALSE)*1000000,0)</f>
        <v>0</v>
      </c>
      <c r="BF45" s="190">
        <f>IF($BR45=1,VLOOKUP(BF$20*10000+$A45,'DATA - FAD'!$A$2:$AAA$45000,BF$3,FALSE)*1000000,0)</f>
        <v>0</v>
      </c>
      <c r="BG45" s="190">
        <f>IF($BR45=1,VLOOKUP(BG$20*10000+$A45,'DATA - FAD'!$A$2:$AAA$45000,BG$3,FALSE)*1000000,0)</f>
        <v>0</v>
      </c>
      <c r="BH45" s="190">
        <f>IF($BR45=1,VLOOKUP(BH$20*10000+$A45,'DATA - FAD'!$A$2:$AAA$45000,BH$3,FALSE)*1000000,0)</f>
        <v>0</v>
      </c>
      <c r="BI45" s="190">
        <f>IF($BR45=1,VLOOKUP(BI$20*10000+$A45,'DATA - FAD'!$A$2:$AAA$45000,BI$3,FALSE)*1000000,0)</f>
        <v>0</v>
      </c>
      <c r="BJ45" s="190">
        <f>IF($BR45=1,VLOOKUP(BJ$20*10000+$A45,'DATA - FAD'!$A$2:$AAA$45000,BJ$3,FALSE)*1000000,0)</f>
        <v>62435.299158096313</v>
      </c>
      <c r="BK45" s="190">
        <f>IF($BR45=1,VLOOKUP(BK$20*10000+$A45,'DATA - FAD'!$A$2:$AAA$45000,BK$3,FALSE)*1000000,0)</f>
        <v>-11282.679624855518</v>
      </c>
      <c r="BL45" s="190">
        <f>IF($BR45=1,VLOOKUP(BL$20*10000+$A45,'DATA - FAD'!$A$2:$AAA$45000,BL$3,FALSE)*1000000,0)</f>
        <v>19775.999709963799</v>
      </c>
      <c r="BM45" s="38">
        <f>IF($BR45=1,VLOOKUP($BS45,data!$A$2:$AAA$45000,BM$3,FALSE),"")</f>
        <v>38835</v>
      </c>
      <c r="BO45" s="32" t="s">
        <v>861</v>
      </c>
      <c r="BP45" s="32">
        <f>VLOOKUP(BO45,KEY!$AC$2:$AD$49,2,FALSE)</f>
        <v>21</v>
      </c>
      <c r="BQ45" s="32">
        <v>19</v>
      </c>
      <c r="BR45" s="32">
        <f t="shared" si="44"/>
        <v>1</v>
      </c>
      <c r="BS45" s="56">
        <f>IF($BR45=1,VLOOKUP($BR$20,'CROSSWALK Senate to AUN'!$A$2:$AH$45000,$BP45,FALSE),"")</f>
        <v>109426003</v>
      </c>
      <c r="BT45" s="32"/>
      <c r="BU45" s="32"/>
      <c r="BV45" s="32"/>
      <c r="BW45" s="2"/>
      <c r="BX45" s="31" t="str">
        <f>IF($BR45=1,VLOOKUP($BS45,data!$A$2:$AAA$45000,BX$3,FALSE),"")</f>
        <v>Otto-Eldred SD</v>
      </c>
      <c r="BY45" s="2"/>
      <c r="BZ45" s="4">
        <f>IF($BR45=1,VLOOKUP($BS45,data!$A$2:$AAA$45000,BZ$3,FALSE),"")</f>
        <v>7803205.5</v>
      </c>
      <c r="CA45" s="4">
        <f>IF($BR45=1,VLOOKUP($BS45,data!$A$2:$AAA$45000,CA$3,FALSE),"")</f>
        <v>136795</v>
      </c>
      <c r="CB45" s="79">
        <f>IF($BR45=1,VLOOKUP($BS45,data!$A$2:$AAA$45000,CB$3,FALSE),"")</f>
        <v>1.7843421697616577</v>
      </c>
      <c r="CC45" s="2"/>
      <c r="CD45" s="25">
        <f>IF($BR45=1,VLOOKUP($BS45,data!$A$2:$AAA$45000,CD$3,FALSE),"")</f>
        <v>6417678</v>
      </c>
      <c r="CE45" s="25">
        <f>IF($BR45=1,VLOOKUP($BS45,data!$A$2:$AAA$45000,CE$3,FALSE),"")</f>
        <v>22123</v>
      </c>
      <c r="CF45" s="68">
        <f>IF($BR45=1,VLOOKUP($BS45,data!$A$2:$AAA$45000,CF$3,FALSE),"")</f>
        <v>0.34591212868690491</v>
      </c>
      <c r="CG45" s="2"/>
      <c r="CH45" s="26">
        <f>IF($BR45=1,VLOOKUP($BS45,data!$A$2:$AAA$45000,CH$3,FALSE),"")</f>
        <v>303843.46999999997</v>
      </c>
      <c r="CI45" s="26">
        <f>IF($BR45=1,VLOOKUP($BS45,data!$A$2:$AAA$45000,CI$3,FALSE),"")</f>
        <v>50000</v>
      </c>
      <c r="CJ45" s="27">
        <f>IF($BR45=1,VLOOKUP($BS45,data!$A$2:$AAA$45000,CJ$3,FALSE),"")</f>
        <v>19.697177886962891</v>
      </c>
      <c r="CK45" s="26">
        <f>IF($BR45=1,VLOOKUP($BS45,data!$A$2:$AAA$45000,CK$3,FALSE),"")</f>
        <v>0</v>
      </c>
      <c r="CL45" s="26">
        <f>IF($BR45=1,VLOOKUP($BS45,data!$A$2:$AAA$45000,CL$3,FALSE),"")</f>
        <v>9574.7800000000007</v>
      </c>
      <c r="CM45" s="26">
        <f>IF($BR45=1,VLOOKUP($BS45,data!$A$2:$AAA$45000,CM$3,FALSE),"")</f>
        <v>121277.90625</v>
      </c>
      <c r="CN45" s="26">
        <f>IF($BR45=1,VLOOKUP($BS45,data!$A$2:$AAA$45000,CN$3,FALSE),"")</f>
        <v>248726.953125</v>
      </c>
      <c r="CO45" s="2"/>
      <c r="CP45" s="35">
        <f>IF($BR45=1,VLOOKUP($BS45,data!$A$2:$AAA$45000,CP$3,FALSE),"")</f>
        <v>800246</v>
      </c>
      <c r="CQ45" s="35">
        <f>IF($BR45=1,VLOOKUP($BS45,data!$A$2:$AAA$45000,CQ$3,FALSE),"")</f>
        <v>25837</v>
      </c>
      <c r="CR45" s="36">
        <f>IF($BR45=1,VLOOKUP($BS45,data!$A$2:$AAA$45000,CR$3,FALSE),"")</f>
        <v>3.3000000000000003</v>
      </c>
      <c r="CS45" s="2"/>
      <c r="CT45" s="71">
        <f>IF($BR45=1,VLOOKUP($BS45,data!$A$2:$AAA$45000,CT$3,FALSE),"")</f>
        <v>281438</v>
      </c>
      <c r="CU45" s="71">
        <f>IF($BR45=1,VLOOKUP($BS45,data!$A$2:$AAA$45000,CU$3,FALSE),"")</f>
        <v>38835</v>
      </c>
      <c r="CV45" s="70">
        <f>IF($BR45=1,VLOOKUP($BS45,data!$A$2:$AAA$45000,CV$3,FALSE),"")</f>
        <v>16.007633209228516</v>
      </c>
      <c r="CW45" s="2"/>
    </row>
    <row r="46" spans="1:101" ht="36" customHeight="1" x14ac:dyDescent="0.35">
      <c r="A46" s="46">
        <f>VLOOKUP($BS46,'LIST SD CTC BY AUN'!$A$2:$E$10000,2,FALSE)</f>
        <v>330</v>
      </c>
      <c r="B46" s="46"/>
      <c r="C46" s="190">
        <f>IF($BR46=1,VLOOKUP(C$20*10000+$A46,'DATA - FAD'!$A$2:$AAA$45000,C$3,FALSE)*1000000,0)</f>
        <v>199384.52541828156</v>
      </c>
      <c r="D46" s="190">
        <f>IF($BR46=1,VLOOKUP(D$20*10000+$A46,'DATA - FAD'!$A$2:$AAA$45000,D$3,FALSE)*1000000,0)</f>
        <v>71944.959461688995</v>
      </c>
      <c r="E46" s="190">
        <f>IF($BR46=1,VLOOKUP(E$20*10000+$A46,'DATA - FAD'!$A$2:$AAA$45000,E$3,FALSE)*1000000,0)</f>
        <v>45771.673321723938</v>
      </c>
      <c r="F46" s="190">
        <f>IF($BR46=1,VLOOKUP(F$20*10000+$A46,'DATA - FAD'!$A$2:$AAA$45000,F$3,FALSE)*1000000,0)</f>
        <v>118970.23767232895</v>
      </c>
      <c r="G46" s="190">
        <f>IF($BR46=1,VLOOKUP(G$20*10000+$A46,'DATA - FAD'!$A$2:$AAA$45000,G$3,FALSE)*1000000,0)</f>
        <v>-383.90001282095909</v>
      </c>
      <c r="H46" s="190">
        <f>IF($BR46=1,VLOOKUP(H$20*10000+$A46,'DATA - FAD'!$A$2:$AAA$45000,H$3,FALSE)*1000000,0)</f>
        <v>197590.48521518707</v>
      </c>
      <c r="I46" s="190">
        <f>IF($BR46=1,VLOOKUP(I$20*10000+$A46,'DATA - FAD'!$A$2:$AAA$45000,I$3,FALSE)*1000000,0)</f>
        <v>606931.14995956421</v>
      </c>
      <c r="J46" s="190">
        <f>IF($BR46=1,VLOOKUP(J$20*10000+$A46,'DATA - FAD'!$A$2:$AAA$45000,J$3,FALSE)*1000000,0)</f>
        <v>727677.04725265503</v>
      </c>
      <c r="K46" s="190">
        <f>IF($BR46=1,VLOOKUP(K$20*10000+$A46,'DATA - FAD'!$A$2:$AAA$45000,K$3,FALSE)*1000000,0)</f>
        <v>733724.71332550049</v>
      </c>
      <c r="L46" s="190">
        <f>IF($BR46=1,VLOOKUP(L$20*10000+$A46,'DATA - FAD'!$A$2:$AAA$45000,L$3,FALSE)*1000000,0)</f>
        <v>536562.08515167236</v>
      </c>
      <c r="M46" s="38">
        <f>IF($BR46=1,VLOOKUP($BS46,data!$A$2:$AAA$45000,M$3,FALSE),"")</f>
        <v>500682.59375</v>
      </c>
      <c r="N46" s="46"/>
      <c r="P46" s="190">
        <f>IF($BR46=1,VLOOKUP(P$20*10000+$A46,'DATA - FAD'!$A$2:$AAA$45000,P$3,FALSE)*1000000,0)</f>
        <v>184630.00655174255</v>
      </c>
      <c r="Q46" s="190">
        <f>IF($BR46=1,VLOOKUP(Q$20*10000+$A46,'DATA - FAD'!$A$2:$AAA$45000,Q$3,FALSE)*1000000,0)</f>
        <v>57741.999626159668</v>
      </c>
      <c r="R46" s="190">
        <f>IF($BR46=1,VLOOKUP(R$20*10000+$A46,'DATA - FAD'!$A$2:$AAA$45000,R$3,FALSE)*1000000,0)</f>
        <v>34510.001540184021</v>
      </c>
      <c r="S46" s="190">
        <f>IF($BR46=1,VLOOKUP(S$20*10000+$A46,'DATA - FAD'!$A$2:$AAA$45000,S$3,FALSE)*1000000,0)</f>
        <v>90664.498507976532</v>
      </c>
      <c r="T46" s="190">
        <f>IF($BR46=1,VLOOKUP(T$20*10000+$A46,'DATA - FAD'!$A$2:$AAA$45000,T$3,FALSE)*1000000,0)</f>
        <v>-5.5000000429572538</v>
      </c>
      <c r="U46" s="190">
        <f>IF($BR46=1,VLOOKUP(U$20*10000+$A46,'DATA - FAD'!$A$2:$AAA$45000,U$3,FALSE)*1000000,0)</f>
        <v>131631.00183010101</v>
      </c>
      <c r="V46" s="190">
        <f>IF($BR46=1,VLOOKUP(V$20*10000+$A46,'DATA - FAD'!$A$2:$AAA$45000,V$3,FALSE)*1000000,0)</f>
        <v>554803.49063873291</v>
      </c>
      <c r="W46" s="190">
        <f>IF($BR46=1,VLOOKUP(W$20*10000+$A46,'DATA - FAD'!$A$2:$AAA$45000,W$3,FALSE)*1000000,0)</f>
        <v>680240.98873138428</v>
      </c>
      <c r="X46" s="190">
        <f>IF($BR46=1,VLOOKUP(X$20*10000+$A46,'DATA - FAD'!$A$2:$AAA$45000,X$3,FALSE)*1000000,0)</f>
        <v>231650.50148963928</v>
      </c>
      <c r="Y46" s="190">
        <f>IF($BR46=1,VLOOKUP(Y$20*10000+$A46,'DATA - FAD'!$A$2:$AAA$45000,Y$3,FALSE)*1000000,0)</f>
        <v>98590.999841690063</v>
      </c>
      <c r="Z46" s="38">
        <f>IF($BR46=1,VLOOKUP($BS46,data!$A$2:$AAA$45000,Z$3,FALSE),"")</f>
        <v>38769</v>
      </c>
      <c r="AA46" s="185"/>
      <c r="AB46" s="185"/>
      <c r="AC46" s="190">
        <f>IF($BR46=1,VLOOKUP(AC$20*10000+$A46,'DATA - FAD'!$A$2:$AAA$45000,AC$3,FALSE)*1000000,0)</f>
        <v>3879.9999747425318</v>
      </c>
      <c r="AD46" s="190">
        <f>IF($BR46=1,VLOOKUP(AD$20*10000+$A46,'DATA - FAD'!$A$2:$AAA$45000,AD$3,FALSE)*1000000,0)</f>
        <v>-1939.9999873712659</v>
      </c>
      <c r="AE46" s="190">
        <f>IF($BR46=1,VLOOKUP(AE$20*10000+$A46,'DATA - FAD'!$A$2:$AAA$45000,AE$3,FALSE)*1000000,0)</f>
        <v>0</v>
      </c>
      <c r="AF46" s="190">
        <f>IF($BR46=1,VLOOKUP(AF$20*10000+$A46,'DATA - FAD'!$A$2:$AAA$45000,AF$3,FALSE)*1000000,0)</f>
        <v>0</v>
      </c>
      <c r="AG46" s="190">
        <f>IF($BR46=1,VLOOKUP(AG$20*10000+$A46,'DATA - FAD'!$A$2:$AAA$45000,AG$3,FALSE)*1000000,0)</f>
        <v>0</v>
      </c>
      <c r="AH46" s="190">
        <f>IF($BR46=1,VLOOKUP(AH$20*10000+$A46,'DATA - FAD'!$A$2:$AAA$45000,AH$3,FALSE)*1000000,0)</f>
        <v>0</v>
      </c>
      <c r="AI46" s="190">
        <f>IF($BR46=1,VLOOKUP(AI$20*10000+$A46,'DATA - FAD'!$A$2:$AAA$45000,AI$3,FALSE)*1000000,0)</f>
        <v>0</v>
      </c>
      <c r="AJ46" s="190">
        <f>IF($BR46=1,VLOOKUP(AJ$20*10000+$A46,'DATA - FAD'!$A$2:$AAA$45000,AJ$3,FALSE)*1000000,0)</f>
        <v>0</v>
      </c>
      <c r="AK46" s="190">
        <f>IF($BR46=1,VLOOKUP(AK$20*10000+$A46,'DATA - FAD'!$A$2:$AAA$45000,AK$3,FALSE)*1000000,0)</f>
        <v>427398.94986152649</v>
      </c>
      <c r="AL46" s="190">
        <f>IF($BR46=1,VLOOKUP(AL$20*10000+$A46,'DATA - FAD'!$A$2:$AAA$45000,AL$3,FALSE)*1000000,0)</f>
        <v>427176.05829238892</v>
      </c>
      <c r="AM46" s="38">
        <f>IF($BR46=1,VLOOKUP($BS46,data!$A$2:$AAA$45000,AM$3,FALSE),"")</f>
        <v>427275.59375</v>
      </c>
      <c r="AN46" s="185"/>
      <c r="AO46" s="185"/>
      <c r="AP46" s="190">
        <f>IF($BR46=1,VLOOKUP(AP$20*10000+$A46,'DATA - FAD'!$A$2:$AAA$45000,AP$3,FALSE)*1000000,0)</f>
        <v>10874.520055949688</v>
      </c>
      <c r="AQ46" s="190">
        <f>IF($BR46=1,VLOOKUP(AQ$20*10000+$A46,'DATA - FAD'!$A$2:$AAA$45000,AQ$3,FALSE)*1000000,0)</f>
        <v>16142.960637807846</v>
      </c>
      <c r="AR46" s="190">
        <f>IF($BR46=1,VLOOKUP(AR$20*10000+$A46,'DATA - FAD'!$A$2:$AAA$45000,AR$3,FALSE)*1000000,0)</f>
        <v>11261.669918894768</v>
      </c>
      <c r="AS46" s="190">
        <f>IF($BR46=1,VLOOKUP(AS$20*10000+$A46,'DATA - FAD'!$A$2:$AAA$45000,AS$3,FALSE)*1000000,0)</f>
        <v>28305.739164352417</v>
      </c>
      <c r="AT46" s="190">
        <f>IF($BR46=1,VLOOKUP(AT$20*10000+$A46,'DATA - FAD'!$A$2:$AAA$45000,AT$3,FALSE)*1000000,0)</f>
        <v>-34.400000004097819</v>
      </c>
      <c r="AU46" s="190">
        <f>IF($BR46=1,VLOOKUP(AU$20*10000+$A46,'DATA - FAD'!$A$2:$AAA$45000,AU$3,FALSE)*1000000,0)</f>
        <v>65732.441842556</v>
      </c>
      <c r="AV46" s="190">
        <f>IF($BR46=1,VLOOKUP(AV$20*10000+$A46,'DATA - FAD'!$A$2:$AAA$45000,AV$3,FALSE)*1000000,0)</f>
        <v>52031.338214874268</v>
      </c>
      <c r="AW46" s="190">
        <f>IF($BR46=1,VLOOKUP(AW$20*10000+$A46,'DATA - FAD'!$A$2:$AAA$45000,AW$3,FALSE)*1000000,0)</f>
        <v>47525.491565465927</v>
      </c>
      <c r="AX46" s="190">
        <f>IF($BR46=1,VLOOKUP(AX$20*10000+$A46,'DATA - FAD'!$A$2:$AAA$45000,AX$3,FALSE)*1000000,0)</f>
        <v>74675.261974334717</v>
      </c>
      <c r="AY46" s="190">
        <f>IF($BR46=1,VLOOKUP(AY$20*10000+$A46,'DATA - FAD'!$A$2:$AAA$45000,AY$3,FALSE)*1000000,0)</f>
        <v>10795.00000923872</v>
      </c>
      <c r="AZ46" s="38">
        <f>IF($BR46=1,VLOOKUP($BS46,data!$A$2:$AAA$45000,AZ$3,FALSE),"")</f>
        <v>34638</v>
      </c>
      <c r="BC46" s="190">
        <f>IF($BR46=1,VLOOKUP(BC$20*10000+$A46,'DATA - FAD'!$A$2:$AAA$45000,BC$3,FALSE)*1000000,0)</f>
        <v>0</v>
      </c>
      <c r="BD46" s="190">
        <f>IF($BR46=1,VLOOKUP(BD$20*10000+$A46,'DATA - FAD'!$A$2:$AAA$45000,BD$3,FALSE)*1000000,0)</f>
        <v>0</v>
      </c>
      <c r="BE46" s="190">
        <f>IF($BR46=1,VLOOKUP(BE$20*10000+$A46,'DATA - FAD'!$A$2:$AAA$45000,BE$3,FALSE)*1000000,0)</f>
        <v>0</v>
      </c>
      <c r="BF46" s="190">
        <f>IF($BR46=1,VLOOKUP(BF$20*10000+$A46,'DATA - FAD'!$A$2:$AAA$45000,BF$3,FALSE)*1000000,0)</f>
        <v>0</v>
      </c>
      <c r="BG46" s="190">
        <f>IF($BR46=1,VLOOKUP(BG$20*10000+$A46,'DATA - FAD'!$A$2:$AAA$45000,BG$3,FALSE)*1000000,0)</f>
        <v>-344.00000004097819</v>
      </c>
      <c r="BH46" s="190">
        <f>IF($BR46=1,VLOOKUP(BH$20*10000+$A46,'DATA - FAD'!$A$2:$AAA$45000,BH$3,FALSE)*1000000,0)</f>
        <v>227.04000002704561</v>
      </c>
      <c r="BI46" s="190">
        <f>IF($BR46=1,VLOOKUP(BI$20*10000+$A46,'DATA - FAD'!$A$2:$AAA$45000,BI$3,FALSE)*1000000,0)</f>
        <v>96.320000011473894</v>
      </c>
      <c r="BJ46" s="190">
        <f>IF($BR46=1,VLOOKUP(BJ$20*10000+$A46,'DATA - FAD'!$A$2:$AAA$45000,BJ$3,FALSE)*1000000,0)</f>
        <v>-89.44000001065433</v>
      </c>
      <c r="BK46" s="190">
        <f>IF($BR46=1,VLOOKUP(BK$20*10000+$A46,'DATA - FAD'!$A$2:$AAA$45000,BK$3,FALSE)*1000000,0)</f>
        <v>0</v>
      </c>
      <c r="BL46" s="190">
        <f>IF($BR46=1,VLOOKUP(BL$20*10000+$A46,'DATA - FAD'!$A$2:$AAA$45000,BL$3,FALSE)*1000000,0)</f>
        <v>0</v>
      </c>
      <c r="BM46" s="38">
        <f>IF($BR46=1,VLOOKUP($BS46,data!$A$2:$AAA$45000,BM$3,FALSE),"")</f>
        <v>0</v>
      </c>
      <c r="BO46" s="32" t="s">
        <v>862</v>
      </c>
      <c r="BP46" s="32">
        <f>VLOOKUP(BO46,KEY!$AC$2:$AD$49,2,FALSE)</f>
        <v>22</v>
      </c>
      <c r="BQ46" s="32">
        <v>20</v>
      </c>
      <c r="BR46" s="32">
        <f t="shared" si="44"/>
        <v>1</v>
      </c>
      <c r="BS46" s="56">
        <f>IF($BR46=1,VLOOKUP($BR$20,'CROSSWALK Senate to AUN'!$A$2:$AH$45000,$BP46,FALSE),"")</f>
        <v>110147003</v>
      </c>
      <c r="BT46" s="32"/>
      <c r="BU46" s="32"/>
      <c r="BV46" s="32"/>
      <c r="BW46" s="2"/>
      <c r="BX46" s="118" t="str">
        <f>IF($BR46=1,VLOOKUP($BS46,data!$A$2:$AAA$45000,BX$3,FALSE),"")</f>
        <v>Penns Valley Area SD</v>
      </c>
      <c r="BY46" s="119"/>
      <c r="BZ46" s="120">
        <f>IF($BR46=1,VLOOKUP($BS46,data!$A$2:$AAA$45000,BZ$3,FALSE),"")</f>
        <v>9804438</v>
      </c>
      <c r="CA46" s="120">
        <f>IF($BR46=1,VLOOKUP($BS46,data!$A$2:$AAA$45000,CA$3,FALSE),"")</f>
        <v>500682.59375</v>
      </c>
      <c r="CB46" s="121">
        <f>IF($BR46=1,VLOOKUP($BS46,data!$A$2:$AAA$45000,CB$3,FALSE),"")</f>
        <v>5.3815107345581055</v>
      </c>
      <c r="CC46" s="119"/>
      <c r="CD46" s="122">
        <f>IF($BR46=1,VLOOKUP($BS46,data!$A$2:$AAA$45000,CD$3,FALSE),"")</f>
        <v>7136711</v>
      </c>
      <c r="CE46" s="122">
        <f>IF($BR46=1,VLOOKUP($BS46,data!$A$2:$AAA$45000,CE$3,FALSE),"")</f>
        <v>38769</v>
      </c>
      <c r="CF46" s="123">
        <f>IF($BR46=1,VLOOKUP($BS46,data!$A$2:$AAA$45000,CF$3,FALSE),"")</f>
        <v>0.54620057344436646</v>
      </c>
      <c r="CG46" s="119"/>
      <c r="CH46" s="124">
        <f>IF($BR46=1,VLOOKUP($BS46,data!$A$2:$AAA$45000,CH$3,FALSE),"")</f>
        <v>1475284.58</v>
      </c>
      <c r="CI46" s="124">
        <f>IF($BR46=1,VLOOKUP($BS46,data!$A$2:$AAA$45000,CI$3,FALSE),"")</f>
        <v>427275.59375</v>
      </c>
      <c r="CJ46" s="125">
        <f>IF($BR46=1,VLOOKUP($BS46,data!$A$2:$AAA$45000,CJ$3,FALSE),"")</f>
        <v>40.770221710205078</v>
      </c>
      <c r="CK46" s="124">
        <f>IF($BR46=1,VLOOKUP($BS46,data!$A$2:$AAA$45000,CK$3,FALSE),"")</f>
        <v>0</v>
      </c>
      <c r="CL46" s="124">
        <f>IF($BR46=1,VLOOKUP($BS46,data!$A$2:$AAA$45000,CL$3,FALSE),"")</f>
        <v>0</v>
      </c>
      <c r="CM46" s="124">
        <f>IF($BR46=1,VLOOKUP($BS46,data!$A$2:$AAA$45000,CM$3,FALSE),"")</f>
        <v>1281850.59375</v>
      </c>
      <c r="CN46" s="124">
        <f>IF($BR46=1,VLOOKUP($BS46,data!$A$2:$AAA$45000,CN$3,FALSE),"")</f>
        <v>2628927.25</v>
      </c>
      <c r="CO46" s="119"/>
      <c r="CP46" s="126">
        <f>IF($BR46=1,VLOOKUP($BS46,data!$A$2:$AAA$45000,CP$3,FALSE),"")</f>
        <v>1192442</v>
      </c>
      <c r="CQ46" s="126">
        <f>IF($BR46=1,VLOOKUP($BS46,data!$A$2:$AAA$45000,CQ$3,FALSE),"")</f>
        <v>34638</v>
      </c>
      <c r="CR46" s="127">
        <f>IF($BR46=1,VLOOKUP($BS46,data!$A$2:$AAA$45000,CR$3,FALSE),"")</f>
        <v>3</v>
      </c>
      <c r="CS46" s="119"/>
      <c r="CT46" s="128">
        <f>IF($BR46=1,VLOOKUP($BS46,data!$A$2:$AAA$45000,CT$3,FALSE),"")</f>
        <v>0</v>
      </c>
      <c r="CU46" s="128">
        <f>IF($BR46=1,VLOOKUP($BS46,data!$A$2:$AAA$45000,CU$3,FALSE),"")</f>
        <v>0</v>
      </c>
      <c r="CV46" s="129">
        <f>IF($BR46=1,VLOOKUP($BS46,data!$A$2:$AAA$45000,CV$3,FALSE),"")</f>
        <v>0</v>
      </c>
      <c r="CW46" s="2"/>
    </row>
    <row r="47" spans="1:101" ht="36" customHeight="1" x14ac:dyDescent="0.35">
      <c r="A47" s="46">
        <f>VLOOKUP($BS47,'LIST SD CTC BY AUN'!$A$2:$E$10000,2,FALSE)</f>
        <v>345</v>
      </c>
      <c r="B47" s="46"/>
      <c r="C47" s="190">
        <f>IF($BR47=1,VLOOKUP(C$20*10000+$A47,'DATA - FAD'!$A$2:$AAA$45000,C$3,FALSE)*1000000,0)</f>
        <v>219463.7656211853</v>
      </c>
      <c r="D47" s="190">
        <f>IF($BR47=1,VLOOKUP(D$20*10000+$A47,'DATA - FAD'!$A$2:$AAA$45000,D$3,FALSE)*1000000,0)</f>
        <v>19031.818956136703</v>
      </c>
      <c r="E47" s="190">
        <f>IF($BR47=1,VLOOKUP(E$20*10000+$A47,'DATA - FAD'!$A$2:$AAA$45000,E$3,FALSE)*1000000,0)</f>
        <v>58047.331869602203</v>
      </c>
      <c r="F47" s="190">
        <f>IF($BR47=1,VLOOKUP(F$20*10000+$A47,'DATA - FAD'!$A$2:$AAA$45000,F$3,FALSE)*1000000,0)</f>
        <v>105211.39949560165</v>
      </c>
      <c r="G47" s="190">
        <f>IF($BR47=1,VLOOKUP(G$20*10000+$A47,'DATA - FAD'!$A$2:$AAA$45000,G$3,FALSE)*1000000,0)</f>
        <v>-37.410001823445782</v>
      </c>
      <c r="H47" s="190">
        <f>IF($BR47=1,VLOOKUP(H$20*10000+$A47,'DATA - FAD'!$A$2:$AAA$45000,H$3,FALSE)*1000000,0)</f>
        <v>224373.34060668945</v>
      </c>
      <c r="I47" s="190">
        <f>IF($BR47=1,VLOOKUP(I$20*10000+$A47,'DATA - FAD'!$A$2:$AAA$45000,I$3,FALSE)*1000000,0)</f>
        <v>309498.81672859192</v>
      </c>
      <c r="J47" s="190">
        <f>IF($BR47=1,VLOOKUP(J$20*10000+$A47,'DATA - FAD'!$A$2:$AAA$45000,J$3,FALSE)*1000000,0)</f>
        <v>732286.39364242554</v>
      </c>
      <c r="K47" s="190">
        <f>IF($BR47=1,VLOOKUP(K$20*10000+$A47,'DATA - FAD'!$A$2:$AAA$45000,K$3,FALSE)*1000000,0)</f>
        <v>852490.66352844238</v>
      </c>
      <c r="L47" s="190">
        <f>IF($BR47=1,VLOOKUP(L$20*10000+$A47,'DATA - FAD'!$A$2:$AAA$45000,L$3,FALSE)*1000000,0)</f>
        <v>727722.04875946045</v>
      </c>
      <c r="M47" s="38">
        <f>IF($BR47=1,VLOOKUP($BS47,data!$A$2:$AAA$45000,M$3,FALSE),"")</f>
        <v>722514.625</v>
      </c>
      <c r="N47" s="46"/>
      <c r="P47" s="190">
        <f>IF($BR47=1,VLOOKUP(P$20*10000+$A47,'DATA - FAD'!$A$2:$AAA$45000,P$3,FALSE)*1000000,0)</f>
        <v>146633.99755954742</v>
      </c>
      <c r="Q47" s="190">
        <f>IF($BR47=1,VLOOKUP(Q$20*10000+$A47,'DATA - FAD'!$A$2:$AAA$45000,Q$3,FALSE)*1000000,0)</f>
        <v>42739.998549222946</v>
      </c>
      <c r="R47" s="190">
        <f>IF($BR47=1,VLOOKUP(R$20*10000+$A47,'DATA - FAD'!$A$2:$AAA$45000,R$3,FALSE)*1000000,0)</f>
        <v>39742.499589920044</v>
      </c>
      <c r="S47" s="190">
        <f>IF($BR47=1,VLOOKUP(S$20*10000+$A47,'DATA - FAD'!$A$2:$AAA$45000,S$3,FALSE)*1000000,0)</f>
        <v>72057.001292705536</v>
      </c>
      <c r="T47" s="190">
        <f>IF($BR47=1,VLOOKUP(T$20*10000+$A47,'DATA - FAD'!$A$2:$AAA$45000,T$3,FALSE)*1000000,0)</f>
        <v>-3.9999999899009708</v>
      </c>
      <c r="U47" s="190">
        <f>IF($BR47=1,VLOOKUP(U$20*10000+$A47,'DATA - FAD'!$A$2:$AAA$45000,U$3,FALSE)*1000000,0)</f>
        <v>161122.50089645386</v>
      </c>
      <c r="V47" s="190">
        <f>IF($BR47=1,VLOOKUP(V$20*10000+$A47,'DATA - FAD'!$A$2:$AAA$45000,V$3,FALSE)*1000000,0)</f>
        <v>261381.50691986084</v>
      </c>
      <c r="W47" s="190">
        <f>IF($BR47=1,VLOOKUP(W$20*10000+$A47,'DATA - FAD'!$A$2:$AAA$45000,W$3,FALSE)*1000000,0)</f>
        <v>673647.52292633057</v>
      </c>
      <c r="X47" s="190">
        <f>IF($BR47=1,VLOOKUP(X$20*10000+$A47,'DATA - FAD'!$A$2:$AAA$45000,X$3,FALSE)*1000000,0)</f>
        <v>137632.99584388733</v>
      </c>
      <c r="Y47" s="190">
        <f>IF($BR47=1,VLOOKUP(Y$20*10000+$A47,'DATA - FAD'!$A$2:$AAA$45000,Y$3,FALSE)*1000000,0)</f>
        <v>69991.998374462128</v>
      </c>
      <c r="Z47" s="38">
        <f>IF($BR47=1,VLOOKUP($BS47,data!$A$2:$AAA$45000,Z$3,FALSE),"")</f>
        <v>44608</v>
      </c>
      <c r="AA47" s="185"/>
      <c r="AB47" s="185"/>
      <c r="AC47" s="190">
        <f>IF($BR47=1,VLOOKUP(AC$20*10000+$A47,'DATA - FAD'!$A$2:$AAA$45000,AC$3,FALSE)*1000000,0)</f>
        <v>61909.999698400497</v>
      </c>
      <c r="AD47" s="190">
        <f>IF($BR47=1,VLOOKUP(AD$20*10000+$A47,'DATA - FAD'!$A$2:$AAA$45000,AD$3,FALSE)*1000000,0)</f>
        <v>-30954.999849200249</v>
      </c>
      <c r="AE47" s="190">
        <f>IF($BR47=1,VLOOKUP(AE$20*10000+$A47,'DATA - FAD'!$A$2:$AAA$45000,AE$3,FALSE)*1000000,0)</f>
        <v>0</v>
      </c>
      <c r="AF47" s="190">
        <f>IF($BR47=1,VLOOKUP(AF$20*10000+$A47,'DATA - FAD'!$A$2:$AAA$45000,AF$3,FALSE)*1000000,0)</f>
        <v>0</v>
      </c>
      <c r="AG47" s="190">
        <f>IF($BR47=1,VLOOKUP(AG$20*10000+$A47,'DATA - FAD'!$A$2:$AAA$45000,AG$3,FALSE)*1000000,0)</f>
        <v>0</v>
      </c>
      <c r="AH47" s="190">
        <f>IF($BR47=1,VLOOKUP(AH$20*10000+$A47,'DATA - FAD'!$A$2:$AAA$45000,AH$3,FALSE)*1000000,0)</f>
        <v>0</v>
      </c>
      <c r="AI47" s="190">
        <f>IF($BR47=1,VLOOKUP(AI$20*10000+$A47,'DATA - FAD'!$A$2:$AAA$45000,AI$3,FALSE)*1000000,0)</f>
        <v>0</v>
      </c>
      <c r="AJ47" s="190">
        <f>IF($BR47=1,VLOOKUP(AJ$20*10000+$A47,'DATA - FAD'!$A$2:$AAA$45000,AJ$3,FALSE)*1000000,0)</f>
        <v>0</v>
      </c>
      <c r="AK47" s="190">
        <f>IF($BR47=1,VLOOKUP(AK$20*10000+$A47,'DATA - FAD'!$A$2:$AAA$45000,AK$3,FALSE)*1000000,0)</f>
        <v>629394.59085464478</v>
      </c>
      <c r="AL47" s="190">
        <f>IF($BR47=1,VLOOKUP(AL$20*10000+$A47,'DATA - FAD'!$A$2:$AAA$45000,AL$3,FALSE)*1000000,0)</f>
        <v>643478.03592681885</v>
      </c>
      <c r="AM47" s="38">
        <f>IF($BR47=1,VLOOKUP($BS47,data!$A$2:$AAA$45000,AM$3,FALSE),"")</f>
        <v>643624.625</v>
      </c>
      <c r="AN47" s="185"/>
      <c r="AO47" s="185"/>
      <c r="AP47" s="190">
        <f>IF($BR47=1,VLOOKUP(AP$20*10000+$A47,'DATA - FAD'!$A$2:$AAA$45000,AP$3,FALSE)*1000000,0)</f>
        <v>10919.77022588253</v>
      </c>
      <c r="AQ47" s="190">
        <f>IF($BR47=1,VLOOKUP(AQ$20*10000+$A47,'DATA - FAD'!$A$2:$AAA$45000,AQ$3,FALSE)*1000000,0)</f>
        <v>7246.8197904527187</v>
      </c>
      <c r="AR47" s="190">
        <f>IF($BR47=1,VLOOKUP(AR$20*10000+$A47,'DATA - FAD'!$A$2:$AAA$45000,AR$3,FALSE)*1000000,0)</f>
        <v>18304.83041703701</v>
      </c>
      <c r="AS47" s="190">
        <f>IF($BR47=1,VLOOKUP(AS$20*10000+$A47,'DATA - FAD'!$A$2:$AAA$45000,AS$3,FALSE)*1000000,0)</f>
        <v>33154.398202896118</v>
      </c>
      <c r="AT47" s="190">
        <f>IF($BR47=1,VLOOKUP(AT$20*10000+$A47,'DATA - FAD'!$A$2:$AAA$45000,AT$3,FALSE)*1000000,0)</f>
        <v>-33.410000469302759</v>
      </c>
      <c r="AU47" s="190">
        <f>IF($BR47=1,VLOOKUP(AU$20*10000+$A47,'DATA - FAD'!$A$2:$AAA$45000,AU$3,FALSE)*1000000,0)</f>
        <v>63250.847160816193</v>
      </c>
      <c r="AV47" s="190">
        <f>IF($BR47=1,VLOOKUP(AV$20*10000+$A47,'DATA - FAD'!$A$2:$AAA$45000,AV$3,FALSE)*1000000,0)</f>
        <v>48117.320984601974</v>
      </c>
      <c r="AW47" s="190">
        <f>IF($BR47=1,VLOOKUP(AW$20*10000+$A47,'DATA - FAD'!$A$2:$AAA$45000,AW$3,FALSE)*1000000,0)</f>
        <v>58638.859540224075</v>
      </c>
      <c r="AX47" s="190">
        <f>IF($BR47=1,VLOOKUP(AX$20*10000+$A47,'DATA - FAD'!$A$2:$AAA$45000,AX$3,FALSE)*1000000,0)</f>
        <v>85463.099181652069</v>
      </c>
      <c r="AY47" s="190">
        <f>IF($BR47=1,VLOOKUP(AY$20*10000+$A47,'DATA - FAD'!$A$2:$AAA$45000,AY$3,FALSE)*1000000,0)</f>
        <v>14251.99955701828</v>
      </c>
      <c r="AZ47" s="38">
        <f>IF($BR47=1,VLOOKUP($BS47,data!$A$2:$AAA$45000,AZ$3,FALSE),"")</f>
        <v>34282</v>
      </c>
      <c r="BC47" s="190">
        <f>IF($BR47=1,VLOOKUP(BC$20*10000+$A47,'DATA - FAD'!$A$2:$AAA$45000,BC$3,FALSE)*1000000,0)</f>
        <v>0</v>
      </c>
      <c r="BD47" s="190">
        <f>IF($BR47=1,VLOOKUP(BD$20*10000+$A47,'DATA - FAD'!$A$2:$AAA$45000,BD$3,FALSE)*1000000,0)</f>
        <v>0</v>
      </c>
      <c r="BE47" s="190">
        <f>IF($BR47=1,VLOOKUP(BE$20*10000+$A47,'DATA - FAD'!$A$2:$AAA$45000,BE$3,FALSE)*1000000,0)</f>
        <v>0</v>
      </c>
      <c r="BF47" s="190">
        <f>IF($BR47=1,VLOOKUP(BF$20*10000+$A47,'DATA - FAD'!$A$2:$AAA$45000,BF$3,FALSE)*1000000,0)</f>
        <v>0</v>
      </c>
      <c r="BG47" s="190">
        <f>IF($BR47=1,VLOOKUP(BG$20*10000+$A47,'DATA - FAD'!$A$2:$AAA$45000,BG$3,FALSE)*1000000,0)</f>
        <v>0</v>
      </c>
      <c r="BH47" s="190">
        <f>IF($BR47=1,VLOOKUP(BH$20*10000+$A47,'DATA - FAD'!$A$2:$AAA$45000,BH$3,FALSE)*1000000,0)</f>
        <v>0</v>
      </c>
      <c r="BI47" s="190">
        <f>IF($BR47=1,VLOOKUP(BI$20*10000+$A47,'DATA - FAD'!$A$2:$AAA$45000,BI$3,FALSE)*1000000,0)</f>
        <v>0</v>
      </c>
      <c r="BJ47" s="190">
        <f>IF($BR47=1,VLOOKUP(BJ$20*10000+$A47,'DATA - FAD'!$A$2:$AAA$45000,BJ$3,FALSE)*1000000,0)</f>
        <v>0</v>
      </c>
      <c r="BK47" s="190">
        <f>IF($BR47=1,VLOOKUP(BK$20*10000+$A47,'DATA - FAD'!$A$2:$AAA$45000,BK$3,FALSE)*1000000,0)</f>
        <v>0</v>
      </c>
      <c r="BL47" s="190">
        <f>IF($BR47=1,VLOOKUP(BL$20*10000+$A47,'DATA - FAD'!$A$2:$AAA$45000,BL$3,FALSE)*1000000,0)</f>
        <v>0</v>
      </c>
      <c r="BM47" s="38">
        <f>IF($BR47=1,VLOOKUP($BS47,data!$A$2:$AAA$45000,BM$3,FALSE),"")</f>
        <v>0</v>
      </c>
      <c r="BO47" s="32" t="s">
        <v>863</v>
      </c>
      <c r="BP47" s="32">
        <f>VLOOKUP(BO47,KEY!$AC$2:$AD$49,2,FALSE)</f>
        <v>23</v>
      </c>
      <c r="BQ47" s="32">
        <v>21</v>
      </c>
      <c r="BR47" s="32">
        <f t="shared" si="44"/>
        <v>1</v>
      </c>
      <c r="BS47" s="56">
        <f>IF($BR47=1,VLOOKUP($BR$20,'CROSSWALK Senate to AUN'!$A$2:$AH$45000,$BP47,FALSE),"")</f>
        <v>109426303</v>
      </c>
      <c r="BT47" s="32"/>
      <c r="BU47" s="32"/>
      <c r="BV47" s="32"/>
      <c r="BW47" s="2"/>
      <c r="BX47" s="31" t="str">
        <f>IF($BR47=1,VLOOKUP($BS47,data!$A$2:$AAA$45000,BX$3,FALSE),"")</f>
        <v>Port Allegany SD</v>
      </c>
      <c r="BY47" s="2"/>
      <c r="BZ47" s="4">
        <f>IF($BR47=1,VLOOKUP($BS47,data!$A$2:$AAA$45000,BZ$3,FALSE),"")</f>
        <v>11964162</v>
      </c>
      <c r="CA47" s="4">
        <f>IF($BR47=1,VLOOKUP($BS47,data!$A$2:$AAA$45000,CA$3,FALSE),"")</f>
        <v>722514.625</v>
      </c>
      <c r="CB47" s="79">
        <f>IF($BR47=1,VLOOKUP($BS47,data!$A$2:$AAA$45000,CB$3,FALSE),"")</f>
        <v>6.4271245002746582</v>
      </c>
      <c r="CC47" s="2"/>
      <c r="CD47" s="25">
        <f>IF($BR47=1,VLOOKUP($BS47,data!$A$2:$AAA$45000,CD$3,FALSE),"")</f>
        <v>8763797</v>
      </c>
      <c r="CE47" s="25">
        <f>IF($BR47=1,VLOOKUP($BS47,data!$A$2:$AAA$45000,CE$3,FALSE),"")</f>
        <v>44608</v>
      </c>
      <c r="CF47" s="68">
        <f>IF($BR47=1,VLOOKUP($BS47,data!$A$2:$AAA$45000,CF$3,FALSE),"")</f>
        <v>0.51160722970962524</v>
      </c>
      <c r="CG47" s="2"/>
      <c r="CH47" s="26">
        <f>IF($BR47=1,VLOOKUP($BS47,data!$A$2:$AAA$45000,CH$3,FALSE),"")</f>
        <v>2128601.23</v>
      </c>
      <c r="CI47" s="26">
        <f>IF($BR47=1,VLOOKUP($BS47,data!$A$2:$AAA$45000,CI$3,FALSE),"")</f>
        <v>643624.625</v>
      </c>
      <c r="CJ47" s="27">
        <f>IF($BR47=1,VLOOKUP($BS47,data!$A$2:$AAA$45000,CJ$3,FALSE),"")</f>
        <v>43.3424072265625</v>
      </c>
      <c r="CK47" s="26">
        <f>IF($BR47=1,VLOOKUP($BS47,data!$A$2:$AAA$45000,CK$3,FALSE),"")</f>
        <v>0</v>
      </c>
      <c r="CL47" s="26">
        <f>IF($BR47=1,VLOOKUP($BS47,data!$A$2:$AAA$45000,CL$3,FALSE),"")</f>
        <v>0</v>
      </c>
      <c r="CM47" s="26">
        <f>IF($BR47=1,VLOOKUP($BS47,data!$A$2:$AAA$45000,CM$3,FALSE),"")</f>
        <v>1916497.25</v>
      </c>
      <c r="CN47" s="26">
        <f>IF($BR47=1,VLOOKUP($BS47,data!$A$2:$AAA$45000,CN$3,FALSE),"")</f>
        <v>3974485</v>
      </c>
      <c r="CO47" s="2"/>
      <c r="CP47" s="35">
        <f>IF($BR47=1,VLOOKUP($BS47,data!$A$2:$AAA$45000,CP$3,FALSE),"")</f>
        <v>1071764</v>
      </c>
      <c r="CQ47" s="35">
        <f>IF($BR47=1,VLOOKUP($BS47,data!$A$2:$AAA$45000,CQ$3,FALSE),"")</f>
        <v>34282</v>
      </c>
      <c r="CR47" s="36">
        <f>IF($BR47=1,VLOOKUP($BS47,data!$A$2:$AAA$45000,CR$3,FALSE),"")</f>
        <v>3.3000000000000003</v>
      </c>
      <c r="CS47" s="2"/>
      <c r="CT47" s="71">
        <f>IF($BR47=1,VLOOKUP($BS47,data!$A$2:$AAA$45000,CT$3,FALSE),"")</f>
        <v>0</v>
      </c>
      <c r="CU47" s="71">
        <f>IF($BR47=1,VLOOKUP($BS47,data!$A$2:$AAA$45000,CU$3,FALSE),"")</f>
        <v>0</v>
      </c>
      <c r="CV47" s="70">
        <f>IF($BR47=1,VLOOKUP($BS47,data!$A$2:$AAA$45000,CV$3,FALSE),"")</f>
        <v>0</v>
      </c>
      <c r="CW47" s="2"/>
    </row>
    <row r="48" spans="1:101" ht="36" customHeight="1" x14ac:dyDescent="0.35">
      <c r="A48" s="46">
        <f>VLOOKUP($BS48,'LIST SD CTC BY AUN'!$A$2:$E$10000,2,FALSE)</f>
        <v>360</v>
      </c>
      <c r="B48" s="46"/>
      <c r="C48" s="190">
        <f>IF($BR48=1,VLOOKUP(C$20*10000+$A48,'DATA - FAD'!$A$2:$AAA$45000,C$3,FALSE)*1000000,0)</f>
        <v>183060.10961532593</v>
      </c>
      <c r="D48" s="190">
        <f>IF($BR48=1,VLOOKUP(D$20*10000+$A48,'DATA - FAD'!$A$2:$AAA$45000,D$3,FALSE)*1000000,0)</f>
        <v>-20238.449797034264</v>
      </c>
      <c r="E48" s="190">
        <f>IF($BR48=1,VLOOKUP(E$20*10000+$A48,'DATA - FAD'!$A$2:$AAA$45000,E$3,FALSE)*1000000,0)</f>
        <v>33750.139176845551</v>
      </c>
      <c r="F48" s="190">
        <f>IF($BR48=1,VLOOKUP(F$20*10000+$A48,'DATA - FAD'!$A$2:$AAA$45000,F$3,FALSE)*1000000,0)</f>
        <v>72605.550289154053</v>
      </c>
      <c r="G48" s="190">
        <f>IF($BR48=1,VLOOKUP(G$20*10000+$A48,'DATA - FAD'!$A$2:$AAA$45000,G$3,FALSE)*1000000,0)</f>
        <v>-27.210000553168356</v>
      </c>
      <c r="H48" s="190">
        <f>IF($BR48=1,VLOOKUP(H$20*10000+$A48,'DATA - FAD'!$A$2:$AAA$45000,H$3,FALSE)*1000000,0)</f>
        <v>153885.06650924683</v>
      </c>
      <c r="I48" s="190">
        <f>IF($BR48=1,VLOOKUP(I$20*10000+$A48,'DATA - FAD'!$A$2:$AAA$45000,I$3,FALSE)*1000000,0)</f>
        <v>254877.89511680603</v>
      </c>
      <c r="J48" s="190">
        <f>IF($BR48=1,VLOOKUP(J$20*10000+$A48,'DATA - FAD'!$A$2:$AAA$45000,J$3,FALSE)*1000000,0)</f>
        <v>278836.30990982056</v>
      </c>
      <c r="K48" s="190">
        <f>IF($BR48=1,VLOOKUP(K$20*10000+$A48,'DATA - FAD'!$A$2:$AAA$45000,K$3,FALSE)*1000000,0)</f>
        <v>276396.21496200562</v>
      </c>
      <c r="L48" s="190">
        <f>IF($BR48=1,VLOOKUP(L$20*10000+$A48,'DATA - FAD'!$A$2:$AAA$45000,L$3,FALSE)*1000000,0)</f>
        <v>217440.33694267273</v>
      </c>
      <c r="M48" s="38">
        <f>IF($BR48=1,VLOOKUP($BS48,data!$A$2:$AAA$45000,M$3,FALSE),"")</f>
        <v>204533.75</v>
      </c>
      <c r="N48" s="46"/>
      <c r="P48" s="190">
        <f>IF($BR48=1,VLOOKUP(P$20*10000+$A48,'DATA - FAD'!$A$2:$AAA$45000,P$3,FALSE)*1000000,0)</f>
        <v>111906.498670578</v>
      </c>
      <c r="Q48" s="190">
        <f>IF($BR48=1,VLOOKUP(Q$20*10000+$A48,'DATA - FAD'!$A$2:$AAA$45000,Q$3,FALSE)*1000000,0)</f>
        <v>-5299.9998442828655</v>
      </c>
      <c r="R48" s="190">
        <f>IF($BR48=1,VLOOKUP(R$20*10000+$A48,'DATA - FAD'!$A$2:$AAA$45000,R$3,FALSE)*1000000,0)</f>
        <v>31004.000455141068</v>
      </c>
      <c r="S48" s="190">
        <f>IF($BR48=1,VLOOKUP(S$20*10000+$A48,'DATA - FAD'!$A$2:$AAA$45000,S$3,FALSE)*1000000,0)</f>
        <v>62540.501356124878</v>
      </c>
      <c r="T48" s="190">
        <f>IF($BR48=1,VLOOKUP(T$20*10000+$A48,'DATA - FAD'!$A$2:$AAA$45000,T$3,FALSE)*1000000,0)</f>
        <v>-3.0000001061125658</v>
      </c>
      <c r="U48" s="190">
        <f>IF($BR48=1,VLOOKUP(U$20*10000+$A48,'DATA - FAD'!$A$2:$AAA$45000,U$3,FALSE)*1000000,0)</f>
        <v>119084.49977636337</v>
      </c>
      <c r="V48" s="190">
        <f>IF($BR48=1,VLOOKUP(V$20*10000+$A48,'DATA - FAD'!$A$2:$AAA$45000,V$3,FALSE)*1000000,0)</f>
        <v>204086.49742603302</v>
      </c>
      <c r="W48" s="190">
        <f>IF($BR48=1,VLOOKUP(W$20*10000+$A48,'DATA - FAD'!$A$2:$AAA$45000,W$3,FALSE)*1000000,0)</f>
        <v>234909.99639034271</v>
      </c>
      <c r="X48" s="190">
        <f>IF($BR48=1,VLOOKUP(X$20*10000+$A48,'DATA - FAD'!$A$2:$AAA$45000,X$3,FALSE)*1000000,0)</f>
        <v>102894.00070905685</v>
      </c>
      <c r="Y48" s="190">
        <f>IF($BR48=1,VLOOKUP(Y$20*10000+$A48,'DATA - FAD'!$A$2:$AAA$45000,Y$3,FALSE)*1000000,0)</f>
        <v>54253.999143838882</v>
      </c>
      <c r="Z48" s="38">
        <f>IF($BR48=1,VLOOKUP($BS48,data!$A$2:$AAA$45000,Z$3,FALSE),"")</f>
        <v>41915</v>
      </c>
      <c r="AA48" s="185"/>
      <c r="AB48" s="185"/>
      <c r="AC48" s="190">
        <f>IF($BR48=1,VLOOKUP(AC$20*10000+$A48,'DATA - FAD'!$A$2:$AAA$45000,AC$3,FALSE)*1000000,0)</f>
        <v>54979.998618364334</v>
      </c>
      <c r="AD48" s="190">
        <f>IF($BR48=1,VLOOKUP(AD$20*10000+$A48,'DATA - FAD'!$A$2:$AAA$45000,AD$3,FALSE)*1000000,0)</f>
        <v>-27489.999309182167</v>
      </c>
      <c r="AE48" s="190">
        <f>IF($BR48=1,VLOOKUP(AE$20*10000+$A48,'DATA - FAD'!$A$2:$AAA$45000,AE$3,FALSE)*1000000,0)</f>
        <v>0</v>
      </c>
      <c r="AF48" s="190">
        <f>IF($BR48=1,VLOOKUP(AF$20*10000+$A48,'DATA - FAD'!$A$2:$AAA$45000,AF$3,FALSE)*1000000,0)</f>
        <v>0</v>
      </c>
      <c r="AG48" s="190">
        <f>IF($BR48=1,VLOOKUP(AG$20*10000+$A48,'DATA - FAD'!$A$2:$AAA$45000,AG$3,FALSE)*1000000,0)</f>
        <v>0</v>
      </c>
      <c r="AH48" s="190">
        <f>IF($BR48=1,VLOOKUP(AH$20*10000+$A48,'DATA - FAD'!$A$2:$AAA$45000,AH$3,FALSE)*1000000,0)</f>
        <v>0</v>
      </c>
      <c r="AI48" s="190">
        <f>IF($BR48=1,VLOOKUP(AI$20*10000+$A48,'DATA - FAD'!$A$2:$AAA$45000,AI$3,FALSE)*1000000,0)</f>
        <v>0</v>
      </c>
      <c r="AJ48" s="190">
        <f>IF($BR48=1,VLOOKUP(AJ$20*10000+$A48,'DATA - FAD'!$A$2:$AAA$45000,AJ$3,FALSE)*1000000,0)</f>
        <v>0</v>
      </c>
      <c r="AK48" s="190">
        <f>IF($BR48=1,VLOOKUP(AK$20*10000+$A48,'DATA - FAD'!$A$2:$AAA$45000,AK$3,FALSE)*1000000,0)</f>
        <v>134764.6564245224</v>
      </c>
      <c r="AL48" s="190">
        <f>IF($BR48=1,VLOOKUP(AL$20*10000+$A48,'DATA - FAD'!$A$2:$AAA$45000,AL$3,FALSE)*1000000,0)</f>
        <v>134694.33784484863</v>
      </c>
      <c r="AM48" s="38">
        <f>IF($BR48=1,VLOOKUP($BS48,data!$A$2:$AAA$45000,AM$3,FALSE),"")</f>
        <v>134725.75</v>
      </c>
      <c r="AN48" s="185"/>
      <c r="AO48" s="185"/>
      <c r="AP48" s="190">
        <f>IF($BR48=1,VLOOKUP(AP$20*10000+$A48,'DATA - FAD'!$A$2:$AAA$45000,AP$3,FALSE)*1000000,0)</f>
        <v>16173.619776964188</v>
      </c>
      <c r="AQ48" s="190">
        <f>IF($BR48=1,VLOOKUP(AQ$20*10000+$A48,'DATA - FAD'!$A$2:$AAA$45000,AQ$3,FALSE)*1000000,0)</f>
        <v>12551.549822092056</v>
      </c>
      <c r="AR48" s="190">
        <f>IF($BR48=1,VLOOKUP(AR$20*10000+$A48,'DATA - FAD'!$A$2:$AAA$45000,AR$3,FALSE)*1000000,0)</f>
        <v>2746.1398858577013</v>
      </c>
      <c r="AS48" s="190">
        <f>IF($BR48=1,VLOOKUP(AS$20*10000+$A48,'DATA - FAD'!$A$2:$AAA$45000,AS$3,FALSE)*1000000,0)</f>
        <v>10065.049864351749</v>
      </c>
      <c r="AT48" s="190">
        <f>IF($BR48=1,VLOOKUP(AT$20*10000+$A48,'DATA - FAD'!$A$2:$AAA$45000,AT$3,FALSE)*1000000,0)</f>
        <v>-24.209999537561089</v>
      </c>
      <c r="AU48" s="190">
        <f>IF($BR48=1,VLOOKUP(AU$20*10000+$A48,'DATA - FAD'!$A$2:$AAA$45000,AU$3,FALSE)*1000000,0)</f>
        <v>37964.560091495514</v>
      </c>
      <c r="AV48" s="190">
        <f>IF($BR48=1,VLOOKUP(AV$20*10000+$A48,'DATA - FAD'!$A$2:$AAA$45000,AV$3,FALSE)*1000000,0)</f>
        <v>44344.708323478699</v>
      </c>
      <c r="AW48" s="190">
        <f>IF($BR48=1,VLOOKUP(AW$20*10000+$A48,'DATA - FAD'!$A$2:$AAA$45000,AW$3,FALSE)*1000000,0)</f>
        <v>34515.820443630219</v>
      </c>
      <c r="AX48" s="190">
        <f>IF($BR48=1,VLOOKUP(AX$20*10000+$A48,'DATA - FAD'!$A$2:$AAA$45000,AX$3,FALSE)*1000000,0)</f>
        <v>53306.758403778076</v>
      </c>
      <c r="AY48" s="190">
        <f>IF($BR48=1,VLOOKUP(AY$20*10000+$A48,'DATA - FAD'!$A$2:$AAA$45000,AY$3,FALSE)*1000000,0)</f>
        <v>21017.000079154968</v>
      </c>
      <c r="AZ48" s="38">
        <f>IF($BR48=1,VLOOKUP($BS48,data!$A$2:$AAA$45000,AZ$3,FALSE),"")</f>
        <v>35191</v>
      </c>
      <c r="BC48" s="190">
        <f>IF($BR48=1,VLOOKUP(BC$20*10000+$A48,'DATA - FAD'!$A$2:$AAA$45000,BC$3,FALSE)*1000000,0)</f>
        <v>0</v>
      </c>
      <c r="BD48" s="190">
        <f>IF($BR48=1,VLOOKUP(BD$20*10000+$A48,'DATA - FAD'!$A$2:$AAA$45000,BD$3,FALSE)*1000000,0)</f>
        <v>0</v>
      </c>
      <c r="BE48" s="190">
        <f>IF($BR48=1,VLOOKUP(BE$20*10000+$A48,'DATA - FAD'!$A$2:$AAA$45000,BE$3,FALSE)*1000000,0)</f>
        <v>0</v>
      </c>
      <c r="BF48" s="190">
        <f>IF($BR48=1,VLOOKUP(BF$20*10000+$A48,'DATA - FAD'!$A$2:$AAA$45000,BF$3,FALSE)*1000000,0)</f>
        <v>0</v>
      </c>
      <c r="BG48" s="190">
        <f>IF($BR48=1,VLOOKUP(BG$20*10000+$A48,'DATA - FAD'!$A$2:$AAA$45000,BG$3,FALSE)*1000000,0)</f>
        <v>0</v>
      </c>
      <c r="BH48" s="190">
        <f>IF($BR48=1,VLOOKUP(BH$20*10000+$A48,'DATA - FAD'!$A$2:$AAA$45000,BH$3,FALSE)*1000000,0)</f>
        <v>-3164.0001107007265</v>
      </c>
      <c r="BI48" s="190">
        <f>IF($BR48=1,VLOOKUP(BI$20*10000+$A48,'DATA - FAD'!$A$2:$AAA$45000,BI$3,FALSE)*1000000,0)</f>
        <v>6446.6898329555988</v>
      </c>
      <c r="BJ48" s="190">
        <f>IF($BR48=1,VLOOKUP(BJ$20*10000+$A48,'DATA - FAD'!$A$2:$AAA$45000,BJ$3,FALSE)*1000000,0)</f>
        <v>9410.499595105648</v>
      </c>
      <c r="BK48" s="190">
        <f>IF($BR48=1,VLOOKUP(BK$20*10000+$A48,'DATA - FAD'!$A$2:$AAA$45000,BK$3,FALSE)*1000000,0)</f>
        <v>-14569.190330803394</v>
      </c>
      <c r="BL48" s="190">
        <f>IF($BR48=1,VLOOKUP(BL$20*10000+$A48,'DATA - FAD'!$A$2:$AAA$45000,BL$3,FALSE)*1000000,0)</f>
        <v>7474.999874830246</v>
      </c>
      <c r="BM48" s="38">
        <f>IF($BR48=1,VLOOKUP($BS48,data!$A$2:$AAA$45000,BM$3,FALSE),"")</f>
        <v>-7298</v>
      </c>
      <c r="BO48" s="32" t="s">
        <v>864</v>
      </c>
      <c r="BP48" s="32">
        <f>VLOOKUP(BO48,KEY!$AC$2:$AD$49,2,FALSE)</f>
        <v>24</v>
      </c>
      <c r="BQ48" s="32">
        <v>22</v>
      </c>
      <c r="BR48" s="32">
        <f t="shared" si="44"/>
        <v>1</v>
      </c>
      <c r="BS48" s="56">
        <f>IF($BR48=1,VLOOKUP($BR$20,'CROSSWALK Senate to AUN'!$A$2:$AH$45000,$BP48,FALSE),"")</f>
        <v>109246003</v>
      </c>
      <c r="BT48" s="32"/>
      <c r="BU48" s="32"/>
      <c r="BV48" s="32"/>
      <c r="BW48" s="2"/>
      <c r="BX48" s="118" t="str">
        <f>IF($BR48=1,VLOOKUP($BS48,data!$A$2:$AAA$45000,BX$3,FALSE),"")</f>
        <v>Ridgway Area SD</v>
      </c>
      <c r="BY48" s="119"/>
      <c r="BZ48" s="120">
        <f>IF($BR48=1,VLOOKUP($BS48,data!$A$2:$AAA$45000,BZ$3,FALSE),"")</f>
        <v>7406999</v>
      </c>
      <c r="CA48" s="120">
        <f>IF($BR48=1,VLOOKUP($BS48,data!$A$2:$AAA$45000,CA$3,FALSE),"")</f>
        <v>204533.75</v>
      </c>
      <c r="CB48" s="121">
        <f>IF($BR48=1,VLOOKUP($BS48,data!$A$2:$AAA$45000,CB$3,FALSE),"")</f>
        <v>2.8397743701934814</v>
      </c>
      <c r="CC48" s="119"/>
      <c r="CD48" s="122">
        <f>IF($BR48=1,VLOOKUP($BS48,data!$A$2:$AAA$45000,CD$3,FALSE),"")</f>
        <v>5951938</v>
      </c>
      <c r="CE48" s="122">
        <f>IF($BR48=1,VLOOKUP($BS48,data!$A$2:$AAA$45000,CE$3,FALSE),"")</f>
        <v>41915</v>
      </c>
      <c r="CF48" s="123">
        <f>IF($BR48=1,VLOOKUP($BS48,data!$A$2:$AAA$45000,CF$3,FALSE),"")</f>
        <v>0.70921891927719116</v>
      </c>
      <c r="CG48" s="119"/>
      <c r="CH48" s="124">
        <f>IF($BR48=1,VLOOKUP($BS48,data!$A$2:$AAA$45000,CH$3,FALSE),"")</f>
        <v>563445.76000000001</v>
      </c>
      <c r="CI48" s="124">
        <f>IF($BR48=1,VLOOKUP($BS48,data!$A$2:$AAA$45000,CI$3,FALSE),"")</f>
        <v>134725.75</v>
      </c>
      <c r="CJ48" s="125">
        <f>IF($BR48=1,VLOOKUP($BS48,data!$A$2:$AAA$45000,CJ$3,FALSE),"")</f>
        <v>31.425113677978516</v>
      </c>
      <c r="CK48" s="124">
        <f>IF($BR48=1,VLOOKUP($BS48,data!$A$2:$AAA$45000,CK$3,FALSE),"")</f>
        <v>0</v>
      </c>
      <c r="CL48" s="124">
        <f>IF($BR48=1,VLOOKUP($BS48,data!$A$2:$AAA$45000,CL$3,FALSE),"")</f>
        <v>0</v>
      </c>
      <c r="CM48" s="124">
        <f>IF($BR48=1,VLOOKUP($BS48,data!$A$2:$AAA$45000,CM$3,FALSE),"")</f>
        <v>404184.75</v>
      </c>
      <c r="CN48" s="124">
        <f>IF($BR48=1,VLOOKUP($BS48,data!$A$2:$AAA$45000,CN$3,FALSE),"")</f>
        <v>828936.25</v>
      </c>
      <c r="CO48" s="119"/>
      <c r="CP48" s="126">
        <f>IF($BR48=1,VLOOKUP($BS48,data!$A$2:$AAA$45000,CP$3,FALSE),"")</f>
        <v>887834</v>
      </c>
      <c r="CQ48" s="126">
        <f>IF($BR48=1,VLOOKUP($BS48,data!$A$2:$AAA$45000,CQ$3,FALSE),"")</f>
        <v>35191</v>
      </c>
      <c r="CR48" s="127">
        <f>IF($BR48=1,VLOOKUP($BS48,data!$A$2:$AAA$45000,CR$3,FALSE),"")</f>
        <v>4.1000000000000005</v>
      </c>
      <c r="CS48" s="119"/>
      <c r="CT48" s="128">
        <f>IF($BR48=1,VLOOKUP($BS48,data!$A$2:$AAA$45000,CT$3,FALSE),"")</f>
        <v>3781</v>
      </c>
      <c r="CU48" s="128">
        <f>IF($BR48=1,VLOOKUP($BS48,data!$A$2:$AAA$45000,CU$3,FALSE),"")</f>
        <v>-7298</v>
      </c>
      <c r="CV48" s="129">
        <f>IF($BR48=1,VLOOKUP($BS48,data!$A$2:$AAA$45000,CV$3,FALSE),"")</f>
        <v>-65.872367858886719</v>
      </c>
      <c r="CW48" s="2"/>
    </row>
    <row r="49" spans="1:101" ht="36" customHeight="1" x14ac:dyDescent="0.35">
      <c r="A49" s="46">
        <f>VLOOKUP($BS49,'LIST SD CTC BY AUN'!$A$2:$E$10000,2,FALSE)</f>
        <v>390</v>
      </c>
      <c r="B49" s="46"/>
      <c r="C49" s="190">
        <f>IF($BR49=1,VLOOKUP(C$20*10000+$A49,'DATA - FAD'!$A$2:$AAA$45000,C$3,FALSE)*1000000,0)</f>
        <v>198762.38703727722</v>
      </c>
      <c r="D49" s="190">
        <f>IF($BR49=1,VLOOKUP(D$20*10000+$A49,'DATA - FAD'!$A$2:$AAA$45000,D$3,FALSE)*1000000,0)</f>
        <v>3819.5997476577759</v>
      </c>
      <c r="E49" s="190">
        <f>IF($BR49=1,VLOOKUP(E$20*10000+$A49,'DATA - FAD'!$A$2:$AAA$45000,E$3,FALSE)*1000000,0)</f>
        <v>61723.262071609497</v>
      </c>
      <c r="F49" s="190">
        <f>IF($BR49=1,VLOOKUP(F$20*10000+$A49,'DATA - FAD'!$A$2:$AAA$45000,F$3,FALSE)*1000000,0)</f>
        <v>116712.51058578491</v>
      </c>
      <c r="G49" s="190">
        <f>IF($BR49=1,VLOOKUP(G$20*10000+$A49,'DATA - FAD'!$A$2:$AAA$45000,G$3,FALSE)*1000000,0)</f>
        <v>-38.320002204272896</v>
      </c>
      <c r="H49" s="190">
        <f>IF($BR49=1,VLOOKUP(H$20*10000+$A49,'DATA - FAD'!$A$2:$AAA$45000,H$3,FALSE)*1000000,0)</f>
        <v>183961.98749542236</v>
      </c>
      <c r="I49" s="190">
        <f>IF($BR49=1,VLOOKUP(I$20*10000+$A49,'DATA - FAD'!$A$2:$AAA$45000,I$3,FALSE)*1000000,0)</f>
        <v>617497.80178070068</v>
      </c>
      <c r="J49" s="190">
        <f>IF($BR49=1,VLOOKUP(J$20*10000+$A49,'DATA - FAD'!$A$2:$AAA$45000,J$3,FALSE)*1000000,0)</f>
        <v>565686.10668182373</v>
      </c>
      <c r="K49" s="190">
        <f>IF($BR49=1,VLOOKUP(K$20*10000+$A49,'DATA - FAD'!$A$2:$AAA$45000,K$3,FALSE)*1000000,0)</f>
        <v>587935.44769287109</v>
      </c>
      <c r="L49" s="190">
        <f>IF($BR49=1,VLOOKUP(L$20*10000+$A49,'DATA - FAD'!$A$2:$AAA$45000,L$3,FALSE)*1000000,0)</f>
        <v>427703.23157310486</v>
      </c>
      <c r="M49" s="38">
        <f>IF($BR49=1,VLOOKUP($BS49,data!$A$2:$AAA$45000,M$3,FALSE),"")</f>
        <v>430408.84375</v>
      </c>
      <c r="N49" s="46"/>
      <c r="P49" s="190">
        <f>IF($BR49=1,VLOOKUP(P$20*10000+$A49,'DATA - FAD'!$A$2:$AAA$45000,P$3,FALSE)*1000000,0)</f>
        <v>140478.50668430328</v>
      </c>
      <c r="Q49" s="190">
        <f>IF($BR49=1,VLOOKUP(Q$20*10000+$A49,'DATA - FAD'!$A$2:$AAA$45000,Q$3,FALSE)*1000000,0)</f>
        <v>8136.4996731281281</v>
      </c>
      <c r="R49" s="190">
        <f>IF($BR49=1,VLOOKUP(R$20*10000+$A49,'DATA - FAD'!$A$2:$AAA$45000,R$3,FALSE)*1000000,0)</f>
        <v>55582.500994205475</v>
      </c>
      <c r="S49" s="190">
        <f>IF($BR49=1,VLOOKUP(S$20*10000+$A49,'DATA - FAD'!$A$2:$AAA$45000,S$3,FALSE)*1000000,0)</f>
        <v>84972.99998998642</v>
      </c>
      <c r="T49" s="190">
        <f>IF($BR49=1,VLOOKUP(T$20*10000+$A49,'DATA - FAD'!$A$2:$AAA$45000,T$3,FALSE)*1000000,0)</f>
        <v>-3.9999999899009708</v>
      </c>
      <c r="U49" s="190">
        <f>IF($BR49=1,VLOOKUP(U$20*10000+$A49,'DATA - FAD'!$A$2:$AAA$45000,U$3,FALSE)*1000000,0)</f>
        <v>149744.00401115417</v>
      </c>
      <c r="V49" s="190">
        <f>IF($BR49=1,VLOOKUP(V$20*10000+$A49,'DATA - FAD'!$A$2:$AAA$45000,V$3,FALSE)*1000000,0)</f>
        <v>542919.99340057373</v>
      </c>
      <c r="W49" s="190">
        <f>IF($BR49=1,VLOOKUP(W$20*10000+$A49,'DATA - FAD'!$A$2:$AAA$45000,W$3,FALSE)*1000000,0)</f>
        <v>535699.48673248291</v>
      </c>
      <c r="X49" s="190">
        <f>IF($BR49=1,VLOOKUP(X$20*10000+$A49,'DATA - FAD'!$A$2:$AAA$45000,X$3,FALSE)*1000000,0)</f>
        <v>163320.00494003296</v>
      </c>
      <c r="Y49" s="190">
        <f>IF($BR49=1,VLOOKUP(Y$20*10000+$A49,'DATA - FAD'!$A$2:$AAA$45000,Y$3,FALSE)*1000000,0)</f>
        <v>46126.998960971832</v>
      </c>
      <c r="Z49" s="38">
        <f>IF($BR49=1,VLOOKUP($BS49,data!$A$2:$AAA$45000,Z$3,FALSE),"")</f>
        <v>20613</v>
      </c>
      <c r="AA49" s="185"/>
      <c r="AB49" s="185"/>
      <c r="AC49" s="190">
        <f>IF($BR49=1,VLOOKUP(AC$20*10000+$A49,'DATA - FAD'!$A$2:$AAA$45000,AC$3,FALSE)*1000000,0)</f>
        <v>47205.999493598938</v>
      </c>
      <c r="AD49" s="190">
        <f>IF($BR49=1,VLOOKUP(AD$20*10000+$A49,'DATA - FAD'!$A$2:$AAA$45000,AD$3,FALSE)*1000000,0)</f>
        <v>-23602.999746799469</v>
      </c>
      <c r="AE49" s="190">
        <f>IF($BR49=1,VLOOKUP(AE$20*10000+$A49,'DATA - FAD'!$A$2:$AAA$45000,AE$3,FALSE)*1000000,0)</f>
        <v>0</v>
      </c>
      <c r="AF49" s="190">
        <f>IF($BR49=1,VLOOKUP(AF$20*10000+$A49,'DATA - FAD'!$A$2:$AAA$45000,AF$3,FALSE)*1000000,0)</f>
        <v>0</v>
      </c>
      <c r="AG49" s="190">
        <f>IF($BR49=1,VLOOKUP(AG$20*10000+$A49,'DATA - FAD'!$A$2:$AAA$45000,AG$3,FALSE)*1000000,0)</f>
        <v>0</v>
      </c>
      <c r="AH49" s="190">
        <f>IF($BR49=1,VLOOKUP(AH$20*10000+$A49,'DATA - FAD'!$A$2:$AAA$45000,AH$3,FALSE)*1000000,0)</f>
        <v>0</v>
      </c>
      <c r="AI49" s="190">
        <f>IF($BR49=1,VLOOKUP(AI$20*10000+$A49,'DATA - FAD'!$A$2:$AAA$45000,AI$3,FALSE)*1000000,0)</f>
        <v>0</v>
      </c>
      <c r="AJ49" s="190">
        <f>IF($BR49=1,VLOOKUP(AJ$20*10000+$A49,'DATA - FAD'!$A$2:$AAA$45000,AJ$3,FALSE)*1000000,0)</f>
        <v>0</v>
      </c>
      <c r="AK49" s="190">
        <f>IF($BR49=1,VLOOKUP(AK$20*10000+$A49,'DATA - FAD'!$A$2:$AAA$45000,AK$3,FALSE)*1000000,0)</f>
        <v>380379.61721420288</v>
      </c>
      <c r="AL49" s="190">
        <f>IF($BR49=1,VLOOKUP(AL$20*10000+$A49,'DATA - FAD'!$A$2:$AAA$45000,AL$3,FALSE)*1000000,0)</f>
        <v>380181.25295639038</v>
      </c>
      <c r="AM49" s="38">
        <f>IF($BR49=1,VLOOKUP($BS49,data!$A$2:$AAA$45000,AM$3,FALSE),"")</f>
        <v>380269.84375</v>
      </c>
      <c r="AN49" s="185"/>
      <c r="AO49" s="185"/>
      <c r="AP49" s="190">
        <f>IF($BR49=1,VLOOKUP(AP$20*10000+$A49,'DATA - FAD'!$A$2:$AAA$45000,AP$3,FALSE)*1000000,0)</f>
        <v>11077.890172600746</v>
      </c>
      <c r="AQ49" s="190">
        <f>IF($BR49=1,VLOOKUP(AQ$20*10000+$A49,'DATA - FAD'!$A$2:$AAA$45000,AQ$3,FALSE)*1000000,0)</f>
        <v>19286.099821329117</v>
      </c>
      <c r="AR49" s="190">
        <f>IF($BR49=1,VLOOKUP(AR$20*10000+$A49,'DATA - FAD'!$A$2:$AAA$45000,AR$3,FALSE)*1000000,0)</f>
        <v>6140.7601460814476</v>
      </c>
      <c r="AS49" s="190">
        <f>IF($BR49=1,VLOOKUP(AS$20*10000+$A49,'DATA - FAD'!$A$2:$AAA$45000,AS$3,FALSE)*1000000,0)</f>
        <v>31739.510595798492</v>
      </c>
      <c r="AT49" s="190">
        <f>IF($BR49=1,VLOOKUP(AT$20*10000+$A49,'DATA - FAD'!$A$2:$AAA$45000,AT$3,FALSE)*1000000,0)</f>
        <v>-34.320000850129873</v>
      </c>
      <c r="AU49" s="190">
        <f>IF($BR49=1,VLOOKUP(AU$20*10000+$A49,'DATA - FAD'!$A$2:$AAA$45000,AU$3,FALSE)*1000000,0)</f>
        <v>34217.990934848785</v>
      </c>
      <c r="AV49" s="190">
        <f>IF($BR49=1,VLOOKUP(AV$20*10000+$A49,'DATA - FAD'!$A$2:$AAA$45000,AV$3,FALSE)*1000000,0)</f>
        <v>74577.808380126953</v>
      </c>
      <c r="AW49" s="190">
        <f>IF($BR49=1,VLOOKUP(AW$20*10000+$A49,'DATA - FAD'!$A$2:$AAA$45000,AW$3,FALSE)*1000000,0)</f>
        <v>29986.61994934082</v>
      </c>
      <c r="AX49" s="190">
        <f>IF($BR49=1,VLOOKUP(AX$20*10000+$A49,'DATA - FAD'!$A$2:$AAA$45000,AX$3,FALSE)*1000000,0)</f>
        <v>44235.829263925552</v>
      </c>
      <c r="AY49" s="190">
        <f>IF($BR49=1,VLOOKUP(AY$20*10000+$A49,'DATA - FAD'!$A$2:$AAA$45000,AY$3,FALSE)*1000000,0)</f>
        <v>1395.000028423965</v>
      </c>
      <c r="AZ49" s="38">
        <f>IF($BR49=1,VLOOKUP($BS49,data!$A$2:$AAA$45000,AZ$3,FALSE),"")</f>
        <v>29526</v>
      </c>
      <c r="BC49" s="190">
        <f>IF($BR49=1,VLOOKUP(BC$20*10000+$A49,'DATA - FAD'!$A$2:$AAA$45000,BC$3,FALSE)*1000000,0)</f>
        <v>0</v>
      </c>
      <c r="BD49" s="190">
        <f>IF($BR49=1,VLOOKUP(BD$20*10000+$A49,'DATA - FAD'!$A$2:$AAA$45000,BD$3,FALSE)*1000000,0)</f>
        <v>0</v>
      </c>
      <c r="BE49" s="190">
        <f>IF($BR49=1,VLOOKUP(BE$20*10000+$A49,'DATA - FAD'!$A$2:$AAA$45000,BE$3,FALSE)*1000000,0)</f>
        <v>0</v>
      </c>
      <c r="BF49" s="190">
        <f>IF($BR49=1,VLOOKUP(BF$20*10000+$A49,'DATA - FAD'!$A$2:$AAA$45000,BF$3,FALSE)*1000000,0)</f>
        <v>0</v>
      </c>
      <c r="BG49" s="190">
        <f>IF($BR49=1,VLOOKUP(BG$20*10000+$A49,'DATA - FAD'!$A$2:$AAA$45000,BG$3,FALSE)*1000000,0)</f>
        <v>0</v>
      </c>
      <c r="BH49" s="190">
        <f>IF($BR49=1,VLOOKUP(BH$20*10000+$A49,'DATA - FAD'!$A$2:$AAA$45000,BH$3,FALSE)*1000000,0)</f>
        <v>0</v>
      </c>
      <c r="BI49" s="190">
        <f>IF($BR49=1,VLOOKUP(BI$20*10000+$A49,'DATA - FAD'!$A$2:$AAA$45000,BI$3,FALSE)*1000000,0)</f>
        <v>0</v>
      </c>
      <c r="BJ49" s="190">
        <f>IF($BR49=1,VLOOKUP(BJ$20*10000+$A49,'DATA - FAD'!$A$2:$AAA$45000,BJ$3,FALSE)*1000000,0)</f>
        <v>0</v>
      </c>
      <c r="BK49" s="190">
        <f>IF($BR49=1,VLOOKUP(BK$20*10000+$A49,'DATA - FAD'!$A$2:$AAA$45000,BK$3,FALSE)*1000000,0)</f>
        <v>0</v>
      </c>
      <c r="BL49" s="190">
        <f>IF($BR49=1,VLOOKUP(BL$20*10000+$A49,'DATA - FAD'!$A$2:$AAA$45000,BL$3,FALSE)*1000000,0)</f>
        <v>0</v>
      </c>
      <c r="BM49" s="38">
        <f>IF($BR49=1,VLOOKUP($BS49,data!$A$2:$AAA$45000,BM$3,FALSE),"")</f>
        <v>0</v>
      </c>
      <c r="BO49" s="32" t="s">
        <v>865</v>
      </c>
      <c r="BP49" s="32">
        <f>VLOOKUP(BO49,KEY!$AC$2:$AD$49,2,FALSE)</f>
        <v>25</v>
      </c>
      <c r="BQ49" s="32">
        <v>23</v>
      </c>
      <c r="BR49" s="32">
        <f t="shared" si="44"/>
        <v>1</v>
      </c>
      <c r="BS49" s="56">
        <f>IF($BR49=1,VLOOKUP($BR$20,'CROSSWALK Senate to AUN'!$A$2:$AH$45000,$BP49,FALSE),"")</f>
        <v>109427503</v>
      </c>
      <c r="BT49" s="32"/>
      <c r="BU49" s="32"/>
      <c r="BV49" s="32"/>
      <c r="BW49" s="2"/>
      <c r="BX49" s="31" t="str">
        <f>IF($BR49=1,VLOOKUP($BS49,data!$A$2:$AAA$45000,BX$3,FALSE),"")</f>
        <v>Smethport Area SD</v>
      </c>
      <c r="BY49" s="2"/>
      <c r="BZ49" s="4">
        <f>IF($BR49=1,VLOOKUP($BS49,data!$A$2:$AAA$45000,BZ$3,FALSE),"")</f>
        <v>10330402</v>
      </c>
      <c r="CA49" s="4">
        <f>IF($BR49=1,VLOOKUP($BS49,data!$A$2:$AAA$45000,CA$3,FALSE),"")</f>
        <v>430408.84375</v>
      </c>
      <c r="CB49" s="79">
        <f>IF($BR49=1,VLOOKUP($BS49,data!$A$2:$AAA$45000,CB$3,FALSE),"")</f>
        <v>4.347567081451416</v>
      </c>
      <c r="CC49" s="2"/>
      <c r="CD49" s="25">
        <f>IF($BR49=1,VLOOKUP($BS49,data!$A$2:$AAA$45000,CD$3,FALSE),"")</f>
        <v>8085113</v>
      </c>
      <c r="CE49" s="25">
        <f>IF($BR49=1,VLOOKUP($BS49,data!$A$2:$AAA$45000,CE$3,FALSE),"")</f>
        <v>20613</v>
      </c>
      <c r="CF49" s="68">
        <f>IF($BR49=1,VLOOKUP($BS49,data!$A$2:$AAA$45000,CF$3,FALSE),"")</f>
        <v>0.25560170412063599</v>
      </c>
      <c r="CG49" s="2"/>
      <c r="CH49" s="26">
        <f>IF($BR49=1,VLOOKUP($BS49,data!$A$2:$AAA$45000,CH$3,FALSE),"")</f>
        <v>1326152.7</v>
      </c>
      <c r="CI49" s="26">
        <f>IF($BR49=1,VLOOKUP($BS49,data!$A$2:$AAA$45000,CI$3,FALSE),"")</f>
        <v>380269.84375</v>
      </c>
      <c r="CJ49" s="27">
        <f>IF($BR49=1,VLOOKUP($BS49,data!$A$2:$AAA$45000,CJ$3,FALSE),"")</f>
        <v>40.20263671875</v>
      </c>
      <c r="CK49" s="26">
        <f>IF($BR49=1,VLOOKUP($BS49,data!$A$2:$AAA$45000,CK$3,FALSE),"")</f>
        <v>0</v>
      </c>
      <c r="CL49" s="26">
        <f>IF($BR49=1,VLOOKUP($BS49,data!$A$2:$AAA$45000,CL$3,FALSE),"")</f>
        <v>0</v>
      </c>
      <c r="CM49" s="26">
        <f>IF($BR49=1,VLOOKUP($BS49,data!$A$2:$AAA$45000,CM$3,FALSE),"")</f>
        <v>1140830.71875</v>
      </c>
      <c r="CN49" s="26">
        <f>IF($BR49=1,VLOOKUP($BS49,data!$A$2:$AAA$45000,CN$3,FALSE),"")</f>
        <v>2339711.75</v>
      </c>
      <c r="CO49" s="2"/>
      <c r="CP49" s="35">
        <f>IF($BR49=1,VLOOKUP($BS49,data!$A$2:$AAA$45000,CP$3,FALSE),"")</f>
        <v>919136</v>
      </c>
      <c r="CQ49" s="35">
        <f>IF($BR49=1,VLOOKUP($BS49,data!$A$2:$AAA$45000,CQ$3,FALSE),"")</f>
        <v>29526</v>
      </c>
      <c r="CR49" s="36">
        <f>IF($BR49=1,VLOOKUP($BS49,data!$A$2:$AAA$45000,CR$3,FALSE),"")</f>
        <v>3.3000000000000003</v>
      </c>
      <c r="CS49" s="2"/>
      <c r="CT49" s="71">
        <f>IF($BR49=1,VLOOKUP($BS49,data!$A$2:$AAA$45000,CT$3,FALSE),"")</f>
        <v>0</v>
      </c>
      <c r="CU49" s="71">
        <f>IF($BR49=1,VLOOKUP($BS49,data!$A$2:$AAA$45000,CU$3,FALSE),"")</f>
        <v>0</v>
      </c>
      <c r="CV49" s="70">
        <f>IF($BR49=1,VLOOKUP($BS49,data!$A$2:$AAA$45000,CV$3,FALSE),"")</f>
        <v>0</v>
      </c>
      <c r="CW49" s="2"/>
    </row>
    <row r="50" spans="1:101" ht="36" customHeight="1" x14ac:dyDescent="0.35">
      <c r="A50" s="46">
        <f>VLOOKUP($BS50,'LIST SD CTC BY AUN'!$A$2:$E$10000,2,FALSE)</f>
        <v>417</v>
      </c>
      <c r="B50" s="46"/>
      <c r="C50" s="190">
        <f>IF($BR50=1,VLOOKUP(C$20*10000+$A50,'DATA - FAD'!$A$2:$AAA$45000,C$3,FALSE)*1000000,0)</f>
        <v>137707.1738243103</v>
      </c>
      <c r="D50" s="190">
        <f>IF($BR50=1,VLOOKUP(D$20*10000+$A50,'DATA - FAD'!$A$2:$AAA$45000,D$3,FALSE)*1000000,0)</f>
        <v>116556.77109956741</v>
      </c>
      <c r="E50" s="190">
        <f>IF($BR50=1,VLOOKUP(E$20*10000+$A50,'DATA - FAD'!$A$2:$AAA$45000,E$3,FALSE)*1000000,0)</f>
        <v>41712.630540132523</v>
      </c>
      <c r="F50" s="190">
        <f>IF($BR50=1,VLOOKUP(F$20*10000+$A50,'DATA - FAD'!$A$2:$AAA$45000,F$3,FALSE)*1000000,0)</f>
        <v>160284.48939323425</v>
      </c>
      <c r="G50" s="190">
        <f>IF($BR50=1,VLOOKUP(G$20*10000+$A50,'DATA - FAD'!$A$2:$AAA$45000,G$3,FALSE)*1000000,0)</f>
        <v>15632.091090083122</v>
      </c>
      <c r="H50" s="190">
        <f>IF($BR50=1,VLOOKUP(H$20*10000+$A50,'DATA - FAD'!$A$2:$AAA$45000,H$3,FALSE)*1000000,0)</f>
        <v>117847.77790307999</v>
      </c>
      <c r="I50" s="190">
        <f>IF($BR50=1,VLOOKUP(I$20*10000+$A50,'DATA - FAD'!$A$2:$AAA$45000,I$3,FALSE)*1000000,0)</f>
        <v>391611.09924316406</v>
      </c>
      <c r="J50" s="190">
        <f>IF($BR50=1,VLOOKUP(J$20*10000+$A50,'DATA - FAD'!$A$2:$AAA$45000,J$3,FALSE)*1000000,0)</f>
        <v>500091.01629257202</v>
      </c>
      <c r="K50" s="190">
        <f>IF($BR50=1,VLOOKUP(K$20*10000+$A50,'DATA - FAD'!$A$2:$AAA$45000,K$3,FALSE)*1000000,0)</f>
        <v>636834.50222015381</v>
      </c>
      <c r="L50" s="190">
        <f>IF($BR50=1,VLOOKUP(L$20*10000+$A50,'DATA - FAD'!$A$2:$AAA$45000,L$3,FALSE)*1000000,0)</f>
        <v>854268.96810531616</v>
      </c>
      <c r="M50" s="38">
        <f>IF($BR50=1,VLOOKUP($BS50,data!$A$2:$AAA$45000,M$3,FALSE),"")</f>
        <v>881998.75</v>
      </c>
      <c r="N50" s="46"/>
      <c r="P50" s="190">
        <f>IF($BR50=1,VLOOKUP(P$20*10000+$A50,'DATA - FAD'!$A$2:$AAA$45000,P$3,FALSE)*1000000,0)</f>
        <v>143331.49790763855</v>
      </c>
      <c r="Q50" s="190">
        <f>IF($BR50=1,VLOOKUP(Q$20*10000+$A50,'DATA - FAD'!$A$2:$AAA$45000,Q$3,FALSE)*1000000,0)</f>
        <v>76342.999935150146</v>
      </c>
      <c r="R50" s="190">
        <f>IF($BR50=1,VLOOKUP(R$20*10000+$A50,'DATA - FAD'!$A$2:$AAA$45000,R$3,FALSE)*1000000,0)</f>
        <v>39916.500449180603</v>
      </c>
      <c r="S50" s="190">
        <f>IF($BR50=1,VLOOKUP(S$20*10000+$A50,'DATA - FAD'!$A$2:$AAA$45000,S$3,FALSE)*1000000,0)</f>
        <v>94322.502613067627</v>
      </c>
      <c r="T50" s="190">
        <f>IF($BR50=1,VLOOKUP(T$20*10000+$A50,'DATA - FAD'!$A$2:$AAA$45000,T$3,FALSE)*1000000,0)</f>
        <v>-4.5000001591688488</v>
      </c>
      <c r="U50" s="190">
        <f>IF($BR50=1,VLOOKUP(U$20*10000+$A50,'DATA - FAD'!$A$2:$AAA$45000,U$3,FALSE)*1000000,0)</f>
        <v>95951.497554779053</v>
      </c>
      <c r="V50" s="190">
        <f>IF($BR50=1,VLOOKUP(V$20*10000+$A50,'DATA - FAD'!$A$2:$AAA$45000,V$3,FALSE)*1000000,0)</f>
        <v>277634.50145721436</v>
      </c>
      <c r="W50" s="190">
        <f>IF($BR50=1,VLOOKUP(W$20*10000+$A50,'DATA - FAD'!$A$2:$AAA$45000,W$3,FALSE)*1000000,0)</f>
        <v>401515.99049568176</v>
      </c>
      <c r="X50" s="190">
        <f>IF($BR50=1,VLOOKUP(X$20*10000+$A50,'DATA - FAD'!$A$2:$AAA$45000,X$3,FALSE)*1000000,0)</f>
        <v>139807.99913406372</v>
      </c>
      <c r="Y50" s="190">
        <f>IF($BR50=1,VLOOKUP(Y$20*10000+$A50,'DATA - FAD'!$A$2:$AAA$45000,Y$3,FALSE)*1000000,0)</f>
        <v>78073.002398014069</v>
      </c>
      <c r="Z50" s="38">
        <f>IF($BR50=1,VLOOKUP($BS50,data!$A$2:$AAA$45000,Z$3,FALSE),"")</f>
        <v>44090</v>
      </c>
      <c r="AA50" s="185"/>
      <c r="AB50" s="185"/>
      <c r="AC50" s="190">
        <f>IF($BR50=1,VLOOKUP(AC$20*10000+$A50,'DATA - FAD'!$A$2:$AAA$45000,AC$3,FALSE)*1000000,0)</f>
        <v>0</v>
      </c>
      <c r="AD50" s="190">
        <f>IF($BR50=1,VLOOKUP(AD$20*10000+$A50,'DATA - FAD'!$A$2:$AAA$45000,AD$3,FALSE)*1000000,0)</f>
        <v>0</v>
      </c>
      <c r="AE50" s="190">
        <f>IF($BR50=1,VLOOKUP(AE$20*10000+$A50,'DATA - FAD'!$A$2:$AAA$45000,AE$3,FALSE)*1000000,0)</f>
        <v>0</v>
      </c>
      <c r="AF50" s="190">
        <f>IF($BR50=1,VLOOKUP(AF$20*10000+$A50,'DATA - FAD'!$A$2:$AAA$45000,AF$3,FALSE)*1000000,0)</f>
        <v>0</v>
      </c>
      <c r="AG50" s="190">
        <f>IF($BR50=1,VLOOKUP(AG$20*10000+$A50,'DATA - FAD'!$A$2:$AAA$45000,AG$3,FALSE)*1000000,0)</f>
        <v>0</v>
      </c>
      <c r="AH50" s="190">
        <f>IF($BR50=1,VLOOKUP(AH$20*10000+$A50,'DATA - FAD'!$A$2:$AAA$45000,AH$3,FALSE)*1000000,0)</f>
        <v>0</v>
      </c>
      <c r="AI50" s="190">
        <f>IF($BR50=1,VLOOKUP(AI$20*10000+$A50,'DATA - FAD'!$A$2:$AAA$45000,AI$3,FALSE)*1000000,0)</f>
        <v>0</v>
      </c>
      <c r="AJ50" s="190">
        <f>IF($BR50=1,VLOOKUP(AJ$20*10000+$A50,'DATA - FAD'!$A$2:$AAA$45000,AJ$3,FALSE)*1000000,0)</f>
        <v>0</v>
      </c>
      <c r="AK50" s="190">
        <f>IF($BR50=1,VLOOKUP(AK$20*10000+$A50,'DATA - FAD'!$A$2:$AAA$45000,AK$3,FALSE)*1000000,0)</f>
        <v>458815.57464599609</v>
      </c>
      <c r="AL50" s="190">
        <f>IF($BR50=1,VLOOKUP(AL$20*10000+$A50,'DATA - FAD'!$A$2:$AAA$45000,AL$3,FALSE)*1000000,0)</f>
        <v>745942.95024871826</v>
      </c>
      <c r="AM50" s="38">
        <f>IF($BR50=1,VLOOKUP($BS50,data!$A$2:$AAA$45000,AM$3,FALSE),"")</f>
        <v>746049.75</v>
      </c>
      <c r="AN50" s="185"/>
      <c r="AO50" s="185"/>
      <c r="AP50" s="190">
        <f>IF($BR50=1,VLOOKUP(AP$20*10000+$A50,'DATA - FAD'!$A$2:$AAA$45000,AP$3,FALSE)*1000000,0)</f>
        <v>8836.5999981760979</v>
      </c>
      <c r="AQ50" s="190">
        <f>IF($BR50=1,VLOOKUP(AQ$20*10000+$A50,'DATA - FAD'!$A$2:$AAA$45000,AQ$3,FALSE)*1000000,0)</f>
        <v>30647.050589323044</v>
      </c>
      <c r="AR50" s="190">
        <f>IF($BR50=1,VLOOKUP(AR$20*10000+$A50,'DATA - FAD'!$A$2:$AAA$45000,AR$3,FALSE)*1000000,0)</f>
        <v>19436.649978160858</v>
      </c>
      <c r="AS50" s="190">
        <f>IF($BR50=1,VLOOKUP(AS$20*10000+$A50,'DATA - FAD'!$A$2:$AAA$45000,AS$3,FALSE)*1000000,0)</f>
        <v>36915.391683578491</v>
      </c>
      <c r="AT50" s="190">
        <f>IF($BR50=1,VLOOKUP(AT$20*10000+$A50,'DATA - FAD'!$A$2:$AAA$45000,AT$3,FALSE)*1000000,0)</f>
        <v>-47.82000178238377</v>
      </c>
      <c r="AU50" s="190">
        <f>IF($BR50=1,VLOOKUP(AU$20*10000+$A50,'DATA - FAD'!$A$2:$AAA$45000,AU$3,FALSE)*1000000,0)</f>
        <v>38463.279604911804</v>
      </c>
      <c r="AV50" s="190">
        <f>IF($BR50=1,VLOOKUP(AV$20*10000+$A50,'DATA - FAD'!$A$2:$AAA$45000,AV$3,FALSE)*1000000,0)</f>
        <v>99490.642547607422</v>
      </c>
      <c r="AW50" s="190">
        <f>IF($BR50=1,VLOOKUP(AW$20*10000+$A50,'DATA - FAD'!$A$2:$AAA$45000,AW$3,FALSE)*1000000,0)</f>
        <v>60168.799012899399</v>
      </c>
      <c r="AX50" s="190">
        <f>IF($BR50=1,VLOOKUP(AX$20*10000+$A50,'DATA - FAD'!$A$2:$AAA$45000,AX$3,FALSE)*1000000,0)</f>
        <v>75825.08772611618</v>
      </c>
      <c r="AY50" s="190">
        <f>IF($BR50=1,VLOOKUP(AY$20*10000+$A50,'DATA - FAD'!$A$2:$AAA$45000,AY$3,FALSE)*1000000,0)</f>
        <v>19561.000168323517</v>
      </c>
      <c r="AZ50" s="38">
        <f>IF($BR50=1,VLOOKUP($BS50,data!$A$2:$AAA$45000,AZ$3,FALSE),"")</f>
        <v>51567</v>
      </c>
      <c r="BC50" s="190">
        <f>IF($BR50=1,VLOOKUP(BC$20*10000+$A50,'DATA - FAD'!$A$2:$AAA$45000,BC$3,FALSE)*1000000,0)</f>
        <v>-14460.920356214046</v>
      </c>
      <c r="BD50" s="190">
        <f>IF($BR50=1,VLOOKUP(BD$20*10000+$A50,'DATA - FAD'!$A$2:$AAA$45000,BD$3,FALSE)*1000000,0)</f>
        <v>9566.7196437716484</v>
      </c>
      <c r="BE50" s="190">
        <f>IF($BR50=1,VLOOKUP(BE$20*10000+$A50,'DATA - FAD'!$A$2:$AAA$45000,BE$3,FALSE)*1000000,0)</f>
        <v>-17640.519887208939</v>
      </c>
      <c r="BF50" s="190">
        <f>IF($BR50=1,VLOOKUP(BF$20*10000+$A50,'DATA - FAD'!$A$2:$AAA$45000,BF$3,FALSE)*1000000,0)</f>
        <v>29046.589508652687</v>
      </c>
      <c r="BG50" s="190">
        <f>IF($BR50=1,VLOOKUP(BG$20*10000+$A50,'DATA - FAD'!$A$2:$AAA$45000,BG$3,FALSE)*1000000,0)</f>
        <v>15684.410929679871</v>
      </c>
      <c r="BH50" s="190">
        <f>IF($BR50=1,VLOOKUP(BH$20*10000+$A50,'DATA - FAD'!$A$2:$AAA$45000,BH$3,FALSE)*1000000,0)</f>
        <v>-16566.99925661087</v>
      </c>
      <c r="BI50" s="190">
        <f>IF($BR50=1,VLOOKUP(BI$20*10000+$A50,'DATA - FAD'!$A$2:$AAA$45000,BI$3,FALSE)*1000000,0)</f>
        <v>14485.959894955158</v>
      </c>
      <c r="BJ50" s="190">
        <f>IF($BR50=1,VLOOKUP(BJ$20*10000+$A50,'DATA - FAD'!$A$2:$AAA$45000,BJ$3,FALSE)*1000000,0)</f>
        <v>38406.230509281158</v>
      </c>
      <c r="BK50" s="190">
        <f>IF($BR50=1,VLOOKUP(BK$20*10000+$A50,'DATA - FAD'!$A$2:$AAA$45000,BK$3,FALSE)*1000000,0)</f>
        <v>-37614.189088344574</v>
      </c>
      <c r="BL50" s="190">
        <f>IF($BR50=1,VLOOKUP(BL$20*10000+$A50,'DATA - FAD'!$A$2:$AAA$45000,BL$3,FALSE)*1000000,0)</f>
        <v>10692.000389099121</v>
      </c>
      <c r="BM50" s="38">
        <f>IF($BR50=1,VLOOKUP($BS50,data!$A$2:$AAA$45000,BM$3,FALSE),"")</f>
        <v>40292</v>
      </c>
      <c r="BO50" s="32" t="s">
        <v>866</v>
      </c>
      <c r="BP50" s="32">
        <f>VLOOKUP(BO50,KEY!$AC$2:$AD$49,2,FALSE)</f>
        <v>26</v>
      </c>
      <c r="BQ50" s="32">
        <v>24</v>
      </c>
      <c r="BR50" s="32">
        <f t="shared" si="44"/>
        <v>1</v>
      </c>
      <c r="BS50" s="56">
        <f>IF($BR50=1,VLOOKUP($BR$20,'CROSSWALK Senate to AUN'!$A$2:$AH$45000,$BP50,FALSE),"")</f>
        <v>109248003</v>
      </c>
      <c r="BT50" s="32"/>
      <c r="BU50" s="32"/>
      <c r="BV50" s="32"/>
      <c r="BW50" s="2"/>
      <c r="BX50" s="118" t="str">
        <f>IF($BR50=1,VLOOKUP($BS50,data!$A$2:$AAA$45000,BX$3,FALSE),"")</f>
        <v>Saint Marys Area SD</v>
      </c>
      <c r="BY50" s="119"/>
      <c r="BZ50" s="120">
        <f>IF($BR50=1,VLOOKUP($BS50,data!$A$2:$AAA$45000,BZ$3,FALSE),"")</f>
        <v>11857042</v>
      </c>
      <c r="CA50" s="120">
        <f>IF($BR50=1,VLOOKUP($BS50,data!$A$2:$AAA$45000,CA$3,FALSE),"")</f>
        <v>881998.75</v>
      </c>
      <c r="CB50" s="121">
        <f>IF($BR50=1,VLOOKUP($BS50,data!$A$2:$AAA$45000,CB$3,FALSE),"")</f>
        <v>8.0364036560058594</v>
      </c>
      <c r="CC50" s="119"/>
      <c r="CD50" s="122">
        <f>IF($BR50=1,VLOOKUP($BS50,data!$A$2:$AAA$45000,CD$3,FALSE),"")</f>
        <v>7783795</v>
      </c>
      <c r="CE50" s="122">
        <f>IF($BR50=1,VLOOKUP($BS50,data!$A$2:$AAA$45000,CE$3,FALSE),"")</f>
        <v>44090</v>
      </c>
      <c r="CF50" s="123">
        <f>IF($BR50=1,VLOOKUP($BS50,data!$A$2:$AAA$45000,CF$3,FALSE),"")</f>
        <v>0.56965994834899902</v>
      </c>
      <c r="CG50" s="119"/>
      <c r="CH50" s="124">
        <f>IF($BR50=1,VLOOKUP($BS50,data!$A$2:$AAA$45000,CH$3,FALSE),"")</f>
        <v>2257174.2000000002</v>
      </c>
      <c r="CI50" s="124">
        <f>IF($BR50=1,VLOOKUP($BS50,data!$A$2:$AAA$45000,CI$3,FALSE),"")</f>
        <v>746049.75</v>
      </c>
      <c r="CJ50" s="125">
        <f>IF($BR50=1,VLOOKUP($BS50,data!$A$2:$AAA$45000,CJ$3,FALSE),"")</f>
        <v>49.370502471923828</v>
      </c>
      <c r="CK50" s="124">
        <f>IF($BR50=1,VLOOKUP($BS50,data!$A$2:$AAA$45000,CK$3,FALSE),"")</f>
        <v>0</v>
      </c>
      <c r="CL50" s="124">
        <f>IF($BR50=1,VLOOKUP($BS50,data!$A$2:$AAA$45000,CL$3,FALSE),"")</f>
        <v>0</v>
      </c>
      <c r="CM50" s="124">
        <f>IF($BR50=1,VLOOKUP($BS50,data!$A$2:$AAA$45000,CM$3,FALSE),"")</f>
        <v>1950808.25</v>
      </c>
      <c r="CN50" s="124">
        <f>IF($BR50=1,VLOOKUP($BS50,data!$A$2:$AAA$45000,CN$3,FALSE),"")</f>
        <v>4877653</v>
      </c>
      <c r="CO50" s="119"/>
      <c r="CP50" s="126">
        <f>IF($BR50=1,VLOOKUP($BS50,data!$A$2:$AAA$45000,CP$3,FALSE),"")</f>
        <v>1691894</v>
      </c>
      <c r="CQ50" s="126">
        <f>IF($BR50=1,VLOOKUP($BS50,data!$A$2:$AAA$45000,CQ$3,FALSE),"")</f>
        <v>51567</v>
      </c>
      <c r="CR50" s="127">
        <f>IF($BR50=1,VLOOKUP($BS50,data!$A$2:$AAA$45000,CR$3,FALSE),"")</f>
        <v>3.1</v>
      </c>
      <c r="CS50" s="119"/>
      <c r="CT50" s="128">
        <f>IF($BR50=1,VLOOKUP($BS50,data!$A$2:$AAA$45000,CT$3,FALSE),"")</f>
        <v>124179</v>
      </c>
      <c r="CU50" s="128">
        <f>IF($BR50=1,VLOOKUP($BS50,data!$A$2:$AAA$45000,CU$3,FALSE),"")</f>
        <v>40292</v>
      </c>
      <c r="CV50" s="129">
        <f>IF($BR50=1,VLOOKUP($BS50,data!$A$2:$AAA$45000,CV$3,FALSE),"")</f>
        <v>48.031280517578125</v>
      </c>
      <c r="CW50" s="2"/>
    </row>
    <row r="51" spans="1:101" ht="36" customHeight="1" x14ac:dyDescent="0.35">
      <c r="A51" s="46">
        <f>VLOOKUP($BS51,'LIST SD CTC BY AUN'!$A$2:$E$10000,2,FALSE)</f>
        <v>418</v>
      </c>
      <c r="B51" s="46"/>
      <c r="C51" s="190">
        <f>IF($BR51=1,VLOOKUP(C$20*10000+$A51,'DATA - FAD'!$A$2:$AAA$45000,C$3,FALSE)*1000000,0)</f>
        <v>718024.49226379395</v>
      </c>
      <c r="D51" s="190">
        <f>IF($BR51=1,VLOOKUP(D$20*10000+$A51,'DATA - FAD'!$A$2:$AAA$45000,D$3,FALSE)*1000000,0)</f>
        <v>146618.15762519836</v>
      </c>
      <c r="E51" s="190">
        <f>IF($BR51=1,VLOOKUP(E$20*10000+$A51,'DATA - FAD'!$A$2:$AAA$45000,E$3,FALSE)*1000000,0)</f>
        <v>326236.09900474548</v>
      </c>
      <c r="F51" s="190">
        <f>IF($BR51=1,VLOOKUP(F$20*10000+$A51,'DATA - FAD'!$A$2:$AAA$45000,F$3,FALSE)*1000000,0)</f>
        <v>522522.92633056641</v>
      </c>
      <c r="G51" s="190">
        <f>IF($BR51=1,VLOOKUP(G$20*10000+$A51,'DATA - FAD'!$A$2:$AAA$45000,G$3,FALSE)*1000000,0)</f>
        <v>21487.23229765892</v>
      </c>
      <c r="H51" s="190">
        <f>IF($BR51=1,VLOOKUP(H$20*10000+$A51,'DATA - FAD'!$A$2:$AAA$45000,H$3,FALSE)*1000000,0)</f>
        <v>717043.63822937012</v>
      </c>
      <c r="I51" s="190">
        <f>IF($BR51=1,VLOOKUP(I$20*10000+$A51,'DATA - FAD'!$A$2:$AAA$45000,I$3,FALSE)*1000000,0)</f>
        <v>1660646.7962265015</v>
      </c>
      <c r="J51" s="190">
        <f>IF($BR51=1,VLOOKUP(J$20*10000+$A51,'DATA - FAD'!$A$2:$AAA$45000,J$3,FALSE)*1000000,0)</f>
        <v>1948027.0147323608</v>
      </c>
      <c r="K51" s="190">
        <f>IF($BR51=1,VLOOKUP(K$20*10000+$A51,'DATA - FAD'!$A$2:$AAA$45000,K$3,FALSE)*1000000,0)</f>
        <v>1352812.647819519</v>
      </c>
      <c r="L51" s="190">
        <f>IF($BR51=1,VLOOKUP(L$20*10000+$A51,'DATA - FAD'!$A$2:$AAA$45000,L$3,FALSE)*1000000,0)</f>
        <v>375648.02169799805</v>
      </c>
      <c r="M51" s="38">
        <f>IF($BR51=1,VLOOKUP($BS51,data!$A$2:$AAA$45000,M$3,FALSE),"")</f>
        <v>436468</v>
      </c>
      <c r="N51" s="46"/>
      <c r="P51" s="190">
        <f>IF($BR51=1,VLOOKUP(P$20*10000+$A51,'DATA - FAD'!$A$2:$AAA$45000,P$3,FALSE)*1000000,0)</f>
        <v>640428.48348617554</v>
      </c>
      <c r="Q51" s="190">
        <f>IF($BR51=1,VLOOKUP(Q$20*10000+$A51,'DATA - FAD'!$A$2:$AAA$45000,Q$3,FALSE)*1000000,0)</f>
        <v>180711.49289608002</v>
      </c>
      <c r="R51" s="190">
        <f>IF($BR51=1,VLOOKUP(R$20*10000+$A51,'DATA - FAD'!$A$2:$AAA$45000,R$3,FALSE)*1000000,0)</f>
        <v>196702.4952173233</v>
      </c>
      <c r="S51" s="190">
        <f>IF($BR51=1,VLOOKUP(S$20*10000+$A51,'DATA - FAD'!$A$2:$AAA$45000,S$3,FALSE)*1000000,0)</f>
        <v>486069.50044631958</v>
      </c>
      <c r="T51" s="190">
        <f>IF($BR51=1,VLOOKUP(T$20*10000+$A51,'DATA - FAD'!$A$2:$AAA$45000,T$3,FALSE)*1000000,0)</f>
        <v>-20.999999833293259</v>
      </c>
      <c r="U51" s="190">
        <f>IF($BR51=1,VLOOKUP(U$20*10000+$A51,'DATA - FAD'!$A$2:$AAA$45000,U$3,FALSE)*1000000,0)</f>
        <v>632575.98876953125</v>
      </c>
      <c r="V51" s="190">
        <f>IF($BR51=1,VLOOKUP(V$20*10000+$A51,'DATA - FAD'!$A$2:$AAA$45000,V$3,FALSE)*1000000,0)</f>
        <v>1557960.9870910645</v>
      </c>
      <c r="W51" s="190">
        <f>IF($BR51=1,VLOOKUP(W$20*10000+$A51,'DATA - FAD'!$A$2:$AAA$45000,W$3,FALSE)*1000000,0)</f>
        <v>1893169.0454483032</v>
      </c>
      <c r="X51" s="190">
        <f>IF($BR51=1,VLOOKUP(X$20*10000+$A51,'DATA - FAD'!$A$2:$AAA$45000,X$3,FALSE)*1000000,0)</f>
        <v>1285696.9833374023</v>
      </c>
      <c r="Y51" s="190">
        <f>IF($BR51=1,VLOOKUP(Y$20*10000+$A51,'DATA - FAD'!$A$2:$AAA$45000,Y$3,FALSE)*1000000,0)</f>
        <v>249667.00375080109</v>
      </c>
      <c r="Z51" s="38">
        <f>IF($BR51=1,VLOOKUP($BS51,data!$A$2:$AAA$45000,Z$3,FALSE),"")</f>
        <v>169623</v>
      </c>
      <c r="AA51" s="185"/>
      <c r="AB51" s="185"/>
      <c r="AC51" s="190">
        <f>IF($BR51=1,VLOOKUP(AC$20*10000+$A51,'DATA - FAD'!$A$2:$AAA$45000,AC$3,FALSE)*1000000,0)</f>
        <v>0</v>
      </c>
      <c r="AD51" s="190">
        <f>IF($BR51=1,VLOOKUP(AD$20*10000+$A51,'DATA - FAD'!$A$2:$AAA$45000,AD$3,FALSE)*1000000,0)</f>
        <v>0</v>
      </c>
      <c r="AE51" s="190">
        <f>IF($BR51=1,VLOOKUP(AE$20*10000+$A51,'DATA - FAD'!$A$2:$AAA$45000,AE$3,FALSE)*1000000,0)</f>
        <v>0</v>
      </c>
      <c r="AF51" s="190">
        <f>IF($BR51=1,VLOOKUP(AF$20*10000+$A51,'DATA - FAD'!$A$2:$AAA$45000,AF$3,FALSE)*1000000,0)</f>
        <v>0</v>
      </c>
      <c r="AG51" s="190">
        <f>IF($BR51=1,VLOOKUP(AG$20*10000+$A51,'DATA - FAD'!$A$2:$AAA$45000,AG$3,FALSE)*1000000,0)</f>
        <v>0</v>
      </c>
      <c r="AH51" s="190">
        <f>IF($BR51=1,VLOOKUP(AH$20*10000+$A51,'DATA - FAD'!$A$2:$AAA$45000,AH$3,FALSE)*1000000,0)</f>
        <v>0</v>
      </c>
      <c r="AI51" s="190">
        <f>IF($BR51=1,VLOOKUP(AI$20*10000+$A51,'DATA - FAD'!$A$2:$AAA$45000,AI$3,FALSE)*1000000,0)</f>
        <v>0</v>
      </c>
      <c r="AJ51" s="190">
        <f>IF($BR51=1,VLOOKUP(AJ$20*10000+$A51,'DATA - FAD'!$A$2:$AAA$45000,AJ$3,FALSE)*1000000,0)</f>
        <v>0</v>
      </c>
      <c r="AK51" s="190">
        <f>IF($BR51=1,VLOOKUP(AK$20*10000+$A51,'DATA - FAD'!$A$2:$AAA$45000,AK$3,FALSE)*1000000,0)</f>
        <v>0</v>
      </c>
      <c r="AL51" s="190">
        <f>IF($BR51=1,VLOOKUP(AL$20*10000+$A51,'DATA - FAD'!$A$2:$AAA$45000,AL$3,FALSE)*1000000,0)</f>
        <v>50000.00074505806</v>
      </c>
      <c r="AM51" s="38">
        <f>IF($BR51=1,VLOOKUP($BS51,data!$A$2:$AAA$45000,AM$3,FALSE),"")</f>
        <v>50000</v>
      </c>
      <c r="AN51" s="185"/>
      <c r="AO51" s="185"/>
      <c r="AP51" s="190">
        <f>IF($BR51=1,VLOOKUP(AP$20*10000+$A51,'DATA - FAD'!$A$2:$AAA$45000,AP$3,FALSE)*1000000,0)</f>
        <v>14469.970017671585</v>
      </c>
      <c r="AQ51" s="190">
        <f>IF($BR51=1,VLOOKUP(AQ$20*10000+$A51,'DATA - FAD'!$A$2:$AAA$45000,AQ$3,FALSE)*1000000,0)</f>
        <v>32304.838299751282</v>
      </c>
      <c r="AR51" s="190">
        <f>IF($BR51=1,VLOOKUP(AR$20*10000+$A51,'DATA - FAD'!$A$2:$AAA$45000,AR$3,FALSE)*1000000,0)</f>
        <v>-10019.159875810146</v>
      </c>
      <c r="AS51" s="190">
        <f>IF($BR51=1,VLOOKUP(AS$20*10000+$A51,'DATA - FAD'!$A$2:$AAA$45000,AS$3,FALSE)*1000000,0)</f>
        <v>66397.607326507568</v>
      </c>
      <c r="AT51" s="190">
        <f>IF($BR51=1,VLOOKUP(AT$20*10000+$A51,'DATA - FAD'!$A$2:$AAA$45000,AT$3,FALSE)*1000000,0)</f>
        <v>-37.170000723563135</v>
      </c>
      <c r="AU51" s="190">
        <f>IF($BR51=1,VLOOKUP(AU$20*10000+$A51,'DATA - FAD'!$A$2:$AAA$45000,AU$3,FALSE)*1000000,0)</f>
        <v>52321.638911962509</v>
      </c>
      <c r="AV51" s="190">
        <f>IF($BR51=1,VLOOKUP(AV$20*10000+$A51,'DATA - FAD'!$A$2:$AAA$45000,AV$3,FALSE)*1000000,0)</f>
        <v>73975.5779504776</v>
      </c>
      <c r="AW51" s="190">
        <f>IF($BR51=1,VLOOKUP(AW$20*10000+$A51,'DATA - FAD'!$A$2:$AAA$45000,AW$3,FALSE)*1000000,0)</f>
        <v>51966.76030755043</v>
      </c>
      <c r="AX51" s="190">
        <f>IF($BR51=1,VLOOKUP(AX$20*10000+$A51,'DATA - FAD'!$A$2:$AAA$45000,AX$3,FALSE)*1000000,0)</f>
        <v>118203.16314697266</v>
      </c>
      <c r="AY51" s="190">
        <f>IF($BR51=1,VLOOKUP(AY$20*10000+$A51,'DATA - FAD'!$A$2:$AAA$45000,AY$3,FALSE)*1000000,0)</f>
        <v>59215.0017619133</v>
      </c>
      <c r="AZ51" s="38">
        <f>IF($BR51=1,VLOOKUP($BS51,data!$A$2:$AAA$45000,AZ$3,FALSE),"")</f>
        <v>28070</v>
      </c>
      <c r="BC51" s="190">
        <f>IF($BR51=1,VLOOKUP(BC$20*10000+$A51,'DATA - FAD'!$A$2:$AAA$45000,BC$3,FALSE)*1000000,0)</f>
        <v>63126.020133495331</v>
      </c>
      <c r="BD51" s="190">
        <f>IF($BR51=1,VLOOKUP(BD$20*10000+$A51,'DATA - FAD'!$A$2:$AAA$45000,BD$3,FALSE)*1000000,0)</f>
        <v>-66398.181021213531</v>
      </c>
      <c r="BE51" s="190">
        <f>IF($BR51=1,VLOOKUP(BE$20*10000+$A51,'DATA - FAD'!$A$2:$AAA$45000,BE$3,FALSE)*1000000,0)</f>
        <v>139552.7571439743</v>
      </c>
      <c r="BF51" s="190">
        <f>IF($BR51=1,VLOOKUP(BF$20*10000+$A51,'DATA - FAD'!$A$2:$AAA$45000,BF$3,FALSE)*1000000,0)</f>
        <v>-29944.149777293205</v>
      </c>
      <c r="BG51" s="190">
        <f>IF($BR51=1,VLOOKUP(BG$20*10000+$A51,'DATA - FAD'!$A$2:$AAA$45000,BG$3,FALSE)*1000000,0)</f>
        <v>21545.400843024254</v>
      </c>
      <c r="BH51" s="190">
        <f>IF($BR51=1,VLOOKUP(BH$20*10000+$A51,'DATA - FAD'!$A$2:$AAA$45000,BH$3,FALSE)*1000000,0)</f>
        <v>32145.999372005463</v>
      </c>
      <c r="BI51" s="190">
        <f>IF($BR51=1,VLOOKUP(BI$20*10000+$A51,'DATA - FAD'!$A$2:$AAA$45000,BI$3,FALSE)*1000000,0)</f>
        <v>28710.279613733292</v>
      </c>
      <c r="BJ51" s="190">
        <f>IF($BR51=1,VLOOKUP(BJ$20*10000+$A51,'DATA - FAD'!$A$2:$AAA$45000,BJ$3,FALSE)*1000000,0)</f>
        <v>2891.1898843944073</v>
      </c>
      <c r="BK51" s="190">
        <f>IF($BR51=1,VLOOKUP(BK$20*10000+$A51,'DATA - FAD'!$A$2:$AAA$45000,BK$3,FALSE)*1000000,0)</f>
        <v>-51087.468862533569</v>
      </c>
      <c r="BL51" s="190">
        <f>IF($BR51=1,VLOOKUP(BL$20*10000+$A51,'DATA - FAD'!$A$2:$AAA$45000,BL$3,FALSE)*1000000,0)</f>
        <v>16766.000539064407</v>
      </c>
      <c r="BM51" s="38">
        <f>IF($BR51=1,VLOOKUP($BS51,data!$A$2:$AAA$45000,BM$3,FALSE),"")</f>
        <v>188775</v>
      </c>
      <c r="BO51" s="32" t="s">
        <v>867</v>
      </c>
      <c r="BP51" s="32">
        <f>VLOOKUP(BO51,KEY!$AC$2:$AD$49,2,FALSE)</f>
        <v>27</v>
      </c>
      <c r="BQ51" s="32">
        <v>25</v>
      </c>
      <c r="BR51" s="32">
        <f t="shared" si="44"/>
        <v>1</v>
      </c>
      <c r="BS51" s="56">
        <f>IF($BR51=1,VLOOKUP($BR$20,'CROSSWALK Senate to AUN'!$A$2:$AH$45000,$BP51,FALSE),"")</f>
        <v>110148002</v>
      </c>
      <c r="BT51" s="32"/>
      <c r="BU51" s="32"/>
      <c r="BV51" s="32"/>
      <c r="BW51" s="2"/>
      <c r="BX51" s="31" t="str">
        <f>IF($BR51=1,VLOOKUP($BS51,data!$A$2:$AAA$45000,BX$3,FALSE),"")</f>
        <v>State College Area SD</v>
      </c>
      <c r="BY51" s="2"/>
      <c r="BZ51" s="4">
        <f>IF($BR51=1,VLOOKUP($BS51,data!$A$2:$AAA$45000,BZ$3,FALSE),"")</f>
        <v>18785052</v>
      </c>
      <c r="CA51" s="4">
        <f>IF($BR51=1,VLOOKUP($BS51,data!$A$2:$AAA$45000,CA$3,FALSE),"")</f>
        <v>436468</v>
      </c>
      <c r="CB51" s="79">
        <f>IF($BR51=1,VLOOKUP($BS51,data!$A$2:$AAA$45000,CB$3,FALSE),"")</f>
        <v>2.3787558078765869</v>
      </c>
      <c r="CC51" s="2"/>
      <c r="CD51" s="25">
        <f>IF($BR51=1,VLOOKUP($BS51,data!$A$2:$AAA$45000,CD$3,FALSE),"")</f>
        <v>14195600</v>
      </c>
      <c r="CE51" s="25">
        <f>IF($BR51=1,VLOOKUP($BS51,data!$A$2:$AAA$45000,CE$3,FALSE),"")</f>
        <v>169623</v>
      </c>
      <c r="CF51" s="68">
        <f>IF($BR51=1,VLOOKUP($BS51,data!$A$2:$AAA$45000,CF$3,FALSE),"")</f>
        <v>1.2093489170074463</v>
      </c>
      <c r="CG51" s="2"/>
      <c r="CH51" s="26">
        <f>IF($BR51=1,VLOOKUP($BS51,data!$A$2:$AAA$45000,CH$3,FALSE),"")</f>
        <v>410013</v>
      </c>
      <c r="CI51" s="26">
        <f>IF($BR51=1,VLOOKUP($BS51,data!$A$2:$AAA$45000,CI$3,FALSE),"")</f>
        <v>50000</v>
      </c>
      <c r="CJ51" s="27">
        <f>IF($BR51=1,VLOOKUP($BS51,data!$A$2:$AAA$45000,CJ$3,FALSE),"")</f>
        <v>13.888387680053711</v>
      </c>
      <c r="CK51" s="26">
        <f>IF($BR51=1,VLOOKUP($BS51,data!$A$2:$AAA$45000,CK$3,FALSE),"")</f>
        <v>0</v>
      </c>
      <c r="CL51" s="26">
        <f>IF($BR51=1,VLOOKUP($BS51,data!$A$2:$AAA$45000,CL$3,FALSE),"")</f>
        <v>50000</v>
      </c>
      <c r="CM51" s="26">
        <f>IF($BR51=1,VLOOKUP($BS51,data!$A$2:$AAA$45000,CM$3,FALSE),"")</f>
        <v>0</v>
      </c>
      <c r="CN51" s="26">
        <f>IF($BR51=1,VLOOKUP($BS51,data!$A$2:$AAA$45000,CN$3,FALSE),"")</f>
        <v>0</v>
      </c>
      <c r="CO51" s="2"/>
      <c r="CP51" s="35">
        <f>IF($BR51=1,VLOOKUP($BS51,data!$A$2:$AAA$45000,CP$3,FALSE),"")</f>
        <v>3742465</v>
      </c>
      <c r="CQ51" s="35">
        <f>IF($BR51=1,VLOOKUP($BS51,data!$A$2:$AAA$45000,CQ$3,FALSE),"")</f>
        <v>28070</v>
      </c>
      <c r="CR51" s="36">
        <f>IF($BR51=1,VLOOKUP($BS51,data!$A$2:$AAA$45000,CR$3,FALSE),"")</f>
        <v>0.8</v>
      </c>
      <c r="CS51" s="2"/>
      <c r="CT51" s="71">
        <f>IF($BR51=1,VLOOKUP($BS51,data!$A$2:$AAA$45000,CT$3,FALSE),"")</f>
        <v>436974</v>
      </c>
      <c r="CU51" s="71">
        <f>IF($BR51=1,VLOOKUP($BS51,data!$A$2:$AAA$45000,CU$3,FALSE),"")</f>
        <v>188775</v>
      </c>
      <c r="CV51" s="70">
        <f>IF($BR51=1,VLOOKUP($BS51,data!$A$2:$AAA$45000,CV$3,FALSE),"")</f>
        <v>76.05792236328125</v>
      </c>
      <c r="CW51" s="2"/>
    </row>
    <row r="52" spans="1:101" ht="36" customHeight="1" x14ac:dyDescent="0.35">
      <c r="A52" s="46">
        <f>VLOOKUP($BS52,'LIST SD CTC BY AUN'!$A$2:$E$10000,2,FALSE)</f>
        <v>469</v>
      </c>
      <c r="B52" s="46"/>
      <c r="C52" s="190">
        <f>IF($BR52=1,VLOOKUP(C$20*10000+$A52,'DATA - FAD'!$A$2:$AAA$45000,C$3,FALSE)*1000000,0)</f>
        <v>203497.2757101059</v>
      </c>
      <c r="D52" s="190">
        <f>IF($BR52=1,VLOOKUP(D$20*10000+$A52,'DATA - FAD'!$A$2:$AAA$45000,D$3,FALSE)*1000000,0)</f>
        <v>90160.593390464783</v>
      </c>
      <c r="E52" s="190">
        <f>IF($BR52=1,VLOOKUP(E$20*10000+$A52,'DATA - FAD'!$A$2:$AAA$45000,E$3,FALSE)*1000000,0)</f>
        <v>75889.140367507935</v>
      </c>
      <c r="F52" s="190">
        <f>IF($BR52=1,VLOOKUP(F$20*10000+$A52,'DATA - FAD'!$A$2:$AAA$45000,F$3,FALSE)*1000000,0)</f>
        <v>126132.47334957123</v>
      </c>
      <c r="G52" s="190">
        <f>IF($BR52=1,VLOOKUP(G$20*10000+$A52,'DATA - FAD'!$A$2:$AAA$45000,G$3,FALSE)*1000000,0)</f>
        <v>-47.430003178305924</v>
      </c>
      <c r="H52" s="190">
        <f>IF($BR52=1,VLOOKUP(H$20*10000+$A52,'DATA - FAD'!$A$2:$AAA$45000,H$3,FALSE)*1000000,0)</f>
        <v>224037.2896194458</v>
      </c>
      <c r="I52" s="190">
        <f>IF($BR52=1,VLOOKUP(I$20*10000+$A52,'DATA - FAD'!$A$2:$AAA$45000,I$3,FALSE)*1000000,0)</f>
        <v>368340.96908569336</v>
      </c>
      <c r="J52" s="190">
        <f>IF($BR52=1,VLOOKUP(J$20*10000+$A52,'DATA - FAD'!$A$2:$AAA$45000,J$3,FALSE)*1000000,0)</f>
        <v>619489.90821838379</v>
      </c>
      <c r="K52" s="190">
        <f>IF($BR52=1,VLOOKUP(K$20*10000+$A52,'DATA - FAD'!$A$2:$AAA$45000,K$3,FALSE)*1000000,0)</f>
        <v>617200.07658004761</v>
      </c>
      <c r="L52" s="190">
        <f>IF($BR52=1,VLOOKUP(L$20*10000+$A52,'DATA - FAD'!$A$2:$AAA$45000,L$3,FALSE)*1000000,0)</f>
        <v>502954.30421829224</v>
      </c>
      <c r="M52" s="38">
        <f>IF($BR52=1,VLOOKUP($BS52,data!$A$2:$AAA$45000,M$3,FALSE),"")</f>
        <v>508069.65625</v>
      </c>
      <c r="N52" s="46"/>
      <c r="P52" s="190">
        <f>IF($BR52=1,VLOOKUP(P$20*10000+$A52,'DATA - FAD'!$A$2:$AAA$45000,P$3,FALSE)*1000000,0)</f>
        <v>134873.00276756287</v>
      </c>
      <c r="Q52" s="190">
        <f>IF($BR52=1,VLOOKUP(Q$20*10000+$A52,'DATA - FAD'!$A$2:$AAA$45000,Q$3,FALSE)*1000000,0)</f>
        <v>98324.000835418701</v>
      </c>
      <c r="R52" s="190">
        <f>IF($BR52=1,VLOOKUP(R$20*10000+$A52,'DATA - FAD'!$A$2:$AAA$45000,R$3,FALSE)*1000000,0)</f>
        <v>59457.499533891678</v>
      </c>
      <c r="S52" s="190">
        <f>IF($BR52=1,VLOOKUP(S$20*10000+$A52,'DATA - FAD'!$A$2:$AAA$45000,S$3,FALSE)*1000000,0)</f>
        <v>82636.497914791107</v>
      </c>
      <c r="T52" s="190">
        <f>IF($BR52=1,VLOOKUP(T$20*10000+$A52,'DATA - FAD'!$A$2:$AAA$45000,T$3,FALSE)*1000000,0)</f>
        <v>-4.9999998736893758</v>
      </c>
      <c r="U52" s="190">
        <f>IF($BR52=1,VLOOKUP(U$20*10000+$A52,'DATA - FAD'!$A$2:$AAA$45000,U$3,FALSE)*1000000,0)</f>
        <v>196832.49294757843</v>
      </c>
      <c r="V52" s="190">
        <f>IF($BR52=1,VLOOKUP(V$20*10000+$A52,'DATA - FAD'!$A$2:$AAA$45000,V$3,FALSE)*1000000,0)</f>
        <v>278108.50739479065</v>
      </c>
      <c r="W52" s="190">
        <f>IF($BR52=1,VLOOKUP(W$20*10000+$A52,'DATA - FAD'!$A$2:$AAA$45000,W$3,FALSE)*1000000,0)</f>
        <v>543983.51907730103</v>
      </c>
      <c r="X52" s="190">
        <f>IF($BR52=1,VLOOKUP(X$20*10000+$A52,'DATA - FAD'!$A$2:$AAA$45000,X$3,FALSE)*1000000,0)</f>
        <v>126249.9988079071</v>
      </c>
      <c r="Y52" s="190">
        <f>IF($BR52=1,VLOOKUP(Y$20*10000+$A52,'DATA - FAD'!$A$2:$AAA$45000,Y$3,FALSE)*1000000,0)</f>
        <v>50170.999020338058</v>
      </c>
      <c r="Z52" s="38">
        <f>IF($BR52=1,VLOOKUP($BS52,data!$A$2:$AAA$45000,Z$3,FALSE),"")</f>
        <v>27658</v>
      </c>
      <c r="AA52" s="185"/>
      <c r="AB52" s="185"/>
      <c r="AC52" s="190">
        <f>IF($BR52=1,VLOOKUP(AC$20*10000+$A52,'DATA - FAD'!$A$2:$AAA$45000,AC$3,FALSE)*1000000,0)</f>
        <v>51511.999219655991</v>
      </c>
      <c r="AD52" s="190">
        <f>IF($BR52=1,VLOOKUP(AD$20*10000+$A52,'DATA - FAD'!$A$2:$AAA$45000,AD$3,FALSE)*1000000,0)</f>
        <v>-25755.999609827995</v>
      </c>
      <c r="AE52" s="190">
        <f>IF($BR52=1,VLOOKUP(AE$20*10000+$A52,'DATA - FAD'!$A$2:$AAA$45000,AE$3,FALSE)*1000000,0)</f>
        <v>0</v>
      </c>
      <c r="AF52" s="190">
        <f>IF($BR52=1,VLOOKUP(AF$20*10000+$A52,'DATA - FAD'!$A$2:$AAA$45000,AF$3,FALSE)*1000000,0)</f>
        <v>0</v>
      </c>
      <c r="AG52" s="190">
        <f>IF($BR52=1,VLOOKUP(AG$20*10000+$A52,'DATA - FAD'!$A$2:$AAA$45000,AG$3,FALSE)*1000000,0)</f>
        <v>0</v>
      </c>
      <c r="AH52" s="190">
        <f>IF($BR52=1,VLOOKUP(AH$20*10000+$A52,'DATA - FAD'!$A$2:$AAA$45000,AH$3,FALSE)*1000000,0)</f>
        <v>0</v>
      </c>
      <c r="AI52" s="190">
        <f>IF($BR52=1,VLOOKUP(AI$20*10000+$A52,'DATA - FAD'!$A$2:$AAA$45000,AI$3,FALSE)*1000000,0)</f>
        <v>0</v>
      </c>
      <c r="AJ52" s="190">
        <f>IF($BR52=1,VLOOKUP(AJ$20*10000+$A52,'DATA - FAD'!$A$2:$AAA$45000,AJ$3,FALSE)*1000000,0)</f>
        <v>0</v>
      </c>
      <c r="AK52" s="190">
        <f>IF($BR52=1,VLOOKUP(AK$20*10000+$A52,'DATA - FAD'!$A$2:$AAA$45000,AK$3,FALSE)*1000000,0)</f>
        <v>392569.81015205383</v>
      </c>
      <c r="AL52" s="190">
        <f>IF($BR52=1,VLOOKUP(AL$20*10000+$A52,'DATA - FAD'!$A$2:$AAA$45000,AL$3,FALSE)*1000000,0)</f>
        <v>430547.3268032074</v>
      </c>
      <c r="AM52" s="38">
        <f>IF($BR52=1,VLOOKUP($BS52,data!$A$2:$AAA$45000,AM$3,FALSE),"")</f>
        <v>430638.65625</v>
      </c>
      <c r="AN52" s="185"/>
      <c r="AO52" s="185"/>
      <c r="AP52" s="190">
        <f>IF($BR52=1,VLOOKUP(AP$20*10000+$A52,'DATA - FAD'!$A$2:$AAA$45000,AP$3,FALSE)*1000000,0)</f>
        <v>17112.269997596741</v>
      </c>
      <c r="AQ52" s="190">
        <f>IF($BR52=1,VLOOKUP(AQ$20*10000+$A52,'DATA - FAD'!$A$2:$AAA$45000,AQ$3,FALSE)*1000000,0)</f>
        <v>17592.590302228928</v>
      </c>
      <c r="AR52" s="190">
        <f>IF($BR52=1,VLOOKUP(AR$20*10000+$A52,'DATA - FAD'!$A$2:$AAA$45000,AR$3,FALSE)*1000000,0)</f>
        <v>16431.640833616257</v>
      </c>
      <c r="AS52" s="190">
        <f>IF($BR52=1,VLOOKUP(AS$20*10000+$A52,'DATA - FAD'!$A$2:$AAA$45000,AS$3,FALSE)*1000000,0)</f>
        <v>43495.979160070419</v>
      </c>
      <c r="AT52" s="190">
        <f>IF($BR52=1,VLOOKUP(AT$20*10000+$A52,'DATA - FAD'!$A$2:$AAA$45000,AT$3,FALSE)*1000000,0)</f>
        <v>-42.430001485627145</v>
      </c>
      <c r="AU52" s="190">
        <f>IF($BR52=1,VLOOKUP(AU$20*10000+$A52,'DATA - FAD'!$A$2:$AAA$45000,AU$3,FALSE)*1000000,0)</f>
        <v>27204.800397157669</v>
      </c>
      <c r="AV52" s="190">
        <f>IF($BR52=1,VLOOKUP(AV$20*10000+$A52,'DATA - FAD'!$A$2:$AAA$45000,AV$3,FALSE)*1000000,0)</f>
        <v>90232.476592063904</v>
      </c>
      <c r="AW52" s="190">
        <f>IF($BR52=1,VLOOKUP(AW$20*10000+$A52,'DATA - FAD'!$A$2:$AAA$45000,AW$3,FALSE)*1000000,0)</f>
        <v>75506.411492824554</v>
      </c>
      <c r="AX52" s="190">
        <f>IF($BR52=1,VLOOKUP(AX$20*10000+$A52,'DATA - FAD'!$A$2:$AAA$45000,AX$3,FALSE)*1000000,0)</f>
        <v>98380.260169506073</v>
      </c>
      <c r="AY52" s="190">
        <f>IF($BR52=1,VLOOKUP(AY$20*10000+$A52,'DATA - FAD'!$A$2:$AAA$45000,AY$3,FALSE)*1000000,0)</f>
        <v>22236.000746488571</v>
      </c>
      <c r="AZ52" s="38">
        <f>IF($BR52=1,VLOOKUP($BS52,data!$A$2:$AAA$45000,AZ$3,FALSE),"")</f>
        <v>49773</v>
      </c>
      <c r="BC52" s="190">
        <f>IF($BR52=1,VLOOKUP(BC$20*10000+$A52,'DATA - FAD'!$A$2:$AAA$45000,BC$3,FALSE)*1000000,0)</f>
        <v>0</v>
      </c>
      <c r="BD52" s="190">
        <f>IF($BR52=1,VLOOKUP(BD$20*10000+$A52,'DATA - FAD'!$A$2:$AAA$45000,BD$3,FALSE)*1000000,0)</f>
        <v>0</v>
      </c>
      <c r="BE52" s="190">
        <f>IF($BR52=1,VLOOKUP(BE$20*10000+$A52,'DATA - FAD'!$A$2:$AAA$45000,BE$3,FALSE)*1000000,0)</f>
        <v>0</v>
      </c>
      <c r="BF52" s="190">
        <f>IF($BR52=1,VLOOKUP(BF$20*10000+$A52,'DATA - FAD'!$A$2:$AAA$45000,BF$3,FALSE)*1000000,0)</f>
        <v>0</v>
      </c>
      <c r="BG52" s="190">
        <f>IF($BR52=1,VLOOKUP(BG$20*10000+$A52,'DATA - FAD'!$A$2:$AAA$45000,BG$3,FALSE)*1000000,0)</f>
        <v>0</v>
      </c>
      <c r="BH52" s="190">
        <f>IF($BR52=1,VLOOKUP(BH$20*10000+$A52,'DATA - FAD'!$A$2:$AAA$45000,BH$3,FALSE)*1000000,0)</f>
        <v>0</v>
      </c>
      <c r="BI52" s="190">
        <f>IF($BR52=1,VLOOKUP(BI$20*10000+$A52,'DATA - FAD'!$A$2:$AAA$45000,BI$3,FALSE)*1000000,0)</f>
        <v>0</v>
      </c>
      <c r="BJ52" s="190">
        <f>IF($BR52=1,VLOOKUP(BJ$20*10000+$A52,'DATA - FAD'!$A$2:$AAA$45000,BJ$3,FALSE)*1000000,0)</f>
        <v>0</v>
      </c>
      <c r="BK52" s="190">
        <f>IF($BR52=1,VLOOKUP(BK$20*10000+$A52,'DATA - FAD'!$A$2:$AAA$45000,BK$3,FALSE)*1000000,0)</f>
        <v>0</v>
      </c>
      <c r="BL52" s="190">
        <f>IF($BR52=1,VLOOKUP(BL$20*10000+$A52,'DATA - FAD'!$A$2:$AAA$45000,BL$3,FALSE)*1000000,0)</f>
        <v>0</v>
      </c>
      <c r="BM52" s="38">
        <f>IF($BR52=1,VLOOKUP($BS52,data!$A$2:$AAA$45000,BM$3,FALSE),"")</f>
        <v>0</v>
      </c>
      <c r="BO52" s="32" t="s">
        <v>868</v>
      </c>
      <c r="BP52" s="32">
        <f>VLOOKUP(BO52,KEY!$AC$2:$AD$100,2,FALSE)</f>
        <v>28</v>
      </c>
      <c r="BQ52" s="32">
        <v>26</v>
      </c>
      <c r="BR52" s="32">
        <f t="shared" si="44"/>
        <v>1</v>
      </c>
      <c r="BS52" s="56">
        <f>IF($BR52=1,VLOOKUP($BR$20,'CROSSWALK Senate to AUN'!$A$2:$AH$45000,$BP52,FALSE),"")</f>
        <v>110179003</v>
      </c>
      <c r="BT52" s="32"/>
      <c r="BU52" s="32"/>
      <c r="BV52" s="32"/>
      <c r="BW52" s="2"/>
      <c r="BX52" s="118" t="str">
        <f>IF($BR52=1,VLOOKUP($BS52,data!$A$2:$AAA$45000,BX$3,FALSE),"")</f>
        <v>West Branch Area SD</v>
      </c>
      <c r="BY52" s="119"/>
      <c r="BZ52" s="120">
        <f>IF($BR52=1,VLOOKUP($BS52,data!$A$2:$AAA$45000,BZ$3,FALSE),"")</f>
        <v>11491930</v>
      </c>
      <c r="CA52" s="120">
        <f>IF($BR52=1,VLOOKUP($BS52,data!$A$2:$AAA$45000,CA$3,FALSE),"")</f>
        <v>508069.65625</v>
      </c>
      <c r="CB52" s="121">
        <f>IF($BR52=1,VLOOKUP($BS52,data!$A$2:$AAA$45000,CB$3,FALSE),"")</f>
        <v>4.6256022453308105</v>
      </c>
      <c r="CC52" s="119"/>
      <c r="CD52" s="122">
        <f>IF($BR52=1,VLOOKUP($BS52,data!$A$2:$AAA$45000,CD$3,FALSE),"")</f>
        <v>8776045</v>
      </c>
      <c r="CE52" s="122">
        <f>IF($BR52=1,VLOOKUP($BS52,data!$A$2:$AAA$45000,CE$3,FALSE),"")</f>
        <v>27658</v>
      </c>
      <c r="CF52" s="123">
        <f>IF($BR52=1,VLOOKUP($BS52,data!$A$2:$AAA$45000,CF$3,FALSE),"")</f>
        <v>0.31614971160888672</v>
      </c>
      <c r="CG52" s="119"/>
      <c r="CH52" s="124">
        <f>IF($BR52=1,VLOOKUP($BS52,data!$A$2:$AAA$45000,CH$3,FALSE),"")</f>
        <v>1491734.74</v>
      </c>
      <c r="CI52" s="124">
        <f>IF($BR52=1,VLOOKUP($BS52,data!$A$2:$AAA$45000,CI$3,FALSE),"")</f>
        <v>430638.65625</v>
      </c>
      <c r="CJ52" s="125">
        <f>IF($BR52=1,VLOOKUP($BS52,data!$A$2:$AAA$45000,CJ$3,FALSE),"")</f>
        <v>40.584323883056641</v>
      </c>
      <c r="CK52" s="124">
        <f>IF($BR52=1,VLOOKUP($BS52,data!$A$2:$AAA$45000,CK$3,FALSE),"")</f>
        <v>0</v>
      </c>
      <c r="CL52" s="124">
        <f>IF($BR52=1,VLOOKUP($BS52,data!$A$2:$AAA$45000,CL$3,FALSE),"")</f>
        <v>0</v>
      </c>
      <c r="CM52" s="124">
        <f>IF($BR52=1,VLOOKUP($BS52,data!$A$2:$AAA$45000,CM$3,FALSE),"")</f>
        <v>1253755.78125</v>
      </c>
      <c r="CN52" s="124">
        <f>IF($BR52=1,VLOOKUP($BS52,data!$A$2:$AAA$45000,CN$3,FALSE),"")</f>
        <v>2687803.75</v>
      </c>
      <c r="CO52" s="119"/>
      <c r="CP52" s="126">
        <f>IF($BR52=1,VLOOKUP($BS52,data!$A$2:$AAA$45000,CP$3,FALSE),"")</f>
        <v>1224150</v>
      </c>
      <c r="CQ52" s="126">
        <f>IF($BR52=1,VLOOKUP($BS52,data!$A$2:$AAA$45000,CQ$3,FALSE),"")</f>
        <v>49773</v>
      </c>
      <c r="CR52" s="127">
        <f>IF($BR52=1,VLOOKUP($BS52,data!$A$2:$AAA$45000,CR$3,FALSE),"")</f>
        <v>4.2</v>
      </c>
      <c r="CS52" s="119"/>
      <c r="CT52" s="128">
        <f>IF($BR52=1,VLOOKUP($BS52,data!$A$2:$AAA$45000,CT$3,FALSE),"")</f>
        <v>0</v>
      </c>
      <c r="CU52" s="128">
        <f>IF($BR52=1,VLOOKUP($BS52,data!$A$2:$AAA$45000,CU$3,FALSE),"")</f>
        <v>0</v>
      </c>
      <c r="CV52" s="129">
        <f>IF($BR52=1,VLOOKUP($BS52,data!$A$2:$AAA$45000,CV$3,FALSE),"")</f>
        <v>0</v>
      </c>
      <c r="CW52" s="2"/>
    </row>
    <row r="53" spans="1:101" ht="36" customHeight="1" x14ac:dyDescent="0.35">
      <c r="A53" s="46">
        <f>VLOOKUP($BS53,'LIST SD CTC BY AUN'!$A$2:$E$10000,2,FALSE)</f>
        <v>515</v>
      </c>
      <c r="B53" s="46"/>
      <c r="C53" s="190">
        <f>IF($BR53=1,VLOOKUP(C$20*10000+$A53,'DATA - FAD'!$A$2:$AAA$45000,C$3,FALSE)*1000000,0)</f>
        <v>107771.93307876587</v>
      </c>
      <c r="D53" s="190">
        <f>IF($BR53=1,VLOOKUP(D$20*10000+$A53,'DATA - FAD'!$A$2:$AAA$45000,D$3,FALSE)*1000000,0)</f>
        <v>-16051.080077886581</v>
      </c>
      <c r="E53" s="190">
        <f>IF($BR53=1,VLOOKUP(E$20*10000+$A53,'DATA - FAD'!$A$2:$AAA$45000,E$3,FALSE)*1000000,0)</f>
        <v>195898.35405349731</v>
      </c>
      <c r="F53" s="190">
        <f>IF($BR53=1,VLOOKUP(F$20*10000+$A53,'DATA - FAD'!$A$2:$AAA$45000,F$3,FALSE)*1000000,0)</f>
        <v>-101106.97150230408</v>
      </c>
      <c r="G53" s="190">
        <f>IF($BR53=1,VLOOKUP(G$20*10000+$A53,'DATA - FAD'!$A$2:$AAA$45000,G$3,FALSE)*1000000,0)</f>
        <v>95409.207046031952</v>
      </c>
      <c r="H53" s="190">
        <f>IF($BR53=1,VLOOKUP(H$20*10000+$A53,'DATA - FAD'!$A$2:$AAA$45000,H$3,FALSE)*1000000,0)</f>
        <v>-60667.440295219421</v>
      </c>
      <c r="I53" s="190">
        <f>IF($BR53=1,VLOOKUP(I$20*10000+$A53,'DATA - FAD'!$A$2:$AAA$45000,I$3,FALSE)*1000000,0)</f>
        <v>153195.24705410004</v>
      </c>
      <c r="J53" s="190">
        <f>IF($BR53=1,VLOOKUP(J$20*10000+$A53,'DATA - FAD'!$A$2:$AAA$45000,J$3,FALSE)*1000000,0)</f>
        <v>191191.8967962265</v>
      </c>
      <c r="K53" s="190">
        <f>IF($BR53=1,VLOOKUP(K$20*10000+$A53,'DATA - FAD'!$A$2:$AAA$45000,K$3,FALSE)*1000000,0)</f>
        <v>-258776.51572227478</v>
      </c>
      <c r="L53" s="190">
        <f>IF($BR53=1,VLOOKUP(L$20*10000+$A53,'DATA - FAD'!$A$2:$AAA$45000,L$3,FALSE)*1000000,0)</f>
        <v>41634.000837802887</v>
      </c>
      <c r="M53" s="38">
        <f>IF($BR53=1,VLOOKUP($BS53,data!$A$2:$AAA$45000,M$3,FALSE),"")</f>
        <v>-49931</v>
      </c>
      <c r="N53" s="46"/>
      <c r="P53" s="190">
        <f>IF($BR53=1,VLOOKUP(P$20*10000+$A53,'DATA - FAD'!$A$2:$AAA$45000,P$3,FALSE)*1000000,0)</f>
        <v>0</v>
      </c>
      <c r="Q53" s="190">
        <f>IF($BR53=1,VLOOKUP(Q$20*10000+$A53,'DATA - FAD'!$A$2:$AAA$45000,Q$3,FALSE)*1000000,0)</f>
        <v>0</v>
      </c>
      <c r="R53" s="190">
        <f>IF($BR53=1,VLOOKUP(R$20*10000+$A53,'DATA - FAD'!$A$2:$AAA$45000,R$3,FALSE)*1000000,0)</f>
        <v>0</v>
      </c>
      <c r="S53" s="190">
        <f>IF($BR53=1,VLOOKUP(S$20*10000+$A53,'DATA - FAD'!$A$2:$AAA$45000,S$3,FALSE)*1000000,0)</f>
        <v>0</v>
      </c>
      <c r="T53" s="190">
        <f>IF($BR53=1,VLOOKUP(T$20*10000+$A53,'DATA - FAD'!$A$2:$AAA$45000,T$3,FALSE)*1000000,0)</f>
        <v>0</v>
      </c>
      <c r="U53" s="190">
        <f>IF($BR53=1,VLOOKUP(U$20*10000+$A53,'DATA - FAD'!$A$2:$AAA$45000,U$3,FALSE)*1000000,0)</f>
        <v>0</v>
      </c>
      <c r="V53" s="190">
        <f>IF($BR53=1,VLOOKUP(V$20*10000+$A53,'DATA - FAD'!$A$2:$AAA$45000,V$3,FALSE)*1000000,0)</f>
        <v>0</v>
      </c>
      <c r="W53" s="190">
        <f>IF($BR53=1,VLOOKUP(W$20*10000+$A53,'DATA - FAD'!$A$2:$AAA$45000,W$3,FALSE)*1000000,0)</f>
        <v>0</v>
      </c>
      <c r="X53" s="190">
        <f>IF($BR53=1,VLOOKUP(X$20*10000+$A53,'DATA - FAD'!$A$2:$AAA$45000,X$3,FALSE)*1000000,0)</f>
        <v>0</v>
      </c>
      <c r="Y53" s="190">
        <f>IF($BR53=1,VLOOKUP(Y$20*10000+$A53,'DATA - FAD'!$A$2:$AAA$45000,Y$3,FALSE)*1000000,0)</f>
        <v>0</v>
      </c>
      <c r="Z53" s="38">
        <f>IF($BR53=1,VLOOKUP($BS53,data!$A$2:$AAA$45000,Z$3,FALSE),"")</f>
        <v>0</v>
      </c>
      <c r="AC53" s="190">
        <f>IF($BR53=1,VLOOKUP(AC$20*10000+$A53,'DATA - FAD'!$A$2:$AAA$45000,AC$3,FALSE)*1000000,0)</f>
        <v>0</v>
      </c>
      <c r="AD53" s="190">
        <f>IF($BR53=1,VLOOKUP(AD$20*10000+$A53,'DATA - FAD'!$A$2:$AAA$45000,AD$3,FALSE)*1000000,0)</f>
        <v>0</v>
      </c>
      <c r="AE53" s="190">
        <f>IF($BR53=1,VLOOKUP(AE$20*10000+$A53,'DATA - FAD'!$A$2:$AAA$45000,AE$3,FALSE)*1000000,0)</f>
        <v>0</v>
      </c>
      <c r="AF53" s="190">
        <f>IF($BR53=1,VLOOKUP(AF$20*10000+$A53,'DATA - FAD'!$A$2:$AAA$45000,AF$3,FALSE)*1000000,0)</f>
        <v>0</v>
      </c>
      <c r="AG53" s="190">
        <f>IF($BR53=1,VLOOKUP(AG$20*10000+$A53,'DATA - FAD'!$A$2:$AAA$45000,AG$3,FALSE)*1000000,0)</f>
        <v>0</v>
      </c>
      <c r="AH53" s="190">
        <f>IF($BR53=1,VLOOKUP(AH$20*10000+$A53,'DATA - FAD'!$A$2:$AAA$45000,AH$3,FALSE)*1000000,0)</f>
        <v>0</v>
      </c>
      <c r="AI53" s="190">
        <f>IF($BR53=1,VLOOKUP(AI$20*10000+$A53,'DATA - FAD'!$A$2:$AAA$45000,AI$3,FALSE)*1000000,0)</f>
        <v>0</v>
      </c>
      <c r="AJ53" s="190">
        <f>IF($BR53=1,VLOOKUP(AJ$20*10000+$A53,'DATA - FAD'!$A$2:$AAA$45000,AJ$3,FALSE)*1000000,0)</f>
        <v>0</v>
      </c>
      <c r="AK53" s="190">
        <f>IF($BR53=1,VLOOKUP(AK$20*10000+$A53,'DATA - FAD'!$A$2:$AAA$45000,AK$3,FALSE)*1000000,0)</f>
        <v>0</v>
      </c>
      <c r="AL53" s="190">
        <f>IF($BR53=1,VLOOKUP(AL$20*10000+$A53,'DATA - FAD'!$A$2:$AAA$45000,AL$3,FALSE)*1000000,0)</f>
        <v>0</v>
      </c>
      <c r="AM53" s="38">
        <f>IF($BR53=1,VLOOKUP($BS53,data!$A$2:$AAA$45000,AM$3,FALSE),"")</f>
        <v>0</v>
      </c>
      <c r="AN53" s="185"/>
      <c r="AO53" s="185"/>
      <c r="AP53" s="190">
        <f>IF($BR53=1,VLOOKUP(AP$20*10000+$A53,'DATA - FAD'!$A$2:$AAA$45000,AP$3,FALSE)*1000000,0)</f>
        <v>0</v>
      </c>
      <c r="AQ53" s="190">
        <f>IF($BR53=1,VLOOKUP(AQ$20*10000+$A53,'DATA - FAD'!$A$2:$AAA$45000,AQ$3,FALSE)*1000000,0)</f>
        <v>0</v>
      </c>
      <c r="AR53" s="190">
        <f>IF($BR53=1,VLOOKUP(AR$20*10000+$A53,'DATA - FAD'!$A$2:$AAA$45000,AR$3,FALSE)*1000000,0)</f>
        <v>0</v>
      </c>
      <c r="AS53" s="190">
        <f>IF($BR53=1,VLOOKUP(AS$20*10000+$A53,'DATA - FAD'!$A$2:$AAA$45000,AS$3,FALSE)*1000000,0)</f>
        <v>0</v>
      </c>
      <c r="AT53" s="190">
        <f>IF($BR53=1,VLOOKUP(AT$20*10000+$A53,'DATA - FAD'!$A$2:$AAA$45000,AT$3,FALSE)*1000000,0)</f>
        <v>0</v>
      </c>
      <c r="AU53" s="190">
        <f>IF($BR53=1,VLOOKUP(AU$20*10000+$A53,'DATA - FAD'!$A$2:$AAA$45000,AU$3,FALSE)*1000000,0)</f>
        <v>0</v>
      </c>
      <c r="AV53" s="190">
        <f>IF($BR53=1,VLOOKUP(AV$20*10000+$A53,'DATA - FAD'!$A$2:$AAA$45000,AV$3,FALSE)*1000000,0)</f>
        <v>0</v>
      </c>
      <c r="AW53" s="190">
        <f>IF($BR53=1,VLOOKUP(AW$20*10000+$A53,'DATA - FAD'!$A$2:$AAA$45000,AW$3,FALSE)*1000000,0)</f>
        <v>0</v>
      </c>
      <c r="AX53" s="190">
        <f>IF($BR53=1,VLOOKUP(AX$20*10000+$A53,'DATA - FAD'!$A$2:$AAA$45000,AX$3,FALSE)*1000000,0)</f>
        <v>0</v>
      </c>
      <c r="AY53" s="190">
        <f>IF($BR53=1,VLOOKUP(AY$20*10000+$A53,'DATA - FAD'!$A$2:$AAA$45000,AY$3,FALSE)*1000000,0)</f>
        <v>0</v>
      </c>
      <c r="AZ53" s="38">
        <f>IF($BR53=1,VLOOKUP($BS53,data!$A$2:$AAA$45000,AZ$3,FALSE),"")</f>
        <v>0</v>
      </c>
      <c r="BC53" s="190">
        <f>IF($BR53=1,VLOOKUP(BC$20*10000+$A53,'DATA - FAD'!$A$2:$AAA$45000,BC$3,FALSE)*1000000,0)</f>
        <v>107771.93307876587</v>
      </c>
      <c r="BD53" s="190">
        <f>IF($BR53=1,VLOOKUP(BD$20*10000+$A53,'DATA - FAD'!$A$2:$AAA$45000,BD$3,FALSE)*1000000,0)</f>
        <v>-16051.080077886581</v>
      </c>
      <c r="BE53" s="190">
        <f>IF($BR53=1,VLOOKUP(BE$20*10000+$A53,'DATA - FAD'!$A$2:$AAA$45000,BE$3,FALSE)*1000000,0)</f>
        <v>195898.35405349731</v>
      </c>
      <c r="BF53" s="190">
        <f>IF($BR53=1,VLOOKUP(BF$20*10000+$A53,'DATA - FAD'!$A$2:$AAA$45000,BF$3,FALSE)*1000000,0)</f>
        <v>-101106.97150230408</v>
      </c>
      <c r="BG53" s="190">
        <f>IF($BR53=1,VLOOKUP(BG$20*10000+$A53,'DATA - FAD'!$A$2:$AAA$45000,BG$3,FALSE)*1000000,0)</f>
        <v>95409.207046031952</v>
      </c>
      <c r="BH53" s="190">
        <f>IF($BR53=1,VLOOKUP(BH$20*10000+$A53,'DATA - FAD'!$A$2:$AAA$45000,BH$3,FALSE)*1000000,0)</f>
        <v>-60667.440295219421</v>
      </c>
      <c r="BI53" s="190">
        <f>IF($BR53=1,VLOOKUP(BI$20*10000+$A53,'DATA - FAD'!$A$2:$AAA$45000,BI$3,FALSE)*1000000,0)</f>
        <v>153195.24705410004</v>
      </c>
      <c r="BJ53" s="190">
        <f>IF($BR53=1,VLOOKUP(BJ$20*10000+$A53,'DATA - FAD'!$A$2:$AAA$45000,BJ$3,FALSE)*1000000,0)</f>
        <v>191191.8967962265</v>
      </c>
      <c r="BK53" s="190">
        <f>IF($BR53=1,VLOOKUP(BK$20*10000+$A53,'DATA - FAD'!$A$2:$AAA$45000,BK$3,FALSE)*1000000,0)</f>
        <v>-258776.51572227478</v>
      </c>
      <c r="BL53" s="190">
        <f>IF($BR53=1,VLOOKUP(BL$20*10000+$A53,'DATA - FAD'!$A$2:$AAA$45000,BL$3,FALSE)*1000000,0)</f>
        <v>41634.000837802887</v>
      </c>
      <c r="BM53" s="38">
        <f>IF($BR53=1,VLOOKUP($BS53,data!$A$2:$AAA$45000,BM$3,FALSE),"")</f>
        <v>-49931</v>
      </c>
      <c r="BO53" s="32" t="s">
        <v>869</v>
      </c>
      <c r="BP53" s="32">
        <f>VLOOKUP(BO53,KEY!$AC$2:$AD$100,2,FALSE)</f>
        <v>29</v>
      </c>
      <c r="BQ53" s="32">
        <v>27</v>
      </c>
      <c r="BR53" s="32">
        <f t="shared" si="44"/>
        <v>1</v>
      </c>
      <c r="BS53" s="56">
        <f>IF($BR53=1,VLOOKUP($BR$20,'CROSSWALK Senate to AUN'!$A$2:$AH$45000,$BP53,FALSE),"")</f>
        <v>110141607</v>
      </c>
      <c r="BT53" s="2"/>
      <c r="BU53" s="2"/>
      <c r="BV53" s="2"/>
      <c r="BW53" s="2"/>
      <c r="BX53" s="31" t="str">
        <f>IF($BR53=1,VLOOKUP($BS53,data!$A$2:$AAA$45000,BX$3,FALSE),"Intentionally Blank")</f>
        <v>Central PA Institute of Science &amp; Technology</v>
      </c>
      <c r="BY53" s="2"/>
      <c r="BZ53" s="4">
        <f>IF($BR53=1,VLOOKUP($BS53,data!$A$2:$AAA$45000,BZ$3,FALSE),"")</f>
        <v>856551</v>
      </c>
      <c r="CA53" s="4">
        <f>IF($BR53=1,VLOOKUP($BS53,data!$A$2:$AAA$45000,CA$3,FALSE),"")</f>
        <v>-49931</v>
      </c>
      <c r="CB53" s="79">
        <f>IF($BR53=1,VLOOKUP($BS53,data!$A$2:$AAA$45000,CB$3,FALSE),"")</f>
        <v>-6.1901516914367676</v>
      </c>
      <c r="CC53" s="2"/>
      <c r="CD53" s="25">
        <f>IF($BR53=1,VLOOKUP($BS53,data!$A$2:$AAA$45000,CD$3,FALSE),"")</f>
        <v>0</v>
      </c>
      <c r="CE53" s="25">
        <f>IF($BR53=1,VLOOKUP($BS53,data!$A$2:$AAA$45000,CE$3,FALSE),"")</f>
        <v>0</v>
      </c>
      <c r="CF53" s="68">
        <f>IF($BR53=1,VLOOKUP($BS53,data!$A$2:$AAA$45000,CF$3,FALSE),"")</f>
        <v>0</v>
      </c>
      <c r="CG53" s="2"/>
      <c r="CH53" s="26">
        <f>IF($BR53=1,VLOOKUP($BS53,data!$A$2:$AAA$45000,CH$3,FALSE),"")</f>
        <v>0</v>
      </c>
      <c r="CI53" s="26">
        <f>IF($BR53=1,VLOOKUP($BS53,data!$A$2:$AAA$45000,CI$3,FALSE),"")</f>
        <v>0</v>
      </c>
      <c r="CJ53" s="27">
        <f>IF($BR53=1,VLOOKUP($BS53,data!$A$2:$AAA$45000,CJ$3,FALSE),"")</f>
        <v>0</v>
      </c>
      <c r="CK53" s="26">
        <f>IF($BR53=1,VLOOKUP($BS53,data!$A$2:$AAA$45000,CK$3,FALSE),"")</f>
        <v>0</v>
      </c>
      <c r="CL53" s="26">
        <f>IF($BR53=1,VLOOKUP($BS53,data!$A$2:$AAA$45000,CL$3,FALSE),"")</f>
        <v>0</v>
      </c>
      <c r="CM53" s="26">
        <f>IF($BR53=1,VLOOKUP($BS53,data!$A$2:$AAA$45000,CM$3,FALSE),"")</f>
        <v>0</v>
      </c>
      <c r="CN53" s="26">
        <f>IF($BR53=1,VLOOKUP($BS53,data!$A$2:$AAA$45000,CN$3,FALSE),"")</f>
        <v>0</v>
      </c>
      <c r="CO53" s="2"/>
      <c r="CP53" s="35">
        <f>IF($BR53=1,VLOOKUP($BS53,data!$A$2:$AAA$45000,CP$3,FALSE),"")</f>
        <v>0</v>
      </c>
      <c r="CQ53" s="35">
        <f>IF($BR53=1,VLOOKUP($BS53,data!$A$2:$AAA$45000,CQ$3,FALSE),"")</f>
        <v>0</v>
      </c>
      <c r="CR53" s="36">
        <f>IF($BR53=1,VLOOKUP($BS53,data!$A$2:$AAA$45000,CR$3,FALSE),"")</f>
        <v>0</v>
      </c>
      <c r="CS53" s="2"/>
      <c r="CT53" s="71">
        <f>IF($BR53=1,VLOOKUP($BS53,data!$A$2:$AAA$45000,CT$3,FALSE),"")</f>
        <v>856551</v>
      </c>
      <c r="CU53" s="71">
        <f>IF($BR53=1,VLOOKUP($BS53,data!$A$2:$AAA$45000,CU$3,FALSE),"")</f>
        <v>-49931</v>
      </c>
      <c r="CV53" s="70">
        <f>IF($BR53=1,VLOOKUP($BS53,data!$A$2:$AAA$45000,CV$3,FALSE),"")</f>
        <v>-5.5082173347473145</v>
      </c>
      <c r="CW53" s="2"/>
    </row>
    <row r="54" spans="1:101" ht="36" customHeight="1" x14ac:dyDescent="0.35">
      <c r="A54" s="46">
        <f>VLOOKUP($BS54,'LIST SD CTC BY AUN'!$A$2:$E$10000,2,FALSE)</f>
        <v>518</v>
      </c>
      <c r="B54" s="46"/>
      <c r="C54" s="190">
        <f>IF($BR54=1,VLOOKUP(C$20*10000+$A54,'DATA - FAD'!$A$2:$AAA$45000,C$3,FALSE)*1000000,0)</f>
        <v>8358.9395508170128</v>
      </c>
      <c r="D54" s="190">
        <f>IF($BR54=1,VLOOKUP(D$20*10000+$A54,'DATA - FAD'!$A$2:$AAA$45000,D$3,FALSE)*1000000,0)</f>
        <v>4339.0900827944279</v>
      </c>
      <c r="E54" s="190">
        <f>IF($BR54=1,VLOOKUP(E$20*10000+$A54,'DATA - FAD'!$A$2:$AAA$45000,E$3,FALSE)*1000000,0)</f>
        <v>1335.0900262594223</v>
      </c>
      <c r="F54" s="190">
        <f>IF($BR54=1,VLOOKUP(F$20*10000+$A54,'DATA - FAD'!$A$2:$AAA$45000,F$3,FALSE)*1000000,0)</f>
        <v>18984.360620379448</v>
      </c>
      <c r="G54" s="190">
        <f>IF($BR54=1,VLOOKUP(G$20*10000+$A54,'DATA - FAD'!$A$2:$AAA$45000,G$3,FALSE)*1000000,0)</f>
        <v>2432.4599653482437</v>
      </c>
      <c r="H54" s="190">
        <f>IF($BR54=1,VLOOKUP(H$20*10000+$A54,'DATA - FAD'!$A$2:$AAA$45000,H$3,FALSE)*1000000,0)</f>
        <v>-3735.2400831878185</v>
      </c>
      <c r="I54" s="190">
        <f>IF($BR54=1,VLOOKUP(I$20*10000+$A54,'DATA - FAD'!$A$2:$AAA$45000,I$3,FALSE)*1000000,0)</f>
        <v>78643.888235092163</v>
      </c>
      <c r="J54" s="190">
        <f>IF($BR54=1,VLOOKUP(J$20*10000+$A54,'DATA - FAD'!$A$2:$AAA$45000,J$3,FALSE)*1000000,0)</f>
        <v>120340.84647893906</v>
      </c>
      <c r="K54" s="190">
        <f>IF($BR54=1,VLOOKUP(K$20*10000+$A54,'DATA - FAD'!$A$2:$AAA$45000,K$3,FALSE)*1000000,0)</f>
        <v>75393.661856651306</v>
      </c>
      <c r="L54" s="190">
        <f>IF($BR54=1,VLOOKUP(L$20*10000+$A54,'DATA - FAD'!$A$2:$AAA$45000,L$3,FALSE)*1000000,0)</f>
        <v>20306.000486016273</v>
      </c>
      <c r="M54" s="38">
        <f>IF($BR54=1,VLOOKUP($BS54,data!$A$2:$AAA$45000,M$3,FALSE),"")</f>
        <v>17589</v>
      </c>
      <c r="N54" s="46"/>
      <c r="P54" s="190">
        <f>IF($BR54=1,VLOOKUP(P$20*10000+$A54,'DATA - FAD'!$A$2:$AAA$45000,P$3,FALSE)*1000000,0)</f>
        <v>0</v>
      </c>
      <c r="Q54" s="190">
        <f>IF($BR54=1,VLOOKUP(Q$20*10000+$A54,'DATA - FAD'!$A$2:$AAA$45000,Q$3,FALSE)*1000000,0)</f>
        <v>0</v>
      </c>
      <c r="R54" s="190">
        <f>IF($BR54=1,VLOOKUP(R$20*10000+$A54,'DATA - FAD'!$A$2:$AAA$45000,R$3,FALSE)*1000000,0)</f>
        <v>0</v>
      </c>
      <c r="S54" s="190">
        <f>IF($BR54=1,VLOOKUP(S$20*10000+$A54,'DATA - FAD'!$A$2:$AAA$45000,S$3,FALSE)*1000000,0)</f>
        <v>0</v>
      </c>
      <c r="T54" s="190">
        <f>IF($BR54=1,VLOOKUP(T$20*10000+$A54,'DATA - FAD'!$A$2:$AAA$45000,T$3,FALSE)*1000000,0)</f>
        <v>0</v>
      </c>
      <c r="U54" s="190">
        <f>IF($BR54=1,VLOOKUP(U$20*10000+$A54,'DATA - FAD'!$A$2:$AAA$45000,U$3,FALSE)*1000000,0)</f>
        <v>0</v>
      </c>
      <c r="V54" s="190">
        <f>IF($BR54=1,VLOOKUP(V$20*10000+$A54,'DATA - FAD'!$A$2:$AAA$45000,V$3,FALSE)*1000000,0)</f>
        <v>0</v>
      </c>
      <c r="W54" s="190">
        <f>IF($BR54=1,VLOOKUP(W$20*10000+$A54,'DATA - FAD'!$A$2:$AAA$45000,W$3,FALSE)*1000000,0)</f>
        <v>0</v>
      </c>
      <c r="X54" s="190">
        <f>IF($BR54=1,VLOOKUP(X$20*10000+$A54,'DATA - FAD'!$A$2:$AAA$45000,X$3,FALSE)*1000000,0)</f>
        <v>0</v>
      </c>
      <c r="Y54" s="190">
        <f>IF($BR54=1,VLOOKUP(Y$20*10000+$A54,'DATA - FAD'!$A$2:$AAA$45000,Y$3,FALSE)*1000000,0)</f>
        <v>0</v>
      </c>
      <c r="Z54" s="38">
        <f>IF($BR54=1,VLOOKUP($BS54,data!$A$2:$AAA$45000,Z$3,FALSE),"")</f>
        <v>0</v>
      </c>
      <c r="AC54" s="190">
        <f>IF($BR54=1,VLOOKUP(AC$20*10000+$A54,'DATA - FAD'!$A$2:$AAA$45000,AC$3,FALSE)*1000000,0)</f>
        <v>0</v>
      </c>
      <c r="AD54" s="190">
        <f>IF($BR54=1,VLOOKUP(AD$20*10000+$A54,'DATA - FAD'!$A$2:$AAA$45000,AD$3,FALSE)*1000000,0)</f>
        <v>0</v>
      </c>
      <c r="AE54" s="190">
        <f>IF($BR54=1,VLOOKUP(AE$20*10000+$A54,'DATA - FAD'!$A$2:$AAA$45000,AE$3,FALSE)*1000000,0)</f>
        <v>0</v>
      </c>
      <c r="AF54" s="190">
        <f>IF($BR54=1,VLOOKUP(AF$20*10000+$A54,'DATA - FAD'!$A$2:$AAA$45000,AF$3,FALSE)*1000000,0)</f>
        <v>0</v>
      </c>
      <c r="AG54" s="190">
        <f>IF($BR54=1,VLOOKUP(AG$20*10000+$A54,'DATA - FAD'!$A$2:$AAA$45000,AG$3,FALSE)*1000000,0)</f>
        <v>0</v>
      </c>
      <c r="AH54" s="190">
        <f>IF($BR54=1,VLOOKUP(AH$20*10000+$A54,'DATA - FAD'!$A$2:$AAA$45000,AH$3,FALSE)*1000000,0)</f>
        <v>0</v>
      </c>
      <c r="AI54" s="190">
        <f>IF($BR54=1,VLOOKUP(AI$20*10000+$A54,'DATA - FAD'!$A$2:$AAA$45000,AI$3,FALSE)*1000000,0)</f>
        <v>0</v>
      </c>
      <c r="AJ54" s="190">
        <f>IF($BR54=1,VLOOKUP(AJ$20*10000+$A54,'DATA - FAD'!$A$2:$AAA$45000,AJ$3,FALSE)*1000000,0)</f>
        <v>0</v>
      </c>
      <c r="AK54" s="190">
        <f>IF($BR54=1,VLOOKUP(AK$20*10000+$A54,'DATA - FAD'!$A$2:$AAA$45000,AK$3,FALSE)*1000000,0)</f>
        <v>0</v>
      </c>
      <c r="AL54" s="190">
        <f>IF($BR54=1,VLOOKUP(AL$20*10000+$A54,'DATA - FAD'!$A$2:$AAA$45000,AL$3,FALSE)*1000000,0)</f>
        <v>0</v>
      </c>
      <c r="AM54" s="38">
        <f>IF($BR54=1,VLOOKUP($BS54,data!$A$2:$AAA$45000,AM$3,FALSE),"")</f>
        <v>0</v>
      </c>
      <c r="AN54" s="185"/>
      <c r="AO54" s="185"/>
      <c r="AP54" s="190">
        <f>IF($BR54=1,VLOOKUP(AP$20*10000+$A54,'DATA - FAD'!$A$2:$AAA$45000,AP$3,FALSE)*1000000,0)</f>
        <v>0</v>
      </c>
      <c r="AQ54" s="190">
        <f>IF($BR54=1,VLOOKUP(AQ$20*10000+$A54,'DATA - FAD'!$A$2:$AAA$45000,AQ$3,FALSE)*1000000,0)</f>
        <v>0</v>
      </c>
      <c r="AR54" s="190">
        <f>IF($BR54=1,VLOOKUP(AR$20*10000+$A54,'DATA - FAD'!$A$2:$AAA$45000,AR$3,FALSE)*1000000,0)</f>
        <v>0</v>
      </c>
      <c r="AS54" s="190">
        <f>IF($BR54=1,VLOOKUP(AS$20*10000+$A54,'DATA - FAD'!$A$2:$AAA$45000,AS$3,FALSE)*1000000,0)</f>
        <v>0</v>
      </c>
      <c r="AT54" s="190">
        <f>IF($BR54=1,VLOOKUP(AT$20*10000+$A54,'DATA - FAD'!$A$2:$AAA$45000,AT$3,FALSE)*1000000,0)</f>
        <v>0</v>
      </c>
      <c r="AU54" s="190">
        <f>IF($BR54=1,VLOOKUP(AU$20*10000+$A54,'DATA - FAD'!$A$2:$AAA$45000,AU$3,FALSE)*1000000,0)</f>
        <v>0</v>
      </c>
      <c r="AV54" s="190">
        <f>IF($BR54=1,VLOOKUP(AV$20*10000+$A54,'DATA - FAD'!$A$2:$AAA$45000,AV$3,FALSE)*1000000,0)</f>
        <v>0</v>
      </c>
      <c r="AW54" s="190">
        <f>IF($BR54=1,VLOOKUP(AW$20*10000+$A54,'DATA - FAD'!$A$2:$AAA$45000,AW$3,FALSE)*1000000,0)</f>
        <v>0</v>
      </c>
      <c r="AX54" s="190">
        <f>IF($BR54=1,VLOOKUP(AX$20*10000+$A54,'DATA - FAD'!$A$2:$AAA$45000,AX$3,FALSE)*1000000,0)</f>
        <v>0</v>
      </c>
      <c r="AY54" s="190">
        <f>IF($BR54=1,VLOOKUP(AY$20*10000+$A54,'DATA - FAD'!$A$2:$AAA$45000,AY$3,FALSE)*1000000,0)</f>
        <v>0</v>
      </c>
      <c r="AZ54" s="38">
        <f>IF($BR54=1,VLOOKUP($BS54,data!$A$2:$AAA$45000,AZ$3,FALSE),"")</f>
        <v>0</v>
      </c>
      <c r="BC54" s="190">
        <f>IF($BR54=1,VLOOKUP(BC$20*10000+$A54,'DATA - FAD'!$A$2:$AAA$45000,BC$3,FALSE)*1000000,0)</f>
        <v>8358.9395508170128</v>
      </c>
      <c r="BD54" s="190">
        <f>IF($BR54=1,VLOOKUP(BD$20*10000+$A54,'DATA - FAD'!$A$2:$AAA$45000,BD$3,FALSE)*1000000,0)</f>
        <v>4339.0900827944279</v>
      </c>
      <c r="BE54" s="190">
        <f>IF($BR54=1,VLOOKUP(BE$20*10000+$A54,'DATA - FAD'!$A$2:$AAA$45000,BE$3,FALSE)*1000000,0)</f>
        <v>1335.0900262594223</v>
      </c>
      <c r="BF54" s="190">
        <f>IF($BR54=1,VLOOKUP(BF$20*10000+$A54,'DATA - FAD'!$A$2:$AAA$45000,BF$3,FALSE)*1000000,0)</f>
        <v>18984.360620379448</v>
      </c>
      <c r="BG54" s="190">
        <f>IF($BR54=1,VLOOKUP(BG$20*10000+$A54,'DATA - FAD'!$A$2:$AAA$45000,BG$3,FALSE)*1000000,0)</f>
        <v>2432.4599653482437</v>
      </c>
      <c r="BH54" s="190">
        <f>IF($BR54=1,VLOOKUP(BH$20*10000+$A54,'DATA - FAD'!$A$2:$AAA$45000,BH$3,FALSE)*1000000,0)</f>
        <v>-3735.2400831878185</v>
      </c>
      <c r="BI54" s="190">
        <f>IF($BR54=1,VLOOKUP(BI$20*10000+$A54,'DATA - FAD'!$A$2:$AAA$45000,BI$3,FALSE)*1000000,0)</f>
        <v>78643.888235092163</v>
      </c>
      <c r="BJ54" s="190">
        <f>IF($BR54=1,VLOOKUP(BJ$20*10000+$A54,'DATA - FAD'!$A$2:$AAA$45000,BJ$3,FALSE)*1000000,0)</f>
        <v>120340.84647893906</v>
      </c>
      <c r="BK54" s="190">
        <f>IF($BR54=1,VLOOKUP(BK$20*10000+$A54,'DATA - FAD'!$A$2:$AAA$45000,BK$3,FALSE)*1000000,0)</f>
        <v>75393.661856651306</v>
      </c>
      <c r="BL54" s="190">
        <f>IF($BR54=1,VLOOKUP(BL$20*10000+$A54,'DATA - FAD'!$A$2:$AAA$45000,BL$3,FALSE)*1000000,0)</f>
        <v>20306.000486016273</v>
      </c>
      <c r="BM54" s="38">
        <f>IF($BR54=1,VLOOKUP($BS54,data!$A$2:$AAA$45000,BM$3,FALSE),"")</f>
        <v>17589</v>
      </c>
      <c r="BO54" s="32" t="s">
        <v>870</v>
      </c>
      <c r="BP54" s="32">
        <f>VLOOKUP(BO54,KEY!$AC$2:$AD$100,2,FALSE)</f>
        <v>30</v>
      </c>
      <c r="BQ54" s="32">
        <v>28</v>
      </c>
      <c r="BR54" s="32">
        <f t="shared" si="44"/>
        <v>1</v>
      </c>
      <c r="BS54" s="56">
        <f>IF($BR54=1,VLOOKUP($BR$20,'CROSSWALK Senate to AUN'!$A$2:$AH$45000,$BP54,FALSE),"")</f>
        <v>106161357</v>
      </c>
      <c r="BT54" s="2"/>
      <c r="BU54" s="2"/>
      <c r="BV54" s="2"/>
      <c r="BW54" s="2"/>
      <c r="BX54" s="118" t="str">
        <f>IF($BR54=1,VLOOKUP($BS54,data!$A$2:$AAA$45000,BX$3,FALSE),"")</f>
        <v>Clarion County Career Center</v>
      </c>
      <c r="BY54" s="119"/>
      <c r="BZ54" s="120">
        <f>IF($BR54=1,VLOOKUP($BS54,data!$A$2:$AAA$45000,BZ$3,FALSE),"")</f>
        <v>741061</v>
      </c>
      <c r="CA54" s="120">
        <f>IF($BR54=1,VLOOKUP($BS54,data!$A$2:$AAA$45000,CA$3,FALSE),"")</f>
        <v>17589</v>
      </c>
      <c r="CB54" s="121">
        <f>IF($BR54=1,VLOOKUP($BS54,data!$A$2:$AAA$45000,CB$3,FALSE),"")</f>
        <v>2.4311928749084473</v>
      </c>
      <c r="CC54" s="119"/>
      <c r="CD54" s="122">
        <f>IF($BR54=1,VLOOKUP($BS54,data!$A$2:$AAA$45000,CD$3,FALSE),"")</f>
        <v>0</v>
      </c>
      <c r="CE54" s="122">
        <f>IF($BR54=1,VLOOKUP($BS54,data!$A$2:$AAA$45000,CE$3,FALSE),"")</f>
        <v>0</v>
      </c>
      <c r="CF54" s="123">
        <f>IF($BR54=1,VLOOKUP($BS54,data!$A$2:$AAA$45000,CF$3,FALSE),"")</f>
        <v>0</v>
      </c>
      <c r="CG54" s="119"/>
      <c r="CH54" s="124">
        <f>IF($BR54=1,VLOOKUP($BS54,data!$A$2:$AAA$45000,CH$3,FALSE),"")</f>
        <v>0</v>
      </c>
      <c r="CI54" s="124">
        <f>IF($BR54=1,VLOOKUP($BS54,data!$A$2:$AAA$45000,CI$3,FALSE),"")</f>
        <v>0</v>
      </c>
      <c r="CJ54" s="125">
        <f>IF($BR54=1,VLOOKUP($BS54,data!$A$2:$AAA$45000,CJ$3,FALSE),"")</f>
        <v>0</v>
      </c>
      <c r="CK54" s="124">
        <f>IF($BR54=1,VLOOKUP($BS54,data!$A$2:$AAA$45000,CK$3,FALSE),"")</f>
        <v>0</v>
      </c>
      <c r="CL54" s="124">
        <f>IF($BR54=1,VLOOKUP($BS54,data!$A$2:$AAA$45000,CL$3,FALSE),"")</f>
        <v>0</v>
      </c>
      <c r="CM54" s="124">
        <f>IF($BR54=1,VLOOKUP($BS54,data!$A$2:$AAA$45000,CM$3,FALSE),"")</f>
        <v>0</v>
      </c>
      <c r="CN54" s="124">
        <f>IF($BR54=1,VLOOKUP($BS54,data!$A$2:$AAA$45000,CN$3,FALSE),"")</f>
        <v>0</v>
      </c>
      <c r="CO54" s="119"/>
      <c r="CP54" s="126">
        <f>IF($BR54=1,VLOOKUP($BS54,data!$A$2:$AAA$45000,CP$3,FALSE),"")</f>
        <v>0</v>
      </c>
      <c r="CQ54" s="126">
        <f>IF($BR54=1,VLOOKUP($BS54,data!$A$2:$AAA$45000,CQ$3,FALSE),"")</f>
        <v>0</v>
      </c>
      <c r="CR54" s="127">
        <f>IF($BR54=1,VLOOKUP($BS54,data!$A$2:$AAA$45000,CR$3,FALSE),"")</f>
        <v>0</v>
      </c>
      <c r="CS54" s="119"/>
      <c r="CT54" s="128">
        <f>IF($BR54=1,VLOOKUP($BS54,data!$A$2:$AAA$45000,CT$3,FALSE),"")</f>
        <v>741061</v>
      </c>
      <c r="CU54" s="128">
        <f>IF($BR54=1,VLOOKUP($BS54,data!$A$2:$AAA$45000,CU$3,FALSE),"")</f>
        <v>17589</v>
      </c>
      <c r="CV54" s="129">
        <f>IF($BR54=1,VLOOKUP($BS54,data!$A$2:$AAA$45000,CV$3,FALSE),"")</f>
        <v>2.4311928749084473</v>
      </c>
    </row>
    <row r="55" spans="1:101" ht="36" customHeight="1" x14ac:dyDescent="0.35">
      <c r="A55" s="46">
        <f>VLOOKUP($BS55,'LIST SD CTC BY AUN'!$A$2:$E$10000,2,FALSE)</f>
        <v>519</v>
      </c>
      <c r="B55" s="46"/>
      <c r="C55" s="190">
        <f>IF($BR55=1,VLOOKUP(C$20*10000+$A55,'DATA - FAD'!$A$2:$AAA$45000,C$3,FALSE)*1000000,0)</f>
        <v>37910.21928191185</v>
      </c>
      <c r="D55" s="190">
        <f>IF($BR55=1,VLOOKUP(D$20*10000+$A55,'DATA - FAD'!$A$2:$AAA$45000,D$3,FALSE)*1000000,0)</f>
        <v>-47118.000686168671</v>
      </c>
      <c r="E55" s="190">
        <f>IF($BR55=1,VLOOKUP(E$20*10000+$A55,'DATA - FAD'!$A$2:$AAA$45000,E$3,FALSE)*1000000,0)</f>
        <v>82032.866775989532</v>
      </c>
      <c r="F55" s="190">
        <f>IF($BR55=1,VLOOKUP(F$20*10000+$A55,'DATA - FAD'!$A$2:$AAA$45000,F$3,FALSE)*1000000,0)</f>
        <v>14017.130248248577</v>
      </c>
      <c r="G55" s="190">
        <f>IF($BR55=1,VLOOKUP(G$20*10000+$A55,'DATA - FAD'!$A$2:$AAA$45000,G$3,FALSE)*1000000,0)</f>
        <v>-986.99994850903749</v>
      </c>
      <c r="H55" s="190">
        <f>IF($BR55=1,VLOOKUP(H$20*10000+$A55,'DATA - FAD'!$A$2:$AAA$45000,H$3,FALSE)*1000000,0)</f>
        <v>-17373.289912939072</v>
      </c>
      <c r="I55" s="190">
        <f>IF($BR55=1,VLOOKUP(I$20*10000+$A55,'DATA - FAD'!$A$2:$AAA$45000,I$3,FALSE)*1000000,0)</f>
        <v>90582.966804504395</v>
      </c>
      <c r="J55" s="190">
        <f>IF($BR55=1,VLOOKUP(J$20*10000+$A55,'DATA - FAD'!$A$2:$AAA$45000,J$3,FALSE)*1000000,0)</f>
        <v>253721.32658958435</v>
      </c>
      <c r="K55" s="190">
        <f>IF($BR55=1,VLOOKUP(K$20*10000+$A55,'DATA - FAD'!$A$2:$AAA$45000,K$3,FALSE)*1000000,0)</f>
        <v>-7218.0000133812428</v>
      </c>
      <c r="L55" s="190">
        <f>IF($BR55=1,VLOOKUP(L$20*10000+$A55,'DATA - FAD'!$A$2:$AAA$45000,L$3,FALSE)*1000000,0)</f>
        <v>74965.998530387878</v>
      </c>
      <c r="M55" s="38">
        <f>IF($BR55=1,VLOOKUP($BS55,data!$A$2:$AAA$45000,M$3,FALSE),"")</f>
        <v>-35315</v>
      </c>
      <c r="N55" s="46"/>
      <c r="P55" s="190">
        <f>IF($BR55=1,VLOOKUP(P$20*10000+$A55,'DATA - FAD'!$A$2:$AAA$45000,P$3,FALSE)*1000000,0)</f>
        <v>0</v>
      </c>
      <c r="Q55" s="190">
        <f>IF($BR55=1,VLOOKUP(Q$20*10000+$A55,'DATA - FAD'!$A$2:$AAA$45000,Q$3,FALSE)*1000000,0)</f>
        <v>0</v>
      </c>
      <c r="R55" s="190">
        <f>IF($BR55=1,VLOOKUP(R$20*10000+$A55,'DATA - FAD'!$A$2:$AAA$45000,R$3,FALSE)*1000000,0)</f>
        <v>0</v>
      </c>
      <c r="S55" s="190">
        <f>IF($BR55=1,VLOOKUP(S$20*10000+$A55,'DATA - FAD'!$A$2:$AAA$45000,S$3,FALSE)*1000000,0)</f>
        <v>0</v>
      </c>
      <c r="T55" s="190">
        <f>IF($BR55=1,VLOOKUP(T$20*10000+$A55,'DATA - FAD'!$A$2:$AAA$45000,T$3,FALSE)*1000000,0)</f>
        <v>0</v>
      </c>
      <c r="U55" s="190">
        <f>IF($BR55=1,VLOOKUP(U$20*10000+$A55,'DATA - FAD'!$A$2:$AAA$45000,U$3,FALSE)*1000000,0)</f>
        <v>0</v>
      </c>
      <c r="V55" s="190">
        <f>IF($BR55=1,VLOOKUP(V$20*10000+$A55,'DATA - FAD'!$A$2:$AAA$45000,V$3,FALSE)*1000000,0)</f>
        <v>0</v>
      </c>
      <c r="W55" s="190">
        <f>IF($BR55=1,VLOOKUP(W$20*10000+$A55,'DATA - FAD'!$A$2:$AAA$45000,W$3,FALSE)*1000000,0)</f>
        <v>0</v>
      </c>
      <c r="X55" s="190">
        <f>IF($BR55=1,VLOOKUP(X$20*10000+$A55,'DATA - FAD'!$A$2:$AAA$45000,X$3,FALSE)*1000000,0)</f>
        <v>0</v>
      </c>
      <c r="Y55" s="190">
        <f>IF($BR55=1,VLOOKUP(Y$20*10000+$A55,'DATA - FAD'!$A$2:$AAA$45000,Y$3,FALSE)*1000000,0)</f>
        <v>0</v>
      </c>
      <c r="Z55" s="38">
        <f>IF($BR55=1,VLOOKUP($BS55,data!$A$2:$AAA$45000,Z$3,FALSE),"")</f>
        <v>0</v>
      </c>
      <c r="AC55" s="190">
        <f>IF($BR55=1,VLOOKUP(AC$20*10000+$A55,'DATA - FAD'!$A$2:$AAA$45000,AC$3,FALSE)*1000000,0)</f>
        <v>0</v>
      </c>
      <c r="AD55" s="190">
        <f>IF($BR55=1,VLOOKUP(AD$20*10000+$A55,'DATA - FAD'!$A$2:$AAA$45000,AD$3,FALSE)*1000000,0)</f>
        <v>0</v>
      </c>
      <c r="AE55" s="190">
        <f>IF($BR55=1,VLOOKUP(AE$20*10000+$A55,'DATA - FAD'!$A$2:$AAA$45000,AE$3,FALSE)*1000000,0)</f>
        <v>0</v>
      </c>
      <c r="AF55" s="190">
        <f>IF($BR55=1,VLOOKUP(AF$20*10000+$A55,'DATA - FAD'!$A$2:$AAA$45000,AF$3,FALSE)*1000000,0)</f>
        <v>0</v>
      </c>
      <c r="AG55" s="190">
        <f>IF($BR55=1,VLOOKUP(AG$20*10000+$A55,'DATA - FAD'!$A$2:$AAA$45000,AG$3,FALSE)*1000000,0)</f>
        <v>0</v>
      </c>
      <c r="AH55" s="190">
        <f>IF($BR55=1,VLOOKUP(AH$20*10000+$A55,'DATA - FAD'!$A$2:$AAA$45000,AH$3,FALSE)*1000000,0)</f>
        <v>0</v>
      </c>
      <c r="AI55" s="190">
        <f>IF($BR55=1,VLOOKUP(AI$20*10000+$A55,'DATA - FAD'!$A$2:$AAA$45000,AI$3,FALSE)*1000000,0)</f>
        <v>0</v>
      </c>
      <c r="AJ55" s="190">
        <f>IF($BR55=1,VLOOKUP(AJ$20*10000+$A55,'DATA - FAD'!$A$2:$AAA$45000,AJ$3,FALSE)*1000000,0)</f>
        <v>0</v>
      </c>
      <c r="AK55" s="190">
        <f>IF($BR55=1,VLOOKUP(AK$20*10000+$A55,'DATA - FAD'!$A$2:$AAA$45000,AK$3,FALSE)*1000000,0)</f>
        <v>0</v>
      </c>
      <c r="AL55" s="190">
        <f>IF($BR55=1,VLOOKUP(AL$20*10000+$A55,'DATA - FAD'!$A$2:$AAA$45000,AL$3,FALSE)*1000000,0)</f>
        <v>0</v>
      </c>
      <c r="AM55" s="38">
        <f>IF($BR55=1,VLOOKUP($BS55,data!$A$2:$AAA$45000,AM$3,FALSE),"")</f>
        <v>0</v>
      </c>
      <c r="AN55" s="185"/>
      <c r="AO55" s="185"/>
      <c r="AP55" s="190">
        <f>IF($BR55=1,VLOOKUP(AP$20*10000+$A55,'DATA - FAD'!$A$2:$AAA$45000,AP$3,FALSE)*1000000,0)</f>
        <v>0</v>
      </c>
      <c r="AQ55" s="190">
        <f>IF($BR55=1,VLOOKUP(AQ$20*10000+$A55,'DATA - FAD'!$A$2:$AAA$45000,AQ$3,FALSE)*1000000,0)</f>
        <v>0</v>
      </c>
      <c r="AR55" s="190">
        <f>IF($BR55=1,VLOOKUP(AR$20*10000+$A55,'DATA - FAD'!$A$2:$AAA$45000,AR$3,FALSE)*1000000,0)</f>
        <v>0</v>
      </c>
      <c r="AS55" s="190">
        <f>IF($BR55=1,VLOOKUP(AS$20*10000+$A55,'DATA - FAD'!$A$2:$AAA$45000,AS$3,FALSE)*1000000,0)</f>
        <v>0</v>
      </c>
      <c r="AT55" s="190">
        <f>IF($BR55=1,VLOOKUP(AT$20*10000+$A55,'DATA - FAD'!$A$2:$AAA$45000,AT$3,FALSE)*1000000,0)</f>
        <v>0</v>
      </c>
      <c r="AU55" s="190">
        <f>IF($BR55=1,VLOOKUP(AU$20*10000+$A55,'DATA - FAD'!$A$2:$AAA$45000,AU$3,FALSE)*1000000,0)</f>
        <v>0</v>
      </c>
      <c r="AV55" s="190">
        <f>IF($BR55=1,VLOOKUP(AV$20*10000+$A55,'DATA - FAD'!$A$2:$AAA$45000,AV$3,FALSE)*1000000,0)</f>
        <v>0</v>
      </c>
      <c r="AW55" s="190">
        <f>IF($BR55=1,VLOOKUP(AW$20*10000+$A55,'DATA - FAD'!$A$2:$AAA$45000,AW$3,FALSE)*1000000,0)</f>
        <v>0</v>
      </c>
      <c r="AX55" s="190">
        <f>IF($BR55=1,VLOOKUP(AX$20*10000+$A55,'DATA - FAD'!$A$2:$AAA$45000,AX$3,FALSE)*1000000,0)</f>
        <v>0</v>
      </c>
      <c r="AY55" s="190">
        <f>IF($BR55=1,VLOOKUP(AY$20*10000+$A55,'DATA - FAD'!$A$2:$AAA$45000,AY$3,FALSE)*1000000,0)</f>
        <v>0</v>
      </c>
      <c r="AZ55" s="38">
        <f>IF($BR55=1,VLOOKUP($BS55,data!$A$2:$AAA$45000,AZ$3,FALSE),"")</f>
        <v>0</v>
      </c>
      <c r="BC55" s="190">
        <f>IF($BR55=1,VLOOKUP(BC$20*10000+$A55,'DATA - FAD'!$A$2:$AAA$45000,BC$3,FALSE)*1000000,0)</f>
        <v>37910.21928191185</v>
      </c>
      <c r="BD55" s="190">
        <f>IF($BR55=1,VLOOKUP(BD$20*10000+$A55,'DATA - FAD'!$A$2:$AAA$45000,BD$3,FALSE)*1000000,0)</f>
        <v>-47118.000686168671</v>
      </c>
      <c r="BE55" s="190">
        <f>IF($BR55=1,VLOOKUP(BE$20*10000+$A55,'DATA - FAD'!$A$2:$AAA$45000,BE$3,FALSE)*1000000,0)</f>
        <v>82032.866775989532</v>
      </c>
      <c r="BF55" s="190">
        <f>IF($BR55=1,VLOOKUP(BF$20*10000+$A55,'DATA - FAD'!$A$2:$AAA$45000,BF$3,FALSE)*1000000,0)</f>
        <v>14017.130248248577</v>
      </c>
      <c r="BG55" s="190">
        <f>IF($BR55=1,VLOOKUP(BG$20*10000+$A55,'DATA - FAD'!$A$2:$AAA$45000,BG$3,FALSE)*1000000,0)</f>
        <v>-986.99994850903749</v>
      </c>
      <c r="BH55" s="190">
        <f>IF($BR55=1,VLOOKUP(BH$20*10000+$A55,'DATA - FAD'!$A$2:$AAA$45000,BH$3,FALSE)*1000000,0)</f>
        <v>-17373.289912939072</v>
      </c>
      <c r="BI55" s="190">
        <f>IF($BR55=1,VLOOKUP(BI$20*10000+$A55,'DATA - FAD'!$A$2:$AAA$45000,BI$3,FALSE)*1000000,0)</f>
        <v>90582.966804504395</v>
      </c>
      <c r="BJ55" s="190">
        <f>IF($BR55=1,VLOOKUP(BJ$20*10000+$A55,'DATA - FAD'!$A$2:$AAA$45000,BJ$3,FALSE)*1000000,0)</f>
        <v>253721.32658958435</v>
      </c>
      <c r="BK55" s="190">
        <f>IF($BR55=1,VLOOKUP(BK$20*10000+$A55,'DATA - FAD'!$A$2:$AAA$45000,BK$3,FALSE)*1000000,0)</f>
        <v>-7218.0000133812428</v>
      </c>
      <c r="BL55" s="190">
        <f>IF($BR55=1,VLOOKUP(BL$20*10000+$A55,'DATA - FAD'!$A$2:$AAA$45000,BL$3,FALSE)*1000000,0)</f>
        <v>74965.998530387878</v>
      </c>
      <c r="BM55" s="38">
        <f>IF($BR55=1,VLOOKUP($BS55,data!$A$2:$AAA$45000,BM$3,FALSE),"")</f>
        <v>-35315</v>
      </c>
      <c r="BO55" s="32" t="s">
        <v>871</v>
      </c>
      <c r="BP55" s="32">
        <f>VLOOKUP(BO55,KEY!$AC$2:$AD$100,2,FALSE)</f>
        <v>31</v>
      </c>
      <c r="BQ55" s="32">
        <v>29</v>
      </c>
      <c r="BR55" s="32">
        <f t="shared" si="44"/>
        <v>1</v>
      </c>
      <c r="BS55" s="56">
        <f>IF($BR55=1,VLOOKUP($BR$20,'CROSSWALK Senate to AUN'!$A$2:$AH$45000,$BP55,FALSE),"")</f>
        <v>110171607</v>
      </c>
      <c r="BX55" s="31" t="str">
        <f>IF($BR55=1,VLOOKUP($BS55,data!$A$2:$AAA$45000,BX$3,FALSE),"")</f>
        <v>Clearfield County CTC</v>
      </c>
      <c r="BY55" s="2"/>
      <c r="BZ55" s="4">
        <f>IF($BR55=1,VLOOKUP($BS55,data!$A$2:$AAA$45000,BZ$3,FALSE),"")</f>
        <v>949265</v>
      </c>
      <c r="CA55" s="4">
        <f>IF($BR55=1,VLOOKUP($BS55,data!$A$2:$AAA$45000,CA$3,FALSE),"")</f>
        <v>-35315</v>
      </c>
      <c r="CB55" s="79">
        <f>IF($BR55=1,VLOOKUP($BS55,data!$A$2:$AAA$45000,CB$3,FALSE),"")</f>
        <v>-3.8639969825744629</v>
      </c>
      <c r="CC55" s="2"/>
      <c r="CD55" s="25">
        <f>IF($BR55=1,VLOOKUP($BS55,data!$A$2:$AAA$45000,CD$3,FALSE),"")</f>
        <v>0</v>
      </c>
      <c r="CE55" s="25">
        <f>IF($BR55=1,VLOOKUP($BS55,data!$A$2:$AAA$45000,CE$3,FALSE),"")</f>
        <v>0</v>
      </c>
      <c r="CF55" s="68">
        <f>IF($BR55=1,VLOOKUP($BS55,data!$A$2:$AAA$45000,CF$3,FALSE),"")</f>
        <v>0</v>
      </c>
      <c r="CG55" s="2"/>
      <c r="CH55" s="26">
        <f>IF($BR55=1,VLOOKUP($BS55,data!$A$2:$AAA$45000,CH$3,FALSE),"")</f>
        <v>0</v>
      </c>
      <c r="CI55" s="26">
        <f>IF($BR55=1,VLOOKUP($BS55,data!$A$2:$AAA$45000,CI$3,FALSE),"")</f>
        <v>0</v>
      </c>
      <c r="CJ55" s="27">
        <f>IF($BR55=1,VLOOKUP($BS55,data!$A$2:$AAA$45000,CJ$3,FALSE),"")</f>
        <v>0</v>
      </c>
      <c r="CK55" s="26">
        <f>IF($BR55=1,VLOOKUP($BS55,data!$A$2:$AAA$45000,CK$3,FALSE),"")</f>
        <v>0</v>
      </c>
      <c r="CL55" s="26">
        <f>IF($BR55=1,VLOOKUP($BS55,data!$A$2:$AAA$45000,CL$3,FALSE),"")</f>
        <v>0</v>
      </c>
      <c r="CM55" s="26">
        <f>IF($BR55=1,VLOOKUP($BS55,data!$A$2:$AAA$45000,CM$3,FALSE),"")</f>
        <v>0</v>
      </c>
      <c r="CN55" s="26">
        <f>IF($BR55=1,VLOOKUP($BS55,data!$A$2:$AAA$45000,CN$3,FALSE),"")</f>
        <v>0</v>
      </c>
      <c r="CO55" s="2"/>
      <c r="CP55" s="35">
        <f>IF($BR55=1,VLOOKUP($BS55,data!$A$2:$AAA$45000,CP$3,FALSE),"")</f>
        <v>0</v>
      </c>
      <c r="CQ55" s="35">
        <f>IF($BR55=1,VLOOKUP($BS55,data!$A$2:$AAA$45000,CQ$3,FALSE),"")</f>
        <v>0</v>
      </c>
      <c r="CR55" s="36">
        <f>IF($BR55=1,VLOOKUP($BS55,data!$A$2:$AAA$45000,CR$3,FALSE),"")</f>
        <v>0</v>
      </c>
      <c r="CS55" s="2"/>
      <c r="CT55" s="71">
        <f>IF($BR55=1,VLOOKUP($BS55,data!$A$2:$AAA$45000,CT$3,FALSE),"")</f>
        <v>949265</v>
      </c>
      <c r="CU55" s="71">
        <f>IF($BR55=1,VLOOKUP($BS55,data!$A$2:$AAA$45000,CU$3,FALSE),"")</f>
        <v>-35315</v>
      </c>
      <c r="CV55" s="70">
        <f>IF($BR55=1,VLOOKUP($BS55,data!$A$2:$AAA$45000,CV$3,FALSE),"")</f>
        <v>-3.5868086814880371</v>
      </c>
    </row>
    <row r="56" spans="1:101" ht="36" customHeight="1" x14ac:dyDescent="0.35">
      <c r="A56" s="46">
        <f>VLOOKUP($BS56,'LIST SD CTC BY AUN'!$A$2:$E$10000,2,FALSE)</f>
        <v>541</v>
      </c>
      <c r="B56" s="46"/>
      <c r="C56" s="190">
        <f>IF($BR56=1,VLOOKUP(C$20*10000+$A56,'DATA - FAD'!$A$2:$AAA$45000,C$3,FALSE)*1000000,0)</f>
        <v>-92913.448810577393</v>
      </c>
      <c r="D56" s="190">
        <f>IF($BR56=1,VLOOKUP(D$20*10000+$A56,'DATA - FAD'!$A$2:$AAA$45000,D$3,FALSE)*1000000,0)</f>
        <v>-16490.060836076736</v>
      </c>
      <c r="E56" s="190">
        <f>IF($BR56=1,VLOOKUP(E$20*10000+$A56,'DATA - FAD'!$A$2:$AAA$45000,E$3,FALSE)*1000000,0)</f>
        <v>30105.119571089745</v>
      </c>
      <c r="F56" s="190">
        <f>IF($BR56=1,VLOOKUP(F$20*10000+$A56,'DATA - FAD'!$A$2:$AAA$45000,F$3,FALSE)*1000000,0)</f>
        <v>22892.22925901413</v>
      </c>
      <c r="G56" s="190">
        <f>IF($BR56=1,VLOOKUP(G$20*10000+$A56,'DATA - FAD'!$A$2:$AAA$45000,G$3,FALSE)*1000000,0)</f>
        <v>38141.321390867233</v>
      </c>
      <c r="H56" s="190">
        <f>IF($BR56=1,VLOOKUP(H$20*10000+$A56,'DATA - FAD'!$A$2:$AAA$45000,H$3,FALSE)*1000000,0)</f>
        <v>7341.0901241004467</v>
      </c>
      <c r="I56" s="190">
        <f>IF($BR56=1,VLOOKUP(I$20*10000+$A56,'DATA - FAD'!$A$2:$AAA$45000,I$3,FALSE)*1000000,0)</f>
        <v>162697.09169864655</v>
      </c>
      <c r="J56" s="190">
        <f>IF($BR56=1,VLOOKUP(J$20*10000+$A56,'DATA - FAD'!$A$2:$AAA$45000,J$3,FALSE)*1000000,0)</f>
        <v>168666.19884967804</v>
      </c>
      <c r="K56" s="190">
        <f>IF($BR56=1,VLOOKUP(K$20*10000+$A56,'DATA - FAD'!$A$2:$AAA$45000,K$3,FALSE)*1000000,0)</f>
        <v>45570.850372314453</v>
      </c>
      <c r="L56" s="190">
        <f>IF($BR56=1,VLOOKUP(L$20*10000+$A56,'DATA - FAD'!$A$2:$AAA$45000,L$3,FALSE)*1000000,0)</f>
        <v>149233.99686813354</v>
      </c>
      <c r="M56" s="38">
        <f>IF($BR56=1,VLOOKUP($BS56,data!$A$2:$AAA$45000,M$3,FALSE),"")</f>
        <v>48886</v>
      </c>
      <c r="N56" s="46"/>
      <c r="P56" s="190">
        <f>IF($BR56=1,VLOOKUP(P$20*10000+$A56,'DATA - FAD'!$A$2:$AAA$45000,P$3,FALSE)*1000000,0)</f>
        <v>0</v>
      </c>
      <c r="Q56" s="190">
        <f>IF($BR56=1,VLOOKUP(Q$20*10000+$A56,'DATA - FAD'!$A$2:$AAA$45000,Q$3,FALSE)*1000000,0)</f>
        <v>0</v>
      </c>
      <c r="R56" s="190">
        <f>IF($BR56=1,VLOOKUP(R$20*10000+$A56,'DATA - FAD'!$A$2:$AAA$45000,R$3,FALSE)*1000000,0)</f>
        <v>0</v>
      </c>
      <c r="S56" s="190">
        <f>IF($BR56=1,VLOOKUP(S$20*10000+$A56,'DATA - FAD'!$A$2:$AAA$45000,S$3,FALSE)*1000000,0)</f>
        <v>0</v>
      </c>
      <c r="T56" s="190">
        <f>IF($BR56=1,VLOOKUP(T$20*10000+$A56,'DATA - FAD'!$A$2:$AAA$45000,T$3,FALSE)*1000000,0)</f>
        <v>0</v>
      </c>
      <c r="U56" s="190">
        <f>IF($BR56=1,VLOOKUP(U$20*10000+$A56,'DATA - FAD'!$A$2:$AAA$45000,U$3,FALSE)*1000000,0)</f>
        <v>0</v>
      </c>
      <c r="V56" s="190">
        <f>IF($BR56=1,VLOOKUP(V$20*10000+$A56,'DATA - FAD'!$A$2:$AAA$45000,V$3,FALSE)*1000000,0)</f>
        <v>0</v>
      </c>
      <c r="W56" s="190">
        <f>IF($BR56=1,VLOOKUP(W$20*10000+$A56,'DATA - FAD'!$A$2:$AAA$45000,W$3,FALSE)*1000000,0)</f>
        <v>0</v>
      </c>
      <c r="X56" s="190">
        <f>IF($BR56=1,VLOOKUP(X$20*10000+$A56,'DATA - FAD'!$A$2:$AAA$45000,X$3,FALSE)*1000000,0)</f>
        <v>0</v>
      </c>
      <c r="Y56" s="190">
        <f>IF($BR56=1,VLOOKUP(Y$20*10000+$A56,'DATA - FAD'!$A$2:$AAA$45000,Y$3,FALSE)*1000000,0)</f>
        <v>0</v>
      </c>
      <c r="Z56" s="38">
        <f>IF($BR56=1,VLOOKUP($BS56,data!$A$2:$AAA$45000,Z$3,FALSE),"")</f>
        <v>0</v>
      </c>
      <c r="AC56" s="190">
        <f>IF($BR56=1,VLOOKUP(AC$20*10000+$A56,'DATA - FAD'!$A$2:$AAA$45000,AC$3,FALSE)*1000000,0)</f>
        <v>0</v>
      </c>
      <c r="AD56" s="190">
        <f>IF($BR56=1,VLOOKUP(AD$20*10000+$A56,'DATA - FAD'!$A$2:$AAA$45000,AD$3,FALSE)*1000000,0)</f>
        <v>0</v>
      </c>
      <c r="AE56" s="190">
        <f>IF($BR56=1,VLOOKUP(AE$20*10000+$A56,'DATA - FAD'!$A$2:$AAA$45000,AE$3,FALSE)*1000000,0)</f>
        <v>0</v>
      </c>
      <c r="AF56" s="190">
        <f>IF($BR56=1,VLOOKUP(AF$20*10000+$A56,'DATA - FAD'!$A$2:$AAA$45000,AF$3,FALSE)*1000000,0)</f>
        <v>0</v>
      </c>
      <c r="AG56" s="190">
        <f>IF($BR56=1,VLOOKUP(AG$20*10000+$A56,'DATA - FAD'!$A$2:$AAA$45000,AG$3,FALSE)*1000000,0)</f>
        <v>0</v>
      </c>
      <c r="AH56" s="190">
        <f>IF($BR56=1,VLOOKUP(AH$20*10000+$A56,'DATA - FAD'!$A$2:$AAA$45000,AH$3,FALSE)*1000000,0)</f>
        <v>0</v>
      </c>
      <c r="AI56" s="190">
        <f>IF($BR56=1,VLOOKUP(AI$20*10000+$A56,'DATA - FAD'!$A$2:$AAA$45000,AI$3,FALSE)*1000000,0)</f>
        <v>0</v>
      </c>
      <c r="AJ56" s="190">
        <f>IF($BR56=1,VLOOKUP(AJ$20*10000+$A56,'DATA - FAD'!$A$2:$AAA$45000,AJ$3,FALSE)*1000000,0)</f>
        <v>0</v>
      </c>
      <c r="AK56" s="190">
        <f>IF($BR56=1,VLOOKUP(AK$20*10000+$A56,'DATA - FAD'!$A$2:$AAA$45000,AK$3,FALSE)*1000000,0)</f>
        <v>0</v>
      </c>
      <c r="AL56" s="190">
        <f>IF($BR56=1,VLOOKUP(AL$20*10000+$A56,'DATA - FAD'!$A$2:$AAA$45000,AL$3,FALSE)*1000000,0)</f>
        <v>0</v>
      </c>
      <c r="AM56" s="38">
        <f>IF($BR56=1,VLOOKUP($BS56,data!$A$2:$AAA$45000,AM$3,FALSE),"")</f>
        <v>0</v>
      </c>
      <c r="AN56" s="185"/>
      <c r="AO56" s="185"/>
      <c r="AP56" s="190">
        <f>IF($BR56=1,VLOOKUP(AP$20*10000+$A56,'DATA - FAD'!$A$2:$AAA$45000,AP$3,FALSE)*1000000,0)</f>
        <v>0</v>
      </c>
      <c r="AQ56" s="190">
        <f>IF($BR56=1,VLOOKUP(AQ$20*10000+$A56,'DATA - FAD'!$A$2:$AAA$45000,AQ$3,FALSE)*1000000,0)</f>
        <v>0</v>
      </c>
      <c r="AR56" s="190">
        <f>IF($BR56=1,VLOOKUP(AR$20*10000+$A56,'DATA - FAD'!$A$2:$AAA$45000,AR$3,FALSE)*1000000,0)</f>
        <v>0</v>
      </c>
      <c r="AS56" s="190">
        <f>IF($BR56=1,VLOOKUP(AS$20*10000+$A56,'DATA - FAD'!$A$2:$AAA$45000,AS$3,FALSE)*1000000,0)</f>
        <v>0</v>
      </c>
      <c r="AT56" s="190">
        <f>IF($BR56=1,VLOOKUP(AT$20*10000+$A56,'DATA - FAD'!$A$2:$AAA$45000,AT$3,FALSE)*1000000,0)</f>
        <v>0</v>
      </c>
      <c r="AU56" s="190">
        <f>IF($BR56=1,VLOOKUP(AU$20*10000+$A56,'DATA - FAD'!$A$2:$AAA$45000,AU$3,FALSE)*1000000,0)</f>
        <v>0</v>
      </c>
      <c r="AV56" s="190">
        <f>IF($BR56=1,VLOOKUP(AV$20*10000+$A56,'DATA - FAD'!$A$2:$AAA$45000,AV$3,FALSE)*1000000,0)</f>
        <v>0</v>
      </c>
      <c r="AW56" s="190">
        <f>IF($BR56=1,VLOOKUP(AW$20*10000+$A56,'DATA - FAD'!$A$2:$AAA$45000,AW$3,FALSE)*1000000,0)</f>
        <v>0</v>
      </c>
      <c r="AX56" s="190">
        <f>IF($BR56=1,VLOOKUP(AX$20*10000+$A56,'DATA - FAD'!$A$2:$AAA$45000,AX$3,FALSE)*1000000,0)</f>
        <v>0</v>
      </c>
      <c r="AY56" s="190">
        <f>IF($BR56=1,VLOOKUP(AY$20*10000+$A56,'DATA - FAD'!$A$2:$AAA$45000,AY$3,FALSE)*1000000,0)</f>
        <v>0</v>
      </c>
      <c r="AZ56" s="38">
        <f>IF($BR56=1,VLOOKUP($BS56,data!$A$2:$AAA$45000,AZ$3,FALSE),"")</f>
        <v>0</v>
      </c>
      <c r="BC56" s="190">
        <f>IF($BR56=1,VLOOKUP(BC$20*10000+$A56,'DATA - FAD'!$A$2:$AAA$45000,BC$3,FALSE)*1000000,0)</f>
        <v>-92913.448810577393</v>
      </c>
      <c r="BD56" s="190">
        <f>IF($BR56=1,VLOOKUP(BD$20*10000+$A56,'DATA - FAD'!$A$2:$AAA$45000,BD$3,FALSE)*1000000,0)</f>
        <v>-16490.060836076736</v>
      </c>
      <c r="BE56" s="190">
        <f>IF($BR56=1,VLOOKUP(BE$20*10000+$A56,'DATA - FAD'!$A$2:$AAA$45000,BE$3,FALSE)*1000000,0)</f>
        <v>30105.119571089745</v>
      </c>
      <c r="BF56" s="190">
        <f>IF($BR56=1,VLOOKUP(BF$20*10000+$A56,'DATA - FAD'!$A$2:$AAA$45000,BF$3,FALSE)*1000000,0)</f>
        <v>22892.22925901413</v>
      </c>
      <c r="BG56" s="190">
        <f>IF($BR56=1,VLOOKUP(BG$20*10000+$A56,'DATA - FAD'!$A$2:$AAA$45000,BG$3,FALSE)*1000000,0)</f>
        <v>38141.321390867233</v>
      </c>
      <c r="BH56" s="190">
        <f>IF($BR56=1,VLOOKUP(BH$20*10000+$A56,'DATA - FAD'!$A$2:$AAA$45000,BH$3,FALSE)*1000000,0)</f>
        <v>7341.0901241004467</v>
      </c>
      <c r="BI56" s="190">
        <f>IF($BR56=1,VLOOKUP(BI$20*10000+$A56,'DATA - FAD'!$A$2:$AAA$45000,BI$3,FALSE)*1000000,0)</f>
        <v>162697.09169864655</v>
      </c>
      <c r="BJ56" s="190">
        <f>IF($BR56=1,VLOOKUP(BJ$20*10000+$A56,'DATA - FAD'!$A$2:$AAA$45000,BJ$3,FALSE)*1000000,0)</f>
        <v>168666.19884967804</v>
      </c>
      <c r="BK56" s="190">
        <f>IF($BR56=1,VLOOKUP(BK$20*10000+$A56,'DATA - FAD'!$A$2:$AAA$45000,BK$3,FALSE)*1000000,0)</f>
        <v>45570.850372314453</v>
      </c>
      <c r="BL56" s="190">
        <f>IF($BR56=1,VLOOKUP(BL$20*10000+$A56,'DATA - FAD'!$A$2:$AAA$45000,BL$3,FALSE)*1000000,0)</f>
        <v>149233.99686813354</v>
      </c>
      <c r="BM56" s="38">
        <f>IF($BR56=1,VLOOKUP($BS56,data!$A$2:$AAA$45000,BM$3,FALSE),"")</f>
        <v>48886</v>
      </c>
      <c r="BO56" s="32" t="s">
        <v>872</v>
      </c>
      <c r="BP56" s="32">
        <f>VLOOKUP(BO56,KEY!$AC$2:$AD$100,2,FALSE)</f>
        <v>32</v>
      </c>
      <c r="BQ56" s="32">
        <v>30</v>
      </c>
      <c r="BR56" s="32">
        <f t="shared" si="44"/>
        <v>1</v>
      </c>
      <c r="BS56" s="56">
        <f>IF($BR56=1,VLOOKUP($BR$20,'CROSSWALK Senate to AUN'!$A$2:$AH$45000,$BP56,FALSE),"")</f>
        <v>106333407</v>
      </c>
      <c r="BX56" s="118" t="str">
        <f>IF($BR56=1,VLOOKUP($BS56,data!$A$2:$AAA$45000,BX$3,FALSE),"")</f>
        <v>Jefferson County-DuBois AVTS</v>
      </c>
      <c r="BY56" s="119"/>
      <c r="BZ56" s="120">
        <f>IF($BR56=1,VLOOKUP($BS56,data!$A$2:$AAA$45000,BZ$3,FALSE),"")</f>
        <v>1036413</v>
      </c>
      <c r="CA56" s="120">
        <f>IF($BR56=1,VLOOKUP($BS56,data!$A$2:$AAA$45000,CA$3,FALSE),"")</f>
        <v>48886</v>
      </c>
      <c r="CB56" s="121">
        <f>IF($BR56=1,VLOOKUP($BS56,data!$A$2:$AAA$45000,CB$3,FALSE),"")</f>
        <v>4.950345516204834</v>
      </c>
      <c r="CC56" s="119"/>
      <c r="CD56" s="122">
        <f>IF($BR56=1,VLOOKUP($BS56,data!$A$2:$AAA$45000,CD$3,FALSE),"")</f>
        <v>0</v>
      </c>
      <c r="CE56" s="122">
        <f>IF($BR56=1,VLOOKUP($BS56,data!$A$2:$AAA$45000,CE$3,FALSE),"")</f>
        <v>0</v>
      </c>
      <c r="CF56" s="123">
        <f>IF($BR56=1,VLOOKUP($BS56,data!$A$2:$AAA$45000,CF$3,FALSE),"")</f>
        <v>0</v>
      </c>
      <c r="CG56" s="119"/>
      <c r="CH56" s="124">
        <f>IF($BR56=1,VLOOKUP($BS56,data!$A$2:$AAA$45000,CH$3,FALSE),"")</f>
        <v>0</v>
      </c>
      <c r="CI56" s="124">
        <f>IF($BR56=1,VLOOKUP($BS56,data!$A$2:$AAA$45000,CI$3,FALSE),"")</f>
        <v>0</v>
      </c>
      <c r="CJ56" s="125">
        <f>IF($BR56=1,VLOOKUP($BS56,data!$A$2:$AAA$45000,CJ$3,FALSE),"")</f>
        <v>0</v>
      </c>
      <c r="CK56" s="124">
        <f>IF($BR56=1,VLOOKUP($BS56,data!$A$2:$AAA$45000,CK$3,FALSE),"")</f>
        <v>0</v>
      </c>
      <c r="CL56" s="124">
        <f>IF($BR56=1,VLOOKUP($BS56,data!$A$2:$AAA$45000,CL$3,FALSE),"")</f>
        <v>0</v>
      </c>
      <c r="CM56" s="124">
        <f>IF($BR56=1,VLOOKUP($BS56,data!$A$2:$AAA$45000,CM$3,FALSE),"")</f>
        <v>0</v>
      </c>
      <c r="CN56" s="124">
        <f>IF($BR56=1,VLOOKUP($BS56,data!$A$2:$AAA$45000,CN$3,FALSE),"")</f>
        <v>0</v>
      </c>
      <c r="CO56" s="119"/>
      <c r="CP56" s="126">
        <f>IF($BR56=1,VLOOKUP($BS56,data!$A$2:$AAA$45000,CP$3,FALSE),"")</f>
        <v>0</v>
      </c>
      <c r="CQ56" s="126">
        <f>IF($BR56=1,VLOOKUP($BS56,data!$A$2:$AAA$45000,CQ$3,FALSE),"")</f>
        <v>0</v>
      </c>
      <c r="CR56" s="127">
        <f>IF($BR56=1,VLOOKUP($BS56,data!$A$2:$AAA$45000,CR$3,FALSE),"")</f>
        <v>0</v>
      </c>
      <c r="CS56" s="119"/>
      <c r="CT56" s="128">
        <f>IF($BR56=1,VLOOKUP($BS56,data!$A$2:$AAA$45000,CT$3,FALSE),"")</f>
        <v>1036413</v>
      </c>
      <c r="CU56" s="128">
        <f>IF($BR56=1,VLOOKUP($BS56,data!$A$2:$AAA$45000,CU$3,FALSE),"")</f>
        <v>48886</v>
      </c>
      <c r="CV56" s="129">
        <f>IF($BR56=1,VLOOKUP($BS56,data!$A$2:$AAA$45000,CV$3,FALSE),"")</f>
        <v>4.950345516204834</v>
      </c>
    </row>
    <row r="57" spans="1:101" ht="36" customHeight="1" x14ac:dyDescent="0.35">
      <c r="A57" s="46">
        <f>VLOOKUP($BS57,'LIST SD CTC BY AUN'!$A$2:$E$10000,2,FALSE)</f>
        <v>567</v>
      </c>
      <c r="B57" s="46"/>
      <c r="C57" s="190">
        <f>IF($BR57=1,VLOOKUP(C$20*10000+$A57,'DATA - FAD'!$A$2:$AAA$45000,C$3,FALSE)*1000000,0)</f>
        <v>-27378.600090742111</v>
      </c>
      <c r="D57" s="190">
        <f>IF($BR57=1,VLOOKUP(D$20*10000+$A57,'DATA - FAD'!$A$2:$AAA$45000,D$3,FALSE)*1000000,0)</f>
        <v>2891.5998991578817</v>
      </c>
      <c r="E57" s="190">
        <f>IF($BR57=1,VLOOKUP(E$20*10000+$A57,'DATA - FAD'!$A$2:$AAA$45000,E$3,FALSE)*1000000,0)</f>
        <v>88238.276541233063</v>
      </c>
      <c r="F57" s="190">
        <f>IF($BR57=1,VLOOKUP(F$20*10000+$A57,'DATA - FAD'!$A$2:$AAA$45000,F$3,FALSE)*1000000,0)</f>
        <v>7576.419971883297</v>
      </c>
      <c r="G57" s="190">
        <f>IF($BR57=1,VLOOKUP(G$20*10000+$A57,'DATA - FAD'!$A$2:$AAA$45000,G$3,FALSE)*1000000,0)</f>
        <v>21604.340523481369</v>
      </c>
      <c r="H57" s="190">
        <f>IF($BR57=1,VLOOKUP(H$20*10000+$A57,'DATA - FAD'!$A$2:$AAA$45000,H$3,FALSE)*1000000,0)</f>
        <v>46038.020402193069</v>
      </c>
      <c r="I57" s="190">
        <f>IF($BR57=1,VLOOKUP(I$20*10000+$A57,'DATA - FAD'!$A$2:$AAA$45000,I$3,FALSE)*1000000,0)</f>
        <v>3647.4401131272316</v>
      </c>
      <c r="J57" s="190">
        <f>IF($BR57=1,VLOOKUP(J$20*10000+$A57,'DATA - FAD'!$A$2:$AAA$45000,J$3,FALSE)*1000000,0)</f>
        <v>233458.17625522614</v>
      </c>
      <c r="K57" s="190">
        <f>IF($BR57=1,VLOOKUP(K$20*10000+$A57,'DATA - FAD'!$A$2:$AAA$45000,K$3,FALSE)*1000000,0)</f>
        <v>-41043.631732463837</v>
      </c>
      <c r="L57" s="190">
        <f>IF($BR57=1,VLOOKUP(L$20*10000+$A57,'DATA - FAD'!$A$2:$AAA$45000,L$3,FALSE)*1000000,0)</f>
        <v>14591.00004285574</v>
      </c>
      <c r="M57" s="38">
        <f>IF($BR57=1,VLOOKUP($BS57,data!$A$2:$AAA$45000,M$3,FALSE),"")</f>
        <v>22169</v>
      </c>
      <c r="N57" s="46"/>
      <c r="P57" s="190">
        <f>IF($BR57=1,VLOOKUP(P$20*10000+$A57,'DATA - FAD'!$A$2:$AAA$45000,P$3,FALSE)*1000000,0)</f>
        <v>0</v>
      </c>
      <c r="Q57" s="190">
        <f>IF($BR57=1,VLOOKUP(Q$20*10000+$A57,'DATA - FAD'!$A$2:$AAA$45000,Q$3,FALSE)*1000000,0)</f>
        <v>0</v>
      </c>
      <c r="R57" s="190">
        <f>IF($BR57=1,VLOOKUP(R$20*10000+$A57,'DATA - FAD'!$A$2:$AAA$45000,R$3,FALSE)*1000000,0)</f>
        <v>0</v>
      </c>
      <c r="S57" s="190">
        <f>IF($BR57=1,VLOOKUP(S$20*10000+$A57,'DATA - FAD'!$A$2:$AAA$45000,S$3,FALSE)*1000000,0)</f>
        <v>0</v>
      </c>
      <c r="T57" s="190">
        <f>IF($BR57=1,VLOOKUP(T$20*10000+$A57,'DATA - FAD'!$A$2:$AAA$45000,T$3,FALSE)*1000000,0)</f>
        <v>0</v>
      </c>
      <c r="U57" s="190">
        <f>IF($BR57=1,VLOOKUP(U$20*10000+$A57,'DATA - FAD'!$A$2:$AAA$45000,U$3,FALSE)*1000000,0)</f>
        <v>0</v>
      </c>
      <c r="V57" s="190">
        <f>IF($BR57=1,VLOOKUP(V$20*10000+$A57,'DATA - FAD'!$A$2:$AAA$45000,V$3,FALSE)*1000000,0)</f>
        <v>0</v>
      </c>
      <c r="W57" s="190">
        <f>IF($BR57=1,VLOOKUP(W$20*10000+$A57,'DATA - FAD'!$A$2:$AAA$45000,W$3,FALSE)*1000000,0)</f>
        <v>0</v>
      </c>
      <c r="X57" s="190">
        <f>IF($BR57=1,VLOOKUP(X$20*10000+$A57,'DATA - FAD'!$A$2:$AAA$45000,X$3,FALSE)*1000000,0)</f>
        <v>0</v>
      </c>
      <c r="Y57" s="190">
        <f>IF($BR57=1,VLOOKUP(Y$20*10000+$A57,'DATA - FAD'!$A$2:$AAA$45000,Y$3,FALSE)*1000000,0)</f>
        <v>0</v>
      </c>
      <c r="Z57" s="38">
        <f>IF($BR57=1,VLOOKUP($BS57,data!$A$2:$AAA$45000,Z$3,FALSE),"")</f>
        <v>0</v>
      </c>
      <c r="AC57" s="190">
        <f>IF($BR57=1,VLOOKUP(AC$20*10000+$A57,'DATA - FAD'!$A$2:$AAA$45000,AC$3,FALSE)*1000000,0)</f>
        <v>0</v>
      </c>
      <c r="AD57" s="190">
        <f>IF($BR57=1,VLOOKUP(AD$20*10000+$A57,'DATA - FAD'!$A$2:$AAA$45000,AD$3,FALSE)*1000000,0)</f>
        <v>0</v>
      </c>
      <c r="AE57" s="190">
        <f>IF($BR57=1,VLOOKUP(AE$20*10000+$A57,'DATA - FAD'!$A$2:$AAA$45000,AE$3,FALSE)*1000000,0)</f>
        <v>0</v>
      </c>
      <c r="AF57" s="190">
        <f>IF($BR57=1,VLOOKUP(AF$20*10000+$A57,'DATA - FAD'!$A$2:$AAA$45000,AF$3,FALSE)*1000000,0)</f>
        <v>0</v>
      </c>
      <c r="AG57" s="190">
        <f>IF($BR57=1,VLOOKUP(AG$20*10000+$A57,'DATA - FAD'!$A$2:$AAA$45000,AG$3,FALSE)*1000000,0)</f>
        <v>0</v>
      </c>
      <c r="AH57" s="190">
        <f>IF($BR57=1,VLOOKUP(AH$20*10000+$A57,'DATA - FAD'!$A$2:$AAA$45000,AH$3,FALSE)*1000000,0)</f>
        <v>0</v>
      </c>
      <c r="AI57" s="190">
        <f>IF($BR57=1,VLOOKUP(AI$20*10000+$A57,'DATA - FAD'!$A$2:$AAA$45000,AI$3,FALSE)*1000000,0)</f>
        <v>0</v>
      </c>
      <c r="AJ57" s="190">
        <f>IF($BR57=1,VLOOKUP(AJ$20*10000+$A57,'DATA - FAD'!$A$2:$AAA$45000,AJ$3,FALSE)*1000000,0)</f>
        <v>0</v>
      </c>
      <c r="AK57" s="190">
        <f>IF($BR57=1,VLOOKUP(AK$20*10000+$A57,'DATA - FAD'!$A$2:$AAA$45000,AK$3,FALSE)*1000000,0)</f>
        <v>0</v>
      </c>
      <c r="AL57" s="190">
        <f>IF($BR57=1,VLOOKUP(AL$20*10000+$A57,'DATA - FAD'!$A$2:$AAA$45000,AL$3,FALSE)*1000000,0)</f>
        <v>0</v>
      </c>
      <c r="AM57" s="38">
        <f>IF($BR57=1,VLOOKUP($BS57,data!$A$2:$AAA$45000,AM$3,FALSE),"")</f>
        <v>0</v>
      </c>
      <c r="AN57" s="185"/>
      <c r="AO57" s="185"/>
      <c r="AP57" s="190">
        <f>IF($BR57=1,VLOOKUP(AP$20*10000+$A57,'DATA - FAD'!$A$2:$AAA$45000,AP$3,FALSE)*1000000,0)</f>
        <v>0</v>
      </c>
      <c r="AQ57" s="190">
        <f>IF($BR57=1,VLOOKUP(AQ$20*10000+$A57,'DATA - FAD'!$A$2:$AAA$45000,AQ$3,FALSE)*1000000,0)</f>
        <v>0</v>
      </c>
      <c r="AR57" s="190">
        <f>IF($BR57=1,VLOOKUP(AR$20*10000+$A57,'DATA - FAD'!$A$2:$AAA$45000,AR$3,FALSE)*1000000,0)</f>
        <v>0</v>
      </c>
      <c r="AS57" s="190">
        <f>IF($BR57=1,VLOOKUP(AS$20*10000+$A57,'DATA - FAD'!$A$2:$AAA$45000,AS$3,FALSE)*1000000,0)</f>
        <v>0</v>
      </c>
      <c r="AT57" s="190">
        <f>IF($BR57=1,VLOOKUP(AT$20*10000+$A57,'DATA - FAD'!$A$2:$AAA$45000,AT$3,FALSE)*1000000,0)</f>
        <v>0</v>
      </c>
      <c r="AU57" s="190">
        <f>IF($BR57=1,VLOOKUP(AU$20*10000+$A57,'DATA - FAD'!$A$2:$AAA$45000,AU$3,FALSE)*1000000,0)</f>
        <v>0</v>
      </c>
      <c r="AV57" s="190">
        <f>IF($BR57=1,VLOOKUP(AV$20*10000+$A57,'DATA - FAD'!$A$2:$AAA$45000,AV$3,FALSE)*1000000,0)</f>
        <v>0</v>
      </c>
      <c r="AW57" s="190">
        <f>IF($BR57=1,VLOOKUP(AW$20*10000+$A57,'DATA - FAD'!$A$2:$AAA$45000,AW$3,FALSE)*1000000,0)</f>
        <v>0</v>
      </c>
      <c r="AX57" s="190">
        <f>IF($BR57=1,VLOOKUP(AX$20*10000+$A57,'DATA - FAD'!$A$2:$AAA$45000,AX$3,FALSE)*1000000,0)</f>
        <v>0</v>
      </c>
      <c r="AY57" s="190">
        <f>IF($BR57=1,VLOOKUP(AY$20*10000+$A57,'DATA - FAD'!$A$2:$AAA$45000,AY$3,FALSE)*1000000,0)</f>
        <v>0</v>
      </c>
      <c r="AZ57" s="38">
        <f>IF($BR57=1,VLOOKUP($BS57,data!$A$2:$AAA$45000,AZ$3,FALSE),"")</f>
        <v>0</v>
      </c>
      <c r="BC57" s="190">
        <f>IF($BR57=1,VLOOKUP(BC$20*10000+$A57,'DATA - FAD'!$A$2:$AAA$45000,BC$3,FALSE)*1000000,0)</f>
        <v>-27378.600090742111</v>
      </c>
      <c r="BD57" s="190">
        <f>IF($BR57=1,VLOOKUP(BD$20*10000+$A57,'DATA - FAD'!$A$2:$AAA$45000,BD$3,FALSE)*1000000,0)</f>
        <v>2891.5998991578817</v>
      </c>
      <c r="BE57" s="190">
        <f>IF($BR57=1,VLOOKUP(BE$20*10000+$A57,'DATA - FAD'!$A$2:$AAA$45000,BE$3,FALSE)*1000000,0)</f>
        <v>88238.276541233063</v>
      </c>
      <c r="BF57" s="190">
        <f>IF($BR57=1,VLOOKUP(BF$20*10000+$A57,'DATA - FAD'!$A$2:$AAA$45000,BF$3,FALSE)*1000000,0)</f>
        <v>7576.419971883297</v>
      </c>
      <c r="BG57" s="190">
        <f>IF($BR57=1,VLOOKUP(BG$20*10000+$A57,'DATA - FAD'!$A$2:$AAA$45000,BG$3,FALSE)*1000000,0)</f>
        <v>21604.340523481369</v>
      </c>
      <c r="BH57" s="190">
        <f>IF($BR57=1,VLOOKUP(BH$20*10000+$A57,'DATA - FAD'!$A$2:$AAA$45000,BH$3,FALSE)*1000000,0)</f>
        <v>46038.020402193069</v>
      </c>
      <c r="BI57" s="190">
        <f>IF($BR57=1,VLOOKUP(BI$20*10000+$A57,'DATA - FAD'!$A$2:$AAA$45000,BI$3,FALSE)*1000000,0)</f>
        <v>3647.4401131272316</v>
      </c>
      <c r="BJ57" s="190">
        <f>IF($BR57=1,VLOOKUP(BJ$20*10000+$A57,'DATA - FAD'!$A$2:$AAA$45000,BJ$3,FALSE)*1000000,0)</f>
        <v>233458.17625522614</v>
      </c>
      <c r="BK57" s="190">
        <f>IF($BR57=1,VLOOKUP(BK$20*10000+$A57,'DATA - FAD'!$A$2:$AAA$45000,BK$3,FALSE)*1000000,0)</f>
        <v>-41043.631732463837</v>
      </c>
      <c r="BL57" s="190">
        <f>IF($BR57=1,VLOOKUP(BL$20*10000+$A57,'DATA - FAD'!$A$2:$AAA$45000,BL$3,FALSE)*1000000,0)</f>
        <v>14591.00004285574</v>
      </c>
      <c r="BM57" s="38">
        <f>IF($BR57=1,VLOOKUP($BS57,data!$A$2:$AAA$45000,BM$3,FALSE),"")</f>
        <v>22169</v>
      </c>
      <c r="BO57" s="32" t="s">
        <v>873</v>
      </c>
      <c r="BP57" s="32">
        <f>VLOOKUP(BO57,KEY!$AC$2:$AD$100,2,FALSE)</f>
        <v>33</v>
      </c>
      <c r="BQ57" s="32">
        <v>31</v>
      </c>
      <c r="BR57" s="32">
        <f t="shared" si="44"/>
        <v>1</v>
      </c>
      <c r="BS57" s="56">
        <f>IF($BR57=1,VLOOKUP($BR$20,'CROSSWALK Senate to AUN'!$A$2:$AH$45000,$BP57,FALSE),"")</f>
        <v>109420107</v>
      </c>
      <c r="BX57" s="31" t="str">
        <f>IF($BR57=1,VLOOKUP($BS57,data!$A$2:$AAA$45000,BX$3,FALSE),"")</f>
        <v>Seneca Highlands Career and Technical Center</v>
      </c>
      <c r="BY57" s="2"/>
      <c r="BZ57" s="4">
        <f>IF($BR57=1,VLOOKUP($BS57,data!$A$2:$AAA$45000,BZ$3,FALSE),"")</f>
        <v>686661</v>
      </c>
      <c r="CA57" s="4">
        <f>IF($BR57=1,VLOOKUP($BS57,data!$A$2:$AAA$45000,CA$3,FALSE),"")</f>
        <v>22169</v>
      </c>
      <c r="CB57" s="79">
        <f>IF($BR57=1,VLOOKUP($BS57,data!$A$2:$AAA$45000,CB$3,FALSE),"")</f>
        <v>3.3362329006195068</v>
      </c>
      <c r="CC57" s="2"/>
      <c r="CD57" s="25">
        <f>IF($BR57=1,VLOOKUP($BS57,data!$A$2:$AAA$45000,CD$3,FALSE),"")</f>
        <v>0</v>
      </c>
      <c r="CE57" s="25">
        <f>IF($BR57=1,VLOOKUP($BS57,data!$A$2:$AAA$45000,CE$3,FALSE),"")</f>
        <v>0</v>
      </c>
      <c r="CF57" s="68">
        <f>IF($BR57=1,VLOOKUP($BS57,data!$A$2:$AAA$45000,CF$3,FALSE),"")</f>
        <v>0</v>
      </c>
      <c r="CG57" s="2"/>
      <c r="CH57" s="26">
        <f>IF($BR57=1,VLOOKUP($BS57,data!$A$2:$AAA$45000,CH$3,FALSE),"")</f>
        <v>0</v>
      </c>
      <c r="CI57" s="26">
        <f>IF($BR57=1,VLOOKUP($BS57,data!$A$2:$AAA$45000,CI$3,FALSE),"")</f>
        <v>0</v>
      </c>
      <c r="CJ57" s="27">
        <f>IF($BR57=1,VLOOKUP($BS57,data!$A$2:$AAA$45000,CJ$3,FALSE),"")</f>
        <v>0</v>
      </c>
      <c r="CK57" s="26">
        <f>IF($BR57=1,VLOOKUP($BS57,data!$A$2:$AAA$45000,CK$3,FALSE),"")</f>
        <v>0</v>
      </c>
      <c r="CL57" s="26">
        <f>IF($BR57=1,VLOOKUP($BS57,data!$A$2:$AAA$45000,CL$3,FALSE),"")</f>
        <v>0</v>
      </c>
      <c r="CM57" s="26">
        <f>IF($BR57=1,VLOOKUP($BS57,data!$A$2:$AAA$45000,CM$3,FALSE),"")</f>
        <v>0</v>
      </c>
      <c r="CN57" s="26">
        <f>IF($BR57=1,VLOOKUP($BS57,data!$A$2:$AAA$45000,CN$3,FALSE),"")</f>
        <v>0</v>
      </c>
      <c r="CO57" s="2"/>
      <c r="CP57" s="35">
        <f>IF($BR57=1,VLOOKUP($BS57,data!$A$2:$AAA$45000,CP$3,FALSE),"")</f>
        <v>0</v>
      </c>
      <c r="CQ57" s="35">
        <f>IF($BR57=1,VLOOKUP($BS57,data!$A$2:$AAA$45000,CQ$3,FALSE),"")</f>
        <v>0</v>
      </c>
      <c r="CR57" s="36">
        <f>IF($BR57=1,VLOOKUP($BS57,data!$A$2:$AAA$45000,CR$3,FALSE),"")</f>
        <v>0</v>
      </c>
      <c r="CS57" s="2"/>
      <c r="CT57" s="71">
        <f>IF($BR57=1,VLOOKUP($BS57,data!$A$2:$AAA$45000,CT$3,FALSE),"")</f>
        <v>686661</v>
      </c>
      <c r="CU57" s="71">
        <f>IF($BR57=1,VLOOKUP($BS57,data!$A$2:$AAA$45000,CU$3,FALSE),"")</f>
        <v>22169</v>
      </c>
      <c r="CV57" s="70">
        <f>IF($BR57=1,VLOOKUP($BS57,data!$A$2:$AAA$45000,CV$3,FALSE),"")</f>
        <v>3.3362329006195068</v>
      </c>
    </row>
    <row r="58" spans="1:101" ht="36" customHeight="1" thickBot="1" x14ac:dyDescent="0.4">
      <c r="A58" s="46">
        <f>VLOOKUP($BS58,'LIST SD CTC BY AUN'!$A$2:$E$10000,2,FALSE)</f>
        <v>572</v>
      </c>
      <c r="B58" s="46"/>
      <c r="C58" s="190">
        <f>IF($BR58=1,VLOOKUP(C$20*10000+$A58,'DATA - FAD'!$A$2:$AAA$45000,C$3,FALSE)*1000000,0)</f>
        <v>-25315.679609775543</v>
      </c>
      <c r="D58" s="190">
        <f>IF($BR58=1,VLOOKUP(D$20*10000+$A58,'DATA - FAD'!$A$2:$AAA$45000,D$3,FALSE)*1000000,0)</f>
        <v>29911.769554018974</v>
      </c>
      <c r="E58" s="190">
        <f>IF($BR58=1,VLOOKUP(E$20*10000+$A58,'DATA - FAD'!$A$2:$AAA$45000,E$3,FALSE)*1000000,0)</f>
        <v>109575.3014087677</v>
      </c>
      <c r="F58" s="190">
        <f>IF($BR58=1,VLOOKUP(F$20*10000+$A58,'DATA - FAD'!$A$2:$AAA$45000,F$3,FALSE)*1000000,0)</f>
        <v>18706.159666180611</v>
      </c>
      <c r="G58" s="190">
        <f>IF($BR58=1,VLOOKUP(G$20*10000+$A58,'DATA - FAD'!$A$2:$AAA$45000,G$3,FALSE)*1000000,0)</f>
        <v>14096.289873123169</v>
      </c>
      <c r="H58" s="190">
        <f>IF($BR58=1,VLOOKUP(H$20*10000+$A58,'DATA - FAD'!$A$2:$AAA$45000,H$3,FALSE)*1000000,0)</f>
        <v>-54805.990308523178</v>
      </c>
      <c r="I58" s="190">
        <f>IF($BR58=1,VLOOKUP(I$20*10000+$A58,'DATA - FAD'!$A$2:$AAA$45000,I$3,FALSE)*1000000,0)</f>
        <v>115095.98791599274</v>
      </c>
      <c r="J58" s="190">
        <f>IF($BR58=1,VLOOKUP(J$20*10000+$A58,'DATA - FAD'!$A$2:$AAA$45000,J$3,FALSE)*1000000,0)</f>
        <v>298414.28995132446</v>
      </c>
      <c r="K58" s="190">
        <f>IF($BR58=1,VLOOKUP(K$20*10000+$A58,'DATA - FAD'!$A$2:$AAA$45000,K$3,FALSE)*1000000,0)</f>
        <v>16291.489824652672</v>
      </c>
      <c r="L58" s="190">
        <f>IF($BR58=1,VLOOKUP(L$20*10000+$A58,'DATA - FAD'!$A$2:$AAA$45000,L$3,FALSE)*1000000,0)</f>
        <v>40160.998702049255</v>
      </c>
      <c r="M58" s="38">
        <f>IF($BR58=1,VLOOKUP($BS58,data!$A$2:$AAA$45000,M$3,FALSE),"")</f>
        <v>106745</v>
      </c>
      <c r="N58" s="46"/>
      <c r="P58" s="190">
        <f>IF($BR58=1,VLOOKUP(P$20*10000+$A58,'DATA - FAD'!$A$2:$AAA$45000,P$3,FALSE)*1000000,0)</f>
        <v>0</v>
      </c>
      <c r="Q58" s="190">
        <f>IF($BR58=1,VLOOKUP(Q$20*10000+$A58,'DATA - FAD'!$A$2:$AAA$45000,Q$3,FALSE)*1000000,0)</f>
        <v>0</v>
      </c>
      <c r="R58" s="190">
        <f>IF($BR58=1,VLOOKUP(R$20*10000+$A58,'DATA - FAD'!$A$2:$AAA$45000,R$3,FALSE)*1000000,0)</f>
        <v>0</v>
      </c>
      <c r="S58" s="190">
        <f>IF($BR58=1,VLOOKUP(S$20*10000+$A58,'DATA - FAD'!$A$2:$AAA$45000,S$3,FALSE)*1000000,0)</f>
        <v>0</v>
      </c>
      <c r="T58" s="190">
        <f>IF($BR58=1,VLOOKUP(T$20*10000+$A58,'DATA - FAD'!$A$2:$AAA$45000,T$3,FALSE)*1000000,0)</f>
        <v>0</v>
      </c>
      <c r="U58" s="190">
        <f>IF($BR58=1,VLOOKUP(U$20*10000+$A58,'DATA - FAD'!$A$2:$AAA$45000,U$3,FALSE)*1000000,0)</f>
        <v>0</v>
      </c>
      <c r="V58" s="190">
        <f>IF($BR58=1,VLOOKUP(V$20*10000+$A58,'DATA - FAD'!$A$2:$AAA$45000,V$3,FALSE)*1000000,0)</f>
        <v>0</v>
      </c>
      <c r="W58" s="190">
        <f>IF($BR58=1,VLOOKUP(W$20*10000+$A58,'DATA - FAD'!$A$2:$AAA$45000,W$3,FALSE)*1000000,0)</f>
        <v>0</v>
      </c>
      <c r="X58" s="190">
        <f>IF($BR58=1,VLOOKUP(X$20*10000+$A58,'DATA - FAD'!$A$2:$AAA$45000,X$3,FALSE)*1000000,0)</f>
        <v>0</v>
      </c>
      <c r="Y58" s="190">
        <f>IF($BR58=1,VLOOKUP(Y$20*10000+$A58,'DATA - FAD'!$A$2:$AAA$45000,Y$3,FALSE)*1000000,0)</f>
        <v>0</v>
      </c>
      <c r="Z58" s="38">
        <f>IF($BR58=1,VLOOKUP($BS58,data!$A$2:$AAA$45000,Z$3,FALSE),"")</f>
        <v>0</v>
      </c>
      <c r="AC58" s="190">
        <f>IF($BR58=1,VLOOKUP(AC$20*10000+$A58,'DATA - FAD'!$A$2:$AAA$45000,AC$3,FALSE)*1000000,0)</f>
        <v>0</v>
      </c>
      <c r="AD58" s="190">
        <f>IF($BR58=1,VLOOKUP(AD$20*10000+$A58,'DATA - FAD'!$A$2:$AAA$45000,AD$3,FALSE)*1000000,0)</f>
        <v>0</v>
      </c>
      <c r="AE58" s="190">
        <f>IF($BR58=1,VLOOKUP(AE$20*10000+$A58,'DATA - FAD'!$A$2:$AAA$45000,AE$3,FALSE)*1000000,0)</f>
        <v>0</v>
      </c>
      <c r="AF58" s="190">
        <f>IF($BR58=1,VLOOKUP(AF$20*10000+$A58,'DATA - FAD'!$A$2:$AAA$45000,AF$3,FALSE)*1000000,0)</f>
        <v>0</v>
      </c>
      <c r="AG58" s="190">
        <f>IF($BR58=1,VLOOKUP(AG$20*10000+$A58,'DATA - FAD'!$A$2:$AAA$45000,AG$3,FALSE)*1000000,0)</f>
        <v>0</v>
      </c>
      <c r="AH58" s="190">
        <f>IF($BR58=1,VLOOKUP(AH$20*10000+$A58,'DATA - FAD'!$A$2:$AAA$45000,AH$3,FALSE)*1000000,0)</f>
        <v>0</v>
      </c>
      <c r="AI58" s="190">
        <f>IF($BR58=1,VLOOKUP(AI$20*10000+$A58,'DATA - FAD'!$A$2:$AAA$45000,AI$3,FALSE)*1000000,0)</f>
        <v>0</v>
      </c>
      <c r="AJ58" s="190">
        <f>IF($BR58=1,VLOOKUP(AJ$20*10000+$A58,'DATA - FAD'!$A$2:$AAA$45000,AJ$3,FALSE)*1000000,0)</f>
        <v>0</v>
      </c>
      <c r="AK58" s="190">
        <f>IF($BR58=1,VLOOKUP(AK$20*10000+$A58,'DATA - FAD'!$A$2:$AAA$45000,AK$3,FALSE)*1000000,0)</f>
        <v>0</v>
      </c>
      <c r="AL58" s="190">
        <f>IF($BR58=1,VLOOKUP(AL$20*10000+$A58,'DATA - FAD'!$A$2:$AAA$45000,AL$3,FALSE)*1000000,0)</f>
        <v>0</v>
      </c>
      <c r="AM58" s="38">
        <f>IF($BR58=1,VLOOKUP($BS58,data!$A$2:$AAA$45000,AM$3,FALSE),"")</f>
        <v>0</v>
      </c>
      <c r="AN58" s="185"/>
      <c r="AO58" s="185"/>
      <c r="AP58" s="190">
        <f>IF($BR58=1,VLOOKUP(AP$20*10000+$A58,'DATA - FAD'!$A$2:$AAA$45000,AP$3,FALSE)*1000000,0)</f>
        <v>0</v>
      </c>
      <c r="AQ58" s="190">
        <f>IF($BR58=1,VLOOKUP(AQ$20*10000+$A58,'DATA - FAD'!$A$2:$AAA$45000,AQ$3,FALSE)*1000000,0)</f>
        <v>0</v>
      </c>
      <c r="AR58" s="190">
        <f>IF($BR58=1,VLOOKUP(AR$20*10000+$A58,'DATA - FAD'!$A$2:$AAA$45000,AR$3,FALSE)*1000000,0)</f>
        <v>0</v>
      </c>
      <c r="AS58" s="190">
        <f>IF($BR58=1,VLOOKUP(AS$20*10000+$A58,'DATA - FAD'!$A$2:$AAA$45000,AS$3,FALSE)*1000000,0)</f>
        <v>0</v>
      </c>
      <c r="AT58" s="190">
        <f>IF($BR58=1,VLOOKUP(AT$20*10000+$A58,'DATA - FAD'!$A$2:$AAA$45000,AT$3,FALSE)*1000000,0)</f>
        <v>0</v>
      </c>
      <c r="AU58" s="190">
        <f>IF($BR58=1,VLOOKUP(AU$20*10000+$A58,'DATA - FAD'!$A$2:$AAA$45000,AU$3,FALSE)*1000000,0)</f>
        <v>0</v>
      </c>
      <c r="AV58" s="190">
        <f>IF($BR58=1,VLOOKUP(AV$20*10000+$A58,'DATA - FAD'!$A$2:$AAA$45000,AV$3,FALSE)*1000000,0)</f>
        <v>0</v>
      </c>
      <c r="AW58" s="190">
        <f>IF($BR58=1,VLOOKUP(AW$20*10000+$A58,'DATA - FAD'!$A$2:$AAA$45000,AW$3,FALSE)*1000000,0)</f>
        <v>0</v>
      </c>
      <c r="AX58" s="190">
        <f>IF($BR58=1,VLOOKUP(AX$20*10000+$A58,'DATA - FAD'!$A$2:$AAA$45000,AX$3,FALSE)*1000000,0)</f>
        <v>0</v>
      </c>
      <c r="AY58" s="190">
        <f>IF($BR58=1,VLOOKUP(AY$20*10000+$A58,'DATA - FAD'!$A$2:$AAA$45000,AY$3,FALSE)*1000000,0)</f>
        <v>0</v>
      </c>
      <c r="AZ58" s="38">
        <f>IF($BR58=1,VLOOKUP($BS58,data!$A$2:$AAA$45000,AZ$3,FALSE),"")</f>
        <v>0</v>
      </c>
      <c r="BC58" s="190">
        <f>IF($BR58=1,VLOOKUP(BC$20*10000+$A58,'DATA - FAD'!$A$2:$AAA$45000,BC$3,FALSE)*1000000,0)</f>
        <v>-25315.679609775543</v>
      </c>
      <c r="BD58" s="190">
        <f>IF($BR58=1,VLOOKUP(BD$20*10000+$A58,'DATA - FAD'!$A$2:$AAA$45000,BD$3,FALSE)*1000000,0)</f>
        <v>29911.769554018974</v>
      </c>
      <c r="BE58" s="190">
        <f>IF($BR58=1,VLOOKUP(BE$20*10000+$A58,'DATA - FAD'!$A$2:$AAA$45000,BE$3,FALSE)*1000000,0)</f>
        <v>109575.3014087677</v>
      </c>
      <c r="BF58" s="190">
        <f>IF($BR58=1,VLOOKUP(BF$20*10000+$A58,'DATA - FAD'!$A$2:$AAA$45000,BF$3,FALSE)*1000000,0)</f>
        <v>18706.159666180611</v>
      </c>
      <c r="BG58" s="190">
        <f>IF($BR58=1,VLOOKUP(BG$20*10000+$A58,'DATA - FAD'!$A$2:$AAA$45000,BG$3,FALSE)*1000000,0)</f>
        <v>14096.289873123169</v>
      </c>
      <c r="BH58" s="190">
        <f>IF($BR58=1,VLOOKUP(BH$20*10000+$A58,'DATA - FAD'!$A$2:$AAA$45000,BH$3,FALSE)*1000000,0)</f>
        <v>-54805.990308523178</v>
      </c>
      <c r="BI58" s="190">
        <f>IF($BR58=1,VLOOKUP(BI$20*10000+$A58,'DATA - FAD'!$A$2:$AAA$45000,BI$3,FALSE)*1000000,0)</f>
        <v>115095.98791599274</v>
      </c>
      <c r="BJ58" s="190">
        <f>IF($BR58=1,VLOOKUP(BJ$20*10000+$A58,'DATA - FAD'!$A$2:$AAA$45000,BJ$3,FALSE)*1000000,0)</f>
        <v>298414.28995132446</v>
      </c>
      <c r="BK58" s="190">
        <f>IF($BR58=1,VLOOKUP(BK$20*10000+$A58,'DATA - FAD'!$A$2:$AAA$45000,BK$3,FALSE)*1000000,0)</f>
        <v>16291.489824652672</v>
      </c>
      <c r="BL58" s="190">
        <f>IF($BR58=1,VLOOKUP(BL$20*10000+$A58,'DATA - FAD'!$A$2:$AAA$45000,BL$3,FALSE)*1000000,0)</f>
        <v>40160.998702049255</v>
      </c>
      <c r="BM58" s="38">
        <f>IF($BR58=1,VLOOKUP($BS58,data!$A$2:$AAA$45000,BM$3,FALSE),"")</f>
        <v>106745</v>
      </c>
      <c r="BO58" s="32" t="s">
        <v>874</v>
      </c>
      <c r="BP58" s="32">
        <f>VLOOKUP(BO58,KEY!$AC$2:$AD$100,2,FALSE)</f>
        <v>34</v>
      </c>
      <c r="BQ58" s="32">
        <v>32</v>
      </c>
      <c r="BR58" s="32">
        <f t="shared" si="44"/>
        <v>1</v>
      </c>
      <c r="BS58" s="56">
        <f>IF($BR58=1,VLOOKUP($BR$20,'CROSSWALK Senate to AUN'!$A$2:$AH$45000,$BP58,FALSE),"")</f>
        <v>106619107</v>
      </c>
      <c r="BX58" s="118" t="str">
        <f>IF($BR58=1,VLOOKUP($BS58,data!$A$2:$AAA$45000,BX$3,FALSE),"Intentionally Blank")</f>
        <v>Venango Technology Center</v>
      </c>
      <c r="BY58" s="119"/>
      <c r="BZ58" s="120">
        <f>IF($BR58=1,VLOOKUP($BS58,data!$A$2:$AAA$45000,BZ$3,FALSE),"")</f>
        <v>1299030</v>
      </c>
      <c r="CA58" s="120">
        <f>IF($BR58=1,VLOOKUP($BS58,data!$A$2:$AAA$45000,CA$3,FALSE),"")</f>
        <v>106745</v>
      </c>
      <c r="CB58" s="121">
        <f>IF($BR58=1,VLOOKUP($BS58,data!$A$2:$AAA$45000,CB$3,FALSE),"")</f>
        <v>8.952977180480957</v>
      </c>
      <c r="CC58" s="119"/>
      <c r="CD58" s="122">
        <f>IF($BR58=1,VLOOKUP($BS58,data!$A$2:$AAA$45000,CD$3,FALSE),"")</f>
        <v>0</v>
      </c>
      <c r="CE58" s="122">
        <f>IF($BR58=1,VLOOKUP($BS58,data!$A$2:$AAA$45000,CE$3,FALSE),"")</f>
        <v>0</v>
      </c>
      <c r="CF58" s="123">
        <f>IF($BR58=1,VLOOKUP($BS58,data!$A$2:$AAA$45000,CF$3,FALSE),"")</f>
        <v>0</v>
      </c>
      <c r="CG58" s="119"/>
      <c r="CH58" s="124">
        <f>IF($BR58=1,VLOOKUP($BS58,data!$A$2:$AAA$45000,CH$3,FALSE),"")</f>
        <v>0</v>
      </c>
      <c r="CI58" s="124">
        <f>IF($BR58=1,VLOOKUP($BS58,data!$A$2:$AAA$45000,CI$3,FALSE),"")</f>
        <v>0</v>
      </c>
      <c r="CJ58" s="125">
        <f>IF($BR58=1,VLOOKUP($BS58,data!$A$2:$AAA$45000,CJ$3,FALSE),"")</f>
        <v>0</v>
      </c>
      <c r="CK58" s="124">
        <f>IF($BR58=1,VLOOKUP($BS58,data!$A$2:$AAA$45000,CK$3,FALSE),"")</f>
        <v>0</v>
      </c>
      <c r="CL58" s="124">
        <f>IF($BR58=1,VLOOKUP($BS58,data!$A$2:$AAA$45000,CL$3,FALSE),"")</f>
        <v>0</v>
      </c>
      <c r="CM58" s="124">
        <f>IF($BR58=1,VLOOKUP($BS58,data!$A$2:$AAA$45000,CM$3,FALSE),"")</f>
        <v>0</v>
      </c>
      <c r="CN58" s="124">
        <f>IF($BR58=1,VLOOKUP($BS58,data!$A$2:$AAA$45000,CN$3,FALSE),"")</f>
        <v>0</v>
      </c>
      <c r="CO58" s="119"/>
      <c r="CP58" s="126">
        <f>IF($BR58=1,VLOOKUP($BS58,data!$A$2:$AAA$45000,CP$3,FALSE),"")</f>
        <v>0</v>
      </c>
      <c r="CQ58" s="126">
        <f>IF($BR58=1,VLOOKUP($BS58,data!$A$2:$AAA$45000,CQ$3,FALSE),"")</f>
        <v>0</v>
      </c>
      <c r="CR58" s="127">
        <f>IF($BR58=1,VLOOKUP($BS58,data!$A$2:$AAA$45000,CR$3,FALSE),"")</f>
        <v>0</v>
      </c>
      <c r="CS58" s="119"/>
      <c r="CT58" s="128">
        <f>IF($BR58=1,VLOOKUP($BS58,data!$A$2:$AAA$45000,CT$3,FALSE),"")</f>
        <v>1299030</v>
      </c>
      <c r="CU58" s="128">
        <f>IF($BR58=1,VLOOKUP($BS58,data!$A$2:$AAA$45000,CU$3,FALSE),"")</f>
        <v>106745</v>
      </c>
      <c r="CV58" s="129">
        <f>IF($BR58=1,VLOOKUP($BS58,data!$A$2:$AAA$45000,CV$3,FALSE),"")</f>
        <v>8.952977180480957</v>
      </c>
    </row>
    <row r="59" spans="1:101" x14ac:dyDescent="0.35">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row>
  </sheetData>
  <mergeCells count="31">
    <mergeCell ref="CS23:CV23"/>
    <mergeCell ref="CS24:CS25"/>
    <mergeCell ref="BB23:BM23"/>
    <mergeCell ref="BB24:BM24"/>
    <mergeCell ref="BX23:BX25"/>
    <mergeCell ref="CG23:CJ23"/>
    <mergeCell ref="CK23:CN23"/>
    <mergeCell ref="CK24:CK25"/>
    <mergeCell ref="CL24:CL25"/>
    <mergeCell ref="CM24:CM25"/>
    <mergeCell ref="CN24:CN25"/>
    <mergeCell ref="BZ24:CB24"/>
    <mergeCell ref="CP24:CR24"/>
    <mergeCell ref="CT24:CV24"/>
    <mergeCell ref="O23:Z23"/>
    <mergeCell ref="AO23:AZ23"/>
    <mergeCell ref="O24:Z24"/>
    <mergeCell ref="AO24:AZ24"/>
    <mergeCell ref="CC23:CF23"/>
    <mergeCell ref="AB23:AM23"/>
    <mergeCell ref="AB24:AM24"/>
    <mergeCell ref="CD24:CF24"/>
    <mergeCell ref="BX19:CC19"/>
    <mergeCell ref="BX20:CC20"/>
    <mergeCell ref="CO23:CR23"/>
    <mergeCell ref="CC24:CC25"/>
    <mergeCell ref="CO24:CO25"/>
    <mergeCell ref="CG24:CG25"/>
    <mergeCell ref="BY23:CB23"/>
    <mergeCell ref="BY24:BY25"/>
    <mergeCell ref="CH24:CJ24"/>
  </mergeCells>
  <printOptions horizontalCentered="1"/>
  <pageMargins left="0.25" right="0.25" top="0.75" bottom="0.75" header="0.3" footer="0.3"/>
  <pageSetup orientation="landscape" r:id="rId1"/>
  <headerFooter>
    <oddHeader>&amp;L
&amp;C&amp;"Georgia Pro Light,Bold"&amp;12 2026-27 PROPOSED  STATE APPROPRIATIONS</oddHeader>
    <oddFooter>&amp;L&amp;"Georgia Pro Light,Regular"&amp;8Source. PSEA Research based upon Pennsylvania Department of Education subsidy reporting for 2024-25 to 2026-27 and local education agency annual financial reports from 2016-17 to 2023-24.&amp;R&amp;"Georgia Pro Light,Regular"&amp;8&amp;P</oddFooter>
  </headerFooter>
  <colBreaks count="5" manualBreakCount="5">
    <brk id="80" max="1048575" man="1"/>
    <brk id="84" max="1048575" man="1"/>
    <brk id="88" max="1048575" man="1"/>
    <brk id="92" max="1048575" man="1"/>
    <brk id="96"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AD78F093-2C3E-47EC-82D6-259E3C82EB1B}">
          <x14:formula1>
            <xm:f>'LIST SENATE'!$F$2:$F$51</xm:f>
          </x14:formula1>
          <xm:sqref>BX20</xm:sqref>
        </x14:dataValidation>
      </x14:dataValidations>
    </ext>
    <ext xmlns:x14="http://schemas.microsoft.com/office/spreadsheetml/2009/9/main" uri="{05C60535-1F16-4fd2-B633-F4F36F0B64E0}">
      <x14:sparklineGroups xmlns:xm="http://schemas.microsoft.com/office/excel/2006/main">
        <x14:sparklineGroup type="column" displayEmptyCellsAs="gap" displayHidden="1" xr2:uid="{D30BFF7F-E2D1-455E-93FA-197443601E92}">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'By State Senate District'!BC26:BM26</xm:f>
              <xm:sqref>CS26</xm:sqref>
            </x14:sparkline>
          </x14:sparklines>
        </x14:sparklineGroup>
        <x14:sparklineGroup type="column" displayEmptyCellsAs="gap" displayHidden="1" xr2:uid="{A75CFFC7-FA4E-48DE-8313-376A56956785}">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'By State Senate District'!AP26:AZ26</xm:f>
              <xm:sqref>CO26</xm:sqref>
            </x14:sparkline>
          </x14:sparklines>
        </x14:sparklineGroup>
        <x14:sparklineGroup type="column" displayEmptyCellsAs="gap" displayHidden="1" xr2:uid="{F1F851B8-5ED3-4732-A628-9E1F3C88EE7D}">
          <x14:colorSeries theme="6"/>
          <x14:colorNegative theme="7"/>
          <x14:colorAxis rgb="FF000000"/>
          <x14:colorMarkers theme="6" tint="-0.249977111117893"/>
          <x14:colorFirst theme="6" tint="-0.249977111117893"/>
          <x14:colorLast theme="6" tint="-0.249977111117893"/>
          <x14:colorHigh theme="6" tint="-0.249977111117893"/>
          <x14:colorLow theme="6" tint="-0.249977111117893"/>
          <x14:sparklines>
            <x14:sparkline>
              <xm:f>'By State Senate District'!AC26:AM26</xm:f>
              <xm:sqref>CG26</xm:sqref>
            </x14:sparkline>
          </x14:sparklines>
        </x14:sparklineGroup>
        <x14:sparklineGroup type="column" displayEmptyCellsAs="gap" displayHidden="1" xr2:uid="{40D536F0-FF95-457C-A83C-33C4D2192140}">
          <x14:colorSeries rgb="FF376092"/>
          <x14:colorNegative rgb="FFD00000"/>
          <x14:colorAxis rgb="FF000000"/>
          <x14:colorMarkers rgb="FFD00000"/>
          <x14:colorFirst rgb="FFD00000"/>
          <x14:colorLast rgb="FFD00000"/>
          <x14:colorHigh rgb="FFD00000"/>
          <x14:colorLow rgb="FFD00000"/>
          <x14:sparklines>
            <x14:sparkline>
              <xm:f>'By State Senate District'!P26:Z26</xm:f>
              <xm:sqref>CC26</xm:sqref>
            </x14:sparkline>
          </x14:sparklines>
        </x14:sparklineGroup>
        <x14:sparklineGroup type="column" displayEmptyCellsAs="gap" displayHidden="1" xr2:uid="{C013F46E-064D-4818-BF18-6BB81D7D08E0}">
          <x14:colorSeries rgb="FF323232"/>
          <x14:colorNegative rgb="FFD00000"/>
          <x14:colorAxis rgb="FF000000"/>
          <x14:colorMarkers rgb="FFD00000"/>
          <x14:colorFirst rgb="FFD00000"/>
          <x14:colorLast rgb="FFD00000"/>
          <x14:colorHigh rgb="FFD00000"/>
          <x14:colorLow rgb="FFD00000"/>
          <x14:sparklines>
            <x14:sparkline>
              <xm:f>'By State Senate District'!C26:M26</xm:f>
              <xm:sqref>BY26</xm:sqref>
            </x14:sparkline>
          </x14:sparklines>
        </x14:sparklineGroup>
        <x14:sparklineGroup type="column" displayEmptyCellsAs="gap" displayHidden="1" xr2:uid="{C635D5A5-41D7-4BB8-8D63-D7515C92C688}">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'By State Senate District'!BC27:BM27</xm:f>
              <xm:sqref>CS27</xm:sqref>
            </x14:sparkline>
            <x14:sparkline>
              <xm:f>'By State Senate District'!BC28:BM28</xm:f>
              <xm:sqref>CS28</xm:sqref>
            </x14:sparkline>
            <x14:sparkline>
              <xm:f>'By State Senate District'!BC29:BM29</xm:f>
              <xm:sqref>CS29</xm:sqref>
            </x14:sparkline>
            <x14:sparkline>
              <xm:f>'By State Senate District'!BC30:BM30</xm:f>
              <xm:sqref>CS30</xm:sqref>
            </x14:sparkline>
            <x14:sparkline>
              <xm:f>'By State Senate District'!BC31:BM31</xm:f>
              <xm:sqref>CS31</xm:sqref>
            </x14:sparkline>
            <x14:sparkline>
              <xm:f>'By State Senate District'!BC32:BM32</xm:f>
              <xm:sqref>CS32</xm:sqref>
            </x14:sparkline>
            <x14:sparkline>
              <xm:f>'By State Senate District'!BC33:BM33</xm:f>
              <xm:sqref>CS33</xm:sqref>
            </x14:sparkline>
            <x14:sparkline>
              <xm:f>'By State Senate District'!BC34:BM34</xm:f>
              <xm:sqref>CS34</xm:sqref>
            </x14:sparkline>
            <x14:sparkline>
              <xm:f>'By State Senate District'!BC35:BM35</xm:f>
              <xm:sqref>CS35</xm:sqref>
            </x14:sparkline>
            <x14:sparkline>
              <xm:f>'By State Senate District'!BC36:BM36</xm:f>
              <xm:sqref>CS36</xm:sqref>
            </x14:sparkline>
            <x14:sparkline>
              <xm:f>'By State Senate District'!BC37:BM37</xm:f>
              <xm:sqref>CS37</xm:sqref>
            </x14:sparkline>
            <x14:sparkline>
              <xm:f>'By State Senate District'!BC38:BM38</xm:f>
              <xm:sqref>CS38</xm:sqref>
            </x14:sparkline>
            <x14:sparkline>
              <xm:f>'By State Senate District'!BC39:BM39</xm:f>
              <xm:sqref>CS39</xm:sqref>
            </x14:sparkline>
            <x14:sparkline>
              <xm:f>'By State Senate District'!BC40:BM40</xm:f>
              <xm:sqref>CS40</xm:sqref>
            </x14:sparkline>
            <x14:sparkline>
              <xm:f>'By State Senate District'!BC41:BM41</xm:f>
              <xm:sqref>CS41</xm:sqref>
            </x14:sparkline>
            <x14:sparkline>
              <xm:f>'By State Senate District'!BC42:BM42</xm:f>
              <xm:sqref>CS42</xm:sqref>
            </x14:sparkline>
            <x14:sparkline>
              <xm:f>'By State Senate District'!BC43:BM43</xm:f>
              <xm:sqref>CS43</xm:sqref>
            </x14:sparkline>
            <x14:sparkline>
              <xm:f>'By State Senate District'!BC44:BM44</xm:f>
              <xm:sqref>CS44</xm:sqref>
            </x14:sparkline>
            <x14:sparkline>
              <xm:f>'By State Senate District'!BC45:BM45</xm:f>
              <xm:sqref>CS45</xm:sqref>
            </x14:sparkline>
            <x14:sparkline>
              <xm:f>'By State Senate District'!BC46:BM46</xm:f>
              <xm:sqref>CS46</xm:sqref>
            </x14:sparkline>
            <x14:sparkline>
              <xm:f>'By State Senate District'!BC47:BM47</xm:f>
              <xm:sqref>CS47</xm:sqref>
            </x14:sparkline>
            <x14:sparkline>
              <xm:f>'By State Senate District'!BC48:BM48</xm:f>
              <xm:sqref>CS48</xm:sqref>
            </x14:sparkline>
            <x14:sparkline>
              <xm:f>'By State Senate District'!BC49:BM49</xm:f>
              <xm:sqref>CS49</xm:sqref>
            </x14:sparkline>
            <x14:sparkline>
              <xm:f>'By State Senate District'!BC50:BM50</xm:f>
              <xm:sqref>CS50</xm:sqref>
            </x14:sparkline>
            <x14:sparkline>
              <xm:f>'By State Senate District'!BC51:BM51</xm:f>
              <xm:sqref>CS51</xm:sqref>
            </x14:sparkline>
            <x14:sparkline>
              <xm:f>'By State Senate District'!BC52:BM52</xm:f>
              <xm:sqref>CS52</xm:sqref>
            </x14:sparkline>
            <x14:sparkline>
              <xm:f>'By State Senate District'!BC53:BM53</xm:f>
              <xm:sqref>CS53</xm:sqref>
            </x14:sparkline>
            <x14:sparkline>
              <xm:f>'By State Senate District'!BC54:BM54</xm:f>
              <xm:sqref>CS54</xm:sqref>
            </x14:sparkline>
            <x14:sparkline>
              <xm:f>'By State Senate District'!BC55:BM55</xm:f>
              <xm:sqref>CS55</xm:sqref>
            </x14:sparkline>
            <x14:sparkline>
              <xm:f>'By State Senate District'!BC56:BM56</xm:f>
              <xm:sqref>CS56</xm:sqref>
            </x14:sparkline>
            <x14:sparkline>
              <xm:f>'By State Senate District'!BC57:BM57</xm:f>
              <xm:sqref>CS57</xm:sqref>
            </x14:sparkline>
            <x14:sparkline>
              <xm:f>'By State Senate District'!BC58:BM58</xm:f>
              <xm:sqref>CS58</xm:sqref>
            </x14:sparkline>
          </x14:sparklines>
        </x14:sparklineGroup>
        <x14:sparklineGroup type="column" displayEmptyCellsAs="gap" displayHidden="1" xr2:uid="{BB66143E-CF70-498A-BE4C-445CA96156EF}">
          <x14:colorSeries rgb="FF323232"/>
          <x14:colorNegative rgb="FFD00000"/>
          <x14:colorAxis rgb="FF000000"/>
          <x14:colorMarkers rgb="FFD00000"/>
          <x14:colorFirst rgb="FFD00000"/>
          <x14:colorLast rgb="FFD00000"/>
          <x14:colorHigh rgb="FFD00000"/>
          <x14:colorLow rgb="FFD00000"/>
          <x14:sparklines>
            <x14:sparkline>
              <xm:f>'By State Senate District'!C27:M27</xm:f>
              <xm:sqref>BY27</xm:sqref>
            </x14:sparkline>
            <x14:sparkline>
              <xm:f>'By State Senate District'!C28:M28</xm:f>
              <xm:sqref>BY28</xm:sqref>
            </x14:sparkline>
            <x14:sparkline>
              <xm:f>'By State Senate District'!C29:M29</xm:f>
              <xm:sqref>BY29</xm:sqref>
            </x14:sparkline>
            <x14:sparkline>
              <xm:f>'By State Senate District'!C30:M30</xm:f>
              <xm:sqref>BY30</xm:sqref>
            </x14:sparkline>
            <x14:sparkline>
              <xm:f>'By State Senate District'!C31:M31</xm:f>
              <xm:sqref>BY31</xm:sqref>
            </x14:sparkline>
            <x14:sparkline>
              <xm:f>'By State Senate District'!C32:M32</xm:f>
              <xm:sqref>BY32</xm:sqref>
            </x14:sparkline>
            <x14:sparkline>
              <xm:f>'By State Senate District'!C33:M33</xm:f>
              <xm:sqref>BY33</xm:sqref>
            </x14:sparkline>
            <x14:sparkline>
              <xm:f>'By State Senate District'!C34:M34</xm:f>
              <xm:sqref>BY34</xm:sqref>
            </x14:sparkline>
            <x14:sparkline>
              <xm:f>'By State Senate District'!C35:M35</xm:f>
              <xm:sqref>BY35</xm:sqref>
            </x14:sparkline>
            <x14:sparkline>
              <xm:f>'By State Senate District'!C36:M36</xm:f>
              <xm:sqref>BY36</xm:sqref>
            </x14:sparkline>
            <x14:sparkline>
              <xm:f>'By State Senate District'!C37:M37</xm:f>
              <xm:sqref>BY37</xm:sqref>
            </x14:sparkline>
            <x14:sparkline>
              <xm:f>'By State Senate District'!C38:M38</xm:f>
              <xm:sqref>BY38</xm:sqref>
            </x14:sparkline>
            <x14:sparkline>
              <xm:f>'By State Senate District'!C39:M39</xm:f>
              <xm:sqref>BY39</xm:sqref>
            </x14:sparkline>
            <x14:sparkline>
              <xm:f>'By State Senate District'!C40:M40</xm:f>
              <xm:sqref>BY40</xm:sqref>
            </x14:sparkline>
            <x14:sparkline>
              <xm:f>'By State Senate District'!C41:M41</xm:f>
              <xm:sqref>BY41</xm:sqref>
            </x14:sparkline>
            <x14:sparkline>
              <xm:f>'By State Senate District'!C42:M42</xm:f>
              <xm:sqref>BY42</xm:sqref>
            </x14:sparkline>
            <x14:sparkline>
              <xm:f>'By State Senate District'!C43:M43</xm:f>
              <xm:sqref>BY43</xm:sqref>
            </x14:sparkline>
            <x14:sparkline>
              <xm:f>'By State Senate District'!C44:M44</xm:f>
              <xm:sqref>BY44</xm:sqref>
            </x14:sparkline>
            <x14:sparkline>
              <xm:f>'By State Senate District'!C45:M45</xm:f>
              <xm:sqref>BY45</xm:sqref>
            </x14:sparkline>
            <x14:sparkline>
              <xm:f>'By State Senate District'!C46:M46</xm:f>
              <xm:sqref>BY46</xm:sqref>
            </x14:sparkline>
            <x14:sparkline>
              <xm:f>'By State Senate District'!C47:M47</xm:f>
              <xm:sqref>BY47</xm:sqref>
            </x14:sparkline>
            <x14:sparkline>
              <xm:f>'By State Senate District'!C48:M48</xm:f>
              <xm:sqref>BY48</xm:sqref>
            </x14:sparkline>
            <x14:sparkline>
              <xm:f>'By State Senate District'!C49:M49</xm:f>
              <xm:sqref>BY49</xm:sqref>
            </x14:sparkline>
            <x14:sparkline>
              <xm:f>'By State Senate District'!C50:M50</xm:f>
              <xm:sqref>BY50</xm:sqref>
            </x14:sparkline>
            <x14:sparkline>
              <xm:f>'By State Senate District'!C51:M51</xm:f>
              <xm:sqref>BY51</xm:sqref>
            </x14:sparkline>
            <x14:sparkline>
              <xm:f>'By State Senate District'!C52:M52</xm:f>
              <xm:sqref>BY52</xm:sqref>
            </x14:sparkline>
            <x14:sparkline>
              <xm:f>'By State Senate District'!C53:M53</xm:f>
              <xm:sqref>BY53</xm:sqref>
            </x14:sparkline>
            <x14:sparkline>
              <xm:f>'By State Senate District'!C54:M54</xm:f>
              <xm:sqref>BY54</xm:sqref>
            </x14:sparkline>
            <x14:sparkline>
              <xm:f>'By State Senate District'!C55:M55</xm:f>
              <xm:sqref>BY55</xm:sqref>
            </x14:sparkline>
            <x14:sparkline>
              <xm:f>'By State Senate District'!C56:M56</xm:f>
              <xm:sqref>BY56</xm:sqref>
            </x14:sparkline>
            <x14:sparkline>
              <xm:f>'By State Senate District'!C57:M57</xm:f>
              <xm:sqref>BY57</xm:sqref>
            </x14:sparkline>
            <x14:sparkline>
              <xm:f>'By State Senate District'!C58:M58</xm:f>
              <xm:sqref>BY58</xm:sqref>
            </x14:sparkline>
          </x14:sparklines>
        </x14:sparklineGroup>
        <x14:sparklineGroup type="column" displayEmptyCellsAs="gap" displayHidden="1" xr2:uid="{20549BED-8ADB-436D-A8D8-2F60E8D485BD}">
          <x14:colorSeries theme="6"/>
          <x14:colorNegative theme="7"/>
          <x14:colorAxis rgb="FF000000"/>
          <x14:colorMarkers theme="6" tint="-0.249977111117893"/>
          <x14:colorFirst theme="6" tint="-0.249977111117893"/>
          <x14:colorLast theme="6" tint="-0.249977111117893"/>
          <x14:colorHigh theme="6" tint="-0.249977111117893"/>
          <x14:colorLow theme="6" tint="-0.249977111117893"/>
          <x14:sparklines>
            <x14:sparkline>
              <xm:f>'By State Senate District'!AC27:AM27</xm:f>
              <xm:sqref>CG27</xm:sqref>
            </x14:sparkline>
            <x14:sparkline>
              <xm:f>'By State Senate District'!AC28:AM28</xm:f>
              <xm:sqref>CG28</xm:sqref>
            </x14:sparkline>
            <x14:sparkline>
              <xm:f>'By State Senate District'!AC29:AM29</xm:f>
              <xm:sqref>CG29</xm:sqref>
            </x14:sparkline>
            <x14:sparkline>
              <xm:f>'By State Senate District'!AC30:AM30</xm:f>
              <xm:sqref>CG30</xm:sqref>
            </x14:sparkline>
            <x14:sparkline>
              <xm:f>'By State Senate District'!AC31:AM31</xm:f>
              <xm:sqref>CG31</xm:sqref>
            </x14:sparkline>
            <x14:sparkline>
              <xm:f>'By State Senate District'!AC32:AM32</xm:f>
              <xm:sqref>CG32</xm:sqref>
            </x14:sparkline>
            <x14:sparkline>
              <xm:f>'By State Senate District'!AC33:AM33</xm:f>
              <xm:sqref>CG33</xm:sqref>
            </x14:sparkline>
            <x14:sparkline>
              <xm:f>'By State Senate District'!AC34:AM34</xm:f>
              <xm:sqref>CG34</xm:sqref>
            </x14:sparkline>
            <x14:sparkline>
              <xm:f>'By State Senate District'!AC35:AM35</xm:f>
              <xm:sqref>CG35</xm:sqref>
            </x14:sparkline>
            <x14:sparkline>
              <xm:f>'By State Senate District'!AC36:AM36</xm:f>
              <xm:sqref>CG36</xm:sqref>
            </x14:sparkline>
            <x14:sparkline>
              <xm:f>'By State Senate District'!AC37:AM37</xm:f>
              <xm:sqref>CG37</xm:sqref>
            </x14:sparkline>
            <x14:sparkline>
              <xm:f>'By State Senate District'!AC38:AM38</xm:f>
              <xm:sqref>CG38</xm:sqref>
            </x14:sparkline>
            <x14:sparkline>
              <xm:f>'By State Senate District'!AC39:AM39</xm:f>
              <xm:sqref>CG39</xm:sqref>
            </x14:sparkline>
            <x14:sparkline>
              <xm:f>'By State Senate District'!AC40:AM40</xm:f>
              <xm:sqref>CG40</xm:sqref>
            </x14:sparkline>
            <x14:sparkline>
              <xm:f>'By State Senate District'!AC41:AM41</xm:f>
              <xm:sqref>CG41</xm:sqref>
            </x14:sparkline>
            <x14:sparkline>
              <xm:f>'By State Senate District'!AC42:AM42</xm:f>
              <xm:sqref>CG42</xm:sqref>
            </x14:sparkline>
            <x14:sparkline>
              <xm:f>'By State Senate District'!AC43:AM43</xm:f>
              <xm:sqref>CG43</xm:sqref>
            </x14:sparkline>
            <x14:sparkline>
              <xm:f>'By State Senate District'!AC44:AM44</xm:f>
              <xm:sqref>CG44</xm:sqref>
            </x14:sparkline>
            <x14:sparkline>
              <xm:f>'By State Senate District'!AC45:AM45</xm:f>
              <xm:sqref>CG45</xm:sqref>
            </x14:sparkline>
            <x14:sparkline>
              <xm:f>'By State Senate District'!AC46:AM46</xm:f>
              <xm:sqref>CG46</xm:sqref>
            </x14:sparkline>
            <x14:sparkline>
              <xm:f>'By State Senate District'!AC47:AM47</xm:f>
              <xm:sqref>CG47</xm:sqref>
            </x14:sparkline>
            <x14:sparkline>
              <xm:f>'By State Senate District'!AC48:AM48</xm:f>
              <xm:sqref>CG48</xm:sqref>
            </x14:sparkline>
            <x14:sparkline>
              <xm:f>'By State Senate District'!AC49:AM49</xm:f>
              <xm:sqref>CG49</xm:sqref>
            </x14:sparkline>
            <x14:sparkline>
              <xm:f>'By State Senate District'!AC50:AM50</xm:f>
              <xm:sqref>CG50</xm:sqref>
            </x14:sparkline>
            <x14:sparkline>
              <xm:f>'By State Senate District'!AC51:AM51</xm:f>
              <xm:sqref>CG51</xm:sqref>
            </x14:sparkline>
            <x14:sparkline>
              <xm:f>'By State Senate District'!AC52:AM52</xm:f>
              <xm:sqref>CG52</xm:sqref>
            </x14:sparkline>
            <x14:sparkline>
              <xm:f>'By State Senate District'!AC53:AM53</xm:f>
              <xm:sqref>CG53</xm:sqref>
            </x14:sparkline>
            <x14:sparkline>
              <xm:f>'By State Senate District'!AC54:AM54</xm:f>
              <xm:sqref>CG54</xm:sqref>
            </x14:sparkline>
            <x14:sparkline>
              <xm:f>'By State Senate District'!AC55:AM55</xm:f>
              <xm:sqref>CG55</xm:sqref>
            </x14:sparkline>
            <x14:sparkline>
              <xm:f>'By State Senate District'!AC56:AM56</xm:f>
              <xm:sqref>CG56</xm:sqref>
            </x14:sparkline>
            <x14:sparkline>
              <xm:f>'By State Senate District'!AC57:AM57</xm:f>
              <xm:sqref>CG57</xm:sqref>
            </x14:sparkline>
            <x14:sparkline>
              <xm:f>'By State Senate District'!AC58:AM58</xm:f>
              <xm:sqref>CG58</xm:sqref>
            </x14:sparkline>
          </x14:sparklines>
        </x14:sparklineGroup>
        <x14:sparklineGroup type="column" displayEmptyCellsAs="gap" displayHidden="1" xr2:uid="{54E90E28-8DB3-4C0E-BFE4-EEFB5272AD80}">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'By State Senate District'!AP52:AZ52</xm:f>
              <xm:sqref>CO52</xm:sqref>
            </x14:sparkline>
            <x14:sparkline>
              <xm:f>'By State Senate District'!AP53:AZ53</xm:f>
              <xm:sqref>CO53</xm:sqref>
            </x14:sparkline>
            <x14:sparkline>
              <xm:f>'By State Senate District'!AP54:AZ54</xm:f>
              <xm:sqref>CO54</xm:sqref>
            </x14:sparkline>
            <x14:sparkline>
              <xm:f>'By State Senate District'!AP55:AZ55</xm:f>
              <xm:sqref>CO55</xm:sqref>
            </x14:sparkline>
            <x14:sparkline>
              <xm:f>'By State Senate District'!AP56:AZ56</xm:f>
              <xm:sqref>CO56</xm:sqref>
            </x14:sparkline>
            <x14:sparkline>
              <xm:f>'By State Senate District'!AP57:AZ57</xm:f>
              <xm:sqref>CO57</xm:sqref>
            </x14:sparkline>
            <x14:sparkline>
              <xm:f>'By State Senate District'!AP58:AZ58</xm:f>
              <xm:sqref>CO58</xm:sqref>
            </x14:sparkline>
          </x14:sparklines>
        </x14:sparklineGroup>
        <x14:sparklineGroup type="column" displayEmptyCellsAs="gap" displayHidden="1" xr2:uid="{23F83E91-CEC6-4447-A04F-ECF6A55AAE65}">
          <x14:colorSeries rgb="FF376092"/>
          <x14:colorNegative rgb="FFD00000"/>
          <x14:colorAxis rgb="FF000000"/>
          <x14:colorMarkers rgb="FFD00000"/>
          <x14:colorFirst rgb="FFD00000"/>
          <x14:colorLast rgb="FFD00000"/>
          <x14:colorHigh rgb="FFD00000"/>
          <x14:colorLow rgb="FFD00000"/>
          <x14:sparklines>
            <x14:sparkline>
              <xm:f>'By State Senate District'!P52:Z52</xm:f>
              <xm:sqref>CC52</xm:sqref>
            </x14:sparkline>
            <x14:sparkline>
              <xm:f>'By State Senate District'!P53:Z53</xm:f>
              <xm:sqref>CC53</xm:sqref>
            </x14:sparkline>
            <x14:sparkline>
              <xm:f>'By State Senate District'!P54:Z54</xm:f>
              <xm:sqref>CC54</xm:sqref>
            </x14:sparkline>
            <x14:sparkline>
              <xm:f>'By State Senate District'!P55:Z55</xm:f>
              <xm:sqref>CC55</xm:sqref>
            </x14:sparkline>
            <x14:sparkline>
              <xm:f>'By State Senate District'!P56:Z56</xm:f>
              <xm:sqref>CC56</xm:sqref>
            </x14:sparkline>
            <x14:sparkline>
              <xm:f>'By State Senate District'!P57:Z57</xm:f>
              <xm:sqref>CC57</xm:sqref>
            </x14:sparkline>
            <x14:sparkline>
              <xm:f>'By State Senate District'!P58:Z58</xm:f>
              <xm:sqref>CC58</xm:sqref>
            </x14:sparkline>
          </x14:sparklines>
        </x14:sparklineGroup>
        <x14:sparklineGroup type="column" displayEmptyCellsAs="gap" displayHidden="1" xr2:uid="{07C27939-1A46-46E0-8BDF-2853D613B7EF}">
          <x14:colorSeries rgb="FF376092"/>
          <x14:colorNegative rgb="FFD00000"/>
          <x14:colorAxis rgb="FF000000"/>
          <x14:colorMarkers rgb="FFD00000"/>
          <x14:colorFirst rgb="FFD00000"/>
          <x14:colorLast rgb="FFD00000"/>
          <x14:colorHigh rgb="FFD00000"/>
          <x14:colorLow rgb="FFD00000"/>
          <x14:sparklines>
            <x14:sparkline>
              <xm:f>'By State Senate District'!P28:Z28</xm:f>
              <xm:sqref>CC28</xm:sqref>
            </x14:sparkline>
            <x14:sparkline>
              <xm:f>'By State Senate District'!P29:Z29</xm:f>
              <xm:sqref>CC29</xm:sqref>
            </x14:sparkline>
            <x14:sparkline>
              <xm:f>'By State Senate District'!P30:Z30</xm:f>
              <xm:sqref>CC30</xm:sqref>
            </x14:sparkline>
            <x14:sparkline>
              <xm:f>'By State Senate District'!P31:Z31</xm:f>
              <xm:sqref>CC31</xm:sqref>
            </x14:sparkline>
            <x14:sparkline>
              <xm:f>'By State Senate District'!P32:Z32</xm:f>
              <xm:sqref>CC32</xm:sqref>
            </x14:sparkline>
            <x14:sparkline>
              <xm:f>'By State Senate District'!P33:Z33</xm:f>
              <xm:sqref>CC33</xm:sqref>
            </x14:sparkline>
            <x14:sparkline>
              <xm:f>'By State Senate District'!P34:Z34</xm:f>
              <xm:sqref>CC34</xm:sqref>
            </x14:sparkline>
            <x14:sparkline>
              <xm:f>'By State Senate District'!P35:Z35</xm:f>
              <xm:sqref>CC35</xm:sqref>
            </x14:sparkline>
            <x14:sparkline>
              <xm:f>'By State Senate District'!P36:Z36</xm:f>
              <xm:sqref>CC36</xm:sqref>
            </x14:sparkline>
            <x14:sparkline>
              <xm:f>'By State Senate District'!P37:Z37</xm:f>
              <xm:sqref>CC37</xm:sqref>
            </x14:sparkline>
            <x14:sparkline>
              <xm:f>'By State Senate District'!P38:Z38</xm:f>
              <xm:sqref>CC38</xm:sqref>
            </x14:sparkline>
            <x14:sparkline>
              <xm:f>'By State Senate District'!P39:Z39</xm:f>
              <xm:sqref>CC39</xm:sqref>
            </x14:sparkline>
            <x14:sparkline>
              <xm:f>'By State Senate District'!P40:Z40</xm:f>
              <xm:sqref>CC40</xm:sqref>
            </x14:sparkline>
            <x14:sparkline>
              <xm:f>'By State Senate District'!P41:Z41</xm:f>
              <xm:sqref>CC41</xm:sqref>
            </x14:sparkline>
            <x14:sparkline>
              <xm:f>'By State Senate District'!P42:Z42</xm:f>
              <xm:sqref>CC42</xm:sqref>
            </x14:sparkline>
            <x14:sparkline>
              <xm:f>'By State Senate District'!P43:Z43</xm:f>
              <xm:sqref>CC43</xm:sqref>
            </x14:sparkline>
            <x14:sparkline>
              <xm:f>'By State Senate District'!P44:Z44</xm:f>
              <xm:sqref>CC44</xm:sqref>
            </x14:sparkline>
            <x14:sparkline>
              <xm:f>'By State Senate District'!P45:Z45</xm:f>
              <xm:sqref>CC45</xm:sqref>
            </x14:sparkline>
            <x14:sparkline>
              <xm:f>'By State Senate District'!P46:Z46</xm:f>
              <xm:sqref>CC46</xm:sqref>
            </x14:sparkline>
            <x14:sparkline>
              <xm:f>'By State Senate District'!P47:Z47</xm:f>
              <xm:sqref>CC47</xm:sqref>
            </x14:sparkline>
            <x14:sparkline>
              <xm:f>'By State Senate District'!P48:Z48</xm:f>
              <xm:sqref>CC48</xm:sqref>
            </x14:sparkline>
            <x14:sparkline>
              <xm:f>'By State Senate District'!P49:Z49</xm:f>
              <xm:sqref>CC49</xm:sqref>
            </x14:sparkline>
            <x14:sparkline>
              <xm:f>'By State Senate District'!P50:Z50</xm:f>
              <xm:sqref>CC50</xm:sqref>
            </x14:sparkline>
            <x14:sparkline>
              <xm:f>'By State Senate District'!P51:Z51</xm:f>
              <xm:sqref>CC51</xm:sqref>
            </x14:sparkline>
          </x14:sparklines>
        </x14:sparklineGroup>
        <x14:sparklineGroup type="column" displayEmptyCellsAs="gap" displayHidden="1" xr2:uid="{9ABD08D9-4F25-42E5-8197-0FBF89B14840}">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'By State Senate District'!AP28:AZ28</xm:f>
              <xm:sqref>CO28</xm:sqref>
            </x14:sparkline>
            <x14:sparkline>
              <xm:f>'By State Senate District'!AP29:AZ29</xm:f>
              <xm:sqref>CO29</xm:sqref>
            </x14:sparkline>
            <x14:sparkline>
              <xm:f>'By State Senate District'!AP30:AZ30</xm:f>
              <xm:sqref>CO30</xm:sqref>
            </x14:sparkline>
            <x14:sparkline>
              <xm:f>'By State Senate District'!AP31:AZ31</xm:f>
              <xm:sqref>CO31</xm:sqref>
            </x14:sparkline>
            <x14:sparkline>
              <xm:f>'By State Senate District'!AP32:AZ32</xm:f>
              <xm:sqref>CO32</xm:sqref>
            </x14:sparkline>
            <x14:sparkline>
              <xm:f>'By State Senate District'!AP33:AZ33</xm:f>
              <xm:sqref>CO33</xm:sqref>
            </x14:sparkline>
            <x14:sparkline>
              <xm:f>'By State Senate District'!AP34:AZ34</xm:f>
              <xm:sqref>CO34</xm:sqref>
            </x14:sparkline>
            <x14:sparkline>
              <xm:f>'By State Senate District'!AP35:AZ35</xm:f>
              <xm:sqref>CO35</xm:sqref>
            </x14:sparkline>
            <x14:sparkline>
              <xm:f>'By State Senate District'!AP36:AZ36</xm:f>
              <xm:sqref>CO36</xm:sqref>
            </x14:sparkline>
            <x14:sparkline>
              <xm:f>'By State Senate District'!AP37:AZ37</xm:f>
              <xm:sqref>CO37</xm:sqref>
            </x14:sparkline>
            <x14:sparkline>
              <xm:f>'By State Senate District'!AP38:AZ38</xm:f>
              <xm:sqref>CO38</xm:sqref>
            </x14:sparkline>
            <x14:sparkline>
              <xm:f>'By State Senate District'!AP39:AZ39</xm:f>
              <xm:sqref>CO39</xm:sqref>
            </x14:sparkline>
            <x14:sparkline>
              <xm:f>'By State Senate District'!AP40:AZ40</xm:f>
              <xm:sqref>CO40</xm:sqref>
            </x14:sparkline>
            <x14:sparkline>
              <xm:f>'By State Senate District'!AP41:AZ41</xm:f>
              <xm:sqref>CO41</xm:sqref>
            </x14:sparkline>
            <x14:sparkline>
              <xm:f>'By State Senate District'!AP42:AZ42</xm:f>
              <xm:sqref>CO42</xm:sqref>
            </x14:sparkline>
            <x14:sparkline>
              <xm:f>'By State Senate District'!AP43:AZ43</xm:f>
              <xm:sqref>CO43</xm:sqref>
            </x14:sparkline>
            <x14:sparkline>
              <xm:f>'By State Senate District'!AP44:AZ44</xm:f>
              <xm:sqref>CO44</xm:sqref>
            </x14:sparkline>
            <x14:sparkline>
              <xm:f>'By State Senate District'!AP45:AZ45</xm:f>
              <xm:sqref>CO45</xm:sqref>
            </x14:sparkline>
            <x14:sparkline>
              <xm:f>'By State Senate District'!AP46:AZ46</xm:f>
              <xm:sqref>CO46</xm:sqref>
            </x14:sparkline>
            <x14:sparkline>
              <xm:f>'By State Senate District'!AP47:AZ47</xm:f>
              <xm:sqref>CO47</xm:sqref>
            </x14:sparkline>
            <x14:sparkline>
              <xm:f>'By State Senate District'!AP48:AZ48</xm:f>
              <xm:sqref>CO48</xm:sqref>
            </x14:sparkline>
            <x14:sparkline>
              <xm:f>'By State Senate District'!AP49:AZ49</xm:f>
              <xm:sqref>CO49</xm:sqref>
            </x14:sparkline>
            <x14:sparkline>
              <xm:f>'By State Senate District'!AP50:AZ50</xm:f>
              <xm:sqref>CO50</xm:sqref>
            </x14:sparkline>
            <x14:sparkline>
              <xm:f>'By State Senate District'!AP51:AZ51</xm:f>
              <xm:sqref>CO51</xm:sqref>
            </x14:sparkline>
          </x14:sparklines>
        </x14:sparklineGroup>
        <x14:sparklineGroup type="column" displayEmptyCellsAs="gap" displayHidden="1" xr2:uid="{50615008-3156-4728-9E48-C95994BDC543}">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'By State Senate District'!AP27:AZ27</xm:f>
              <xm:sqref>CO27</xm:sqref>
            </x14:sparkline>
          </x14:sparklines>
        </x14:sparklineGroup>
        <x14:sparklineGroup type="column" displayEmptyCellsAs="gap" displayHidden="1" xr2:uid="{08AC2B30-12D6-4948-B465-608D41FE75EE}">
          <x14:colorSeries rgb="FF376092"/>
          <x14:colorNegative rgb="FFD00000"/>
          <x14:colorAxis rgb="FF000000"/>
          <x14:colorMarkers rgb="FFD00000"/>
          <x14:colorFirst rgb="FFD00000"/>
          <x14:colorLast rgb="FFD00000"/>
          <x14:colorHigh rgb="FFD00000"/>
          <x14:colorLow rgb="FFD00000"/>
          <x14:sparklines>
            <x14:sparkline>
              <xm:f>'By State Senate District'!P27:Z27</xm:f>
              <xm:sqref>CC27</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F94F-5BA0-4238-854F-E8E2DFB3FBCB}">
  <dimension ref="A1:DC477"/>
  <sheetViews>
    <sheetView topLeftCell="BW18" workbookViewId="0">
      <selection activeCell="BX20" sqref="BX20:CC20"/>
    </sheetView>
  </sheetViews>
  <sheetFormatPr defaultColWidth="8.81640625" defaultRowHeight="14.5" x14ac:dyDescent="0.35"/>
  <cols>
    <col min="1" max="14" width="8.81640625" style="1" hidden="1" customWidth="1"/>
    <col min="15" max="15" width="10" style="1" hidden="1" customWidth="1"/>
    <col min="16" max="21" width="9" style="1" hidden="1" customWidth="1"/>
    <col min="22" max="25" width="9.81640625" style="1" hidden="1" customWidth="1"/>
    <col min="26" max="26" width="9" style="1" hidden="1" customWidth="1"/>
    <col min="27" max="40" width="8.81640625" style="1" hidden="1" customWidth="1"/>
    <col min="41" max="71" width="9" style="1" hidden="1" customWidth="1"/>
    <col min="72" max="74" width="8.81640625" style="1" hidden="1" customWidth="1"/>
    <col min="75" max="75" width="5.7265625" style="1" customWidth="1"/>
    <col min="76" max="76" width="41.54296875" style="1" customWidth="1"/>
    <col min="77" max="77" width="30.7265625" style="1" customWidth="1"/>
    <col min="78" max="78" width="18.7265625" style="1" customWidth="1"/>
    <col min="79" max="79" width="17.26953125" style="1" customWidth="1"/>
    <col min="80" max="80" width="11.453125" style="1" customWidth="1"/>
    <col min="81" max="81" width="30.7265625" style="1" customWidth="1"/>
    <col min="82" max="82" width="18.7265625" style="1" customWidth="1"/>
    <col min="83" max="83" width="12.54296875" style="1" customWidth="1"/>
    <col min="84" max="84" width="11.453125" style="1" customWidth="1"/>
    <col min="85" max="85" width="30.7265625" style="1" customWidth="1"/>
    <col min="86" max="86" width="18.7265625" style="1" customWidth="1"/>
    <col min="87" max="87" width="15" style="1" customWidth="1"/>
    <col min="88" max="88" width="12" style="1" customWidth="1"/>
    <col min="89" max="90" width="18.7265625" style="1" customWidth="1"/>
    <col min="91" max="91" width="20.81640625" style="1" customWidth="1"/>
    <col min="92" max="92" width="18.7265625" style="1" customWidth="1"/>
    <col min="93" max="93" width="30.7265625" style="1" customWidth="1"/>
    <col min="94" max="94" width="18.7265625" style="1" customWidth="1"/>
    <col min="95" max="96" width="11.453125" style="1" customWidth="1"/>
    <col min="97" max="97" width="30.7265625" style="1" customWidth="1"/>
    <col min="98" max="98" width="18.7265625" style="1" customWidth="1"/>
    <col min="99" max="100" width="11.453125" style="1" customWidth="1"/>
    <col min="101" max="101" width="5.7265625" style="1" customWidth="1"/>
    <col min="102" max="102" width="8.81640625" style="1"/>
    <col min="103" max="108" width="9" style="1" bestFit="1" customWidth="1"/>
    <col min="109" max="111" width="9.81640625" style="1" bestFit="1" customWidth="1"/>
    <col min="112" max="112" width="9" style="1" bestFit="1" customWidth="1"/>
    <col min="113" max="114" width="8.81640625" style="1"/>
    <col min="115" max="124" width="9" style="1" bestFit="1" customWidth="1"/>
    <col min="125" max="16384" width="8.81640625" style="1"/>
  </cols>
  <sheetData>
    <row r="1" spans="1:101" hidden="1" x14ac:dyDescent="0.35">
      <c r="BX1" s="143">
        <v>1</v>
      </c>
      <c r="BY1" s="143">
        <f>BX1+1</f>
        <v>2</v>
      </c>
      <c r="BZ1" s="143">
        <f t="shared" ref="BZ1:CV1" si="0">BY1+1</f>
        <v>3</v>
      </c>
      <c r="CA1" s="143">
        <f t="shared" si="0"/>
        <v>4</v>
      </c>
      <c r="CB1" s="143">
        <f t="shared" si="0"/>
        <v>5</v>
      </c>
      <c r="CC1" s="143">
        <f t="shared" si="0"/>
        <v>6</v>
      </c>
      <c r="CD1" s="143">
        <f t="shared" si="0"/>
        <v>7</v>
      </c>
      <c r="CE1" s="143">
        <f t="shared" si="0"/>
        <v>8</v>
      </c>
      <c r="CF1" s="143">
        <f t="shared" si="0"/>
        <v>9</v>
      </c>
      <c r="CG1" s="143">
        <f t="shared" si="0"/>
        <v>10</v>
      </c>
      <c r="CH1" s="143">
        <f t="shared" si="0"/>
        <v>11</v>
      </c>
      <c r="CI1" s="143">
        <f t="shared" si="0"/>
        <v>12</v>
      </c>
      <c r="CJ1" s="143">
        <f t="shared" si="0"/>
        <v>13</v>
      </c>
      <c r="CK1" s="143">
        <f t="shared" si="0"/>
        <v>14</v>
      </c>
      <c r="CL1" s="143">
        <f t="shared" si="0"/>
        <v>15</v>
      </c>
      <c r="CM1" s="143">
        <f t="shared" si="0"/>
        <v>16</v>
      </c>
      <c r="CN1" s="143">
        <f t="shared" si="0"/>
        <v>17</v>
      </c>
      <c r="CO1" s="143">
        <f t="shared" si="0"/>
        <v>18</v>
      </c>
      <c r="CP1" s="143">
        <f t="shared" si="0"/>
        <v>19</v>
      </c>
      <c r="CQ1" s="143">
        <f t="shared" si="0"/>
        <v>20</v>
      </c>
      <c r="CR1" s="143">
        <f t="shared" si="0"/>
        <v>21</v>
      </c>
      <c r="CS1" s="143">
        <f t="shared" si="0"/>
        <v>22</v>
      </c>
      <c r="CT1" s="143">
        <f t="shared" si="0"/>
        <v>23</v>
      </c>
      <c r="CU1" s="143">
        <f t="shared" si="0"/>
        <v>24</v>
      </c>
      <c r="CV1" s="143">
        <f t="shared" si="0"/>
        <v>25</v>
      </c>
    </row>
    <row r="2" spans="1:101" hidden="1" x14ac:dyDescent="0.35">
      <c r="A2" s="47"/>
      <c r="B2" s="47"/>
      <c r="C2" s="12" t="s">
        <v>690</v>
      </c>
      <c r="D2" s="12" t="s">
        <v>690</v>
      </c>
      <c r="E2" s="12" t="s">
        <v>690</v>
      </c>
      <c r="F2" s="12" t="s">
        <v>690</v>
      </c>
      <c r="G2" s="12" t="s">
        <v>690</v>
      </c>
      <c r="H2" s="12" t="s">
        <v>690</v>
      </c>
      <c r="I2" s="12" t="s">
        <v>690</v>
      </c>
      <c r="J2" s="12" t="s">
        <v>690</v>
      </c>
      <c r="K2" s="12" t="s">
        <v>690</v>
      </c>
      <c r="L2" s="12" t="s">
        <v>690</v>
      </c>
      <c r="M2" s="105" t="s">
        <v>690</v>
      </c>
      <c r="N2" s="47"/>
      <c r="O2" s="47"/>
      <c r="P2" s="33" t="s">
        <v>691</v>
      </c>
      <c r="Q2" s="33" t="s">
        <v>691</v>
      </c>
      <c r="R2" s="33" t="s">
        <v>691</v>
      </c>
      <c r="S2" s="33" t="s">
        <v>691</v>
      </c>
      <c r="T2" s="33" t="s">
        <v>691</v>
      </c>
      <c r="U2" s="33" t="s">
        <v>691</v>
      </c>
      <c r="V2" s="33" t="s">
        <v>691</v>
      </c>
      <c r="W2" s="33" t="s">
        <v>691</v>
      </c>
      <c r="X2" s="33" t="s">
        <v>691</v>
      </c>
      <c r="Y2" s="33" t="s">
        <v>691</v>
      </c>
      <c r="Z2" s="105" t="s">
        <v>692</v>
      </c>
      <c r="AA2" s="33"/>
      <c r="AB2" s="33" t="s">
        <v>693</v>
      </c>
      <c r="AC2" s="33" t="s">
        <v>693</v>
      </c>
      <c r="AD2" s="33" t="s">
        <v>693</v>
      </c>
      <c r="AE2" s="33" t="s">
        <v>693</v>
      </c>
      <c r="AF2" s="33" t="s">
        <v>693</v>
      </c>
      <c r="AG2" s="33" t="s">
        <v>693</v>
      </c>
      <c r="AH2" s="33" t="s">
        <v>693</v>
      </c>
      <c r="AI2" s="33" t="s">
        <v>693</v>
      </c>
      <c r="AJ2" s="33" t="s">
        <v>693</v>
      </c>
      <c r="AK2" s="33" t="s">
        <v>693</v>
      </c>
      <c r="AL2" s="33" t="s">
        <v>693</v>
      </c>
      <c r="AM2" s="105" t="s">
        <v>694</v>
      </c>
      <c r="AN2" s="33"/>
      <c r="AO2" s="33"/>
      <c r="AP2" s="30" t="s">
        <v>695</v>
      </c>
      <c r="AQ2" s="30" t="s">
        <v>695</v>
      </c>
      <c r="AR2" s="30" t="s">
        <v>695</v>
      </c>
      <c r="AS2" s="30" t="s">
        <v>695</v>
      </c>
      <c r="AT2" s="30" t="s">
        <v>695</v>
      </c>
      <c r="AU2" s="30" t="s">
        <v>695</v>
      </c>
      <c r="AV2" s="30" t="s">
        <v>695</v>
      </c>
      <c r="AW2" s="30" t="s">
        <v>695</v>
      </c>
      <c r="AX2" s="30" t="s">
        <v>695</v>
      </c>
      <c r="AY2" s="30" t="s">
        <v>695</v>
      </c>
      <c r="AZ2" s="105" t="s">
        <v>696</v>
      </c>
      <c r="BB2" s="33" t="s">
        <v>697</v>
      </c>
      <c r="BC2" s="33" t="s">
        <v>697</v>
      </c>
      <c r="BD2" s="33" t="s">
        <v>697</v>
      </c>
      <c r="BE2" s="33" t="s">
        <v>697</v>
      </c>
      <c r="BF2" s="33" t="s">
        <v>697</v>
      </c>
      <c r="BG2" s="33" t="s">
        <v>697</v>
      </c>
      <c r="BH2" s="33" t="s">
        <v>697</v>
      </c>
      <c r="BI2" s="33" t="s">
        <v>697</v>
      </c>
      <c r="BJ2" s="33" t="s">
        <v>697</v>
      </c>
      <c r="BK2" s="33" t="s">
        <v>697</v>
      </c>
      <c r="BL2" s="33" t="s">
        <v>697</v>
      </c>
      <c r="BM2" s="105" t="s">
        <v>698</v>
      </c>
      <c r="BX2" s="32" t="s">
        <v>700</v>
      </c>
      <c r="BY2" s="32"/>
      <c r="BZ2" s="116" t="s">
        <v>701</v>
      </c>
      <c r="CA2" s="78" t="s">
        <v>690</v>
      </c>
      <c r="CB2" s="78" t="s">
        <v>702</v>
      </c>
      <c r="CC2" s="55"/>
      <c r="CD2" s="116" t="s">
        <v>703</v>
      </c>
      <c r="CE2" s="55" t="s">
        <v>692</v>
      </c>
      <c r="CF2" s="55" t="s">
        <v>704</v>
      </c>
      <c r="CG2" s="55"/>
      <c r="CH2" s="116" t="s">
        <v>705</v>
      </c>
      <c r="CI2" s="55" t="s">
        <v>694</v>
      </c>
      <c r="CJ2" s="55" t="s">
        <v>706</v>
      </c>
      <c r="CK2" s="116" t="s">
        <v>707</v>
      </c>
      <c r="CL2" s="116" t="s">
        <v>708</v>
      </c>
      <c r="CM2" s="116" t="s">
        <v>709</v>
      </c>
      <c r="CN2" s="116" t="s">
        <v>710</v>
      </c>
      <c r="CO2" s="55"/>
      <c r="CP2" s="116" t="s">
        <v>711</v>
      </c>
      <c r="CQ2" s="55" t="s">
        <v>696</v>
      </c>
      <c r="CR2" s="55" t="s">
        <v>712</v>
      </c>
      <c r="CS2" s="55"/>
      <c r="CT2" s="116" t="s">
        <v>713</v>
      </c>
      <c r="CU2" s="55" t="s">
        <v>698</v>
      </c>
      <c r="CV2" s="55" t="s">
        <v>714</v>
      </c>
      <c r="CW2" s="34"/>
    </row>
    <row r="3" spans="1:101" hidden="1" x14ac:dyDescent="0.35">
      <c r="A3" s="47"/>
      <c r="B3" s="47"/>
      <c r="C3" s="30">
        <f>VLOOKUP(C2,_xlfn.ANCHORARRAY(KEY!$AI$2),2,FALSE)</f>
        <v>22</v>
      </c>
      <c r="D3" s="30">
        <f>VLOOKUP(D2,_xlfn.ANCHORARRAY(KEY!$AI$2),2,FALSE)</f>
        <v>22</v>
      </c>
      <c r="E3" s="30">
        <f>VLOOKUP(E2,_xlfn.ANCHORARRAY(KEY!$AI$2),2,FALSE)</f>
        <v>22</v>
      </c>
      <c r="F3" s="30">
        <f>VLOOKUP(F2,_xlfn.ANCHORARRAY(KEY!$AI$2),2,FALSE)</f>
        <v>22</v>
      </c>
      <c r="G3" s="30">
        <f>VLOOKUP(G2,_xlfn.ANCHORARRAY(KEY!$AI$2),2,FALSE)</f>
        <v>22</v>
      </c>
      <c r="H3" s="30">
        <f>VLOOKUP(H2,_xlfn.ANCHORARRAY(KEY!$AI$2),2,FALSE)</f>
        <v>22</v>
      </c>
      <c r="I3" s="30">
        <f>VLOOKUP(I2,_xlfn.ANCHORARRAY(KEY!$AI$2),2,FALSE)</f>
        <v>22</v>
      </c>
      <c r="J3" s="30">
        <f>VLOOKUP(J2,_xlfn.ANCHORARRAY(KEY!$AI$2),2,FALSE)</f>
        <v>22</v>
      </c>
      <c r="K3" s="30">
        <f>VLOOKUP(K2,_xlfn.ANCHORARRAY(KEY!$AI$2),2,FALSE)</f>
        <v>22</v>
      </c>
      <c r="L3" s="30">
        <f>VLOOKUP(L2,_xlfn.ANCHORARRAY(KEY!$AI$2),2,FALSE)</f>
        <v>22</v>
      </c>
      <c r="M3" s="106">
        <f>VLOOKUP(M2,_xlfn.ANCHORARRAY(KEY!$E$2),2,FALSE)</f>
        <v>26</v>
      </c>
      <c r="N3" s="47"/>
      <c r="O3" s="47"/>
      <c r="P3" s="30">
        <f>VLOOKUP(P2,_xlfn.ANCHORARRAY(KEY!$AI$2),2,FALSE)</f>
        <v>13</v>
      </c>
      <c r="Q3" s="30">
        <f>VLOOKUP(Q2,_xlfn.ANCHORARRAY(KEY!$AI$2),2,FALSE)</f>
        <v>13</v>
      </c>
      <c r="R3" s="30">
        <f>VLOOKUP(R2,_xlfn.ANCHORARRAY(KEY!$AI$2),2,FALSE)</f>
        <v>13</v>
      </c>
      <c r="S3" s="30">
        <f>VLOOKUP(S2,_xlfn.ANCHORARRAY(KEY!$AI$2),2,FALSE)</f>
        <v>13</v>
      </c>
      <c r="T3" s="30">
        <f>VLOOKUP(T2,_xlfn.ANCHORARRAY(KEY!$AI$2),2,FALSE)</f>
        <v>13</v>
      </c>
      <c r="U3" s="30">
        <f>VLOOKUP(U2,_xlfn.ANCHORARRAY(KEY!$AI$2),2,FALSE)</f>
        <v>13</v>
      </c>
      <c r="V3" s="30">
        <f>VLOOKUP(V2,_xlfn.ANCHORARRAY(KEY!$AI$2),2,FALSE)</f>
        <v>13</v>
      </c>
      <c r="W3" s="30">
        <f>VLOOKUP(W2,_xlfn.ANCHORARRAY(KEY!$AI$2),2,FALSE)</f>
        <v>13</v>
      </c>
      <c r="X3" s="30">
        <f>VLOOKUP(X2,_xlfn.ANCHORARRAY(KEY!$AI$2),2,FALSE)</f>
        <v>13</v>
      </c>
      <c r="Y3" s="30">
        <f>VLOOKUP(Y2,_xlfn.ANCHORARRAY(KEY!$AI$2),2,FALSE)</f>
        <v>13</v>
      </c>
      <c r="Z3" s="106">
        <f>VLOOKUP(Z2,KEY!$E$2:$F$21,2,FALSE)</f>
        <v>9</v>
      </c>
      <c r="AA3" s="33"/>
      <c r="AB3" s="30">
        <f>VLOOKUP(AB2,_xlfn.ANCHORARRAY(KEY!$AI$2),2,FALSE)</f>
        <v>17</v>
      </c>
      <c r="AC3" s="30">
        <f>VLOOKUP(AC2,_xlfn.ANCHORARRAY(KEY!$AI$2),2,FALSE)</f>
        <v>17</v>
      </c>
      <c r="AD3" s="30">
        <f>VLOOKUP(AD2,_xlfn.ANCHORARRAY(KEY!$AI$2),2,FALSE)</f>
        <v>17</v>
      </c>
      <c r="AE3" s="30">
        <f>VLOOKUP(AE2,_xlfn.ANCHORARRAY(KEY!$AI$2),2,FALSE)</f>
        <v>17</v>
      </c>
      <c r="AF3" s="30">
        <f>VLOOKUP(AF2,_xlfn.ANCHORARRAY(KEY!$AI$2),2,FALSE)</f>
        <v>17</v>
      </c>
      <c r="AG3" s="30">
        <f>VLOOKUP(AG2,_xlfn.ANCHORARRAY(KEY!$AI$2),2,FALSE)</f>
        <v>17</v>
      </c>
      <c r="AH3" s="30">
        <f>VLOOKUP(AH2,_xlfn.ANCHORARRAY(KEY!$AI$2),2,FALSE)</f>
        <v>17</v>
      </c>
      <c r="AI3" s="30">
        <f>VLOOKUP(AI2,_xlfn.ANCHORARRAY(KEY!$AI$2),2,FALSE)</f>
        <v>17</v>
      </c>
      <c r="AJ3" s="30">
        <f>VLOOKUP(AJ2,_xlfn.ANCHORARRAY(KEY!$AI$2),2,FALSE)</f>
        <v>17</v>
      </c>
      <c r="AK3" s="30">
        <f>VLOOKUP(AK2,_xlfn.ANCHORARRAY(KEY!$AI$2),2,FALSE)</f>
        <v>17</v>
      </c>
      <c r="AL3" s="30">
        <f>VLOOKUP(AL2,_xlfn.ANCHORARRAY(KEY!$AI$2),2,FALSE)</f>
        <v>17</v>
      </c>
      <c r="AM3" s="106">
        <f>VLOOKUP(AM2,KEY!$E$2:$F$21,2,FALSE)</f>
        <v>12</v>
      </c>
      <c r="AN3" s="33"/>
      <c r="AO3" s="33"/>
      <c r="AP3" s="30">
        <f>VLOOKUP(AP2,_xlfn.ANCHORARRAY(KEY!$AI$2),2,FALSE)</f>
        <v>15</v>
      </c>
      <c r="AQ3" s="30">
        <f>VLOOKUP(AQ2,_xlfn.ANCHORARRAY(KEY!$AI$2),2,FALSE)</f>
        <v>15</v>
      </c>
      <c r="AR3" s="30">
        <f>VLOOKUP(AR2,_xlfn.ANCHORARRAY(KEY!$AI$2),2,FALSE)</f>
        <v>15</v>
      </c>
      <c r="AS3" s="30">
        <f>VLOOKUP(AS2,_xlfn.ANCHORARRAY(KEY!$AI$2),2,FALSE)</f>
        <v>15</v>
      </c>
      <c r="AT3" s="30">
        <f>VLOOKUP(AT2,_xlfn.ANCHORARRAY(KEY!$AI$2),2,FALSE)</f>
        <v>15</v>
      </c>
      <c r="AU3" s="30">
        <f>VLOOKUP(AU2,_xlfn.ANCHORARRAY(KEY!$AI$2),2,FALSE)</f>
        <v>15</v>
      </c>
      <c r="AV3" s="30">
        <f>VLOOKUP(AV2,_xlfn.ANCHORARRAY(KEY!$AI$2),2,FALSE)</f>
        <v>15</v>
      </c>
      <c r="AW3" s="30">
        <f>VLOOKUP(AW2,_xlfn.ANCHORARRAY(KEY!$AI$2),2,FALSE)</f>
        <v>15</v>
      </c>
      <c r="AX3" s="30">
        <f>VLOOKUP(AX2,_xlfn.ANCHORARRAY(KEY!$AI$2),2,FALSE)</f>
        <v>15</v>
      </c>
      <c r="AY3" s="30">
        <f>VLOOKUP(AY2,_xlfn.ANCHORARRAY(KEY!$AI$2),2,FALSE)</f>
        <v>15</v>
      </c>
      <c r="AZ3" s="106">
        <f>VLOOKUP(AZ2,KEY!$E$2:$F$21,2,FALSE)</f>
        <v>16</v>
      </c>
      <c r="BB3" s="30">
        <f>VLOOKUP(BB2,_xlfn.ANCHORARRAY(KEY!$AI$2),2,FALSE)</f>
        <v>18</v>
      </c>
      <c r="BC3" s="30">
        <f>VLOOKUP(BC2,_xlfn.ANCHORARRAY(KEY!$AI$2),2,FALSE)</f>
        <v>18</v>
      </c>
      <c r="BD3" s="30">
        <f>VLOOKUP(BD2,_xlfn.ANCHORARRAY(KEY!$AI$2),2,FALSE)</f>
        <v>18</v>
      </c>
      <c r="BE3" s="30">
        <f>VLOOKUP(BE2,_xlfn.ANCHORARRAY(KEY!$AI$2),2,FALSE)</f>
        <v>18</v>
      </c>
      <c r="BF3" s="30">
        <f>VLOOKUP(BF2,_xlfn.ANCHORARRAY(KEY!$AI$2),2,FALSE)</f>
        <v>18</v>
      </c>
      <c r="BG3" s="30">
        <f>VLOOKUP(BG2,_xlfn.ANCHORARRAY(KEY!$AI$2),2,FALSE)</f>
        <v>18</v>
      </c>
      <c r="BH3" s="30">
        <f>VLOOKUP(BH2,_xlfn.ANCHORARRAY(KEY!$AI$2),2,FALSE)</f>
        <v>18</v>
      </c>
      <c r="BI3" s="30">
        <f>VLOOKUP(BI2,_xlfn.ANCHORARRAY(KEY!$AI$2),2,FALSE)</f>
        <v>18</v>
      </c>
      <c r="BJ3" s="30">
        <f>VLOOKUP(BJ2,_xlfn.ANCHORARRAY(KEY!$AI$2),2,FALSE)</f>
        <v>18</v>
      </c>
      <c r="BK3" s="30">
        <f>VLOOKUP(BK2,_xlfn.ANCHORARRAY(KEY!$AI$2),2,FALSE)</f>
        <v>18</v>
      </c>
      <c r="BL3" s="30">
        <f>VLOOKUP(BL2,_xlfn.ANCHORARRAY(KEY!$AI$2),2,FALSE)</f>
        <v>18</v>
      </c>
      <c r="BM3" s="106">
        <f>VLOOKUP(BM2,KEY!$E$2:$F$21,2,FALSE)</f>
        <v>20</v>
      </c>
      <c r="BX3" s="104">
        <f>VLOOKUP(BX2,_xlfn.ANCHORARRAY(KEY!$E$2),2,FALSE)</f>
        <v>2</v>
      </c>
      <c r="BY3" s="104"/>
      <c r="BZ3" s="144">
        <f>VLOOKUP(BZ2,KEY!$E$2:$F$100,2,FALSE)</f>
        <v>25</v>
      </c>
      <c r="CA3" s="104">
        <f>VLOOKUP(CA2,_xlfn.ANCHORARRAY(KEY!$E$2),2,FALSE)</f>
        <v>26</v>
      </c>
      <c r="CB3" s="104">
        <f>VLOOKUP(CB2,_xlfn.ANCHORARRAY(KEY!$E$2),2,FALSE)</f>
        <v>28</v>
      </c>
      <c r="CC3" s="117"/>
      <c r="CD3" s="144">
        <f>VLOOKUP(CD2,KEY!$E$2:$F$100,2,FALSE)</f>
        <v>8</v>
      </c>
      <c r="CE3" s="104">
        <f>VLOOKUP(CE2,_xlfn.ANCHORARRAY(KEY!$E$2),2,FALSE)</f>
        <v>9</v>
      </c>
      <c r="CF3" s="104">
        <f>VLOOKUP(CF2,_xlfn.ANCHORARRAY(KEY!$E$2),2,FALSE)</f>
        <v>10</v>
      </c>
      <c r="CG3" s="104"/>
      <c r="CH3" s="144">
        <f>VLOOKUP(CH2,KEY!$E$2:$F$100,2,FALSE)</f>
        <v>11</v>
      </c>
      <c r="CI3" s="104">
        <f>VLOOKUP(CI2,_xlfn.ANCHORARRAY(KEY!$E$2),2,FALSE)</f>
        <v>12</v>
      </c>
      <c r="CJ3" s="104">
        <f>VLOOKUP(CJ2,_xlfn.ANCHORARRAY(KEY!$E$2),2,FALSE)</f>
        <v>13</v>
      </c>
      <c r="CK3" s="108">
        <f>VLOOKUP(CK2,KEY!$E$2:$F$100,2,FALSE)</f>
        <v>19</v>
      </c>
      <c r="CL3" s="108">
        <f>VLOOKUP(CL2,KEY!$E$2:$F$100,2,FALSE)</f>
        <v>24</v>
      </c>
      <c r="CM3" s="108">
        <f>VLOOKUP(CM2,KEY!$E$2:$F$100,2,FALSE)</f>
        <v>22</v>
      </c>
      <c r="CN3" s="108">
        <f>VLOOKUP(CN2,KEY!$E$2:$F$100,2,FALSE)</f>
        <v>23</v>
      </c>
      <c r="CO3" s="117"/>
      <c r="CP3" s="144">
        <f>VLOOKUP(CP2,KEY!$E$2:$F$100,2,FALSE)</f>
        <v>15</v>
      </c>
      <c r="CQ3" s="104">
        <f>VLOOKUP(CQ2,_xlfn.ANCHORARRAY(KEY!$E$2),2,FALSE)</f>
        <v>16</v>
      </c>
      <c r="CR3" s="104">
        <f>VLOOKUP(CR2,_xlfn.ANCHORARRAY(KEY!$E$2),2,FALSE)</f>
        <v>17</v>
      </c>
      <c r="CS3" s="104"/>
      <c r="CT3" s="144">
        <f>VLOOKUP(CT2,KEY!$E$2:$F$100,2,FALSE)</f>
        <v>18</v>
      </c>
      <c r="CU3" s="104">
        <f>VLOOKUP(CU2,_xlfn.ANCHORARRAY(KEY!$E$2),2,FALSE)</f>
        <v>20</v>
      </c>
      <c r="CV3" s="104">
        <f>VLOOKUP(CV2,_xlfn.ANCHORARRAY(KEY!$E$2),2,FALSE)</f>
        <v>21</v>
      </c>
      <c r="CW3" s="34"/>
    </row>
    <row r="4" spans="1:101" hidden="1" x14ac:dyDescent="0.35"/>
    <row r="5" spans="1:101" hidden="1" x14ac:dyDescent="0.35"/>
    <row r="6" spans="1:101" hidden="1" x14ac:dyDescent="0.35"/>
    <row r="7" spans="1:101" hidden="1" x14ac:dyDescent="0.35"/>
    <row r="8" spans="1:101" hidden="1" x14ac:dyDescent="0.35"/>
    <row r="9" spans="1:101" hidden="1" x14ac:dyDescent="0.35"/>
    <row r="10" spans="1:101" hidden="1" x14ac:dyDescent="0.35">
      <c r="P10" s="1" t="s">
        <v>828</v>
      </c>
    </row>
    <row r="11" spans="1:101" hidden="1" x14ac:dyDescent="0.35"/>
    <row r="12" spans="1:101" hidden="1" x14ac:dyDescent="0.35"/>
    <row r="13" spans="1:101" hidden="1" x14ac:dyDescent="0.35"/>
    <row r="14" spans="1:101" hidden="1" x14ac:dyDescent="0.35"/>
    <row r="15" spans="1:101" hidden="1" x14ac:dyDescent="0.35"/>
    <row r="16" spans="1:101" hidden="1" x14ac:dyDescent="0.35"/>
    <row r="17" spans="1:107" hidden="1" x14ac:dyDescent="0.35"/>
    <row r="18" spans="1:107" x14ac:dyDescent="0.35">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row>
    <row r="19" spans="1:107" ht="25" x14ac:dyDescent="0.5">
      <c r="BW19" s="2"/>
      <c r="BX19" s="248" t="s">
        <v>875</v>
      </c>
      <c r="BY19" s="248"/>
      <c r="BZ19" s="248"/>
      <c r="CA19" s="248"/>
      <c r="CB19" s="248"/>
      <c r="CC19" s="248"/>
      <c r="CD19" s="248"/>
      <c r="CE19" s="248"/>
      <c r="CF19" s="248"/>
      <c r="CG19" s="77"/>
      <c r="CH19" s="77"/>
      <c r="CI19" s="77"/>
      <c r="CJ19" s="77"/>
      <c r="CK19" s="77"/>
      <c r="CL19" s="77"/>
      <c r="CM19" s="77"/>
      <c r="CN19" s="77"/>
      <c r="CO19" s="2"/>
      <c r="CP19" s="2"/>
      <c r="CQ19" s="2"/>
      <c r="CR19" s="2"/>
      <c r="CS19" s="2"/>
      <c r="CT19" s="2"/>
      <c r="CU19" s="2"/>
      <c r="CV19" s="2"/>
      <c r="CW19" s="2"/>
      <c r="CX19" s="2"/>
      <c r="CY19" s="2"/>
      <c r="CZ19" s="2"/>
      <c r="DA19" s="2"/>
      <c r="DB19" s="2"/>
      <c r="DC19" s="2"/>
    </row>
    <row r="20" spans="1:107" ht="25" x14ac:dyDescent="0.5">
      <c r="A20" s="33"/>
      <c r="B20" s="33"/>
      <c r="C20" s="30">
        <f>VLOOKUP(C25,'LIST YR'!$B$30:$C$41,2,FALSE)</f>
        <v>30</v>
      </c>
      <c r="D20" s="30">
        <f>VLOOKUP(D25,'LIST YR'!$B$30:$C$41,2,FALSE)</f>
        <v>31</v>
      </c>
      <c r="E20" s="30">
        <f>VLOOKUP(E25,'LIST YR'!$B$30:$C$41,2,FALSE)</f>
        <v>32</v>
      </c>
      <c r="F20" s="30">
        <f>VLOOKUP(F25,'LIST YR'!$B$30:$C$41,2,FALSE)</f>
        <v>33</v>
      </c>
      <c r="G20" s="30">
        <f>VLOOKUP(G25,'LIST YR'!$B$30:$C$41,2,FALSE)</f>
        <v>34</v>
      </c>
      <c r="H20" s="30">
        <f>VLOOKUP(H25,'LIST YR'!$B$30:$C$41,2,FALSE)</f>
        <v>35</v>
      </c>
      <c r="I20" s="30">
        <f>VLOOKUP(I25,'LIST YR'!$B$30:$C$41,2,FALSE)</f>
        <v>36</v>
      </c>
      <c r="J20" s="30">
        <f>VLOOKUP(J25,'LIST YR'!$B$30:$C$41,2,FALSE)</f>
        <v>37</v>
      </c>
      <c r="K20" s="30">
        <f>VLOOKUP(K25,'LIST YR'!$B$30:$C$41,2,FALSE)</f>
        <v>38</v>
      </c>
      <c r="L20" s="30">
        <f>VLOOKUP(L25,'LIST YR'!$B$30:$C$41,2,FALSE)</f>
        <v>39</v>
      </c>
      <c r="M20" s="33"/>
      <c r="N20" s="33"/>
      <c r="O20" s="33"/>
      <c r="P20" s="30">
        <f>VLOOKUP(P25,'LIST YR'!$B$30:$C$41,2,FALSE)</f>
        <v>30</v>
      </c>
      <c r="Q20" s="30">
        <f>VLOOKUP(Q25,'LIST YR'!$B$30:$C$41,2,FALSE)</f>
        <v>31</v>
      </c>
      <c r="R20" s="30">
        <f>VLOOKUP(R25,'LIST YR'!$B$30:$C$41,2,FALSE)</f>
        <v>32</v>
      </c>
      <c r="S20" s="30">
        <f>VLOOKUP(S25,'LIST YR'!$B$30:$C$41,2,FALSE)</f>
        <v>33</v>
      </c>
      <c r="T20" s="30">
        <f>VLOOKUP(T25,'LIST YR'!$B$30:$C$41,2,FALSE)</f>
        <v>34</v>
      </c>
      <c r="U20" s="30">
        <f>VLOOKUP(U25,'LIST YR'!$B$30:$C$41,2,FALSE)</f>
        <v>35</v>
      </c>
      <c r="V20" s="30">
        <f>VLOOKUP(V25,'LIST YR'!$B$30:$C$41,2,FALSE)</f>
        <v>36</v>
      </c>
      <c r="W20" s="30">
        <f>VLOOKUP(W25,'LIST YR'!$B$30:$C$41,2,FALSE)</f>
        <v>37</v>
      </c>
      <c r="X20" s="30">
        <f>VLOOKUP(X25,'LIST YR'!$B$30:$C$41,2,FALSE)</f>
        <v>38</v>
      </c>
      <c r="Y20" s="30">
        <f>VLOOKUP(Y25,'LIST YR'!$B$30:$C$41,2,FALSE)</f>
        <v>39</v>
      </c>
      <c r="Z20" s="33"/>
      <c r="AA20" s="33"/>
      <c r="AB20" s="33"/>
      <c r="AC20" s="30">
        <f>VLOOKUP(AC25,'LIST YR'!$B$30:$C$41,2,FALSE)</f>
        <v>30</v>
      </c>
      <c r="AD20" s="30">
        <f>VLOOKUP(AD25,'LIST YR'!$B$30:$C$41,2,FALSE)</f>
        <v>31</v>
      </c>
      <c r="AE20" s="30">
        <f>VLOOKUP(AE25,'LIST YR'!$B$30:$C$41,2,FALSE)</f>
        <v>32</v>
      </c>
      <c r="AF20" s="30">
        <f>VLOOKUP(AF25,'LIST YR'!$B$30:$C$41,2,FALSE)</f>
        <v>33</v>
      </c>
      <c r="AG20" s="30">
        <f>VLOOKUP(AG25,'LIST YR'!$B$30:$C$41,2,FALSE)</f>
        <v>34</v>
      </c>
      <c r="AH20" s="30">
        <f>VLOOKUP(AH25,'LIST YR'!$B$30:$C$41,2,FALSE)</f>
        <v>35</v>
      </c>
      <c r="AI20" s="30">
        <f>VLOOKUP(AI25,'LIST YR'!$B$30:$C$41,2,FALSE)</f>
        <v>36</v>
      </c>
      <c r="AJ20" s="30">
        <f>VLOOKUP(AJ25,'LIST YR'!$B$30:$C$41,2,FALSE)</f>
        <v>37</v>
      </c>
      <c r="AK20" s="30">
        <f>VLOOKUP(AK25,'LIST YR'!$B$30:$C$41,2,FALSE)</f>
        <v>38</v>
      </c>
      <c r="AL20" s="30">
        <f>VLOOKUP(AL25,'LIST YR'!$B$30:$C$41,2,FALSE)</f>
        <v>39</v>
      </c>
      <c r="AM20" s="33"/>
      <c r="AN20" s="33"/>
      <c r="AO20" s="33"/>
      <c r="AP20" s="30">
        <f>VLOOKUP(AP25,'LIST YR'!$B$30:$C$41,2,FALSE)</f>
        <v>30</v>
      </c>
      <c r="AQ20" s="30">
        <f>VLOOKUP(AQ25,'LIST YR'!$B$30:$C$41,2,FALSE)</f>
        <v>31</v>
      </c>
      <c r="AR20" s="30">
        <f>VLOOKUP(AR25,'LIST YR'!$B$30:$C$41,2,FALSE)</f>
        <v>32</v>
      </c>
      <c r="AS20" s="30">
        <f>VLOOKUP(AS25,'LIST YR'!$B$30:$C$41,2,FALSE)</f>
        <v>33</v>
      </c>
      <c r="AT20" s="30">
        <f>VLOOKUP(AT25,'LIST YR'!$B$30:$C$41,2,FALSE)</f>
        <v>34</v>
      </c>
      <c r="AU20" s="30">
        <f>VLOOKUP(AU25,'LIST YR'!$B$30:$C$41,2,FALSE)</f>
        <v>35</v>
      </c>
      <c r="AV20" s="30">
        <f>VLOOKUP(AV25,'LIST YR'!$B$30:$C$41,2,FALSE)</f>
        <v>36</v>
      </c>
      <c r="AW20" s="30">
        <f>VLOOKUP(AW25,'LIST YR'!$B$30:$C$41,2,FALSE)</f>
        <v>37</v>
      </c>
      <c r="AX20" s="30">
        <f>VLOOKUP(AX25,'LIST YR'!$B$30:$C$41,2,FALSE)</f>
        <v>38</v>
      </c>
      <c r="AY20" s="30">
        <f>VLOOKUP(AY25,'LIST YR'!$B$30:$C$41,2,FALSE)</f>
        <v>39</v>
      </c>
      <c r="AZ20" s="33"/>
      <c r="BA20" s="33"/>
      <c r="BB20" s="33"/>
      <c r="BC20" s="30">
        <f>VLOOKUP(BC25,'LIST YR'!$B$30:$C$41,2,FALSE)</f>
        <v>30</v>
      </c>
      <c r="BD20" s="30">
        <f>VLOOKUP(BD25,'LIST YR'!$B$30:$C$41,2,FALSE)</f>
        <v>31</v>
      </c>
      <c r="BE20" s="30">
        <f>VLOOKUP(BE25,'LIST YR'!$B$30:$C$41,2,FALSE)</f>
        <v>32</v>
      </c>
      <c r="BF20" s="30">
        <f>VLOOKUP(BF25,'LIST YR'!$B$30:$C$41,2,FALSE)</f>
        <v>33</v>
      </c>
      <c r="BG20" s="30">
        <f>VLOOKUP(BG25,'LIST YR'!$B$30:$C$41,2,FALSE)</f>
        <v>34</v>
      </c>
      <c r="BH20" s="30">
        <f>VLOOKUP(BH25,'LIST YR'!$B$30:$C$41,2,FALSE)</f>
        <v>35</v>
      </c>
      <c r="BI20" s="30">
        <f>VLOOKUP(BI25,'LIST YR'!$B$30:$C$41,2,FALSE)</f>
        <v>36</v>
      </c>
      <c r="BJ20" s="30">
        <f>VLOOKUP(BJ25,'LIST YR'!$B$30:$C$41,2,FALSE)</f>
        <v>37</v>
      </c>
      <c r="BK20" s="30">
        <f>VLOOKUP(BK25,'LIST YR'!$B$30:$C$41,2,FALSE)</f>
        <v>38</v>
      </c>
      <c r="BL20" s="30">
        <f>VLOOKUP(BL25,'LIST YR'!$B$30:$C$41,2,FALSE)</f>
        <v>39</v>
      </c>
      <c r="BM20" s="33"/>
      <c r="BN20" s="33"/>
      <c r="BO20" s="55"/>
      <c r="BP20" s="55"/>
      <c r="BQ20" s="32">
        <f>VLOOKUP(BR20,'CROSSWALK House to AUN'!A2:AX204,2,FALSE)</f>
        <v>17</v>
      </c>
      <c r="BR20" s="32">
        <f>VLOOKUP(BX20,'LIST HOUSE'!L2:P204,5,FALSE)</f>
        <v>17</v>
      </c>
      <c r="BS20" s="55"/>
      <c r="BT20" s="55"/>
      <c r="BU20" s="55"/>
      <c r="BV20" s="55"/>
      <c r="BW20" s="55"/>
      <c r="BX20" s="208" t="s">
        <v>876</v>
      </c>
      <c r="BY20" s="208"/>
      <c r="BZ20" s="208"/>
      <c r="CA20" s="208"/>
      <c r="CB20" s="208"/>
      <c r="CC20" s="208"/>
      <c r="CD20" s="77"/>
      <c r="CE20" s="77"/>
      <c r="CF20" s="77"/>
      <c r="CG20" s="77"/>
      <c r="CH20" s="77"/>
      <c r="CI20" s="77"/>
      <c r="CJ20" s="77"/>
      <c r="CK20" s="77"/>
      <c r="CL20" s="77"/>
      <c r="CM20" s="77"/>
      <c r="CN20" s="77"/>
      <c r="CO20" s="2"/>
      <c r="CP20" s="2"/>
      <c r="CQ20" s="2"/>
      <c r="CR20" s="2"/>
      <c r="CS20" s="2"/>
      <c r="CT20" s="2"/>
      <c r="CU20" s="2"/>
      <c r="CV20" s="2"/>
      <c r="CW20" s="2"/>
      <c r="CX20" s="2"/>
      <c r="CY20" s="2"/>
      <c r="CZ20" s="2"/>
      <c r="DA20" s="2"/>
      <c r="DB20" s="2"/>
      <c r="DC20" s="2"/>
    </row>
    <row r="21" spans="1:107" x14ac:dyDescent="0.3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55"/>
      <c r="BP21" s="55"/>
      <c r="BQ21" s="55"/>
      <c r="BR21" s="55" t="str">
        <f>VLOOKUP(BR20,'LIST HOUSE'!P2:R204,3,FALSE)</f>
        <v>Tim Bonner</v>
      </c>
      <c r="BS21" s="55"/>
      <c r="BT21" s="55"/>
      <c r="BU21" s="55"/>
      <c r="BV21" s="55"/>
      <c r="BW21" s="55"/>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row>
    <row r="22" spans="1:107" x14ac:dyDescent="0.3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C22" s="33"/>
      <c r="BD22" s="33"/>
      <c r="BE22" s="33"/>
      <c r="BF22" s="33"/>
      <c r="BG22" s="33"/>
      <c r="BH22" s="33"/>
      <c r="BI22" s="33"/>
      <c r="BJ22" s="33"/>
      <c r="BK22" s="33"/>
      <c r="BL22" s="33"/>
      <c r="BM22" s="33"/>
      <c r="BN22" s="33"/>
      <c r="BO22" s="55"/>
      <c r="BP22" s="55"/>
      <c r="BQ22" s="55"/>
      <c r="BR22" s="55"/>
      <c r="BS22" s="55"/>
      <c r="BT22" s="55"/>
      <c r="BU22" s="55"/>
      <c r="BV22" s="55"/>
      <c r="BW22" s="33"/>
      <c r="BX22" s="142" t="str">
        <f>CONCATENATE("[Column ",BX1,"]")</f>
        <v>[Column 1]</v>
      </c>
      <c r="BY22" s="142" t="str">
        <f t="shared" ref="BY22:CV22" si="1">CONCATENATE("[Column ",BY1,"]")</f>
        <v>[Column 2]</v>
      </c>
      <c r="BZ22" s="142" t="str">
        <f t="shared" si="1"/>
        <v>[Column 3]</v>
      </c>
      <c r="CA22" s="142" t="str">
        <f t="shared" si="1"/>
        <v>[Column 4]</v>
      </c>
      <c r="CB22" s="142" t="str">
        <f t="shared" si="1"/>
        <v>[Column 5]</v>
      </c>
      <c r="CC22" s="142" t="str">
        <f t="shared" si="1"/>
        <v>[Column 6]</v>
      </c>
      <c r="CD22" s="142" t="str">
        <f t="shared" si="1"/>
        <v>[Column 7]</v>
      </c>
      <c r="CE22" s="142" t="str">
        <f t="shared" si="1"/>
        <v>[Column 8]</v>
      </c>
      <c r="CF22" s="142" t="str">
        <f t="shared" si="1"/>
        <v>[Column 9]</v>
      </c>
      <c r="CG22" s="142" t="str">
        <f t="shared" si="1"/>
        <v>[Column 10]</v>
      </c>
      <c r="CH22" s="142" t="str">
        <f t="shared" si="1"/>
        <v>[Column 11]</v>
      </c>
      <c r="CI22" s="142" t="str">
        <f t="shared" si="1"/>
        <v>[Column 12]</v>
      </c>
      <c r="CJ22" s="142" t="str">
        <f t="shared" si="1"/>
        <v>[Column 13]</v>
      </c>
      <c r="CK22" s="142" t="str">
        <f t="shared" si="1"/>
        <v>[Column 14]</v>
      </c>
      <c r="CL22" s="142" t="str">
        <f t="shared" si="1"/>
        <v>[Column 15]</v>
      </c>
      <c r="CM22" s="142" t="str">
        <f t="shared" si="1"/>
        <v>[Column 16]</v>
      </c>
      <c r="CN22" s="142" t="str">
        <f t="shared" si="1"/>
        <v>[Column 17]</v>
      </c>
      <c r="CO22" s="142" t="str">
        <f t="shared" si="1"/>
        <v>[Column 18]</v>
      </c>
      <c r="CP22" s="142" t="str">
        <f t="shared" si="1"/>
        <v>[Column 19]</v>
      </c>
      <c r="CQ22" s="142" t="str">
        <f t="shared" si="1"/>
        <v>[Column 20]</v>
      </c>
      <c r="CR22" s="142" t="str">
        <f t="shared" si="1"/>
        <v>[Column 21]</v>
      </c>
      <c r="CS22" s="142" t="str">
        <f t="shared" si="1"/>
        <v>[Column 22]</v>
      </c>
      <c r="CT22" s="142" t="str">
        <f t="shared" si="1"/>
        <v>[Column 23]</v>
      </c>
      <c r="CU22" s="142" t="str">
        <f t="shared" si="1"/>
        <v>[Column 24]</v>
      </c>
      <c r="CV22" s="142" t="str">
        <f t="shared" si="1"/>
        <v>[Column 25]</v>
      </c>
      <c r="CW22" s="2"/>
      <c r="CX22" s="2"/>
      <c r="CY22" s="2"/>
      <c r="CZ22" s="2"/>
      <c r="DA22" s="2"/>
      <c r="DB22" s="2"/>
      <c r="DC22" s="2"/>
    </row>
    <row r="23" spans="1:107" ht="42" customHeight="1" x14ac:dyDescent="0.35">
      <c r="A23" s="33"/>
      <c r="B23" s="33"/>
      <c r="C23" s="33"/>
      <c r="D23" s="33"/>
      <c r="E23" s="33"/>
      <c r="F23" s="33"/>
      <c r="G23" s="33"/>
      <c r="H23" s="33"/>
      <c r="I23" s="33"/>
      <c r="J23" s="33"/>
      <c r="K23" s="33"/>
      <c r="L23" s="33"/>
      <c r="M23" s="33"/>
      <c r="N23" s="33"/>
      <c r="O23" s="249" t="s">
        <v>831</v>
      </c>
      <c r="P23" s="249"/>
      <c r="Q23" s="249"/>
      <c r="R23" s="249"/>
      <c r="S23" s="249"/>
      <c r="T23" s="249"/>
      <c r="U23" s="249"/>
      <c r="V23" s="249"/>
      <c r="W23" s="249"/>
      <c r="X23" s="249"/>
      <c r="Y23" s="249"/>
      <c r="Z23" s="249"/>
      <c r="AA23" s="57"/>
      <c r="AB23" s="249" t="s">
        <v>877</v>
      </c>
      <c r="AC23" s="249"/>
      <c r="AD23" s="249"/>
      <c r="AE23" s="249"/>
      <c r="AF23" s="249"/>
      <c r="AG23" s="249"/>
      <c r="AH23" s="249"/>
      <c r="AI23" s="249"/>
      <c r="AJ23" s="249"/>
      <c r="AK23" s="249"/>
      <c r="AL23" s="249"/>
      <c r="AM23" s="249"/>
      <c r="AN23" s="57"/>
      <c r="AO23" s="249" t="s">
        <v>833</v>
      </c>
      <c r="AP23" s="249"/>
      <c r="AQ23" s="249"/>
      <c r="AR23" s="249"/>
      <c r="AS23" s="249"/>
      <c r="AT23" s="249"/>
      <c r="AU23" s="249"/>
      <c r="AV23" s="249"/>
      <c r="AW23" s="249"/>
      <c r="AX23" s="249"/>
      <c r="AY23" s="249"/>
      <c r="AZ23" s="249"/>
      <c r="BA23" s="30"/>
      <c r="BB23" s="237" t="s">
        <v>834</v>
      </c>
      <c r="BC23" s="237"/>
      <c r="BD23" s="237"/>
      <c r="BE23" s="237"/>
      <c r="BF23" s="237"/>
      <c r="BG23" s="237"/>
      <c r="BH23" s="237"/>
      <c r="BI23" s="237"/>
      <c r="BJ23" s="237"/>
      <c r="BK23" s="237"/>
      <c r="BL23" s="237"/>
      <c r="BM23" s="237"/>
      <c r="BN23" s="30"/>
      <c r="BO23" s="32"/>
      <c r="BP23" s="32"/>
      <c r="BQ23" s="32"/>
      <c r="BR23" s="32"/>
      <c r="BS23" s="32"/>
      <c r="BT23" s="55"/>
      <c r="BU23" s="55"/>
      <c r="BV23" s="55"/>
      <c r="BW23" s="55"/>
      <c r="BX23" s="201" t="str">
        <f>CONCATENATE("School Districts and Career &amp; Technical Centers Represented by",CHAR(10),"State Representative",CHAR(10),BR21)</f>
        <v>School Districts and Career &amp; Technical Centers Represented by
State Representative
Tim Bonner</v>
      </c>
      <c r="BY23" s="251" t="s">
        <v>719</v>
      </c>
      <c r="BZ23" s="251"/>
      <c r="CA23" s="252"/>
      <c r="CB23" s="252"/>
      <c r="CC23" s="238" t="s">
        <v>720</v>
      </c>
      <c r="CD23" s="238"/>
      <c r="CE23" s="238"/>
      <c r="CF23" s="238"/>
      <c r="CG23" s="243" t="s">
        <v>836</v>
      </c>
      <c r="CH23" s="243"/>
      <c r="CI23" s="243"/>
      <c r="CJ23" s="243"/>
      <c r="CK23" s="261" t="s">
        <v>721</v>
      </c>
      <c r="CL23" s="262"/>
      <c r="CM23" s="262"/>
      <c r="CN23" s="262"/>
      <c r="CO23" s="228" t="s">
        <v>837</v>
      </c>
      <c r="CP23" s="228"/>
      <c r="CQ23" s="228"/>
      <c r="CR23" s="228"/>
      <c r="CS23" s="254" t="s">
        <v>838</v>
      </c>
      <c r="CT23" s="254"/>
      <c r="CU23" s="254"/>
      <c r="CV23" s="254"/>
      <c r="CW23" s="2"/>
      <c r="CX23" s="2"/>
      <c r="CY23" s="2"/>
      <c r="CZ23" s="2"/>
      <c r="DA23" s="2"/>
      <c r="DB23" s="2"/>
      <c r="DC23" s="2"/>
    </row>
    <row r="24" spans="1:107" ht="14.25" customHeight="1" x14ac:dyDescent="0.35">
      <c r="A24" s="33" t="s">
        <v>718</v>
      </c>
      <c r="B24" s="33"/>
      <c r="C24" s="33"/>
      <c r="D24" s="33"/>
      <c r="E24" s="33"/>
      <c r="F24" s="33"/>
      <c r="G24" s="33"/>
      <c r="H24" s="33"/>
      <c r="I24" s="33"/>
      <c r="J24" s="33"/>
      <c r="K24" s="33"/>
      <c r="L24" s="33"/>
      <c r="M24" s="33"/>
      <c r="N24" s="33"/>
      <c r="O24" s="249" t="s">
        <v>720</v>
      </c>
      <c r="P24" s="249"/>
      <c r="Q24" s="249"/>
      <c r="R24" s="249"/>
      <c r="S24" s="249"/>
      <c r="T24" s="249"/>
      <c r="U24" s="249"/>
      <c r="V24" s="249"/>
      <c r="W24" s="249"/>
      <c r="X24" s="249"/>
      <c r="Y24" s="249"/>
      <c r="Z24" s="249"/>
      <c r="AA24" s="57"/>
      <c r="AB24" s="249" t="s">
        <v>717</v>
      </c>
      <c r="AC24" s="249"/>
      <c r="AD24" s="249"/>
      <c r="AE24" s="249"/>
      <c r="AF24" s="249"/>
      <c r="AG24" s="249"/>
      <c r="AH24" s="249"/>
      <c r="AI24" s="249"/>
      <c r="AJ24" s="249"/>
      <c r="AK24" s="249"/>
      <c r="AL24" s="249"/>
      <c r="AM24" s="249"/>
      <c r="AN24" s="57"/>
      <c r="AO24" s="249" t="s">
        <v>837</v>
      </c>
      <c r="AP24" s="249"/>
      <c r="AQ24" s="249"/>
      <c r="AR24" s="249"/>
      <c r="AS24" s="249"/>
      <c r="AT24" s="249"/>
      <c r="AU24" s="249"/>
      <c r="AV24" s="249"/>
      <c r="AW24" s="249"/>
      <c r="AX24" s="249"/>
      <c r="AY24" s="249"/>
      <c r="AZ24" s="249"/>
      <c r="BA24" s="30"/>
      <c r="BB24" s="237" t="s">
        <v>839</v>
      </c>
      <c r="BC24" s="237"/>
      <c r="BD24" s="237"/>
      <c r="BE24" s="237"/>
      <c r="BF24" s="237"/>
      <c r="BG24" s="237"/>
      <c r="BH24" s="237"/>
      <c r="BI24" s="237"/>
      <c r="BJ24" s="237"/>
      <c r="BK24" s="237"/>
      <c r="BL24" s="237"/>
      <c r="BM24" s="237"/>
      <c r="BN24" s="30"/>
      <c r="BO24" s="32"/>
      <c r="BP24" s="32"/>
      <c r="BQ24" s="32"/>
      <c r="BR24" s="32"/>
      <c r="BS24" s="32"/>
      <c r="BT24" s="55"/>
      <c r="BU24" s="55"/>
      <c r="BV24" s="55"/>
      <c r="BW24" s="55"/>
      <c r="BX24" s="201"/>
      <c r="BY24" s="221" t="str">
        <f>CONCATENATE("History of funding changes (dollar amount of change)",CHAR(10),"2016-17 to 2026-27")</f>
        <v>History of funding changes (dollar amount of change)
2016-17 to 2026-27</v>
      </c>
      <c r="BZ24" s="253" t="s">
        <v>840</v>
      </c>
      <c r="CA24" s="253"/>
      <c r="CB24" s="253"/>
      <c r="CC24" s="229" t="str">
        <f>CONCATENATE("History of funding changes (dollar amount of change)",CHAR(10),"2016-17 to 2026-27")</f>
        <v>History of funding changes (dollar amount of change)
2016-17 to 2026-27</v>
      </c>
      <c r="CD24" s="239" t="s">
        <v>840</v>
      </c>
      <c r="CE24" s="239"/>
      <c r="CF24" s="239"/>
      <c r="CG24" s="233" t="str">
        <f>CONCATENATE("History of funding changes (dollar amount of change)",CHAR(10),"2016-17 to 2026-27")</f>
        <v>History of funding changes (dollar amount of change)
2016-17 to 2026-27</v>
      </c>
      <c r="CH24" s="258" t="s">
        <v>840</v>
      </c>
      <c r="CI24" s="258"/>
      <c r="CJ24" s="258"/>
      <c r="CK24" s="259" t="s">
        <v>724</v>
      </c>
      <c r="CL24" s="259" t="s">
        <v>725</v>
      </c>
      <c r="CM24" s="259" t="s">
        <v>726</v>
      </c>
      <c r="CN24" s="259" t="s">
        <v>727</v>
      </c>
      <c r="CO24" s="260" t="str">
        <f>CONCATENATE("History of funding changes (dollar amount of change)",CHAR(10),"2016-17 to 2026-27")</f>
        <v>History of funding changes (dollar amount of change)
2016-17 to 2026-27</v>
      </c>
      <c r="CP24" s="246" t="s">
        <v>840</v>
      </c>
      <c r="CQ24" s="246"/>
      <c r="CR24" s="246"/>
      <c r="CS24" s="255" t="str">
        <f>CONCATENATE("History of funding changes (dollar amount of change)",CHAR(10),"2016-17 to 2025-26")</f>
        <v>History of funding changes (dollar amount of change)
2016-17 to 2025-26</v>
      </c>
      <c r="CT24" s="257" t="s">
        <v>840</v>
      </c>
      <c r="CU24" s="257"/>
      <c r="CV24" s="257"/>
      <c r="CW24" s="2"/>
      <c r="CX24" s="2"/>
      <c r="CY24" s="2"/>
      <c r="CZ24" s="2"/>
      <c r="DA24" s="2"/>
      <c r="DB24" s="2"/>
      <c r="DC24" s="2"/>
    </row>
    <row r="25" spans="1:107" ht="48" customHeight="1" x14ac:dyDescent="0.35">
      <c r="A25" s="59"/>
      <c r="B25" s="60">
        <v>2016</v>
      </c>
      <c r="C25" s="60">
        <v>2017</v>
      </c>
      <c r="D25" s="60">
        <v>2018</v>
      </c>
      <c r="E25" s="60">
        <v>2019</v>
      </c>
      <c r="F25" s="60">
        <v>2020</v>
      </c>
      <c r="G25" s="60">
        <v>2021</v>
      </c>
      <c r="H25" s="60">
        <v>2022</v>
      </c>
      <c r="I25" s="60">
        <v>2023</v>
      </c>
      <c r="J25" s="60">
        <v>2024</v>
      </c>
      <c r="K25" s="60">
        <v>2025</v>
      </c>
      <c r="L25" s="60">
        <v>2026</v>
      </c>
      <c r="M25" s="191">
        <v>2027</v>
      </c>
      <c r="N25" s="61"/>
      <c r="O25" s="60">
        <v>2016</v>
      </c>
      <c r="P25" s="60">
        <v>2017</v>
      </c>
      <c r="Q25" s="60">
        <v>2018</v>
      </c>
      <c r="R25" s="60">
        <v>2019</v>
      </c>
      <c r="S25" s="60">
        <v>2020</v>
      </c>
      <c r="T25" s="60">
        <v>2021</v>
      </c>
      <c r="U25" s="60">
        <v>2022</v>
      </c>
      <c r="V25" s="60">
        <v>2023</v>
      </c>
      <c r="W25" s="60">
        <v>2024</v>
      </c>
      <c r="X25" s="60">
        <v>2025</v>
      </c>
      <c r="Y25" s="60">
        <v>2026</v>
      </c>
      <c r="Z25" s="61">
        <v>2027</v>
      </c>
      <c r="AA25" s="62"/>
      <c r="AB25" s="60">
        <v>2016</v>
      </c>
      <c r="AC25" s="60">
        <v>2017</v>
      </c>
      <c r="AD25" s="60">
        <v>2018</v>
      </c>
      <c r="AE25" s="60">
        <v>2019</v>
      </c>
      <c r="AF25" s="60">
        <v>2020</v>
      </c>
      <c r="AG25" s="60">
        <v>2021</v>
      </c>
      <c r="AH25" s="60">
        <v>2022</v>
      </c>
      <c r="AI25" s="60">
        <v>2023</v>
      </c>
      <c r="AJ25" s="60">
        <v>2024</v>
      </c>
      <c r="AK25" s="60">
        <v>2025</v>
      </c>
      <c r="AL25" s="60">
        <v>2026</v>
      </c>
      <c r="AM25" s="61">
        <v>2027</v>
      </c>
      <c r="AN25" s="62"/>
      <c r="AO25" s="60">
        <v>2016</v>
      </c>
      <c r="AP25" s="60">
        <v>2017</v>
      </c>
      <c r="AQ25" s="60">
        <v>2018</v>
      </c>
      <c r="AR25" s="60">
        <v>2019</v>
      </c>
      <c r="AS25" s="60">
        <v>2020</v>
      </c>
      <c r="AT25" s="60">
        <v>2021</v>
      </c>
      <c r="AU25" s="60">
        <v>2022</v>
      </c>
      <c r="AV25" s="60">
        <v>2023</v>
      </c>
      <c r="AW25" s="60">
        <v>2024</v>
      </c>
      <c r="AX25" s="60">
        <v>2025</v>
      </c>
      <c r="AY25" s="60">
        <v>2026</v>
      </c>
      <c r="AZ25" s="61">
        <v>2027</v>
      </c>
      <c r="BA25" s="60"/>
      <c r="BB25" s="60">
        <v>2016</v>
      </c>
      <c r="BC25" s="60">
        <v>2017</v>
      </c>
      <c r="BD25" s="60">
        <v>2018</v>
      </c>
      <c r="BE25" s="60">
        <v>2019</v>
      </c>
      <c r="BF25" s="60">
        <v>2020</v>
      </c>
      <c r="BG25" s="60">
        <v>2021</v>
      </c>
      <c r="BH25" s="60">
        <v>2022</v>
      </c>
      <c r="BI25" s="60">
        <v>2023</v>
      </c>
      <c r="BJ25" s="60">
        <v>2024</v>
      </c>
      <c r="BK25" s="60">
        <v>2025</v>
      </c>
      <c r="BL25" s="60">
        <v>2026</v>
      </c>
      <c r="BM25" s="61">
        <v>2027</v>
      </c>
      <c r="BN25" s="60"/>
      <c r="BO25" s="63"/>
      <c r="BP25" s="63"/>
      <c r="BQ25" s="63"/>
      <c r="BR25" s="63"/>
      <c r="BS25" s="63"/>
      <c r="BT25" s="55"/>
      <c r="BU25" s="55"/>
      <c r="BV25" s="55"/>
      <c r="BW25" s="55"/>
      <c r="BX25" s="204"/>
      <c r="BY25" s="216"/>
      <c r="BZ25" s="75" t="s">
        <v>29</v>
      </c>
      <c r="CA25" s="75" t="s">
        <v>841</v>
      </c>
      <c r="CB25" s="75" t="s">
        <v>842</v>
      </c>
      <c r="CC25" s="250"/>
      <c r="CD25" s="115" t="s">
        <v>29</v>
      </c>
      <c r="CE25" s="82" t="s">
        <v>841</v>
      </c>
      <c r="CF25" s="82" t="s">
        <v>842</v>
      </c>
      <c r="CG25" s="234"/>
      <c r="CH25" s="83" t="s">
        <v>29</v>
      </c>
      <c r="CI25" s="83" t="s">
        <v>841</v>
      </c>
      <c r="CJ25" s="83" t="s">
        <v>842</v>
      </c>
      <c r="CK25" s="234"/>
      <c r="CL25" s="234"/>
      <c r="CM25" s="234"/>
      <c r="CN25" s="234"/>
      <c r="CO25" s="232"/>
      <c r="CP25" s="113" t="s">
        <v>29</v>
      </c>
      <c r="CQ25" s="84" t="s">
        <v>841</v>
      </c>
      <c r="CR25" s="84" t="s">
        <v>842</v>
      </c>
      <c r="CS25" s="256"/>
      <c r="CT25" s="111" t="s">
        <v>29</v>
      </c>
      <c r="CU25" s="192" t="s">
        <v>841</v>
      </c>
      <c r="CV25" s="192" t="s">
        <v>842</v>
      </c>
      <c r="CW25" s="2"/>
      <c r="CX25" s="2"/>
      <c r="CY25" s="2"/>
      <c r="CZ25" s="2"/>
      <c r="DA25" s="2"/>
      <c r="DB25" s="2"/>
      <c r="DC25" s="2"/>
    </row>
    <row r="26" spans="1:107" ht="36" customHeight="1" thickBot="1" x14ac:dyDescent="0.4">
      <c r="A26" s="33"/>
      <c r="B26" s="30"/>
      <c r="C26" s="58">
        <f>SUM(C27:C43)</f>
        <v>2391689.0202090144</v>
      </c>
      <c r="D26" s="58">
        <f t="shared" ref="D26:M26" si="2">SUM(D27:D43)</f>
        <v>685578.50865181535</v>
      </c>
      <c r="E26" s="58">
        <f t="shared" si="2"/>
        <v>1075820.2848955989</v>
      </c>
      <c r="F26" s="58">
        <f t="shared" si="2"/>
        <v>1777616.9180870056</v>
      </c>
      <c r="G26" s="58">
        <f t="shared" si="2"/>
        <v>-92772.51259663899</v>
      </c>
      <c r="H26" s="58">
        <f t="shared" si="2"/>
        <v>1533625.4044668749</v>
      </c>
      <c r="I26" s="58">
        <f t="shared" si="2"/>
        <v>5581725.9300965816</v>
      </c>
      <c r="J26" s="58">
        <f t="shared" si="2"/>
        <v>7449266.0500109196</v>
      </c>
      <c r="K26" s="58">
        <f t="shared" si="2"/>
        <v>4369510.3554055095</v>
      </c>
      <c r="L26" s="58">
        <f t="shared" si="2"/>
        <v>4520256.0983598232</v>
      </c>
      <c r="M26" s="38">
        <f t="shared" si="2"/>
        <v>4351578.15625</v>
      </c>
      <c r="N26" s="145"/>
      <c r="O26" s="30"/>
      <c r="P26" s="58">
        <f>SUM(P27:P43)</f>
        <v>1691098.9955067635</v>
      </c>
      <c r="Q26" s="58">
        <f t="shared" ref="Q26" si="3">SUM(Q27:Q43)</f>
        <v>732221.00734710693</v>
      </c>
      <c r="R26" s="58">
        <f t="shared" ref="R26" si="4">SUM(R27:R43)</f>
        <v>601514.50079865754</v>
      </c>
      <c r="S26" s="58">
        <f t="shared" ref="S26" si="5">SUM(S27:S43)</f>
        <v>954017.99166575074</v>
      </c>
      <c r="T26" s="58">
        <f t="shared" ref="T26" si="6">SUM(T27:T43)</f>
        <v>-78.000000030442607</v>
      </c>
      <c r="U26" s="58">
        <f t="shared" ref="U26" si="7">SUM(U27:U43)</f>
        <v>1243758.5219740868</v>
      </c>
      <c r="V26" s="58">
        <f t="shared" ref="V26" si="8">SUM(V27:V43)</f>
        <v>4253250.4945993423</v>
      </c>
      <c r="W26" s="58">
        <f t="shared" ref="W26" si="9">SUM(W27:W43)</f>
        <v>5491497.8034794331</v>
      </c>
      <c r="X26" s="58">
        <f t="shared" ref="X26" si="10">SUM(X27:X43)</f>
        <v>1688313.7412369251</v>
      </c>
      <c r="Y26" s="58">
        <f t="shared" ref="Y26" si="11">SUM(Y27:Y43)</f>
        <v>754108.0079972744</v>
      </c>
      <c r="Z26" s="38">
        <f t="shared" ref="Z26" si="12">SUM(Z27:Z43)</f>
        <v>490947</v>
      </c>
      <c r="AA26" s="57"/>
      <c r="AB26" s="30"/>
      <c r="AC26" s="58">
        <f>SUM(AC27:AC43)</f>
        <v>472106.00599646568</v>
      </c>
      <c r="AD26" s="58">
        <f t="shared" ref="AD26" si="13">SUM(AD27:AD43)</f>
        <v>-236053.00299823284</v>
      </c>
      <c r="AE26" s="58">
        <f t="shared" ref="AE26" si="14">SUM(AE27:AE43)</f>
        <v>0</v>
      </c>
      <c r="AF26" s="58">
        <f t="shared" ref="AF26" si="15">SUM(AF27:AF43)</f>
        <v>0</v>
      </c>
      <c r="AG26" s="58">
        <f t="shared" ref="AG26" si="16">SUM(AG27:AG43)</f>
        <v>0</v>
      </c>
      <c r="AH26" s="58">
        <f t="shared" ref="AH26" si="17">SUM(AH27:AH43)</f>
        <v>0</v>
      </c>
      <c r="AI26" s="58">
        <f t="shared" ref="AI26" si="18">SUM(AI27:AI43)</f>
        <v>0</v>
      </c>
      <c r="AJ26" s="58">
        <f t="shared" ref="AJ26" si="19">SUM(AJ27:AJ43)</f>
        <v>0</v>
      </c>
      <c r="AK26" s="58">
        <f t="shared" ref="AK26" si="20">SUM(AK27:AK43)</f>
        <v>2014316.0559237003</v>
      </c>
      <c r="AL26" s="58">
        <f t="shared" ref="AL26" si="21">SUM(AL27:AL43)</f>
        <v>3147736.0390126705</v>
      </c>
      <c r="AM26" s="38">
        <f t="shared" ref="AM26" si="22">SUM(AM27:AM43)</f>
        <v>3148205.21875</v>
      </c>
      <c r="AN26" s="57"/>
      <c r="AO26" s="30"/>
      <c r="AP26" s="58">
        <f>SUM(AP27:AP43)</f>
        <v>223057.13640525937</v>
      </c>
      <c r="AQ26" s="58">
        <f t="shared" ref="AQ26" si="23">SUM(AQ27:AQ43)</f>
        <v>184867.84026026726</v>
      </c>
      <c r="AR26" s="58">
        <f t="shared" ref="AR26" si="24">SUM(AR27:AR43)</f>
        <v>100283.64812023938</v>
      </c>
      <c r="AS26" s="58">
        <f t="shared" ref="AS26" si="25">SUM(AS27:AS43)</f>
        <v>528614.19878900051</v>
      </c>
      <c r="AT26" s="58">
        <f t="shared" ref="AT26" si="26">SUM(AT27:AT43)</f>
        <v>5834.0199220765498</v>
      </c>
      <c r="AU26" s="58">
        <f t="shared" ref="AU26" si="27">SUM(AU27:AU43)</f>
        <v>325300.21341517568</v>
      </c>
      <c r="AV26" s="58">
        <f t="shared" ref="AV26" si="28">SUM(AV27:AV43)</f>
        <v>1031490.5848354101</v>
      </c>
      <c r="AW26" s="58">
        <f t="shared" ref="AW26" si="29">SUM(AW27:AW43)</f>
        <v>704058.23644250631</v>
      </c>
      <c r="AX26" s="58">
        <f t="shared" ref="AX26" si="30">SUM(AX27:AX43)</f>
        <v>559431.84811621904</v>
      </c>
      <c r="AY26" s="58">
        <f t="shared" ref="AY26" si="31">SUM(AY27:AY43)</f>
        <v>224121.00015208125</v>
      </c>
      <c r="AZ26" s="38">
        <f t="shared" ref="AZ26" si="32">SUM(AZ27:AZ43)</f>
        <v>428621</v>
      </c>
      <c r="BA26" s="30"/>
      <c r="BB26" s="30"/>
      <c r="BC26" s="58">
        <f>SUM(BC27:BC43)</f>
        <v>5426.9172251224518</v>
      </c>
      <c r="BD26" s="58">
        <f t="shared" ref="BD26" si="33">SUM(BD27:BD43)</f>
        <v>4542.6605502143502</v>
      </c>
      <c r="BE26" s="58">
        <f t="shared" ref="BE26" si="34">SUM(BE27:BE43)</f>
        <v>374022.14086614549</v>
      </c>
      <c r="BF26" s="58">
        <f t="shared" ref="BF26" si="35">SUM(BF27:BF43)</f>
        <v>294984.76209118962</v>
      </c>
      <c r="BG26" s="58">
        <f t="shared" ref="BG26" si="36">SUM(BG27:BG43)</f>
        <v>-98528.533242642879</v>
      </c>
      <c r="BH26" s="58">
        <f t="shared" ref="BH26" si="37">SUM(BH27:BH43)</f>
        <v>-35433.297394774854</v>
      </c>
      <c r="BI26" s="58">
        <f t="shared" ref="BI26" si="38">SUM(BI27:BI43)</f>
        <v>296984.81317609549</v>
      </c>
      <c r="BJ26" s="58">
        <f t="shared" ref="BJ26" si="39">SUM(BJ27:BJ43)</f>
        <v>1253710.008226335</v>
      </c>
      <c r="BK26" s="58">
        <f t="shared" ref="BK26" si="40">SUM(BK27:BK43)</f>
        <v>107448.69336485863</v>
      </c>
      <c r="BL26" s="58">
        <f t="shared" ref="BL26" si="41">SUM(BL27:BL43)</f>
        <v>394290.99718108773</v>
      </c>
      <c r="BM26" s="38">
        <f t="shared" ref="BM26" si="42">SUM(BM27:BM43)</f>
        <v>283805</v>
      </c>
      <c r="BN26" s="30"/>
      <c r="BO26" s="32"/>
      <c r="BP26" s="32"/>
      <c r="BQ26" s="32"/>
      <c r="BR26" s="32"/>
      <c r="BS26" s="32"/>
      <c r="BT26" s="55"/>
      <c r="BU26" s="55"/>
      <c r="BV26" s="55"/>
      <c r="BW26" s="55"/>
      <c r="BX26" s="146" t="str">
        <f>CONCATENATE("State House District #",BR20)</f>
        <v>State House District #17</v>
      </c>
      <c r="BY26" s="147"/>
      <c r="BZ26" s="148">
        <f>SUM(BZ27:BZ43)</f>
        <v>143188356</v>
      </c>
      <c r="CA26" s="148">
        <f>SUM(CA27:CA43)</f>
        <v>4351578.15625</v>
      </c>
      <c r="CB26" s="149">
        <f>100*(BZ26-(BZ26-CA26))/(BZ26-CA26)</f>
        <v>3.1343122649730195</v>
      </c>
      <c r="CC26" s="147"/>
      <c r="CD26" s="193">
        <f>SUM(CD27:CD43)</f>
        <v>108540877</v>
      </c>
      <c r="CE26" s="193">
        <f>SUM(CE27:CE43)</f>
        <v>490947</v>
      </c>
      <c r="CF26" s="194">
        <f>100*(CD26-(CD26-CE26))/(CD26-CE26)</f>
        <v>0.45437049334506741</v>
      </c>
      <c r="CG26" s="147"/>
      <c r="CH26" s="195">
        <f>SUM(CH27:CH43)</f>
        <v>11660704.409999998</v>
      </c>
      <c r="CI26" s="195">
        <f>SUM(CI27:CI43)</f>
        <v>3148205.21875</v>
      </c>
      <c r="CJ26" s="196">
        <f>100*(CH26-(CH26-CI26))/(CH26-CI26)</f>
        <v>36.983324732483283</v>
      </c>
      <c r="CK26" s="195">
        <f>SUM(CK27:CK43)</f>
        <v>0</v>
      </c>
      <c r="CL26" s="195">
        <f>SUM(CL27:CL43)</f>
        <v>200000</v>
      </c>
      <c r="CM26" s="195">
        <f>SUM(CM27:CM43)</f>
        <v>7910257.28125</v>
      </c>
      <c r="CN26" s="195">
        <f>SUM(CN27:CN43)</f>
        <v>19074142.84375</v>
      </c>
      <c r="CO26" s="147"/>
      <c r="CP26" s="152">
        <f>SUM(CP27:CP43)</f>
        <v>17489584</v>
      </c>
      <c r="CQ26" s="152">
        <f>SUM(CQ27:CQ43)</f>
        <v>428621</v>
      </c>
      <c r="CR26" s="153">
        <f>100*(CP26-(CP26-CQ26))/(CP26-CQ26)</f>
        <v>2.5122907774901102</v>
      </c>
      <c r="CS26" s="147"/>
      <c r="CT26" s="150">
        <f>SUM(CT27:CT43)</f>
        <v>5497191</v>
      </c>
      <c r="CU26" s="150">
        <f>SUM(CU27:CU43)</f>
        <v>283805</v>
      </c>
      <c r="CV26" s="151">
        <f>IF(CU26=0,0,100*(CT26-(CT26-CU26))/(CT26-CU26))</f>
        <v>5.4437749286164498</v>
      </c>
      <c r="CW26" s="2"/>
      <c r="CX26" s="2"/>
      <c r="CY26" s="2"/>
      <c r="CZ26" s="2"/>
      <c r="DA26" s="2"/>
      <c r="DB26" s="2"/>
      <c r="DC26" s="2"/>
    </row>
    <row r="27" spans="1:107" ht="36" customHeight="1" x14ac:dyDescent="0.35">
      <c r="A27" s="30">
        <f>VLOOKUP($BS27,'LIST SD CTC BY AUN'!$A$2:$E$45000,2,FALSE)</f>
        <v>6</v>
      </c>
      <c r="B27" s="30"/>
      <c r="C27" s="58">
        <f>IF($BR27=1,VLOOKUP(C$20*10000+$A27,'DATA - FAD'!$A$2:$AAA$45000,C$3,FALSE)*1000000,0)</f>
        <v>114427.07479000092</v>
      </c>
      <c r="D27" s="58">
        <f>IF($BR27=1,VLOOKUP(D$20*10000+$A27,'DATA - FAD'!$A$2:$AAA$45000,D$3,FALSE)*1000000,0)</f>
        <v>38979.299366474152</v>
      </c>
      <c r="E27" s="58">
        <f>IF($BR27=1,VLOOKUP(E$20*10000+$A27,'DATA - FAD'!$A$2:$AAA$45000,E$3,FALSE)*1000000,0)</f>
        <v>11397.800408303738</v>
      </c>
      <c r="F27" s="58">
        <f>IF($BR27=1,VLOOKUP(F$20*10000+$A27,'DATA - FAD'!$A$2:$AAA$45000,F$3,FALSE)*1000000,0)</f>
        <v>43014.168739318848</v>
      </c>
      <c r="G27" s="58">
        <f>IF($BR27=1,VLOOKUP(G$20*10000+$A27,'DATA - FAD'!$A$2:$AAA$45000,G$3,FALSE)*1000000,0)</f>
        <v>-18.380000256001949</v>
      </c>
      <c r="H27" s="58">
        <f>IF($BR27=1,VLOOKUP(H$20*10000+$A27,'DATA - FAD'!$A$2:$AAA$45000,H$3,FALSE)*1000000,0)</f>
        <v>73648.840188980103</v>
      </c>
      <c r="I27" s="58">
        <f>IF($BR27=1,VLOOKUP(I$20*10000+$A27,'DATA - FAD'!$A$2:$AAA$45000,I$3,FALSE)*1000000,0)</f>
        <v>167786.41939163208</v>
      </c>
      <c r="J27" s="58">
        <f>IF($BR27=1,VLOOKUP(J$20*10000+$A27,'DATA - FAD'!$A$2:$AAA$45000,J$3,FALSE)*1000000,0)</f>
        <v>165567.51728057861</v>
      </c>
      <c r="K27" s="58">
        <f>IF($BR27=1,VLOOKUP(K$20*10000+$A27,'DATA - FAD'!$A$2:$AAA$45000,K$3,FALSE)*1000000,0)</f>
        <v>96958.234906196594</v>
      </c>
      <c r="L27" s="58">
        <f>IF($BR27=1,VLOOKUP(L$20*10000+$A27,'DATA - FAD'!$A$2:$AAA$45000,L$3,FALSE)*1000000,0)</f>
        <v>86135.998368263245</v>
      </c>
      <c r="M27" s="38">
        <f>IF($BR27=1,VLOOKUP($BS27,data!$A$2:$AAA$45000,M$3,FALSE),"")</f>
        <v>90114</v>
      </c>
      <c r="N27" s="30"/>
      <c r="O27" s="58"/>
      <c r="P27" s="58">
        <f>IF($BR27=1,VLOOKUP(P$20*10000+$A27,'DATA - FAD'!$A$2:$AAA$45000,P$3,FALSE)*1000000,0)</f>
        <v>56467.000395059586</v>
      </c>
      <c r="Q27" s="58">
        <f>IF($BR27=1,VLOOKUP(Q$20*10000+$A27,'DATA - FAD'!$A$2:$AAA$45000,Q$3,FALSE)*1000000,0)</f>
        <v>62180.500477552414</v>
      </c>
      <c r="R27" s="58">
        <f>IF($BR27=1,VLOOKUP(R$20*10000+$A27,'DATA - FAD'!$A$2:$AAA$45000,R$3,FALSE)*1000000,0)</f>
        <v>8248.000405728817</v>
      </c>
      <c r="S27" s="58">
        <f>IF($BR27=1,VLOOKUP(S$20*10000+$A27,'DATA - FAD'!$A$2:$AAA$45000,S$3,FALSE)*1000000,0)</f>
        <v>29776.999726891518</v>
      </c>
      <c r="T27" s="58">
        <f>IF($BR27=1,VLOOKUP(T$20*10000+$A27,'DATA - FAD'!$A$2:$AAA$45000,T$3,FALSE)*1000000,0)</f>
        <v>-1.9999999949504854</v>
      </c>
      <c r="U27" s="58">
        <f>IF($BR27=1,VLOOKUP(U$20*10000+$A27,'DATA - FAD'!$A$2:$AAA$45000,U$3,FALSE)*1000000,0)</f>
        <v>51343.001425266266</v>
      </c>
      <c r="V27" s="58">
        <f>IF($BR27=1,VLOOKUP(V$20*10000+$A27,'DATA - FAD'!$A$2:$AAA$45000,V$3,FALSE)*1000000,0)</f>
        <v>135502.50232219696</v>
      </c>
      <c r="W27" s="58">
        <f>IF($BR27=1,VLOOKUP(W$20*10000+$A27,'DATA - FAD'!$A$2:$AAA$45000,W$3,FALSE)*1000000,0)</f>
        <v>138759.49382781982</v>
      </c>
      <c r="X27" s="58">
        <f>IF($BR27=1,VLOOKUP(X$20*10000+$A27,'DATA - FAD'!$A$2:$AAA$45000,X$3,FALSE)*1000000,0)</f>
        <v>59804.998338222504</v>
      </c>
      <c r="Y27" s="58">
        <f>IF($BR27=1,VLOOKUP(Y$20*10000+$A27,'DATA - FAD'!$A$2:$AAA$45000,Y$3,FALSE)*1000000,0)</f>
        <v>25281.000882387161</v>
      </c>
      <c r="Z27" s="38">
        <f>IF($BR27=1,VLOOKUP($BS27,data!$A$2:$AAA$45000,Z$3,FALSE),"")</f>
        <v>20831</v>
      </c>
      <c r="AA27" s="30"/>
      <c r="AB27" s="30"/>
      <c r="AC27" s="58">
        <f>IF($BR27=1,VLOOKUP(AC$20*10000+$A27,'DATA - FAD'!$A$2:$AAA$45000,AC$3,FALSE)*1000000,0)</f>
        <v>42082.000523805618</v>
      </c>
      <c r="AD27" s="58">
        <f>IF($BR27=1,VLOOKUP(AD$20*10000+$A27,'DATA - FAD'!$A$2:$AAA$45000,AD$3,FALSE)*1000000,0)</f>
        <v>-21041.000261902809</v>
      </c>
      <c r="AE27" s="58">
        <f>IF($BR27=1,VLOOKUP(AE$20*10000+$A27,'DATA - FAD'!$A$2:$AAA$45000,AE$3,FALSE)*1000000,0)</f>
        <v>0</v>
      </c>
      <c r="AF27" s="58">
        <f>IF($BR27=1,VLOOKUP(AF$20*10000+$A27,'DATA - FAD'!$A$2:$AAA$45000,AF$3,FALSE)*1000000,0)</f>
        <v>0</v>
      </c>
      <c r="AG27" s="58">
        <f>IF($BR27=1,VLOOKUP(AG$20*10000+$A27,'DATA - FAD'!$A$2:$AAA$45000,AG$3,FALSE)*1000000,0)</f>
        <v>0</v>
      </c>
      <c r="AH27" s="58">
        <f>IF($BR27=1,VLOOKUP(AH$20*10000+$A27,'DATA - FAD'!$A$2:$AAA$45000,AH$3,FALSE)*1000000,0)</f>
        <v>0</v>
      </c>
      <c r="AI27" s="58">
        <f>IF($BR27=1,VLOOKUP(AI$20*10000+$A27,'DATA - FAD'!$A$2:$AAA$45000,AI$3,FALSE)*1000000,0)</f>
        <v>0</v>
      </c>
      <c r="AJ27" s="58">
        <f>IF($BR27=1,VLOOKUP(AJ$20*10000+$A27,'DATA - FAD'!$A$2:$AAA$45000,AJ$3,FALSE)*1000000,0)</f>
        <v>0</v>
      </c>
      <c r="AK27" s="58">
        <f>IF($BR27=1,VLOOKUP(AK$20*10000+$A27,'DATA - FAD'!$A$2:$AAA$45000,AK$3,FALSE)*1000000,0)</f>
        <v>0</v>
      </c>
      <c r="AL27" s="58">
        <f>IF($BR27=1,VLOOKUP(AL$20*10000+$A27,'DATA - FAD'!$A$2:$AAA$45000,AL$3,FALSE)*1000000,0)</f>
        <v>50000.00074505806</v>
      </c>
      <c r="AM27" s="38">
        <f>IF($BR27=1,VLOOKUP($BS27,data!$A$2:$AAA$45000,AM$3,FALSE),"")</f>
        <v>50000</v>
      </c>
      <c r="AN27" s="30"/>
      <c r="AO27" s="30"/>
      <c r="AP27" s="58">
        <f>IF($BR27=1,VLOOKUP(AP$20*10000+$A27,'DATA - FAD'!$A$2:$AAA$45000,AP$3,FALSE)*1000000,0)</f>
        <v>15878.070145845413</v>
      </c>
      <c r="AQ27" s="58">
        <f>IF($BR27=1,VLOOKUP(AQ$20*10000+$A27,'DATA - FAD'!$A$2:$AAA$45000,AQ$3,FALSE)*1000000,0)</f>
        <v>-2160.1999178528786</v>
      </c>
      <c r="AR27" s="58">
        <f>IF($BR27=1,VLOOKUP(AR$20*10000+$A27,'DATA - FAD'!$A$2:$AAA$45000,AR$3,FALSE)*1000000,0)</f>
        <v>3149.8000025749207</v>
      </c>
      <c r="AS27" s="58">
        <f>IF($BR27=1,VLOOKUP(AS$20*10000+$A27,'DATA - FAD'!$A$2:$AAA$45000,AS$3,FALSE)*1000000,0)</f>
        <v>13237.169943749905</v>
      </c>
      <c r="AT27" s="58">
        <f>IF($BR27=1,VLOOKUP(AT$20*10000+$A27,'DATA - FAD'!$A$2:$AAA$45000,AT$3,FALSE)*1000000,0)</f>
        <v>-16.379999578930438</v>
      </c>
      <c r="AU27" s="58">
        <f>IF($BR27=1,VLOOKUP(AU$20*10000+$A27,'DATA - FAD'!$A$2:$AAA$45000,AU$3,FALSE)*1000000,0)</f>
        <v>22305.840626358986</v>
      </c>
      <c r="AV27" s="58">
        <f>IF($BR27=1,VLOOKUP(AV$20*10000+$A27,'DATA - FAD'!$A$2:$AAA$45000,AV$3,FALSE)*1000000,0)</f>
        <v>32283.920794725418</v>
      </c>
      <c r="AW27" s="58">
        <f>IF($BR27=1,VLOOKUP(AW$20*10000+$A27,'DATA - FAD'!$A$2:$AAA$45000,AW$3,FALSE)*1000000,0)</f>
        <v>26808.030903339386</v>
      </c>
      <c r="AX27" s="58">
        <f>IF($BR27=1,VLOOKUP(AX$20*10000+$A27,'DATA - FAD'!$A$2:$AAA$45000,AX$3,FALSE)*1000000,0)</f>
        <v>37153.240293264389</v>
      </c>
      <c r="AY27" s="58">
        <f>IF($BR27=1,VLOOKUP(AY$20*10000+$A27,'DATA - FAD'!$A$2:$AAA$45000,AY$3,FALSE)*1000000,0)</f>
        <v>10854.999534785748</v>
      </c>
      <c r="AZ27" s="38">
        <f>IF($BR27=1,VLOOKUP($BS27,data!$A$2:$AAA$45000,AZ$3,FALSE),"")</f>
        <v>19283</v>
      </c>
      <c r="BA27" s="58"/>
      <c r="BB27" s="58"/>
      <c r="BC27" s="58">
        <f>IF($BR27=1,VLOOKUP(BC$20*10000+$A27,'DATA - FAD'!$A$2:$AAA$45000,BC$3,FALSE)*1000000,0)</f>
        <v>0</v>
      </c>
      <c r="BD27" s="58">
        <f>IF($BR27=1,VLOOKUP(BD$20*10000+$A27,'DATA - FAD'!$A$2:$AAA$45000,BD$3,FALSE)*1000000,0)</f>
        <v>0</v>
      </c>
      <c r="BE27" s="58">
        <f>IF($BR27=1,VLOOKUP(BE$20*10000+$A27,'DATA - FAD'!$A$2:$AAA$45000,BE$3,FALSE)*1000000,0)</f>
        <v>0</v>
      </c>
      <c r="BF27" s="58">
        <f>IF($BR27=1,VLOOKUP(BF$20*10000+$A27,'DATA - FAD'!$A$2:$AAA$45000,BF$3,FALSE)*1000000,0)</f>
        <v>0</v>
      </c>
      <c r="BG27" s="58">
        <f>IF($BR27=1,VLOOKUP(BG$20*10000+$A27,'DATA - FAD'!$A$2:$AAA$45000,BG$3,FALSE)*1000000,0)</f>
        <v>0</v>
      </c>
      <c r="BH27" s="58">
        <f>IF($BR27=1,VLOOKUP(BH$20*10000+$A27,'DATA - FAD'!$A$2:$AAA$45000,BH$3,FALSE)*1000000,0)</f>
        <v>0</v>
      </c>
      <c r="BI27" s="58">
        <f>IF($BR27=1,VLOOKUP(BI$20*10000+$A27,'DATA - FAD'!$A$2:$AAA$45000,BI$3,FALSE)*1000000,0)</f>
        <v>0</v>
      </c>
      <c r="BJ27" s="58">
        <f>IF($BR27=1,VLOOKUP(BJ$20*10000+$A27,'DATA - FAD'!$A$2:$AAA$45000,BJ$3,FALSE)*1000000,0)</f>
        <v>0</v>
      </c>
      <c r="BK27" s="58">
        <f>IF($BR27=1,VLOOKUP(BK$20*10000+$A27,'DATA - FAD'!$A$2:$AAA$45000,BK$3,FALSE)*1000000,0)</f>
        <v>0</v>
      </c>
      <c r="BL27" s="58">
        <f>IF($BR27=1,VLOOKUP(BL$20*10000+$A27,'DATA - FAD'!$A$2:$AAA$45000,BL$3,FALSE)*1000000,0)</f>
        <v>0</v>
      </c>
      <c r="BM27" s="38">
        <f>IF($BR27=1,VLOOKUP($BS27,data!$A$2:$AAA$45000,BM$3,FALSE),"")</f>
        <v>0</v>
      </c>
      <c r="BN27" s="58"/>
      <c r="BO27" s="32" t="s">
        <v>843</v>
      </c>
      <c r="BP27" s="32">
        <f>VLOOKUP(BO27,KEY!$W$2:$X$1000,2,FALSE)</f>
        <v>3</v>
      </c>
      <c r="BQ27" s="32">
        <v>1</v>
      </c>
      <c r="BR27" s="32">
        <f>IF($BQ$20-BQ27&gt;=0,1,0)</f>
        <v>1</v>
      </c>
      <c r="BS27" s="56">
        <f>IF($BR27=1,VLOOKUP($BR$20,'CROSSWALK House to AUN'!$A$2:$AA$20000,$BP27,FALSE),"")</f>
        <v>106160303</v>
      </c>
      <c r="BT27" s="55"/>
      <c r="BU27" s="55"/>
      <c r="BV27" s="55"/>
      <c r="BW27" s="55"/>
      <c r="BX27" s="31" t="str">
        <f>IF($BR27=1,VLOOKUP($BS27,data!$A$2:$AAA$45000,BX$3,FALSE),"")</f>
        <v>Allegheny-Clarion Valley SD</v>
      </c>
      <c r="BY27" s="2"/>
      <c r="BZ27" s="4">
        <f>IF($BR27=1,VLOOKUP($BS27,data!$A$2:$AAA$45000,BZ$3,FALSE),"")</f>
        <v>7460885</v>
      </c>
      <c r="CA27" s="4">
        <f>IF($BR27=1,VLOOKUP($BS27,data!$A$2:$AAA$45000,CA$3,FALSE),"")</f>
        <v>90114</v>
      </c>
      <c r="CB27" s="79">
        <f>IF($BR27=1,VLOOKUP($BS27,data!$A$2:$AAA$45000,CB$3,FALSE),"")</f>
        <v>1.2225857973098755</v>
      </c>
      <c r="CC27" s="2"/>
      <c r="CD27" s="25">
        <f>IF($BR27=1,VLOOKUP($BS27,data!$A$2:$AAA$45000,CD$3,FALSE),"")</f>
        <v>6373378</v>
      </c>
      <c r="CE27" s="25">
        <f>IF($BR27=1,VLOOKUP($BS27,data!$A$2:$AAA$45000,CE$3,FALSE),"")</f>
        <v>20831</v>
      </c>
      <c r="CF27" s="68">
        <f>IF($BR27=1,VLOOKUP($BS27,data!$A$2:$AAA$45000,CF$3,FALSE),"")</f>
        <v>0.3279157280921936</v>
      </c>
      <c r="CG27" s="2"/>
      <c r="CH27" s="26">
        <f>IF($BR27=1,VLOOKUP($BS27,data!$A$2:$AAA$45000,CH$3,FALSE),"")</f>
        <v>251489</v>
      </c>
      <c r="CI27" s="26">
        <f>IF($BR27=1,VLOOKUP($BS27,data!$A$2:$AAA$45000,CI$3,FALSE),"")</f>
        <v>50000</v>
      </c>
      <c r="CJ27" s="27">
        <f>IF($BR27=1,VLOOKUP($BS27,data!$A$2:$AAA$45000,CJ$3,FALSE),"")</f>
        <v>24.815250396728516</v>
      </c>
      <c r="CK27" s="26">
        <f>IF($BR27=1,VLOOKUP($BS27,data!$A$2:$AAA$45000,CK$3,FALSE),"")</f>
        <v>0</v>
      </c>
      <c r="CL27" s="26">
        <f>IF($BR27=1,VLOOKUP($BS27,data!$A$2:$AAA$45000,CL$3,FALSE),"")</f>
        <v>50000</v>
      </c>
      <c r="CM27" s="26">
        <f>IF($BR27=1,VLOOKUP($BS27,data!$A$2:$AAA$45000,CM$3,FALSE),"")</f>
        <v>0</v>
      </c>
      <c r="CN27" s="26">
        <f>IF($BR27=1,VLOOKUP($BS27,data!$A$2:$AAA$45000,CN$3,FALSE),"")</f>
        <v>0</v>
      </c>
      <c r="CO27" s="2"/>
      <c r="CP27" s="35">
        <f>IF($BR27=1,VLOOKUP($BS27,data!$A$2:$AAA$45000,CP$3,FALSE),"")</f>
        <v>836018</v>
      </c>
      <c r="CQ27" s="35">
        <f>IF($BR27=1,VLOOKUP($BS27,data!$A$2:$AAA$45000,CQ$3,FALSE),"")</f>
        <v>19283</v>
      </c>
      <c r="CR27" s="36">
        <f>IF($BR27=1,VLOOKUP($BS27,data!$A$2:$AAA$45000,CR$3,FALSE),"")</f>
        <v>2.4</v>
      </c>
      <c r="CS27" s="2"/>
      <c r="CT27" s="71">
        <f>IF($BR27=1,VLOOKUP($BS27,data!$A$2:$AAA$45000,CT$3,FALSE),"")</f>
        <v>0</v>
      </c>
      <c r="CU27" s="71">
        <f>IF($BR27=1,VLOOKUP($BS27,data!$A$2:$AAA$45000,CU$3,FALSE),"")</f>
        <v>0</v>
      </c>
      <c r="CV27" s="70">
        <f>IF($BR27=1,VLOOKUP($BS27,data!$A$2:$AAA$45000,CV$3,FALSE),"")</f>
        <v>0</v>
      </c>
      <c r="CW27" s="2"/>
      <c r="CX27" s="2"/>
      <c r="CY27" s="2"/>
      <c r="CZ27" s="2"/>
      <c r="DA27" s="2"/>
      <c r="DB27" s="2"/>
      <c r="DC27" s="2"/>
    </row>
    <row r="28" spans="1:107" ht="36" customHeight="1" x14ac:dyDescent="0.35">
      <c r="A28" s="30">
        <f>VLOOKUP($BS28,'LIST SD CTC BY AUN'!$A$2:$E$45000,2,FALSE)</f>
        <v>94</v>
      </c>
      <c r="B28" s="30"/>
      <c r="C28" s="58">
        <f>IF($BR28=1,VLOOKUP(C$20*10000+$A28,'DATA - FAD'!$A$2:$AAA$45000,C$3,FALSE)*1000000,0)</f>
        <v>46958.759427070618</v>
      </c>
      <c r="D28" s="58">
        <f>IF($BR28=1,VLOOKUP(D$20*10000+$A28,'DATA - FAD'!$A$2:$AAA$45000,D$3,FALSE)*1000000,0)</f>
        <v>34871.730953454971</v>
      </c>
      <c r="E28" s="58">
        <f>IF($BR28=1,VLOOKUP(E$20*10000+$A28,'DATA - FAD'!$A$2:$AAA$45000,E$3,FALSE)*1000000,0)</f>
        <v>21179.419010877609</v>
      </c>
      <c r="F28" s="58">
        <f>IF($BR28=1,VLOOKUP(F$20*10000+$A28,'DATA - FAD'!$A$2:$AAA$45000,F$3,FALSE)*1000000,0)</f>
        <v>28970.740735530853</v>
      </c>
      <c r="G28" s="58">
        <f>IF($BR28=1,VLOOKUP(G$20*10000+$A28,'DATA - FAD'!$A$2:$AAA$45000,G$3,FALSE)*1000000,0)</f>
        <v>-15.999999959603883</v>
      </c>
      <c r="H28" s="58">
        <f>IF($BR28=1,VLOOKUP(H$20*10000+$A28,'DATA - FAD'!$A$2:$AAA$45000,H$3,FALSE)*1000000,0)</f>
        <v>72675.995528697968</v>
      </c>
      <c r="I28" s="58">
        <f>IF($BR28=1,VLOOKUP(I$20*10000+$A28,'DATA - FAD'!$A$2:$AAA$45000,I$3,FALSE)*1000000,0)</f>
        <v>174839.00487422943</v>
      </c>
      <c r="J28" s="58">
        <f>IF($BR28=1,VLOOKUP(J$20*10000+$A28,'DATA - FAD'!$A$2:$AAA$45000,J$3,FALSE)*1000000,0)</f>
        <v>60180.570930242538</v>
      </c>
      <c r="K28" s="58">
        <f>IF($BR28=1,VLOOKUP(K$20*10000+$A28,'DATA - FAD'!$A$2:$AAA$45000,K$3,FALSE)*1000000,0)</f>
        <v>60647.431761026382</v>
      </c>
      <c r="L28" s="58">
        <f>IF($BR28=1,VLOOKUP(L$20*10000+$A28,'DATA - FAD'!$A$2:$AAA$45000,L$3,FALSE)*1000000,0)</f>
        <v>74456.997215747833</v>
      </c>
      <c r="M28" s="38">
        <f>IF($BR28=1,VLOOKUP($BS28,data!$A$2:$AAA$45000,M$3,FALSE),"")</f>
        <v>77293</v>
      </c>
      <c r="N28" s="30"/>
      <c r="O28" s="33"/>
      <c r="P28" s="58">
        <f>IF($BR28=1,VLOOKUP(P$20*10000+$A28,'DATA - FAD'!$A$2:$AAA$45000,P$3,FALSE)*1000000,0)</f>
        <v>43988.998979330063</v>
      </c>
      <c r="Q28" s="58">
        <f>IF($BR28=1,VLOOKUP(Q$20*10000+$A28,'DATA - FAD'!$A$2:$AAA$45000,Q$3,FALSE)*1000000,0)</f>
        <v>27414.999902248383</v>
      </c>
      <c r="R28" s="58">
        <f>IF($BR28=1,VLOOKUP(R$20*10000+$A28,'DATA - FAD'!$A$2:$AAA$45000,R$3,FALSE)*1000000,0)</f>
        <v>19736.999645829201</v>
      </c>
      <c r="S28" s="58">
        <f>IF($BR28=1,VLOOKUP(S$20*10000+$A28,'DATA - FAD'!$A$2:$AAA$45000,S$3,FALSE)*1000000,0)</f>
        <v>18409.000709652901</v>
      </c>
      <c r="T28" s="58">
        <f>IF($BR28=1,VLOOKUP(T$20*10000+$A28,'DATA - FAD'!$A$2:$AAA$45000,T$3,FALSE)*1000000,0)</f>
        <v>-3.0000001061125658</v>
      </c>
      <c r="U28" s="58">
        <f>IF($BR28=1,VLOOKUP(U$20*10000+$A28,'DATA - FAD'!$A$2:$AAA$45000,U$3,FALSE)*1000000,0)</f>
        <v>73680.996894836426</v>
      </c>
      <c r="V28" s="58">
        <f>IF($BR28=1,VLOOKUP(V$20*10000+$A28,'DATA - FAD'!$A$2:$AAA$45000,V$3,FALSE)*1000000,0)</f>
        <v>144979.00009155273</v>
      </c>
      <c r="W28" s="58">
        <f>IF($BR28=1,VLOOKUP(W$20*10000+$A28,'DATA - FAD'!$A$2:$AAA$45000,W$3,FALSE)*1000000,0)</f>
        <v>51766.250282526016</v>
      </c>
      <c r="X28" s="58">
        <f>IF($BR28=1,VLOOKUP(X$20*10000+$A28,'DATA - FAD'!$A$2:$AAA$45000,X$3,FALSE)*1000000,0)</f>
        <v>46382.751315832138</v>
      </c>
      <c r="Y28" s="58">
        <f>IF($BR28=1,VLOOKUP(Y$20*10000+$A28,'DATA - FAD'!$A$2:$AAA$45000,Y$3,FALSE)*1000000,0)</f>
        <v>19011.000171303749</v>
      </c>
      <c r="Z28" s="38">
        <f>IF($BR28=1,VLOOKUP($BS28,data!$A$2:$AAA$45000,Z$3,FALSE),"")</f>
        <v>14456</v>
      </c>
      <c r="AA28" s="30"/>
      <c r="AB28" s="30"/>
      <c r="AC28" s="58">
        <f>IF($BR28=1,VLOOKUP(AC$20*10000+$A28,'DATA - FAD'!$A$2:$AAA$45000,AC$3,FALSE)*1000000,0)</f>
        <v>0</v>
      </c>
      <c r="AD28" s="58">
        <f>IF($BR28=1,VLOOKUP(AD$20*10000+$A28,'DATA - FAD'!$A$2:$AAA$45000,AD$3,FALSE)*1000000,0)</f>
        <v>0</v>
      </c>
      <c r="AE28" s="58">
        <f>IF($BR28=1,VLOOKUP(AE$20*10000+$A28,'DATA - FAD'!$A$2:$AAA$45000,AE$3,FALSE)*1000000,0)</f>
        <v>0</v>
      </c>
      <c r="AF28" s="58">
        <f>IF($BR28=1,VLOOKUP(AF$20*10000+$A28,'DATA - FAD'!$A$2:$AAA$45000,AF$3,FALSE)*1000000,0)</f>
        <v>0</v>
      </c>
      <c r="AG28" s="58">
        <f>IF($BR28=1,VLOOKUP(AG$20*10000+$A28,'DATA - FAD'!$A$2:$AAA$45000,AG$3,FALSE)*1000000,0)</f>
        <v>0</v>
      </c>
      <c r="AH28" s="58">
        <f>IF($BR28=1,VLOOKUP(AH$20*10000+$A28,'DATA - FAD'!$A$2:$AAA$45000,AH$3,FALSE)*1000000,0)</f>
        <v>0</v>
      </c>
      <c r="AI28" s="58">
        <f>IF($BR28=1,VLOOKUP(AI$20*10000+$A28,'DATA - FAD'!$A$2:$AAA$45000,AI$3,FALSE)*1000000,0)</f>
        <v>0</v>
      </c>
      <c r="AJ28" s="58">
        <f>IF($BR28=1,VLOOKUP(AJ$20*10000+$A28,'DATA - FAD'!$A$2:$AAA$45000,AJ$3,FALSE)*1000000,0)</f>
        <v>0</v>
      </c>
      <c r="AK28" s="58">
        <f>IF($BR28=1,VLOOKUP(AK$20*10000+$A28,'DATA - FAD'!$A$2:$AAA$45000,AK$3,FALSE)*1000000,0)</f>
        <v>0</v>
      </c>
      <c r="AL28" s="58">
        <f>IF($BR28=1,VLOOKUP(AL$20*10000+$A28,'DATA - FAD'!$A$2:$AAA$45000,AL$3,FALSE)*1000000,0)</f>
        <v>50000.00074505806</v>
      </c>
      <c r="AM28" s="38">
        <f>IF($BR28=1,VLOOKUP($BS28,data!$A$2:$AAA$45000,AM$3,FALSE),"")</f>
        <v>50000</v>
      </c>
      <c r="AN28" s="30"/>
      <c r="AO28" s="30"/>
      <c r="AP28" s="58">
        <f>IF($BR28=1,VLOOKUP(AP$20*10000+$A28,'DATA - FAD'!$A$2:$AAA$45000,AP$3,FALSE)*1000000,0)</f>
        <v>2969.7599820792675</v>
      </c>
      <c r="AQ28" s="58">
        <f>IF($BR28=1,VLOOKUP(AQ$20*10000+$A28,'DATA - FAD'!$A$2:$AAA$45000,AQ$3,FALSE)*1000000,0)</f>
        <v>7456.7301198840141</v>
      </c>
      <c r="AR28" s="58">
        <f>IF($BR28=1,VLOOKUP(AR$20*10000+$A28,'DATA - FAD'!$A$2:$AAA$45000,AR$3,FALSE)*1000000,0)</f>
        <v>1442.4199471250176</v>
      </c>
      <c r="AS28" s="58">
        <f>IF($BR28=1,VLOOKUP(AS$20*10000+$A28,'DATA - FAD'!$A$2:$AAA$45000,AS$3,FALSE)*1000000,0)</f>
        <v>10561.740025877953</v>
      </c>
      <c r="AT28" s="58">
        <f>IF($BR28=1,VLOOKUP(AT$20*10000+$A28,'DATA - FAD'!$A$2:$AAA$45000,AT$3,FALSE)*1000000,0)</f>
        <v>-12.999999853491317</v>
      </c>
      <c r="AU28" s="58">
        <f>IF($BR28=1,VLOOKUP(AU$20*10000+$A28,'DATA - FAD'!$A$2:$AAA$45000,AU$3,FALSE)*1000000,0)</f>
        <v>-1004.9999691545963</v>
      </c>
      <c r="AV28" s="58">
        <f>IF($BR28=1,VLOOKUP(AV$20*10000+$A28,'DATA - FAD'!$A$2:$AAA$45000,AV$3,FALSE)*1000000,0)</f>
        <v>29859.999194741249</v>
      </c>
      <c r="AW28" s="58">
        <f>IF($BR28=1,VLOOKUP(AW$20*10000+$A28,'DATA - FAD'!$A$2:$AAA$45000,AW$3,FALSE)*1000000,0)</f>
        <v>8414.3197163939476</v>
      </c>
      <c r="AX28" s="58">
        <f>IF($BR28=1,VLOOKUP(AX$20*10000+$A28,'DATA - FAD'!$A$2:$AAA$45000,AX$3,FALSE)*1000000,0)</f>
        <v>14264.680445194244</v>
      </c>
      <c r="AY28" s="58">
        <f>IF($BR28=1,VLOOKUP(AY$20*10000+$A28,'DATA - FAD'!$A$2:$AAA$45000,AY$3,FALSE)*1000000,0)</f>
        <v>5446.0000246763229</v>
      </c>
      <c r="AZ28" s="38">
        <f>IF($BR28=1,VLOOKUP($BS28,data!$A$2:$AAA$45000,AZ$3,FALSE),"")</f>
        <v>12837</v>
      </c>
      <c r="BA28" s="33"/>
      <c r="BB28" s="33"/>
      <c r="BC28" s="58">
        <f>IF($BR28=1,VLOOKUP(BC$20*10000+$A28,'DATA - FAD'!$A$2:$AAA$45000,BC$3,FALSE)*1000000,0)</f>
        <v>0</v>
      </c>
      <c r="BD28" s="58">
        <f>IF($BR28=1,VLOOKUP(BD$20*10000+$A28,'DATA - FAD'!$A$2:$AAA$45000,BD$3,FALSE)*1000000,0)</f>
        <v>0</v>
      </c>
      <c r="BE28" s="58">
        <f>IF($BR28=1,VLOOKUP(BE$20*10000+$A28,'DATA - FAD'!$A$2:$AAA$45000,BE$3,FALSE)*1000000,0)</f>
        <v>0</v>
      </c>
      <c r="BF28" s="58">
        <f>IF($BR28=1,VLOOKUP(BF$20*10000+$A28,'DATA - FAD'!$A$2:$AAA$45000,BF$3,FALSE)*1000000,0)</f>
        <v>0</v>
      </c>
      <c r="BG28" s="58">
        <f>IF($BR28=1,VLOOKUP(BG$20*10000+$A28,'DATA - FAD'!$A$2:$AAA$45000,BG$3,FALSE)*1000000,0)</f>
        <v>0</v>
      </c>
      <c r="BH28" s="58">
        <f>IF($BR28=1,VLOOKUP(BH$20*10000+$A28,'DATA - FAD'!$A$2:$AAA$45000,BH$3,FALSE)*1000000,0)</f>
        <v>0</v>
      </c>
      <c r="BI28" s="58">
        <f>IF($BR28=1,VLOOKUP(BI$20*10000+$A28,'DATA - FAD'!$A$2:$AAA$45000,BI$3,FALSE)*1000000,0)</f>
        <v>0</v>
      </c>
      <c r="BJ28" s="58">
        <f>IF($BR28=1,VLOOKUP(BJ$20*10000+$A28,'DATA - FAD'!$A$2:$AAA$45000,BJ$3,FALSE)*1000000,0)</f>
        <v>0</v>
      </c>
      <c r="BK28" s="58">
        <f>IF($BR28=1,VLOOKUP(BK$20*10000+$A28,'DATA - FAD'!$A$2:$AAA$45000,BK$3,FALSE)*1000000,0)</f>
        <v>0</v>
      </c>
      <c r="BL28" s="58">
        <f>IF($BR28=1,VLOOKUP(BL$20*10000+$A28,'DATA - FAD'!$A$2:$AAA$45000,BL$3,FALSE)*1000000,0)</f>
        <v>0</v>
      </c>
      <c r="BM28" s="38">
        <f>IF($BR28=1,VLOOKUP($BS28,data!$A$2:$AAA$45000,BM$3,FALSE),"")</f>
        <v>0</v>
      </c>
      <c r="BN28" s="33"/>
      <c r="BO28" s="32" t="s">
        <v>844</v>
      </c>
      <c r="BP28" s="32">
        <f>VLOOKUP(BO28,KEY!$W$2:$X$1000,2,FALSE)</f>
        <v>4</v>
      </c>
      <c r="BQ28" s="32">
        <v>2</v>
      </c>
      <c r="BR28" s="32">
        <f t="shared" ref="BR28:BR38" si="43">IF($BQ$20-BQ28&gt;=0,1,0)</f>
        <v>1</v>
      </c>
      <c r="BS28" s="56">
        <f>IF($BR28=1,VLOOKUP($BR$20,'CROSSWALK House to AUN'!$A$2:$AA$20000,$BP28,FALSE),"")</f>
        <v>104431304</v>
      </c>
      <c r="BT28" s="55"/>
      <c r="BU28" s="55"/>
      <c r="BV28" s="55"/>
      <c r="BW28" s="55"/>
      <c r="BX28" s="48" t="str">
        <f>IF($BR28=1,VLOOKUP($BS28,data!$A$2:$AAA$45000,BX$3,FALSE),"")</f>
        <v>Commodore Perry SD</v>
      </c>
      <c r="BY28" s="49"/>
      <c r="BZ28" s="76">
        <f>IF($BR28=1,VLOOKUP($BS28,data!$A$2:$AAA$45000,BZ$3,FALSE),"")</f>
        <v>4912508</v>
      </c>
      <c r="CA28" s="76">
        <f>IF($BR28=1,VLOOKUP($BS28,data!$A$2:$AAA$45000,CA$3,FALSE),"")</f>
        <v>77293</v>
      </c>
      <c r="CB28" s="80">
        <f>IF($BR28=1,VLOOKUP($BS28,data!$A$2:$AAA$45000,CB$3,FALSE),"")</f>
        <v>1.5985431671142578</v>
      </c>
      <c r="CC28" s="49"/>
      <c r="CD28" s="50">
        <f>IF($BR28=1,VLOOKUP($BS28,data!$A$2:$AAA$45000,CD$3,FALSE),"")</f>
        <v>4225582</v>
      </c>
      <c r="CE28" s="50">
        <f>IF($BR28=1,VLOOKUP($BS28,data!$A$2:$AAA$45000,CE$3,FALSE),"")</f>
        <v>14456</v>
      </c>
      <c r="CF28" s="69">
        <f>IF($BR28=1,VLOOKUP($BS28,data!$A$2:$AAA$45000,CF$3,FALSE),"")</f>
        <v>0.34328112006187439</v>
      </c>
      <c r="CG28" s="49"/>
      <c r="CH28" s="51">
        <f>IF($BR28=1,VLOOKUP($BS28,data!$A$2:$AAA$45000,CH$3,FALSE),"")</f>
        <v>200565</v>
      </c>
      <c r="CI28" s="51">
        <f>IF($BR28=1,VLOOKUP($BS28,data!$A$2:$AAA$45000,CI$3,FALSE),"")</f>
        <v>50000</v>
      </c>
      <c r="CJ28" s="52">
        <f>IF($BR28=1,VLOOKUP($BS28,data!$A$2:$AAA$45000,CJ$3,FALSE),"")</f>
        <v>33.208248138427734</v>
      </c>
      <c r="CK28" s="51">
        <f>IF($BR28=1,VLOOKUP($BS28,data!$A$2:$AAA$45000,CK$3,FALSE),"")</f>
        <v>0</v>
      </c>
      <c r="CL28" s="51">
        <f>IF($BR28=1,VLOOKUP($BS28,data!$A$2:$AAA$45000,CL$3,FALSE),"")</f>
        <v>50000</v>
      </c>
      <c r="CM28" s="51">
        <f>IF($BR28=1,VLOOKUP($BS28,data!$A$2:$AAA$45000,CM$3,FALSE),"")</f>
        <v>0</v>
      </c>
      <c r="CN28" s="51">
        <f>IF($BR28=1,VLOOKUP($BS28,data!$A$2:$AAA$45000,CN$3,FALSE),"")</f>
        <v>0</v>
      </c>
      <c r="CO28" s="49"/>
      <c r="CP28" s="53">
        <f>IF($BR28=1,VLOOKUP($BS28,data!$A$2:$AAA$45000,CP$3,FALSE),"")</f>
        <v>486361</v>
      </c>
      <c r="CQ28" s="53">
        <f>IF($BR28=1,VLOOKUP($BS28,data!$A$2:$AAA$45000,CQ$3,FALSE),"")</f>
        <v>12837</v>
      </c>
      <c r="CR28" s="54">
        <f>IF($BR28=1,VLOOKUP($BS28,data!$A$2:$AAA$45000,CR$3,FALSE),"")</f>
        <v>2.7</v>
      </c>
      <c r="CS28" s="49"/>
      <c r="CT28" s="72">
        <f>IF($BR28=1,VLOOKUP($BS28,data!$A$2:$AAA$45000,CT$3,FALSE),"")</f>
        <v>0</v>
      </c>
      <c r="CU28" s="72">
        <f>IF($BR28=1,VLOOKUP($BS28,data!$A$2:$AAA$45000,CU$3,FALSE),"")</f>
        <v>0</v>
      </c>
      <c r="CV28" s="73">
        <f>IF($BR28=1,VLOOKUP($BS28,data!$A$2:$AAA$45000,CV$3,FALSE),"")</f>
        <v>0</v>
      </c>
      <c r="CW28" s="2"/>
      <c r="CX28" s="2"/>
      <c r="CY28" s="2"/>
      <c r="CZ28" s="2"/>
      <c r="DA28" s="2"/>
      <c r="DB28" s="2"/>
      <c r="DC28" s="2"/>
    </row>
    <row r="29" spans="1:107" ht="36" customHeight="1" x14ac:dyDescent="0.35">
      <c r="A29" s="30">
        <f>VLOOKUP($BS29,'LIST SD CTC BY AUN'!$A$2:$E$45000,2,FALSE)</f>
        <v>108</v>
      </c>
      <c r="B29" s="30"/>
      <c r="C29" s="58">
        <f>IF($BR29=1,VLOOKUP(C$20*10000+$A29,'DATA - FAD'!$A$2:$AAA$45000,C$3,FALSE)*1000000,0)</f>
        <v>718442.91687011719</v>
      </c>
      <c r="D29" s="58">
        <f>IF($BR29=1,VLOOKUP(D$20*10000+$A29,'DATA - FAD'!$A$2:$AAA$45000,D$3,FALSE)*1000000,0)</f>
        <v>105004.6905875206</v>
      </c>
      <c r="E29" s="58">
        <f>IF($BR29=1,VLOOKUP(E$20*10000+$A29,'DATA - FAD'!$A$2:$AAA$45000,E$3,FALSE)*1000000,0)</f>
        <v>273746.25205993652</v>
      </c>
      <c r="F29" s="58">
        <f>IF($BR29=1,VLOOKUP(F$20*10000+$A29,'DATA - FAD'!$A$2:$AAA$45000,F$3,FALSE)*1000000,0)</f>
        <v>436953.30619812012</v>
      </c>
      <c r="G29" s="58">
        <f>IF($BR29=1,VLOOKUP(G$20*10000+$A29,'DATA - FAD'!$A$2:$AAA$45000,G$3,FALSE)*1000000,0)</f>
        <v>-130.11999544687569</v>
      </c>
      <c r="H29" s="58">
        <f>IF($BR29=1,VLOOKUP(H$20*10000+$A29,'DATA - FAD'!$A$2:$AAA$45000,H$3,FALSE)*1000000,0)</f>
        <v>262461.39407157898</v>
      </c>
      <c r="I29" s="58">
        <f>IF($BR29=1,VLOOKUP(I$20*10000+$A29,'DATA - FAD'!$A$2:$AAA$45000,I$3,FALSE)*1000000,0)</f>
        <v>1657435.8940124512</v>
      </c>
      <c r="J29" s="58">
        <f>IF($BR29=1,VLOOKUP(J$20*10000+$A29,'DATA - FAD'!$A$2:$AAA$45000,J$3,FALSE)*1000000,0)</f>
        <v>1541457.4146270752</v>
      </c>
      <c r="K29" s="58">
        <f>IF($BR29=1,VLOOKUP(K$20*10000+$A29,'DATA - FAD'!$A$2:$AAA$45000,K$3,FALSE)*1000000,0)</f>
        <v>1655974.8649597168</v>
      </c>
      <c r="L29" s="58">
        <f>IF($BR29=1,VLOOKUP(L$20*10000+$A29,'DATA - FAD'!$A$2:$AAA$45000,L$3,FALSE)*1000000,0)</f>
        <v>1184385.2996826172</v>
      </c>
      <c r="M29" s="38">
        <f>IF($BR29=1,VLOOKUP($BS29,data!$A$2:$AAA$45000,M$3,FALSE),"")</f>
        <v>1187949</v>
      </c>
      <c r="N29" s="30"/>
      <c r="O29" s="33"/>
      <c r="P29" s="58">
        <f>IF($BR29=1,VLOOKUP(P$20*10000+$A29,'DATA - FAD'!$A$2:$AAA$45000,P$3,FALSE)*1000000,0)</f>
        <v>479405.99918365479</v>
      </c>
      <c r="Q29" s="58">
        <f>IF($BR29=1,VLOOKUP(Q$20*10000+$A29,'DATA - FAD'!$A$2:$AAA$45000,Q$3,FALSE)*1000000,0)</f>
        <v>100417.00303554535</v>
      </c>
      <c r="R29" s="58">
        <f>IF($BR29=1,VLOOKUP(R$20*10000+$A29,'DATA - FAD'!$A$2:$AAA$45000,R$3,FALSE)*1000000,0)</f>
        <v>229587.00358867645</v>
      </c>
      <c r="S29" s="58">
        <f>IF($BR29=1,VLOOKUP(S$20*10000+$A29,'DATA - FAD'!$A$2:$AAA$45000,S$3,FALSE)*1000000,0)</f>
        <v>306939.9893283844</v>
      </c>
      <c r="T29" s="58">
        <f>IF($BR29=1,VLOOKUP(T$20*10000+$A29,'DATA - FAD'!$A$2:$AAA$45000,T$3,FALSE)*1000000,0)</f>
        <v>-14.000000192027073</v>
      </c>
      <c r="U29" s="58">
        <f>IF($BR29=1,VLOOKUP(U$20*10000+$A29,'DATA - FAD'!$A$2:$AAA$45000,U$3,FALSE)*1000000,0)</f>
        <v>142854.0050983429</v>
      </c>
      <c r="V29" s="58">
        <f>IF($BR29=1,VLOOKUP(V$20*10000+$A29,'DATA - FAD'!$A$2:$AAA$45000,V$3,FALSE)*1000000,0)</f>
        <v>1374871.9692230225</v>
      </c>
      <c r="W29" s="58">
        <f>IF($BR29=1,VLOOKUP(W$20*10000+$A29,'DATA - FAD'!$A$2:$AAA$45000,W$3,FALSE)*1000000,0)</f>
        <v>1370470.0469970703</v>
      </c>
      <c r="X29" s="58">
        <f>IF($BR29=1,VLOOKUP(X$20*10000+$A29,'DATA - FAD'!$A$2:$AAA$45000,X$3,FALSE)*1000000,0)</f>
        <v>469650.00033378601</v>
      </c>
      <c r="Y29" s="58">
        <f>IF($BR29=1,VLOOKUP(Y$20*10000+$A29,'DATA - FAD'!$A$2:$AAA$45000,Y$3,FALSE)*1000000,0)</f>
        <v>208312.00480461121</v>
      </c>
      <c r="Z29" s="38">
        <f>IF($BR29=1,VLOOKUP($BS29,data!$A$2:$AAA$45000,Z$3,FALSE),"")</f>
        <v>151691</v>
      </c>
      <c r="AA29" s="30"/>
      <c r="AB29" s="30"/>
      <c r="AC29" s="58">
        <f>IF($BR29=1,VLOOKUP(AC$20*10000+$A29,'DATA - FAD'!$A$2:$AAA$45000,AC$3,FALSE)*1000000,0)</f>
        <v>201634.0047121048</v>
      </c>
      <c r="AD29" s="58">
        <f>IF($BR29=1,VLOOKUP(AD$20*10000+$A29,'DATA - FAD'!$A$2:$AAA$45000,AD$3,FALSE)*1000000,0)</f>
        <v>-100817.0023560524</v>
      </c>
      <c r="AE29" s="58">
        <f>IF($BR29=1,VLOOKUP(AE$20*10000+$A29,'DATA - FAD'!$A$2:$AAA$45000,AE$3,FALSE)*1000000,0)</f>
        <v>0</v>
      </c>
      <c r="AF29" s="58">
        <f>IF($BR29=1,VLOOKUP(AF$20*10000+$A29,'DATA - FAD'!$A$2:$AAA$45000,AF$3,FALSE)*1000000,0)</f>
        <v>0</v>
      </c>
      <c r="AG29" s="58">
        <f>IF($BR29=1,VLOOKUP(AG$20*10000+$A29,'DATA - FAD'!$A$2:$AAA$45000,AG$3,FALSE)*1000000,0)</f>
        <v>0</v>
      </c>
      <c r="AH29" s="58">
        <f>IF($BR29=1,VLOOKUP(AH$20*10000+$A29,'DATA - FAD'!$A$2:$AAA$45000,AH$3,FALSE)*1000000,0)</f>
        <v>0</v>
      </c>
      <c r="AI29" s="58">
        <f>IF($BR29=1,VLOOKUP(AI$20*10000+$A29,'DATA - FAD'!$A$2:$AAA$45000,AI$3,FALSE)*1000000,0)</f>
        <v>0</v>
      </c>
      <c r="AJ29" s="58">
        <f>IF($BR29=1,VLOOKUP(AJ$20*10000+$A29,'DATA - FAD'!$A$2:$AAA$45000,AJ$3,FALSE)*1000000,0)</f>
        <v>0</v>
      </c>
      <c r="AK29" s="58">
        <f>IF($BR29=1,VLOOKUP(AK$20*10000+$A29,'DATA - FAD'!$A$2:$AAA$45000,AK$3,FALSE)*1000000,0)</f>
        <v>887621.22392654419</v>
      </c>
      <c r="AL29" s="58">
        <f>IF($BR29=1,VLOOKUP(AL$20*10000+$A29,'DATA - FAD'!$A$2:$AAA$45000,AL$3,FALSE)*1000000,0)</f>
        <v>887158.27465057373</v>
      </c>
      <c r="AM29" s="38">
        <f>IF($BR29=1,VLOOKUP($BS29,data!$A$2:$AAA$45000,AM$3,FALSE),"")</f>
        <v>887365.0625</v>
      </c>
      <c r="AN29" s="30"/>
      <c r="AO29" s="30"/>
      <c r="AP29" s="58">
        <f>IF($BR29=1,VLOOKUP(AP$20*10000+$A29,'DATA - FAD'!$A$2:$AAA$45000,AP$3,FALSE)*1000000,0)</f>
        <v>37402.95022726059</v>
      </c>
      <c r="AQ29" s="58">
        <f>IF($BR29=1,VLOOKUP(AQ$20*10000+$A29,'DATA - FAD'!$A$2:$AAA$45000,AQ$3,FALSE)*1000000,0)</f>
        <v>105404.68990802765</v>
      </c>
      <c r="AR29" s="58">
        <f>IF($BR29=1,VLOOKUP(AR$20*10000+$A29,'DATA - FAD'!$A$2:$AAA$45000,AR$3,FALSE)*1000000,0)</f>
        <v>44159.248471260071</v>
      </c>
      <c r="AS29" s="58">
        <f>IF($BR29=1,VLOOKUP(AS$20*10000+$A29,'DATA - FAD'!$A$2:$AAA$45000,AS$3,FALSE)*1000000,0)</f>
        <v>130013.33177089691</v>
      </c>
      <c r="AT29" s="58">
        <f>IF($BR29=1,VLOOKUP(AT$20*10000+$A29,'DATA - FAD'!$A$2:$AAA$45000,AT$3,FALSE)*1000000,0)</f>
        <v>-116.11999798333272</v>
      </c>
      <c r="AU29" s="58">
        <f>IF($BR29=1,VLOOKUP(AU$20*10000+$A29,'DATA - FAD'!$A$2:$AAA$45000,AU$3,FALSE)*1000000,0)</f>
        <v>119607.38152265549</v>
      </c>
      <c r="AV29" s="58">
        <f>IF($BR29=1,VLOOKUP(AV$20*10000+$A29,'DATA - FAD'!$A$2:$AAA$45000,AV$3,FALSE)*1000000,0)</f>
        <v>282563.89498710632</v>
      </c>
      <c r="AW29" s="58">
        <f>IF($BR29=1,VLOOKUP(AW$20*10000+$A29,'DATA - FAD'!$A$2:$AAA$45000,AW$3,FALSE)*1000000,0)</f>
        <v>170987.39743232727</v>
      </c>
      <c r="AX29" s="58">
        <f>IF($BR29=1,VLOOKUP(AX$20*10000+$A29,'DATA - FAD'!$A$2:$AAA$45000,AX$3,FALSE)*1000000,0)</f>
        <v>298703.6406993866</v>
      </c>
      <c r="AY29" s="58">
        <f>IF($BR29=1,VLOOKUP(AY$20*10000+$A29,'DATA - FAD'!$A$2:$AAA$45000,AY$3,FALSE)*1000000,0)</f>
        <v>88914.99787569046</v>
      </c>
      <c r="AZ29" s="38">
        <f>IF($BR29=1,VLOOKUP($BS29,data!$A$2:$AAA$45000,AZ$3,FALSE),"")</f>
        <v>148893</v>
      </c>
      <c r="BA29" s="33"/>
      <c r="BB29" s="33"/>
      <c r="BC29" s="58">
        <f>IF($BR29=1,VLOOKUP(BC$20*10000+$A29,'DATA - FAD'!$A$2:$AAA$45000,BC$3,FALSE)*1000000,0)</f>
        <v>0</v>
      </c>
      <c r="BD29" s="58">
        <f>IF($BR29=1,VLOOKUP(BD$20*10000+$A29,'DATA - FAD'!$A$2:$AAA$45000,BD$3,FALSE)*1000000,0)</f>
        <v>0</v>
      </c>
      <c r="BE29" s="58">
        <f>IF($BR29=1,VLOOKUP(BE$20*10000+$A29,'DATA - FAD'!$A$2:$AAA$45000,BE$3,FALSE)*1000000,0)</f>
        <v>0</v>
      </c>
      <c r="BF29" s="58">
        <f>IF($BR29=1,VLOOKUP(BF$20*10000+$A29,'DATA - FAD'!$A$2:$AAA$45000,BF$3,FALSE)*1000000,0)</f>
        <v>0</v>
      </c>
      <c r="BG29" s="58">
        <f>IF($BR29=1,VLOOKUP(BG$20*10000+$A29,'DATA - FAD'!$A$2:$AAA$45000,BG$3,FALSE)*1000000,0)</f>
        <v>0</v>
      </c>
      <c r="BH29" s="58">
        <f>IF($BR29=1,VLOOKUP(BH$20*10000+$A29,'DATA - FAD'!$A$2:$AAA$45000,BH$3,FALSE)*1000000,0)</f>
        <v>0</v>
      </c>
      <c r="BI29" s="58">
        <f>IF($BR29=1,VLOOKUP(BI$20*10000+$A29,'DATA - FAD'!$A$2:$AAA$45000,BI$3,FALSE)*1000000,0)</f>
        <v>0</v>
      </c>
      <c r="BJ29" s="58">
        <f>IF($BR29=1,VLOOKUP(BJ$20*10000+$A29,'DATA - FAD'!$A$2:$AAA$45000,BJ$3,FALSE)*1000000,0)</f>
        <v>0</v>
      </c>
      <c r="BK29" s="58">
        <f>IF($BR29=1,VLOOKUP(BK$20*10000+$A29,'DATA - FAD'!$A$2:$AAA$45000,BK$3,FALSE)*1000000,0)</f>
        <v>0</v>
      </c>
      <c r="BL29" s="58">
        <f>IF($BR29=1,VLOOKUP(BL$20*10000+$A29,'DATA - FAD'!$A$2:$AAA$45000,BL$3,FALSE)*1000000,0)</f>
        <v>0</v>
      </c>
      <c r="BM29" s="38">
        <f>IF($BR29=1,VLOOKUP($BS29,data!$A$2:$AAA$45000,BM$3,FALSE),"")</f>
        <v>0</v>
      </c>
      <c r="BN29" s="33"/>
      <c r="BO29" s="32" t="s">
        <v>845</v>
      </c>
      <c r="BP29" s="32">
        <f>VLOOKUP(BO29,KEY!$W$2:$X$1000,2,FALSE)</f>
        <v>5</v>
      </c>
      <c r="BQ29" s="32">
        <v>3</v>
      </c>
      <c r="BR29" s="32">
        <f t="shared" si="43"/>
        <v>1</v>
      </c>
      <c r="BS29" s="56">
        <f>IF($BR29=1,VLOOKUP($BR$20,'CROSSWALK House to AUN'!$A$2:$AA$20000,$BP29,FALSE),"")</f>
        <v>105201352</v>
      </c>
      <c r="BT29" s="55"/>
      <c r="BU29" s="55"/>
      <c r="BV29" s="55"/>
      <c r="BW29" s="55"/>
      <c r="BX29" s="31" t="str">
        <f>IF($BR29=1,VLOOKUP($BS29,data!$A$2:$AAA$45000,BX$3,FALSE),"")</f>
        <v>Crawford Central SD</v>
      </c>
      <c r="BY29" s="2"/>
      <c r="BZ29" s="4">
        <f>IF($BR29=1,VLOOKUP($BS29,data!$A$2:$AAA$45000,BZ$3,FALSE),"")</f>
        <v>27893336</v>
      </c>
      <c r="CA29" s="4">
        <f>IF($BR29=1,VLOOKUP($BS29,data!$A$2:$AAA$45000,CA$3,FALSE),"")</f>
        <v>1187949</v>
      </c>
      <c r="CB29" s="79">
        <f>IF($BR29=1,VLOOKUP($BS29,data!$A$2:$AAA$45000,CB$3,FALSE),"")</f>
        <v>4.4483494758605957</v>
      </c>
      <c r="CC29" s="2"/>
      <c r="CD29" s="25">
        <f>IF($BR29=1,VLOOKUP($BS29,data!$A$2:$AAA$45000,CD$3,FALSE),"")</f>
        <v>20584154</v>
      </c>
      <c r="CE29" s="25">
        <f>IF($BR29=1,VLOOKUP($BS29,data!$A$2:$AAA$45000,CE$3,FALSE),"")</f>
        <v>151691</v>
      </c>
      <c r="CF29" s="68">
        <f>IF($BR29=1,VLOOKUP($BS29,data!$A$2:$AAA$45000,CF$3,FALSE),"")</f>
        <v>0.74240195751190186</v>
      </c>
      <c r="CG29" s="2"/>
      <c r="CH29" s="26">
        <f>IF($BR29=1,VLOOKUP($BS29,data!$A$2:$AAA$45000,CH$3,FALSE),"")</f>
        <v>3327825.62</v>
      </c>
      <c r="CI29" s="26">
        <f>IF($BR29=1,VLOOKUP($BS29,data!$A$2:$AAA$45000,CI$3,FALSE),"")</f>
        <v>887365.0625</v>
      </c>
      <c r="CJ29" s="27">
        <f>IF($BR29=1,VLOOKUP($BS29,data!$A$2:$AAA$45000,CJ$3,FALSE),"")</f>
        <v>36.360557556152344</v>
      </c>
      <c r="CK29" s="26">
        <f>IF($BR29=1,VLOOKUP($BS29,data!$A$2:$AAA$45000,CK$3,FALSE),"")</f>
        <v>0</v>
      </c>
      <c r="CL29" s="26">
        <f>IF($BR29=1,VLOOKUP($BS29,data!$A$2:$AAA$45000,CL$3,FALSE),"")</f>
        <v>0</v>
      </c>
      <c r="CM29" s="26">
        <f>IF($BR29=1,VLOOKUP($BS29,data!$A$2:$AAA$45000,CM$3,FALSE),"")</f>
        <v>2662144.5625</v>
      </c>
      <c r="CN29" s="26">
        <f>IF($BR29=1,VLOOKUP($BS29,data!$A$2:$AAA$45000,CN$3,FALSE),"")</f>
        <v>5459750.5</v>
      </c>
      <c r="CO29" s="2"/>
      <c r="CP29" s="35">
        <f>IF($BR29=1,VLOOKUP($BS29,data!$A$2:$AAA$45000,CP$3,FALSE),"")</f>
        <v>3981356</v>
      </c>
      <c r="CQ29" s="35">
        <f>IF($BR29=1,VLOOKUP($BS29,data!$A$2:$AAA$45000,CQ$3,FALSE),"")</f>
        <v>148893</v>
      </c>
      <c r="CR29" s="36">
        <f>IF($BR29=1,VLOOKUP($BS29,data!$A$2:$AAA$45000,CR$3,FALSE),"")</f>
        <v>3.9</v>
      </c>
      <c r="CS29" s="2"/>
      <c r="CT29" s="71">
        <f>IF($BR29=1,VLOOKUP($BS29,data!$A$2:$AAA$45000,CT$3,FALSE),"")</f>
        <v>0</v>
      </c>
      <c r="CU29" s="71">
        <f>IF($BR29=1,VLOOKUP($BS29,data!$A$2:$AAA$45000,CU$3,FALSE),"")</f>
        <v>0</v>
      </c>
      <c r="CV29" s="70">
        <f>IF($BR29=1,VLOOKUP($BS29,data!$A$2:$AAA$45000,CV$3,FALSE),"")</f>
        <v>0</v>
      </c>
      <c r="CW29" s="2"/>
      <c r="CX29" s="2"/>
      <c r="CY29" s="2"/>
      <c r="CZ29" s="2"/>
      <c r="DA29" s="2"/>
      <c r="DB29" s="2"/>
      <c r="DC29" s="2"/>
    </row>
    <row r="30" spans="1:107" ht="36" customHeight="1" x14ac:dyDescent="0.35">
      <c r="A30" s="30">
        <f>VLOOKUP($BS30,'LIST SD CTC BY AUN'!$A$2:$E$45000,2,FALSE)</f>
        <v>175</v>
      </c>
      <c r="B30" s="30"/>
      <c r="C30" s="58">
        <f>IF($BR30=1,VLOOKUP(C$20*10000+$A30,'DATA - FAD'!$A$2:$AAA$45000,C$3,FALSE)*1000000,0)</f>
        <v>183799.08800125122</v>
      </c>
      <c r="D30" s="58">
        <f>IF($BR30=1,VLOOKUP(D$20*10000+$A30,'DATA - FAD'!$A$2:$AAA$45000,D$3,FALSE)*1000000,0)</f>
        <v>96824.057400226593</v>
      </c>
      <c r="E30" s="58">
        <f>IF($BR30=1,VLOOKUP(E$20*10000+$A30,'DATA - FAD'!$A$2:$AAA$45000,E$3,FALSE)*1000000,0)</f>
        <v>79235.680401325226</v>
      </c>
      <c r="F30" s="58">
        <f>IF($BR30=1,VLOOKUP(F$20*10000+$A30,'DATA - FAD'!$A$2:$AAA$45000,F$3,FALSE)*1000000,0)</f>
        <v>146349.51949119568</v>
      </c>
      <c r="G30" s="58">
        <f>IF($BR30=1,VLOOKUP(G$20*10000+$A30,'DATA - FAD'!$A$2:$AAA$45000,G$3,FALSE)*1000000,0)</f>
        <v>-38.860001950524747</v>
      </c>
      <c r="H30" s="58">
        <f>IF($BR30=1,VLOOKUP(H$20*10000+$A30,'DATA - FAD'!$A$2:$AAA$45000,H$3,FALSE)*1000000,0)</f>
        <v>363590.09146690369</v>
      </c>
      <c r="I30" s="58">
        <f>IF($BR30=1,VLOOKUP(I$20*10000+$A30,'DATA - FAD'!$A$2:$AAA$45000,I$3,FALSE)*1000000,0)</f>
        <v>593684.43489074707</v>
      </c>
      <c r="J30" s="58">
        <f>IF($BR30=1,VLOOKUP(J$20*10000+$A30,'DATA - FAD'!$A$2:$AAA$45000,J$3,FALSE)*1000000,0)</f>
        <v>723417.04368591309</v>
      </c>
      <c r="K30" s="58">
        <f>IF($BR30=1,VLOOKUP(K$20*10000+$A30,'DATA - FAD'!$A$2:$AAA$45000,K$3,FALSE)*1000000,0)</f>
        <v>622654.79564666748</v>
      </c>
      <c r="L30" s="58">
        <f>IF($BR30=1,VLOOKUP(L$20*10000+$A30,'DATA - FAD'!$A$2:$AAA$45000,L$3,FALSE)*1000000,0)</f>
        <v>413744.03238296509</v>
      </c>
      <c r="M30" s="38">
        <f>IF($BR30=1,VLOOKUP($BS30,data!$A$2:$AAA$45000,M$3,FALSE),"")</f>
        <v>449413.4375</v>
      </c>
      <c r="N30" s="30"/>
      <c r="O30" s="33"/>
      <c r="P30" s="58">
        <f>IF($BR30=1,VLOOKUP(P$20*10000+$A30,'DATA - FAD'!$A$2:$AAA$45000,P$3,FALSE)*1000000,0)</f>
        <v>163873.49367141724</v>
      </c>
      <c r="Q30" s="58">
        <f>IF($BR30=1,VLOOKUP(Q$20*10000+$A30,'DATA - FAD'!$A$2:$AAA$45000,Q$3,FALSE)*1000000,0)</f>
        <v>77469.497919082642</v>
      </c>
      <c r="R30" s="58">
        <f>IF($BR30=1,VLOOKUP(R$20*10000+$A30,'DATA - FAD'!$A$2:$AAA$45000,R$3,FALSE)*1000000,0)</f>
        <v>75423.002243041992</v>
      </c>
      <c r="S30" s="58">
        <f>IF($BR30=1,VLOOKUP(S$20*10000+$A30,'DATA - FAD'!$A$2:$AAA$45000,S$3,FALSE)*1000000,0)</f>
        <v>100814.99814987183</v>
      </c>
      <c r="T30" s="58">
        <f>IF($BR30=1,VLOOKUP(T$20*10000+$A30,'DATA - FAD'!$A$2:$AAA$45000,T$3,FALSE)*1000000,0)</f>
        <v>-1.9999999949504854</v>
      </c>
      <c r="U30" s="58">
        <f>IF($BR30=1,VLOOKUP(U$20*10000+$A30,'DATA - FAD'!$A$2:$AAA$45000,U$3,FALSE)*1000000,0)</f>
        <v>309493.51191520691</v>
      </c>
      <c r="V30" s="58">
        <f>IF($BR30=1,VLOOKUP(V$20*10000+$A30,'DATA - FAD'!$A$2:$AAA$45000,V$3,FALSE)*1000000,0)</f>
        <v>491434.0078830719</v>
      </c>
      <c r="W30" s="58">
        <f>IF($BR30=1,VLOOKUP(W$20*10000+$A30,'DATA - FAD'!$A$2:$AAA$45000,W$3,FALSE)*1000000,0)</f>
        <v>668242.51413345337</v>
      </c>
      <c r="X30" s="58">
        <f>IF($BR30=1,VLOOKUP(X$20*10000+$A30,'DATA - FAD'!$A$2:$AAA$45000,X$3,FALSE)*1000000,0)</f>
        <v>182545.006275177</v>
      </c>
      <c r="Y30" s="58">
        <f>IF($BR30=1,VLOOKUP(Y$20*10000+$A30,'DATA - FAD'!$A$2:$AAA$45000,Y$3,FALSE)*1000000,0)</f>
        <v>62068.000435829163</v>
      </c>
      <c r="Z30" s="38">
        <f>IF($BR30=1,VLOOKUP($BS30,data!$A$2:$AAA$45000,Z$3,FALSE),"")</f>
        <v>62267</v>
      </c>
      <c r="AA30" s="30"/>
      <c r="AB30" s="30"/>
      <c r="AC30" s="58">
        <f>IF($BR30=1,VLOOKUP(AC$20*10000+$A30,'DATA - FAD'!$A$2:$AAA$45000,AC$3,FALSE)*1000000,0)</f>
        <v>0</v>
      </c>
      <c r="AD30" s="58">
        <f>IF($BR30=1,VLOOKUP(AD$20*10000+$A30,'DATA - FAD'!$A$2:$AAA$45000,AD$3,FALSE)*1000000,0)</f>
        <v>0</v>
      </c>
      <c r="AE30" s="58">
        <f>IF($BR30=1,VLOOKUP(AE$20*10000+$A30,'DATA - FAD'!$A$2:$AAA$45000,AE$3,FALSE)*1000000,0)</f>
        <v>0</v>
      </c>
      <c r="AF30" s="58">
        <f>IF($BR30=1,VLOOKUP(AF$20*10000+$A30,'DATA - FAD'!$A$2:$AAA$45000,AF$3,FALSE)*1000000,0)</f>
        <v>0</v>
      </c>
      <c r="AG30" s="58">
        <f>IF($BR30=1,VLOOKUP(AG$20*10000+$A30,'DATA - FAD'!$A$2:$AAA$45000,AG$3,FALSE)*1000000,0)</f>
        <v>0</v>
      </c>
      <c r="AH30" s="58">
        <f>IF($BR30=1,VLOOKUP(AH$20*10000+$A30,'DATA - FAD'!$A$2:$AAA$45000,AH$3,FALSE)*1000000,0)</f>
        <v>0</v>
      </c>
      <c r="AI30" s="58">
        <f>IF($BR30=1,VLOOKUP(AI$20*10000+$A30,'DATA - FAD'!$A$2:$AAA$45000,AI$3,FALSE)*1000000,0)</f>
        <v>0</v>
      </c>
      <c r="AJ30" s="58">
        <f>IF($BR30=1,VLOOKUP(AJ$20*10000+$A30,'DATA - FAD'!$A$2:$AAA$45000,AJ$3,FALSE)*1000000,0)</f>
        <v>0</v>
      </c>
      <c r="AK30" s="58">
        <f>IF($BR30=1,VLOOKUP(AK$20*10000+$A30,'DATA - FAD'!$A$2:$AAA$45000,AK$3,FALSE)*1000000,0)</f>
        <v>341181.87427520752</v>
      </c>
      <c r="AL30" s="58">
        <f>IF($BR30=1,VLOOKUP(AL$20*10000+$A30,'DATA - FAD'!$A$2:$AAA$45000,AL$3,FALSE)*1000000,0)</f>
        <v>341004.01401519775</v>
      </c>
      <c r="AM30" s="38">
        <f>IF($BR30=1,VLOOKUP($BS30,data!$A$2:$AAA$45000,AM$3,FALSE),"")</f>
        <v>341083.4375</v>
      </c>
      <c r="AN30" s="30"/>
      <c r="AO30" s="30"/>
      <c r="AP30" s="58">
        <f>IF($BR30=1,VLOOKUP(AP$20*10000+$A30,'DATA - FAD'!$A$2:$AAA$45000,AP$3,FALSE)*1000000,0)</f>
        <v>19925.599917769432</v>
      </c>
      <c r="AQ30" s="58">
        <f>IF($BR30=1,VLOOKUP(AQ$20*10000+$A30,'DATA - FAD'!$A$2:$AAA$45000,AQ$3,FALSE)*1000000,0)</f>
        <v>19354.559481143951</v>
      </c>
      <c r="AR30" s="58">
        <f>IF($BR30=1,VLOOKUP(AR$20*10000+$A30,'DATA - FAD'!$A$2:$AAA$45000,AR$3,FALSE)*1000000,0)</f>
        <v>3812.6800209283829</v>
      </c>
      <c r="AS30" s="58">
        <f>IF($BR30=1,VLOOKUP(AS$20*10000+$A30,'DATA - FAD'!$A$2:$AAA$45000,AS$3,FALSE)*1000000,0)</f>
        <v>45534.528791904449</v>
      </c>
      <c r="AT30" s="58">
        <f>IF($BR30=1,VLOOKUP(AT$20*10000+$A30,'DATA - FAD'!$A$2:$AAA$45000,AT$3,FALSE)*1000000,0)</f>
        <v>-36.860001273453236</v>
      </c>
      <c r="AU30" s="58">
        <f>IF($BR30=1,VLOOKUP(AU$20*10000+$A30,'DATA - FAD'!$A$2:$AAA$45000,AU$3,FALSE)*1000000,0)</f>
        <v>54096.590727567673</v>
      </c>
      <c r="AV30" s="58">
        <f>IF($BR30=1,VLOOKUP(AV$20*10000+$A30,'DATA - FAD'!$A$2:$AAA$45000,AV$3,FALSE)*1000000,0)</f>
        <v>102250.42700767517</v>
      </c>
      <c r="AW30" s="58">
        <f>IF($BR30=1,VLOOKUP(AW$20*10000+$A30,'DATA - FAD'!$A$2:$AAA$45000,AW$3,FALSE)*1000000,0)</f>
        <v>55174.510926008224</v>
      </c>
      <c r="AX30" s="58">
        <f>IF($BR30=1,VLOOKUP(AX$20*10000+$A30,'DATA - FAD'!$A$2:$AAA$45000,AX$3,FALSE)*1000000,0)</f>
        <v>98927.952349185944</v>
      </c>
      <c r="AY30" s="58">
        <f>IF($BR30=1,VLOOKUP(AY$20*10000+$A30,'DATA - FAD'!$A$2:$AAA$45000,AY$3,FALSE)*1000000,0)</f>
        <v>10672.000236809254</v>
      </c>
      <c r="AZ30" s="38">
        <f>IF($BR30=1,VLOOKUP($BS30,data!$A$2:$AAA$45000,AZ$3,FALSE),"")</f>
        <v>46063</v>
      </c>
      <c r="BA30" s="33"/>
      <c r="BB30" s="33"/>
      <c r="BC30" s="58">
        <f>IF($BR30=1,VLOOKUP(BC$20*10000+$A30,'DATA - FAD'!$A$2:$AAA$45000,BC$3,FALSE)*1000000,0)</f>
        <v>0</v>
      </c>
      <c r="BD30" s="58">
        <f>IF($BR30=1,VLOOKUP(BD$20*10000+$A30,'DATA - FAD'!$A$2:$AAA$45000,BD$3,FALSE)*1000000,0)</f>
        <v>0</v>
      </c>
      <c r="BE30" s="58">
        <f>IF($BR30=1,VLOOKUP(BE$20*10000+$A30,'DATA - FAD'!$A$2:$AAA$45000,BE$3,FALSE)*1000000,0)</f>
        <v>0</v>
      </c>
      <c r="BF30" s="58">
        <f>IF($BR30=1,VLOOKUP(BF$20*10000+$A30,'DATA - FAD'!$A$2:$AAA$45000,BF$3,FALSE)*1000000,0)</f>
        <v>0</v>
      </c>
      <c r="BG30" s="58">
        <f>IF($BR30=1,VLOOKUP(BG$20*10000+$A30,'DATA - FAD'!$A$2:$AAA$45000,BG$3,FALSE)*1000000,0)</f>
        <v>0</v>
      </c>
      <c r="BH30" s="58">
        <f>IF($BR30=1,VLOOKUP(BH$20*10000+$A30,'DATA - FAD'!$A$2:$AAA$45000,BH$3,FALSE)*1000000,0)</f>
        <v>0</v>
      </c>
      <c r="BI30" s="58">
        <f>IF($BR30=1,VLOOKUP(BI$20*10000+$A30,'DATA - FAD'!$A$2:$AAA$45000,BI$3,FALSE)*1000000,0)</f>
        <v>0</v>
      </c>
      <c r="BJ30" s="58">
        <f>IF($BR30=1,VLOOKUP(BJ$20*10000+$A30,'DATA - FAD'!$A$2:$AAA$45000,BJ$3,FALSE)*1000000,0)</f>
        <v>0</v>
      </c>
      <c r="BK30" s="58">
        <f>IF($BR30=1,VLOOKUP(BK$20*10000+$A30,'DATA - FAD'!$A$2:$AAA$45000,BK$3,FALSE)*1000000,0)</f>
        <v>0</v>
      </c>
      <c r="BL30" s="58">
        <f>IF($BR30=1,VLOOKUP(BL$20*10000+$A30,'DATA - FAD'!$A$2:$AAA$45000,BL$3,FALSE)*1000000,0)</f>
        <v>0</v>
      </c>
      <c r="BM30" s="38">
        <f>IF($BR30=1,VLOOKUP($BS30,data!$A$2:$AAA$45000,BM$3,FALSE),"")</f>
        <v>0</v>
      </c>
      <c r="BN30" s="33"/>
      <c r="BO30" s="32" t="s">
        <v>846</v>
      </c>
      <c r="BP30" s="32">
        <f>VLOOKUP(BO30,KEY!$W$2:$X$1000,2,FALSE)</f>
        <v>6</v>
      </c>
      <c r="BQ30" s="32">
        <v>4</v>
      </c>
      <c r="BR30" s="32">
        <f t="shared" si="43"/>
        <v>1</v>
      </c>
      <c r="BS30" s="56">
        <f>IF($BR30=1,VLOOKUP($BR$20,'CROSSWALK House to AUN'!$A$2:$AA$20000,$BP30,FALSE),"")</f>
        <v>104432803</v>
      </c>
      <c r="BT30" s="55"/>
      <c r="BU30" s="55"/>
      <c r="BV30" s="55"/>
      <c r="BW30" s="55"/>
      <c r="BX30" s="48" t="str">
        <f>IF($BR30=1,VLOOKUP($BS30,data!$A$2:$AAA$45000,BX$3,FALSE),"")</f>
        <v>Greenville Area SD</v>
      </c>
      <c r="BY30" s="49"/>
      <c r="BZ30" s="76">
        <f>IF($BR30=1,VLOOKUP($BS30,data!$A$2:$AAA$45000,BZ$3,FALSE),"")</f>
        <v>11606726</v>
      </c>
      <c r="CA30" s="76">
        <f>IF($BR30=1,VLOOKUP($BS30,data!$A$2:$AAA$45000,CA$3,FALSE),"")</f>
        <v>449413.4375</v>
      </c>
      <c r="CB30" s="80">
        <f>IF($BR30=1,VLOOKUP($BS30,data!$A$2:$AAA$45000,CB$3,FALSE),"")</f>
        <v>4.0279717445373535</v>
      </c>
      <c r="CC30" s="49"/>
      <c r="CD30" s="50">
        <f>IF($BR30=1,VLOOKUP($BS30,data!$A$2:$AAA$45000,CD$3,FALSE),"")</f>
        <v>8886214</v>
      </c>
      <c r="CE30" s="50">
        <f>IF($BR30=1,VLOOKUP($BS30,data!$A$2:$AAA$45000,CE$3,FALSE),"")</f>
        <v>62267</v>
      </c>
      <c r="CF30" s="69">
        <f>IF($BR30=1,VLOOKUP($BS30,data!$A$2:$AAA$45000,CF$3,FALSE),"")</f>
        <v>0.70565927028656006</v>
      </c>
      <c r="CG30" s="49"/>
      <c r="CH30" s="51">
        <f>IF($BR30=1,VLOOKUP($BS30,data!$A$2:$AAA$45000,CH$3,FALSE),"")</f>
        <v>1287836.3</v>
      </c>
      <c r="CI30" s="51">
        <f>IF($BR30=1,VLOOKUP($BS30,data!$A$2:$AAA$45000,CI$3,FALSE),"")</f>
        <v>341083.4375</v>
      </c>
      <c r="CJ30" s="52">
        <f>IF($BR30=1,VLOOKUP($BS30,data!$A$2:$AAA$45000,CJ$3,FALSE),"")</f>
        <v>36.026660919189453</v>
      </c>
      <c r="CK30" s="51">
        <f>IF($BR30=1,VLOOKUP($BS30,data!$A$2:$AAA$45000,CK$3,FALSE),"")</f>
        <v>0</v>
      </c>
      <c r="CL30" s="51">
        <f>IF($BR30=1,VLOOKUP($BS30,data!$A$2:$AAA$45000,CL$3,FALSE),"")</f>
        <v>0</v>
      </c>
      <c r="CM30" s="51">
        <f>IF($BR30=1,VLOOKUP($BS30,data!$A$2:$AAA$45000,CM$3,FALSE),"")</f>
        <v>1023269.3125</v>
      </c>
      <c r="CN30" s="51">
        <f>IF($BR30=1,VLOOKUP($BS30,data!$A$2:$AAA$45000,CN$3,FALSE),"")</f>
        <v>2098607</v>
      </c>
      <c r="CO30" s="49"/>
      <c r="CP30" s="53">
        <f>IF($BR30=1,VLOOKUP($BS30,data!$A$2:$AAA$45000,CP$3,FALSE),"")</f>
        <v>1432676</v>
      </c>
      <c r="CQ30" s="53">
        <f>IF($BR30=1,VLOOKUP($BS30,data!$A$2:$AAA$45000,CQ$3,FALSE),"")</f>
        <v>46063</v>
      </c>
      <c r="CR30" s="54">
        <f>IF($BR30=1,VLOOKUP($BS30,data!$A$2:$AAA$45000,CR$3,FALSE),"")</f>
        <v>3.3000000000000003</v>
      </c>
      <c r="CS30" s="49"/>
      <c r="CT30" s="72">
        <f>IF($BR30=1,VLOOKUP($BS30,data!$A$2:$AAA$45000,CT$3,FALSE),"")</f>
        <v>0</v>
      </c>
      <c r="CU30" s="72">
        <f>IF($BR30=1,VLOOKUP($BS30,data!$A$2:$AAA$45000,CU$3,FALSE),"")</f>
        <v>0</v>
      </c>
      <c r="CV30" s="73">
        <f>IF($BR30=1,VLOOKUP($BS30,data!$A$2:$AAA$45000,CV$3,FALSE),"")</f>
        <v>0</v>
      </c>
      <c r="CW30" s="2"/>
      <c r="CX30" s="2"/>
      <c r="CY30" s="2"/>
      <c r="CZ30" s="2"/>
      <c r="DA30" s="2"/>
      <c r="DB30" s="2"/>
      <c r="DC30" s="2"/>
    </row>
    <row r="31" spans="1:107" ht="36" customHeight="1" x14ac:dyDescent="0.35">
      <c r="A31" s="30">
        <f>VLOOKUP($BS31,'LIST SD CTC BY AUN'!$A$2:$E$45000,2,FALSE)</f>
        <v>177</v>
      </c>
      <c r="B31" s="30"/>
      <c r="C31" s="58">
        <f>IF($BR31=1,VLOOKUP(C$20*10000+$A31,'DATA - FAD'!$A$2:$AAA$45000,C$3,FALSE)*1000000,0)</f>
        <v>141412.76478767395</v>
      </c>
      <c r="D31" s="58">
        <f>IF($BR31=1,VLOOKUP(D$20*10000+$A31,'DATA - FAD'!$A$2:$AAA$45000,D$3,FALSE)*1000000,0)</f>
        <v>166149.49703216553</v>
      </c>
      <c r="E31" s="58">
        <f>IF($BR31=1,VLOOKUP(E$20*10000+$A31,'DATA - FAD'!$A$2:$AAA$45000,E$3,FALSE)*1000000,0)</f>
        <v>-7058.2199841737747</v>
      </c>
      <c r="F31" s="58">
        <f>IF($BR31=1,VLOOKUP(F$20*10000+$A31,'DATA - FAD'!$A$2:$AAA$45000,F$3,FALSE)*1000000,0)</f>
        <v>254912.01877593994</v>
      </c>
      <c r="G31" s="58">
        <f>IF($BR31=1,VLOOKUP(G$20*10000+$A31,'DATA - FAD'!$A$2:$AAA$45000,G$3,FALSE)*1000000,0)</f>
        <v>-24080.6695073843</v>
      </c>
      <c r="H31" s="58">
        <f>IF($BR31=1,VLOOKUP(H$20*10000+$A31,'DATA - FAD'!$A$2:$AAA$45000,H$3,FALSE)*1000000,0)</f>
        <v>-57152.491062879562</v>
      </c>
      <c r="I31" s="58">
        <f>IF($BR31=1,VLOOKUP(I$20*10000+$A31,'DATA - FAD'!$A$2:$AAA$45000,I$3,FALSE)*1000000,0)</f>
        <v>463399.88708496094</v>
      </c>
      <c r="J31" s="58">
        <f>IF($BR31=1,VLOOKUP(J$20*10000+$A31,'DATA - FAD'!$A$2:$AAA$45000,J$3,FALSE)*1000000,0)</f>
        <v>565179.28838729858</v>
      </c>
      <c r="K31" s="58">
        <f>IF($BR31=1,VLOOKUP(K$20*10000+$A31,'DATA - FAD'!$A$2:$AAA$45000,K$3,FALSE)*1000000,0)</f>
        <v>-49107.760190963745</v>
      </c>
      <c r="L31" s="58">
        <f>IF($BR31=1,VLOOKUP(L$20*10000+$A31,'DATA - FAD'!$A$2:$AAA$45000,L$3,FALSE)*1000000,0)</f>
        <v>178340.00289440155</v>
      </c>
      <c r="M31" s="38">
        <f>IF($BR31=1,VLOOKUP($BS31,data!$A$2:$AAA$45000,M$3,FALSE),"")</f>
        <v>95843</v>
      </c>
      <c r="N31" s="30"/>
      <c r="O31" s="33"/>
      <c r="P31" s="58">
        <f>IF($BR31=1,VLOOKUP(P$20*10000+$A31,'DATA - FAD'!$A$2:$AAA$45000,P$3,FALSE)*1000000,0)</f>
        <v>127140.00046253204</v>
      </c>
      <c r="Q31" s="58">
        <f>IF($BR31=1,VLOOKUP(Q$20*10000+$A31,'DATA - FAD'!$A$2:$AAA$45000,Q$3,FALSE)*1000000,0)</f>
        <v>128419.50356960297</v>
      </c>
      <c r="R31" s="58">
        <f>IF($BR31=1,VLOOKUP(R$20*10000+$A31,'DATA - FAD'!$A$2:$AAA$45000,R$3,FALSE)*1000000,0)</f>
        <v>2760.4999486356974</v>
      </c>
      <c r="S31" s="58">
        <f>IF($BR31=1,VLOOKUP(S$20*10000+$A31,'DATA - FAD'!$A$2:$AAA$45000,S$3,FALSE)*1000000,0)</f>
        <v>64839.497208595276</v>
      </c>
      <c r="T31" s="58">
        <f>IF($BR31=1,VLOOKUP(T$20*10000+$A31,'DATA - FAD'!$A$2:$AAA$45000,T$3,FALSE)*1000000,0)</f>
        <v>-9.9999997473787516</v>
      </c>
      <c r="U31" s="58">
        <f>IF($BR31=1,VLOOKUP(U$20*10000+$A31,'DATA - FAD'!$A$2:$AAA$45000,U$3,FALSE)*1000000,0)</f>
        <v>55824.000388383865</v>
      </c>
      <c r="V31" s="58">
        <f>IF($BR31=1,VLOOKUP(V$20*10000+$A31,'DATA - FAD'!$A$2:$AAA$45000,V$3,FALSE)*1000000,0)</f>
        <v>303050.99487304688</v>
      </c>
      <c r="W31" s="58">
        <f>IF($BR31=1,VLOOKUP(W$20*10000+$A31,'DATA - FAD'!$A$2:$AAA$45000,W$3,FALSE)*1000000,0)</f>
        <v>333586.99083328247</v>
      </c>
      <c r="X31" s="58">
        <f>IF($BR31=1,VLOOKUP(X$20*10000+$A31,'DATA - FAD'!$A$2:$AAA$45000,X$3,FALSE)*1000000,0)</f>
        <v>128711.998462677</v>
      </c>
      <c r="Y31" s="58">
        <f>IF($BR31=1,VLOOKUP(Y$20*10000+$A31,'DATA - FAD'!$A$2:$AAA$45000,Y$3,FALSE)*1000000,0)</f>
        <v>70603.996515274048</v>
      </c>
      <c r="Z31" s="38">
        <f>IF($BR31=1,VLOOKUP($BS31,data!$A$2:$AAA$45000,Z$3,FALSE),"")</f>
        <v>41673</v>
      </c>
      <c r="AA31" s="30"/>
      <c r="AB31" s="30"/>
      <c r="AC31" s="58">
        <f>IF($BR31=1,VLOOKUP(AC$20*10000+$A31,'DATA - FAD'!$A$2:$AAA$45000,AC$3,FALSE)*1000000,0)</f>
        <v>0</v>
      </c>
      <c r="AD31" s="58">
        <f>IF($BR31=1,VLOOKUP(AD$20*10000+$A31,'DATA - FAD'!$A$2:$AAA$45000,AD$3,FALSE)*1000000,0)</f>
        <v>0</v>
      </c>
      <c r="AE31" s="58">
        <f>IF($BR31=1,VLOOKUP(AE$20*10000+$A31,'DATA - FAD'!$A$2:$AAA$45000,AE$3,FALSE)*1000000,0)</f>
        <v>0</v>
      </c>
      <c r="AF31" s="58">
        <f>IF($BR31=1,VLOOKUP(AF$20*10000+$A31,'DATA - FAD'!$A$2:$AAA$45000,AF$3,FALSE)*1000000,0)</f>
        <v>0</v>
      </c>
      <c r="AG31" s="58">
        <f>IF($BR31=1,VLOOKUP(AG$20*10000+$A31,'DATA - FAD'!$A$2:$AAA$45000,AG$3,FALSE)*1000000,0)</f>
        <v>0</v>
      </c>
      <c r="AH31" s="58">
        <f>IF($BR31=1,VLOOKUP(AH$20*10000+$A31,'DATA - FAD'!$A$2:$AAA$45000,AH$3,FALSE)*1000000,0)</f>
        <v>0</v>
      </c>
      <c r="AI31" s="58">
        <f>IF($BR31=1,VLOOKUP(AI$20*10000+$A31,'DATA - FAD'!$A$2:$AAA$45000,AI$3,FALSE)*1000000,0)</f>
        <v>0</v>
      </c>
      <c r="AJ31" s="58">
        <f>IF($BR31=1,VLOOKUP(AJ$20*10000+$A31,'DATA - FAD'!$A$2:$AAA$45000,AJ$3,FALSE)*1000000,0)</f>
        <v>0</v>
      </c>
      <c r="AK31" s="58">
        <f>IF($BR31=1,VLOOKUP(AK$20*10000+$A31,'DATA - FAD'!$A$2:$AAA$45000,AK$3,FALSE)*1000000,0)</f>
        <v>0</v>
      </c>
      <c r="AL31" s="58">
        <f>IF($BR31=1,VLOOKUP(AL$20*10000+$A31,'DATA - FAD'!$A$2:$AAA$45000,AL$3,FALSE)*1000000,0)</f>
        <v>50000.00074505806</v>
      </c>
      <c r="AM31" s="38">
        <f>IF($BR31=1,VLOOKUP($BS31,data!$A$2:$AAA$45000,AM$3,FALSE),"")</f>
        <v>50000</v>
      </c>
      <c r="AN31" s="30"/>
      <c r="AO31" s="30"/>
      <c r="AP31" s="58">
        <f>IF($BR31=1,VLOOKUP(AP$20*10000+$A31,'DATA - FAD'!$A$2:$AAA$45000,AP$3,FALSE)*1000000,0)</f>
        <v>18371.809273958206</v>
      </c>
      <c r="AQ31" s="58">
        <f>IF($BR31=1,VLOOKUP(AQ$20*10000+$A31,'DATA - FAD'!$A$2:$AAA$45000,AQ$3,FALSE)*1000000,0)</f>
        <v>20618.859678506851</v>
      </c>
      <c r="AR31" s="58">
        <f>IF($BR31=1,VLOOKUP(AR$20*10000+$A31,'DATA - FAD'!$A$2:$AAA$45000,AR$3,FALSE)*1000000,0)</f>
        <v>5047.330167144537</v>
      </c>
      <c r="AS31" s="58">
        <f>IF($BR31=1,VLOOKUP(AS$20*10000+$A31,'DATA - FAD'!$A$2:$AAA$45000,AS$3,FALSE)*1000000,0)</f>
        <v>143140.89715480804</v>
      </c>
      <c r="AT31" s="58">
        <f>IF($BR31=1,VLOOKUP(AT$20*10000+$A31,'DATA - FAD'!$A$2:$AAA$45000,AT$3,FALSE)*1000000,0)</f>
        <v>4868.2698979973793</v>
      </c>
      <c r="AU31" s="58">
        <f>IF($BR31=1,VLOOKUP(AU$20*10000+$A31,'DATA - FAD'!$A$2:$AAA$45000,AU$3,FALSE)*1000000,0)</f>
        <v>-64062.491059303284</v>
      </c>
      <c r="AV31" s="58">
        <f>IF($BR31=1,VLOOKUP(AV$20*10000+$A31,'DATA - FAD'!$A$2:$AAA$45000,AV$3,FALSE)*1000000,0)</f>
        <v>158169.77620124817</v>
      </c>
      <c r="AW31" s="58">
        <f>IF($BR31=1,VLOOKUP(AW$20*10000+$A31,'DATA - FAD'!$A$2:$AAA$45000,AW$3,FALSE)*1000000,0)</f>
        <v>227559.04495716095</v>
      </c>
      <c r="AX31" s="58">
        <f>IF($BR31=1,VLOOKUP(AX$20*10000+$A31,'DATA - FAD'!$A$2:$AAA$45000,AX$3,FALSE)*1000000,0)</f>
        <v>-183261.39450073242</v>
      </c>
      <c r="AY31" s="58">
        <f>IF($BR31=1,VLOOKUP(AY$20*10000+$A31,'DATA - FAD'!$A$2:$AAA$45000,AY$3,FALSE)*1000000,0)</f>
        <v>12097.000144422054</v>
      </c>
      <c r="AZ31" s="38">
        <f>IF($BR31=1,VLOOKUP($BS31,data!$A$2:$AAA$45000,AZ$3,FALSE),"")</f>
        <v>35906</v>
      </c>
      <c r="BA31" s="33"/>
      <c r="BB31" s="33"/>
      <c r="BC31" s="58">
        <f>IF($BR31=1,VLOOKUP(BC$20*10000+$A31,'DATA - FAD'!$A$2:$AAA$45000,BC$3,FALSE)*1000000,0)</f>
        <v>-4099.0398265421391</v>
      </c>
      <c r="BD31" s="58">
        <f>IF($BR31=1,VLOOKUP(BD$20*10000+$A31,'DATA - FAD'!$A$2:$AAA$45000,BD$3,FALSE)*1000000,0)</f>
        <v>17111.130058765411</v>
      </c>
      <c r="BE31" s="58">
        <f>IF($BR31=1,VLOOKUP(BE$20*10000+$A31,'DATA - FAD'!$A$2:$AAA$45000,BE$3,FALSE)*1000000,0)</f>
        <v>-14866.050332784653</v>
      </c>
      <c r="BF31" s="58">
        <f>IF($BR31=1,VLOOKUP(BF$20*10000+$A31,'DATA - FAD'!$A$2:$AAA$45000,BF$3,FALSE)*1000000,0)</f>
        <v>46931.62813782692</v>
      </c>
      <c r="BG31" s="58">
        <f>IF($BR31=1,VLOOKUP(BG$20*10000+$A31,'DATA - FAD'!$A$2:$AAA$45000,BG$3,FALSE)*1000000,0)</f>
        <v>-28938.939794898033</v>
      </c>
      <c r="BH31" s="58">
        <f>IF($BR31=1,VLOOKUP(BH$20*10000+$A31,'DATA - FAD'!$A$2:$AAA$45000,BH$3,FALSE)*1000000,0)</f>
        <v>-48914.000391960144</v>
      </c>
      <c r="BI31" s="58">
        <f>IF($BR31=1,VLOOKUP(BI$20*10000+$A31,'DATA - FAD'!$A$2:$AAA$45000,BI$3,FALSE)*1000000,0)</f>
        <v>2179.1199687868357</v>
      </c>
      <c r="BJ31" s="58">
        <f>IF($BR31=1,VLOOKUP(BJ$20*10000+$A31,'DATA - FAD'!$A$2:$AAA$45000,BJ$3,FALSE)*1000000,0)</f>
        <v>4033.2498028874397</v>
      </c>
      <c r="BK31" s="58">
        <f>IF($BR31=1,VLOOKUP(BK$20*10000+$A31,'DATA - FAD'!$A$2:$AAA$45000,BK$3,FALSE)*1000000,0)</f>
        <v>5441.6297934949398</v>
      </c>
      <c r="BL31" s="58">
        <f>IF($BR31=1,VLOOKUP(BL$20*10000+$A31,'DATA - FAD'!$A$2:$AAA$45000,BL$3,FALSE)*1000000,0)</f>
        <v>45639.000833034515</v>
      </c>
      <c r="BM31" s="38">
        <f>IF($BR31=1,VLOOKUP($BS31,data!$A$2:$AAA$45000,BM$3,FALSE),"")</f>
        <v>-31736</v>
      </c>
      <c r="BN31" s="33"/>
      <c r="BO31" s="32" t="s">
        <v>847</v>
      </c>
      <c r="BP31" s="32">
        <f>VLOOKUP(BO31,KEY!$W$2:$X$1000,2,FALSE)</f>
        <v>7</v>
      </c>
      <c r="BQ31" s="32">
        <v>5</v>
      </c>
      <c r="BR31" s="32">
        <f t="shared" si="43"/>
        <v>1</v>
      </c>
      <c r="BS31" s="56">
        <f>IF($BR31=1,VLOOKUP($BR$20,'CROSSWALK House to AUN'!$A$2:$AA$20000,$BP31,FALSE),"")</f>
        <v>104432903</v>
      </c>
      <c r="BT31" s="55"/>
      <c r="BU31" s="55"/>
      <c r="BV31" s="55"/>
      <c r="BW31" s="55"/>
      <c r="BX31" s="31" t="str">
        <f>IF($BR31=1,VLOOKUP($BS31,data!$A$2:$AAA$45000,BX$3,FALSE),"")</f>
        <v>Grove City Area SD</v>
      </c>
      <c r="BY31" s="2"/>
      <c r="BZ31" s="4">
        <f>IF($BR31=1,VLOOKUP($BS31,data!$A$2:$AAA$45000,BZ$3,FALSE),"")</f>
        <v>11554171</v>
      </c>
      <c r="CA31" s="4">
        <f>IF($BR31=1,VLOOKUP($BS31,data!$A$2:$AAA$45000,CA$3,FALSE),"")</f>
        <v>95843</v>
      </c>
      <c r="CB31" s="79">
        <f>IF($BR31=1,VLOOKUP($BS31,data!$A$2:$AAA$45000,CB$3,FALSE),"")</f>
        <v>0.83644837141036987</v>
      </c>
      <c r="CC31" s="2"/>
      <c r="CD31" s="25">
        <f>IF($BR31=1,VLOOKUP($BS31,data!$A$2:$AAA$45000,CD$3,FALSE),"")</f>
        <v>9353010</v>
      </c>
      <c r="CE31" s="25">
        <f>IF($BR31=1,VLOOKUP($BS31,data!$A$2:$AAA$45000,CE$3,FALSE),"")</f>
        <v>41673</v>
      </c>
      <c r="CF31" s="68">
        <f>IF($BR31=1,VLOOKUP($BS31,data!$A$2:$AAA$45000,CF$3,FALSE),"")</f>
        <v>0.4475511908531189</v>
      </c>
      <c r="CG31" s="2"/>
      <c r="CH31" s="26">
        <f>IF($BR31=1,VLOOKUP($BS31,data!$A$2:$AAA$45000,CH$3,FALSE),"")</f>
        <v>440539</v>
      </c>
      <c r="CI31" s="26">
        <f>IF($BR31=1,VLOOKUP($BS31,data!$A$2:$AAA$45000,CI$3,FALSE),"")</f>
        <v>50000</v>
      </c>
      <c r="CJ31" s="27">
        <f>IF($BR31=1,VLOOKUP($BS31,data!$A$2:$AAA$45000,CJ$3,FALSE),"")</f>
        <v>12.802818298339844</v>
      </c>
      <c r="CK31" s="26">
        <f>IF($BR31=1,VLOOKUP($BS31,data!$A$2:$AAA$45000,CK$3,FALSE),"")</f>
        <v>0</v>
      </c>
      <c r="CL31" s="26">
        <f>IF($BR31=1,VLOOKUP($BS31,data!$A$2:$AAA$45000,CL$3,FALSE),"")</f>
        <v>50000</v>
      </c>
      <c r="CM31" s="26">
        <f>IF($BR31=1,VLOOKUP($BS31,data!$A$2:$AAA$45000,CM$3,FALSE),"")</f>
        <v>0</v>
      </c>
      <c r="CN31" s="26">
        <f>IF($BR31=1,VLOOKUP($BS31,data!$A$2:$AAA$45000,CN$3,FALSE),"")</f>
        <v>0</v>
      </c>
      <c r="CO31" s="2"/>
      <c r="CP31" s="35">
        <f>IF($BR31=1,VLOOKUP($BS31,data!$A$2:$AAA$45000,CP$3,FALSE),"")</f>
        <v>1696252</v>
      </c>
      <c r="CQ31" s="35">
        <f>IF($BR31=1,VLOOKUP($BS31,data!$A$2:$AAA$45000,CQ$3,FALSE),"")</f>
        <v>35906</v>
      </c>
      <c r="CR31" s="36">
        <f>IF($BR31=1,VLOOKUP($BS31,data!$A$2:$AAA$45000,CR$3,FALSE),"")</f>
        <v>2.1999999999999997</v>
      </c>
      <c r="CS31" s="2"/>
      <c r="CT31" s="71">
        <f>IF($BR31=1,VLOOKUP($BS31,data!$A$2:$AAA$45000,CT$3,FALSE),"")</f>
        <v>64370</v>
      </c>
      <c r="CU31" s="71">
        <f>IF($BR31=1,VLOOKUP($BS31,data!$A$2:$AAA$45000,CU$3,FALSE),"")</f>
        <v>-31736</v>
      </c>
      <c r="CV31" s="70">
        <f>IF($BR31=1,VLOOKUP($BS31,data!$A$2:$AAA$45000,CV$3,FALSE),"")</f>
        <v>-33.021873474121094</v>
      </c>
      <c r="CW31" s="2"/>
      <c r="CX31" s="2"/>
      <c r="CY31" s="2"/>
      <c r="CZ31" s="2"/>
      <c r="DA31" s="2"/>
      <c r="DB31" s="2"/>
      <c r="DC31" s="2"/>
    </row>
    <row r="32" spans="1:107" ht="36" customHeight="1" x14ac:dyDescent="0.35">
      <c r="A32" s="30">
        <f>VLOOKUP($BS32,'LIST SD CTC BY AUN'!$A$2:$E$45000,2,FALSE)</f>
        <v>210</v>
      </c>
      <c r="B32" s="30"/>
      <c r="C32" s="58">
        <f>IF($BR32=1,VLOOKUP(C$20*10000+$A32,'DATA - FAD'!$A$2:$AAA$45000,C$3,FALSE)*1000000,0)</f>
        <v>223990.48507213593</v>
      </c>
      <c r="D32" s="58">
        <f>IF($BR32=1,VLOOKUP(D$20*10000+$A32,'DATA - FAD'!$A$2:$AAA$45000,D$3,FALSE)*1000000,0)</f>
        <v>52482.612431049347</v>
      </c>
      <c r="E32" s="58">
        <f>IF($BR32=1,VLOOKUP(E$20*10000+$A32,'DATA - FAD'!$A$2:$AAA$45000,E$3,FALSE)*1000000,0)</f>
        <v>41453.611105680466</v>
      </c>
      <c r="F32" s="58">
        <f>IF($BR32=1,VLOOKUP(F$20*10000+$A32,'DATA - FAD'!$A$2:$AAA$45000,F$3,FALSE)*1000000,0)</f>
        <v>133615.49377441406</v>
      </c>
      <c r="G32" s="58">
        <f>IF($BR32=1,VLOOKUP(G$20*10000+$A32,'DATA - FAD'!$A$2:$AAA$45000,G$3,FALSE)*1000000,0)</f>
        <v>-37.270001485012472</v>
      </c>
      <c r="H32" s="58">
        <f>IF($BR32=1,VLOOKUP(H$20*10000+$A32,'DATA - FAD'!$A$2:$AAA$45000,H$3,FALSE)*1000000,0)</f>
        <v>81611.365079879761</v>
      </c>
      <c r="I32" s="58">
        <f>IF($BR32=1,VLOOKUP(I$20*10000+$A32,'DATA - FAD'!$A$2:$AAA$45000,I$3,FALSE)*1000000,0)</f>
        <v>418982.02896118164</v>
      </c>
      <c r="J32" s="58">
        <f>IF($BR32=1,VLOOKUP(J$20*10000+$A32,'DATA - FAD'!$A$2:$AAA$45000,J$3,FALSE)*1000000,0)</f>
        <v>385099.47061538696</v>
      </c>
      <c r="K32" s="58">
        <f>IF($BR32=1,VLOOKUP(K$20*10000+$A32,'DATA - FAD'!$A$2:$AAA$45000,K$3,FALSE)*1000000,0)</f>
        <v>297429.38280105591</v>
      </c>
      <c r="L32" s="58">
        <f>IF($BR32=1,VLOOKUP(L$20*10000+$A32,'DATA - FAD'!$A$2:$AAA$45000,L$3,FALSE)*1000000,0)</f>
        <v>300337.61262893677</v>
      </c>
      <c r="M32" s="38">
        <f>IF($BR32=1,VLOOKUP($BS32,data!$A$2:$AAA$45000,M$3,FALSE),"")</f>
        <v>297767.59375</v>
      </c>
      <c r="N32" s="30"/>
      <c r="O32" s="33"/>
      <c r="P32" s="58">
        <f>IF($BR32=1,VLOOKUP(P$20*10000+$A32,'DATA - FAD'!$A$2:$AAA$45000,P$3,FALSE)*1000000,0)</f>
        <v>136959.00142192841</v>
      </c>
      <c r="Q32" s="58">
        <f>IF($BR32=1,VLOOKUP(Q$20*10000+$A32,'DATA - FAD'!$A$2:$AAA$45000,Q$3,FALSE)*1000000,0)</f>
        <v>74652.001261711121</v>
      </c>
      <c r="R32" s="58">
        <f>IF($BR32=1,VLOOKUP(R$20*10000+$A32,'DATA - FAD'!$A$2:$AAA$45000,R$3,FALSE)*1000000,0)</f>
        <v>38068.000227212906</v>
      </c>
      <c r="S32" s="58">
        <f>IF($BR32=1,VLOOKUP(S$20*10000+$A32,'DATA - FAD'!$A$2:$AAA$45000,S$3,FALSE)*1000000,0)</f>
        <v>98598.003387451172</v>
      </c>
      <c r="T32" s="58">
        <f>IF($BR32=1,VLOOKUP(T$20*10000+$A32,'DATA - FAD'!$A$2:$AAA$45000,T$3,FALSE)*1000000,0)</f>
        <v>-4.9999998736893758</v>
      </c>
      <c r="U32" s="58">
        <f>IF($BR32=1,VLOOKUP(U$20*10000+$A32,'DATA - FAD'!$A$2:$AAA$45000,U$3,FALSE)*1000000,0)</f>
        <v>51419.999450445175</v>
      </c>
      <c r="V32" s="58">
        <f>IF($BR32=1,VLOOKUP(V$20*10000+$A32,'DATA - FAD'!$A$2:$AAA$45000,V$3,FALSE)*1000000,0)</f>
        <v>350383.01348686218</v>
      </c>
      <c r="W32" s="58">
        <f>IF($BR32=1,VLOOKUP(W$20*10000+$A32,'DATA - FAD'!$A$2:$AAA$45000,W$3,FALSE)*1000000,0)</f>
        <v>360947.99637794495</v>
      </c>
      <c r="X32" s="58">
        <f>IF($BR32=1,VLOOKUP(X$20*10000+$A32,'DATA - FAD'!$A$2:$AAA$45000,X$3,FALSE)*1000000,0)</f>
        <v>133315.99533557892</v>
      </c>
      <c r="Y32" s="58">
        <f>IF($BR32=1,VLOOKUP(Y$20*10000+$A32,'DATA - FAD'!$A$2:$AAA$45000,Y$3,FALSE)*1000000,0)</f>
        <v>68556.003272533417</v>
      </c>
      <c r="Z32" s="38">
        <f>IF($BR32=1,VLOOKUP($BS32,data!$A$2:$AAA$45000,Z$3,FALSE),"")</f>
        <v>41941</v>
      </c>
      <c r="AA32" s="30"/>
      <c r="AB32" s="30"/>
      <c r="AC32" s="58">
        <f>IF($BR32=1,VLOOKUP(AC$20*10000+$A32,'DATA - FAD'!$A$2:$AAA$45000,AC$3,FALSE)*1000000,0)</f>
        <v>86042.001843452454</v>
      </c>
      <c r="AD32" s="58">
        <f>IF($BR32=1,VLOOKUP(AD$20*10000+$A32,'DATA - FAD'!$A$2:$AAA$45000,AD$3,FALSE)*1000000,0)</f>
        <v>-43021.000921726227</v>
      </c>
      <c r="AE32" s="58">
        <f>IF($BR32=1,VLOOKUP(AE$20*10000+$A32,'DATA - FAD'!$A$2:$AAA$45000,AE$3,FALSE)*1000000,0)</f>
        <v>0</v>
      </c>
      <c r="AF32" s="58">
        <f>IF($BR32=1,VLOOKUP(AF$20*10000+$A32,'DATA - FAD'!$A$2:$AAA$45000,AF$3,FALSE)*1000000,0)</f>
        <v>0</v>
      </c>
      <c r="AG32" s="58">
        <f>IF($BR32=1,VLOOKUP(AG$20*10000+$A32,'DATA - FAD'!$A$2:$AAA$45000,AG$3,FALSE)*1000000,0)</f>
        <v>0</v>
      </c>
      <c r="AH32" s="58">
        <f>IF($BR32=1,VLOOKUP(AH$20*10000+$A32,'DATA - FAD'!$A$2:$AAA$45000,AH$3,FALSE)*1000000,0)</f>
        <v>0</v>
      </c>
      <c r="AI32" s="58">
        <f>IF($BR32=1,VLOOKUP(AI$20*10000+$A32,'DATA - FAD'!$A$2:$AAA$45000,AI$3,FALSE)*1000000,0)</f>
        <v>0</v>
      </c>
      <c r="AJ32" s="58">
        <f>IF($BR32=1,VLOOKUP(AJ$20*10000+$A32,'DATA - FAD'!$A$2:$AAA$45000,AJ$3,FALSE)*1000000,0)</f>
        <v>0</v>
      </c>
      <c r="AK32" s="58">
        <f>IF($BR32=1,VLOOKUP(AK$20*10000+$A32,'DATA - FAD'!$A$2:$AAA$45000,AK$3,FALSE)*1000000,0)</f>
        <v>115863.84475231171</v>
      </c>
      <c r="AL32" s="58">
        <f>IF($BR32=1,VLOOKUP(AL$20*10000+$A32,'DATA - FAD'!$A$2:$AAA$45000,AL$3,FALSE)*1000000,0)</f>
        <v>224186.59925460815</v>
      </c>
      <c r="AM32" s="38">
        <f>IF($BR32=1,VLOOKUP($BS32,data!$A$2:$AAA$45000,AM$3,FALSE),"")</f>
        <v>224213.59375</v>
      </c>
      <c r="AN32" s="30"/>
      <c r="AO32" s="30"/>
      <c r="AP32" s="58">
        <f>IF($BR32=1,VLOOKUP(AP$20*10000+$A32,'DATA - FAD'!$A$2:$AAA$45000,AP$3,FALSE)*1000000,0)</f>
        <v>989.47994410991669</v>
      </c>
      <c r="AQ32" s="58">
        <f>IF($BR32=1,VLOOKUP(AQ$20*10000+$A32,'DATA - FAD'!$A$2:$AAA$45000,AQ$3,FALSE)*1000000,0)</f>
        <v>20851.610228419304</v>
      </c>
      <c r="AR32" s="58">
        <f>IF($BR32=1,VLOOKUP(AR$20*10000+$A32,'DATA - FAD'!$A$2:$AAA$45000,AR$3,FALSE)*1000000,0)</f>
        <v>3385.6099471449852</v>
      </c>
      <c r="AS32" s="58">
        <f>IF($BR32=1,VLOOKUP(AS$20*10000+$A32,'DATA - FAD'!$A$2:$AAA$45000,AS$3,FALSE)*1000000,0)</f>
        <v>35017.490386962891</v>
      </c>
      <c r="AT32" s="58">
        <f>IF($BR32=1,VLOOKUP(AT$20*10000+$A32,'DATA - FAD'!$A$2:$AAA$45000,AT$3,FALSE)*1000000,0)</f>
        <v>-32.269999792333692</v>
      </c>
      <c r="AU32" s="58">
        <f>IF($BR32=1,VLOOKUP(AU$20*10000+$A32,'DATA - FAD'!$A$2:$AAA$45000,AU$3,FALSE)*1000000,0)</f>
        <v>30191.369354724884</v>
      </c>
      <c r="AV32" s="58">
        <f>IF($BR32=1,VLOOKUP(AV$20*10000+$A32,'DATA - FAD'!$A$2:$AAA$45000,AV$3,FALSE)*1000000,0)</f>
        <v>68599.000573158264</v>
      </c>
      <c r="AW32" s="58">
        <f>IF($BR32=1,VLOOKUP(AW$20*10000+$A32,'DATA - FAD'!$A$2:$AAA$45000,AW$3,FALSE)*1000000,0)</f>
        <v>24151.459336280823</v>
      </c>
      <c r="AX32" s="58">
        <f>IF($BR32=1,VLOOKUP(AX$20*10000+$A32,'DATA - FAD'!$A$2:$AAA$45000,AX$3,FALSE)*1000000,0)</f>
        <v>48249.538987874985</v>
      </c>
      <c r="AY32" s="58">
        <f>IF($BR32=1,VLOOKUP(AY$20*10000+$A32,'DATA - FAD'!$A$2:$AAA$45000,AY$3,FALSE)*1000000,0)</f>
        <v>7594.9998572468758</v>
      </c>
      <c r="AZ32" s="38">
        <f>IF($BR32=1,VLOOKUP($BS32,data!$A$2:$AAA$45000,AZ$3,FALSE),"")</f>
        <v>31613</v>
      </c>
      <c r="BA32" s="33"/>
      <c r="BB32" s="33"/>
      <c r="BC32" s="58">
        <f>IF($BR32=1,VLOOKUP(BC$20*10000+$A32,'DATA - FAD'!$A$2:$AAA$45000,BC$3,FALSE)*1000000,0)</f>
        <v>0</v>
      </c>
      <c r="BD32" s="58">
        <f>IF($BR32=1,VLOOKUP(BD$20*10000+$A32,'DATA - FAD'!$A$2:$AAA$45000,BD$3,FALSE)*1000000,0)</f>
        <v>0</v>
      </c>
      <c r="BE32" s="58">
        <f>IF($BR32=1,VLOOKUP(BE$20*10000+$A32,'DATA - FAD'!$A$2:$AAA$45000,BE$3,FALSE)*1000000,0)</f>
        <v>0</v>
      </c>
      <c r="BF32" s="58">
        <f>IF($BR32=1,VLOOKUP(BF$20*10000+$A32,'DATA - FAD'!$A$2:$AAA$45000,BF$3,FALSE)*1000000,0)</f>
        <v>0</v>
      </c>
      <c r="BG32" s="58">
        <f>IF($BR32=1,VLOOKUP(BG$20*10000+$A32,'DATA - FAD'!$A$2:$AAA$45000,BG$3,FALSE)*1000000,0)</f>
        <v>0</v>
      </c>
      <c r="BH32" s="58">
        <f>IF($BR32=1,VLOOKUP(BH$20*10000+$A32,'DATA - FAD'!$A$2:$AAA$45000,BH$3,FALSE)*1000000,0)</f>
        <v>0</v>
      </c>
      <c r="BI32" s="58">
        <f>IF($BR32=1,VLOOKUP(BI$20*10000+$A32,'DATA - FAD'!$A$2:$AAA$45000,BI$3,FALSE)*1000000,0)</f>
        <v>0</v>
      </c>
      <c r="BJ32" s="58">
        <f>IF($BR32=1,VLOOKUP(BJ$20*10000+$A32,'DATA - FAD'!$A$2:$AAA$45000,BJ$3,FALSE)*1000000,0)</f>
        <v>0</v>
      </c>
      <c r="BK32" s="58">
        <f>IF($BR32=1,VLOOKUP(BK$20*10000+$A32,'DATA - FAD'!$A$2:$AAA$45000,BK$3,FALSE)*1000000,0)</f>
        <v>0</v>
      </c>
      <c r="BL32" s="58">
        <f>IF($BR32=1,VLOOKUP(BL$20*10000+$A32,'DATA - FAD'!$A$2:$AAA$45000,BL$3,FALSE)*1000000,0)</f>
        <v>0</v>
      </c>
      <c r="BM32" s="38">
        <f>IF($BR32=1,VLOOKUP($BS32,data!$A$2:$AAA$45000,BM$3,FALSE),"")</f>
        <v>0</v>
      </c>
      <c r="BN32" s="33"/>
      <c r="BO32" s="32" t="s">
        <v>848</v>
      </c>
      <c r="BP32" s="32">
        <f>VLOOKUP(BO32,KEY!$W$2:$X$1000,2,FALSE)</f>
        <v>8</v>
      </c>
      <c r="BQ32" s="32">
        <v>6</v>
      </c>
      <c r="BR32" s="32">
        <f t="shared" si="43"/>
        <v>1</v>
      </c>
      <c r="BS32" s="56">
        <f>IF($BR32=1,VLOOKUP($BR$20,'CROSSWALK House to AUN'!$A$2:$AA$20000,$BP32,FALSE),"")</f>
        <v>104103603</v>
      </c>
      <c r="BT32" s="55"/>
      <c r="BU32" s="55"/>
      <c r="BV32" s="55"/>
      <c r="BW32" s="55"/>
      <c r="BX32" s="48" t="str">
        <f>IF($BR32=1,VLOOKUP($BS32,data!$A$2:$AAA$45000,BX$3,FALSE),"")</f>
        <v>Karns City Area SD</v>
      </c>
      <c r="BY32" s="49"/>
      <c r="BZ32" s="76">
        <f>IF($BR32=1,VLOOKUP($BS32,data!$A$2:$AAA$45000,BZ$3,FALSE),"")</f>
        <v>13163063</v>
      </c>
      <c r="CA32" s="76">
        <f>IF($BR32=1,VLOOKUP($BS32,data!$A$2:$AAA$45000,CA$3,FALSE),"")</f>
        <v>297767.59375</v>
      </c>
      <c r="CB32" s="80">
        <f>IF($BR32=1,VLOOKUP($BS32,data!$A$2:$AAA$45000,CB$3,FALSE),"")</f>
        <v>2.3145027160644531</v>
      </c>
      <c r="CC32" s="49"/>
      <c r="CD32" s="50">
        <f>IF($BR32=1,VLOOKUP($BS32,data!$A$2:$AAA$45000,CD$3,FALSE),"")</f>
        <v>10857287</v>
      </c>
      <c r="CE32" s="50">
        <f>IF($BR32=1,VLOOKUP($BS32,data!$A$2:$AAA$45000,CE$3,FALSE),"")</f>
        <v>41941</v>
      </c>
      <c r="CF32" s="69">
        <f>IF($BR32=1,VLOOKUP($BS32,data!$A$2:$AAA$45000,CF$3,FALSE),"")</f>
        <v>0.38779157400131226</v>
      </c>
      <c r="CG32" s="49"/>
      <c r="CH32" s="51">
        <f>IF($BR32=1,VLOOKUP($BS32,data!$A$2:$AAA$45000,CH$3,FALSE),"")</f>
        <v>879296.03</v>
      </c>
      <c r="CI32" s="51">
        <f>IF($BR32=1,VLOOKUP($BS32,data!$A$2:$AAA$45000,CI$3,FALSE),"")</f>
        <v>224213.59375</v>
      </c>
      <c r="CJ32" s="52">
        <f>IF($BR32=1,VLOOKUP($BS32,data!$A$2:$AAA$45000,CJ$3,FALSE),"")</f>
        <v>34.226776123046875</v>
      </c>
      <c r="CK32" s="51">
        <f>IF($BR32=1,VLOOKUP($BS32,data!$A$2:$AAA$45000,CK$3,FALSE),"")</f>
        <v>0</v>
      </c>
      <c r="CL32" s="51">
        <f>IF($BR32=1,VLOOKUP($BS32,data!$A$2:$AAA$45000,CL$3,FALSE),"")</f>
        <v>0</v>
      </c>
      <c r="CM32" s="51">
        <f>IF($BR32=1,VLOOKUP($BS32,data!$A$2:$AAA$45000,CM$3,FALSE),"")</f>
        <v>564264.03125</v>
      </c>
      <c r="CN32" s="51">
        <f>IF($BR32=1,VLOOKUP($BS32,data!$A$2:$AAA$45000,CN$3,FALSE),"")</f>
        <v>1487923.25</v>
      </c>
      <c r="CO32" s="49"/>
      <c r="CP32" s="53">
        <f>IF($BR32=1,VLOOKUP($BS32,data!$A$2:$AAA$45000,CP$3,FALSE),"")</f>
        <v>1426480</v>
      </c>
      <c r="CQ32" s="53">
        <f>IF($BR32=1,VLOOKUP($BS32,data!$A$2:$AAA$45000,CQ$3,FALSE),"")</f>
        <v>31613</v>
      </c>
      <c r="CR32" s="54">
        <f>IF($BR32=1,VLOOKUP($BS32,data!$A$2:$AAA$45000,CR$3,FALSE),"")</f>
        <v>2.2999999999999998</v>
      </c>
      <c r="CS32" s="49"/>
      <c r="CT32" s="72">
        <f>IF($BR32=1,VLOOKUP($BS32,data!$A$2:$AAA$45000,CT$3,FALSE),"")</f>
        <v>0</v>
      </c>
      <c r="CU32" s="72">
        <f>IF($BR32=1,VLOOKUP($BS32,data!$A$2:$AAA$45000,CU$3,FALSE),"")</f>
        <v>0</v>
      </c>
      <c r="CV32" s="73">
        <f>IF($BR32=1,VLOOKUP($BS32,data!$A$2:$AAA$45000,CV$3,FALSE),"")</f>
        <v>0</v>
      </c>
      <c r="CW32" s="2"/>
      <c r="CX32" s="2"/>
      <c r="CY32" s="2"/>
      <c r="CZ32" s="2"/>
      <c r="DA32" s="2"/>
      <c r="DB32" s="2"/>
      <c r="DC32" s="2"/>
    </row>
    <row r="33" spans="1:107" ht="36" customHeight="1" x14ac:dyDescent="0.35">
      <c r="A33" s="30">
        <f>VLOOKUP($BS33,'LIST SD CTC BY AUN'!$A$2:$E$45000,2,FALSE)</f>
        <v>220</v>
      </c>
      <c r="B33" s="30"/>
      <c r="C33" s="58">
        <f>IF($BR33=1,VLOOKUP(C$20*10000+$A33,'DATA - FAD'!$A$2:$AAA$45000,C$3,FALSE)*1000000,0)</f>
        <v>108359.06863212585</v>
      </c>
      <c r="D33" s="58">
        <f>IF($BR33=1,VLOOKUP(D$20*10000+$A33,'DATA - FAD'!$A$2:$AAA$45000,D$3,FALSE)*1000000,0)</f>
        <v>34286.729991436005</v>
      </c>
      <c r="E33" s="58">
        <f>IF($BR33=1,VLOOKUP(E$20*10000+$A33,'DATA - FAD'!$A$2:$AAA$45000,E$3,FALSE)*1000000,0)</f>
        <v>30799.118801951408</v>
      </c>
      <c r="F33" s="58">
        <f>IF($BR33=1,VLOOKUP(F$20*10000+$A33,'DATA - FAD'!$A$2:$AAA$45000,F$3,FALSE)*1000000,0)</f>
        <v>59514.522552490234</v>
      </c>
      <c r="G33" s="58">
        <f>IF($BR33=1,VLOOKUP(G$20*10000+$A33,'DATA - FAD'!$A$2:$AAA$45000,G$3,FALSE)*1000000,0)</f>
        <v>-23.709999368293211</v>
      </c>
      <c r="H33" s="58">
        <f>IF($BR33=1,VLOOKUP(H$20*10000+$A33,'DATA - FAD'!$A$2:$AAA$45000,H$3,FALSE)*1000000,0)</f>
        <v>31875.830143690109</v>
      </c>
      <c r="I33" s="58">
        <f>IF($BR33=1,VLOOKUP(I$20*10000+$A33,'DATA - FAD'!$A$2:$AAA$45000,I$3,FALSE)*1000000,0)</f>
        <v>216427.98185348511</v>
      </c>
      <c r="J33" s="58">
        <f>IF($BR33=1,VLOOKUP(J$20*10000+$A33,'DATA - FAD'!$A$2:$AAA$45000,J$3,FALSE)*1000000,0)</f>
        <v>181070.14894485474</v>
      </c>
      <c r="K33" s="58">
        <f>IF($BR33=1,VLOOKUP(K$20*10000+$A33,'DATA - FAD'!$A$2:$AAA$45000,K$3,FALSE)*1000000,0)</f>
        <v>80486.327409744263</v>
      </c>
      <c r="L33" s="58">
        <f>IF($BR33=1,VLOOKUP(L$20*10000+$A33,'DATA - FAD'!$A$2:$AAA$45000,L$3,FALSE)*1000000,0)</f>
        <v>83938.002586364746</v>
      </c>
      <c r="M33" s="38">
        <f>IF($BR33=1,VLOOKUP($BS33,data!$A$2:$AAA$45000,M$3,FALSE),"")</f>
        <v>79353</v>
      </c>
      <c r="N33" s="30"/>
      <c r="O33" s="33"/>
      <c r="P33" s="58">
        <f>IF($BR33=1,VLOOKUP(P$20*10000+$A33,'DATA - FAD'!$A$2:$AAA$45000,P$3,FALSE)*1000000,0)</f>
        <v>99580.496549606323</v>
      </c>
      <c r="Q33" s="58">
        <f>IF($BR33=1,VLOOKUP(Q$20*10000+$A33,'DATA - FAD'!$A$2:$AAA$45000,Q$3,FALSE)*1000000,0)</f>
        <v>30998.000875115395</v>
      </c>
      <c r="R33" s="58">
        <f>IF($BR33=1,VLOOKUP(R$20*10000+$A33,'DATA - FAD'!$A$2:$AAA$45000,R$3,FALSE)*1000000,0)</f>
        <v>32711.498439311981</v>
      </c>
      <c r="S33" s="58">
        <f>IF($BR33=1,VLOOKUP(S$20*10000+$A33,'DATA - FAD'!$A$2:$AAA$45000,S$3,FALSE)*1000000,0)</f>
        <v>36765.500903129578</v>
      </c>
      <c r="T33" s="58">
        <f>IF($BR33=1,VLOOKUP(T$20*10000+$A33,'DATA - FAD'!$A$2:$AAA$45000,T$3,FALSE)*1000000,0)</f>
        <v>-3.0000001061125658</v>
      </c>
      <c r="U33" s="58">
        <f>IF($BR33=1,VLOOKUP(U$20*10000+$A33,'DATA - FAD'!$A$2:$AAA$45000,U$3,FALSE)*1000000,0)</f>
        <v>19420.500844717026</v>
      </c>
      <c r="V33" s="58">
        <f>IF($BR33=1,VLOOKUP(V$20*10000+$A33,'DATA - FAD'!$A$2:$AAA$45000,V$3,FALSE)*1000000,0)</f>
        <v>173115.50676822662</v>
      </c>
      <c r="W33" s="58">
        <f>IF($BR33=1,VLOOKUP(W$20*10000+$A33,'DATA - FAD'!$A$2:$AAA$45000,W$3,FALSE)*1000000,0)</f>
        <v>171746.00064754486</v>
      </c>
      <c r="X33" s="58">
        <f>IF($BR33=1,VLOOKUP(X$20*10000+$A33,'DATA - FAD'!$A$2:$AAA$45000,X$3,FALSE)*1000000,0)</f>
        <v>63856.497406959534</v>
      </c>
      <c r="Y33" s="58">
        <f>IF($BR33=1,VLOOKUP(Y$20*10000+$A33,'DATA - FAD'!$A$2:$AAA$45000,Y$3,FALSE)*1000000,0)</f>
        <v>29751.99930369854</v>
      </c>
      <c r="Z33" s="38">
        <f>IF($BR33=1,VLOOKUP($BS33,data!$A$2:$AAA$45000,Z$3,FALSE),"")</f>
        <v>20200</v>
      </c>
      <c r="AA33" s="30"/>
      <c r="AB33" s="30"/>
      <c r="AC33" s="58">
        <f>IF($BR33=1,VLOOKUP(AC$20*10000+$A33,'DATA - FAD'!$A$2:$AAA$45000,AC$3,FALSE)*1000000,0)</f>
        <v>0</v>
      </c>
      <c r="AD33" s="58">
        <f>IF($BR33=1,VLOOKUP(AD$20*10000+$A33,'DATA - FAD'!$A$2:$AAA$45000,AD$3,FALSE)*1000000,0)</f>
        <v>0</v>
      </c>
      <c r="AE33" s="58">
        <f>IF($BR33=1,VLOOKUP(AE$20*10000+$A33,'DATA - FAD'!$A$2:$AAA$45000,AE$3,FALSE)*1000000,0)</f>
        <v>0</v>
      </c>
      <c r="AF33" s="58">
        <f>IF($BR33=1,VLOOKUP(AF$20*10000+$A33,'DATA - FAD'!$A$2:$AAA$45000,AF$3,FALSE)*1000000,0)</f>
        <v>0</v>
      </c>
      <c r="AG33" s="58">
        <f>IF($BR33=1,VLOOKUP(AG$20*10000+$A33,'DATA - FAD'!$A$2:$AAA$45000,AG$3,FALSE)*1000000,0)</f>
        <v>0</v>
      </c>
      <c r="AH33" s="58">
        <f>IF($BR33=1,VLOOKUP(AH$20*10000+$A33,'DATA - FAD'!$A$2:$AAA$45000,AH$3,FALSE)*1000000,0)</f>
        <v>0</v>
      </c>
      <c r="AI33" s="58">
        <f>IF($BR33=1,VLOOKUP(AI$20*10000+$A33,'DATA - FAD'!$A$2:$AAA$45000,AI$3,FALSE)*1000000,0)</f>
        <v>0</v>
      </c>
      <c r="AJ33" s="58">
        <f>IF($BR33=1,VLOOKUP(AJ$20*10000+$A33,'DATA - FAD'!$A$2:$AAA$45000,AJ$3,FALSE)*1000000,0)</f>
        <v>0</v>
      </c>
      <c r="AK33" s="58">
        <f>IF($BR33=1,VLOOKUP(AK$20*10000+$A33,'DATA - FAD'!$A$2:$AAA$45000,AK$3,FALSE)*1000000,0)</f>
        <v>0</v>
      </c>
      <c r="AL33" s="58">
        <f>IF($BR33=1,VLOOKUP(AL$20*10000+$A33,'DATA - FAD'!$A$2:$AAA$45000,AL$3,FALSE)*1000000,0)</f>
        <v>50000.00074505806</v>
      </c>
      <c r="AM33" s="38">
        <f>IF($BR33=1,VLOOKUP($BS33,data!$A$2:$AAA$45000,AM$3,FALSE),"")</f>
        <v>50000</v>
      </c>
      <c r="AN33" s="30"/>
      <c r="AO33" s="30"/>
      <c r="AP33" s="58">
        <f>IF($BR33=1,VLOOKUP(AP$20*10000+$A33,'DATA - FAD'!$A$2:$AAA$45000,AP$3,FALSE)*1000000,0)</f>
        <v>8778.570219874382</v>
      </c>
      <c r="AQ33" s="58">
        <f>IF($BR33=1,VLOOKUP(AQ$20*10000+$A33,'DATA - FAD'!$A$2:$AAA$45000,AQ$3,FALSE)*1000000,0)</f>
        <v>3288.7300476431847</v>
      </c>
      <c r="AR33" s="58">
        <f>IF($BR33=1,VLOOKUP(AR$20*10000+$A33,'DATA - FAD'!$A$2:$AAA$45000,AR$3,FALSE)*1000000,0)</f>
        <v>-1912.3799866065383</v>
      </c>
      <c r="AS33" s="58">
        <f>IF($BR33=1,VLOOKUP(AS$20*10000+$A33,'DATA - FAD'!$A$2:$AAA$45000,AS$3,FALSE)*1000000,0)</f>
        <v>22749.019786715508</v>
      </c>
      <c r="AT33" s="58">
        <f>IF($BR33=1,VLOOKUP(AT$20*10000+$A33,'DATA - FAD'!$A$2:$AAA$45000,AT$3,FALSE)*1000000,0)</f>
        <v>-20.710000171675347</v>
      </c>
      <c r="AU33" s="58">
        <f>IF($BR33=1,VLOOKUP(AU$20*10000+$A33,'DATA - FAD'!$A$2:$AAA$45000,AU$3,FALSE)*1000000,0)</f>
        <v>12455.330230295658</v>
      </c>
      <c r="AV33" s="58">
        <f>IF($BR33=1,VLOOKUP(AV$20*10000+$A33,'DATA - FAD'!$A$2:$AAA$45000,AV$3,FALSE)*1000000,0)</f>
        <v>43312.478810548782</v>
      </c>
      <c r="AW33" s="58">
        <f>IF($BR33=1,VLOOKUP(AW$20*10000+$A33,'DATA - FAD'!$A$2:$AAA$45000,AW$3,FALSE)*1000000,0)</f>
        <v>9324.1501599550247</v>
      </c>
      <c r="AX33" s="58">
        <f>IF($BR33=1,VLOOKUP(AX$20*10000+$A33,'DATA - FAD'!$A$2:$AAA$45000,AX$3,FALSE)*1000000,0)</f>
        <v>16629.830002784729</v>
      </c>
      <c r="AY33" s="58">
        <f>IF($BR33=1,VLOOKUP(AY$20*10000+$A33,'DATA - FAD'!$A$2:$AAA$45000,AY$3,FALSE)*1000000,0)</f>
        <v>4186.0002093017101</v>
      </c>
      <c r="AZ33" s="38">
        <f>IF($BR33=1,VLOOKUP($BS33,data!$A$2:$AAA$45000,AZ$3,FALSE),"")</f>
        <v>9153</v>
      </c>
      <c r="BA33" s="33"/>
      <c r="BB33" s="33"/>
      <c r="BC33" s="58">
        <f>IF($BR33=1,VLOOKUP(BC$20*10000+$A33,'DATA - FAD'!$A$2:$AAA$45000,BC$3,FALSE)*1000000,0)</f>
        <v>0</v>
      </c>
      <c r="BD33" s="58">
        <f>IF($BR33=1,VLOOKUP(BD$20*10000+$A33,'DATA - FAD'!$A$2:$AAA$45000,BD$3,FALSE)*1000000,0)</f>
        <v>0</v>
      </c>
      <c r="BE33" s="58">
        <f>IF($BR33=1,VLOOKUP(BE$20*10000+$A33,'DATA - FAD'!$A$2:$AAA$45000,BE$3,FALSE)*1000000,0)</f>
        <v>0</v>
      </c>
      <c r="BF33" s="58">
        <f>IF($BR33=1,VLOOKUP(BF$20*10000+$A33,'DATA - FAD'!$A$2:$AAA$45000,BF$3,FALSE)*1000000,0)</f>
        <v>0</v>
      </c>
      <c r="BG33" s="58">
        <f>IF($BR33=1,VLOOKUP(BG$20*10000+$A33,'DATA - FAD'!$A$2:$AAA$45000,BG$3,FALSE)*1000000,0)</f>
        <v>0</v>
      </c>
      <c r="BH33" s="58">
        <f>IF($BR33=1,VLOOKUP(BH$20*10000+$A33,'DATA - FAD'!$A$2:$AAA$45000,BH$3,FALSE)*1000000,0)</f>
        <v>0</v>
      </c>
      <c r="BI33" s="58">
        <f>IF($BR33=1,VLOOKUP(BI$20*10000+$A33,'DATA - FAD'!$A$2:$AAA$45000,BI$3,FALSE)*1000000,0)</f>
        <v>0</v>
      </c>
      <c r="BJ33" s="58">
        <f>IF($BR33=1,VLOOKUP(BJ$20*10000+$A33,'DATA - FAD'!$A$2:$AAA$45000,BJ$3,FALSE)*1000000,0)</f>
        <v>0</v>
      </c>
      <c r="BK33" s="58">
        <f>IF($BR33=1,VLOOKUP(BK$20*10000+$A33,'DATA - FAD'!$A$2:$AAA$45000,BK$3,FALSE)*1000000,0)</f>
        <v>0</v>
      </c>
      <c r="BL33" s="58">
        <f>IF($BR33=1,VLOOKUP(BL$20*10000+$A33,'DATA - FAD'!$A$2:$AAA$45000,BL$3,FALSE)*1000000,0)</f>
        <v>0</v>
      </c>
      <c r="BM33" s="38">
        <f>IF($BR33=1,VLOOKUP($BS33,data!$A$2:$AAA$45000,BM$3,FALSE),"")</f>
        <v>0</v>
      </c>
      <c r="BN33" s="33"/>
      <c r="BO33" s="32" t="s">
        <v>849</v>
      </c>
      <c r="BP33" s="32">
        <f>VLOOKUP(BO33,KEY!$W$2:$X$1000,2,FALSE)</f>
        <v>9</v>
      </c>
      <c r="BQ33" s="32">
        <v>7</v>
      </c>
      <c r="BR33" s="32">
        <f t="shared" si="43"/>
        <v>1</v>
      </c>
      <c r="BS33" s="56">
        <f>IF($BR33=1,VLOOKUP($BR$20,'CROSSWALK House to AUN'!$A$2:$AA$20000,$BP33,FALSE),"")</f>
        <v>104433903</v>
      </c>
      <c r="BT33" s="55"/>
      <c r="BU33" s="55"/>
      <c r="BV33" s="55"/>
      <c r="BW33" s="55"/>
      <c r="BX33" s="31" t="str">
        <f>IF($BR33=1,VLOOKUP($BS33,data!$A$2:$AAA$45000,BX$3,FALSE),"")</f>
        <v>Lakeview SD</v>
      </c>
      <c r="BY33" s="2"/>
      <c r="BZ33" s="4">
        <f>IF($BR33=1,VLOOKUP($BS33,data!$A$2:$AAA$45000,BZ$3,FALSE),"")</f>
        <v>8442040</v>
      </c>
      <c r="CA33" s="4">
        <f>IF($BR33=1,VLOOKUP($BS33,data!$A$2:$AAA$45000,CA$3,FALSE),"")</f>
        <v>79353</v>
      </c>
      <c r="CB33" s="79">
        <f>IF($BR33=1,VLOOKUP($BS33,data!$A$2:$AAA$45000,CB$3,FALSE),"")</f>
        <v>0.94889360666275024</v>
      </c>
      <c r="CC33" s="2"/>
      <c r="CD33" s="25">
        <f>IF($BR33=1,VLOOKUP($BS33,data!$A$2:$AAA$45000,CD$3,FALSE),"")</f>
        <v>7240577</v>
      </c>
      <c r="CE33" s="25">
        <f>IF($BR33=1,VLOOKUP($BS33,data!$A$2:$AAA$45000,CE$3,FALSE),"")</f>
        <v>20200</v>
      </c>
      <c r="CF33" s="68">
        <f>IF($BR33=1,VLOOKUP($BS33,data!$A$2:$AAA$45000,CF$3,FALSE),"")</f>
        <v>0.27976378798484802</v>
      </c>
      <c r="CG33" s="2"/>
      <c r="CH33" s="26">
        <f>IF($BR33=1,VLOOKUP($BS33,data!$A$2:$AAA$45000,CH$3,FALSE),"")</f>
        <v>321294</v>
      </c>
      <c r="CI33" s="26">
        <f>IF($BR33=1,VLOOKUP($BS33,data!$A$2:$AAA$45000,CI$3,FALSE),"")</f>
        <v>50000</v>
      </c>
      <c r="CJ33" s="27">
        <f>IF($BR33=1,VLOOKUP($BS33,data!$A$2:$AAA$45000,CJ$3,FALSE),"")</f>
        <v>18.430191040039063</v>
      </c>
      <c r="CK33" s="26">
        <f>IF($BR33=1,VLOOKUP($BS33,data!$A$2:$AAA$45000,CK$3,FALSE),"")</f>
        <v>0</v>
      </c>
      <c r="CL33" s="26">
        <f>IF($BR33=1,VLOOKUP($BS33,data!$A$2:$AAA$45000,CL$3,FALSE),"")</f>
        <v>50000</v>
      </c>
      <c r="CM33" s="26">
        <f>IF($BR33=1,VLOOKUP($BS33,data!$A$2:$AAA$45000,CM$3,FALSE),"")</f>
        <v>0</v>
      </c>
      <c r="CN33" s="26">
        <f>IF($BR33=1,VLOOKUP($BS33,data!$A$2:$AAA$45000,CN$3,FALSE),"")</f>
        <v>0</v>
      </c>
      <c r="CO33" s="2"/>
      <c r="CP33" s="35">
        <f>IF($BR33=1,VLOOKUP($BS33,data!$A$2:$AAA$45000,CP$3,FALSE),"")</f>
        <v>880169</v>
      </c>
      <c r="CQ33" s="35">
        <f>IF($BR33=1,VLOOKUP($BS33,data!$A$2:$AAA$45000,CQ$3,FALSE),"")</f>
        <v>9153</v>
      </c>
      <c r="CR33" s="36">
        <f>IF($BR33=1,VLOOKUP($BS33,data!$A$2:$AAA$45000,CR$3,FALSE),"")</f>
        <v>1.0999999999999999</v>
      </c>
      <c r="CS33" s="2"/>
      <c r="CT33" s="71">
        <f>IF($BR33=1,VLOOKUP($BS33,data!$A$2:$AAA$45000,CT$3,FALSE),"")</f>
        <v>0</v>
      </c>
      <c r="CU33" s="71">
        <f>IF($BR33=1,VLOOKUP($BS33,data!$A$2:$AAA$45000,CU$3,FALSE),"")</f>
        <v>0</v>
      </c>
      <c r="CV33" s="70">
        <f>IF($BR33=1,VLOOKUP($BS33,data!$A$2:$AAA$45000,CV$3,FALSE),"")</f>
        <v>0</v>
      </c>
      <c r="CW33" s="2"/>
      <c r="CX33" s="2"/>
      <c r="CY33" s="2"/>
      <c r="CZ33" s="2"/>
      <c r="DA33" s="2"/>
      <c r="DB33" s="2"/>
      <c r="DC33" s="2"/>
    </row>
    <row r="34" spans="1:107" ht="36" customHeight="1" x14ac:dyDescent="0.35">
      <c r="A34" s="30">
        <f>VLOOKUP($BS34,'LIST SD CTC BY AUN'!$A$2:$E$45000,2,FALSE)</f>
        <v>245</v>
      </c>
      <c r="B34" s="30"/>
      <c r="C34" s="58">
        <f>IF($BR34=1,VLOOKUP(C$20*10000+$A34,'DATA - FAD'!$A$2:$AAA$45000,C$3,FALSE)*1000000,0)</f>
        <v>147921.8602180481</v>
      </c>
      <c r="D34" s="58">
        <f>IF($BR34=1,VLOOKUP(D$20*10000+$A34,'DATA - FAD'!$A$2:$AAA$45000,D$3,FALSE)*1000000,0)</f>
        <v>40834.672749042511</v>
      </c>
      <c r="E34" s="58">
        <f>IF($BR34=1,VLOOKUP(E$20*10000+$A34,'DATA - FAD'!$A$2:$AAA$45000,E$3,FALSE)*1000000,0)</f>
        <v>31831.666827201843</v>
      </c>
      <c r="F34" s="58">
        <f>IF($BR34=1,VLOOKUP(F$20*10000+$A34,'DATA - FAD'!$A$2:$AAA$45000,F$3,FALSE)*1000000,0)</f>
        <v>87457.165122032166</v>
      </c>
      <c r="G34" s="58">
        <f>IF($BR34=1,VLOOKUP(G$20*10000+$A34,'DATA - FAD'!$A$2:$AAA$45000,G$3,FALSE)*1000000,0)</f>
        <v>1249.0299995988607</v>
      </c>
      <c r="H34" s="58">
        <f>IF($BR34=1,VLOOKUP(H$20*10000+$A34,'DATA - FAD'!$A$2:$AAA$45000,H$3,FALSE)*1000000,0)</f>
        <v>150133.74388217926</v>
      </c>
      <c r="I34" s="58">
        <f>IF($BR34=1,VLOOKUP(I$20*10000+$A34,'DATA - FAD'!$A$2:$AAA$45000,I$3,FALSE)*1000000,0)</f>
        <v>274879.66418266296</v>
      </c>
      <c r="J34" s="58">
        <f>IF($BR34=1,VLOOKUP(J$20*10000+$A34,'DATA - FAD'!$A$2:$AAA$45000,J$3,FALSE)*1000000,0)</f>
        <v>475119.948387146</v>
      </c>
      <c r="K34" s="58">
        <f>IF($BR34=1,VLOOKUP(K$20*10000+$A34,'DATA - FAD'!$A$2:$AAA$45000,K$3,FALSE)*1000000,0)</f>
        <v>447712.45121955872</v>
      </c>
      <c r="L34" s="58">
        <f>IF($BR34=1,VLOOKUP(L$20*10000+$A34,'DATA - FAD'!$A$2:$AAA$45000,L$3,FALSE)*1000000,0)</f>
        <v>443501.91950798035</v>
      </c>
      <c r="M34" s="38">
        <f>IF($BR34=1,VLOOKUP($BS34,data!$A$2:$AAA$45000,M$3,FALSE),"")</f>
        <v>446000.1875</v>
      </c>
      <c r="N34" s="30"/>
      <c r="O34" s="33"/>
      <c r="P34" s="58">
        <f>IF($BR34=1,VLOOKUP(P$20*10000+$A34,'DATA - FAD'!$A$2:$AAA$45000,P$3,FALSE)*1000000,0)</f>
        <v>91038.00356388092</v>
      </c>
      <c r="Q34" s="58">
        <f>IF($BR34=1,VLOOKUP(Q$20*10000+$A34,'DATA - FAD'!$A$2:$AAA$45000,Q$3,FALSE)*1000000,0)</f>
        <v>46222.500503063202</v>
      </c>
      <c r="R34" s="58">
        <f>IF($BR34=1,VLOOKUP(R$20*10000+$A34,'DATA - FAD'!$A$2:$AAA$45000,R$3,FALSE)*1000000,0)</f>
        <v>37281.498312950134</v>
      </c>
      <c r="S34" s="58">
        <f>IF($BR34=1,VLOOKUP(S$20*10000+$A34,'DATA - FAD'!$A$2:$AAA$45000,S$3,FALSE)*1000000,0)</f>
        <v>49355.998635292053</v>
      </c>
      <c r="T34" s="58">
        <f>IF($BR34=1,VLOOKUP(T$20*10000+$A34,'DATA - FAD'!$A$2:$AAA$45000,T$3,FALSE)*1000000,0)</f>
        <v>-3.0000001061125658</v>
      </c>
      <c r="U34" s="58">
        <f>IF($BR34=1,VLOOKUP(U$20*10000+$A34,'DATA - FAD'!$A$2:$AAA$45000,U$3,FALSE)*1000000,0)</f>
        <v>118998.49772453308</v>
      </c>
      <c r="V34" s="58">
        <f>IF($BR34=1,VLOOKUP(V$20*10000+$A34,'DATA - FAD'!$A$2:$AAA$45000,V$3,FALSE)*1000000,0)</f>
        <v>213155.99977970123</v>
      </c>
      <c r="W34" s="58">
        <f>IF($BR34=1,VLOOKUP(W$20*10000+$A34,'DATA - FAD'!$A$2:$AAA$45000,W$3,FALSE)*1000000,0)</f>
        <v>431085.4971408844</v>
      </c>
      <c r="X34" s="58">
        <f>IF($BR34=1,VLOOKUP(X$20*10000+$A34,'DATA - FAD'!$A$2:$AAA$45000,X$3,FALSE)*1000000,0)</f>
        <v>89872.501790523529</v>
      </c>
      <c r="Y34" s="58">
        <f>IF($BR34=1,VLOOKUP(Y$20*10000+$A34,'DATA - FAD'!$A$2:$AAA$45000,Y$3,FALSE)*1000000,0)</f>
        <v>32657.99954533577</v>
      </c>
      <c r="Z34" s="38">
        <f>IF($BR34=1,VLOOKUP($BS34,data!$A$2:$AAA$45000,Z$3,FALSE),"")</f>
        <v>18942</v>
      </c>
      <c r="AA34" s="30"/>
      <c r="AB34" s="30"/>
      <c r="AC34" s="58">
        <f>IF($BR34=1,VLOOKUP(AC$20*10000+$A34,'DATA - FAD'!$A$2:$AAA$45000,AC$3,FALSE)*1000000,0)</f>
        <v>47821.998596191406</v>
      </c>
      <c r="AD34" s="58">
        <f>IF($BR34=1,VLOOKUP(AD$20*10000+$A34,'DATA - FAD'!$A$2:$AAA$45000,AD$3,FALSE)*1000000,0)</f>
        <v>-23910.999298095703</v>
      </c>
      <c r="AE34" s="58">
        <f>IF($BR34=1,VLOOKUP(AE$20*10000+$A34,'DATA - FAD'!$A$2:$AAA$45000,AE$3,FALSE)*1000000,0)</f>
        <v>0</v>
      </c>
      <c r="AF34" s="58">
        <f>IF($BR34=1,VLOOKUP(AF$20*10000+$A34,'DATA - FAD'!$A$2:$AAA$45000,AF$3,FALSE)*1000000,0)</f>
        <v>0</v>
      </c>
      <c r="AG34" s="58">
        <f>IF($BR34=1,VLOOKUP(AG$20*10000+$A34,'DATA - FAD'!$A$2:$AAA$45000,AG$3,FALSE)*1000000,0)</f>
        <v>0</v>
      </c>
      <c r="AH34" s="58">
        <f>IF($BR34=1,VLOOKUP(AH$20*10000+$A34,'DATA - FAD'!$A$2:$AAA$45000,AH$3,FALSE)*1000000,0)</f>
        <v>0</v>
      </c>
      <c r="AI34" s="58">
        <f>IF($BR34=1,VLOOKUP(AI$20*10000+$A34,'DATA - FAD'!$A$2:$AAA$45000,AI$3,FALSE)*1000000,0)</f>
        <v>0</v>
      </c>
      <c r="AJ34" s="58">
        <f>IF($BR34=1,VLOOKUP(AJ$20*10000+$A34,'DATA - FAD'!$A$2:$AAA$45000,AJ$3,FALSE)*1000000,0)</f>
        <v>0</v>
      </c>
      <c r="AK34" s="58">
        <f>IF($BR34=1,VLOOKUP(AK$20*10000+$A34,'DATA - FAD'!$A$2:$AAA$45000,AK$3,FALSE)*1000000,0)</f>
        <v>293112.27798461914</v>
      </c>
      <c r="AL34" s="58">
        <f>IF($BR34=1,VLOOKUP(AL$20*10000+$A34,'DATA - FAD'!$A$2:$AAA$45000,AL$3,FALSE)*1000000,0)</f>
        <v>402185.91690063477</v>
      </c>
      <c r="AM34" s="38">
        <f>IF($BR34=1,VLOOKUP($BS34,data!$A$2:$AAA$45000,AM$3,FALSE),"")</f>
        <v>402254.1875</v>
      </c>
      <c r="AN34" s="30"/>
      <c r="AO34" s="30"/>
      <c r="AP34" s="58">
        <f>IF($BR34=1,VLOOKUP(AP$20*10000+$A34,'DATA - FAD'!$A$2:$AAA$45000,AP$3,FALSE)*1000000,0)</f>
        <v>9061.8496760725975</v>
      </c>
      <c r="AQ34" s="58">
        <f>IF($BR34=1,VLOOKUP(AQ$20*10000+$A34,'DATA - FAD'!$A$2:$AAA$45000,AQ$3,FALSE)*1000000,0)</f>
        <v>18523.169681429863</v>
      </c>
      <c r="AR34" s="58">
        <f>IF($BR34=1,VLOOKUP(AR$20*10000+$A34,'DATA - FAD'!$A$2:$AAA$45000,AR$3,FALSE)*1000000,0)</f>
        <v>-5449.8300887644291</v>
      </c>
      <c r="AS34" s="58">
        <f>IF($BR34=1,VLOOKUP(AS$20*10000+$A34,'DATA - FAD'!$A$2:$AAA$45000,AS$3,FALSE)*1000000,0)</f>
        <v>38101.170212030411</v>
      </c>
      <c r="AT34" s="58">
        <f>IF($BR34=1,VLOOKUP(AT$20*10000+$A34,'DATA - FAD'!$A$2:$AAA$45000,AT$3,FALSE)*1000000,0)</f>
        <v>1252.0300224423409</v>
      </c>
      <c r="AU34" s="58">
        <f>IF($BR34=1,VLOOKUP(AU$20*10000+$A34,'DATA - FAD'!$A$2:$AAA$45000,AU$3,FALSE)*1000000,0)</f>
        <v>31135.249882936478</v>
      </c>
      <c r="AV34" s="58">
        <f>IF($BR34=1,VLOOKUP(AV$20*10000+$A34,'DATA - FAD'!$A$2:$AAA$45000,AV$3,FALSE)*1000000,0)</f>
        <v>61723.660677671432</v>
      </c>
      <c r="AW34" s="58">
        <f>IF($BR34=1,VLOOKUP(AW$20*10000+$A34,'DATA - FAD'!$A$2:$AAA$45000,AW$3,FALSE)*1000000,0)</f>
        <v>44034.451246261597</v>
      </c>
      <c r="AX34" s="58">
        <f>IF($BR34=1,VLOOKUP(AX$20*10000+$A34,'DATA - FAD'!$A$2:$AAA$45000,AX$3,FALSE)*1000000,0)</f>
        <v>64727.649092674255</v>
      </c>
      <c r="AY34" s="58">
        <f>IF($BR34=1,VLOOKUP(AY$20*10000+$A34,'DATA - FAD'!$A$2:$AAA$45000,AY$3,FALSE)*1000000,0)</f>
        <v>8658.0002680420876</v>
      </c>
      <c r="AZ34" s="38">
        <f>IF($BR34=1,VLOOKUP($BS34,data!$A$2:$AAA$45000,AZ$3,FALSE),"")</f>
        <v>24804</v>
      </c>
      <c r="BA34" s="33"/>
      <c r="BB34" s="33"/>
      <c r="BC34" s="58">
        <f>IF($BR34=1,VLOOKUP(BC$20*10000+$A34,'DATA - FAD'!$A$2:$AAA$45000,BC$3,FALSE)*1000000,0)</f>
        <v>0</v>
      </c>
      <c r="BD34" s="58">
        <f>IF($BR34=1,VLOOKUP(BD$20*10000+$A34,'DATA - FAD'!$A$2:$AAA$45000,BD$3,FALSE)*1000000,0)</f>
        <v>0</v>
      </c>
      <c r="BE34" s="58">
        <f>IF($BR34=1,VLOOKUP(BE$20*10000+$A34,'DATA - FAD'!$A$2:$AAA$45000,BE$3,FALSE)*1000000,0)</f>
        <v>0</v>
      </c>
      <c r="BF34" s="58">
        <f>IF($BR34=1,VLOOKUP(BF$20*10000+$A34,'DATA - FAD'!$A$2:$AAA$45000,BF$3,FALSE)*1000000,0)</f>
        <v>0</v>
      </c>
      <c r="BG34" s="58">
        <f>IF($BR34=1,VLOOKUP(BG$20*10000+$A34,'DATA - FAD'!$A$2:$AAA$45000,BG$3,FALSE)*1000000,0)</f>
        <v>0</v>
      </c>
      <c r="BH34" s="58">
        <f>IF($BR34=1,VLOOKUP(BH$20*10000+$A34,'DATA - FAD'!$A$2:$AAA$45000,BH$3,FALSE)*1000000,0)</f>
        <v>0</v>
      </c>
      <c r="BI34" s="58">
        <f>IF($BR34=1,VLOOKUP(BI$20*10000+$A34,'DATA - FAD'!$A$2:$AAA$45000,BI$3,FALSE)*1000000,0)</f>
        <v>0</v>
      </c>
      <c r="BJ34" s="58">
        <f>IF($BR34=1,VLOOKUP(BJ$20*10000+$A34,'DATA - FAD'!$A$2:$AAA$45000,BJ$3,FALSE)*1000000,0)</f>
        <v>0</v>
      </c>
      <c r="BK34" s="58">
        <f>IF($BR34=1,VLOOKUP(BK$20*10000+$A34,'DATA - FAD'!$A$2:$AAA$45000,BK$3,FALSE)*1000000,0)</f>
        <v>0</v>
      </c>
      <c r="BL34" s="58">
        <f>IF($BR34=1,VLOOKUP(BL$20*10000+$A34,'DATA - FAD'!$A$2:$AAA$45000,BL$3,FALSE)*1000000,0)</f>
        <v>0</v>
      </c>
      <c r="BM34" s="38">
        <f>IF($BR34=1,VLOOKUP($BS34,data!$A$2:$AAA$45000,BM$3,FALSE),"")</f>
        <v>0</v>
      </c>
      <c r="BN34" s="33"/>
      <c r="BO34" s="32" t="s">
        <v>850</v>
      </c>
      <c r="BP34" s="32">
        <f>VLOOKUP(BO34,KEY!$W$2:$X$1000,2,FALSE)</f>
        <v>10</v>
      </c>
      <c r="BQ34" s="32">
        <v>8</v>
      </c>
      <c r="BR34" s="32">
        <f t="shared" si="43"/>
        <v>1</v>
      </c>
      <c r="BS34" s="56">
        <f>IF($BR34=1,VLOOKUP($BR$20,'CROSSWALK House to AUN'!$A$2:$AA$20000,$BP34,FALSE),"")</f>
        <v>104435003</v>
      </c>
      <c r="BT34" s="55"/>
      <c r="BU34" s="55"/>
      <c r="BV34" s="55"/>
      <c r="BW34" s="55"/>
      <c r="BX34" s="48" t="str">
        <f>IF($BR34=1,VLOOKUP($BS34,data!$A$2:$AAA$45000,BX$3,FALSE),"")</f>
        <v>Mercer Area SD</v>
      </c>
      <c r="BY34" s="49"/>
      <c r="BZ34" s="76">
        <f>IF($BR34=1,VLOOKUP($BS34,data!$A$2:$AAA$45000,BZ$3,FALSE),"")</f>
        <v>8873998</v>
      </c>
      <c r="CA34" s="76">
        <f>IF($BR34=1,VLOOKUP($BS34,data!$A$2:$AAA$45000,CA$3,FALSE),"")</f>
        <v>446000.1875</v>
      </c>
      <c r="CB34" s="80">
        <f>IF($BR34=1,VLOOKUP($BS34,data!$A$2:$AAA$45000,CB$3,FALSE),"")</f>
        <v>5.2918877601623535</v>
      </c>
      <c r="CC34" s="49"/>
      <c r="CD34" s="50">
        <f>IF($BR34=1,VLOOKUP($BS34,data!$A$2:$AAA$45000,CD$3,FALSE),"")</f>
        <v>6417157</v>
      </c>
      <c r="CE34" s="50">
        <f>IF($BR34=1,VLOOKUP($BS34,data!$A$2:$AAA$45000,CE$3,FALSE),"")</f>
        <v>18942</v>
      </c>
      <c r="CF34" s="69">
        <f>IF($BR34=1,VLOOKUP($BS34,data!$A$2:$AAA$45000,CF$3,FALSE),"")</f>
        <v>0.29605132341384888</v>
      </c>
      <c r="CG34" s="49"/>
      <c r="CH34" s="51">
        <f>IF($BR34=1,VLOOKUP($BS34,data!$A$2:$AAA$45000,CH$3,FALSE),"")</f>
        <v>1312184.4099999999</v>
      </c>
      <c r="CI34" s="51">
        <f>IF($BR34=1,VLOOKUP($BS34,data!$A$2:$AAA$45000,CI$3,FALSE),"")</f>
        <v>402254.1875</v>
      </c>
      <c r="CJ34" s="52">
        <f>IF($BR34=1,VLOOKUP($BS34,data!$A$2:$AAA$45000,CJ$3,FALSE),"")</f>
        <v>44.207149505615234</v>
      </c>
      <c r="CK34" s="51">
        <f>IF($BR34=1,VLOOKUP($BS34,data!$A$2:$AAA$45000,CK$3,FALSE),"")</f>
        <v>0</v>
      </c>
      <c r="CL34" s="51">
        <f>IF($BR34=1,VLOOKUP($BS34,data!$A$2:$AAA$45000,CL$3,FALSE),"")</f>
        <v>0</v>
      </c>
      <c r="CM34" s="51">
        <f>IF($BR34=1,VLOOKUP($BS34,data!$A$2:$AAA$45000,CM$3,FALSE),"")</f>
        <v>1097552.375</v>
      </c>
      <c r="CN34" s="51">
        <f>IF($BR34=1,VLOOKUP($BS34,data!$A$2:$AAA$45000,CN$3,FALSE),"")</f>
        <v>2584209</v>
      </c>
      <c r="CO34" s="49"/>
      <c r="CP34" s="53">
        <f>IF($BR34=1,VLOOKUP($BS34,data!$A$2:$AAA$45000,CP$3,FALSE),"")</f>
        <v>1144657</v>
      </c>
      <c r="CQ34" s="53">
        <f>IF($BR34=1,VLOOKUP($BS34,data!$A$2:$AAA$45000,CQ$3,FALSE),"")</f>
        <v>24804</v>
      </c>
      <c r="CR34" s="54">
        <f>IF($BR34=1,VLOOKUP($BS34,data!$A$2:$AAA$45000,CR$3,FALSE),"")</f>
        <v>2.1999999999999997</v>
      </c>
      <c r="CS34" s="49"/>
      <c r="CT34" s="72">
        <f>IF($BR34=1,VLOOKUP($BS34,data!$A$2:$AAA$45000,CT$3,FALSE),"")</f>
        <v>0</v>
      </c>
      <c r="CU34" s="72">
        <f>IF($BR34=1,VLOOKUP($BS34,data!$A$2:$AAA$45000,CU$3,FALSE),"")</f>
        <v>0</v>
      </c>
      <c r="CV34" s="73">
        <f>IF($BR34=1,VLOOKUP($BS34,data!$A$2:$AAA$45000,CV$3,FALSE),"")</f>
        <v>0</v>
      </c>
      <c r="CW34" s="2"/>
      <c r="CX34" s="2"/>
      <c r="CY34" s="2"/>
      <c r="CZ34" s="2"/>
      <c r="DA34" s="2"/>
      <c r="DB34" s="2"/>
      <c r="DC34" s="2"/>
    </row>
    <row r="35" spans="1:107" ht="36" customHeight="1" x14ac:dyDescent="0.35">
      <c r="A35" s="30">
        <f>VLOOKUP($BS35,'LIST SD CTC BY AUN'!$A$2:$E$45000,2,FALSE)</f>
        <v>261</v>
      </c>
      <c r="B35" s="30"/>
      <c r="C35" s="58">
        <f>IF($BR35=1,VLOOKUP(C$20*10000+$A35,'DATA - FAD'!$A$2:$AAA$45000,C$3,FALSE)*1000000,0)</f>
        <v>129348.62077236176</v>
      </c>
      <c r="D35" s="58">
        <f>IF($BR35=1,VLOOKUP(D$20*10000+$A35,'DATA - FAD'!$A$2:$AAA$45000,D$3,FALSE)*1000000,0)</f>
        <v>68623.22986125946</v>
      </c>
      <c r="E35" s="58">
        <f>IF($BR35=1,VLOOKUP(E$20*10000+$A35,'DATA - FAD'!$A$2:$AAA$45000,E$3,FALSE)*1000000,0)</f>
        <v>67004.010081291199</v>
      </c>
      <c r="F35" s="58">
        <f>IF($BR35=1,VLOOKUP(F$20*10000+$A35,'DATA - FAD'!$A$2:$AAA$45000,F$3,FALSE)*1000000,0)</f>
        <v>118409.79754924774</v>
      </c>
      <c r="G35" s="58">
        <f>IF($BR35=1,VLOOKUP(G$20*10000+$A35,'DATA - FAD'!$A$2:$AAA$45000,G$3,FALSE)*1000000,0)</f>
        <v>-4927.1797761321068</v>
      </c>
      <c r="H35" s="58">
        <f>IF($BR35=1,VLOOKUP(H$20*10000+$A35,'DATA - FAD'!$A$2:$AAA$45000,H$3,FALSE)*1000000,0)</f>
        <v>93962.237238883972</v>
      </c>
      <c r="I35" s="58">
        <f>IF($BR35=1,VLOOKUP(I$20*10000+$A35,'DATA - FAD'!$A$2:$AAA$45000,I$3,FALSE)*1000000,0)</f>
        <v>273714.00594711304</v>
      </c>
      <c r="J35" s="58">
        <f>IF($BR35=1,VLOOKUP(J$20*10000+$A35,'DATA - FAD'!$A$2:$AAA$45000,J$3,FALSE)*1000000,0)</f>
        <v>422428.93576622009</v>
      </c>
      <c r="K35" s="58">
        <f>IF($BR35=1,VLOOKUP(K$20*10000+$A35,'DATA - FAD'!$A$2:$AAA$45000,K$3,FALSE)*1000000,0)</f>
        <v>205108.98530483246</v>
      </c>
      <c r="L35" s="58">
        <f>IF($BR35=1,VLOOKUP(L$20*10000+$A35,'DATA - FAD'!$A$2:$AAA$45000,L$3,FALSE)*1000000,0)</f>
        <v>370955.85465431213</v>
      </c>
      <c r="M35" s="38">
        <f>IF($BR35=1,VLOOKUP($BS35,data!$A$2:$AAA$45000,M$3,FALSE),"")</f>
        <v>344793.59375</v>
      </c>
      <c r="N35" s="30"/>
      <c r="O35" s="33"/>
      <c r="P35" s="58">
        <f>IF($BR35=1,VLOOKUP(P$20*10000+$A35,'DATA - FAD'!$A$2:$AAA$45000,P$3,FALSE)*1000000,0)</f>
        <v>122038.49852085114</v>
      </c>
      <c r="Q35" s="58">
        <f>IF($BR35=1,VLOOKUP(Q$20*10000+$A35,'DATA - FAD'!$A$2:$AAA$45000,Q$3,FALSE)*1000000,0)</f>
        <v>43597.500771284103</v>
      </c>
      <c r="R35" s="58">
        <f>IF($BR35=1,VLOOKUP(R$20*10000+$A35,'DATA - FAD'!$A$2:$AAA$45000,R$3,FALSE)*1000000,0)</f>
        <v>54477.501660585403</v>
      </c>
      <c r="S35" s="58">
        <f>IF($BR35=1,VLOOKUP(S$20*10000+$A35,'DATA - FAD'!$A$2:$AAA$45000,S$3,FALSE)*1000000,0)</f>
        <v>97515.501081943512</v>
      </c>
      <c r="T35" s="58">
        <f>IF($BR35=1,VLOOKUP(T$20*10000+$A35,'DATA - FAD'!$A$2:$AAA$45000,T$3,FALSE)*1000000,0)</f>
        <v>-3.9999999899009708</v>
      </c>
      <c r="U35" s="58">
        <f>IF($BR35=1,VLOOKUP(U$20*10000+$A35,'DATA - FAD'!$A$2:$AAA$45000,U$3,FALSE)*1000000,0)</f>
        <v>72930.499911308289</v>
      </c>
      <c r="V35" s="58">
        <f>IF($BR35=1,VLOOKUP(V$20*10000+$A35,'DATA - FAD'!$A$2:$AAA$45000,V$3,FALSE)*1000000,0)</f>
        <v>201114.50552940369</v>
      </c>
      <c r="W35" s="58">
        <f>IF($BR35=1,VLOOKUP(W$20*10000+$A35,'DATA - FAD'!$A$2:$AAA$45000,W$3,FALSE)*1000000,0)</f>
        <v>369759.50002670288</v>
      </c>
      <c r="X35" s="58">
        <f>IF($BR35=1,VLOOKUP(X$20*10000+$A35,'DATA - FAD'!$A$2:$AAA$45000,X$3,FALSE)*1000000,0)</f>
        <v>110972.00214862823</v>
      </c>
      <c r="Y35" s="58">
        <f>IF($BR35=1,VLOOKUP(Y$20*10000+$A35,'DATA - FAD'!$A$2:$AAA$45000,Y$3,FALSE)*1000000,0)</f>
        <v>45687.999576330185</v>
      </c>
      <c r="Z35" s="38">
        <f>IF($BR35=1,VLOOKUP($BS35,data!$A$2:$AAA$45000,Z$3,FALSE),"")</f>
        <v>23406</v>
      </c>
      <c r="AA35" s="30"/>
      <c r="AB35" s="30"/>
      <c r="AC35" s="58">
        <f>IF($BR35=1,VLOOKUP(AC$20*10000+$A35,'DATA - FAD'!$A$2:$AAA$45000,AC$3,FALSE)*1000000,0)</f>
        <v>0</v>
      </c>
      <c r="AD35" s="58">
        <f>IF($BR35=1,VLOOKUP(AD$20*10000+$A35,'DATA - FAD'!$A$2:$AAA$45000,AD$3,FALSE)*1000000,0)</f>
        <v>0</v>
      </c>
      <c r="AE35" s="58">
        <f>IF($BR35=1,VLOOKUP(AE$20*10000+$A35,'DATA - FAD'!$A$2:$AAA$45000,AE$3,FALSE)*1000000,0)</f>
        <v>0</v>
      </c>
      <c r="AF35" s="58">
        <f>IF($BR35=1,VLOOKUP(AF$20*10000+$A35,'DATA - FAD'!$A$2:$AAA$45000,AF$3,FALSE)*1000000,0)</f>
        <v>0</v>
      </c>
      <c r="AG35" s="58">
        <f>IF($BR35=1,VLOOKUP(AG$20*10000+$A35,'DATA - FAD'!$A$2:$AAA$45000,AG$3,FALSE)*1000000,0)</f>
        <v>0</v>
      </c>
      <c r="AH35" s="58">
        <f>IF($BR35=1,VLOOKUP(AH$20*10000+$A35,'DATA - FAD'!$A$2:$AAA$45000,AH$3,FALSE)*1000000,0)</f>
        <v>0</v>
      </c>
      <c r="AI35" s="58">
        <f>IF($BR35=1,VLOOKUP(AI$20*10000+$A35,'DATA - FAD'!$A$2:$AAA$45000,AI$3,FALSE)*1000000,0)</f>
        <v>0</v>
      </c>
      <c r="AJ35" s="58">
        <f>IF($BR35=1,VLOOKUP(AJ$20*10000+$A35,'DATA - FAD'!$A$2:$AAA$45000,AJ$3,FALSE)*1000000,0)</f>
        <v>0</v>
      </c>
      <c r="AK35" s="58">
        <f>IF($BR35=1,VLOOKUP(AK$20*10000+$A35,'DATA - FAD'!$A$2:$AAA$45000,AK$3,FALSE)*1000000,0)</f>
        <v>102065.46634435654</v>
      </c>
      <c r="AL35" s="58">
        <f>IF($BR35=1,VLOOKUP(AL$20*10000+$A35,'DATA - FAD'!$A$2:$AAA$45000,AL$3,FALSE)*1000000,0)</f>
        <v>299547.85108566284</v>
      </c>
      <c r="AM35" s="38">
        <f>IF($BR35=1,VLOOKUP($BS35,data!$A$2:$AAA$45000,AM$3,FALSE),"")</f>
        <v>299571.59375</v>
      </c>
      <c r="AN35" s="30"/>
      <c r="AO35" s="30"/>
      <c r="AP35" s="58">
        <f>IF($BR35=1,VLOOKUP(AP$20*10000+$A35,'DATA - FAD'!$A$2:$AAA$45000,AP$3,FALSE)*1000000,0)</f>
        <v>12817.040085792542</v>
      </c>
      <c r="AQ35" s="58">
        <f>IF($BR35=1,VLOOKUP(AQ$20*10000+$A35,'DATA - FAD'!$A$2:$AAA$45000,AQ$3,FALSE)*1000000,0)</f>
        <v>21287.839859724045</v>
      </c>
      <c r="AR35" s="58">
        <f>IF($BR35=1,VLOOKUP(AR$20*10000+$A35,'DATA - FAD'!$A$2:$AAA$45000,AR$3,FALSE)*1000000,0)</f>
        <v>10151.010006666183</v>
      </c>
      <c r="AS35" s="58">
        <f>IF($BR35=1,VLOOKUP(AS$20*10000+$A35,'DATA - FAD'!$A$2:$AAA$45000,AS$3,FALSE)*1000000,0)</f>
        <v>25625.690817832947</v>
      </c>
      <c r="AT35" s="58">
        <f>IF($BR35=1,VLOOKUP(AT$20*10000+$A35,'DATA - FAD'!$A$2:$AAA$45000,AT$3,FALSE)*1000000,0)</f>
        <v>42.050000047311187</v>
      </c>
      <c r="AU35" s="58">
        <f>IF($BR35=1,VLOOKUP(AU$20*10000+$A35,'DATA - FAD'!$A$2:$AAA$45000,AU$3,FALSE)*1000000,0)</f>
        <v>23928.990587592125</v>
      </c>
      <c r="AV35" s="58">
        <f>IF($BR35=1,VLOOKUP(AV$20*10000+$A35,'DATA - FAD'!$A$2:$AAA$45000,AV$3,FALSE)*1000000,0)</f>
        <v>65799.742937088013</v>
      </c>
      <c r="AW35" s="58">
        <f>IF($BR35=1,VLOOKUP(AW$20*10000+$A35,'DATA - FAD'!$A$2:$AAA$45000,AW$3,FALSE)*1000000,0)</f>
        <v>22854.330018162727</v>
      </c>
      <c r="AX35" s="58">
        <f>IF($BR35=1,VLOOKUP(AX$20*10000+$A35,'DATA - FAD'!$A$2:$AAA$45000,AX$3,FALSE)*1000000,0)</f>
        <v>-14486.60995811224</v>
      </c>
      <c r="AY35" s="58">
        <f>IF($BR35=1,VLOOKUP(AY$20*10000+$A35,'DATA - FAD'!$A$2:$AAA$45000,AY$3,FALSE)*1000000,0)</f>
        <v>21438.000723719597</v>
      </c>
      <c r="AZ35" s="38">
        <f>IF($BR35=1,VLOOKUP($BS35,data!$A$2:$AAA$45000,AZ$3,FALSE),"")</f>
        <v>19839</v>
      </c>
      <c r="BA35" s="33"/>
      <c r="BB35" s="33"/>
      <c r="BC35" s="58">
        <f>IF($BR35=1,VLOOKUP(BC$20*10000+$A35,'DATA - FAD'!$A$2:$AAA$45000,BC$3,FALSE)*1000000,0)</f>
        <v>-5506.9201625883579</v>
      </c>
      <c r="BD35" s="58">
        <f>IF($BR35=1,VLOOKUP(BD$20*10000+$A35,'DATA - FAD'!$A$2:$AAA$45000,BD$3,FALSE)*1000000,0)</f>
        <v>3737.8899287432432</v>
      </c>
      <c r="BE35" s="58">
        <f>IF($BR35=1,VLOOKUP(BE$20*10000+$A35,'DATA - FAD'!$A$2:$AAA$45000,BE$3,FALSE)*1000000,0)</f>
        <v>2375.5000438541174</v>
      </c>
      <c r="BF35" s="58">
        <f>IF($BR35=1,VLOOKUP(BF$20*10000+$A35,'DATA - FAD'!$A$2:$AAA$45000,BF$3,FALSE)*1000000,0)</f>
        <v>-4731.3901595771313</v>
      </c>
      <c r="BG35" s="58">
        <f>IF($BR35=1,VLOOKUP(BG$20*10000+$A35,'DATA - FAD'!$A$2:$AAA$45000,BG$3,FALSE)*1000000,0)</f>
        <v>-4965.2298912405968</v>
      </c>
      <c r="BH35" s="58">
        <f>IF($BR35=1,VLOOKUP(BH$20*10000+$A35,'DATA - FAD'!$A$2:$AAA$45000,BH$3,FALSE)*1000000,0)</f>
        <v>-2897.2500003874302</v>
      </c>
      <c r="BI35" s="58">
        <f>IF($BR35=1,VLOOKUP(BI$20*10000+$A35,'DATA - FAD'!$A$2:$AAA$45000,BI$3,FALSE)*1000000,0)</f>
        <v>6799.7598089277744</v>
      </c>
      <c r="BJ35" s="58">
        <f>IF($BR35=1,VLOOKUP(BJ$20*10000+$A35,'DATA - FAD'!$A$2:$AAA$45000,BJ$3,FALSE)*1000000,0)</f>
        <v>29815.109446644783</v>
      </c>
      <c r="BK35" s="58">
        <f>IF($BR35=1,VLOOKUP(BK$20*10000+$A35,'DATA - FAD'!$A$2:$AAA$45000,BK$3,FALSE)*1000000,0)</f>
        <v>6558.1300295889378</v>
      </c>
      <c r="BL35" s="58">
        <f>IF($BR35=1,VLOOKUP(BL$20*10000+$A35,'DATA - FAD'!$A$2:$AAA$45000,BL$3,FALSE)*1000000,0)</f>
        <v>4282.000008970499</v>
      </c>
      <c r="BM35" s="38">
        <f>IF($BR35=1,VLOOKUP($BS35,data!$A$2:$AAA$45000,BM$3,FALSE),"")</f>
        <v>1977</v>
      </c>
      <c r="BN35" s="33"/>
      <c r="BO35" s="32" t="s">
        <v>851</v>
      </c>
      <c r="BP35" s="32">
        <f>VLOOKUP(BO35,KEY!$W$2:$X$1000,2,FALSE)</f>
        <v>11</v>
      </c>
      <c r="BQ35" s="32">
        <v>9</v>
      </c>
      <c r="BR35" s="32">
        <f t="shared" si="43"/>
        <v>1</v>
      </c>
      <c r="BS35" s="56">
        <f>IF($BR35=1,VLOOKUP($BR$20,'CROSSWALK House to AUN'!$A$2:$AA$20000,$BP35,FALSE),"")</f>
        <v>104105353</v>
      </c>
      <c r="BT35" s="55"/>
      <c r="BU35" s="55"/>
      <c r="BV35" s="55"/>
      <c r="BW35" s="55"/>
      <c r="BX35" s="31" t="str">
        <f>IF($BR35=1,VLOOKUP($BS35,data!$A$2:$AAA$45000,BX$3,FALSE),"")</f>
        <v>Moniteau SD</v>
      </c>
      <c r="BY35" s="2"/>
      <c r="BZ35" s="4">
        <f>IF($BR35=1,VLOOKUP($BS35,data!$A$2:$AAA$45000,BZ$3,FALSE),"")</f>
        <v>10980844</v>
      </c>
      <c r="CA35" s="4">
        <f>IF($BR35=1,VLOOKUP($BS35,data!$A$2:$AAA$45000,CA$3,FALSE),"")</f>
        <v>344793.59375</v>
      </c>
      <c r="CB35" s="79">
        <f>IF($BR35=1,VLOOKUP($BS35,data!$A$2:$AAA$45000,CB$3,FALSE),"")</f>
        <v>3.2417447566986084</v>
      </c>
      <c r="CC35" s="2"/>
      <c r="CD35" s="25">
        <f>IF($BR35=1,VLOOKUP($BS35,data!$A$2:$AAA$45000,CD$3,FALSE),"")</f>
        <v>8682625</v>
      </c>
      <c r="CE35" s="25">
        <f>IF($BR35=1,VLOOKUP($BS35,data!$A$2:$AAA$45000,CE$3,FALSE),"")</f>
        <v>23406</v>
      </c>
      <c r="CF35" s="68">
        <f>IF($BR35=1,VLOOKUP($BS35,data!$A$2:$AAA$45000,CF$3,FALSE),"")</f>
        <v>0.27030152082443237</v>
      </c>
      <c r="CG35" s="2"/>
      <c r="CH35" s="26">
        <f>IF($BR35=1,VLOOKUP($BS35,data!$A$2:$AAA$45000,CH$3,FALSE),"")</f>
        <v>985275.9</v>
      </c>
      <c r="CI35" s="26">
        <f>IF($BR35=1,VLOOKUP($BS35,data!$A$2:$AAA$45000,CI$3,FALSE),"")</f>
        <v>299571.59375</v>
      </c>
      <c r="CJ35" s="27">
        <f>IF($BR35=1,VLOOKUP($BS35,data!$A$2:$AAA$45000,CJ$3,FALSE),"")</f>
        <v>43.688159942626953</v>
      </c>
      <c r="CK35" s="26">
        <f>IF($BR35=1,VLOOKUP($BS35,data!$A$2:$AAA$45000,CK$3,FALSE),"")</f>
        <v>0</v>
      </c>
      <c r="CL35" s="26">
        <f>IF($BR35=1,VLOOKUP($BS35,data!$A$2:$AAA$45000,CL$3,FALSE),"")</f>
        <v>0</v>
      </c>
      <c r="CM35" s="26">
        <f>IF($BR35=1,VLOOKUP($BS35,data!$A$2:$AAA$45000,CM$3,FALSE),"")</f>
        <v>701184.90625</v>
      </c>
      <c r="CN35" s="26">
        <f>IF($BR35=1,VLOOKUP($BS35,data!$A$2:$AAA$45000,CN$3,FALSE),"")</f>
        <v>2040740.875</v>
      </c>
      <c r="CO35" s="2"/>
      <c r="CP35" s="35">
        <f>IF($BR35=1,VLOOKUP($BS35,data!$A$2:$AAA$45000,CP$3,FALSE),"")</f>
        <v>1245806</v>
      </c>
      <c r="CQ35" s="35">
        <f>IF($BR35=1,VLOOKUP($BS35,data!$A$2:$AAA$45000,CQ$3,FALSE),"")</f>
        <v>19839</v>
      </c>
      <c r="CR35" s="36">
        <f>IF($BR35=1,VLOOKUP($BS35,data!$A$2:$AAA$45000,CR$3,FALSE),"")</f>
        <v>1.6</v>
      </c>
      <c r="CS35" s="2"/>
      <c r="CT35" s="71">
        <f>IF($BR35=1,VLOOKUP($BS35,data!$A$2:$AAA$45000,CT$3,FALSE),"")</f>
        <v>67137</v>
      </c>
      <c r="CU35" s="71">
        <f>IF($BR35=1,VLOOKUP($BS35,data!$A$2:$AAA$45000,CU$3,FALSE),"")</f>
        <v>1977</v>
      </c>
      <c r="CV35" s="70">
        <f>IF($BR35=1,VLOOKUP($BS35,data!$A$2:$AAA$45000,CV$3,FALSE),"")</f>
        <v>3.0340700149536133</v>
      </c>
      <c r="CW35" s="2"/>
      <c r="CX35" s="2"/>
      <c r="CY35" s="2"/>
      <c r="CZ35" s="2"/>
      <c r="DA35" s="2"/>
      <c r="DB35" s="2"/>
      <c r="DC35" s="2"/>
    </row>
    <row r="36" spans="1:107" ht="36" customHeight="1" x14ac:dyDescent="0.35">
      <c r="A36" s="30">
        <f>VLOOKUP($BS36,'LIST SD CTC BY AUN'!$A$2:$E$45000,2,FALSE)</f>
        <v>358</v>
      </c>
      <c r="B36" s="30"/>
      <c r="C36" s="58">
        <f>IF($BR36=1,VLOOKUP(C$20*10000+$A36,'DATA - FAD'!$A$2:$AAA$45000,C$3,FALSE)*1000000,0)</f>
        <v>178411.30495071411</v>
      </c>
      <c r="D36" s="58">
        <f>IF($BR36=1,VLOOKUP(D$20*10000+$A36,'DATA - FAD'!$A$2:$AAA$45000,D$3,FALSE)*1000000,0)</f>
        <v>-43069.329112768173</v>
      </c>
      <c r="E36" s="58">
        <f>IF($BR36=1,VLOOKUP(E$20*10000+$A36,'DATA - FAD'!$A$2:$AAA$45000,E$3,FALSE)*1000000,0)</f>
        <v>89388.914406299591</v>
      </c>
      <c r="F36" s="58">
        <f>IF($BR36=1,VLOOKUP(F$20*10000+$A36,'DATA - FAD'!$A$2:$AAA$45000,F$3,FALSE)*1000000,0)</f>
        <v>13031.670823693275</v>
      </c>
      <c r="G36" s="58">
        <f>IF($BR36=1,VLOOKUP(G$20*10000+$A36,'DATA - FAD'!$A$2:$AAA$45000,G$3,FALSE)*1000000,0)</f>
        <v>-37.570000131381676</v>
      </c>
      <c r="H36" s="58">
        <f>IF($BR36=1,VLOOKUP(H$20*10000+$A36,'DATA - FAD'!$A$2:$AAA$45000,H$3,FALSE)*1000000,0)</f>
        <v>129449.69534873962</v>
      </c>
      <c r="I36" s="58">
        <f>IF($BR36=1,VLOOKUP(I$20*10000+$A36,'DATA - FAD'!$A$2:$AAA$45000,I$3,FALSE)*1000000,0)</f>
        <v>444604.45642471313</v>
      </c>
      <c r="J36" s="58">
        <f>IF($BR36=1,VLOOKUP(J$20*10000+$A36,'DATA - FAD'!$A$2:$AAA$45000,J$3,FALSE)*1000000,0)</f>
        <v>588933.34865570068</v>
      </c>
      <c r="K36" s="58">
        <f>IF($BR36=1,VLOOKUP(K$20*10000+$A36,'DATA - FAD'!$A$2:$AAA$45000,K$3,FALSE)*1000000,0)</f>
        <v>259646.62432670593</v>
      </c>
      <c r="L36" s="58">
        <f>IF($BR36=1,VLOOKUP(L$20*10000+$A36,'DATA - FAD'!$A$2:$AAA$45000,L$3,FALSE)*1000000,0)</f>
        <v>142485.88681221008</v>
      </c>
      <c r="M36" s="38">
        <f>IF($BR36=1,VLOOKUP($BS36,data!$A$2:$AAA$45000,M$3,FALSE),"")</f>
        <v>127222.96875</v>
      </c>
      <c r="N36" s="30"/>
      <c r="O36" s="33"/>
      <c r="P36" s="58">
        <f>IF($BR36=1,VLOOKUP(P$20*10000+$A36,'DATA - FAD'!$A$2:$AAA$45000,P$3,FALSE)*1000000,0)</f>
        <v>111203.99832725525</v>
      </c>
      <c r="Q36" s="58">
        <f>IF($BR36=1,VLOOKUP(Q$20*10000+$A36,'DATA - FAD'!$A$2:$AAA$45000,Q$3,FALSE)*1000000,0)</f>
        <v>10147.999972105026</v>
      </c>
      <c r="R36" s="58">
        <f>IF($BR36=1,VLOOKUP(R$20*10000+$A36,'DATA - FAD'!$A$2:$AAA$45000,R$3,FALSE)*1000000,0)</f>
        <v>65266.996622085571</v>
      </c>
      <c r="S36" s="58">
        <f>IF($BR36=1,VLOOKUP(S$20*10000+$A36,'DATA - FAD'!$A$2:$AAA$45000,S$3,FALSE)*1000000,0)</f>
        <v>-1589.9999998509884</v>
      </c>
      <c r="T36" s="58">
        <f>IF($BR36=1,VLOOKUP(T$20*10000+$A36,'DATA - FAD'!$A$2:$AAA$45000,T$3,FALSE)*1000000,0)</f>
        <v>-3.0000001061125658</v>
      </c>
      <c r="U36" s="58">
        <f>IF($BR36=1,VLOOKUP(U$20*10000+$A36,'DATA - FAD'!$A$2:$AAA$45000,U$3,FALSE)*1000000,0)</f>
        <v>102370.99975347519</v>
      </c>
      <c r="V36" s="58">
        <f>IF($BR36=1,VLOOKUP(V$20*10000+$A36,'DATA - FAD'!$A$2:$AAA$45000,V$3,FALSE)*1000000,0)</f>
        <v>372913.98644447327</v>
      </c>
      <c r="W36" s="58">
        <f>IF($BR36=1,VLOOKUP(W$20*10000+$A36,'DATA - FAD'!$A$2:$AAA$45000,W$3,FALSE)*1000000,0)</f>
        <v>548543.98965835571</v>
      </c>
      <c r="X36" s="58">
        <f>IF($BR36=1,VLOOKUP(X$20*10000+$A36,'DATA - FAD'!$A$2:$AAA$45000,X$3,FALSE)*1000000,0)</f>
        <v>137660.99512577057</v>
      </c>
      <c r="Y36" s="58">
        <f>IF($BR36=1,VLOOKUP(Y$20*10000+$A36,'DATA - FAD'!$A$2:$AAA$45000,Y$3,FALSE)*1000000,0)</f>
        <v>68400.003015995026</v>
      </c>
      <c r="Z36" s="38">
        <f>IF($BR36=1,VLOOKUP($BS36,data!$A$2:$AAA$45000,Z$3,FALSE),"")</f>
        <v>40804</v>
      </c>
      <c r="AA36" s="30"/>
      <c r="AB36" s="30"/>
      <c r="AC36" s="58">
        <f>IF($BR36=1,VLOOKUP(AC$20*10000+$A36,'DATA - FAD'!$A$2:$AAA$45000,AC$3,FALSE)*1000000,0)</f>
        <v>0</v>
      </c>
      <c r="AD36" s="58">
        <f>IF($BR36=1,VLOOKUP(AD$20*10000+$A36,'DATA - FAD'!$A$2:$AAA$45000,AD$3,FALSE)*1000000,0)</f>
        <v>0</v>
      </c>
      <c r="AE36" s="58">
        <f>IF($BR36=1,VLOOKUP(AE$20*10000+$A36,'DATA - FAD'!$A$2:$AAA$45000,AE$3,FALSE)*1000000,0)</f>
        <v>0</v>
      </c>
      <c r="AF36" s="58">
        <f>IF($BR36=1,VLOOKUP(AF$20*10000+$A36,'DATA - FAD'!$A$2:$AAA$45000,AF$3,FALSE)*1000000,0)</f>
        <v>0</v>
      </c>
      <c r="AG36" s="58">
        <f>IF($BR36=1,VLOOKUP(AG$20*10000+$A36,'DATA - FAD'!$A$2:$AAA$45000,AG$3,FALSE)*1000000,0)</f>
        <v>0</v>
      </c>
      <c r="AH36" s="58">
        <f>IF($BR36=1,VLOOKUP(AH$20*10000+$A36,'DATA - FAD'!$A$2:$AAA$45000,AH$3,FALSE)*1000000,0)</f>
        <v>0</v>
      </c>
      <c r="AI36" s="58">
        <f>IF($BR36=1,VLOOKUP(AI$20*10000+$A36,'DATA - FAD'!$A$2:$AAA$45000,AI$3,FALSE)*1000000,0)</f>
        <v>0</v>
      </c>
      <c r="AJ36" s="58">
        <f>IF($BR36=1,VLOOKUP(AJ$20*10000+$A36,'DATA - FAD'!$A$2:$AAA$45000,AJ$3,FALSE)*1000000,0)</f>
        <v>0</v>
      </c>
      <c r="AK36" s="58">
        <f>IF($BR36=1,VLOOKUP(AK$20*10000+$A36,'DATA - FAD'!$A$2:$AAA$45000,AK$3,FALSE)*1000000,0)</f>
        <v>56210.186332464218</v>
      </c>
      <c r="AL36" s="58">
        <f>IF($BR36=1,VLOOKUP(AL$20*10000+$A36,'DATA - FAD'!$A$2:$AAA$45000,AL$3,FALSE)*1000000,0)</f>
        <v>56180.87574839592</v>
      </c>
      <c r="AM36" s="38">
        <f>IF($BR36=1,VLOOKUP($BS36,data!$A$2:$AAA$45000,AM$3,FALSE),"")</f>
        <v>56193.96875</v>
      </c>
      <c r="AN36" s="30"/>
      <c r="AO36" s="30"/>
      <c r="AP36" s="58">
        <f>IF($BR36=1,VLOOKUP(AP$20*10000+$A36,'DATA - FAD'!$A$2:$AAA$45000,AP$3,FALSE)*1000000,0)</f>
        <v>67207.306623458862</v>
      </c>
      <c r="AQ36" s="58">
        <f>IF($BR36=1,VLOOKUP(AQ$20*10000+$A36,'DATA - FAD'!$A$2:$AAA$45000,AQ$3,FALSE)*1000000,0)</f>
        <v>-53217.329084873199</v>
      </c>
      <c r="AR36" s="58">
        <f>IF($BR36=1,VLOOKUP(AR$20*10000+$A36,'DATA - FAD'!$A$2:$AAA$45000,AR$3,FALSE)*1000000,0)</f>
        <v>24121.919646859169</v>
      </c>
      <c r="AS36" s="58">
        <f>IF($BR36=1,VLOOKUP(AS$20*10000+$A36,'DATA - FAD'!$A$2:$AAA$45000,AS$3,FALSE)*1000000,0)</f>
        <v>14621.670357882977</v>
      </c>
      <c r="AT36" s="58">
        <f>IF($BR36=1,VLOOKUP(AT$20*10000+$A36,'DATA - FAD'!$A$2:$AAA$45000,AT$3,FALSE)*1000000,0)</f>
        <v>-34.569999115774408</v>
      </c>
      <c r="AU36" s="58">
        <f>IF($BR36=1,VLOOKUP(AU$20*10000+$A36,'DATA - FAD'!$A$2:$AAA$45000,AU$3,FALSE)*1000000,0)</f>
        <v>27078.699320554733</v>
      </c>
      <c r="AV36" s="58">
        <f>IF($BR36=1,VLOOKUP(AV$20*10000+$A36,'DATA - FAD'!$A$2:$AAA$45000,AV$3,FALSE)*1000000,0)</f>
        <v>71690.462529659271</v>
      </c>
      <c r="AW36" s="58">
        <f>IF($BR36=1,VLOOKUP(AW$20*10000+$A36,'DATA - FAD'!$A$2:$AAA$45000,AW$3,FALSE)*1000000,0)</f>
        <v>40389.351546764374</v>
      </c>
      <c r="AX36" s="58">
        <f>IF($BR36=1,VLOOKUP(AX$20*10000+$A36,'DATA - FAD'!$A$2:$AAA$45000,AX$3,FALSE)*1000000,0)</f>
        <v>65775.439143180847</v>
      </c>
      <c r="AY36" s="58">
        <f>IF($BR36=1,VLOOKUP(AY$20*10000+$A36,'DATA - FAD'!$A$2:$AAA$45000,AY$3,FALSE)*1000000,0)</f>
        <v>17905.000597238541</v>
      </c>
      <c r="AZ36" s="38">
        <f>IF($BR36=1,VLOOKUP($BS36,data!$A$2:$AAA$45000,AZ$3,FALSE),"")</f>
        <v>30225</v>
      </c>
      <c r="BA36" s="33"/>
      <c r="BB36" s="33"/>
      <c r="BC36" s="58">
        <f>IF($BR36=1,VLOOKUP(BC$20*10000+$A36,'DATA - FAD'!$A$2:$AAA$45000,BC$3,FALSE)*1000000,0)</f>
        <v>0</v>
      </c>
      <c r="BD36" s="58">
        <f>IF($BR36=1,VLOOKUP(BD$20*10000+$A36,'DATA - FAD'!$A$2:$AAA$45000,BD$3,FALSE)*1000000,0)</f>
        <v>0</v>
      </c>
      <c r="BE36" s="58">
        <f>IF($BR36=1,VLOOKUP(BE$20*10000+$A36,'DATA - FAD'!$A$2:$AAA$45000,BE$3,FALSE)*1000000,0)</f>
        <v>0</v>
      </c>
      <c r="BF36" s="58">
        <f>IF($BR36=1,VLOOKUP(BF$20*10000+$A36,'DATA - FAD'!$A$2:$AAA$45000,BF$3,FALSE)*1000000,0)</f>
        <v>0</v>
      </c>
      <c r="BG36" s="58">
        <f>IF($BR36=1,VLOOKUP(BG$20*10000+$A36,'DATA - FAD'!$A$2:$AAA$45000,BG$3,FALSE)*1000000,0)</f>
        <v>0</v>
      </c>
      <c r="BH36" s="58">
        <f>IF($BR36=1,VLOOKUP(BH$20*10000+$A36,'DATA - FAD'!$A$2:$AAA$45000,BH$3,FALSE)*1000000,0)</f>
        <v>0</v>
      </c>
      <c r="BI36" s="58">
        <f>IF($BR36=1,VLOOKUP(BI$20*10000+$A36,'DATA - FAD'!$A$2:$AAA$45000,BI$3,FALSE)*1000000,0)</f>
        <v>0</v>
      </c>
      <c r="BJ36" s="58">
        <f>IF($BR36=1,VLOOKUP(BJ$20*10000+$A36,'DATA - FAD'!$A$2:$AAA$45000,BJ$3,FALSE)*1000000,0)</f>
        <v>0</v>
      </c>
      <c r="BK36" s="58">
        <f>IF($BR36=1,VLOOKUP(BK$20*10000+$A36,'DATA - FAD'!$A$2:$AAA$45000,BK$3,FALSE)*1000000,0)</f>
        <v>0</v>
      </c>
      <c r="BL36" s="58">
        <f>IF($BR36=1,VLOOKUP(BL$20*10000+$A36,'DATA - FAD'!$A$2:$AAA$45000,BL$3,FALSE)*1000000,0)</f>
        <v>0</v>
      </c>
      <c r="BM36" s="38">
        <f>IF($BR36=1,VLOOKUP($BS36,data!$A$2:$AAA$45000,BM$3,FALSE),"")</f>
        <v>0</v>
      </c>
      <c r="BN36" s="33"/>
      <c r="BO36" s="32" t="s">
        <v>852</v>
      </c>
      <c r="BP36" s="32">
        <f>VLOOKUP(BO36,KEY!$W$2:$X$1000,2,FALSE)</f>
        <v>12</v>
      </c>
      <c r="BQ36" s="32">
        <v>10</v>
      </c>
      <c r="BR36" s="32">
        <f t="shared" si="43"/>
        <v>1</v>
      </c>
      <c r="BS36" s="56">
        <f>IF($BR36=1,VLOOKUP($BR$20,'CROSSWALK House to AUN'!$A$2:$AA$20000,$BP36,FALSE),"")</f>
        <v>104435303</v>
      </c>
      <c r="BT36" s="55"/>
      <c r="BU36" s="55"/>
      <c r="BV36" s="55"/>
      <c r="BW36" s="55"/>
      <c r="BX36" s="48" t="str">
        <f>IF($BR36=1,VLOOKUP($BS36,data!$A$2:$AAA$45000,BX$3,FALSE),"")</f>
        <v>Reynolds SD</v>
      </c>
      <c r="BY36" s="49"/>
      <c r="BZ36" s="76">
        <f>IF($BR36=1,VLOOKUP($BS36,data!$A$2:$AAA$45000,BZ$3,FALSE),"")</f>
        <v>11000454</v>
      </c>
      <c r="CA36" s="76">
        <f>IF($BR36=1,VLOOKUP($BS36,data!$A$2:$AAA$45000,CA$3,FALSE),"")</f>
        <v>127222.96875</v>
      </c>
      <c r="CB36" s="80">
        <f>IF($BR36=1,VLOOKUP($BS36,data!$A$2:$AAA$45000,CB$3,FALSE),"")</f>
        <v>1.1700567007064819</v>
      </c>
      <c r="CC36" s="49"/>
      <c r="CD36" s="50">
        <f>IF($BR36=1,VLOOKUP($BS36,data!$A$2:$AAA$45000,CD$3,FALSE),"")</f>
        <v>9298439</v>
      </c>
      <c r="CE36" s="50">
        <f>IF($BR36=1,VLOOKUP($BS36,data!$A$2:$AAA$45000,CE$3,FALSE),"")</f>
        <v>40804</v>
      </c>
      <c r="CF36" s="69">
        <f>IF($BR36=1,VLOOKUP($BS36,data!$A$2:$AAA$45000,CF$3,FALSE),"")</f>
        <v>0.44076052308082581</v>
      </c>
      <c r="CG36" s="49"/>
      <c r="CH36" s="51">
        <f>IF($BR36=1,VLOOKUP($BS36,data!$A$2:$AAA$45000,CH$3,FALSE),"")</f>
        <v>406997.04</v>
      </c>
      <c r="CI36" s="51">
        <f>IF($BR36=1,VLOOKUP($BS36,data!$A$2:$AAA$45000,CI$3,FALSE),"")</f>
        <v>56193.96875</v>
      </c>
      <c r="CJ36" s="52">
        <f>IF($BR36=1,VLOOKUP($BS36,data!$A$2:$AAA$45000,CJ$3,FALSE),"")</f>
        <v>16.018665313720703</v>
      </c>
      <c r="CK36" s="51">
        <f>IF($BR36=1,VLOOKUP($BS36,data!$A$2:$AAA$45000,CK$3,FALSE),"")</f>
        <v>0</v>
      </c>
      <c r="CL36" s="51">
        <f>IF($BR36=1,VLOOKUP($BS36,data!$A$2:$AAA$45000,CL$3,FALSE),"")</f>
        <v>0</v>
      </c>
      <c r="CM36" s="51">
        <f>IF($BR36=1,VLOOKUP($BS36,data!$A$2:$AAA$45000,CM$3,FALSE),"")</f>
        <v>168585.03125</v>
      </c>
      <c r="CN36" s="51">
        <f>IF($BR36=1,VLOOKUP($BS36,data!$A$2:$AAA$45000,CN$3,FALSE),"")</f>
        <v>345748.40625</v>
      </c>
      <c r="CO36" s="49"/>
      <c r="CP36" s="53">
        <f>IF($BR36=1,VLOOKUP($BS36,data!$A$2:$AAA$45000,CP$3,FALSE),"")</f>
        <v>1295018</v>
      </c>
      <c r="CQ36" s="53">
        <f>IF($BR36=1,VLOOKUP($BS36,data!$A$2:$AAA$45000,CQ$3,FALSE),"")</f>
        <v>30225</v>
      </c>
      <c r="CR36" s="54">
        <f>IF($BR36=1,VLOOKUP($BS36,data!$A$2:$AAA$45000,CR$3,FALSE),"")</f>
        <v>2.4</v>
      </c>
      <c r="CS36" s="49"/>
      <c r="CT36" s="72">
        <f>IF($BR36=1,VLOOKUP($BS36,data!$A$2:$AAA$45000,CT$3,FALSE),"")</f>
        <v>0</v>
      </c>
      <c r="CU36" s="72">
        <f>IF($BR36=1,VLOOKUP($BS36,data!$A$2:$AAA$45000,CU$3,FALSE),"")</f>
        <v>0</v>
      </c>
      <c r="CV36" s="73">
        <f>IF($BR36=1,VLOOKUP($BS36,data!$A$2:$AAA$45000,CV$3,FALSE),"")</f>
        <v>0</v>
      </c>
      <c r="CW36" s="2"/>
      <c r="CX36" s="2"/>
      <c r="CY36" s="2"/>
      <c r="CZ36" s="2"/>
      <c r="DA36" s="2"/>
      <c r="DB36" s="2"/>
      <c r="DC36" s="2"/>
    </row>
    <row r="37" spans="1:107" ht="36" customHeight="1" x14ac:dyDescent="0.35">
      <c r="A37" s="30">
        <f>VLOOKUP($BS37,'LIST SD CTC BY AUN'!$A$2:$E$45000,2,FALSE)</f>
        <v>389</v>
      </c>
      <c r="B37" s="30"/>
      <c r="C37" s="58">
        <f>IF($BR37=1,VLOOKUP(C$20*10000+$A37,'DATA - FAD'!$A$2:$AAA$45000,C$3,FALSE)*1000000,0)</f>
        <v>226846.00949287415</v>
      </c>
      <c r="D37" s="58">
        <f>IF($BR37=1,VLOOKUP(D$20*10000+$A37,'DATA - FAD'!$A$2:$AAA$45000,D$3,FALSE)*1000000,0)</f>
        <v>95928.996801376343</v>
      </c>
      <c r="E37" s="58">
        <f>IF($BR37=1,VLOOKUP(E$20*10000+$A37,'DATA - FAD'!$A$2:$AAA$45000,E$3,FALSE)*1000000,0)</f>
        <v>25741.999968886375</v>
      </c>
      <c r="F37" s="58">
        <f>IF($BR37=1,VLOOKUP(F$20*10000+$A37,'DATA - FAD'!$A$2:$AAA$45000,F$3,FALSE)*1000000,0)</f>
        <v>106554.00156974792</v>
      </c>
      <c r="G37" s="58">
        <f>IF($BR37=1,VLOOKUP(G$20*10000+$A37,'DATA - FAD'!$A$2:$AAA$45000,G$3,FALSE)*1000000,0)</f>
        <v>-60.999998822808266</v>
      </c>
      <c r="H37" s="58">
        <f>IF($BR37=1,VLOOKUP(H$20*10000+$A37,'DATA - FAD'!$A$2:$AAA$45000,H$3,FALSE)*1000000,0)</f>
        <v>257131.99377059937</v>
      </c>
      <c r="I37" s="58">
        <f>IF($BR37=1,VLOOKUP(I$20*10000+$A37,'DATA - FAD'!$A$2:$AAA$45000,I$3,FALSE)*1000000,0)</f>
        <v>373598.99282455444</v>
      </c>
      <c r="J37" s="58">
        <f>IF($BR37=1,VLOOKUP(J$20*10000+$A37,'DATA - FAD'!$A$2:$AAA$45000,J$3,FALSE)*1000000,0)</f>
        <v>730316.93696975708</v>
      </c>
      <c r="K37" s="58">
        <f>IF($BR37=1,VLOOKUP(K$20*10000+$A37,'DATA - FAD'!$A$2:$AAA$45000,K$3,FALSE)*1000000,0)</f>
        <v>476758.30125808716</v>
      </c>
      <c r="L37" s="58">
        <f>IF($BR37=1,VLOOKUP(L$20*10000+$A37,'DATA - FAD'!$A$2:$AAA$45000,L$3,FALSE)*1000000,0)</f>
        <v>699612.43867874146</v>
      </c>
      <c r="M37" s="38">
        <f>IF($BR37=1,VLOOKUP($BS37,data!$A$2:$AAA$45000,M$3,FALSE),"")</f>
        <v>675400.3125</v>
      </c>
      <c r="N37" s="30"/>
      <c r="O37" s="33"/>
      <c r="P37" s="58">
        <f>IF($BR37=1,VLOOKUP(P$20*10000+$A37,'DATA - FAD'!$A$2:$AAA$45000,P$3,FALSE)*1000000,0)</f>
        <v>161595.00181674957</v>
      </c>
      <c r="Q37" s="58">
        <f>IF($BR37=1,VLOOKUP(Q$20*10000+$A37,'DATA - FAD'!$A$2:$AAA$45000,Q$3,FALSE)*1000000,0)</f>
        <v>101314.99916315079</v>
      </c>
      <c r="R37" s="58">
        <f>IF($BR37=1,VLOOKUP(R$20*10000+$A37,'DATA - FAD'!$A$2:$AAA$45000,R$3,FALSE)*1000000,0)</f>
        <v>18814.999610185623</v>
      </c>
      <c r="S37" s="58">
        <f>IF($BR37=1,VLOOKUP(S$20*10000+$A37,'DATA - FAD'!$A$2:$AAA$45000,S$3,FALSE)*1000000,0)</f>
        <v>77155.00146150589</v>
      </c>
      <c r="T37" s="58">
        <f>IF($BR37=1,VLOOKUP(T$20*10000+$A37,'DATA - FAD'!$A$2:$AAA$45000,T$3,FALSE)*1000000,0)</f>
        <v>-25.999999706982635</v>
      </c>
      <c r="U37" s="58">
        <f>IF($BR37=1,VLOOKUP(U$20*10000+$A37,'DATA - FAD'!$A$2:$AAA$45000,U$3,FALSE)*1000000,0)</f>
        <v>214125.00739097595</v>
      </c>
      <c r="V37" s="58">
        <f>IF($BR37=1,VLOOKUP(V$20*10000+$A37,'DATA - FAD'!$A$2:$AAA$45000,V$3,FALSE)*1000000,0)</f>
        <v>303512.00699806213</v>
      </c>
      <c r="W37" s="58">
        <f>IF($BR37=1,VLOOKUP(W$20*10000+$A37,'DATA - FAD'!$A$2:$AAA$45000,W$3,FALSE)*1000000,0)</f>
        <v>679647.02844619751</v>
      </c>
      <c r="X37" s="58">
        <f>IF($BR37=1,VLOOKUP(X$20*10000+$A37,'DATA - FAD'!$A$2:$AAA$45000,X$3,FALSE)*1000000,0)</f>
        <v>180805.9960603714</v>
      </c>
      <c r="Y37" s="58">
        <f>IF($BR37=1,VLOOKUP(Y$20*10000+$A37,'DATA - FAD'!$A$2:$AAA$45000,Y$3,FALSE)*1000000,0)</f>
        <v>89221.000671386719</v>
      </c>
      <c r="Z37" s="38">
        <f>IF($BR37=1,VLOOKUP($BS37,data!$A$2:$AAA$45000,Z$3,FALSE),"")</f>
        <v>42636</v>
      </c>
      <c r="AA37" s="30"/>
      <c r="AB37" s="30"/>
      <c r="AC37" s="58">
        <f>IF($BR37=1,VLOOKUP(AC$20*10000+$A37,'DATA - FAD'!$A$2:$AAA$45000,AC$3,FALSE)*1000000,0)</f>
        <v>46162.00178861618</v>
      </c>
      <c r="AD37" s="58">
        <f>IF($BR37=1,VLOOKUP(AD$20*10000+$A37,'DATA - FAD'!$A$2:$AAA$45000,AD$3,FALSE)*1000000,0)</f>
        <v>-23081.00089430809</v>
      </c>
      <c r="AE37" s="58">
        <f>IF($BR37=1,VLOOKUP(AE$20*10000+$A37,'DATA - FAD'!$A$2:$AAA$45000,AE$3,FALSE)*1000000,0)</f>
        <v>0</v>
      </c>
      <c r="AF37" s="58">
        <f>IF($BR37=1,VLOOKUP(AF$20*10000+$A37,'DATA - FAD'!$A$2:$AAA$45000,AF$3,FALSE)*1000000,0)</f>
        <v>0</v>
      </c>
      <c r="AG37" s="58">
        <f>IF($BR37=1,VLOOKUP(AG$20*10000+$A37,'DATA - FAD'!$A$2:$AAA$45000,AG$3,FALSE)*1000000,0)</f>
        <v>0</v>
      </c>
      <c r="AH37" s="58">
        <f>IF($BR37=1,VLOOKUP(AH$20*10000+$A37,'DATA - FAD'!$A$2:$AAA$45000,AH$3,FALSE)*1000000,0)</f>
        <v>0</v>
      </c>
      <c r="AI37" s="58">
        <f>IF($BR37=1,VLOOKUP(AI$20*10000+$A37,'DATA - FAD'!$A$2:$AAA$45000,AI$3,FALSE)*1000000,0)</f>
        <v>0</v>
      </c>
      <c r="AJ37" s="58">
        <f>IF($BR37=1,VLOOKUP(AJ$20*10000+$A37,'DATA - FAD'!$A$2:$AAA$45000,AJ$3,FALSE)*1000000,0)</f>
        <v>0</v>
      </c>
      <c r="AK37" s="58">
        <f>IF($BR37=1,VLOOKUP(AK$20*10000+$A37,'DATA - FAD'!$A$2:$AAA$45000,AK$3,FALSE)*1000000,0)</f>
        <v>218261.18230819702</v>
      </c>
      <c r="AL37" s="58">
        <f>IF($BR37=1,VLOOKUP(AL$20*10000+$A37,'DATA - FAD'!$A$2:$AAA$45000,AL$3,FALSE)*1000000,0)</f>
        <v>596661.44847869873</v>
      </c>
      <c r="AM37" s="38">
        <f>IF($BR37=1,VLOOKUP($BS37,data!$A$2:$AAA$45000,AM$3,FALSE),"")</f>
        <v>596712.3125</v>
      </c>
      <c r="AN37" s="30"/>
      <c r="AO37" s="30"/>
      <c r="AP37" s="58">
        <f>IF($BR37=1,VLOOKUP(AP$20*10000+$A37,'DATA - FAD'!$A$2:$AAA$45000,AP$3,FALSE)*1000000,0)</f>
        <v>19089.000299572945</v>
      </c>
      <c r="AQ37" s="58">
        <f>IF($BR37=1,VLOOKUP(AQ$20*10000+$A37,'DATA - FAD'!$A$2:$AAA$45000,AQ$3,FALSE)*1000000,0)</f>
        <v>17695.000395178795</v>
      </c>
      <c r="AR37" s="58">
        <f>IF($BR37=1,VLOOKUP(AR$20*10000+$A37,'DATA - FAD'!$A$2:$AAA$45000,AR$3,FALSE)*1000000,0)</f>
        <v>6926.999893039465</v>
      </c>
      <c r="AS37" s="58">
        <f>IF($BR37=1,VLOOKUP(AS$20*10000+$A37,'DATA - FAD'!$A$2:$AAA$45000,AS$3,FALSE)*1000000,0)</f>
        <v>29399.000108242035</v>
      </c>
      <c r="AT37" s="58">
        <f>IF($BR37=1,VLOOKUP(AT$20*10000+$A37,'DATA - FAD'!$A$2:$AAA$45000,AT$3,FALSE)*1000000,0)</f>
        <v>-35.000000934815034</v>
      </c>
      <c r="AU37" s="58">
        <f>IF($BR37=1,VLOOKUP(AU$20*10000+$A37,'DATA - FAD'!$A$2:$AAA$45000,AU$3,FALSE)*1000000,0)</f>
        <v>43007.001280784607</v>
      </c>
      <c r="AV37" s="58">
        <f>IF($BR37=1,VLOOKUP(AV$20*10000+$A37,'DATA - FAD'!$A$2:$AAA$45000,AV$3,FALSE)*1000000,0)</f>
        <v>70087.000727653503</v>
      </c>
      <c r="AW37" s="58">
        <f>IF($BR37=1,VLOOKUP(AW$20*10000+$A37,'DATA - FAD'!$A$2:$AAA$45000,AW$3,FALSE)*1000000,0)</f>
        <v>50669.901072978973</v>
      </c>
      <c r="AX37" s="58">
        <f>IF($BR37=1,VLOOKUP(AX$20*10000+$A37,'DATA - FAD'!$A$2:$AAA$45000,AX$3,FALSE)*1000000,0)</f>
        <v>77691.100537776947</v>
      </c>
      <c r="AY37" s="58">
        <f>IF($BR37=1,VLOOKUP(AY$20*10000+$A37,'DATA - FAD'!$A$2:$AAA$45000,AY$3,FALSE)*1000000,0)</f>
        <v>13729.999773204327</v>
      </c>
      <c r="AZ37" s="38">
        <f>IF($BR37=1,VLOOKUP($BS37,data!$A$2:$AAA$45000,AZ$3,FALSE),"")</f>
        <v>36052</v>
      </c>
      <c r="BA37" s="33"/>
      <c r="BB37" s="33"/>
      <c r="BC37" s="58">
        <f>IF($BR37=1,VLOOKUP(BC$20*10000+$A37,'DATA - FAD'!$A$2:$AAA$45000,BC$3,FALSE)*1000000,0)</f>
        <v>0</v>
      </c>
      <c r="BD37" s="58">
        <f>IF($BR37=1,VLOOKUP(BD$20*10000+$A37,'DATA - FAD'!$A$2:$AAA$45000,BD$3,FALSE)*1000000,0)</f>
        <v>0</v>
      </c>
      <c r="BE37" s="58">
        <f>IF($BR37=1,VLOOKUP(BE$20*10000+$A37,'DATA - FAD'!$A$2:$AAA$45000,BE$3,FALSE)*1000000,0)</f>
        <v>0</v>
      </c>
      <c r="BF37" s="58">
        <f>IF($BR37=1,VLOOKUP(BF$20*10000+$A37,'DATA - FAD'!$A$2:$AAA$45000,BF$3,FALSE)*1000000,0)</f>
        <v>0</v>
      </c>
      <c r="BG37" s="58">
        <f>IF($BR37=1,VLOOKUP(BG$20*10000+$A37,'DATA - FAD'!$A$2:$AAA$45000,BG$3,FALSE)*1000000,0)</f>
        <v>0</v>
      </c>
      <c r="BH37" s="58">
        <f>IF($BR37=1,VLOOKUP(BH$20*10000+$A37,'DATA - FAD'!$A$2:$AAA$45000,BH$3,FALSE)*1000000,0)</f>
        <v>0</v>
      </c>
      <c r="BI37" s="58">
        <f>IF($BR37=1,VLOOKUP(BI$20*10000+$A37,'DATA - FAD'!$A$2:$AAA$45000,BI$3,FALSE)*1000000,0)</f>
        <v>0</v>
      </c>
      <c r="BJ37" s="58">
        <f>IF($BR37=1,VLOOKUP(BJ$20*10000+$A37,'DATA - FAD'!$A$2:$AAA$45000,BJ$3,FALSE)*1000000,0)</f>
        <v>0</v>
      </c>
      <c r="BK37" s="58">
        <f>IF($BR37=1,VLOOKUP(BK$20*10000+$A37,'DATA - FAD'!$A$2:$AAA$45000,BK$3,FALSE)*1000000,0)</f>
        <v>0</v>
      </c>
      <c r="BL37" s="58">
        <f>IF($BR37=1,VLOOKUP(BL$20*10000+$A37,'DATA - FAD'!$A$2:$AAA$45000,BL$3,FALSE)*1000000,0)</f>
        <v>0</v>
      </c>
      <c r="BM37" s="38">
        <f>IF($BR37=1,VLOOKUP($BS37,data!$A$2:$AAA$45000,BM$3,FALSE),"")</f>
        <v>0</v>
      </c>
      <c r="BN37" s="33"/>
      <c r="BO37" s="32" t="s">
        <v>853</v>
      </c>
      <c r="BP37" s="32">
        <f>VLOOKUP(BO37,KEY!$W$2:$X$1000,2,FALSE)</f>
        <v>13</v>
      </c>
      <c r="BQ37" s="32">
        <v>11</v>
      </c>
      <c r="BR37" s="32">
        <f t="shared" si="43"/>
        <v>1</v>
      </c>
      <c r="BS37" s="56">
        <f>IF($BR37=1,VLOOKUP($BR$20,'CROSSWALK House to AUN'!$A$2:$AA$20000,$BP37,FALSE),"")</f>
        <v>104107503</v>
      </c>
      <c r="BT37" s="55"/>
      <c r="BU37" s="55"/>
      <c r="BV37" s="55"/>
      <c r="BW37" s="55"/>
      <c r="BX37" s="31" t="str">
        <f>IF($BR37=1,VLOOKUP($BS37,data!$A$2:$AAA$45000,BX$3,FALSE),"")</f>
        <v>Slippery Rock Area SD</v>
      </c>
      <c r="BY37" s="2"/>
      <c r="BZ37" s="4">
        <f>IF($BR37=1,VLOOKUP($BS37,data!$A$2:$AAA$45000,BZ$3,FALSE),"")</f>
        <v>13678189</v>
      </c>
      <c r="CA37" s="4">
        <f>IF($BR37=1,VLOOKUP($BS37,data!$A$2:$AAA$45000,CA$3,FALSE),"")</f>
        <v>675400.3125</v>
      </c>
      <c r="CB37" s="79">
        <f>IF($BR37=1,VLOOKUP($BS37,data!$A$2:$AAA$45000,CB$3,FALSE),"")</f>
        <v>5.194272518157959</v>
      </c>
      <c r="CC37" s="2"/>
      <c r="CD37" s="25">
        <f>IF($BR37=1,VLOOKUP($BS37,data!$A$2:$AAA$45000,CD$3,FALSE),"")</f>
        <v>10100709</v>
      </c>
      <c r="CE37" s="25">
        <f>IF($BR37=1,VLOOKUP($BS37,data!$A$2:$AAA$45000,CE$3,FALSE),"")</f>
        <v>42636</v>
      </c>
      <c r="CF37" s="68">
        <f>IF($BR37=1,VLOOKUP($BS37,data!$A$2:$AAA$45000,CF$3,FALSE),"")</f>
        <v>0.42389830946922302</v>
      </c>
      <c r="CG37" s="2"/>
      <c r="CH37" s="26">
        <f>IF($BR37=1,VLOOKUP($BS37,data!$A$2:$AAA$45000,CH$3,FALSE),"")</f>
        <v>1746520.99</v>
      </c>
      <c r="CI37" s="26">
        <f>IF($BR37=1,VLOOKUP($BS37,data!$A$2:$AAA$45000,CI$3,FALSE),"")</f>
        <v>596712.3125</v>
      </c>
      <c r="CJ37" s="27">
        <f>IF($BR37=1,VLOOKUP($BS37,data!$A$2:$AAA$45000,CJ$3,FALSE),"")</f>
        <v>51.896663665771484</v>
      </c>
      <c r="CK37" s="26">
        <f>IF($BR37=1,VLOOKUP($BS37,data!$A$2:$AAA$45000,CK$3,FALSE),"")</f>
        <v>0</v>
      </c>
      <c r="CL37" s="26">
        <f>IF($BR37=1,VLOOKUP($BS37,data!$A$2:$AAA$45000,CL$3,FALSE),"")</f>
        <v>0</v>
      </c>
      <c r="CM37" s="26">
        <f>IF($BR37=1,VLOOKUP($BS37,data!$A$2:$AAA$45000,CM$3,FALSE),"")</f>
        <v>1411634.9375</v>
      </c>
      <c r="CN37" s="26">
        <f>IF($BR37=1,VLOOKUP($BS37,data!$A$2:$AAA$45000,CN$3,FALSE),"")</f>
        <v>4049967.25</v>
      </c>
      <c r="CO37" s="2"/>
      <c r="CP37" s="35">
        <f>IF($BR37=1,VLOOKUP($BS37,data!$A$2:$AAA$45000,CP$3,FALSE),"")</f>
        <v>1830959</v>
      </c>
      <c r="CQ37" s="35">
        <f>IF($BR37=1,VLOOKUP($BS37,data!$A$2:$AAA$45000,CQ$3,FALSE),"")</f>
        <v>36052</v>
      </c>
      <c r="CR37" s="36">
        <f>IF($BR37=1,VLOOKUP($BS37,data!$A$2:$AAA$45000,CR$3,FALSE),"")</f>
        <v>2</v>
      </c>
      <c r="CS37" s="2"/>
      <c r="CT37" s="71">
        <f>IF($BR37=1,VLOOKUP($BS37,data!$A$2:$AAA$45000,CT$3,FALSE),"")</f>
        <v>0</v>
      </c>
      <c r="CU37" s="71">
        <f>IF($BR37=1,VLOOKUP($BS37,data!$A$2:$AAA$45000,CU$3,FALSE),"")</f>
        <v>0</v>
      </c>
      <c r="CV37" s="70">
        <f>IF($BR37=1,VLOOKUP($BS37,data!$A$2:$AAA$45000,CV$3,FALSE),"")</f>
        <v>0</v>
      </c>
      <c r="CW37" s="2"/>
      <c r="CX37" s="2"/>
      <c r="CY37" s="2"/>
      <c r="CZ37" s="2"/>
      <c r="DA37" s="2"/>
      <c r="DB37" s="2"/>
      <c r="DC37" s="2"/>
    </row>
    <row r="38" spans="1:107" ht="36" customHeight="1" x14ac:dyDescent="0.35">
      <c r="A38" s="30">
        <f>VLOOKUP($BS38,'LIST SD CTC BY AUN'!$A$2:$E$45000,2,FALSE)</f>
        <v>488</v>
      </c>
      <c r="B38" s="30"/>
      <c r="C38" s="58">
        <f>IF($BR38=1,VLOOKUP(C$20*10000+$A38,'DATA - FAD'!$A$2:$AAA$45000,C$3,FALSE)*1000000,0)</f>
        <v>145533.85972976685</v>
      </c>
      <c r="D38" s="58">
        <f>IF($BR38=1,VLOOKUP(D$20*10000+$A38,'DATA - FAD'!$A$2:$AAA$45000,D$3,FALSE)*1000000,0)</f>
        <v>14671.80997133255</v>
      </c>
      <c r="E38" s="58">
        <f>IF($BR38=1,VLOOKUP(E$20*10000+$A38,'DATA - FAD'!$A$2:$AAA$45000,E$3,FALSE)*1000000,0)</f>
        <v>54980.92994093895</v>
      </c>
      <c r="F38" s="58">
        <f>IF($BR38=1,VLOOKUP(F$20*10000+$A38,'DATA - FAD'!$A$2:$AAA$45000,F$3,FALSE)*1000000,0)</f>
        <v>79340.219497680664</v>
      </c>
      <c r="G38" s="58">
        <f>IF($BR38=1,VLOOKUP(G$20*10000+$A38,'DATA - FAD'!$A$2:$AAA$45000,G$3,FALSE)*1000000,0)</f>
        <v>-13817.990198731422</v>
      </c>
      <c r="H38" s="58">
        <f>IF($BR38=1,VLOOKUP(H$20*10000+$A38,'DATA - FAD'!$A$2:$AAA$45000,H$3,FALSE)*1000000,0)</f>
        <v>75621.575117111206</v>
      </c>
      <c r="I38" s="58">
        <f>IF($BR38=1,VLOOKUP(I$20*10000+$A38,'DATA - FAD'!$A$2:$AAA$45000,I$3,FALSE)*1000000,0)</f>
        <v>231166.58627986908</v>
      </c>
      <c r="J38" s="58">
        <f>IF($BR38=1,VLOOKUP(J$20*10000+$A38,'DATA - FAD'!$A$2:$AAA$45000,J$3,FALSE)*1000000,0)</f>
        <v>438525.94494819641</v>
      </c>
      <c r="K38" s="58">
        <f>IF($BR38=1,VLOOKUP(K$20*10000+$A38,'DATA - FAD'!$A$2:$AAA$45000,K$3,FALSE)*1000000,0)</f>
        <v>111341.25292301178</v>
      </c>
      <c r="L38" s="58">
        <f>IF($BR38=1,VLOOKUP(L$20*10000+$A38,'DATA - FAD'!$A$2:$AAA$45000,L$3,FALSE)*1000000,0)</f>
        <v>208142.05706119537</v>
      </c>
      <c r="M38" s="38">
        <f>IF($BR38=1,VLOOKUP($BS38,data!$A$2:$AAA$45000,M$3,FALSE),"")</f>
        <v>144509.0625</v>
      </c>
      <c r="N38" s="30"/>
      <c r="O38" s="33"/>
      <c r="P38" s="58">
        <f>IF($BR38=1,VLOOKUP(P$20*10000+$A38,'DATA - FAD'!$A$2:$AAA$45000,P$3,FALSE)*1000000,0)</f>
        <v>97808.502614498138</v>
      </c>
      <c r="Q38" s="58">
        <f>IF($BR38=1,VLOOKUP(Q$20*10000+$A38,'DATA - FAD'!$A$2:$AAA$45000,Q$3,FALSE)*1000000,0)</f>
        <v>29386.499896645546</v>
      </c>
      <c r="R38" s="58">
        <f>IF($BR38=1,VLOOKUP(R$20*10000+$A38,'DATA - FAD'!$A$2:$AAA$45000,R$3,FALSE)*1000000,0)</f>
        <v>19138.500094413757</v>
      </c>
      <c r="S38" s="58">
        <f>IF($BR38=1,VLOOKUP(S$20*10000+$A38,'DATA - FAD'!$A$2:$AAA$45000,S$3,FALSE)*1000000,0)</f>
        <v>75437.501072883606</v>
      </c>
      <c r="T38" s="58">
        <f>IF($BR38=1,VLOOKUP(T$20*10000+$A38,'DATA - FAD'!$A$2:$AAA$45000,T$3,FALSE)*1000000,0)</f>
        <v>-3.0000001061125658</v>
      </c>
      <c r="U38" s="58">
        <f>IF($BR38=1,VLOOKUP(U$20*10000+$A38,'DATA - FAD'!$A$2:$AAA$45000,U$3,FALSE)*1000000,0)</f>
        <v>31297.501176595688</v>
      </c>
      <c r="V38" s="58">
        <f>IF($BR38=1,VLOOKUP(V$20*10000+$A38,'DATA - FAD'!$A$2:$AAA$45000,V$3,FALSE)*1000000,0)</f>
        <v>189217.00119972229</v>
      </c>
      <c r="W38" s="58">
        <f>IF($BR38=1,VLOOKUP(W$20*10000+$A38,'DATA - FAD'!$A$2:$AAA$45000,W$3,FALSE)*1000000,0)</f>
        <v>366942.49510765076</v>
      </c>
      <c r="X38" s="58">
        <f>IF($BR38=1,VLOOKUP(X$20*10000+$A38,'DATA - FAD'!$A$2:$AAA$45000,X$3,FALSE)*1000000,0)</f>
        <v>84734.998643398285</v>
      </c>
      <c r="Y38" s="58">
        <f>IF($BR38=1,VLOOKUP(Y$20*10000+$A38,'DATA - FAD'!$A$2:$AAA$45000,Y$3,FALSE)*1000000,0)</f>
        <v>34556.999802589417</v>
      </c>
      <c r="Z38" s="38">
        <f>IF($BR38=1,VLOOKUP($BS38,data!$A$2:$AAA$45000,Z$3,FALSE),"")</f>
        <v>12100</v>
      </c>
      <c r="AA38" s="30"/>
      <c r="AB38" s="30"/>
      <c r="AC38" s="58">
        <f>IF($BR38=1,VLOOKUP(AC$20*10000+$A38,'DATA - FAD'!$A$2:$AAA$45000,AC$3,FALSE)*1000000,0)</f>
        <v>48363.998532295227</v>
      </c>
      <c r="AD38" s="58">
        <f>IF($BR38=1,VLOOKUP(AD$20*10000+$A38,'DATA - FAD'!$A$2:$AAA$45000,AD$3,FALSE)*1000000,0)</f>
        <v>-24181.999266147614</v>
      </c>
      <c r="AE38" s="58">
        <f>IF($BR38=1,VLOOKUP(AE$20*10000+$A38,'DATA - FAD'!$A$2:$AAA$45000,AE$3,FALSE)*1000000,0)</f>
        <v>0</v>
      </c>
      <c r="AF38" s="58">
        <f>IF($BR38=1,VLOOKUP(AF$20*10000+$A38,'DATA - FAD'!$A$2:$AAA$45000,AF$3,FALSE)*1000000,0)</f>
        <v>0</v>
      </c>
      <c r="AG38" s="58">
        <f>IF($BR38=1,VLOOKUP(AG$20*10000+$A38,'DATA - FAD'!$A$2:$AAA$45000,AG$3,FALSE)*1000000,0)</f>
        <v>0</v>
      </c>
      <c r="AH38" s="58">
        <f>IF($BR38=1,VLOOKUP(AH$20*10000+$A38,'DATA - FAD'!$A$2:$AAA$45000,AH$3,FALSE)*1000000,0)</f>
        <v>0</v>
      </c>
      <c r="AI38" s="58">
        <f>IF($BR38=1,VLOOKUP(AI$20*10000+$A38,'DATA - FAD'!$A$2:$AAA$45000,AI$3,FALSE)*1000000,0)</f>
        <v>0</v>
      </c>
      <c r="AJ38" s="58">
        <f>IF($BR38=1,VLOOKUP(AJ$20*10000+$A38,'DATA - FAD'!$A$2:$AAA$45000,AJ$3,FALSE)*1000000,0)</f>
        <v>0</v>
      </c>
      <c r="AK38" s="58">
        <f>IF($BR38=1,VLOOKUP(AK$20*10000+$A38,'DATA - FAD'!$A$2:$AAA$45000,AK$3,FALSE)*1000000,0)</f>
        <v>0</v>
      </c>
      <c r="AL38" s="58">
        <f>IF($BR38=1,VLOOKUP(AL$20*10000+$A38,'DATA - FAD'!$A$2:$AAA$45000,AL$3,FALSE)*1000000,0)</f>
        <v>140811.05589866638</v>
      </c>
      <c r="AM38" s="38">
        <f>IF($BR38=1,VLOOKUP($BS38,data!$A$2:$AAA$45000,AM$3,FALSE),"")</f>
        <v>140811.0625</v>
      </c>
      <c r="AN38" s="30"/>
      <c r="AO38" s="30"/>
      <c r="AP38" s="58">
        <f>IF($BR38=1,VLOOKUP(AP$20*10000+$A38,'DATA - FAD'!$A$2:$AAA$45000,AP$3,FALSE)*1000000,0)</f>
        <v>10565.700009465218</v>
      </c>
      <c r="AQ38" s="58">
        <f>IF($BR38=1,VLOOKUP(AQ$20*10000+$A38,'DATA - FAD'!$A$2:$AAA$45000,AQ$3,FALSE)*1000000,0)</f>
        <v>5764.1798630356789</v>
      </c>
      <c r="AR38" s="58">
        <f>IF($BR38=1,VLOOKUP(AR$20*10000+$A38,'DATA - FAD'!$A$2:$AAA$45000,AR$3,FALSE)*1000000,0)</f>
        <v>5448.8400928676128</v>
      </c>
      <c r="AS38" s="58">
        <f>IF($BR38=1,VLOOKUP(AS$20*10000+$A38,'DATA - FAD'!$A$2:$AAA$45000,AS$3,FALSE)*1000000,0)</f>
        <v>20612.489432096481</v>
      </c>
      <c r="AT38" s="58">
        <f>IF($BR38=1,VLOOKUP(AT$20*10000+$A38,'DATA - FAD'!$A$2:$AAA$45000,AT$3,FALSE)*1000000,0)</f>
        <v>-23.419999706675299</v>
      </c>
      <c r="AU38" s="58">
        <f>IF($BR38=1,VLOOKUP(AU$20*10000+$A38,'DATA - FAD'!$A$2:$AAA$45000,AU$3,FALSE)*1000000,0)</f>
        <v>26561.250910162926</v>
      </c>
      <c r="AV38" s="58">
        <f>IF($BR38=1,VLOOKUP(AV$20*10000+$A38,'DATA - FAD'!$A$2:$AAA$45000,AV$3,FALSE)*1000000,0)</f>
        <v>45150.220394134521</v>
      </c>
      <c r="AW38" s="58">
        <f>IF($BR38=1,VLOOKUP(AW$20*10000+$A38,'DATA - FAD'!$A$2:$AAA$45000,AW$3,FALSE)*1000000,0)</f>
        <v>23691.289126873016</v>
      </c>
      <c r="AX38" s="58">
        <f>IF($BR38=1,VLOOKUP(AX$20*10000+$A38,'DATA - FAD'!$A$2:$AAA$45000,AX$3,FALSE)*1000000,0)</f>
        <v>35056.781023740768</v>
      </c>
      <c r="AY38" s="58">
        <f>IF($BR38=1,VLOOKUP(AY$20*10000+$A38,'DATA - FAD'!$A$2:$AAA$45000,AY$3,FALSE)*1000000,0)</f>
        <v>22624.000906944275</v>
      </c>
      <c r="AZ38" s="38">
        <f>IF($BR38=1,VLOOKUP($BS38,data!$A$2:$AAA$45000,AZ$3,FALSE),"")</f>
        <v>13953</v>
      </c>
      <c r="BA38" s="33"/>
      <c r="BB38" s="33"/>
      <c r="BC38" s="58">
        <f>IF($BR38=1,VLOOKUP(BC$20*10000+$A38,'DATA - FAD'!$A$2:$AAA$45000,BC$3,FALSE)*1000000,0)</f>
        <v>-11204.330250620842</v>
      </c>
      <c r="BD38" s="58">
        <f>IF($BR38=1,VLOOKUP(BD$20*10000+$A38,'DATA - FAD'!$A$2:$AAA$45000,BD$3,FALSE)*1000000,0)</f>
        <v>3703.1299434602261</v>
      </c>
      <c r="BE38" s="58">
        <f>IF($BR38=1,VLOOKUP(BE$20*10000+$A38,'DATA - FAD'!$A$2:$AAA$45000,BE$3,FALSE)*1000000,0)</f>
        <v>30393.589287996292</v>
      </c>
      <c r="BF38" s="58">
        <f>IF($BR38=1,VLOOKUP(BF$20*10000+$A38,'DATA - FAD'!$A$2:$AAA$45000,BF$3,FALSE)*1000000,0)</f>
        <v>-16709.769144654274</v>
      </c>
      <c r="BG38" s="58">
        <f>IF($BR38=1,VLOOKUP(BG$20*10000+$A38,'DATA - FAD'!$A$2:$AAA$45000,BG$3,FALSE)*1000000,0)</f>
        <v>-13791.570439934731</v>
      </c>
      <c r="BH38" s="58">
        <f>IF($BR38=1,VLOOKUP(BH$20*10000+$A38,'DATA - FAD'!$A$2:$AAA$45000,BH$3,FALSE)*1000000,0)</f>
        <v>17762.819305062294</v>
      </c>
      <c r="BI38" s="58">
        <f>IF($BR38=1,VLOOKUP(BI$20*10000+$A38,'DATA - FAD'!$A$2:$AAA$45000,BI$3,FALSE)*1000000,0)</f>
        <v>-3200.639970600605</v>
      </c>
      <c r="BJ38" s="58">
        <f>IF($BR38=1,VLOOKUP(BJ$20*10000+$A38,'DATA - FAD'!$A$2:$AAA$45000,BJ$3,FALSE)*1000000,0)</f>
        <v>47892.168164253235</v>
      </c>
      <c r="BK38" s="58">
        <f>IF($BR38=1,VLOOKUP(BK$20*10000+$A38,'DATA - FAD'!$A$2:$AAA$45000,BK$3,FALSE)*1000000,0)</f>
        <v>-8450.5295380949974</v>
      </c>
      <c r="BL38" s="58">
        <f>IF($BR38=1,VLOOKUP(BL$20*10000+$A38,'DATA - FAD'!$A$2:$AAA$45000,BL$3,FALSE)*1000000,0)</f>
        <v>10150.0004529953</v>
      </c>
      <c r="BM38" s="38">
        <f>IF($BR38=1,VLOOKUP($BS38,data!$A$2:$AAA$45000,BM$3,FALSE),"")</f>
        <v>-22355</v>
      </c>
      <c r="BN38" s="33"/>
      <c r="BO38" s="32" t="s">
        <v>854</v>
      </c>
      <c r="BP38" s="32">
        <f>VLOOKUP(BO38,KEY!$W$2:$X$1000,2,FALSE)</f>
        <v>14</v>
      </c>
      <c r="BQ38" s="32">
        <v>12</v>
      </c>
      <c r="BR38" s="32">
        <f t="shared" si="43"/>
        <v>1</v>
      </c>
      <c r="BS38" s="56">
        <f>IF($BR38=1,VLOOKUP($BR$20,'CROSSWALK House to AUN'!$A$2:$AA$20000,$BP38,FALSE),"")</f>
        <v>104378003</v>
      </c>
      <c r="BT38" s="55"/>
      <c r="BU38" s="55"/>
      <c r="BV38" s="55"/>
      <c r="BW38" s="55"/>
      <c r="BX38" s="86" t="str">
        <f>IF($BR38=1,VLOOKUP($BS38,data!$A$2:$AAA$45000,BX$3,FALSE),"")</f>
        <v>Wilmington Area SD</v>
      </c>
      <c r="BY38" s="87"/>
      <c r="BZ38" s="88">
        <f>IF($BR38=1,VLOOKUP($BS38,data!$A$2:$AAA$45000,BZ$3,FALSE),"")</f>
        <v>8334268</v>
      </c>
      <c r="CA38" s="88">
        <f>IF($BR38=1,VLOOKUP($BS38,data!$A$2:$AAA$45000,CA$3,FALSE),"")</f>
        <v>144509.0625</v>
      </c>
      <c r="CB38" s="89">
        <f>IF($BR38=1,VLOOKUP($BS38,data!$A$2:$AAA$45000,CB$3,FALSE),"")</f>
        <v>1.7645093202590942</v>
      </c>
      <c r="CC38" s="87"/>
      <c r="CD38" s="90">
        <f>IF($BR38=1,VLOOKUP($BS38,data!$A$2:$AAA$45000,CD$3,FALSE),"")</f>
        <v>6521745</v>
      </c>
      <c r="CE38" s="90">
        <f>IF($BR38=1,VLOOKUP($BS38,data!$A$2:$AAA$45000,CE$3,FALSE),"")</f>
        <v>12100</v>
      </c>
      <c r="CF38" s="91">
        <f>IF($BR38=1,VLOOKUP($BS38,data!$A$2:$AAA$45000,CF$3,FALSE),"")</f>
        <v>0.18587803840637207</v>
      </c>
      <c r="CG38" s="87"/>
      <c r="CH38" s="92">
        <f>IF($BR38=1,VLOOKUP($BS38,data!$A$2:$AAA$45000,CH$3,FALSE),"")</f>
        <v>500881.12</v>
      </c>
      <c r="CI38" s="92">
        <f>IF($BR38=1,VLOOKUP($BS38,data!$A$2:$AAA$45000,CI$3,FALSE),"")</f>
        <v>140811.0625</v>
      </c>
      <c r="CJ38" s="93">
        <f>IF($BR38=1,VLOOKUP($BS38,data!$A$2:$AAA$45000,CJ$3,FALSE),"")</f>
        <v>39.106571197509766</v>
      </c>
      <c r="CK38" s="92">
        <f>IF($BR38=1,VLOOKUP($BS38,data!$A$2:$AAA$45000,CK$3,FALSE),"")</f>
        <v>0</v>
      </c>
      <c r="CL38" s="92">
        <f>IF($BR38=1,VLOOKUP($BS38,data!$A$2:$AAA$45000,CL$3,FALSE),"")</f>
        <v>0</v>
      </c>
      <c r="CM38" s="92">
        <f>IF($BR38=1,VLOOKUP($BS38,data!$A$2:$AAA$45000,CM$3,FALSE),"")</f>
        <v>281622.125</v>
      </c>
      <c r="CN38" s="92">
        <f>IF($BR38=1,VLOOKUP($BS38,data!$A$2:$AAA$45000,CN$3,FALSE),"")</f>
        <v>1007196.5625</v>
      </c>
      <c r="CO38" s="87"/>
      <c r="CP38" s="94">
        <f>IF($BR38=1,VLOOKUP($BS38,data!$A$2:$AAA$45000,CP$3,FALSE),"")</f>
        <v>1233832</v>
      </c>
      <c r="CQ38" s="94">
        <f>IF($BR38=1,VLOOKUP($BS38,data!$A$2:$AAA$45000,CQ$3,FALSE),"")</f>
        <v>13953</v>
      </c>
      <c r="CR38" s="95">
        <f>IF($BR38=1,VLOOKUP($BS38,data!$A$2:$AAA$45000,CR$3,FALSE),"")</f>
        <v>1.0999999999999999</v>
      </c>
      <c r="CS38" s="87"/>
      <c r="CT38" s="96">
        <f>IF($BR38=1,VLOOKUP($BS38,data!$A$2:$AAA$45000,CT$3,FALSE),"")</f>
        <v>77810</v>
      </c>
      <c r="CU38" s="96">
        <f>IF($BR38=1,VLOOKUP($BS38,data!$A$2:$AAA$45000,CU$3,FALSE),"")</f>
        <v>-22355</v>
      </c>
      <c r="CV38" s="97">
        <f>IF($BR38=1,VLOOKUP($BS38,data!$A$2:$AAA$45000,CV$3,FALSE),"")</f>
        <v>-22.318174362182617</v>
      </c>
      <c r="CW38" s="2"/>
      <c r="CX38" s="2"/>
      <c r="CY38" s="2"/>
      <c r="CZ38" s="2"/>
      <c r="DA38" s="2"/>
      <c r="DB38" s="2"/>
      <c r="DC38" s="2"/>
    </row>
    <row r="39" spans="1:107" ht="36" customHeight="1" x14ac:dyDescent="0.35">
      <c r="A39" s="30">
        <f>VLOOKUP($BS39,'LIST SD CTC BY AUN'!$A$2:$E$45000,2,FALSE)</f>
        <v>509</v>
      </c>
      <c r="B39" s="30"/>
      <c r="C39" s="58">
        <f>IF($BR39=1,VLOOKUP(C$20*10000+$A39,'DATA - FAD'!$A$2:$AAA$45000,C$3,FALSE)*1000000,0)</f>
        <v>62983.997166156769</v>
      </c>
      <c r="D39" s="58">
        <f>IF($BR39=1,VLOOKUP(D$20*10000+$A39,'DATA - FAD'!$A$2:$AAA$45000,D$3,FALSE)*1000000,0)</f>
        <v>-9204.0002346038818</v>
      </c>
      <c r="E39" s="58">
        <f>IF($BR39=1,VLOOKUP(E$20*10000+$A39,'DATA - FAD'!$A$2:$AAA$45000,E$3,FALSE)*1000000,0)</f>
        <v>88373.996317386627</v>
      </c>
      <c r="F39" s="58">
        <f>IF($BR39=1,VLOOKUP(F$20*10000+$A39,'DATA - FAD'!$A$2:$AAA$45000,F$3,FALSE)*1000000,0)</f>
        <v>88720.999658107758</v>
      </c>
      <c r="G39" s="58">
        <f>IF($BR39=1,VLOOKUP(G$20*10000+$A39,'DATA - FAD'!$A$2:$AAA$45000,G$3,FALSE)*1000000,0)</f>
        <v>78785.0022315979</v>
      </c>
      <c r="H39" s="58">
        <f>IF($BR39=1,VLOOKUP(H$20*10000+$A39,'DATA - FAD'!$A$2:$AAA$45000,H$3,FALSE)*1000000,0)</f>
        <v>-76578.997075557709</v>
      </c>
      <c r="I39" s="58">
        <f>IF($BR39=1,VLOOKUP(I$20*10000+$A39,'DATA - FAD'!$A$2:$AAA$45000,I$3,FALSE)*1000000,0)</f>
        <v>189340.9937620163</v>
      </c>
      <c r="J39" s="58">
        <f>IF($BR39=1,VLOOKUP(J$20*10000+$A39,'DATA - FAD'!$A$2:$AAA$45000,J$3,FALSE)*1000000,0)</f>
        <v>340276.98636054993</v>
      </c>
      <c r="K39" s="58">
        <f>IF($BR39=1,VLOOKUP(K$20*10000+$A39,'DATA - FAD'!$A$2:$AAA$45000,K$3,FALSE)*1000000,0)</f>
        <v>86943.000555038452</v>
      </c>
      <c r="L39" s="58">
        <f>IF($BR39=1,VLOOKUP(L$20*10000+$A39,'DATA - FAD'!$A$2:$AAA$45000,L$3,FALSE)*1000000,0)</f>
        <v>22001.000121235847</v>
      </c>
      <c r="M39" s="38">
        <f>IF($BR39=1,VLOOKUP($BS39,data!$A$2:$AAA$45000,M$3,FALSE),"")</f>
        <v>173259</v>
      </c>
      <c r="N39" s="30"/>
      <c r="O39" s="33"/>
      <c r="P39" s="58">
        <f>IF($BR39=1,VLOOKUP(P$20*10000+$A39,'DATA - FAD'!$A$2:$AAA$45000,P$3,FALSE)*1000000,0)</f>
        <v>0</v>
      </c>
      <c r="Q39" s="58">
        <f>IF($BR39=1,VLOOKUP(Q$20*10000+$A39,'DATA - FAD'!$A$2:$AAA$45000,Q$3,FALSE)*1000000,0)</f>
        <v>0</v>
      </c>
      <c r="R39" s="58">
        <f>IF($BR39=1,VLOOKUP(R$20*10000+$A39,'DATA - FAD'!$A$2:$AAA$45000,R$3,FALSE)*1000000,0)</f>
        <v>0</v>
      </c>
      <c r="S39" s="58">
        <f>IF($BR39=1,VLOOKUP(S$20*10000+$A39,'DATA - FAD'!$A$2:$AAA$45000,S$3,FALSE)*1000000,0)</f>
        <v>0</v>
      </c>
      <c r="T39" s="58">
        <f>IF($BR39=1,VLOOKUP(T$20*10000+$A39,'DATA - FAD'!$A$2:$AAA$45000,T$3,FALSE)*1000000,0)</f>
        <v>0</v>
      </c>
      <c r="U39" s="58">
        <f>IF($BR39=1,VLOOKUP(U$20*10000+$A39,'DATA - FAD'!$A$2:$AAA$45000,U$3,FALSE)*1000000,0)</f>
        <v>0</v>
      </c>
      <c r="V39" s="58">
        <f>IF($BR39=1,VLOOKUP(V$20*10000+$A39,'DATA - FAD'!$A$2:$AAA$45000,V$3,FALSE)*1000000,0)</f>
        <v>0</v>
      </c>
      <c r="W39" s="58">
        <f>IF($BR39=1,VLOOKUP(W$20*10000+$A39,'DATA - FAD'!$A$2:$AAA$45000,W$3,FALSE)*1000000,0)</f>
        <v>0</v>
      </c>
      <c r="X39" s="58">
        <f>IF($BR39=1,VLOOKUP(X$20*10000+$A39,'DATA - FAD'!$A$2:$AAA$45000,X$3,FALSE)*1000000,0)</f>
        <v>0</v>
      </c>
      <c r="Y39" s="58">
        <f>IF($BR39=1,VLOOKUP(Y$20*10000+$A39,'DATA - FAD'!$A$2:$AAA$45000,Y$3,FALSE)*1000000,0)</f>
        <v>0</v>
      </c>
      <c r="Z39" s="38">
        <f>IF($BR39=1,VLOOKUP($BS39,data!$A$2:$AAA$45000,Z$3,FALSE),"")</f>
        <v>0</v>
      </c>
      <c r="AA39" s="30"/>
      <c r="AB39" s="30"/>
      <c r="AC39" s="58">
        <f>IF($BR39=1,VLOOKUP(AC$20*10000+$A39,'DATA - FAD'!$A$2:$AAA$45000,AC$3,FALSE)*1000000,0)</f>
        <v>0</v>
      </c>
      <c r="AD39" s="58">
        <f>IF($BR39=1,VLOOKUP(AD$20*10000+$A39,'DATA - FAD'!$A$2:$AAA$45000,AD$3,FALSE)*1000000,0)</f>
        <v>0</v>
      </c>
      <c r="AE39" s="58">
        <f>IF($BR39=1,VLOOKUP(AE$20*10000+$A39,'DATA - FAD'!$A$2:$AAA$45000,AE$3,FALSE)*1000000,0)</f>
        <v>0</v>
      </c>
      <c r="AF39" s="58">
        <f>IF($BR39=1,VLOOKUP(AF$20*10000+$A39,'DATA - FAD'!$A$2:$AAA$45000,AF$3,FALSE)*1000000,0)</f>
        <v>0</v>
      </c>
      <c r="AG39" s="58">
        <f>IF($BR39=1,VLOOKUP(AG$20*10000+$A39,'DATA - FAD'!$A$2:$AAA$45000,AG$3,FALSE)*1000000,0)</f>
        <v>0</v>
      </c>
      <c r="AH39" s="58">
        <f>IF($BR39=1,VLOOKUP(AH$20*10000+$A39,'DATA - FAD'!$A$2:$AAA$45000,AH$3,FALSE)*1000000,0)</f>
        <v>0</v>
      </c>
      <c r="AI39" s="58">
        <f>IF($BR39=1,VLOOKUP(AI$20*10000+$A39,'DATA - FAD'!$A$2:$AAA$45000,AI$3,FALSE)*1000000,0)</f>
        <v>0</v>
      </c>
      <c r="AJ39" s="58">
        <f>IF($BR39=1,VLOOKUP(AJ$20*10000+$A39,'DATA - FAD'!$A$2:$AAA$45000,AJ$3,FALSE)*1000000,0)</f>
        <v>0</v>
      </c>
      <c r="AK39" s="58">
        <f>IF($BR39=1,VLOOKUP(AK$20*10000+$A39,'DATA - FAD'!$A$2:$AAA$45000,AK$3,FALSE)*1000000,0)</f>
        <v>0</v>
      </c>
      <c r="AL39" s="58">
        <f>IF($BR39=1,VLOOKUP(AL$20*10000+$A39,'DATA - FAD'!$A$2:$AAA$45000,AL$3,FALSE)*1000000,0)</f>
        <v>0</v>
      </c>
      <c r="AM39" s="38">
        <f>IF($BR39=1,VLOOKUP($BS39,data!$A$2:$AAA$45000,AM$3,FALSE),"")</f>
        <v>0</v>
      </c>
      <c r="AN39" s="30"/>
      <c r="AO39" s="30"/>
      <c r="AP39" s="58">
        <f>IF($BR39=1,VLOOKUP(AP$20*10000+$A39,'DATA - FAD'!$A$2:$AAA$45000,AP$3,FALSE)*1000000,0)</f>
        <v>0</v>
      </c>
      <c r="AQ39" s="58">
        <f>IF($BR39=1,VLOOKUP(AQ$20*10000+$A39,'DATA - FAD'!$A$2:$AAA$45000,AQ$3,FALSE)*1000000,0)</f>
        <v>0</v>
      </c>
      <c r="AR39" s="58">
        <f>IF($BR39=1,VLOOKUP(AR$20*10000+$A39,'DATA - FAD'!$A$2:$AAA$45000,AR$3,FALSE)*1000000,0)</f>
        <v>0</v>
      </c>
      <c r="AS39" s="58">
        <f>IF($BR39=1,VLOOKUP(AS$20*10000+$A39,'DATA - FAD'!$A$2:$AAA$45000,AS$3,FALSE)*1000000,0)</f>
        <v>0</v>
      </c>
      <c r="AT39" s="58">
        <f>IF($BR39=1,VLOOKUP(AT$20*10000+$A39,'DATA - FAD'!$A$2:$AAA$45000,AT$3,FALSE)*1000000,0)</f>
        <v>0</v>
      </c>
      <c r="AU39" s="58">
        <f>IF($BR39=1,VLOOKUP(AU$20*10000+$A39,'DATA - FAD'!$A$2:$AAA$45000,AU$3,FALSE)*1000000,0)</f>
        <v>0</v>
      </c>
      <c r="AV39" s="58">
        <f>IF($BR39=1,VLOOKUP(AV$20*10000+$A39,'DATA - FAD'!$A$2:$AAA$45000,AV$3,FALSE)*1000000,0)</f>
        <v>0</v>
      </c>
      <c r="AW39" s="58">
        <f>IF($BR39=1,VLOOKUP(AW$20*10000+$A39,'DATA - FAD'!$A$2:$AAA$45000,AW$3,FALSE)*1000000,0)</f>
        <v>0</v>
      </c>
      <c r="AX39" s="58">
        <f>IF($BR39=1,VLOOKUP(AX$20*10000+$A39,'DATA - FAD'!$A$2:$AAA$45000,AX$3,FALSE)*1000000,0)</f>
        <v>0</v>
      </c>
      <c r="AY39" s="58">
        <f>IF($BR39=1,VLOOKUP(AY$20*10000+$A39,'DATA - FAD'!$A$2:$AAA$45000,AY$3,FALSE)*1000000,0)</f>
        <v>0</v>
      </c>
      <c r="AZ39" s="38">
        <f>IF($BR39=1,VLOOKUP($BS39,data!$A$2:$AAA$45000,AZ$3,FALSE),"")</f>
        <v>0</v>
      </c>
      <c r="BA39" s="33"/>
      <c r="BB39" s="33"/>
      <c r="BC39" s="58">
        <f>IF($BR39=1,VLOOKUP(BC$20*10000+$A39,'DATA - FAD'!$A$2:$AAA$45000,BC$3,FALSE)*1000000,0)</f>
        <v>62983.997166156769</v>
      </c>
      <c r="BD39" s="58">
        <f>IF($BR39=1,VLOOKUP(BD$20*10000+$A39,'DATA - FAD'!$A$2:$AAA$45000,BD$3,FALSE)*1000000,0)</f>
        <v>-9204.0002346038818</v>
      </c>
      <c r="BE39" s="58">
        <f>IF($BR39=1,VLOOKUP(BE$20*10000+$A39,'DATA - FAD'!$A$2:$AAA$45000,BE$3,FALSE)*1000000,0)</f>
        <v>88373.996317386627</v>
      </c>
      <c r="BF39" s="58">
        <f>IF($BR39=1,VLOOKUP(BF$20*10000+$A39,'DATA - FAD'!$A$2:$AAA$45000,BF$3,FALSE)*1000000,0)</f>
        <v>88720.999658107758</v>
      </c>
      <c r="BG39" s="58">
        <f>IF($BR39=1,VLOOKUP(BG$20*10000+$A39,'DATA - FAD'!$A$2:$AAA$45000,BG$3,FALSE)*1000000,0)</f>
        <v>78785.0022315979</v>
      </c>
      <c r="BH39" s="58">
        <f>IF($BR39=1,VLOOKUP(BH$20*10000+$A39,'DATA - FAD'!$A$2:$AAA$45000,BH$3,FALSE)*1000000,0)</f>
        <v>-76578.997075557709</v>
      </c>
      <c r="BI39" s="58">
        <f>IF($BR39=1,VLOOKUP(BI$20*10000+$A39,'DATA - FAD'!$A$2:$AAA$45000,BI$3,FALSE)*1000000,0)</f>
        <v>189340.9937620163</v>
      </c>
      <c r="BJ39" s="58">
        <f>IF($BR39=1,VLOOKUP(BJ$20*10000+$A39,'DATA - FAD'!$A$2:$AAA$45000,BJ$3,FALSE)*1000000,0)</f>
        <v>340276.98636054993</v>
      </c>
      <c r="BK39" s="58">
        <f>IF($BR39=1,VLOOKUP(BK$20*10000+$A39,'DATA - FAD'!$A$2:$AAA$45000,BK$3,FALSE)*1000000,0)</f>
        <v>86943.000555038452</v>
      </c>
      <c r="BL39" s="58">
        <f>IF($BR39=1,VLOOKUP(BL$20*10000+$A39,'DATA - FAD'!$A$2:$AAA$45000,BL$3,FALSE)*1000000,0)</f>
        <v>22001.000121235847</v>
      </c>
      <c r="BM39" s="38">
        <f>IF($BR39=1,VLOOKUP($BS39,data!$A$2:$AAA$45000,BM$3,FALSE),"")</f>
        <v>173259</v>
      </c>
      <c r="BN39" s="33"/>
      <c r="BO39" s="32" t="s">
        <v>855</v>
      </c>
      <c r="BP39" s="32">
        <f>VLOOKUP(BO39,KEY!$W$2:$X$1000,2,FALSE)</f>
        <v>15</v>
      </c>
      <c r="BQ39" s="32">
        <v>13</v>
      </c>
      <c r="BR39" s="32">
        <f t="shared" ref="BR39:BR43" si="44">IF($BQ$20-BQ39&gt;=0,1,0)</f>
        <v>1</v>
      </c>
      <c r="BS39" s="56">
        <f>IF($BR39=1,VLOOKUP($BR$20,'CROSSWALK House to AUN'!$A$2:$AA$20000,$BP39,FALSE),"")</f>
        <v>104101307</v>
      </c>
      <c r="BT39" s="55"/>
      <c r="BU39" s="55"/>
      <c r="BV39" s="55"/>
      <c r="BW39" s="55"/>
      <c r="BX39" s="31" t="str">
        <f>IF($BR39=1,VLOOKUP($BS39,data!$A$2:$AAA$45000,BX$3,FALSE),"")</f>
        <v>Butler County AVTS</v>
      </c>
      <c r="BY39" s="2"/>
      <c r="BZ39" s="4">
        <f>IF($BR39=1,VLOOKUP($BS39,data!$A$2:$AAA$45000,BZ$3,FALSE),"")</f>
        <v>1669291</v>
      </c>
      <c r="CA39" s="4">
        <f>IF($BR39=1,VLOOKUP($BS39,data!$A$2:$AAA$45000,CA$3,FALSE),"")</f>
        <v>173259</v>
      </c>
      <c r="CB39" s="79">
        <f>IF($BR39=1,VLOOKUP($BS39,data!$A$2:$AAA$45000,CB$3,FALSE),"")</f>
        <v>11.581235885620117</v>
      </c>
      <c r="CC39" s="2"/>
      <c r="CD39" s="25">
        <f>IF($BR39=1,VLOOKUP($BS39,data!$A$2:$AAA$45000,CD$3,FALSE),"")</f>
        <v>0</v>
      </c>
      <c r="CE39" s="25">
        <f>IF($BR39=1,VLOOKUP($BS39,data!$A$2:$AAA$45000,CE$3,FALSE),"")</f>
        <v>0</v>
      </c>
      <c r="CF39" s="68">
        <f>IF($BR39=1,VLOOKUP($BS39,data!$A$2:$AAA$45000,CF$3,FALSE),"")</f>
        <v>0</v>
      </c>
      <c r="CG39" s="2"/>
      <c r="CH39" s="26">
        <f>IF($BR39=1,VLOOKUP($BS39,data!$A$2:$AAA$45000,CH$3,FALSE),"")</f>
        <v>0</v>
      </c>
      <c r="CI39" s="26">
        <f>IF($BR39=1,VLOOKUP($BS39,data!$A$2:$AAA$45000,CI$3,FALSE),"")</f>
        <v>0</v>
      </c>
      <c r="CJ39" s="27">
        <f>IF($BR39=1,VLOOKUP($BS39,data!$A$2:$AAA$45000,CJ$3,FALSE),"")</f>
        <v>0</v>
      </c>
      <c r="CK39" s="26">
        <f>IF($BR39=1,VLOOKUP($BS39,data!$A$2:$AAA$45000,CK$3,FALSE),"")</f>
        <v>0</v>
      </c>
      <c r="CL39" s="26">
        <f>IF($BR39=1,VLOOKUP($BS39,data!$A$2:$AAA$45000,CL$3,FALSE),"")</f>
        <v>0</v>
      </c>
      <c r="CM39" s="26">
        <f>IF($BR39=1,VLOOKUP($BS39,data!$A$2:$AAA$45000,CM$3,FALSE),"")</f>
        <v>0</v>
      </c>
      <c r="CN39" s="26">
        <f>IF($BR39=1,VLOOKUP($BS39,data!$A$2:$AAA$45000,CN$3,FALSE),"")</f>
        <v>0</v>
      </c>
      <c r="CO39" s="2"/>
      <c r="CP39" s="35">
        <f>IF($BR39=1,VLOOKUP($BS39,data!$A$2:$AAA$45000,CP$3,FALSE),"")</f>
        <v>0</v>
      </c>
      <c r="CQ39" s="35">
        <f>IF($BR39=1,VLOOKUP($BS39,data!$A$2:$AAA$45000,CQ$3,FALSE),"")</f>
        <v>0</v>
      </c>
      <c r="CR39" s="36">
        <f>IF($BR39=1,VLOOKUP($BS39,data!$A$2:$AAA$45000,CR$3,FALSE),"")</f>
        <v>0</v>
      </c>
      <c r="CS39" s="2"/>
      <c r="CT39" s="71">
        <f>IF($BR39=1,VLOOKUP($BS39,data!$A$2:$AAA$45000,CT$3,FALSE),"")</f>
        <v>1669291</v>
      </c>
      <c r="CU39" s="71">
        <f>IF($BR39=1,VLOOKUP($BS39,data!$A$2:$AAA$45000,CU$3,FALSE),"")</f>
        <v>173259</v>
      </c>
      <c r="CV39" s="70">
        <f>IF($BR39=1,VLOOKUP($BS39,data!$A$2:$AAA$45000,CV$3,FALSE),"")</f>
        <v>11.581235885620117</v>
      </c>
      <c r="CW39" s="2"/>
      <c r="CX39" s="2"/>
      <c r="CY39" s="2"/>
      <c r="CZ39" s="2"/>
      <c r="DA39" s="2"/>
      <c r="DB39" s="2"/>
      <c r="DC39" s="2"/>
    </row>
    <row r="40" spans="1:107" ht="36" customHeight="1" x14ac:dyDescent="0.35">
      <c r="A40" s="30">
        <f>VLOOKUP($BS40,'LIST SD CTC BY AUN'!$A$2:$E$45000,2,FALSE)</f>
        <v>518</v>
      </c>
      <c r="B40" s="30"/>
      <c r="C40" s="58">
        <f>IF($BR40=1,VLOOKUP(C$20*10000+$A40,'DATA - FAD'!$A$2:$AAA$45000,C$3,FALSE)*1000000,0)</f>
        <v>8358.9395508170128</v>
      </c>
      <c r="D40" s="58">
        <f>IF($BR40=1,VLOOKUP(D$20*10000+$A40,'DATA - FAD'!$A$2:$AAA$45000,D$3,FALSE)*1000000,0)</f>
        <v>4339.0900827944279</v>
      </c>
      <c r="E40" s="58">
        <f>IF($BR40=1,VLOOKUP(E$20*10000+$A40,'DATA - FAD'!$A$2:$AAA$45000,E$3,FALSE)*1000000,0)</f>
        <v>1335.0900262594223</v>
      </c>
      <c r="F40" s="58">
        <f>IF($BR40=1,VLOOKUP(F$20*10000+$A40,'DATA - FAD'!$A$2:$AAA$45000,F$3,FALSE)*1000000,0)</f>
        <v>18984.360620379448</v>
      </c>
      <c r="G40" s="58">
        <f>IF($BR40=1,VLOOKUP(G$20*10000+$A40,'DATA - FAD'!$A$2:$AAA$45000,G$3,FALSE)*1000000,0)</f>
        <v>2432.4599653482437</v>
      </c>
      <c r="H40" s="58">
        <f>IF($BR40=1,VLOOKUP(H$20*10000+$A40,'DATA - FAD'!$A$2:$AAA$45000,H$3,FALSE)*1000000,0)</f>
        <v>-3735.2400831878185</v>
      </c>
      <c r="I40" s="58">
        <f>IF($BR40=1,VLOOKUP(I$20*10000+$A40,'DATA - FAD'!$A$2:$AAA$45000,I$3,FALSE)*1000000,0)</f>
        <v>78643.888235092163</v>
      </c>
      <c r="J40" s="58">
        <f>IF($BR40=1,VLOOKUP(J$20*10000+$A40,'DATA - FAD'!$A$2:$AAA$45000,J$3,FALSE)*1000000,0)</f>
        <v>120340.84647893906</v>
      </c>
      <c r="K40" s="58">
        <f>IF($BR40=1,VLOOKUP(K$20*10000+$A40,'DATA - FAD'!$A$2:$AAA$45000,K$3,FALSE)*1000000,0)</f>
        <v>75393.661856651306</v>
      </c>
      <c r="L40" s="58">
        <f>IF($BR40=1,VLOOKUP(L$20*10000+$A40,'DATA - FAD'!$A$2:$AAA$45000,L$3,FALSE)*1000000,0)</f>
        <v>20306.000486016273</v>
      </c>
      <c r="M40" s="38">
        <f>IF($BR40=1,VLOOKUP($BS40,data!$A$2:$AAA$45000,M$3,FALSE),"")</f>
        <v>17589</v>
      </c>
      <c r="N40" s="30"/>
      <c r="O40" s="33"/>
      <c r="P40" s="58">
        <f>IF($BR40=1,VLOOKUP(P$20*10000+$A40,'DATA - FAD'!$A$2:$AAA$45000,P$3,FALSE)*1000000,0)</f>
        <v>0</v>
      </c>
      <c r="Q40" s="58">
        <f>IF($BR40=1,VLOOKUP(Q$20*10000+$A40,'DATA - FAD'!$A$2:$AAA$45000,Q$3,FALSE)*1000000,0)</f>
        <v>0</v>
      </c>
      <c r="R40" s="58">
        <f>IF($BR40=1,VLOOKUP(R$20*10000+$A40,'DATA - FAD'!$A$2:$AAA$45000,R$3,FALSE)*1000000,0)</f>
        <v>0</v>
      </c>
      <c r="S40" s="58">
        <f>IF($BR40=1,VLOOKUP(S$20*10000+$A40,'DATA - FAD'!$A$2:$AAA$45000,S$3,FALSE)*1000000,0)</f>
        <v>0</v>
      </c>
      <c r="T40" s="58">
        <f>IF($BR40=1,VLOOKUP(T$20*10000+$A40,'DATA - FAD'!$A$2:$AAA$45000,T$3,FALSE)*1000000,0)</f>
        <v>0</v>
      </c>
      <c r="U40" s="58">
        <f>IF($BR40=1,VLOOKUP(U$20*10000+$A40,'DATA - FAD'!$A$2:$AAA$45000,U$3,FALSE)*1000000,0)</f>
        <v>0</v>
      </c>
      <c r="V40" s="58">
        <f>IF($BR40=1,VLOOKUP(V$20*10000+$A40,'DATA - FAD'!$A$2:$AAA$45000,V$3,FALSE)*1000000,0)</f>
        <v>0</v>
      </c>
      <c r="W40" s="58">
        <f>IF($BR40=1,VLOOKUP(W$20*10000+$A40,'DATA - FAD'!$A$2:$AAA$45000,W$3,FALSE)*1000000,0)</f>
        <v>0</v>
      </c>
      <c r="X40" s="58">
        <f>IF($BR40=1,VLOOKUP(X$20*10000+$A40,'DATA - FAD'!$A$2:$AAA$45000,X$3,FALSE)*1000000,0)</f>
        <v>0</v>
      </c>
      <c r="Y40" s="58">
        <f>IF($BR40=1,VLOOKUP(Y$20*10000+$A40,'DATA - FAD'!$A$2:$AAA$45000,Y$3,FALSE)*1000000,0)</f>
        <v>0</v>
      </c>
      <c r="Z40" s="38">
        <f>IF($BR40=1,VLOOKUP($BS40,data!$A$2:$AAA$45000,Z$3,FALSE),"")</f>
        <v>0</v>
      </c>
      <c r="AA40" s="30"/>
      <c r="AB40" s="30"/>
      <c r="AC40" s="58">
        <f>IF($BR40=1,VLOOKUP(AC$20*10000+$A40,'DATA - FAD'!$A$2:$AAA$45000,AC$3,FALSE)*1000000,0)</f>
        <v>0</v>
      </c>
      <c r="AD40" s="58">
        <f>IF($BR40=1,VLOOKUP(AD$20*10000+$A40,'DATA - FAD'!$A$2:$AAA$45000,AD$3,FALSE)*1000000,0)</f>
        <v>0</v>
      </c>
      <c r="AE40" s="58">
        <f>IF($BR40=1,VLOOKUP(AE$20*10000+$A40,'DATA - FAD'!$A$2:$AAA$45000,AE$3,FALSE)*1000000,0)</f>
        <v>0</v>
      </c>
      <c r="AF40" s="58">
        <f>IF($BR40=1,VLOOKUP(AF$20*10000+$A40,'DATA - FAD'!$A$2:$AAA$45000,AF$3,FALSE)*1000000,0)</f>
        <v>0</v>
      </c>
      <c r="AG40" s="58">
        <f>IF($BR40=1,VLOOKUP(AG$20*10000+$A40,'DATA - FAD'!$A$2:$AAA$45000,AG$3,FALSE)*1000000,0)</f>
        <v>0</v>
      </c>
      <c r="AH40" s="58">
        <f>IF($BR40=1,VLOOKUP(AH$20*10000+$A40,'DATA - FAD'!$A$2:$AAA$45000,AH$3,FALSE)*1000000,0)</f>
        <v>0</v>
      </c>
      <c r="AI40" s="58">
        <f>IF($BR40=1,VLOOKUP(AI$20*10000+$A40,'DATA - FAD'!$A$2:$AAA$45000,AI$3,FALSE)*1000000,0)</f>
        <v>0</v>
      </c>
      <c r="AJ40" s="58">
        <f>IF($BR40=1,VLOOKUP(AJ$20*10000+$A40,'DATA - FAD'!$A$2:$AAA$45000,AJ$3,FALSE)*1000000,0)</f>
        <v>0</v>
      </c>
      <c r="AK40" s="58">
        <f>IF($BR40=1,VLOOKUP(AK$20*10000+$A40,'DATA - FAD'!$A$2:$AAA$45000,AK$3,FALSE)*1000000,0)</f>
        <v>0</v>
      </c>
      <c r="AL40" s="58">
        <f>IF($BR40=1,VLOOKUP(AL$20*10000+$A40,'DATA - FAD'!$A$2:$AAA$45000,AL$3,FALSE)*1000000,0)</f>
        <v>0</v>
      </c>
      <c r="AM40" s="38">
        <f>IF($BR40=1,VLOOKUP($BS40,data!$A$2:$AAA$45000,AM$3,FALSE),"")</f>
        <v>0</v>
      </c>
      <c r="AN40" s="30"/>
      <c r="AO40" s="30"/>
      <c r="AP40" s="58">
        <f>IF($BR40=1,VLOOKUP(AP$20*10000+$A40,'DATA - FAD'!$A$2:$AAA$45000,AP$3,FALSE)*1000000,0)</f>
        <v>0</v>
      </c>
      <c r="AQ40" s="58">
        <f>IF($BR40=1,VLOOKUP(AQ$20*10000+$A40,'DATA - FAD'!$A$2:$AAA$45000,AQ$3,FALSE)*1000000,0)</f>
        <v>0</v>
      </c>
      <c r="AR40" s="58">
        <f>IF($BR40=1,VLOOKUP(AR$20*10000+$A40,'DATA - FAD'!$A$2:$AAA$45000,AR$3,FALSE)*1000000,0)</f>
        <v>0</v>
      </c>
      <c r="AS40" s="58">
        <f>IF($BR40=1,VLOOKUP(AS$20*10000+$A40,'DATA - FAD'!$A$2:$AAA$45000,AS$3,FALSE)*1000000,0)</f>
        <v>0</v>
      </c>
      <c r="AT40" s="58">
        <f>IF($BR40=1,VLOOKUP(AT$20*10000+$A40,'DATA - FAD'!$A$2:$AAA$45000,AT$3,FALSE)*1000000,0)</f>
        <v>0</v>
      </c>
      <c r="AU40" s="58">
        <f>IF($BR40=1,VLOOKUP(AU$20*10000+$A40,'DATA - FAD'!$A$2:$AAA$45000,AU$3,FALSE)*1000000,0)</f>
        <v>0</v>
      </c>
      <c r="AV40" s="58">
        <f>IF($BR40=1,VLOOKUP(AV$20*10000+$A40,'DATA - FAD'!$A$2:$AAA$45000,AV$3,FALSE)*1000000,0)</f>
        <v>0</v>
      </c>
      <c r="AW40" s="58">
        <f>IF($BR40=1,VLOOKUP(AW$20*10000+$A40,'DATA - FAD'!$A$2:$AAA$45000,AW$3,FALSE)*1000000,0)</f>
        <v>0</v>
      </c>
      <c r="AX40" s="58">
        <f>IF($BR40=1,VLOOKUP(AX$20*10000+$A40,'DATA - FAD'!$A$2:$AAA$45000,AX$3,FALSE)*1000000,0)</f>
        <v>0</v>
      </c>
      <c r="AY40" s="58">
        <f>IF($BR40=1,VLOOKUP(AY$20*10000+$A40,'DATA - FAD'!$A$2:$AAA$45000,AY$3,FALSE)*1000000,0)</f>
        <v>0</v>
      </c>
      <c r="AZ40" s="38">
        <f>IF($BR40=1,VLOOKUP($BS40,data!$A$2:$AAA$45000,AZ$3,FALSE),"")</f>
        <v>0</v>
      </c>
      <c r="BA40" s="33"/>
      <c r="BB40" s="33"/>
      <c r="BC40" s="58">
        <f>IF($BR40=1,VLOOKUP(BC$20*10000+$A40,'DATA - FAD'!$A$2:$AAA$45000,BC$3,FALSE)*1000000,0)</f>
        <v>8358.9395508170128</v>
      </c>
      <c r="BD40" s="58">
        <f>IF($BR40=1,VLOOKUP(BD$20*10000+$A40,'DATA - FAD'!$A$2:$AAA$45000,BD$3,FALSE)*1000000,0)</f>
        <v>4339.0900827944279</v>
      </c>
      <c r="BE40" s="58">
        <f>IF($BR40=1,VLOOKUP(BE$20*10000+$A40,'DATA - FAD'!$A$2:$AAA$45000,BE$3,FALSE)*1000000,0)</f>
        <v>1335.0900262594223</v>
      </c>
      <c r="BF40" s="58">
        <f>IF($BR40=1,VLOOKUP(BF$20*10000+$A40,'DATA - FAD'!$A$2:$AAA$45000,BF$3,FALSE)*1000000,0)</f>
        <v>18984.360620379448</v>
      </c>
      <c r="BG40" s="58">
        <f>IF($BR40=1,VLOOKUP(BG$20*10000+$A40,'DATA - FAD'!$A$2:$AAA$45000,BG$3,FALSE)*1000000,0)</f>
        <v>2432.4599653482437</v>
      </c>
      <c r="BH40" s="58">
        <f>IF($BR40=1,VLOOKUP(BH$20*10000+$A40,'DATA - FAD'!$A$2:$AAA$45000,BH$3,FALSE)*1000000,0)</f>
        <v>-3735.2400831878185</v>
      </c>
      <c r="BI40" s="58">
        <f>IF($BR40=1,VLOOKUP(BI$20*10000+$A40,'DATA - FAD'!$A$2:$AAA$45000,BI$3,FALSE)*1000000,0)</f>
        <v>78643.888235092163</v>
      </c>
      <c r="BJ40" s="58">
        <f>IF($BR40=1,VLOOKUP(BJ$20*10000+$A40,'DATA - FAD'!$A$2:$AAA$45000,BJ$3,FALSE)*1000000,0)</f>
        <v>120340.84647893906</v>
      </c>
      <c r="BK40" s="58">
        <f>IF($BR40=1,VLOOKUP(BK$20*10000+$A40,'DATA - FAD'!$A$2:$AAA$45000,BK$3,FALSE)*1000000,0)</f>
        <v>75393.661856651306</v>
      </c>
      <c r="BL40" s="58">
        <f>IF($BR40=1,VLOOKUP(BL$20*10000+$A40,'DATA - FAD'!$A$2:$AAA$45000,BL$3,FALSE)*1000000,0)</f>
        <v>20306.000486016273</v>
      </c>
      <c r="BM40" s="38">
        <f>IF($BR40=1,VLOOKUP($BS40,data!$A$2:$AAA$45000,BM$3,FALSE),"")</f>
        <v>17589</v>
      </c>
      <c r="BN40" s="33"/>
      <c r="BO40" s="32" t="s">
        <v>856</v>
      </c>
      <c r="BP40" s="32">
        <f>VLOOKUP(BO40,KEY!$W$2:$X$1000,2,FALSE)</f>
        <v>16</v>
      </c>
      <c r="BQ40" s="32">
        <v>14</v>
      </c>
      <c r="BR40" s="32">
        <f t="shared" si="44"/>
        <v>1</v>
      </c>
      <c r="BS40" s="56">
        <f>IF($BR40=1,VLOOKUP($BR$20,'CROSSWALK House to AUN'!$A$2:$AA$20000,$BP40,FALSE),"")</f>
        <v>106161357</v>
      </c>
      <c r="BT40" s="33"/>
      <c r="BU40" s="33"/>
      <c r="BV40" s="33"/>
      <c r="BW40" s="55"/>
      <c r="BX40" s="86" t="str">
        <f>IF($BR40=1,VLOOKUP($BS40,data!$A$2:$AAA$45000,BX$3,FALSE),"")</f>
        <v>Clarion County Career Center</v>
      </c>
      <c r="BY40" s="87"/>
      <c r="BZ40" s="88">
        <f>IF($BR40=1,VLOOKUP($BS40,data!$A$2:$AAA$45000,BZ$3,FALSE),"")</f>
        <v>741061</v>
      </c>
      <c r="CA40" s="88">
        <f>IF($BR40=1,VLOOKUP($BS40,data!$A$2:$AAA$45000,CA$3,FALSE),"")</f>
        <v>17589</v>
      </c>
      <c r="CB40" s="89">
        <f>IF($BR40=1,VLOOKUP($BS40,data!$A$2:$AAA$45000,CB$3,FALSE),"")</f>
        <v>2.4311928749084473</v>
      </c>
      <c r="CC40" s="87"/>
      <c r="CD40" s="90">
        <f>IF($BR40=1,VLOOKUP($BS40,data!$A$2:$AAA$45000,CD$3,FALSE),"")</f>
        <v>0</v>
      </c>
      <c r="CE40" s="90">
        <f>IF($BR40=1,VLOOKUP($BS40,data!$A$2:$AAA$45000,CE$3,FALSE),"")</f>
        <v>0</v>
      </c>
      <c r="CF40" s="91">
        <f>IF($BR40=1,VLOOKUP($BS40,data!$A$2:$AAA$45000,CF$3,FALSE),"")</f>
        <v>0</v>
      </c>
      <c r="CG40" s="87"/>
      <c r="CH40" s="92">
        <f>IF($BR40=1,VLOOKUP($BS40,data!$A$2:$AAA$45000,CH$3,FALSE),"")</f>
        <v>0</v>
      </c>
      <c r="CI40" s="92">
        <f>IF($BR40=1,VLOOKUP($BS40,data!$A$2:$AAA$45000,CI$3,FALSE),"")</f>
        <v>0</v>
      </c>
      <c r="CJ40" s="93">
        <f>IF($BR40=1,VLOOKUP($BS40,data!$A$2:$AAA$45000,CJ$3,FALSE),"")</f>
        <v>0</v>
      </c>
      <c r="CK40" s="92">
        <f>IF($BR40=1,VLOOKUP($BS40,data!$A$2:$AAA$45000,CK$3,FALSE),"")</f>
        <v>0</v>
      </c>
      <c r="CL40" s="92">
        <f>IF($BR40=1,VLOOKUP($BS40,data!$A$2:$AAA$45000,CL$3,FALSE),"")</f>
        <v>0</v>
      </c>
      <c r="CM40" s="92">
        <f>IF($BR40=1,VLOOKUP($BS40,data!$A$2:$AAA$45000,CM$3,FALSE),"")</f>
        <v>0</v>
      </c>
      <c r="CN40" s="92">
        <f>IF($BR40=1,VLOOKUP($BS40,data!$A$2:$AAA$45000,CN$3,FALSE),"")</f>
        <v>0</v>
      </c>
      <c r="CO40" s="87"/>
      <c r="CP40" s="94">
        <f>IF($BR40=1,VLOOKUP($BS40,data!$A$2:$AAA$45000,CP$3,FALSE),"")</f>
        <v>0</v>
      </c>
      <c r="CQ40" s="94">
        <f>IF($BR40=1,VLOOKUP($BS40,data!$A$2:$AAA$45000,CQ$3,FALSE),"")</f>
        <v>0</v>
      </c>
      <c r="CR40" s="95">
        <f>IF($BR40=1,VLOOKUP($BS40,data!$A$2:$AAA$45000,CR$3,FALSE),"")</f>
        <v>0</v>
      </c>
      <c r="CS40" s="87"/>
      <c r="CT40" s="96">
        <f>IF($BR40=1,VLOOKUP($BS40,data!$A$2:$AAA$45000,CT$3,FALSE),"")</f>
        <v>741061</v>
      </c>
      <c r="CU40" s="96">
        <f>IF($BR40=1,VLOOKUP($BS40,data!$A$2:$AAA$45000,CU$3,FALSE),"")</f>
        <v>17589</v>
      </c>
      <c r="CV40" s="97">
        <f>IF($BR40=1,VLOOKUP($BS40,data!$A$2:$AAA$45000,CV$3,FALSE),"")</f>
        <v>2.4311928749084473</v>
      </c>
      <c r="CW40" s="2"/>
      <c r="CX40" s="2"/>
      <c r="CY40" s="2"/>
      <c r="CZ40" s="2"/>
      <c r="DA40" s="2"/>
      <c r="DB40" s="2"/>
      <c r="DC40" s="2"/>
    </row>
    <row r="41" spans="1:107" ht="36" customHeight="1" x14ac:dyDescent="0.35">
      <c r="A41" s="30">
        <f>VLOOKUP($BS41,'LIST SD CTC BY AUN'!$A$2:$E$45000,2,FALSE)</f>
        <v>522</v>
      </c>
      <c r="B41" s="30"/>
      <c r="C41" s="58">
        <f>IF($BR41=1,VLOOKUP(C$20*10000+$A41,'DATA - FAD'!$A$2:$AAA$45000,C$3,FALSE)*1000000,0)</f>
        <v>-89891.150593757629</v>
      </c>
      <c r="D41" s="58">
        <f>IF($BR41=1,VLOOKUP(D$20*10000+$A41,'DATA - FAD'!$A$2:$AAA$45000,D$3,FALSE)*1000000,0)</f>
        <v>-1220.7200052216649</v>
      </c>
      <c r="E41" s="58">
        <f>IF($BR41=1,VLOOKUP(E$20*10000+$A41,'DATA - FAD'!$A$2:$AAA$45000,E$3,FALSE)*1000000,0)</f>
        <v>132083.13286304474</v>
      </c>
      <c r="F41" s="58">
        <f>IF($BR41=1,VLOOKUP(F$20*10000+$A41,'DATA - FAD'!$A$2:$AAA$45000,F$3,FALSE)*1000000,0)</f>
        <v>33081.181347370148</v>
      </c>
      <c r="G41" s="58">
        <f>IF($BR41=1,VLOOKUP(G$20*10000+$A41,'DATA - FAD'!$A$2:$AAA$45000,G$3,FALSE)*1000000,0)</f>
        <v>-133413.4042263031</v>
      </c>
      <c r="H41" s="58">
        <f>IF($BR41=1,VLOOKUP(H$20*10000+$A41,'DATA - FAD'!$A$2:$AAA$45000,H$3,FALSE)*1000000,0)</f>
        <v>70192.910730838776</v>
      </c>
      <c r="I41" s="58">
        <f>IF($BR41=1,VLOOKUP(I$20*10000+$A41,'DATA - FAD'!$A$2:$AAA$45000,I$3,FALSE)*1000000,0)</f>
        <v>1812.1500033885241</v>
      </c>
      <c r="J41" s="58">
        <f>IF($BR41=1,VLOOKUP(J$20*10000+$A41,'DATA - FAD'!$A$2:$AAA$45000,J$3,FALSE)*1000000,0)</f>
        <v>222008.21340084076</v>
      </c>
      <c r="K41" s="58">
        <f>IF($BR41=1,VLOOKUP(K$20*10000+$A41,'DATA - FAD'!$A$2:$AAA$45000,K$3,FALSE)*1000000,0)</f>
        <v>-22850.219160318375</v>
      </c>
      <c r="L41" s="58">
        <f>IF($BR41=1,VLOOKUP(L$20*10000+$A41,'DATA - FAD'!$A$2:$AAA$45000,L$3,FALSE)*1000000,0)</f>
        <v>149197.99566268921</v>
      </c>
      <c r="M41" s="38">
        <f>IF($BR41=1,VLOOKUP($BS41,data!$A$2:$AAA$45000,M$3,FALSE),"")</f>
        <v>129491</v>
      </c>
      <c r="N41" s="30"/>
      <c r="O41" s="33"/>
      <c r="P41" s="58">
        <f>IF($BR41=1,VLOOKUP(P$20*10000+$A41,'DATA - FAD'!$A$2:$AAA$45000,P$3,FALSE)*1000000,0)</f>
        <v>0</v>
      </c>
      <c r="Q41" s="58">
        <f>IF($BR41=1,VLOOKUP(Q$20*10000+$A41,'DATA - FAD'!$A$2:$AAA$45000,Q$3,FALSE)*1000000,0)</f>
        <v>0</v>
      </c>
      <c r="R41" s="58">
        <f>IF($BR41=1,VLOOKUP(R$20*10000+$A41,'DATA - FAD'!$A$2:$AAA$45000,R$3,FALSE)*1000000,0)</f>
        <v>0</v>
      </c>
      <c r="S41" s="58">
        <f>IF($BR41=1,VLOOKUP(S$20*10000+$A41,'DATA - FAD'!$A$2:$AAA$45000,S$3,FALSE)*1000000,0)</f>
        <v>0</v>
      </c>
      <c r="T41" s="58">
        <f>IF($BR41=1,VLOOKUP(T$20*10000+$A41,'DATA - FAD'!$A$2:$AAA$45000,T$3,FALSE)*1000000,0)</f>
        <v>0</v>
      </c>
      <c r="U41" s="58">
        <f>IF($BR41=1,VLOOKUP(U$20*10000+$A41,'DATA - FAD'!$A$2:$AAA$45000,U$3,FALSE)*1000000,0)</f>
        <v>0</v>
      </c>
      <c r="V41" s="58">
        <f>IF($BR41=1,VLOOKUP(V$20*10000+$A41,'DATA - FAD'!$A$2:$AAA$45000,V$3,FALSE)*1000000,0)</f>
        <v>0</v>
      </c>
      <c r="W41" s="58">
        <f>IF($BR41=1,VLOOKUP(W$20*10000+$A41,'DATA - FAD'!$A$2:$AAA$45000,W$3,FALSE)*1000000,0)</f>
        <v>0</v>
      </c>
      <c r="X41" s="58">
        <f>IF($BR41=1,VLOOKUP(X$20*10000+$A41,'DATA - FAD'!$A$2:$AAA$45000,X$3,FALSE)*1000000,0)</f>
        <v>0</v>
      </c>
      <c r="Y41" s="58">
        <f>IF($BR41=1,VLOOKUP(Y$20*10000+$A41,'DATA - FAD'!$A$2:$AAA$45000,Y$3,FALSE)*1000000,0)</f>
        <v>0</v>
      </c>
      <c r="Z41" s="38">
        <f>IF($BR41=1,VLOOKUP($BS41,data!$A$2:$AAA$45000,Z$3,FALSE),"")</f>
        <v>0</v>
      </c>
      <c r="AA41" s="30"/>
      <c r="AB41" s="30"/>
      <c r="AC41" s="58">
        <f>IF($BR41=1,VLOOKUP(AC$20*10000+$A41,'DATA - FAD'!$A$2:$AAA$45000,AC$3,FALSE)*1000000,0)</f>
        <v>0</v>
      </c>
      <c r="AD41" s="58">
        <f>IF($BR41=1,VLOOKUP(AD$20*10000+$A41,'DATA - FAD'!$A$2:$AAA$45000,AD$3,FALSE)*1000000,0)</f>
        <v>0</v>
      </c>
      <c r="AE41" s="58">
        <f>IF($BR41=1,VLOOKUP(AE$20*10000+$A41,'DATA - FAD'!$A$2:$AAA$45000,AE$3,FALSE)*1000000,0)</f>
        <v>0</v>
      </c>
      <c r="AF41" s="58">
        <f>IF($BR41=1,VLOOKUP(AF$20*10000+$A41,'DATA - FAD'!$A$2:$AAA$45000,AF$3,FALSE)*1000000,0)</f>
        <v>0</v>
      </c>
      <c r="AG41" s="58">
        <f>IF($BR41=1,VLOOKUP(AG$20*10000+$A41,'DATA - FAD'!$A$2:$AAA$45000,AG$3,FALSE)*1000000,0)</f>
        <v>0</v>
      </c>
      <c r="AH41" s="58">
        <f>IF($BR41=1,VLOOKUP(AH$20*10000+$A41,'DATA - FAD'!$A$2:$AAA$45000,AH$3,FALSE)*1000000,0)</f>
        <v>0</v>
      </c>
      <c r="AI41" s="58">
        <f>IF($BR41=1,VLOOKUP(AI$20*10000+$A41,'DATA - FAD'!$A$2:$AAA$45000,AI$3,FALSE)*1000000,0)</f>
        <v>0</v>
      </c>
      <c r="AJ41" s="58">
        <f>IF($BR41=1,VLOOKUP(AJ$20*10000+$A41,'DATA - FAD'!$A$2:$AAA$45000,AJ$3,FALSE)*1000000,0)</f>
        <v>0</v>
      </c>
      <c r="AK41" s="58">
        <f>IF($BR41=1,VLOOKUP(AK$20*10000+$A41,'DATA - FAD'!$A$2:$AAA$45000,AK$3,FALSE)*1000000,0)</f>
        <v>0</v>
      </c>
      <c r="AL41" s="58">
        <f>IF($BR41=1,VLOOKUP(AL$20*10000+$A41,'DATA - FAD'!$A$2:$AAA$45000,AL$3,FALSE)*1000000,0)</f>
        <v>0</v>
      </c>
      <c r="AM41" s="38">
        <f>IF($BR41=1,VLOOKUP($BS41,data!$A$2:$AAA$45000,AM$3,FALSE),"")</f>
        <v>0</v>
      </c>
      <c r="AN41" s="30"/>
      <c r="AO41" s="30"/>
      <c r="AP41" s="58">
        <f>IF($BR41=1,VLOOKUP(AP$20*10000+$A41,'DATA - FAD'!$A$2:$AAA$45000,AP$3,FALSE)*1000000,0)</f>
        <v>0</v>
      </c>
      <c r="AQ41" s="58">
        <f>IF($BR41=1,VLOOKUP(AQ$20*10000+$A41,'DATA - FAD'!$A$2:$AAA$45000,AQ$3,FALSE)*1000000,0)</f>
        <v>0</v>
      </c>
      <c r="AR41" s="58">
        <f>IF($BR41=1,VLOOKUP(AR$20*10000+$A41,'DATA - FAD'!$A$2:$AAA$45000,AR$3,FALSE)*1000000,0)</f>
        <v>0</v>
      </c>
      <c r="AS41" s="58">
        <f>IF($BR41=1,VLOOKUP(AS$20*10000+$A41,'DATA - FAD'!$A$2:$AAA$45000,AS$3,FALSE)*1000000,0)</f>
        <v>0</v>
      </c>
      <c r="AT41" s="58">
        <f>IF($BR41=1,VLOOKUP(AT$20*10000+$A41,'DATA - FAD'!$A$2:$AAA$45000,AT$3,FALSE)*1000000,0)</f>
        <v>0</v>
      </c>
      <c r="AU41" s="58">
        <f>IF($BR41=1,VLOOKUP(AU$20*10000+$A41,'DATA - FAD'!$A$2:$AAA$45000,AU$3,FALSE)*1000000,0)</f>
        <v>0</v>
      </c>
      <c r="AV41" s="58">
        <f>IF($BR41=1,VLOOKUP(AV$20*10000+$A41,'DATA - FAD'!$A$2:$AAA$45000,AV$3,FALSE)*1000000,0)</f>
        <v>0</v>
      </c>
      <c r="AW41" s="58">
        <f>IF($BR41=1,VLOOKUP(AW$20*10000+$A41,'DATA - FAD'!$A$2:$AAA$45000,AW$3,FALSE)*1000000,0)</f>
        <v>0</v>
      </c>
      <c r="AX41" s="58">
        <f>IF($BR41=1,VLOOKUP(AX$20*10000+$A41,'DATA - FAD'!$A$2:$AAA$45000,AX$3,FALSE)*1000000,0)</f>
        <v>0</v>
      </c>
      <c r="AY41" s="58">
        <f>IF($BR41=1,VLOOKUP(AY$20*10000+$A41,'DATA - FAD'!$A$2:$AAA$45000,AY$3,FALSE)*1000000,0)</f>
        <v>0</v>
      </c>
      <c r="AZ41" s="38">
        <f>IF($BR41=1,VLOOKUP($BS41,data!$A$2:$AAA$45000,AZ$3,FALSE),"")</f>
        <v>0</v>
      </c>
      <c r="BA41" s="33"/>
      <c r="BB41" s="33"/>
      <c r="BC41" s="58">
        <f>IF($BR41=1,VLOOKUP(BC$20*10000+$A41,'DATA - FAD'!$A$2:$AAA$45000,BC$3,FALSE)*1000000,0)</f>
        <v>-89891.150593757629</v>
      </c>
      <c r="BD41" s="58">
        <f>IF($BR41=1,VLOOKUP(BD$20*10000+$A41,'DATA - FAD'!$A$2:$AAA$45000,BD$3,FALSE)*1000000,0)</f>
        <v>-1220.7200052216649</v>
      </c>
      <c r="BE41" s="58">
        <f>IF($BR41=1,VLOOKUP(BE$20*10000+$A41,'DATA - FAD'!$A$2:$AAA$45000,BE$3,FALSE)*1000000,0)</f>
        <v>132083.13286304474</v>
      </c>
      <c r="BF41" s="58">
        <f>IF($BR41=1,VLOOKUP(BF$20*10000+$A41,'DATA - FAD'!$A$2:$AAA$45000,BF$3,FALSE)*1000000,0)</f>
        <v>33081.181347370148</v>
      </c>
      <c r="BG41" s="58">
        <f>IF($BR41=1,VLOOKUP(BG$20*10000+$A41,'DATA - FAD'!$A$2:$AAA$45000,BG$3,FALSE)*1000000,0)</f>
        <v>-133413.4042263031</v>
      </c>
      <c r="BH41" s="58">
        <f>IF($BR41=1,VLOOKUP(BH$20*10000+$A41,'DATA - FAD'!$A$2:$AAA$45000,BH$3,FALSE)*1000000,0)</f>
        <v>70192.910730838776</v>
      </c>
      <c r="BI41" s="58">
        <f>IF($BR41=1,VLOOKUP(BI$20*10000+$A41,'DATA - FAD'!$A$2:$AAA$45000,BI$3,FALSE)*1000000,0)</f>
        <v>1812.1500033885241</v>
      </c>
      <c r="BJ41" s="58">
        <f>IF($BR41=1,VLOOKUP(BJ$20*10000+$A41,'DATA - FAD'!$A$2:$AAA$45000,BJ$3,FALSE)*1000000,0)</f>
        <v>222008.21340084076</v>
      </c>
      <c r="BK41" s="58">
        <f>IF($BR41=1,VLOOKUP(BK$20*10000+$A41,'DATA - FAD'!$A$2:$AAA$45000,BK$3,FALSE)*1000000,0)</f>
        <v>-22850.219160318375</v>
      </c>
      <c r="BL41" s="58">
        <f>IF($BR41=1,VLOOKUP(BL$20*10000+$A41,'DATA - FAD'!$A$2:$AAA$45000,BL$3,FALSE)*1000000,0)</f>
        <v>149197.99566268921</v>
      </c>
      <c r="BM41" s="38">
        <f>IF($BR41=1,VLOOKUP($BS41,data!$A$2:$AAA$45000,BM$3,FALSE),"")</f>
        <v>129491</v>
      </c>
      <c r="BN41" s="33"/>
      <c r="BO41" s="32" t="s">
        <v>857</v>
      </c>
      <c r="BP41" s="32">
        <f>VLOOKUP(BO41,KEY!$W$2:$X$1000,2,FALSE)</f>
        <v>17</v>
      </c>
      <c r="BQ41" s="32">
        <v>15</v>
      </c>
      <c r="BR41" s="32">
        <f t="shared" si="44"/>
        <v>1</v>
      </c>
      <c r="BS41" s="56">
        <f>IF($BR41=1,VLOOKUP($BR$20,'CROSSWALK House to AUN'!$A$2:$AA$20000,$BP41,FALSE),"")</f>
        <v>105201407</v>
      </c>
      <c r="BT41" s="33"/>
      <c r="BU41" s="33"/>
      <c r="BV41" s="33"/>
      <c r="BW41" s="55"/>
      <c r="BX41" s="31" t="str">
        <f>IF($BR41=1,VLOOKUP($BS41,data!$A$2:$AAA$45000,BX$3,FALSE),"")</f>
        <v>Crawford County CTC</v>
      </c>
      <c r="BY41" s="2"/>
      <c r="BZ41" s="4">
        <f>IF($BR41=1,VLOOKUP($BS41,data!$A$2:$AAA$45000,BZ$3,FALSE),"")</f>
        <v>1140070</v>
      </c>
      <c r="CA41" s="4">
        <f>IF($BR41=1,VLOOKUP($BS41,data!$A$2:$AAA$45000,CA$3,FALSE),"")</f>
        <v>129491</v>
      </c>
      <c r="CB41" s="79">
        <f>IF($BR41=1,VLOOKUP($BS41,data!$A$2:$AAA$45000,CB$3,FALSE),"")</f>
        <v>12.813545227050781</v>
      </c>
      <c r="CC41" s="2"/>
      <c r="CD41" s="25">
        <f>IF($BR41=1,VLOOKUP($BS41,data!$A$2:$AAA$45000,CD$3,FALSE),"")</f>
        <v>0</v>
      </c>
      <c r="CE41" s="25">
        <f>IF($BR41=1,VLOOKUP($BS41,data!$A$2:$AAA$45000,CE$3,FALSE),"")</f>
        <v>0</v>
      </c>
      <c r="CF41" s="68">
        <f>IF($BR41=1,VLOOKUP($BS41,data!$A$2:$AAA$45000,CF$3,FALSE),"")</f>
        <v>0</v>
      </c>
      <c r="CG41" s="2"/>
      <c r="CH41" s="26">
        <f>IF($BR41=1,VLOOKUP($BS41,data!$A$2:$AAA$45000,CH$3,FALSE),"")</f>
        <v>0</v>
      </c>
      <c r="CI41" s="26">
        <f>IF($BR41=1,VLOOKUP($BS41,data!$A$2:$AAA$45000,CI$3,FALSE),"")</f>
        <v>0</v>
      </c>
      <c r="CJ41" s="27">
        <f>IF($BR41=1,VLOOKUP($BS41,data!$A$2:$AAA$45000,CJ$3,FALSE),"")</f>
        <v>0</v>
      </c>
      <c r="CK41" s="26">
        <f>IF($BR41=1,VLOOKUP($BS41,data!$A$2:$AAA$45000,CK$3,FALSE),"")</f>
        <v>0</v>
      </c>
      <c r="CL41" s="26">
        <f>IF($BR41=1,VLOOKUP($BS41,data!$A$2:$AAA$45000,CL$3,FALSE),"")</f>
        <v>0</v>
      </c>
      <c r="CM41" s="26">
        <f>IF($BR41=1,VLOOKUP($BS41,data!$A$2:$AAA$45000,CM$3,FALSE),"")</f>
        <v>0</v>
      </c>
      <c r="CN41" s="26">
        <f>IF($BR41=1,VLOOKUP($BS41,data!$A$2:$AAA$45000,CN$3,FALSE),"")</f>
        <v>0</v>
      </c>
      <c r="CO41" s="2"/>
      <c r="CP41" s="35">
        <f>IF($BR41=1,VLOOKUP($BS41,data!$A$2:$AAA$45000,CP$3,FALSE),"")</f>
        <v>0</v>
      </c>
      <c r="CQ41" s="35">
        <f>IF($BR41=1,VLOOKUP($BS41,data!$A$2:$AAA$45000,CQ$3,FALSE),"")</f>
        <v>0</v>
      </c>
      <c r="CR41" s="36">
        <f>IF($BR41=1,VLOOKUP($BS41,data!$A$2:$AAA$45000,CR$3,FALSE),"")</f>
        <v>0</v>
      </c>
      <c r="CS41" s="2"/>
      <c r="CT41" s="71">
        <f>IF($BR41=1,VLOOKUP($BS41,data!$A$2:$AAA$45000,CT$3,FALSE),"")</f>
        <v>1140070</v>
      </c>
      <c r="CU41" s="71">
        <f>IF($BR41=1,VLOOKUP($BS41,data!$A$2:$AAA$45000,CU$3,FALSE),"")</f>
        <v>129491</v>
      </c>
      <c r="CV41" s="70">
        <f>IF($BR41=1,VLOOKUP($BS41,data!$A$2:$AAA$45000,CV$3,FALSE),"")</f>
        <v>12.813545227050781</v>
      </c>
      <c r="CW41" s="2"/>
      <c r="CX41" s="2"/>
      <c r="CY41" s="2"/>
      <c r="CZ41" s="2"/>
      <c r="DA41" s="2"/>
      <c r="DB41" s="2"/>
      <c r="DC41" s="2"/>
    </row>
    <row r="42" spans="1:107" ht="36" customHeight="1" x14ac:dyDescent="0.35">
      <c r="A42" s="30">
        <f>VLOOKUP($BS42,'LIST SD CTC BY AUN'!$A$2:$E$45000,2,FALSE)</f>
        <v>544</v>
      </c>
      <c r="B42" s="30"/>
      <c r="C42" s="58">
        <f>IF($BR42=1,VLOOKUP(C$20*10000+$A42,'DATA - FAD'!$A$2:$AAA$45000,C$3,FALSE)*1000000,0)</f>
        <v>84925.360977649689</v>
      </c>
      <c r="D42" s="58">
        <f>IF($BR42=1,VLOOKUP(D$20*10000+$A42,'DATA - FAD'!$A$2:$AAA$45000,D$3,FALSE)*1000000,0)</f>
        <v>-44959.429651498795</v>
      </c>
      <c r="E42" s="58">
        <f>IF($BR42=1,VLOOKUP(E$20*10000+$A42,'DATA - FAD'!$A$2:$AAA$45000,E$3,FALSE)*1000000,0)</f>
        <v>43461.471796035767</v>
      </c>
      <c r="F42" s="58">
        <f>IF($BR42=1,VLOOKUP(F$20*10000+$A42,'DATA - FAD'!$A$2:$AAA$45000,F$3,FALSE)*1000000,0)</f>
        <v>67527.48042345047</v>
      </c>
      <c r="G42" s="58">
        <f>IF($BR42=1,VLOOKUP(G$20*10000+$A42,'DATA - FAD'!$A$2:$AAA$45000,G$3,FALSE)*1000000,0)</f>
        <v>-26319.850236177444</v>
      </c>
      <c r="H42" s="58">
        <f>IF($BR42=1,VLOOKUP(H$20*10000+$A42,'DATA - FAD'!$A$2:$AAA$45000,H$3,FALSE)*1000000,0)</f>
        <v>1142.4600379541516</v>
      </c>
      <c r="I42" s="58">
        <f>IF($BR42=1,VLOOKUP(I$20*10000+$A42,'DATA - FAD'!$A$2:$AAA$45000,I$3,FALSE)*1000000,0)</f>
        <v>65671.540796756744</v>
      </c>
      <c r="J42" s="58">
        <f>IF($BR42=1,VLOOKUP(J$20*10000+$A42,'DATA - FAD'!$A$2:$AAA$45000,J$3,FALSE)*1000000,0)</f>
        <v>190500.43821334839</v>
      </c>
      <c r="K42" s="58">
        <f>IF($BR42=1,VLOOKUP(K$20*10000+$A42,'DATA - FAD'!$A$2:$AAA$45000,K$3,FALSE)*1000000,0)</f>
        <v>-5126.9801333546638</v>
      </c>
      <c r="L42" s="58">
        <f>IF($BR42=1,VLOOKUP(L$20*10000+$A42,'DATA - FAD'!$A$2:$AAA$45000,L$3,FALSE)*1000000,0)</f>
        <v>62472.00071811676</v>
      </c>
      <c r="M42" s="38">
        <f>IF($BR42=1,VLOOKUP($BS42,data!$A$2:$AAA$45000,M$3,FALSE),"")</f>
        <v>36059</v>
      </c>
      <c r="N42" s="30"/>
      <c r="O42" s="33"/>
      <c r="P42" s="58">
        <f>IF($BR42=1,VLOOKUP(P$20*10000+$A42,'DATA - FAD'!$A$2:$AAA$45000,P$3,FALSE)*1000000,0)</f>
        <v>0</v>
      </c>
      <c r="Q42" s="58">
        <f>IF($BR42=1,VLOOKUP(Q$20*10000+$A42,'DATA - FAD'!$A$2:$AAA$45000,Q$3,FALSE)*1000000,0)</f>
        <v>0</v>
      </c>
      <c r="R42" s="58">
        <f>IF($BR42=1,VLOOKUP(R$20*10000+$A42,'DATA - FAD'!$A$2:$AAA$45000,R$3,FALSE)*1000000,0)</f>
        <v>0</v>
      </c>
      <c r="S42" s="58">
        <f>IF($BR42=1,VLOOKUP(S$20*10000+$A42,'DATA - FAD'!$A$2:$AAA$45000,S$3,FALSE)*1000000,0)</f>
        <v>0</v>
      </c>
      <c r="T42" s="58">
        <f>IF($BR42=1,VLOOKUP(T$20*10000+$A42,'DATA - FAD'!$A$2:$AAA$45000,T$3,FALSE)*1000000,0)</f>
        <v>0</v>
      </c>
      <c r="U42" s="58">
        <f>IF($BR42=1,VLOOKUP(U$20*10000+$A42,'DATA - FAD'!$A$2:$AAA$45000,U$3,FALSE)*1000000,0)</f>
        <v>0</v>
      </c>
      <c r="V42" s="58">
        <f>IF($BR42=1,VLOOKUP(V$20*10000+$A42,'DATA - FAD'!$A$2:$AAA$45000,V$3,FALSE)*1000000,0)</f>
        <v>0</v>
      </c>
      <c r="W42" s="58">
        <f>IF($BR42=1,VLOOKUP(W$20*10000+$A42,'DATA - FAD'!$A$2:$AAA$45000,W$3,FALSE)*1000000,0)</f>
        <v>0</v>
      </c>
      <c r="X42" s="58">
        <f>IF($BR42=1,VLOOKUP(X$20*10000+$A42,'DATA - FAD'!$A$2:$AAA$45000,X$3,FALSE)*1000000,0)</f>
        <v>0</v>
      </c>
      <c r="Y42" s="58">
        <f>IF($BR42=1,VLOOKUP(Y$20*10000+$A42,'DATA - FAD'!$A$2:$AAA$45000,Y$3,FALSE)*1000000,0)</f>
        <v>0</v>
      </c>
      <c r="Z42" s="38">
        <f>IF($BR42=1,VLOOKUP($BS42,data!$A$2:$AAA$45000,Z$3,FALSE),"")</f>
        <v>0</v>
      </c>
      <c r="AA42" s="30"/>
      <c r="AB42" s="30"/>
      <c r="AC42" s="58">
        <f>IF($BR42=1,VLOOKUP(AC$20*10000+$A42,'DATA - FAD'!$A$2:$AAA$45000,AC$3,FALSE)*1000000,0)</f>
        <v>0</v>
      </c>
      <c r="AD42" s="58">
        <f>IF($BR42=1,VLOOKUP(AD$20*10000+$A42,'DATA - FAD'!$A$2:$AAA$45000,AD$3,FALSE)*1000000,0)</f>
        <v>0</v>
      </c>
      <c r="AE42" s="58">
        <f>IF($BR42=1,VLOOKUP(AE$20*10000+$A42,'DATA - FAD'!$A$2:$AAA$45000,AE$3,FALSE)*1000000,0)</f>
        <v>0</v>
      </c>
      <c r="AF42" s="58">
        <f>IF($BR42=1,VLOOKUP(AF$20*10000+$A42,'DATA - FAD'!$A$2:$AAA$45000,AF$3,FALSE)*1000000,0)</f>
        <v>0</v>
      </c>
      <c r="AG42" s="58">
        <f>IF($BR42=1,VLOOKUP(AG$20*10000+$A42,'DATA - FAD'!$A$2:$AAA$45000,AG$3,FALSE)*1000000,0)</f>
        <v>0</v>
      </c>
      <c r="AH42" s="58">
        <f>IF($BR42=1,VLOOKUP(AH$20*10000+$A42,'DATA - FAD'!$A$2:$AAA$45000,AH$3,FALSE)*1000000,0)</f>
        <v>0</v>
      </c>
      <c r="AI42" s="58">
        <f>IF($BR42=1,VLOOKUP(AI$20*10000+$A42,'DATA - FAD'!$A$2:$AAA$45000,AI$3,FALSE)*1000000,0)</f>
        <v>0</v>
      </c>
      <c r="AJ42" s="58">
        <f>IF($BR42=1,VLOOKUP(AJ$20*10000+$A42,'DATA - FAD'!$A$2:$AAA$45000,AJ$3,FALSE)*1000000,0)</f>
        <v>0</v>
      </c>
      <c r="AK42" s="58">
        <f>IF($BR42=1,VLOOKUP(AK$20*10000+$A42,'DATA - FAD'!$A$2:$AAA$45000,AK$3,FALSE)*1000000,0)</f>
        <v>0</v>
      </c>
      <c r="AL42" s="58">
        <f>IF($BR42=1,VLOOKUP(AL$20*10000+$A42,'DATA - FAD'!$A$2:$AAA$45000,AL$3,FALSE)*1000000,0)</f>
        <v>0</v>
      </c>
      <c r="AM42" s="38">
        <f>IF($BR42=1,VLOOKUP($BS42,data!$A$2:$AAA$45000,AM$3,FALSE),"")</f>
        <v>0</v>
      </c>
      <c r="AN42" s="30"/>
      <c r="AO42" s="30"/>
      <c r="AP42" s="58">
        <f>IF($BR42=1,VLOOKUP(AP$20*10000+$A42,'DATA - FAD'!$A$2:$AAA$45000,AP$3,FALSE)*1000000,0)</f>
        <v>0</v>
      </c>
      <c r="AQ42" s="58">
        <f>IF($BR42=1,VLOOKUP(AQ$20*10000+$A42,'DATA - FAD'!$A$2:$AAA$45000,AQ$3,FALSE)*1000000,0)</f>
        <v>0</v>
      </c>
      <c r="AR42" s="58">
        <f>IF($BR42=1,VLOOKUP(AR$20*10000+$A42,'DATA - FAD'!$A$2:$AAA$45000,AR$3,FALSE)*1000000,0)</f>
        <v>0</v>
      </c>
      <c r="AS42" s="58">
        <f>IF($BR42=1,VLOOKUP(AS$20*10000+$A42,'DATA - FAD'!$A$2:$AAA$45000,AS$3,FALSE)*1000000,0)</f>
        <v>0</v>
      </c>
      <c r="AT42" s="58">
        <f>IF($BR42=1,VLOOKUP(AT$20*10000+$A42,'DATA - FAD'!$A$2:$AAA$45000,AT$3,FALSE)*1000000,0)</f>
        <v>0</v>
      </c>
      <c r="AU42" s="58">
        <f>IF($BR42=1,VLOOKUP(AU$20*10000+$A42,'DATA - FAD'!$A$2:$AAA$45000,AU$3,FALSE)*1000000,0)</f>
        <v>0</v>
      </c>
      <c r="AV42" s="58">
        <f>IF($BR42=1,VLOOKUP(AV$20*10000+$A42,'DATA - FAD'!$A$2:$AAA$45000,AV$3,FALSE)*1000000,0)</f>
        <v>0</v>
      </c>
      <c r="AW42" s="58">
        <f>IF($BR42=1,VLOOKUP(AW$20*10000+$A42,'DATA - FAD'!$A$2:$AAA$45000,AW$3,FALSE)*1000000,0)</f>
        <v>0</v>
      </c>
      <c r="AX42" s="58">
        <f>IF($BR42=1,VLOOKUP(AX$20*10000+$A42,'DATA - FAD'!$A$2:$AAA$45000,AX$3,FALSE)*1000000,0)</f>
        <v>0</v>
      </c>
      <c r="AY42" s="58">
        <f>IF($BR42=1,VLOOKUP(AY$20*10000+$A42,'DATA - FAD'!$A$2:$AAA$45000,AY$3,FALSE)*1000000,0)</f>
        <v>0</v>
      </c>
      <c r="AZ42" s="38">
        <f>IF($BR42=1,VLOOKUP($BS42,data!$A$2:$AAA$45000,AZ$3,FALSE),"")</f>
        <v>0</v>
      </c>
      <c r="BA42" s="33"/>
      <c r="BB42" s="33"/>
      <c r="BC42" s="58">
        <f>IF($BR42=1,VLOOKUP(BC$20*10000+$A42,'DATA - FAD'!$A$2:$AAA$45000,BC$3,FALSE)*1000000,0)</f>
        <v>84925.360977649689</v>
      </c>
      <c r="BD42" s="58">
        <f>IF($BR42=1,VLOOKUP(BD$20*10000+$A42,'DATA - FAD'!$A$2:$AAA$45000,BD$3,FALSE)*1000000,0)</f>
        <v>-44959.429651498795</v>
      </c>
      <c r="BE42" s="58">
        <f>IF($BR42=1,VLOOKUP(BE$20*10000+$A42,'DATA - FAD'!$A$2:$AAA$45000,BE$3,FALSE)*1000000,0)</f>
        <v>43461.471796035767</v>
      </c>
      <c r="BF42" s="58">
        <f>IF($BR42=1,VLOOKUP(BF$20*10000+$A42,'DATA - FAD'!$A$2:$AAA$45000,BF$3,FALSE)*1000000,0)</f>
        <v>67527.48042345047</v>
      </c>
      <c r="BG42" s="58">
        <f>IF($BR42=1,VLOOKUP(BG$20*10000+$A42,'DATA - FAD'!$A$2:$AAA$45000,BG$3,FALSE)*1000000,0)</f>
        <v>-26319.850236177444</v>
      </c>
      <c r="BH42" s="58">
        <f>IF($BR42=1,VLOOKUP(BH$20*10000+$A42,'DATA - FAD'!$A$2:$AAA$45000,BH$3,FALSE)*1000000,0)</f>
        <v>1142.4600379541516</v>
      </c>
      <c r="BI42" s="58">
        <f>IF($BR42=1,VLOOKUP(BI$20*10000+$A42,'DATA - FAD'!$A$2:$AAA$45000,BI$3,FALSE)*1000000,0)</f>
        <v>65671.540796756744</v>
      </c>
      <c r="BJ42" s="58">
        <f>IF($BR42=1,VLOOKUP(BJ$20*10000+$A42,'DATA - FAD'!$A$2:$AAA$45000,BJ$3,FALSE)*1000000,0)</f>
        <v>190500.43821334839</v>
      </c>
      <c r="BK42" s="58">
        <f>IF($BR42=1,VLOOKUP(BK$20*10000+$A42,'DATA - FAD'!$A$2:$AAA$45000,BK$3,FALSE)*1000000,0)</f>
        <v>-5126.9801333546638</v>
      </c>
      <c r="BL42" s="58">
        <f>IF($BR42=1,VLOOKUP(BL$20*10000+$A42,'DATA - FAD'!$A$2:$AAA$45000,BL$3,FALSE)*1000000,0)</f>
        <v>62472.00071811676</v>
      </c>
      <c r="BM42" s="38">
        <f>IF($BR42=1,VLOOKUP($BS42,data!$A$2:$AAA$45000,BM$3,FALSE),"")</f>
        <v>36059</v>
      </c>
      <c r="BN42" s="33"/>
      <c r="BO42" s="32" t="s">
        <v>858</v>
      </c>
      <c r="BP42" s="32">
        <f>VLOOKUP(BO42,KEY!$W$2:$X$1000,2,FALSE)</f>
        <v>18</v>
      </c>
      <c r="BQ42" s="32">
        <v>16</v>
      </c>
      <c r="BR42" s="32">
        <f t="shared" si="44"/>
        <v>1</v>
      </c>
      <c r="BS42" s="56">
        <f>IF($BR42=1,VLOOKUP($BR$20,'CROSSWALK House to AUN'!$A$2:$AA$20000,$BP42,FALSE),"")</f>
        <v>104374207</v>
      </c>
      <c r="BT42" s="33"/>
      <c r="BU42" s="33"/>
      <c r="BV42" s="33"/>
      <c r="BW42" s="55"/>
      <c r="BX42" s="86" t="str">
        <f>IF($BR42=1,VLOOKUP($BS42,data!$A$2:$AAA$45000,BX$3,FALSE),"")</f>
        <v>Lawrence County CTC</v>
      </c>
      <c r="BY42" s="87"/>
      <c r="BZ42" s="88">
        <f>IF($BR42=1,VLOOKUP($BS42,data!$A$2:$AAA$45000,BZ$3,FALSE),"")</f>
        <v>840126</v>
      </c>
      <c r="CA42" s="88">
        <f>IF($BR42=1,VLOOKUP($BS42,data!$A$2:$AAA$45000,CA$3,FALSE),"")</f>
        <v>36059</v>
      </c>
      <c r="CB42" s="89">
        <f>IF($BR42=1,VLOOKUP($BS42,data!$A$2:$AAA$45000,CB$3,FALSE),"")</f>
        <v>4.4845767021179199</v>
      </c>
      <c r="CC42" s="87"/>
      <c r="CD42" s="90">
        <f>IF($BR42=1,VLOOKUP($BS42,data!$A$2:$AAA$45000,CD$3,FALSE),"")</f>
        <v>0</v>
      </c>
      <c r="CE42" s="90">
        <f>IF($BR42=1,VLOOKUP($BS42,data!$A$2:$AAA$45000,CE$3,FALSE),"")</f>
        <v>0</v>
      </c>
      <c r="CF42" s="91">
        <f>IF($BR42=1,VLOOKUP($BS42,data!$A$2:$AAA$45000,CF$3,FALSE),"")</f>
        <v>0</v>
      </c>
      <c r="CG42" s="87"/>
      <c r="CH42" s="92">
        <f>IF($BR42=1,VLOOKUP($BS42,data!$A$2:$AAA$45000,CH$3,FALSE),"")</f>
        <v>0</v>
      </c>
      <c r="CI42" s="92">
        <f>IF($BR42=1,VLOOKUP($BS42,data!$A$2:$AAA$45000,CI$3,FALSE),"")</f>
        <v>0</v>
      </c>
      <c r="CJ42" s="93">
        <f>IF($BR42=1,VLOOKUP($BS42,data!$A$2:$AAA$45000,CJ$3,FALSE),"")</f>
        <v>0</v>
      </c>
      <c r="CK42" s="92">
        <f>IF($BR42=1,VLOOKUP($BS42,data!$A$2:$AAA$45000,CK$3,FALSE),"")</f>
        <v>0</v>
      </c>
      <c r="CL42" s="92">
        <f>IF($BR42=1,VLOOKUP($BS42,data!$A$2:$AAA$45000,CL$3,FALSE),"")</f>
        <v>0</v>
      </c>
      <c r="CM42" s="92">
        <f>IF($BR42=1,VLOOKUP($BS42,data!$A$2:$AAA$45000,CM$3,FALSE),"")</f>
        <v>0</v>
      </c>
      <c r="CN42" s="92">
        <f>IF($BR42=1,VLOOKUP($BS42,data!$A$2:$AAA$45000,CN$3,FALSE),"")</f>
        <v>0</v>
      </c>
      <c r="CO42" s="87"/>
      <c r="CP42" s="94">
        <f>IF($BR42=1,VLOOKUP($BS42,data!$A$2:$AAA$45000,CP$3,FALSE),"")</f>
        <v>0</v>
      </c>
      <c r="CQ42" s="94">
        <f>IF($BR42=1,VLOOKUP($BS42,data!$A$2:$AAA$45000,CQ$3,FALSE),"")</f>
        <v>0</v>
      </c>
      <c r="CR42" s="95">
        <f>IF($BR42=1,VLOOKUP($BS42,data!$A$2:$AAA$45000,CR$3,FALSE),"")</f>
        <v>0</v>
      </c>
      <c r="CS42" s="87"/>
      <c r="CT42" s="96">
        <f>IF($BR42=1,VLOOKUP($BS42,data!$A$2:$AAA$45000,CT$3,FALSE),"")</f>
        <v>840126</v>
      </c>
      <c r="CU42" s="96">
        <f>IF($BR42=1,VLOOKUP($BS42,data!$A$2:$AAA$45000,CU$3,FALSE),"")</f>
        <v>36059</v>
      </c>
      <c r="CV42" s="97">
        <f>IF($BR42=1,VLOOKUP($BS42,data!$A$2:$AAA$45000,CV$3,FALSE),"")</f>
        <v>4.4845767021179199</v>
      </c>
      <c r="CW42" s="2"/>
      <c r="CX42" s="2"/>
      <c r="CY42" s="2"/>
      <c r="CZ42" s="2"/>
      <c r="DA42" s="2"/>
      <c r="DB42" s="2"/>
      <c r="DC42" s="2"/>
    </row>
    <row r="43" spans="1:107" ht="36" customHeight="1" thickBot="1" x14ac:dyDescent="0.4">
      <c r="A43" s="30">
        <f>VLOOKUP($BS43,'LIST SD CTC BY AUN'!$A$2:$E$45000,2,FALSE)</f>
        <v>550</v>
      </c>
      <c r="B43" s="30"/>
      <c r="C43" s="58">
        <f>IF($BR43=1,VLOOKUP(C$20*10000+$A43,'DATA - FAD'!$A$2:$AAA$45000,C$3,FALSE)*1000000,0)</f>
        <v>-40139.93963599205</v>
      </c>
      <c r="D43" s="58">
        <f>IF($BR43=1,VLOOKUP(D$20*10000+$A43,'DATA - FAD'!$A$2:$AAA$45000,D$3,FALSE)*1000000,0)</f>
        <v>31035.570427775383</v>
      </c>
      <c r="E43" s="58">
        <f>IF($BR43=1,VLOOKUP(E$20*10000+$A43,'DATA - FAD'!$A$2:$AAA$45000,E$3,FALSE)*1000000,0)</f>
        <v>90865.41086435318</v>
      </c>
      <c r="F43" s="58">
        <f>IF($BR43=1,VLOOKUP(F$20*10000+$A43,'DATA - FAD'!$A$2:$AAA$45000,F$3,FALSE)*1000000,0)</f>
        <v>61180.271208286285</v>
      </c>
      <c r="G43" s="58">
        <f>IF($BR43=1,VLOOKUP(G$20*10000+$A43,'DATA - FAD'!$A$2:$AAA$45000,G$3,FALSE)*1000000,0)</f>
        <v>27682.999148964882</v>
      </c>
      <c r="H43" s="58">
        <f>IF($BR43=1,VLOOKUP(H$20*10000+$A43,'DATA - FAD'!$A$2:$AAA$45000,H$3,FALSE)*1000000,0)</f>
        <v>7594.000082463026</v>
      </c>
      <c r="I43" s="58">
        <f>IF($BR43=1,VLOOKUP(I$20*10000+$A43,'DATA - FAD'!$A$2:$AAA$45000,I$3,FALSE)*1000000,0)</f>
        <v>-44261.999428272247</v>
      </c>
      <c r="J43" s="58">
        <f>IF($BR43=1,VLOOKUP(J$20*10000+$A43,'DATA - FAD'!$A$2:$AAA$45000,J$3,FALSE)*1000000,0)</f>
        <v>298842.99635887146</v>
      </c>
      <c r="K43" s="58">
        <f>IF($BR43=1,VLOOKUP(K$20*10000+$A43,'DATA - FAD'!$A$2:$AAA$45000,K$3,FALSE)*1000000,0)</f>
        <v>-30460.000038146973</v>
      </c>
      <c r="L43" s="58">
        <f>IF($BR43=1,VLOOKUP(L$20*10000+$A43,'DATA - FAD'!$A$2:$AAA$45000,L$3,FALSE)*1000000,0)</f>
        <v>80242.998898029327</v>
      </c>
      <c r="M43" s="38">
        <f>IF($BR43=1,VLOOKUP($BS43,data!$A$2:$AAA$45000,M$3,FALSE),"")</f>
        <v>-20479</v>
      </c>
      <c r="N43" s="30"/>
      <c r="O43" s="33"/>
      <c r="P43" s="58">
        <f>IF($BR43=1,VLOOKUP(P$20*10000+$A43,'DATA - FAD'!$A$2:$AAA$45000,P$3,FALSE)*1000000,0)</f>
        <v>0</v>
      </c>
      <c r="Q43" s="58">
        <f>IF($BR43=1,VLOOKUP(Q$20*10000+$A43,'DATA - FAD'!$A$2:$AAA$45000,Q$3,FALSE)*1000000,0)</f>
        <v>0</v>
      </c>
      <c r="R43" s="58">
        <f>IF($BR43=1,VLOOKUP(R$20*10000+$A43,'DATA - FAD'!$A$2:$AAA$45000,R$3,FALSE)*1000000,0)</f>
        <v>0</v>
      </c>
      <c r="S43" s="58">
        <f>IF($BR43=1,VLOOKUP(S$20*10000+$A43,'DATA - FAD'!$A$2:$AAA$45000,S$3,FALSE)*1000000,0)</f>
        <v>0</v>
      </c>
      <c r="T43" s="58">
        <f>IF($BR43=1,VLOOKUP(T$20*10000+$A43,'DATA - FAD'!$A$2:$AAA$45000,T$3,FALSE)*1000000,0)</f>
        <v>0</v>
      </c>
      <c r="U43" s="58">
        <f>IF($BR43=1,VLOOKUP(U$20*10000+$A43,'DATA - FAD'!$A$2:$AAA$45000,U$3,FALSE)*1000000,0)</f>
        <v>0</v>
      </c>
      <c r="V43" s="58">
        <f>IF($BR43=1,VLOOKUP(V$20*10000+$A43,'DATA - FAD'!$A$2:$AAA$45000,V$3,FALSE)*1000000,0)</f>
        <v>0</v>
      </c>
      <c r="W43" s="58">
        <f>IF($BR43=1,VLOOKUP(W$20*10000+$A43,'DATA - FAD'!$A$2:$AAA$45000,W$3,FALSE)*1000000,0)</f>
        <v>0</v>
      </c>
      <c r="X43" s="58">
        <f>IF($BR43=1,VLOOKUP(X$20*10000+$A43,'DATA - FAD'!$A$2:$AAA$45000,X$3,FALSE)*1000000,0)</f>
        <v>0</v>
      </c>
      <c r="Y43" s="58">
        <f>IF($BR43=1,VLOOKUP(Y$20*10000+$A43,'DATA - FAD'!$A$2:$AAA$45000,Y$3,FALSE)*1000000,0)</f>
        <v>0</v>
      </c>
      <c r="Z43" s="38">
        <f>IF($BR43=1,VLOOKUP($BS43,data!$A$2:$AAA$45000,Z$3,FALSE),"")</f>
        <v>0</v>
      </c>
      <c r="AA43" s="30"/>
      <c r="AB43" s="30"/>
      <c r="AC43" s="58">
        <f>IF($BR43=1,VLOOKUP(AC$20*10000+$A43,'DATA - FAD'!$A$2:$AAA$45000,AC$3,FALSE)*1000000,0)</f>
        <v>0</v>
      </c>
      <c r="AD43" s="58">
        <f>IF($BR43=1,VLOOKUP(AD$20*10000+$A43,'DATA - FAD'!$A$2:$AAA$45000,AD$3,FALSE)*1000000,0)</f>
        <v>0</v>
      </c>
      <c r="AE43" s="58">
        <f>IF($BR43=1,VLOOKUP(AE$20*10000+$A43,'DATA - FAD'!$A$2:$AAA$45000,AE$3,FALSE)*1000000,0)</f>
        <v>0</v>
      </c>
      <c r="AF43" s="58">
        <f>IF($BR43=1,VLOOKUP(AF$20*10000+$A43,'DATA - FAD'!$A$2:$AAA$45000,AF$3,FALSE)*1000000,0)</f>
        <v>0</v>
      </c>
      <c r="AG43" s="58">
        <f>IF($BR43=1,VLOOKUP(AG$20*10000+$A43,'DATA - FAD'!$A$2:$AAA$45000,AG$3,FALSE)*1000000,0)</f>
        <v>0</v>
      </c>
      <c r="AH43" s="58">
        <f>IF($BR43=1,VLOOKUP(AH$20*10000+$A43,'DATA - FAD'!$A$2:$AAA$45000,AH$3,FALSE)*1000000,0)</f>
        <v>0</v>
      </c>
      <c r="AI43" s="58">
        <f>IF($BR43=1,VLOOKUP(AI$20*10000+$A43,'DATA - FAD'!$A$2:$AAA$45000,AI$3,FALSE)*1000000,0)</f>
        <v>0</v>
      </c>
      <c r="AJ43" s="58">
        <f>IF($BR43=1,VLOOKUP(AJ$20*10000+$A43,'DATA - FAD'!$A$2:$AAA$45000,AJ$3,FALSE)*1000000,0)</f>
        <v>0</v>
      </c>
      <c r="AK43" s="58">
        <f>IF($BR43=1,VLOOKUP(AK$20*10000+$A43,'DATA - FAD'!$A$2:$AAA$45000,AK$3,FALSE)*1000000,0)</f>
        <v>0</v>
      </c>
      <c r="AL43" s="58">
        <f>IF($BR43=1,VLOOKUP(AL$20*10000+$A43,'DATA - FAD'!$A$2:$AAA$45000,AL$3,FALSE)*1000000,0)</f>
        <v>0</v>
      </c>
      <c r="AM43" s="38">
        <f>IF($BR43=1,VLOOKUP($BS43,data!$A$2:$AAA$45000,AM$3,FALSE),"")</f>
        <v>0</v>
      </c>
      <c r="AN43" s="30"/>
      <c r="AO43" s="30"/>
      <c r="AP43" s="58">
        <f>IF($BR43=1,VLOOKUP(AP$20*10000+$A43,'DATA - FAD'!$A$2:$AAA$45000,AP$3,FALSE)*1000000,0)</f>
        <v>0</v>
      </c>
      <c r="AQ43" s="58">
        <f>IF($BR43=1,VLOOKUP(AQ$20*10000+$A43,'DATA - FAD'!$A$2:$AAA$45000,AQ$3,FALSE)*1000000,0)</f>
        <v>0</v>
      </c>
      <c r="AR43" s="58">
        <f>IF($BR43=1,VLOOKUP(AR$20*10000+$A43,'DATA - FAD'!$A$2:$AAA$45000,AR$3,FALSE)*1000000,0)</f>
        <v>0</v>
      </c>
      <c r="AS43" s="58">
        <f>IF($BR43=1,VLOOKUP(AS$20*10000+$A43,'DATA - FAD'!$A$2:$AAA$45000,AS$3,FALSE)*1000000,0)</f>
        <v>0</v>
      </c>
      <c r="AT43" s="58">
        <f>IF($BR43=1,VLOOKUP(AT$20*10000+$A43,'DATA - FAD'!$A$2:$AAA$45000,AT$3,FALSE)*1000000,0)</f>
        <v>0</v>
      </c>
      <c r="AU43" s="58">
        <f>IF($BR43=1,VLOOKUP(AU$20*10000+$A43,'DATA - FAD'!$A$2:$AAA$45000,AU$3,FALSE)*1000000,0)</f>
        <v>0</v>
      </c>
      <c r="AV43" s="58">
        <f>IF($BR43=1,VLOOKUP(AV$20*10000+$A43,'DATA - FAD'!$A$2:$AAA$45000,AV$3,FALSE)*1000000,0)</f>
        <v>0</v>
      </c>
      <c r="AW43" s="58">
        <f>IF($BR43=1,VLOOKUP(AW$20*10000+$A43,'DATA - FAD'!$A$2:$AAA$45000,AW$3,FALSE)*1000000,0)</f>
        <v>0</v>
      </c>
      <c r="AX43" s="58">
        <f>IF($BR43=1,VLOOKUP(AX$20*10000+$A43,'DATA - FAD'!$A$2:$AAA$45000,AX$3,FALSE)*1000000,0)</f>
        <v>0</v>
      </c>
      <c r="AY43" s="58">
        <f>IF($BR43=1,VLOOKUP(AY$20*10000+$A43,'DATA - FAD'!$A$2:$AAA$45000,AY$3,FALSE)*1000000,0)</f>
        <v>0</v>
      </c>
      <c r="AZ43" s="38">
        <f>IF($BR43=1,VLOOKUP($BS43,data!$A$2:$AAA$45000,AZ$3,FALSE),"")</f>
        <v>0</v>
      </c>
      <c r="BA43" s="33"/>
      <c r="BB43" s="33"/>
      <c r="BC43" s="58">
        <f>IF($BR43=1,VLOOKUP(BC$20*10000+$A43,'DATA - FAD'!$A$2:$AAA$45000,BC$3,FALSE)*1000000,0)</f>
        <v>-40139.93963599205</v>
      </c>
      <c r="BD43" s="58">
        <f>IF($BR43=1,VLOOKUP(BD$20*10000+$A43,'DATA - FAD'!$A$2:$AAA$45000,BD$3,FALSE)*1000000,0)</f>
        <v>31035.570427775383</v>
      </c>
      <c r="BE43" s="58">
        <f>IF($BR43=1,VLOOKUP(BE$20*10000+$A43,'DATA - FAD'!$A$2:$AAA$45000,BE$3,FALSE)*1000000,0)</f>
        <v>90865.41086435318</v>
      </c>
      <c r="BF43" s="58">
        <f>IF($BR43=1,VLOOKUP(BF$20*10000+$A43,'DATA - FAD'!$A$2:$AAA$45000,BF$3,FALSE)*1000000,0)</f>
        <v>61180.271208286285</v>
      </c>
      <c r="BG43" s="58">
        <f>IF($BR43=1,VLOOKUP(BG$20*10000+$A43,'DATA - FAD'!$A$2:$AAA$45000,BG$3,FALSE)*1000000,0)</f>
        <v>27682.999148964882</v>
      </c>
      <c r="BH43" s="58">
        <f>IF($BR43=1,VLOOKUP(BH$20*10000+$A43,'DATA - FAD'!$A$2:$AAA$45000,BH$3,FALSE)*1000000,0)</f>
        <v>7594.000082463026</v>
      </c>
      <c r="BI43" s="58">
        <f>IF($BR43=1,VLOOKUP(BI$20*10000+$A43,'DATA - FAD'!$A$2:$AAA$45000,BI$3,FALSE)*1000000,0)</f>
        <v>-44261.999428272247</v>
      </c>
      <c r="BJ43" s="58">
        <f>IF($BR43=1,VLOOKUP(BJ$20*10000+$A43,'DATA - FAD'!$A$2:$AAA$45000,BJ$3,FALSE)*1000000,0)</f>
        <v>298842.99635887146</v>
      </c>
      <c r="BK43" s="58">
        <f>IF($BR43=1,VLOOKUP(BK$20*10000+$A43,'DATA - FAD'!$A$2:$AAA$45000,BK$3,FALSE)*1000000,0)</f>
        <v>-30460.000038146973</v>
      </c>
      <c r="BL43" s="58">
        <f>IF($BR43=1,VLOOKUP(BL$20*10000+$A43,'DATA - FAD'!$A$2:$AAA$45000,BL$3,FALSE)*1000000,0)</f>
        <v>80242.998898029327</v>
      </c>
      <c r="BM43" s="38">
        <f>IF($BR43=1,VLOOKUP($BS43,data!$A$2:$AAA$45000,BM$3,FALSE),"")</f>
        <v>-20479</v>
      </c>
      <c r="BN43" s="33"/>
      <c r="BO43" s="32" t="s">
        <v>859</v>
      </c>
      <c r="BP43" s="32">
        <f>VLOOKUP(BO43,KEY!$W$2:$X$1000,2,FALSE)</f>
        <v>19</v>
      </c>
      <c r="BQ43" s="32">
        <v>17</v>
      </c>
      <c r="BR43" s="32">
        <f t="shared" si="44"/>
        <v>1</v>
      </c>
      <c r="BS43" s="56">
        <f>IF($BR43=1,VLOOKUP($BR$20,'CROSSWALK House to AUN'!$A$2:$AA$20000,$BP43,FALSE),"")</f>
        <v>104435107</v>
      </c>
      <c r="BT43" s="33"/>
      <c r="BU43" s="33"/>
      <c r="BV43" s="33"/>
      <c r="BW43" s="55"/>
      <c r="BX43" s="31" t="str">
        <f>IF($BR43=1,VLOOKUP($BS43,data!$A$2:$AAA$45000,BX$3,FALSE),"Intentionally Blank")</f>
        <v>Mercer County Career Center</v>
      </c>
      <c r="BY43" s="2"/>
      <c r="BZ43" s="4">
        <f>IF($BR43=1,VLOOKUP($BS43,data!$A$2:$AAA$45000,BZ$3,FALSE),"")</f>
        <v>897326</v>
      </c>
      <c r="CA43" s="4">
        <f>IF($BR43=1,VLOOKUP($BS43,data!$A$2:$AAA$45000,CA$3,FALSE),"")</f>
        <v>-20479</v>
      </c>
      <c r="CB43" s="79">
        <f>IF($BR43=1,VLOOKUP($BS43,data!$A$2:$AAA$45000,CB$3,FALSE),"")</f>
        <v>-2.3355271816253662</v>
      </c>
      <c r="CC43" s="2"/>
      <c r="CD43" s="25">
        <f>IF($BR43=1,VLOOKUP($BS43,data!$A$2:$AAA$45000,CD$3,FALSE),"")</f>
        <v>0</v>
      </c>
      <c r="CE43" s="25">
        <f>IF($BR43=1,VLOOKUP($BS43,data!$A$2:$AAA$45000,CE$3,FALSE),"")</f>
        <v>0</v>
      </c>
      <c r="CF43" s="68">
        <f>IF($BR43=1,VLOOKUP($BS43,data!$A$2:$AAA$45000,CF$3,FALSE),"")</f>
        <v>0</v>
      </c>
      <c r="CG43" s="2"/>
      <c r="CH43" s="26">
        <f>IF($BR43=1,VLOOKUP($BS43,data!$A$2:$AAA$45000,CH$3,FALSE),"")</f>
        <v>0</v>
      </c>
      <c r="CI43" s="26">
        <f>IF($BR43=1,VLOOKUP($BS43,data!$A$2:$AAA$45000,CI$3,FALSE),"")</f>
        <v>0</v>
      </c>
      <c r="CJ43" s="27">
        <f>IF($BR43=1,VLOOKUP($BS43,data!$A$2:$AAA$45000,CJ$3,FALSE),"")</f>
        <v>0</v>
      </c>
      <c r="CK43" s="26">
        <f>IF($BR43=1,VLOOKUP($BS43,data!$A$2:$AAA$45000,CK$3,FALSE),"")</f>
        <v>0</v>
      </c>
      <c r="CL43" s="26">
        <f>IF($BR43=1,VLOOKUP($BS43,data!$A$2:$AAA$45000,CL$3,FALSE),"")</f>
        <v>0</v>
      </c>
      <c r="CM43" s="26">
        <f>IF($BR43=1,VLOOKUP($BS43,data!$A$2:$AAA$45000,CM$3,FALSE),"")</f>
        <v>0</v>
      </c>
      <c r="CN43" s="26">
        <f>IF($BR43=1,VLOOKUP($BS43,data!$A$2:$AAA$45000,CN$3,FALSE),"")</f>
        <v>0</v>
      </c>
      <c r="CO43" s="2"/>
      <c r="CP43" s="35">
        <f>IF($BR43=1,VLOOKUP($BS43,data!$A$2:$AAA$45000,CP$3,FALSE),"")</f>
        <v>0</v>
      </c>
      <c r="CQ43" s="35">
        <f>IF($BR43=1,VLOOKUP($BS43,data!$A$2:$AAA$45000,CQ$3,FALSE),"")</f>
        <v>0</v>
      </c>
      <c r="CR43" s="36">
        <f>IF($BR43=1,VLOOKUP($BS43,data!$A$2:$AAA$45000,CR$3,FALSE),"")</f>
        <v>0</v>
      </c>
      <c r="CS43" s="2"/>
      <c r="CT43" s="71">
        <f>IF($BR43=1,VLOOKUP($BS43,data!$A$2:$AAA$45000,CT$3,FALSE),"")</f>
        <v>897326</v>
      </c>
      <c r="CU43" s="71">
        <f>IF($BR43=1,VLOOKUP($BS43,data!$A$2:$AAA$45000,CU$3,FALSE),"")</f>
        <v>-20479</v>
      </c>
      <c r="CV43" s="70">
        <f>IF($BR43=1,VLOOKUP($BS43,data!$A$2:$AAA$45000,CV$3,FALSE),"")</f>
        <v>-2.2313017845153809</v>
      </c>
      <c r="CW43" s="2"/>
      <c r="CX43" s="2"/>
      <c r="CY43" s="2"/>
      <c r="CZ43" s="2"/>
      <c r="DA43" s="2"/>
      <c r="DB43" s="2"/>
      <c r="DC43" s="2"/>
    </row>
    <row r="44" spans="1:107" x14ac:dyDescent="0.3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55"/>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2"/>
      <c r="CX44" s="2"/>
      <c r="CY44" s="2"/>
      <c r="CZ44" s="2"/>
      <c r="DA44" s="2"/>
      <c r="DB44" s="2"/>
      <c r="DC44" s="2"/>
    </row>
    <row r="45" spans="1:107" x14ac:dyDescent="0.3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55"/>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row>
    <row r="46" spans="1:107" x14ac:dyDescent="0.3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55"/>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row>
    <row r="47" spans="1:107" x14ac:dyDescent="0.3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55"/>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row>
    <row r="48" spans="1:107" x14ac:dyDescent="0.3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55"/>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row>
    <row r="49" spans="1:107" x14ac:dyDescent="0.3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55"/>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row>
    <row r="50" spans="1:107" x14ac:dyDescent="0.3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55"/>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row>
    <row r="51" spans="1:107" x14ac:dyDescent="0.3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55"/>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row>
    <row r="52" spans="1:107" x14ac:dyDescent="0.3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55"/>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row>
    <row r="53" spans="1:107" x14ac:dyDescent="0.3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55"/>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row>
    <row r="54" spans="1:107" x14ac:dyDescent="0.3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55"/>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row>
    <row r="55" spans="1:107" x14ac:dyDescent="0.3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55"/>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row>
    <row r="56" spans="1:107" x14ac:dyDescent="0.3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55"/>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row>
    <row r="57" spans="1:107" x14ac:dyDescent="0.3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55"/>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row>
    <row r="58" spans="1:107" x14ac:dyDescent="0.3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55"/>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row>
    <row r="59" spans="1:107" x14ac:dyDescent="0.3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55"/>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row>
    <row r="60" spans="1:107" x14ac:dyDescent="0.3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55"/>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row>
    <row r="61" spans="1:107" x14ac:dyDescent="0.3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55"/>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row>
    <row r="62" spans="1:107" x14ac:dyDescent="0.3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55"/>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row>
    <row r="63" spans="1:107" x14ac:dyDescent="0.3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55"/>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row>
    <row r="64" spans="1:107" x14ac:dyDescent="0.35">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row>
    <row r="65" spans="75:107" x14ac:dyDescent="0.35">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row>
    <row r="66" spans="75:107" x14ac:dyDescent="0.35">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row>
    <row r="67" spans="75:107" x14ac:dyDescent="0.35">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row>
    <row r="68" spans="75:107" x14ac:dyDescent="0.35">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row>
    <row r="69" spans="75:107" x14ac:dyDescent="0.35">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row>
    <row r="70" spans="75:107" x14ac:dyDescent="0.35">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row>
    <row r="71" spans="75:107" x14ac:dyDescent="0.35">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row>
    <row r="72" spans="75:107" x14ac:dyDescent="0.35">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row>
    <row r="73" spans="75:107" x14ac:dyDescent="0.35">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row>
    <row r="74" spans="75:107" x14ac:dyDescent="0.35">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row>
    <row r="75" spans="75:107" x14ac:dyDescent="0.35">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row>
    <row r="76" spans="75:107" x14ac:dyDescent="0.35">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row>
    <row r="77" spans="75:107" x14ac:dyDescent="0.35">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row>
    <row r="78" spans="75:107" x14ac:dyDescent="0.35">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row>
    <row r="79" spans="75:107" x14ac:dyDescent="0.35">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row>
    <row r="80" spans="75:107" x14ac:dyDescent="0.35">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row>
    <row r="81" spans="75:107" x14ac:dyDescent="0.35">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row>
    <row r="82" spans="75:107" x14ac:dyDescent="0.35">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row>
    <row r="83" spans="75:107" x14ac:dyDescent="0.35">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row>
    <row r="84" spans="75:107" x14ac:dyDescent="0.35">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row>
    <row r="85" spans="75:107" x14ac:dyDescent="0.35">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row>
    <row r="86" spans="75:107" x14ac:dyDescent="0.35">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row>
    <row r="87" spans="75:107" x14ac:dyDescent="0.35">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row>
    <row r="88" spans="75:107" x14ac:dyDescent="0.35">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row>
    <row r="89" spans="75:107" x14ac:dyDescent="0.35">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row>
    <row r="90" spans="75:107" x14ac:dyDescent="0.35">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row>
    <row r="91" spans="75:107" x14ac:dyDescent="0.35">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row>
    <row r="92" spans="75:107" x14ac:dyDescent="0.35">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row>
    <row r="93" spans="75:107" x14ac:dyDescent="0.35">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row>
    <row r="94" spans="75:107" x14ac:dyDescent="0.35">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row>
    <row r="95" spans="75:107" x14ac:dyDescent="0.35">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row>
    <row r="96" spans="75:107" x14ac:dyDescent="0.35">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row>
    <row r="97" spans="75:107" x14ac:dyDescent="0.35">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row>
    <row r="98" spans="75:107" x14ac:dyDescent="0.35">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row>
    <row r="99" spans="75:107" x14ac:dyDescent="0.35">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row>
    <row r="100" spans="75:107" x14ac:dyDescent="0.35">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row>
    <row r="101" spans="75:107" x14ac:dyDescent="0.35">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row>
    <row r="102" spans="75:107" x14ac:dyDescent="0.35">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row>
    <row r="103" spans="75:107" x14ac:dyDescent="0.35">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row>
    <row r="104" spans="75:107" x14ac:dyDescent="0.35">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row>
    <row r="105" spans="75:107" x14ac:dyDescent="0.35">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row>
    <row r="106" spans="75:107" x14ac:dyDescent="0.35">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row>
    <row r="107" spans="75:107" x14ac:dyDescent="0.35">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row>
    <row r="108" spans="75:107" x14ac:dyDescent="0.35">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row>
    <row r="109" spans="75:107" x14ac:dyDescent="0.35">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row>
    <row r="110" spans="75:107" x14ac:dyDescent="0.35">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row>
    <row r="111" spans="75:107" x14ac:dyDescent="0.35">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row>
    <row r="112" spans="75:107" x14ac:dyDescent="0.35">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row>
    <row r="113" spans="75:107" x14ac:dyDescent="0.35">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row>
    <row r="114" spans="75:107" x14ac:dyDescent="0.35">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row>
    <row r="115" spans="75:107" x14ac:dyDescent="0.35">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row>
    <row r="116" spans="75:107" x14ac:dyDescent="0.35">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row>
    <row r="117" spans="75:107" x14ac:dyDescent="0.35">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row>
    <row r="118" spans="75:107" x14ac:dyDescent="0.35">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row>
    <row r="119" spans="75:107" x14ac:dyDescent="0.35">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row>
    <row r="120" spans="75:107" x14ac:dyDescent="0.35">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row>
    <row r="121" spans="75:107" x14ac:dyDescent="0.35">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row>
    <row r="122" spans="75:107" x14ac:dyDescent="0.35">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row>
    <row r="123" spans="75:107" x14ac:dyDescent="0.35">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row>
    <row r="124" spans="75:107" x14ac:dyDescent="0.35">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row>
    <row r="125" spans="75:107" x14ac:dyDescent="0.35">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row>
    <row r="126" spans="75:107" x14ac:dyDescent="0.35">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row>
    <row r="127" spans="75:107" x14ac:dyDescent="0.35">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row>
    <row r="128" spans="75:107" x14ac:dyDescent="0.35">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row>
    <row r="129" spans="75:107" x14ac:dyDescent="0.35">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row>
    <row r="130" spans="75:107" x14ac:dyDescent="0.35">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row>
    <row r="131" spans="75:107" x14ac:dyDescent="0.35">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row>
    <row r="132" spans="75:107" x14ac:dyDescent="0.35">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row>
    <row r="133" spans="75:107" x14ac:dyDescent="0.35">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row>
    <row r="134" spans="75:107" x14ac:dyDescent="0.35">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row>
    <row r="135" spans="75:107" x14ac:dyDescent="0.35">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row>
    <row r="136" spans="75:107" x14ac:dyDescent="0.35">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row>
    <row r="137" spans="75:107" x14ac:dyDescent="0.35">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row>
    <row r="138" spans="75:107" x14ac:dyDescent="0.35">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row>
    <row r="139" spans="75:107" x14ac:dyDescent="0.35">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row>
    <row r="140" spans="75:107" x14ac:dyDescent="0.35">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row>
    <row r="141" spans="75:107" x14ac:dyDescent="0.35">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row>
    <row r="142" spans="75:107" x14ac:dyDescent="0.35">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row>
    <row r="143" spans="75:107" x14ac:dyDescent="0.35">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row>
    <row r="144" spans="75:107" x14ac:dyDescent="0.35">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row>
    <row r="145" spans="75:107" x14ac:dyDescent="0.35">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row>
    <row r="146" spans="75:107" x14ac:dyDescent="0.35">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row>
    <row r="147" spans="75:107" x14ac:dyDescent="0.35">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row>
    <row r="148" spans="75:107" x14ac:dyDescent="0.35">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row>
    <row r="149" spans="75:107" x14ac:dyDescent="0.35">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row>
    <row r="150" spans="75:107" x14ac:dyDescent="0.35">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row>
    <row r="151" spans="75:107" x14ac:dyDescent="0.35">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row>
    <row r="152" spans="75:107" x14ac:dyDescent="0.35">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row>
    <row r="153" spans="75:107" x14ac:dyDescent="0.35">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row>
    <row r="154" spans="75:107" x14ac:dyDescent="0.35">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row>
    <row r="155" spans="75:107" x14ac:dyDescent="0.35">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row>
    <row r="156" spans="75:107" x14ac:dyDescent="0.35">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row>
    <row r="157" spans="75:107" x14ac:dyDescent="0.35">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row>
    <row r="158" spans="75:107" x14ac:dyDescent="0.35">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row>
    <row r="159" spans="75:107" x14ac:dyDescent="0.35">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row>
    <row r="160" spans="75:107" x14ac:dyDescent="0.35">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row>
    <row r="161" spans="75:107" x14ac:dyDescent="0.35">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row>
    <row r="162" spans="75:107" x14ac:dyDescent="0.35">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row>
    <row r="163" spans="75:107" x14ac:dyDescent="0.35">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row>
    <row r="164" spans="75:107" x14ac:dyDescent="0.35">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row>
    <row r="165" spans="75:107" x14ac:dyDescent="0.35">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row>
    <row r="166" spans="75:107" x14ac:dyDescent="0.35">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row>
    <row r="167" spans="75:107" x14ac:dyDescent="0.35">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row>
    <row r="168" spans="75:107" x14ac:dyDescent="0.35">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row>
    <row r="169" spans="75:107" x14ac:dyDescent="0.35">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row>
    <row r="170" spans="75:107" x14ac:dyDescent="0.35">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row>
    <row r="171" spans="75:107" x14ac:dyDescent="0.35">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row>
    <row r="172" spans="75:107" x14ac:dyDescent="0.35">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row>
    <row r="173" spans="75:107" x14ac:dyDescent="0.35">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row>
    <row r="174" spans="75:107" x14ac:dyDescent="0.35">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row>
    <row r="175" spans="75:107" x14ac:dyDescent="0.35">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row>
    <row r="176" spans="75:107" x14ac:dyDescent="0.35">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row>
    <row r="177" spans="75:107" x14ac:dyDescent="0.35">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row>
    <row r="178" spans="75:107" x14ac:dyDescent="0.35">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row>
    <row r="179" spans="75:107" x14ac:dyDescent="0.35">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row>
    <row r="180" spans="75:107" x14ac:dyDescent="0.35">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row>
    <row r="181" spans="75:107" x14ac:dyDescent="0.35">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row>
    <row r="182" spans="75:107" x14ac:dyDescent="0.35">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row>
    <row r="183" spans="75:107" x14ac:dyDescent="0.35">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row>
    <row r="184" spans="75:107" x14ac:dyDescent="0.35">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row>
    <row r="185" spans="75:107" x14ac:dyDescent="0.35">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row>
    <row r="186" spans="75:107" x14ac:dyDescent="0.35">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row>
    <row r="187" spans="75:107" x14ac:dyDescent="0.35">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row>
    <row r="188" spans="75:107" x14ac:dyDescent="0.35">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row>
    <row r="189" spans="75:107" x14ac:dyDescent="0.35">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row>
    <row r="190" spans="75:107" x14ac:dyDescent="0.35">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row>
    <row r="191" spans="75:107" x14ac:dyDescent="0.35">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row>
    <row r="192" spans="75:107" x14ac:dyDescent="0.35">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row>
    <row r="193" spans="75:107" x14ac:dyDescent="0.35">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row>
    <row r="194" spans="75:107" x14ac:dyDescent="0.35">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row>
    <row r="195" spans="75:107" x14ac:dyDescent="0.35">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row>
    <row r="196" spans="75:107" x14ac:dyDescent="0.35">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row>
    <row r="197" spans="75:107" x14ac:dyDescent="0.35">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row>
    <row r="198" spans="75:107" x14ac:dyDescent="0.35">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row>
    <row r="199" spans="75:107" x14ac:dyDescent="0.35">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row>
    <row r="200" spans="75:107" x14ac:dyDescent="0.35">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row>
    <row r="201" spans="75:107" x14ac:dyDescent="0.35">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row>
    <row r="202" spans="75:107" x14ac:dyDescent="0.35">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row>
    <row r="203" spans="75:107" x14ac:dyDescent="0.35">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row>
    <row r="204" spans="75:107" x14ac:dyDescent="0.35">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row>
    <row r="205" spans="75:107" x14ac:dyDescent="0.35">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row>
    <row r="206" spans="75:107" x14ac:dyDescent="0.35">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row>
    <row r="207" spans="75:107" x14ac:dyDescent="0.35">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row>
    <row r="208" spans="75:107" x14ac:dyDescent="0.35">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row>
    <row r="209" spans="75:107" x14ac:dyDescent="0.35">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row>
    <row r="210" spans="75:107" x14ac:dyDescent="0.35">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row>
    <row r="211" spans="75:107" x14ac:dyDescent="0.35">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row>
    <row r="212" spans="75:107" x14ac:dyDescent="0.35">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row>
    <row r="213" spans="75:107" x14ac:dyDescent="0.35">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row>
    <row r="214" spans="75:107" x14ac:dyDescent="0.35">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row>
    <row r="215" spans="75:107" x14ac:dyDescent="0.35">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row>
    <row r="216" spans="75:107" x14ac:dyDescent="0.35">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row>
    <row r="217" spans="75:107" x14ac:dyDescent="0.35">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row>
    <row r="218" spans="75:107" x14ac:dyDescent="0.35">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row>
    <row r="219" spans="75:107" x14ac:dyDescent="0.35">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row>
    <row r="220" spans="75:107" x14ac:dyDescent="0.35">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row>
    <row r="221" spans="75:107" x14ac:dyDescent="0.35">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row>
    <row r="222" spans="75:107" x14ac:dyDescent="0.35">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row>
    <row r="223" spans="75:107" x14ac:dyDescent="0.35">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row>
    <row r="224" spans="75:107" x14ac:dyDescent="0.35">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row>
    <row r="225" spans="75:107" x14ac:dyDescent="0.35">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row>
    <row r="226" spans="75:107" x14ac:dyDescent="0.35">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row>
    <row r="227" spans="75:107" x14ac:dyDescent="0.35">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row>
    <row r="228" spans="75:107" x14ac:dyDescent="0.35">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row>
    <row r="229" spans="75:107" x14ac:dyDescent="0.35">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row>
    <row r="230" spans="75:107" x14ac:dyDescent="0.35">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row>
    <row r="231" spans="75:107" x14ac:dyDescent="0.35">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row>
    <row r="232" spans="75:107" x14ac:dyDescent="0.35">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row>
    <row r="233" spans="75:107" x14ac:dyDescent="0.35">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row>
    <row r="234" spans="75:107" x14ac:dyDescent="0.35">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row>
    <row r="235" spans="75:107" x14ac:dyDescent="0.35">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row>
    <row r="236" spans="75:107" x14ac:dyDescent="0.35">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row>
    <row r="237" spans="75:107" x14ac:dyDescent="0.35">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row>
    <row r="238" spans="75:107" x14ac:dyDescent="0.35">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row>
    <row r="239" spans="75:107" x14ac:dyDescent="0.35">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row>
    <row r="240" spans="75:107" x14ac:dyDescent="0.35">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row>
    <row r="241" spans="75:107" x14ac:dyDescent="0.35">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row>
    <row r="242" spans="75:107" x14ac:dyDescent="0.35">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row>
    <row r="243" spans="75:107" x14ac:dyDescent="0.35">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row>
    <row r="244" spans="75:107" x14ac:dyDescent="0.35">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row>
    <row r="245" spans="75:107" x14ac:dyDescent="0.35">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row>
    <row r="246" spans="75:107" x14ac:dyDescent="0.35">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row>
    <row r="247" spans="75:107" x14ac:dyDescent="0.35">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row>
    <row r="248" spans="75:107" x14ac:dyDescent="0.35">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row>
    <row r="249" spans="75:107" x14ac:dyDescent="0.35">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row>
    <row r="250" spans="75:107" x14ac:dyDescent="0.35">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row>
    <row r="251" spans="75:107" x14ac:dyDescent="0.35">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row>
    <row r="252" spans="75:107" x14ac:dyDescent="0.35">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row>
    <row r="253" spans="75:107" x14ac:dyDescent="0.35">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row>
    <row r="254" spans="75:107" x14ac:dyDescent="0.35">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row>
    <row r="255" spans="75:107" x14ac:dyDescent="0.35">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row>
    <row r="256" spans="75:107" x14ac:dyDescent="0.35">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row>
    <row r="257" spans="75:107" x14ac:dyDescent="0.35">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row>
    <row r="258" spans="75:107" x14ac:dyDescent="0.35">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row>
    <row r="259" spans="75:107" x14ac:dyDescent="0.35">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row>
    <row r="260" spans="75:107" x14ac:dyDescent="0.35">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row>
    <row r="261" spans="75:107" x14ac:dyDescent="0.35">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row>
    <row r="262" spans="75:107" x14ac:dyDescent="0.35">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row>
    <row r="263" spans="75:107" x14ac:dyDescent="0.35">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row>
    <row r="264" spans="75:107" x14ac:dyDescent="0.35">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row>
    <row r="265" spans="75:107" x14ac:dyDescent="0.35">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row>
    <row r="266" spans="75:107" x14ac:dyDescent="0.35">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row>
    <row r="267" spans="75:107" x14ac:dyDescent="0.35">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row>
    <row r="268" spans="75:107" x14ac:dyDescent="0.35">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row>
    <row r="269" spans="75:107" x14ac:dyDescent="0.35">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row>
    <row r="270" spans="75:107" x14ac:dyDescent="0.35">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row>
    <row r="271" spans="75:107" x14ac:dyDescent="0.35">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row>
    <row r="272" spans="75:107" x14ac:dyDescent="0.35">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row>
    <row r="273" spans="75:107" x14ac:dyDescent="0.35">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row>
    <row r="274" spans="75:107" x14ac:dyDescent="0.35">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row>
    <row r="275" spans="75:107" x14ac:dyDescent="0.35">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row>
    <row r="276" spans="75:107" x14ac:dyDescent="0.35">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row>
    <row r="277" spans="75:107" x14ac:dyDescent="0.35">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row>
    <row r="278" spans="75:107" x14ac:dyDescent="0.35">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row>
    <row r="279" spans="75:107" x14ac:dyDescent="0.35">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row>
    <row r="280" spans="75:107" x14ac:dyDescent="0.35">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row>
    <row r="281" spans="75:107" x14ac:dyDescent="0.35">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row>
    <row r="282" spans="75:107" x14ac:dyDescent="0.35">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row>
    <row r="283" spans="75:107" x14ac:dyDescent="0.35">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row>
    <row r="284" spans="75:107" x14ac:dyDescent="0.35">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row>
    <row r="285" spans="75:107" x14ac:dyDescent="0.35">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row>
    <row r="286" spans="75:107" x14ac:dyDescent="0.35">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row>
    <row r="287" spans="75:107" x14ac:dyDescent="0.35">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row>
    <row r="288" spans="75:107" x14ac:dyDescent="0.35">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row>
    <row r="289" spans="75:107" x14ac:dyDescent="0.35">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row>
    <row r="290" spans="75:107" x14ac:dyDescent="0.35">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row>
    <row r="291" spans="75:107" x14ac:dyDescent="0.35">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row>
    <row r="292" spans="75:107" x14ac:dyDescent="0.35">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row>
    <row r="293" spans="75:107" x14ac:dyDescent="0.35">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row>
    <row r="294" spans="75:107" x14ac:dyDescent="0.35">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row>
    <row r="295" spans="75:107" x14ac:dyDescent="0.35">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row>
    <row r="296" spans="75:107" x14ac:dyDescent="0.35">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row>
    <row r="297" spans="75:107" x14ac:dyDescent="0.35">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row>
    <row r="298" spans="75:107" x14ac:dyDescent="0.35">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row>
    <row r="299" spans="75:107" x14ac:dyDescent="0.35">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row>
    <row r="300" spans="75:107" x14ac:dyDescent="0.35">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row>
    <row r="301" spans="75:107" x14ac:dyDescent="0.35">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row>
    <row r="302" spans="75:107" x14ac:dyDescent="0.35">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row>
    <row r="303" spans="75:107" x14ac:dyDescent="0.35">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row>
    <row r="304" spans="75:107" x14ac:dyDescent="0.35">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row>
    <row r="305" spans="75:107" x14ac:dyDescent="0.35">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row>
    <row r="306" spans="75:107" x14ac:dyDescent="0.35">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row>
    <row r="307" spans="75:107" x14ac:dyDescent="0.35">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row>
    <row r="308" spans="75:107" x14ac:dyDescent="0.35">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row>
    <row r="309" spans="75:107" x14ac:dyDescent="0.35">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row>
    <row r="310" spans="75:107" x14ac:dyDescent="0.35">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row>
    <row r="311" spans="75:107" x14ac:dyDescent="0.35">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row>
    <row r="312" spans="75:107" x14ac:dyDescent="0.35">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row>
    <row r="313" spans="75:107" x14ac:dyDescent="0.35">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row>
    <row r="314" spans="75:107" x14ac:dyDescent="0.35">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row>
    <row r="315" spans="75:107" x14ac:dyDescent="0.35">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row>
    <row r="316" spans="75:107" x14ac:dyDescent="0.35">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row>
    <row r="317" spans="75:107" x14ac:dyDescent="0.35">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row>
    <row r="318" spans="75:107" x14ac:dyDescent="0.35">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row>
    <row r="319" spans="75:107" x14ac:dyDescent="0.35">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row>
    <row r="320" spans="75:107" x14ac:dyDescent="0.35">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row>
    <row r="321" spans="75:107" x14ac:dyDescent="0.35">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row>
    <row r="322" spans="75:107" x14ac:dyDescent="0.35">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row>
    <row r="323" spans="75:107" x14ac:dyDescent="0.35">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row>
    <row r="324" spans="75:107" x14ac:dyDescent="0.35">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row>
    <row r="325" spans="75:107" x14ac:dyDescent="0.35">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row>
    <row r="326" spans="75:107" x14ac:dyDescent="0.35">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row>
    <row r="327" spans="75:107" x14ac:dyDescent="0.35">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row>
    <row r="328" spans="75:107" x14ac:dyDescent="0.35">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row>
    <row r="329" spans="75:107" x14ac:dyDescent="0.35">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row>
    <row r="330" spans="75:107" x14ac:dyDescent="0.35">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row>
    <row r="331" spans="75:107" x14ac:dyDescent="0.35">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row>
    <row r="332" spans="75:107" x14ac:dyDescent="0.35">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row>
    <row r="333" spans="75:107" x14ac:dyDescent="0.35">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row>
    <row r="334" spans="75:107" x14ac:dyDescent="0.35">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row>
    <row r="335" spans="75:107" x14ac:dyDescent="0.35">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row>
    <row r="336" spans="75:107" x14ac:dyDescent="0.35">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row>
    <row r="337" spans="75:107" x14ac:dyDescent="0.35">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row>
    <row r="338" spans="75:107" x14ac:dyDescent="0.35">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row>
    <row r="339" spans="75:107" x14ac:dyDescent="0.35">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row>
    <row r="340" spans="75:107" x14ac:dyDescent="0.35">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row>
    <row r="341" spans="75:107" x14ac:dyDescent="0.35">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row>
    <row r="342" spans="75:107" x14ac:dyDescent="0.35">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row>
    <row r="343" spans="75:107" x14ac:dyDescent="0.35">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row>
    <row r="344" spans="75:107" x14ac:dyDescent="0.35">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row>
    <row r="345" spans="75:107" x14ac:dyDescent="0.35">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row>
    <row r="346" spans="75:107" x14ac:dyDescent="0.35">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row>
    <row r="347" spans="75:107" x14ac:dyDescent="0.35">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row>
    <row r="348" spans="75:107" x14ac:dyDescent="0.35">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row>
    <row r="349" spans="75:107" x14ac:dyDescent="0.35">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row>
    <row r="350" spans="75:107" x14ac:dyDescent="0.35">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row>
    <row r="351" spans="75:107" x14ac:dyDescent="0.35">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row>
    <row r="352" spans="75:107" x14ac:dyDescent="0.35">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row>
    <row r="353" spans="75:107" x14ac:dyDescent="0.35">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row>
    <row r="354" spans="75:107" x14ac:dyDescent="0.35">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row>
    <row r="355" spans="75:107" x14ac:dyDescent="0.35">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row>
    <row r="356" spans="75:107" x14ac:dyDescent="0.35">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row>
    <row r="357" spans="75:107" x14ac:dyDescent="0.35">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row>
    <row r="358" spans="75:107" x14ac:dyDescent="0.35">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row>
    <row r="359" spans="75:107" x14ac:dyDescent="0.35">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row>
    <row r="360" spans="75:107" x14ac:dyDescent="0.35">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row>
    <row r="361" spans="75:107" x14ac:dyDescent="0.35">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row>
    <row r="362" spans="75:107" x14ac:dyDescent="0.35">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row>
    <row r="363" spans="75:107" x14ac:dyDescent="0.35">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row>
    <row r="364" spans="75:107" x14ac:dyDescent="0.35">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row>
    <row r="365" spans="75:107" x14ac:dyDescent="0.35">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row>
    <row r="366" spans="75:107" x14ac:dyDescent="0.35">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row>
    <row r="367" spans="75:107" x14ac:dyDescent="0.35">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row>
    <row r="368" spans="75:107" x14ac:dyDescent="0.35">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row>
    <row r="369" spans="75:107" x14ac:dyDescent="0.35">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row>
    <row r="370" spans="75:107" x14ac:dyDescent="0.35">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row>
    <row r="371" spans="75:107" x14ac:dyDescent="0.35">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row>
    <row r="372" spans="75:107" x14ac:dyDescent="0.35">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row>
    <row r="373" spans="75:107" x14ac:dyDescent="0.35">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row>
    <row r="374" spans="75:107" x14ac:dyDescent="0.35">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row>
    <row r="375" spans="75:107" x14ac:dyDescent="0.35">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row>
    <row r="376" spans="75:107" x14ac:dyDescent="0.35">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row>
    <row r="377" spans="75:107" x14ac:dyDescent="0.35">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row>
    <row r="378" spans="75:107" x14ac:dyDescent="0.35">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row>
    <row r="379" spans="75:107" x14ac:dyDescent="0.35">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row>
    <row r="380" spans="75:107" x14ac:dyDescent="0.35">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row>
    <row r="381" spans="75:107" x14ac:dyDescent="0.35">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row>
    <row r="382" spans="75:107" x14ac:dyDescent="0.35">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row>
    <row r="383" spans="75:107" x14ac:dyDescent="0.35">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row>
    <row r="384" spans="75:107" x14ac:dyDescent="0.35">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row>
    <row r="385" spans="75:107" x14ac:dyDescent="0.35">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row>
    <row r="386" spans="75:107" x14ac:dyDescent="0.35">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row>
    <row r="387" spans="75:107" x14ac:dyDescent="0.35">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row>
    <row r="388" spans="75:107" x14ac:dyDescent="0.35">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row>
    <row r="389" spans="75:107" x14ac:dyDescent="0.35">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row>
    <row r="390" spans="75:107" x14ac:dyDescent="0.35">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row>
    <row r="391" spans="75:107" x14ac:dyDescent="0.35">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row>
    <row r="392" spans="75:107" x14ac:dyDescent="0.35">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row>
    <row r="393" spans="75:107" x14ac:dyDescent="0.35">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row>
    <row r="394" spans="75:107" x14ac:dyDescent="0.35">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row>
    <row r="395" spans="75:107" x14ac:dyDescent="0.35">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row>
    <row r="396" spans="75:107" x14ac:dyDescent="0.35">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row>
    <row r="397" spans="75:107" x14ac:dyDescent="0.35">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row>
    <row r="398" spans="75:107" x14ac:dyDescent="0.35">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row>
    <row r="399" spans="75:107" x14ac:dyDescent="0.35">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row>
    <row r="400" spans="75:107" x14ac:dyDescent="0.35">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row>
    <row r="401" spans="75:107" x14ac:dyDescent="0.35">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row>
    <row r="402" spans="75:107" x14ac:dyDescent="0.35">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row>
    <row r="403" spans="75:107" x14ac:dyDescent="0.35">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row>
    <row r="404" spans="75:107" x14ac:dyDescent="0.35">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row>
    <row r="405" spans="75:107" x14ac:dyDescent="0.35">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row>
    <row r="406" spans="75:107" x14ac:dyDescent="0.35">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row>
    <row r="407" spans="75:107" x14ac:dyDescent="0.35">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row>
    <row r="408" spans="75:107" x14ac:dyDescent="0.35">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row>
    <row r="409" spans="75:107" x14ac:dyDescent="0.35">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row>
    <row r="410" spans="75:107" x14ac:dyDescent="0.35">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row>
    <row r="411" spans="75:107" x14ac:dyDescent="0.35">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row>
    <row r="412" spans="75:107" x14ac:dyDescent="0.35">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row>
    <row r="413" spans="75:107" x14ac:dyDescent="0.35">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row>
    <row r="414" spans="75:107" x14ac:dyDescent="0.35">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row>
    <row r="415" spans="75:107" x14ac:dyDescent="0.35">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row>
    <row r="416" spans="75:107" x14ac:dyDescent="0.35">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row>
    <row r="417" spans="75:107" x14ac:dyDescent="0.35">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row>
    <row r="418" spans="75:107" x14ac:dyDescent="0.35">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row>
    <row r="419" spans="75:107" x14ac:dyDescent="0.35">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row>
    <row r="420" spans="75:107" x14ac:dyDescent="0.35">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row>
    <row r="421" spans="75:107" x14ac:dyDescent="0.35">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row>
    <row r="422" spans="75:107" x14ac:dyDescent="0.35">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row>
    <row r="423" spans="75:107" x14ac:dyDescent="0.35">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row>
    <row r="424" spans="75:107" x14ac:dyDescent="0.35">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row>
    <row r="425" spans="75:107" x14ac:dyDescent="0.35">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row>
    <row r="426" spans="75:107" x14ac:dyDescent="0.35">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row>
    <row r="427" spans="75:107" x14ac:dyDescent="0.35">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row>
    <row r="428" spans="75:107" x14ac:dyDescent="0.35">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row>
    <row r="429" spans="75:107" x14ac:dyDescent="0.35">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row>
    <row r="430" spans="75:107" x14ac:dyDescent="0.35">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row>
    <row r="431" spans="75:107" x14ac:dyDescent="0.35">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row>
    <row r="432" spans="75:107" x14ac:dyDescent="0.35">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row>
    <row r="433" spans="75:107" x14ac:dyDescent="0.35">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row>
    <row r="434" spans="75:107" x14ac:dyDescent="0.35">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row>
    <row r="435" spans="75:107" x14ac:dyDescent="0.35">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row>
    <row r="436" spans="75:107" x14ac:dyDescent="0.35">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row>
    <row r="437" spans="75:107" x14ac:dyDescent="0.35">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row>
    <row r="438" spans="75:107" x14ac:dyDescent="0.35">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row>
    <row r="439" spans="75:107" x14ac:dyDescent="0.35">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row>
    <row r="440" spans="75:107" x14ac:dyDescent="0.35">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row>
    <row r="441" spans="75:107" x14ac:dyDescent="0.35">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row>
    <row r="442" spans="75:107" x14ac:dyDescent="0.35">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row>
    <row r="443" spans="75:107" x14ac:dyDescent="0.35">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row>
    <row r="444" spans="75:107" x14ac:dyDescent="0.35">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row>
    <row r="445" spans="75:107" x14ac:dyDescent="0.35">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row>
    <row r="446" spans="75:107" x14ac:dyDescent="0.35">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row>
    <row r="447" spans="75:107" x14ac:dyDescent="0.35">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row>
    <row r="448" spans="75:107" x14ac:dyDescent="0.35">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row>
    <row r="449" spans="75:107" x14ac:dyDescent="0.35">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row>
    <row r="450" spans="75:107" x14ac:dyDescent="0.35">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row>
    <row r="451" spans="75:107" x14ac:dyDescent="0.35">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row>
    <row r="452" spans="75:107" x14ac:dyDescent="0.35">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row>
    <row r="453" spans="75:107" x14ac:dyDescent="0.35">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row>
    <row r="454" spans="75:107" x14ac:dyDescent="0.35">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row>
    <row r="455" spans="75:107" x14ac:dyDescent="0.35">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row>
    <row r="456" spans="75:107" x14ac:dyDescent="0.35">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row>
    <row r="457" spans="75:107" x14ac:dyDescent="0.35">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row>
    <row r="458" spans="75:107" x14ac:dyDescent="0.35">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row>
    <row r="459" spans="75:107" x14ac:dyDescent="0.35">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row>
    <row r="460" spans="75:107" x14ac:dyDescent="0.35">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row>
    <row r="461" spans="75:107" x14ac:dyDescent="0.35">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row>
    <row r="462" spans="75:107" x14ac:dyDescent="0.35">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row>
    <row r="463" spans="75:107" x14ac:dyDescent="0.35">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row>
    <row r="464" spans="75:107" x14ac:dyDescent="0.35">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row>
    <row r="465" spans="75:107" x14ac:dyDescent="0.35">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row>
    <row r="466" spans="75:107" x14ac:dyDescent="0.35">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row>
    <row r="467" spans="75:107" x14ac:dyDescent="0.35">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row>
    <row r="468" spans="75:107" x14ac:dyDescent="0.35">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row>
    <row r="469" spans="75:107" x14ac:dyDescent="0.35">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row>
    <row r="470" spans="75:107" x14ac:dyDescent="0.35">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row>
    <row r="471" spans="75:107" x14ac:dyDescent="0.35">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row>
    <row r="472" spans="75:107" x14ac:dyDescent="0.35">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row>
    <row r="473" spans="75:107" x14ac:dyDescent="0.35">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row>
    <row r="474" spans="75:107" x14ac:dyDescent="0.35">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row>
    <row r="475" spans="75:107" x14ac:dyDescent="0.35">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row>
    <row r="476" spans="75:107" x14ac:dyDescent="0.35">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row>
    <row r="477" spans="75:107" x14ac:dyDescent="0.35">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row>
  </sheetData>
  <mergeCells count="31">
    <mergeCell ref="CS23:CV23"/>
    <mergeCell ref="CS24:CS25"/>
    <mergeCell ref="CT24:CV24"/>
    <mergeCell ref="CH24:CJ24"/>
    <mergeCell ref="CK24:CK25"/>
    <mergeCell ref="CL24:CL25"/>
    <mergeCell ref="CM24:CM25"/>
    <mergeCell ref="CN24:CN25"/>
    <mergeCell ref="CO23:CR23"/>
    <mergeCell ref="CO24:CO25"/>
    <mergeCell ref="CK23:CN23"/>
    <mergeCell ref="CP24:CR24"/>
    <mergeCell ref="CG24:CG25"/>
    <mergeCell ref="BY23:CB23"/>
    <mergeCell ref="BY24:BY25"/>
    <mergeCell ref="BZ24:CB24"/>
    <mergeCell ref="CG23:CJ23"/>
    <mergeCell ref="BX19:CF19"/>
    <mergeCell ref="O23:Z23"/>
    <mergeCell ref="O24:Z24"/>
    <mergeCell ref="AO23:AZ23"/>
    <mergeCell ref="CC24:CC25"/>
    <mergeCell ref="CC23:CF23"/>
    <mergeCell ref="AB23:AM23"/>
    <mergeCell ref="AB24:AM24"/>
    <mergeCell ref="AO24:AZ24"/>
    <mergeCell ref="CD24:CF24"/>
    <mergeCell ref="BX20:CC20"/>
    <mergeCell ref="BB23:BM23"/>
    <mergeCell ref="BB24:BM24"/>
    <mergeCell ref="BX23:BX25"/>
  </mergeCells>
  <pageMargins left="0.7" right="0.7" top="0.5" bottom="0.5" header="0.3" footer="0.3"/>
  <pageSetup orientation="landscape" r:id="rId1"/>
  <headerFooter>
    <oddHeader>&amp;C&amp;"Georgia Pro Light,Italic"&amp;12 2026-27 PROPOSED  STATE APPROPRIATIONS</oddHeader>
    <oddFooter>&amp;L&amp;"Georgia Pro Light,Regular"&amp;8Source. PSEA Research based upon Pennsylvania Department of Education subsidy reporting for 2024-25 to 2026-27 and local education agency annual financial reports from 2016-17 to 2023-24.&amp;R&amp;"Georgia Pro Light,Regular"&amp;8&amp;P</oddFooter>
  </headerFooter>
  <colBreaks count="5" manualBreakCount="5">
    <brk id="80" max="1048575" man="1"/>
    <brk id="84" max="1048575" man="1"/>
    <brk id="88" max="1048575" man="1"/>
    <brk id="92" max="1048575" man="1"/>
    <brk id="96"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1995D4D-442B-47F3-84D1-5D3D47D693F4}">
          <x14:formula1>
            <xm:f>'LIST HOUSE'!$F$2:$F$204</xm:f>
          </x14:formula1>
          <xm:sqref>BX20</xm:sqref>
        </x14:dataValidation>
      </x14:dataValidations>
    </ext>
    <ext xmlns:x14="http://schemas.microsoft.com/office/spreadsheetml/2009/9/main" uri="{05C60535-1F16-4fd2-B633-F4F36F0B64E0}">
      <x14:sparklineGroups xmlns:xm="http://schemas.microsoft.com/office/excel/2006/main">
        <x14:sparklineGroup type="column" displayEmptyCellsAs="gap" displayHidden="1" xr2:uid="{AC19D45E-F5B9-4194-8AC8-7DF9E2D8928C}">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'By State House District'!BC26:BM26</xm:f>
              <xm:sqref>CS26</xm:sqref>
            </x14:sparkline>
          </x14:sparklines>
        </x14:sparklineGroup>
        <x14:sparklineGroup type="column" displayEmptyCellsAs="gap" displayHidden="1" xr2:uid="{9B5EB8AC-C992-4E7D-AE27-180A1B1EA1E2}">
          <x14:colorSeries theme="8" tint="-0.249977111117893"/>
          <x14:colorNegative theme="9"/>
          <x14:colorAxis rgb="FF000000"/>
          <x14:colorMarkers theme="9" tint="-0.249977111117893"/>
          <x14:colorFirst theme="9" tint="-0.249977111117893"/>
          <x14:colorLast theme="9" tint="-0.249977111117893"/>
          <x14:colorHigh theme="9" tint="-0.249977111117893"/>
          <x14:colorLow theme="9" tint="-0.249977111117893"/>
          <x14:sparklines>
            <x14:sparkline>
              <xm:f>'By State House District'!AP26:AZ26</xm:f>
              <xm:sqref>CO26</xm:sqref>
            </x14:sparkline>
          </x14:sparklines>
        </x14:sparklineGroup>
        <x14:sparklineGroup type="column" displayEmptyCellsAs="gap" displayHidden="1" xr2:uid="{3225E18B-0FDC-42C0-B807-D0BE007F3575}">
          <x14:colorSeries theme="6"/>
          <x14:colorNegative theme="7"/>
          <x14:colorAxis rgb="FF000000"/>
          <x14:colorMarkers theme="6" tint="-0.249977111117893"/>
          <x14:colorFirst theme="6" tint="-0.249977111117893"/>
          <x14:colorLast theme="6" tint="-0.249977111117893"/>
          <x14:colorHigh theme="6" tint="-0.249977111117893"/>
          <x14:colorLow theme="6" tint="-0.249977111117893"/>
          <x14:sparklines>
            <x14:sparkline>
              <xm:f>'By State House District'!AC26:AM26</xm:f>
              <xm:sqref>CG26</xm:sqref>
            </x14:sparkline>
          </x14:sparklines>
        </x14:sparklineGroup>
        <x14:sparklineGroup type="column" displayEmptyCellsAs="gap" displayHidden="1" xr2:uid="{E53E62BC-2278-474E-AB87-05E98C6FCD02}">
          <x14:colorSeries rgb="FF376092"/>
          <x14:colorNegative rgb="FFD00000"/>
          <x14:colorAxis rgb="FF000000"/>
          <x14:colorMarkers rgb="FFD00000"/>
          <x14:colorFirst rgb="FFD00000"/>
          <x14:colorLast rgb="FFD00000"/>
          <x14:colorHigh rgb="FFD00000"/>
          <x14:colorLow rgb="FFD00000"/>
          <x14:sparklines>
            <x14:sparkline>
              <xm:f>'By State House District'!P26:Z26</xm:f>
              <xm:sqref>CC26</xm:sqref>
            </x14:sparkline>
          </x14:sparklines>
        </x14:sparklineGroup>
        <x14:sparklineGroup type="column" displayEmptyCellsAs="gap" displayHidden="1" xr2:uid="{01E11B32-BD3E-4973-9517-DED9160CAA76}">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'By State House District'!BC27:BM27</xm:f>
              <xm:sqref>CS27</xm:sqref>
            </x14:sparkline>
            <x14:sparkline>
              <xm:f>'By State House District'!BC28:BM28</xm:f>
              <xm:sqref>CS28</xm:sqref>
            </x14:sparkline>
            <x14:sparkline>
              <xm:f>'By State House District'!BC29:BM29</xm:f>
              <xm:sqref>CS29</xm:sqref>
            </x14:sparkline>
            <x14:sparkline>
              <xm:f>'By State House District'!BC30:BM30</xm:f>
              <xm:sqref>CS30</xm:sqref>
            </x14:sparkline>
            <x14:sparkline>
              <xm:f>'By State House District'!BC31:BM31</xm:f>
              <xm:sqref>CS31</xm:sqref>
            </x14:sparkline>
            <x14:sparkline>
              <xm:f>'By State House District'!BC32:BM32</xm:f>
              <xm:sqref>CS32</xm:sqref>
            </x14:sparkline>
            <x14:sparkline>
              <xm:f>'By State House District'!BC33:BM33</xm:f>
              <xm:sqref>CS33</xm:sqref>
            </x14:sparkline>
            <x14:sparkline>
              <xm:f>'By State House District'!BC34:BM34</xm:f>
              <xm:sqref>CS34</xm:sqref>
            </x14:sparkline>
            <x14:sparkline>
              <xm:f>'By State House District'!BC35:BM35</xm:f>
              <xm:sqref>CS35</xm:sqref>
            </x14:sparkline>
            <x14:sparkline>
              <xm:f>'By State House District'!BC36:BM36</xm:f>
              <xm:sqref>CS36</xm:sqref>
            </x14:sparkline>
            <x14:sparkline>
              <xm:f>'By State House District'!BC37:BM37</xm:f>
              <xm:sqref>CS37</xm:sqref>
            </x14:sparkline>
            <x14:sparkline>
              <xm:f>'By State House District'!BC38:BM38</xm:f>
              <xm:sqref>CS38</xm:sqref>
            </x14:sparkline>
            <x14:sparkline>
              <xm:f>'By State House District'!BC39:BM39</xm:f>
              <xm:sqref>CS39</xm:sqref>
            </x14:sparkline>
            <x14:sparkline>
              <xm:f>'By State House District'!BC40:BM40</xm:f>
              <xm:sqref>CS40</xm:sqref>
            </x14:sparkline>
            <x14:sparkline>
              <xm:f>'By State House District'!BC41:BM41</xm:f>
              <xm:sqref>CS41</xm:sqref>
            </x14:sparkline>
            <x14:sparkline>
              <xm:f>'By State House District'!BC42:BM42</xm:f>
              <xm:sqref>CS42</xm:sqref>
            </x14:sparkline>
            <x14:sparkline>
              <xm:f>'By State House District'!BC43:BM43</xm:f>
              <xm:sqref>CS43</xm:sqref>
            </x14:sparkline>
          </x14:sparklines>
        </x14:sparklineGroup>
        <x14:sparklineGroup type="column" displayEmptyCellsAs="gap" displayHidden="1" xr2:uid="{B75F8356-D7AF-4921-977B-7598E9A53BC7}">
          <x14:colorSeries rgb="FF323232"/>
          <x14:colorNegative rgb="FFD00000"/>
          <x14:colorAxis rgb="FF000000"/>
          <x14:colorMarkers rgb="FFD00000"/>
          <x14:colorFirst rgb="FFD00000"/>
          <x14:colorLast rgb="FFD00000"/>
          <x14:colorHigh rgb="FFD00000"/>
          <x14:colorLow rgb="FFD00000"/>
          <x14:sparklines>
            <x14:sparkline>
              <xm:f>'By State House District'!C26:M26</xm:f>
              <xm:sqref>BY26</xm:sqref>
            </x14:sparkline>
            <x14:sparkline>
              <xm:f>'By State House District'!C27:M27</xm:f>
              <xm:sqref>BY27</xm:sqref>
            </x14:sparkline>
            <x14:sparkline>
              <xm:f>'By State House District'!C28:M28</xm:f>
              <xm:sqref>BY28</xm:sqref>
            </x14:sparkline>
            <x14:sparkline>
              <xm:f>'By State House District'!C29:M29</xm:f>
              <xm:sqref>BY29</xm:sqref>
            </x14:sparkline>
            <x14:sparkline>
              <xm:f>'By State House District'!C30:M30</xm:f>
              <xm:sqref>BY30</xm:sqref>
            </x14:sparkline>
            <x14:sparkline>
              <xm:f>'By State House District'!C31:M31</xm:f>
              <xm:sqref>BY31</xm:sqref>
            </x14:sparkline>
            <x14:sparkline>
              <xm:f>'By State House District'!C32:M32</xm:f>
              <xm:sqref>BY32</xm:sqref>
            </x14:sparkline>
            <x14:sparkline>
              <xm:f>'By State House District'!C33:M33</xm:f>
              <xm:sqref>BY33</xm:sqref>
            </x14:sparkline>
            <x14:sparkline>
              <xm:f>'By State House District'!C34:M34</xm:f>
              <xm:sqref>BY34</xm:sqref>
            </x14:sparkline>
            <x14:sparkline>
              <xm:f>'By State House District'!C35:M35</xm:f>
              <xm:sqref>BY35</xm:sqref>
            </x14:sparkline>
            <x14:sparkline>
              <xm:f>'By State House District'!C36:M36</xm:f>
              <xm:sqref>BY36</xm:sqref>
            </x14:sparkline>
            <x14:sparkline>
              <xm:f>'By State House District'!C37:M37</xm:f>
              <xm:sqref>BY37</xm:sqref>
            </x14:sparkline>
            <x14:sparkline>
              <xm:f>'By State House District'!C38:M38</xm:f>
              <xm:sqref>BY38</xm:sqref>
            </x14:sparkline>
            <x14:sparkline>
              <xm:f>'By State House District'!C39:M39</xm:f>
              <xm:sqref>BY39</xm:sqref>
            </x14:sparkline>
            <x14:sparkline>
              <xm:f>'By State House District'!C40:M40</xm:f>
              <xm:sqref>BY40</xm:sqref>
            </x14:sparkline>
            <x14:sparkline>
              <xm:f>'By State House District'!C41:M41</xm:f>
              <xm:sqref>BY41</xm:sqref>
            </x14:sparkline>
            <x14:sparkline>
              <xm:f>'By State House District'!C42:M42</xm:f>
              <xm:sqref>BY42</xm:sqref>
            </x14:sparkline>
            <x14:sparkline>
              <xm:f>'By State House District'!C43:M43</xm:f>
              <xm:sqref>BY43</xm:sqref>
            </x14:sparkline>
          </x14:sparklines>
        </x14:sparklineGroup>
        <x14:sparklineGroup type="column" displayEmptyCellsAs="gap" displayHidden="1" xr2:uid="{975ED408-B9D9-4168-B5D3-4FE48AAE42D5}">
          <x14:colorSeries theme="6"/>
          <x14:colorNegative theme="7"/>
          <x14:colorAxis rgb="FF000000"/>
          <x14:colorMarkers theme="6" tint="-0.249977111117893"/>
          <x14:colorFirst theme="6" tint="-0.249977111117893"/>
          <x14:colorLast theme="6" tint="-0.249977111117893"/>
          <x14:colorHigh theme="6" tint="-0.249977111117893"/>
          <x14:colorLow theme="6" tint="-0.249977111117893"/>
          <x14:sparklines>
            <x14:sparkline>
              <xm:f>'By State House District'!AC27:AM27</xm:f>
              <xm:sqref>CG27</xm:sqref>
            </x14:sparkline>
            <x14:sparkline>
              <xm:f>'By State House District'!AC28:AM28</xm:f>
              <xm:sqref>CG28</xm:sqref>
            </x14:sparkline>
            <x14:sparkline>
              <xm:f>'By State House District'!AC29:AM29</xm:f>
              <xm:sqref>CG29</xm:sqref>
            </x14:sparkline>
            <x14:sparkline>
              <xm:f>'By State House District'!AC30:AM30</xm:f>
              <xm:sqref>CG30</xm:sqref>
            </x14:sparkline>
            <x14:sparkline>
              <xm:f>'By State House District'!AC31:AM31</xm:f>
              <xm:sqref>CG31</xm:sqref>
            </x14:sparkline>
            <x14:sparkline>
              <xm:f>'By State House District'!AC32:AM32</xm:f>
              <xm:sqref>CG32</xm:sqref>
            </x14:sparkline>
            <x14:sparkline>
              <xm:f>'By State House District'!AC33:AM33</xm:f>
              <xm:sqref>CG33</xm:sqref>
            </x14:sparkline>
            <x14:sparkline>
              <xm:f>'By State House District'!AC34:AM34</xm:f>
              <xm:sqref>CG34</xm:sqref>
            </x14:sparkline>
            <x14:sparkline>
              <xm:f>'By State House District'!AC35:AM35</xm:f>
              <xm:sqref>CG35</xm:sqref>
            </x14:sparkline>
            <x14:sparkline>
              <xm:f>'By State House District'!AC36:AM36</xm:f>
              <xm:sqref>CG36</xm:sqref>
            </x14:sparkline>
            <x14:sparkline>
              <xm:f>'By State House District'!AC37:AM37</xm:f>
              <xm:sqref>CG37</xm:sqref>
            </x14:sparkline>
            <x14:sparkline>
              <xm:f>'By State House District'!AC38:AM38</xm:f>
              <xm:sqref>CG38</xm:sqref>
            </x14:sparkline>
            <x14:sparkline>
              <xm:f>'By State House District'!AC39:AM39</xm:f>
              <xm:sqref>CG39</xm:sqref>
            </x14:sparkline>
            <x14:sparkline>
              <xm:f>'By State House District'!AC40:AM40</xm:f>
              <xm:sqref>CG40</xm:sqref>
            </x14:sparkline>
            <x14:sparkline>
              <xm:f>'By State House District'!AC41:AM41</xm:f>
              <xm:sqref>CG41</xm:sqref>
            </x14:sparkline>
            <x14:sparkline>
              <xm:f>'By State House District'!AC42:AM42</xm:f>
              <xm:sqref>CG42</xm:sqref>
            </x14:sparkline>
            <x14:sparkline>
              <xm:f>'By State House District'!AC43:AM43</xm:f>
              <xm:sqref>CG43</xm:sqref>
            </x14:sparkline>
          </x14:sparklines>
        </x14:sparklineGroup>
        <x14:sparklineGroup type="column" displayEmptyCellsAs="gap" displayHidden="1" xr2:uid="{43988403-5A94-420D-B4AE-E31B60CA78E0}">
          <x14:colorSeries rgb="FF376092"/>
          <x14:colorNegative rgb="FFD00000"/>
          <x14:colorAxis rgb="FF000000"/>
          <x14:colorMarkers rgb="FFD00000"/>
          <x14:colorFirst rgb="FFD00000"/>
          <x14:colorLast rgb="FFD00000"/>
          <x14:colorHigh rgb="FFD00000"/>
          <x14:colorLow rgb="FFD00000"/>
          <x14:sparklines>
            <x14:sparkline>
              <xm:f>'By State House District'!P38:Z38</xm:f>
              <xm:sqref>CC38</xm:sqref>
            </x14:sparkline>
            <x14:sparkline>
              <xm:f>'By State House District'!P39:Z39</xm:f>
              <xm:sqref>CC39</xm:sqref>
            </x14:sparkline>
            <x14:sparkline>
              <xm:f>'By State House District'!P40:Z40</xm:f>
              <xm:sqref>CC40</xm:sqref>
            </x14:sparkline>
            <x14:sparkline>
              <xm:f>'By State House District'!P41:Z41</xm:f>
              <xm:sqref>CC41</xm:sqref>
            </x14:sparkline>
            <x14:sparkline>
              <xm:f>'By State House District'!P42:Z42</xm:f>
              <xm:sqref>CC42</xm:sqref>
            </x14:sparkline>
            <x14:sparkline>
              <xm:f>'By State House District'!P43:Z43</xm:f>
              <xm:sqref>CC43</xm:sqref>
            </x14:sparkline>
          </x14:sparklines>
        </x14:sparklineGroup>
        <x14:sparklineGroup type="column" displayEmptyCellsAs="gap" displayHidden="1" xr2:uid="{390B9D57-868C-4DE7-86BD-5E82D5AC0EC7}">
          <x14:colorSeries theme="8" tint="-0.249977111117893"/>
          <x14:colorNegative theme="9"/>
          <x14:colorAxis rgb="FF000000"/>
          <x14:colorMarkers theme="9" tint="-0.249977111117893"/>
          <x14:colorFirst theme="9" tint="-0.249977111117893"/>
          <x14:colorLast theme="9" tint="-0.249977111117893"/>
          <x14:colorHigh theme="9" tint="-0.249977111117893"/>
          <x14:colorLow theme="9" tint="-0.249977111117893"/>
          <x14:sparklines>
            <x14:sparkline>
              <xm:f>'By State House District'!AP38:AZ38</xm:f>
              <xm:sqref>CO38</xm:sqref>
            </x14:sparkline>
            <x14:sparkline>
              <xm:f>'By State House District'!AP39:AZ39</xm:f>
              <xm:sqref>CO39</xm:sqref>
            </x14:sparkline>
            <x14:sparkline>
              <xm:f>'By State House District'!AP40:AZ40</xm:f>
              <xm:sqref>CO40</xm:sqref>
            </x14:sparkline>
            <x14:sparkline>
              <xm:f>'By State House District'!AP41:AZ41</xm:f>
              <xm:sqref>CO41</xm:sqref>
            </x14:sparkline>
            <x14:sparkline>
              <xm:f>'By State House District'!AP42:AZ42</xm:f>
              <xm:sqref>CO42</xm:sqref>
            </x14:sparkline>
            <x14:sparkline>
              <xm:f>'By State House District'!AP43:AZ43</xm:f>
              <xm:sqref>CO43</xm:sqref>
            </x14:sparkline>
          </x14:sparklines>
        </x14:sparklineGroup>
        <x14:sparklineGroup type="column" displayEmptyCellsAs="gap" displayHidden="1" xr2:uid="{29D542B9-D6BE-4590-9D4C-33ECE86229D0}">
          <x14:colorSeries theme="8" tint="-0.249977111117893"/>
          <x14:colorNegative theme="9"/>
          <x14:colorAxis rgb="FF000000"/>
          <x14:colorMarkers theme="9" tint="-0.249977111117893"/>
          <x14:colorFirst theme="9" tint="-0.249977111117893"/>
          <x14:colorLast theme="9" tint="-0.249977111117893"/>
          <x14:colorHigh theme="9" tint="-0.249977111117893"/>
          <x14:colorLow theme="9" tint="-0.249977111117893"/>
          <x14:sparklines>
            <x14:sparkline>
              <xm:f>'By State House District'!AP28:AZ28</xm:f>
              <xm:sqref>CO28</xm:sqref>
            </x14:sparkline>
            <x14:sparkline>
              <xm:f>'By State House District'!AP29:AZ29</xm:f>
              <xm:sqref>CO29</xm:sqref>
            </x14:sparkline>
            <x14:sparkline>
              <xm:f>'By State House District'!AP30:AZ30</xm:f>
              <xm:sqref>CO30</xm:sqref>
            </x14:sparkline>
            <x14:sparkline>
              <xm:f>'By State House District'!AP31:AZ31</xm:f>
              <xm:sqref>CO31</xm:sqref>
            </x14:sparkline>
            <x14:sparkline>
              <xm:f>'By State House District'!AP32:AZ32</xm:f>
              <xm:sqref>CO32</xm:sqref>
            </x14:sparkline>
            <x14:sparkline>
              <xm:f>'By State House District'!AP33:AZ33</xm:f>
              <xm:sqref>CO33</xm:sqref>
            </x14:sparkline>
            <x14:sparkline>
              <xm:f>'By State House District'!AP34:AZ34</xm:f>
              <xm:sqref>CO34</xm:sqref>
            </x14:sparkline>
            <x14:sparkline>
              <xm:f>'By State House District'!AP35:AZ35</xm:f>
              <xm:sqref>CO35</xm:sqref>
            </x14:sparkline>
            <x14:sparkline>
              <xm:f>'By State House District'!AP36:AZ36</xm:f>
              <xm:sqref>CO36</xm:sqref>
            </x14:sparkline>
            <x14:sparkline>
              <xm:f>'By State House District'!AP37:AZ37</xm:f>
              <xm:sqref>CO37</xm:sqref>
            </x14:sparkline>
          </x14:sparklines>
        </x14:sparklineGroup>
        <x14:sparklineGroup type="column" displayEmptyCellsAs="gap" displayHidden="1" xr2:uid="{9C53F25B-707F-4E74-8DC8-78E93CA14FB6}">
          <x14:colorSeries theme="8" tint="-0.249977111117893"/>
          <x14:colorNegative theme="9"/>
          <x14:colorAxis rgb="FF000000"/>
          <x14:colorMarkers theme="9" tint="-0.249977111117893"/>
          <x14:colorFirst theme="9" tint="-0.249977111117893"/>
          <x14:colorLast theme="9" tint="-0.249977111117893"/>
          <x14:colorHigh theme="9" tint="-0.249977111117893"/>
          <x14:colorLow theme="9" tint="-0.249977111117893"/>
          <x14:sparklines>
            <x14:sparkline>
              <xm:f>'By State House District'!AP27:AZ27</xm:f>
              <xm:sqref>CO27</xm:sqref>
            </x14:sparkline>
          </x14:sparklines>
        </x14:sparklineGroup>
        <x14:sparklineGroup type="column" displayEmptyCellsAs="gap" displayHidden="1" xr2:uid="{B3C3DC94-B01E-42DF-9949-EF7C39995D34}">
          <x14:colorSeries rgb="FF376092"/>
          <x14:colorNegative rgb="FFD00000"/>
          <x14:colorAxis rgb="FF000000"/>
          <x14:colorMarkers rgb="FFD00000"/>
          <x14:colorFirst rgb="FFD00000"/>
          <x14:colorLast rgb="FFD00000"/>
          <x14:colorHigh rgb="FFD00000"/>
          <x14:colorLow rgb="FFD00000"/>
          <x14:sparklines>
            <x14:sparkline>
              <xm:f>'By State House District'!P28:Z28</xm:f>
              <xm:sqref>CC28</xm:sqref>
            </x14:sparkline>
            <x14:sparkline>
              <xm:f>'By State House District'!P29:Z29</xm:f>
              <xm:sqref>CC29</xm:sqref>
            </x14:sparkline>
            <x14:sparkline>
              <xm:f>'By State House District'!P30:Z30</xm:f>
              <xm:sqref>CC30</xm:sqref>
            </x14:sparkline>
            <x14:sparkline>
              <xm:f>'By State House District'!P31:Z31</xm:f>
              <xm:sqref>CC31</xm:sqref>
            </x14:sparkline>
            <x14:sparkline>
              <xm:f>'By State House District'!P32:Z32</xm:f>
              <xm:sqref>CC32</xm:sqref>
            </x14:sparkline>
            <x14:sparkline>
              <xm:f>'By State House District'!P33:Z33</xm:f>
              <xm:sqref>CC33</xm:sqref>
            </x14:sparkline>
            <x14:sparkline>
              <xm:f>'By State House District'!P34:Z34</xm:f>
              <xm:sqref>CC34</xm:sqref>
            </x14:sparkline>
            <x14:sparkline>
              <xm:f>'By State House District'!P35:Z35</xm:f>
              <xm:sqref>CC35</xm:sqref>
            </x14:sparkline>
            <x14:sparkline>
              <xm:f>'By State House District'!P36:Z36</xm:f>
              <xm:sqref>CC36</xm:sqref>
            </x14:sparkline>
            <x14:sparkline>
              <xm:f>'By State House District'!P37:Z37</xm:f>
              <xm:sqref>CC37</xm:sqref>
            </x14:sparkline>
          </x14:sparklines>
        </x14:sparklineGroup>
        <x14:sparklineGroup type="column" displayEmptyCellsAs="gap" displayHidden="1" xr2:uid="{10593444-73FA-4E1B-A3E2-E2A762CBD3C7}">
          <x14:colorSeries rgb="FF376092"/>
          <x14:colorNegative rgb="FFD00000"/>
          <x14:colorAxis rgb="FF000000"/>
          <x14:colorMarkers rgb="FFD00000"/>
          <x14:colorFirst rgb="FFD00000"/>
          <x14:colorLast rgb="FFD00000"/>
          <x14:colorHigh rgb="FFD00000"/>
          <x14:colorLow rgb="FFD00000"/>
          <x14:sparklines>
            <x14:sparkline>
              <xm:f>'By State House District'!P27:Z27</xm:f>
              <xm:sqref>CC27</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42CFF-4CB2-4B01-B792-7FB197115339}">
  <sheetPr>
    <tabColor rgb="FFC00000"/>
  </sheetPr>
  <dimension ref="B1:AJ1002"/>
  <sheetViews>
    <sheetView topLeftCell="A67" zoomScaleNormal="100" workbookViewId="0">
      <selection activeCell="N3" sqref="N3:N83"/>
    </sheetView>
  </sheetViews>
  <sheetFormatPr defaultColWidth="8.81640625" defaultRowHeight="13" x14ac:dyDescent="0.3"/>
  <cols>
    <col min="1" max="1" width="8.81640625" style="12"/>
    <col min="2" max="2" width="23.26953125" style="12" bestFit="1" customWidth="1"/>
    <col min="3" max="3" width="5.453125" style="12" bestFit="1" customWidth="1"/>
    <col min="4" max="4" width="8.81640625" style="12"/>
    <col min="5" max="5" width="23.26953125" style="12" bestFit="1" customWidth="1"/>
    <col min="6" max="8" width="8.81640625" style="12"/>
    <col min="9" max="9" width="5.453125" style="12" bestFit="1" customWidth="1"/>
    <col min="10" max="10" width="8.81640625" style="12"/>
    <col min="11" max="11" width="14.81640625" style="12" bestFit="1" customWidth="1"/>
    <col min="12" max="13" width="8.81640625" style="12"/>
    <col min="14" max="14" width="14.26953125" style="12" bestFit="1" customWidth="1"/>
    <col min="15" max="15" width="5.453125" style="12" bestFit="1" customWidth="1"/>
    <col min="16" max="20" width="8.81640625" style="12"/>
    <col min="21" max="21" width="5.453125" style="12" bestFit="1" customWidth="1"/>
    <col min="22" max="31" width="8.81640625" style="12"/>
    <col min="32" max="32" width="18.26953125" style="12" bestFit="1" customWidth="1"/>
    <col min="33" max="34" width="8.81640625" style="12"/>
    <col min="35" max="35" width="18.26953125" style="12" bestFit="1" customWidth="1"/>
    <col min="36" max="16384" width="8.81640625" style="12"/>
  </cols>
  <sheetData>
    <row r="1" spans="2:36" x14ac:dyDescent="0.3">
      <c r="B1" s="265" t="s">
        <v>878</v>
      </c>
      <c r="C1" s="265"/>
      <c r="D1" s="265"/>
      <c r="E1" s="265"/>
      <c r="F1" s="265"/>
      <c r="T1" s="263" t="s">
        <v>879</v>
      </c>
      <c r="U1" s="263"/>
      <c r="V1" s="263"/>
      <c r="W1" s="263"/>
      <c r="X1" s="263"/>
      <c r="Z1" s="264" t="s">
        <v>880</v>
      </c>
      <c r="AA1" s="264"/>
      <c r="AB1" s="264"/>
      <c r="AC1" s="264"/>
      <c r="AD1" s="264"/>
      <c r="AF1" s="266" t="s">
        <v>881</v>
      </c>
      <c r="AG1" s="266"/>
      <c r="AH1" s="266"/>
      <c r="AI1" s="266"/>
      <c r="AJ1" s="266"/>
    </row>
    <row r="2" spans="2:36" x14ac:dyDescent="0.3">
      <c r="B2" s="12" t="s">
        <v>722</v>
      </c>
      <c r="C2" s="12">
        <v>1</v>
      </c>
      <c r="E2" s="12" t="str" cm="1">
        <f t="array" ref="E2:F1001">_xlfn.SORTBY($B$2:$C$1001,$B$2:$B$1001,1)</f>
        <v>AdequacyGapLeft</v>
      </c>
      <c r="F2" s="12">
        <v>23</v>
      </c>
      <c r="H2" s="12" t="s">
        <v>882</v>
      </c>
      <c r="I2" s="12">
        <v>1</v>
      </c>
      <c r="K2" s="12" t="str" cm="1">
        <f t="array" ref="K2:L1001">_xlfn.SORTBY($H$2:$I$1001,$H$2:$H$1001,1)</f>
        <v>AUN1</v>
      </c>
      <c r="L2" s="12">
        <v>2</v>
      </c>
      <c r="N2" s="12" t="s">
        <v>883</v>
      </c>
      <c r="O2" s="12">
        <v>1</v>
      </c>
      <c r="Q2" s="12" t="str" cm="1">
        <f t="array" ref="Q2:R1001">_xlfn.SORTBY(N2:O1001,N2:N1001,1)</f>
        <v>AUN1</v>
      </c>
      <c r="R2" s="12">
        <v>2</v>
      </c>
      <c r="T2" s="12" t="s">
        <v>884</v>
      </c>
      <c r="U2" s="12">
        <v>1</v>
      </c>
      <c r="W2" s="12" t="str" cm="1">
        <f t="array" ref="W2:X1001">_xlfn.SORTBY(T2:U1001,T2:T1001,1)</f>
        <v>1 AUN</v>
      </c>
      <c r="X2" s="12">
        <v>3</v>
      </c>
      <c r="Z2" s="12" t="s">
        <v>885</v>
      </c>
      <c r="AA2" s="12">
        <v>1</v>
      </c>
      <c r="AC2" s="12" t="str" cm="1">
        <f t="array" ref="AC2:AD1001">_xlfn.SORTBY(Z2:AA1001,Z2:Z1001,1)</f>
        <v>1 AUN</v>
      </c>
      <c r="AD2" s="12">
        <v>3</v>
      </c>
      <c r="AF2" s="12" t="s">
        <v>886</v>
      </c>
      <c r="AG2" s="12">
        <v>1</v>
      </c>
      <c r="AI2" s="12" t="str" cm="1">
        <f t="array" ref="AI2:AJ1001">_xlfn.SORTBY(AF2:AG1001,AF2:AF1001,1)</f>
        <v>AUN</v>
      </c>
      <c r="AJ2" s="12">
        <v>3</v>
      </c>
    </row>
    <row r="3" spans="2:36" x14ac:dyDescent="0.3">
      <c r="B3" s="12" t="s">
        <v>700</v>
      </c>
      <c r="C3" s="12">
        <v>2</v>
      </c>
      <c r="E3" s="12" t="str">
        <v>AdqPaymentsTotal_25toP27</v>
      </c>
      <c r="F3" s="12">
        <v>22</v>
      </c>
      <c r="H3" s="12" t="s">
        <v>728</v>
      </c>
      <c r="I3" s="12">
        <v>2</v>
      </c>
      <c r="K3" s="12" t="str">
        <v>AUN10</v>
      </c>
      <c r="L3" s="12">
        <v>11</v>
      </c>
      <c r="N3" s="12" t="s">
        <v>728</v>
      </c>
      <c r="O3" s="12">
        <v>2</v>
      </c>
      <c r="Q3" s="12" t="str">
        <v>AUN10</v>
      </c>
      <c r="R3" s="12">
        <v>11</v>
      </c>
      <c r="T3" s="12" t="s">
        <v>887</v>
      </c>
      <c r="U3" s="12">
        <v>2</v>
      </c>
      <c r="W3" s="12" t="str">
        <v>10 AUN</v>
      </c>
      <c r="X3" s="12">
        <v>12</v>
      </c>
      <c r="Z3" s="12" t="s">
        <v>887</v>
      </c>
      <c r="AA3" s="12">
        <v>2</v>
      </c>
      <c r="AC3" s="12" t="str">
        <v>10 AUN</v>
      </c>
      <c r="AD3" s="12">
        <v>12</v>
      </c>
      <c r="AF3" s="12" t="s">
        <v>888</v>
      </c>
      <c r="AG3" s="12">
        <v>2</v>
      </c>
      <c r="AI3" s="12" t="str">
        <v>AUN_ID</v>
      </c>
      <c r="AJ3" s="12">
        <v>4</v>
      </c>
    </row>
    <row r="4" spans="2:36" x14ac:dyDescent="0.3">
      <c r="B4" s="12" t="s">
        <v>25</v>
      </c>
      <c r="C4" s="12">
        <v>3</v>
      </c>
      <c r="E4" s="12" t="str">
        <v>AdqShare</v>
      </c>
      <c r="F4" s="12">
        <v>30</v>
      </c>
      <c r="H4" s="12" t="s">
        <v>729</v>
      </c>
      <c r="I4" s="12">
        <v>3</v>
      </c>
      <c r="K4" s="12" t="str">
        <v>AUN11</v>
      </c>
      <c r="L4" s="12">
        <v>12</v>
      </c>
      <c r="N4" s="12" t="s">
        <v>729</v>
      </c>
      <c r="O4" s="12">
        <v>3</v>
      </c>
      <c r="Q4" s="12" t="str">
        <v>AUN11</v>
      </c>
      <c r="R4" s="12">
        <v>12</v>
      </c>
      <c r="T4" s="12" t="s">
        <v>843</v>
      </c>
      <c r="U4" s="12">
        <v>3</v>
      </c>
      <c r="W4" s="12" t="str">
        <v>11 AUN</v>
      </c>
      <c r="X4" s="12">
        <v>13</v>
      </c>
      <c r="Z4" s="12" t="s">
        <v>843</v>
      </c>
      <c r="AA4" s="12">
        <v>3</v>
      </c>
      <c r="AC4" s="12" t="str">
        <v>11 AUN</v>
      </c>
      <c r="AD4" s="12">
        <v>13</v>
      </c>
      <c r="AF4" s="12" t="s">
        <v>722</v>
      </c>
      <c r="AG4" s="12">
        <v>3</v>
      </c>
      <c r="AI4" s="12" t="str">
        <v>BEF_A</v>
      </c>
      <c r="AJ4" s="12">
        <v>12</v>
      </c>
    </row>
    <row r="5" spans="2:36" x14ac:dyDescent="0.3">
      <c r="B5" s="12" t="s">
        <v>883</v>
      </c>
      <c r="C5" s="12">
        <v>4</v>
      </c>
      <c r="E5" s="12" t="str">
        <v>AUN</v>
      </c>
      <c r="F5" s="12">
        <v>1</v>
      </c>
      <c r="H5" s="12" t="s">
        <v>730</v>
      </c>
      <c r="I5" s="12">
        <v>4</v>
      </c>
      <c r="K5" s="12" t="str">
        <v>AUN12</v>
      </c>
      <c r="L5" s="12">
        <v>13</v>
      </c>
      <c r="N5" s="12" t="s">
        <v>730</v>
      </c>
      <c r="O5" s="12">
        <v>4</v>
      </c>
      <c r="Q5" s="12" t="str">
        <v>AUN12</v>
      </c>
      <c r="R5" s="12">
        <v>13</v>
      </c>
      <c r="T5" s="12" t="s">
        <v>844</v>
      </c>
      <c r="U5" s="12">
        <v>4</v>
      </c>
      <c r="W5" s="12" t="str">
        <v>12 AUN</v>
      </c>
      <c r="X5" s="12">
        <v>14</v>
      </c>
      <c r="Z5" s="12" t="s">
        <v>844</v>
      </c>
      <c r="AA5" s="12">
        <v>4</v>
      </c>
      <c r="AC5" s="12" t="str">
        <v>12 AUN</v>
      </c>
      <c r="AD5" s="12">
        <v>14</v>
      </c>
      <c r="AF5" s="12" t="s">
        <v>718</v>
      </c>
      <c r="AG5" s="12">
        <v>4</v>
      </c>
      <c r="AI5" s="12" t="str">
        <v>C_BEF_A</v>
      </c>
      <c r="AJ5" s="12">
        <v>13</v>
      </c>
    </row>
    <row r="6" spans="2:36" x14ac:dyDescent="0.3">
      <c r="B6" s="12" t="s">
        <v>882</v>
      </c>
      <c r="C6" s="12">
        <v>5</v>
      </c>
      <c r="E6" s="12" t="str">
        <v>Chg_BEF_26to27</v>
      </c>
      <c r="F6" s="12">
        <v>9</v>
      </c>
      <c r="H6" s="12" t="s">
        <v>731</v>
      </c>
      <c r="I6" s="12">
        <v>5</v>
      </c>
      <c r="K6" s="12" t="str">
        <v>AUN2</v>
      </c>
      <c r="L6" s="12">
        <v>3</v>
      </c>
      <c r="N6" s="12" t="s">
        <v>731</v>
      </c>
      <c r="O6" s="12">
        <v>5</v>
      </c>
      <c r="Q6" s="12" t="str">
        <v>AUN13</v>
      </c>
      <c r="R6" s="12">
        <v>14</v>
      </c>
      <c r="T6" s="12" t="s">
        <v>845</v>
      </c>
      <c r="U6" s="12">
        <v>5</v>
      </c>
      <c r="W6" s="12" t="str">
        <v>13 AUN</v>
      </c>
      <c r="X6" s="12">
        <v>15</v>
      </c>
      <c r="Z6" s="12" t="s">
        <v>845</v>
      </c>
      <c r="AA6" s="12">
        <v>5</v>
      </c>
      <c r="AC6" s="12" t="str">
        <v>13 AUN</v>
      </c>
      <c r="AD6" s="12">
        <v>15</v>
      </c>
      <c r="AF6" s="12" t="s">
        <v>889</v>
      </c>
      <c r="AG6" s="12">
        <v>5</v>
      </c>
      <c r="AI6" s="12" t="str">
        <v>C_v_10_7220_0_A</v>
      </c>
      <c r="AJ6" s="12">
        <v>18</v>
      </c>
    </row>
    <row r="7" spans="2:36" x14ac:dyDescent="0.3">
      <c r="B7" s="12" t="s">
        <v>890</v>
      </c>
      <c r="C7" s="12">
        <v>6</v>
      </c>
      <c r="E7" s="12" t="str">
        <v>Chg_CTC</v>
      </c>
      <c r="F7" s="12">
        <v>20</v>
      </c>
      <c r="H7" s="12" t="s">
        <v>732</v>
      </c>
      <c r="I7" s="12">
        <v>6</v>
      </c>
      <c r="K7" s="12" t="str">
        <v>AUN3</v>
      </c>
      <c r="L7" s="12">
        <v>4</v>
      </c>
      <c r="N7" s="12" t="s">
        <v>732</v>
      </c>
      <c r="O7" s="12">
        <v>6</v>
      </c>
      <c r="Q7" s="12" t="str">
        <v>AUN14</v>
      </c>
      <c r="R7" s="12">
        <v>15</v>
      </c>
      <c r="T7" s="12" t="s">
        <v>846</v>
      </c>
      <c r="U7" s="12">
        <v>6</v>
      </c>
      <c r="W7" s="12" t="str">
        <v>14 AUN</v>
      </c>
      <c r="X7" s="12">
        <v>16</v>
      </c>
      <c r="Z7" s="12" t="s">
        <v>846</v>
      </c>
      <c r="AA7" s="12">
        <v>6</v>
      </c>
      <c r="AC7" s="12" t="str">
        <v>14 AUN</v>
      </c>
      <c r="AD7" s="12">
        <v>16</v>
      </c>
      <c r="AF7" s="12" t="s">
        <v>883</v>
      </c>
      <c r="AG7" s="12">
        <v>6</v>
      </c>
      <c r="AI7" s="12" t="str">
        <v>C_v_10_7271_0_A</v>
      </c>
      <c r="AJ7" s="12">
        <v>15</v>
      </c>
    </row>
    <row r="8" spans="2:36" x14ac:dyDescent="0.3">
      <c r="B8" s="12" t="s">
        <v>891</v>
      </c>
      <c r="C8" s="12">
        <v>7</v>
      </c>
      <c r="E8" s="12" t="str">
        <v>Chg_RTLBG_26to27</v>
      </c>
      <c r="F8" s="12">
        <v>12</v>
      </c>
      <c r="H8" s="12" t="s">
        <v>733</v>
      </c>
      <c r="I8" s="12">
        <v>7</v>
      </c>
      <c r="K8" s="12" t="str">
        <v>AUN4</v>
      </c>
      <c r="L8" s="12">
        <v>5</v>
      </c>
      <c r="N8" s="12" t="s">
        <v>733</v>
      </c>
      <c r="O8" s="12">
        <v>7</v>
      </c>
      <c r="Q8" s="12" t="str">
        <v>AUN15</v>
      </c>
      <c r="R8" s="12">
        <v>16</v>
      </c>
      <c r="T8" s="12" t="s">
        <v>847</v>
      </c>
      <c r="U8" s="12">
        <v>7</v>
      </c>
      <c r="W8" s="12" t="str">
        <v>15 AUN</v>
      </c>
      <c r="X8" s="12">
        <v>17</v>
      </c>
      <c r="Z8" s="12" t="s">
        <v>847</v>
      </c>
      <c r="AA8" s="12">
        <v>7</v>
      </c>
      <c r="AC8" s="12" t="str">
        <v>15 AUN</v>
      </c>
      <c r="AD8" s="12">
        <v>17</v>
      </c>
      <c r="AF8" s="12" t="s">
        <v>892</v>
      </c>
      <c r="AG8" s="12">
        <v>7</v>
      </c>
      <c r="AI8" s="12" t="str">
        <v>C_v_10_7505_0_A</v>
      </c>
      <c r="AJ8" s="12">
        <v>17</v>
      </c>
    </row>
    <row r="9" spans="2:36" x14ac:dyDescent="0.3">
      <c r="B9" s="12" t="s">
        <v>703</v>
      </c>
      <c r="C9" s="12">
        <v>8</v>
      </c>
      <c r="E9" s="12" t="str">
        <v>Chg_SEF_26to27</v>
      </c>
      <c r="F9" s="12">
        <v>16</v>
      </c>
      <c r="H9" s="12" t="s">
        <v>734</v>
      </c>
      <c r="I9" s="12">
        <v>8</v>
      </c>
      <c r="K9" s="12" t="str">
        <v>AUN5</v>
      </c>
      <c r="L9" s="12">
        <v>6</v>
      </c>
      <c r="N9" s="12" t="s">
        <v>734</v>
      </c>
      <c r="O9" s="12">
        <v>8</v>
      </c>
      <c r="Q9" s="12" t="str">
        <v>AUN16</v>
      </c>
      <c r="R9" s="12">
        <v>17</v>
      </c>
      <c r="T9" s="12" t="s">
        <v>848</v>
      </c>
      <c r="U9" s="12">
        <v>8</v>
      </c>
      <c r="W9" s="12" t="str">
        <v>16 AUN</v>
      </c>
      <c r="X9" s="12">
        <v>18</v>
      </c>
      <c r="Z9" s="12" t="s">
        <v>848</v>
      </c>
      <c r="AA9" s="12">
        <v>8</v>
      </c>
      <c r="AC9" s="12" t="str">
        <v>16 AUN</v>
      </c>
      <c r="AD9" s="12">
        <v>18</v>
      </c>
      <c r="AF9" s="12" t="s">
        <v>893</v>
      </c>
      <c r="AG9" s="12">
        <v>8</v>
      </c>
      <c r="AI9" s="12" t="str">
        <v>Chg_Sel_StSub</v>
      </c>
      <c r="AJ9" s="12">
        <v>22</v>
      </c>
    </row>
    <row r="10" spans="2:36" x14ac:dyDescent="0.3">
      <c r="B10" s="12" t="s">
        <v>692</v>
      </c>
      <c r="C10" s="12">
        <v>9</v>
      </c>
      <c r="E10" s="12" t="str">
        <v>Chg_Sel_StSub</v>
      </c>
      <c r="F10" s="12">
        <v>26</v>
      </c>
      <c r="H10" s="12" t="s">
        <v>735</v>
      </c>
      <c r="I10" s="12">
        <v>9</v>
      </c>
      <c r="K10" s="12" t="str">
        <v>AUN6</v>
      </c>
      <c r="L10" s="12">
        <v>7</v>
      </c>
      <c r="N10" s="12" t="s">
        <v>735</v>
      </c>
      <c r="O10" s="12">
        <v>9</v>
      </c>
      <c r="Q10" s="12" t="str">
        <v>AUN17</v>
      </c>
      <c r="R10" s="12">
        <v>18</v>
      </c>
      <c r="T10" s="12" t="s">
        <v>849</v>
      </c>
      <c r="U10" s="12">
        <v>9</v>
      </c>
      <c r="W10" s="12" t="str">
        <v>17 AUN</v>
      </c>
      <c r="X10" s="12">
        <v>19</v>
      </c>
      <c r="Z10" s="12" t="s">
        <v>849</v>
      </c>
      <c r="AA10" s="12">
        <v>9</v>
      </c>
      <c r="AC10" s="12" t="str">
        <v>17 AUN</v>
      </c>
      <c r="AD10" s="12">
        <v>19</v>
      </c>
      <c r="AF10" s="12" t="s">
        <v>894</v>
      </c>
      <c r="AG10" s="12">
        <v>9</v>
      </c>
      <c r="AI10" s="12" t="str">
        <v>COUNTYNAME</v>
      </c>
      <c r="AJ10" s="12">
        <v>7</v>
      </c>
    </row>
    <row r="11" spans="2:36" x14ac:dyDescent="0.3">
      <c r="B11" s="12" t="s">
        <v>704</v>
      </c>
      <c r="C11" s="12">
        <v>10</v>
      </c>
      <c r="E11" s="12" t="str">
        <v>CLUSTERNBR</v>
      </c>
      <c r="F11" s="12">
        <v>5</v>
      </c>
      <c r="H11" s="12" t="s">
        <v>736</v>
      </c>
      <c r="I11" s="12">
        <v>10</v>
      </c>
      <c r="K11" s="12" t="str">
        <v>AUN7</v>
      </c>
      <c r="L11" s="12">
        <v>8</v>
      </c>
      <c r="N11" s="12" t="s">
        <v>736</v>
      </c>
      <c r="O11" s="12">
        <v>10</v>
      </c>
      <c r="Q11" s="12" t="str">
        <v>AUN18</v>
      </c>
      <c r="R11" s="12">
        <v>19</v>
      </c>
      <c r="T11" s="12" t="s">
        <v>850</v>
      </c>
      <c r="U11" s="12">
        <v>10</v>
      </c>
      <c r="W11" s="12" t="str">
        <v>2 AUN</v>
      </c>
      <c r="X11" s="12">
        <v>4</v>
      </c>
      <c r="Z11" s="12" t="s">
        <v>850</v>
      </c>
      <c r="AA11" s="12">
        <v>10</v>
      </c>
      <c r="AC11" s="12" t="str">
        <v>18 AUN</v>
      </c>
      <c r="AD11" s="12">
        <v>20</v>
      </c>
      <c r="AF11" s="12" t="s">
        <v>895</v>
      </c>
      <c r="AG11" s="12">
        <v>10</v>
      </c>
      <c r="AI11" s="12" t="str">
        <v>id</v>
      </c>
      <c r="AJ11" s="12">
        <v>1</v>
      </c>
    </row>
    <row r="12" spans="2:36" x14ac:dyDescent="0.3">
      <c r="B12" s="12" t="s">
        <v>705</v>
      </c>
      <c r="C12" s="12">
        <v>11</v>
      </c>
      <c r="E12" s="12" t="str">
        <v>County</v>
      </c>
      <c r="F12" s="12">
        <v>3</v>
      </c>
      <c r="H12" s="12" t="s">
        <v>737</v>
      </c>
      <c r="I12" s="12">
        <v>11</v>
      </c>
      <c r="K12" s="12" t="str">
        <v>AUN8</v>
      </c>
      <c r="L12" s="12">
        <v>9</v>
      </c>
      <c r="N12" s="12" t="s">
        <v>737</v>
      </c>
      <c r="O12" s="12">
        <v>11</v>
      </c>
      <c r="Q12" s="12" t="str">
        <v>AUN19</v>
      </c>
      <c r="R12" s="12">
        <v>20</v>
      </c>
      <c r="T12" s="12" t="s">
        <v>851</v>
      </c>
      <c r="U12" s="12">
        <v>11</v>
      </c>
      <c r="W12" s="12" t="str">
        <v>3 AUN</v>
      </c>
      <c r="X12" s="12">
        <v>5</v>
      </c>
      <c r="Z12" s="12" t="s">
        <v>851</v>
      </c>
      <c r="AA12" s="12">
        <v>11</v>
      </c>
      <c r="AC12" s="12" t="str">
        <v>19 AUN</v>
      </c>
      <c r="AD12" s="12">
        <v>21</v>
      </c>
      <c r="AF12" s="12" t="s">
        <v>896</v>
      </c>
      <c r="AG12" s="12">
        <v>11</v>
      </c>
      <c r="AI12" s="12" t="str">
        <v>LEANAME</v>
      </c>
      <c r="AJ12" s="12">
        <v>5</v>
      </c>
    </row>
    <row r="13" spans="2:36" x14ac:dyDescent="0.3">
      <c r="B13" s="12" t="s">
        <v>694</v>
      </c>
      <c r="C13" s="12">
        <v>12</v>
      </c>
      <c r="E13" s="12" t="str">
        <v>LEAType</v>
      </c>
      <c r="F13" s="12">
        <v>6</v>
      </c>
      <c r="H13" s="12" t="s">
        <v>738</v>
      </c>
      <c r="I13" s="12">
        <v>12</v>
      </c>
      <c r="K13" s="12" t="str">
        <v>AUN9</v>
      </c>
      <c r="L13" s="12">
        <v>10</v>
      </c>
      <c r="N13" s="12" t="s">
        <v>738</v>
      </c>
      <c r="O13" s="12">
        <v>12</v>
      </c>
      <c r="Q13" s="12" t="str">
        <v>AUN2</v>
      </c>
      <c r="R13" s="12">
        <v>3</v>
      </c>
      <c r="T13" s="12" t="s">
        <v>852</v>
      </c>
      <c r="U13" s="12">
        <v>12</v>
      </c>
      <c r="W13" s="12" t="str">
        <v>4 AUN</v>
      </c>
      <c r="X13" s="12">
        <v>6</v>
      </c>
      <c r="Z13" s="12" t="s">
        <v>852</v>
      </c>
      <c r="AA13" s="12">
        <v>12</v>
      </c>
      <c r="AC13" s="12" t="str">
        <v>2 AUN</v>
      </c>
      <c r="AD13" s="12">
        <v>4</v>
      </c>
      <c r="AF13" s="12" t="s">
        <v>897</v>
      </c>
      <c r="AG13" s="12">
        <v>12</v>
      </c>
      <c r="AI13" s="12" t="str">
        <v>LEAType_Price</v>
      </c>
      <c r="AJ13" s="12">
        <v>20</v>
      </c>
    </row>
    <row r="14" spans="2:36" x14ac:dyDescent="0.3">
      <c r="B14" s="12" t="s">
        <v>706</v>
      </c>
      <c r="C14" s="12">
        <v>13</v>
      </c>
      <c r="E14" s="12" t="str">
        <v>LEAType_Txt</v>
      </c>
      <c r="F14" s="12">
        <v>7</v>
      </c>
      <c r="H14" s="12" t="s">
        <v>739</v>
      </c>
      <c r="I14" s="12">
        <v>13</v>
      </c>
      <c r="K14" s="12" t="str">
        <v>BUCount</v>
      </c>
      <c r="L14" s="12">
        <v>14</v>
      </c>
      <c r="N14" s="12" t="s">
        <v>739</v>
      </c>
      <c r="O14" s="12">
        <v>13</v>
      </c>
      <c r="Q14" s="12" t="str">
        <v>AUN20</v>
      </c>
      <c r="R14" s="12">
        <v>21</v>
      </c>
      <c r="T14" s="12" t="s">
        <v>853</v>
      </c>
      <c r="U14" s="12">
        <v>13</v>
      </c>
      <c r="W14" s="12" t="str">
        <v>5 AUN</v>
      </c>
      <c r="X14" s="12">
        <v>7</v>
      </c>
      <c r="Z14" s="12" t="s">
        <v>853</v>
      </c>
      <c r="AA14" s="12">
        <v>13</v>
      </c>
      <c r="AC14" s="12" t="str">
        <v>20 AUN</v>
      </c>
      <c r="AD14" s="12">
        <v>22</v>
      </c>
      <c r="AF14" s="12" t="s">
        <v>691</v>
      </c>
      <c r="AG14" s="12">
        <v>13</v>
      </c>
      <c r="AI14" s="12" t="str">
        <v>PC_BEF_A</v>
      </c>
      <c r="AJ14" s="12">
        <v>14</v>
      </c>
    </row>
    <row r="15" spans="2:36" x14ac:dyDescent="0.3">
      <c r="B15" s="12" t="s">
        <v>810</v>
      </c>
      <c r="C15" s="12">
        <v>14</v>
      </c>
      <c r="E15" s="12" t="str">
        <v>MinAdq</v>
      </c>
      <c r="F15" s="12">
        <v>24</v>
      </c>
      <c r="H15" s="12" t="s">
        <v>699</v>
      </c>
      <c r="I15" s="12">
        <v>14</v>
      </c>
      <c r="K15" s="12" t="str">
        <v>CLUSTERNBR</v>
      </c>
      <c r="L15" s="12">
        <v>1</v>
      </c>
      <c r="N15" s="12" t="s">
        <v>740</v>
      </c>
      <c r="O15" s="12">
        <v>14</v>
      </c>
      <c r="Q15" s="12" t="str">
        <v>AUN21</v>
      </c>
      <c r="R15" s="12">
        <v>22</v>
      </c>
      <c r="T15" s="12" t="s">
        <v>854</v>
      </c>
      <c r="U15" s="12">
        <v>14</v>
      </c>
      <c r="W15" s="12" t="str">
        <v>6 AUN</v>
      </c>
      <c r="X15" s="12">
        <v>8</v>
      </c>
      <c r="Z15" s="12" t="s">
        <v>854</v>
      </c>
      <c r="AA15" s="12">
        <v>14</v>
      </c>
      <c r="AC15" s="12" t="str">
        <v>21 AUN</v>
      </c>
      <c r="AD15" s="12">
        <v>23</v>
      </c>
      <c r="AF15" s="12" t="s">
        <v>898</v>
      </c>
      <c r="AG15" s="12">
        <v>14</v>
      </c>
      <c r="AI15" s="12" t="str">
        <v>PC_v_10_7271_0_A</v>
      </c>
      <c r="AJ15" s="12">
        <v>16</v>
      </c>
    </row>
    <row r="16" spans="2:36" x14ac:dyDescent="0.3">
      <c r="B16" s="12" t="s">
        <v>711</v>
      </c>
      <c r="C16" s="12">
        <v>15</v>
      </c>
      <c r="E16" s="12" t="str">
        <v>MinAdqShare</v>
      </c>
      <c r="F16" s="12">
        <v>29</v>
      </c>
      <c r="I16" s="12">
        <v>15</v>
      </c>
      <c r="K16" s="12">
        <v>0</v>
      </c>
      <c r="L16" s="12">
        <v>15</v>
      </c>
      <c r="N16" s="12" t="s">
        <v>741</v>
      </c>
      <c r="O16" s="12">
        <v>15</v>
      </c>
      <c r="Q16" s="12" t="str">
        <v>AUN22</v>
      </c>
      <c r="R16" s="12">
        <v>23</v>
      </c>
      <c r="T16" s="12" t="s">
        <v>855</v>
      </c>
      <c r="U16" s="12">
        <v>15</v>
      </c>
      <c r="W16" s="12" t="str">
        <v>7 AUN</v>
      </c>
      <c r="X16" s="12">
        <v>9</v>
      </c>
      <c r="Z16" s="12" t="s">
        <v>855</v>
      </c>
      <c r="AA16" s="12">
        <v>15</v>
      </c>
      <c r="AC16" s="12" t="str">
        <v>22 AUN</v>
      </c>
      <c r="AD16" s="12">
        <v>24</v>
      </c>
      <c r="AF16" s="12" t="s">
        <v>695</v>
      </c>
      <c r="AG16" s="12">
        <v>15</v>
      </c>
      <c r="AI16" s="12" t="str">
        <v>PctChg_Sel_StSub</v>
      </c>
      <c r="AJ16" s="12">
        <v>23</v>
      </c>
    </row>
    <row r="17" spans="2:36" x14ac:dyDescent="0.3">
      <c r="B17" s="12" t="s">
        <v>696</v>
      </c>
      <c r="C17" s="12">
        <v>16</v>
      </c>
      <c r="E17" s="12" t="str">
        <v>P_BEF_27</v>
      </c>
      <c r="F17" s="12">
        <v>8</v>
      </c>
      <c r="I17" s="12">
        <v>16</v>
      </c>
      <c r="K17" s="12">
        <v>0</v>
      </c>
      <c r="L17" s="12">
        <v>16</v>
      </c>
      <c r="N17" s="12" t="s">
        <v>742</v>
      </c>
      <c r="O17" s="12">
        <v>16</v>
      </c>
      <c r="Q17" s="12" t="str">
        <v>AUN23</v>
      </c>
      <c r="R17" s="12">
        <v>24</v>
      </c>
      <c r="T17" s="12" t="s">
        <v>856</v>
      </c>
      <c r="U17" s="12">
        <v>16</v>
      </c>
      <c r="W17" s="12" t="str">
        <v>8 AUN</v>
      </c>
      <c r="X17" s="12">
        <v>10</v>
      </c>
      <c r="Z17" s="12" t="s">
        <v>856</v>
      </c>
      <c r="AA17" s="12">
        <v>16</v>
      </c>
      <c r="AC17" s="12" t="str">
        <v>23 AUN</v>
      </c>
      <c r="AD17" s="12">
        <v>25</v>
      </c>
      <c r="AF17" s="12" t="s">
        <v>899</v>
      </c>
      <c r="AG17" s="12">
        <v>16</v>
      </c>
      <c r="AI17" s="12" t="str">
        <v>REGIONNAME</v>
      </c>
      <c r="AJ17" s="12">
        <v>6</v>
      </c>
    </row>
    <row r="18" spans="2:36" x14ac:dyDescent="0.3">
      <c r="B18" s="12" t="s">
        <v>712</v>
      </c>
      <c r="C18" s="12">
        <v>17</v>
      </c>
      <c r="E18" s="12" t="str">
        <v>P_RTLBG_27</v>
      </c>
      <c r="F18" s="12">
        <v>11</v>
      </c>
      <c r="I18" s="12">
        <v>17</v>
      </c>
      <c r="K18" s="12">
        <v>0</v>
      </c>
      <c r="L18" s="12">
        <v>17</v>
      </c>
      <c r="N18" s="12" t="s">
        <v>743</v>
      </c>
      <c r="O18" s="12">
        <v>17</v>
      </c>
      <c r="Q18" s="12" t="str">
        <v>AUN24</v>
      </c>
      <c r="R18" s="12">
        <v>25</v>
      </c>
      <c r="T18" s="12" t="s">
        <v>857</v>
      </c>
      <c r="U18" s="12">
        <v>17</v>
      </c>
      <c r="W18" s="12" t="str">
        <v>9 AUN</v>
      </c>
      <c r="X18" s="12">
        <v>11</v>
      </c>
      <c r="Z18" s="12" t="s">
        <v>857</v>
      </c>
      <c r="AA18" s="12">
        <v>17</v>
      </c>
      <c r="AC18" s="12" t="str">
        <v>24 AUN</v>
      </c>
      <c r="AD18" s="12">
        <v>26</v>
      </c>
      <c r="AF18" s="12" t="s">
        <v>693</v>
      </c>
      <c r="AG18" s="12">
        <v>17</v>
      </c>
      <c r="AI18" s="12" t="str">
        <v>Sel_StSub</v>
      </c>
      <c r="AJ18" s="12">
        <v>21</v>
      </c>
    </row>
    <row r="19" spans="2:36" x14ac:dyDescent="0.3">
      <c r="B19" s="12" t="s">
        <v>713</v>
      </c>
      <c r="C19" s="12">
        <v>18</v>
      </c>
      <c r="E19" s="12" t="str">
        <v>P_RTLBG_TE_27</v>
      </c>
      <c r="F19" s="12">
        <v>19</v>
      </c>
      <c r="I19" s="12">
        <v>18</v>
      </c>
      <c r="K19" s="12">
        <v>0</v>
      </c>
      <c r="L19" s="12">
        <v>18</v>
      </c>
      <c r="N19" s="12" t="s">
        <v>744</v>
      </c>
      <c r="O19" s="12">
        <v>18</v>
      </c>
      <c r="Q19" s="12" t="str">
        <v>AUN25</v>
      </c>
      <c r="R19" s="12">
        <v>26</v>
      </c>
      <c r="T19" s="12" t="s">
        <v>858</v>
      </c>
      <c r="U19" s="12">
        <v>18</v>
      </c>
      <c r="W19" s="12" t="str">
        <v>LEACount</v>
      </c>
      <c r="X19" s="12">
        <v>2</v>
      </c>
      <c r="Z19" s="12" t="s">
        <v>858</v>
      </c>
      <c r="AA19" s="12">
        <v>18</v>
      </c>
      <c r="AC19" s="12" t="str">
        <v>25 AUN</v>
      </c>
      <c r="AD19" s="12">
        <v>27</v>
      </c>
      <c r="AF19" s="12" t="s">
        <v>697</v>
      </c>
      <c r="AG19" s="12">
        <v>18</v>
      </c>
      <c r="AI19" s="12" t="str">
        <v>Type</v>
      </c>
      <c r="AJ19" s="12">
        <v>8</v>
      </c>
    </row>
    <row r="20" spans="2:36" x14ac:dyDescent="0.3">
      <c r="B20" s="12" t="s">
        <v>707</v>
      </c>
      <c r="C20" s="12">
        <v>19</v>
      </c>
      <c r="E20" s="12" t="str">
        <v>P_SCTES_27</v>
      </c>
      <c r="F20" s="12">
        <v>18</v>
      </c>
      <c r="I20" s="12">
        <v>19</v>
      </c>
      <c r="K20" s="12">
        <v>0</v>
      </c>
      <c r="L20" s="12">
        <v>19</v>
      </c>
      <c r="N20" s="12" t="s">
        <v>745</v>
      </c>
      <c r="O20" s="12">
        <v>19</v>
      </c>
      <c r="Q20" s="12" t="str">
        <v>AUN26</v>
      </c>
      <c r="R20" s="12">
        <v>27</v>
      </c>
      <c r="T20" s="12" t="s">
        <v>859</v>
      </c>
      <c r="U20" s="12">
        <v>19</v>
      </c>
      <c r="W20" s="12" t="str">
        <v>Pennsylvania House of Representatives</v>
      </c>
      <c r="X20" s="12">
        <v>1</v>
      </c>
      <c r="Z20" s="12" t="s">
        <v>859</v>
      </c>
      <c r="AA20" s="12">
        <v>19</v>
      </c>
      <c r="AC20" s="12" t="str">
        <v>26 AUN</v>
      </c>
      <c r="AD20" s="12">
        <v>28</v>
      </c>
      <c r="AF20" s="12" t="s">
        <v>900</v>
      </c>
      <c r="AG20" s="12">
        <v>19</v>
      </c>
      <c r="AI20" s="12" t="str">
        <v>v_10_7220_0_A</v>
      </c>
      <c r="AJ20" s="12">
        <v>10</v>
      </c>
    </row>
    <row r="21" spans="2:36" x14ac:dyDescent="0.3">
      <c r="B21" s="12" t="s">
        <v>698</v>
      </c>
      <c r="C21" s="12">
        <v>20</v>
      </c>
      <c r="E21" s="12" t="str">
        <v>P_SEF_2027</v>
      </c>
      <c r="F21" s="12">
        <v>15</v>
      </c>
      <c r="I21" s="12">
        <v>20</v>
      </c>
      <c r="K21" s="12">
        <v>0</v>
      </c>
      <c r="L21" s="12">
        <v>20</v>
      </c>
      <c r="N21" s="12" t="s">
        <v>746</v>
      </c>
      <c r="O21" s="12">
        <v>20</v>
      </c>
      <c r="Q21" s="12" t="str">
        <v>AUN27</v>
      </c>
      <c r="R21" s="12">
        <v>28</v>
      </c>
      <c r="U21" s="12">
        <v>20</v>
      </c>
      <c r="W21" s="12">
        <v>0</v>
      </c>
      <c r="X21" s="12">
        <v>20</v>
      </c>
      <c r="Z21" s="12" t="s">
        <v>860</v>
      </c>
      <c r="AA21" s="12">
        <v>20</v>
      </c>
      <c r="AC21" s="12" t="str">
        <v>27 AUN</v>
      </c>
      <c r="AD21" s="12">
        <v>29</v>
      </c>
      <c r="AF21" s="12" t="s">
        <v>901</v>
      </c>
      <c r="AG21" s="12">
        <v>20</v>
      </c>
      <c r="AI21" s="12" t="str">
        <v>v_10_7271_0_A</v>
      </c>
      <c r="AJ21" s="12">
        <v>9</v>
      </c>
    </row>
    <row r="22" spans="2:36" x14ac:dyDescent="0.3">
      <c r="B22" s="12" t="s">
        <v>714</v>
      </c>
      <c r="C22" s="12">
        <v>21</v>
      </c>
      <c r="E22" s="12" t="str">
        <v>PctChg_BEF_26to27</v>
      </c>
      <c r="F22" s="12">
        <v>10</v>
      </c>
      <c r="I22" s="12">
        <v>21</v>
      </c>
      <c r="K22" s="12">
        <v>0</v>
      </c>
      <c r="L22" s="12">
        <v>21</v>
      </c>
      <c r="N22" s="12" t="s">
        <v>747</v>
      </c>
      <c r="O22" s="12">
        <v>21</v>
      </c>
      <c r="Q22" s="12" t="str">
        <v>AUN28</v>
      </c>
      <c r="R22" s="12">
        <v>29</v>
      </c>
      <c r="U22" s="12">
        <v>21</v>
      </c>
      <c r="W22" s="12">
        <v>0</v>
      </c>
      <c r="X22" s="12">
        <v>21</v>
      </c>
      <c r="Z22" s="12" t="s">
        <v>861</v>
      </c>
      <c r="AA22" s="12">
        <v>21</v>
      </c>
      <c r="AC22" s="12" t="str">
        <v>28 AUN</v>
      </c>
      <c r="AD22" s="12">
        <v>30</v>
      </c>
      <c r="AF22" s="12" t="s">
        <v>701</v>
      </c>
      <c r="AG22" s="12">
        <v>21</v>
      </c>
      <c r="AI22" s="12" t="str">
        <v>v_10_7505_0_A</v>
      </c>
      <c r="AJ22" s="12">
        <v>11</v>
      </c>
    </row>
    <row r="23" spans="2:36" x14ac:dyDescent="0.3">
      <c r="B23" s="12" t="s">
        <v>709</v>
      </c>
      <c r="C23" s="12">
        <v>22</v>
      </c>
      <c r="E23" s="12" t="str">
        <v>PctChg_CTC</v>
      </c>
      <c r="F23" s="12">
        <v>21</v>
      </c>
      <c r="I23" s="12">
        <v>22</v>
      </c>
      <c r="K23" s="12">
        <v>0</v>
      </c>
      <c r="L23" s="12">
        <v>22</v>
      </c>
      <c r="N23" s="12" t="s">
        <v>748</v>
      </c>
      <c r="O23" s="12">
        <v>22</v>
      </c>
      <c r="Q23" s="12" t="str">
        <v>AUN29</v>
      </c>
      <c r="R23" s="12">
        <v>30</v>
      </c>
      <c r="U23" s="12">
        <v>22</v>
      </c>
      <c r="W23" s="12">
        <v>0</v>
      </c>
      <c r="X23" s="12">
        <v>22</v>
      </c>
      <c r="Z23" s="12" t="s">
        <v>862</v>
      </c>
      <c r="AA23" s="12">
        <v>22</v>
      </c>
      <c r="AC23" s="12" t="str">
        <v>29 AUN</v>
      </c>
      <c r="AD23" s="12">
        <v>31</v>
      </c>
      <c r="AF23" s="12" t="s">
        <v>690</v>
      </c>
      <c r="AG23" s="12">
        <v>22</v>
      </c>
      <c r="AI23" s="12" t="str">
        <v>year</v>
      </c>
      <c r="AJ23" s="12">
        <v>2</v>
      </c>
    </row>
    <row r="24" spans="2:36" x14ac:dyDescent="0.3">
      <c r="B24" s="12" t="s">
        <v>710</v>
      </c>
      <c r="C24" s="12">
        <v>23</v>
      </c>
      <c r="E24" s="12" t="str">
        <v>PctChg_RTLBG_26to27</v>
      </c>
      <c r="F24" s="12">
        <v>13</v>
      </c>
      <c r="I24" s="12">
        <v>23</v>
      </c>
      <c r="K24" s="12">
        <v>0</v>
      </c>
      <c r="L24" s="12">
        <v>23</v>
      </c>
      <c r="N24" s="12" t="s">
        <v>749</v>
      </c>
      <c r="O24" s="12">
        <v>23</v>
      </c>
      <c r="Q24" s="12" t="str">
        <v>AUN3</v>
      </c>
      <c r="R24" s="12">
        <v>4</v>
      </c>
      <c r="U24" s="12">
        <v>23</v>
      </c>
      <c r="W24" s="12">
        <v>0</v>
      </c>
      <c r="X24" s="12">
        <v>23</v>
      </c>
      <c r="Z24" s="12" t="s">
        <v>863</v>
      </c>
      <c r="AA24" s="12">
        <v>23</v>
      </c>
      <c r="AC24" s="12" t="str">
        <v>3 AUN</v>
      </c>
      <c r="AD24" s="12">
        <v>5</v>
      </c>
      <c r="AF24" s="12" t="s">
        <v>702</v>
      </c>
      <c r="AG24" s="12">
        <v>23</v>
      </c>
      <c r="AI24" s="12" t="str">
        <v>yr</v>
      </c>
      <c r="AJ24" s="12">
        <v>19</v>
      </c>
    </row>
    <row r="25" spans="2:36" x14ac:dyDescent="0.3">
      <c r="B25" s="12" t="s">
        <v>708</v>
      </c>
      <c r="C25" s="12">
        <v>24</v>
      </c>
      <c r="E25" s="12" t="str">
        <v>PctChg_SEF_26to27</v>
      </c>
      <c r="F25" s="12">
        <v>17</v>
      </c>
      <c r="I25" s="12">
        <v>24</v>
      </c>
      <c r="K25" s="12">
        <v>0</v>
      </c>
      <c r="L25" s="12">
        <v>24</v>
      </c>
      <c r="N25" s="12" t="s">
        <v>750</v>
      </c>
      <c r="O25" s="12">
        <v>24</v>
      </c>
      <c r="Q25" s="12" t="str">
        <v>AUN30</v>
      </c>
      <c r="R25" s="12">
        <v>31</v>
      </c>
      <c r="U25" s="12">
        <v>24</v>
      </c>
      <c r="W25" s="12">
        <v>0</v>
      </c>
      <c r="X25" s="12">
        <v>24</v>
      </c>
      <c r="Z25" s="12" t="s">
        <v>864</v>
      </c>
      <c r="AA25" s="12">
        <v>24</v>
      </c>
      <c r="AC25" s="12" t="str">
        <v>30 AUN</v>
      </c>
      <c r="AD25" s="12">
        <v>32</v>
      </c>
      <c r="AG25" s="12">
        <v>24</v>
      </c>
      <c r="AI25" s="12">
        <v>0</v>
      </c>
      <c r="AJ25" s="12">
        <v>24</v>
      </c>
    </row>
    <row r="26" spans="2:36" x14ac:dyDescent="0.3">
      <c r="B26" s="12" t="s">
        <v>701</v>
      </c>
      <c r="C26" s="12">
        <v>25</v>
      </c>
      <c r="E26" s="12" t="str">
        <v>PctChg_Sel_StSub</v>
      </c>
      <c r="F26" s="12">
        <v>28</v>
      </c>
      <c r="I26" s="12">
        <v>25</v>
      </c>
      <c r="K26" s="12">
        <v>0</v>
      </c>
      <c r="L26" s="12">
        <v>25</v>
      </c>
      <c r="N26" s="12" t="s">
        <v>751</v>
      </c>
      <c r="O26" s="12">
        <v>25</v>
      </c>
      <c r="Q26" s="12" t="str">
        <v>AUN31</v>
      </c>
      <c r="R26" s="12">
        <v>32</v>
      </c>
      <c r="U26" s="12">
        <v>25</v>
      </c>
      <c r="W26" s="12">
        <v>0</v>
      </c>
      <c r="X26" s="12">
        <v>25</v>
      </c>
      <c r="Z26" s="12" t="s">
        <v>865</v>
      </c>
      <c r="AA26" s="12">
        <v>25</v>
      </c>
      <c r="AC26" s="12" t="str">
        <v>31 AUN</v>
      </c>
      <c r="AD26" s="12">
        <v>33</v>
      </c>
      <c r="AG26" s="12">
        <v>25</v>
      </c>
      <c r="AI26" s="12">
        <v>0</v>
      </c>
      <c r="AJ26" s="12">
        <v>25</v>
      </c>
    </row>
    <row r="27" spans="2:36" x14ac:dyDescent="0.3">
      <c r="B27" s="12" t="s">
        <v>690</v>
      </c>
      <c r="C27" s="12">
        <v>26</v>
      </c>
      <c r="E27" s="12" t="str">
        <v>REGIONNAME</v>
      </c>
      <c r="F27" s="12">
        <v>4</v>
      </c>
      <c r="I27" s="12">
        <v>26</v>
      </c>
      <c r="K27" s="12">
        <v>0</v>
      </c>
      <c r="L27" s="12">
        <v>26</v>
      </c>
      <c r="N27" s="12" t="s">
        <v>752</v>
      </c>
      <c r="O27" s="12">
        <v>26</v>
      </c>
      <c r="Q27" s="12" t="str">
        <v>AUN32</v>
      </c>
      <c r="R27" s="12">
        <v>33</v>
      </c>
      <c r="U27" s="12">
        <v>26</v>
      </c>
      <c r="W27" s="12">
        <v>0</v>
      </c>
      <c r="X27" s="12">
        <v>26</v>
      </c>
      <c r="Z27" s="12" t="s">
        <v>866</v>
      </c>
      <c r="AA27" s="12">
        <v>26</v>
      </c>
      <c r="AC27" s="12" t="str">
        <v>32 AUN</v>
      </c>
      <c r="AD27" s="12">
        <v>34</v>
      </c>
      <c r="AG27" s="12">
        <v>26</v>
      </c>
      <c r="AI27" s="12">
        <v>0</v>
      </c>
      <c r="AJ27" s="12">
        <v>26</v>
      </c>
    </row>
    <row r="28" spans="2:36" x14ac:dyDescent="0.3">
      <c r="B28" s="12" t="s">
        <v>902</v>
      </c>
      <c r="C28" s="12">
        <v>27</v>
      </c>
      <c r="E28" s="12" t="str">
        <v>SchoolDistrict</v>
      </c>
      <c r="F28" s="12">
        <v>2</v>
      </c>
      <c r="I28" s="12">
        <v>27</v>
      </c>
      <c r="K28" s="12">
        <v>0</v>
      </c>
      <c r="L28" s="12">
        <v>27</v>
      </c>
      <c r="N28" s="12" t="s">
        <v>753</v>
      </c>
      <c r="O28" s="12">
        <v>27</v>
      </c>
      <c r="Q28" s="12" t="str">
        <v>AUN33</v>
      </c>
      <c r="R28" s="12">
        <v>34</v>
      </c>
      <c r="U28" s="12">
        <v>27</v>
      </c>
      <c r="W28" s="12">
        <v>0</v>
      </c>
      <c r="X28" s="12">
        <v>27</v>
      </c>
      <c r="Z28" s="12" t="s">
        <v>867</v>
      </c>
      <c r="AA28" s="12">
        <v>27</v>
      </c>
      <c r="AC28" s="12" t="str">
        <v>4 AUN</v>
      </c>
      <c r="AD28" s="12">
        <v>6</v>
      </c>
      <c r="AG28" s="12">
        <v>27</v>
      </c>
      <c r="AI28" s="12">
        <v>0</v>
      </c>
      <c r="AJ28" s="12">
        <v>27</v>
      </c>
    </row>
    <row r="29" spans="2:36" x14ac:dyDescent="0.3">
      <c r="B29" s="12" t="s">
        <v>702</v>
      </c>
      <c r="C29" s="12">
        <v>28</v>
      </c>
      <c r="E29" s="12" t="str">
        <v>Sel_StSub</v>
      </c>
      <c r="F29" s="12">
        <v>25</v>
      </c>
      <c r="I29" s="12">
        <v>28</v>
      </c>
      <c r="K29" s="12">
        <v>0</v>
      </c>
      <c r="L29" s="12">
        <v>28</v>
      </c>
      <c r="N29" s="12" t="s">
        <v>754</v>
      </c>
      <c r="O29" s="12">
        <v>28</v>
      </c>
      <c r="Q29" s="12" t="str">
        <v>AUN34</v>
      </c>
      <c r="R29" s="12">
        <v>35</v>
      </c>
      <c r="U29" s="12">
        <v>28</v>
      </c>
      <c r="W29" s="12">
        <v>0</v>
      </c>
      <c r="X29" s="12">
        <v>28</v>
      </c>
      <c r="Z29" s="12" t="s">
        <v>868</v>
      </c>
      <c r="AA29" s="12">
        <v>28</v>
      </c>
      <c r="AC29" s="12" t="str">
        <v>5 AUN</v>
      </c>
      <c r="AD29" s="12">
        <v>7</v>
      </c>
      <c r="AG29" s="12">
        <v>28</v>
      </c>
      <c r="AI29" s="12">
        <v>0</v>
      </c>
      <c r="AJ29" s="12">
        <v>28</v>
      </c>
    </row>
    <row r="30" spans="2:36" x14ac:dyDescent="0.3">
      <c r="B30" s="12" t="s">
        <v>811</v>
      </c>
      <c r="C30" s="12">
        <v>29</v>
      </c>
      <c r="E30" s="12" t="str">
        <v>Sel_StSub_26</v>
      </c>
      <c r="F30" s="12">
        <v>27</v>
      </c>
      <c r="I30" s="12">
        <v>29</v>
      </c>
      <c r="K30" s="12">
        <v>0</v>
      </c>
      <c r="L30" s="12">
        <v>29</v>
      </c>
      <c r="N30" s="12" t="s">
        <v>755</v>
      </c>
      <c r="O30" s="12">
        <v>29</v>
      </c>
      <c r="Q30" s="12" t="str">
        <v>AUN35</v>
      </c>
      <c r="R30" s="12">
        <v>36</v>
      </c>
      <c r="U30" s="12">
        <v>29</v>
      </c>
      <c r="W30" s="12">
        <v>0</v>
      </c>
      <c r="X30" s="12">
        <v>29</v>
      </c>
      <c r="Z30" s="12" t="s">
        <v>869</v>
      </c>
      <c r="AA30" s="12">
        <v>29</v>
      </c>
      <c r="AC30" s="12" t="str">
        <v>6 AUN</v>
      </c>
      <c r="AD30" s="12">
        <v>8</v>
      </c>
      <c r="AG30" s="12">
        <v>29</v>
      </c>
      <c r="AI30" s="12">
        <v>0</v>
      </c>
      <c r="AJ30" s="12">
        <v>29</v>
      </c>
    </row>
    <row r="31" spans="2:36" x14ac:dyDescent="0.3">
      <c r="B31" s="12" t="s">
        <v>809</v>
      </c>
      <c r="C31" s="12">
        <v>30</v>
      </c>
      <c r="E31" s="12" t="str">
        <v>TEShare</v>
      </c>
      <c r="F31" s="12">
        <v>14</v>
      </c>
      <c r="I31" s="12">
        <v>30</v>
      </c>
      <c r="K31" s="12">
        <v>0</v>
      </c>
      <c r="L31" s="12">
        <v>30</v>
      </c>
      <c r="N31" s="12" t="s">
        <v>756</v>
      </c>
      <c r="O31" s="12">
        <v>30</v>
      </c>
      <c r="Q31" s="12" t="str">
        <v>AUN36</v>
      </c>
      <c r="R31" s="12">
        <v>37</v>
      </c>
      <c r="U31" s="12">
        <v>30</v>
      </c>
      <c r="W31" s="12">
        <v>0</v>
      </c>
      <c r="X31" s="12">
        <v>30</v>
      </c>
      <c r="Z31" s="12" t="s">
        <v>870</v>
      </c>
      <c r="AA31" s="12">
        <v>30</v>
      </c>
      <c r="AC31" s="12" t="str">
        <v>7 AUN</v>
      </c>
      <c r="AD31" s="12">
        <v>9</v>
      </c>
      <c r="AG31" s="12">
        <v>30</v>
      </c>
      <c r="AI31" s="12">
        <v>0</v>
      </c>
      <c r="AJ31" s="12">
        <v>30</v>
      </c>
    </row>
    <row r="32" spans="2:36" x14ac:dyDescent="0.3">
      <c r="C32" s="12">
        <v>31</v>
      </c>
      <c r="E32" s="12">
        <v>0</v>
      </c>
      <c r="F32" s="12">
        <v>31</v>
      </c>
      <c r="I32" s="12">
        <v>31</v>
      </c>
      <c r="K32" s="12">
        <v>0</v>
      </c>
      <c r="L32" s="12">
        <v>31</v>
      </c>
      <c r="N32" s="12" t="s">
        <v>757</v>
      </c>
      <c r="O32" s="12">
        <v>31</v>
      </c>
      <c r="Q32" s="12" t="str">
        <v>AUN37</v>
      </c>
      <c r="R32" s="12">
        <v>38</v>
      </c>
      <c r="U32" s="12">
        <v>31</v>
      </c>
      <c r="W32" s="12">
        <v>0</v>
      </c>
      <c r="X32" s="12">
        <v>31</v>
      </c>
      <c r="Z32" s="12" t="s">
        <v>871</v>
      </c>
      <c r="AA32" s="12">
        <v>31</v>
      </c>
      <c r="AC32" s="12" t="str">
        <v>8 AUN</v>
      </c>
      <c r="AD32" s="12">
        <v>10</v>
      </c>
      <c r="AG32" s="12">
        <v>31</v>
      </c>
      <c r="AI32" s="12">
        <v>0</v>
      </c>
      <c r="AJ32" s="12">
        <v>31</v>
      </c>
    </row>
    <row r="33" spans="3:36" x14ac:dyDescent="0.3">
      <c r="C33" s="12">
        <v>32</v>
      </c>
      <c r="E33" s="12">
        <v>0</v>
      </c>
      <c r="F33" s="12">
        <v>32</v>
      </c>
      <c r="I33" s="12">
        <v>32</v>
      </c>
      <c r="K33" s="12">
        <v>0</v>
      </c>
      <c r="L33" s="12">
        <v>32</v>
      </c>
      <c r="N33" s="12" t="s">
        <v>758</v>
      </c>
      <c r="O33" s="12">
        <v>32</v>
      </c>
      <c r="Q33" s="12" t="str">
        <v>AUN38</v>
      </c>
      <c r="R33" s="12">
        <v>39</v>
      </c>
      <c r="U33" s="12">
        <v>32</v>
      </c>
      <c r="W33" s="12">
        <v>0</v>
      </c>
      <c r="X33" s="12">
        <v>32</v>
      </c>
      <c r="Z33" s="12" t="s">
        <v>872</v>
      </c>
      <c r="AA33" s="12">
        <v>32</v>
      </c>
      <c r="AC33" s="12" t="str">
        <v>9 AUN</v>
      </c>
      <c r="AD33" s="12">
        <v>11</v>
      </c>
      <c r="AG33" s="12">
        <v>32</v>
      </c>
      <c r="AI33" s="12">
        <v>0</v>
      </c>
      <c r="AJ33" s="12">
        <v>32</v>
      </c>
    </row>
    <row r="34" spans="3:36" x14ac:dyDescent="0.3">
      <c r="C34" s="12">
        <v>33</v>
      </c>
      <c r="E34" s="12">
        <v>0</v>
      </c>
      <c r="F34" s="12">
        <v>33</v>
      </c>
      <c r="I34" s="12">
        <v>33</v>
      </c>
      <c r="K34" s="12">
        <v>0</v>
      </c>
      <c r="L34" s="12">
        <v>33</v>
      </c>
      <c r="N34" s="12" t="s">
        <v>759</v>
      </c>
      <c r="O34" s="12">
        <v>33</v>
      </c>
      <c r="Q34" s="12" t="str">
        <v>AUN39</v>
      </c>
      <c r="R34" s="12">
        <v>40</v>
      </c>
      <c r="U34" s="12">
        <v>33</v>
      </c>
      <c r="W34" s="12">
        <v>0</v>
      </c>
      <c r="X34" s="12">
        <v>33</v>
      </c>
      <c r="Z34" s="12" t="s">
        <v>873</v>
      </c>
      <c r="AA34" s="12">
        <v>33</v>
      </c>
      <c r="AC34" s="12" t="str">
        <v>LEACount</v>
      </c>
      <c r="AD34" s="12">
        <v>2</v>
      </c>
      <c r="AG34" s="12">
        <v>33</v>
      </c>
      <c r="AI34" s="12">
        <v>0</v>
      </c>
      <c r="AJ34" s="12">
        <v>33</v>
      </c>
    </row>
    <row r="35" spans="3:36" x14ac:dyDescent="0.3">
      <c r="C35" s="12">
        <v>34</v>
      </c>
      <c r="E35" s="12">
        <v>0</v>
      </c>
      <c r="F35" s="12">
        <v>34</v>
      </c>
      <c r="I35" s="12">
        <v>34</v>
      </c>
      <c r="K35" s="12">
        <v>0</v>
      </c>
      <c r="L35" s="12">
        <v>34</v>
      </c>
      <c r="N35" s="12" t="s">
        <v>760</v>
      </c>
      <c r="O35" s="12">
        <v>34</v>
      </c>
      <c r="Q35" s="12" t="str">
        <v>AUN4</v>
      </c>
      <c r="R35" s="12">
        <v>5</v>
      </c>
      <c r="U35" s="12">
        <v>34</v>
      </c>
      <c r="W35" s="12">
        <v>0</v>
      </c>
      <c r="X35" s="12">
        <v>34</v>
      </c>
      <c r="Z35" s="12" t="s">
        <v>874</v>
      </c>
      <c r="AA35" s="12">
        <v>34</v>
      </c>
      <c r="AC35" s="12" t="str">
        <v>Pennsylvania State Senate</v>
      </c>
      <c r="AD35" s="12">
        <v>1</v>
      </c>
      <c r="AG35" s="12">
        <v>34</v>
      </c>
      <c r="AI35" s="12">
        <v>0</v>
      </c>
      <c r="AJ35" s="12">
        <v>34</v>
      </c>
    </row>
    <row r="36" spans="3:36" x14ac:dyDescent="0.3">
      <c r="C36" s="12">
        <v>35</v>
      </c>
      <c r="E36" s="12">
        <v>0</v>
      </c>
      <c r="F36" s="12">
        <v>35</v>
      </c>
      <c r="I36" s="12">
        <v>35</v>
      </c>
      <c r="K36" s="12">
        <v>0</v>
      </c>
      <c r="L36" s="12">
        <v>35</v>
      </c>
      <c r="N36" s="12" t="s">
        <v>761</v>
      </c>
      <c r="O36" s="12">
        <v>35</v>
      </c>
      <c r="Q36" s="12" t="str">
        <v>AUN40</v>
      </c>
      <c r="R36" s="12">
        <v>41</v>
      </c>
      <c r="U36" s="12">
        <v>35</v>
      </c>
      <c r="W36" s="12">
        <v>0</v>
      </c>
      <c r="X36" s="12">
        <v>35</v>
      </c>
      <c r="AA36" s="12">
        <v>35</v>
      </c>
      <c r="AC36" s="12">
        <v>0</v>
      </c>
      <c r="AD36" s="12">
        <v>35</v>
      </c>
      <c r="AG36" s="12">
        <v>35</v>
      </c>
      <c r="AI36" s="12">
        <v>0</v>
      </c>
      <c r="AJ36" s="12">
        <v>35</v>
      </c>
    </row>
    <row r="37" spans="3:36" x14ac:dyDescent="0.3">
      <c r="C37" s="12">
        <v>36</v>
      </c>
      <c r="E37" s="12">
        <v>0</v>
      </c>
      <c r="F37" s="12">
        <v>36</v>
      </c>
      <c r="I37" s="12">
        <v>36</v>
      </c>
      <c r="K37" s="12">
        <v>0</v>
      </c>
      <c r="L37" s="12">
        <v>36</v>
      </c>
      <c r="N37" s="12" t="s">
        <v>762</v>
      </c>
      <c r="O37" s="12">
        <v>36</v>
      </c>
      <c r="Q37" s="12" t="str">
        <v>AUN41</v>
      </c>
      <c r="R37" s="12">
        <v>42</v>
      </c>
      <c r="U37" s="12">
        <v>36</v>
      </c>
      <c r="W37" s="12">
        <v>0</v>
      </c>
      <c r="X37" s="12">
        <v>36</v>
      </c>
      <c r="AA37" s="12">
        <v>36</v>
      </c>
      <c r="AC37" s="12">
        <v>0</v>
      </c>
      <c r="AD37" s="12">
        <v>36</v>
      </c>
      <c r="AG37" s="12">
        <v>36</v>
      </c>
      <c r="AI37" s="12">
        <v>0</v>
      </c>
      <c r="AJ37" s="12">
        <v>36</v>
      </c>
    </row>
    <row r="38" spans="3:36" x14ac:dyDescent="0.3">
      <c r="C38" s="12">
        <v>37</v>
      </c>
      <c r="E38" s="12">
        <v>0</v>
      </c>
      <c r="F38" s="12">
        <v>37</v>
      </c>
      <c r="I38" s="12">
        <v>37</v>
      </c>
      <c r="K38" s="12">
        <v>0</v>
      </c>
      <c r="L38" s="12">
        <v>37</v>
      </c>
      <c r="N38" s="12" t="s">
        <v>763</v>
      </c>
      <c r="O38" s="12">
        <v>37</v>
      </c>
      <c r="Q38" s="12" t="str">
        <v>AUN42</v>
      </c>
      <c r="R38" s="12">
        <v>43</v>
      </c>
      <c r="U38" s="12">
        <v>37</v>
      </c>
      <c r="W38" s="12">
        <v>0</v>
      </c>
      <c r="X38" s="12">
        <v>37</v>
      </c>
      <c r="AA38" s="12">
        <v>37</v>
      </c>
      <c r="AC38" s="12">
        <v>0</v>
      </c>
      <c r="AD38" s="12">
        <v>37</v>
      </c>
      <c r="AG38" s="12">
        <v>37</v>
      </c>
      <c r="AI38" s="12">
        <v>0</v>
      </c>
      <c r="AJ38" s="12">
        <v>37</v>
      </c>
    </row>
    <row r="39" spans="3:36" x14ac:dyDescent="0.3">
      <c r="C39" s="12">
        <v>38</v>
      </c>
      <c r="E39" s="12">
        <v>0</v>
      </c>
      <c r="F39" s="12">
        <v>38</v>
      </c>
      <c r="I39" s="12">
        <v>38</v>
      </c>
      <c r="K39" s="12">
        <v>0</v>
      </c>
      <c r="L39" s="12">
        <v>38</v>
      </c>
      <c r="N39" s="12" t="s">
        <v>764</v>
      </c>
      <c r="O39" s="12">
        <v>38</v>
      </c>
      <c r="Q39" s="12" t="str">
        <v>AUN43</v>
      </c>
      <c r="R39" s="12">
        <v>44</v>
      </c>
      <c r="U39" s="12">
        <v>38</v>
      </c>
      <c r="W39" s="12">
        <v>0</v>
      </c>
      <c r="X39" s="12">
        <v>38</v>
      </c>
      <c r="AA39" s="12">
        <v>38</v>
      </c>
      <c r="AC39" s="12">
        <v>0</v>
      </c>
      <c r="AD39" s="12">
        <v>38</v>
      </c>
      <c r="AG39" s="12">
        <v>38</v>
      </c>
      <c r="AI39" s="12">
        <v>0</v>
      </c>
      <c r="AJ39" s="12">
        <v>38</v>
      </c>
    </row>
    <row r="40" spans="3:36" x14ac:dyDescent="0.3">
      <c r="C40" s="12">
        <v>39</v>
      </c>
      <c r="E40" s="12">
        <v>0</v>
      </c>
      <c r="F40" s="12">
        <v>39</v>
      </c>
      <c r="I40" s="12">
        <v>39</v>
      </c>
      <c r="K40" s="12">
        <v>0</v>
      </c>
      <c r="L40" s="12">
        <v>39</v>
      </c>
      <c r="N40" s="12" t="s">
        <v>765</v>
      </c>
      <c r="O40" s="12">
        <v>39</v>
      </c>
      <c r="Q40" s="12" t="str">
        <v>AUN44</v>
      </c>
      <c r="R40" s="12">
        <v>45</v>
      </c>
      <c r="U40" s="12">
        <v>39</v>
      </c>
      <c r="W40" s="12">
        <v>0</v>
      </c>
      <c r="X40" s="12">
        <v>39</v>
      </c>
      <c r="AA40" s="12">
        <v>39</v>
      </c>
      <c r="AC40" s="12">
        <v>0</v>
      </c>
      <c r="AD40" s="12">
        <v>39</v>
      </c>
      <c r="AG40" s="12">
        <v>39</v>
      </c>
      <c r="AI40" s="12">
        <v>0</v>
      </c>
      <c r="AJ40" s="12">
        <v>39</v>
      </c>
    </row>
    <row r="41" spans="3:36" x14ac:dyDescent="0.3">
      <c r="C41" s="12">
        <v>40</v>
      </c>
      <c r="E41" s="12">
        <v>0</v>
      </c>
      <c r="F41" s="12">
        <v>40</v>
      </c>
      <c r="I41" s="12">
        <v>40</v>
      </c>
      <c r="K41" s="12">
        <v>0</v>
      </c>
      <c r="L41" s="12">
        <v>40</v>
      </c>
      <c r="N41" s="12" t="s">
        <v>766</v>
      </c>
      <c r="O41" s="12">
        <v>40</v>
      </c>
      <c r="Q41" s="12" t="str">
        <v>AUN45</v>
      </c>
      <c r="R41" s="12">
        <v>46</v>
      </c>
      <c r="U41" s="12">
        <v>40</v>
      </c>
      <c r="W41" s="12">
        <v>0</v>
      </c>
      <c r="X41" s="12">
        <v>40</v>
      </c>
      <c r="AA41" s="12">
        <v>40</v>
      </c>
      <c r="AC41" s="12">
        <v>0</v>
      </c>
      <c r="AD41" s="12">
        <v>40</v>
      </c>
      <c r="AG41" s="12">
        <v>40</v>
      </c>
      <c r="AI41" s="12">
        <v>0</v>
      </c>
      <c r="AJ41" s="12">
        <v>40</v>
      </c>
    </row>
    <row r="42" spans="3:36" x14ac:dyDescent="0.3">
      <c r="C42" s="12">
        <v>41</v>
      </c>
      <c r="E42" s="12">
        <v>0</v>
      </c>
      <c r="F42" s="12">
        <v>41</v>
      </c>
      <c r="I42" s="12">
        <v>41</v>
      </c>
      <c r="K42" s="12">
        <v>0</v>
      </c>
      <c r="L42" s="12">
        <v>41</v>
      </c>
      <c r="N42" s="12" t="s">
        <v>767</v>
      </c>
      <c r="O42" s="12">
        <v>41</v>
      </c>
      <c r="Q42" s="12" t="str">
        <v>AUN46</v>
      </c>
      <c r="R42" s="12">
        <v>47</v>
      </c>
      <c r="U42" s="12">
        <v>41</v>
      </c>
      <c r="W42" s="12">
        <v>0</v>
      </c>
      <c r="X42" s="12">
        <v>41</v>
      </c>
      <c r="AA42" s="12">
        <v>41</v>
      </c>
      <c r="AC42" s="12">
        <v>0</v>
      </c>
      <c r="AD42" s="12">
        <v>41</v>
      </c>
      <c r="AG42" s="12">
        <v>41</v>
      </c>
      <c r="AI42" s="12">
        <v>0</v>
      </c>
      <c r="AJ42" s="12">
        <v>41</v>
      </c>
    </row>
    <row r="43" spans="3:36" x14ac:dyDescent="0.3">
      <c r="C43" s="12">
        <v>42</v>
      </c>
      <c r="E43" s="12">
        <v>0</v>
      </c>
      <c r="F43" s="12">
        <v>42</v>
      </c>
      <c r="I43" s="12">
        <v>42</v>
      </c>
      <c r="K43" s="12">
        <v>0</v>
      </c>
      <c r="L43" s="12">
        <v>42</v>
      </c>
      <c r="N43" s="12" t="s">
        <v>768</v>
      </c>
      <c r="O43" s="12">
        <v>42</v>
      </c>
      <c r="Q43" s="12" t="str">
        <v>AUN47</v>
      </c>
      <c r="R43" s="12">
        <v>48</v>
      </c>
      <c r="U43" s="12">
        <v>42</v>
      </c>
      <c r="W43" s="12">
        <v>0</v>
      </c>
      <c r="X43" s="12">
        <v>42</v>
      </c>
      <c r="AA43" s="12">
        <v>42</v>
      </c>
      <c r="AC43" s="12">
        <v>0</v>
      </c>
      <c r="AD43" s="12">
        <v>42</v>
      </c>
      <c r="AG43" s="12">
        <v>42</v>
      </c>
      <c r="AI43" s="12">
        <v>0</v>
      </c>
      <c r="AJ43" s="12">
        <v>42</v>
      </c>
    </row>
    <row r="44" spans="3:36" x14ac:dyDescent="0.3">
      <c r="C44" s="12">
        <v>43</v>
      </c>
      <c r="E44" s="12">
        <v>0</v>
      </c>
      <c r="F44" s="12">
        <v>43</v>
      </c>
      <c r="I44" s="12">
        <v>43</v>
      </c>
      <c r="K44" s="12">
        <v>0</v>
      </c>
      <c r="L44" s="12">
        <v>43</v>
      </c>
      <c r="N44" s="12" t="s">
        <v>769</v>
      </c>
      <c r="O44" s="12">
        <v>43</v>
      </c>
      <c r="Q44" s="12" t="str">
        <v>AUN48</v>
      </c>
      <c r="R44" s="12">
        <v>49</v>
      </c>
      <c r="U44" s="12">
        <v>43</v>
      </c>
      <c r="W44" s="12">
        <v>0</v>
      </c>
      <c r="X44" s="12">
        <v>43</v>
      </c>
      <c r="AA44" s="12">
        <v>43</v>
      </c>
      <c r="AC44" s="12">
        <v>0</v>
      </c>
      <c r="AD44" s="12">
        <v>43</v>
      </c>
      <c r="AG44" s="12">
        <v>43</v>
      </c>
      <c r="AI44" s="12">
        <v>0</v>
      </c>
      <c r="AJ44" s="12">
        <v>43</v>
      </c>
    </row>
    <row r="45" spans="3:36" x14ac:dyDescent="0.3">
      <c r="C45" s="12">
        <v>44</v>
      </c>
      <c r="E45" s="12">
        <v>0</v>
      </c>
      <c r="F45" s="12">
        <v>44</v>
      </c>
      <c r="I45" s="12">
        <v>44</v>
      </c>
      <c r="K45" s="12">
        <v>0</v>
      </c>
      <c r="L45" s="12">
        <v>44</v>
      </c>
      <c r="N45" s="12" t="s">
        <v>770</v>
      </c>
      <c r="O45" s="12">
        <v>44</v>
      </c>
      <c r="Q45" s="12" t="str">
        <v>AUN49</v>
      </c>
      <c r="R45" s="12">
        <v>50</v>
      </c>
      <c r="U45" s="12">
        <v>44</v>
      </c>
      <c r="W45" s="12">
        <v>0</v>
      </c>
      <c r="X45" s="12">
        <v>44</v>
      </c>
      <c r="AA45" s="12">
        <v>44</v>
      </c>
      <c r="AC45" s="12">
        <v>0</v>
      </c>
      <c r="AD45" s="12">
        <v>44</v>
      </c>
      <c r="AG45" s="12">
        <v>44</v>
      </c>
      <c r="AI45" s="12">
        <v>0</v>
      </c>
      <c r="AJ45" s="12">
        <v>44</v>
      </c>
    </row>
    <row r="46" spans="3:36" x14ac:dyDescent="0.3">
      <c r="C46" s="12">
        <v>45</v>
      </c>
      <c r="E46" s="12">
        <v>0</v>
      </c>
      <c r="F46" s="12">
        <v>45</v>
      </c>
      <c r="I46" s="12">
        <v>45</v>
      </c>
      <c r="K46" s="12">
        <v>0</v>
      </c>
      <c r="L46" s="12">
        <v>45</v>
      </c>
      <c r="N46" s="12" t="s">
        <v>771</v>
      </c>
      <c r="O46" s="12">
        <v>45</v>
      </c>
      <c r="Q46" s="12" t="str">
        <v>AUN5</v>
      </c>
      <c r="R46" s="12">
        <v>6</v>
      </c>
      <c r="U46" s="12">
        <v>45</v>
      </c>
      <c r="W46" s="12">
        <v>0</v>
      </c>
      <c r="X46" s="12">
        <v>45</v>
      </c>
      <c r="AA46" s="12">
        <v>45</v>
      </c>
      <c r="AC46" s="12">
        <v>0</v>
      </c>
      <c r="AD46" s="12">
        <v>45</v>
      </c>
      <c r="AG46" s="12">
        <v>45</v>
      </c>
      <c r="AI46" s="12">
        <v>0</v>
      </c>
      <c r="AJ46" s="12">
        <v>45</v>
      </c>
    </row>
    <row r="47" spans="3:36" x14ac:dyDescent="0.3">
      <c r="C47" s="12">
        <v>46</v>
      </c>
      <c r="E47" s="12">
        <v>0</v>
      </c>
      <c r="F47" s="12">
        <v>46</v>
      </c>
      <c r="I47" s="12">
        <v>46</v>
      </c>
      <c r="K47" s="12">
        <v>0</v>
      </c>
      <c r="L47" s="12">
        <v>46</v>
      </c>
      <c r="N47" s="12" t="s">
        <v>772</v>
      </c>
      <c r="O47" s="12">
        <v>46</v>
      </c>
      <c r="Q47" s="12" t="str">
        <v>AUN50</v>
      </c>
      <c r="R47" s="12">
        <v>51</v>
      </c>
      <c r="U47" s="12">
        <v>46</v>
      </c>
      <c r="W47" s="12">
        <v>0</v>
      </c>
      <c r="X47" s="12">
        <v>46</v>
      </c>
      <c r="AA47" s="12">
        <v>46</v>
      </c>
      <c r="AC47" s="12">
        <v>0</v>
      </c>
      <c r="AD47" s="12">
        <v>46</v>
      </c>
      <c r="AG47" s="12">
        <v>46</v>
      </c>
      <c r="AI47" s="12">
        <v>0</v>
      </c>
      <c r="AJ47" s="12">
        <v>46</v>
      </c>
    </row>
    <row r="48" spans="3:36" x14ac:dyDescent="0.3">
      <c r="C48" s="12">
        <v>47</v>
      </c>
      <c r="E48" s="12">
        <v>0</v>
      </c>
      <c r="F48" s="12">
        <v>47</v>
      </c>
      <c r="I48" s="12">
        <v>47</v>
      </c>
      <c r="K48" s="12">
        <v>0</v>
      </c>
      <c r="L48" s="12">
        <v>47</v>
      </c>
      <c r="N48" s="12" t="s">
        <v>773</v>
      </c>
      <c r="O48" s="12">
        <v>47</v>
      </c>
      <c r="Q48" s="12" t="str">
        <v>AUN51</v>
      </c>
      <c r="R48" s="12">
        <v>52</v>
      </c>
      <c r="U48" s="12">
        <v>47</v>
      </c>
      <c r="W48" s="12">
        <v>0</v>
      </c>
      <c r="X48" s="12">
        <v>47</v>
      </c>
      <c r="AA48" s="12">
        <v>47</v>
      </c>
      <c r="AC48" s="12">
        <v>0</v>
      </c>
      <c r="AD48" s="12">
        <v>47</v>
      </c>
      <c r="AG48" s="12">
        <v>47</v>
      </c>
      <c r="AI48" s="12">
        <v>0</v>
      </c>
      <c r="AJ48" s="12">
        <v>47</v>
      </c>
    </row>
    <row r="49" spans="3:36" x14ac:dyDescent="0.3">
      <c r="C49" s="12">
        <v>48</v>
      </c>
      <c r="E49" s="12">
        <v>0</v>
      </c>
      <c r="F49" s="12">
        <v>48</v>
      </c>
      <c r="I49" s="12">
        <v>48</v>
      </c>
      <c r="K49" s="12">
        <v>0</v>
      </c>
      <c r="L49" s="12">
        <v>48</v>
      </c>
      <c r="N49" s="12" t="s">
        <v>774</v>
      </c>
      <c r="O49" s="12">
        <v>48</v>
      </c>
      <c r="Q49" s="12" t="str">
        <v>AUN52</v>
      </c>
      <c r="R49" s="12">
        <v>53</v>
      </c>
      <c r="U49" s="12">
        <v>48</v>
      </c>
      <c r="W49" s="12">
        <v>0</v>
      </c>
      <c r="X49" s="12">
        <v>48</v>
      </c>
      <c r="AA49" s="12">
        <v>48</v>
      </c>
      <c r="AC49" s="12">
        <v>0</v>
      </c>
      <c r="AD49" s="12">
        <v>48</v>
      </c>
      <c r="AG49" s="12">
        <v>48</v>
      </c>
      <c r="AI49" s="12">
        <v>0</v>
      </c>
      <c r="AJ49" s="12">
        <v>48</v>
      </c>
    </row>
    <row r="50" spans="3:36" x14ac:dyDescent="0.3">
      <c r="C50" s="12">
        <v>49</v>
      </c>
      <c r="E50" s="12">
        <v>0</v>
      </c>
      <c r="F50" s="12">
        <v>49</v>
      </c>
      <c r="I50" s="12">
        <v>49</v>
      </c>
      <c r="K50" s="12">
        <v>0</v>
      </c>
      <c r="L50" s="12">
        <v>49</v>
      </c>
      <c r="N50" s="12" t="s">
        <v>775</v>
      </c>
      <c r="O50" s="12">
        <v>49</v>
      </c>
      <c r="Q50" s="12" t="str">
        <v>AUN53</v>
      </c>
      <c r="R50" s="12">
        <v>54</v>
      </c>
      <c r="U50" s="12">
        <v>49</v>
      </c>
      <c r="W50" s="12">
        <v>0</v>
      </c>
      <c r="X50" s="12">
        <v>49</v>
      </c>
      <c r="AA50" s="12">
        <v>49</v>
      </c>
      <c r="AC50" s="12">
        <v>0</v>
      </c>
      <c r="AD50" s="12">
        <v>49</v>
      </c>
      <c r="AG50" s="12">
        <v>49</v>
      </c>
      <c r="AI50" s="12">
        <v>0</v>
      </c>
      <c r="AJ50" s="12">
        <v>49</v>
      </c>
    </row>
    <row r="51" spans="3:36" x14ac:dyDescent="0.3">
      <c r="C51" s="12">
        <v>50</v>
      </c>
      <c r="E51" s="12">
        <v>0</v>
      </c>
      <c r="F51" s="12">
        <v>50</v>
      </c>
      <c r="I51" s="12">
        <v>50</v>
      </c>
      <c r="K51" s="12">
        <v>0</v>
      </c>
      <c r="L51" s="12">
        <v>50</v>
      </c>
      <c r="N51" s="12" t="s">
        <v>776</v>
      </c>
      <c r="O51" s="12">
        <v>50</v>
      </c>
      <c r="Q51" s="12" t="str">
        <v>AUN54</v>
      </c>
      <c r="R51" s="12">
        <v>55</v>
      </c>
      <c r="U51" s="12">
        <v>50</v>
      </c>
      <c r="W51" s="12">
        <v>0</v>
      </c>
      <c r="X51" s="12">
        <v>50</v>
      </c>
      <c r="AA51" s="12">
        <v>50</v>
      </c>
      <c r="AC51" s="12">
        <v>0</v>
      </c>
      <c r="AD51" s="12">
        <v>50</v>
      </c>
      <c r="AG51" s="12">
        <v>50</v>
      </c>
      <c r="AI51" s="12">
        <v>0</v>
      </c>
      <c r="AJ51" s="12">
        <v>50</v>
      </c>
    </row>
    <row r="52" spans="3:36" x14ac:dyDescent="0.3">
      <c r="C52" s="12">
        <v>51</v>
      </c>
      <c r="E52" s="12">
        <v>0</v>
      </c>
      <c r="F52" s="12">
        <v>51</v>
      </c>
      <c r="I52" s="12">
        <v>51</v>
      </c>
      <c r="K52" s="12">
        <v>0</v>
      </c>
      <c r="L52" s="12">
        <v>51</v>
      </c>
      <c r="N52" s="12" t="s">
        <v>777</v>
      </c>
      <c r="O52" s="12">
        <v>51</v>
      </c>
      <c r="Q52" s="12" t="str">
        <v>AUN55</v>
      </c>
      <c r="R52" s="12">
        <v>56</v>
      </c>
      <c r="U52" s="12">
        <v>51</v>
      </c>
      <c r="W52" s="12">
        <v>0</v>
      </c>
      <c r="X52" s="12">
        <v>51</v>
      </c>
      <c r="AA52" s="12">
        <v>51</v>
      </c>
      <c r="AC52" s="12">
        <v>0</v>
      </c>
      <c r="AD52" s="12">
        <v>51</v>
      </c>
      <c r="AG52" s="12">
        <v>51</v>
      </c>
      <c r="AI52" s="12">
        <v>0</v>
      </c>
      <c r="AJ52" s="12">
        <v>51</v>
      </c>
    </row>
    <row r="53" spans="3:36" x14ac:dyDescent="0.3">
      <c r="C53" s="12">
        <v>52</v>
      </c>
      <c r="E53" s="12">
        <v>0</v>
      </c>
      <c r="F53" s="12">
        <v>52</v>
      </c>
      <c r="I53" s="12">
        <v>52</v>
      </c>
      <c r="K53" s="12">
        <v>0</v>
      </c>
      <c r="L53" s="12">
        <v>52</v>
      </c>
      <c r="N53" s="12" t="s">
        <v>778</v>
      </c>
      <c r="O53" s="12">
        <v>52</v>
      </c>
      <c r="Q53" s="12" t="str">
        <v>AUN56</v>
      </c>
      <c r="R53" s="12">
        <v>57</v>
      </c>
      <c r="U53" s="12">
        <v>52</v>
      </c>
      <c r="W53" s="12">
        <v>0</v>
      </c>
      <c r="X53" s="12">
        <v>52</v>
      </c>
      <c r="AA53" s="12">
        <v>52</v>
      </c>
      <c r="AC53" s="12">
        <v>0</v>
      </c>
      <c r="AD53" s="12">
        <v>52</v>
      </c>
      <c r="AG53" s="12">
        <v>52</v>
      </c>
      <c r="AI53" s="12">
        <v>0</v>
      </c>
      <c r="AJ53" s="12">
        <v>52</v>
      </c>
    </row>
    <row r="54" spans="3:36" x14ac:dyDescent="0.3">
      <c r="C54" s="12">
        <v>53</v>
      </c>
      <c r="E54" s="12">
        <v>0</v>
      </c>
      <c r="F54" s="12">
        <v>53</v>
      </c>
      <c r="I54" s="12">
        <v>53</v>
      </c>
      <c r="K54" s="12">
        <v>0</v>
      </c>
      <c r="L54" s="12">
        <v>53</v>
      </c>
      <c r="N54" s="12" t="s">
        <v>779</v>
      </c>
      <c r="O54" s="12">
        <v>53</v>
      </c>
      <c r="Q54" s="12" t="str">
        <v>AUN57</v>
      </c>
      <c r="R54" s="12">
        <v>58</v>
      </c>
      <c r="U54" s="12">
        <v>53</v>
      </c>
      <c r="W54" s="12">
        <v>0</v>
      </c>
      <c r="X54" s="12">
        <v>53</v>
      </c>
      <c r="AA54" s="12">
        <v>53</v>
      </c>
      <c r="AC54" s="12">
        <v>0</v>
      </c>
      <c r="AD54" s="12">
        <v>53</v>
      </c>
      <c r="AG54" s="12">
        <v>53</v>
      </c>
      <c r="AI54" s="12">
        <v>0</v>
      </c>
      <c r="AJ54" s="12">
        <v>53</v>
      </c>
    </row>
    <row r="55" spans="3:36" x14ac:dyDescent="0.3">
      <c r="C55" s="12">
        <v>54</v>
      </c>
      <c r="E55" s="12">
        <v>0</v>
      </c>
      <c r="F55" s="12">
        <v>54</v>
      </c>
      <c r="I55" s="12">
        <v>54</v>
      </c>
      <c r="K55" s="12">
        <v>0</v>
      </c>
      <c r="L55" s="12">
        <v>54</v>
      </c>
      <c r="N55" s="12" t="s">
        <v>780</v>
      </c>
      <c r="O55" s="12">
        <v>54</v>
      </c>
      <c r="Q55" s="12" t="str">
        <v>AUN58</v>
      </c>
      <c r="R55" s="12">
        <v>59</v>
      </c>
      <c r="U55" s="12">
        <v>54</v>
      </c>
      <c r="W55" s="12">
        <v>0</v>
      </c>
      <c r="X55" s="12">
        <v>54</v>
      </c>
      <c r="AA55" s="12">
        <v>54</v>
      </c>
      <c r="AC55" s="12">
        <v>0</v>
      </c>
      <c r="AD55" s="12">
        <v>54</v>
      </c>
      <c r="AG55" s="12">
        <v>54</v>
      </c>
      <c r="AI55" s="12">
        <v>0</v>
      </c>
      <c r="AJ55" s="12">
        <v>54</v>
      </c>
    </row>
    <row r="56" spans="3:36" x14ac:dyDescent="0.3">
      <c r="C56" s="12">
        <v>55</v>
      </c>
      <c r="E56" s="12">
        <v>0</v>
      </c>
      <c r="F56" s="12">
        <v>55</v>
      </c>
      <c r="I56" s="12">
        <v>55</v>
      </c>
      <c r="K56" s="12">
        <v>0</v>
      </c>
      <c r="L56" s="12">
        <v>55</v>
      </c>
      <c r="N56" s="12" t="s">
        <v>781</v>
      </c>
      <c r="O56" s="12">
        <v>55</v>
      </c>
      <c r="Q56" s="12" t="str">
        <v>AUN59</v>
      </c>
      <c r="R56" s="12">
        <v>60</v>
      </c>
      <c r="U56" s="12">
        <v>55</v>
      </c>
      <c r="W56" s="12">
        <v>0</v>
      </c>
      <c r="X56" s="12">
        <v>55</v>
      </c>
      <c r="AA56" s="12">
        <v>55</v>
      </c>
      <c r="AC56" s="12">
        <v>0</v>
      </c>
      <c r="AD56" s="12">
        <v>55</v>
      </c>
      <c r="AG56" s="12">
        <v>55</v>
      </c>
      <c r="AI56" s="12">
        <v>0</v>
      </c>
      <c r="AJ56" s="12">
        <v>55</v>
      </c>
    </row>
    <row r="57" spans="3:36" x14ac:dyDescent="0.3">
      <c r="C57" s="12">
        <v>56</v>
      </c>
      <c r="E57" s="12">
        <v>0</v>
      </c>
      <c r="F57" s="12">
        <v>56</v>
      </c>
      <c r="I57" s="12">
        <v>56</v>
      </c>
      <c r="K57" s="12">
        <v>0</v>
      </c>
      <c r="L57" s="12">
        <v>56</v>
      </c>
      <c r="N57" s="12" t="s">
        <v>782</v>
      </c>
      <c r="O57" s="12">
        <v>56</v>
      </c>
      <c r="Q57" s="12" t="str">
        <v>AUN6</v>
      </c>
      <c r="R57" s="12">
        <v>7</v>
      </c>
      <c r="U57" s="12">
        <v>56</v>
      </c>
      <c r="W57" s="12">
        <v>0</v>
      </c>
      <c r="X57" s="12">
        <v>56</v>
      </c>
      <c r="AA57" s="12">
        <v>56</v>
      </c>
      <c r="AC57" s="12">
        <v>0</v>
      </c>
      <c r="AD57" s="12">
        <v>56</v>
      </c>
      <c r="AG57" s="12">
        <v>56</v>
      </c>
      <c r="AI57" s="12">
        <v>0</v>
      </c>
      <c r="AJ57" s="12">
        <v>56</v>
      </c>
    </row>
    <row r="58" spans="3:36" x14ac:dyDescent="0.3">
      <c r="C58" s="12">
        <v>57</v>
      </c>
      <c r="E58" s="12">
        <v>0</v>
      </c>
      <c r="F58" s="12">
        <v>57</v>
      </c>
      <c r="I58" s="12">
        <v>57</v>
      </c>
      <c r="K58" s="12">
        <v>0</v>
      </c>
      <c r="L58" s="12">
        <v>57</v>
      </c>
      <c r="N58" s="12" t="s">
        <v>783</v>
      </c>
      <c r="O58" s="12">
        <v>57</v>
      </c>
      <c r="Q58" s="12" t="str">
        <v>AUN60</v>
      </c>
      <c r="R58" s="12">
        <v>61</v>
      </c>
      <c r="U58" s="12">
        <v>57</v>
      </c>
      <c r="W58" s="12">
        <v>0</v>
      </c>
      <c r="X58" s="12">
        <v>57</v>
      </c>
      <c r="AA58" s="12">
        <v>57</v>
      </c>
      <c r="AC58" s="12">
        <v>0</v>
      </c>
      <c r="AD58" s="12">
        <v>57</v>
      </c>
      <c r="AG58" s="12">
        <v>57</v>
      </c>
      <c r="AI58" s="12">
        <v>0</v>
      </c>
      <c r="AJ58" s="12">
        <v>57</v>
      </c>
    </row>
    <row r="59" spans="3:36" x14ac:dyDescent="0.3">
      <c r="C59" s="12">
        <v>58</v>
      </c>
      <c r="E59" s="12">
        <v>0</v>
      </c>
      <c r="F59" s="12">
        <v>58</v>
      </c>
      <c r="I59" s="12">
        <v>58</v>
      </c>
      <c r="K59" s="12">
        <v>0</v>
      </c>
      <c r="L59" s="12">
        <v>58</v>
      </c>
      <c r="N59" s="12" t="s">
        <v>784</v>
      </c>
      <c r="O59" s="12">
        <v>58</v>
      </c>
      <c r="Q59" s="12" t="str">
        <v>AUN61</v>
      </c>
      <c r="R59" s="12">
        <v>62</v>
      </c>
      <c r="U59" s="12">
        <v>58</v>
      </c>
      <c r="W59" s="12">
        <v>0</v>
      </c>
      <c r="X59" s="12">
        <v>58</v>
      </c>
      <c r="AA59" s="12">
        <v>58</v>
      </c>
      <c r="AC59" s="12">
        <v>0</v>
      </c>
      <c r="AD59" s="12">
        <v>58</v>
      </c>
      <c r="AG59" s="12">
        <v>58</v>
      </c>
      <c r="AI59" s="12">
        <v>0</v>
      </c>
      <c r="AJ59" s="12">
        <v>58</v>
      </c>
    </row>
    <row r="60" spans="3:36" x14ac:dyDescent="0.3">
      <c r="C60" s="12">
        <v>59</v>
      </c>
      <c r="E60" s="12">
        <v>0</v>
      </c>
      <c r="F60" s="12">
        <v>59</v>
      </c>
      <c r="I60" s="12">
        <v>59</v>
      </c>
      <c r="K60" s="12">
        <v>0</v>
      </c>
      <c r="L60" s="12">
        <v>59</v>
      </c>
      <c r="N60" s="12" t="s">
        <v>785</v>
      </c>
      <c r="O60" s="12">
        <v>59</v>
      </c>
      <c r="Q60" s="12" t="str">
        <v>AUN62</v>
      </c>
      <c r="R60" s="12">
        <v>63</v>
      </c>
      <c r="U60" s="12">
        <v>59</v>
      </c>
      <c r="W60" s="12">
        <v>0</v>
      </c>
      <c r="X60" s="12">
        <v>59</v>
      </c>
      <c r="AA60" s="12">
        <v>59</v>
      </c>
      <c r="AC60" s="12">
        <v>0</v>
      </c>
      <c r="AD60" s="12">
        <v>59</v>
      </c>
      <c r="AG60" s="12">
        <v>59</v>
      </c>
      <c r="AI60" s="12">
        <v>0</v>
      </c>
      <c r="AJ60" s="12">
        <v>59</v>
      </c>
    </row>
    <row r="61" spans="3:36" x14ac:dyDescent="0.3">
      <c r="C61" s="12">
        <v>60</v>
      </c>
      <c r="E61" s="12">
        <v>0</v>
      </c>
      <c r="F61" s="12">
        <v>60</v>
      </c>
      <c r="I61" s="12">
        <v>60</v>
      </c>
      <c r="K61" s="12">
        <v>0</v>
      </c>
      <c r="L61" s="12">
        <v>60</v>
      </c>
      <c r="N61" s="12" t="s">
        <v>786</v>
      </c>
      <c r="O61" s="12">
        <v>60</v>
      </c>
      <c r="Q61" s="12" t="str">
        <v>AUN63</v>
      </c>
      <c r="R61" s="12">
        <v>64</v>
      </c>
      <c r="U61" s="12">
        <v>60</v>
      </c>
      <c r="W61" s="12">
        <v>0</v>
      </c>
      <c r="X61" s="12">
        <v>60</v>
      </c>
      <c r="AA61" s="12">
        <v>60</v>
      </c>
      <c r="AC61" s="12">
        <v>0</v>
      </c>
      <c r="AD61" s="12">
        <v>60</v>
      </c>
      <c r="AG61" s="12">
        <v>60</v>
      </c>
      <c r="AI61" s="12">
        <v>0</v>
      </c>
      <c r="AJ61" s="12">
        <v>60</v>
      </c>
    </row>
    <row r="62" spans="3:36" x14ac:dyDescent="0.3">
      <c r="C62" s="12">
        <v>61</v>
      </c>
      <c r="E62" s="12">
        <v>0</v>
      </c>
      <c r="F62" s="12">
        <v>61</v>
      </c>
      <c r="I62" s="12">
        <v>61</v>
      </c>
      <c r="K62" s="12">
        <v>0</v>
      </c>
      <c r="L62" s="12">
        <v>61</v>
      </c>
      <c r="N62" s="12" t="s">
        <v>787</v>
      </c>
      <c r="O62" s="12">
        <v>61</v>
      </c>
      <c r="Q62" s="12" t="str">
        <v>AUN64</v>
      </c>
      <c r="R62" s="12">
        <v>65</v>
      </c>
      <c r="U62" s="12">
        <v>61</v>
      </c>
      <c r="W62" s="12">
        <v>0</v>
      </c>
      <c r="X62" s="12">
        <v>61</v>
      </c>
      <c r="AA62" s="12">
        <v>61</v>
      </c>
      <c r="AC62" s="12">
        <v>0</v>
      </c>
      <c r="AD62" s="12">
        <v>61</v>
      </c>
      <c r="AG62" s="12">
        <v>61</v>
      </c>
      <c r="AI62" s="12">
        <v>0</v>
      </c>
      <c r="AJ62" s="12">
        <v>61</v>
      </c>
    </row>
    <row r="63" spans="3:36" x14ac:dyDescent="0.3">
      <c r="C63" s="12">
        <v>62</v>
      </c>
      <c r="E63" s="12">
        <v>0</v>
      </c>
      <c r="F63" s="12">
        <v>62</v>
      </c>
      <c r="I63" s="12">
        <v>62</v>
      </c>
      <c r="K63" s="12">
        <v>0</v>
      </c>
      <c r="L63" s="12">
        <v>62</v>
      </c>
      <c r="N63" s="12" t="s">
        <v>788</v>
      </c>
      <c r="O63" s="12">
        <v>62</v>
      </c>
      <c r="Q63" s="12" t="str">
        <v>AUN65</v>
      </c>
      <c r="R63" s="12">
        <v>66</v>
      </c>
      <c r="U63" s="12">
        <v>62</v>
      </c>
      <c r="W63" s="12">
        <v>0</v>
      </c>
      <c r="X63" s="12">
        <v>62</v>
      </c>
      <c r="AA63" s="12">
        <v>62</v>
      </c>
      <c r="AC63" s="12">
        <v>0</v>
      </c>
      <c r="AD63" s="12">
        <v>62</v>
      </c>
      <c r="AG63" s="12">
        <v>62</v>
      </c>
      <c r="AI63" s="12">
        <v>0</v>
      </c>
      <c r="AJ63" s="12">
        <v>62</v>
      </c>
    </row>
    <row r="64" spans="3:36" x14ac:dyDescent="0.3">
      <c r="C64" s="12">
        <v>63</v>
      </c>
      <c r="E64" s="12">
        <v>0</v>
      </c>
      <c r="F64" s="12">
        <v>63</v>
      </c>
      <c r="I64" s="12">
        <v>63</v>
      </c>
      <c r="K64" s="12">
        <v>0</v>
      </c>
      <c r="L64" s="12">
        <v>63</v>
      </c>
      <c r="N64" s="12" t="s">
        <v>789</v>
      </c>
      <c r="O64" s="12">
        <v>63</v>
      </c>
      <c r="Q64" s="12" t="str">
        <v>AUN66</v>
      </c>
      <c r="R64" s="12">
        <v>67</v>
      </c>
      <c r="U64" s="12">
        <v>63</v>
      </c>
      <c r="W64" s="12">
        <v>0</v>
      </c>
      <c r="X64" s="12">
        <v>63</v>
      </c>
      <c r="AA64" s="12">
        <v>63</v>
      </c>
      <c r="AC64" s="12">
        <v>0</v>
      </c>
      <c r="AD64" s="12">
        <v>63</v>
      </c>
      <c r="AG64" s="12">
        <v>63</v>
      </c>
      <c r="AI64" s="12">
        <v>0</v>
      </c>
      <c r="AJ64" s="12">
        <v>63</v>
      </c>
    </row>
    <row r="65" spans="3:36" x14ac:dyDescent="0.3">
      <c r="C65" s="12">
        <v>64</v>
      </c>
      <c r="E65" s="12">
        <v>0</v>
      </c>
      <c r="F65" s="12">
        <v>64</v>
      </c>
      <c r="I65" s="12">
        <v>64</v>
      </c>
      <c r="K65" s="12">
        <v>0</v>
      </c>
      <c r="L65" s="12">
        <v>64</v>
      </c>
      <c r="N65" s="12" t="s">
        <v>790</v>
      </c>
      <c r="O65" s="12">
        <v>64</v>
      </c>
      <c r="Q65" s="12" t="str">
        <v>AUN67</v>
      </c>
      <c r="R65" s="12">
        <v>68</v>
      </c>
      <c r="U65" s="12">
        <v>64</v>
      </c>
      <c r="W65" s="12">
        <v>0</v>
      </c>
      <c r="X65" s="12">
        <v>64</v>
      </c>
      <c r="AA65" s="12">
        <v>64</v>
      </c>
      <c r="AC65" s="12">
        <v>0</v>
      </c>
      <c r="AD65" s="12">
        <v>64</v>
      </c>
      <c r="AG65" s="12">
        <v>64</v>
      </c>
      <c r="AI65" s="12">
        <v>0</v>
      </c>
      <c r="AJ65" s="12">
        <v>64</v>
      </c>
    </row>
    <row r="66" spans="3:36" x14ac:dyDescent="0.3">
      <c r="C66" s="12">
        <v>65</v>
      </c>
      <c r="E66" s="12">
        <v>0</v>
      </c>
      <c r="F66" s="12">
        <v>65</v>
      </c>
      <c r="I66" s="12">
        <v>65</v>
      </c>
      <c r="K66" s="12">
        <v>0</v>
      </c>
      <c r="L66" s="12">
        <v>65</v>
      </c>
      <c r="N66" s="12" t="s">
        <v>791</v>
      </c>
      <c r="O66" s="12">
        <v>65</v>
      </c>
      <c r="Q66" s="12" t="str">
        <v>AUN68</v>
      </c>
      <c r="R66" s="12">
        <v>69</v>
      </c>
      <c r="U66" s="12">
        <v>65</v>
      </c>
      <c r="W66" s="12">
        <v>0</v>
      </c>
      <c r="X66" s="12">
        <v>65</v>
      </c>
      <c r="AA66" s="12">
        <v>65</v>
      </c>
      <c r="AC66" s="12">
        <v>0</v>
      </c>
      <c r="AD66" s="12">
        <v>65</v>
      </c>
      <c r="AG66" s="12">
        <v>65</v>
      </c>
      <c r="AI66" s="12">
        <v>0</v>
      </c>
      <c r="AJ66" s="12">
        <v>65</v>
      </c>
    </row>
    <row r="67" spans="3:36" x14ac:dyDescent="0.3">
      <c r="C67" s="12">
        <v>66</v>
      </c>
      <c r="E67" s="12">
        <v>0</v>
      </c>
      <c r="F67" s="12">
        <v>66</v>
      </c>
      <c r="I67" s="12">
        <v>66</v>
      </c>
      <c r="K67" s="12">
        <v>0</v>
      </c>
      <c r="L67" s="12">
        <v>66</v>
      </c>
      <c r="N67" s="12" t="s">
        <v>792</v>
      </c>
      <c r="O67" s="12">
        <v>66</v>
      </c>
      <c r="Q67" s="12" t="str">
        <v>AUN69</v>
      </c>
      <c r="R67" s="12">
        <v>70</v>
      </c>
      <c r="U67" s="12">
        <v>66</v>
      </c>
      <c r="W67" s="12">
        <v>0</v>
      </c>
      <c r="X67" s="12">
        <v>66</v>
      </c>
      <c r="AA67" s="12">
        <v>66</v>
      </c>
      <c r="AC67" s="12">
        <v>0</v>
      </c>
      <c r="AD67" s="12">
        <v>66</v>
      </c>
      <c r="AG67" s="12">
        <v>66</v>
      </c>
      <c r="AI67" s="12">
        <v>0</v>
      </c>
      <c r="AJ67" s="12">
        <v>66</v>
      </c>
    </row>
    <row r="68" spans="3:36" x14ac:dyDescent="0.3">
      <c r="C68" s="12">
        <v>67</v>
      </c>
      <c r="E68" s="12">
        <v>0</v>
      </c>
      <c r="F68" s="12">
        <v>67</v>
      </c>
      <c r="I68" s="12">
        <v>67</v>
      </c>
      <c r="K68" s="12">
        <v>0</v>
      </c>
      <c r="L68" s="12">
        <v>67</v>
      </c>
      <c r="N68" s="12" t="s">
        <v>793</v>
      </c>
      <c r="O68" s="12">
        <v>67</v>
      </c>
      <c r="Q68" s="12" t="str">
        <v>AUN7</v>
      </c>
      <c r="R68" s="12">
        <v>8</v>
      </c>
      <c r="U68" s="12">
        <v>67</v>
      </c>
      <c r="W68" s="12">
        <v>0</v>
      </c>
      <c r="X68" s="12">
        <v>67</v>
      </c>
      <c r="AA68" s="12">
        <v>67</v>
      </c>
      <c r="AC68" s="12">
        <v>0</v>
      </c>
      <c r="AD68" s="12">
        <v>67</v>
      </c>
      <c r="AG68" s="12">
        <v>67</v>
      </c>
      <c r="AI68" s="12">
        <v>0</v>
      </c>
      <c r="AJ68" s="12">
        <v>67</v>
      </c>
    </row>
    <row r="69" spans="3:36" x14ac:dyDescent="0.3">
      <c r="C69" s="12">
        <v>68</v>
      </c>
      <c r="E69" s="12">
        <v>0</v>
      </c>
      <c r="F69" s="12">
        <v>68</v>
      </c>
      <c r="I69" s="12">
        <v>68</v>
      </c>
      <c r="K69" s="12">
        <v>0</v>
      </c>
      <c r="L69" s="12">
        <v>68</v>
      </c>
      <c r="N69" s="12" t="s">
        <v>794</v>
      </c>
      <c r="O69" s="12">
        <v>68</v>
      </c>
      <c r="Q69" s="12" t="str">
        <v>AUN70</v>
      </c>
      <c r="R69" s="12">
        <v>71</v>
      </c>
      <c r="U69" s="12">
        <v>68</v>
      </c>
      <c r="W69" s="12">
        <v>0</v>
      </c>
      <c r="X69" s="12">
        <v>68</v>
      </c>
      <c r="AA69" s="12">
        <v>68</v>
      </c>
      <c r="AC69" s="12">
        <v>0</v>
      </c>
      <c r="AD69" s="12">
        <v>68</v>
      </c>
      <c r="AG69" s="12">
        <v>68</v>
      </c>
      <c r="AI69" s="12">
        <v>0</v>
      </c>
      <c r="AJ69" s="12">
        <v>68</v>
      </c>
    </row>
    <row r="70" spans="3:36" x14ac:dyDescent="0.3">
      <c r="C70" s="12">
        <v>69</v>
      </c>
      <c r="E70" s="12">
        <v>0</v>
      </c>
      <c r="F70" s="12">
        <v>69</v>
      </c>
      <c r="I70" s="12">
        <v>69</v>
      </c>
      <c r="K70" s="12">
        <v>0</v>
      </c>
      <c r="L70" s="12">
        <v>69</v>
      </c>
      <c r="N70" s="12" t="s">
        <v>795</v>
      </c>
      <c r="O70" s="12">
        <v>69</v>
      </c>
      <c r="Q70" s="12" t="str">
        <v>AUN71</v>
      </c>
      <c r="R70" s="12">
        <v>72</v>
      </c>
      <c r="U70" s="12">
        <v>69</v>
      </c>
      <c r="W70" s="12">
        <v>0</v>
      </c>
      <c r="X70" s="12">
        <v>69</v>
      </c>
      <c r="AA70" s="12">
        <v>69</v>
      </c>
      <c r="AC70" s="12">
        <v>0</v>
      </c>
      <c r="AD70" s="12">
        <v>69</v>
      </c>
      <c r="AG70" s="12">
        <v>69</v>
      </c>
      <c r="AI70" s="12">
        <v>0</v>
      </c>
      <c r="AJ70" s="12">
        <v>69</v>
      </c>
    </row>
    <row r="71" spans="3:36" x14ac:dyDescent="0.3">
      <c r="C71" s="12">
        <v>70</v>
      </c>
      <c r="E71" s="12">
        <v>0</v>
      </c>
      <c r="F71" s="12">
        <v>70</v>
      </c>
      <c r="I71" s="12">
        <v>70</v>
      </c>
      <c r="K71" s="12">
        <v>0</v>
      </c>
      <c r="L71" s="12">
        <v>70</v>
      </c>
      <c r="N71" s="12" t="s">
        <v>796</v>
      </c>
      <c r="O71" s="12">
        <v>70</v>
      </c>
      <c r="Q71" s="12" t="str">
        <v>AUN72</v>
      </c>
      <c r="R71" s="12">
        <v>73</v>
      </c>
      <c r="U71" s="12">
        <v>70</v>
      </c>
      <c r="W71" s="12">
        <v>0</v>
      </c>
      <c r="X71" s="12">
        <v>70</v>
      </c>
      <c r="AA71" s="12">
        <v>70</v>
      </c>
      <c r="AC71" s="12">
        <v>0</v>
      </c>
      <c r="AD71" s="12">
        <v>70</v>
      </c>
      <c r="AG71" s="12">
        <v>70</v>
      </c>
      <c r="AI71" s="12">
        <v>0</v>
      </c>
      <c r="AJ71" s="12">
        <v>70</v>
      </c>
    </row>
    <row r="72" spans="3:36" x14ac:dyDescent="0.3">
      <c r="C72" s="12">
        <v>71</v>
      </c>
      <c r="E72" s="12">
        <v>0</v>
      </c>
      <c r="F72" s="12">
        <v>71</v>
      </c>
      <c r="I72" s="12">
        <v>71</v>
      </c>
      <c r="K72" s="12">
        <v>0</v>
      </c>
      <c r="L72" s="12">
        <v>71</v>
      </c>
      <c r="N72" s="12" t="s">
        <v>797</v>
      </c>
      <c r="O72" s="12">
        <v>71</v>
      </c>
      <c r="Q72" s="12" t="str">
        <v>AUN73</v>
      </c>
      <c r="R72" s="12">
        <v>74</v>
      </c>
      <c r="U72" s="12">
        <v>71</v>
      </c>
      <c r="W72" s="12">
        <v>0</v>
      </c>
      <c r="X72" s="12">
        <v>71</v>
      </c>
      <c r="AA72" s="12">
        <v>71</v>
      </c>
      <c r="AC72" s="12">
        <v>0</v>
      </c>
      <c r="AD72" s="12">
        <v>71</v>
      </c>
      <c r="AG72" s="12">
        <v>71</v>
      </c>
      <c r="AI72" s="12">
        <v>0</v>
      </c>
      <c r="AJ72" s="12">
        <v>71</v>
      </c>
    </row>
    <row r="73" spans="3:36" x14ac:dyDescent="0.3">
      <c r="C73" s="12">
        <v>72</v>
      </c>
      <c r="E73" s="12">
        <v>0</v>
      </c>
      <c r="F73" s="12">
        <v>72</v>
      </c>
      <c r="I73" s="12">
        <v>72</v>
      </c>
      <c r="K73" s="12">
        <v>0</v>
      </c>
      <c r="L73" s="12">
        <v>72</v>
      </c>
      <c r="N73" s="12" t="s">
        <v>798</v>
      </c>
      <c r="O73" s="12">
        <v>72</v>
      </c>
      <c r="Q73" s="12" t="str">
        <v>AUN74</v>
      </c>
      <c r="R73" s="12">
        <v>75</v>
      </c>
      <c r="U73" s="12">
        <v>72</v>
      </c>
      <c r="W73" s="12">
        <v>0</v>
      </c>
      <c r="X73" s="12">
        <v>72</v>
      </c>
      <c r="AA73" s="12">
        <v>72</v>
      </c>
      <c r="AC73" s="12">
        <v>0</v>
      </c>
      <c r="AD73" s="12">
        <v>72</v>
      </c>
      <c r="AG73" s="12">
        <v>72</v>
      </c>
      <c r="AI73" s="12">
        <v>0</v>
      </c>
      <c r="AJ73" s="12">
        <v>72</v>
      </c>
    </row>
    <row r="74" spans="3:36" x14ac:dyDescent="0.3">
      <c r="C74" s="12">
        <v>73</v>
      </c>
      <c r="E74" s="12">
        <v>0</v>
      </c>
      <c r="F74" s="12">
        <v>73</v>
      </c>
      <c r="I74" s="12">
        <v>73</v>
      </c>
      <c r="K74" s="12">
        <v>0</v>
      </c>
      <c r="L74" s="12">
        <v>73</v>
      </c>
      <c r="N74" s="12" t="s">
        <v>799</v>
      </c>
      <c r="O74" s="12">
        <v>73</v>
      </c>
      <c r="Q74" s="12" t="str">
        <v>AUN75</v>
      </c>
      <c r="R74" s="12">
        <v>76</v>
      </c>
      <c r="U74" s="12">
        <v>73</v>
      </c>
      <c r="W74" s="12">
        <v>0</v>
      </c>
      <c r="X74" s="12">
        <v>73</v>
      </c>
      <c r="AA74" s="12">
        <v>73</v>
      </c>
      <c r="AC74" s="12">
        <v>0</v>
      </c>
      <c r="AD74" s="12">
        <v>73</v>
      </c>
      <c r="AG74" s="12">
        <v>73</v>
      </c>
      <c r="AI74" s="12">
        <v>0</v>
      </c>
      <c r="AJ74" s="12">
        <v>73</v>
      </c>
    </row>
    <row r="75" spans="3:36" x14ac:dyDescent="0.3">
      <c r="C75" s="12">
        <v>74</v>
      </c>
      <c r="E75" s="12">
        <v>0</v>
      </c>
      <c r="F75" s="12">
        <v>74</v>
      </c>
      <c r="I75" s="12">
        <v>74</v>
      </c>
      <c r="K75" s="12">
        <v>0</v>
      </c>
      <c r="L75" s="12">
        <v>74</v>
      </c>
      <c r="N75" s="12" t="s">
        <v>800</v>
      </c>
      <c r="O75" s="12">
        <v>74</v>
      </c>
      <c r="Q75" s="12" t="str">
        <v>AUN76</v>
      </c>
      <c r="R75" s="12">
        <v>77</v>
      </c>
      <c r="U75" s="12">
        <v>74</v>
      </c>
      <c r="W75" s="12">
        <v>0</v>
      </c>
      <c r="X75" s="12">
        <v>74</v>
      </c>
      <c r="AA75" s="12">
        <v>74</v>
      </c>
      <c r="AC75" s="12">
        <v>0</v>
      </c>
      <c r="AD75" s="12">
        <v>74</v>
      </c>
      <c r="AG75" s="12">
        <v>74</v>
      </c>
      <c r="AI75" s="12">
        <v>0</v>
      </c>
      <c r="AJ75" s="12">
        <v>74</v>
      </c>
    </row>
    <row r="76" spans="3:36" x14ac:dyDescent="0.3">
      <c r="C76" s="12">
        <v>75</v>
      </c>
      <c r="E76" s="12">
        <v>0</v>
      </c>
      <c r="F76" s="12">
        <v>75</v>
      </c>
      <c r="I76" s="12">
        <v>75</v>
      </c>
      <c r="K76" s="12">
        <v>0</v>
      </c>
      <c r="L76" s="12">
        <v>75</v>
      </c>
      <c r="N76" s="12" t="s">
        <v>801</v>
      </c>
      <c r="O76" s="12">
        <v>75</v>
      </c>
      <c r="Q76" s="12" t="str">
        <v>AUN77</v>
      </c>
      <c r="R76" s="12">
        <v>78</v>
      </c>
      <c r="U76" s="12">
        <v>75</v>
      </c>
      <c r="W76" s="12">
        <v>0</v>
      </c>
      <c r="X76" s="12">
        <v>75</v>
      </c>
      <c r="AA76" s="12">
        <v>75</v>
      </c>
      <c r="AC76" s="12">
        <v>0</v>
      </c>
      <c r="AD76" s="12">
        <v>75</v>
      </c>
      <c r="AG76" s="12">
        <v>75</v>
      </c>
      <c r="AI76" s="12">
        <v>0</v>
      </c>
      <c r="AJ76" s="12">
        <v>75</v>
      </c>
    </row>
    <row r="77" spans="3:36" x14ac:dyDescent="0.3">
      <c r="C77" s="12">
        <v>76</v>
      </c>
      <c r="E77" s="12">
        <v>0</v>
      </c>
      <c r="F77" s="12">
        <v>76</v>
      </c>
      <c r="I77" s="12">
        <v>76</v>
      </c>
      <c r="K77" s="12">
        <v>0</v>
      </c>
      <c r="L77" s="12">
        <v>76</v>
      </c>
      <c r="N77" s="12" t="s">
        <v>802</v>
      </c>
      <c r="O77" s="12">
        <v>76</v>
      </c>
      <c r="Q77" s="12" t="str">
        <v>AUN78</v>
      </c>
      <c r="R77" s="12">
        <v>79</v>
      </c>
      <c r="U77" s="12">
        <v>76</v>
      </c>
      <c r="W77" s="12">
        <v>0</v>
      </c>
      <c r="X77" s="12">
        <v>76</v>
      </c>
      <c r="AA77" s="12">
        <v>76</v>
      </c>
      <c r="AC77" s="12">
        <v>0</v>
      </c>
      <c r="AD77" s="12">
        <v>76</v>
      </c>
      <c r="AG77" s="12">
        <v>76</v>
      </c>
      <c r="AI77" s="12">
        <v>0</v>
      </c>
      <c r="AJ77" s="12">
        <v>76</v>
      </c>
    </row>
    <row r="78" spans="3:36" x14ac:dyDescent="0.3">
      <c r="C78" s="12">
        <v>77</v>
      </c>
      <c r="E78" s="12">
        <v>0</v>
      </c>
      <c r="F78" s="12">
        <v>77</v>
      </c>
      <c r="I78" s="12">
        <v>77</v>
      </c>
      <c r="K78" s="12">
        <v>0</v>
      </c>
      <c r="L78" s="12">
        <v>77</v>
      </c>
      <c r="N78" s="12" t="s">
        <v>803</v>
      </c>
      <c r="O78" s="12">
        <v>77</v>
      </c>
      <c r="Q78" s="12" t="str">
        <v>AUN79</v>
      </c>
      <c r="R78" s="12">
        <v>80</v>
      </c>
      <c r="U78" s="12">
        <v>77</v>
      </c>
      <c r="W78" s="12">
        <v>0</v>
      </c>
      <c r="X78" s="12">
        <v>77</v>
      </c>
      <c r="AA78" s="12">
        <v>77</v>
      </c>
      <c r="AC78" s="12">
        <v>0</v>
      </c>
      <c r="AD78" s="12">
        <v>77</v>
      </c>
      <c r="AG78" s="12">
        <v>77</v>
      </c>
      <c r="AI78" s="12">
        <v>0</v>
      </c>
      <c r="AJ78" s="12">
        <v>77</v>
      </c>
    </row>
    <row r="79" spans="3:36" x14ac:dyDescent="0.3">
      <c r="C79" s="12">
        <v>78</v>
      </c>
      <c r="E79" s="12">
        <v>0</v>
      </c>
      <c r="F79" s="12">
        <v>78</v>
      </c>
      <c r="I79" s="12">
        <v>78</v>
      </c>
      <c r="K79" s="12">
        <v>0</v>
      </c>
      <c r="L79" s="12">
        <v>78</v>
      </c>
      <c r="N79" s="12" t="s">
        <v>804</v>
      </c>
      <c r="O79" s="12">
        <v>78</v>
      </c>
      <c r="Q79" s="12" t="str">
        <v>AUN8</v>
      </c>
      <c r="R79" s="12">
        <v>9</v>
      </c>
      <c r="U79" s="12">
        <v>78</v>
      </c>
      <c r="W79" s="12">
        <v>0</v>
      </c>
      <c r="X79" s="12">
        <v>78</v>
      </c>
      <c r="AA79" s="12">
        <v>78</v>
      </c>
      <c r="AC79" s="12">
        <v>0</v>
      </c>
      <c r="AD79" s="12">
        <v>78</v>
      </c>
      <c r="AG79" s="12">
        <v>78</v>
      </c>
      <c r="AI79" s="12">
        <v>0</v>
      </c>
      <c r="AJ79" s="12">
        <v>78</v>
      </c>
    </row>
    <row r="80" spans="3:36" x14ac:dyDescent="0.3">
      <c r="C80" s="12">
        <v>79</v>
      </c>
      <c r="E80" s="12">
        <v>0</v>
      </c>
      <c r="F80" s="12">
        <v>79</v>
      </c>
      <c r="I80" s="12">
        <v>79</v>
      </c>
      <c r="K80" s="12">
        <v>0</v>
      </c>
      <c r="L80" s="12">
        <v>79</v>
      </c>
      <c r="N80" s="12" t="s">
        <v>805</v>
      </c>
      <c r="O80" s="12">
        <v>79</v>
      </c>
      <c r="Q80" s="12" t="str">
        <v>AUN80</v>
      </c>
      <c r="R80" s="12">
        <v>81</v>
      </c>
      <c r="U80" s="12">
        <v>79</v>
      </c>
      <c r="W80" s="12">
        <v>0</v>
      </c>
      <c r="X80" s="12">
        <v>79</v>
      </c>
      <c r="AA80" s="12">
        <v>79</v>
      </c>
      <c r="AC80" s="12">
        <v>0</v>
      </c>
      <c r="AD80" s="12">
        <v>79</v>
      </c>
      <c r="AG80" s="12">
        <v>79</v>
      </c>
      <c r="AI80" s="12">
        <v>0</v>
      </c>
      <c r="AJ80" s="12">
        <v>79</v>
      </c>
    </row>
    <row r="81" spans="3:36" x14ac:dyDescent="0.3">
      <c r="C81" s="12">
        <v>80</v>
      </c>
      <c r="E81" s="12">
        <v>0</v>
      </c>
      <c r="F81" s="12">
        <v>80</v>
      </c>
      <c r="I81" s="12">
        <v>80</v>
      </c>
      <c r="K81" s="12">
        <v>0</v>
      </c>
      <c r="L81" s="12">
        <v>80</v>
      </c>
      <c r="N81" s="12" t="s">
        <v>806</v>
      </c>
      <c r="O81" s="12">
        <v>80</v>
      </c>
      <c r="Q81" s="12" t="str">
        <v>AUN81</v>
      </c>
      <c r="R81" s="12">
        <v>82</v>
      </c>
      <c r="U81" s="12">
        <v>80</v>
      </c>
      <c r="W81" s="12">
        <v>0</v>
      </c>
      <c r="X81" s="12">
        <v>80</v>
      </c>
      <c r="AA81" s="12">
        <v>80</v>
      </c>
      <c r="AC81" s="12">
        <v>0</v>
      </c>
      <c r="AD81" s="12">
        <v>80</v>
      </c>
      <c r="AG81" s="12">
        <v>80</v>
      </c>
      <c r="AI81" s="12">
        <v>0</v>
      </c>
      <c r="AJ81" s="12">
        <v>80</v>
      </c>
    </row>
    <row r="82" spans="3:36" x14ac:dyDescent="0.3">
      <c r="C82" s="12">
        <v>81</v>
      </c>
      <c r="E82" s="12">
        <v>0</v>
      </c>
      <c r="F82" s="12">
        <v>81</v>
      </c>
      <c r="I82" s="12">
        <v>81</v>
      </c>
      <c r="K82" s="12">
        <v>0</v>
      </c>
      <c r="L82" s="12">
        <v>81</v>
      </c>
      <c r="N82" s="12" t="s">
        <v>807</v>
      </c>
      <c r="O82" s="12">
        <v>81</v>
      </c>
      <c r="Q82" s="12" t="str">
        <v>AUN9</v>
      </c>
      <c r="R82" s="12">
        <v>10</v>
      </c>
      <c r="U82" s="12">
        <v>81</v>
      </c>
      <c r="W82" s="12">
        <v>0</v>
      </c>
      <c r="X82" s="12">
        <v>81</v>
      </c>
      <c r="AA82" s="12">
        <v>81</v>
      </c>
      <c r="AC82" s="12">
        <v>0</v>
      </c>
      <c r="AD82" s="12">
        <v>81</v>
      </c>
      <c r="AG82" s="12">
        <v>81</v>
      </c>
      <c r="AI82" s="12">
        <v>0</v>
      </c>
      <c r="AJ82" s="12">
        <v>81</v>
      </c>
    </row>
    <row r="83" spans="3:36" x14ac:dyDescent="0.3">
      <c r="C83" s="12">
        <v>82</v>
      </c>
      <c r="E83" s="12">
        <v>0</v>
      </c>
      <c r="F83" s="12">
        <v>82</v>
      </c>
      <c r="I83" s="12">
        <v>82</v>
      </c>
      <c r="K83" s="12">
        <v>0</v>
      </c>
      <c r="L83" s="12">
        <v>82</v>
      </c>
      <c r="N83" s="12" t="s">
        <v>808</v>
      </c>
      <c r="O83" s="12">
        <v>82</v>
      </c>
      <c r="Q83" s="12" t="str">
        <v>BUCount</v>
      </c>
      <c r="R83" s="12">
        <v>83</v>
      </c>
      <c r="U83" s="12">
        <v>82</v>
      </c>
      <c r="W83" s="12">
        <v>0</v>
      </c>
      <c r="X83" s="12">
        <v>82</v>
      </c>
      <c r="AA83" s="12">
        <v>82</v>
      </c>
      <c r="AC83" s="12">
        <v>0</v>
      </c>
      <c r="AD83" s="12">
        <v>82</v>
      </c>
      <c r="AG83" s="12">
        <v>82</v>
      </c>
      <c r="AI83" s="12">
        <v>0</v>
      </c>
      <c r="AJ83" s="12">
        <v>82</v>
      </c>
    </row>
    <row r="84" spans="3:36" x14ac:dyDescent="0.3">
      <c r="C84" s="12">
        <v>83</v>
      </c>
      <c r="E84" s="12">
        <v>0</v>
      </c>
      <c r="F84" s="12">
        <v>83</v>
      </c>
      <c r="I84" s="12">
        <v>83</v>
      </c>
      <c r="K84" s="12">
        <v>0</v>
      </c>
      <c r="L84" s="12">
        <v>83</v>
      </c>
      <c r="N84" s="12" t="s">
        <v>699</v>
      </c>
      <c r="O84" s="12">
        <v>83</v>
      </c>
      <c r="Q84" s="12" t="str">
        <v>REGIONNAME</v>
      </c>
      <c r="R84" s="12">
        <v>1</v>
      </c>
      <c r="U84" s="12">
        <v>83</v>
      </c>
      <c r="W84" s="12">
        <v>0</v>
      </c>
      <c r="X84" s="12">
        <v>83</v>
      </c>
      <c r="AA84" s="12">
        <v>83</v>
      </c>
      <c r="AC84" s="12">
        <v>0</v>
      </c>
      <c r="AD84" s="12">
        <v>83</v>
      </c>
      <c r="AG84" s="12">
        <v>83</v>
      </c>
      <c r="AI84" s="12">
        <v>0</v>
      </c>
      <c r="AJ84" s="12">
        <v>83</v>
      </c>
    </row>
    <row r="85" spans="3:36" x14ac:dyDescent="0.3">
      <c r="C85" s="12">
        <v>84</v>
      </c>
      <c r="E85" s="12">
        <v>0</v>
      </c>
      <c r="F85" s="12">
        <v>84</v>
      </c>
      <c r="I85" s="12">
        <v>84</v>
      </c>
      <c r="K85" s="12">
        <v>0</v>
      </c>
      <c r="L85" s="12">
        <v>84</v>
      </c>
      <c r="O85" s="12">
        <v>84</v>
      </c>
      <c r="Q85" s="12">
        <v>0</v>
      </c>
      <c r="R85" s="12">
        <v>84</v>
      </c>
      <c r="U85" s="12">
        <v>84</v>
      </c>
      <c r="W85" s="12">
        <v>0</v>
      </c>
      <c r="X85" s="12">
        <v>84</v>
      </c>
      <c r="AA85" s="12">
        <v>84</v>
      </c>
      <c r="AC85" s="12">
        <v>0</v>
      </c>
      <c r="AD85" s="12">
        <v>84</v>
      </c>
      <c r="AG85" s="12">
        <v>84</v>
      </c>
      <c r="AI85" s="12">
        <v>0</v>
      </c>
      <c r="AJ85" s="12">
        <v>84</v>
      </c>
    </row>
    <row r="86" spans="3:36" x14ac:dyDescent="0.3">
      <c r="C86" s="12">
        <v>85</v>
      </c>
      <c r="E86" s="12">
        <v>0</v>
      </c>
      <c r="F86" s="12">
        <v>85</v>
      </c>
      <c r="I86" s="12">
        <v>85</v>
      </c>
      <c r="K86" s="12">
        <v>0</v>
      </c>
      <c r="L86" s="12">
        <v>85</v>
      </c>
      <c r="O86" s="12">
        <v>85</v>
      </c>
      <c r="Q86" s="12">
        <v>0</v>
      </c>
      <c r="R86" s="12">
        <v>85</v>
      </c>
      <c r="U86" s="12">
        <v>85</v>
      </c>
      <c r="W86" s="12">
        <v>0</v>
      </c>
      <c r="X86" s="12">
        <v>85</v>
      </c>
      <c r="AA86" s="12">
        <v>85</v>
      </c>
      <c r="AC86" s="12">
        <v>0</v>
      </c>
      <c r="AD86" s="12">
        <v>85</v>
      </c>
      <c r="AG86" s="12">
        <v>85</v>
      </c>
      <c r="AI86" s="12">
        <v>0</v>
      </c>
      <c r="AJ86" s="12">
        <v>85</v>
      </c>
    </row>
    <row r="87" spans="3:36" x14ac:dyDescent="0.3">
      <c r="C87" s="12">
        <v>86</v>
      </c>
      <c r="E87" s="12">
        <v>0</v>
      </c>
      <c r="F87" s="12">
        <v>86</v>
      </c>
      <c r="I87" s="12">
        <v>86</v>
      </c>
      <c r="K87" s="12">
        <v>0</v>
      </c>
      <c r="L87" s="12">
        <v>86</v>
      </c>
      <c r="O87" s="12">
        <v>86</v>
      </c>
      <c r="Q87" s="12">
        <v>0</v>
      </c>
      <c r="R87" s="12">
        <v>86</v>
      </c>
      <c r="U87" s="12">
        <v>86</v>
      </c>
      <c r="W87" s="12">
        <v>0</v>
      </c>
      <c r="X87" s="12">
        <v>86</v>
      </c>
      <c r="AA87" s="12">
        <v>86</v>
      </c>
      <c r="AC87" s="12">
        <v>0</v>
      </c>
      <c r="AD87" s="12">
        <v>86</v>
      </c>
      <c r="AG87" s="12">
        <v>86</v>
      </c>
      <c r="AI87" s="12">
        <v>0</v>
      </c>
      <c r="AJ87" s="12">
        <v>86</v>
      </c>
    </row>
    <row r="88" spans="3:36" x14ac:dyDescent="0.3">
      <c r="C88" s="12">
        <v>87</v>
      </c>
      <c r="E88" s="12">
        <v>0</v>
      </c>
      <c r="F88" s="12">
        <v>87</v>
      </c>
      <c r="I88" s="12">
        <v>87</v>
      </c>
      <c r="K88" s="12">
        <v>0</v>
      </c>
      <c r="L88" s="12">
        <v>87</v>
      </c>
      <c r="O88" s="12">
        <v>87</v>
      </c>
      <c r="Q88" s="12">
        <v>0</v>
      </c>
      <c r="R88" s="12">
        <v>87</v>
      </c>
      <c r="U88" s="12">
        <v>87</v>
      </c>
      <c r="W88" s="12">
        <v>0</v>
      </c>
      <c r="X88" s="12">
        <v>87</v>
      </c>
      <c r="AA88" s="12">
        <v>87</v>
      </c>
      <c r="AC88" s="12">
        <v>0</v>
      </c>
      <c r="AD88" s="12">
        <v>87</v>
      </c>
      <c r="AG88" s="12">
        <v>87</v>
      </c>
      <c r="AI88" s="12">
        <v>0</v>
      </c>
      <c r="AJ88" s="12">
        <v>87</v>
      </c>
    </row>
    <row r="89" spans="3:36" x14ac:dyDescent="0.3">
      <c r="C89" s="12">
        <v>88</v>
      </c>
      <c r="E89" s="12">
        <v>0</v>
      </c>
      <c r="F89" s="12">
        <v>88</v>
      </c>
      <c r="I89" s="12">
        <v>88</v>
      </c>
      <c r="K89" s="12">
        <v>0</v>
      </c>
      <c r="L89" s="12">
        <v>88</v>
      </c>
      <c r="O89" s="12">
        <v>88</v>
      </c>
      <c r="Q89" s="12">
        <v>0</v>
      </c>
      <c r="R89" s="12">
        <v>88</v>
      </c>
      <c r="U89" s="12">
        <v>88</v>
      </c>
      <c r="W89" s="12">
        <v>0</v>
      </c>
      <c r="X89" s="12">
        <v>88</v>
      </c>
      <c r="AA89" s="12">
        <v>88</v>
      </c>
      <c r="AC89" s="12">
        <v>0</v>
      </c>
      <c r="AD89" s="12">
        <v>88</v>
      </c>
      <c r="AG89" s="12">
        <v>88</v>
      </c>
      <c r="AI89" s="12">
        <v>0</v>
      </c>
      <c r="AJ89" s="12">
        <v>88</v>
      </c>
    </row>
    <row r="90" spans="3:36" x14ac:dyDescent="0.3">
      <c r="C90" s="12">
        <v>89</v>
      </c>
      <c r="E90" s="12">
        <v>0</v>
      </c>
      <c r="F90" s="12">
        <v>89</v>
      </c>
      <c r="I90" s="12">
        <v>89</v>
      </c>
      <c r="K90" s="12">
        <v>0</v>
      </c>
      <c r="L90" s="12">
        <v>89</v>
      </c>
      <c r="O90" s="12">
        <v>89</v>
      </c>
      <c r="Q90" s="12">
        <v>0</v>
      </c>
      <c r="R90" s="12">
        <v>89</v>
      </c>
      <c r="U90" s="12">
        <v>89</v>
      </c>
      <c r="W90" s="12">
        <v>0</v>
      </c>
      <c r="X90" s="12">
        <v>89</v>
      </c>
      <c r="AA90" s="12">
        <v>89</v>
      </c>
      <c r="AC90" s="12">
        <v>0</v>
      </c>
      <c r="AD90" s="12">
        <v>89</v>
      </c>
      <c r="AG90" s="12">
        <v>89</v>
      </c>
      <c r="AI90" s="12">
        <v>0</v>
      </c>
      <c r="AJ90" s="12">
        <v>89</v>
      </c>
    </row>
    <row r="91" spans="3:36" x14ac:dyDescent="0.3">
      <c r="C91" s="12">
        <v>90</v>
      </c>
      <c r="E91" s="12">
        <v>0</v>
      </c>
      <c r="F91" s="12">
        <v>90</v>
      </c>
      <c r="I91" s="12">
        <v>90</v>
      </c>
      <c r="K91" s="12">
        <v>0</v>
      </c>
      <c r="L91" s="12">
        <v>90</v>
      </c>
      <c r="O91" s="12">
        <v>90</v>
      </c>
      <c r="Q91" s="12">
        <v>0</v>
      </c>
      <c r="R91" s="12">
        <v>90</v>
      </c>
      <c r="U91" s="12">
        <v>90</v>
      </c>
      <c r="W91" s="12">
        <v>0</v>
      </c>
      <c r="X91" s="12">
        <v>90</v>
      </c>
      <c r="AA91" s="12">
        <v>90</v>
      </c>
      <c r="AC91" s="12">
        <v>0</v>
      </c>
      <c r="AD91" s="12">
        <v>90</v>
      </c>
      <c r="AG91" s="12">
        <v>90</v>
      </c>
      <c r="AI91" s="12">
        <v>0</v>
      </c>
      <c r="AJ91" s="12">
        <v>90</v>
      </c>
    </row>
    <row r="92" spans="3:36" x14ac:dyDescent="0.3">
      <c r="C92" s="12">
        <v>91</v>
      </c>
      <c r="E92" s="12">
        <v>0</v>
      </c>
      <c r="F92" s="12">
        <v>91</v>
      </c>
      <c r="I92" s="12">
        <v>91</v>
      </c>
      <c r="K92" s="12">
        <v>0</v>
      </c>
      <c r="L92" s="12">
        <v>91</v>
      </c>
      <c r="O92" s="12">
        <v>91</v>
      </c>
      <c r="Q92" s="12">
        <v>0</v>
      </c>
      <c r="R92" s="12">
        <v>91</v>
      </c>
      <c r="U92" s="12">
        <v>91</v>
      </c>
      <c r="W92" s="12">
        <v>0</v>
      </c>
      <c r="X92" s="12">
        <v>91</v>
      </c>
      <c r="AA92" s="12">
        <v>91</v>
      </c>
      <c r="AC92" s="12">
        <v>0</v>
      </c>
      <c r="AD92" s="12">
        <v>91</v>
      </c>
      <c r="AG92" s="12">
        <v>91</v>
      </c>
      <c r="AI92" s="12">
        <v>0</v>
      </c>
      <c r="AJ92" s="12">
        <v>91</v>
      </c>
    </row>
    <row r="93" spans="3:36" x14ac:dyDescent="0.3">
      <c r="C93" s="12">
        <v>92</v>
      </c>
      <c r="E93" s="12">
        <v>0</v>
      </c>
      <c r="F93" s="12">
        <v>92</v>
      </c>
      <c r="I93" s="12">
        <v>92</v>
      </c>
      <c r="K93" s="12">
        <v>0</v>
      </c>
      <c r="L93" s="12">
        <v>92</v>
      </c>
      <c r="O93" s="12">
        <v>92</v>
      </c>
      <c r="Q93" s="12">
        <v>0</v>
      </c>
      <c r="R93" s="12">
        <v>92</v>
      </c>
      <c r="U93" s="12">
        <v>92</v>
      </c>
      <c r="W93" s="12">
        <v>0</v>
      </c>
      <c r="X93" s="12">
        <v>92</v>
      </c>
      <c r="AA93" s="12">
        <v>92</v>
      </c>
      <c r="AC93" s="12">
        <v>0</v>
      </c>
      <c r="AD93" s="12">
        <v>92</v>
      </c>
      <c r="AG93" s="12">
        <v>92</v>
      </c>
      <c r="AI93" s="12">
        <v>0</v>
      </c>
      <c r="AJ93" s="12">
        <v>92</v>
      </c>
    </row>
    <row r="94" spans="3:36" x14ac:dyDescent="0.3">
      <c r="C94" s="12">
        <v>93</v>
      </c>
      <c r="E94" s="12">
        <v>0</v>
      </c>
      <c r="F94" s="12">
        <v>93</v>
      </c>
      <c r="I94" s="12">
        <v>93</v>
      </c>
      <c r="K94" s="12">
        <v>0</v>
      </c>
      <c r="L94" s="12">
        <v>93</v>
      </c>
      <c r="O94" s="12">
        <v>93</v>
      </c>
      <c r="Q94" s="12">
        <v>0</v>
      </c>
      <c r="R94" s="12">
        <v>93</v>
      </c>
      <c r="U94" s="12">
        <v>93</v>
      </c>
      <c r="W94" s="12">
        <v>0</v>
      </c>
      <c r="X94" s="12">
        <v>93</v>
      </c>
      <c r="AA94" s="12">
        <v>93</v>
      </c>
      <c r="AC94" s="12">
        <v>0</v>
      </c>
      <c r="AD94" s="12">
        <v>93</v>
      </c>
      <c r="AG94" s="12">
        <v>93</v>
      </c>
      <c r="AI94" s="12">
        <v>0</v>
      </c>
      <c r="AJ94" s="12">
        <v>93</v>
      </c>
    </row>
    <row r="95" spans="3:36" x14ac:dyDescent="0.3">
      <c r="C95" s="12">
        <v>94</v>
      </c>
      <c r="E95" s="12">
        <v>0</v>
      </c>
      <c r="F95" s="12">
        <v>94</v>
      </c>
      <c r="I95" s="12">
        <v>94</v>
      </c>
      <c r="K95" s="12">
        <v>0</v>
      </c>
      <c r="L95" s="12">
        <v>94</v>
      </c>
      <c r="O95" s="12">
        <v>94</v>
      </c>
      <c r="Q95" s="12">
        <v>0</v>
      </c>
      <c r="R95" s="12">
        <v>94</v>
      </c>
      <c r="U95" s="12">
        <v>94</v>
      </c>
      <c r="W95" s="12">
        <v>0</v>
      </c>
      <c r="X95" s="12">
        <v>94</v>
      </c>
      <c r="AA95" s="12">
        <v>94</v>
      </c>
      <c r="AC95" s="12">
        <v>0</v>
      </c>
      <c r="AD95" s="12">
        <v>94</v>
      </c>
      <c r="AG95" s="12">
        <v>94</v>
      </c>
      <c r="AI95" s="12">
        <v>0</v>
      </c>
      <c r="AJ95" s="12">
        <v>94</v>
      </c>
    </row>
    <row r="96" spans="3:36" x14ac:dyDescent="0.3">
      <c r="C96" s="12">
        <v>95</v>
      </c>
      <c r="E96" s="12">
        <v>0</v>
      </c>
      <c r="F96" s="12">
        <v>95</v>
      </c>
      <c r="I96" s="12">
        <v>95</v>
      </c>
      <c r="K96" s="12">
        <v>0</v>
      </c>
      <c r="L96" s="12">
        <v>95</v>
      </c>
      <c r="O96" s="12">
        <v>95</v>
      </c>
      <c r="Q96" s="12">
        <v>0</v>
      </c>
      <c r="R96" s="12">
        <v>95</v>
      </c>
      <c r="U96" s="12">
        <v>95</v>
      </c>
      <c r="W96" s="12">
        <v>0</v>
      </c>
      <c r="X96" s="12">
        <v>95</v>
      </c>
      <c r="AA96" s="12">
        <v>95</v>
      </c>
      <c r="AC96" s="12">
        <v>0</v>
      </c>
      <c r="AD96" s="12">
        <v>95</v>
      </c>
      <c r="AG96" s="12">
        <v>95</v>
      </c>
      <c r="AI96" s="12">
        <v>0</v>
      </c>
      <c r="AJ96" s="12">
        <v>95</v>
      </c>
    </row>
    <row r="97" spans="3:36" x14ac:dyDescent="0.3">
      <c r="C97" s="12">
        <v>96</v>
      </c>
      <c r="E97" s="12">
        <v>0</v>
      </c>
      <c r="F97" s="12">
        <v>96</v>
      </c>
      <c r="I97" s="12">
        <v>96</v>
      </c>
      <c r="K97" s="12">
        <v>0</v>
      </c>
      <c r="L97" s="12">
        <v>96</v>
      </c>
      <c r="O97" s="12">
        <v>96</v>
      </c>
      <c r="Q97" s="12">
        <v>0</v>
      </c>
      <c r="R97" s="12">
        <v>96</v>
      </c>
      <c r="U97" s="12">
        <v>96</v>
      </c>
      <c r="W97" s="12">
        <v>0</v>
      </c>
      <c r="X97" s="12">
        <v>96</v>
      </c>
      <c r="AA97" s="12">
        <v>96</v>
      </c>
      <c r="AC97" s="12">
        <v>0</v>
      </c>
      <c r="AD97" s="12">
        <v>96</v>
      </c>
      <c r="AG97" s="12">
        <v>96</v>
      </c>
      <c r="AI97" s="12">
        <v>0</v>
      </c>
      <c r="AJ97" s="12">
        <v>96</v>
      </c>
    </row>
    <row r="98" spans="3:36" x14ac:dyDescent="0.3">
      <c r="C98" s="12">
        <v>97</v>
      </c>
      <c r="E98" s="12">
        <v>0</v>
      </c>
      <c r="F98" s="12">
        <v>97</v>
      </c>
      <c r="I98" s="12">
        <v>97</v>
      </c>
      <c r="K98" s="12">
        <v>0</v>
      </c>
      <c r="L98" s="12">
        <v>97</v>
      </c>
      <c r="O98" s="12">
        <v>97</v>
      </c>
      <c r="Q98" s="12">
        <v>0</v>
      </c>
      <c r="R98" s="12">
        <v>97</v>
      </c>
      <c r="U98" s="12">
        <v>97</v>
      </c>
      <c r="W98" s="12">
        <v>0</v>
      </c>
      <c r="X98" s="12">
        <v>97</v>
      </c>
      <c r="AA98" s="12">
        <v>97</v>
      </c>
      <c r="AC98" s="12">
        <v>0</v>
      </c>
      <c r="AD98" s="12">
        <v>97</v>
      </c>
      <c r="AG98" s="12">
        <v>97</v>
      </c>
      <c r="AI98" s="12">
        <v>0</v>
      </c>
      <c r="AJ98" s="12">
        <v>97</v>
      </c>
    </row>
    <row r="99" spans="3:36" x14ac:dyDescent="0.3">
      <c r="C99" s="12">
        <v>98</v>
      </c>
      <c r="E99" s="12">
        <v>0</v>
      </c>
      <c r="F99" s="12">
        <v>98</v>
      </c>
      <c r="I99" s="12">
        <v>98</v>
      </c>
      <c r="K99" s="12">
        <v>0</v>
      </c>
      <c r="L99" s="12">
        <v>98</v>
      </c>
      <c r="O99" s="12">
        <v>98</v>
      </c>
      <c r="Q99" s="12">
        <v>0</v>
      </c>
      <c r="R99" s="12">
        <v>98</v>
      </c>
      <c r="U99" s="12">
        <v>98</v>
      </c>
      <c r="W99" s="12">
        <v>0</v>
      </c>
      <c r="X99" s="12">
        <v>98</v>
      </c>
      <c r="AA99" s="12">
        <v>98</v>
      </c>
      <c r="AC99" s="12">
        <v>0</v>
      </c>
      <c r="AD99" s="12">
        <v>98</v>
      </c>
      <c r="AG99" s="12">
        <v>98</v>
      </c>
      <c r="AI99" s="12">
        <v>0</v>
      </c>
      <c r="AJ99" s="12">
        <v>98</v>
      </c>
    </row>
    <row r="100" spans="3:36" x14ac:dyDescent="0.3">
      <c r="C100" s="12">
        <v>99</v>
      </c>
      <c r="E100" s="12">
        <v>0</v>
      </c>
      <c r="F100" s="12">
        <v>99</v>
      </c>
      <c r="I100" s="12">
        <v>99</v>
      </c>
      <c r="K100" s="12">
        <v>0</v>
      </c>
      <c r="L100" s="12">
        <v>99</v>
      </c>
      <c r="O100" s="12">
        <v>99</v>
      </c>
      <c r="Q100" s="12">
        <v>0</v>
      </c>
      <c r="R100" s="12">
        <v>99</v>
      </c>
      <c r="U100" s="12">
        <v>99</v>
      </c>
      <c r="W100" s="12">
        <v>0</v>
      </c>
      <c r="X100" s="12">
        <v>99</v>
      </c>
      <c r="AA100" s="12">
        <v>99</v>
      </c>
      <c r="AC100" s="12">
        <v>0</v>
      </c>
      <c r="AD100" s="12">
        <v>99</v>
      </c>
      <c r="AG100" s="12">
        <v>99</v>
      </c>
      <c r="AI100" s="12">
        <v>0</v>
      </c>
      <c r="AJ100" s="12">
        <v>99</v>
      </c>
    </row>
    <row r="101" spans="3:36" x14ac:dyDescent="0.3">
      <c r="C101" s="12">
        <v>100</v>
      </c>
      <c r="E101" s="12">
        <v>0</v>
      </c>
      <c r="F101" s="12">
        <v>100</v>
      </c>
      <c r="I101" s="12">
        <v>100</v>
      </c>
      <c r="K101" s="12">
        <v>0</v>
      </c>
      <c r="L101" s="12">
        <v>100</v>
      </c>
      <c r="O101" s="12">
        <v>100</v>
      </c>
      <c r="Q101" s="12">
        <v>0</v>
      </c>
      <c r="R101" s="12">
        <v>100</v>
      </c>
      <c r="U101" s="12">
        <v>100</v>
      </c>
      <c r="W101" s="12">
        <v>0</v>
      </c>
      <c r="X101" s="12">
        <v>100</v>
      </c>
      <c r="AA101" s="12">
        <v>100</v>
      </c>
      <c r="AC101" s="12">
        <v>0</v>
      </c>
      <c r="AD101" s="12">
        <v>100</v>
      </c>
      <c r="AG101" s="12">
        <v>100</v>
      </c>
      <c r="AI101" s="12">
        <v>0</v>
      </c>
      <c r="AJ101" s="12">
        <v>100</v>
      </c>
    </row>
    <row r="102" spans="3:36" x14ac:dyDescent="0.3">
      <c r="C102" s="12">
        <v>101</v>
      </c>
      <c r="E102" s="12">
        <v>0</v>
      </c>
      <c r="F102" s="12">
        <v>101</v>
      </c>
      <c r="I102" s="12">
        <v>101</v>
      </c>
      <c r="K102" s="12">
        <v>0</v>
      </c>
      <c r="L102" s="12">
        <v>101</v>
      </c>
      <c r="O102" s="12">
        <v>101</v>
      </c>
      <c r="Q102" s="12">
        <v>0</v>
      </c>
      <c r="R102" s="12">
        <v>101</v>
      </c>
      <c r="U102" s="12">
        <v>101</v>
      </c>
      <c r="W102" s="12">
        <v>0</v>
      </c>
      <c r="X102" s="12">
        <v>101</v>
      </c>
      <c r="AA102" s="12">
        <v>101</v>
      </c>
      <c r="AC102" s="12">
        <v>0</v>
      </c>
      <c r="AD102" s="12">
        <v>101</v>
      </c>
      <c r="AG102" s="12">
        <v>101</v>
      </c>
      <c r="AI102" s="12">
        <v>0</v>
      </c>
      <c r="AJ102" s="12">
        <v>101</v>
      </c>
    </row>
    <row r="103" spans="3:36" x14ac:dyDescent="0.3">
      <c r="C103" s="12">
        <v>102</v>
      </c>
      <c r="E103" s="12">
        <v>0</v>
      </c>
      <c r="F103" s="12">
        <v>102</v>
      </c>
      <c r="I103" s="12">
        <v>102</v>
      </c>
      <c r="K103" s="12">
        <v>0</v>
      </c>
      <c r="L103" s="12">
        <v>102</v>
      </c>
      <c r="O103" s="12">
        <v>102</v>
      </c>
      <c r="Q103" s="12">
        <v>0</v>
      </c>
      <c r="R103" s="12">
        <v>102</v>
      </c>
      <c r="U103" s="12">
        <v>102</v>
      </c>
      <c r="W103" s="12">
        <v>0</v>
      </c>
      <c r="X103" s="12">
        <v>102</v>
      </c>
      <c r="AA103" s="12">
        <v>102</v>
      </c>
      <c r="AC103" s="12">
        <v>0</v>
      </c>
      <c r="AD103" s="12">
        <v>102</v>
      </c>
      <c r="AG103" s="12">
        <v>102</v>
      </c>
      <c r="AI103" s="12">
        <v>0</v>
      </c>
      <c r="AJ103" s="12">
        <v>102</v>
      </c>
    </row>
    <row r="104" spans="3:36" x14ac:dyDescent="0.3">
      <c r="C104" s="12">
        <v>103</v>
      </c>
      <c r="E104" s="12">
        <v>0</v>
      </c>
      <c r="F104" s="12">
        <v>103</v>
      </c>
      <c r="I104" s="12">
        <v>103</v>
      </c>
      <c r="K104" s="12">
        <v>0</v>
      </c>
      <c r="L104" s="12">
        <v>103</v>
      </c>
      <c r="O104" s="12">
        <v>103</v>
      </c>
      <c r="Q104" s="12">
        <v>0</v>
      </c>
      <c r="R104" s="12">
        <v>103</v>
      </c>
      <c r="U104" s="12">
        <v>103</v>
      </c>
      <c r="W104" s="12">
        <v>0</v>
      </c>
      <c r="X104" s="12">
        <v>103</v>
      </c>
      <c r="AA104" s="12">
        <v>103</v>
      </c>
      <c r="AC104" s="12">
        <v>0</v>
      </c>
      <c r="AD104" s="12">
        <v>103</v>
      </c>
      <c r="AG104" s="12">
        <v>103</v>
      </c>
      <c r="AI104" s="12">
        <v>0</v>
      </c>
      <c r="AJ104" s="12">
        <v>103</v>
      </c>
    </row>
    <row r="105" spans="3:36" x14ac:dyDescent="0.3">
      <c r="C105" s="12">
        <v>104</v>
      </c>
      <c r="E105" s="12">
        <v>0</v>
      </c>
      <c r="F105" s="12">
        <v>104</v>
      </c>
      <c r="I105" s="12">
        <v>104</v>
      </c>
      <c r="K105" s="12">
        <v>0</v>
      </c>
      <c r="L105" s="12">
        <v>104</v>
      </c>
      <c r="O105" s="12">
        <v>104</v>
      </c>
      <c r="Q105" s="12">
        <v>0</v>
      </c>
      <c r="R105" s="12">
        <v>104</v>
      </c>
      <c r="U105" s="12">
        <v>104</v>
      </c>
      <c r="W105" s="12">
        <v>0</v>
      </c>
      <c r="X105" s="12">
        <v>104</v>
      </c>
      <c r="AA105" s="12">
        <v>104</v>
      </c>
      <c r="AC105" s="12">
        <v>0</v>
      </c>
      <c r="AD105" s="12">
        <v>104</v>
      </c>
      <c r="AG105" s="12">
        <v>104</v>
      </c>
      <c r="AI105" s="12">
        <v>0</v>
      </c>
      <c r="AJ105" s="12">
        <v>104</v>
      </c>
    </row>
    <row r="106" spans="3:36" x14ac:dyDescent="0.3">
      <c r="C106" s="12">
        <v>105</v>
      </c>
      <c r="E106" s="12">
        <v>0</v>
      </c>
      <c r="F106" s="12">
        <v>105</v>
      </c>
      <c r="I106" s="12">
        <v>105</v>
      </c>
      <c r="K106" s="12">
        <v>0</v>
      </c>
      <c r="L106" s="12">
        <v>105</v>
      </c>
      <c r="O106" s="12">
        <v>105</v>
      </c>
      <c r="Q106" s="12">
        <v>0</v>
      </c>
      <c r="R106" s="12">
        <v>105</v>
      </c>
      <c r="U106" s="12">
        <v>105</v>
      </c>
      <c r="W106" s="12">
        <v>0</v>
      </c>
      <c r="X106" s="12">
        <v>105</v>
      </c>
      <c r="AA106" s="12">
        <v>105</v>
      </c>
      <c r="AC106" s="12">
        <v>0</v>
      </c>
      <c r="AD106" s="12">
        <v>105</v>
      </c>
      <c r="AG106" s="12">
        <v>105</v>
      </c>
      <c r="AI106" s="12">
        <v>0</v>
      </c>
      <c r="AJ106" s="12">
        <v>105</v>
      </c>
    </row>
    <row r="107" spans="3:36" x14ac:dyDescent="0.3">
      <c r="C107" s="12">
        <v>106</v>
      </c>
      <c r="E107" s="12">
        <v>0</v>
      </c>
      <c r="F107" s="12">
        <v>106</v>
      </c>
      <c r="I107" s="12">
        <v>106</v>
      </c>
      <c r="K107" s="12">
        <v>0</v>
      </c>
      <c r="L107" s="12">
        <v>106</v>
      </c>
      <c r="O107" s="12">
        <v>106</v>
      </c>
      <c r="Q107" s="12">
        <v>0</v>
      </c>
      <c r="R107" s="12">
        <v>106</v>
      </c>
      <c r="U107" s="12">
        <v>106</v>
      </c>
      <c r="W107" s="12">
        <v>0</v>
      </c>
      <c r="X107" s="12">
        <v>106</v>
      </c>
      <c r="AA107" s="12">
        <v>106</v>
      </c>
      <c r="AC107" s="12">
        <v>0</v>
      </c>
      <c r="AD107" s="12">
        <v>106</v>
      </c>
      <c r="AG107" s="12">
        <v>106</v>
      </c>
      <c r="AI107" s="12">
        <v>0</v>
      </c>
      <c r="AJ107" s="12">
        <v>106</v>
      </c>
    </row>
    <row r="108" spans="3:36" x14ac:dyDescent="0.3">
      <c r="C108" s="12">
        <v>107</v>
      </c>
      <c r="E108" s="12">
        <v>0</v>
      </c>
      <c r="F108" s="12">
        <v>107</v>
      </c>
      <c r="I108" s="12">
        <v>107</v>
      </c>
      <c r="K108" s="12">
        <v>0</v>
      </c>
      <c r="L108" s="12">
        <v>107</v>
      </c>
      <c r="O108" s="12">
        <v>107</v>
      </c>
      <c r="Q108" s="12">
        <v>0</v>
      </c>
      <c r="R108" s="12">
        <v>107</v>
      </c>
      <c r="U108" s="12">
        <v>107</v>
      </c>
      <c r="W108" s="12">
        <v>0</v>
      </c>
      <c r="X108" s="12">
        <v>107</v>
      </c>
      <c r="AA108" s="12">
        <v>107</v>
      </c>
      <c r="AC108" s="12">
        <v>0</v>
      </c>
      <c r="AD108" s="12">
        <v>107</v>
      </c>
      <c r="AG108" s="12">
        <v>107</v>
      </c>
      <c r="AI108" s="12">
        <v>0</v>
      </c>
      <c r="AJ108" s="12">
        <v>107</v>
      </c>
    </row>
    <row r="109" spans="3:36" x14ac:dyDescent="0.3">
      <c r="C109" s="12">
        <v>108</v>
      </c>
      <c r="E109" s="12">
        <v>0</v>
      </c>
      <c r="F109" s="12">
        <v>108</v>
      </c>
      <c r="I109" s="12">
        <v>108</v>
      </c>
      <c r="K109" s="12">
        <v>0</v>
      </c>
      <c r="L109" s="12">
        <v>108</v>
      </c>
      <c r="O109" s="12">
        <v>108</v>
      </c>
      <c r="Q109" s="12">
        <v>0</v>
      </c>
      <c r="R109" s="12">
        <v>108</v>
      </c>
      <c r="U109" s="12">
        <v>108</v>
      </c>
      <c r="W109" s="12">
        <v>0</v>
      </c>
      <c r="X109" s="12">
        <v>108</v>
      </c>
      <c r="AA109" s="12">
        <v>108</v>
      </c>
      <c r="AC109" s="12">
        <v>0</v>
      </c>
      <c r="AD109" s="12">
        <v>108</v>
      </c>
      <c r="AG109" s="12">
        <v>108</v>
      </c>
      <c r="AI109" s="12">
        <v>0</v>
      </c>
      <c r="AJ109" s="12">
        <v>108</v>
      </c>
    </row>
    <row r="110" spans="3:36" x14ac:dyDescent="0.3">
      <c r="C110" s="12">
        <v>109</v>
      </c>
      <c r="E110" s="12">
        <v>0</v>
      </c>
      <c r="F110" s="12">
        <v>109</v>
      </c>
      <c r="I110" s="12">
        <v>109</v>
      </c>
      <c r="K110" s="12">
        <v>0</v>
      </c>
      <c r="L110" s="12">
        <v>109</v>
      </c>
      <c r="O110" s="12">
        <v>109</v>
      </c>
      <c r="Q110" s="12">
        <v>0</v>
      </c>
      <c r="R110" s="12">
        <v>109</v>
      </c>
      <c r="U110" s="12">
        <v>109</v>
      </c>
      <c r="W110" s="12">
        <v>0</v>
      </c>
      <c r="X110" s="12">
        <v>109</v>
      </c>
      <c r="AA110" s="12">
        <v>109</v>
      </c>
      <c r="AC110" s="12">
        <v>0</v>
      </c>
      <c r="AD110" s="12">
        <v>109</v>
      </c>
      <c r="AG110" s="12">
        <v>109</v>
      </c>
      <c r="AI110" s="12">
        <v>0</v>
      </c>
      <c r="AJ110" s="12">
        <v>109</v>
      </c>
    </row>
    <row r="111" spans="3:36" x14ac:dyDescent="0.3">
      <c r="C111" s="12">
        <v>110</v>
      </c>
      <c r="E111" s="12">
        <v>0</v>
      </c>
      <c r="F111" s="12">
        <v>110</v>
      </c>
      <c r="I111" s="12">
        <v>110</v>
      </c>
      <c r="K111" s="12">
        <v>0</v>
      </c>
      <c r="L111" s="12">
        <v>110</v>
      </c>
      <c r="O111" s="12">
        <v>110</v>
      </c>
      <c r="Q111" s="12">
        <v>0</v>
      </c>
      <c r="R111" s="12">
        <v>110</v>
      </c>
      <c r="U111" s="12">
        <v>110</v>
      </c>
      <c r="W111" s="12">
        <v>0</v>
      </c>
      <c r="X111" s="12">
        <v>110</v>
      </c>
      <c r="AA111" s="12">
        <v>110</v>
      </c>
      <c r="AC111" s="12">
        <v>0</v>
      </c>
      <c r="AD111" s="12">
        <v>110</v>
      </c>
      <c r="AG111" s="12">
        <v>110</v>
      </c>
      <c r="AI111" s="12">
        <v>0</v>
      </c>
      <c r="AJ111" s="12">
        <v>110</v>
      </c>
    </row>
    <row r="112" spans="3:36" x14ac:dyDescent="0.3">
      <c r="C112" s="12">
        <v>111</v>
      </c>
      <c r="E112" s="12">
        <v>0</v>
      </c>
      <c r="F112" s="12">
        <v>111</v>
      </c>
      <c r="I112" s="12">
        <v>111</v>
      </c>
      <c r="K112" s="12">
        <v>0</v>
      </c>
      <c r="L112" s="12">
        <v>111</v>
      </c>
      <c r="O112" s="12">
        <v>111</v>
      </c>
      <c r="Q112" s="12">
        <v>0</v>
      </c>
      <c r="R112" s="12">
        <v>111</v>
      </c>
      <c r="U112" s="12">
        <v>111</v>
      </c>
      <c r="W112" s="12">
        <v>0</v>
      </c>
      <c r="X112" s="12">
        <v>111</v>
      </c>
      <c r="AA112" s="12">
        <v>111</v>
      </c>
      <c r="AC112" s="12">
        <v>0</v>
      </c>
      <c r="AD112" s="12">
        <v>111</v>
      </c>
      <c r="AG112" s="12">
        <v>111</v>
      </c>
      <c r="AI112" s="12">
        <v>0</v>
      </c>
      <c r="AJ112" s="12">
        <v>111</v>
      </c>
    </row>
    <row r="113" spans="3:36" x14ac:dyDescent="0.3">
      <c r="C113" s="12">
        <v>112</v>
      </c>
      <c r="E113" s="12">
        <v>0</v>
      </c>
      <c r="F113" s="12">
        <v>112</v>
      </c>
      <c r="I113" s="12">
        <v>112</v>
      </c>
      <c r="K113" s="12">
        <v>0</v>
      </c>
      <c r="L113" s="12">
        <v>112</v>
      </c>
      <c r="O113" s="12">
        <v>112</v>
      </c>
      <c r="Q113" s="12">
        <v>0</v>
      </c>
      <c r="R113" s="12">
        <v>112</v>
      </c>
      <c r="U113" s="12">
        <v>112</v>
      </c>
      <c r="W113" s="12">
        <v>0</v>
      </c>
      <c r="X113" s="12">
        <v>112</v>
      </c>
      <c r="AA113" s="12">
        <v>112</v>
      </c>
      <c r="AC113" s="12">
        <v>0</v>
      </c>
      <c r="AD113" s="12">
        <v>112</v>
      </c>
      <c r="AG113" s="12">
        <v>112</v>
      </c>
      <c r="AI113" s="12">
        <v>0</v>
      </c>
      <c r="AJ113" s="12">
        <v>112</v>
      </c>
    </row>
    <row r="114" spans="3:36" x14ac:dyDescent="0.3">
      <c r="C114" s="12">
        <v>113</v>
      </c>
      <c r="E114" s="12">
        <v>0</v>
      </c>
      <c r="F114" s="12">
        <v>113</v>
      </c>
      <c r="I114" s="12">
        <v>113</v>
      </c>
      <c r="K114" s="12">
        <v>0</v>
      </c>
      <c r="L114" s="12">
        <v>113</v>
      </c>
      <c r="O114" s="12">
        <v>113</v>
      </c>
      <c r="Q114" s="12">
        <v>0</v>
      </c>
      <c r="R114" s="12">
        <v>113</v>
      </c>
      <c r="U114" s="12">
        <v>113</v>
      </c>
      <c r="W114" s="12">
        <v>0</v>
      </c>
      <c r="X114" s="12">
        <v>113</v>
      </c>
      <c r="AA114" s="12">
        <v>113</v>
      </c>
      <c r="AC114" s="12">
        <v>0</v>
      </c>
      <c r="AD114" s="12">
        <v>113</v>
      </c>
      <c r="AG114" s="12">
        <v>113</v>
      </c>
      <c r="AI114" s="12">
        <v>0</v>
      </c>
      <c r="AJ114" s="12">
        <v>113</v>
      </c>
    </row>
    <row r="115" spans="3:36" x14ac:dyDescent="0.3">
      <c r="C115" s="12">
        <v>114</v>
      </c>
      <c r="E115" s="12">
        <v>0</v>
      </c>
      <c r="F115" s="12">
        <v>114</v>
      </c>
      <c r="I115" s="12">
        <v>114</v>
      </c>
      <c r="K115" s="12">
        <v>0</v>
      </c>
      <c r="L115" s="12">
        <v>114</v>
      </c>
      <c r="O115" s="12">
        <v>114</v>
      </c>
      <c r="Q115" s="12">
        <v>0</v>
      </c>
      <c r="R115" s="12">
        <v>114</v>
      </c>
      <c r="U115" s="12">
        <v>114</v>
      </c>
      <c r="W115" s="12">
        <v>0</v>
      </c>
      <c r="X115" s="12">
        <v>114</v>
      </c>
      <c r="AA115" s="12">
        <v>114</v>
      </c>
      <c r="AC115" s="12">
        <v>0</v>
      </c>
      <c r="AD115" s="12">
        <v>114</v>
      </c>
      <c r="AG115" s="12">
        <v>114</v>
      </c>
      <c r="AI115" s="12">
        <v>0</v>
      </c>
      <c r="AJ115" s="12">
        <v>114</v>
      </c>
    </row>
    <row r="116" spans="3:36" x14ac:dyDescent="0.3">
      <c r="C116" s="12">
        <v>115</v>
      </c>
      <c r="E116" s="12">
        <v>0</v>
      </c>
      <c r="F116" s="12">
        <v>115</v>
      </c>
      <c r="I116" s="12">
        <v>115</v>
      </c>
      <c r="K116" s="12">
        <v>0</v>
      </c>
      <c r="L116" s="12">
        <v>115</v>
      </c>
      <c r="O116" s="12">
        <v>115</v>
      </c>
      <c r="Q116" s="12">
        <v>0</v>
      </c>
      <c r="R116" s="12">
        <v>115</v>
      </c>
      <c r="U116" s="12">
        <v>115</v>
      </c>
      <c r="W116" s="12">
        <v>0</v>
      </c>
      <c r="X116" s="12">
        <v>115</v>
      </c>
      <c r="AA116" s="12">
        <v>115</v>
      </c>
      <c r="AC116" s="12">
        <v>0</v>
      </c>
      <c r="AD116" s="12">
        <v>115</v>
      </c>
      <c r="AG116" s="12">
        <v>115</v>
      </c>
      <c r="AI116" s="12">
        <v>0</v>
      </c>
      <c r="AJ116" s="12">
        <v>115</v>
      </c>
    </row>
    <row r="117" spans="3:36" x14ac:dyDescent="0.3">
      <c r="C117" s="12">
        <v>116</v>
      </c>
      <c r="E117" s="12">
        <v>0</v>
      </c>
      <c r="F117" s="12">
        <v>116</v>
      </c>
      <c r="I117" s="12">
        <v>116</v>
      </c>
      <c r="K117" s="12">
        <v>0</v>
      </c>
      <c r="L117" s="12">
        <v>116</v>
      </c>
      <c r="O117" s="12">
        <v>116</v>
      </c>
      <c r="Q117" s="12">
        <v>0</v>
      </c>
      <c r="R117" s="12">
        <v>116</v>
      </c>
      <c r="U117" s="12">
        <v>116</v>
      </c>
      <c r="W117" s="12">
        <v>0</v>
      </c>
      <c r="X117" s="12">
        <v>116</v>
      </c>
      <c r="AA117" s="12">
        <v>116</v>
      </c>
      <c r="AC117" s="12">
        <v>0</v>
      </c>
      <c r="AD117" s="12">
        <v>116</v>
      </c>
      <c r="AG117" s="12">
        <v>116</v>
      </c>
      <c r="AI117" s="12">
        <v>0</v>
      </c>
      <c r="AJ117" s="12">
        <v>116</v>
      </c>
    </row>
    <row r="118" spans="3:36" x14ac:dyDescent="0.3">
      <c r="C118" s="12">
        <v>117</v>
      </c>
      <c r="E118" s="12">
        <v>0</v>
      </c>
      <c r="F118" s="12">
        <v>117</v>
      </c>
      <c r="I118" s="12">
        <v>117</v>
      </c>
      <c r="K118" s="12">
        <v>0</v>
      </c>
      <c r="L118" s="12">
        <v>117</v>
      </c>
      <c r="O118" s="12">
        <v>117</v>
      </c>
      <c r="Q118" s="12">
        <v>0</v>
      </c>
      <c r="R118" s="12">
        <v>117</v>
      </c>
      <c r="U118" s="12">
        <v>117</v>
      </c>
      <c r="W118" s="12">
        <v>0</v>
      </c>
      <c r="X118" s="12">
        <v>117</v>
      </c>
      <c r="AA118" s="12">
        <v>117</v>
      </c>
      <c r="AC118" s="12">
        <v>0</v>
      </c>
      <c r="AD118" s="12">
        <v>117</v>
      </c>
      <c r="AG118" s="12">
        <v>117</v>
      </c>
      <c r="AI118" s="12">
        <v>0</v>
      </c>
      <c r="AJ118" s="12">
        <v>117</v>
      </c>
    </row>
    <row r="119" spans="3:36" x14ac:dyDescent="0.3">
      <c r="C119" s="12">
        <v>118</v>
      </c>
      <c r="E119" s="12">
        <v>0</v>
      </c>
      <c r="F119" s="12">
        <v>118</v>
      </c>
      <c r="I119" s="12">
        <v>118</v>
      </c>
      <c r="K119" s="12">
        <v>0</v>
      </c>
      <c r="L119" s="12">
        <v>118</v>
      </c>
      <c r="O119" s="12">
        <v>118</v>
      </c>
      <c r="Q119" s="12">
        <v>0</v>
      </c>
      <c r="R119" s="12">
        <v>118</v>
      </c>
      <c r="U119" s="12">
        <v>118</v>
      </c>
      <c r="W119" s="12">
        <v>0</v>
      </c>
      <c r="X119" s="12">
        <v>118</v>
      </c>
      <c r="AA119" s="12">
        <v>118</v>
      </c>
      <c r="AC119" s="12">
        <v>0</v>
      </c>
      <c r="AD119" s="12">
        <v>118</v>
      </c>
      <c r="AG119" s="12">
        <v>118</v>
      </c>
      <c r="AI119" s="12">
        <v>0</v>
      </c>
      <c r="AJ119" s="12">
        <v>118</v>
      </c>
    </row>
    <row r="120" spans="3:36" x14ac:dyDescent="0.3">
      <c r="C120" s="12">
        <v>119</v>
      </c>
      <c r="E120" s="12">
        <v>0</v>
      </c>
      <c r="F120" s="12">
        <v>119</v>
      </c>
      <c r="I120" s="12">
        <v>119</v>
      </c>
      <c r="K120" s="12">
        <v>0</v>
      </c>
      <c r="L120" s="12">
        <v>119</v>
      </c>
      <c r="O120" s="12">
        <v>119</v>
      </c>
      <c r="Q120" s="12">
        <v>0</v>
      </c>
      <c r="R120" s="12">
        <v>119</v>
      </c>
      <c r="U120" s="12">
        <v>119</v>
      </c>
      <c r="W120" s="12">
        <v>0</v>
      </c>
      <c r="X120" s="12">
        <v>119</v>
      </c>
      <c r="AA120" s="12">
        <v>119</v>
      </c>
      <c r="AC120" s="12">
        <v>0</v>
      </c>
      <c r="AD120" s="12">
        <v>119</v>
      </c>
      <c r="AG120" s="12">
        <v>119</v>
      </c>
      <c r="AI120" s="12">
        <v>0</v>
      </c>
      <c r="AJ120" s="12">
        <v>119</v>
      </c>
    </row>
    <row r="121" spans="3:36" x14ac:dyDescent="0.3">
      <c r="C121" s="12">
        <v>120</v>
      </c>
      <c r="E121" s="12">
        <v>0</v>
      </c>
      <c r="F121" s="12">
        <v>120</v>
      </c>
      <c r="I121" s="12">
        <v>120</v>
      </c>
      <c r="K121" s="12">
        <v>0</v>
      </c>
      <c r="L121" s="12">
        <v>120</v>
      </c>
      <c r="O121" s="12">
        <v>120</v>
      </c>
      <c r="Q121" s="12">
        <v>0</v>
      </c>
      <c r="R121" s="12">
        <v>120</v>
      </c>
      <c r="U121" s="12">
        <v>120</v>
      </c>
      <c r="W121" s="12">
        <v>0</v>
      </c>
      <c r="X121" s="12">
        <v>120</v>
      </c>
      <c r="AA121" s="12">
        <v>120</v>
      </c>
      <c r="AC121" s="12">
        <v>0</v>
      </c>
      <c r="AD121" s="12">
        <v>120</v>
      </c>
      <c r="AG121" s="12">
        <v>120</v>
      </c>
      <c r="AI121" s="12">
        <v>0</v>
      </c>
      <c r="AJ121" s="12">
        <v>120</v>
      </c>
    </row>
    <row r="122" spans="3:36" x14ac:dyDescent="0.3">
      <c r="C122" s="12">
        <v>121</v>
      </c>
      <c r="E122" s="12">
        <v>0</v>
      </c>
      <c r="F122" s="12">
        <v>121</v>
      </c>
      <c r="I122" s="12">
        <v>121</v>
      </c>
      <c r="K122" s="12">
        <v>0</v>
      </c>
      <c r="L122" s="12">
        <v>121</v>
      </c>
      <c r="O122" s="12">
        <v>121</v>
      </c>
      <c r="Q122" s="12">
        <v>0</v>
      </c>
      <c r="R122" s="12">
        <v>121</v>
      </c>
      <c r="U122" s="12">
        <v>121</v>
      </c>
      <c r="W122" s="12">
        <v>0</v>
      </c>
      <c r="X122" s="12">
        <v>121</v>
      </c>
      <c r="AA122" s="12">
        <v>121</v>
      </c>
      <c r="AC122" s="12">
        <v>0</v>
      </c>
      <c r="AD122" s="12">
        <v>121</v>
      </c>
      <c r="AG122" s="12">
        <v>121</v>
      </c>
      <c r="AI122" s="12">
        <v>0</v>
      </c>
      <c r="AJ122" s="12">
        <v>121</v>
      </c>
    </row>
    <row r="123" spans="3:36" x14ac:dyDescent="0.3">
      <c r="C123" s="12">
        <v>122</v>
      </c>
      <c r="E123" s="12">
        <v>0</v>
      </c>
      <c r="F123" s="12">
        <v>122</v>
      </c>
      <c r="I123" s="12">
        <v>122</v>
      </c>
      <c r="K123" s="12">
        <v>0</v>
      </c>
      <c r="L123" s="12">
        <v>122</v>
      </c>
      <c r="O123" s="12">
        <v>122</v>
      </c>
      <c r="Q123" s="12">
        <v>0</v>
      </c>
      <c r="R123" s="12">
        <v>122</v>
      </c>
      <c r="U123" s="12">
        <v>122</v>
      </c>
      <c r="W123" s="12">
        <v>0</v>
      </c>
      <c r="X123" s="12">
        <v>122</v>
      </c>
      <c r="AA123" s="12">
        <v>122</v>
      </c>
      <c r="AC123" s="12">
        <v>0</v>
      </c>
      <c r="AD123" s="12">
        <v>122</v>
      </c>
      <c r="AG123" s="12">
        <v>122</v>
      </c>
      <c r="AI123" s="12">
        <v>0</v>
      </c>
      <c r="AJ123" s="12">
        <v>122</v>
      </c>
    </row>
    <row r="124" spans="3:36" x14ac:dyDescent="0.3">
      <c r="C124" s="12">
        <v>123</v>
      </c>
      <c r="E124" s="12">
        <v>0</v>
      </c>
      <c r="F124" s="12">
        <v>123</v>
      </c>
      <c r="I124" s="12">
        <v>123</v>
      </c>
      <c r="K124" s="12">
        <v>0</v>
      </c>
      <c r="L124" s="12">
        <v>123</v>
      </c>
      <c r="O124" s="12">
        <v>123</v>
      </c>
      <c r="Q124" s="12">
        <v>0</v>
      </c>
      <c r="R124" s="12">
        <v>123</v>
      </c>
      <c r="U124" s="12">
        <v>123</v>
      </c>
      <c r="W124" s="12">
        <v>0</v>
      </c>
      <c r="X124" s="12">
        <v>123</v>
      </c>
      <c r="AA124" s="12">
        <v>123</v>
      </c>
      <c r="AC124" s="12">
        <v>0</v>
      </c>
      <c r="AD124" s="12">
        <v>123</v>
      </c>
      <c r="AG124" s="12">
        <v>123</v>
      </c>
      <c r="AI124" s="12">
        <v>0</v>
      </c>
      <c r="AJ124" s="12">
        <v>123</v>
      </c>
    </row>
    <row r="125" spans="3:36" x14ac:dyDescent="0.3">
      <c r="C125" s="12">
        <v>124</v>
      </c>
      <c r="E125" s="12">
        <v>0</v>
      </c>
      <c r="F125" s="12">
        <v>124</v>
      </c>
      <c r="I125" s="12">
        <v>124</v>
      </c>
      <c r="K125" s="12">
        <v>0</v>
      </c>
      <c r="L125" s="12">
        <v>124</v>
      </c>
      <c r="O125" s="12">
        <v>124</v>
      </c>
      <c r="Q125" s="12">
        <v>0</v>
      </c>
      <c r="R125" s="12">
        <v>124</v>
      </c>
      <c r="U125" s="12">
        <v>124</v>
      </c>
      <c r="W125" s="12">
        <v>0</v>
      </c>
      <c r="X125" s="12">
        <v>124</v>
      </c>
      <c r="AA125" s="12">
        <v>124</v>
      </c>
      <c r="AC125" s="12">
        <v>0</v>
      </c>
      <c r="AD125" s="12">
        <v>124</v>
      </c>
      <c r="AG125" s="12">
        <v>124</v>
      </c>
      <c r="AI125" s="12">
        <v>0</v>
      </c>
      <c r="AJ125" s="12">
        <v>124</v>
      </c>
    </row>
    <row r="126" spans="3:36" x14ac:dyDescent="0.3">
      <c r="C126" s="12">
        <v>125</v>
      </c>
      <c r="E126" s="12">
        <v>0</v>
      </c>
      <c r="F126" s="12">
        <v>125</v>
      </c>
      <c r="I126" s="12">
        <v>125</v>
      </c>
      <c r="K126" s="12">
        <v>0</v>
      </c>
      <c r="L126" s="12">
        <v>125</v>
      </c>
      <c r="O126" s="12">
        <v>125</v>
      </c>
      <c r="Q126" s="12">
        <v>0</v>
      </c>
      <c r="R126" s="12">
        <v>125</v>
      </c>
      <c r="U126" s="12">
        <v>125</v>
      </c>
      <c r="W126" s="12">
        <v>0</v>
      </c>
      <c r="X126" s="12">
        <v>125</v>
      </c>
      <c r="AA126" s="12">
        <v>125</v>
      </c>
      <c r="AC126" s="12">
        <v>0</v>
      </c>
      <c r="AD126" s="12">
        <v>125</v>
      </c>
      <c r="AG126" s="12">
        <v>125</v>
      </c>
      <c r="AI126" s="12">
        <v>0</v>
      </c>
      <c r="AJ126" s="12">
        <v>125</v>
      </c>
    </row>
    <row r="127" spans="3:36" x14ac:dyDescent="0.3">
      <c r="C127" s="12">
        <v>126</v>
      </c>
      <c r="E127" s="12">
        <v>0</v>
      </c>
      <c r="F127" s="12">
        <v>126</v>
      </c>
      <c r="I127" s="12">
        <v>126</v>
      </c>
      <c r="K127" s="12">
        <v>0</v>
      </c>
      <c r="L127" s="12">
        <v>126</v>
      </c>
      <c r="O127" s="12">
        <v>126</v>
      </c>
      <c r="Q127" s="12">
        <v>0</v>
      </c>
      <c r="R127" s="12">
        <v>126</v>
      </c>
      <c r="U127" s="12">
        <v>126</v>
      </c>
      <c r="W127" s="12">
        <v>0</v>
      </c>
      <c r="X127" s="12">
        <v>126</v>
      </c>
      <c r="AA127" s="12">
        <v>126</v>
      </c>
      <c r="AC127" s="12">
        <v>0</v>
      </c>
      <c r="AD127" s="12">
        <v>126</v>
      </c>
      <c r="AG127" s="12">
        <v>126</v>
      </c>
      <c r="AI127" s="12">
        <v>0</v>
      </c>
      <c r="AJ127" s="12">
        <v>126</v>
      </c>
    </row>
    <row r="128" spans="3:36" x14ac:dyDescent="0.3">
      <c r="C128" s="12">
        <v>127</v>
      </c>
      <c r="E128" s="12">
        <v>0</v>
      </c>
      <c r="F128" s="12">
        <v>127</v>
      </c>
      <c r="I128" s="12">
        <v>127</v>
      </c>
      <c r="K128" s="12">
        <v>0</v>
      </c>
      <c r="L128" s="12">
        <v>127</v>
      </c>
      <c r="O128" s="12">
        <v>127</v>
      </c>
      <c r="Q128" s="12">
        <v>0</v>
      </c>
      <c r="R128" s="12">
        <v>127</v>
      </c>
      <c r="U128" s="12">
        <v>127</v>
      </c>
      <c r="W128" s="12">
        <v>0</v>
      </c>
      <c r="X128" s="12">
        <v>127</v>
      </c>
      <c r="AA128" s="12">
        <v>127</v>
      </c>
      <c r="AC128" s="12">
        <v>0</v>
      </c>
      <c r="AD128" s="12">
        <v>127</v>
      </c>
      <c r="AG128" s="12">
        <v>127</v>
      </c>
      <c r="AI128" s="12">
        <v>0</v>
      </c>
      <c r="AJ128" s="12">
        <v>127</v>
      </c>
    </row>
    <row r="129" spans="3:36" x14ac:dyDescent="0.3">
      <c r="C129" s="12">
        <v>128</v>
      </c>
      <c r="E129" s="12">
        <v>0</v>
      </c>
      <c r="F129" s="12">
        <v>128</v>
      </c>
      <c r="I129" s="12">
        <v>128</v>
      </c>
      <c r="K129" s="12">
        <v>0</v>
      </c>
      <c r="L129" s="12">
        <v>128</v>
      </c>
      <c r="O129" s="12">
        <v>128</v>
      </c>
      <c r="Q129" s="12">
        <v>0</v>
      </c>
      <c r="R129" s="12">
        <v>128</v>
      </c>
      <c r="U129" s="12">
        <v>128</v>
      </c>
      <c r="W129" s="12">
        <v>0</v>
      </c>
      <c r="X129" s="12">
        <v>128</v>
      </c>
      <c r="AA129" s="12">
        <v>128</v>
      </c>
      <c r="AC129" s="12">
        <v>0</v>
      </c>
      <c r="AD129" s="12">
        <v>128</v>
      </c>
      <c r="AG129" s="12">
        <v>128</v>
      </c>
      <c r="AI129" s="12">
        <v>0</v>
      </c>
      <c r="AJ129" s="12">
        <v>128</v>
      </c>
    </row>
    <row r="130" spans="3:36" x14ac:dyDescent="0.3">
      <c r="C130" s="12">
        <v>129</v>
      </c>
      <c r="E130" s="12">
        <v>0</v>
      </c>
      <c r="F130" s="12">
        <v>129</v>
      </c>
      <c r="I130" s="12">
        <v>129</v>
      </c>
      <c r="K130" s="12">
        <v>0</v>
      </c>
      <c r="L130" s="12">
        <v>129</v>
      </c>
      <c r="O130" s="12">
        <v>129</v>
      </c>
      <c r="Q130" s="12">
        <v>0</v>
      </c>
      <c r="R130" s="12">
        <v>129</v>
      </c>
      <c r="U130" s="12">
        <v>129</v>
      </c>
      <c r="W130" s="12">
        <v>0</v>
      </c>
      <c r="X130" s="12">
        <v>129</v>
      </c>
      <c r="AA130" s="12">
        <v>129</v>
      </c>
      <c r="AC130" s="12">
        <v>0</v>
      </c>
      <c r="AD130" s="12">
        <v>129</v>
      </c>
      <c r="AG130" s="12">
        <v>129</v>
      </c>
      <c r="AI130" s="12">
        <v>0</v>
      </c>
      <c r="AJ130" s="12">
        <v>129</v>
      </c>
    </row>
    <row r="131" spans="3:36" x14ac:dyDescent="0.3">
      <c r="C131" s="12">
        <v>130</v>
      </c>
      <c r="E131" s="12">
        <v>0</v>
      </c>
      <c r="F131" s="12">
        <v>130</v>
      </c>
      <c r="I131" s="12">
        <v>130</v>
      </c>
      <c r="K131" s="12">
        <v>0</v>
      </c>
      <c r="L131" s="12">
        <v>130</v>
      </c>
      <c r="O131" s="12">
        <v>130</v>
      </c>
      <c r="Q131" s="12">
        <v>0</v>
      </c>
      <c r="R131" s="12">
        <v>130</v>
      </c>
      <c r="U131" s="12">
        <v>130</v>
      </c>
      <c r="W131" s="12">
        <v>0</v>
      </c>
      <c r="X131" s="12">
        <v>130</v>
      </c>
      <c r="AA131" s="12">
        <v>130</v>
      </c>
      <c r="AC131" s="12">
        <v>0</v>
      </c>
      <c r="AD131" s="12">
        <v>130</v>
      </c>
      <c r="AG131" s="12">
        <v>130</v>
      </c>
      <c r="AI131" s="12">
        <v>0</v>
      </c>
      <c r="AJ131" s="12">
        <v>130</v>
      </c>
    </row>
    <row r="132" spans="3:36" x14ac:dyDescent="0.3">
      <c r="C132" s="12">
        <v>131</v>
      </c>
      <c r="E132" s="12">
        <v>0</v>
      </c>
      <c r="F132" s="12">
        <v>131</v>
      </c>
      <c r="I132" s="12">
        <v>131</v>
      </c>
      <c r="K132" s="12">
        <v>0</v>
      </c>
      <c r="L132" s="12">
        <v>131</v>
      </c>
      <c r="O132" s="12">
        <v>131</v>
      </c>
      <c r="Q132" s="12">
        <v>0</v>
      </c>
      <c r="R132" s="12">
        <v>131</v>
      </c>
      <c r="U132" s="12">
        <v>131</v>
      </c>
      <c r="W132" s="12">
        <v>0</v>
      </c>
      <c r="X132" s="12">
        <v>131</v>
      </c>
      <c r="AA132" s="12">
        <v>131</v>
      </c>
      <c r="AC132" s="12">
        <v>0</v>
      </c>
      <c r="AD132" s="12">
        <v>131</v>
      </c>
      <c r="AG132" s="12">
        <v>131</v>
      </c>
      <c r="AI132" s="12">
        <v>0</v>
      </c>
      <c r="AJ132" s="12">
        <v>131</v>
      </c>
    </row>
    <row r="133" spans="3:36" x14ac:dyDescent="0.3">
      <c r="C133" s="12">
        <v>132</v>
      </c>
      <c r="E133" s="12">
        <v>0</v>
      </c>
      <c r="F133" s="12">
        <v>132</v>
      </c>
      <c r="I133" s="12">
        <v>132</v>
      </c>
      <c r="K133" s="12">
        <v>0</v>
      </c>
      <c r="L133" s="12">
        <v>132</v>
      </c>
      <c r="O133" s="12">
        <v>132</v>
      </c>
      <c r="Q133" s="12">
        <v>0</v>
      </c>
      <c r="R133" s="12">
        <v>132</v>
      </c>
      <c r="U133" s="12">
        <v>132</v>
      </c>
      <c r="W133" s="12">
        <v>0</v>
      </c>
      <c r="X133" s="12">
        <v>132</v>
      </c>
      <c r="AA133" s="12">
        <v>132</v>
      </c>
      <c r="AC133" s="12">
        <v>0</v>
      </c>
      <c r="AD133" s="12">
        <v>132</v>
      </c>
      <c r="AG133" s="12">
        <v>132</v>
      </c>
      <c r="AI133" s="12">
        <v>0</v>
      </c>
      <c r="AJ133" s="12">
        <v>132</v>
      </c>
    </row>
    <row r="134" spans="3:36" x14ac:dyDescent="0.3">
      <c r="C134" s="12">
        <v>133</v>
      </c>
      <c r="E134" s="12">
        <v>0</v>
      </c>
      <c r="F134" s="12">
        <v>133</v>
      </c>
      <c r="I134" s="12">
        <v>133</v>
      </c>
      <c r="K134" s="12">
        <v>0</v>
      </c>
      <c r="L134" s="12">
        <v>133</v>
      </c>
      <c r="O134" s="12">
        <v>133</v>
      </c>
      <c r="Q134" s="12">
        <v>0</v>
      </c>
      <c r="R134" s="12">
        <v>133</v>
      </c>
      <c r="U134" s="12">
        <v>133</v>
      </c>
      <c r="W134" s="12">
        <v>0</v>
      </c>
      <c r="X134" s="12">
        <v>133</v>
      </c>
      <c r="AA134" s="12">
        <v>133</v>
      </c>
      <c r="AC134" s="12">
        <v>0</v>
      </c>
      <c r="AD134" s="12">
        <v>133</v>
      </c>
      <c r="AG134" s="12">
        <v>133</v>
      </c>
      <c r="AI134" s="12">
        <v>0</v>
      </c>
      <c r="AJ134" s="12">
        <v>133</v>
      </c>
    </row>
    <row r="135" spans="3:36" x14ac:dyDescent="0.3">
      <c r="C135" s="12">
        <v>134</v>
      </c>
      <c r="E135" s="12">
        <v>0</v>
      </c>
      <c r="F135" s="12">
        <v>134</v>
      </c>
      <c r="I135" s="12">
        <v>134</v>
      </c>
      <c r="K135" s="12">
        <v>0</v>
      </c>
      <c r="L135" s="12">
        <v>134</v>
      </c>
      <c r="O135" s="12">
        <v>134</v>
      </c>
      <c r="Q135" s="12">
        <v>0</v>
      </c>
      <c r="R135" s="12">
        <v>134</v>
      </c>
      <c r="U135" s="12">
        <v>134</v>
      </c>
      <c r="W135" s="12">
        <v>0</v>
      </c>
      <c r="X135" s="12">
        <v>134</v>
      </c>
      <c r="AA135" s="12">
        <v>134</v>
      </c>
      <c r="AC135" s="12">
        <v>0</v>
      </c>
      <c r="AD135" s="12">
        <v>134</v>
      </c>
      <c r="AG135" s="12">
        <v>134</v>
      </c>
      <c r="AI135" s="12">
        <v>0</v>
      </c>
      <c r="AJ135" s="12">
        <v>134</v>
      </c>
    </row>
    <row r="136" spans="3:36" x14ac:dyDescent="0.3">
      <c r="C136" s="12">
        <v>135</v>
      </c>
      <c r="E136" s="12">
        <v>0</v>
      </c>
      <c r="F136" s="12">
        <v>135</v>
      </c>
      <c r="I136" s="12">
        <v>135</v>
      </c>
      <c r="K136" s="12">
        <v>0</v>
      </c>
      <c r="L136" s="12">
        <v>135</v>
      </c>
      <c r="O136" s="12">
        <v>135</v>
      </c>
      <c r="Q136" s="12">
        <v>0</v>
      </c>
      <c r="R136" s="12">
        <v>135</v>
      </c>
      <c r="U136" s="12">
        <v>135</v>
      </c>
      <c r="W136" s="12">
        <v>0</v>
      </c>
      <c r="X136" s="12">
        <v>135</v>
      </c>
      <c r="AA136" s="12">
        <v>135</v>
      </c>
      <c r="AC136" s="12">
        <v>0</v>
      </c>
      <c r="AD136" s="12">
        <v>135</v>
      </c>
      <c r="AG136" s="12">
        <v>135</v>
      </c>
      <c r="AI136" s="12">
        <v>0</v>
      </c>
      <c r="AJ136" s="12">
        <v>135</v>
      </c>
    </row>
    <row r="137" spans="3:36" x14ac:dyDescent="0.3">
      <c r="C137" s="12">
        <v>136</v>
      </c>
      <c r="E137" s="12">
        <v>0</v>
      </c>
      <c r="F137" s="12">
        <v>136</v>
      </c>
      <c r="I137" s="12">
        <v>136</v>
      </c>
      <c r="K137" s="12">
        <v>0</v>
      </c>
      <c r="L137" s="12">
        <v>136</v>
      </c>
      <c r="O137" s="12">
        <v>136</v>
      </c>
      <c r="Q137" s="12">
        <v>0</v>
      </c>
      <c r="R137" s="12">
        <v>136</v>
      </c>
      <c r="U137" s="12">
        <v>136</v>
      </c>
      <c r="W137" s="12">
        <v>0</v>
      </c>
      <c r="X137" s="12">
        <v>136</v>
      </c>
      <c r="AA137" s="12">
        <v>136</v>
      </c>
      <c r="AC137" s="12">
        <v>0</v>
      </c>
      <c r="AD137" s="12">
        <v>136</v>
      </c>
      <c r="AG137" s="12">
        <v>136</v>
      </c>
      <c r="AI137" s="12">
        <v>0</v>
      </c>
      <c r="AJ137" s="12">
        <v>136</v>
      </c>
    </row>
    <row r="138" spans="3:36" x14ac:dyDescent="0.3">
      <c r="C138" s="12">
        <v>137</v>
      </c>
      <c r="E138" s="12">
        <v>0</v>
      </c>
      <c r="F138" s="12">
        <v>137</v>
      </c>
      <c r="I138" s="12">
        <v>137</v>
      </c>
      <c r="K138" s="12">
        <v>0</v>
      </c>
      <c r="L138" s="12">
        <v>137</v>
      </c>
      <c r="O138" s="12">
        <v>137</v>
      </c>
      <c r="Q138" s="12">
        <v>0</v>
      </c>
      <c r="R138" s="12">
        <v>137</v>
      </c>
      <c r="U138" s="12">
        <v>137</v>
      </c>
      <c r="W138" s="12">
        <v>0</v>
      </c>
      <c r="X138" s="12">
        <v>137</v>
      </c>
      <c r="AA138" s="12">
        <v>137</v>
      </c>
      <c r="AC138" s="12">
        <v>0</v>
      </c>
      <c r="AD138" s="12">
        <v>137</v>
      </c>
      <c r="AG138" s="12">
        <v>137</v>
      </c>
      <c r="AI138" s="12">
        <v>0</v>
      </c>
      <c r="AJ138" s="12">
        <v>137</v>
      </c>
    </row>
    <row r="139" spans="3:36" x14ac:dyDescent="0.3">
      <c r="C139" s="12">
        <v>138</v>
      </c>
      <c r="E139" s="12">
        <v>0</v>
      </c>
      <c r="F139" s="12">
        <v>138</v>
      </c>
      <c r="I139" s="12">
        <v>138</v>
      </c>
      <c r="K139" s="12">
        <v>0</v>
      </c>
      <c r="L139" s="12">
        <v>138</v>
      </c>
      <c r="O139" s="12">
        <v>138</v>
      </c>
      <c r="Q139" s="12">
        <v>0</v>
      </c>
      <c r="R139" s="12">
        <v>138</v>
      </c>
      <c r="U139" s="12">
        <v>138</v>
      </c>
      <c r="W139" s="12">
        <v>0</v>
      </c>
      <c r="X139" s="12">
        <v>138</v>
      </c>
      <c r="AA139" s="12">
        <v>138</v>
      </c>
      <c r="AC139" s="12">
        <v>0</v>
      </c>
      <c r="AD139" s="12">
        <v>138</v>
      </c>
      <c r="AG139" s="12">
        <v>138</v>
      </c>
      <c r="AI139" s="12">
        <v>0</v>
      </c>
      <c r="AJ139" s="12">
        <v>138</v>
      </c>
    </row>
    <row r="140" spans="3:36" x14ac:dyDescent="0.3">
      <c r="C140" s="12">
        <v>139</v>
      </c>
      <c r="E140" s="12">
        <v>0</v>
      </c>
      <c r="F140" s="12">
        <v>139</v>
      </c>
      <c r="I140" s="12">
        <v>139</v>
      </c>
      <c r="K140" s="12">
        <v>0</v>
      </c>
      <c r="L140" s="12">
        <v>139</v>
      </c>
      <c r="O140" s="12">
        <v>139</v>
      </c>
      <c r="Q140" s="12">
        <v>0</v>
      </c>
      <c r="R140" s="12">
        <v>139</v>
      </c>
      <c r="U140" s="12">
        <v>139</v>
      </c>
      <c r="W140" s="12">
        <v>0</v>
      </c>
      <c r="X140" s="12">
        <v>139</v>
      </c>
      <c r="AA140" s="12">
        <v>139</v>
      </c>
      <c r="AC140" s="12">
        <v>0</v>
      </c>
      <c r="AD140" s="12">
        <v>139</v>
      </c>
      <c r="AG140" s="12">
        <v>139</v>
      </c>
      <c r="AI140" s="12">
        <v>0</v>
      </c>
      <c r="AJ140" s="12">
        <v>139</v>
      </c>
    </row>
    <row r="141" spans="3:36" x14ac:dyDescent="0.3">
      <c r="C141" s="12">
        <v>140</v>
      </c>
      <c r="E141" s="12">
        <v>0</v>
      </c>
      <c r="F141" s="12">
        <v>140</v>
      </c>
      <c r="I141" s="12">
        <v>140</v>
      </c>
      <c r="K141" s="12">
        <v>0</v>
      </c>
      <c r="L141" s="12">
        <v>140</v>
      </c>
      <c r="O141" s="12">
        <v>140</v>
      </c>
      <c r="Q141" s="12">
        <v>0</v>
      </c>
      <c r="R141" s="12">
        <v>140</v>
      </c>
      <c r="U141" s="12">
        <v>140</v>
      </c>
      <c r="W141" s="12">
        <v>0</v>
      </c>
      <c r="X141" s="12">
        <v>140</v>
      </c>
      <c r="AA141" s="12">
        <v>140</v>
      </c>
      <c r="AC141" s="12">
        <v>0</v>
      </c>
      <c r="AD141" s="12">
        <v>140</v>
      </c>
      <c r="AG141" s="12">
        <v>140</v>
      </c>
      <c r="AI141" s="12">
        <v>0</v>
      </c>
      <c r="AJ141" s="12">
        <v>140</v>
      </c>
    </row>
    <row r="142" spans="3:36" x14ac:dyDescent="0.3">
      <c r="C142" s="12">
        <v>141</v>
      </c>
      <c r="E142" s="12">
        <v>0</v>
      </c>
      <c r="F142" s="12">
        <v>141</v>
      </c>
      <c r="I142" s="12">
        <v>141</v>
      </c>
      <c r="K142" s="12">
        <v>0</v>
      </c>
      <c r="L142" s="12">
        <v>141</v>
      </c>
      <c r="O142" s="12">
        <v>141</v>
      </c>
      <c r="Q142" s="12">
        <v>0</v>
      </c>
      <c r="R142" s="12">
        <v>141</v>
      </c>
      <c r="U142" s="12">
        <v>141</v>
      </c>
      <c r="W142" s="12">
        <v>0</v>
      </c>
      <c r="X142" s="12">
        <v>141</v>
      </c>
      <c r="AA142" s="12">
        <v>141</v>
      </c>
      <c r="AC142" s="12">
        <v>0</v>
      </c>
      <c r="AD142" s="12">
        <v>141</v>
      </c>
      <c r="AG142" s="12">
        <v>141</v>
      </c>
      <c r="AI142" s="12">
        <v>0</v>
      </c>
      <c r="AJ142" s="12">
        <v>141</v>
      </c>
    </row>
    <row r="143" spans="3:36" x14ac:dyDescent="0.3">
      <c r="C143" s="12">
        <v>142</v>
      </c>
      <c r="E143" s="12">
        <v>0</v>
      </c>
      <c r="F143" s="12">
        <v>142</v>
      </c>
      <c r="I143" s="12">
        <v>142</v>
      </c>
      <c r="K143" s="12">
        <v>0</v>
      </c>
      <c r="L143" s="12">
        <v>142</v>
      </c>
      <c r="O143" s="12">
        <v>142</v>
      </c>
      <c r="Q143" s="12">
        <v>0</v>
      </c>
      <c r="R143" s="12">
        <v>142</v>
      </c>
      <c r="U143" s="12">
        <v>142</v>
      </c>
      <c r="W143" s="12">
        <v>0</v>
      </c>
      <c r="X143" s="12">
        <v>142</v>
      </c>
      <c r="AA143" s="12">
        <v>142</v>
      </c>
      <c r="AC143" s="12">
        <v>0</v>
      </c>
      <c r="AD143" s="12">
        <v>142</v>
      </c>
      <c r="AG143" s="12">
        <v>142</v>
      </c>
      <c r="AI143" s="12">
        <v>0</v>
      </c>
      <c r="AJ143" s="12">
        <v>142</v>
      </c>
    </row>
    <row r="144" spans="3:36" x14ac:dyDescent="0.3">
      <c r="C144" s="12">
        <v>143</v>
      </c>
      <c r="E144" s="12">
        <v>0</v>
      </c>
      <c r="F144" s="12">
        <v>143</v>
      </c>
      <c r="I144" s="12">
        <v>143</v>
      </c>
      <c r="K144" s="12">
        <v>0</v>
      </c>
      <c r="L144" s="12">
        <v>143</v>
      </c>
      <c r="O144" s="12">
        <v>143</v>
      </c>
      <c r="Q144" s="12">
        <v>0</v>
      </c>
      <c r="R144" s="12">
        <v>143</v>
      </c>
      <c r="U144" s="12">
        <v>143</v>
      </c>
      <c r="W144" s="12">
        <v>0</v>
      </c>
      <c r="X144" s="12">
        <v>143</v>
      </c>
      <c r="AA144" s="12">
        <v>143</v>
      </c>
      <c r="AC144" s="12">
        <v>0</v>
      </c>
      <c r="AD144" s="12">
        <v>143</v>
      </c>
      <c r="AG144" s="12">
        <v>143</v>
      </c>
      <c r="AI144" s="12">
        <v>0</v>
      </c>
      <c r="AJ144" s="12">
        <v>143</v>
      </c>
    </row>
    <row r="145" spans="3:36" x14ac:dyDescent="0.3">
      <c r="C145" s="12">
        <v>144</v>
      </c>
      <c r="E145" s="12">
        <v>0</v>
      </c>
      <c r="F145" s="12">
        <v>144</v>
      </c>
      <c r="I145" s="12">
        <v>144</v>
      </c>
      <c r="K145" s="12">
        <v>0</v>
      </c>
      <c r="L145" s="12">
        <v>144</v>
      </c>
      <c r="O145" s="12">
        <v>144</v>
      </c>
      <c r="Q145" s="12">
        <v>0</v>
      </c>
      <c r="R145" s="12">
        <v>144</v>
      </c>
      <c r="U145" s="12">
        <v>144</v>
      </c>
      <c r="W145" s="12">
        <v>0</v>
      </c>
      <c r="X145" s="12">
        <v>144</v>
      </c>
      <c r="AA145" s="12">
        <v>144</v>
      </c>
      <c r="AC145" s="12">
        <v>0</v>
      </c>
      <c r="AD145" s="12">
        <v>144</v>
      </c>
      <c r="AG145" s="12">
        <v>144</v>
      </c>
      <c r="AI145" s="12">
        <v>0</v>
      </c>
      <c r="AJ145" s="12">
        <v>144</v>
      </c>
    </row>
    <row r="146" spans="3:36" x14ac:dyDescent="0.3">
      <c r="C146" s="12">
        <v>145</v>
      </c>
      <c r="E146" s="12">
        <v>0</v>
      </c>
      <c r="F146" s="12">
        <v>145</v>
      </c>
      <c r="I146" s="12">
        <v>145</v>
      </c>
      <c r="K146" s="12">
        <v>0</v>
      </c>
      <c r="L146" s="12">
        <v>145</v>
      </c>
      <c r="O146" s="12">
        <v>145</v>
      </c>
      <c r="Q146" s="12">
        <v>0</v>
      </c>
      <c r="R146" s="12">
        <v>145</v>
      </c>
      <c r="U146" s="12">
        <v>145</v>
      </c>
      <c r="W146" s="12">
        <v>0</v>
      </c>
      <c r="X146" s="12">
        <v>145</v>
      </c>
      <c r="AA146" s="12">
        <v>145</v>
      </c>
      <c r="AC146" s="12">
        <v>0</v>
      </c>
      <c r="AD146" s="12">
        <v>145</v>
      </c>
      <c r="AG146" s="12">
        <v>145</v>
      </c>
      <c r="AI146" s="12">
        <v>0</v>
      </c>
      <c r="AJ146" s="12">
        <v>145</v>
      </c>
    </row>
    <row r="147" spans="3:36" x14ac:dyDescent="0.3">
      <c r="C147" s="12">
        <v>146</v>
      </c>
      <c r="E147" s="12">
        <v>0</v>
      </c>
      <c r="F147" s="12">
        <v>146</v>
      </c>
      <c r="I147" s="12">
        <v>146</v>
      </c>
      <c r="K147" s="12">
        <v>0</v>
      </c>
      <c r="L147" s="12">
        <v>146</v>
      </c>
      <c r="O147" s="12">
        <v>146</v>
      </c>
      <c r="Q147" s="12">
        <v>0</v>
      </c>
      <c r="R147" s="12">
        <v>146</v>
      </c>
      <c r="U147" s="12">
        <v>146</v>
      </c>
      <c r="W147" s="12">
        <v>0</v>
      </c>
      <c r="X147" s="12">
        <v>146</v>
      </c>
      <c r="AA147" s="12">
        <v>146</v>
      </c>
      <c r="AC147" s="12">
        <v>0</v>
      </c>
      <c r="AD147" s="12">
        <v>146</v>
      </c>
      <c r="AG147" s="12">
        <v>146</v>
      </c>
      <c r="AI147" s="12">
        <v>0</v>
      </c>
      <c r="AJ147" s="12">
        <v>146</v>
      </c>
    </row>
    <row r="148" spans="3:36" x14ac:dyDescent="0.3">
      <c r="C148" s="12">
        <v>147</v>
      </c>
      <c r="E148" s="12">
        <v>0</v>
      </c>
      <c r="F148" s="12">
        <v>147</v>
      </c>
      <c r="I148" s="12">
        <v>147</v>
      </c>
      <c r="K148" s="12">
        <v>0</v>
      </c>
      <c r="L148" s="12">
        <v>147</v>
      </c>
      <c r="O148" s="12">
        <v>147</v>
      </c>
      <c r="Q148" s="12">
        <v>0</v>
      </c>
      <c r="R148" s="12">
        <v>147</v>
      </c>
      <c r="U148" s="12">
        <v>147</v>
      </c>
      <c r="W148" s="12">
        <v>0</v>
      </c>
      <c r="X148" s="12">
        <v>147</v>
      </c>
      <c r="AA148" s="12">
        <v>147</v>
      </c>
      <c r="AC148" s="12">
        <v>0</v>
      </c>
      <c r="AD148" s="12">
        <v>147</v>
      </c>
      <c r="AG148" s="12">
        <v>147</v>
      </c>
      <c r="AI148" s="12">
        <v>0</v>
      </c>
      <c r="AJ148" s="12">
        <v>147</v>
      </c>
    </row>
    <row r="149" spans="3:36" x14ac:dyDescent="0.3">
      <c r="C149" s="12">
        <v>148</v>
      </c>
      <c r="E149" s="12">
        <v>0</v>
      </c>
      <c r="F149" s="12">
        <v>148</v>
      </c>
      <c r="I149" s="12">
        <v>148</v>
      </c>
      <c r="K149" s="12">
        <v>0</v>
      </c>
      <c r="L149" s="12">
        <v>148</v>
      </c>
      <c r="O149" s="12">
        <v>148</v>
      </c>
      <c r="Q149" s="12">
        <v>0</v>
      </c>
      <c r="R149" s="12">
        <v>148</v>
      </c>
      <c r="U149" s="12">
        <v>148</v>
      </c>
      <c r="W149" s="12">
        <v>0</v>
      </c>
      <c r="X149" s="12">
        <v>148</v>
      </c>
      <c r="AA149" s="12">
        <v>148</v>
      </c>
      <c r="AC149" s="12">
        <v>0</v>
      </c>
      <c r="AD149" s="12">
        <v>148</v>
      </c>
      <c r="AG149" s="12">
        <v>148</v>
      </c>
      <c r="AI149" s="12">
        <v>0</v>
      </c>
      <c r="AJ149" s="12">
        <v>148</v>
      </c>
    </row>
    <row r="150" spans="3:36" x14ac:dyDescent="0.3">
      <c r="C150" s="12">
        <v>149</v>
      </c>
      <c r="E150" s="12">
        <v>0</v>
      </c>
      <c r="F150" s="12">
        <v>149</v>
      </c>
      <c r="I150" s="12">
        <v>149</v>
      </c>
      <c r="K150" s="12">
        <v>0</v>
      </c>
      <c r="L150" s="12">
        <v>149</v>
      </c>
      <c r="O150" s="12">
        <v>149</v>
      </c>
      <c r="Q150" s="12">
        <v>0</v>
      </c>
      <c r="R150" s="12">
        <v>149</v>
      </c>
      <c r="U150" s="12">
        <v>149</v>
      </c>
      <c r="W150" s="12">
        <v>0</v>
      </c>
      <c r="X150" s="12">
        <v>149</v>
      </c>
      <c r="AA150" s="12">
        <v>149</v>
      </c>
      <c r="AC150" s="12">
        <v>0</v>
      </c>
      <c r="AD150" s="12">
        <v>149</v>
      </c>
      <c r="AG150" s="12">
        <v>149</v>
      </c>
      <c r="AI150" s="12">
        <v>0</v>
      </c>
      <c r="AJ150" s="12">
        <v>149</v>
      </c>
    </row>
    <row r="151" spans="3:36" x14ac:dyDescent="0.3">
      <c r="C151" s="12">
        <v>150</v>
      </c>
      <c r="E151" s="12">
        <v>0</v>
      </c>
      <c r="F151" s="12">
        <v>150</v>
      </c>
      <c r="I151" s="12">
        <v>150</v>
      </c>
      <c r="K151" s="12">
        <v>0</v>
      </c>
      <c r="L151" s="12">
        <v>150</v>
      </c>
      <c r="O151" s="12">
        <v>150</v>
      </c>
      <c r="Q151" s="12">
        <v>0</v>
      </c>
      <c r="R151" s="12">
        <v>150</v>
      </c>
      <c r="U151" s="12">
        <v>150</v>
      </c>
      <c r="W151" s="12">
        <v>0</v>
      </c>
      <c r="X151" s="12">
        <v>150</v>
      </c>
      <c r="AA151" s="12">
        <v>150</v>
      </c>
      <c r="AC151" s="12">
        <v>0</v>
      </c>
      <c r="AD151" s="12">
        <v>150</v>
      </c>
      <c r="AG151" s="12">
        <v>150</v>
      </c>
      <c r="AI151" s="12">
        <v>0</v>
      </c>
      <c r="AJ151" s="12">
        <v>150</v>
      </c>
    </row>
    <row r="152" spans="3:36" x14ac:dyDescent="0.3">
      <c r="C152" s="12">
        <v>151</v>
      </c>
      <c r="E152" s="12">
        <v>0</v>
      </c>
      <c r="F152" s="12">
        <v>151</v>
      </c>
      <c r="I152" s="12">
        <v>151</v>
      </c>
      <c r="K152" s="12">
        <v>0</v>
      </c>
      <c r="L152" s="12">
        <v>151</v>
      </c>
      <c r="O152" s="12">
        <v>151</v>
      </c>
      <c r="Q152" s="12">
        <v>0</v>
      </c>
      <c r="R152" s="12">
        <v>151</v>
      </c>
      <c r="U152" s="12">
        <v>151</v>
      </c>
      <c r="W152" s="12">
        <v>0</v>
      </c>
      <c r="X152" s="12">
        <v>151</v>
      </c>
      <c r="AA152" s="12">
        <v>151</v>
      </c>
      <c r="AC152" s="12">
        <v>0</v>
      </c>
      <c r="AD152" s="12">
        <v>151</v>
      </c>
      <c r="AG152" s="12">
        <v>151</v>
      </c>
      <c r="AI152" s="12">
        <v>0</v>
      </c>
      <c r="AJ152" s="12">
        <v>151</v>
      </c>
    </row>
    <row r="153" spans="3:36" x14ac:dyDescent="0.3">
      <c r="C153" s="12">
        <v>152</v>
      </c>
      <c r="E153" s="12">
        <v>0</v>
      </c>
      <c r="F153" s="12">
        <v>152</v>
      </c>
      <c r="I153" s="12">
        <v>152</v>
      </c>
      <c r="K153" s="12">
        <v>0</v>
      </c>
      <c r="L153" s="12">
        <v>152</v>
      </c>
      <c r="O153" s="12">
        <v>152</v>
      </c>
      <c r="Q153" s="12">
        <v>0</v>
      </c>
      <c r="R153" s="12">
        <v>152</v>
      </c>
      <c r="U153" s="12">
        <v>152</v>
      </c>
      <c r="W153" s="12">
        <v>0</v>
      </c>
      <c r="X153" s="12">
        <v>152</v>
      </c>
      <c r="AA153" s="12">
        <v>152</v>
      </c>
      <c r="AC153" s="12">
        <v>0</v>
      </c>
      <c r="AD153" s="12">
        <v>152</v>
      </c>
      <c r="AG153" s="12">
        <v>152</v>
      </c>
      <c r="AI153" s="12">
        <v>0</v>
      </c>
      <c r="AJ153" s="12">
        <v>152</v>
      </c>
    </row>
    <row r="154" spans="3:36" x14ac:dyDescent="0.3">
      <c r="C154" s="12">
        <v>153</v>
      </c>
      <c r="E154" s="12">
        <v>0</v>
      </c>
      <c r="F154" s="12">
        <v>153</v>
      </c>
      <c r="I154" s="12">
        <v>153</v>
      </c>
      <c r="K154" s="12">
        <v>0</v>
      </c>
      <c r="L154" s="12">
        <v>153</v>
      </c>
      <c r="O154" s="12">
        <v>153</v>
      </c>
      <c r="Q154" s="12">
        <v>0</v>
      </c>
      <c r="R154" s="12">
        <v>153</v>
      </c>
      <c r="U154" s="12">
        <v>153</v>
      </c>
      <c r="W154" s="12">
        <v>0</v>
      </c>
      <c r="X154" s="12">
        <v>153</v>
      </c>
      <c r="AA154" s="12">
        <v>153</v>
      </c>
      <c r="AC154" s="12">
        <v>0</v>
      </c>
      <c r="AD154" s="12">
        <v>153</v>
      </c>
      <c r="AG154" s="12">
        <v>153</v>
      </c>
      <c r="AI154" s="12">
        <v>0</v>
      </c>
      <c r="AJ154" s="12">
        <v>153</v>
      </c>
    </row>
    <row r="155" spans="3:36" x14ac:dyDescent="0.3">
      <c r="C155" s="12">
        <v>154</v>
      </c>
      <c r="E155" s="12">
        <v>0</v>
      </c>
      <c r="F155" s="12">
        <v>154</v>
      </c>
      <c r="I155" s="12">
        <v>154</v>
      </c>
      <c r="K155" s="12">
        <v>0</v>
      </c>
      <c r="L155" s="12">
        <v>154</v>
      </c>
      <c r="O155" s="12">
        <v>154</v>
      </c>
      <c r="Q155" s="12">
        <v>0</v>
      </c>
      <c r="R155" s="12">
        <v>154</v>
      </c>
      <c r="U155" s="12">
        <v>154</v>
      </c>
      <c r="W155" s="12">
        <v>0</v>
      </c>
      <c r="X155" s="12">
        <v>154</v>
      </c>
      <c r="AA155" s="12">
        <v>154</v>
      </c>
      <c r="AC155" s="12">
        <v>0</v>
      </c>
      <c r="AD155" s="12">
        <v>154</v>
      </c>
      <c r="AG155" s="12">
        <v>154</v>
      </c>
      <c r="AI155" s="12">
        <v>0</v>
      </c>
      <c r="AJ155" s="12">
        <v>154</v>
      </c>
    </row>
    <row r="156" spans="3:36" x14ac:dyDescent="0.3">
      <c r="C156" s="12">
        <v>155</v>
      </c>
      <c r="E156" s="12">
        <v>0</v>
      </c>
      <c r="F156" s="12">
        <v>155</v>
      </c>
      <c r="I156" s="12">
        <v>155</v>
      </c>
      <c r="K156" s="12">
        <v>0</v>
      </c>
      <c r="L156" s="12">
        <v>155</v>
      </c>
      <c r="O156" s="12">
        <v>155</v>
      </c>
      <c r="Q156" s="12">
        <v>0</v>
      </c>
      <c r="R156" s="12">
        <v>155</v>
      </c>
      <c r="U156" s="12">
        <v>155</v>
      </c>
      <c r="W156" s="12">
        <v>0</v>
      </c>
      <c r="X156" s="12">
        <v>155</v>
      </c>
      <c r="AA156" s="12">
        <v>155</v>
      </c>
      <c r="AC156" s="12">
        <v>0</v>
      </c>
      <c r="AD156" s="12">
        <v>155</v>
      </c>
      <c r="AG156" s="12">
        <v>155</v>
      </c>
      <c r="AI156" s="12">
        <v>0</v>
      </c>
      <c r="AJ156" s="12">
        <v>155</v>
      </c>
    </row>
    <row r="157" spans="3:36" x14ac:dyDescent="0.3">
      <c r="C157" s="12">
        <v>156</v>
      </c>
      <c r="E157" s="12">
        <v>0</v>
      </c>
      <c r="F157" s="12">
        <v>156</v>
      </c>
      <c r="I157" s="12">
        <v>156</v>
      </c>
      <c r="K157" s="12">
        <v>0</v>
      </c>
      <c r="L157" s="12">
        <v>156</v>
      </c>
      <c r="O157" s="12">
        <v>156</v>
      </c>
      <c r="Q157" s="12">
        <v>0</v>
      </c>
      <c r="R157" s="12">
        <v>156</v>
      </c>
      <c r="U157" s="12">
        <v>156</v>
      </c>
      <c r="W157" s="12">
        <v>0</v>
      </c>
      <c r="X157" s="12">
        <v>156</v>
      </c>
      <c r="AA157" s="12">
        <v>156</v>
      </c>
      <c r="AC157" s="12">
        <v>0</v>
      </c>
      <c r="AD157" s="12">
        <v>156</v>
      </c>
      <c r="AG157" s="12">
        <v>156</v>
      </c>
      <c r="AI157" s="12">
        <v>0</v>
      </c>
      <c r="AJ157" s="12">
        <v>156</v>
      </c>
    </row>
    <row r="158" spans="3:36" x14ac:dyDescent="0.3">
      <c r="C158" s="12">
        <v>157</v>
      </c>
      <c r="E158" s="12">
        <v>0</v>
      </c>
      <c r="F158" s="12">
        <v>157</v>
      </c>
      <c r="I158" s="12">
        <v>157</v>
      </c>
      <c r="K158" s="12">
        <v>0</v>
      </c>
      <c r="L158" s="12">
        <v>157</v>
      </c>
      <c r="O158" s="12">
        <v>157</v>
      </c>
      <c r="Q158" s="12">
        <v>0</v>
      </c>
      <c r="R158" s="12">
        <v>157</v>
      </c>
      <c r="U158" s="12">
        <v>157</v>
      </c>
      <c r="W158" s="12">
        <v>0</v>
      </c>
      <c r="X158" s="12">
        <v>157</v>
      </c>
      <c r="AA158" s="12">
        <v>157</v>
      </c>
      <c r="AC158" s="12">
        <v>0</v>
      </c>
      <c r="AD158" s="12">
        <v>157</v>
      </c>
      <c r="AG158" s="12">
        <v>157</v>
      </c>
      <c r="AI158" s="12">
        <v>0</v>
      </c>
      <c r="AJ158" s="12">
        <v>157</v>
      </c>
    </row>
    <row r="159" spans="3:36" x14ac:dyDescent="0.3">
      <c r="C159" s="12">
        <v>158</v>
      </c>
      <c r="E159" s="12">
        <v>0</v>
      </c>
      <c r="F159" s="12">
        <v>158</v>
      </c>
      <c r="I159" s="12">
        <v>158</v>
      </c>
      <c r="K159" s="12">
        <v>0</v>
      </c>
      <c r="L159" s="12">
        <v>158</v>
      </c>
      <c r="O159" s="12">
        <v>158</v>
      </c>
      <c r="Q159" s="12">
        <v>0</v>
      </c>
      <c r="R159" s="12">
        <v>158</v>
      </c>
      <c r="U159" s="12">
        <v>158</v>
      </c>
      <c r="W159" s="12">
        <v>0</v>
      </c>
      <c r="X159" s="12">
        <v>158</v>
      </c>
      <c r="AA159" s="12">
        <v>158</v>
      </c>
      <c r="AC159" s="12">
        <v>0</v>
      </c>
      <c r="AD159" s="12">
        <v>158</v>
      </c>
      <c r="AG159" s="12">
        <v>158</v>
      </c>
      <c r="AI159" s="12">
        <v>0</v>
      </c>
      <c r="AJ159" s="12">
        <v>158</v>
      </c>
    </row>
    <row r="160" spans="3:36" x14ac:dyDescent="0.3">
      <c r="C160" s="12">
        <v>159</v>
      </c>
      <c r="E160" s="12">
        <v>0</v>
      </c>
      <c r="F160" s="12">
        <v>159</v>
      </c>
      <c r="I160" s="12">
        <v>159</v>
      </c>
      <c r="K160" s="12">
        <v>0</v>
      </c>
      <c r="L160" s="12">
        <v>159</v>
      </c>
      <c r="O160" s="12">
        <v>159</v>
      </c>
      <c r="Q160" s="12">
        <v>0</v>
      </c>
      <c r="R160" s="12">
        <v>159</v>
      </c>
      <c r="U160" s="12">
        <v>159</v>
      </c>
      <c r="W160" s="12">
        <v>0</v>
      </c>
      <c r="X160" s="12">
        <v>159</v>
      </c>
      <c r="AA160" s="12">
        <v>159</v>
      </c>
      <c r="AC160" s="12">
        <v>0</v>
      </c>
      <c r="AD160" s="12">
        <v>159</v>
      </c>
      <c r="AG160" s="12">
        <v>159</v>
      </c>
      <c r="AI160" s="12">
        <v>0</v>
      </c>
      <c r="AJ160" s="12">
        <v>159</v>
      </c>
    </row>
    <row r="161" spans="3:36" x14ac:dyDescent="0.3">
      <c r="C161" s="12">
        <v>160</v>
      </c>
      <c r="E161" s="12">
        <v>0</v>
      </c>
      <c r="F161" s="12">
        <v>160</v>
      </c>
      <c r="I161" s="12">
        <v>160</v>
      </c>
      <c r="K161" s="12">
        <v>0</v>
      </c>
      <c r="L161" s="12">
        <v>160</v>
      </c>
      <c r="O161" s="12">
        <v>160</v>
      </c>
      <c r="Q161" s="12">
        <v>0</v>
      </c>
      <c r="R161" s="12">
        <v>160</v>
      </c>
      <c r="U161" s="12">
        <v>160</v>
      </c>
      <c r="W161" s="12">
        <v>0</v>
      </c>
      <c r="X161" s="12">
        <v>160</v>
      </c>
      <c r="AA161" s="12">
        <v>160</v>
      </c>
      <c r="AC161" s="12">
        <v>0</v>
      </c>
      <c r="AD161" s="12">
        <v>160</v>
      </c>
      <c r="AG161" s="12">
        <v>160</v>
      </c>
      <c r="AI161" s="12">
        <v>0</v>
      </c>
      <c r="AJ161" s="12">
        <v>160</v>
      </c>
    </row>
    <row r="162" spans="3:36" x14ac:dyDescent="0.3">
      <c r="C162" s="12">
        <v>161</v>
      </c>
      <c r="E162" s="12">
        <v>0</v>
      </c>
      <c r="F162" s="12">
        <v>161</v>
      </c>
      <c r="I162" s="12">
        <v>161</v>
      </c>
      <c r="K162" s="12">
        <v>0</v>
      </c>
      <c r="L162" s="12">
        <v>161</v>
      </c>
      <c r="O162" s="12">
        <v>161</v>
      </c>
      <c r="Q162" s="12">
        <v>0</v>
      </c>
      <c r="R162" s="12">
        <v>161</v>
      </c>
      <c r="U162" s="12">
        <v>161</v>
      </c>
      <c r="W162" s="12">
        <v>0</v>
      </c>
      <c r="X162" s="12">
        <v>161</v>
      </c>
      <c r="AA162" s="12">
        <v>161</v>
      </c>
      <c r="AC162" s="12">
        <v>0</v>
      </c>
      <c r="AD162" s="12">
        <v>161</v>
      </c>
      <c r="AG162" s="12">
        <v>161</v>
      </c>
      <c r="AI162" s="12">
        <v>0</v>
      </c>
      <c r="AJ162" s="12">
        <v>161</v>
      </c>
    </row>
    <row r="163" spans="3:36" x14ac:dyDescent="0.3">
      <c r="C163" s="12">
        <v>162</v>
      </c>
      <c r="E163" s="12">
        <v>0</v>
      </c>
      <c r="F163" s="12">
        <v>162</v>
      </c>
      <c r="I163" s="12">
        <v>162</v>
      </c>
      <c r="K163" s="12">
        <v>0</v>
      </c>
      <c r="L163" s="12">
        <v>162</v>
      </c>
      <c r="O163" s="12">
        <v>162</v>
      </c>
      <c r="Q163" s="12">
        <v>0</v>
      </c>
      <c r="R163" s="12">
        <v>162</v>
      </c>
      <c r="U163" s="12">
        <v>162</v>
      </c>
      <c r="W163" s="12">
        <v>0</v>
      </c>
      <c r="X163" s="12">
        <v>162</v>
      </c>
      <c r="AA163" s="12">
        <v>162</v>
      </c>
      <c r="AC163" s="12">
        <v>0</v>
      </c>
      <c r="AD163" s="12">
        <v>162</v>
      </c>
      <c r="AG163" s="12">
        <v>162</v>
      </c>
      <c r="AI163" s="12">
        <v>0</v>
      </c>
      <c r="AJ163" s="12">
        <v>162</v>
      </c>
    </row>
    <row r="164" spans="3:36" x14ac:dyDescent="0.3">
      <c r="C164" s="12">
        <v>163</v>
      </c>
      <c r="E164" s="12">
        <v>0</v>
      </c>
      <c r="F164" s="12">
        <v>163</v>
      </c>
      <c r="I164" s="12">
        <v>163</v>
      </c>
      <c r="K164" s="12">
        <v>0</v>
      </c>
      <c r="L164" s="12">
        <v>163</v>
      </c>
      <c r="O164" s="12">
        <v>163</v>
      </c>
      <c r="Q164" s="12">
        <v>0</v>
      </c>
      <c r="R164" s="12">
        <v>163</v>
      </c>
      <c r="U164" s="12">
        <v>163</v>
      </c>
      <c r="W164" s="12">
        <v>0</v>
      </c>
      <c r="X164" s="12">
        <v>163</v>
      </c>
      <c r="AA164" s="12">
        <v>163</v>
      </c>
      <c r="AC164" s="12">
        <v>0</v>
      </c>
      <c r="AD164" s="12">
        <v>163</v>
      </c>
      <c r="AG164" s="12">
        <v>163</v>
      </c>
      <c r="AI164" s="12">
        <v>0</v>
      </c>
      <c r="AJ164" s="12">
        <v>163</v>
      </c>
    </row>
    <row r="165" spans="3:36" x14ac:dyDescent="0.3">
      <c r="C165" s="12">
        <v>164</v>
      </c>
      <c r="E165" s="12">
        <v>0</v>
      </c>
      <c r="F165" s="12">
        <v>164</v>
      </c>
      <c r="I165" s="12">
        <v>164</v>
      </c>
      <c r="K165" s="12">
        <v>0</v>
      </c>
      <c r="L165" s="12">
        <v>164</v>
      </c>
      <c r="O165" s="12">
        <v>164</v>
      </c>
      <c r="Q165" s="12">
        <v>0</v>
      </c>
      <c r="R165" s="12">
        <v>164</v>
      </c>
      <c r="U165" s="12">
        <v>164</v>
      </c>
      <c r="W165" s="12">
        <v>0</v>
      </c>
      <c r="X165" s="12">
        <v>164</v>
      </c>
      <c r="AA165" s="12">
        <v>164</v>
      </c>
      <c r="AC165" s="12">
        <v>0</v>
      </c>
      <c r="AD165" s="12">
        <v>164</v>
      </c>
      <c r="AG165" s="12">
        <v>164</v>
      </c>
      <c r="AI165" s="12">
        <v>0</v>
      </c>
      <c r="AJ165" s="12">
        <v>164</v>
      </c>
    </row>
    <row r="166" spans="3:36" x14ac:dyDescent="0.3">
      <c r="C166" s="12">
        <v>165</v>
      </c>
      <c r="E166" s="12">
        <v>0</v>
      </c>
      <c r="F166" s="12">
        <v>165</v>
      </c>
      <c r="I166" s="12">
        <v>165</v>
      </c>
      <c r="K166" s="12">
        <v>0</v>
      </c>
      <c r="L166" s="12">
        <v>165</v>
      </c>
      <c r="O166" s="12">
        <v>165</v>
      </c>
      <c r="Q166" s="12">
        <v>0</v>
      </c>
      <c r="R166" s="12">
        <v>165</v>
      </c>
      <c r="U166" s="12">
        <v>165</v>
      </c>
      <c r="W166" s="12">
        <v>0</v>
      </c>
      <c r="X166" s="12">
        <v>165</v>
      </c>
      <c r="AA166" s="12">
        <v>165</v>
      </c>
      <c r="AC166" s="12">
        <v>0</v>
      </c>
      <c r="AD166" s="12">
        <v>165</v>
      </c>
      <c r="AG166" s="12">
        <v>165</v>
      </c>
      <c r="AI166" s="12">
        <v>0</v>
      </c>
      <c r="AJ166" s="12">
        <v>165</v>
      </c>
    </row>
    <row r="167" spans="3:36" x14ac:dyDescent="0.3">
      <c r="C167" s="12">
        <v>166</v>
      </c>
      <c r="E167" s="12">
        <v>0</v>
      </c>
      <c r="F167" s="12">
        <v>166</v>
      </c>
      <c r="I167" s="12">
        <v>166</v>
      </c>
      <c r="K167" s="12">
        <v>0</v>
      </c>
      <c r="L167" s="12">
        <v>166</v>
      </c>
      <c r="O167" s="12">
        <v>166</v>
      </c>
      <c r="Q167" s="12">
        <v>0</v>
      </c>
      <c r="R167" s="12">
        <v>166</v>
      </c>
      <c r="U167" s="12">
        <v>166</v>
      </c>
      <c r="W167" s="12">
        <v>0</v>
      </c>
      <c r="X167" s="12">
        <v>166</v>
      </c>
      <c r="AA167" s="12">
        <v>166</v>
      </c>
      <c r="AC167" s="12">
        <v>0</v>
      </c>
      <c r="AD167" s="12">
        <v>166</v>
      </c>
      <c r="AG167" s="12">
        <v>166</v>
      </c>
      <c r="AI167" s="12">
        <v>0</v>
      </c>
      <c r="AJ167" s="12">
        <v>166</v>
      </c>
    </row>
    <row r="168" spans="3:36" x14ac:dyDescent="0.3">
      <c r="C168" s="12">
        <v>167</v>
      </c>
      <c r="E168" s="12">
        <v>0</v>
      </c>
      <c r="F168" s="12">
        <v>167</v>
      </c>
      <c r="I168" s="12">
        <v>167</v>
      </c>
      <c r="K168" s="12">
        <v>0</v>
      </c>
      <c r="L168" s="12">
        <v>167</v>
      </c>
      <c r="O168" s="12">
        <v>167</v>
      </c>
      <c r="Q168" s="12">
        <v>0</v>
      </c>
      <c r="R168" s="12">
        <v>167</v>
      </c>
      <c r="U168" s="12">
        <v>167</v>
      </c>
      <c r="W168" s="12">
        <v>0</v>
      </c>
      <c r="X168" s="12">
        <v>167</v>
      </c>
      <c r="AA168" s="12">
        <v>167</v>
      </c>
      <c r="AC168" s="12">
        <v>0</v>
      </c>
      <c r="AD168" s="12">
        <v>167</v>
      </c>
      <c r="AG168" s="12">
        <v>167</v>
      </c>
      <c r="AI168" s="12">
        <v>0</v>
      </c>
      <c r="AJ168" s="12">
        <v>167</v>
      </c>
    </row>
    <row r="169" spans="3:36" x14ac:dyDescent="0.3">
      <c r="C169" s="12">
        <v>168</v>
      </c>
      <c r="E169" s="12">
        <v>0</v>
      </c>
      <c r="F169" s="12">
        <v>168</v>
      </c>
      <c r="I169" s="12">
        <v>168</v>
      </c>
      <c r="K169" s="12">
        <v>0</v>
      </c>
      <c r="L169" s="12">
        <v>168</v>
      </c>
      <c r="O169" s="12">
        <v>168</v>
      </c>
      <c r="Q169" s="12">
        <v>0</v>
      </c>
      <c r="R169" s="12">
        <v>168</v>
      </c>
      <c r="U169" s="12">
        <v>168</v>
      </c>
      <c r="W169" s="12">
        <v>0</v>
      </c>
      <c r="X169" s="12">
        <v>168</v>
      </c>
      <c r="AA169" s="12">
        <v>168</v>
      </c>
      <c r="AC169" s="12">
        <v>0</v>
      </c>
      <c r="AD169" s="12">
        <v>168</v>
      </c>
      <c r="AG169" s="12">
        <v>168</v>
      </c>
      <c r="AI169" s="12">
        <v>0</v>
      </c>
      <c r="AJ169" s="12">
        <v>168</v>
      </c>
    </row>
    <row r="170" spans="3:36" x14ac:dyDescent="0.3">
      <c r="C170" s="12">
        <v>169</v>
      </c>
      <c r="E170" s="12">
        <v>0</v>
      </c>
      <c r="F170" s="12">
        <v>169</v>
      </c>
      <c r="I170" s="12">
        <v>169</v>
      </c>
      <c r="K170" s="12">
        <v>0</v>
      </c>
      <c r="L170" s="12">
        <v>169</v>
      </c>
      <c r="O170" s="12">
        <v>169</v>
      </c>
      <c r="Q170" s="12">
        <v>0</v>
      </c>
      <c r="R170" s="12">
        <v>169</v>
      </c>
      <c r="U170" s="12">
        <v>169</v>
      </c>
      <c r="W170" s="12">
        <v>0</v>
      </c>
      <c r="X170" s="12">
        <v>169</v>
      </c>
      <c r="AA170" s="12">
        <v>169</v>
      </c>
      <c r="AC170" s="12">
        <v>0</v>
      </c>
      <c r="AD170" s="12">
        <v>169</v>
      </c>
      <c r="AG170" s="12">
        <v>169</v>
      </c>
      <c r="AI170" s="12">
        <v>0</v>
      </c>
      <c r="AJ170" s="12">
        <v>169</v>
      </c>
    </row>
    <row r="171" spans="3:36" x14ac:dyDescent="0.3">
      <c r="C171" s="12">
        <v>170</v>
      </c>
      <c r="E171" s="12">
        <v>0</v>
      </c>
      <c r="F171" s="12">
        <v>170</v>
      </c>
      <c r="I171" s="12">
        <v>170</v>
      </c>
      <c r="K171" s="12">
        <v>0</v>
      </c>
      <c r="L171" s="12">
        <v>170</v>
      </c>
      <c r="O171" s="12">
        <v>170</v>
      </c>
      <c r="Q171" s="12">
        <v>0</v>
      </c>
      <c r="R171" s="12">
        <v>170</v>
      </c>
      <c r="U171" s="12">
        <v>170</v>
      </c>
      <c r="W171" s="12">
        <v>0</v>
      </c>
      <c r="X171" s="12">
        <v>170</v>
      </c>
      <c r="AA171" s="12">
        <v>170</v>
      </c>
      <c r="AC171" s="12">
        <v>0</v>
      </c>
      <c r="AD171" s="12">
        <v>170</v>
      </c>
      <c r="AG171" s="12">
        <v>170</v>
      </c>
      <c r="AI171" s="12">
        <v>0</v>
      </c>
      <c r="AJ171" s="12">
        <v>170</v>
      </c>
    </row>
    <row r="172" spans="3:36" x14ac:dyDescent="0.3">
      <c r="C172" s="12">
        <v>171</v>
      </c>
      <c r="E172" s="12">
        <v>0</v>
      </c>
      <c r="F172" s="12">
        <v>171</v>
      </c>
      <c r="I172" s="12">
        <v>171</v>
      </c>
      <c r="K172" s="12">
        <v>0</v>
      </c>
      <c r="L172" s="12">
        <v>171</v>
      </c>
      <c r="O172" s="12">
        <v>171</v>
      </c>
      <c r="Q172" s="12">
        <v>0</v>
      </c>
      <c r="R172" s="12">
        <v>171</v>
      </c>
      <c r="U172" s="12">
        <v>171</v>
      </c>
      <c r="W172" s="12">
        <v>0</v>
      </c>
      <c r="X172" s="12">
        <v>171</v>
      </c>
      <c r="AA172" s="12">
        <v>171</v>
      </c>
      <c r="AC172" s="12">
        <v>0</v>
      </c>
      <c r="AD172" s="12">
        <v>171</v>
      </c>
      <c r="AG172" s="12">
        <v>171</v>
      </c>
      <c r="AI172" s="12">
        <v>0</v>
      </c>
      <c r="AJ172" s="12">
        <v>171</v>
      </c>
    </row>
    <row r="173" spans="3:36" x14ac:dyDescent="0.3">
      <c r="C173" s="12">
        <v>172</v>
      </c>
      <c r="E173" s="12">
        <v>0</v>
      </c>
      <c r="F173" s="12">
        <v>172</v>
      </c>
      <c r="I173" s="12">
        <v>172</v>
      </c>
      <c r="K173" s="12">
        <v>0</v>
      </c>
      <c r="L173" s="12">
        <v>172</v>
      </c>
      <c r="O173" s="12">
        <v>172</v>
      </c>
      <c r="Q173" s="12">
        <v>0</v>
      </c>
      <c r="R173" s="12">
        <v>172</v>
      </c>
      <c r="U173" s="12">
        <v>172</v>
      </c>
      <c r="W173" s="12">
        <v>0</v>
      </c>
      <c r="X173" s="12">
        <v>172</v>
      </c>
      <c r="AA173" s="12">
        <v>172</v>
      </c>
      <c r="AC173" s="12">
        <v>0</v>
      </c>
      <c r="AD173" s="12">
        <v>172</v>
      </c>
      <c r="AG173" s="12">
        <v>172</v>
      </c>
      <c r="AI173" s="12">
        <v>0</v>
      </c>
      <c r="AJ173" s="12">
        <v>172</v>
      </c>
    </row>
    <row r="174" spans="3:36" x14ac:dyDescent="0.3">
      <c r="C174" s="12">
        <v>173</v>
      </c>
      <c r="E174" s="12">
        <v>0</v>
      </c>
      <c r="F174" s="12">
        <v>173</v>
      </c>
      <c r="I174" s="12">
        <v>173</v>
      </c>
      <c r="K174" s="12">
        <v>0</v>
      </c>
      <c r="L174" s="12">
        <v>173</v>
      </c>
      <c r="O174" s="12">
        <v>173</v>
      </c>
      <c r="Q174" s="12">
        <v>0</v>
      </c>
      <c r="R174" s="12">
        <v>173</v>
      </c>
      <c r="U174" s="12">
        <v>173</v>
      </c>
      <c r="W174" s="12">
        <v>0</v>
      </c>
      <c r="X174" s="12">
        <v>173</v>
      </c>
      <c r="AA174" s="12">
        <v>173</v>
      </c>
      <c r="AC174" s="12">
        <v>0</v>
      </c>
      <c r="AD174" s="12">
        <v>173</v>
      </c>
      <c r="AG174" s="12">
        <v>173</v>
      </c>
      <c r="AI174" s="12">
        <v>0</v>
      </c>
      <c r="AJ174" s="12">
        <v>173</v>
      </c>
    </row>
    <row r="175" spans="3:36" x14ac:dyDescent="0.3">
      <c r="C175" s="12">
        <v>174</v>
      </c>
      <c r="E175" s="12">
        <v>0</v>
      </c>
      <c r="F175" s="12">
        <v>174</v>
      </c>
      <c r="I175" s="12">
        <v>174</v>
      </c>
      <c r="K175" s="12">
        <v>0</v>
      </c>
      <c r="L175" s="12">
        <v>174</v>
      </c>
      <c r="O175" s="12">
        <v>174</v>
      </c>
      <c r="Q175" s="12">
        <v>0</v>
      </c>
      <c r="R175" s="12">
        <v>174</v>
      </c>
      <c r="U175" s="12">
        <v>174</v>
      </c>
      <c r="W175" s="12">
        <v>0</v>
      </c>
      <c r="X175" s="12">
        <v>174</v>
      </c>
      <c r="AA175" s="12">
        <v>174</v>
      </c>
      <c r="AC175" s="12">
        <v>0</v>
      </c>
      <c r="AD175" s="12">
        <v>174</v>
      </c>
      <c r="AG175" s="12">
        <v>174</v>
      </c>
      <c r="AI175" s="12">
        <v>0</v>
      </c>
      <c r="AJ175" s="12">
        <v>174</v>
      </c>
    </row>
    <row r="176" spans="3:36" x14ac:dyDescent="0.3">
      <c r="C176" s="12">
        <v>175</v>
      </c>
      <c r="E176" s="12">
        <v>0</v>
      </c>
      <c r="F176" s="12">
        <v>175</v>
      </c>
      <c r="I176" s="12">
        <v>175</v>
      </c>
      <c r="K176" s="12">
        <v>0</v>
      </c>
      <c r="L176" s="12">
        <v>175</v>
      </c>
      <c r="O176" s="12">
        <v>175</v>
      </c>
      <c r="Q176" s="12">
        <v>0</v>
      </c>
      <c r="R176" s="12">
        <v>175</v>
      </c>
      <c r="U176" s="12">
        <v>175</v>
      </c>
      <c r="W176" s="12">
        <v>0</v>
      </c>
      <c r="X176" s="12">
        <v>175</v>
      </c>
      <c r="AA176" s="12">
        <v>175</v>
      </c>
      <c r="AC176" s="12">
        <v>0</v>
      </c>
      <c r="AD176" s="12">
        <v>175</v>
      </c>
      <c r="AG176" s="12">
        <v>175</v>
      </c>
      <c r="AI176" s="12">
        <v>0</v>
      </c>
      <c r="AJ176" s="12">
        <v>175</v>
      </c>
    </row>
    <row r="177" spans="3:36" x14ac:dyDescent="0.3">
      <c r="C177" s="12">
        <v>176</v>
      </c>
      <c r="E177" s="12">
        <v>0</v>
      </c>
      <c r="F177" s="12">
        <v>176</v>
      </c>
      <c r="I177" s="12">
        <v>176</v>
      </c>
      <c r="K177" s="12">
        <v>0</v>
      </c>
      <c r="L177" s="12">
        <v>176</v>
      </c>
      <c r="O177" s="12">
        <v>176</v>
      </c>
      <c r="Q177" s="12">
        <v>0</v>
      </c>
      <c r="R177" s="12">
        <v>176</v>
      </c>
      <c r="U177" s="12">
        <v>176</v>
      </c>
      <c r="W177" s="12">
        <v>0</v>
      </c>
      <c r="X177" s="12">
        <v>176</v>
      </c>
      <c r="AA177" s="12">
        <v>176</v>
      </c>
      <c r="AC177" s="12">
        <v>0</v>
      </c>
      <c r="AD177" s="12">
        <v>176</v>
      </c>
      <c r="AG177" s="12">
        <v>176</v>
      </c>
      <c r="AI177" s="12">
        <v>0</v>
      </c>
      <c r="AJ177" s="12">
        <v>176</v>
      </c>
    </row>
    <row r="178" spans="3:36" x14ac:dyDescent="0.3">
      <c r="C178" s="12">
        <v>177</v>
      </c>
      <c r="E178" s="12">
        <v>0</v>
      </c>
      <c r="F178" s="12">
        <v>177</v>
      </c>
      <c r="I178" s="12">
        <v>177</v>
      </c>
      <c r="K178" s="12">
        <v>0</v>
      </c>
      <c r="L178" s="12">
        <v>177</v>
      </c>
      <c r="O178" s="12">
        <v>177</v>
      </c>
      <c r="Q178" s="12">
        <v>0</v>
      </c>
      <c r="R178" s="12">
        <v>177</v>
      </c>
      <c r="U178" s="12">
        <v>177</v>
      </c>
      <c r="W178" s="12">
        <v>0</v>
      </c>
      <c r="X178" s="12">
        <v>177</v>
      </c>
      <c r="AA178" s="12">
        <v>177</v>
      </c>
      <c r="AC178" s="12">
        <v>0</v>
      </c>
      <c r="AD178" s="12">
        <v>177</v>
      </c>
      <c r="AG178" s="12">
        <v>177</v>
      </c>
      <c r="AI178" s="12">
        <v>0</v>
      </c>
      <c r="AJ178" s="12">
        <v>177</v>
      </c>
    </row>
    <row r="179" spans="3:36" x14ac:dyDescent="0.3">
      <c r="C179" s="12">
        <v>178</v>
      </c>
      <c r="E179" s="12">
        <v>0</v>
      </c>
      <c r="F179" s="12">
        <v>178</v>
      </c>
      <c r="I179" s="12">
        <v>178</v>
      </c>
      <c r="K179" s="12">
        <v>0</v>
      </c>
      <c r="L179" s="12">
        <v>178</v>
      </c>
      <c r="O179" s="12">
        <v>178</v>
      </c>
      <c r="Q179" s="12">
        <v>0</v>
      </c>
      <c r="R179" s="12">
        <v>178</v>
      </c>
      <c r="U179" s="12">
        <v>178</v>
      </c>
      <c r="W179" s="12">
        <v>0</v>
      </c>
      <c r="X179" s="12">
        <v>178</v>
      </c>
      <c r="AA179" s="12">
        <v>178</v>
      </c>
      <c r="AC179" s="12">
        <v>0</v>
      </c>
      <c r="AD179" s="12">
        <v>178</v>
      </c>
      <c r="AG179" s="12">
        <v>178</v>
      </c>
      <c r="AI179" s="12">
        <v>0</v>
      </c>
      <c r="AJ179" s="12">
        <v>178</v>
      </c>
    </row>
    <row r="180" spans="3:36" x14ac:dyDescent="0.3">
      <c r="C180" s="12">
        <v>179</v>
      </c>
      <c r="E180" s="12">
        <v>0</v>
      </c>
      <c r="F180" s="12">
        <v>179</v>
      </c>
      <c r="I180" s="12">
        <v>179</v>
      </c>
      <c r="K180" s="12">
        <v>0</v>
      </c>
      <c r="L180" s="12">
        <v>179</v>
      </c>
      <c r="O180" s="12">
        <v>179</v>
      </c>
      <c r="Q180" s="12">
        <v>0</v>
      </c>
      <c r="R180" s="12">
        <v>179</v>
      </c>
      <c r="U180" s="12">
        <v>179</v>
      </c>
      <c r="W180" s="12">
        <v>0</v>
      </c>
      <c r="X180" s="12">
        <v>179</v>
      </c>
      <c r="AA180" s="12">
        <v>179</v>
      </c>
      <c r="AC180" s="12">
        <v>0</v>
      </c>
      <c r="AD180" s="12">
        <v>179</v>
      </c>
      <c r="AG180" s="12">
        <v>179</v>
      </c>
      <c r="AI180" s="12">
        <v>0</v>
      </c>
      <c r="AJ180" s="12">
        <v>179</v>
      </c>
    </row>
    <row r="181" spans="3:36" x14ac:dyDescent="0.3">
      <c r="C181" s="12">
        <v>180</v>
      </c>
      <c r="E181" s="12">
        <v>0</v>
      </c>
      <c r="F181" s="12">
        <v>180</v>
      </c>
      <c r="I181" s="12">
        <v>180</v>
      </c>
      <c r="K181" s="12">
        <v>0</v>
      </c>
      <c r="L181" s="12">
        <v>180</v>
      </c>
      <c r="O181" s="12">
        <v>180</v>
      </c>
      <c r="Q181" s="12">
        <v>0</v>
      </c>
      <c r="R181" s="12">
        <v>180</v>
      </c>
      <c r="U181" s="12">
        <v>180</v>
      </c>
      <c r="W181" s="12">
        <v>0</v>
      </c>
      <c r="X181" s="12">
        <v>180</v>
      </c>
      <c r="AA181" s="12">
        <v>180</v>
      </c>
      <c r="AC181" s="12">
        <v>0</v>
      </c>
      <c r="AD181" s="12">
        <v>180</v>
      </c>
      <c r="AG181" s="12">
        <v>180</v>
      </c>
      <c r="AI181" s="12">
        <v>0</v>
      </c>
      <c r="AJ181" s="12">
        <v>180</v>
      </c>
    </row>
    <row r="182" spans="3:36" x14ac:dyDescent="0.3">
      <c r="C182" s="12">
        <v>181</v>
      </c>
      <c r="E182" s="12">
        <v>0</v>
      </c>
      <c r="F182" s="12">
        <v>181</v>
      </c>
      <c r="I182" s="12">
        <v>181</v>
      </c>
      <c r="K182" s="12">
        <v>0</v>
      </c>
      <c r="L182" s="12">
        <v>181</v>
      </c>
      <c r="O182" s="12">
        <v>181</v>
      </c>
      <c r="Q182" s="12">
        <v>0</v>
      </c>
      <c r="R182" s="12">
        <v>181</v>
      </c>
      <c r="U182" s="12">
        <v>181</v>
      </c>
      <c r="W182" s="12">
        <v>0</v>
      </c>
      <c r="X182" s="12">
        <v>181</v>
      </c>
      <c r="AA182" s="12">
        <v>181</v>
      </c>
      <c r="AC182" s="12">
        <v>0</v>
      </c>
      <c r="AD182" s="12">
        <v>181</v>
      </c>
      <c r="AG182" s="12">
        <v>181</v>
      </c>
      <c r="AI182" s="12">
        <v>0</v>
      </c>
      <c r="AJ182" s="12">
        <v>181</v>
      </c>
    </row>
    <row r="183" spans="3:36" x14ac:dyDescent="0.3">
      <c r="C183" s="12">
        <v>182</v>
      </c>
      <c r="E183" s="12">
        <v>0</v>
      </c>
      <c r="F183" s="12">
        <v>182</v>
      </c>
      <c r="I183" s="12">
        <v>182</v>
      </c>
      <c r="K183" s="12">
        <v>0</v>
      </c>
      <c r="L183" s="12">
        <v>182</v>
      </c>
      <c r="O183" s="12">
        <v>182</v>
      </c>
      <c r="Q183" s="12">
        <v>0</v>
      </c>
      <c r="R183" s="12">
        <v>182</v>
      </c>
      <c r="U183" s="12">
        <v>182</v>
      </c>
      <c r="W183" s="12">
        <v>0</v>
      </c>
      <c r="X183" s="12">
        <v>182</v>
      </c>
      <c r="AA183" s="12">
        <v>182</v>
      </c>
      <c r="AC183" s="12">
        <v>0</v>
      </c>
      <c r="AD183" s="12">
        <v>182</v>
      </c>
      <c r="AG183" s="12">
        <v>182</v>
      </c>
      <c r="AI183" s="12">
        <v>0</v>
      </c>
      <c r="AJ183" s="12">
        <v>182</v>
      </c>
    </row>
    <row r="184" spans="3:36" x14ac:dyDescent="0.3">
      <c r="C184" s="12">
        <v>183</v>
      </c>
      <c r="E184" s="12">
        <v>0</v>
      </c>
      <c r="F184" s="12">
        <v>183</v>
      </c>
      <c r="I184" s="12">
        <v>183</v>
      </c>
      <c r="K184" s="12">
        <v>0</v>
      </c>
      <c r="L184" s="12">
        <v>183</v>
      </c>
      <c r="O184" s="12">
        <v>183</v>
      </c>
      <c r="Q184" s="12">
        <v>0</v>
      </c>
      <c r="R184" s="12">
        <v>183</v>
      </c>
      <c r="U184" s="12">
        <v>183</v>
      </c>
      <c r="W184" s="12">
        <v>0</v>
      </c>
      <c r="X184" s="12">
        <v>183</v>
      </c>
      <c r="AA184" s="12">
        <v>183</v>
      </c>
      <c r="AC184" s="12">
        <v>0</v>
      </c>
      <c r="AD184" s="12">
        <v>183</v>
      </c>
      <c r="AG184" s="12">
        <v>183</v>
      </c>
      <c r="AI184" s="12">
        <v>0</v>
      </c>
      <c r="AJ184" s="12">
        <v>183</v>
      </c>
    </row>
    <row r="185" spans="3:36" x14ac:dyDescent="0.3">
      <c r="C185" s="12">
        <v>184</v>
      </c>
      <c r="E185" s="12">
        <v>0</v>
      </c>
      <c r="F185" s="12">
        <v>184</v>
      </c>
      <c r="I185" s="12">
        <v>184</v>
      </c>
      <c r="K185" s="12">
        <v>0</v>
      </c>
      <c r="L185" s="12">
        <v>184</v>
      </c>
      <c r="O185" s="12">
        <v>184</v>
      </c>
      <c r="Q185" s="12">
        <v>0</v>
      </c>
      <c r="R185" s="12">
        <v>184</v>
      </c>
      <c r="U185" s="12">
        <v>184</v>
      </c>
      <c r="W185" s="12">
        <v>0</v>
      </c>
      <c r="X185" s="12">
        <v>184</v>
      </c>
      <c r="AA185" s="12">
        <v>184</v>
      </c>
      <c r="AC185" s="12">
        <v>0</v>
      </c>
      <c r="AD185" s="12">
        <v>184</v>
      </c>
      <c r="AG185" s="12">
        <v>184</v>
      </c>
      <c r="AI185" s="12">
        <v>0</v>
      </c>
      <c r="AJ185" s="12">
        <v>184</v>
      </c>
    </row>
    <row r="186" spans="3:36" x14ac:dyDescent="0.3">
      <c r="C186" s="12">
        <v>185</v>
      </c>
      <c r="E186" s="12">
        <v>0</v>
      </c>
      <c r="F186" s="12">
        <v>185</v>
      </c>
      <c r="I186" s="12">
        <v>185</v>
      </c>
      <c r="K186" s="12">
        <v>0</v>
      </c>
      <c r="L186" s="12">
        <v>185</v>
      </c>
      <c r="O186" s="12">
        <v>185</v>
      </c>
      <c r="Q186" s="12">
        <v>0</v>
      </c>
      <c r="R186" s="12">
        <v>185</v>
      </c>
      <c r="U186" s="12">
        <v>185</v>
      </c>
      <c r="W186" s="12">
        <v>0</v>
      </c>
      <c r="X186" s="12">
        <v>185</v>
      </c>
      <c r="AA186" s="12">
        <v>185</v>
      </c>
      <c r="AC186" s="12">
        <v>0</v>
      </c>
      <c r="AD186" s="12">
        <v>185</v>
      </c>
      <c r="AG186" s="12">
        <v>185</v>
      </c>
      <c r="AI186" s="12">
        <v>0</v>
      </c>
      <c r="AJ186" s="12">
        <v>185</v>
      </c>
    </row>
    <row r="187" spans="3:36" x14ac:dyDescent="0.3">
      <c r="C187" s="12">
        <v>186</v>
      </c>
      <c r="E187" s="12">
        <v>0</v>
      </c>
      <c r="F187" s="12">
        <v>186</v>
      </c>
      <c r="I187" s="12">
        <v>186</v>
      </c>
      <c r="K187" s="12">
        <v>0</v>
      </c>
      <c r="L187" s="12">
        <v>186</v>
      </c>
      <c r="O187" s="12">
        <v>186</v>
      </c>
      <c r="Q187" s="12">
        <v>0</v>
      </c>
      <c r="R187" s="12">
        <v>186</v>
      </c>
      <c r="U187" s="12">
        <v>186</v>
      </c>
      <c r="W187" s="12">
        <v>0</v>
      </c>
      <c r="X187" s="12">
        <v>186</v>
      </c>
      <c r="AA187" s="12">
        <v>186</v>
      </c>
      <c r="AC187" s="12">
        <v>0</v>
      </c>
      <c r="AD187" s="12">
        <v>186</v>
      </c>
      <c r="AG187" s="12">
        <v>186</v>
      </c>
      <c r="AI187" s="12">
        <v>0</v>
      </c>
      <c r="AJ187" s="12">
        <v>186</v>
      </c>
    </row>
    <row r="188" spans="3:36" x14ac:dyDescent="0.3">
      <c r="C188" s="12">
        <v>187</v>
      </c>
      <c r="E188" s="12">
        <v>0</v>
      </c>
      <c r="F188" s="12">
        <v>187</v>
      </c>
      <c r="I188" s="12">
        <v>187</v>
      </c>
      <c r="K188" s="12">
        <v>0</v>
      </c>
      <c r="L188" s="12">
        <v>187</v>
      </c>
      <c r="O188" s="12">
        <v>187</v>
      </c>
      <c r="Q188" s="12">
        <v>0</v>
      </c>
      <c r="R188" s="12">
        <v>187</v>
      </c>
      <c r="U188" s="12">
        <v>187</v>
      </c>
      <c r="W188" s="12">
        <v>0</v>
      </c>
      <c r="X188" s="12">
        <v>187</v>
      </c>
      <c r="AA188" s="12">
        <v>187</v>
      </c>
      <c r="AC188" s="12">
        <v>0</v>
      </c>
      <c r="AD188" s="12">
        <v>187</v>
      </c>
      <c r="AG188" s="12">
        <v>187</v>
      </c>
      <c r="AI188" s="12">
        <v>0</v>
      </c>
      <c r="AJ188" s="12">
        <v>187</v>
      </c>
    </row>
    <row r="189" spans="3:36" x14ac:dyDescent="0.3">
      <c r="C189" s="12">
        <v>188</v>
      </c>
      <c r="E189" s="12">
        <v>0</v>
      </c>
      <c r="F189" s="12">
        <v>188</v>
      </c>
      <c r="I189" s="12">
        <v>188</v>
      </c>
      <c r="K189" s="12">
        <v>0</v>
      </c>
      <c r="L189" s="12">
        <v>188</v>
      </c>
      <c r="O189" s="12">
        <v>188</v>
      </c>
      <c r="Q189" s="12">
        <v>0</v>
      </c>
      <c r="R189" s="12">
        <v>188</v>
      </c>
      <c r="U189" s="12">
        <v>188</v>
      </c>
      <c r="W189" s="12">
        <v>0</v>
      </c>
      <c r="X189" s="12">
        <v>188</v>
      </c>
      <c r="AA189" s="12">
        <v>188</v>
      </c>
      <c r="AC189" s="12">
        <v>0</v>
      </c>
      <c r="AD189" s="12">
        <v>188</v>
      </c>
      <c r="AG189" s="12">
        <v>188</v>
      </c>
      <c r="AI189" s="12">
        <v>0</v>
      </c>
      <c r="AJ189" s="12">
        <v>188</v>
      </c>
    </row>
    <row r="190" spans="3:36" x14ac:dyDescent="0.3">
      <c r="C190" s="12">
        <v>189</v>
      </c>
      <c r="E190" s="12">
        <v>0</v>
      </c>
      <c r="F190" s="12">
        <v>189</v>
      </c>
      <c r="I190" s="12">
        <v>189</v>
      </c>
      <c r="K190" s="12">
        <v>0</v>
      </c>
      <c r="L190" s="12">
        <v>189</v>
      </c>
      <c r="O190" s="12">
        <v>189</v>
      </c>
      <c r="Q190" s="12">
        <v>0</v>
      </c>
      <c r="R190" s="12">
        <v>189</v>
      </c>
      <c r="U190" s="12">
        <v>189</v>
      </c>
      <c r="W190" s="12">
        <v>0</v>
      </c>
      <c r="X190" s="12">
        <v>189</v>
      </c>
      <c r="AA190" s="12">
        <v>189</v>
      </c>
      <c r="AC190" s="12">
        <v>0</v>
      </c>
      <c r="AD190" s="12">
        <v>189</v>
      </c>
      <c r="AG190" s="12">
        <v>189</v>
      </c>
      <c r="AI190" s="12">
        <v>0</v>
      </c>
      <c r="AJ190" s="12">
        <v>189</v>
      </c>
    </row>
    <row r="191" spans="3:36" x14ac:dyDescent="0.3">
      <c r="C191" s="12">
        <v>190</v>
      </c>
      <c r="E191" s="12">
        <v>0</v>
      </c>
      <c r="F191" s="12">
        <v>190</v>
      </c>
      <c r="I191" s="12">
        <v>190</v>
      </c>
      <c r="K191" s="12">
        <v>0</v>
      </c>
      <c r="L191" s="12">
        <v>190</v>
      </c>
      <c r="O191" s="12">
        <v>190</v>
      </c>
      <c r="Q191" s="12">
        <v>0</v>
      </c>
      <c r="R191" s="12">
        <v>190</v>
      </c>
      <c r="U191" s="12">
        <v>190</v>
      </c>
      <c r="W191" s="12">
        <v>0</v>
      </c>
      <c r="X191" s="12">
        <v>190</v>
      </c>
      <c r="AA191" s="12">
        <v>190</v>
      </c>
      <c r="AC191" s="12">
        <v>0</v>
      </c>
      <c r="AD191" s="12">
        <v>190</v>
      </c>
      <c r="AG191" s="12">
        <v>190</v>
      </c>
      <c r="AI191" s="12">
        <v>0</v>
      </c>
      <c r="AJ191" s="12">
        <v>190</v>
      </c>
    </row>
    <row r="192" spans="3:36" x14ac:dyDescent="0.3">
      <c r="C192" s="12">
        <v>191</v>
      </c>
      <c r="E192" s="12">
        <v>0</v>
      </c>
      <c r="F192" s="12">
        <v>191</v>
      </c>
      <c r="I192" s="12">
        <v>191</v>
      </c>
      <c r="K192" s="12">
        <v>0</v>
      </c>
      <c r="L192" s="12">
        <v>191</v>
      </c>
      <c r="O192" s="12">
        <v>191</v>
      </c>
      <c r="Q192" s="12">
        <v>0</v>
      </c>
      <c r="R192" s="12">
        <v>191</v>
      </c>
      <c r="U192" s="12">
        <v>191</v>
      </c>
      <c r="W192" s="12">
        <v>0</v>
      </c>
      <c r="X192" s="12">
        <v>191</v>
      </c>
      <c r="AA192" s="12">
        <v>191</v>
      </c>
      <c r="AC192" s="12">
        <v>0</v>
      </c>
      <c r="AD192" s="12">
        <v>191</v>
      </c>
      <c r="AG192" s="12">
        <v>191</v>
      </c>
      <c r="AI192" s="12">
        <v>0</v>
      </c>
      <c r="AJ192" s="12">
        <v>191</v>
      </c>
    </row>
    <row r="193" spans="3:36" x14ac:dyDescent="0.3">
      <c r="C193" s="12">
        <v>192</v>
      </c>
      <c r="E193" s="12">
        <v>0</v>
      </c>
      <c r="F193" s="12">
        <v>192</v>
      </c>
      <c r="I193" s="12">
        <v>192</v>
      </c>
      <c r="K193" s="12">
        <v>0</v>
      </c>
      <c r="L193" s="12">
        <v>192</v>
      </c>
      <c r="O193" s="12">
        <v>192</v>
      </c>
      <c r="Q193" s="12">
        <v>0</v>
      </c>
      <c r="R193" s="12">
        <v>192</v>
      </c>
      <c r="U193" s="12">
        <v>192</v>
      </c>
      <c r="W193" s="12">
        <v>0</v>
      </c>
      <c r="X193" s="12">
        <v>192</v>
      </c>
      <c r="AA193" s="12">
        <v>192</v>
      </c>
      <c r="AC193" s="12">
        <v>0</v>
      </c>
      <c r="AD193" s="12">
        <v>192</v>
      </c>
      <c r="AG193" s="12">
        <v>192</v>
      </c>
      <c r="AI193" s="12">
        <v>0</v>
      </c>
      <c r="AJ193" s="12">
        <v>192</v>
      </c>
    </row>
    <row r="194" spans="3:36" x14ac:dyDescent="0.3">
      <c r="C194" s="12">
        <v>193</v>
      </c>
      <c r="E194" s="12">
        <v>0</v>
      </c>
      <c r="F194" s="12">
        <v>193</v>
      </c>
      <c r="I194" s="12">
        <v>193</v>
      </c>
      <c r="K194" s="12">
        <v>0</v>
      </c>
      <c r="L194" s="12">
        <v>193</v>
      </c>
      <c r="O194" s="12">
        <v>193</v>
      </c>
      <c r="Q194" s="12">
        <v>0</v>
      </c>
      <c r="R194" s="12">
        <v>193</v>
      </c>
      <c r="U194" s="12">
        <v>193</v>
      </c>
      <c r="W194" s="12">
        <v>0</v>
      </c>
      <c r="X194" s="12">
        <v>193</v>
      </c>
      <c r="AA194" s="12">
        <v>193</v>
      </c>
      <c r="AC194" s="12">
        <v>0</v>
      </c>
      <c r="AD194" s="12">
        <v>193</v>
      </c>
      <c r="AG194" s="12">
        <v>193</v>
      </c>
      <c r="AI194" s="12">
        <v>0</v>
      </c>
      <c r="AJ194" s="12">
        <v>193</v>
      </c>
    </row>
    <row r="195" spans="3:36" x14ac:dyDescent="0.3">
      <c r="C195" s="12">
        <v>194</v>
      </c>
      <c r="E195" s="12">
        <v>0</v>
      </c>
      <c r="F195" s="12">
        <v>194</v>
      </c>
      <c r="I195" s="12">
        <v>194</v>
      </c>
      <c r="K195" s="12">
        <v>0</v>
      </c>
      <c r="L195" s="12">
        <v>194</v>
      </c>
      <c r="O195" s="12">
        <v>194</v>
      </c>
      <c r="Q195" s="12">
        <v>0</v>
      </c>
      <c r="R195" s="12">
        <v>194</v>
      </c>
      <c r="U195" s="12">
        <v>194</v>
      </c>
      <c r="W195" s="12">
        <v>0</v>
      </c>
      <c r="X195" s="12">
        <v>194</v>
      </c>
      <c r="AA195" s="12">
        <v>194</v>
      </c>
      <c r="AC195" s="12">
        <v>0</v>
      </c>
      <c r="AD195" s="12">
        <v>194</v>
      </c>
      <c r="AG195" s="12">
        <v>194</v>
      </c>
      <c r="AI195" s="12">
        <v>0</v>
      </c>
      <c r="AJ195" s="12">
        <v>194</v>
      </c>
    </row>
    <row r="196" spans="3:36" x14ac:dyDescent="0.3">
      <c r="C196" s="12">
        <v>195</v>
      </c>
      <c r="E196" s="12">
        <v>0</v>
      </c>
      <c r="F196" s="12">
        <v>195</v>
      </c>
      <c r="I196" s="12">
        <v>195</v>
      </c>
      <c r="K196" s="12">
        <v>0</v>
      </c>
      <c r="L196" s="12">
        <v>195</v>
      </c>
      <c r="O196" s="12">
        <v>195</v>
      </c>
      <c r="Q196" s="12">
        <v>0</v>
      </c>
      <c r="R196" s="12">
        <v>195</v>
      </c>
      <c r="U196" s="12">
        <v>195</v>
      </c>
      <c r="W196" s="12">
        <v>0</v>
      </c>
      <c r="X196" s="12">
        <v>195</v>
      </c>
      <c r="AA196" s="12">
        <v>195</v>
      </c>
      <c r="AC196" s="12">
        <v>0</v>
      </c>
      <c r="AD196" s="12">
        <v>195</v>
      </c>
      <c r="AG196" s="12">
        <v>195</v>
      </c>
      <c r="AI196" s="12">
        <v>0</v>
      </c>
      <c r="AJ196" s="12">
        <v>195</v>
      </c>
    </row>
    <row r="197" spans="3:36" x14ac:dyDescent="0.3">
      <c r="C197" s="12">
        <v>196</v>
      </c>
      <c r="E197" s="12">
        <v>0</v>
      </c>
      <c r="F197" s="12">
        <v>196</v>
      </c>
      <c r="I197" s="12">
        <v>196</v>
      </c>
      <c r="K197" s="12">
        <v>0</v>
      </c>
      <c r="L197" s="12">
        <v>196</v>
      </c>
      <c r="O197" s="12">
        <v>196</v>
      </c>
      <c r="Q197" s="12">
        <v>0</v>
      </c>
      <c r="R197" s="12">
        <v>196</v>
      </c>
      <c r="U197" s="12">
        <v>196</v>
      </c>
      <c r="W197" s="12">
        <v>0</v>
      </c>
      <c r="X197" s="12">
        <v>196</v>
      </c>
      <c r="AA197" s="12">
        <v>196</v>
      </c>
      <c r="AC197" s="12">
        <v>0</v>
      </c>
      <c r="AD197" s="12">
        <v>196</v>
      </c>
      <c r="AG197" s="12">
        <v>196</v>
      </c>
      <c r="AI197" s="12">
        <v>0</v>
      </c>
      <c r="AJ197" s="12">
        <v>196</v>
      </c>
    </row>
    <row r="198" spans="3:36" x14ac:dyDescent="0.3">
      <c r="C198" s="12">
        <v>197</v>
      </c>
      <c r="E198" s="12">
        <v>0</v>
      </c>
      <c r="F198" s="12">
        <v>197</v>
      </c>
      <c r="I198" s="12">
        <v>197</v>
      </c>
      <c r="K198" s="12">
        <v>0</v>
      </c>
      <c r="L198" s="12">
        <v>197</v>
      </c>
      <c r="O198" s="12">
        <v>197</v>
      </c>
      <c r="Q198" s="12">
        <v>0</v>
      </c>
      <c r="R198" s="12">
        <v>197</v>
      </c>
      <c r="U198" s="12">
        <v>197</v>
      </c>
      <c r="W198" s="12">
        <v>0</v>
      </c>
      <c r="X198" s="12">
        <v>197</v>
      </c>
      <c r="AA198" s="12">
        <v>197</v>
      </c>
      <c r="AC198" s="12">
        <v>0</v>
      </c>
      <c r="AD198" s="12">
        <v>197</v>
      </c>
      <c r="AG198" s="12">
        <v>197</v>
      </c>
      <c r="AI198" s="12">
        <v>0</v>
      </c>
      <c r="AJ198" s="12">
        <v>197</v>
      </c>
    </row>
    <row r="199" spans="3:36" x14ac:dyDescent="0.3">
      <c r="C199" s="12">
        <v>198</v>
      </c>
      <c r="E199" s="12">
        <v>0</v>
      </c>
      <c r="F199" s="12">
        <v>198</v>
      </c>
      <c r="I199" s="12">
        <v>198</v>
      </c>
      <c r="K199" s="12">
        <v>0</v>
      </c>
      <c r="L199" s="12">
        <v>198</v>
      </c>
      <c r="O199" s="12">
        <v>198</v>
      </c>
      <c r="Q199" s="12">
        <v>0</v>
      </c>
      <c r="R199" s="12">
        <v>198</v>
      </c>
      <c r="U199" s="12">
        <v>198</v>
      </c>
      <c r="W199" s="12">
        <v>0</v>
      </c>
      <c r="X199" s="12">
        <v>198</v>
      </c>
      <c r="AA199" s="12">
        <v>198</v>
      </c>
      <c r="AC199" s="12">
        <v>0</v>
      </c>
      <c r="AD199" s="12">
        <v>198</v>
      </c>
      <c r="AG199" s="12">
        <v>198</v>
      </c>
      <c r="AI199" s="12">
        <v>0</v>
      </c>
      <c r="AJ199" s="12">
        <v>198</v>
      </c>
    </row>
    <row r="200" spans="3:36" x14ac:dyDescent="0.3">
      <c r="C200" s="12">
        <v>199</v>
      </c>
      <c r="E200" s="12">
        <v>0</v>
      </c>
      <c r="F200" s="12">
        <v>199</v>
      </c>
      <c r="I200" s="12">
        <v>199</v>
      </c>
      <c r="K200" s="12">
        <v>0</v>
      </c>
      <c r="L200" s="12">
        <v>199</v>
      </c>
      <c r="O200" s="12">
        <v>199</v>
      </c>
      <c r="Q200" s="12">
        <v>0</v>
      </c>
      <c r="R200" s="12">
        <v>199</v>
      </c>
      <c r="U200" s="12">
        <v>199</v>
      </c>
      <c r="W200" s="12">
        <v>0</v>
      </c>
      <c r="X200" s="12">
        <v>199</v>
      </c>
      <c r="AA200" s="12">
        <v>199</v>
      </c>
      <c r="AC200" s="12">
        <v>0</v>
      </c>
      <c r="AD200" s="12">
        <v>199</v>
      </c>
      <c r="AG200" s="12">
        <v>199</v>
      </c>
      <c r="AI200" s="12">
        <v>0</v>
      </c>
      <c r="AJ200" s="12">
        <v>199</v>
      </c>
    </row>
    <row r="201" spans="3:36" x14ac:dyDescent="0.3">
      <c r="C201" s="12">
        <v>200</v>
      </c>
      <c r="E201" s="12">
        <v>0</v>
      </c>
      <c r="F201" s="12">
        <v>200</v>
      </c>
      <c r="I201" s="12">
        <v>200</v>
      </c>
      <c r="K201" s="12">
        <v>0</v>
      </c>
      <c r="L201" s="12">
        <v>200</v>
      </c>
      <c r="O201" s="12">
        <v>200</v>
      </c>
      <c r="Q201" s="12">
        <v>0</v>
      </c>
      <c r="R201" s="12">
        <v>200</v>
      </c>
      <c r="U201" s="12">
        <v>200</v>
      </c>
      <c r="W201" s="12">
        <v>0</v>
      </c>
      <c r="X201" s="12">
        <v>200</v>
      </c>
      <c r="AA201" s="12">
        <v>200</v>
      </c>
      <c r="AC201" s="12">
        <v>0</v>
      </c>
      <c r="AD201" s="12">
        <v>200</v>
      </c>
      <c r="AG201" s="12">
        <v>200</v>
      </c>
      <c r="AI201" s="12">
        <v>0</v>
      </c>
      <c r="AJ201" s="12">
        <v>200</v>
      </c>
    </row>
    <row r="202" spans="3:36" x14ac:dyDescent="0.3">
      <c r="C202" s="12">
        <v>201</v>
      </c>
      <c r="E202" s="12">
        <v>0</v>
      </c>
      <c r="F202" s="12">
        <v>201</v>
      </c>
      <c r="I202" s="12">
        <v>201</v>
      </c>
      <c r="K202" s="12">
        <v>0</v>
      </c>
      <c r="L202" s="12">
        <v>201</v>
      </c>
      <c r="O202" s="12">
        <v>201</v>
      </c>
      <c r="Q202" s="12">
        <v>0</v>
      </c>
      <c r="R202" s="12">
        <v>201</v>
      </c>
      <c r="U202" s="12">
        <v>201</v>
      </c>
      <c r="W202" s="12">
        <v>0</v>
      </c>
      <c r="X202" s="12">
        <v>201</v>
      </c>
      <c r="AA202" s="12">
        <v>201</v>
      </c>
      <c r="AC202" s="12">
        <v>0</v>
      </c>
      <c r="AD202" s="12">
        <v>201</v>
      </c>
      <c r="AG202" s="12">
        <v>201</v>
      </c>
      <c r="AI202" s="12">
        <v>0</v>
      </c>
      <c r="AJ202" s="12">
        <v>201</v>
      </c>
    </row>
    <row r="203" spans="3:36" x14ac:dyDescent="0.3">
      <c r="C203" s="12">
        <v>202</v>
      </c>
      <c r="E203" s="12">
        <v>0</v>
      </c>
      <c r="F203" s="12">
        <v>202</v>
      </c>
      <c r="I203" s="12">
        <v>202</v>
      </c>
      <c r="K203" s="12">
        <v>0</v>
      </c>
      <c r="L203" s="12">
        <v>202</v>
      </c>
      <c r="O203" s="12">
        <v>202</v>
      </c>
      <c r="Q203" s="12">
        <v>0</v>
      </c>
      <c r="R203" s="12">
        <v>202</v>
      </c>
      <c r="U203" s="12">
        <v>202</v>
      </c>
      <c r="W203" s="12">
        <v>0</v>
      </c>
      <c r="X203" s="12">
        <v>202</v>
      </c>
      <c r="AA203" s="12">
        <v>202</v>
      </c>
      <c r="AC203" s="12">
        <v>0</v>
      </c>
      <c r="AD203" s="12">
        <v>202</v>
      </c>
      <c r="AG203" s="12">
        <v>202</v>
      </c>
      <c r="AI203" s="12">
        <v>0</v>
      </c>
      <c r="AJ203" s="12">
        <v>202</v>
      </c>
    </row>
    <row r="204" spans="3:36" x14ac:dyDescent="0.3">
      <c r="C204" s="12">
        <v>203</v>
      </c>
      <c r="E204" s="12">
        <v>0</v>
      </c>
      <c r="F204" s="12">
        <v>203</v>
      </c>
      <c r="I204" s="12">
        <v>203</v>
      </c>
      <c r="K204" s="12">
        <v>0</v>
      </c>
      <c r="L204" s="12">
        <v>203</v>
      </c>
      <c r="O204" s="12">
        <v>203</v>
      </c>
      <c r="Q204" s="12">
        <v>0</v>
      </c>
      <c r="R204" s="12">
        <v>203</v>
      </c>
      <c r="U204" s="12">
        <v>203</v>
      </c>
      <c r="W204" s="12">
        <v>0</v>
      </c>
      <c r="X204" s="12">
        <v>203</v>
      </c>
      <c r="AA204" s="12">
        <v>203</v>
      </c>
      <c r="AC204" s="12">
        <v>0</v>
      </c>
      <c r="AD204" s="12">
        <v>203</v>
      </c>
      <c r="AG204" s="12">
        <v>203</v>
      </c>
      <c r="AI204" s="12">
        <v>0</v>
      </c>
      <c r="AJ204" s="12">
        <v>203</v>
      </c>
    </row>
    <row r="205" spans="3:36" x14ac:dyDescent="0.3">
      <c r="C205" s="12">
        <v>204</v>
      </c>
      <c r="E205" s="12">
        <v>0</v>
      </c>
      <c r="F205" s="12">
        <v>204</v>
      </c>
      <c r="I205" s="12">
        <v>204</v>
      </c>
      <c r="K205" s="12">
        <v>0</v>
      </c>
      <c r="L205" s="12">
        <v>204</v>
      </c>
      <c r="O205" s="12">
        <v>204</v>
      </c>
      <c r="Q205" s="12">
        <v>0</v>
      </c>
      <c r="R205" s="12">
        <v>204</v>
      </c>
      <c r="U205" s="12">
        <v>204</v>
      </c>
      <c r="W205" s="12">
        <v>0</v>
      </c>
      <c r="X205" s="12">
        <v>204</v>
      </c>
      <c r="AA205" s="12">
        <v>204</v>
      </c>
      <c r="AC205" s="12">
        <v>0</v>
      </c>
      <c r="AD205" s="12">
        <v>204</v>
      </c>
      <c r="AG205" s="12">
        <v>204</v>
      </c>
      <c r="AI205" s="12">
        <v>0</v>
      </c>
      <c r="AJ205" s="12">
        <v>204</v>
      </c>
    </row>
    <row r="206" spans="3:36" x14ac:dyDescent="0.3">
      <c r="C206" s="12">
        <v>205</v>
      </c>
      <c r="E206" s="12">
        <v>0</v>
      </c>
      <c r="F206" s="12">
        <v>205</v>
      </c>
      <c r="I206" s="12">
        <v>205</v>
      </c>
      <c r="K206" s="12">
        <v>0</v>
      </c>
      <c r="L206" s="12">
        <v>205</v>
      </c>
      <c r="O206" s="12">
        <v>205</v>
      </c>
      <c r="Q206" s="12">
        <v>0</v>
      </c>
      <c r="R206" s="12">
        <v>205</v>
      </c>
      <c r="U206" s="12">
        <v>205</v>
      </c>
      <c r="W206" s="12">
        <v>0</v>
      </c>
      <c r="X206" s="12">
        <v>205</v>
      </c>
      <c r="AA206" s="12">
        <v>205</v>
      </c>
      <c r="AC206" s="12">
        <v>0</v>
      </c>
      <c r="AD206" s="12">
        <v>205</v>
      </c>
      <c r="AG206" s="12">
        <v>205</v>
      </c>
      <c r="AI206" s="12">
        <v>0</v>
      </c>
      <c r="AJ206" s="12">
        <v>205</v>
      </c>
    </row>
    <row r="207" spans="3:36" x14ac:dyDescent="0.3">
      <c r="C207" s="12">
        <v>206</v>
      </c>
      <c r="E207" s="12">
        <v>0</v>
      </c>
      <c r="F207" s="12">
        <v>206</v>
      </c>
      <c r="I207" s="12">
        <v>206</v>
      </c>
      <c r="K207" s="12">
        <v>0</v>
      </c>
      <c r="L207" s="12">
        <v>206</v>
      </c>
      <c r="O207" s="12">
        <v>206</v>
      </c>
      <c r="Q207" s="12">
        <v>0</v>
      </c>
      <c r="R207" s="12">
        <v>206</v>
      </c>
      <c r="U207" s="12">
        <v>206</v>
      </c>
      <c r="W207" s="12">
        <v>0</v>
      </c>
      <c r="X207" s="12">
        <v>206</v>
      </c>
      <c r="AA207" s="12">
        <v>206</v>
      </c>
      <c r="AC207" s="12">
        <v>0</v>
      </c>
      <c r="AD207" s="12">
        <v>206</v>
      </c>
      <c r="AG207" s="12">
        <v>206</v>
      </c>
      <c r="AI207" s="12">
        <v>0</v>
      </c>
      <c r="AJ207" s="12">
        <v>206</v>
      </c>
    </row>
    <row r="208" spans="3:36" x14ac:dyDescent="0.3">
      <c r="C208" s="12">
        <v>207</v>
      </c>
      <c r="E208" s="12">
        <v>0</v>
      </c>
      <c r="F208" s="12">
        <v>207</v>
      </c>
      <c r="I208" s="12">
        <v>207</v>
      </c>
      <c r="K208" s="12">
        <v>0</v>
      </c>
      <c r="L208" s="12">
        <v>207</v>
      </c>
      <c r="O208" s="12">
        <v>207</v>
      </c>
      <c r="Q208" s="12">
        <v>0</v>
      </c>
      <c r="R208" s="12">
        <v>207</v>
      </c>
      <c r="U208" s="12">
        <v>207</v>
      </c>
      <c r="W208" s="12">
        <v>0</v>
      </c>
      <c r="X208" s="12">
        <v>207</v>
      </c>
      <c r="AA208" s="12">
        <v>207</v>
      </c>
      <c r="AC208" s="12">
        <v>0</v>
      </c>
      <c r="AD208" s="12">
        <v>207</v>
      </c>
      <c r="AG208" s="12">
        <v>207</v>
      </c>
      <c r="AI208" s="12">
        <v>0</v>
      </c>
      <c r="AJ208" s="12">
        <v>207</v>
      </c>
    </row>
    <row r="209" spans="3:36" x14ac:dyDescent="0.3">
      <c r="C209" s="12">
        <v>208</v>
      </c>
      <c r="E209" s="12">
        <v>0</v>
      </c>
      <c r="F209" s="12">
        <v>208</v>
      </c>
      <c r="I209" s="12">
        <v>208</v>
      </c>
      <c r="K209" s="12">
        <v>0</v>
      </c>
      <c r="L209" s="12">
        <v>208</v>
      </c>
      <c r="O209" s="12">
        <v>208</v>
      </c>
      <c r="Q209" s="12">
        <v>0</v>
      </c>
      <c r="R209" s="12">
        <v>208</v>
      </c>
      <c r="U209" s="12">
        <v>208</v>
      </c>
      <c r="W209" s="12">
        <v>0</v>
      </c>
      <c r="X209" s="12">
        <v>208</v>
      </c>
      <c r="AA209" s="12">
        <v>208</v>
      </c>
      <c r="AC209" s="12">
        <v>0</v>
      </c>
      <c r="AD209" s="12">
        <v>208</v>
      </c>
      <c r="AG209" s="12">
        <v>208</v>
      </c>
      <c r="AI209" s="12">
        <v>0</v>
      </c>
      <c r="AJ209" s="12">
        <v>208</v>
      </c>
    </row>
    <row r="210" spans="3:36" x14ac:dyDescent="0.3">
      <c r="C210" s="12">
        <v>209</v>
      </c>
      <c r="E210" s="12">
        <v>0</v>
      </c>
      <c r="F210" s="12">
        <v>209</v>
      </c>
      <c r="I210" s="12">
        <v>209</v>
      </c>
      <c r="K210" s="12">
        <v>0</v>
      </c>
      <c r="L210" s="12">
        <v>209</v>
      </c>
      <c r="O210" s="12">
        <v>209</v>
      </c>
      <c r="Q210" s="12">
        <v>0</v>
      </c>
      <c r="R210" s="12">
        <v>209</v>
      </c>
      <c r="U210" s="12">
        <v>209</v>
      </c>
      <c r="W210" s="12">
        <v>0</v>
      </c>
      <c r="X210" s="12">
        <v>209</v>
      </c>
      <c r="AA210" s="12">
        <v>209</v>
      </c>
      <c r="AC210" s="12">
        <v>0</v>
      </c>
      <c r="AD210" s="12">
        <v>209</v>
      </c>
      <c r="AG210" s="12">
        <v>209</v>
      </c>
      <c r="AI210" s="12">
        <v>0</v>
      </c>
      <c r="AJ210" s="12">
        <v>209</v>
      </c>
    </row>
    <row r="211" spans="3:36" x14ac:dyDescent="0.3">
      <c r="C211" s="12">
        <v>210</v>
      </c>
      <c r="E211" s="12">
        <v>0</v>
      </c>
      <c r="F211" s="12">
        <v>210</v>
      </c>
      <c r="I211" s="12">
        <v>210</v>
      </c>
      <c r="K211" s="12">
        <v>0</v>
      </c>
      <c r="L211" s="12">
        <v>210</v>
      </c>
      <c r="O211" s="12">
        <v>210</v>
      </c>
      <c r="Q211" s="12">
        <v>0</v>
      </c>
      <c r="R211" s="12">
        <v>210</v>
      </c>
      <c r="U211" s="12">
        <v>210</v>
      </c>
      <c r="W211" s="12">
        <v>0</v>
      </c>
      <c r="X211" s="12">
        <v>210</v>
      </c>
      <c r="AA211" s="12">
        <v>210</v>
      </c>
      <c r="AC211" s="12">
        <v>0</v>
      </c>
      <c r="AD211" s="12">
        <v>210</v>
      </c>
      <c r="AG211" s="12">
        <v>210</v>
      </c>
      <c r="AI211" s="12">
        <v>0</v>
      </c>
      <c r="AJ211" s="12">
        <v>210</v>
      </c>
    </row>
    <row r="212" spans="3:36" x14ac:dyDescent="0.3">
      <c r="C212" s="12">
        <v>211</v>
      </c>
      <c r="E212" s="12">
        <v>0</v>
      </c>
      <c r="F212" s="12">
        <v>211</v>
      </c>
      <c r="I212" s="12">
        <v>211</v>
      </c>
      <c r="K212" s="12">
        <v>0</v>
      </c>
      <c r="L212" s="12">
        <v>211</v>
      </c>
      <c r="O212" s="12">
        <v>211</v>
      </c>
      <c r="Q212" s="12">
        <v>0</v>
      </c>
      <c r="R212" s="12">
        <v>211</v>
      </c>
      <c r="U212" s="12">
        <v>211</v>
      </c>
      <c r="W212" s="12">
        <v>0</v>
      </c>
      <c r="X212" s="12">
        <v>211</v>
      </c>
      <c r="AA212" s="12">
        <v>211</v>
      </c>
      <c r="AC212" s="12">
        <v>0</v>
      </c>
      <c r="AD212" s="12">
        <v>211</v>
      </c>
      <c r="AG212" s="12">
        <v>211</v>
      </c>
      <c r="AI212" s="12">
        <v>0</v>
      </c>
      <c r="AJ212" s="12">
        <v>211</v>
      </c>
    </row>
    <row r="213" spans="3:36" x14ac:dyDescent="0.3">
      <c r="C213" s="12">
        <v>212</v>
      </c>
      <c r="E213" s="12">
        <v>0</v>
      </c>
      <c r="F213" s="12">
        <v>212</v>
      </c>
      <c r="I213" s="12">
        <v>212</v>
      </c>
      <c r="K213" s="12">
        <v>0</v>
      </c>
      <c r="L213" s="12">
        <v>212</v>
      </c>
      <c r="O213" s="12">
        <v>212</v>
      </c>
      <c r="Q213" s="12">
        <v>0</v>
      </c>
      <c r="R213" s="12">
        <v>212</v>
      </c>
      <c r="U213" s="12">
        <v>212</v>
      </c>
      <c r="W213" s="12">
        <v>0</v>
      </c>
      <c r="X213" s="12">
        <v>212</v>
      </c>
      <c r="AA213" s="12">
        <v>212</v>
      </c>
      <c r="AC213" s="12">
        <v>0</v>
      </c>
      <c r="AD213" s="12">
        <v>212</v>
      </c>
      <c r="AG213" s="12">
        <v>212</v>
      </c>
      <c r="AI213" s="12">
        <v>0</v>
      </c>
      <c r="AJ213" s="12">
        <v>212</v>
      </c>
    </row>
    <row r="214" spans="3:36" x14ac:dyDescent="0.3">
      <c r="C214" s="12">
        <v>213</v>
      </c>
      <c r="E214" s="12">
        <v>0</v>
      </c>
      <c r="F214" s="12">
        <v>213</v>
      </c>
      <c r="I214" s="12">
        <v>213</v>
      </c>
      <c r="K214" s="12">
        <v>0</v>
      </c>
      <c r="L214" s="12">
        <v>213</v>
      </c>
      <c r="O214" s="12">
        <v>213</v>
      </c>
      <c r="Q214" s="12">
        <v>0</v>
      </c>
      <c r="R214" s="12">
        <v>213</v>
      </c>
      <c r="U214" s="12">
        <v>213</v>
      </c>
      <c r="W214" s="12">
        <v>0</v>
      </c>
      <c r="X214" s="12">
        <v>213</v>
      </c>
      <c r="AA214" s="12">
        <v>213</v>
      </c>
      <c r="AC214" s="12">
        <v>0</v>
      </c>
      <c r="AD214" s="12">
        <v>213</v>
      </c>
      <c r="AG214" s="12">
        <v>213</v>
      </c>
      <c r="AI214" s="12">
        <v>0</v>
      </c>
      <c r="AJ214" s="12">
        <v>213</v>
      </c>
    </row>
    <row r="215" spans="3:36" x14ac:dyDescent="0.3">
      <c r="C215" s="12">
        <v>214</v>
      </c>
      <c r="E215" s="12">
        <v>0</v>
      </c>
      <c r="F215" s="12">
        <v>214</v>
      </c>
      <c r="I215" s="12">
        <v>214</v>
      </c>
      <c r="K215" s="12">
        <v>0</v>
      </c>
      <c r="L215" s="12">
        <v>214</v>
      </c>
      <c r="O215" s="12">
        <v>214</v>
      </c>
      <c r="Q215" s="12">
        <v>0</v>
      </c>
      <c r="R215" s="12">
        <v>214</v>
      </c>
      <c r="U215" s="12">
        <v>214</v>
      </c>
      <c r="W215" s="12">
        <v>0</v>
      </c>
      <c r="X215" s="12">
        <v>214</v>
      </c>
      <c r="AA215" s="12">
        <v>214</v>
      </c>
      <c r="AC215" s="12">
        <v>0</v>
      </c>
      <c r="AD215" s="12">
        <v>214</v>
      </c>
      <c r="AG215" s="12">
        <v>214</v>
      </c>
      <c r="AI215" s="12">
        <v>0</v>
      </c>
      <c r="AJ215" s="12">
        <v>214</v>
      </c>
    </row>
    <row r="216" spans="3:36" x14ac:dyDescent="0.3">
      <c r="C216" s="12">
        <v>215</v>
      </c>
      <c r="E216" s="12">
        <v>0</v>
      </c>
      <c r="F216" s="12">
        <v>215</v>
      </c>
      <c r="I216" s="12">
        <v>215</v>
      </c>
      <c r="K216" s="12">
        <v>0</v>
      </c>
      <c r="L216" s="12">
        <v>215</v>
      </c>
      <c r="O216" s="12">
        <v>215</v>
      </c>
      <c r="Q216" s="12">
        <v>0</v>
      </c>
      <c r="R216" s="12">
        <v>215</v>
      </c>
      <c r="U216" s="12">
        <v>215</v>
      </c>
      <c r="W216" s="12">
        <v>0</v>
      </c>
      <c r="X216" s="12">
        <v>215</v>
      </c>
      <c r="AA216" s="12">
        <v>215</v>
      </c>
      <c r="AC216" s="12">
        <v>0</v>
      </c>
      <c r="AD216" s="12">
        <v>215</v>
      </c>
      <c r="AG216" s="12">
        <v>215</v>
      </c>
      <c r="AI216" s="12">
        <v>0</v>
      </c>
      <c r="AJ216" s="12">
        <v>215</v>
      </c>
    </row>
    <row r="217" spans="3:36" x14ac:dyDescent="0.3">
      <c r="C217" s="12">
        <v>216</v>
      </c>
      <c r="E217" s="12">
        <v>0</v>
      </c>
      <c r="F217" s="12">
        <v>216</v>
      </c>
      <c r="I217" s="12">
        <v>216</v>
      </c>
      <c r="K217" s="12">
        <v>0</v>
      </c>
      <c r="L217" s="12">
        <v>216</v>
      </c>
      <c r="O217" s="12">
        <v>216</v>
      </c>
      <c r="Q217" s="12">
        <v>0</v>
      </c>
      <c r="R217" s="12">
        <v>216</v>
      </c>
      <c r="U217" s="12">
        <v>216</v>
      </c>
      <c r="W217" s="12">
        <v>0</v>
      </c>
      <c r="X217" s="12">
        <v>216</v>
      </c>
      <c r="AA217" s="12">
        <v>216</v>
      </c>
      <c r="AC217" s="12">
        <v>0</v>
      </c>
      <c r="AD217" s="12">
        <v>216</v>
      </c>
      <c r="AG217" s="12">
        <v>216</v>
      </c>
      <c r="AI217" s="12">
        <v>0</v>
      </c>
      <c r="AJ217" s="12">
        <v>216</v>
      </c>
    </row>
    <row r="218" spans="3:36" x14ac:dyDescent="0.3">
      <c r="C218" s="12">
        <v>217</v>
      </c>
      <c r="E218" s="12">
        <v>0</v>
      </c>
      <c r="F218" s="12">
        <v>217</v>
      </c>
      <c r="I218" s="12">
        <v>217</v>
      </c>
      <c r="K218" s="12">
        <v>0</v>
      </c>
      <c r="L218" s="12">
        <v>217</v>
      </c>
      <c r="O218" s="12">
        <v>217</v>
      </c>
      <c r="Q218" s="12">
        <v>0</v>
      </c>
      <c r="R218" s="12">
        <v>217</v>
      </c>
      <c r="U218" s="12">
        <v>217</v>
      </c>
      <c r="W218" s="12">
        <v>0</v>
      </c>
      <c r="X218" s="12">
        <v>217</v>
      </c>
      <c r="AA218" s="12">
        <v>217</v>
      </c>
      <c r="AC218" s="12">
        <v>0</v>
      </c>
      <c r="AD218" s="12">
        <v>217</v>
      </c>
      <c r="AG218" s="12">
        <v>217</v>
      </c>
      <c r="AI218" s="12">
        <v>0</v>
      </c>
      <c r="AJ218" s="12">
        <v>217</v>
      </c>
    </row>
    <row r="219" spans="3:36" x14ac:dyDescent="0.3">
      <c r="C219" s="12">
        <v>218</v>
      </c>
      <c r="E219" s="12">
        <v>0</v>
      </c>
      <c r="F219" s="12">
        <v>218</v>
      </c>
      <c r="I219" s="12">
        <v>218</v>
      </c>
      <c r="K219" s="12">
        <v>0</v>
      </c>
      <c r="L219" s="12">
        <v>218</v>
      </c>
      <c r="O219" s="12">
        <v>218</v>
      </c>
      <c r="Q219" s="12">
        <v>0</v>
      </c>
      <c r="R219" s="12">
        <v>218</v>
      </c>
      <c r="U219" s="12">
        <v>218</v>
      </c>
      <c r="W219" s="12">
        <v>0</v>
      </c>
      <c r="X219" s="12">
        <v>218</v>
      </c>
      <c r="AA219" s="12">
        <v>218</v>
      </c>
      <c r="AC219" s="12">
        <v>0</v>
      </c>
      <c r="AD219" s="12">
        <v>218</v>
      </c>
      <c r="AG219" s="12">
        <v>218</v>
      </c>
      <c r="AI219" s="12">
        <v>0</v>
      </c>
      <c r="AJ219" s="12">
        <v>218</v>
      </c>
    </row>
    <row r="220" spans="3:36" x14ac:dyDescent="0.3">
      <c r="C220" s="12">
        <v>219</v>
      </c>
      <c r="E220" s="12">
        <v>0</v>
      </c>
      <c r="F220" s="12">
        <v>219</v>
      </c>
      <c r="I220" s="12">
        <v>219</v>
      </c>
      <c r="K220" s="12">
        <v>0</v>
      </c>
      <c r="L220" s="12">
        <v>219</v>
      </c>
      <c r="O220" s="12">
        <v>219</v>
      </c>
      <c r="Q220" s="12">
        <v>0</v>
      </c>
      <c r="R220" s="12">
        <v>219</v>
      </c>
      <c r="U220" s="12">
        <v>219</v>
      </c>
      <c r="W220" s="12">
        <v>0</v>
      </c>
      <c r="X220" s="12">
        <v>219</v>
      </c>
      <c r="AA220" s="12">
        <v>219</v>
      </c>
      <c r="AC220" s="12">
        <v>0</v>
      </c>
      <c r="AD220" s="12">
        <v>219</v>
      </c>
      <c r="AG220" s="12">
        <v>219</v>
      </c>
      <c r="AI220" s="12">
        <v>0</v>
      </c>
      <c r="AJ220" s="12">
        <v>219</v>
      </c>
    </row>
    <row r="221" spans="3:36" x14ac:dyDescent="0.3">
      <c r="C221" s="12">
        <v>220</v>
      </c>
      <c r="E221" s="12">
        <v>0</v>
      </c>
      <c r="F221" s="12">
        <v>220</v>
      </c>
      <c r="I221" s="12">
        <v>220</v>
      </c>
      <c r="K221" s="12">
        <v>0</v>
      </c>
      <c r="L221" s="12">
        <v>220</v>
      </c>
      <c r="O221" s="12">
        <v>220</v>
      </c>
      <c r="Q221" s="12">
        <v>0</v>
      </c>
      <c r="R221" s="12">
        <v>220</v>
      </c>
      <c r="U221" s="12">
        <v>220</v>
      </c>
      <c r="W221" s="12">
        <v>0</v>
      </c>
      <c r="X221" s="12">
        <v>220</v>
      </c>
      <c r="AA221" s="12">
        <v>220</v>
      </c>
      <c r="AC221" s="12">
        <v>0</v>
      </c>
      <c r="AD221" s="12">
        <v>220</v>
      </c>
      <c r="AG221" s="12">
        <v>220</v>
      </c>
      <c r="AI221" s="12">
        <v>0</v>
      </c>
      <c r="AJ221" s="12">
        <v>220</v>
      </c>
    </row>
    <row r="222" spans="3:36" x14ac:dyDescent="0.3">
      <c r="C222" s="12">
        <v>221</v>
      </c>
      <c r="E222" s="12">
        <v>0</v>
      </c>
      <c r="F222" s="12">
        <v>221</v>
      </c>
      <c r="I222" s="12">
        <v>221</v>
      </c>
      <c r="K222" s="12">
        <v>0</v>
      </c>
      <c r="L222" s="12">
        <v>221</v>
      </c>
      <c r="O222" s="12">
        <v>221</v>
      </c>
      <c r="Q222" s="12">
        <v>0</v>
      </c>
      <c r="R222" s="12">
        <v>221</v>
      </c>
      <c r="U222" s="12">
        <v>221</v>
      </c>
      <c r="W222" s="12">
        <v>0</v>
      </c>
      <c r="X222" s="12">
        <v>221</v>
      </c>
      <c r="AA222" s="12">
        <v>221</v>
      </c>
      <c r="AC222" s="12">
        <v>0</v>
      </c>
      <c r="AD222" s="12">
        <v>221</v>
      </c>
      <c r="AG222" s="12">
        <v>221</v>
      </c>
      <c r="AI222" s="12">
        <v>0</v>
      </c>
      <c r="AJ222" s="12">
        <v>221</v>
      </c>
    </row>
    <row r="223" spans="3:36" x14ac:dyDescent="0.3">
      <c r="C223" s="12">
        <v>222</v>
      </c>
      <c r="E223" s="12">
        <v>0</v>
      </c>
      <c r="F223" s="12">
        <v>222</v>
      </c>
      <c r="I223" s="12">
        <v>222</v>
      </c>
      <c r="K223" s="12">
        <v>0</v>
      </c>
      <c r="L223" s="12">
        <v>222</v>
      </c>
      <c r="O223" s="12">
        <v>222</v>
      </c>
      <c r="Q223" s="12">
        <v>0</v>
      </c>
      <c r="R223" s="12">
        <v>222</v>
      </c>
      <c r="U223" s="12">
        <v>222</v>
      </c>
      <c r="W223" s="12">
        <v>0</v>
      </c>
      <c r="X223" s="12">
        <v>222</v>
      </c>
      <c r="AA223" s="12">
        <v>222</v>
      </c>
      <c r="AC223" s="12">
        <v>0</v>
      </c>
      <c r="AD223" s="12">
        <v>222</v>
      </c>
      <c r="AG223" s="12">
        <v>222</v>
      </c>
      <c r="AI223" s="12">
        <v>0</v>
      </c>
      <c r="AJ223" s="12">
        <v>222</v>
      </c>
    </row>
    <row r="224" spans="3:36" x14ac:dyDescent="0.3">
      <c r="C224" s="12">
        <v>223</v>
      </c>
      <c r="E224" s="12">
        <v>0</v>
      </c>
      <c r="F224" s="12">
        <v>223</v>
      </c>
      <c r="I224" s="12">
        <v>223</v>
      </c>
      <c r="K224" s="12">
        <v>0</v>
      </c>
      <c r="L224" s="12">
        <v>223</v>
      </c>
      <c r="O224" s="12">
        <v>223</v>
      </c>
      <c r="Q224" s="12">
        <v>0</v>
      </c>
      <c r="R224" s="12">
        <v>223</v>
      </c>
      <c r="U224" s="12">
        <v>223</v>
      </c>
      <c r="W224" s="12">
        <v>0</v>
      </c>
      <c r="X224" s="12">
        <v>223</v>
      </c>
      <c r="AA224" s="12">
        <v>223</v>
      </c>
      <c r="AC224" s="12">
        <v>0</v>
      </c>
      <c r="AD224" s="12">
        <v>223</v>
      </c>
      <c r="AG224" s="12">
        <v>223</v>
      </c>
      <c r="AI224" s="12">
        <v>0</v>
      </c>
      <c r="AJ224" s="12">
        <v>223</v>
      </c>
    </row>
    <row r="225" spans="3:36" x14ac:dyDescent="0.3">
      <c r="C225" s="12">
        <v>224</v>
      </c>
      <c r="E225" s="12">
        <v>0</v>
      </c>
      <c r="F225" s="12">
        <v>224</v>
      </c>
      <c r="I225" s="12">
        <v>224</v>
      </c>
      <c r="K225" s="12">
        <v>0</v>
      </c>
      <c r="L225" s="12">
        <v>224</v>
      </c>
      <c r="O225" s="12">
        <v>224</v>
      </c>
      <c r="Q225" s="12">
        <v>0</v>
      </c>
      <c r="R225" s="12">
        <v>224</v>
      </c>
      <c r="U225" s="12">
        <v>224</v>
      </c>
      <c r="W225" s="12">
        <v>0</v>
      </c>
      <c r="X225" s="12">
        <v>224</v>
      </c>
      <c r="AA225" s="12">
        <v>224</v>
      </c>
      <c r="AC225" s="12">
        <v>0</v>
      </c>
      <c r="AD225" s="12">
        <v>224</v>
      </c>
      <c r="AG225" s="12">
        <v>224</v>
      </c>
      <c r="AI225" s="12">
        <v>0</v>
      </c>
      <c r="AJ225" s="12">
        <v>224</v>
      </c>
    </row>
    <row r="226" spans="3:36" x14ac:dyDescent="0.3">
      <c r="C226" s="12">
        <v>225</v>
      </c>
      <c r="E226" s="12">
        <v>0</v>
      </c>
      <c r="F226" s="12">
        <v>225</v>
      </c>
      <c r="I226" s="12">
        <v>225</v>
      </c>
      <c r="K226" s="12">
        <v>0</v>
      </c>
      <c r="L226" s="12">
        <v>225</v>
      </c>
      <c r="O226" s="12">
        <v>225</v>
      </c>
      <c r="Q226" s="12">
        <v>0</v>
      </c>
      <c r="R226" s="12">
        <v>225</v>
      </c>
      <c r="U226" s="12">
        <v>225</v>
      </c>
      <c r="W226" s="12">
        <v>0</v>
      </c>
      <c r="X226" s="12">
        <v>225</v>
      </c>
      <c r="AA226" s="12">
        <v>225</v>
      </c>
      <c r="AC226" s="12">
        <v>0</v>
      </c>
      <c r="AD226" s="12">
        <v>225</v>
      </c>
      <c r="AG226" s="12">
        <v>225</v>
      </c>
      <c r="AI226" s="12">
        <v>0</v>
      </c>
      <c r="AJ226" s="12">
        <v>225</v>
      </c>
    </row>
    <row r="227" spans="3:36" x14ac:dyDescent="0.3">
      <c r="C227" s="12">
        <v>226</v>
      </c>
      <c r="E227" s="12">
        <v>0</v>
      </c>
      <c r="F227" s="12">
        <v>226</v>
      </c>
      <c r="I227" s="12">
        <v>226</v>
      </c>
      <c r="K227" s="12">
        <v>0</v>
      </c>
      <c r="L227" s="12">
        <v>226</v>
      </c>
      <c r="O227" s="12">
        <v>226</v>
      </c>
      <c r="Q227" s="12">
        <v>0</v>
      </c>
      <c r="R227" s="12">
        <v>226</v>
      </c>
      <c r="U227" s="12">
        <v>226</v>
      </c>
      <c r="W227" s="12">
        <v>0</v>
      </c>
      <c r="X227" s="12">
        <v>226</v>
      </c>
      <c r="AA227" s="12">
        <v>226</v>
      </c>
      <c r="AC227" s="12">
        <v>0</v>
      </c>
      <c r="AD227" s="12">
        <v>226</v>
      </c>
      <c r="AG227" s="12">
        <v>226</v>
      </c>
      <c r="AI227" s="12">
        <v>0</v>
      </c>
      <c r="AJ227" s="12">
        <v>226</v>
      </c>
    </row>
    <row r="228" spans="3:36" x14ac:dyDescent="0.3">
      <c r="C228" s="12">
        <v>227</v>
      </c>
      <c r="E228" s="12">
        <v>0</v>
      </c>
      <c r="F228" s="12">
        <v>227</v>
      </c>
      <c r="I228" s="12">
        <v>227</v>
      </c>
      <c r="K228" s="12">
        <v>0</v>
      </c>
      <c r="L228" s="12">
        <v>227</v>
      </c>
      <c r="O228" s="12">
        <v>227</v>
      </c>
      <c r="Q228" s="12">
        <v>0</v>
      </c>
      <c r="R228" s="12">
        <v>227</v>
      </c>
      <c r="U228" s="12">
        <v>227</v>
      </c>
      <c r="W228" s="12">
        <v>0</v>
      </c>
      <c r="X228" s="12">
        <v>227</v>
      </c>
      <c r="AA228" s="12">
        <v>227</v>
      </c>
      <c r="AC228" s="12">
        <v>0</v>
      </c>
      <c r="AD228" s="12">
        <v>227</v>
      </c>
      <c r="AG228" s="12">
        <v>227</v>
      </c>
      <c r="AI228" s="12">
        <v>0</v>
      </c>
      <c r="AJ228" s="12">
        <v>227</v>
      </c>
    </row>
    <row r="229" spans="3:36" x14ac:dyDescent="0.3">
      <c r="C229" s="12">
        <v>228</v>
      </c>
      <c r="E229" s="12">
        <v>0</v>
      </c>
      <c r="F229" s="12">
        <v>228</v>
      </c>
      <c r="I229" s="12">
        <v>228</v>
      </c>
      <c r="K229" s="12">
        <v>0</v>
      </c>
      <c r="L229" s="12">
        <v>228</v>
      </c>
      <c r="O229" s="12">
        <v>228</v>
      </c>
      <c r="Q229" s="12">
        <v>0</v>
      </c>
      <c r="R229" s="12">
        <v>228</v>
      </c>
      <c r="U229" s="12">
        <v>228</v>
      </c>
      <c r="W229" s="12">
        <v>0</v>
      </c>
      <c r="X229" s="12">
        <v>228</v>
      </c>
      <c r="AA229" s="12">
        <v>228</v>
      </c>
      <c r="AC229" s="12">
        <v>0</v>
      </c>
      <c r="AD229" s="12">
        <v>228</v>
      </c>
      <c r="AG229" s="12">
        <v>228</v>
      </c>
      <c r="AI229" s="12">
        <v>0</v>
      </c>
      <c r="AJ229" s="12">
        <v>228</v>
      </c>
    </row>
    <row r="230" spans="3:36" x14ac:dyDescent="0.3">
      <c r="C230" s="12">
        <v>229</v>
      </c>
      <c r="E230" s="12">
        <v>0</v>
      </c>
      <c r="F230" s="12">
        <v>229</v>
      </c>
      <c r="I230" s="12">
        <v>229</v>
      </c>
      <c r="K230" s="12">
        <v>0</v>
      </c>
      <c r="L230" s="12">
        <v>229</v>
      </c>
      <c r="O230" s="12">
        <v>229</v>
      </c>
      <c r="Q230" s="12">
        <v>0</v>
      </c>
      <c r="R230" s="12">
        <v>229</v>
      </c>
      <c r="U230" s="12">
        <v>229</v>
      </c>
      <c r="W230" s="12">
        <v>0</v>
      </c>
      <c r="X230" s="12">
        <v>229</v>
      </c>
      <c r="AA230" s="12">
        <v>229</v>
      </c>
      <c r="AC230" s="12">
        <v>0</v>
      </c>
      <c r="AD230" s="12">
        <v>229</v>
      </c>
      <c r="AG230" s="12">
        <v>229</v>
      </c>
      <c r="AI230" s="12">
        <v>0</v>
      </c>
      <c r="AJ230" s="12">
        <v>229</v>
      </c>
    </row>
    <row r="231" spans="3:36" x14ac:dyDescent="0.3">
      <c r="C231" s="12">
        <v>230</v>
      </c>
      <c r="E231" s="12">
        <v>0</v>
      </c>
      <c r="F231" s="12">
        <v>230</v>
      </c>
      <c r="I231" s="12">
        <v>230</v>
      </c>
      <c r="K231" s="12">
        <v>0</v>
      </c>
      <c r="L231" s="12">
        <v>230</v>
      </c>
      <c r="O231" s="12">
        <v>230</v>
      </c>
      <c r="Q231" s="12">
        <v>0</v>
      </c>
      <c r="R231" s="12">
        <v>230</v>
      </c>
      <c r="U231" s="12">
        <v>230</v>
      </c>
      <c r="W231" s="12">
        <v>0</v>
      </c>
      <c r="X231" s="12">
        <v>230</v>
      </c>
      <c r="AA231" s="12">
        <v>230</v>
      </c>
      <c r="AC231" s="12">
        <v>0</v>
      </c>
      <c r="AD231" s="12">
        <v>230</v>
      </c>
      <c r="AG231" s="12">
        <v>230</v>
      </c>
      <c r="AI231" s="12">
        <v>0</v>
      </c>
      <c r="AJ231" s="12">
        <v>230</v>
      </c>
    </row>
    <row r="232" spans="3:36" x14ac:dyDescent="0.3">
      <c r="C232" s="12">
        <v>231</v>
      </c>
      <c r="E232" s="12">
        <v>0</v>
      </c>
      <c r="F232" s="12">
        <v>231</v>
      </c>
      <c r="I232" s="12">
        <v>231</v>
      </c>
      <c r="K232" s="12">
        <v>0</v>
      </c>
      <c r="L232" s="12">
        <v>231</v>
      </c>
      <c r="O232" s="12">
        <v>231</v>
      </c>
      <c r="Q232" s="12">
        <v>0</v>
      </c>
      <c r="R232" s="12">
        <v>231</v>
      </c>
      <c r="U232" s="12">
        <v>231</v>
      </c>
      <c r="W232" s="12">
        <v>0</v>
      </c>
      <c r="X232" s="12">
        <v>231</v>
      </c>
      <c r="AA232" s="12">
        <v>231</v>
      </c>
      <c r="AC232" s="12">
        <v>0</v>
      </c>
      <c r="AD232" s="12">
        <v>231</v>
      </c>
      <c r="AG232" s="12">
        <v>231</v>
      </c>
      <c r="AI232" s="12">
        <v>0</v>
      </c>
      <c r="AJ232" s="12">
        <v>231</v>
      </c>
    </row>
    <row r="233" spans="3:36" x14ac:dyDescent="0.3">
      <c r="C233" s="12">
        <v>232</v>
      </c>
      <c r="E233" s="12">
        <v>0</v>
      </c>
      <c r="F233" s="12">
        <v>232</v>
      </c>
      <c r="I233" s="12">
        <v>232</v>
      </c>
      <c r="K233" s="12">
        <v>0</v>
      </c>
      <c r="L233" s="12">
        <v>232</v>
      </c>
      <c r="O233" s="12">
        <v>232</v>
      </c>
      <c r="Q233" s="12">
        <v>0</v>
      </c>
      <c r="R233" s="12">
        <v>232</v>
      </c>
      <c r="U233" s="12">
        <v>232</v>
      </c>
      <c r="W233" s="12">
        <v>0</v>
      </c>
      <c r="X233" s="12">
        <v>232</v>
      </c>
      <c r="AA233" s="12">
        <v>232</v>
      </c>
      <c r="AC233" s="12">
        <v>0</v>
      </c>
      <c r="AD233" s="12">
        <v>232</v>
      </c>
      <c r="AG233" s="12">
        <v>232</v>
      </c>
      <c r="AI233" s="12">
        <v>0</v>
      </c>
      <c r="AJ233" s="12">
        <v>232</v>
      </c>
    </row>
    <row r="234" spans="3:36" x14ac:dyDescent="0.3">
      <c r="C234" s="12">
        <v>233</v>
      </c>
      <c r="E234" s="12">
        <v>0</v>
      </c>
      <c r="F234" s="12">
        <v>233</v>
      </c>
      <c r="I234" s="12">
        <v>233</v>
      </c>
      <c r="K234" s="12">
        <v>0</v>
      </c>
      <c r="L234" s="12">
        <v>233</v>
      </c>
      <c r="O234" s="12">
        <v>233</v>
      </c>
      <c r="Q234" s="12">
        <v>0</v>
      </c>
      <c r="R234" s="12">
        <v>233</v>
      </c>
      <c r="U234" s="12">
        <v>233</v>
      </c>
      <c r="W234" s="12">
        <v>0</v>
      </c>
      <c r="X234" s="12">
        <v>233</v>
      </c>
      <c r="AA234" s="12">
        <v>233</v>
      </c>
      <c r="AC234" s="12">
        <v>0</v>
      </c>
      <c r="AD234" s="12">
        <v>233</v>
      </c>
      <c r="AG234" s="12">
        <v>233</v>
      </c>
      <c r="AI234" s="12">
        <v>0</v>
      </c>
      <c r="AJ234" s="12">
        <v>233</v>
      </c>
    </row>
    <row r="235" spans="3:36" x14ac:dyDescent="0.3">
      <c r="C235" s="12">
        <v>234</v>
      </c>
      <c r="E235" s="12">
        <v>0</v>
      </c>
      <c r="F235" s="12">
        <v>234</v>
      </c>
      <c r="I235" s="12">
        <v>234</v>
      </c>
      <c r="K235" s="12">
        <v>0</v>
      </c>
      <c r="L235" s="12">
        <v>234</v>
      </c>
      <c r="O235" s="12">
        <v>234</v>
      </c>
      <c r="Q235" s="12">
        <v>0</v>
      </c>
      <c r="R235" s="12">
        <v>234</v>
      </c>
      <c r="U235" s="12">
        <v>234</v>
      </c>
      <c r="W235" s="12">
        <v>0</v>
      </c>
      <c r="X235" s="12">
        <v>234</v>
      </c>
      <c r="AA235" s="12">
        <v>234</v>
      </c>
      <c r="AC235" s="12">
        <v>0</v>
      </c>
      <c r="AD235" s="12">
        <v>234</v>
      </c>
      <c r="AG235" s="12">
        <v>234</v>
      </c>
      <c r="AI235" s="12">
        <v>0</v>
      </c>
      <c r="AJ235" s="12">
        <v>234</v>
      </c>
    </row>
    <row r="236" spans="3:36" x14ac:dyDescent="0.3">
      <c r="C236" s="12">
        <v>235</v>
      </c>
      <c r="E236" s="12">
        <v>0</v>
      </c>
      <c r="F236" s="12">
        <v>235</v>
      </c>
      <c r="I236" s="12">
        <v>235</v>
      </c>
      <c r="K236" s="12">
        <v>0</v>
      </c>
      <c r="L236" s="12">
        <v>235</v>
      </c>
      <c r="O236" s="12">
        <v>235</v>
      </c>
      <c r="Q236" s="12">
        <v>0</v>
      </c>
      <c r="R236" s="12">
        <v>235</v>
      </c>
      <c r="U236" s="12">
        <v>235</v>
      </c>
      <c r="W236" s="12">
        <v>0</v>
      </c>
      <c r="X236" s="12">
        <v>235</v>
      </c>
      <c r="AA236" s="12">
        <v>235</v>
      </c>
      <c r="AC236" s="12">
        <v>0</v>
      </c>
      <c r="AD236" s="12">
        <v>235</v>
      </c>
      <c r="AG236" s="12">
        <v>235</v>
      </c>
      <c r="AI236" s="12">
        <v>0</v>
      </c>
      <c r="AJ236" s="12">
        <v>235</v>
      </c>
    </row>
    <row r="237" spans="3:36" x14ac:dyDescent="0.3">
      <c r="C237" s="12">
        <v>236</v>
      </c>
      <c r="E237" s="12">
        <v>0</v>
      </c>
      <c r="F237" s="12">
        <v>236</v>
      </c>
      <c r="I237" s="12">
        <v>236</v>
      </c>
      <c r="K237" s="12">
        <v>0</v>
      </c>
      <c r="L237" s="12">
        <v>236</v>
      </c>
      <c r="O237" s="12">
        <v>236</v>
      </c>
      <c r="Q237" s="12">
        <v>0</v>
      </c>
      <c r="R237" s="12">
        <v>236</v>
      </c>
      <c r="U237" s="12">
        <v>236</v>
      </c>
      <c r="W237" s="12">
        <v>0</v>
      </c>
      <c r="X237" s="12">
        <v>236</v>
      </c>
      <c r="AA237" s="12">
        <v>236</v>
      </c>
      <c r="AC237" s="12">
        <v>0</v>
      </c>
      <c r="AD237" s="12">
        <v>236</v>
      </c>
      <c r="AG237" s="12">
        <v>236</v>
      </c>
      <c r="AI237" s="12">
        <v>0</v>
      </c>
      <c r="AJ237" s="12">
        <v>236</v>
      </c>
    </row>
    <row r="238" spans="3:36" x14ac:dyDescent="0.3">
      <c r="C238" s="12">
        <v>237</v>
      </c>
      <c r="E238" s="12">
        <v>0</v>
      </c>
      <c r="F238" s="12">
        <v>237</v>
      </c>
      <c r="I238" s="12">
        <v>237</v>
      </c>
      <c r="K238" s="12">
        <v>0</v>
      </c>
      <c r="L238" s="12">
        <v>237</v>
      </c>
      <c r="O238" s="12">
        <v>237</v>
      </c>
      <c r="Q238" s="12">
        <v>0</v>
      </c>
      <c r="R238" s="12">
        <v>237</v>
      </c>
      <c r="U238" s="12">
        <v>237</v>
      </c>
      <c r="W238" s="12">
        <v>0</v>
      </c>
      <c r="X238" s="12">
        <v>237</v>
      </c>
      <c r="AA238" s="12">
        <v>237</v>
      </c>
      <c r="AC238" s="12">
        <v>0</v>
      </c>
      <c r="AD238" s="12">
        <v>237</v>
      </c>
      <c r="AG238" s="12">
        <v>237</v>
      </c>
      <c r="AI238" s="12">
        <v>0</v>
      </c>
      <c r="AJ238" s="12">
        <v>237</v>
      </c>
    </row>
    <row r="239" spans="3:36" x14ac:dyDescent="0.3">
      <c r="C239" s="12">
        <v>238</v>
      </c>
      <c r="E239" s="12">
        <v>0</v>
      </c>
      <c r="F239" s="12">
        <v>238</v>
      </c>
      <c r="I239" s="12">
        <v>238</v>
      </c>
      <c r="K239" s="12">
        <v>0</v>
      </c>
      <c r="L239" s="12">
        <v>238</v>
      </c>
      <c r="O239" s="12">
        <v>238</v>
      </c>
      <c r="Q239" s="12">
        <v>0</v>
      </c>
      <c r="R239" s="12">
        <v>238</v>
      </c>
      <c r="U239" s="12">
        <v>238</v>
      </c>
      <c r="W239" s="12">
        <v>0</v>
      </c>
      <c r="X239" s="12">
        <v>238</v>
      </c>
      <c r="AA239" s="12">
        <v>238</v>
      </c>
      <c r="AC239" s="12">
        <v>0</v>
      </c>
      <c r="AD239" s="12">
        <v>238</v>
      </c>
      <c r="AG239" s="12">
        <v>238</v>
      </c>
      <c r="AI239" s="12">
        <v>0</v>
      </c>
      <c r="AJ239" s="12">
        <v>238</v>
      </c>
    </row>
    <row r="240" spans="3:36" x14ac:dyDescent="0.3">
      <c r="C240" s="12">
        <v>239</v>
      </c>
      <c r="E240" s="12">
        <v>0</v>
      </c>
      <c r="F240" s="12">
        <v>239</v>
      </c>
      <c r="I240" s="12">
        <v>239</v>
      </c>
      <c r="K240" s="12">
        <v>0</v>
      </c>
      <c r="L240" s="12">
        <v>239</v>
      </c>
      <c r="O240" s="12">
        <v>239</v>
      </c>
      <c r="Q240" s="12">
        <v>0</v>
      </c>
      <c r="R240" s="12">
        <v>239</v>
      </c>
      <c r="U240" s="12">
        <v>239</v>
      </c>
      <c r="W240" s="12">
        <v>0</v>
      </c>
      <c r="X240" s="12">
        <v>239</v>
      </c>
      <c r="AA240" s="12">
        <v>239</v>
      </c>
      <c r="AC240" s="12">
        <v>0</v>
      </c>
      <c r="AD240" s="12">
        <v>239</v>
      </c>
      <c r="AG240" s="12">
        <v>239</v>
      </c>
      <c r="AI240" s="12">
        <v>0</v>
      </c>
      <c r="AJ240" s="12">
        <v>239</v>
      </c>
    </row>
    <row r="241" spans="3:36" x14ac:dyDescent="0.3">
      <c r="C241" s="12">
        <v>240</v>
      </c>
      <c r="E241" s="12">
        <v>0</v>
      </c>
      <c r="F241" s="12">
        <v>240</v>
      </c>
      <c r="I241" s="12">
        <v>240</v>
      </c>
      <c r="K241" s="12">
        <v>0</v>
      </c>
      <c r="L241" s="12">
        <v>240</v>
      </c>
      <c r="O241" s="12">
        <v>240</v>
      </c>
      <c r="Q241" s="12">
        <v>0</v>
      </c>
      <c r="R241" s="12">
        <v>240</v>
      </c>
      <c r="U241" s="12">
        <v>240</v>
      </c>
      <c r="W241" s="12">
        <v>0</v>
      </c>
      <c r="X241" s="12">
        <v>240</v>
      </c>
      <c r="AA241" s="12">
        <v>240</v>
      </c>
      <c r="AC241" s="12">
        <v>0</v>
      </c>
      <c r="AD241" s="12">
        <v>240</v>
      </c>
      <c r="AG241" s="12">
        <v>240</v>
      </c>
      <c r="AI241" s="12">
        <v>0</v>
      </c>
      <c r="AJ241" s="12">
        <v>240</v>
      </c>
    </row>
    <row r="242" spans="3:36" x14ac:dyDescent="0.3">
      <c r="C242" s="12">
        <v>241</v>
      </c>
      <c r="E242" s="12">
        <v>0</v>
      </c>
      <c r="F242" s="12">
        <v>241</v>
      </c>
      <c r="I242" s="12">
        <v>241</v>
      </c>
      <c r="K242" s="12">
        <v>0</v>
      </c>
      <c r="L242" s="12">
        <v>241</v>
      </c>
      <c r="O242" s="12">
        <v>241</v>
      </c>
      <c r="Q242" s="12">
        <v>0</v>
      </c>
      <c r="R242" s="12">
        <v>241</v>
      </c>
      <c r="U242" s="12">
        <v>241</v>
      </c>
      <c r="W242" s="12">
        <v>0</v>
      </c>
      <c r="X242" s="12">
        <v>241</v>
      </c>
      <c r="AA242" s="12">
        <v>241</v>
      </c>
      <c r="AC242" s="12">
        <v>0</v>
      </c>
      <c r="AD242" s="12">
        <v>241</v>
      </c>
      <c r="AG242" s="12">
        <v>241</v>
      </c>
      <c r="AI242" s="12">
        <v>0</v>
      </c>
      <c r="AJ242" s="12">
        <v>241</v>
      </c>
    </row>
    <row r="243" spans="3:36" x14ac:dyDescent="0.3">
      <c r="C243" s="12">
        <v>242</v>
      </c>
      <c r="E243" s="12">
        <v>0</v>
      </c>
      <c r="F243" s="12">
        <v>242</v>
      </c>
      <c r="I243" s="12">
        <v>242</v>
      </c>
      <c r="K243" s="12">
        <v>0</v>
      </c>
      <c r="L243" s="12">
        <v>242</v>
      </c>
      <c r="O243" s="12">
        <v>242</v>
      </c>
      <c r="Q243" s="12">
        <v>0</v>
      </c>
      <c r="R243" s="12">
        <v>242</v>
      </c>
      <c r="U243" s="12">
        <v>242</v>
      </c>
      <c r="W243" s="12">
        <v>0</v>
      </c>
      <c r="X243" s="12">
        <v>242</v>
      </c>
      <c r="AA243" s="12">
        <v>242</v>
      </c>
      <c r="AC243" s="12">
        <v>0</v>
      </c>
      <c r="AD243" s="12">
        <v>242</v>
      </c>
      <c r="AG243" s="12">
        <v>242</v>
      </c>
      <c r="AI243" s="12">
        <v>0</v>
      </c>
      <c r="AJ243" s="12">
        <v>242</v>
      </c>
    </row>
    <row r="244" spans="3:36" x14ac:dyDescent="0.3">
      <c r="C244" s="12">
        <v>243</v>
      </c>
      <c r="E244" s="12">
        <v>0</v>
      </c>
      <c r="F244" s="12">
        <v>243</v>
      </c>
      <c r="I244" s="12">
        <v>243</v>
      </c>
      <c r="K244" s="12">
        <v>0</v>
      </c>
      <c r="L244" s="12">
        <v>243</v>
      </c>
      <c r="O244" s="12">
        <v>243</v>
      </c>
      <c r="Q244" s="12">
        <v>0</v>
      </c>
      <c r="R244" s="12">
        <v>243</v>
      </c>
      <c r="U244" s="12">
        <v>243</v>
      </c>
      <c r="W244" s="12">
        <v>0</v>
      </c>
      <c r="X244" s="12">
        <v>243</v>
      </c>
      <c r="AA244" s="12">
        <v>243</v>
      </c>
      <c r="AC244" s="12">
        <v>0</v>
      </c>
      <c r="AD244" s="12">
        <v>243</v>
      </c>
      <c r="AG244" s="12">
        <v>243</v>
      </c>
      <c r="AI244" s="12">
        <v>0</v>
      </c>
      <c r="AJ244" s="12">
        <v>243</v>
      </c>
    </row>
    <row r="245" spans="3:36" x14ac:dyDescent="0.3">
      <c r="C245" s="12">
        <v>244</v>
      </c>
      <c r="E245" s="12">
        <v>0</v>
      </c>
      <c r="F245" s="12">
        <v>244</v>
      </c>
      <c r="I245" s="12">
        <v>244</v>
      </c>
      <c r="K245" s="12">
        <v>0</v>
      </c>
      <c r="L245" s="12">
        <v>244</v>
      </c>
      <c r="O245" s="12">
        <v>244</v>
      </c>
      <c r="Q245" s="12">
        <v>0</v>
      </c>
      <c r="R245" s="12">
        <v>244</v>
      </c>
      <c r="U245" s="12">
        <v>244</v>
      </c>
      <c r="W245" s="12">
        <v>0</v>
      </c>
      <c r="X245" s="12">
        <v>244</v>
      </c>
      <c r="AA245" s="12">
        <v>244</v>
      </c>
      <c r="AC245" s="12">
        <v>0</v>
      </c>
      <c r="AD245" s="12">
        <v>244</v>
      </c>
      <c r="AG245" s="12">
        <v>244</v>
      </c>
      <c r="AI245" s="12">
        <v>0</v>
      </c>
      <c r="AJ245" s="12">
        <v>244</v>
      </c>
    </row>
    <row r="246" spans="3:36" x14ac:dyDescent="0.3">
      <c r="C246" s="12">
        <v>245</v>
      </c>
      <c r="E246" s="12">
        <v>0</v>
      </c>
      <c r="F246" s="12">
        <v>245</v>
      </c>
      <c r="I246" s="12">
        <v>245</v>
      </c>
      <c r="K246" s="12">
        <v>0</v>
      </c>
      <c r="L246" s="12">
        <v>245</v>
      </c>
      <c r="O246" s="12">
        <v>245</v>
      </c>
      <c r="Q246" s="12">
        <v>0</v>
      </c>
      <c r="R246" s="12">
        <v>245</v>
      </c>
      <c r="U246" s="12">
        <v>245</v>
      </c>
      <c r="W246" s="12">
        <v>0</v>
      </c>
      <c r="X246" s="12">
        <v>245</v>
      </c>
      <c r="AA246" s="12">
        <v>245</v>
      </c>
      <c r="AC246" s="12">
        <v>0</v>
      </c>
      <c r="AD246" s="12">
        <v>245</v>
      </c>
      <c r="AG246" s="12">
        <v>245</v>
      </c>
      <c r="AI246" s="12">
        <v>0</v>
      </c>
      <c r="AJ246" s="12">
        <v>245</v>
      </c>
    </row>
    <row r="247" spans="3:36" x14ac:dyDescent="0.3">
      <c r="C247" s="12">
        <v>246</v>
      </c>
      <c r="E247" s="12">
        <v>0</v>
      </c>
      <c r="F247" s="12">
        <v>246</v>
      </c>
      <c r="I247" s="12">
        <v>246</v>
      </c>
      <c r="K247" s="12">
        <v>0</v>
      </c>
      <c r="L247" s="12">
        <v>246</v>
      </c>
      <c r="O247" s="12">
        <v>246</v>
      </c>
      <c r="Q247" s="12">
        <v>0</v>
      </c>
      <c r="R247" s="12">
        <v>246</v>
      </c>
      <c r="U247" s="12">
        <v>246</v>
      </c>
      <c r="W247" s="12">
        <v>0</v>
      </c>
      <c r="X247" s="12">
        <v>246</v>
      </c>
      <c r="AA247" s="12">
        <v>246</v>
      </c>
      <c r="AC247" s="12">
        <v>0</v>
      </c>
      <c r="AD247" s="12">
        <v>246</v>
      </c>
      <c r="AG247" s="12">
        <v>246</v>
      </c>
      <c r="AI247" s="12">
        <v>0</v>
      </c>
      <c r="AJ247" s="12">
        <v>246</v>
      </c>
    </row>
    <row r="248" spans="3:36" x14ac:dyDescent="0.3">
      <c r="C248" s="12">
        <v>247</v>
      </c>
      <c r="E248" s="12">
        <v>0</v>
      </c>
      <c r="F248" s="12">
        <v>247</v>
      </c>
      <c r="I248" s="12">
        <v>247</v>
      </c>
      <c r="K248" s="12">
        <v>0</v>
      </c>
      <c r="L248" s="12">
        <v>247</v>
      </c>
      <c r="O248" s="12">
        <v>247</v>
      </c>
      <c r="Q248" s="12">
        <v>0</v>
      </c>
      <c r="R248" s="12">
        <v>247</v>
      </c>
      <c r="U248" s="12">
        <v>247</v>
      </c>
      <c r="W248" s="12">
        <v>0</v>
      </c>
      <c r="X248" s="12">
        <v>247</v>
      </c>
      <c r="AA248" s="12">
        <v>247</v>
      </c>
      <c r="AC248" s="12">
        <v>0</v>
      </c>
      <c r="AD248" s="12">
        <v>247</v>
      </c>
      <c r="AG248" s="12">
        <v>247</v>
      </c>
      <c r="AI248" s="12">
        <v>0</v>
      </c>
      <c r="AJ248" s="12">
        <v>247</v>
      </c>
    </row>
    <row r="249" spans="3:36" x14ac:dyDescent="0.3">
      <c r="C249" s="12">
        <v>248</v>
      </c>
      <c r="E249" s="12">
        <v>0</v>
      </c>
      <c r="F249" s="12">
        <v>248</v>
      </c>
      <c r="I249" s="12">
        <v>248</v>
      </c>
      <c r="K249" s="12">
        <v>0</v>
      </c>
      <c r="L249" s="12">
        <v>248</v>
      </c>
      <c r="O249" s="12">
        <v>248</v>
      </c>
      <c r="Q249" s="12">
        <v>0</v>
      </c>
      <c r="R249" s="12">
        <v>248</v>
      </c>
      <c r="U249" s="12">
        <v>248</v>
      </c>
      <c r="W249" s="12">
        <v>0</v>
      </c>
      <c r="X249" s="12">
        <v>248</v>
      </c>
      <c r="AA249" s="12">
        <v>248</v>
      </c>
      <c r="AC249" s="12">
        <v>0</v>
      </c>
      <c r="AD249" s="12">
        <v>248</v>
      </c>
      <c r="AG249" s="12">
        <v>248</v>
      </c>
      <c r="AI249" s="12">
        <v>0</v>
      </c>
      <c r="AJ249" s="12">
        <v>248</v>
      </c>
    </row>
    <row r="250" spans="3:36" x14ac:dyDescent="0.3">
      <c r="C250" s="12">
        <v>249</v>
      </c>
      <c r="E250" s="12">
        <v>0</v>
      </c>
      <c r="F250" s="12">
        <v>249</v>
      </c>
      <c r="I250" s="12">
        <v>249</v>
      </c>
      <c r="K250" s="12">
        <v>0</v>
      </c>
      <c r="L250" s="12">
        <v>249</v>
      </c>
      <c r="O250" s="12">
        <v>249</v>
      </c>
      <c r="Q250" s="12">
        <v>0</v>
      </c>
      <c r="R250" s="12">
        <v>249</v>
      </c>
      <c r="U250" s="12">
        <v>249</v>
      </c>
      <c r="W250" s="12">
        <v>0</v>
      </c>
      <c r="X250" s="12">
        <v>249</v>
      </c>
      <c r="AA250" s="12">
        <v>249</v>
      </c>
      <c r="AC250" s="12">
        <v>0</v>
      </c>
      <c r="AD250" s="12">
        <v>249</v>
      </c>
      <c r="AG250" s="12">
        <v>249</v>
      </c>
      <c r="AI250" s="12">
        <v>0</v>
      </c>
      <c r="AJ250" s="12">
        <v>249</v>
      </c>
    </row>
    <row r="251" spans="3:36" x14ac:dyDescent="0.3">
      <c r="C251" s="12">
        <v>250</v>
      </c>
      <c r="E251" s="12">
        <v>0</v>
      </c>
      <c r="F251" s="12">
        <v>250</v>
      </c>
      <c r="I251" s="12">
        <v>250</v>
      </c>
      <c r="K251" s="12">
        <v>0</v>
      </c>
      <c r="L251" s="12">
        <v>250</v>
      </c>
      <c r="O251" s="12">
        <v>250</v>
      </c>
      <c r="Q251" s="12">
        <v>0</v>
      </c>
      <c r="R251" s="12">
        <v>250</v>
      </c>
      <c r="U251" s="12">
        <v>250</v>
      </c>
      <c r="W251" s="12">
        <v>0</v>
      </c>
      <c r="X251" s="12">
        <v>250</v>
      </c>
      <c r="AA251" s="12">
        <v>250</v>
      </c>
      <c r="AC251" s="12">
        <v>0</v>
      </c>
      <c r="AD251" s="12">
        <v>250</v>
      </c>
      <c r="AG251" s="12">
        <v>250</v>
      </c>
      <c r="AI251" s="12">
        <v>0</v>
      </c>
      <c r="AJ251" s="12">
        <v>250</v>
      </c>
    </row>
    <row r="252" spans="3:36" x14ac:dyDescent="0.3">
      <c r="C252" s="12">
        <v>251</v>
      </c>
      <c r="E252" s="12">
        <v>0</v>
      </c>
      <c r="F252" s="12">
        <v>251</v>
      </c>
      <c r="I252" s="12">
        <v>251</v>
      </c>
      <c r="K252" s="12">
        <v>0</v>
      </c>
      <c r="L252" s="12">
        <v>251</v>
      </c>
      <c r="O252" s="12">
        <v>251</v>
      </c>
      <c r="Q252" s="12">
        <v>0</v>
      </c>
      <c r="R252" s="12">
        <v>251</v>
      </c>
      <c r="U252" s="12">
        <v>251</v>
      </c>
      <c r="W252" s="12">
        <v>0</v>
      </c>
      <c r="X252" s="12">
        <v>251</v>
      </c>
      <c r="AA252" s="12">
        <v>251</v>
      </c>
      <c r="AC252" s="12">
        <v>0</v>
      </c>
      <c r="AD252" s="12">
        <v>251</v>
      </c>
      <c r="AG252" s="12">
        <v>251</v>
      </c>
      <c r="AI252" s="12">
        <v>0</v>
      </c>
      <c r="AJ252" s="12">
        <v>251</v>
      </c>
    </row>
    <row r="253" spans="3:36" x14ac:dyDescent="0.3">
      <c r="C253" s="12">
        <v>252</v>
      </c>
      <c r="E253" s="12">
        <v>0</v>
      </c>
      <c r="F253" s="12">
        <v>252</v>
      </c>
      <c r="I253" s="12">
        <v>252</v>
      </c>
      <c r="K253" s="12">
        <v>0</v>
      </c>
      <c r="L253" s="12">
        <v>252</v>
      </c>
      <c r="O253" s="12">
        <v>252</v>
      </c>
      <c r="Q253" s="12">
        <v>0</v>
      </c>
      <c r="R253" s="12">
        <v>252</v>
      </c>
      <c r="U253" s="12">
        <v>252</v>
      </c>
      <c r="W253" s="12">
        <v>0</v>
      </c>
      <c r="X253" s="12">
        <v>252</v>
      </c>
      <c r="AA253" s="12">
        <v>252</v>
      </c>
      <c r="AC253" s="12">
        <v>0</v>
      </c>
      <c r="AD253" s="12">
        <v>252</v>
      </c>
      <c r="AG253" s="12">
        <v>252</v>
      </c>
      <c r="AI253" s="12">
        <v>0</v>
      </c>
      <c r="AJ253" s="12">
        <v>252</v>
      </c>
    </row>
    <row r="254" spans="3:36" x14ac:dyDescent="0.3">
      <c r="C254" s="12">
        <v>253</v>
      </c>
      <c r="E254" s="12">
        <v>0</v>
      </c>
      <c r="F254" s="12">
        <v>253</v>
      </c>
      <c r="I254" s="12">
        <v>253</v>
      </c>
      <c r="K254" s="12">
        <v>0</v>
      </c>
      <c r="L254" s="12">
        <v>253</v>
      </c>
      <c r="O254" s="12">
        <v>253</v>
      </c>
      <c r="Q254" s="12">
        <v>0</v>
      </c>
      <c r="R254" s="12">
        <v>253</v>
      </c>
      <c r="U254" s="12">
        <v>253</v>
      </c>
      <c r="W254" s="12">
        <v>0</v>
      </c>
      <c r="X254" s="12">
        <v>253</v>
      </c>
      <c r="AA254" s="12">
        <v>253</v>
      </c>
      <c r="AC254" s="12">
        <v>0</v>
      </c>
      <c r="AD254" s="12">
        <v>253</v>
      </c>
      <c r="AG254" s="12">
        <v>253</v>
      </c>
      <c r="AI254" s="12">
        <v>0</v>
      </c>
      <c r="AJ254" s="12">
        <v>253</v>
      </c>
    </row>
    <row r="255" spans="3:36" x14ac:dyDescent="0.3">
      <c r="C255" s="12">
        <v>254</v>
      </c>
      <c r="E255" s="12">
        <v>0</v>
      </c>
      <c r="F255" s="12">
        <v>254</v>
      </c>
      <c r="I255" s="12">
        <v>254</v>
      </c>
      <c r="K255" s="12">
        <v>0</v>
      </c>
      <c r="L255" s="12">
        <v>254</v>
      </c>
      <c r="O255" s="12">
        <v>254</v>
      </c>
      <c r="Q255" s="12">
        <v>0</v>
      </c>
      <c r="R255" s="12">
        <v>254</v>
      </c>
      <c r="U255" s="12">
        <v>254</v>
      </c>
      <c r="W255" s="12">
        <v>0</v>
      </c>
      <c r="X255" s="12">
        <v>254</v>
      </c>
      <c r="AA255" s="12">
        <v>254</v>
      </c>
      <c r="AC255" s="12">
        <v>0</v>
      </c>
      <c r="AD255" s="12">
        <v>254</v>
      </c>
      <c r="AG255" s="12">
        <v>254</v>
      </c>
      <c r="AI255" s="12">
        <v>0</v>
      </c>
      <c r="AJ255" s="12">
        <v>254</v>
      </c>
    </row>
    <row r="256" spans="3:36" x14ac:dyDescent="0.3">
      <c r="C256" s="12">
        <v>255</v>
      </c>
      <c r="E256" s="12">
        <v>0</v>
      </c>
      <c r="F256" s="12">
        <v>255</v>
      </c>
      <c r="I256" s="12">
        <v>255</v>
      </c>
      <c r="K256" s="12">
        <v>0</v>
      </c>
      <c r="L256" s="12">
        <v>255</v>
      </c>
      <c r="O256" s="12">
        <v>255</v>
      </c>
      <c r="Q256" s="12">
        <v>0</v>
      </c>
      <c r="R256" s="12">
        <v>255</v>
      </c>
      <c r="U256" s="12">
        <v>255</v>
      </c>
      <c r="W256" s="12">
        <v>0</v>
      </c>
      <c r="X256" s="12">
        <v>255</v>
      </c>
      <c r="AA256" s="12">
        <v>255</v>
      </c>
      <c r="AC256" s="12">
        <v>0</v>
      </c>
      <c r="AD256" s="12">
        <v>255</v>
      </c>
      <c r="AG256" s="12">
        <v>255</v>
      </c>
      <c r="AI256" s="12">
        <v>0</v>
      </c>
      <c r="AJ256" s="12">
        <v>255</v>
      </c>
    </row>
    <row r="257" spans="3:36" x14ac:dyDescent="0.3">
      <c r="C257" s="12">
        <v>256</v>
      </c>
      <c r="E257" s="12">
        <v>0</v>
      </c>
      <c r="F257" s="12">
        <v>256</v>
      </c>
      <c r="I257" s="12">
        <v>256</v>
      </c>
      <c r="K257" s="12">
        <v>0</v>
      </c>
      <c r="L257" s="12">
        <v>256</v>
      </c>
      <c r="O257" s="12">
        <v>256</v>
      </c>
      <c r="Q257" s="12">
        <v>0</v>
      </c>
      <c r="R257" s="12">
        <v>256</v>
      </c>
      <c r="U257" s="12">
        <v>256</v>
      </c>
      <c r="W257" s="12">
        <v>0</v>
      </c>
      <c r="X257" s="12">
        <v>256</v>
      </c>
      <c r="AA257" s="12">
        <v>256</v>
      </c>
      <c r="AC257" s="12">
        <v>0</v>
      </c>
      <c r="AD257" s="12">
        <v>256</v>
      </c>
      <c r="AG257" s="12">
        <v>256</v>
      </c>
      <c r="AI257" s="12">
        <v>0</v>
      </c>
      <c r="AJ257" s="12">
        <v>256</v>
      </c>
    </row>
    <row r="258" spans="3:36" x14ac:dyDescent="0.3">
      <c r="C258" s="12">
        <v>257</v>
      </c>
      <c r="E258" s="12">
        <v>0</v>
      </c>
      <c r="F258" s="12">
        <v>257</v>
      </c>
      <c r="I258" s="12">
        <v>257</v>
      </c>
      <c r="K258" s="12">
        <v>0</v>
      </c>
      <c r="L258" s="12">
        <v>257</v>
      </c>
      <c r="O258" s="12">
        <v>257</v>
      </c>
      <c r="Q258" s="12">
        <v>0</v>
      </c>
      <c r="R258" s="12">
        <v>257</v>
      </c>
      <c r="U258" s="12">
        <v>257</v>
      </c>
      <c r="W258" s="12">
        <v>0</v>
      </c>
      <c r="X258" s="12">
        <v>257</v>
      </c>
      <c r="AA258" s="12">
        <v>257</v>
      </c>
      <c r="AC258" s="12">
        <v>0</v>
      </c>
      <c r="AD258" s="12">
        <v>257</v>
      </c>
      <c r="AG258" s="12">
        <v>257</v>
      </c>
      <c r="AI258" s="12">
        <v>0</v>
      </c>
      <c r="AJ258" s="12">
        <v>257</v>
      </c>
    </row>
    <row r="259" spans="3:36" x14ac:dyDescent="0.3">
      <c r="C259" s="12">
        <v>258</v>
      </c>
      <c r="E259" s="12">
        <v>0</v>
      </c>
      <c r="F259" s="12">
        <v>258</v>
      </c>
      <c r="I259" s="12">
        <v>258</v>
      </c>
      <c r="K259" s="12">
        <v>0</v>
      </c>
      <c r="L259" s="12">
        <v>258</v>
      </c>
      <c r="O259" s="12">
        <v>258</v>
      </c>
      <c r="Q259" s="12">
        <v>0</v>
      </c>
      <c r="R259" s="12">
        <v>258</v>
      </c>
      <c r="U259" s="12">
        <v>258</v>
      </c>
      <c r="W259" s="12">
        <v>0</v>
      </c>
      <c r="X259" s="12">
        <v>258</v>
      </c>
      <c r="AA259" s="12">
        <v>258</v>
      </c>
      <c r="AC259" s="12">
        <v>0</v>
      </c>
      <c r="AD259" s="12">
        <v>258</v>
      </c>
      <c r="AG259" s="12">
        <v>258</v>
      </c>
      <c r="AI259" s="12">
        <v>0</v>
      </c>
      <c r="AJ259" s="12">
        <v>258</v>
      </c>
    </row>
    <row r="260" spans="3:36" x14ac:dyDescent="0.3">
      <c r="C260" s="12">
        <v>259</v>
      </c>
      <c r="E260" s="12">
        <v>0</v>
      </c>
      <c r="F260" s="12">
        <v>259</v>
      </c>
      <c r="I260" s="12">
        <v>259</v>
      </c>
      <c r="K260" s="12">
        <v>0</v>
      </c>
      <c r="L260" s="12">
        <v>259</v>
      </c>
      <c r="O260" s="12">
        <v>259</v>
      </c>
      <c r="Q260" s="12">
        <v>0</v>
      </c>
      <c r="R260" s="12">
        <v>259</v>
      </c>
      <c r="U260" s="12">
        <v>259</v>
      </c>
      <c r="W260" s="12">
        <v>0</v>
      </c>
      <c r="X260" s="12">
        <v>259</v>
      </c>
      <c r="AA260" s="12">
        <v>259</v>
      </c>
      <c r="AC260" s="12">
        <v>0</v>
      </c>
      <c r="AD260" s="12">
        <v>259</v>
      </c>
      <c r="AG260" s="12">
        <v>259</v>
      </c>
      <c r="AI260" s="12">
        <v>0</v>
      </c>
      <c r="AJ260" s="12">
        <v>259</v>
      </c>
    </row>
    <row r="261" spans="3:36" x14ac:dyDescent="0.3">
      <c r="C261" s="12">
        <v>260</v>
      </c>
      <c r="E261" s="12">
        <v>0</v>
      </c>
      <c r="F261" s="12">
        <v>260</v>
      </c>
      <c r="I261" s="12">
        <v>260</v>
      </c>
      <c r="K261" s="12">
        <v>0</v>
      </c>
      <c r="L261" s="12">
        <v>260</v>
      </c>
      <c r="O261" s="12">
        <v>260</v>
      </c>
      <c r="Q261" s="12">
        <v>0</v>
      </c>
      <c r="R261" s="12">
        <v>260</v>
      </c>
      <c r="U261" s="12">
        <v>260</v>
      </c>
      <c r="W261" s="12">
        <v>0</v>
      </c>
      <c r="X261" s="12">
        <v>260</v>
      </c>
      <c r="AA261" s="12">
        <v>260</v>
      </c>
      <c r="AC261" s="12">
        <v>0</v>
      </c>
      <c r="AD261" s="12">
        <v>260</v>
      </c>
      <c r="AG261" s="12">
        <v>260</v>
      </c>
      <c r="AI261" s="12">
        <v>0</v>
      </c>
      <c r="AJ261" s="12">
        <v>260</v>
      </c>
    </row>
    <row r="262" spans="3:36" x14ac:dyDescent="0.3">
      <c r="C262" s="12">
        <v>261</v>
      </c>
      <c r="E262" s="12">
        <v>0</v>
      </c>
      <c r="F262" s="12">
        <v>261</v>
      </c>
      <c r="I262" s="12">
        <v>261</v>
      </c>
      <c r="K262" s="12">
        <v>0</v>
      </c>
      <c r="L262" s="12">
        <v>261</v>
      </c>
      <c r="O262" s="12">
        <v>261</v>
      </c>
      <c r="Q262" s="12">
        <v>0</v>
      </c>
      <c r="R262" s="12">
        <v>261</v>
      </c>
      <c r="U262" s="12">
        <v>261</v>
      </c>
      <c r="W262" s="12">
        <v>0</v>
      </c>
      <c r="X262" s="12">
        <v>261</v>
      </c>
      <c r="AA262" s="12">
        <v>261</v>
      </c>
      <c r="AC262" s="12">
        <v>0</v>
      </c>
      <c r="AD262" s="12">
        <v>261</v>
      </c>
      <c r="AG262" s="12">
        <v>261</v>
      </c>
      <c r="AI262" s="12">
        <v>0</v>
      </c>
      <c r="AJ262" s="12">
        <v>261</v>
      </c>
    </row>
    <row r="263" spans="3:36" x14ac:dyDescent="0.3">
      <c r="C263" s="12">
        <v>262</v>
      </c>
      <c r="E263" s="12">
        <v>0</v>
      </c>
      <c r="F263" s="12">
        <v>262</v>
      </c>
      <c r="I263" s="12">
        <v>262</v>
      </c>
      <c r="K263" s="12">
        <v>0</v>
      </c>
      <c r="L263" s="12">
        <v>262</v>
      </c>
      <c r="O263" s="12">
        <v>262</v>
      </c>
      <c r="Q263" s="12">
        <v>0</v>
      </c>
      <c r="R263" s="12">
        <v>262</v>
      </c>
      <c r="U263" s="12">
        <v>262</v>
      </c>
      <c r="W263" s="12">
        <v>0</v>
      </c>
      <c r="X263" s="12">
        <v>262</v>
      </c>
      <c r="AA263" s="12">
        <v>262</v>
      </c>
      <c r="AC263" s="12">
        <v>0</v>
      </c>
      <c r="AD263" s="12">
        <v>262</v>
      </c>
      <c r="AG263" s="12">
        <v>262</v>
      </c>
      <c r="AI263" s="12">
        <v>0</v>
      </c>
      <c r="AJ263" s="12">
        <v>262</v>
      </c>
    </row>
    <row r="264" spans="3:36" x14ac:dyDescent="0.3">
      <c r="C264" s="12">
        <v>263</v>
      </c>
      <c r="E264" s="12">
        <v>0</v>
      </c>
      <c r="F264" s="12">
        <v>263</v>
      </c>
      <c r="I264" s="12">
        <v>263</v>
      </c>
      <c r="K264" s="12">
        <v>0</v>
      </c>
      <c r="L264" s="12">
        <v>263</v>
      </c>
      <c r="O264" s="12">
        <v>263</v>
      </c>
      <c r="Q264" s="12">
        <v>0</v>
      </c>
      <c r="R264" s="12">
        <v>263</v>
      </c>
      <c r="U264" s="12">
        <v>263</v>
      </c>
      <c r="W264" s="12">
        <v>0</v>
      </c>
      <c r="X264" s="12">
        <v>263</v>
      </c>
      <c r="AA264" s="12">
        <v>263</v>
      </c>
      <c r="AC264" s="12">
        <v>0</v>
      </c>
      <c r="AD264" s="12">
        <v>263</v>
      </c>
      <c r="AG264" s="12">
        <v>263</v>
      </c>
      <c r="AI264" s="12">
        <v>0</v>
      </c>
      <c r="AJ264" s="12">
        <v>263</v>
      </c>
    </row>
    <row r="265" spans="3:36" x14ac:dyDescent="0.3">
      <c r="C265" s="12">
        <v>264</v>
      </c>
      <c r="E265" s="12">
        <v>0</v>
      </c>
      <c r="F265" s="12">
        <v>264</v>
      </c>
      <c r="I265" s="12">
        <v>264</v>
      </c>
      <c r="K265" s="12">
        <v>0</v>
      </c>
      <c r="L265" s="12">
        <v>264</v>
      </c>
      <c r="O265" s="12">
        <v>264</v>
      </c>
      <c r="Q265" s="12">
        <v>0</v>
      </c>
      <c r="R265" s="12">
        <v>264</v>
      </c>
      <c r="U265" s="12">
        <v>264</v>
      </c>
      <c r="W265" s="12">
        <v>0</v>
      </c>
      <c r="X265" s="12">
        <v>264</v>
      </c>
      <c r="AA265" s="12">
        <v>264</v>
      </c>
      <c r="AC265" s="12">
        <v>0</v>
      </c>
      <c r="AD265" s="12">
        <v>264</v>
      </c>
      <c r="AG265" s="12">
        <v>264</v>
      </c>
      <c r="AI265" s="12">
        <v>0</v>
      </c>
      <c r="AJ265" s="12">
        <v>264</v>
      </c>
    </row>
    <row r="266" spans="3:36" x14ac:dyDescent="0.3">
      <c r="C266" s="12">
        <v>265</v>
      </c>
      <c r="E266" s="12">
        <v>0</v>
      </c>
      <c r="F266" s="12">
        <v>265</v>
      </c>
      <c r="I266" s="12">
        <v>265</v>
      </c>
      <c r="K266" s="12">
        <v>0</v>
      </c>
      <c r="L266" s="12">
        <v>265</v>
      </c>
      <c r="O266" s="12">
        <v>265</v>
      </c>
      <c r="Q266" s="12">
        <v>0</v>
      </c>
      <c r="R266" s="12">
        <v>265</v>
      </c>
      <c r="U266" s="12">
        <v>265</v>
      </c>
      <c r="W266" s="12">
        <v>0</v>
      </c>
      <c r="X266" s="12">
        <v>265</v>
      </c>
      <c r="AA266" s="12">
        <v>265</v>
      </c>
      <c r="AC266" s="12">
        <v>0</v>
      </c>
      <c r="AD266" s="12">
        <v>265</v>
      </c>
      <c r="AG266" s="12">
        <v>265</v>
      </c>
      <c r="AI266" s="12">
        <v>0</v>
      </c>
      <c r="AJ266" s="12">
        <v>265</v>
      </c>
    </row>
    <row r="267" spans="3:36" x14ac:dyDescent="0.3">
      <c r="C267" s="12">
        <v>266</v>
      </c>
      <c r="E267" s="12">
        <v>0</v>
      </c>
      <c r="F267" s="12">
        <v>266</v>
      </c>
      <c r="I267" s="12">
        <v>266</v>
      </c>
      <c r="K267" s="12">
        <v>0</v>
      </c>
      <c r="L267" s="12">
        <v>266</v>
      </c>
      <c r="O267" s="12">
        <v>266</v>
      </c>
      <c r="Q267" s="12">
        <v>0</v>
      </c>
      <c r="R267" s="12">
        <v>266</v>
      </c>
      <c r="U267" s="12">
        <v>266</v>
      </c>
      <c r="W267" s="12">
        <v>0</v>
      </c>
      <c r="X267" s="12">
        <v>266</v>
      </c>
      <c r="AA267" s="12">
        <v>266</v>
      </c>
      <c r="AC267" s="12">
        <v>0</v>
      </c>
      <c r="AD267" s="12">
        <v>266</v>
      </c>
      <c r="AG267" s="12">
        <v>266</v>
      </c>
      <c r="AI267" s="12">
        <v>0</v>
      </c>
      <c r="AJ267" s="12">
        <v>266</v>
      </c>
    </row>
    <row r="268" spans="3:36" x14ac:dyDescent="0.3">
      <c r="C268" s="12">
        <v>267</v>
      </c>
      <c r="E268" s="12">
        <v>0</v>
      </c>
      <c r="F268" s="12">
        <v>267</v>
      </c>
      <c r="I268" s="12">
        <v>267</v>
      </c>
      <c r="K268" s="12">
        <v>0</v>
      </c>
      <c r="L268" s="12">
        <v>267</v>
      </c>
      <c r="O268" s="12">
        <v>267</v>
      </c>
      <c r="Q268" s="12">
        <v>0</v>
      </c>
      <c r="R268" s="12">
        <v>267</v>
      </c>
      <c r="U268" s="12">
        <v>267</v>
      </c>
      <c r="W268" s="12">
        <v>0</v>
      </c>
      <c r="X268" s="12">
        <v>267</v>
      </c>
      <c r="AA268" s="12">
        <v>267</v>
      </c>
      <c r="AC268" s="12">
        <v>0</v>
      </c>
      <c r="AD268" s="12">
        <v>267</v>
      </c>
      <c r="AG268" s="12">
        <v>267</v>
      </c>
      <c r="AI268" s="12">
        <v>0</v>
      </c>
      <c r="AJ268" s="12">
        <v>267</v>
      </c>
    </row>
    <row r="269" spans="3:36" x14ac:dyDescent="0.3">
      <c r="C269" s="12">
        <v>268</v>
      </c>
      <c r="E269" s="12">
        <v>0</v>
      </c>
      <c r="F269" s="12">
        <v>268</v>
      </c>
      <c r="I269" s="12">
        <v>268</v>
      </c>
      <c r="K269" s="12">
        <v>0</v>
      </c>
      <c r="L269" s="12">
        <v>268</v>
      </c>
      <c r="O269" s="12">
        <v>268</v>
      </c>
      <c r="Q269" s="12">
        <v>0</v>
      </c>
      <c r="R269" s="12">
        <v>268</v>
      </c>
      <c r="U269" s="12">
        <v>268</v>
      </c>
      <c r="W269" s="12">
        <v>0</v>
      </c>
      <c r="X269" s="12">
        <v>268</v>
      </c>
      <c r="AA269" s="12">
        <v>268</v>
      </c>
      <c r="AC269" s="12">
        <v>0</v>
      </c>
      <c r="AD269" s="12">
        <v>268</v>
      </c>
      <c r="AG269" s="12">
        <v>268</v>
      </c>
      <c r="AI269" s="12">
        <v>0</v>
      </c>
      <c r="AJ269" s="12">
        <v>268</v>
      </c>
    </row>
    <row r="270" spans="3:36" x14ac:dyDescent="0.3">
      <c r="C270" s="12">
        <v>269</v>
      </c>
      <c r="E270" s="12">
        <v>0</v>
      </c>
      <c r="F270" s="12">
        <v>269</v>
      </c>
      <c r="I270" s="12">
        <v>269</v>
      </c>
      <c r="K270" s="12">
        <v>0</v>
      </c>
      <c r="L270" s="12">
        <v>269</v>
      </c>
      <c r="O270" s="12">
        <v>269</v>
      </c>
      <c r="Q270" s="12">
        <v>0</v>
      </c>
      <c r="R270" s="12">
        <v>269</v>
      </c>
      <c r="U270" s="12">
        <v>269</v>
      </c>
      <c r="W270" s="12">
        <v>0</v>
      </c>
      <c r="X270" s="12">
        <v>269</v>
      </c>
      <c r="AA270" s="12">
        <v>269</v>
      </c>
      <c r="AC270" s="12">
        <v>0</v>
      </c>
      <c r="AD270" s="12">
        <v>269</v>
      </c>
      <c r="AG270" s="12">
        <v>269</v>
      </c>
      <c r="AI270" s="12">
        <v>0</v>
      </c>
      <c r="AJ270" s="12">
        <v>269</v>
      </c>
    </row>
    <row r="271" spans="3:36" x14ac:dyDescent="0.3">
      <c r="C271" s="12">
        <v>270</v>
      </c>
      <c r="E271" s="12">
        <v>0</v>
      </c>
      <c r="F271" s="12">
        <v>270</v>
      </c>
      <c r="I271" s="12">
        <v>270</v>
      </c>
      <c r="K271" s="12">
        <v>0</v>
      </c>
      <c r="L271" s="12">
        <v>270</v>
      </c>
      <c r="O271" s="12">
        <v>270</v>
      </c>
      <c r="Q271" s="12">
        <v>0</v>
      </c>
      <c r="R271" s="12">
        <v>270</v>
      </c>
      <c r="U271" s="12">
        <v>270</v>
      </c>
      <c r="W271" s="12">
        <v>0</v>
      </c>
      <c r="X271" s="12">
        <v>270</v>
      </c>
      <c r="AA271" s="12">
        <v>270</v>
      </c>
      <c r="AC271" s="12">
        <v>0</v>
      </c>
      <c r="AD271" s="12">
        <v>270</v>
      </c>
      <c r="AG271" s="12">
        <v>270</v>
      </c>
      <c r="AI271" s="12">
        <v>0</v>
      </c>
      <c r="AJ271" s="12">
        <v>270</v>
      </c>
    </row>
    <row r="272" spans="3:36" x14ac:dyDescent="0.3">
      <c r="C272" s="12">
        <v>271</v>
      </c>
      <c r="E272" s="12">
        <v>0</v>
      </c>
      <c r="F272" s="12">
        <v>271</v>
      </c>
      <c r="I272" s="12">
        <v>271</v>
      </c>
      <c r="K272" s="12">
        <v>0</v>
      </c>
      <c r="L272" s="12">
        <v>271</v>
      </c>
      <c r="O272" s="12">
        <v>271</v>
      </c>
      <c r="Q272" s="12">
        <v>0</v>
      </c>
      <c r="R272" s="12">
        <v>271</v>
      </c>
      <c r="U272" s="12">
        <v>271</v>
      </c>
      <c r="W272" s="12">
        <v>0</v>
      </c>
      <c r="X272" s="12">
        <v>271</v>
      </c>
      <c r="AA272" s="12">
        <v>271</v>
      </c>
      <c r="AC272" s="12">
        <v>0</v>
      </c>
      <c r="AD272" s="12">
        <v>271</v>
      </c>
      <c r="AG272" s="12">
        <v>271</v>
      </c>
      <c r="AI272" s="12">
        <v>0</v>
      </c>
      <c r="AJ272" s="12">
        <v>271</v>
      </c>
    </row>
    <row r="273" spans="3:36" x14ac:dyDescent="0.3">
      <c r="C273" s="12">
        <v>272</v>
      </c>
      <c r="E273" s="12">
        <v>0</v>
      </c>
      <c r="F273" s="12">
        <v>272</v>
      </c>
      <c r="I273" s="12">
        <v>272</v>
      </c>
      <c r="K273" s="12">
        <v>0</v>
      </c>
      <c r="L273" s="12">
        <v>272</v>
      </c>
      <c r="O273" s="12">
        <v>272</v>
      </c>
      <c r="Q273" s="12">
        <v>0</v>
      </c>
      <c r="R273" s="12">
        <v>272</v>
      </c>
      <c r="U273" s="12">
        <v>272</v>
      </c>
      <c r="W273" s="12">
        <v>0</v>
      </c>
      <c r="X273" s="12">
        <v>272</v>
      </c>
      <c r="AA273" s="12">
        <v>272</v>
      </c>
      <c r="AC273" s="12">
        <v>0</v>
      </c>
      <c r="AD273" s="12">
        <v>272</v>
      </c>
      <c r="AG273" s="12">
        <v>272</v>
      </c>
      <c r="AI273" s="12">
        <v>0</v>
      </c>
      <c r="AJ273" s="12">
        <v>272</v>
      </c>
    </row>
    <row r="274" spans="3:36" x14ac:dyDescent="0.3">
      <c r="C274" s="12">
        <v>273</v>
      </c>
      <c r="E274" s="12">
        <v>0</v>
      </c>
      <c r="F274" s="12">
        <v>273</v>
      </c>
      <c r="I274" s="12">
        <v>273</v>
      </c>
      <c r="K274" s="12">
        <v>0</v>
      </c>
      <c r="L274" s="12">
        <v>273</v>
      </c>
      <c r="O274" s="12">
        <v>273</v>
      </c>
      <c r="Q274" s="12">
        <v>0</v>
      </c>
      <c r="R274" s="12">
        <v>273</v>
      </c>
      <c r="U274" s="12">
        <v>273</v>
      </c>
      <c r="W274" s="12">
        <v>0</v>
      </c>
      <c r="X274" s="12">
        <v>273</v>
      </c>
      <c r="AA274" s="12">
        <v>273</v>
      </c>
      <c r="AC274" s="12">
        <v>0</v>
      </c>
      <c r="AD274" s="12">
        <v>273</v>
      </c>
      <c r="AG274" s="12">
        <v>273</v>
      </c>
      <c r="AI274" s="12">
        <v>0</v>
      </c>
      <c r="AJ274" s="12">
        <v>273</v>
      </c>
    </row>
    <row r="275" spans="3:36" x14ac:dyDescent="0.3">
      <c r="C275" s="12">
        <v>274</v>
      </c>
      <c r="E275" s="12">
        <v>0</v>
      </c>
      <c r="F275" s="12">
        <v>274</v>
      </c>
      <c r="I275" s="12">
        <v>274</v>
      </c>
      <c r="K275" s="12">
        <v>0</v>
      </c>
      <c r="L275" s="12">
        <v>274</v>
      </c>
      <c r="O275" s="12">
        <v>274</v>
      </c>
      <c r="Q275" s="12">
        <v>0</v>
      </c>
      <c r="R275" s="12">
        <v>274</v>
      </c>
      <c r="U275" s="12">
        <v>274</v>
      </c>
      <c r="W275" s="12">
        <v>0</v>
      </c>
      <c r="X275" s="12">
        <v>274</v>
      </c>
      <c r="AA275" s="12">
        <v>274</v>
      </c>
      <c r="AC275" s="12">
        <v>0</v>
      </c>
      <c r="AD275" s="12">
        <v>274</v>
      </c>
      <c r="AG275" s="12">
        <v>274</v>
      </c>
      <c r="AI275" s="12">
        <v>0</v>
      </c>
      <c r="AJ275" s="12">
        <v>274</v>
      </c>
    </row>
    <row r="276" spans="3:36" x14ac:dyDescent="0.3">
      <c r="C276" s="12">
        <v>275</v>
      </c>
      <c r="E276" s="12">
        <v>0</v>
      </c>
      <c r="F276" s="12">
        <v>275</v>
      </c>
      <c r="I276" s="12">
        <v>275</v>
      </c>
      <c r="K276" s="12">
        <v>0</v>
      </c>
      <c r="L276" s="12">
        <v>275</v>
      </c>
      <c r="O276" s="12">
        <v>275</v>
      </c>
      <c r="Q276" s="12">
        <v>0</v>
      </c>
      <c r="R276" s="12">
        <v>275</v>
      </c>
      <c r="U276" s="12">
        <v>275</v>
      </c>
      <c r="W276" s="12">
        <v>0</v>
      </c>
      <c r="X276" s="12">
        <v>275</v>
      </c>
      <c r="AA276" s="12">
        <v>275</v>
      </c>
      <c r="AC276" s="12">
        <v>0</v>
      </c>
      <c r="AD276" s="12">
        <v>275</v>
      </c>
      <c r="AG276" s="12">
        <v>275</v>
      </c>
      <c r="AI276" s="12">
        <v>0</v>
      </c>
      <c r="AJ276" s="12">
        <v>275</v>
      </c>
    </row>
    <row r="277" spans="3:36" x14ac:dyDescent="0.3">
      <c r="C277" s="12">
        <v>276</v>
      </c>
      <c r="E277" s="12">
        <v>0</v>
      </c>
      <c r="F277" s="12">
        <v>276</v>
      </c>
      <c r="I277" s="12">
        <v>276</v>
      </c>
      <c r="K277" s="12">
        <v>0</v>
      </c>
      <c r="L277" s="12">
        <v>276</v>
      </c>
      <c r="O277" s="12">
        <v>276</v>
      </c>
      <c r="Q277" s="12">
        <v>0</v>
      </c>
      <c r="R277" s="12">
        <v>276</v>
      </c>
      <c r="U277" s="12">
        <v>276</v>
      </c>
      <c r="W277" s="12">
        <v>0</v>
      </c>
      <c r="X277" s="12">
        <v>276</v>
      </c>
      <c r="AA277" s="12">
        <v>276</v>
      </c>
      <c r="AC277" s="12">
        <v>0</v>
      </c>
      <c r="AD277" s="12">
        <v>276</v>
      </c>
      <c r="AG277" s="12">
        <v>276</v>
      </c>
      <c r="AI277" s="12">
        <v>0</v>
      </c>
      <c r="AJ277" s="12">
        <v>276</v>
      </c>
    </row>
    <row r="278" spans="3:36" x14ac:dyDescent="0.3">
      <c r="C278" s="12">
        <v>277</v>
      </c>
      <c r="E278" s="12">
        <v>0</v>
      </c>
      <c r="F278" s="12">
        <v>277</v>
      </c>
      <c r="I278" s="12">
        <v>277</v>
      </c>
      <c r="K278" s="12">
        <v>0</v>
      </c>
      <c r="L278" s="12">
        <v>277</v>
      </c>
      <c r="O278" s="12">
        <v>277</v>
      </c>
      <c r="Q278" s="12">
        <v>0</v>
      </c>
      <c r="R278" s="12">
        <v>277</v>
      </c>
      <c r="U278" s="12">
        <v>277</v>
      </c>
      <c r="W278" s="12">
        <v>0</v>
      </c>
      <c r="X278" s="12">
        <v>277</v>
      </c>
      <c r="AA278" s="12">
        <v>277</v>
      </c>
      <c r="AC278" s="12">
        <v>0</v>
      </c>
      <c r="AD278" s="12">
        <v>277</v>
      </c>
      <c r="AG278" s="12">
        <v>277</v>
      </c>
      <c r="AI278" s="12">
        <v>0</v>
      </c>
      <c r="AJ278" s="12">
        <v>277</v>
      </c>
    </row>
    <row r="279" spans="3:36" x14ac:dyDescent="0.3">
      <c r="C279" s="12">
        <v>278</v>
      </c>
      <c r="E279" s="12">
        <v>0</v>
      </c>
      <c r="F279" s="12">
        <v>278</v>
      </c>
      <c r="I279" s="12">
        <v>278</v>
      </c>
      <c r="K279" s="12">
        <v>0</v>
      </c>
      <c r="L279" s="12">
        <v>278</v>
      </c>
      <c r="O279" s="12">
        <v>278</v>
      </c>
      <c r="Q279" s="12">
        <v>0</v>
      </c>
      <c r="R279" s="12">
        <v>278</v>
      </c>
      <c r="U279" s="12">
        <v>278</v>
      </c>
      <c r="W279" s="12">
        <v>0</v>
      </c>
      <c r="X279" s="12">
        <v>278</v>
      </c>
      <c r="AA279" s="12">
        <v>278</v>
      </c>
      <c r="AC279" s="12">
        <v>0</v>
      </c>
      <c r="AD279" s="12">
        <v>278</v>
      </c>
      <c r="AG279" s="12">
        <v>278</v>
      </c>
      <c r="AI279" s="12">
        <v>0</v>
      </c>
      <c r="AJ279" s="12">
        <v>278</v>
      </c>
    </row>
    <row r="280" spans="3:36" x14ac:dyDescent="0.3">
      <c r="C280" s="12">
        <v>279</v>
      </c>
      <c r="E280" s="12">
        <v>0</v>
      </c>
      <c r="F280" s="12">
        <v>279</v>
      </c>
      <c r="I280" s="12">
        <v>279</v>
      </c>
      <c r="K280" s="12">
        <v>0</v>
      </c>
      <c r="L280" s="12">
        <v>279</v>
      </c>
      <c r="O280" s="12">
        <v>279</v>
      </c>
      <c r="Q280" s="12">
        <v>0</v>
      </c>
      <c r="R280" s="12">
        <v>279</v>
      </c>
      <c r="U280" s="12">
        <v>279</v>
      </c>
      <c r="W280" s="12">
        <v>0</v>
      </c>
      <c r="X280" s="12">
        <v>279</v>
      </c>
      <c r="AA280" s="12">
        <v>279</v>
      </c>
      <c r="AC280" s="12">
        <v>0</v>
      </c>
      <c r="AD280" s="12">
        <v>279</v>
      </c>
      <c r="AG280" s="12">
        <v>279</v>
      </c>
      <c r="AI280" s="12">
        <v>0</v>
      </c>
      <c r="AJ280" s="12">
        <v>279</v>
      </c>
    </row>
    <row r="281" spans="3:36" x14ac:dyDescent="0.3">
      <c r="C281" s="12">
        <v>280</v>
      </c>
      <c r="E281" s="12">
        <v>0</v>
      </c>
      <c r="F281" s="12">
        <v>280</v>
      </c>
      <c r="I281" s="12">
        <v>280</v>
      </c>
      <c r="K281" s="12">
        <v>0</v>
      </c>
      <c r="L281" s="12">
        <v>280</v>
      </c>
      <c r="O281" s="12">
        <v>280</v>
      </c>
      <c r="Q281" s="12">
        <v>0</v>
      </c>
      <c r="R281" s="12">
        <v>280</v>
      </c>
      <c r="U281" s="12">
        <v>280</v>
      </c>
      <c r="W281" s="12">
        <v>0</v>
      </c>
      <c r="X281" s="12">
        <v>280</v>
      </c>
      <c r="AA281" s="12">
        <v>280</v>
      </c>
      <c r="AC281" s="12">
        <v>0</v>
      </c>
      <c r="AD281" s="12">
        <v>280</v>
      </c>
      <c r="AG281" s="12">
        <v>280</v>
      </c>
      <c r="AI281" s="12">
        <v>0</v>
      </c>
      <c r="AJ281" s="12">
        <v>280</v>
      </c>
    </row>
    <row r="282" spans="3:36" x14ac:dyDescent="0.3">
      <c r="C282" s="12">
        <v>281</v>
      </c>
      <c r="E282" s="12">
        <v>0</v>
      </c>
      <c r="F282" s="12">
        <v>281</v>
      </c>
      <c r="I282" s="12">
        <v>281</v>
      </c>
      <c r="K282" s="12">
        <v>0</v>
      </c>
      <c r="L282" s="12">
        <v>281</v>
      </c>
      <c r="O282" s="12">
        <v>281</v>
      </c>
      <c r="Q282" s="12">
        <v>0</v>
      </c>
      <c r="R282" s="12">
        <v>281</v>
      </c>
      <c r="U282" s="12">
        <v>281</v>
      </c>
      <c r="W282" s="12">
        <v>0</v>
      </c>
      <c r="X282" s="12">
        <v>281</v>
      </c>
      <c r="AA282" s="12">
        <v>281</v>
      </c>
      <c r="AC282" s="12">
        <v>0</v>
      </c>
      <c r="AD282" s="12">
        <v>281</v>
      </c>
      <c r="AG282" s="12">
        <v>281</v>
      </c>
      <c r="AI282" s="12">
        <v>0</v>
      </c>
      <c r="AJ282" s="12">
        <v>281</v>
      </c>
    </row>
    <row r="283" spans="3:36" x14ac:dyDescent="0.3">
      <c r="C283" s="12">
        <v>282</v>
      </c>
      <c r="E283" s="12">
        <v>0</v>
      </c>
      <c r="F283" s="12">
        <v>282</v>
      </c>
      <c r="I283" s="12">
        <v>282</v>
      </c>
      <c r="K283" s="12">
        <v>0</v>
      </c>
      <c r="L283" s="12">
        <v>282</v>
      </c>
      <c r="O283" s="12">
        <v>282</v>
      </c>
      <c r="Q283" s="12">
        <v>0</v>
      </c>
      <c r="R283" s="12">
        <v>282</v>
      </c>
      <c r="U283" s="12">
        <v>282</v>
      </c>
      <c r="W283" s="12">
        <v>0</v>
      </c>
      <c r="X283" s="12">
        <v>282</v>
      </c>
      <c r="AA283" s="12">
        <v>282</v>
      </c>
      <c r="AC283" s="12">
        <v>0</v>
      </c>
      <c r="AD283" s="12">
        <v>282</v>
      </c>
      <c r="AG283" s="12">
        <v>282</v>
      </c>
      <c r="AI283" s="12">
        <v>0</v>
      </c>
      <c r="AJ283" s="12">
        <v>282</v>
      </c>
    </row>
    <row r="284" spans="3:36" x14ac:dyDescent="0.3">
      <c r="C284" s="12">
        <v>283</v>
      </c>
      <c r="E284" s="12">
        <v>0</v>
      </c>
      <c r="F284" s="12">
        <v>283</v>
      </c>
      <c r="I284" s="12">
        <v>283</v>
      </c>
      <c r="K284" s="12">
        <v>0</v>
      </c>
      <c r="L284" s="12">
        <v>283</v>
      </c>
      <c r="O284" s="12">
        <v>283</v>
      </c>
      <c r="Q284" s="12">
        <v>0</v>
      </c>
      <c r="R284" s="12">
        <v>283</v>
      </c>
      <c r="U284" s="12">
        <v>283</v>
      </c>
      <c r="W284" s="12">
        <v>0</v>
      </c>
      <c r="X284" s="12">
        <v>283</v>
      </c>
      <c r="AA284" s="12">
        <v>283</v>
      </c>
      <c r="AC284" s="12">
        <v>0</v>
      </c>
      <c r="AD284" s="12">
        <v>283</v>
      </c>
      <c r="AG284" s="12">
        <v>283</v>
      </c>
      <c r="AI284" s="12">
        <v>0</v>
      </c>
      <c r="AJ284" s="12">
        <v>283</v>
      </c>
    </row>
    <row r="285" spans="3:36" x14ac:dyDescent="0.3">
      <c r="C285" s="12">
        <v>284</v>
      </c>
      <c r="E285" s="12">
        <v>0</v>
      </c>
      <c r="F285" s="12">
        <v>284</v>
      </c>
      <c r="I285" s="12">
        <v>284</v>
      </c>
      <c r="K285" s="12">
        <v>0</v>
      </c>
      <c r="L285" s="12">
        <v>284</v>
      </c>
      <c r="O285" s="12">
        <v>284</v>
      </c>
      <c r="Q285" s="12">
        <v>0</v>
      </c>
      <c r="R285" s="12">
        <v>284</v>
      </c>
      <c r="U285" s="12">
        <v>284</v>
      </c>
      <c r="W285" s="12">
        <v>0</v>
      </c>
      <c r="X285" s="12">
        <v>284</v>
      </c>
      <c r="AA285" s="12">
        <v>284</v>
      </c>
      <c r="AC285" s="12">
        <v>0</v>
      </c>
      <c r="AD285" s="12">
        <v>284</v>
      </c>
      <c r="AG285" s="12">
        <v>284</v>
      </c>
      <c r="AI285" s="12">
        <v>0</v>
      </c>
      <c r="AJ285" s="12">
        <v>284</v>
      </c>
    </row>
    <row r="286" spans="3:36" x14ac:dyDescent="0.3">
      <c r="C286" s="12">
        <v>285</v>
      </c>
      <c r="E286" s="12">
        <v>0</v>
      </c>
      <c r="F286" s="12">
        <v>285</v>
      </c>
      <c r="I286" s="12">
        <v>285</v>
      </c>
      <c r="K286" s="12">
        <v>0</v>
      </c>
      <c r="L286" s="12">
        <v>285</v>
      </c>
      <c r="O286" s="12">
        <v>285</v>
      </c>
      <c r="Q286" s="12">
        <v>0</v>
      </c>
      <c r="R286" s="12">
        <v>285</v>
      </c>
      <c r="U286" s="12">
        <v>285</v>
      </c>
      <c r="W286" s="12">
        <v>0</v>
      </c>
      <c r="X286" s="12">
        <v>285</v>
      </c>
      <c r="AA286" s="12">
        <v>285</v>
      </c>
      <c r="AC286" s="12">
        <v>0</v>
      </c>
      <c r="AD286" s="12">
        <v>285</v>
      </c>
      <c r="AG286" s="12">
        <v>285</v>
      </c>
      <c r="AI286" s="12">
        <v>0</v>
      </c>
      <c r="AJ286" s="12">
        <v>285</v>
      </c>
    </row>
    <row r="287" spans="3:36" x14ac:dyDescent="0.3">
      <c r="C287" s="12">
        <v>286</v>
      </c>
      <c r="E287" s="12">
        <v>0</v>
      </c>
      <c r="F287" s="12">
        <v>286</v>
      </c>
      <c r="I287" s="12">
        <v>286</v>
      </c>
      <c r="K287" s="12">
        <v>0</v>
      </c>
      <c r="L287" s="12">
        <v>286</v>
      </c>
      <c r="O287" s="12">
        <v>286</v>
      </c>
      <c r="Q287" s="12">
        <v>0</v>
      </c>
      <c r="R287" s="12">
        <v>286</v>
      </c>
      <c r="U287" s="12">
        <v>286</v>
      </c>
      <c r="W287" s="12">
        <v>0</v>
      </c>
      <c r="X287" s="12">
        <v>286</v>
      </c>
      <c r="AA287" s="12">
        <v>286</v>
      </c>
      <c r="AC287" s="12">
        <v>0</v>
      </c>
      <c r="AD287" s="12">
        <v>286</v>
      </c>
      <c r="AG287" s="12">
        <v>286</v>
      </c>
      <c r="AI287" s="12">
        <v>0</v>
      </c>
      <c r="AJ287" s="12">
        <v>286</v>
      </c>
    </row>
    <row r="288" spans="3:36" x14ac:dyDescent="0.3">
      <c r="C288" s="12">
        <v>287</v>
      </c>
      <c r="E288" s="12">
        <v>0</v>
      </c>
      <c r="F288" s="12">
        <v>287</v>
      </c>
      <c r="I288" s="12">
        <v>287</v>
      </c>
      <c r="K288" s="12">
        <v>0</v>
      </c>
      <c r="L288" s="12">
        <v>287</v>
      </c>
      <c r="O288" s="12">
        <v>287</v>
      </c>
      <c r="Q288" s="12">
        <v>0</v>
      </c>
      <c r="R288" s="12">
        <v>287</v>
      </c>
      <c r="U288" s="12">
        <v>287</v>
      </c>
      <c r="W288" s="12">
        <v>0</v>
      </c>
      <c r="X288" s="12">
        <v>287</v>
      </c>
      <c r="AA288" s="12">
        <v>287</v>
      </c>
      <c r="AC288" s="12">
        <v>0</v>
      </c>
      <c r="AD288" s="12">
        <v>287</v>
      </c>
      <c r="AG288" s="12">
        <v>287</v>
      </c>
      <c r="AI288" s="12">
        <v>0</v>
      </c>
      <c r="AJ288" s="12">
        <v>287</v>
      </c>
    </row>
    <row r="289" spans="3:36" x14ac:dyDescent="0.3">
      <c r="C289" s="12">
        <v>288</v>
      </c>
      <c r="E289" s="12">
        <v>0</v>
      </c>
      <c r="F289" s="12">
        <v>288</v>
      </c>
      <c r="I289" s="12">
        <v>288</v>
      </c>
      <c r="K289" s="12">
        <v>0</v>
      </c>
      <c r="L289" s="12">
        <v>288</v>
      </c>
      <c r="O289" s="12">
        <v>288</v>
      </c>
      <c r="Q289" s="12">
        <v>0</v>
      </c>
      <c r="R289" s="12">
        <v>288</v>
      </c>
      <c r="U289" s="12">
        <v>288</v>
      </c>
      <c r="W289" s="12">
        <v>0</v>
      </c>
      <c r="X289" s="12">
        <v>288</v>
      </c>
      <c r="AA289" s="12">
        <v>288</v>
      </c>
      <c r="AC289" s="12">
        <v>0</v>
      </c>
      <c r="AD289" s="12">
        <v>288</v>
      </c>
      <c r="AG289" s="12">
        <v>288</v>
      </c>
      <c r="AI289" s="12">
        <v>0</v>
      </c>
      <c r="AJ289" s="12">
        <v>288</v>
      </c>
    </row>
    <row r="290" spans="3:36" x14ac:dyDescent="0.3">
      <c r="C290" s="12">
        <v>289</v>
      </c>
      <c r="E290" s="12">
        <v>0</v>
      </c>
      <c r="F290" s="12">
        <v>289</v>
      </c>
      <c r="I290" s="12">
        <v>289</v>
      </c>
      <c r="K290" s="12">
        <v>0</v>
      </c>
      <c r="L290" s="12">
        <v>289</v>
      </c>
      <c r="O290" s="12">
        <v>289</v>
      </c>
      <c r="Q290" s="12">
        <v>0</v>
      </c>
      <c r="R290" s="12">
        <v>289</v>
      </c>
      <c r="U290" s="12">
        <v>289</v>
      </c>
      <c r="W290" s="12">
        <v>0</v>
      </c>
      <c r="X290" s="12">
        <v>289</v>
      </c>
      <c r="AA290" s="12">
        <v>289</v>
      </c>
      <c r="AC290" s="12">
        <v>0</v>
      </c>
      <c r="AD290" s="12">
        <v>289</v>
      </c>
      <c r="AG290" s="12">
        <v>289</v>
      </c>
      <c r="AI290" s="12">
        <v>0</v>
      </c>
      <c r="AJ290" s="12">
        <v>289</v>
      </c>
    </row>
    <row r="291" spans="3:36" x14ac:dyDescent="0.3">
      <c r="C291" s="12">
        <v>290</v>
      </c>
      <c r="E291" s="12">
        <v>0</v>
      </c>
      <c r="F291" s="12">
        <v>290</v>
      </c>
      <c r="I291" s="12">
        <v>290</v>
      </c>
      <c r="K291" s="12">
        <v>0</v>
      </c>
      <c r="L291" s="12">
        <v>290</v>
      </c>
      <c r="O291" s="12">
        <v>290</v>
      </c>
      <c r="Q291" s="12">
        <v>0</v>
      </c>
      <c r="R291" s="12">
        <v>290</v>
      </c>
      <c r="U291" s="12">
        <v>290</v>
      </c>
      <c r="W291" s="12">
        <v>0</v>
      </c>
      <c r="X291" s="12">
        <v>290</v>
      </c>
      <c r="AA291" s="12">
        <v>290</v>
      </c>
      <c r="AC291" s="12">
        <v>0</v>
      </c>
      <c r="AD291" s="12">
        <v>290</v>
      </c>
      <c r="AG291" s="12">
        <v>290</v>
      </c>
      <c r="AI291" s="12">
        <v>0</v>
      </c>
      <c r="AJ291" s="12">
        <v>290</v>
      </c>
    </row>
    <row r="292" spans="3:36" x14ac:dyDescent="0.3">
      <c r="C292" s="12">
        <v>291</v>
      </c>
      <c r="E292" s="12">
        <v>0</v>
      </c>
      <c r="F292" s="12">
        <v>291</v>
      </c>
      <c r="I292" s="12">
        <v>291</v>
      </c>
      <c r="K292" s="12">
        <v>0</v>
      </c>
      <c r="L292" s="12">
        <v>291</v>
      </c>
      <c r="O292" s="12">
        <v>291</v>
      </c>
      <c r="Q292" s="12">
        <v>0</v>
      </c>
      <c r="R292" s="12">
        <v>291</v>
      </c>
      <c r="U292" s="12">
        <v>291</v>
      </c>
      <c r="W292" s="12">
        <v>0</v>
      </c>
      <c r="X292" s="12">
        <v>291</v>
      </c>
      <c r="AA292" s="12">
        <v>291</v>
      </c>
      <c r="AC292" s="12">
        <v>0</v>
      </c>
      <c r="AD292" s="12">
        <v>291</v>
      </c>
      <c r="AG292" s="12">
        <v>291</v>
      </c>
      <c r="AI292" s="12">
        <v>0</v>
      </c>
      <c r="AJ292" s="12">
        <v>291</v>
      </c>
    </row>
    <row r="293" spans="3:36" x14ac:dyDescent="0.3">
      <c r="C293" s="12">
        <v>292</v>
      </c>
      <c r="E293" s="12">
        <v>0</v>
      </c>
      <c r="F293" s="12">
        <v>292</v>
      </c>
      <c r="I293" s="12">
        <v>292</v>
      </c>
      <c r="K293" s="12">
        <v>0</v>
      </c>
      <c r="L293" s="12">
        <v>292</v>
      </c>
      <c r="O293" s="12">
        <v>292</v>
      </c>
      <c r="Q293" s="12">
        <v>0</v>
      </c>
      <c r="R293" s="12">
        <v>292</v>
      </c>
      <c r="U293" s="12">
        <v>292</v>
      </c>
      <c r="W293" s="12">
        <v>0</v>
      </c>
      <c r="X293" s="12">
        <v>292</v>
      </c>
      <c r="AA293" s="12">
        <v>292</v>
      </c>
      <c r="AC293" s="12">
        <v>0</v>
      </c>
      <c r="AD293" s="12">
        <v>292</v>
      </c>
      <c r="AG293" s="12">
        <v>292</v>
      </c>
      <c r="AI293" s="12">
        <v>0</v>
      </c>
      <c r="AJ293" s="12">
        <v>292</v>
      </c>
    </row>
    <row r="294" spans="3:36" x14ac:dyDescent="0.3">
      <c r="C294" s="12">
        <v>293</v>
      </c>
      <c r="E294" s="12">
        <v>0</v>
      </c>
      <c r="F294" s="12">
        <v>293</v>
      </c>
      <c r="I294" s="12">
        <v>293</v>
      </c>
      <c r="K294" s="12">
        <v>0</v>
      </c>
      <c r="L294" s="12">
        <v>293</v>
      </c>
      <c r="O294" s="12">
        <v>293</v>
      </c>
      <c r="Q294" s="12">
        <v>0</v>
      </c>
      <c r="R294" s="12">
        <v>293</v>
      </c>
      <c r="U294" s="12">
        <v>293</v>
      </c>
      <c r="W294" s="12">
        <v>0</v>
      </c>
      <c r="X294" s="12">
        <v>293</v>
      </c>
      <c r="AA294" s="12">
        <v>293</v>
      </c>
      <c r="AC294" s="12">
        <v>0</v>
      </c>
      <c r="AD294" s="12">
        <v>293</v>
      </c>
      <c r="AG294" s="12">
        <v>293</v>
      </c>
      <c r="AI294" s="12">
        <v>0</v>
      </c>
      <c r="AJ294" s="12">
        <v>293</v>
      </c>
    </row>
    <row r="295" spans="3:36" x14ac:dyDescent="0.3">
      <c r="C295" s="12">
        <v>294</v>
      </c>
      <c r="E295" s="12">
        <v>0</v>
      </c>
      <c r="F295" s="12">
        <v>294</v>
      </c>
      <c r="I295" s="12">
        <v>294</v>
      </c>
      <c r="K295" s="12">
        <v>0</v>
      </c>
      <c r="L295" s="12">
        <v>294</v>
      </c>
      <c r="O295" s="12">
        <v>294</v>
      </c>
      <c r="Q295" s="12">
        <v>0</v>
      </c>
      <c r="R295" s="12">
        <v>294</v>
      </c>
      <c r="U295" s="12">
        <v>294</v>
      </c>
      <c r="W295" s="12">
        <v>0</v>
      </c>
      <c r="X295" s="12">
        <v>294</v>
      </c>
      <c r="AA295" s="12">
        <v>294</v>
      </c>
      <c r="AC295" s="12">
        <v>0</v>
      </c>
      <c r="AD295" s="12">
        <v>294</v>
      </c>
      <c r="AG295" s="12">
        <v>294</v>
      </c>
      <c r="AI295" s="12">
        <v>0</v>
      </c>
      <c r="AJ295" s="12">
        <v>294</v>
      </c>
    </row>
    <row r="296" spans="3:36" x14ac:dyDescent="0.3">
      <c r="C296" s="12">
        <v>295</v>
      </c>
      <c r="E296" s="12">
        <v>0</v>
      </c>
      <c r="F296" s="12">
        <v>295</v>
      </c>
      <c r="I296" s="12">
        <v>295</v>
      </c>
      <c r="K296" s="12">
        <v>0</v>
      </c>
      <c r="L296" s="12">
        <v>295</v>
      </c>
      <c r="O296" s="12">
        <v>295</v>
      </c>
      <c r="Q296" s="12">
        <v>0</v>
      </c>
      <c r="R296" s="12">
        <v>295</v>
      </c>
      <c r="U296" s="12">
        <v>295</v>
      </c>
      <c r="W296" s="12">
        <v>0</v>
      </c>
      <c r="X296" s="12">
        <v>295</v>
      </c>
      <c r="AA296" s="12">
        <v>295</v>
      </c>
      <c r="AC296" s="12">
        <v>0</v>
      </c>
      <c r="AD296" s="12">
        <v>295</v>
      </c>
      <c r="AG296" s="12">
        <v>295</v>
      </c>
      <c r="AI296" s="12">
        <v>0</v>
      </c>
      <c r="AJ296" s="12">
        <v>295</v>
      </c>
    </row>
    <row r="297" spans="3:36" x14ac:dyDescent="0.3">
      <c r="C297" s="12">
        <v>296</v>
      </c>
      <c r="E297" s="12">
        <v>0</v>
      </c>
      <c r="F297" s="12">
        <v>296</v>
      </c>
      <c r="I297" s="12">
        <v>296</v>
      </c>
      <c r="K297" s="12">
        <v>0</v>
      </c>
      <c r="L297" s="12">
        <v>296</v>
      </c>
      <c r="O297" s="12">
        <v>296</v>
      </c>
      <c r="Q297" s="12">
        <v>0</v>
      </c>
      <c r="R297" s="12">
        <v>296</v>
      </c>
      <c r="U297" s="12">
        <v>296</v>
      </c>
      <c r="W297" s="12">
        <v>0</v>
      </c>
      <c r="X297" s="12">
        <v>296</v>
      </c>
      <c r="AA297" s="12">
        <v>296</v>
      </c>
      <c r="AC297" s="12">
        <v>0</v>
      </c>
      <c r="AD297" s="12">
        <v>296</v>
      </c>
      <c r="AG297" s="12">
        <v>296</v>
      </c>
      <c r="AI297" s="12">
        <v>0</v>
      </c>
      <c r="AJ297" s="12">
        <v>296</v>
      </c>
    </row>
    <row r="298" spans="3:36" x14ac:dyDescent="0.3">
      <c r="C298" s="12">
        <v>297</v>
      </c>
      <c r="E298" s="12">
        <v>0</v>
      </c>
      <c r="F298" s="12">
        <v>297</v>
      </c>
      <c r="I298" s="12">
        <v>297</v>
      </c>
      <c r="K298" s="12">
        <v>0</v>
      </c>
      <c r="L298" s="12">
        <v>297</v>
      </c>
      <c r="O298" s="12">
        <v>297</v>
      </c>
      <c r="Q298" s="12">
        <v>0</v>
      </c>
      <c r="R298" s="12">
        <v>297</v>
      </c>
      <c r="U298" s="12">
        <v>297</v>
      </c>
      <c r="W298" s="12">
        <v>0</v>
      </c>
      <c r="X298" s="12">
        <v>297</v>
      </c>
      <c r="AA298" s="12">
        <v>297</v>
      </c>
      <c r="AC298" s="12">
        <v>0</v>
      </c>
      <c r="AD298" s="12">
        <v>297</v>
      </c>
      <c r="AG298" s="12">
        <v>297</v>
      </c>
      <c r="AI298" s="12">
        <v>0</v>
      </c>
      <c r="AJ298" s="12">
        <v>297</v>
      </c>
    </row>
    <row r="299" spans="3:36" x14ac:dyDescent="0.3">
      <c r="C299" s="12">
        <v>298</v>
      </c>
      <c r="E299" s="12">
        <v>0</v>
      </c>
      <c r="F299" s="12">
        <v>298</v>
      </c>
      <c r="I299" s="12">
        <v>298</v>
      </c>
      <c r="K299" s="12">
        <v>0</v>
      </c>
      <c r="L299" s="12">
        <v>298</v>
      </c>
      <c r="O299" s="12">
        <v>298</v>
      </c>
      <c r="Q299" s="12">
        <v>0</v>
      </c>
      <c r="R299" s="12">
        <v>298</v>
      </c>
      <c r="U299" s="12">
        <v>298</v>
      </c>
      <c r="W299" s="12">
        <v>0</v>
      </c>
      <c r="X299" s="12">
        <v>298</v>
      </c>
      <c r="AA299" s="12">
        <v>298</v>
      </c>
      <c r="AC299" s="12">
        <v>0</v>
      </c>
      <c r="AD299" s="12">
        <v>298</v>
      </c>
      <c r="AG299" s="12">
        <v>298</v>
      </c>
      <c r="AI299" s="12">
        <v>0</v>
      </c>
      <c r="AJ299" s="12">
        <v>298</v>
      </c>
    </row>
    <row r="300" spans="3:36" x14ac:dyDescent="0.3">
      <c r="C300" s="12">
        <v>299</v>
      </c>
      <c r="E300" s="12">
        <v>0</v>
      </c>
      <c r="F300" s="12">
        <v>299</v>
      </c>
      <c r="I300" s="12">
        <v>299</v>
      </c>
      <c r="K300" s="12">
        <v>0</v>
      </c>
      <c r="L300" s="12">
        <v>299</v>
      </c>
      <c r="O300" s="12">
        <v>299</v>
      </c>
      <c r="Q300" s="12">
        <v>0</v>
      </c>
      <c r="R300" s="12">
        <v>299</v>
      </c>
      <c r="U300" s="12">
        <v>299</v>
      </c>
      <c r="W300" s="12">
        <v>0</v>
      </c>
      <c r="X300" s="12">
        <v>299</v>
      </c>
      <c r="AA300" s="12">
        <v>299</v>
      </c>
      <c r="AC300" s="12">
        <v>0</v>
      </c>
      <c r="AD300" s="12">
        <v>299</v>
      </c>
      <c r="AG300" s="12">
        <v>299</v>
      </c>
      <c r="AI300" s="12">
        <v>0</v>
      </c>
      <c r="AJ300" s="12">
        <v>299</v>
      </c>
    </row>
    <row r="301" spans="3:36" x14ac:dyDescent="0.3">
      <c r="C301" s="12">
        <v>300</v>
      </c>
      <c r="E301" s="12">
        <v>0</v>
      </c>
      <c r="F301" s="12">
        <v>300</v>
      </c>
      <c r="I301" s="12">
        <v>300</v>
      </c>
      <c r="K301" s="12">
        <v>0</v>
      </c>
      <c r="L301" s="12">
        <v>300</v>
      </c>
      <c r="O301" s="12">
        <v>300</v>
      </c>
      <c r="Q301" s="12">
        <v>0</v>
      </c>
      <c r="R301" s="12">
        <v>300</v>
      </c>
      <c r="U301" s="12">
        <v>300</v>
      </c>
      <c r="W301" s="12">
        <v>0</v>
      </c>
      <c r="X301" s="12">
        <v>300</v>
      </c>
      <c r="AA301" s="12">
        <v>300</v>
      </c>
      <c r="AC301" s="12">
        <v>0</v>
      </c>
      <c r="AD301" s="12">
        <v>300</v>
      </c>
      <c r="AG301" s="12">
        <v>300</v>
      </c>
      <c r="AI301" s="12">
        <v>0</v>
      </c>
      <c r="AJ301" s="12">
        <v>300</v>
      </c>
    </row>
    <row r="302" spans="3:36" x14ac:dyDescent="0.3">
      <c r="C302" s="12">
        <v>301</v>
      </c>
      <c r="E302" s="12">
        <v>0</v>
      </c>
      <c r="F302" s="12">
        <v>301</v>
      </c>
      <c r="I302" s="12">
        <v>301</v>
      </c>
      <c r="K302" s="12">
        <v>0</v>
      </c>
      <c r="L302" s="12">
        <v>301</v>
      </c>
      <c r="O302" s="12">
        <v>301</v>
      </c>
      <c r="Q302" s="12">
        <v>0</v>
      </c>
      <c r="R302" s="12">
        <v>301</v>
      </c>
      <c r="U302" s="12">
        <v>301</v>
      </c>
      <c r="W302" s="12">
        <v>0</v>
      </c>
      <c r="X302" s="12">
        <v>301</v>
      </c>
      <c r="AA302" s="12">
        <v>301</v>
      </c>
      <c r="AC302" s="12">
        <v>0</v>
      </c>
      <c r="AD302" s="12">
        <v>301</v>
      </c>
      <c r="AG302" s="12">
        <v>301</v>
      </c>
      <c r="AI302" s="12">
        <v>0</v>
      </c>
      <c r="AJ302" s="12">
        <v>301</v>
      </c>
    </row>
    <row r="303" spans="3:36" x14ac:dyDescent="0.3">
      <c r="C303" s="12">
        <v>302</v>
      </c>
      <c r="E303" s="12">
        <v>0</v>
      </c>
      <c r="F303" s="12">
        <v>302</v>
      </c>
      <c r="I303" s="12">
        <v>302</v>
      </c>
      <c r="K303" s="12">
        <v>0</v>
      </c>
      <c r="L303" s="12">
        <v>302</v>
      </c>
      <c r="O303" s="12">
        <v>302</v>
      </c>
      <c r="Q303" s="12">
        <v>0</v>
      </c>
      <c r="R303" s="12">
        <v>302</v>
      </c>
      <c r="U303" s="12">
        <v>302</v>
      </c>
      <c r="W303" s="12">
        <v>0</v>
      </c>
      <c r="X303" s="12">
        <v>302</v>
      </c>
      <c r="AA303" s="12">
        <v>302</v>
      </c>
      <c r="AC303" s="12">
        <v>0</v>
      </c>
      <c r="AD303" s="12">
        <v>302</v>
      </c>
      <c r="AG303" s="12">
        <v>302</v>
      </c>
      <c r="AI303" s="12">
        <v>0</v>
      </c>
      <c r="AJ303" s="12">
        <v>302</v>
      </c>
    </row>
    <row r="304" spans="3:36" x14ac:dyDescent="0.3">
      <c r="C304" s="12">
        <v>303</v>
      </c>
      <c r="E304" s="12">
        <v>0</v>
      </c>
      <c r="F304" s="12">
        <v>303</v>
      </c>
      <c r="I304" s="12">
        <v>303</v>
      </c>
      <c r="K304" s="12">
        <v>0</v>
      </c>
      <c r="L304" s="12">
        <v>303</v>
      </c>
      <c r="O304" s="12">
        <v>303</v>
      </c>
      <c r="Q304" s="12">
        <v>0</v>
      </c>
      <c r="R304" s="12">
        <v>303</v>
      </c>
      <c r="U304" s="12">
        <v>303</v>
      </c>
      <c r="W304" s="12">
        <v>0</v>
      </c>
      <c r="X304" s="12">
        <v>303</v>
      </c>
      <c r="AA304" s="12">
        <v>303</v>
      </c>
      <c r="AC304" s="12">
        <v>0</v>
      </c>
      <c r="AD304" s="12">
        <v>303</v>
      </c>
      <c r="AG304" s="12">
        <v>303</v>
      </c>
      <c r="AI304" s="12">
        <v>0</v>
      </c>
      <c r="AJ304" s="12">
        <v>303</v>
      </c>
    </row>
    <row r="305" spans="3:36" x14ac:dyDescent="0.3">
      <c r="C305" s="12">
        <v>304</v>
      </c>
      <c r="E305" s="12">
        <v>0</v>
      </c>
      <c r="F305" s="12">
        <v>304</v>
      </c>
      <c r="I305" s="12">
        <v>304</v>
      </c>
      <c r="K305" s="12">
        <v>0</v>
      </c>
      <c r="L305" s="12">
        <v>304</v>
      </c>
      <c r="O305" s="12">
        <v>304</v>
      </c>
      <c r="Q305" s="12">
        <v>0</v>
      </c>
      <c r="R305" s="12">
        <v>304</v>
      </c>
      <c r="U305" s="12">
        <v>304</v>
      </c>
      <c r="W305" s="12">
        <v>0</v>
      </c>
      <c r="X305" s="12">
        <v>304</v>
      </c>
      <c r="AA305" s="12">
        <v>304</v>
      </c>
      <c r="AC305" s="12">
        <v>0</v>
      </c>
      <c r="AD305" s="12">
        <v>304</v>
      </c>
      <c r="AG305" s="12">
        <v>304</v>
      </c>
      <c r="AI305" s="12">
        <v>0</v>
      </c>
      <c r="AJ305" s="12">
        <v>304</v>
      </c>
    </row>
    <row r="306" spans="3:36" x14ac:dyDescent="0.3">
      <c r="C306" s="12">
        <v>305</v>
      </c>
      <c r="E306" s="12">
        <v>0</v>
      </c>
      <c r="F306" s="12">
        <v>305</v>
      </c>
      <c r="I306" s="12">
        <v>305</v>
      </c>
      <c r="K306" s="12">
        <v>0</v>
      </c>
      <c r="L306" s="12">
        <v>305</v>
      </c>
      <c r="O306" s="12">
        <v>305</v>
      </c>
      <c r="Q306" s="12">
        <v>0</v>
      </c>
      <c r="R306" s="12">
        <v>305</v>
      </c>
      <c r="U306" s="12">
        <v>305</v>
      </c>
      <c r="W306" s="12">
        <v>0</v>
      </c>
      <c r="X306" s="12">
        <v>305</v>
      </c>
      <c r="AA306" s="12">
        <v>305</v>
      </c>
      <c r="AC306" s="12">
        <v>0</v>
      </c>
      <c r="AD306" s="12">
        <v>305</v>
      </c>
      <c r="AG306" s="12">
        <v>305</v>
      </c>
      <c r="AI306" s="12">
        <v>0</v>
      </c>
      <c r="AJ306" s="12">
        <v>305</v>
      </c>
    </row>
    <row r="307" spans="3:36" x14ac:dyDescent="0.3">
      <c r="C307" s="12">
        <v>306</v>
      </c>
      <c r="E307" s="12">
        <v>0</v>
      </c>
      <c r="F307" s="12">
        <v>306</v>
      </c>
      <c r="I307" s="12">
        <v>306</v>
      </c>
      <c r="K307" s="12">
        <v>0</v>
      </c>
      <c r="L307" s="12">
        <v>306</v>
      </c>
      <c r="O307" s="12">
        <v>306</v>
      </c>
      <c r="Q307" s="12">
        <v>0</v>
      </c>
      <c r="R307" s="12">
        <v>306</v>
      </c>
      <c r="U307" s="12">
        <v>306</v>
      </c>
      <c r="W307" s="12">
        <v>0</v>
      </c>
      <c r="X307" s="12">
        <v>306</v>
      </c>
      <c r="AA307" s="12">
        <v>306</v>
      </c>
      <c r="AC307" s="12">
        <v>0</v>
      </c>
      <c r="AD307" s="12">
        <v>306</v>
      </c>
      <c r="AG307" s="12">
        <v>306</v>
      </c>
      <c r="AI307" s="12">
        <v>0</v>
      </c>
      <c r="AJ307" s="12">
        <v>306</v>
      </c>
    </row>
    <row r="308" spans="3:36" x14ac:dyDescent="0.3">
      <c r="C308" s="12">
        <v>307</v>
      </c>
      <c r="E308" s="12">
        <v>0</v>
      </c>
      <c r="F308" s="12">
        <v>307</v>
      </c>
      <c r="I308" s="12">
        <v>307</v>
      </c>
      <c r="K308" s="12">
        <v>0</v>
      </c>
      <c r="L308" s="12">
        <v>307</v>
      </c>
      <c r="O308" s="12">
        <v>307</v>
      </c>
      <c r="Q308" s="12">
        <v>0</v>
      </c>
      <c r="R308" s="12">
        <v>307</v>
      </c>
      <c r="U308" s="12">
        <v>307</v>
      </c>
      <c r="W308" s="12">
        <v>0</v>
      </c>
      <c r="X308" s="12">
        <v>307</v>
      </c>
      <c r="AA308" s="12">
        <v>307</v>
      </c>
      <c r="AC308" s="12">
        <v>0</v>
      </c>
      <c r="AD308" s="12">
        <v>307</v>
      </c>
      <c r="AG308" s="12">
        <v>307</v>
      </c>
      <c r="AI308" s="12">
        <v>0</v>
      </c>
      <c r="AJ308" s="12">
        <v>307</v>
      </c>
    </row>
    <row r="309" spans="3:36" x14ac:dyDescent="0.3">
      <c r="C309" s="12">
        <v>308</v>
      </c>
      <c r="E309" s="12">
        <v>0</v>
      </c>
      <c r="F309" s="12">
        <v>308</v>
      </c>
      <c r="I309" s="12">
        <v>308</v>
      </c>
      <c r="K309" s="12">
        <v>0</v>
      </c>
      <c r="L309" s="12">
        <v>308</v>
      </c>
      <c r="O309" s="12">
        <v>308</v>
      </c>
      <c r="Q309" s="12">
        <v>0</v>
      </c>
      <c r="R309" s="12">
        <v>308</v>
      </c>
      <c r="U309" s="12">
        <v>308</v>
      </c>
      <c r="W309" s="12">
        <v>0</v>
      </c>
      <c r="X309" s="12">
        <v>308</v>
      </c>
      <c r="AA309" s="12">
        <v>308</v>
      </c>
      <c r="AC309" s="12">
        <v>0</v>
      </c>
      <c r="AD309" s="12">
        <v>308</v>
      </c>
      <c r="AG309" s="12">
        <v>308</v>
      </c>
      <c r="AI309" s="12">
        <v>0</v>
      </c>
      <c r="AJ309" s="12">
        <v>308</v>
      </c>
    </row>
    <row r="310" spans="3:36" x14ac:dyDescent="0.3">
      <c r="C310" s="12">
        <v>309</v>
      </c>
      <c r="E310" s="12">
        <v>0</v>
      </c>
      <c r="F310" s="12">
        <v>309</v>
      </c>
      <c r="I310" s="12">
        <v>309</v>
      </c>
      <c r="K310" s="12">
        <v>0</v>
      </c>
      <c r="L310" s="12">
        <v>309</v>
      </c>
      <c r="O310" s="12">
        <v>309</v>
      </c>
      <c r="Q310" s="12">
        <v>0</v>
      </c>
      <c r="R310" s="12">
        <v>309</v>
      </c>
      <c r="U310" s="12">
        <v>309</v>
      </c>
      <c r="W310" s="12">
        <v>0</v>
      </c>
      <c r="X310" s="12">
        <v>309</v>
      </c>
      <c r="AA310" s="12">
        <v>309</v>
      </c>
      <c r="AC310" s="12">
        <v>0</v>
      </c>
      <c r="AD310" s="12">
        <v>309</v>
      </c>
      <c r="AG310" s="12">
        <v>309</v>
      </c>
      <c r="AI310" s="12">
        <v>0</v>
      </c>
      <c r="AJ310" s="12">
        <v>309</v>
      </c>
    </row>
    <row r="311" spans="3:36" x14ac:dyDescent="0.3">
      <c r="C311" s="12">
        <v>310</v>
      </c>
      <c r="E311" s="12">
        <v>0</v>
      </c>
      <c r="F311" s="12">
        <v>310</v>
      </c>
      <c r="I311" s="12">
        <v>310</v>
      </c>
      <c r="K311" s="12">
        <v>0</v>
      </c>
      <c r="L311" s="12">
        <v>310</v>
      </c>
      <c r="O311" s="12">
        <v>310</v>
      </c>
      <c r="Q311" s="12">
        <v>0</v>
      </c>
      <c r="R311" s="12">
        <v>310</v>
      </c>
      <c r="U311" s="12">
        <v>310</v>
      </c>
      <c r="W311" s="12">
        <v>0</v>
      </c>
      <c r="X311" s="12">
        <v>310</v>
      </c>
      <c r="AA311" s="12">
        <v>310</v>
      </c>
      <c r="AC311" s="12">
        <v>0</v>
      </c>
      <c r="AD311" s="12">
        <v>310</v>
      </c>
      <c r="AG311" s="12">
        <v>310</v>
      </c>
      <c r="AI311" s="12">
        <v>0</v>
      </c>
      <c r="AJ311" s="12">
        <v>310</v>
      </c>
    </row>
    <row r="312" spans="3:36" x14ac:dyDescent="0.3">
      <c r="C312" s="12">
        <v>311</v>
      </c>
      <c r="E312" s="12">
        <v>0</v>
      </c>
      <c r="F312" s="12">
        <v>311</v>
      </c>
      <c r="I312" s="12">
        <v>311</v>
      </c>
      <c r="K312" s="12">
        <v>0</v>
      </c>
      <c r="L312" s="12">
        <v>311</v>
      </c>
      <c r="O312" s="12">
        <v>311</v>
      </c>
      <c r="Q312" s="12">
        <v>0</v>
      </c>
      <c r="R312" s="12">
        <v>311</v>
      </c>
      <c r="U312" s="12">
        <v>311</v>
      </c>
      <c r="W312" s="12">
        <v>0</v>
      </c>
      <c r="X312" s="12">
        <v>311</v>
      </c>
      <c r="AA312" s="12">
        <v>311</v>
      </c>
      <c r="AC312" s="12">
        <v>0</v>
      </c>
      <c r="AD312" s="12">
        <v>311</v>
      </c>
      <c r="AG312" s="12">
        <v>311</v>
      </c>
      <c r="AI312" s="12">
        <v>0</v>
      </c>
      <c r="AJ312" s="12">
        <v>311</v>
      </c>
    </row>
    <row r="313" spans="3:36" x14ac:dyDescent="0.3">
      <c r="C313" s="12">
        <v>312</v>
      </c>
      <c r="E313" s="12">
        <v>0</v>
      </c>
      <c r="F313" s="12">
        <v>312</v>
      </c>
      <c r="I313" s="12">
        <v>312</v>
      </c>
      <c r="K313" s="12">
        <v>0</v>
      </c>
      <c r="L313" s="12">
        <v>312</v>
      </c>
      <c r="O313" s="12">
        <v>312</v>
      </c>
      <c r="Q313" s="12">
        <v>0</v>
      </c>
      <c r="R313" s="12">
        <v>312</v>
      </c>
      <c r="U313" s="12">
        <v>312</v>
      </c>
      <c r="W313" s="12">
        <v>0</v>
      </c>
      <c r="X313" s="12">
        <v>312</v>
      </c>
      <c r="AA313" s="12">
        <v>312</v>
      </c>
      <c r="AC313" s="12">
        <v>0</v>
      </c>
      <c r="AD313" s="12">
        <v>312</v>
      </c>
      <c r="AG313" s="12">
        <v>312</v>
      </c>
      <c r="AI313" s="12">
        <v>0</v>
      </c>
      <c r="AJ313" s="12">
        <v>312</v>
      </c>
    </row>
    <row r="314" spans="3:36" x14ac:dyDescent="0.3">
      <c r="C314" s="12">
        <v>313</v>
      </c>
      <c r="E314" s="12">
        <v>0</v>
      </c>
      <c r="F314" s="12">
        <v>313</v>
      </c>
      <c r="I314" s="12">
        <v>313</v>
      </c>
      <c r="K314" s="12">
        <v>0</v>
      </c>
      <c r="L314" s="12">
        <v>313</v>
      </c>
      <c r="O314" s="12">
        <v>313</v>
      </c>
      <c r="Q314" s="12">
        <v>0</v>
      </c>
      <c r="R314" s="12">
        <v>313</v>
      </c>
      <c r="U314" s="12">
        <v>313</v>
      </c>
      <c r="W314" s="12">
        <v>0</v>
      </c>
      <c r="X314" s="12">
        <v>313</v>
      </c>
      <c r="AA314" s="12">
        <v>313</v>
      </c>
      <c r="AC314" s="12">
        <v>0</v>
      </c>
      <c r="AD314" s="12">
        <v>313</v>
      </c>
      <c r="AG314" s="12">
        <v>313</v>
      </c>
      <c r="AI314" s="12">
        <v>0</v>
      </c>
      <c r="AJ314" s="12">
        <v>313</v>
      </c>
    </row>
    <row r="315" spans="3:36" x14ac:dyDescent="0.3">
      <c r="C315" s="12">
        <v>314</v>
      </c>
      <c r="E315" s="12">
        <v>0</v>
      </c>
      <c r="F315" s="12">
        <v>314</v>
      </c>
      <c r="I315" s="12">
        <v>314</v>
      </c>
      <c r="K315" s="12">
        <v>0</v>
      </c>
      <c r="L315" s="12">
        <v>314</v>
      </c>
      <c r="O315" s="12">
        <v>314</v>
      </c>
      <c r="Q315" s="12">
        <v>0</v>
      </c>
      <c r="R315" s="12">
        <v>314</v>
      </c>
      <c r="U315" s="12">
        <v>314</v>
      </c>
      <c r="W315" s="12">
        <v>0</v>
      </c>
      <c r="X315" s="12">
        <v>314</v>
      </c>
      <c r="AA315" s="12">
        <v>314</v>
      </c>
      <c r="AC315" s="12">
        <v>0</v>
      </c>
      <c r="AD315" s="12">
        <v>314</v>
      </c>
      <c r="AG315" s="12">
        <v>314</v>
      </c>
      <c r="AI315" s="12">
        <v>0</v>
      </c>
      <c r="AJ315" s="12">
        <v>314</v>
      </c>
    </row>
    <row r="316" spans="3:36" x14ac:dyDescent="0.3">
      <c r="C316" s="12">
        <v>315</v>
      </c>
      <c r="E316" s="12">
        <v>0</v>
      </c>
      <c r="F316" s="12">
        <v>315</v>
      </c>
      <c r="I316" s="12">
        <v>315</v>
      </c>
      <c r="K316" s="12">
        <v>0</v>
      </c>
      <c r="L316" s="12">
        <v>315</v>
      </c>
      <c r="O316" s="12">
        <v>315</v>
      </c>
      <c r="Q316" s="12">
        <v>0</v>
      </c>
      <c r="R316" s="12">
        <v>315</v>
      </c>
      <c r="U316" s="12">
        <v>315</v>
      </c>
      <c r="W316" s="12">
        <v>0</v>
      </c>
      <c r="X316" s="12">
        <v>315</v>
      </c>
      <c r="AA316" s="12">
        <v>315</v>
      </c>
      <c r="AC316" s="12">
        <v>0</v>
      </c>
      <c r="AD316" s="12">
        <v>315</v>
      </c>
      <c r="AG316" s="12">
        <v>315</v>
      </c>
      <c r="AI316" s="12">
        <v>0</v>
      </c>
      <c r="AJ316" s="12">
        <v>315</v>
      </c>
    </row>
    <row r="317" spans="3:36" x14ac:dyDescent="0.3">
      <c r="C317" s="12">
        <v>316</v>
      </c>
      <c r="E317" s="12">
        <v>0</v>
      </c>
      <c r="F317" s="12">
        <v>316</v>
      </c>
      <c r="I317" s="12">
        <v>316</v>
      </c>
      <c r="K317" s="12">
        <v>0</v>
      </c>
      <c r="L317" s="12">
        <v>316</v>
      </c>
      <c r="O317" s="12">
        <v>316</v>
      </c>
      <c r="Q317" s="12">
        <v>0</v>
      </c>
      <c r="R317" s="12">
        <v>316</v>
      </c>
      <c r="U317" s="12">
        <v>316</v>
      </c>
      <c r="W317" s="12">
        <v>0</v>
      </c>
      <c r="X317" s="12">
        <v>316</v>
      </c>
      <c r="AA317" s="12">
        <v>316</v>
      </c>
      <c r="AC317" s="12">
        <v>0</v>
      </c>
      <c r="AD317" s="12">
        <v>316</v>
      </c>
      <c r="AG317" s="12">
        <v>316</v>
      </c>
      <c r="AI317" s="12">
        <v>0</v>
      </c>
      <c r="AJ317" s="12">
        <v>316</v>
      </c>
    </row>
    <row r="318" spans="3:36" x14ac:dyDescent="0.3">
      <c r="C318" s="12">
        <v>317</v>
      </c>
      <c r="E318" s="12">
        <v>0</v>
      </c>
      <c r="F318" s="12">
        <v>317</v>
      </c>
      <c r="I318" s="12">
        <v>317</v>
      </c>
      <c r="K318" s="12">
        <v>0</v>
      </c>
      <c r="L318" s="12">
        <v>317</v>
      </c>
      <c r="O318" s="12">
        <v>317</v>
      </c>
      <c r="Q318" s="12">
        <v>0</v>
      </c>
      <c r="R318" s="12">
        <v>317</v>
      </c>
      <c r="U318" s="12">
        <v>317</v>
      </c>
      <c r="W318" s="12">
        <v>0</v>
      </c>
      <c r="X318" s="12">
        <v>317</v>
      </c>
      <c r="AA318" s="12">
        <v>317</v>
      </c>
      <c r="AC318" s="12">
        <v>0</v>
      </c>
      <c r="AD318" s="12">
        <v>317</v>
      </c>
      <c r="AG318" s="12">
        <v>317</v>
      </c>
      <c r="AI318" s="12">
        <v>0</v>
      </c>
      <c r="AJ318" s="12">
        <v>317</v>
      </c>
    </row>
    <row r="319" spans="3:36" x14ac:dyDescent="0.3">
      <c r="C319" s="12">
        <v>318</v>
      </c>
      <c r="E319" s="12">
        <v>0</v>
      </c>
      <c r="F319" s="12">
        <v>318</v>
      </c>
      <c r="I319" s="12">
        <v>318</v>
      </c>
      <c r="K319" s="12">
        <v>0</v>
      </c>
      <c r="L319" s="12">
        <v>318</v>
      </c>
      <c r="O319" s="12">
        <v>318</v>
      </c>
      <c r="Q319" s="12">
        <v>0</v>
      </c>
      <c r="R319" s="12">
        <v>318</v>
      </c>
      <c r="U319" s="12">
        <v>318</v>
      </c>
      <c r="W319" s="12">
        <v>0</v>
      </c>
      <c r="X319" s="12">
        <v>318</v>
      </c>
      <c r="AA319" s="12">
        <v>318</v>
      </c>
      <c r="AC319" s="12">
        <v>0</v>
      </c>
      <c r="AD319" s="12">
        <v>318</v>
      </c>
      <c r="AG319" s="12">
        <v>318</v>
      </c>
      <c r="AI319" s="12">
        <v>0</v>
      </c>
      <c r="AJ319" s="12">
        <v>318</v>
      </c>
    </row>
    <row r="320" spans="3:36" x14ac:dyDescent="0.3">
      <c r="C320" s="12">
        <v>319</v>
      </c>
      <c r="E320" s="12">
        <v>0</v>
      </c>
      <c r="F320" s="12">
        <v>319</v>
      </c>
      <c r="I320" s="12">
        <v>319</v>
      </c>
      <c r="K320" s="12">
        <v>0</v>
      </c>
      <c r="L320" s="12">
        <v>319</v>
      </c>
      <c r="O320" s="12">
        <v>319</v>
      </c>
      <c r="Q320" s="12">
        <v>0</v>
      </c>
      <c r="R320" s="12">
        <v>319</v>
      </c>
      <c r="U320" s="12">
        <v>319</v>
      </c>
      <c r="W320" s="12">
        <v>0</v>
      </c>
      <c r="X320" s="12">
        <v>319</v>
      </c>
      <c r="AA320" s="12">
        <v>319</v>
      </c>
      <c r="AC320" s="12">
        <v>0</v>
      </c>
      <c r="AD320" s="12">
        <v>319</v>
      </c>
      <c r="AG320" s="12">
        <v>319</v>
      </c>
      <c r="AI320" s="12">
        <v>0</v>
      </c>
      <c r="AJ320" s="12">
        <v>319</v>
      </c>
    </row>
    <row r="321" spans="3:36" x14ac:dyDescent="0.3">
      <c r="C321" s="12">
        <v>320</v>
      </c>
      <c r="E321" s="12">
        <v>0</v>
      </c>
      <c r="F321" s="12">
        <v>320</v>
      </c>
      <c r="I321" s="12">
        <v>320</v>
      </c>
      <c r="K321" s="12">
        <v>0</v>
      </c>
      <c r="L321" s="12">
        <v>320</v>
      </c>
      <c r="O321" s="12">
        <v>320</v>
      </c>
      <c r="Q321" s="12">
        <v>0</v>
      </c>
      <c r="R321" s="12">
        <v>320</v>
      </c>
      <c r="U321" s="12">
        <v>320</v>
      </c>
      <c r="W321" s="12">
        <v>0</v>
      </c>
      <c r="X321" s="12">
        <v>320</v>
      </c>
      <c r="AA321" s="12">
        <v>320</v>
      </c>
      <c r="AC321" s="12">
        <v>0</v>
      </c>
      <c r="AD321" s="12">
        <v>320</v>
      </c>
      <c r="AG321" s="12">
        <v>320</v>
      </c>
      <c r="AI321" s="12">
        <v>0</v>
      </c>
      <c r="AJ321" s="12">
        <v>320</v>
      </c>
    </row>
    <row r="322" spans="3:36" x14ac:dyDescent="0.3">
      <c r="C322" s="12">
        <v>321</v>
      </c>
      <c r="E322" s="12">
        <v>0</v>
      </c>
      <c r="F322" s="12">
        <v>321</v>
      </c>
      <c r="I322" s="12">
        <v>321</v>
      </c>
      <c r="K322" s="12">
        <v>0</v>
      </c>
      <c r="L322" s="12">
        <v>321</v>
      </c>
      <c r="O322" s="12">
        <v>321</v>
      </c>
      <c r="Q322" s="12">
        <v>0</v>
      </c>
      <c r="R322" s="12">
        <v>321</v>
      </c>
      <c r="U322" s="12">
        <v>321</v>
      </c>
      <c r="W322" s="12">
        <v>0</v>
      </c>
      <c r="X322" s="12">
        <v>321</v>
      </c>
      <c r="AA322" s="12">
        <v>321</v>
      </c>
      <c r="AC322" s="12">
        <v>0</v>
      </c>
      <c r="AD322" s="12">
        <v>321</v>
      </c>
      <c r="AG322" s="12">
        <v>321</v>
      </c>
      <c r="AI322" s="12">
        <v>0</v>
      </c>
      <c r="AJ322" s="12">
        <v>321</v>
      </c>
    </row>
    <row r="323" spans="3:36" x14ac:dyDescent="0.3">
      <c r="C323" s="12">
        <v>322</v>
      </c>
      <c r="E323" s="12">
        <v>0</v>
      </c>
      <c r="F323" s="12">
        <v>322</v>
      </c>
      <c r="I323" s="12">
        <v>322</v>
      </c>
      <c r="K323" s="12">
        <v>0</v>
      </c>
      <c r="L323" s="12">
        <v>322</v>
      </c>
      <c r="O323" s="12">
        <v>322</v>
      </c>
      <c r="Q323" s="12">
        <v>0</v>
      </c>
      <c r="R323" s="12">
        <v>322</v>
      </c>
      <c r="U323" s="12">
        <v>322</v>
      </c>
      <c r="W323" s="12">
        <v>0</v>
      </c>
      <c r="X323" s="12">
        <v>322</v>
      </c>
      <c r="AA323" s="12">
        <v>322</v>
      </c>
      <c r="AC323" s="12">
        <v>0</v>
      </c>
      <c r="AD323" s="12">
        <v>322</v>
      </c>
      <c r="AG323" s="12">
        <v>322</v>
      </c>
      <c r="AI323" s="12">
        <v>0</v>
      </c>
      <c r="AJ323" s="12">
        <v>322</v>
      </c>
    </row>
    <row r="324" spans="3:36" x14ac:dyDescent="0.3">
      <c r="C324" s="12">
        <v>323</v>
      </c>
      <c r="E324" s="12">
        <v>0</v>
      </c>
      <c r="F324" s="12">
        <v>323</v>
      </c>
      <c r="I324" s="12">
        <v>323</v>
      </c>
      <c r="K324" s="12">
        <v>0</v>
      </c>
      <c r="L324" s="12">
        <v>323</v>
      </c>
      <c r="O324" s="12">
        <v>323</v>
      </c>
      <c r="Q324" s="12">
        <v>0</v>
      </c>
      <c r="R324" s="12">
        <v>323</v>
      </c>
      <c r="U324" s="12">
        <v>323</v>
      </c>
      <c r="W324" s="12">
        <v>0</v>
      </c>
      <c r="X324" s="12">
        <v>323</v>
      </c>
      <c r="AA324" s="12">
        <v>323</v>
      </c>
      <c r="AC324" s="12">
        <v>0</v>
      </c>
      <c r="AD324" s="12">
        <v>323</v>
      </c>
      <c r="AG324" s="12">
        <v>323</v>
      </c>
      <c r="AI324" s="12">
        <v>0</v>
      </c>
      <c r="AJ324" s="12">
        <v>323</v>
      </c>
    </row>
    <row r="325" spans="3:36" x14ac:dyDescent="0.3">
      <c r="C325" s="12">
        <v>324</v>
      </c>
      <c r="E325" s="12">
        <v>0</v>
      </c>
      <c r="F325" s="12">
        <v>324</v>
      </c>
      <c r="I325" s="12">
        <v>324</v>
      </c>
      <c r="K325" s="12">
        <v>0</v>
      </c>
      <c r="L325" s="12">
        <v>324</v>
      </c>
      <c r="O325" s="12">
        <v>324</v>
      </c>
      <c r="Q325" s="12">
        <v>0</v>
      </c>
      <c r="R325" s="12">
        <v>324</v>
      </c>
      <c r="U325" s="12">
        <v>324</v>
      </c>
      <c r="W325" s="12">
        <v>0</v>
      </c>
      <c r="X325" s="12">
        <v>324</v>
      </c>
      <c r="AA325" s="12">
        <v>324</v>
      </c>
      <c r="AC325" s="12">
        <v>0</v>
      </c>
      <c r="AD325" s="12">
        <v>324</v>
      </c>
      <c r="AG325" s="12">
        <v>324</v>
      </c>
      <c r="AI325" s="12">
        <v>0</v>
      </c>
      <c r="AJ325" s="12">
        <v>324</v>
      </c>
    </row>
    <row r="326" spans="3:36" x14ac:dyDescent="0.3">
      <c r="C326" s="12">
        <v>325</v>
      </c>
      <c r="E326" s="12">
        <v>0</v>
      </c>
      <c r="F326" s="12">
        <v>325</v>
      </c>
      <c r="I326" s="12">
        <v>325</v>
      </c>
      <c r="K326" s="12">
        <v>0</v>
      </c>
      <c r="L326" s="12">
        <v>325</v>
      </c>
      <c r="O326" s="12">
        <v>325</v>
      </c>
      <c r="Q326" s="12">
        <v>0</v>
      </c>
      <c r="R326" s="12">
        <v>325</v>
      </c>
      <c r="U326" s="12">
        <v>325</v>
      </c>
      <c r="W326" s="12">
        <v>0</v>
      </c>
      <c r="X326" s="12">
        <v>325</v>
      </c>
      <c r="AA326" s="12">
        <v>325</v>
      </c>
      <c r="AC326" s="12">
        <v>0</v>
      </c>
      <c r="AD326" s="12">
        <v>325</v>
      </c>
      <c r="AG326" s="12">
        <v>325</v>
      </c>
      <c r="AI326" s="12">
        <v>0</v>
      </c>
      <c r="AJ326" s="12">
        <v>325</v>
      </c>
    </row>
    <row r="327" spans="3:36" x14ac:dyDescent="0.3">
      <c r="C327" s="12">
        <v>326</v>
      </c>
      <c r="E327" s="12">
        <v>0</v>
      </c>
      <c r="F327" s="12">
        <v>326</v>
      </c>
      <c r="I327" s="12">
        <v>326</v>
      </c>
      <c r="K327" s="12">
        <v>0</v>
      </c>
      <c r="L327" s="12">
        <v>326</v>
      </c>
      <c r="O327" s="12">
        <v>326</v>
      </c>
      <c r="Q327" s="12">
        <v>0</v>
      </c>
      <c r="R327" s="12">
        <v>326</v>
      </c>
      <c r="U327" s="12">
        <v>326</v>
      </c>
      <c r="W327" s="12">
        <v>0</v>
      </c>
      <c r="X327" s="12">
        <v>326</v>
      </c>
      <c r="AA327" s="12">
        <v>326</v>
      </c>
      <c r="AC327" s="12">
        <v>0</v>
      </c>
      <c r="AD327" s="12">
        <v>326</v>
      </c>
      <c r="AG327" s="12">
        <v>326</v>
      </c>
      <c r="AI327" s="12">
        <v>0</v>
      </c>
      <c r="AJ327" s="12">
        <v>326</v>
      </c>
    </row>
    <row r="328" spans="3:36" x14ac:dyDescent="0.3">
      <c r="C328" s="12">
        <v>327</v>
      </c>
      <c r="E328" s="12">
        <v>0</v>
      </c>
      <c r="F328" s="12">
        <v>327</v>
      </c>
      <c r="I328" s="12">
        <v>327</v>
      </c>
      <c r="K328" s="12">
        <v>0</v>
      </c>
      <c r="L328" s="12">
        <v>327</v>
      </c>
      <c r="O328" s="12">
        <v>327</v>
      </c>
      <c r="Q328" s="12">
        <v>0</v>
      </c>
      <c r="R328" s="12">
        <v>327</v>
      </c>
      <c r="U328" s="12">
        <v>327</v>
      </c>
      <c r="W328" s="12">
        <v>0</v>
      </c>
      <c r="X328" s="12">
        <v>327</v>
      </c>
      <c r="AA328" s="12">
        <v>327</v>
      </c>
      <c r="AC328" s="12">
        <v>0</v>
      </c>
      <c r="AD328" s="12">
        <v>327</v>
      </c>
      <c r="AG328" s="12">
        <v>327</v>
      </c>
      <c r="AI328" s="12">
        <v>0</v>
      </c>
      <c r="AJ328" s="12">
        <v>327</v>
      </c>
    </row>
    <row r="329" spans="3:36" x14ac:dyDescent="0.3">
      <c r="C329" s="12">
        <v>328</v>
      </c>
      <c r="E329" s="12">
        <v>0</v>
      </c>
      <c r="F329" s="12">
        <v>328</v>
      </c>
      <c r="I329" s="12">
        <v>328</v>
      </c>
      <c r="K329" s="12">
        <v>0</v>
      </c>
      <c r="L329" s="12">
        <v>328</v>
      </c>
      <c r="O329" s="12">
        <v>328</v>
      </c>
      <c r="Q329" s="12">
        <v>0</v>
      </c>
      <c r="R329" s="12">
        <v>328</v>
      </c>
      <c r="U329" s="12">
        <v>328</v>
      </c>
      <c r="W329" s="12">
        <v>0</v>
      </c>
      <c r="X329" s="12">
        <v>328</v>
      </c>
      <c r="AA329" s="12">
        <v>328</v>
      </c>
      <c r="AC329" s="12">
        <v>0</v>
      </c>
      <c r="AD329" s="12">
        <v>328</v>
      </c>
      <c r="AG329" s="12">
        <v>328</v>
      </c>
      <c r="AI329" s="12">
        <v>0</v>
      </c>
      <c r="AJ329" s="12">
        <v>328</v>
      </c>
    </row>
    <row r="330" spans="3:36" x14ac:dyDescent="0.3">
      <c r="C330" s="12">
        <v>329</v>
      </c>
      <c r="E330" s="12">
        <v>0</v>
      </c>
      <c r="F330" s="12">
        <v>329</v>
      </c>
      <c r="I330" s="12">
        <v>329</v>
      </c>
      <c r="K330" s="12">
        <v>0</v>
      </c>
      <c r="L330" s="12">
        <v>329</v>
      </c>
      <c r="O330" s="12">
        <v>329</v>
      </c>
      <c r="Q330" s="12">
        <v>0</v>
      </c>
      <c r="R330" s="12">
        <v>329</v>
      </c>
      <c r="U330" s="12">
        <v>329</v>
      </c>
      <c r="W330" s="12">
        <v>0</v>
      </c>
      <c r="X330" s="12">
        <v>329</v>
      </c>
      <c r="AA330" s="12">
        <v>329</v>
      </c>
      <c r="AC330" s="12">
        <v>0</v>
      </c>
      <c r="AD330" s="12">
        <v>329</v>
      </c>
      <c r="AG330" s="12">
        <v>329</v>
      </c>
      <c r="AI330" s="12">
        <v>0</v>
      </c>
      <c r="AJ330" s="12">
        <v>329</v>
      </c>
    </row>
    <row r="331" spans="3:36" x14ac:dyDescent="0.3">
      <c r="C331" s="12">
        <v>330</v>
      </c>
      <c r="E331" s="12">
        <v>0</v>
      </c>
      <c r="F331" s="12">
        <v>330</v>
      </c>
      <c r="I331" s="12">
        <v>330</v>
      </c>
      <c r="K331" s="12">
        <v>0</v>
      </c>
      <c r="L331" s="12">
        <v>330</v>
      </c>
      <c r="O331" s="12">
        <v>330</v>
      </c>
      <c r="Q331" s="12">
        <v>0</v>
      </c>
      <c r="R331" s="12">
        <v>330</v>
      </c>
      <c r="U331" s="12">
        <v>330</v>
      </c>
      <c r="W331" s="12">
        <v>0</v>
      </c>
      <c r="X331" s="12">
        <v>330</v>
      </c>
      <c r="AA331" s="12">
        <v>330</v>
      </c>
      <c r="AC331" s="12">
        <v>0</v>
      </c>
      <c r="AD331" s="12">
        <v>330</v>
      </c>
      <c r="AG331" s="12">
        <v>330</v>
      </c>
      <c r="AI331" s="12">
        <v>0</v>
      </c>
      <c r="AJ331" s="12">
        <v>330</v>
      </c>
    </row>
    <row r="332" spans="3:36" x14ac:dyDescent="0.3">
      <c r="C332" s="12">
        <v>331</v>
      </c>
      <c r="E332" s="12">
        <v>0</v>
      </c>
      <c r="F332" s="12">
        <v>331</v>
      </c>
      <c r="I332" s="12">
        <v>331</v>
      </c>
      <c r="K332" s="12">
        <v>0</v>
      </c>
      <c r="L332" s="12">
        <v>331</v>
      </c>
      <c r="O332" s="12">
        <v>331</v>
      </c>
      <c r="Q332" s="12">
        <v>0</v>
      </c>
      <c r="R332" s="12">
        <v>331</v>
      </c>
      <c r="U332" s="12">
        <v>331</v>
      </c>
      <c r="W332" s="12">
        <v>0</v>
      </c>
      <c r="X332" s="12">
        <v>331</v>
      </c>
      <c r="AA332" s="12">
        <v>331</v>
      </c>
      <c r="AC332" s="12">
        <v>0</v>
      </c>
      <c r="AD332" s="12">
        <v>331</v>
      </c>
      <c r="AG332" s="12">
        <v>331</v>
      </c>
      <c r="AI332" s="12">
        <v>0</v>
      </c>
      <c r="AJ332" s="12">
        <v>331</v>
      </c>
    </row>
    <row r="333" spans="3:36" x14ac:dyDescent="0.3">
      <c r="C333" s="12">
        <v>332</v>
      </c>
      <c r="E333" s="12">
        <v>0</v>
      </c>
      <c r="F333" s="12">
        <v>332</v>
      </c>
      <c r="I333" s="12">
        <v>332</v>
      </c>
      <c r="K333" s="12">
        <v>0</v>
      </c>
      <c r="L333" s="12">
        <v>332</v>
      </c>
      <c r="O333" s="12">
        <v>332</v>
      </c>
      <c r="Q333" s="12">
        <v>0</v>
      </c>
      <c r="R333" s="12">
        <v>332</v>
      </c>
      <c r="U333" s="12">
        <v>332</v>
      </c>
      <c r="W333" s="12">
        <v>0</v>
      </c>
      <c r="X333" s="12">
        <v>332</v>
      </c>
      <c r="AA333" s="12">
        <v>332</v>
      </c>
      <c r="AC333" s="12">
        <v>0</v>
      </c>
      <c r="AD333" s="12">
        <v>332</v>
      </c>
      <c r="AG333" s="12">
        <v>332</v>
      </c>
      <c r="AI333" s="12">
        <v>0</v>
      </c>
      <c r="AJ333" s="12">
        <v>332</v>
      </c>
    </row>
    <row r="334" spans="3:36" x14ac:dyDescent="0.3">
      <c r="C334" s="12">
        <v>333</v>
      </c>
      <c r="E334" s="12">
        <v>0</v>
      </c>
      <c r="F334" s="12">
        <v>333</v>
      </c>
      <c r="I334" s="12">
        <v>333</v>
      </c>
      <c r="K334" s="12">
        <v>0</v>
      </c>
      <c r="L334" s="12">
        <v>333</v>
      </c>
      <c r="O334" s="12">
        <v>333</v>
      </c>
      <c r="Q334" s="12">
        <v>0</v>
      </c>
      <c r="R334" s="12">
        <v>333</v>
      </c>
      <c r="U334" s="12">
        <v>333</v>
      </c>
      <c r="W334" s="12">
        <v>0</v>
      </c>
      <c r="X334" s="12">
        <v>333</v>
      </c>
      <c r="AA334" s="12">
        <v>333</v>
      </c>
      <c r="AC334" s="12">
        <v>0</v>
      </c>
      <c r="AD334" s="12">
        <v>333</v>
      </c>
      <c r="AG334" s="12">
        <v>333</v>
      </c>
      <c r="AI334" s="12">
        <v>0</v>
      </c>
      <c r="AJ334" s="12">
        <v>333</v>
      </c>
    </row>
    <row r="335" spans="3:36" x14ac:dyDescent="0.3">
      <c r="C335" s="12">
        <v>334</v>
      </c>
      <c r="E335" s="12">
        <v>0</v>
      </c>
      <c r="F335" s="12">
        <v>334</v>
      </c>
      <c r="I335" s="12">
        <v>334</v>
      </c>
      <c r="K335" s="12">
        <v>0</v>
      </c>
      <c r="L335" s="12">
        <v>334</v>
      </c>
      <c r="O335" s="12">
        <v>334</v>
      </c>
      <c r="Q335" s="12">
        <v>0</v>
      </c>
      <c r="R335" s="12">
        <v>334</v>
      </c>
      <c r="U335" s="12">
        <v>334</v>
      </c>
      <c r="W335" s="12">
        <v>0</v>
      </c>
      <c r="X335" s="12">
        <v>334</v>
      </c>
      <c r="AA335" s="12">
        <v>334</v>
      </c>
      <c r="AC335" s="12">
        <v>0</v>
      </c>
      <c r="AD335" s="12">
        <v>334</v>
      </c>
      <c r="AG335" s="12">
        <v>334</v>
      </c>
      <c r="AI335" s="12">
        <v>0</v>
      </c>
      <c r="AJ335" s="12">
        <v>334</v>
      </c>
    </row>
    <row r="336" spans="3:36" x14ac:dyDescent="0.3">
      <c r="C336" s="12">
        <v>335</v>
      </c>
      <c r="E336" s="12">
        <v>0</v>
      </c>
      <c r="F336" s="12">
        <v>335</v>
      </c>
      <c r="I336" s="12">
        <v>335</v>
      </c>
      <c r="K336" s="12">
        <v>0</v>
      </c>
      <c r="L336" s="12">
        <v>335</v>
      </c>
      <c r="O336" s="12">
        <v>335</v>
      </c>
      <c r="Q336" s="12">
        <v>0</v>
      </c>
      <c r="R336" s="12">
        <v>335</v>
      </c>
      <c r="U336" s="12">
        <v>335</v>
      </c>
      <c r="W336" s="12">
        <v>0</v>
      </c>
      <c r="X336" s="12">
        <v>335</v>
      </c>
      <c r="AA336" s="12">
        <v>335</v>
      </c>
      <c r="AC336" s="12">
        <v>0</v>
      </c>
      <c r="AD336" s="12">
        <v>335</v>
      </c>
      <c r="AG336" s="12">
        <v>335</v>
      </c>
      <c r="AI336" s="12">
        <v>0</v>
      </c>
      <c r="AJ336" s="12">
        <v>335</v>
      </c>
    </row>
    <row r="337" spans="3:36" x14ac:dyDescent="0.3">
      <c r="C337" s="12">
        <v>336</v>
      </c>
      <c r="E337" s="12">
        <v>0</v>
      </c>
      <c r="F337" s="12">
        <v>336</v>
      </c>
      <c r="I337" s="12">
        <v>336</v>
      </c>
      <c r="K337" s="12">
        <v>0</v>
      </c>
      <c r="L337" s="12">
        <v>336</v>
      </c>
      <c r="O337" s="12">
        <v>336</v>
      </c>
      <c r="Q337" s="12">
        <v>0</v>
      </c>
      <c r="R337" s="12">
        <v>336</v>
      </c>
      <c r="U337" s="12">
        <v>336</v>
      </c>
      <c r="W337" s="12">
        <v>0</v>
      </c>
      <c r="X337" s="12">
        <v>336</v>
      </c>
      <c r="AA337" s="12">
        <v>336</v>
      </c>
      <c r="AC337" s="12">
        <v>0</v>
      </c>
      <c r="AD337" s="12">
        <v>336</v>
      </c>
      <c r="AG337" s="12">
        <v>336</v>
      </c>
      <c r="AI337" s="12">
        <v>0</v>
      </c>
      <c r="AJ337" s="12">
        <v>336</v>
      </c>
    </row>
    <row r="338" spans="3:36" x14ac:dyDescent="0.3">
      <c r="C338" s="12">
        <v>337</v>
      </c>
      <c r="E338" s="12">
        <v>0</v>
      </c>
      <c r="F338" s="12">
        <v>337</v>
      </c>
      <c r="I338" s="12">
        <v>337</v>
      </c>
      <c r="K338" s="12">
        <v>0</v>
      </c>
      <c r="L338" s="12">
        <v>337</v>
      </c>
      <c r="O338" s="12">
        <v>337</v>
      </c>
      <c r="Q338" s="12">
        <v>0</v>
      </c>
      <c r="R338" s="12">
        <v>337</v>
      </c>
      <c r="U338" s="12">
        <v>337</v>
      </c>
      <c r="W338" s="12">
        <v>0</v>
      </c>
      <c r="X338" s="12">
        <v>337</v>
      </c>
      <c r="AA338" s="12">
        <v>337</v>
      </c>
      <c r="AC338" s="12">
        <v>0</v>
      </c>
      <c r="AD338" s="12">
        <v>337</v>
      </c>
      <c r="AG338" s="12">
        <v>337</v>
      </c>
      <c r="AI338" s="12">
        <v>0</v>
      </c>
      <c r="AJ338" s="12">
        <v>337</v>
      </c>
    </row>
    <row r="339" spans="3:36" x14ac:dyDescent="0.3">
      <c r="C339" s="12">
        <v>338</v>
      </c>
      <c r="E339" s="12">
        <v>0</v>
      </c>
      <c r="F339" s="12">
        <v>338</v>
      </c>
      <c r="I339" s="12">
        <v>338</v>
      </c>
      <c r="K339" s="12">
        <v>0</v>
      </c>
      <c r="L339" s="12">
        <v>338</v>
      </c>
      <c r="O339" s="12">
        <v>338</v>
      </c>
      <c r="Q339" s="12">
        <v>0</v>
      </c>
      <c r="R339" s="12">
        <v>338</v>
      </c>
      <c r="U339" s="12">
        <v>338</v>
      </c>
      <c r="W339" s="12">
        <v>0</v>
      </c>
      <c r="X339" s="12">
        <v>338</v>
      </c>
      <c r="AA339" s="12">
        <v>338</v>
      </c>
      <c r="AC339" s="12">
        <v>0</v>
      </c>
      <c r="AD339" s="12">
        <v>338</v>
      </c>
      <c r="AG339" s="12">
        <v>338</v>
      </c>
      <c r="AI339" s="12">
        <v>0</v>
      </c>
      <c r="AJ339" s="12">
        <v>338</v>
      </c>
    </row>
    <row r="340" spans="3:36" x14ac:dyDescent="0.3">
      <c r="C340" s="12">
        <v>339</v>
      </c>
      <c r="E340" s="12">
        <v>0</v>
      </c>
      <c r="F340" s="12">
        <v>339</v>
      </c>
      <c r="I340" s="12">
        <v>339</v>
      </c>
      <c r="K340" s="12">
        <v>0</v>
      </c>
      <c r="L340" s="12">
        <v>339</v>
      </c>
      <c r="O340" s="12">
        <v>339</v>
      </c>
      <c r="Q340" s="12">
        <v>0</v>
      </c>
      <c r="R340" s="12">
        <v>339</v>
      </c>
      <c r="U340" s="12">
        <v>339</v>
      </c>
      <c r="W340" s="12">
        <v>0</v>
      </c>
      <c r="X340" s="12">
        <v>339</v>
      </c>
      <c r="AA340" s="12">
        <v>339</v>
      </c>
      <c r="AC340" s="12">
        <v>0</v>
      </c>
      <c r="AD340" s="12">
        <v>339</v>
      </c>
      <c r="AG340" s="12">
        <v>339</v>
      </c>
      <c r="AI340" s="12">
        <v>0</v>
      </c>
      <c r="AJ340" s="12">
        <v>339</v>
      </c>
    </row>
    <row r="341" spans="3:36" x14ac:dyDescent="0.3">
      <c r="C341" s="12">
        <v>340</v>
      </c>
      <c r="E341" s="12">
        <v>0</v>
      </c>
      <c r="F341" s="12">
        <v>340</v>
      </c>
      <c r="I341" s="12">
        <v>340</v>
      </c>
      <c r="K341" s="12">
        <v>0</v>
      </c>
      <c r="L341" s="12">
        <v>340</v>
      </c>
      <c r="O341" s="12">
        <v>340</v>
      </c>
      <c r="Q341" s="12">
        <v>0</v>
      </c>
      <c r="R341" s="12">
        <v>340</v>
      </c>
      <c r="U341" s="12">
        <v>340</v>
      </c>
      <c r="W341" s="12">
        <v>0</v>
      </c>
      <c r="X341" s="12">
        <v>340</v>
      </c>
      <c r="AA341" s="12">
        <v>340</v>
      </c>
      <c r="AC341" s="12">
        <v>0</v>
      </c>
      <c r="AD341" s="12">
        <v>340</v>
      </c>
      <c r="AG341" s="12">
        <v>340</v>
      </c>
      <c r="AI341" s="12">
        <v>0</v>
      </c>
      <c r="AJ341" s="12">
        <v>340</v>
      </c>
    </row>
    <row r="342" spans="3:36" x14ac:dyDescent="0.3">
      <c r="C342" s="12">
        <v>341</v>
      </c>
      <c r="E342" s="12">
        <v>0</v>
      </c>
      <c r="F342" s="12">
        <v>341</v>
      </c>
      <c r="I342" s="12">
        <v>341</v>
      </c>
      <c r="K342" s="12">
        <v>0</v>
      </c>
      <c r="L342" s="12">
        <v>341</v>
      </c>
      <c r="O342" s="12">
        <v>341</v>
      </c>
      <c r="Q342" s="12">
        <v>0</v>
      </c>
      <c r="R342" s="12">
        <v>341</v>
      </c>
      <c r="U342" s="12">
        <v>341</v>
      </c>
      <c r="W342" s="12">
        <v>0</v>
      </c>
      <c r="X342" s="12">
        <v>341</v>
      </c>
      <c r="AA342" s="12">
        <v>341</v>
      </c>
      <c r="AC342" s="12">
        <v>0</v>
      </c>
      <c r="AD342" s="12">
        <v>341</v>
      </c>
      <c r="AG342" s="12">
        <v>341</v>
      </c>
      <c r="AI342" s="12">
        <v>0</v>
      </c>
      <c r="AJ342" s="12">
        <v>341</v>
      </c>
    </row>
    <row r="343" spans="3:36" x14ac:dyDescent="0.3">
      <c r="C343" s="12">
        <v>342</v>
      </c>
      <c r="E343" s="12">
        <v>0</v>
      </c>
      <c r="F343" s="12">
        <v>342</v>
      </c>
      <c r="I343" s="12">
        <v>342</v>
      </c>
      <c r="K343" s="12">
        <v>0</v>
      </c>
      <c r="L343" s="12">
        <v>342</v>
      </c>
      <c r="O343" s="12">
        <v>342</v>
      </c>
      <c r="Q343" s="12">
        <v>0</v>
      </c>
      <c r="R343" s="12">
        <v>342</v>
      </c>
      <c r="U343" s="12">
        <v>342</v>
      </c>
      <c r="W343" s="12">
        <v>0</v>
      </c>
      <c r="X343" s="12">
        <v>342</v>
      </c>
      <c r="AA343" s="12">
        <v>342</v>
      </c>
      <c r="AC343" s="12">
        <v>0</v>
      </c>
      <c r="AD343" s="12">
        <v>342</v>
      </c>
      <c r="AG343" s="12">
        <v>342</v>
      </c>
      <c r="AI343" s="12">
        <v>0</v>
      </c>
      <c r="AJ343" s="12">
        <v>342</v>
      </c>
    </row>
    <row r="344" spans="3:36" x14ac:dyDescent="0.3">
      <c r="C344" s="12">
        <v>343</v>
      </c>
      <c r="E344" s="12">
        <v>0</v>
      </c>
      <c r="F344" s="12">
        <v>343</v>
      </c>
      <c r="I344" s="12">
        <v>343</v>
      </c>
      <c r="K344" s="12">
        <v>0</v>
      </c>
      <c r="L344" s="12">
        <v>343</v>
      </c>
      <c r="O344" s="12">
        <v>343</v>
      </c>
      <c r="Q344" s="12">
        <v>0</v>
      </c>
      <c r="R344" s="12">
        <v>343</v>
      </c>
      <c r="U344" s="12">
        <v>343</v>
      </c>
      <c r="W344" s="12">
        <v>0</v>
      </c>
      <c r="X344" s="12">
        <v>343</v>
      </c>
      <c r="AA344" s="12">
        <v>343</v>
      </c>
      <c r="AC344" s="12">
        <v>0</v>
      </c>
      <c r="AD344" s="12">
        <v>343</v>
      </c>
      <c r="AG344" s="12">
        <v>343</v>
      </c>
      <c r="AI344" s="12">
        <v>0</v>
      </c>
      <c r="AJ344" s="12">
        <v>343</v>
      </c>
    </row>
    <row r="345" spans="3:36" x14ac:dyDescent="0.3">
      <c r="C345" s="12">
        <v>344</v>
      </c>
      <c r="E345" s="12">
        <v>0</v>
      </c>
      <c r="F345" s="12">
        <v>344</v>
      </c>
      <c r="I345" s="12">
        <v>344</v>
      </c>
      <c r="K345" s="12">
        <v>0</v>
      </c>
      <c r="L345" s="12">
        <v>344</v>
      </c>
      <c r="O345" s="12">
        <v>344</v>
      </c>
      <c r="Q345" s="12">
        <v>0</v>
      </c>
      <c r="R345" s="12">
        <v>344</v>
      </c>
      <c r="U345" s="12">
        <v>344</v>
      </c>
      <c r="W345" s="12">
        <v>0</v>
      </c>
      <c r="X345" s="12">
        <v>344</v>
      </c>
      <c r="AA345" s="12">
        <v>344</v>
      </c>
      <c r="AC345" s="12">
        <v>0</v>
      </c>
      <c r="AD345" s="12">
        <v>344</v>
      </c>
      <c r="AG345" s="12">
        <v>344</v>
      </c>
      <c r="AI345" s="12">
        <v>0</v>
      </c>
      <c r="AJ345" s="12">
        <v>344</v>
      </c>
    </row>
    <row r="346" spans="3:36" x14ac:dyDescent="0.3">
      <c r="C346" s="12">
        <v>345</v>
      </c>
      <c r="E346" s="12">
        <v>0</v>
      </c>
      <c r="F346" s="12">
        <v>345</v>
      </c>
      <c r="I346" s="12">
        <v>345</v>
      </c>
      <c r="K346" s="12">
        <v>0</v>
      </c>
      <c r="L346" s="12">
        <v>345</v>
      </c>
      <c r="O346" s="12">
        <v>345</v>
      </c>
      <c r="Q346" s="12">
        <v>0</v>
      </c>
      <c r="R346" s="12">
        <v>345</v>
      </c>
      <c r="U346" s="12">
        <v>345</v>
      </c>
      <c r="W346" s="12">
        <v>0</v>
      </c>
      <c r="X346" s="12">
        <v>345</v>
      </c>
      <c r="AA346" s="12">
        <v>345</v>
      </c>
      <c r="AC346" s="12">
        <v>0</v>
      </c>
      <c r="AD346" s="12">
        <v>345</v>
      </c>
      <c r="AG346" s="12">
        <v>345</v>
      </c>
      <c r="AI346" s="12">
        <v>0</v>
      </c>
      <c r="AJ346" s="12">
        <v>345</v>
      </c>
    </row>
    <row r="347" spans="3:36" x14ac:dyDescent="0.3">
      <c r="C347" s="12">
        <v>346</v>
      </c>
      <c r="E347" s="12">
        <v>0</v>
      </c>
      <c r="F347" s="12">
        <v>346</v>
      </c>
      <c r="I347" s="12">
        <v>346</v>
      </c>
      <c r="K347" s="12">
        <v>0</v>
      </c>
      <c r="L347" s="12">
        <v>346</v>
      </c>
      <c r="O347" s="12">
        <v>346</v>
      </c>
      <c r="Q347" s="12">
        <v>0</v>
      </c>
      <c r="R347" s="12">
        <v>346</v>
      </c>
      <c r="U347" s="12">
        <v>346</v>
      </c>
      <c r="W347" s="12">
        <v>0</v>
      </c>
      <c r="X347" s="12">
        <v>346</v>
      </c>
      <c r="AA347" s="12">
        <v>346</v>
      </c>
      <c r="AC347" s="12">
        <v>0</v>
      </c>
      <c r="AD347" s="12">
        <v>346</v>
      </c>
      <c r="AG347" s="12">
        <v>346</v>
      </c>
      <c r="AI347" s="12">
        <v>0</v>
      </c>
      <c r="AJ347" s="12">
        <v>346</v>
      </c>
    </row>
    <row r="348" spans="3:36" x14ac:dyDescent="0.3">
      <c r="C348" s="12">
        <v>347</v>
      </c>
      <c r="E348" s="12">
        <v>0</v>
      </c>
      <c r="F348" s="12">
        <v>347</v>
      </c>
      <c r="I348" s="12">
        <v>347</v>
      </c>
      <c r="K348" s="12">
        <v>0</v>
      </c>
      <c r="L348" s="12">
        <v>347</v>
      </c>
      <c r="O348" s="12">
        <v>347</v>
      </c>
      <c r="Q348" s="12">
        <v>0</v>
      </c>
      <c r="R348" s="12">
        <v>347</v>
      </c>
      <c r="U348" s="12">
        <v>347</v>
      </c>
      <c r="W348" s="12">
        <v>0</v>
      </c>
      <c r="X348" s="12">
        <v>347</v>
      </c>
      <c r="AA348" s="12">
        <v>347</v>
      </c>
      <c r="AC348" s="12">
        <v>0</v>
      </c>
      <c r="AD348" s="12">
        <v>347</v>
      </c>
      <c r="AG348" s="12">
        <v>347</v>
      </c>
      <c r="AI348" s="12">
        <v>0</v>
      </c>
      <c r="AJ348" s="12">
        <v>347</v>
      </c>
    </row>
    <row r="349" spans="3:36" x14ac:dyDescent="0.3">
      <c r="C349" s="12">
        <v>348</v>
      </c>
      <c r="E349" s="12">
        <v>0</v>
      </c>
      <c r="F349" s="12">
        <v>348</v>
      </c>
      <c r="I349" s="12">
        <v>348</v>
      </c>
      <c r="K349" s="12">
        <v>0</v>
      </c>
      <c r="L349" s="12">
        <v>348</v>
      </c>
      <c r="O349" s="12">
        <v>348</v>
      </c>
      <c r="Q349" s="12">
        <v>0</v>
      </c>
      <c r="R349" s="12">
        <v>348</v>
      </c>
      <c r="U349" s="12">
        <v>348</v>
      </c>
      <c r="W349" s="12">
        <v>0</v>
      </c>
      <c r="X349" s="12">
        <v>348</v>
      </c>
      <c r="AA349" s="12">
        <v>348</v>
      </c>
      <c r="AC349" s="12">
        <v>0</v>
      </c>
      <c r="AD349" s="12">
        <v>348</v>
      </c>
      <c r="AG349" s="12">
        <v>348</v>
      </c>
      <c r="AI349" s="12">
        <v>0</v>
      </c>
      <c r="AJ349" s="12">
        <v>348</v>
      </c>
    </row>
    <row r="350" spans="3:36" x14ac:dyDescent="0.3">
      <c r="C350" s="12">
        <v>349</v>
      </c>
      <c r="E350" s="12">
        <v>0</v>
      </c>
      <c r="F350" s="12">
        <v>349</v>
      </c>
      <c r="I350" s="12">
        <v>349</v>
      </c>
      <c r="K350" s="12">
        <v>0</v>
      </c>
      <c r="L350" s="12">
        <v>349</v>
      </c>
      <c r="O350" s="12">
        <v>349</v>
      </c>
      <c r="Q350" s="12">
        <v>0</v>
      </c>
      <c r="R350" s="12">
        <v>349</v>
      </c>
      <c r="U350" s="12">
        <v>349</v>
      </c>
      <c r="W350" s="12">
        <v>0</v>
      </c>
      <c r="X350" s="12">
        <v>349</v>
      </c>
      <c r="AA350" s="12">
        <v>349</v>
      </c>
      <c r="AC350" s="12">
        <v>0</v>
      </c>
      <c r="AD350" s="12">
        <v>349</v>
      </c>
      <c r="AG350" s="12">
        <v>349</v>
      </c>
      <c r="AI350" s="12">
        <v>0</v>
      </c>
      <c r="AJ350" s="12">
        <v>349</v>
      </c>
    </row>
    <row r="351" spans="3:36" x14ac:dyDescent="0.3">
      <c r="C351" s="12">
        <v>350</v>
      </c>
      <c r="E351" s="12">
        <v>0</v>
      </c>
      <c r="F351" s="12">
        <v>350</v>
      </c>
      <c r="I351" s="12">
        <v>350</v>
      </c>
      <c r="K351" s="12">
        <v>0</v>
      </c>
      <c r="L351" s="12">
        <v>350</v>
      </c>
      <c r="O351" s="12">
        <v>350</v>
      </c>
      <c r="Q351" s="12">
        <v>0</v>
      </c>
      <c r="R351" s="12">
        <v>350</v>
      </c>
      <c r="U351" s="12">
        <v>350</v>
      </c>
      <c r="W351" s="12">
        <v>0</v>
      </c>
      <c r="X351" s="12">
        <v>350</v>
      </c>
      <c r="AA351" s="12">
        <v>350</v>
      </c>
      <c r="AC351" s="12">
        <v>0</v>
      </c>
      <c r="AD351" s="12">
        <v>350</v>
      </c>
      <c r="AG351" s="12">
        <v>350</v>
      </c>
      <c r="AI351" s="12">
        <v>0</v>
      </c>
      <c r="AJ351" s="12">
        <v>350</v>
      </c>
    </row>
    <row r="352" spans="3:36" x14ac:dyDescent="0.3">
      <c r="C352" s="12">
        <v>351</v>
      </c>
      <c r="E352" s="12">
        <v>0</v>
      </c>
      <c r="F352" s="12">
        <v>351</v>
      </c>
      <c r="I352" s="12">
        <v>351</v>
      </c>
      <c r="K352" s="12">
        <v>0</v>
      </c>
      <c r="L352" s="12">
        <v>351</v>
      </c>
      <c r="O352" s="12">
        <v>351</v>
      </c>
      <c r="Q352" s="12">
        <v>0</v>
      </c>
      <c r="R352" s="12">
        <v>351</v>
      </c>
      <c r="U352" s="12">
        <v>351</v>
      </c>
      <c r="W352" s="12">
        <v>0</v>
      </c>
      <c r="X352" s="12">
        <v>351</v>
      </c>
      <c r="AA352" s="12">
        <v>351</v>
      </c>
      <c r="AC352" s="12">
        <v>0</v>
      </c>
      <c r="AD352" s="12">
        <v>351</v>
      </c>
      <c r="AG352" s="12">
        <v>351</v>
      </c>
      <c r="AI352" s="12">
        <v>0</v>
      </c>
      <c r="AJ352" s="12">
        <v>351</v>
      </c>
    </row>
    <row r="353" spans="3:36" x14ac:dyDescent="0.3">
      <c r="C353" s="12">
        <v>352</v>
      </c>
      <c r="E353" s="12">
        <v>0</v>
      </c>
      <c r="F353" s="12">
        <v>352</v>
      </c>
      <c r="I353" s="12">
        <v>352</v>
      </c>
      <c r="K353" s="12">
        <v>0</v>
      </c>
      <c r="L353" s="12">
        <v>352</v>
      </c>
      <c r="O353" s="12">
        <v>352</v>
      </c>
      <c r="Q353" s="12">
        <v>0</v>
      </c>
      <c r="R353" s="12">
        <v>352</v>
      </c>
      <c r="U353" s="12">
        <v>352</v>
      </c>
      <c r="W353" s="12">
        <v>0</v>
      </c>
      <c r="X353" s="12">
        <v>352</v>
      </c>
      <c r="AA353" s="12">
        <v>352</v>
      </c>
      <c r="AC353" s="12">
        <v>0</v>
      </c>
      <c r="AD353" s="12">
        <v>352</v>
      </c>
      <c r="AG353" s="12">
        <v>352</v>
      </c>
      <c r="AI353" s="12">
        <v>0</v>
      </c>
      <c r="AJ353" s="12">
        <v>352</v>
      </c>
    </row>
    <row r="354" spans="3:36" x14ac:dyDescent="0.3">
      <c r="C354" s="12">
        <v>353</v>
      </c>
      <c r="E354" s="12">
        <v>0</v>
      </c>
      <c r="F354" s="12">
        <v>353</v>
      </c>
      <c r="I354" s="12">
        <v>353</v>
      </c>
      <c r="K354" s="12">
        <v>0</v>
      </c>
      <c r="L354" s="12">
        <v>353</v>
      </c>
      <c r="O354" s="12">
        <v>353</v>
      </c>
      <c r="Q354" s="12">
        <v>0</v>
      </c>
      <c r="R354" s="12">
        <v>353</v>
      </c>
      <c r="U354" s="12">
        <v>353</v>
      </c>
      <c r="W354" s="12">
        <v>0</v>
      </c>
      <c r="X354" s="12">
        <v>353</v>
      </c>
      <c r="AA354" s="12">
        <v>353</v>
      </c>
      <c r="AC354" s="12">
        <v>0</v>
      </c>
      <c r="AD354" s="12">
        <v>353</v>
      </c>
      <c r="AG354" s="12">
        <v>353</v>
      </c>
      <c r="AI354" s="12">
        <v>0</v>
      </c>
      <c r="AJ354" s="12">
        <v>353</v>
      </c>
    </row>
    <row r="355" spans="3:36" x14ac:dyDescent="0.3">
      <c r="C355" s="12">
        <v>354</v>
      </c>
      <c r="E355" s="12">
        <v>0</v>
      </c>
      <c r="F355" s="12">
        <v>354</v>
      </c>
      <c r="I355" s="12">
        <v>354</v>
      </c>
      <c r="K355" s="12">
        <v>0</v>
      </c>
      <c r="L355" s="12">
        <v>354</v>
      </c>
      <c r="O355" s="12">
        <v>354</v>
      </c>
      <c r="Q355" s="12">
        <v>0</v>
      </c>
      <c r="R355" s="12">
        <v>354</v>
      </c>
      <c r="U355" s="12">
        <v>354</v>
      </c>
      <c r="W355" s="12">
        <v>0</v>
      </c>
      <c r="X355" s="12">
        <v>354</v>
      </c>
      <c r="AA355" s="12">
        <v>354</v>
      </c>
      <c r="AC355" s="12">
        <v>0</v>
      </c>
      <c r="AD355" s="12">
        <v>354</v>
      </c>
      <c r="AG355" s="12">
        <v>354</v>
      </c>
      <c r="AI355" s="12">
        <v>0</v>
      </c>
      <c r="AJ355" s="12">
        <v>354</v>
      </c>
    </row>
    <row r="356" spans="3:36" x14ac:dyDescent="0.3">
      <c r="C356" s="12">
        <v>355</v>
      </c>
      <c r="E356" s="12">
        <v>0</v>
      </c>
      <c r="F356" s="12">
        <v>355</v>
      </c>
      <c r="I356" s="12">
        <v>355</v>
      </c>
      <c r="K356" s="12">
        <v>0</v>
      </c>
      <c r="L356" s="12">
        <v>355</v>
      </c>
      <c r="O356" s="12">
        <v>355</v>
      </c>
      <c r="Q356" s="12">
        <v>0</v>
      </c>
      <c r="R356" s="12">
        <v>355</v>
      </c>
      <c r="U356" s="12">
        <v>355</v>
      </c>
      <c r="W356" s="12">
        <v>0</v>
      </c>
      <c r="X356" s="12">
        <v>355</v>
      </c>
      <c r="AA356" s="12">
        <v>355</v>
      </c>
      <c r="AC356" s="12">
        <v>0</v>
      </c>
      <c r="AD356" s="12">
        <v>355</v>
      </c>
      <c r="AG356" s="12">
        <v>355</v>
      </c>
      <c r="AI356" s="12">
        <v>0</v>
      </c>
      <c r="AJ356" s="12">
        <v>355</v>
      </c>
    </row>
    <row r="357" spans="3:36" x14ac:dyDescent="0.3">
      <c r="C357" s="12">
        <v>356</v>
      </c>
      <c r="E357" s="12">
        <v>0</v>
      </c>
      <c r="F357" s="12">
        <v>356</v>
      </c>
      <c r="I357" s="12">
        <v>356</v>
      </c>
      <c r="K357" s="12">
        <v>0</v>
      </c>
      <c r="L357" s="12">
        <v>356</v>
      </c>
      <c r="O357" s="12">
        <v>356</v>
      </c>
      <c r="Q357" s="12">
        <v>0</v>
      </c>
      <c r="R357" s="12">
        <v>356</v>
      </c>
      <c r="U357" s="12">
        <v>356</v>
      </c>
      <c r="W357" s="12">
        <v>0</v>
      </c>
      <c r="X357" s="12">
        <v>356</v>
      </c>
      <c r="AA357" s="12">
        <v>356</v>
      </c>
      <c r="AC357" s="12">
        <v>0</v>
      </c>
      <c r="AD357" s="12">
        <v>356</v>
      </c>
      <c r="AG357" s="12">
        <v>356</v>
      </c>
      <c r="AI357" s="12">
        <v>0</v>
      </c>
      <c r="AJ357" s="12">
        <v>356</v>
      </c>
    </row>
    <row r="358" spans="3:36" x14ac:dyDescent="0.3">
      <c r="C358" s="12">
        <v>357</v>
      </c>
      <c r="E358" s="12">
        <v>0</v>
      </c>
      <c r="F358" s="12">
        <v>357</v>
      </c>
      <c r="I358" s="12">
        <v>357</v>
      </c>
      <c r="K358" s="12">
        <v>0</v>
      </c>
      <c r="L358" s="12">
        <v>357</v>
      </c>
      <c r="O358" s="12">
        <v>357</v>
      </c>
      <c r="Q358" s="12">
        <v>0</v>
      </c>
      <c r="R358" s="12">
        <v>357</v>
      </c>
      <c r="U358" s="12">
        <v>357</v>
      </c>
      <c r="W358" s="12">
        <v>0</v>
      </c>
      <c r="X358" s="12">
        <v>357</v>
      </c>
      <c r="AA358" s="12">
        <v>357</v>
      </c>
      <c r="AC358" s="12">
        <v>0</v>
      </c>
      <c r="AD358" s="12">
        <v>357</v>
      </c>
      <c r="AG358" s="12">
        <v>357</v>
      </c>
      <c r="AI358" s="12">
        <v>0</v>
      </c>
      <c r="AJ358" s="12">
        <v>357</v>
      </c>
    </row>
    <row r="359" spans="3:36" x14ac:dyDescent="0.3">
      <c r="C359" s="12">
        <v>358</v>
      </c>
      <c r="E359" s="12">
        <v>0</v>
      </c>
      <c r="F359" s="12">
        <v>358</v>
      </c>
      <c r="I359" s="12">
        <v>358</v>
      </c>
      <c r="K359" s="12">
        <v>0</v>
      </c>
      <c r="L359" s="12">
        <v>358</v>
      </c>
      <c r="O359" s="12">
        <v>358</v>
      </c>
      <c r="Q359" s="12">
        <v>0</v>
      </c>
      <c r="R359" s="12">
        <v>358</v>
      </c>
      <c r="U359" s="12">
        <v>358</v>
      </c>
      <c r="W359" s="12">
        <v>0</v>
      </c>
      <c r="X359" s="12">
        <v>358</v>
      </c>
      <c r="AA359" s="12">
        <v>358</v>
      </c>
      <c r="AC359" s="12">
        <v>0</v>
      </c>
      <c r="AD359" s="12">
        <v>358</v>
      </c>
      <c r="AG359" s="12">
        <v>358</v>
      </c>
      <c r="AI359" s="12">
        <v>0</v>
      </c>
      <c r="AJ359" s="12">
        <v>358</v>
      </c>
    </row>
    <row r="360" spans="3:36" x14ac:dyDescent="0.3">
      <c r="C360" s="12">
        <v>359</v>
      </c>
      <c r="E360" s="12">
        <v>0</v>
      </c>
      <c r="F360" s="12">
        <v>359</v>
      </c>
      <c r="I360" s="12">
        <v>359</v>
      </c>
      <c r="K360" s="12">
        <v>0</v>
      </c>
      <c r="L360" s="12">
        <v>359</v>
      </c>
      <c r="O360" s="12">
        <v>359</v>
      </c>
      <c r="Q360" s="12">
        <v>0</v>
      </c>
      <c r="R360" s="12">
        <v>359</v>
      </c>
      <c r="U360" s="12">
        <v>359</v>
      </c>
      <c r="W360" s="12">
        <v>0</v>
      </c>
      <c r="X360" s="12">
        <v>359</v>
      </c>
      <c r="AA360" s="12">
        <v>359</v>
      </c>
      <c r="AC360" s="12">
        <v>0</v>
      </c>
      <c r="AD360" s="12">
        <v>359</v>
      </c>
      <c r="AG360" s="12">
        <v>359</v>
      </c>
      <c r="AI360" s="12">
        <v>0</v>
      </c>
      <c r="AJ360" s="12">
        <v>359</v>
      </c>
    </row>
    <row r="361" spans="3:36" x14ac:dyDescent="0.3">
      <c r="C361" s="12">
        <v>360</v>
      </c>
      <c r="E361" s="12">
        <v>0</v>
      </c>
      <c r="F361" s="12">
        <v>360</v>
      </c>
      <c r="I361" s="12">
        <v>360</v>
      </c>
      <c r="K361" s="12">
        <v>0</v>
      </c>
      <c r="L361" s="12">
        <v>360</v>
      </c>
      <c r="O361" s="12">
        <v>360</v>
      </c>
      <c r="Q361" s="12">
        <v>0</v>
      </c>
      <c r="R361" s="12">
        <v>360</v>
      </c>
      <c r="U361" s="12">
        <v>360</v>
      </c>
      <c r="W361" s="12">
        <v>0</v>
      </c>
      <c r="X361" s="12">
        <v>360</v>
      </c>
      <c r="AA361" s="12">
        <v>360</v>
      </c>
      <c r="AC361" s="12">
        <v>0</v>
      </c>
      <c r="AD361" s="12">
        <v>360</v>
      </c>
      <c r="AG361" s="12">
        <v>360</v>
      </c>
      <c r="AI361" s="12">
        <v>0</v>
      </c>
      <c r="AJ361" s="12">
        <v>360</v>
      </c>
    </row>
    <row r="362" spans="3:36" x14ac:dyDescent="0.3">
      <c r="C362" s="12">
        <v>361</v>
      </c>
      <c r="E362" s="12">
        <v>0</v>
      </c>
      <c r="F362" s="12">
        <v>361</v>
      </c>
      <c r="I362" s="12">
        <v>361</v>
      </c>
      <c r="K362" s="12">
        <v>0</v>
      </c>
      <c r="L362" s="12">
        <v>361</v>
      </c>
      <c r="O362" s="12">
        <v>361</v>
      </c>
      <c r="Q362" s="12">
        <v>0</v>
      </c>
      <c r="R362" s="12">
        <v>361</v>
      </c>
      <c r="U362" s="12">
        <v>361</v>
      </c>
      <c r="W362" s="12">
        <v>0</v>
      </c>
      <c r="X362" s="12">
        <v>361</v>
      </c>
      <c r="AA362" s="12">
        <v>361</v>
      </c>
      <c r="AC362" s="12">
        <v>0</v>
      </c>
      <c r="AD362" s="12">
        <v>361</v>
      </c>
      <c r="AG362" s="12">
        <v>361</v>
      </c>
      <c r="AI362" s="12">
        <v>0</v>
      </c>
      <c r="AJ362" s="12">
        <v>361</v>
      </c>
    </row>
    <row r="363" spans="3:36" x14ac:dyDescent="0.3">
      <c r="C363" s="12">
        <v>362</v>
      </c>
      <c r="E363" s="12">
        <v>0</v>
      </c>
      <c r="F363" s="12">
        <v>362</v>
      </c>
      <c r="I363" s="12">
        <v>362</v>
      </c>
      <c r="K363" s="12">
        <v>0</v>
      </c>
      <c r="L363" s="12">
        <v>362</v>
      </c>
      <c r="O363" s="12">
        <v>362</v>
      </c>
      <c r="Q363" s="12">
        <v>0</v>
      </c>
      <c r="R363" s="12">
        <v>362</v>
      </c>
      <c r="U363" s="12">
        <v>362</v>
      </c>
      <c r="W363" s="12">
        <v>0</v>
      </c>
      <c r="X363" s="12">
        <v>362</v>
      </c>
      <c r="AA363" s="12">
        <v>362</v>
      </c>
      <c r="AC363" s="12">
        <v>0</v>
      </c>
      <c r="AD363" s="12">
        <v>362</v>
      </c>
      <c r="AG363" s="12">
        <v>362</v>
      </c>
      <c r="AI363" s="12">
        <v>0</v>
      </c>
      <c r="AJ363" s="12">
        <v>362</v>
      </c>
    </row>
    <row r="364" spans="3:36" x14ac:dyDescent="0.3">
      <c r="C364" s="12">
        <v>363</v>
      </c>
      <c r="E364" s="12">
        <v>0</v>
      </c>
      <c r="F364" s="12">
        <v>363</v>
      </c>
      <c r="I364" s="12">
        <v>363</v>
      </c>
      <c r="K364" s="12">
        <v>0</v>
      </c>
      <c r="L364" s="12">
        <v>363</v>
      </c>
      <c r="O364" s="12">
        <v>363</v>
      </c>
      <c r="Q364" s="12">
        <v>0</v>
      </c>
      <c r="R364" s="12">
        <v>363</v>
      </c>
      <c r="U364" s="12">
        <v>363</v>
      </c>
      <c r="W364" s="12">
        <v>0</v>
      </c>
      <c r="X364" s="12">
        <v>363</v>
      </c>
      <c r="AA364" s="12">
        <v>363</v>
      </c>
      <c r="AC364" s="12">
        <v>0</v>
      </c>
      <c r="AD364" s="12">
        <v>363</v>
      </c>
      <c r="AG364" s="12">
        <v>363</v>
      </c>
      <c r="AI364" s="12">
        <v>0</v>
      </c>
      <c r="AJ364" s="12">
        <v>363</v>
      </c>
    </row>
    <row r="365" spans="3:36" x14ac:dyDescent="0.3">
      <c r="C365" s="12">
        <v>364</v>
      </c>
      <c r="E365" s="12">
        <v>0</v>
      </c>
      <c r="F365" s="12">
        <v>364</v>
      </c>
      <c r="I365" s="12">
        <v>364</v>
      </c>
      <c r="K365" s="12">
        <v>0</v>
      </c>
      <c r="L365" s="12">
        <v>364</v>
      </c>
      <c r="O365" s="12">
        <v>364</v>
      </c>
      <c r="Q365" s="12">
        <v>0</v>
      </c>
      <c r="R365" s="12">
        <v>364</v>
      </c>
      <c r="U365" s="12">
        <v>364</v>
      </c>
      <c r="W365" s="12">
        <v>0</v>
      </c>
      <c r="X365" s="12">
        <v>364</v>
      </c>
      <c r="AA365" s="12">
        <v>364</v>
      </c>
      <c r="AC365" s="12">
        <v>0</v>
      </c>
      <c r="AD365" s="12">
        <v>364</v>
      </c>
      <c r="AG365" s="12">
        <v>364</v>
      </c>
      <c r="AI365" s="12">
        <v>0</v>
      </c>
      <c r="AJ365" s="12">
        <v>364</v>
      </c>
    </row>
    <row r="366" spans="3:36" x14ac:dyDescent="0.3">
      <c r="C366" s="12">
        <v>365</v>
      </c>
      <c r="E366" s="12">
        <v>0</v>
      </c>
      <c r="F366" s="12">
        <v>365</v>
      </c>
      <c r="I366" s="12">
        <v>365</v>
      </c>
      <c r="K366" s="12">
        <v>0</v>
      </c>
      <c r="L366" s="12">
        <v>365</v>
      </c>
      <c r="O366" s="12">
        <v>365</v>
      </c>
      <c r="Q366" s="12">
        <v>0</v>
      </c>
      <c r="R366" s="12">
        <v>365</v>
      </c>
      <c r="U366" s="12">
        <v>365</v>
      </c>
      <c r="W366" s="12">
        <v>0</v>
      </c>
      <c r="X366" s="12">
        <v>365</v>
      </c>
      <c r="AA366" s="12">
        <v>365</v>
      </c>
      <c r="AC366" s="12">
        <v>0</v>
      </c>
      <c r="AD366" s="12">
        <v>365</v>
      </c>
      <c r="AG366" s="12">
        <v>365</v>
      </c>
      <c r="AI366" s="12">
        <v>0</v>
      </c>
      <c r="AJ366" s="12">
        <v>365</v>
      </c>
    </row>
    <row r="367" spans="3:36" x14ac:dyDescent="0.3">
      <c r="C367" s="12">
        <v>366</v>
      </c>
      <c r="E367" s="12">
        <v>0</v>
      </c>
      <c r="F367" s="12">
        <v>366</v>
      </c>
      <c r="I367" s="12">
        <v>366</v>
      </c>
      <c r="K367" s="12">
        <v>0</v>
      </c>
      <c r="L367" s="12">
        <v>366</v>
      </c>
      <c r="O367" s="12">
        <v>366</v>
      </c>
      <c r="Q367" s="12">
        <v>0</v>
      </c>
      <c r="R367" s="12">
        <v>366</v>
      </c>
      <c r="U367" s="12">
        <v>366</v>
      </c>
      <c r="W367" s="12">
        <v>0</v>
      </c>
      <c r="X367" s="12">
        <v>366</v>
      </c>
      <c r="AA367" s="12">
        <v>366</v>
      </c>
      <c r="AC367" s="12">
        <v>0</v>
      </c>
      <c r="AD367" s="12">
        <v>366</v>
      </c>
      <c r="AG367" s="12">
        <v>366</v>
      </c>
      <c r="AI367" s="12">
        <v>0</v>
      </c>
      <c r="AJ367" s="12">
        <v>366</v>
      </c>
    </row>
    <row r="368" spans="3:36" x14ac:dyDescent="0.3">
      <c r="C368" s="12">
        <v>367</v>
      </c>
      <c r="E368" s="12">
        <v>0</v>
      </c>
      <c r="F368" s="12">
        <v>367</v>
      </c>
      <c r="I368" s="12">
        <v>367</v>
      </c>
      <c r="K368" s="12">
        <v>0</v>
      </c>
      <c r="L368" s="12">
        <v>367</v>
      </c>
      <c r="O368" s="12">
        <v>367</v>
      </c>
      <c r="Q368" s="12">
        <v>0</v>
      </c>
      <c r="R368" s="12">
        <v>367</v>
      </c>
      <c r="U368" s="12">
        <v>367</v>
      </c>
      <c r="W368" s="12">
        <v>0</v>
      </c>
      <c r="X368" s="12">
        <v>367</v>
      </c>
      <c r="AA368" s="12">
        <v>367</v>
      </c>
      <c r="AC368" s="12">
        <v>0</v>
      </c>
      <c r="AD368" s="12">
        <v>367</v>
      </c>
      <c r="AG368" s="12">
        <v>367</v>
      </c>
      <c r="AI368" s="12">
        <v>0</v>
      </c>
      <c r="AJ368" s="12">
        <v>367</v>
      </c>
    </row>
    <row r="369" spans="3:36" x14ac:dyDescent="0.3">
      <c r="C369" s="12">
        <v>368</v>
      </c>
      <c r="E369" s="12">
        <v>0</v>
      </c>
      <c r="F369" s="12">
        <v>368</v>
      </c>
      <c r="I369" s="12">
        <v>368</v>
      </c>
      <c r="K369" s="12">
        <v>0</v>
      </c>
      <c r="L369" s="12">
        <v>368</v>
      </c>
      <c r="O369" s="12">
        <v>368</v>
      </c>
      <c r="Q369" s="12">
        <v>0</v>
      </c>
      <c r="R369" s="12">
        <v>368</v>
      </c>
      <c r="U369" s="12">
        <v>368</v>
      </c>
      <c r="W369" s="12">
        <v>0</v>
      </c>
      <c r="X369" s="12">
        <v>368</v>
      </c>
      <c r="AA369" s="12">
        <v>368</v>
      </c>
      <c r="AC369" s="12">
        <v>0</v>
      </c>
      <c r="AD369" s="12">
        <v>368</v>
      </c>
      <c r="AG369" s="12">
        <v>368</v>
      </c>
      <c r="AI369" s="12">
        <v>0</v>
      </c>
      <c r="AJ369" s="12">
        <v>368</v>
      </c>
    </row>
    <row r="370" spans="3:36" x14ac:dyDescent="0.3">
      <c r="C370" s="12">
        <v>369</v>
      </c>
      <c r="E370" s="12">
        <v>0</v>
      </c>
      <c r="F370" s="12">
        <v>369</v>
      </c>
      <c r="I370" s="12">
        <v>369</v>
      </c>
      <c r="K370" s="12">
        <v>0</v>
      </c>
      <c r="L370" s="12">
        <v>369</v>
      </c>
      <c r="O370" s="12">
        <v>369</v>
      </c>
      <c r="Q370" s="12">
        <v>0</v>
      </c>
      <c r="R370" s="12">
        <v>369</v>
      </c>
      <c r="U370" s="12">
        <v>369</v>
      </c>
      <c r="W370" s="12">
        <v>0</v>
      </c>
      <c r="X370" s="12">
        <v>369</v>
      </c>
      <c r="AA370" s="12">
        <v>369</v>
      </c>
      <c r="AC370" s="12">
        <v>0</v>
      </c>
      <c r="AD370" s="12">
        <v>369</v>
      </c>
      <c r="AG370" s="12">
        <v>369</v>
      </c>
      <c r="AI370" s="12">
        <v>0</v>
      </c>
      <c r="AJ370" s="12">
        <v>369</v>
      </c>
    </row>
    <row r="371" spans="3:36" x14ac:dyDescent="0.3">
      <c r="C371" s="12">
        <v>370</v>
      </c>
      <c r="E371" s="12">
        <v>0</v>
      </c>
      <c r="F371" s="12">
        <v>370</v>
      </c>
      <c r="I371" s="12">
        <v>370</v>
      </c>
      <c r="K371" s="12">
        <v>0</v>
      </c>
      <c r="L371" s="12">
        <v>370</v>
      </c>
      <c r="O371" s="12">
        <v>370</v>
      </c>
      <c r="Q371" s="12">
        <v>0</v>
      </c>
      <c r="R371" s="12">
        <v>370</v>
      </c>
      <c r="U371" s="12">
        <v>370</v>
      </c>
      <c r="W371" s="12">
        <v>0</v>
      </c>
      <c r="X371" s="12">
        <v>370</v>
      </c>
      <c r="AA371" s="12">
        <v>370</v>
      </c>
      <c r="AC371" s="12">
        <v>0</v>
      </c>
      <c r="AD371" s="12">
        <v>370</v>
      </c>
      <c r="AG371" s="12">
        <v>370</v>
      </c>
      <c r="AI371" s="12">
        <v>0</v>
      </c>
      <c r="AJ371" s="12">
        <v>370</v>
      </c>
    </row>
    <row r="372" spans="3:36" x14ac:dyDescent="0.3">
      <c r="C372" s="12">
        <v>371</v>
      </c>
      <c r="E372" s="12">
        <v>0</v>
      </c>
      <c r="F372" s="12">
        <v>371</v>
      </c>
      <c r="I372" s="12">
        <v>371</v>
      </c>
      <c r="K372" s="12">
        <v>0</v>
      </c>
      <c r="L372" s="12">
        <v>371</v>
      </c>
      <c r="O372" s="12">
        <v>371</v>
      </c>
      <c r="Q372" s="12">
        <v>0</v>
      </c>
      <c r="R372" s="12">
        <v>371</v>
      </c>
      <c r="U372" s="12">
        <v>371</v>
      </c>
      <c r="W372" s="12">
        <v>0</v>
      </c>
      <c r="X372" s="12">
        <v>371</v>
      </c>
      <c r="AA372" s="12">
        <v>371</v>
      </c>
      <c r="AC372" s="12">
        <v>0</v>
      </c>
      <c r="AD372" s="12">
        <v>371</v>
      </c>
      <c r="AG372" s="12">
        <v>371</v>
      </c>
      <c r="AI372" s="12">
        <v>0</v>
      </c>
      <c r="AJ372" s="12">
        <v>371</v>
      </c>
    </row>
    <row r="373" spans="3:36" x14ac:dyDescent="0.3">
      <c r="C373" s="12">
        <v>372</v>
      </c>
      <c r="E373" s="12">
        <v>0</v>
      </c>
      <c r="F373" s="12">
        <v>372</v>
      </c>
      <c r="I373" s="12">
        <v>372</v>
      </c>
      <c r="K373" s="12">
        <v>0</v>
      </c>
      <c r="L373" s="12">
        <v>372</v>
      </c>
      <c r="O373" s="12">
        <v>372</v>
      </c>
      <c r="Q373" s="12">
        <v>0</v>
      </c>
      <c r="R373" s="12">
        <v>372</v>
      </c>
      <c r="U373" s="12">
        <v>372</v>
      </c>
      <c r="W373" s="12">
        <v>0</v>
      </c>
      <c r="X373" s="12">
        <v>372</v>
      </c>
      <c r="AA373" s="12">
        <v>372</v>
      </c>
      <c r="AC373" s="12">
        <v>0</v>
      </c>
      <c r="AD373" s="12">
        <v>372</v>
      </c>
      <c r="AG373" s="12">
        <v>372</v>
      </c>
      <c r="AI373" s="12">
        <v>0</v>
      </c>
      <c r="AJ373" s="12">
        <v>372</v>
      </c>
    </row>
    <row r="374" spans="3:36" x14ac:dyDescent="0.3">
      <c r="C374" s="12">
        <v>373</v>
      </c>
      <c r="E374" s="12">
        <v>0</v>
      </c>
      <c r="F374" s="12">
        <v>373</v>
      </c>
      <c r="I374" s="12">
        <v>373</v>
      </c>
      <c r="K374" s="12">
        <v>0</v>
      </c>
      <c r="L374" s="12">
        <v>373</v>
      </c>
      <c r="O374" s="12">
        <v>373</v>
      </c>
      <c r="Q374" s="12">
        <v>0</v>
      </c>
      <c r="R374" s="12">
        <v>373</v>
      </c>
      <c r="U374" s="12">
        <v>373</v>
      </c>
      <c r="W374" s="12">
        <v>0</v>
      </c>
      <c r="X374" s="12">
        <v>373</v>
      </c>
      <c r="AA374" s="12">
        <v>373</v>
      </c>
      <c r="AC374" s="12">
        <v>0</v>
      </c>
      <c r="AD374" s="12">
        <v>373</v>
      </c>
      <c r="AG374" s="12">
        <v>373</v>
      </c>
      <c r="AI374" s="12">
        <v>0</v>
      </c>
      <c r="AJ374" s="12">
        <v>373</v>
      </c>
    </row>
    <row r="375" spans="3:36" x14ac:dyDescent="0.3">
      <c r="C375" s="12">
        <v>374</v>
      </c>
      <c r="E375" s="12">
        <v>0</v>
      </c>
      <c r="F375" s="12">
        <v>374</v>
      </c>
      <c r="I375" s="12">
        <v>374</v>
      </c>
      <c r="K375" s="12">
        <v>0</v>
      </c>
      <c r="L375" s="12">
        <v>374</v>
      </c>
      <c r="O375" s="12">
        <v>374</v>
      </c>
      <c r="Q375" s="12">
        <v>0</v>
      </c>
      <c r="R375" s="12">
        <v>374</v>
      </c>
      <c r="U375" s="12">
        <v>374</v>
      </c>
      <c r="W375" s="12">
        <v>0</v>
      </c>
      <c r="X375" s="12">
        <v>374</v>
      </c>
      <c r="AA375" s="12">
        <v>374</v>
      </c>
      <c r="AC375" s="12">
        <v>0</v>
      </c>
      <c r="AD375" s="12">
        <v>374</v>
      </c>
      <c r="AG375" s="12">
        <v>374</v>
      </c>
      <c r="AI375" s="12">
        <v>0</v>
      </c>
      <c r="AJ375" s="12">
        <v>374</v>
      </c>
    </row>
    <row r="376" spans="3:36" x14ac:dyDescent="0.3">
      <c r="C376" s="12">
        <v>375</v>
      </c>
      <c r="E376" s="12">
        <v>0</v>
      </c>
      <c r="F376" s="12">
        <v>375</v>
      </c>
      <c r="I376" s="12">
        <v>375</v>
      </c>
      <c r="K376" s="12">
        <v>0</v>
      </c>
      <c r="L376" s="12">
        <v>375</v>
      </c>
      <c r="O376" s="12">
        <v>375</v>
      </c>
      <c r="Q376" s="12">
        <v>0</v>
      </c>
      <c r="R376" s="12">
        <v>375</v>
      </c>
      <c r="U376" s="12">
        <v>375</v>
      </c>
      <c r="W376" s="12">
        <v>0</v>
      </c>
      <c r="X376" s="12">
        <v>375</v>
      </c>
      <c r="AA376" s="12">
        <v>375</v>
      </c>
      <c r="AC376" s="12">
        <v>0</v>
      </c>
      <c r="AD376" s="12">
        <v>375</v>
      </c>
      <c r="AG376" s="12">
        <v>375</v>
      </c>
      <c r="AI376" s="12">
        <v>0</v>
      </c>
      <c r="AJ376" s="12">
        <v>375</v>
      </c>
    </row>
    <row r="377" spans="3:36" x14ac:dyDescent="0.3">
      <c r="C377" s="12">
        <v>376</v>
      </c>
      <c r="E377" s="12">
        <v>0</v>
      </c>
      <c r="F377" s="12">
        <v>376</v>
      </c>
      <c r="I377" s="12">
        <v>376</v>
      </c>
      <c r="K377" s="12">
        <v>0</v>
      </c>
      <c r="L377" s="12">
        <v>376</v>
      </c>
      <c r="O377" s="12">
        <v>376</v>
      </c>
      <c r="Q377" s="12">
        <v>0</v>
      </c>
      <c r="R377" s="12">
        <v>376</v>
      </c>
      <c r="U377" s="12">
        <v>376</v>
      </c>
      <c r="W377" s="12">
        <v>0</v>
      </c>
      <c r="X377" s="12">
        <v>376</v>
      </c>
      <c r="AA377" s="12">
        <v>376</v>
      </c>
      <c r="AC377" s="12">
        <v>0</v>
      </c>
      <c r="AD377" s="12">
        <v>376</v>
      </c>
      <c r="AG377" s="12">
        <v>376</v>
      </c>
      <c r="AI377" s="12">
        <v>0</v>
      </c>
      <c r="AJ377" s="12">
        <v>376</v>
      </c>
    </row>
    <row r="378" spans="3:36" x14ac:dyDescent="0.3">
      <c r="C378" s="12">
        <v>377</v>
      </c>
      <c r="E378" s="12">
        <v>0</v>
      </c>
      <c r="F378" s="12">
        <v>377</v>
      </c>
      <c r="I378" s="12">
        <v>377</v>
      </c>
      <c r="K378" s="12">
        <v>0</v>
      </c>
      <c r="L378" s="12">
        <v>377</v>
      </c>
      <c r="O378" s="12">
        <v>377</v>
      </c>
      <c r="Q378" s="12">
        <v>0</v>
      </c>
      <c r="R378" s="12">
        <v>377</v>
      </c>
      <c r="U378" s="12">
        <v>377</v>
      </c>
      <c r="W378" s="12">
        <v>0</v>
      </c>
      <c r="X378" s="12">
        <v>377</v>
      </c>
      <c r="AA378" s="12">
        <v>377</v>
      </c>
      <c r="AC378" s="12">
        <v>0</v>
      </c>
      <c r="AD378" s="12">
        <v>377</v>
      </c>
      <c r="AG378" s="12">
        <v>377</v>
      </c>
      <c r="AI378" s="12">
        <v>0</v>
      </c>
      <c r="AJ378" s="12">
        <v>377</v>
      </c>
    </row>
    <row r="379" spans="3:36" x14ac:dyDescent="0.3">
      <c r="C379" s="12">
        <v>378</v>
      </c>
      <c r="E379" s="12">
        <v>0</v>
      </c>
      <c r="F379" s="12">
        <v>378</v>
      </c>
      <c r="I379" s="12">
        <v>378</v>
      </c>
      <c r="K379" s="12">
        <v>0</v>
      </c>
      <c r="L379" s="12">
        <v>378</v>
      </c>
      <c r="O379" s="12">
        <v>378</v>
      </c>
      <c r="Q379" s="12">
        <v>0</v>
      </c>
      <c r="R379" s="12">
        <v>378</v>
      </c>
      <c r="U379" s="12">
        <v>378</v>
      </c>
      <c r="W379" s="12">
        <v>0</v>
      </c>
      <c r="X379" s="12">
        <v>378</v>
      </c>
      <c r="AA379" s="12">
        <v>378</v>
      </c>
      <c r="AC379" s="12">
        <v>0</v>
      </c>
      <c r="AD379" s="12">
        <v>378</v>
      </c>
      <c r="AG379" s="12">
        <v>378</v>
      </c>
      <c r="AI379" s="12">
        <v>0</v>
      </c>
      <c r="AJ379" s="12">
        <v>378</v>
      </c>
    </row>
    <row r="380" spans="3:36" x14ac:dyDescent="0.3">
      <c r="C380" s="12">
        <v>379</v>
      </c>
      <c r="E380" s="12">
        <v>0</v>
      </c>
      <c r="F380" s="12">
        <v>379</v>
      </c>
      <c r="I380" s="12">
        <v>379</v>
      </c>
      <c r="K380" s="12">
        <v>0</v>
      </c>
      <c r="L380" s="12">
        <v>379</v>
      </c>
      <c r="O380" s="12">
        <v>379</v>
      </c>
      <c r="Q380" s="12">
        <v>0</v>
      </c>
      <c r="R380" s="12">
        <v>379</v>
      </c>
      <c r="U380" s="12">
        <v>379</v>
      </c>
      <c r="W380" s="12">
        <v>0</v>
      </c>
      <c r="X380" s="12">
        <v>379</v>
      </c>
      <c r="AA380" s="12">
        <v>379</v>
      </c>
      <c r="AC380" s="12">
        <v>0</v>
      </c>
      <c r="AD380" s="12">
        <v>379</v>
      </c>
      <c r="AG380" s="12">
        <v>379</v>
      </c>
      <c r="AI380" s="12">
        <v>0</v>
      </c>
      <c r="AJ380" s="12">
        <v>379</v>
      </c>
    </row>
    <row r="381" spans="3:36" x14ac:dyDescent="0.3">
      <c r="C381" s="12">
        <v>380</v>
      </c>
      <c r="E381" s="12">
        <v>0</v>
      </c>
      <c r="F381" s="12">
        <v>380</v>
      </c>
      <c r="I381" s="12">
        <v>380</v>
      </c>
      <c r="K381" s="12">
        <v>0</v>
      </c>
      <c r="L381" s="12">
        <v>380</v>
      </c>
      <c r="O381" s="12">
        <v>380</v>
      </c>
      <c r="Q381" s="12">
        <v>0</v>
      </c>
      <c r="R381" s="12">
        <v>380</v>
      </c>
      <c r="U381" s="12">
        <v>380</v>
      </c>
      <c r="W381" s="12">
        <v>0</v>
      </c>
      <c r="X381" s="12">
        <v>380</v>
      </c>
      <c r="AA381" s="12">
        <v>380</v>
      </c>
      <c r="AC381" s="12">
        <v>0</v>
      </c>
      <c r="AD381" s="12">
        <v>380</v>
      </c>
      <c r="AG381" s="12">
        <v>380</v>
      </c>
      <c r="AI381" s="12">
        <v>0</v>
      </c>
      <c r="AJ381" s="12">
        <v>380</v>
      </c>
    </row>
    <row r="382" spans="3:36" x14ac:dyDescent="0.3">
      <c r="C382" s="12">
        <v>381</v>
      </c>
      <c r="E382" s="12">
        <v>0</v>
      </c>
      <c r="F382" s="12">
        <v>381</v>
      </c>
      <c r="I382" s="12">
        <v>381</v>
      </c>
      <c r="K382" s="12">
        <v>0</v>
      </c>
      <c r="L382" s="12">
        <v>381</v>
      </c>
      <c r="O382" s="12">
        <v>381</v>
      </c>
      <c r="Q382" s="12">
        <v>0</v>
      </c>
      <c r="R382" s="12">
        <v>381</v>
      </c>
      <c r="U382" s="12">
        <v>381</v>
      </c>
      <c r="W382" s="12">
        <v>0</v>
      </c>
      <c r="X382" s="12">
        <v>381</v>
      </c>
      <c r="AA382" s="12">
        <v>381</v>
      </c>
      <c r="AC382" s="12">
        <v>0</v>
      </c>
      <c r="AD382" s="12">
        <v>381</v>
      </c>
      <c r="AG382" s="12">
        <v>381</v>
      </c>
      <c r="AI382" s="12">
        <v>0</v>
      </c>
      <c r="AJ382" s="12">
        <v>381</v>
      </c>
    </row>
    <row r="383" spans="3:36" x14ac:dyDescent="0.3">
      <c r="C383" s="12">
        <v>382</v>
      </c>
      <c r="E383" s="12">
        <v>0</v>
      </c>
      <c r="F383" s="12">
        <v>382</v>
      </c>
      <c r="I383" s="12">
        <v>382</v>
      </c>
      <c r="K383" s="12">
        <v>0</v>
      </c>
      <c r="L383" s="12">
        <v>382</v>
      </c>
      <c r="O383" s="12">
        <v>382</v>
      </c>
      <c r="Q383" s="12">
        <v>0</v>
      </c>
      <c r="R383" s="12">
        <v>382</v>
      </c>
      <c r="U383" s="12">
        <v>382</v>
      </c>
      <c r="W383" s="12">
        <v>0</v>
      </c>
      <c r="X383" s="12">
        <v>382</v>
      </c>
      <c r="AA383" s="12">
        <v>382</v>
      </c>
      <c r="AC383" s="12">
        <v>0</v>
      </c>
      <c r="AD383" s="12">
        <v>382</v>
      </c>
      <c r="AG383" s="12">
        <v>382</v>
      </c>
      <c r="AI383" s="12">
        <v>0</v>
      </c>
      <c r="AJ383" s="12">
        <v>382</v>
      </c>
    </row>
    <row r="384" spans="3:36" x14ac:dyDescent="0.3">
      <c r="C384" s="12">
        <v>383</v>
      </c>
      <c r="E384" s="12">
        <v>0</v>
      </c>
      <c r="F384" s="12">
        <v>383</v>
      </c>
      <c r="I384" s="12">
        <v>383</v>
      </c>
      <c r="K384" s="12">
        <v>0</v>
      </c>
      <c r="L384" s="12">
        <v>383</v>
      </c>
      <c r="O384" s="12">
        <v>383</v>
      </c>
      <c r="Q384" s="12">
        <v>0</v>
      </c>
      <c r="R384" s="12">
        <v>383</v>
      </c>
      <c r="U384" s="12">
        <v>383</v>
      </c>
      <c r="W384" s="12">
        <v>0</v>
      </c>
      <c r="X384" s="12">
        <v>383</v>
      </c>
      <c r="AA384" s="12">
        <v>383</v>
      </c>
      <c r="AC384" s="12">
        <v>0</v>
      </c>
      <c r="AD384" s="12">
        <v>383</v>
      </c>
      <c r="AG384" s="12">
        <v>383</v>
      </c>
      <c r="AI384" s="12">
        <v>0</v>
      </c>
      <c r="AJ384" s="12">
        <v>383</v>
      </c>
    </row>
    <row r="385" spans="3:36" x14ac:dyDescent="0.3">
      <c r="C385" s="12">
        <v>384</v>
      </c>
      <c r="E385" s="12">
        <v>0</v>
      </c>
      <c r="F385" s="12">
        <v>384</v>
      </c>
      <c r="I385" s="12">
        <v>384</v>
      </c>
      <c r="K385" s="12">
        <v>0</v>
      </c>
      <c r="L385" s="12">
        <v>384</v>
      </c>
      <c r="O385" s="12">
        <v>384</v>
      </c>
      <c r="Q385" s="12">
        <v>0</v>
      </c>
      <c r="R385" s="12">
        <v>384</v>
      </c>
      <c r="U385" s="12">
        <v>384</v>
      </c>
      <c r="W385" s="12">
        <v>0</v>
      </c>
      <c r="X385" s="12">
        <v>384</v>
      </c>
      <c r="AA385" s="12">
        <v>384</v>
      </c>
      <c r="AC385" s="12">
        <v>0</v>
      </c>
      <c r="AD385" s="12">
        <v>384</v>
      </c>
      <c r="AG385" s="12">
        <v>384</v>
      </c>
      <c r="AI385" s="12">
        <v>0</v>
      </c>
      <c r="AJ385" s="12">
        <v>384</v>
      </c>
    </row>
    <row r="386" spans="3:36" x14ac:dyDescent="0.3">
      <c r="C386" s="12">
        <v>385</v>
      </c>
      <c r="E386" s="12">
        <v>0</v>
      </c>
      <c r="F386" s="12">
        <v>385</v>
      </c>
      <c r="I386" s="12">
        <v>385</v>
      </c>
      <c r="K386" s="12">
        <v>0</v>
      </c>
      <c r="L386" s="12">
        <v>385</v>
      </c>
      <c r="O386" s="12">
        <v>385</v>
      </c>
      <c r="Q386" s="12">
        <v>0</v>
      </c>
      <c r="R386" s="12">
        <v>385</v>
      </c>
      <c r="U386" s="12">
        <v>385</v>
      </c>
      <c r="W386" s="12">
        <v>0</v>
      </c>
      <c r="X386" s="12">
        <v>385</v>
      </c>
      <c r="AA386" s="12">
        <v>385</v>
      </c>
      <c r="AC386" s="12">
        <v>0</v>
      </c>
      <c r="AD386" s="12">
        <v>385</v>
      </c>
      <c r="AG386" s="12">
        <v>385</v>
      </c>
      <c r="AI386" s="12">
        <v>0</v>
      </c>
      <c r="AJ386" s="12">
        <v>385</v>
      </c>
    </row>
    <row r="387" spans="3:36" x14ac:dyDescent="0.3">
      <c r="C387" s="12">
        <v>386</v>
      </c>
      <c r="E387" s="12">
        <v>0</v>
      </c>
      <c r="F387" s="12">
        <v>386</v>
      </c>
      <c r="I387" s="12">
        <v>386</v>
      </c>
      <c r="K387" s="12">
        <v>0</v>
      </c>
      <c r="L387" s="12">
        <v>386</v>
      </c>
      <c r="O387" s="12">
        <v>386</v>
      </c>
      <c r="Q387" s="12">
        <v>0</v>
      </c>
      <c r="R387" s="12">
        <v>386</v>
      </c>
      <c r="U387" s="12">
        <v>386</v>
      </c>
      <c r="W387" s="12">
        <v>0</v>
      </c>
      <c r="X387" s="12">
        <v>386</v>
      </c>
      <c r="AA387" s="12">
        <v>386</v>
      </c>
      <c r="AC387" s="12">
        <v>0</v>
      </c>
      <c r="AD387" s="12">
        <v>386</v>
      </c>
      <c r="AG387" s="12">
        <v>386</v>
      </c>
      <c r="AI387" s="12">
        <v>0</v>
      </c>
      <c r="AJ387" s="12">
        <v>386</v>
      </c>
    </row>
    <row r="388" spans="3:36" x14ac:dyDescent="0.3">
      <c r="C388" s="12">
        <v>387</v>
      </c>
      <c r="E388" s="12">
        <v>0</v>
      </c>
      <c r="F388" s="12">
        <v>387</v>
      </c>
      <c r="I388" s="12">
        <v>387</v>
      </c>
      <c r="K388" s="12">
        <v>0</v>
      </c>
      <c r="L388" s="12">
        <v>387</v>
      </c>
      <c r="O388" s="12">
        <v>387</v>
      </c>
      <c r="Q388" s="12">
        <v>0</v>
      </c>
      <c r="R388" s="12">
        <v>387</v>
      </c>
      <c r="U388" s="12">
        <v>387</v>
      </c>
      <c r="W388" s="12">
        <v>0</v>
      </c>
      <c r="X388" s="12">
        <v>387</v>
      </c>
      <c r="AA388" s="12">
        <v>387</v>
      </c>
      <c r="AC388" s="12">
        <v>0</v>
      </c>
      <c r="AD388" s="12">
        <v>387</v>
      </c>
      <c r="AG388" s="12">
        <v>387</v>
      </c>
      <c r="AI388" s="12">
        <v>0</v>
      </c>
      <c r="AJ388" s="12">
        <v>387</v>
      </c>
    </row>
    <row r="389" spans="3:36" x14ac:dyDescent="0.3">
      <c r="C389" s="12">
        <v>388</v>
      </c>
      <c r="E389" s="12">
        <v>0</v>
      </c>
      <c r="F389" s="12">
        <v>388</v>
      </c>
      <c r="I389" s="12">
        <v>388</v>
      </c>
      <c r="K389" s="12">
        <v>0</v>
      </c>
      <c r="L389" s="12">
        <v>388</v>
      </c>
      <c r="O389" s="12">
        <v>388</v>
      </c>
      <c r="Q389" s="12">
        <v>0</v>
      </c>
      <c r="R389" s="12">
        <v>388</v>
      </c>
      <c r="U389" s="12">
        <v>388</v>
      </c>
      <c r="W389" s="12">
        <v>0</v>
      </c>
      <c r="X389" s="12">
        <v>388</v>
      </c>
      <c r="AA389" s="12">
        <v>388</v>
      </c>
      <c r="AC389" s="12">
        <v>0</v>
      </c>
      <c r="AD389" s="12">
        <v>388</v>
      </c>
      <c r="AG389" s="12">
        <v>388</v>
      </c>
      <c r="AI389" s="12">
        <v>0</v>
      </c>
      <c r="AJ389" s="12">
        <v>388</v>
      </c>
    </row>
    <row r="390" spans="3:36" x14ac:dyDescent="0.3">
      <c r="C390" s="12">
        <v>389</v>
      </c>
      <c r="E390" s="12">
        <v>0</v>
      </c>
      <c r="F390" s="12">
        <v>389</v>
      </c>
      <c r="I390" s="12">
        <v>389</v>
      </c>
      <c r="K390" s="12">
        <v>0</v>
      </c>
      <c r="L390" s="12">
        <v>389</v>
      </c>
      <c r="O390" s="12">
        <v>389</v>
      </c>
      <c r="Q390" s="12">
        <v>0</v>
      </c>
      <c r="R390" s="12">
        <v>389</v>
      </c>
      <c r="U390" s="12">
        <v>389</v>
      </c>
      <c r="W390" s="12">
        <v>0</v>
      </c>
      <c r="X390" s="12">
        <v>389</v>
      </c>
      <c r="AA390" s="12">
        <v>389</v>
      </c>
      <c r="AC390" s="12">
        <v>0</v>
      </c>
      <c r="AD390" s="12">
        <v>389</v>
      </c>
      <c r="AG390" s="12">
        <v>389</v>
      </c>
      <c r="AI390" s="12">
        <v>0</v>
      </c>
      <c r="AJ390" s="12">
        <v>389</v>
      </c>
    </row>
    <row r="391" spans="3:36" x14ac:dyDescent="0.3">
      <c r="C391" s="12">
        <v>390</v>
      </c>
      <c r="E391" s="12">
        <v>0</v>
      </c>
      <c r="F391" s="12">
        <v>390</v>
      </c>
      <c r="I391" s="12">
        <v>390</v>
      </c>
      <c r="K391" s="12">
        <v>0</v>
      </c>
      <c r="L391" s="12">
        <v>390</v>
      </c>
      <c r="O391" s="12">
        <v>390</v>
      </c>
      <c r="Q391" s="12">
        <v>0</v>
      </c>
      <c r="R391" s="12">
        <v>390</v>
      </c>
      <c r="U391" s="12">
        <v>390</v>
      </c>
      <c r="W391" s="12">
        <v>0</v>
      </c>
      <c r="X391" s="12">
        <v>390</v>
      </c>
      <c r="AA391" s="12">
        <v>390</v>
      </c>
      <c r="AC391" s="12">
        <v>0</v>
      </c>
      <c r="AD391" s="12">
        <v>390</v>
      </c>
      <c r="AG391" s="12">
        <v>390</v>
      </c>
      <c r="AI391" s="12">
        <v>0</v>
      </c>
      <c r="AJ391" s="12">
        <v>390</v>
      </c>
    </row>
    <row r="392" spans="3:36" x14ac:dyDescent="0.3">
      <c r="C392" s="12">
        <v>391</v>
      </c>
      <c r="E392" s="12">
        <v>0</v>
      </c>
      <c r="F392" s="12">
        <v>391</v>
      </c>
      <c r="I392" s="12">
        <v>391</v>
      </c>
      <c r="K392" s="12">
        <v>0</v>
      </c>
      <c r="L392" s="12">
        <v>391</v>
      </c>
      <c r="O392" s="12">
        <v>391</v>
      </c>
      <c r="Q392" s="12">
        <v>0</v>
      </c>
      <c r="R392" s="12">
        <v>391</v>
      </c>
      <c r="U392" s="12">
        <v>391</v>
      </c>
      <c r="W392" s="12">
        <v>0</v>
      </c>
      <c r="X392" s="12">
        <v>391</v>
      </c>
      <c r="AA392" s="12">
        <v>391</v>
      </c>
      <c r="AC392" s="12">
        <v>0</v>
      </c>
      <c r="AD392" s="12">
        <v>391</v>
      </c>
      <c r="AG392" s="12">
        <v>391</v>
      </c>
      <c r="AI392" s="12">
        <v>0</v>
      </c>
      <c r="AJ392" s="12">
        <v>391</v>
      </c>
    </row>
    <row r="393" spans="3:36" x14ac:dyDescent="0.3">
      <c r="C393" s="12">
        <v>392</v>
      </c>
      <c r="E393" s="12">
        <v>0</v>
      </c>
      <c r="F393" s="12">
        <v>392</v>
      </c>
      <c r="I393" s="12">
        <v>392</v>
      </c>
      <c r="K393" s="12">
        <v>0</v>
      </c>
      <c r="L393" s="12">
        <v>392</v>
      </c>
      <c r="O393" s="12">
        <v>392</v>
      </c>
      <c r="Q393" s="12">
        <v>0</v>
      </c>
      <c r="R393" s="12">
        <v>392</v>
      </c>
      <c r="U393" s="12">
        <v>392</v>
      </c>
      <c r="W393" s="12">
        <v>0</v>
      </c>
      <c r="X393" s="12">
        <v>392</v>
      </c>
      <c r="AA393" s="12">
        <v>392</v>
      </c>
      <c r="AC393" s="12">
        <v>0</v>
      </c>
      <c r="AD393" s="12">
        <v>392</v>
      </c>
      <c r="AG393" s="12">
        <v>392</v>
      </c>
      <c r="AI393" s="12">
        <v>0</v>
      </c>
      <c r="AJ393" s="12">
        <v>392</v>
      </c>
    </row>
    <row r="394" spans="3:36" x14ac:dyDescent="0.3">
      <c r="C394" s="12">
        <v>393</v>
      </c>
      <c r="E394" s="12">
        <v>0</v>
      </c>
      <c r="F394" s="12">
        <v>393</v>
      </c>
      <c r="I394" s="12">
        <v>393</v>
      </c>
      <c r="K394" s="12">
        <v>0</v>
      </c>
      <c r="L394" s="12">
        <v>393</v>
      </c>
      <c r="O394" s="12">
        <v>393</v>
      </c>
      <c r="Q394" s="12">
        <v>0</v>
      </c>
      <c r="R394" s="12">
        <v>393</v>
      </c>
      <c r="U394" s="12">
        <v>393</v>
      </c>
      <c r="W394" s="12">
        <v>0</v>
      </c>
      <c r="X394" s="12">
        <v>393</v>
      </c>
      <c r="AA394" s="12">
        <v>393</v>
      </c>
      <c r="AC394" s="12">
        <v>0</v>
      </c>
      <c r="AD394" s="12">
        <v>393</v>
      </c>
      <c r="AG394" s="12">
        <v>393</v>
      </c>
      <c r="AI394" s="12">
        <v>0</v>
      </c>
      <c r="AJ394" s="12">
        <v>393</v>
      </c>
    </row>
    <row r="395" spans="3:36" x14ac:dyDescent="0.3">
      <c r="C395" s="12">
        <v>394</v>
      </c>
      <c r="E395" s="12">
        <v>0</v>
      </c>
      <c r="F395" s="12">
        <v>394</v>
      </c>
      <c r="I395" s="12">
        <v>394</v>
      </c>
      <c r="K395" s="12">
        <v>0</v>
      </c>
      <c r="L395" s="12">
        <v>394</v>
      </c>
      <c r="O395" s="12">
        <v>394</v>
      </c>
      <c r="Q395" s="12">
        <v>0</v>
      </c>
      <c r="R395" s="12">
        <v>394</v>
      </c>
      <c r="U395" s="12">
        <v>394</v>
      </c>
      <c r="W395" s="12">
        <v>0</v>
      </c>
      <c r="X395" s="12">
        <v>394</v>
      </c>
      <c r="AA395" s="12">
        <v>394</v>
      </c>
      <c r="AC395" s="12">
        <v>0</v>
      </c>
      <c r="AD395" s="12">
        <v>394</v>
      </c>
      <c r="AG395" s="12">
        <v>394</v>
      </c>
      <c r="AI395" s="12">
        <v>0</v>
      </c>
      <c r="AJ395" s="12">
        <v>394</v>
      </c>
    </row>
    <row r="396" spans="3:36" x14ac:dyDescent="0.3">
      <c r="C396" s="12">
        <v>395</v>
      </c>
      <c r="E396" s="12">
        <v>0</v>
      </c>
      <c r="F396" s="12">
        <v>395</v>
      </c>
      <c r="I396" s="12">
        <v>395</v>
      </c>
      <c r="K396" s="12">
        <v>0</v>
      </c>
      <c r="L396" s="12">
        <v>395</v>
      </c>
      <c r="O396" s="12">
        <v>395</v>
      </c>
      <c r="Q396" s="12">
        <v>0</v>
      </c>
      <c r="R396" s="12">
        <v>395</v>
      </c>
      <c r="U396" s="12">
        <v>395</v>
      </c>
      <c r="W396" s="12">
        <v>0</v>
      </c>
      <c r="X396" s="12">
        <v>395</v>
      </c>
      <c r="AA396" s="12">
        <v>395</v>
      </c>
      <c r="AC396" s="12">
        <v>0</v>
      </c>
      <c r="AD396" s="12">
        <v>395</v>
      </c>
      <c r="AG396" s="12">
        <v>395</v>
      </c>
      <c r="AI396" s="12">
        <v>0</v>
      </c>
      <c r="AJ396" s="12">
        <v>395</v>
      </c>
    </row>
    <row r="397" spans="3:36" x14ac:dyDescent="0.3">
      <c r="C397" s="12">
        <v>396</v>
      </c>
      <c r="E397" s="12">
        <v>0</v>
      </c>
      <c r="F397" s="12">
        <v>396</v>
      </c>
      <c r="I397" s="12">
        <v>396</v>
      </c>
      <c r="K397" s="12">
        <v>0</v>
      </c>
      <c r="L397" s="12">
        <v>396</v>
      </c>
      <c r="O397" s="12">
        <v>396</v>
      </c>
      <c r="Q397" s="12">
        <v>0</v>
      </c>
      <c r="R397" s="12">
        <v>396</v>
      </c>
      <c r="U397" s="12">
        <v>396</v>
      </c>
      <c r="W397" s="12">
        <v>0</v>
      </c>
      <c r="X397" s="12">
        <v>396</v>
      </c>
      <c r="AA397" s="12">
        <v>396</v>
      </c>
      <c r="AC397" s="12">
        <v>0</v>
      </c>
      <c r="AD397" s="12">
        <v>396</v>
      </c>
      <c r="AG397" s="12">
        <v>396</v>
      </c>
      <c r="AI397" s="12">
        <v>0</v>
      </c>
      <c r="AJ397" s="12">
        <v>396</v>
      </c>
    </row>
    <row r="398" spans="3:36" x14ac:dyDescent="0.3">
      <c r="C398" s="12">
        <v>397</v>
      </c>
      <c r="E398" s="12">
        <v>0</v>
      </c>
      <c r="F398" s="12">
        <v>397</v>
      </c>
      <c r="I398" s="12">
        <v>397</v>
      </c>
      <c r="K398" s="12">
        <v>0</v>
      </c>
      <c r="L398" s="12">
        <v>397</v>
      </c>
      <c r="O398" s="12">
        <v>397</v>
      </c>
      <c r="Q398" s="12">
        <v>0</v>
      </c>
      <c r="R398" s="12">
        <v>397</v>
      </c>
      <c r="U398" s="12">
        <v>397</v>
      </c>
      <c r="W398" s="12">
        <v>0</v>
      </c>
      <c r="X398" s="12">
        <v>397</v>
      </c>
      <c r="AA398" s="12">
        <v>397</v>
      </c>
      <c r="AC398" s="12">
        <v>0</v>
      </c>
      <c r="AD398" s="12">
        <v>397</v>
      </c>
      <c r="AG398" s="12">
        <v>397</v>
      </c>
      <c r="AI398" s="12">
        <v>0</v>
      </c>
      <c r="AJ398" s="12">
        <v>397</v>
      </c>
    </row>
    <row r="399" spans="3:36" x14ac:dyDescent="0.3">
      <c r="C399" s="12">
        <v>398</v>
      </c>
      <c r="E399" s="12">
        <v>0</v>
      </c>
      <c r="F399" s="12">
        <v>398</v>
      </c>
      <c r="I399" s="12">
        <v>398</v>
      </c>
      <c r="K399" s="12">
        <v>0</v>
      </c>
      <c r="L399" s="12">
        <v>398</v>
      </c>
      <c r="O399" s="12">
        <v>398</v>
      </c>
      <c r="Q399" s="12">
        <v>0</v>
      </c>
      <c r="R399" s="12">
        <v>398</v>
      </c>
      <c r="U399" s="12">
        <v>398</v>
      </c>
      <c r="W399" s="12">
        <v>0</v>
      </c>
      <c r="X399" s="12">
        <v>398</v>
      </c>
      <c r="AA399" s="12">
        <v>398</v>
      </c>
      <c r="AC399" s="12">
        <v>0</v>
      </c>
      <c r="AD399" s="12">
        <v>398</v>
      </c>
      <c r="AG399" s="12">
        <v>398</v>
      </c>
      <c r="AI399" s="12">
        <v>0</v>
      </c>
      <c r="AJ399" s="12">
        <v>398</v>
      </c>
    </row>
    <row r="400" spans="3:36" x14ac:dyDescent="0.3">
      <c r="C400" s="12">
        <v>399</v>
      </c>
      <c r="E400" s="12">
        <v>0</v>
      </c>
      <c r="F400" s="12">
        <v>399</v>
      </c>
      <c r="I400" s="12">
        <v>399</v>
      </c>
      <c r="K400" s="12">
        <v>0</v>
      </c>
      <c r="L400" s="12">
        <v>399</v>
      </c>
      <c r="O400" s="12">
        <v>399</v>
      </c>
      <c r="Q400" s="12">
        <v>0</v>
      </c>
      <c r="R400" s="12">
        <v>399</v>
      </c>
      <c r="U400" s="12">
        <v>399</v>
      </c>
      <c r="W400" s="12">
        <v>0</v>
      </c>
      <c r="X400" s="12">
        <v>399</v>
      </c>
      <c r="AA400" s="12">
        <v>399</v>
      </c>
      <c r="AC400" s="12">
        <v>0</v>
      </c>
      <c r="AD400" s="12">
        <v>399</v>
      </c>
      <c r="AG400" s="12">
        <v>399</v>
      </c>
      <c r="AI400" s="12">
        <v>0</v>
      </c>
      <c r="AJ400" s="12">
        <v>399</v>
      </c>
    </row>
    <row r="401" spans="3:36" x14ac:dyDescent="0.3">
      <c r="C401" s="12">
        <v>400</v>
      </c>
      <c r="E401" s="12">
        <v>0</v>
      </c>
      <c r="F401" s="12">
        <v>400</v>
      </c>
      <c r="I401" s="12">
        <v>400</v>
      </c>
      <c r="K401" s="12">
        <v>0</v>
      </c>
      <c r="L401" s="12">
        <v>400</v>
      </c>
      <c r="O401" s="12">
        <v>400</v>
      </c>
      <c r="Q401" s="12">
        <v>0</v>
      </c>
      <c r="R401" s="12">
        <v>400</v>
      </c>
      <c r="U401" s="12">
        <v>400</v>
      </c>
      <c r="W401" s="12">
        <v>0</v>
      </c>
      <c r="X401" s="12">
        <v>400</v>
      </c>
      <c r="AA401" s="12">
        <v>400</v>
      </c>
      <c r="AC401" s="12">
        <v>0</v>
      </c>
      <c r="AD401" s="12">
        <v>400</v>
      </c>
      <c r="AG401" s="12">
        <v>400</v>
      </c>
      <c r="AI401" s="12">
        <v>0</v>
      </c>
      <c r="AJ401" s="12">
        <v>400</v>
      </c>
    </row>
    <row r="402" spans="3:36" x14ac:dyDescent="0.3">
      <c r="C402" s="12">
        <v>401</v>
      </c>
      <c r="E402" s="12">
        <v>0</v>
      </c>
      <c r="F402" s="12">
        <v>401</v>
      </c>
      <c r="I402" s="12">
        <v>401</v>
      </c>
      <c r="K402" s="12">
        <v>0</v>
      </c>
      <c r="L402" s="12">
        <v>401</v>
      </c>
      <c r="O402" s="12">
        <v>401</v>
      </c>
      <c r="Q402" s="12">
        <v>0</v>
      </c>
      <c r="R402" s="12">
        <v>401</v>
      </c>
      <c r="U402" s="12">
        <v>401</v>
      </c>
      <c r="W402" s="12">
        <v>0</v>
      </c>
      <c r="X402" s="12">
        <v>401</v>
      </c>
      <c r="AA402" s="12">
        <v>401</v>
      </c>
      <c r="AC402" s="12">
        <v>0</v>
      </c>
      <c r="AD402" s="12">
        <v>401</v>
      </c>
      <c r="AG402" s="12">
        <v>401</v>
      </c>
      <c r="AI402" s="12">
        <v>0</v>
      </c>
      <c r="AJ402" s="12">
        <v>401</v>
      </c>
    </row>
    <row r="403" spans="3:36" x14ac:dyDescent="0.3">
      <c r="C403" s="12">
        <v>402</v>
      </c>
      <c r="E403" s="12">
        <v>0</v>
      </c>
      <c r="F403" s="12">
        <v>402</v>
      </c>
      <c r="I403" s="12">
        <v>402</v>
      </c>
      <c r="K403" s="12">
        <v>0</v>
      </c>
      <c r="L403" s="12">
        <v>402</v>
      </c>
      <c r="O403" s="12">
        <v>402</v>
      </c>
      <c r="Q403" s="12">
        <v>0</v>
      </c>
      <c r="R403" s="12">
        <v>402</v>
      </c>
      <c r="U403" s="12">
        <v>402</v>
      </c>
      <c r="W403" s="12">
        <v>0</v>
      </c>
      <c r="X403" s="12">
        <v>402</v>
      </c>
      <c r="AA403" s="12">
        <v>402</v>
      </c>
      <c r="AC403" s="12">
        <v>0</v>
      </c>
      <c r="AD403" s="12">
        <v>402</v>
      </c>
      <c r="AG403" s="12">
        <v>402</v>
      </c>
      <c r="AI403" s="12">
        <v>0</v>
      </c>
      <c r="AJ403" s="12">
        <v>402</v>
      </c>
    </row>
    <row r="404" spans="3:36" x14ac:dyDescent="0.3">
      <c r="C404" s="12">
        <v>403</v>
      </c>
      <c r="E404" s="12">
        <v>0</v>
      </c>
      <c r="F404" s="12">
        <v>403</v>
      </c>
      <c r="I404" s="12">
        <v>403</v>
      </c>
      <c r="K404" s="12">
        <v>0</v>
      </c>
      <c r="L404" s="12">
        <v>403</v>
      </c>
      <c r="O404" s="12">
        <v>403</v>
      </c>
      <c r="Q404" s="12">
        <v>0</v>
      </c>
      <c r="R404" s="12">
        <v>403</v>
      </c>
      <c r="U404" s="12">
        <v>403</v>
      </c>
      <c r="W404" s="12">
        <v>0</v>
      </c>
      <c r="X404" s="12">
        <v>403</v>
      </c>
      <c r="AA404" s="12">
        <v>403</v>
      </c>
      <c r="AC404" s="12">
        <v>0</v>
      </c>
      <c r="AD404" s="12">
        <v>403</v>
      </c>
      <c r="AG404" s="12">
        <v>403</v>
      </c>
      <c r="AI404" s="12">
        <v>0</v>
      </c>
      <c r="AJ404" s="12">
        <v>403</v>
      </c>
    </row>
    <row r="405" spans="3:36" x14ac:dyDescent="0.3">
      <c r="C405" s="12">
        <v>404</v>
      </c>
      <c r="E405" s="12">
        <v>0</v>
      </c>
      <c r="F405" s="12">
        <v>404</v>
      </c>
      <c r="I405" s="12">
        <v>404</v>
      </c>
      <c r="K405" s="12">
        <v>0</v>
      </c>
      <c r="L405" s="12">
        <v>404</v>
      </c>
      <c r="O405" s="12">
        <v>404</v>
      </c>
      <c r="Q405" s="12">
        <v>0</v>
      </c>
      <c r="R405" s="12">
        <v>404</v>
      </c>
      <c r="U405" s="12">
        <v>404</v>
      </c>
      <c r="W405" s="12">
        <v>0</v>
      </c>
      <c r="X405" s="12">
        <v>404</v>
      </c>
      <c r="AA405" s="12">
        <v>404</v>
      </c>
      <c r="AC405" s="12">
        <v>0</v>
      </c>
      <c r="AD405" s="12">
        <v>404</v>
      </c>
      <c r="AG405" s="12">
        <v>404</v>
      </c>
      <c r="AI405" s="12">
        <v>0</v>
      </c>
      <c r="AJ405" s="12">
        <v>404</v>
      </c>
    </row>
    <row r="406" spans="3:36" x14ac:dyDescent="0.3">
      <c r="C406" s="12">
        <v>405</v>
      </c>
      <c r="E406" s="12">
        <v>0</v>
      </c>
      <c r="F406" s="12">
        <v>405</v>
      </c>
      <c r="I406" s="12">
        <v>405</v>
      </c>
      <c r="K406" s="12">
        <v>0</v>
      </c>
      <c r="L406" s="12">
        <v>405</v>
      </c>
      <c r="O406" s="12">
        <v>405</v>
      </c>
      <c r="Q406" s="12">
        <v>0</v>
      </c>
      <c r="R406" s="12">
        <v>405</v>
      </c>
      <c r="U406" s="12">
        <v>405</v>
      </c>
      <c r="W406" s="12">
        <v>0</v>
      </c>
      <c r="X406" s="12">
        <v>405</v>
      </c>
      <c r="AA406" s="12">
        <v>405</v>
      </c>
      <c r="AC406" s="12">
        <v>0</v>
      </c>
      <c r="AD406" s="12">
        <v>405</v>
      </c>
      <c r="AG406" s="12">
        <v>405</v>
      </c>
      <c r="AI406" s="12">
        <v>0</v>
      </c>
      <c r="AJ406" s="12">
        <v>405</v>
      </c>
    </row>
    <row r="407" spans="3:36" x14ac:dyDescent="0.3">
      <c r="C407" s="12">
        <v>406</v>
      </c>
      <c r="E407" s="12">
        <v>0</v>
      </c>
      <c r="F407" s="12">
        <v>406</v>
      </c>
      <c r="I407" s="12">
        <v>406</v>
      </c>
      <c r="K407" s="12">
        <v>0</v>
      </c>
      <c r="L407" s="12">
        <v>406</v>
      </c>
      <c r="O407" s="12">
        <v>406</v>
      </c>
      <c r="Q407" s="12">
        <v>0</v>
      </c>
      <c r="R407" s="12">
        <v>406</v>
      </c>
      <c r="U407" s="12">
        <v>406</v>
      </c>
      <c r="W407" s="12">
        <v>0</v>
      </c>
      <c r="X407" s="12">
        <v>406</v>
      </c>
      <c r="AA407" s="12">
        <v>406</v>
      </c>
      <c r="AC407" s="12">
        <v>0</v>
      </c>
      <c r="AD407" s="12">
        <v>406</v>
      </c>
      <c r="AG407" s="12">
        <v>406</v>
      </c>
      <c r="AI407" s="12">
        <v>0</v>
      </c>
      <c r="AJ407" s="12">
        <v>406</v>
      </c>
    </row>
    <row r="408" spans="3:36" x14ac:dyDescent="0.3">
      <c r="C408" s="12">
        <v>407</v>
      </c>
      <c r="E408" s="12">
        <v>0</v>
      </c>
      <c r="F408" s="12">
        <v>407</v>
      </c>
      <c r="I408" s="12">
        <v>407</v>
      </c>
      <c r="K408" s="12">
        <v>0</v>
      </c>
      <c r="L408" s="12">
        <v>407</v>
      </c>
      <c r="O408" s="12">
        <v>407</v>
      </c>
      <c r="Q408" s="12">
        <v>0</v>
      </c>
      <c r="R408" s="12">
        <v>407</v>
      </c>
      <c r="U408" s="12">
        <v>407</v>
      </c>
      <c r="W408" s="12">
        <v>0</v>
      </c>
      <c r="X408" s="12">
        <v>407</v>
      </c>
      <c r="AA408" s="12">
        <v>407</v>
      </c>
      <c r="AC408" s="12">
        <v>0</v>
      </c>
      <c r="AD408" s="12">
        <v>407</v>
      </c>
      <c r="AG408" s="12">
        <v>407</v>
      </c>
      <c r="AI408" s="12">
        <v>0</v>
      </c>
      <c r="AJ408" s="12">
        <v>407</v>
      </c>
    </row>
    <row r="409" spans="3:36" x14ac:dyDescent="0.3">
      <c r="C409" s="12">
        <v>408</v>
      </c>
      <c r="E409" s="12">
        <v>0</v>
      </c>
      <c r="F409" s="12">
        <v>408</v>
      </c>
      <c r="I409" s="12">
        <v>408</v>
      </c>
      <c r="K409" s="12">
        <v>0</v>
      </c>
      <c r="L409" s="12">
        <v>408</v>
      </c>
      <c r="O409" s="12">
        <v>408</v>
      </c>
      <c r="Q409" s="12">
        <v>0</v>
      </c>
      <c r="R409" s="12">
        <v>408</v>
      </c>
      <c r="U409" s="12">
        <v>408</v>
      </c>
      <c r="W409" s="12">
        <v>0</v>
      </c>
      <c r="X409" s="12">
        <v>408</v>
      </c>
      <c r="AA409" s="12">
        <v>408</v>
      </c>
      <c r="AC409" s="12">
        <v>0</v>
      </c>
      <c r="AD409" s="12">
        <v>408</v>
      </c>
      <c r="AG409" s="12">
        <v>408</v>
      </c>
      <c r="AI409" s="12">
        <v>0</v>
      </c>
      <c r="AJ409" s="12">
        <v>408</v>
      </c>
    </row>
    <row r="410" spans="3:36" x14ac:dyDescent="0.3">
      <c r="C410" s="12">
        <v>409</v>
      </c>
      <c r="E410" s="12">
        <v>0</v>
      </c>
      <c r="F410" s="12">
        <v>409</v>
      </c>
      <c r="I410" s="12">
        <v>409</v>
      </c>
      <c r="K410" s="12">
        <v>0</v>
      </c>
      <c r="L410" s="12">
        <v>409</v>
      </c>
      <c r="O410" s="12">
        <v>409</v>
      </c>
      <c r="Q410" s="12">
        <v>0</v>
      </c>
      <c r="R410" s="12">
        <v>409</v>
      </c>
      <c r="U410" s="12">
        <v>409</v>
      </c>
      <c r="W410" s="12">
        <v>0</v>
      </c>
      <c r="X410" s="12">
        <v>409</v>
      </c>
      <c r="AA410" s="12">
        <v>409</v>
      </c>
      <c r="AC410" s="12">
        <v>0</v>
      </c>
      <c r="AD410" s="12">
        <v>409</v>
      </c>
      <c r="AG410" s="12">
        <v>409</v>
      </c>
      <c r="AI410" s="12">
        <v>0</v>
      </c>
      <c r="AJ410" s="12">
        <v>409</v>
      </c>
    </row>
    <row r="411" spans="3:36" x14ac:dyDescent="0.3">
      <c r="C411" s="12">
        <v>410</v>
      </c>
      <c r="E411" s="12">
        <v>0</v>
      </c>
      <c r="F411" s="12">
        <v>410</v>
      </c>
      <c r="I411" s="12">
        <v>410</v>
      </c>
      <c r="K411" s="12">
        <v>0</v>
      </c>
      <c r="L411" s="12">
        <v>410</v>
      </c>
      <c r="O411" s="12">
        <v>410</v>
      </c>
      <c r="Q411" s="12">
        <v>0</v>
      </c>
      <c r="R411" s="12">
        <v>410</v>
      </c>
      <c r="U411" s="12">
        <v>410</v>
      </c>
      <c r="W411" s="12">
        <v>0</v>
      </c>
      <c r="X411" s="12">
        <v>410</v>
      </c>
      <c r="AA411" s="12">
        <v>410</v>
      </c>
      <c r="AC411" s="12">
        <v>0</v>
      </c>
      <c r="AD411" s="12">
        <v>410</v>
      </c>
      <c r="AG411" s="12">
        <v>410</v>
      </c>
      <c r="AI411" s="12">
        <v>0</v>
      </c>
      <c r="AJ411" s="12">
        <v>410</v>
      </c>
    </row>
    <row r="412" spans="3:36" x14ac:dyDescent="0.3">
      <c r="C412" s="12">
        <v>411</v>
      </c>
      <c r="E412" s="12">
        <v>0</v>
      </c>
      <c r="F412" s="12">
        <v>411</v>
      </c>
      <c r="I412" s="12">
        <v>411</v>
      </c>
      <c r="K412" s="12">
        <v>0</v>
      </c>
      <c r="L412" s="12">
        <v>411</v>
      </c>
      <c r="O412" s="12">
        <v>411</v>
      </c>
      <c r="Q412" s="12">
        <v>0</v>
      </c>
      <c r="R412" s="12">
        <v>411</v>
      </c>
      <c r="U412" s="12">
        <v>411</v>
      </c>
      <c r="W412" s="12">
        <v>0</v>
      </c>
      <c r="X412" s="12">
        <v>411</v>
      </c>
      <c r="AA412" s="12">
        <v>411</v>
      </c>
      <c r="AC412" s="12">
        <v>0</v>
      </c>
      <c r="AD412" s="12">
        <v>411</v>
      </c>
      <c r="AG412" s="12">
        <v>411</v>
      </c>
      <c r="AI412" s="12">
        <v>0</v>
      </c>
      <c r="AJ412" s="12">
        <v>411</v>
      </c>
    </row>
    <row r="413" spans="3:36" x14ac:dyDescent="0.3">
      <c r="C413" s="12">
        <v>412</v>
      </c>
      <c r="E413" s="12">
        <v>0</v>
      </c>
      <c r="F413" s="12">
        <v>412</v>
      </c>
      <c r="I413" s="12">
        <v>412</v>
      </c>
      <c r="K413" s="12">
        <v>0</v>
      </c>
      <c r="L413" s="12">
        <v>412</v>
      </c>
      <c r="O413" s="12">
        <v>412</v>
      </c>
      <c r="Q413" s="12">
        <v>0</v>
      </c>
      <c r="R413" s="12">
        <v>412</v>
      </c>
      <c r="U413" s="12">
        <v>412</v>
      </c>
      <c r="W413" s="12">
        <v>0</v>
      </c>
      <c r="X413" s="12">
        <v>412</v>
      </c>
      <c r="AA413" s="12">
        <v>412</v>
      </c>
      <c r="AC413" s="12">
        <v>0</v>
      </c>
      <c r="AD413" s="12">
        <v>412</v>
      </c>
      <c r="AG413" s="12">
        <v>412</v>
      </c>
      <c r="AI413" s="12">
        <v>0</v>
      </c>
      <c r="AJ413" s="12">
        <v>412</v>
      </c>
    </row>
    <row r="414" spans="3:36" x14ac:dyDescent="0.3">
      <c r="C414" s="12">
        <v>413</v>
      </c>
      <c r="E414" s="12">
        <v>0</v>
      </c>
      <c r="F414" s="12">
        <v>413</v>
      </c>
      <c r="I414" s="12">
        <v>413</v>
      </c>
      <c r="K414" s="12">
        <v>0</v>
      </c>
      <c r="L414" s="12">
        <v>413</v>
      </c>
      <c r="O414" s="12">
        <v>413</v>
      </c>
      <c r="Q414" s="12">
        <v>0</v>
      </c>
      <c r="R414" s="12">
        <v>413</v>
      </c>
      <c r="U414" s="12">
        <v>413</v>
      </c>
      <c r="W414" s="12">
        <v>0</v>
      </c>
      <c r="X414" s="12">
        <v>413</v>
      </c>
      <c r="AA414" s="12">
        <v>413</v>
      </c>
      <c r="AC414" s="12">
        <v>0</v>
      </c>
      <c r="AD414" s="12">
        <v>413</v>
      </c>
      <c r="AG414" s="12">
        <v>413</v>
      </c>
      <c r="AI414" s="12">
        <v>0</v>
      </c>
      <c r="AJ414" s="12">
        <v>413</v>
      </c>
    </row>
    <row r="415" spans="3:36" x14ac:dyDescent="0.3">
      <c r="C415" s="12">
        <v>414</v>
      </c>
      <c r="E415" s="12">
        <v>0</v>
      </c>
      <c r="F415" s="12">
        <v>414</v>
      </c>
      <c r="I415" s="12">
        <v>414</v>
      </c>
      <c r="K415" s="12">
        <v>0</v>
      </c>
      <c r="L415" s="12">
        <v>414</v>
      </c>
      <c r="O415" s="12">
        <v>414</v>
      </c>
      <c r="Q415" s="12">
        <v>0</v>
      </c>
      <c r="R415" s="12">
        <v>414</v>
      </c>
      <c r="U415" s="12">
        <v>414</v>
      </c>
      <c r="W415" s="12">
        <v>0</v>
      </c>
      <c r="X415" s="12">
        <v>414</v>
      </c>
      <c r="AA415" s="12">
        <v>414</v>
      </c>
      <c r="AC415" s="12">
        <v>0</v>
      </c>
      <c r="AD415" s="12">
        <v>414</v>
      </c>
      <c r="AG415" s="12">
        <v>414</v>
      </c>
      <c r="AI415" s="12">
        <v>0</v>
      </c>
      <c r="AJ415" s="12">
        <v>414</v>
      </c>
    </row>
    <row r="416" spans="3:36" x14ac:dyDescent="0.3">
      <c r="C416" s="12">
        <v>415</v>
      </c>
      <c r="E416" s="12">
        <v>0</v>
      </c>
      <c r="F416" s="12">
        <v>415</v>
      </c>
      <c r="I416" s="12">
        <v>415</v>
      </c>
      <c r="K416" s="12">
        <v>0</v>
      </c>
      <c r="L416" s="12">
        <v>415</v>
      </c>
      <c r="O416" s="12">
        <v>415</v>
      </c>
      <c r="Q416" s="12">
        <v>0</v>
      </c>
      <c r="R416" s="12">
        <v>415</v>
      </c>
      <c r="U416" s="12">
        <v>415</v>
      </c>
      <c r="W416" s="12">
        <v>0</v>
      </c>
      <c r="X416" s="12">
        <v>415</v>
      </c>
      <c r="AA416" s="12">
        <v>415</v>
      </c>
      <c r="AC416" s="12">
        <v>0</v>
      </c>
      <c r="AD416" s="12">
        <v>415</v>
      </c>
      <c r="AG416" s="12">
        <v>415</v>
      </c>
      <c r="AI416" s="12">
        <v>0</v>
      </c>
      <c r="AJ416" s="12">
        <v>415</v>
      </c>
    </row>
    <row r="417" spans="3:36" x14ac:dyDescent="0.3">
      <c r="C417" s="12">
        <v>416</v>
      </c>
      <c r="E417" s="12">
        <v>0</v>
      </c>
      <c r="F417" s="12">
        <v>416</v>
      </c>
      <c r="I417" s="12">
        <v>416</v>
      </c>
      <c r="K417" s="12">
        <v>0</v>
      </c>
      <c r="L417" s="12">
        <v>416</v>
      </c>
      <c r="O417" s="12">
        <v>416</v>
      </c>
      <c r="Q417" s="12">
        <v>0</v>
      </c>
      <c r="R417" s="12">
        <v>416</v>
      </c>
      <c r="U417" s="12">
        <v>416</v>
      </c>
      <c r="W417" s="12">
        <v>0</v>
      </c>
      <c r="X417" s="12">
        <v>416</v>
      </c>
      <c r="AA417" s="12">
        <v>416</v>
      </c>
      <c r="AC417" s="12">
        <v>0</v>
      </c>
      <c r="AD417" s="12">
        <v>416</v>
      </c>
      <c r="AG417" s="12">
        <v>416</v>
      </c>
      <c r="AI417" s="12">
        <v>0</v>
      </c>
      <c r="AJ417" s="12">
        <v>416</v>
      </c>
    </row>
    <row r="418" spans="3:36" x14ac:dyDescent="0.3">
      <c r="C418" s="12">
        <v>417</v>
      </c>
      <c r="E418" s="12">
        <v>0</v>
      </c>
      <c r="F418" s="12">
        <v>417</v>
      </c>
      <c r="I418" s="12">
        <v>417</v>
      </c>
      <c r="K418" s="12">
        <v>0</v>
      </c>
      <c r="L418" s="12">
        <v>417</v>
      </c>
      <c r="O418" s="12">
        <v>417</v>
      </c>
      <c r="Q418" s="12">
        <v>0</v>
      </c>
      <c r="R418" s="12">
        <v>417</v>
      </c>
      <c r="U418" s="12">
        <v>417</v>
      </c>
      <c r="W418" s="12">
        <v>0</v>
      </c>
      <c r="X418" s="12">
        <v>417</v>
      </c>
      <c r="AA418" s="12">
        <v>417</v>
      </c>
      <c r="AC418" s="12">
        <v>0</v>
      </c>
      <c r="AD418" s="12">
        <v>417</v>
      </c>
      <c r="AG418" s="12">
        <v>417</v>
      </c>
      <c r="AI418" s="12">
        <v>0</v>
      </c>
      <c r="AJ418" s="12">
        <v>417</v>
      </c>
    </row>
    <row r="419" spans="3:36" x14ac:dyDescent="0.3">
      <c r="C419" s="12">
        <v>418</v>
      </c>
      <c r="E419" s="12">
        <v>0</v>
      </c>
      <c r="F419" s="12">
        <v>418</v>
      </c>
      <c r="I419" s="12">
        <v>418</v>
      </c>
      <c r="K419" s="12">
        <v>0</v>
      </c>
      <c r="L419" s="12">
        <v>418</v>
      </c>
      <c r="O419" s="12">
        <v>418</v>
      </c>
      <c r="Q419" s="12">
        <v>0</v>
      </c>
      <c r="R419" s="12">
        <v>418</v>
      </c>
      <c r="U419" s="12">
        <v>418</v>
      </c>
      <c r="W419" s="12">
        <v>0</v>
      </c>
      <c r="X419" s="12">
        <v>418</v>
      </c>
      <c r="AA419" s="12">
        <v>418</v>
      </c>
      <c r="AC419" s="12">
        <v>0</v>
      </c>
      <c r="AD419" s="12">
        <v>418</v>
      </c>
      <c r="AG419" s="12">
        <v>418</v>
      </c>
      <c r="AI419" s="12">
        <v>0</v>
      </c>
      <c r="AJ419" s="12">
        <v>418</v>
      </c>
    </row>
    <row r="420" spans="3:36" x14ac:dyDescent="0.3">
      <c r="C420" s="12">
        <v>419</v>
      </c>
      <c r="E420" s="12">
        <v>0</v>
      </c>
      <c r="F420" s="12">
        <v>419</v>
      </c>
      <c r="I420" s="12">
        <v>419</v>
      </c>
      <c r="K420" s="12">
        <v>0</v>
      </c>
      <c r="L420" s="12">
        <v>419</v>
      </c>
      <c r="O420" s="12">
        <v>419</v>
      </c>
      <c r="Q420" s="12">
        <v>0</v>
      </c>
      <c r="R420" s="12">
        <v>419</v>
      </c>
      <c r="U420" s="12">
        <v>419</v>
      </c>
      <c r="W420" s="12">
        <v>0</v>
      </c>
      <c r="X420" s="12">
        <v>419</v>
      </c>
      <c r="AA420" s="12">
        <v>419</v>
      </c>
      <c r="AC420" s="12">
        <v>0</v>
      </c>
      <c r="AD420" s="12">
        <v>419</v>
      </c>
      <c r="AG420" s="12">
        <v>419</v>
      </c>
      <c r="AI420" s="12">
        <v>0</v>
      </c>
      <c r="AJ420" s="12">
        <v>419</v>
      </c>
    </row>
    <row r="421" spans="3:36" x14ac:dyDescent="0.3">
      <c r="C421" s="12">
        <v>420</v>
      </c>
      <c r="E421" s="12">
        <v>0</v>
      </c>
      <c r="F421" s="12">
        <v>420</v>
      </c>
      <c r="I421" s="12">
        <v>420</v>
      </c>
      <c r="K421" s="12">
        <v>0</v>
      </c>
      <c r="L421" s="12">
        <v>420</v>
      </c>
      <c r="O421" s="12">
        <v>420</v>
      </c>
      <c r="Q421" s="12">
        <v>0</v>
      </c>
      <c r="R421" s="12">
        <v>420</v>
      </c>
      <c r="U421" s="12">
        <v>420</v>
      </c>
      <c r="W421" s="12">
        <v>0</v>
      </c>
      <c r="X421" s="12">
        <v>420</v>
      </c>
      <c r="AA421" s="12">
        <v>420</v>
      </c>
      <c r="AC421" s="12">
        <v>0</v>
      </c>
      <c r="AD421" s="12">
        <v>420</v>
      </c>
      <c r="AG421" s="12">
        <v>420</v>
      </c>
      <c r="AI421" s="12">
        <v>0</v>
      </c>
      <c r="AJ421" s="12">
        <v>420</v>
      </c>
    </row>
    <row r="422" spans="3:36" x14ac:dyDescent="0.3">
      <c r="C422" s="12">
        <v>421</v>
      </c>
      <c r="E422" s="12">
        <v>0</v>
      </c>
      <c r="F422" s="12">
        <v>421</v>
      </c>
      <c r="I422" s="12">
        <v>421</v>
      </c>
      <c r="K422" s="12">
        <v>0</v>
      </c>
      <c r="L422" s="12">
        <v>421</v>
      </c>
      <c r="O422" s="12">
        <v>421</v>
      </c>
      <c r="Q422" s="12">
        <v>0</v>
      </c>
      <c r="R422" s="12">
        <v>421</v>
      </c>
      <c r="U422" s="12">
        <v>421</v>
      </c>
      <c r="W422" s="12">
        <v>0</v>
      </c>
      <c r="X422" s="12">
        <v>421</v>
      </c>
      <c r="AA422" s="12">
        <v>421</v>
      </c>
      <c r="AC422" s="12">
        <v>0</v>
      </c>
      <c r="AD422" s="12">
        <v>421</v>
      </c>
      <c r="AG422" s="12">
        <v>421</v>
      </c>
      <c r="AI422" s="12">
        <v>0</v>
      </c>
      <c r="AJ422" s="12">
        <v>421</v>
      </c>
    </row>
    <row r="423" spans="3:36" x14ac:dyDescent="0.3">
      <c r="C423" s="12">
        <v>422</v>
      </c>
      <c r="E423" s="12">
        <v>0</v>
      </c>
      <c r="F423" s="12">
        <v>422</v>
      </c>
      <c r="I423" s="12">
        <v>422</v>
      </c>
      <c r="K423" s="12">
        <v>0</v>
      </c>
      <c r="L423" s="12">
        <v>422</v>
      </c>
      <c r="O423" s="12">
        <v>422</v>
      </c>
      <c r="Q423" s="12">
        <v>0</v>
      </c>
      <c r="R423" s="12">
        <v>422</v>
      </c>
      <c r="U423" s="12">
        <v>422</v>
      </c>
      <c r="W423" s="12">
        <v>0</v>
      </c>
      <c r="X423" s="12">
        <v>422</v>
      </c>
      <c r="AA423" s="12">
        <v>422</v>
      </c>
      <c r="AC423" s="12">
        <v>0</v>
      </c>
      <c r="AD423" s="12">
        <v>422</v>
      </c>
      <c r="AG423" s="12">
        <v>422</v>
      </c>
      <c r="AI423" s="12">
        <v>0</v>
      </c>
      <c r="AJ423" s="12">
        <v>422</v>
      </c>
    </row>
    <row r="424" spans="3:36" x14ac:dyDescent="0.3">
      <c r="C424" s="12">
        <v>423</v>
      </c>
      <c r="E424" s="12">
        <v>0</v>
      </c>
      <c r="F424" s="12">
        <v>423</v>
      </c>
      <c r="I424" s="12">
        <v>423</v>
      </c>
      <c r="K424" s="12">
        <v>0</v>
      </c>
      <c r="L424" s="12">
        <v>423</v>
      </c>
      <c r="O424" s="12">
        <v>423</v>
      </c>
      <c r="Q424" s="12">
        <v>0</v>
      </c>
      <c r="R424" s="12">
        <v>423</v>
      </c>
      <c r="U424" s="12">
        <v>423</v>
      </c>
      <c r="W424" s="12">
        <v>0</v>
      </c>
      <c r="X424" s="12">
        <v>423</v>
      </c>
      <c r="AA424" s="12">
        <v>423</v>
      </c>
      <c r="AC424" s="12">
        <v>0</v>
      </c>
      <c r="AD424" s="12">
        <v>423</v>
      </c>
      <c r="AG424" s="12">
        <v>423</v>
      </c>
      <c r="AI424" s="12">
        <v>0</v>
      </c>
      <c r="AJ424" s="12">
        <v>423</v>
      </c>
    </row>
    <row r="425" spans="3:36" x14ac:dyDescent="0.3">
      <c r="C425" s="12">
        <v>424</v>
      </c>
      <c r="E425" s="12">
        <v>0</v>
      </c>
      <c r="F425" s="12">
        <v>424</v>
      </c>
      <c r="I425" s="12">
        <v>424</v>
      </c>
      <c r="K425" s="12">
        <v>0</v>
      </c>
      <c r="L425" s="12">
        <v>424</v>
      </c>
      <c r="O425" s="12">
        <v>424</v>
      </c>
      <c r="Q425" s="12">
        <v>0</v>
      </c>
      <c r="R425" s="12">
        <v>424</v>
      </c>
      <c r="U425" s="12">
        <v>424</v>
      </c>
      <c r="W425" s="12">
        <v>0</v>
      </c>
      <c r="X425" s="12">
        <v>424</v>
      </c>
      <c r="AA425" s="12">
        <v>424</v>
      </c>
      <c r="AC425" s="12">
        <v>0</v>
      </c>
      <c r="AD425" s="12">
        <v>424</v>
      </c>
      <c r="AG425" s="12">
        <v>424</v>
      </c>
      <c r="AI425" s="12">
        <v>0</v>
      </c>
      <c r="AJ425" s="12">
        <v>424</v>
      </c>
    </row>
    <row r="426" spans="3:36" x14ac:dyDescent="0.3">
      <c r="C426" s="12">
        <v>425</v>
      </c>
      <c r="E426" s="12">
        <v>0</v>
      </c>
      <c r="F426" s="12">
        <v>425</v>
      </c>
      <c r="I426" s="12">
        <v>425</v>
      </c>
      <c r="K426" s="12">
        <v>0</v>
      </c>
      <c r="L426" s="12">
        <v>425</v>
      </c>
      <c r="O426" s="12">
        <v>425</v>
      </c>
      <c r="Q426" s="12">
        <v>0</v>
      </c>
      <c r="R426" s="12">
        <v>425</v>
      </c>
      <c r="U426" s="12">
        <v>425</v>
      </c>
      <c r="W426" s="12">
        <v>0</v>
      </c>
      <c r="X426" s="12">
        <v>425</v>
      </c>
      <c r="AA426" s="12">
        <v>425</v>
      </c>
      <c r="AC426" s="12">
        <v>0</v>
      </c>
      <c r="AD426" s="12">
        <v>425</v>
      </c>
      <c r="AG426" s="12">
        <v>425</v>
      </c>
      <c r="AI426" s="12">
        <v>0</v>
      </c>
      <c r="AJ426" s="12">
        <v>425</v>
      </c>
    </row>
    <row r="427" spans="3:36" x14ac:dyDescent="0.3">
      <c r="C427" s="12">
        <v>426</v>
      </c>
      <c r="E427" s="12">
        <v>0</v>
      </c>
      <c r="F427" s="12">
        <v>426</v>
      </c>
      <c r="I427" s="12">
        <v>426</v>
      </c>
      <c r="K427" s="12">
        <v>0</v>
      </c>
      <c r="L427" s="12">
        <v>426</v>
      </c>
      <c r="O427" s="12">
        <v>426</v>
      </c>
      <c r="Q427" s="12">
        <v>0</v>
      </c>
      <c r="R427" s="12">
        <v>426</v>
      </c>
      <c r="U427" s="12">
        <v>426</v>
      </c>
      <c r="W427" s="12">
        <v>0</v>
      </c>
      <c r="X427" s="12">
        <v>426</v>
      </c>
      <c r="AA427" s="12">
        <v>426</v>
      </c>
      <c r="AC427" s="12">
        <v>0</v>
      </c>
      <c r="AD427" s="12">
        <v>426</v>
      </c>
      <c r="AG427" s="12">
        <v>426</v>
      </c>
      <c r="AI427" s="12">
        <v>0</v>
      </c>
      <c r="AJ427" s="12">
        <v>426</v>
      </c>
    </row>
    <row r="428" spans="3:36" x14ac:dyDescent="0.3">
      <c r="C428" s="12">
        <v>427</v>
      </c>
      <c r="E428" s="12">
        <v>0</v>
      </c>
      <c r="F428" s="12">
        <v>427</v>
      </c>
      <c r="I428" s="12">
        <v>427</v>
      </c>
      <c r="K428" s="12">
        <v>0</v>
      </c>
      <c r="L428" s="12">
        <v>427</v>
      </c>
      <c r="O428" s="12">
        <v>427</v>
      </c>
      <c r="Q428" s="12">
        <v>0</v>
      </c>
      <c r="R428" s="12">
        <v>427</v>
      </c>
      <c r="U428" s="12">
        <v>427</v>
      </c>
      <c r="W428" s="12">
        <v>0</v>
      </c>
      <c r="X428" s="12">
        <v>427</v>
      </c>
      <c r="AA428" s="12">
        <v>427</v>
      </c>
      <c r="AC428" s="12">
        <v>0</v>
      </c>
      <c r="AD428" s="12">
        <v>427</v>
      </c>
      <c r="AG428" s="12">
        <v>427</v>
      </c>
      <c r="AI428" s="12">
        <v>0</v>
      </c>
      <c r="AJ428" s="12">
        <v>427</v>
      </c>
    </row>
    <row r="429" spans="3:36" x14ac:dyDescent="0.3">
      <c r="C429" s="12">
        <v>428</v>
      </c>
      <c r="E429" s="12">
        <v>0</v>
      </c>
      <c r="F429" s="12">
        <v>428</v>
      </c>
      <c r="I429" s="12">
        <v>428</v>
      </c>
      <c r="K429" s="12">
        <v>0</v>
      </c>
      <c r="L429" s="12">
        <v>428</v>
      </c>
      <c r="O429" s="12">
        <v>428</v>
      </c>
      <c r="Q429" s="12">
        <v>0</v>
      </c>
      <c r="R429" s="12">
        <v>428</v>
      </c>
      <c r="U429" s="12">
        <v>428</v>
      </c>
      <c r="W429" s="12">
        <v>0</v>
      </c>
      <c r="X429" s="12">
        <v>428</v>
      </c>
      <c r="AA429" s="12">
        <v>428</v>
      </c>
      <c r="AC429" s="12">
        <v>0</v>
      </c>
      <c r="AD429" s="12">
        <v>428</v>
      </c>
      <c r="AG429" s="12">
        <v>428</v>
      </c>
      <c r="AI429" s="12">
        <v>0</v>
      </c>
      <c r="AJ429" s="12">
        <v>428</v>
      </c>
    </row>
    <row r="430" spans="3:36" x14ac:dyDescent="0.3">
      <c r="C430" s="12">
        <v>429</v>
      </c>
      <c r="E430" s="12">
        <v>0</v>
      </c>
      <c r="F430" s="12">
        <v>429</v>
      </c>
      <c r="I430" s="12">
        <v>429</v>
      </c>
      <c r="K430" s="12">
        <v>0</v>
      </c>
      <c r="L430" s="12">
        <v>429</v>
      </c>
      <c r="O430" s="12">
        <v>429</v>
      </c>
      <c r="Q430" s="12">
        <v>0</v>
      </c>
      <c r="R430" s="12">
        <v>429</v>
      </c>
      <c r="U430" s="12">
        <v>429</v>
      </c>
      <c r="W430" s="12">
        <v>0</v>
      </c>
      <c r="X430" s="12">
        <v>429</v>
      </c>
      <c r="AA430" s="12">
        <v>429</v>
      </c>
      <c r="AC430" s="12">
        <v>0</v>
      </c>
      <c r="AD430" s="12">
        <v>429</v>
      </c>
      <c r="AG430" s="12">
        <v>429</v>
      </c>
      <c r="AI430" s="12">
        <v>0</v>
      </c>
      <c r="AJ430" s="12">
        <v>429</v>
      </c>
    </row>
    <row r="431" spans="3:36" x14ac:dyDescent="0.3">
      <c r="C431" s="12">
        <v>430</v>
      </c>
      <c r="E431" s="12">
        <v>0</v>
      </c>
      <c r="F431" s="12">
        <v>430</v>
      </c>
      <c r="I431" s="12">
        <v>430</v>
      </c>
      <c r="K431" s="12">
        <v>0</v>
      </c>
      <c r="L431" s="12">
        <v>430</v>
      </c>
      <c r="O431" s="12">
        <v>430</v>
      </c>
      <c r="Q431" s="12">
        <v>0</v>
      </c>
      <c r="R431" s="12">
        <v>430</v>
      </c>
      <c r="U431" s="12">
        <v>430</v>
      </c>
      <c r="W431" s="12">
        <v>0</v>
      </c>
      <c r="X431" s="12">
        <v>430</v>
      </c>
      <c r="AA431" s="12">
        <v>430</v>
      </c>
      <c r="AC431" s="12">
        <v>0</v>
      </c>
      <c r="AD431" s="12">
        <v>430</v>
      </c>
      <c r="AG431" s="12">
        <v>430</v>
      </c>
      <c r="AI431" s="12">
        <v>0</v>
      </c>
      <c r="AJ431" s="12">
        <v>430</v>
      </c>
    </row>
    <row r="432" spans="3:36" x14ac:dyDescent="0.3">
      <c r="C432" s="12">
        <v>431</v>
      </c>
      <c r="E432" s="12">
        <v>0</v>
      </c>
      <c r="F432" s="12">
        <v>431</v>
      </c>
      <c r="I432" s="12">
        <v>431</v>
      </c>
      <c r="K432" s="12">
        <v>0</v>
      </c>
      <c r="L432" s="12">
        <v>431</v>
      </c>
      <c r="O432" s="12">
        <v>431</v>
      </c>
      <c r="Q432" s="12">
        <v>0</v>
      </c>
      <c r="R432" s="12">
        <v>431</v>
      </c>
      <c r="U432" s="12">
        <v>431</v>
      </c>
      <c r="W432" s="12">
        <v>0</v>
      </c>
      <c r="X432" s="12">
        <v>431</v>
      </c>
      <c r="AA432" s="12">
        <v>431</v>
      </c>
      <c r="AC432" s="12">
        <v>0</v>
      </c>
      <c r="AD432" s="12">
        <v>431</v>
      </c>
      <c r="AG432" s="12">
        <v>431</v>
      </c>
      <c r="AI432" s="12">
        <v>0</v>
      </c>
      <c r="AJ432" s="12">
        <v>431</v>
      </c>
    </row>
    <row r="433" spans="3:36" x14ac:dyDescent="0.3">
      <c r="C433" s="12">
        <v>432</v>
      </c>
      <c r="E433" s="12">
        <v>0</v>
      </c>
      <c r="F433" s="12">
        <v>432</v>
      </c>
      <c r="I433" s="12">
        <v>432</v>
      </c>
      <c r="K433" s="12">
        <v>0</v>
      </c>
      <c r="L433" s="12">
        <v>432</v>
      </c>
      <c r="O433" s="12">
        <v>432</v>
      </c>
      <c r="Q433" s="12">
        <v>0</v>
      </c>
      <c r="R433" s="12">
        <v>432</v>
      </c>
      <c r="U433" s="12">
        <v>432</v>
      </c>
      <c r="W433" s="12">
        <v>0</v>
      </c>
      <c r="X433" s="12">
        <v>432</v>
      </c>
      <c r="AA433" s="12">
        <v>432</v>
      </c>
      <c r="AC433" s="12">
        <v>0</v>
      </c>
      <c r="AD433" s="12">
        <v>432</v>
      </c>
      <c r="AG433" s="12">
        <v>432</v>
      </c>
      <c r="AI433" s="12">
        <v>0</v>
      </c>
      <c r="AJ433" s="12">
        <v>432</v>
      </c>
    </row>
    <row r="434" spans="3:36" x14ac:dyDescent="0.3">
      <c r="C434" s="12">
        <v>433</v>
      </c>
      <c r="E434" s="12">
        <v>0</v>
      </c>
      <c r="F434" s="12">
        <v>433</v>
      </c>
      <c r="I434" s="12">
        <v>433</v>
      </c>
      <c r="K434" s="12">
        <v>0</v>
      </c>
      <c r="L434" s="12">
        <v>433</v>
      </c>
      <c r="O434" s="12">
        <v>433</v>
      </c>
      <c r="Q434" s="12">
        <v>0</v>
      </c>
      <c r="R434" s="12">
        <v>433</v>
      </c>
      <c r="U434" s="12">
        <v>433</v>
      </c>
      <c r="W434" s="12">
        <v>0</v>
      </c>
      <c r="X434" s="12">
        <v>433</v>
      </c>
      <c r="AA434" s="12">
        <v>433</v>
      </c>
      <c r="AC434" s="12">
        <v>0</v>
      </c>
      <c r="AD434" s="12">
        <v>433</v>
      </c>
      <c r="AG434" s="12">
        <v>433</v>
      </c>
      <c r="AI434" s="12">
        <v>0</v>
      </c>
      <c r="AJ434" s="12">
        <v>433</v>
      </c>
    </row>
    <row r="435" spans="3:36" x14ac:dyDescent="0.3">
      <c r="C435" s="12">
        <v>434</v>
      </c>
      <c r="E435" s="12">
        <v>0</v>
      </c>
      <c r="F435" s="12">
        <v>434</v>
      </c>
      <c r="I435" s="12">
        <v>434</v>
      </c>
      <c r="K435" s="12">
        <v>0</v>
      </c>
      <c r="L435" s="12">
        <v>434</v>
      </c>
      <c r="O435" s="12">
        <v>434</v>
      </c>
      <c r="Q435" s="12">
        <v>0</v>
      </c>
      <c r="R435" s="12">
        <v>434</v>
      </c>
      <c r="U435" s="12">
        <v>434</v>
      </c>
      <c r="W435" s="12">
        <v>0</v>
      </c>
      <c r="X435" s="12">
        <v>434</v>
      </c>
      <c r="AA435" s="12">
        <v>434</v>
      </c>
      <c r="AC435" s="12">
        <v>0</v>
      </c>
      <c r="AD435" s="12">
        <v>434</v>
      </c>
      <c r="AG435" s="12">
        <v>434</v>
      </c>
      <c r="AI435" s="12">
        <v>0</v>
      </c>
      <c r="AJ435" s="12">
        <v>434</v>
      </c>
    </row>
    <row r="436" spans="3:36" x14ac:dyDescent="0.3">
      <c r="C436" s="12">
        <v>435</v>
      </c>
      <c r="E436" s="12">
        <v>0</v>
      </c>
      <c r="F436" s="12">
        <v>435</v>
      </c>
      <c r="I436" s="12">
        <v>435</v>
      </c>
      <c r="K436" s="12">
        <v>0</v>
      </c>
      <c r="L436" s="12">
        <v>435</v>
      </c>
      <c r="O436" s="12">
        <v>435</v>
      </c>
      <c r="Q436" s="12">
        <v>0</v>
      </c>
      <c r="R436" s="12">
        <v>435</v>
      </c>
      <c r="U436" s="12">
        <v>435</v>
      </c>
      <c r="W436" s="12">
        <v>0</v>
      </c>
      <c r="X436" s="12">
        <v>435</v>
      </c>
      <c r="AA436" s="12">
        <v>435</v>
      </c>
      <c r="AC436" s="12">
        <v>0</v>
      </c>
      <c r="AD436" s="12">
        <v>435</v>
      </c>
      <c r="AG436" s="12">
        <v>435</v>
      </c>
      <c r="AI436" s="12">
        <v>0</v>
      </c>
      <c r="AJ436" s="12">
        <v>435</v>
      </c>
    </row>
    <row r="437" spans="3:36" x14ac:dyDescent="0.3">
      <c r="C437" s="12">
        <v>436</v>
      </c>
      <c r="E437" s="12">
        <v>0</v>
      </c>
      <c r="F437" s="12">
        <v>436</v>
      </c>
      <c r="I437" s="12">
        <v>436</v>
      </c>
      <c r="K437" s="12">
        <v>0</v>
      </c>
      <c r="L437" s="12">
        <v>436</v>
      </c>
      <c r="O437" s="12">
        <v>436</v>
      </c>
      <c r="Q437" s="12">
        <v>0</v>
      </c>
      <c r="R437" s="12">
        <v>436</v>
      </c>
      <c r="U437" s="12">
        <v>436</v>
      </c>
      <c r="W437" s="12">
        <v>0</v>
      </c>
      <c r="X437" s="12">
        <v>436</v>
      </c>
      <c r="AA437" s="12">
        <v>436</v>
      </c>
      <c r="AC437" s="12">
        <v>0</v>
      </c>
      <c r="AD437" s="12">
        <v>436</v>
      </c>
      <c r="AG437" s="12">
        <v>436</v>
      </c>
      <c r="AI437" s="12">
        <v>0</v>
      </c>
      <c r="AJ437" s="12">
        <v>436</v>
      </c>
    </row>
    <row r="438" spans="3:36" x14ac:dyDescent="0.3">
      <c r="C438" s="12">
        <v>437</v>
      </c>
      <c r="E438" s="12">
        <v>0</v>
      </c>
      <c r="F438" s="12">
        <v>437</v>
      </c>
      <c r="I438" s="12">
        <v>437</v>
      </c>
      <c r="K438" s="12">
        <v>0</v>
      </c>
      <c r="L438" s="12">
        <v>437</v>
      </c>
      <c r="O438" s="12">
        <v>437</v>
      </c>
      <c r="Q438" s="12">
        <v>0</v>
      </c>
      <c r="R438" s="12">
        <v>437</v>
      </c>
      <c r="U438" s="12">
        <v>437</v>
      </c>
      <c r="W438" s="12">
        <v>0</v>
      </c>
      <c r="X438" s="12">
        <v>437</v>
      </c>
      <c r="AA438" s="12">
        <v>437</v>
      </c>
      <c r="AC438" s="12">
        <v>0</v>
      </c>
      <c r="AD438" s="12">
        <v>437</v>
      </c>
      <c r="AG438" s="12">
        <v>437</v>
      </c>
      <c r="AI438" s="12">
        <v>0</v>
      </c>
      <c r="AJ438" s="12">
        <v>437</v>
      </c>
    </row>
    <row r="439" spans="3:36" x14ac:dyDescent="0.3">
      <c r="C439" s="12">
        <v>438</v>
      </c>
      <c r="E439" s="12">
        <v>0</v>
      </c>
      <c r="F439" s="12">
        <v>438</v>
      </c>
      <c r="I439" s="12">
        <v>438</v>
      </c>
      <c r="K439" s="12">
        <v>0</v>
      </c>
      <c r="L439" s="12">
        <v>438</v>
      </c>
      <c r="O439" s="12">
        <v>438</v>
      </c>
      <c r="Q439" s="12">
        <v>0</v>
      </c>
      <c r="R439" s="12">
        <v>438</v>
      </c>
      <c r="U439" s="12">
        <v>438</v>
      </c>
      <c r="W439" s="12">
        <v>0</v>
      </c>
      <c r="X439" s="12">
        <v>438</v>
      </c>
      <c r="AA439" s="12">
        <v>438</v>
      </c>
      <c r="AC439" s="12">
        <v>0</v>
      </c>
      <c r="AD439" s="12">
        <v>438</v>
      </c>
      <c r="AG439" s="12">
        <v>438</v>
      </c>
      <c r="AI439" s="12">
        <v>0</v>
      </c>
      <c r="AJ439" s="12">
        <v>438</v>
      </c>
    </row>
    <row r="440" spans="3:36" x14ac:dyDescent="0.3">
      <c r="C440" s="12">
        <v>439</v>
      </c>
      <c r="E440" s="12">
        <v>0</v>
      </c>
      <c r="F440" s="12">
        <v>439</v>
      </c>
      <c r="I440" s="12">
        <v>439</v>
      </c>
      <c r="K440" s="12">
        <v>0</v>
      </c>
      <c r="L440" s="12">
        <v>439</v>
      </c>
      <c r="O440" s="12">
        <v>439</v>
      </c>
      <c r="Q440" s="12">
        <v>0</v>
      </c>
      <c r="R440" s="12">
        <v>439</v>
      </c>
      <c r="U440" s="12">
        <v>439</v>
      </c>
      <c r="W440" s="12">
        <v>0</v>
      </c>
      <c r="X440" s="12">
        <v>439</v>
      </c>
      <c r="AA440" s="12">
        <v>439</v>
      </c>
      <c r="AC440" s="12">
        <v>0</v>
      </c>
      <c r="AD440" s="12">
        <v>439</v>
      </c>
      <c r="AG440" s="12">
        <v>439</v>
      </c>
      <c r="AI440" s="12">
        <v>0</v>
      </c>
      <c r="AJ440" s="12">
        <v>439</v>
      </c>
    </row>
    <row r="441" spans="3:36" x14ac:dyDescent="0.3">
      <c r="C441" s="12">
        <v>440</v>
      </c>
      <c r="E441" s="12">
        <v>0</v>
      </c>
      <c r="F441" s="12">
        <v>440</v>
      </c>
      <c r="I441" s="12">
        <v>440</v>
      </c>
      <c r="K441" s="12">
        <v>0</v>
      </c>
      <c r="L441" s="12">
        <v>440</v>
      </c>
      <c r="O441" s="12">
        <v>440</v>
      </c>
      <c r="Q441" s="12">
        <v>0</v>
      </c>
      <c r="R441" s="12">
        <v>440</v>
      </c>
      <c r="U441" s="12">
        <v>440</v>
      </c>
      <c r="W441" s="12">
        <v>0</v>
      </c>
      <c r="X441" s="12">
        <v>440</v>
      </c>
      <c r="AA441" s="12">
        <v>440</v>
      </c>
      <c r="AC441" s="12">
        <v>0</v>
      </c>
      <c r="AD441" s="12">
        <v>440</v>
      </c>
      <c r="AG441" s="12">
        <v>440</v>
      </c>
      <c r="AI441" s="12">
        <v>0</v>
      </c>
      <c r="AJ441" s="12">
        <v>440</v>
      </c>
    </row>
    <row r="442" spans="3:36" x14ac:dyDescent="0.3">
      <c r="C442" s="12">
        <v>441</v>
      </c>
      <c r="E442" s="12">
        <v>0</v>
      </c>
      <c r="F442" s="12">
        <v>441</v>
      </c>
      <c r="I442" s="12">
        <v>441</v>
      </c>
      <c r="K442" s="12">
        <v>0</v>
      </c>
      <c r="L442" s="12">
        <v>441</v>
      </c>
      <c r="O442" s="12">
        <v>441</v>
      </c>
      <c r="Q442" s="12">
        <v>0</v>
      </c>
      <c r="R442" s="12">
        <v>441</v>
      </c>
      <c r="U442" s="12">
        <v>441</v>
      </c>
      <c r="W442" s="12">
        <v>0</v>
      </c>
      <c r="X442" s="12">
        <v>441</v>
      </c>
      <c r="AA442" s="12">
        <v>441</v>
      </c>
      <c r="AC442" s="12">
        <v>0</v>
      </c>
      <c r="AD442" s="12">
        <v>441</v>
      </c>
      <c r="AG442" s="12">
        <v>441</v>
      </c>
      <c r="AI442" s="12">
        <v>0</v>
      </c>
      <c r="AJ442" s="12">
        <v>441</v>
      </c>
    </row>
    <row r="443" spans="3:36" x14ac:dyDescent="0.3">
      <c r="C443" s="12">
        <v>442</v>
      </c>
      <c r="E443" s="12">
        <v>0</v>
      </c>
      <c r="F443" s="12">
        <v>442</v>
      </c>
      <c r="I443" s="12">
        <v>442</v>
      </c>
      <c r="K443" s="12">
        <v>0</v>
      </c>
      <c r="L443" s="12">
        <v>442</v>
      </c>
      <c r="O443" s="12">
        <v>442</v>
      </c>
      <c r="Q443" s="12">
        <v>0</v>
      </c>
      <c r="R443" s="12">
        <v>442</v>
      </c>
      <c r="U443" s="12">
        <v>442</v>
      </c>
      <c r="W443" s="12">
        <v>0</v>
      </c>
      <c r="X443" s="12">
        <v>442</v>
      </c>
      <c r="AA443" s="12">
        <v>442</v>
      </c>
      <c r="AC443" s="12">
        <v>0</v>
      </c>
      <c r="AD443" s="12">
        <v>442</v>
      </c>
      <c r="AG443" s="12">
        <v>442</v>
      </c>
      <c r="AI443" s="12">
        <v>0</v>
      </c>
      <c r="AJ443" s="12">
        <v>442</v>
      </c>
    </row>
    <row r="444" spans="3:36" x14ac:dyDescent="0.3">
      <c r="C444" s="12">
        <v>443</v>
      </c>
      <c r="E444" s="12">
        <v>0</v>
      </c>
      <c r="F444" s="12">
        <v>443</v>
      </c>
      <c r="I444" s="12">
        <v>443</v>
      </c>
      <c r="K444" s="12">
        <v>0</v>
      </c>
      <c r="L444" s="12">
        <v>443</v>
      </c>
      <c r="O444" s="12">
        <v>443</v>
      </c>
      <c r="Q444" s="12">
        <v>0</v>
      </c>
      <c r="R444" s="12">
        <v>443</v>
      </c>
      <c r="U444" s="12">
        <v>443</v>
      </c>
      <c r="W444" s="12">
        <v>0</v>
      </c>
      <c r="X444" s="12">
        <v>443</v>
      </c>
      <c r="AA444" s="12">
        <v>443</v>
      </c>
      <c r="AC444" s="12">
        <v>0</v>
      </c>
      <c r="AD444" s="12">
        <v>443</v>
      </c>
      <c r="AG444" s="12">
        <v>443</v>
      </c>
      <c r="AI444" s="12">
        <v>0</v>
      </c>
      <c r="AJ444" s="12">
        <v>443</v>
      </c>
    </row>
    <row r="445" spans="3:36" x14ac:dyDescent="0.3">
      <c r="C445" s="12">
        <v>444</v>
      </c>
      <c r="E445" s="12">
        <v>0</v>
      </c>
      <c r="F445" s="12">
        <v>444</v>
      </c>
      <c r="I445" s="12">
        <v>444</v>
      </c>
      <c r="K445" s="12">
        <v>0</v>
      </c>
      <c r="L445" s="12">
        <v>444</v>
      </c>
      <c r="O445" s="12">
        <v>444</v>
      </c>
      <c r="Q445" s="12">
        <v>0</v>
      </c>
      <c r="R445" s="12">
        <v>444</v>
      </c>
      <c r="U445" s="12">
        <v>444</v>
      </c>
      <c r="W445" s="12">
        <v>0</v>
      </c>
      <c r="X445" s="12">
        <v>444</v>
      </c>
      <c r="AA445" s="12">
        <v>444</v>
      </c>
      <c r="AC445" s="12">
        <v>0</v>
      </c>
      <c r="AD445" s="12">
        <v>444</v>
      </c>
      <c r="AG445" s="12">
        <v>444</v>
      </c>
      <c r="AI445" s="12">
        <v>0</v>
      </c>
      <c r="AJ445" s="12">
        <v>444</v>
      </c>
    </row>
    <row r="446" spans="3:36" x14ac:dyDescent="0.3">
      <c r="C446" s="12">
        <v>445</v>
      </c>
      <c r="E446" s="12">
        <v>0</v>
      </c>
      <c r="F446" s="12">
        <v>445</v>
      </c>
      <c r="I446" s="12">
        <v>445</v>
      </c>
      <c r="K446" s="12">
        <v>0</v>
      </c>
      <c r="L446" s="12">
        <v>445</v>
      </c>
      <c r="O446" s="12">
        <v>445</v>
      </c>
      <c r="Q446" s="12">
        <v>0</v>
      </c>
      <c r="R446" s="12">
        <v>445</v>
      </c>
      <c r="U446" s="12">
        <v>445</v>
      </c>
      <c r="W446" s="12">
        <v>0</v>
      </c>
      <c r="X446" s="12">
        <v>445</v>
      </c>
      <c r="AA446" s="12">
        <v>445</v>
      </c>
      <c r="AC446" s="12">
        <v>0</v>
      </c>
      <c r="AD446" s="12">
        <v>445</v>
      </c>
      <c r="AG446" s="12">
        <v>445</v>
      </c>
      <c r="AI446" s="12">
        <v>0</v>
      </c>
      <c r="AJ446" s="12">
        <v>445</v>
      </c>
    </row>
    <row r="447" spans="3:36" x14ac:dyDescent="0.3">
      <c r="C447" s="12">
        <v>446</v>
      </c>
      <c r="E447" s="12">
        <v>0</v>
      </c>
      <c r="F447" s="12">
        <v>446</v>
      </c>
      <c r="I447" s="12">
        <v>446</v>
      </c>
      <c r="K447" s="12">
        <v>0</v>
      </c>
      <c r="L447" s="12">
        <v>446</v>
      </c>
      <c r="O447" s="12">
        <v>446</v>
      </c>
      <c r="Q447" s="12">
        <v>0</v>
      </c>
      <c r="R447" s="12">
        <v>446</v>
      </c>
      <c r="U447" s="12">
        <v>446</v>
      </c>
      <c r="W447" s="12">
        <v>0</v>
      </c>
      <c r="X447" s="12">
        <v>446</v>
      </c>
      <c r="AA447" s="12">
        <v>446</v>
      </c>
      <c r="AC447" s="12">
        <v>0</v>
      </c>
      <c r="AD447" s="12">
        <v>446</v>
      </c>
      <c r="AG447" s="12">
        <v>446</v>
      </c>
      <c r="AI447" s="12">
        <v>0</v>
      </c>
      <c r="AJ447" s="12">
        <v>446</v>
      </c>
    </row>
    <row r="448" spans="3:36" x14ac:dyDescent="0.3">
      <c r="C448" s="12">
        <v>447</v>
      </c>
      <c r="E448" s="12">
        <v>0</v>
      </c>
      <c r="F448" s="12">
        <v>447</v>
      </c>
      <c r="I448" s="12">
        <v>447</v>
      </c>
      <c r="K448" s="12">
        <v>0</v>
      </c>
      <c r="L448" s="12">
        <v>447</v>
      </c>
      <c r="O448" s="12">
        <v>447</v>
      </c>
      <c r="Q448" s="12">
        <v>0</v>
      </c>
      <c r="R448" s="12">
        <v>447</v>
      </c>
      <c r="U448" s="12">
        <v>447</v>
      </c>
      <c r="W448" s="12">
        <v>0</v>
      </c>
      <c r="X448" s="12">
        <v>447</v>
      </c>
      <c r="AA448" s="12">
        <v>447</v>
      </c>
      <c r="AC448" s="12">
        <v>0</v>
      </c>
      <c r="AD448" s="12">
        <v>447</v>
      </c>
      <c r="AG448" s="12">
        <v>447</v>
      </c>
      <c r="AI448" s="12">
        <v>0</v>
      </c>
      <c r="AJ448" s="12">
        <v>447</v>
      </c>
    </row>
    <row r="449" spans="3:36" x14ac:dyDescent="0.3">
      <c r="C449" s="12">
        <v>448</v>
      </c>
      <c r="E449" s="12">
        <v>0</v>
      </c>
      <c r="F449" s="12">
        <v>448</v>
      </c>
      <c r="I449" s="12">
        <v>448</v>
      </c>
      <c r="K449" s="12">
        <v>0</v>
      </c>
      <c r="L449" s="12">
        <v>448</v>
      </c>
      <c r="O449" s="12">
        <v>448</v>
      </c>
      <c r="Q449" s="12">
        <v>0</v>
      </c>
      <c r="R449" s="12">
        <v>448</v>
      </c>
      <c r="U449" s="12">
        <v>448</v>
      </c>
      <c r="W449" s="12">
        <v>0</v>
      </c>
      <c r="X449" s="12">
        <v>448</v>
      </c>
      <c r="AA449" s="12">
        <v>448</v>
      </c>
      <c r="AC449" s="12">
        <v>0</v>
      </c>
      <c r="AD449" s="12">
        <v>448</v>
      </c>
      <c r="AG449" s="12">
        <v>448</v>
      </c>
      <c r="AI449" s="12">
        <v>0</v>
      </c>
      <c r="AJ449" s="12">
        <v>448</v>
      </c>
    </row>
    <row r="450" spans="3:36" x14ac:dyDescent="0.3">
      <c r="C450" s="12">
        <v>449</v>
      </c>
      <c r="E450" s="12">
        <v>0</v>
      </c>
      <c r="F450" s="12">
        <v>449</v>
      </c>
      <c r="I450" s="12">
        <v>449</v>
      </c>
      <c r="K450" s="12">
        <v>0</v>
      </c>
      <c r="L450" s="12">
        <v>449</v>
      </c>
      <c r="O450" s="12">
        <v>449</v>
      </c>
      <c r="Q450" s="12">
        <v>0</v>
      </c>
      <c r="R450" s="12">
        <v>449</v>
      </c>
      <c r="U450" s="12">
        <v>449</v>
      </c>
      <c r="W450" s="12">
        <v>0</v>
      </c>
      <c r="X450" s="12">
        <v>449</v>
      </c>
      <c r="AA450" s="12">
        <v>449</v>
      </c>
      <c r="AC450" s="12">
        <v>0</v>
      </c>
      <c r="AD450" s="12">
        <v>449</v>
      </c>
      <c r="AG450" s="12">
        <v>449</v>
      </c>
      <c r="AI450" s="12">
        <v>0</v>
      </c>
      <c r="AJ450" s="12">
        <v>449</v>
      </c>
    </row>
    <row r="451" spans="3:36" x14ac:dyDescent="0.3">
      <c r="C451" s="12">
        <v>450</v>
      </c>
      <c r="E451" s="12">
        <v>0</v>
      </c>
      <c r="F451" s="12">
        <v>450</v>
      </c>
      <c r="I451" s="12">
        <v>450</v>
      </c>
      <c r="K451" s="12">
        <v>0</v>
      </c>
      <c r="L451" s="12">
        <v>450</v>
      </c>
      <c r="O451" s="12">
        <v>450</v>
      </c>
      <c r="Q451" s="12">
        <v>0</v>
      </c>
      <c r="R451" s="12">
        <v>450</v>
      </c>
      <c r="U451" s="12">
        <v>450</v>
      </c>
      <c r="W451" s="12">
        <v>0</v>
      </c>
      <c r="X451" s="12">
        <v>450</v>
      </c>
      <c r="AA451" s="12">
        <v>450</v>
      </c>
      <c r="AC451" s="12">
        <v>0</v>
      </c>
      <c r="AD451" s="12">
        <v>450</v>
      </c>
      <c r="AG451" s="12">
        <v>450</v>
      </c>
      <c r="AI451" s="12">
        <v>0</v>
      </c>
      <c r="AJ451" s="12">
        <v>450</v>
      </c>
    </row>
    <row r="452" spans="3:36" x14ac:dyDescent="0.3">
      <c r="C452" s="12">
        <v>451</v>
      </c>
      <c r="E452" s="12">
        <v>0</v>
      </c>
      <c r="F452" s="12">
        <v>451</v>
      </c>
      <c r="I452" s="12">
        <v>451</v>
      </c>
      <c r="K452" s="12">
        <v>0</v>
      </c>
      <c r="L452" s="12">
        <v>451</v>
      </c>
      <c r="O452" s="12">
        <v>451</v>
      </c>
      <c r="Q452" s="12">
        <v>0</v>
      </c>
      <c r="R452" s="12">
        <v>451</v>
      </c>
      <c r="U452" s="12">
        <v>451</v>
      </c>
      <c r="W452" s="12">
        <v>0</v>
      </c>
      <c r="X452" s="12">
        <v>451</v>
      </c>
      <c r="AA452" s="12">
        <v>451</v>
      </c>
      <c r="AC452" s="12">
        <v>0</v>
      </c>
      <c r="AD452" s="12">
        <v>451</v>
      </c>
      <c r="AG452" s="12">
        <v>451</v>
      </c>
      <c r="AI452" s="12">
        <v>0</v>
      </c>
      <c r="AJ452" s="12">
        <v>451</v>
      </c>
    </row>
    <row r="453" spans="3:36" x14ac:dyDescent="0.3">
      <c r="C453" s="12">
        <v>452</v>
      </c>
      <c r="E453" s="12">
        <v>0</v>
      </c>
      <c r="F453" s="12">
        <v>452</v>
      </c>
      <c r="I453" s="12">
        <v>452</v>
      </c>
      <c r="K453" s="12">
        <v>0</v>
      </c>
      <c r="L453" s="12">
        <v>452</v>
      </c>
      <c r="O453" s="12">
        <v>452</v>
      </c>
      <c r="Q453" s="12">
        <v>0</v>
      </c>
      <c r="R453" s="12">
        <v>452</v>
      </c>
      <c r="U453" s="12">
        <v>452</v>
      </c>
      <c r="W453" s="12">
        <v>0</v>
      </c>
      <c r="X453" s="12">
        <v>452</v>
      </c>
      <c r="AA453" s="12">
        <v>452</v>
      </c>
      <c r="AC453" s="12">
        <v>0</v>
      </c>
      <c r="AD453" s="12">
        <v>452</v>
      </c>
      <c r="AG453" s="12">
        <v>452</v>
      </c>
      <c r="AI453" s="12">
        <v>0</v>
      </c>
      <c r="AJ453" s="12">
        <v>452</v>
      </c>
    </row>
    <row r="454" spans="3:36" x14ac:dyDescent="0.3">
      <c r="C454" s="12">
        <v>453</v>
      </c>
      <c r="E454" s="12">
        <v>0</v>
      </c>
      <c r="F454" s="12">
        <v>453</v>
      </c>
      <c r="I454" s="12">
        <v>453</v>
      </c>
      <c r="K454" s="12">
        <v>0</v>
      </c>
      <c r="L454" s="12">
        <v>453</v>
      </c>
      <c r="O454" s="12">
        <v>453</v>
      </c>
      <c r="Q454" s="12">
        <v>0</v>
      </c>
      <c r="R454" s="12">
        <v>453</v>
      </c>
      <c r="U454" s="12">
        <v>453</v>
      </c>
      <c r="W454" s="12">
        <v>0</v>
      </c>
      <c r="X454" s="12">
        <v>453</v>
      </c>
      <c r="AA454" s="12">
        <v>453</v>
      </c>
      <c r="AC454" s="12">
        <v>0</v>
      </c>
      <c r="AD454" s="12">
        <v>453</v>
      </c>
      <c r="AG454" s="12">
        <v>453</v>
      </c>
      <c r="AI454" s="12">
        <v>0</v>
      </c>
      <c r="AJ454" s="12">
        <v>453</v>
      </c>
    </row>
    <row r="455" spans="3:36" x14ac:dyDescent="0.3">
      <c r="C455" s="12">
        <v>454</v>
      </c>
      <c r="E455" s="12">
        <v>0</v>
      </c>
      <c r="F455" s="12">
        <v>454</v>
      </c>
      <c r="I455" s="12">
        <v>454</v>
      </c>
      <c r="K455" s="12">
        <v>0</v>
      </c>
      <c r="L455" s="12">
        <v>454</v>
      </c>
      <c r="O455" s="12">
        <v>454</v>
      </c>
      <c r="Q455" s="12">
        <v>0</v>
      </c>
      <c r="R455" s="12">
        <v>454</v>
      </c>
      <c r="U455" s="12">
        <v>454</v>
      </c>
      <c r="W455" s="12">
        <v>0</v>
      </c>
      <c r="X455" s="12">
        <v>454</v>
      </c>
      <c r="AA455" s="12">
        <v>454</v>
      </c>
      <c r="AC455" s="12">
        <v>0</v>
      </c>
      <c r="AD455" s="12">
        <v>454</v>
      </c>
      <c r="AG455" s="12">
        <v>454</v>
      </c>
      <c r="AI455" s="12">
        <v>0</v>
      </c>
      <c r="AJ455" s="12">
        <v>454</v>
      </c>
    </row>
    <row r="456" spans="3:36" x14ac:dyDescent="0.3">
      <c r="C456" s="12">
        <v>455</v>
      </c>
      <c r="E456" s="12">
        <v>0</v>
      </c>
      <c r="F456" s="12">
        <v>455</v>
      </c>
      <c r="I456" s="12">
        <v>455</v>
      </c>
      <c r="K456" s="12">
        <v>0</v>
      </c>
      <c r="L456" s="12">
        <v>455</v>
      </c>
      <c r="O456" s="12">
        <v>455</v>
      </c>
      <c r="Q456" s="12">
        <v>0</v>
      </c>
      <c r="R456" s="12">
        <v>455</v>
      </c>
      <c r="U456" s="12">
        <v>455</v>
      </c>
      <c r="W456" s="12">
        <v>0</v>
      </c>
      <c r="X456" s="12">
        <v>455</v>
      </c>
      <c r="AA456" s="12">
        <v>455</v>
      </c>
      <c r="AC456" s="12">
        <v>0</v>
      </c>
      <c r="AD456" s="12">
        <v>455</v>
      </c>
      <c r="AG456" s="12">
        <v>455</v>
      </c>
      <c r="AI456" s="12">
        <v>0</v>
      </c>
      <c r="AJ456" s="12">
        <v>455</v>
      </c>
    </row>
    <row r="457" spans="3:36" x14ac:dyDescent="0.3">
      <c r="C457" s="12">
        <v>456</v>
      </c>
      <c r="E457" s="12">
        <v>0</v>
      </c>
      <c r="F457" s="12">
        <v>456</v>
      </c>
      <c r="I457" s="12">
        <v>456</v>
      </c>
      <c r="K457" s="12">
        <v>0</v>
      </c>
      <c r="L457" s="12">
        <v>456</v>
      </c>
      <c r="O457" s="12">
        <v>456</v>
      </c>
      <c r="Q457" s="12">
        <v>0</v>
      </c>
      <c r="R457" s="12">
        <v>456</v>
      </c>
      <c r="U457" s="12">
        <v>456</v>
      </c>
      <c r="W457" s="12">
        <v>0</v>
      </c>
      <c r="X457" s="12">
        <v>456</v>
      </c>
      <c r="AA457" s="12">
        <v>456</v>
      </c>
      <c r="AC457" s="12">
        <v>0</v>
      </c>
      <c r="AD457" s="12">
        <v>456</v>
      </c>
      <c r="AG457" s="12">
        <v>456</v>
      </c>
      <c r="AI457" s="12">
        <v>0</v>
      </c>
      <c r="AJ457" s="12">
        <v>456</v>
      </c>
    </row>
    <row r="458" spans="3:36" x14ac:dyDescent="0.3">
      <c r="C458" s="12">
        <v>457</v>
      </c>
      <c r="E458" s="12">
        <v>0</v>
      </c>
      <c r="F458" s="12">
        <v>457</v>
      </c>
      <c r="I458" s="12">
        <v>457</v>
      </c>
      <c r="K458" s="12">
        <v>0</v>
      </c>
      <c r="L458" s="12">
        <v>457</v>
      </c>
      <c r="O458" s="12">
        <v>457</v>
      </c>
      <c r="Q458" s="12">
        <v>0</v>
      </c>
      <c r="R458" s="12">
        <v>457</v>
      </c>
      <c r="U458" s="12">
        <v>457</v>
      </c>
      <c r="W458" s="12">
        <v>0</v>
      </c>
      <c r="X458" s="12">
        <v>457</v>
      </c>
      <c r="AA458" s="12">
        <v>457</v>
      </c>
      <c r="AC458" s="12">
        <v>0</v>
      </c>
      <c r="AD458" s="12">
        <v>457</v>
      </c>
      <c r="AG458" s="12">
        <v>457</v>
      </c>
      <c r="AI458" s="12">
        <v>0</v>
      </c>
      <c r="AJ458" s="12">
        <v>457</v>
      </c>
    </row>
    <row r="459" spans="3:36" x14ac:dyDescent="0.3">
      <c r="C459" s="12">
        <v>458</v>
      </c>
      <c r="E459" s="12">
        <v>0</v>
      </c>
      <c r="F459" s="12">
        <v>458</v>
      </c>
      <c r="I459" s="12">
        <v>458</v>
      </c>
      <c r="K459" s="12">
        <v>0</v>
      </c>
      <c r="L459" s="12">
        <v>458</v>
      </c>
      <c r="O459" s="12">
        <v>458</v>
      </c>
      <c r="Q459" s="12">
        <v>0</v>
      </c>
      <c r="R459" s="12">
        <v>458</v>
      </c>
      <c r="U459" s="12">
        <v>458</v>
      </c>
      <c r="W459" s="12">
        <v>0</v>
      </c>
      <c r="X459" s="12">
        <v>458</v>
      </c>
      <c r="AA459" s="12">
        <v>458</v>
      </c>
      <c r="AC459" s="12">
        <v>0</v>
      </c>
      <c r="AD459" s="12">
        <v>458</v>
      </c>
      <c r="AG459" s="12">
        <v>458</v>
      </c>
      <c r="AI459" s="12">
        <v>0</v>
      </c>
      <c r="AJ459" s="12">
        <v>458</v>
      </c>
    </row>
    <row r="460" spans="3:36" x14ac:dyDescent="0.3">
      <c r="C460" s="12">
        <v>459</v>
      </c>
      <c r="E460" s="12">
        <v>0</v>
      </c>
      <c r="F460" s="12">
        <v>459</v>
      </c>
      <c r="I460" s="12">
        <v>459</v>
      </c>
      <c r="K460" s="12">
        <v>0</v>
      </c>
      <c r="L460" s="12">
        <v>459</v>
      </c>
      <c r="O460" s="12">
        <v>459</v>
      </c>
      <c r="Q460" s="12">
        <v>0</v>
      </c>
      <c r="R460" s="12">
        <v>459</v>
      </c>
      <c r="U460" s="12">
        <v>459</v>
      </c>
      <c r="W460" s="12">
        <v>0</v>
      </c>
      <c r="X460" s="12">
        <v>459</v>
      </c>
      <c r="AA460" s="12">
        <v>459</v>
      </c>
      <c r="AC460" s="12">
        <v>0</v>
      </c>
      <c r="AD460" s="12">
        <v>459</v>
      </c>
      <c r="AG460" s="12">
        <v>459</v>
      </c>
      <c r="AI460" s="12">
        <v>0</v>
      </c>
      <c r="AJ460" s="12">
        <v>459</v>
      </c>
    </row>
    <row r="461" spans="3:36" x14ac:dyDescent="0.3">
      <c r="C461" s="12">
        <v>460</v>
      </c>
      <c r="E461" s="12">
        <v>0</v>
      </c>
      <c r="F461" s="12">
        <v>460</v>
      </c>
      <c r="I461" s="12">
        <v>460</v>
      </c>
      <c r="K461" s="12">
        <v>0</v>
      </c>
      <c r="L461" s="12">
        <v>460</v>
      </c>
      <c r="O461" s="12">
        <v>460</v>
      </c>
      <c r="Q461" s="12">
        <v>0</v>
      </c>
      <c r="R461" s="12">
        <v>460</v>
      </c>
      <c r="U461" s="12">
        <v>460</v>
      </c>
      <c r="W461" s="12">
        <v>0</v>
      </c>
      <c r="X461" s="12">
        <v>460</v>
      </c>
      <c r="AA461" s="12">
        <v>460</v>
      </c>
      <c r="AC461" s="12">
        <v>0</v>
      </c>
      <c r="AD461" s="12">
        <v>460</v>
      </c>
      <c r="AG461" s="12">
        <v>460</v>
      </c>
      <c r="AI461" s="12">
        <v>0</v>
      </c>
      <c r="AJ461" s="12">
        <v>460</v>
      </c>
    </row>
    <row r="462" spans="3:36" x14ac:dyDescent="0.3">
      <c r="C462" s="12">
        <v>461</v>
      </c>
      <c r="E462" s="12">
        <v>0</v>
      </c>
      <c r="F462" s="12">
        <v>461</v>
      </c>
      <c r="I462" s="12">
        <v>461</v>
      </c>
      <c r="K462" s="12">
        <v>0</v>
      </c>
      <c r="L462" s="12">
        <v>461</v>
      </c>
      <c r="O462" s="12">
        <v>461</v>
      </c>
      <c r="Q462" s="12">
        <v>0</v>
      </c>
      <c r="R462" s="12">
        <v>461</v>
      </c>
      <c r="U462" s="12">
        <v>461</v>
      </c>
      <c r="W462" s="12">
        <v>0</v>
      </c>
      <c r="X462" s="12">
        <v>461</v>
      </c>
      <c r="AA462" s="12">
        <v>461</v>
      </c>
      <c r="AC462" s="12">
        <v>0</v>
      </c>
      <c r="AD462" s="12">
        <v>461</v>
      </c>
      <c r="AG462" s="12">
        <v>461</v>
      </c>
      <c r="AI462" s="12">
        <v>0</v>
      </c>
      <c r="AJ462" s="12">
        <v>461</v>
      </c>
    </row>
    <row r="463" spans="3:36" x14ac:dyDescent="0.3">
      <c r="C463" s="12">
        <v>462</v>
      </c>
      <c r="E463" s="12">
        <v>0</v>
      </c>
      <c r="F463" s="12">
        <v>462</v>
      </c>
      <c r="I463" s="12">
        <v>462</v>
      </c>
      <c r="K463" s="12">
        <v>0</v>
      </c>
      <c r="L463" s="12">
        <v>462</v>
      </c>
      <c r="O463" s="12">
        <v>462</v>
      </c>
      <c r="Q463" s="12">
        <v>0</v>
      </c>
      <c r="R463" s="12">
        <v>462</v>
      </c>
      <c r="U463" s="12">
        <v>462</v>
      </c>
      <c r="W463" s="12">
        <v>0</v>
      </c>
      <c r="X463" s="12">
        <v>462</v>
      </c>
      <c r="AA463" s="12">
        <v>462</v>
      </c>
      <c r="AC463" s="12">
        <v>0</v>
      </c>
      <c r="AD463" s="12">
        <v>462</v>
      </c>
      <c r="AG463" s="12">
        <v>462</v>
      </c>
      <c r="AI463" s="12">
        <v>0</v>
      </c>
      <c r="AJ463" s="12">
        <v>462</v>
      </c>
    </row>
    <row r="464" spans="3:36" x14ac:dyDescent="0.3">
      <c r="C464" s="12">
        <v>463</v>
      </c>
      <c r="E464" s="12">
        <v>0</v>
      </c>
      <c r="F464" s="12">
        <v>463</v>
      </c>
      <c r="I464" s="12">
        <v>463</v>
      </c>
      <c r="K464" s="12">
        <v>0</v>
      </c>
      <c r="L464" s="12">
        <v>463</v>
      </c>
      <c r="O464" s="12">
        <v>463</v>
      </c>
      <c r="Q464" s="12">
        <v>0</v>
      </c>
      <c r="R464" s="12">
        <v>463</v>
      </c>
      <c r="U464" s="12">
        <v>463</v>
      </c>
      <c r="W464" s="12">
        <v>0</v>
      </c>
      <c r="X464" s="12">
        <v>463</v>
      </c>
      <c r="AA464" s="12">
        <v>463</v>
      </c>
      <c r="AC464" s="12">
        <v>0</v>
      </c>
      <c r="AD464" s="12">
        <v>463</v>
      </c>
      <c r="AG464" s="12">
        <v>463</v>
      </c>
      <c r="AI464" s="12">
        <v>0</v>
      </c>
      <c r="AJ464" s="12">
        <v>463</v>
      </c>
    </row>
    <row r="465" spans="3:36" x14ac:dyDescent="0.3">
      <c r="C465" s="12">
        <v>464</v>
      </c>
      <c r="E465" s="12">
        <v>0</v>
      </c>
      <c r="F465" s="12">
        <v>464</v>
      </c>
      <c r="I465" s="12">
        <v>464</v>
      </c>
      <c r="K465" s="12">
        <v>0</v>
      </c>
      <c r="L465" s="12">
        <v>464</v>
      </c>
      <c r="O465" s="12">
        <v>464</v>
      </c>
      <c r="Q465" s="12">
        <v>0</v>
      </c>
      <c r="R465" s="12">
        <v>464</v>
      </c>
      <c r="U465" s="12">
        <v>464</v>
      </c>
      <c r="W465" s="12">
        <v>0</v>
      </c>
      <c r="X465" s="12">
        <v>464</v>
      </c>
      <c r="AA465" s="12">
        <v>464</v>
      </c>
      <c r="AC465" s="12">
        <v>0</v>
      </c>
      <c r="AD465" s="12">
        <v>464</v>
      </c>
      <c r="AG465" s="12">
        <v>464</v>
      </c>
      <c r="AI465" s="12">
        <v>0</v>
      </c>
      <c r="AJ465" s="12">
        <v>464</v>
      </c>
    </row>
    <row r="466" spans="3:36" x14ac:dyDescent="0.3">
      <c r="C466" s="12">
        <v>465</v>
      </c>
      <c r="E466" s="12">
        <v>0</v>
      </c>
      <c r="F466" s="12">
        <v>465</v>
      </c>
      <c r="I466" s="12">
        <v>465</v>
      </c>
      <c r="K466" s="12">
        <v>0</v>
      </c>
      <c r="L466" s="12">
        <v>465</v>
      </c>
      <c r="O466" s="12">
        <v>465</v>
      </c>
      <c r="Q466" s="12">
        <v>0</v>
      </c>
      <c r="R466" s="12">
        <v>465</v>
      </c>
      <c r="U466" s="12">
        <v>465</v>
      </c>
      <c r="W466" s="12">
        <v>0</v>
      </c>
      <c r="X466" s="12">
        <v>465</v>
      </c>
      <c r="AA466" s="12">
        <v>465</v>
      </c>
      <c r="AC466" s="12">
        <v>0</v>
      </c>
      <c r="AD466" s="12">
        <v>465</v>
      </c>
      <c r="AG466" s="12">
        <v>465</v>
      </c>
      <c r="AI466" s="12">
        <v>0</v>
      </c>
      <c r="AJ466" s="12">
        <v>465</v>
      </c>
    </row>
    <row r="467" spans="3:36" x14ac:dyDescent="0.3">
      <c r="C467" s="12">
        <v>466</v>
      </c>
      <c r="E467" s="12">
        <v>0</v>
      </c>
      <c r="F467" s="12">
        <v>466</v>
      </c>
      <c r="I467" s="12">
        <v>466</v>
      </c>
      <c r="K467" s="12">
        <v>0</v>
      </c>
      <c r="L467" s="12">
        <v>466</v>
      </c>
      <c r="O467" s="12">
        <v>466</v>
      </c>
      <c r="Q467" s="12">
        <v>0</v>
      </c>
      <c r="R467" s="12">
        <v>466</v>
      </c>
      <c r="U467" s="12">
        <v>466</v>
      </c>
      <c r="W467" s="12">
        <v>0</v>
      </c>
      <c r="X467" s="12">
        <v>466</v>
      </c>
      <c r="AA467" s="12">
        <v>466</v>
      </c>
      <c r="AC467" s="12">
        <v>0</v>
      </c>
      <c r="AD467" s="12">
        <v>466</v>
      </c>
      <c r="AG467" s="12">
        <v>466</v>
      </c>
      <c r="AI467" s="12">
        <v>0</v>
      </c>
      <c r="AJ467" s="12">
        <v>466</v>
      </c>
    </row>
    <row r="468" spans="3:36" x14ac:dyDescent="0.3">
      <c r="C468" s="12">
        <v>467</v>
      </c>
      <c r="E468" s="12">
        <v>0</v>
      </c>
      <c r="F468" s="12">
        <v>467</v>
      </c>
      <c r="I468" s="12">
        <v>467</v>
      </c>
      <c r="K468" s="12">
        <v>0</v>
      </c>
      <c r="L468" s="12">
        <v>467</v>
      </c>
      <c r="O468" s="12">
        <v>467</v>
      </c>
      <c r="Q468" s="12">
        <v>0</v>
      </c>
      <c r="R468" s="12">
        <v>467</v>
      </c>
      <c r="U468" s="12">
        <v>467</v>
      </c>
      <c r="W468" s="12">
        <v>0</v>
      </c>
      <c r="X468" s="12">
        <v>467</v>
      </c>
      <c r="AA468" s="12">
        <v>467</v>
      </c>
      <c r="AC468" s="12">
        <v>0</v>
      </c>
      <c r="AD468" s="12">
        <v>467</v>
      </c>
      <c r="AG468" s="12">
        <v>467</v>
      </c>
      <c r="AI468" s="12">
        <v>0</v>
      </c>
      <c r="AJ468" s="12">
        <v>467</v>
      </c>
    </row>
    <row r="469" spans="3:36" x14ac:dyDescent="0.3">
      <c r="C469" s="12">
        <v>468</v>
      </c>
      <c r="E469" s="12">
        <v>0</v>
      </c>
      <c r="F469" s="12">
        <v>468</v>
      </c>
      <c r="I469" s="12">
        <v>468</v>
      </c>
      <c r="K469" s="12">
        <v>0</v>
      </c>
      <c r="L469" s="12">
        <v>468</v>
      </c>
      <c r="O469" s="12">
        <v>468</v>
      </c>
      <c r="Q469" s="12">
        <v>0</v>
      </c>
      <c r="R469" s="12">
        <v>468</v>
      </c>
      <c r="U469" s="12">
        <v>468</v>
      </c>
      <c r="W469" s="12">
        <v>0</v>
      </c>
      <c r="X469" s="12">
        <v>468</v>
      </c>
      <c r="AA469" s="12">
        <v>468</v>
      </c>
      <c r="AC469" s="12">
        <v>0</v>
      </c>
      <c r="AD469" s="12">
        <v>468</v>
      </c>
      <c r="AG469" s="12">
        <v>468</v>
      </c>
      <c r="AI469" s="12">
        <v>0</v>
      </c>
      <c r="AJ469" s="12">
        <v>468</v>
      </c>
    </row>
    <row r="470" spans="3:36" x14ac:dyDescent="0.3">
      <c r="C470" s="12">
        <v>469</v>
      </c>
      <c r="E470" s="12">
        <v>0</v>
      </c>
      <c r="F470" s="12">
        <v>469</v>
      </c>
      <c r="I470" s="12">
        <v>469</v>
      </c>
      <c r="K470" s="12">
        <v>0</v>
      </c>
      <c r="L470" s="12">
        <v>469</v>
      </c>
      <c r="O470" s="12">
        <v>469</v>
      </c>
      <c r="Q470" s="12">
        <v>0</v>
      </c>
      <c r="R470" s="12">
        <v>469</v>
      </c>
      <c r="U470" s="12">
        <v>469</v>
      </c>
      <c r="W470" s="12">
        <v>0</v>
      </c>
      <c r="X470" s="12">
        <v>469</v>
      </c>
      <c r="AA470" s="12">
        <v>469</v>
      </c>
      <c r="AC470" s="12">
        <v>0</v>
      </c>
      <c r="AD470" s="12">
        <v>469</v>
      </c>
      <c r="AG470" s="12">
        <v>469</v>
      </c>
      <c r="AI470" s="12">
        <v>0</v>
      </c>
      <c r="AJ470" s="12">
        <v>469</v>
      </c>
    </row>
    <row r="471" spans="3:36" x14ac:dyDescent="0.3">
      <c r="C471" s="12">
        <v>470</v>
      </c>
      <c r="E471" s="12">
        <v>0</v>
      </c>
      <c r="F471" s="12">
        <v>470</v>
      </c>
      <c r="I471" s="12">
        <v>470</v>
      </c>
      <c r="K471" s="12">
        <v>0</v>
      </c>
      <c r="L471" s="12">
        <v>470</v>
      </c>
      <c r="O471" s="12">
        <v>470</v>
      </c>
      <c r="Q471" s="12">
        <v>0</v>
      </c>
      <c r="R471" s="12">
        <v>470</v>
      </c>
      <c r="U471" s="12">
        <v>470</v>
      </c>
      <c r="W471" s="12">
        <v>0</v>
      </c>
      <c r="X471" s="12">
        <v>470</v>
      </c>
      <c r="AA471" s="12">
        <v>470</v>
      </c>
      <c r="AC471" s="12">
        <v>0</v>
      </c>
      <c r="AD471" s="12">
        <v>470</v>
      </c>
      <c r="AG471" s="12">
        <v>470</v>
      </c>
      <c r="AI471" s="12">
        <v>0</v>
      </c>
      <c r="AJ471" s="12">
        <v>470</v>
      </c>
    </row>
    <row r="472" spans="3:36" x14ac:dyDescent="0.3">
      <c r="C472" s="12">
        <v>471</v>
      </c>
      <c r="E472" s="12">
        <v>0</v>
      </c>
      <c r="F472" s="12">
        <v>471</v>
      </c>
      <c r="I472" s="12">
        <v>471</v>
      </c>
      <c r="K472" s="12">
        <v>0</v>
      </c>
      <c r="L472" s="12">
        <v>471</v>
      </c>
      <c r="O472" s="12">
        <v>471</v>
      </c>
      <c r="Q472" s="12">
        <v>0</v>
      </c>
      <c r="R472" s="12">
        <v>471</v>
      </c>
      <c r="U472" s="12">
        <v>471</v>
      </c>
      <c r="W472" s="12">
        <v>0</v>
      </c>
      <c r="X472" s="12">
        <v>471</v>
      </c>
      <c r="AA472" s="12">
        <v>471</v>
      </c>
      <c r="AC472" s="12">
        <v>0</v>
      </c>
      <c r="AD472" s="12">
        <v>471</v>
      </c>
      <c r="AG472" s="12">
        <v>471</v>
      </c>
      <c r="AI472" s="12">
        <v>0</v>
      </c>
      <c r="AJ472" s="12">
        <v>471</v>
      </c>
    </row>
    <row r="473" spans="3:36" x14ac:dyDescent="0.3">
      <c r="C473" s="12">
        <v>472</v>
      </c>
      <c r="E473" s="12">
        <v>0</v>
      </c>
      <c r="F473" s="12">
        <v>472</v>
      </c>
      <c r="I473" s="12">
        <v>472</v>
      </c>
      <c r="K473" s="12">
        <v>0</v>
      </c>
      <c r="L473" s="12">
        <v>472</v>
      </c>
      <c r="O473" s="12">
        <v>472</v>
      </c>
      <c r="Q473" s="12">
        <v>0</v>
      </c>
      <c r="R473" s="12">
        <v>472</v>
      </c>
      <c r="U473" s="12">
        <v>472</v>
      </c>
      <c r="W473" s="12">
        <v>0</v>
      </c>
      <c r="X473" s="12">
        <v>472</v>
      </c>
      <c r="AA473" s="12">
        <v>472</v>
      </c>
      <c r="AC473" s="12">
        <v>0</v>
      </c>
      <c r="AD473" s="12">
        <v>472</v>
      </c>
      <c r="AG473" s="12">
        <v>472</v>
      </c>
      <c r="AI473" s="12">
        <v>0</v>
      </c>
      <c r="AJ473" s="12">
        <v>472</v>
      </c>
    </row>
    <row r="474" spans="3:36" x14ac:dyDescent="0.3">
      <c r="C474" s="12">
        <v>473</v>
      </c>
      <c r="E474" s="12">
        <v>0</v>
      </c>
      <c r="F474" s="12">
        <v>473</v>
      </c>
      <c r="I474" s="12">
        <v>473</v>
      </c>
      <c r="K474" s="12">
        <v>0</v>
      </c>
      <c r="L474" s="12">
        <v>473</v>
      </c>
      <c r="O474" s="12">
        <v>473</v>
      </c>
      <c r="Q474" s="12">
        <v>0</v>
      </c>
      <c r="R474" s="12">
        <v>473</v>
      </c>
      <c r="U474" s="12">
        <v>473</v>
      </c>
      <c r="W474" s="12">
        <v>0</v>
      </c>
      <c r="X474" s="12">
        <v>473</v>
      </c>
      <c r="AA474" s="12">
        <v>473</v>
      </c>
      <c r="AC474" s="12">
        <v>0</v>
      </c>
      <c r="AD474" s="12">
        <v>473</v>
      </c>
      <c r="AG474" s="12">
        <v>473</v>
      </c>
      <c r="AI474" s="12">
        <v>0</v>
      </c>
      <c r="AJ474" s="12">
        <v>473</v>
      </c>
    </row>
    <row r="475" spans="3:36" x14ac:dyDescent="0.3">
      <c r="C475" s="12">
        <v>474</v>
      </c>
      <c r="E475" s="12">
        <v>0</v>
      </c>
      <c r="F475" s="12">
        <v>474</v>
      </c>
      <c r="I475" s="12">
        <v>474</v>
      </c>
      <c r="K475" s="12">
        <v>0</v>
      </c>
      <c r="L475" s="12">
        <v>474</v>
      </c>
      <c r="O475" s="12">
        <v>474</v>
      </c>
      <c r="Q475" s="12">
        <v>0</v>
      </c>
      <c r="R475" s="12">
        <v>474</v>
      </c>
      <c r="U475" s="12">
        <v>474</v>
      </c>
      <c r="W475" s="12">
        <v>0</v>
      </c>
      <c r="X475" s="12">
        <v>474</v>
      </c>
      <c r="AA475" s="12">
        <v>474</v>
      </c>
      <c r="AC475" s="12">
        <v>0</v>
      </c>
      <c r="AD475" s="12">
        <v>474</v>
      </c>
      <c r="AG475" s="12">
        <v>474</v>
      </c>
      <c r="AI475" s="12">
        <v>0</v>
      </c>
      <c r="AJ475" s="12">
        <v>474</v>
      </c>
    </row>
    <row r="476" spans="3:36" x14ac:dyDescent="0.3">
      <c r="C476" s="12">
        <v>475</v>
      </c>
      <c r="E476" s="12">
        <v>0</v>
      </c>
      <c r="F476" s="12">
        <v>475</v>
      </c>
      <c r="I476" s="12">
        <v>475</v>
      </c>
      <c r="K476" s="12">
        <v>0</v>
      </c>
      <c r="L476" s="12">
        <v>475</v>
      </c>
      <c r="O476" s="12">
        <v>475</v>
      </c>
      <c r="Q476" s="12">
        <v>0</v>
      </c>
      <c r="R476" s="12">
        <v>475</v>
      </c>
      <c r="U476" s="12">
        <v>475</v>
      </c>
      <c r="W476" s="12">
        <v>0</v>
      </c>
      <c r="X476" s="12">
        <v>475</v>
      </c>
      <c r="AA476" s="12">
        <v>475</v>
      </c>
      <c r="AC476" s="12">
        <v>0</v>
      </c>
      <c r="AD476" s="12">
        <v>475</v>
      </c>
      <c r="AG476" s="12">
        <v>475</v>
      </c>
      <c r="AI476" s="12">
        <v>0</v>
      </c>
      <c r="AJ476" s="12">
        <v>475</v>
      </c>
    </row>
    <row r="477" spans="3:36" x14ac:dyDescent="0.3">
      <c r="C477" s="12">
        <v>476</v>
      </c>
      <c r="E477" s="12">
        <v>0</v>
      </c>
      <c r="F477" s="12">
        <v>476</v>
      </c>
      <c r="I477" s="12">
        <v>476</v>
      </c>
      <c r="K477" s="12">
        <v>0</v>
      </c>
      <c r="L477" s="12">
        <v>476</v>
      </c>
      <c r="O477" s="12">
        <v>476</v>
      </c>
      <c r="Q477" s="12">
        <v>0</v>
      </c>
      <c r="R477" s="12">
        <v>476</v>
      </c>
      <c r="U477" s="12">
        <v>476</v>
      </c>
      <c r="W477" s="12">
        <v>0</v>
      </c>
      <c r="X477" s="12">
        <v>476</v>
      </c>
      <c r="AA477" s="12">
        <v>476</v>
      </c>
      <c r="AC477" s="12">
        <v>0</v>
      </c>
      <c r="AD477" s="12">
        <v>476</v>
      </c>
      <c r="AG477" s="12">
        <v>476</v>
      </c>
      <c r="AI477" s="12">
        <v>0</v>
      </c>
      <c r="AJ477" s="12">
        <v>476</v>
      </c>
    </row>
    <row r="478" spans="3:36" x14ac:dyDescent="0.3">
      <c r="C478" s="12">
        <v>477</v>
      </c>
      <c r="E478" s="12">
        <v>0</v>
      </c>
      <c r="F478" s="12">
        <v>477</v>
      </c>
      <c r="I478" s="12">
        <v>477</v>
      </c>
      <c r="K478" s="12">
        <v>0</v>
      </c>
      <c r="L478" s="12">
        <v>477</v>
      </c>
      <c r="O478" s="12">
        <v>477</v>
      </c>
      <c r="Q478" s="12">
        <v>0</v>
      </c>
      <c r="R478" s="12">
        <v>477</v>
      </c>
      <c r="U478" s="12">
        <v>477</v>
      </c>
      <c r="W478" s="12">
        <v>0</v>
      </c>
      <c r="X478" s="12">
        <v>477</v>
      </c>
      <c r="AA478" s="12">
        <v>477</v>
      </c>
      <c r="AC478" s="12">
        <v>0</v>
      </c>
      <c r="AD478" s="12">
        <v>477</v>
      </c>
      <c r="AG478" s="12">
        <v>477</v>
      </c>
      <c r="AI478" s="12">
        <v>0</v>
      </c>
      <c r="AJ478" s="12">
        <v>477</v>
      </c>
    </row>
    <row r="479" spans="3:36" x14ac:dyDescent="0.3">
      <c r="C479" s="12">
        <v>478</v>
      </c>
      <c r="E479" s="12">
        <v>0</v>
      </c>
      <c r="F479" s="12">
        <v>478</v>
      </c>
      <c r="I479" s="12">
        <v>478</v>
      </c>
      <c r="K479" s="12">
        <v>0</v>
      </c>
      <c r="L479" s="12">
        <v>478</v>
      </c>
      <c r="O479" s="12">
        <v>478</v>
      </c>
      <c r="Q479" s="12">
        <v>0</v>
      </c>
      <c r="R479" s="12">
        <v>478</v>
      </c>
      <c r="U479" s="12">
        <v>478</v>
      </c>
      <c r="W479" s="12">
        <v>0</v>
      </c>
      <c r="X479" s="12">
        <v>478</v>
      </c>
      <c r="AA479" s="12">
        <v>478</v>
      </c>
      <c r="AC479" s="12">
        <v>0</v>
      </c>
      <c r="AD479" s="12">
        <v>478</v>
      </c>
      <c r="AG479" s="12">
        <v>478</v>
      </c>
      <c r="AI479" s="12">
        <v>0</v>
      </c>
      <c r="AJ479" s="12">
        <v>478</v>
      </c>
    </row>
    <row r="480" spans="3:36" x14ac:dyDescent="0.3">
      <c r="C480" s="12">
        <v>479</v>
      </c>
      <c r="E480" s="12">
        <v>0</v>
      </c>
      <c r="F480" s="12">
        <v>479</v>
      </c>
      <c r="I480" s="12">
        <v>479</v>
      </c>
      <c r="K480" s="12">
        <v>0</v>
      </c>
      <c r="L480" s="12">
        <v>479</v>
      </c>
      <c r="O480" s="12">
        <v>479</v>
      </c>
      <c r="Q480" s="12">
        <v>0</v>
      </c>
      <c r="R480" s="12">
        <v>479</v>
      </c>
      <c r="U480" s="12">
        <v>479</v>
      </c>
      <c r="W480" s="12">
        <v>0</v>
      </c>
      <c r="X480" s="12">
        <v>479</v>
      </c>
      <c r="AA480" s="12">
        <v>479</v>
      </c>
      <c r="AC480" s="12">
        <v>0</v>
      </c>
      <c r="AD480" s="12">
        <v>479</v>
      </c>
      <c r="AG480" s="12">
        <v>479</v>
      </c>
      <c r="AI480" s="12">
        <v>0</v>
      </c>
      <c r="AJ480" s="12">
        <v>479</v>
      </c>
    </row>
    <row r="481" spans="3:36" x14ac:dyDescent="0.3">
      <c r="C481" s="12">
        <v>480</v>
      </c>
      <c r="E481" s="12">
        <v>0</v>
      </c>
      <c r="F481" s="12">
        <v>480</v>
      </c>
      <c r="I481" s="12">
        <v>480</v>
      </c>
      <c r="K481" s="12">
        <v>0</v>
      </c>
      <c r="L481" s="12">
        <v>480</v>
      </c>
      <c r="O481" s="12">
        <v>480</v>
      </c>
      <c r="Q481" s="12">
        <v>0</v>
      </c>
      <c r="R481" s="12">
        <v>480</v>
      </c>
      <c r="U481" s="12">
        <v>480</v>
      </c>
      <c r="W481" s="12">
        <v>0</v>
      </c>
      <c r="X481" s="12">
        <v>480</v>
      </c>
      <c r="AA481" s="12">
        <v>480</v>
      </c>
      <c r="AC481" s="12">
        <v>0</v>
      </c>
      <c r="AD481" s="12">
        <v>480</v>
      </c>
      <c r="AG481" s="12">
        <v>480</v>
      </c>
      <c r="AI481" s="12">
        <v>0</v>
      </c>
      <c r="AJ481" s="12">
        <v>480</v>
      </c>
    </row>
    <row r="482" spans="3:36" x14ac:dyDescent="0.3">
      <c r="C482" s="12">
        <v>481</v>
      </c>
      <c r="E482" s="12">
        <v>0</v>
      </c>
      <c r="F482" s="12">
        <v>481</v>
      </c>
      <c r="I482" s="12">
        <v>481</v>
      </c>
      <c r="K482" s="12">
        <v>0</v>
      </c>
      <c r="L482" s="12">
        <v>481</v>
      </c>
      <c r="O482" s="12">
        <v>481</v>
      </c>
      <c r="Q482" s="12">
        <v>0</v>
      </c>
      <c r="R482" s="12">
        <v>481</v>
      </c>
      <c r="U482" s="12">
        <v>481</v>
      </c>
      <c r="W482" s="12">
        <v>0</v>
      </c>
      <c r="X482" s="12">
        <v>481</v>
      </c>
      <c r="AA482" s="12">
        <v>481</v>
      </c>
      <c r="AC482" s="12">
        <v>0</v>
      </c>
      <c r="AD482" s="12">
        <v>481</v>
      </c>
      <c r="AG482" s="12">
        <v>481</v>
      </c>
      <c r="AI482" s="12">
        <v>0</v>
      </c>
      <c r="AJ482" s="12">
        <v>481</v>
      </c>
    </row>
    <row r="483" spans="3:36" x14ac:dyDescent="0.3">
      <c r="C483" s="12">
        <v>482</v>
      </c>
      <c r="E483" s="12">
        <v>0</v>
      </c>
      <c r="F483" s="12">
        <v>482</v>
      </c>
      <c r="I483" s="12">
        <v>482</v>
      </c>
      <c r="K483" s="12">
        <v>0</v>
      </c>
      <c r="L483" s="12">
        <v>482</v>
      </c>
      <c r="O483" s="12">
        <v>482</v>
      </c>
      <c r="Q483" s="12">
        <v>0</v>
      </c>
      <c r="R483" s="12">
        <v>482</v>
      </c>
      <c r="U483" s="12">
        <v>482</v>
      </c>
      <c r="W483" s="12">
        <v>0</v>
      </c>
      <c r="X483" s="12">
        <v>482</v>
      </c>
      <c r="AA483" s="12">
        <v>482</v>
      </c>
      <c r="AC483" s="12">
        <v>0</v>
      </c>
      <c r="AD483" s="12">
        <v>482</v>
      </c>
      <c r="AG483" s="12">
        <v>482</v>
      </c>
      <c r="AI483" s="12">
        <v>0</v>
      </c>
      <c r="AJ483" s="12">
        <v>482</v>
      </c>
    </row>
    <row r="484" spans="3:36" x14ac:dyDescent="0.3">
      <c r="C484" s="12">
        <v>483</v>
      </c>
      <c r="E484" s="12">
        <v>0</v>
      </c>
      <c r="F484" s="12">
        <v>483</v>
      </c>
      <c r="I484" s="12">
        <v>483</v>
      </c>
      <c r="K484" s="12">
        <v>0</v>
      </c>
      <c r="L484" s="12">
        <v>483</v>
      </c>
      <c r="O484" s="12">
        <v>483</v>
      </c>
      <c r="Q484" s="12">
        <v>0</v>
      </c>
      <c r="R484" s="12">
        <v>483</v>
      </c>
      <c r="U484" s="12">
        <v>483</v>
      </c>
      <c r="W484" s="12">
        <v>0</v>
      </c>
      <c r="X484" s="12">
        <v>483</v>
      </c>
      <c r="AA484" s="12">
        <v>483</v>
      </c>
      <c r="AC484" s="12">
        <v>0</v>
      </c>
      <c r="AD484" s="12">
        <v>483</v>
      </c>
      <c r="AG484" s="12">
        <v>483</v>
      </c>
      <c r="AI484" s="12">
        <v>0</v>
      </c>
      <c r="AJ484" s="12">
        <v>483</v>
      </c>
    </row>
    <row r="485" spans="3:36" x14ac:dyDescent="0.3">
      <c r="C485" s="12">
        <v>484</v>
      </c>
      <c r="E485" s="12">
        <v>0</v>
      </c>
      <c r="F485" s="12">
        <v>484</v>
      </c>
      <c r="I485" s="12">
        <v>484</v>
      </c>
      <c r="K485" s="12">
        <v>0</v>
      </c>
      <c r="L485" s="12">
        <v>484</v>
      </c>
      <c r="O485" s="12">
        <v>484</v>
      </c>
      <c r="Q485" s="12">
        <v>0</v>
      </c>
      <c r="R485" s="12">
        <v>484</v>
      </c>
      <c r="U485" s="12">
        <v>484</v>
      </c>
      <c r="W485" s="12">
        <v>0</v>
      </c>
      <c r="X485" s="12">
        <v>484</v>
      </c>
      <c r="AA485" s="12">
        <v>484</v>
      </c>
      <c r="AC485" s="12">
        <v>0</v>
      </c>
      <c r="AD485" s="12">
        <v>484</v>
      </c>
      <c r="AG485" s="12">
        <v>484</v>
      </c>
      <c r="AI485" s="12">
        <v>0</v>
      </c>
      <c r="AJ485" s="12">
        <v>484</v>
      </c>
    </row>
    <row r="486" spans="3:36" x14ac:dyDescent="0.3">
      <c r="C486" s="12">
        <v>485</v>
      </c>
      <c r="E486" s="12">
        <v>0</v>
      </c>
      <c r="F486" s="12">
        <v>485</v>
      </c>
      <c r="I486" s="12">
        <v>485</v>
      </c>
      <c r="K486" s="12">
        <v>0</v>
      </c>
      <c r="L486" s="12">
        <v>485</v>
      </c>
      <c r="O486" s="12">
        <v>485</v>
      </c>
      <c r="Q486" s="12">
        <v>0</v>
      </c>
      <c r="R486" s="12">
        <v>485</v>
      </c>
      <c r="U486" s="12">
        <v>485</v>
      </c>
      <c r="W486" s="12">
        <v>0</v>
      </c>
      <c r="X486" s="12">
        <v>485</v>
      </c>
      <c r="AA486" s="12">
        <v>485</v>
      </c>
      <c r="AC486" s="12">
        <v>0</v>
      </c>
      <c r="AD486" s="12">
        <v>485</v>
      </c>
      <c r="AG486" s="12">
        <v>485</v>
      </c>
      <c r="AI486" s="12">
        <v>0</v>
      </c>
      <c r="AJ486" s="12">
        <v>485</v>
      </c>
    </row>
    <row r="487" spans="3:36" x14ac:dyDescent="0.3">
      <c r="C487" s="12">
        <v>486</v>
      </c>
      <c r="E487" s="12">
        <v>0</v>
      </c>
      <c r="F487" s="12">
        <v>486</v>
      </c>
      <c r="I487" s="12">
        <v>486</v>
      </c>
      <c r="K487" s="12">
        <v>0</v>
      </c>
      <c r="L487" s="12">
        <v>486</v>
      </c>
      <c r="O487" s="12">
        <v>486</v>
      </c>
      <c r="Q487" s="12">
        <v>0</v>
      </c>
      <c r="R487" s="12">
        <v>486</v>
      </c>
      <c r="U487" s="12">
        <v>486</v>
      </c>
      <c r="W487" s="12">
        <v>0</v>
      </c>
      <c r="X487" s="12">
        <v>486</v>
      </c>
      <c r="AA487" s="12">
        <v>486</v>
      </c>
      <c r="AC487" s="12">
        <v>0</v>
      </c>
      <c r="AD487" s="12">
        <v>486</v>
      </c>
      <c r="AG487" s="12">
        <v>486</v>
      </c>
      <c r="AI487" s="12">
        <v>0</v>
      </c>
      <c r="AJ487" s="12">
        <v>486</v>
      </c>
    </row>
    <row r="488" spans="3:36" x14ac:dyDescent="0.3">
      <c r="C488" s="12">
        <v>487</v>
      </c>
      <c r="E488" s="12">
        <v>0</v>
      </c>
      <c r="F488" s="12">
        <v>487</v>
      </c>
      <c r="I488" s="12">
        <v>487</v>
      </c>
      <c r="K488" s="12">
        <v>0</v>
      </c>
      <c r="L488" s="12">
        <v>487</v>
      </c>
      <c r="O488" s="12">
        <v>487</v>
      </c>
      <c r="Q488" s="12">
        <v>0</v>
      </c>
      <c r="R488" s="12">
        <v>487</v>
      </c>
      <c r="U488" s="12">
        <v>487</v>
      </c>
      <c r="W488" s="12">
        <v>0</v>
      </c>
      <c r="X488" s="12">
        <v>487</v>
      </c>
      <c r="AA488" s="12">
        <v>487</v>
      </c>
      <c r="AC488" s="12">
        <v>0</v>
      </c>
      <c r="AD488" s="12">
        <v>487</v>
      </c>
      <c r="AG488" s="12">
        <v>487</v>
      </c>
      <c r="AI488" s="12">
        <v>0</v>
      </c>
      <c r="AJ488" s="12">
        <v>487</v>
      </c>
    </row>
    <row r="489" spans="3:36" x14ac:dyDescent="0.3">
      <c r="C489" s="12">
        <v>488</v>
      </c>
      <c r="E489" s="12">
        <v>0</v>
      </c>
      <c r="F489" s="12">
        <v>488</v>
      </c>
      <c r="I489" s="12">
        <v>488</v>
      </c>
      <c r="K489" s="12">
        <v>0</v>
      </c>
      <c r="L489" s="12">
        <v>488</v>
      </c>
      <c r="O489" s="12">
        <v>488</v>
      </c>
      <c r="Q489" s="12">
        <v>0</v>
      </c>
      <c r="R489" s="12">
        <v>488</v>
      </c>
      <c r="U489" s="12">
        <v>488</v>
      </c>
      <c r="W489" s="12">
        <v>0</v>
      </c>
      <c r="X489" s="12">
        <v>488</v>
      </c>
      <c r="AA489" s="12">
        <v>488</v>
      </c>
      <c r="AC489" s="12">
        <v>0</v>
      </c>
      <c r="AD489" s="12">
        <v>488</v>
      </c>
      <c r="AG489" s="12">
        <v>488</v>
      </c>
      <c r="AI489" s="12">
        <v>0</v>
      </c>
      <c r="AJ489" s="12">
        <v>488</v>
      </c>
    </row>
    <row r="490" spans="3:36" x14ac:dyDescent="0.3">
      <c r="C490" s="12">
        <v>489</v>
      </c>
      <c r="E490" s="12">
        <v>0</v>
      </c>
      <c r="F490" s="12">
        <v>489</v>
      </c>
      <c r="I490" s="12">
        <v>489</v>
      </c>
      <c r="K490" s="12">
        <v>0</v>
      </c>
      <c r="L490" s="12">
        <v>489</v>
      </c>
      <c r="O490" s="12">
        <v>489</v>
      </c>
      <c r="Q490" s="12">
        <v>0</v>
      </c>
      <c r="R490" s="12">
        <v>489</v>
      </c>
      <c r="U490" s="12">
        <v>489</v>
      </c>
      <c r="W490" s="12">
        <v>0</v>
      </c>
      <c r="X490" s="12">
        <v>489</v>
      </c>
      <c r="AA490" s="12">
        <v>489</v>
      </c>
      <c r="AC490" s="12">
        <v>0</v>
      </c>
      <c r="AD490" s="12">
        <v>489</v>
      </c>
      <c r="AG490" s="12">
        <v>489</v>
      </c>
      <c r="AI490" s="12">
        <v>0</v>
      </c>
      <c r="AJ490" s="12">
        <v>489</v>
      </c>
    </row>
    <row r="491" spans="3:36" x14ac:dyDescent="0.3">
      <c r="C491" s="12">
        <v>490</v>
      </c>
      <c r="E491" s="12">
        <v>0</v>
      </c>
      <c r="F491" s="12">
        <v>490</v>
      </c>
      <c r="I491" s="12">
        <v>490</v>
      </c>
      <c r="K491" s="12">
        <v>0</v>
      </c>
      <c r="L491" s="12">
        <v>490</v>
      </c>
      <c r="O491" s="12">
        <v>490</v>
      </c>
      <c r="Q491" s="12">
        <v>0</v>
      </c>
      <c r="R491" s="12">
        <v>490</v>
      </c>
      <c r="U491" s="12">
        <v>490</v>
      </c>
      <c r="W491" s="12">
        <v>0</v>
      </c>
      <c r="X491" s="12">
        <v>490</v>
      </c>
      <c r="AA491" s="12">
        <v>490</v>
      </c>
      <c r="AC491" s="12">
        <v>0</v>
      </c>
      <c r="AD491" s="12">
        <v>490</v>
      </c>
      <c r="AG491" s="12">
        <v>490</v>
      </c>
      <c r="AI491" s="12">
        <v>0</v>
      </c>
      <c r="AJ491" s="12">
        <v>490</v>
      </c>
    </row>
    <row r="492" spans="3:36" x14ac:dyDescent="0.3">
      <c r="C492" s="12">
        <v>491</v>
      </c>
      <c r="E492" s="12">
        <v>0</v>
      </c>
      <c r="F492" s="12">
        <v>491</v>
      </c>
      <c r="I492" s="12">
        <v>491</v>
      </c>
      <c r="K492" s="12">
        <v>0</v>
      </c>
      <c r="L492" s="12">
        <v>491</v>
      </c>
      <c r="O492" s="12">
        <v>491</v>
      </c>
      <c r="Q492" s="12">
        <v>0</v>
      </c>
      <c r="R492" s="12">
        <v>491</v>
      </c>
      <c r="U492" s="12">
        <v>491</v>
      </c>
      <c r="W492" s="12">
        <v>0</v>
      </c>
      <c r="X492" s="12">
        <v>491</v>
      </c>
      <c r="AA492" s="12">
        <v>491</v>
      </c>
      <c r="AC492" s="12">
        <v>0</v>
      </c>
      <c r="AD492" s="12">
        <v>491</v>
      </c>
      <c r="AG492" s="12">
        <v>491</v>
      </c>
      <c r="AI492" s="12">
        <v>0</v>
      </c>
      <c r="AJ492" s="12">
        <v>491</v>
      </c>
    </row>
    <row r="493" spans="3:36" x14ac:dyDescent="0.3">
      <c r="C493" s="12">
        <v>492</v>
      </c>
      <c r="E493" s="12">
        <v>0</v>
      </c>
      <c r="F493" s="12">
        <v>492</v>
      </c>
      <c r="I493" s="12">
        <v>492</v>
      </c>
      <c r="K493" s="12">
        <v>0</v>
      </c>
      <c r="L493" s="12">
        <v>492</v>
      </c>
      <c r="O493" s="12">
        <v>492</v>
      </c>
      <c r="Q493" s="12">
        <v>0</v>
      </c>
      <c r="R493" s="12">
        <v>492</v>
      </c>
      <c r="U493" s="12">
        <v>492</v>
      </c>
      <c r="W493" s="12">
        <v>0</v>
      </c>
      <c r="X493" s="12">
        <v>492</v>
      </c>
      <c r="AA493" s="12">
        <v>492</v>
      </c>
      <c r="AC493" s="12">
        <v>0</v>
      </c>
      <c r="AD493" s="12">
        <v>492</v>
      </c>
      <c r="AG493" s="12">
        <v>492</v>
      </c>
      <c r="AI493" s="12">
        <v>0</v>
      </c>
      <c r="AJ493" s="12">
        <v>492</v>
      </c>
    </row>
    <row r="494" spans="3:36" x14ac:dyDescent="0.3">
      <c r="C494" s="12">
        <v>493</v>
      </c>
      <c r="E494" s="12">
        <v>0</v>
      </c>
      <c r="F494" s="12">
        <v>493</v>
      </c>
      <c r="I494" s="12">
        <v>493</v>
      </c>
      <c r="K494" s="12">
        <v>0</v>
      </c>
      <c r="L494" s="12">
        <v>493</v>
      </c>
      <c r="O494" s="12">
        <v>493</v>
      </c>
      <c r="Q494" s="12">
        <v>0</v>
      </c>
      <c r="R494" s="12">
        <v>493</v>
      </c>
      <c r="U494" s="12">
        <v>493</v>
      </c>
      <c r="W494" s="12">
        <v>0</v>
      </c>
      <c r="X494" s="12">
        <v>493</v>
      </c>
      <c r="AA494" s="12">
        <v>493</v>
      </c>
      <c r="AC494" s="12">
        <v>0</v>
      </c>
      <c r="AD494" s="12">
        <v>493</v>
      </c>
      <c r="AG494" s="12">
        <v>493</v>
      </c>
      <c r="AI494" s="12">
        <v>0</v>
      </c>
      <c r="AJ494" s="12">
        <v>493</v>
      </c>
    </row>
    <row r="495" spans="3:36" x14ac:dyDescent="0.3">
      <c r="C495" s="12">
        <v>494</v>
      </c>
      <c r="E495" s="12">
        <v>0</v>
      </c>
      <c r="F495" s="12">
        <v>494</v>
      </c>
      <c r="I495" s="12">
        <v>494</v>
      </c>
      <c r="K495" s="12">
        <v>0</v>
      </c>
      <c r="L495" s="12">
        <v>494</v>
      </c>
      <c r="O495" s="12">
        <v>494</v>
      </c>
      <c r="Q495" s="12">
        <v>0</v>
      </c>
      <c r="R495" s="12">
        <v>494</v>
      </c>
      <c r="U495" s="12">
        <v>494</v>
      </c>
      <c r="W495" s="12">
        <v>0</v>
      </c>
      <c r="X495" s="12">
        <v>494</v>
      </c>
      <c r="AA495" s="12">
        <v>494</v>
      </c>
      <c r="AC495" s="12">
        <v>0</v>
      </c>
      <c r="AD495" s="12">
        <v>494</v>
      </c>
      <c r="AG495" s="12">
        <v>494</v>
      </c>
      <c r="AI495" s="12">
        <v>0</v>
      </c>
      <c r="AJ495" s="12">
        <v>494</v>
      </c>
    </row>
    <row r="496" spans="3:36" x14ac:dyDescent="0.3">
      <c r="C496" s="12">
        <v>495</v>
      </c>
      <c r="E496" s="12">
        <v>0</v>
      </c>
      <c r="F496" s="12">
        <v>495</v>
      </c>
      <c r="I496" s="12">
        <v>495</v>
      </c>
      <c r="K496" s="12">
        <v>0</v>
      </c>
      <c r="L496" s="12">
        <v>495</v>
      </c>
      <c r="O496" s="12">
        <v>495</v>
      </c>
      <c r="Q496" s="12">
        <v>0</v>
      </c>
      <c r="R496" s="12">
        <v>495</v>
      </c>
      <c r="U496" s="12">
        <v>495</v>
      </c>
      <c r="W496" s="12">
        <v>0</v>
      </c>
      <c r="X496" s="12">
        <v>495</v>
      </c>
      <c r="AA496" s="12">
        <v>495</v>
      </c>
      <c r="AC496" s="12">
        <v>0</v>
      </c>
      <c r="AD496" s="12">
        <v>495</v>
      </c>
      <c r="AG496" s="12">
        <v>495</v>
      </c>
      <c r="AI496" s="12">
        <v>0</v>
      </c>
      <c r="AJ496" s="12">
        <v>495</v>
      </c>
    </row>
    <row r="497" spans="3:36" x14ac:dyDescent="0.3">
      <c r="C497" s="12">
        <v>496</v>
      </c>
      <c r="E497" s="12">
        <v>0</v>
      </c>
      <c r="F497" s="12">
        <v>496</v>
      </c>
      <c r="I497" s="12">
        <v>496</v>
      </c>
      <c r="K497" s="12">
        <v>0</v>
      </c>
      <c r="L497" s="12">
        <v>496</v>
      </c>
      <c r="O497" s="12">
        <v>496</v>
      </c>
      <c r="Q497" s="12">
        <v>0</v>
      </c>
      <c r="R497" s="12">
        <v>496</v>
      </c>
      <c r="U497" s="12">
        <v>496</v>
      </c>
      <c r="W497" s="12">
        <v>0</v>
      </c>
      <c r="X497" s="12">
        <v>496</v>
      </c>
      <c r="AA497" s="12">
        <v>496</v>
      </c>
      <c r="AC497" s="12">
        <v>0</v>
      </c>
      <c r="AD497" s="12">
        <v>496</v>
      </c>
      <c r="AG497" s="12">
        <v>496</v>
      </c>
      <c r="AI497" s="12">
        <v>0</v>
      </c>
      <c r="AJ497" s="12">
        <v>496</v>
      </c>
    </row>
    <row r="498" spans="3:36" x14ac:dyDescent="0.3">
      <c r="C498" s="12">
        <v>497</v>
      </c>
      <c r="E498" s="12">
        <v>0</v>
      </c>
      <c r="F498" s="12">
        <v>497</v>
      </c>
      <c r="I498" s="12">
        <v>497</v>
      </c>
      <c r="K498" s="12">
        <v>0</v>
      </c>
      <c r="L498" s="12">
        <v>497</v>
      </c>
      <c r="O498" s="12">
        <v>497</v>
      </c>
      <c r="Q498" s="12">
        <v>0</v>
      </c>
      <c r="R498" s="12">
        <v>497</v>
      </c>
      <c r="U498" s="12">
        <v>497</v>
      </c>
      <c r="W498" s="12">
        <v>0</v>
      </c>
      <c r="X498" s="12">
        <v>497</v>
      </c>
      <c r="AA498" s="12">
        <v>497</v>
      </c>
      <c r="AC498" s="12">
        <v>0</v>
      </c>
      <c r="AD498" s="12">
        <v>497</v>
      </c>
      <c r="AG498" s="12">
        <v>497</v>
      </c>
      <c r="AI498" s="12">
        <v>0</v>
      </c>
      <c r="AJ498" s="12">
        <v>497</v>
      </c>
    </row>
    <row r="499" spans="3:36" x14ac:dyDescent="0.3">
      <c r="C499" s="12">
        <v>498</v>
      </c>
      <c r="E499" s="12">
        <v>0</v>
      </c>
      <c r="F499" s="12">
        <v>498</v>
      </c>
      <c r="I499" s="12">
        <v>498</v>
      </c>
      <c r="K499" s="12">
        <v>0</v>
      </c>
      <c r="L499" s="12">
        <v>498</v>
      </c>
      <c r="O499" s="12">
        <v>498</v>
      </c>
      <c r="Q499" s="12">
        <v>0</v>
      </c>
      <c r="R499" s="12">
        <v>498</v>
      </c>
      <c r="U499" s="12">
        <v>498</v>
      </c>
      <c r="W499" s="12">
        <v>0</v>
      </c>
      <c r="X499" s="12">
        <v>498</v>
      </c>
      <c r="AA499" s="12">
        <v>498</v>
      </c>
      <c r="AC499" s="12">
        <v>0</v>
      </c>
      <c r="AD499" s="12">
        <v>498</v>
      </c>
      <c r="AG499" s="12">
        <v>498</v>
      </c>
      <c r="AI499" s="12">
        <v>0</v>
      </c>
      <c r="AJ499" s="12">
        <v>498</v>
      </c>
    </row>
    <row r="500" spans="3:36" x14ac:dyDescent="0.3">
      <c r="C500" s="12">
        <v>499</v>
      </c>
      <c r="E500" s="12">
        <v>0</v>
      </c>
      <c r="F500" s="12">
        <v>499</v>
      </c>
      <c r="I500" s="12">
        <v>499</v>
      </c>
      <c r="K500" s="12">
        <v>0</v>
      </c>
      <c r="L500" s="12">
        <v>499</v>
      </c>
      <c r="O500" s="12">
        <v>499</v>
      </c>
      <c r="Q500" s="12">
        <v>0</v>
      </c>
      <c r="R500" s="12">
        <v>499</v>
      </c>
      <c r="U500" s="12">
        <v>499</v>
      </c>
      <c r="W500" s="12">
        <v>0</v>
      </c>
      <c r="X500" s="12">
        <v>499</v>
      </c>
      <c r="AA500" s="12">
        <v>499</v>
      </c>
      <c r="AC500" s="12">
        <v>0</v>
      </c>
      <c r="AD500" s="12">
        <v>499</v>
      </c>
      <c r="AG500" s="12">
        <v>499</v>
      </c>
      <c r="AI500" s="12">
        <v>0</v>
      </c>
      <c r="AJ500" s="12">
        <v>499</v>
      </c>
    </row>
    <row r="501" spans="3:36" x14ac:dyDescent="0.3">
      <c r="C501" s="12">
        <v>500</v>
      </c>
      <c r="E501" s="12">
        <v>0</v>
      </c>
      <c r="F501" s="12">
        <v>500</v>
      </c>
      <c r="I501" s="12">
        <v>500</v>
      </c>
      <c r="K501" s="12">
        <v>0</v>
      </c>
      <c r="L501" s="12">
        <v>500</v>
      </c>
      <c r="O501" s="12">
        <v>500</v>
      </c>
      <c r="Q501" s="12">
        <v>0</v>
      </c>
      <c r="R501" s="12">
        <v>500</v>
      </c>
      <c r="U501" s="12">
        <v>500</v>
      </c>
      <c r="W501" s="12">
        <v>0</v>
      </c>
      <c r="X501" s="12">
        <v>500</v>
      </c>
      <c r="AA501" s="12">
        <v>500</v>
      </c>
      <c r="AC501" s="12">
        <v>0</v>
      </c>
      <c r="AD501" s="12">
        <v>500</v>
      </c>
      <c r="AG501" s="12">
        <v>500</v>
      </c>
      <c r="AI501" s="12">
        <v>0</v>
      </c>
      <c r="AJ501" s="12">
        <v>500</v>
      </c>
    </row>
    <row r="502" spans="3:36" x14ac:dyDescent="0.3">
      <c r="C502" s="12">
        <v>501</v>
      </c>
      <c r="E502" s="12">
        <v>0</v>
      </c>
      <c r="F502" s="12">
        <v>501</v>
      </c>
      <c r="I502" s="12">
        <v>501</v>
      </c>
      <c r="K502" s="12">
        <v>0</v>
      </c>
      <c r="L502" s="12">
        <v>501</v>
      </c>
      <c r="O502" s="12">
        <v>501</v>
      </c>
      <c r="Q502" s="12">
        <v>0</v>
      </c>
      <c r="R502" s="12">
        <v>501</v>
      </c>
      <c r="U502" s="12">
        <v>501</v>
      </c>
      <c r="W502" s="12">
        <v>0</v>
      </c>
      <c r="X502" s="12">
        <v>501</v>
      </c>
      <c r="AA502" s="12">
        <v>501</v>
      </c>
      <c r="AC502" s="12">
        <v>0</v>
      </c>
      <c r="AD502" s="12">
        <v>501</v>
      </c>
      <c r="AG502" s="12">
        <v>501</v>
      </c>
      <c r="AI502" s="12">
        <v>0</v>
      </c>
      <c r="AJ502" s="12">
        <v>501</v>
      </c>
    </row>
    <row r="503" spans="3:36" x14ac:dyDescent="0.3">
      <c r="C503" s="12">
        <v>502</v>
      </c>
      <c r="E503" s="12">
        <v>0</v>
      </c>
      <c r="F503" s="12">
        <v>502</v>
      </c>
      <c r="I503" s="12">
        <v>502</v>
      </c>
      <c r="K503" s="12">
        <v>0</v>
      </c>
      <c r="L503" s="12">
        <v>502</v>
      </c>
      <c r="O503" s="12">
        <v>502</v>
      </c>
      <c r="Q503" s="12">
        <v>0</v>
      </c>
      <c r="R503" s="12">
        <v>502</v>
      </c>
      <c r="U503" s="12">
        <v>502</v>
      </c>
      <c r="W503" s="12">
        <v>0</v>
      </c>
      <c r="X503" s="12">
        <v>502</v>
      </c>
      <c r="AA503" s="12">
        <v>502</v>
      </c>
      <c r="AC503" s="12">
        <v>0</v>
      </c>
      <c r="AD503" s="12">
        <v>502</v>
      </c>
      <c r="AG503" s="12">
        <v>502</v>
      </c>
      <c r="AI503" s="12">
        <v>0</v>
      </c>
      <c r="AJ503" s="12">
        <v>502</v>
      </c>
    </row>
    <row r="504" spans="3:36" x14ac:dyDescent="0.3">
      <c r="C504" s="12">
        <v>503</v>
      </c>
      <c r="E504" s="12">
        <v>0</v>
      </c>
      <c r="F504" s="12">
        <v>503</v>
      </c>
      <c r="I504" s="12">
        <v>503</v>
      </c>
      <c r="K504" s="12">
        <v>0</v>
      </c>
      <c r="L504" s="12">
        <v>503</v>
      </c>
      <c r="O504" s="12">
        <v>503</v>
      </c>
      <c r="Q504" s="12">
        <v>0</v>
      </c>
      <c r="R504" s="12">
        <v>503</v>
      </c>
      <c r="U504" s="12">
        <v>503</v>
      </c>
      <c r="W504" s="12">
        <v>0</v>
      </c>
      <c r="X504" s="12">
        <v>503</v>
      </c>
      <c r="AA504" s="12">
        <v>503</v>
      </c>
      <c r="AC504" s="12">
        <v>0</v>
      </c>
      <c r="AD504" s="12">
        <v>503</v>
      </c>
      <c r="AG504" s="12">
        <v>503</v>
      </c>
      <c r="AI504" s="12">
        <v>0</v>
      </c>
      <c r="AJ504" s="12">
        <v>503</v>
      </c>
    </row>
    <row r="505" spans="3:36" x14ac:dyDescent="0.3">
      <c r="C505" s="12">
        <v>504</v>
      </c>
      <c r="E505" s="12">
        <v>0</v>
      </c>
      <c r="F505" s="12">
        <v>504</v>
      </c>
      <c r="I505" s="12">
        <v>504</v>
      </c>
      <c r="K505" s="12">
        <v>0</v>
      </c>
      <c r="L505" s="12">
        <v>504</v>
      </c>
      <c r="O505" s="12">
        <v>504</v>
      </c>
      <c r="Q505" s="12">
        <v>0</v>
      </c>
      <c r="R505" s="12">
        <v>504</v>
      </c>
      <c r="U505" s="12">
        <v>504</v>
      </c>
      <c r="W505" s="12">
        <v>0</v>
      </c>
      <c r="X505" s="12">
        <v>504</v>
      </c>
      <c r="AA505" s="12">
        <v>504</v>
      </c>
      <c r="AC505" s="12">
        <v>0</v>
      </c>
      <c r="AD505" s="12">
        <v>504</v>
      </c>
      <c r="AG505" s="12">
        <v>504</v>
      </c>
      <c r="AI505" s="12">
        <v>0</v>
      </c>
      <c r="AJ505" s="12">
        <v>504</v>
      </c>
    </row>
    <row r="506" spans="3:36" x14ac:dyDescent="0.3">
      <c r="C506" s="12">
        <v>505</v>
      </c>
      <c r="E506" s="12">
        <v>0</v>
      </c>
      <c r="F506" s="12">
        <v>505</v>
      </c>
      <c r="I506" s="12">
        <v>505</v>
      </c>
      <c r="K506" s="12">
        <v>0</v>
      </c>
      <c r="L506" s="12">
        <v>505</v>
      </c>
      <c r="O506" s="12">
        <v>505</v>
      </c>
      <c r="Q506" s="12">
        <v>0</v>
      </c>
      <c r="R506" s="12">
        <v>505</v>
      </c>
      <c r="U506" s="12">
        <v>505</v>
      </c>
      <c r="W506" s="12">
        <v>0</v>
      </c>
      <c r="X506" s="12">
        <v>505</v>
      </c>
      <c r="AA506" s="12">
        <v>505</v>
      </c>
      <c r="AC506" s="12">
        <v>0</v>
      </c>
      <c r="AD506" s="12">
        <v>505</v>
      </c>
      <c r="AG506" s="12">
        <v>505</v>
      </c>
      <c r="AI506" s="12">
        <v>0</v>
      </c>
      <c r="AJ506" s="12">
        <v>505</v>
      </c>
    </row>
    <row r="507" spans="3:36" x14ac:dyDescent="0.3">
      <c r="C507" s="12">
        <v>506</v>
      </c>
      <c r="E507" s="12">
        <v>0</v>
      </c>
      <c r="F507" s="12">
        <v>506</v>
      </c>
      <c r="I507" s="12">
        <v>506</v>
      </c>
      <c r="K507" s="12">
        <v>0</v>
      </c>
      <c r="L507" s="12">
        <v>506</v>
      </c>
      <c r="O507" s="12">
        <v>506</v>
      </c>
      <c r="Q507" s="12">
        <v>0</v>
      </c>
      <c r="R507" s="12">
        <v>506</v>
      </c>
      <c r="U507" s="12">
        <v>506</v>
      </c>
      <c r="W507" s="12">
        <v>0</v>
      </c>
      <c r="X507" s="12">
        <v>506</v>
      </c>
      <c r="AA507" s="12">
        <v>506</v>
      </c>
      <c r="AC507" s="12">
        <v>0</v>
      </c>
      <c r="AD507" s="12">
        <v>506</v>
      </c>
      <c r="AG507" s="12">
        <v>506</v>
      </c>
      <c r="AI507" s="12">
        <v>0</v>
      </c>
      <c r="AJ507" s="12">
        <v>506</v>
      </c>
    </row>
    <row r="508" spans="3:36" x14ac:dyDescent="0.3">
      <c r="C508" s="12">
        <v>507</v>
      </c>
      <c r="E508" s="12">
        <v>0</v>
      </c>
      <c r="F508" s="12">
        <v>507</v>
      </c>
      <c r="I508" s="12">
        <v>507</v>
      </c>
      <c r="K508" s="12">
        <v>0</v>
      </c>
      <c r="L508" s="12">
        <v>507</v>
      </c>
      <c r="O508" s="12">
        <v>507</v>
      </c>
      <c r="Q508" s="12">
        <v>0</v>
      </c>
      <c r="R508" s="12">
        <v>507</v>
      </c>
      <c r="U508" s="12">
        <v>507</v>
      </c>
      <c r="W508" s="12">
        <v>0</v>
      </c>
      <c r="X508" s="12">
        <v>507</v>
      </c>
      <c r="AA508" s="12">
        <v>507</v>
      </c>
      <c r="AC508" s="12">
        <v>0</v>
      </c>
      <c r="AD508" s="12">
        <v>507</v>
      </c>
      <c r="AG508" s="12">
        <v>507</v>
      </c>
      <c r="AI508" s="12">
        <v>0</v>
      </c>
      <c r="AJ508" s="12">
        <v>507</v>
      </c>
    </row>
    <row r="509" spans="3:36" x14ac:dyDescent="0.3">
      <c r="C509" s="12">
        <v>508</v>
      </c>
      <c r="E509" s="12">
        <v>0</v>
      </c>
      <c r="F509" s="12">
        <v>508</v>
      </c>
      <c r="I509" s="12">
        <v>508</v>
      </c>
      <c r="K509" s="12">
        <v>0</v>
      </c>
      <c r="L509" s="12">
        <v>508</v>
      </c>
      <c r="O509" s="12">
        <v>508</v>
      </c>
      <c r="Q509" s="12">
        <v>0</v>
      </c>
      <c r="R509" s="12">
        <v>508</v>
      </c>
      <c r="U509" s="12">
        <v>508</v>
      </c>
      <c r="W509" s="12">
        <v>0</v>
      </c>
      <c r="X509" s="12">
        <v>508</v>
      </c>
      <c r="AA509" s="12">
        <v>508</v>
      </c>
      <c r="AC509" s="12">
        <v>0</v>
      </c>
      <c r="AD509" s="12">
        <v>508</v>
      </c>
      <c r="AG509" s="12">
        <v>508</v>
      </c>
      <c r="AI509" s="12">
        <v>0</v>
      </c>
      <c r="AJ509" s="12">
        <v>508</v>
      </c>
    </row>
    <row r="510" spans="3:36" x14ac:dyDescent="0.3">
      <c r="C510" s="12">
        <v>509</v>
      </c>
      <c r="E510" s="12">
        <v>0</v>
      </c>
      <c r="F510" s="12">
        <v>509</v>
      </c>
      <c r="I510" s="12">
        <v>509</v>
      </c>
      <c r="K510" s="12">
        <v>0</v>
      </c>
      <c r="L510" s="12">
        <v>509</v>
      </c>
      <c r="O510" s="12">
        <v>509</v>
      </c>
      <c r="Q510" s="12">
        <v>0</v>
      </c>
      <c r="R510" s="12">
        <v>509</v>
      </c>
      <c r="U510" s="12">
        <v>509</v>
      </c>
      <c r="W510" s="12">
        <v>0</v>
      </c>
      <c r="X510" s="12">
        <v>509</v>
      </c>
      <c r="AA510" s="12">
        <v>509</v>
      </c>
      <c r="AC510" s="12">
        <v>0</v>
      </c>
      <c r="AD510" s="12">
        <v>509</v>
      </c>
      <c r="AG510" s="12">
        <v>509</v>
      </c>
      <c r="AI510" s="12">
        <v>0</v>
      </c>
      <c r="AJ510" s="12">
        <v>509</v>
      </c>
    </row>
    <row r="511" spans="3:36" x14ac:dyDescent="0.3">
      <c r="C511" s="12">
        <v>510</v>
      </c>
      <c r="E511" s="12">
        <v>0</v>
      </c>
      <c r="F511" s="12">
        <v>510</v>
      </c>
      <c r="I511" s="12">
        <v>510</v>
      </c>
      <c r="K511" s="12">
        <v>0</v>
      </c>
      <c r="L511" s="12">
        <v>510</v>
      </c>
      <c r="O511" s="12">
        <v>510</v>
      </c>
      <c r="Q511" s="12">
        <v>0</v>
      </c>
      <c r="R511" s="12">
        <v>510</v>
      </c>
      <c r="U511" s="12">
        <v>510</v>
      </c>
      <c r="W511" s="12">
        <v>0</v>
      </c>
      <c r="X511" s="12">
        <v>510</v>
      </c>
      <c r="AA511" s="12">
        <v>510</v>
      </c>
      <c r="AC511" s="12">
        <v>0</v>
      </c>
      <c r="AD511" s="12">
        <v>510</v>
      </c>
      <c r="AG511" s="12">
        <v>510</v>
      </c>
      <c r="AI511" s="12">
        <v>0</v>
      </c>
      <c r="AJ511" s="12">
        <v>510</v>
      </c>
    </row>
    <row r="512" spans="3:36" x14ac:dyDescent="0.3">
      <c r="C512" s="12">
        <v>511</v>
      </c>
      <c r="E512" s="12">
        <v>0</v>
      </c>
      <c r="F512" s="12">
        <v>511</v>
      </c>
      <c r="I512" s="12">
        <v>511</v>
      </c>
      <c r="K512" s="12">
        <v>0</v>
      </c>
      <c r="L512" s="12">
        <v>511</v>
      </c>
      <c r="O512" s="12">
        <v>511</v>
      </c>
      <c r="Q512" s="12">
        <v>0</v>
      </c>
      <c r="R512" s="12">
        <v>511</v>
      </c>
      <c r="U512" s="12">
        <v>511</v>
      </c>
      <c r="W512" s="12">
        <v>0</v>
      </c>
      <c r="X512" s="12">
        <v>511</v>
      </c>
      <c r="AA512" s="12">
        <v>511</v>
      </c>
      <c r="AC512" s="12">
        <v>0</v>
      </c>
      <c r="AD512" s="12">
        <v>511</v>
      </c>
      <c r="AG512" s="12">
        <v>511</v>
      </c>
      <c r="AI512" s="12">
        <v>0</v>
      </c>
      <c r="AJ512" s="12">
        <v>511</v>
      </c>
    </row>
    <row r="513" spans="3:36" x14ac:dyDescent="0.3">
      <c r="C513" s="12">
        <v>512</v>
      </c>
      <c r="E513" s="12">
        <v>0</v>
      </c>
      <c r="F513" s="12">
        <v>512</v>
      </c>
      <c r="I513" s="12">
        <v>512</v>
      </c>
      <c r="K513" s="12">
        <v>0</v>
      </c>
      <c r="L513" s="12">
        <v>512</v>
      </c>
      <c r="O513" s="12">
        <v>512</v>
      </c>
      <c r="Q513" s="12">
        <v>0</v>
      </c>
      <c r="R513" s="12">
        <v>512</v>
      </c>
      <c r="U513" s="12">
        <v>512</v>
      </c>
      <c r="W513" s="12">
        <v>0</v>
      </c>
      <c r="X513" s="12">
        <v>512</v>
      </c>
      <c r="AA513" s="12">
        <v>512</v>
      </c>
      <c r="AC513" s="12">
        <v>0</v>
      </c>
      <c r="AD513" s="12">
        <v>512</v>
      </c>
      <c r="AG513" s="12">
        <v>512</v>
      </c>
      <c r="AI513" s="12">
        <v>0</v>
      </c>
      <c r="AJ513" s="12">
        <v>512</v>
      </c>
    </row>
    <row r="514" spans="3:36" x14ac:dyDescent="0.3">
      <c r="C514" s="12">
        <v>513</v>
      </c>
      <c r="E514" s="12">
        <v>0</v>
      </c>
      <c r="F514" s="12">
        <v>513</v>
      </c>
      <c r="I514" s="12">
        <v>513</v>
      </c>
      <c r="K514" s="12">
        <v>0</v>
      </c>
      <c r="L514" s="12">
        <v>513</v>
      </c>
      <c r="O514" s="12">
        <v>513</v>
      </c>
      <c r="Q514" s="12">
        <v>0</v>
      </c>
      <c r="R514" s="12">
        <v>513</v>
      </c>
      <c r="U514" s="12">
        <v>513</v>
      </c>
      <c r="W514" s="12">
        <v>0</v>
      </c>
      <c r="X514" s="12">
        <v>513</v>
      </c>
      <c r="AA514" s="12">
        <v>513</v>
      </c>
      <c r="AC514" s="12">
        <v>0</v>
      </c>
      <c r="AD514" s="12">
        <v>513</v>
      </c>
      <c r="AG514" s="12">
        <v>513</v>
      </c>
      <c r="AI514" s="12">
        <v>0</v>
      </c>
      <c r="AJ514" s="12">
        <v>513</v>
      </c>
    </row>
    <row r="515" spans="3:36" x14ac:dyDescent="0.3">
      <c r="C515" s="12">
        <v>514</v>
      </c>
      <c r="E515" s="12">
        <v>0</v>
      </c>
      <c r="F515" s="12">
        <v>514</v>
      </c>
      <c r="I515" s="12">
        <v>514</v>
      </c>
      <c r="K515" s="12">
        <v>0</v>
      </c>
      <c r="L515" s="12">
        <v>514</v>
      </c>
      <c r="O515" s="12">
        <v>514</v>
      </c>
      <c r="Q515" s="12">
        <v>0</v>
      </c>
      <c r="R515" s="12">
        <v>514</v>
      </c>
      <c r="U515" s="12">
        <v>514</v>
      </c>
      <c r="W515" s="12">
        <v>0</v>
      </c>
      <c r="X515" s="12">
        <v>514</v>
      </c>
      <c r="AA515" s="12">
        <v>514</v>
      </c>
      <c r="AC515" s="12">
        <v>0</v>
      </c>
      <c r="AD515" s="12">
        <v>514</v>
      </c>
      <c r="AG515" s="12">
        <v>514</v>
      </c>
      <c r="AI515" s="12">
        <v>0</v>
      </c>
      <c r="AJ515" s="12">
        <v>514</v>
      </c>
    </row>
    <row r="516" spans="3:36" x14ac:dyDescent="0.3">
      <c r="C516" s="12">
        <v>515</v>
      </c>
      <c r="E516" s="12">
        <v>0</v>
      </c>
      <c r="F516" s="12">
        <v>515</v>
      </c>
      <c r="I516" s="12">
        <v>515</v>
      </c>
      <c r="K516" s="12">
        <v>0</v>
      </c>
      <c r="L516" s="12">
        <v>515</v>
      </c>
      <c r="O516" s="12">
        <v>515</v>
      </c>
      <c r="Q516" s="12">
        <v>0</v>
      </c>
      <c r="R516" s="12">
        <v>515</v>
      </c>
      <c r="U516" s="12">
        <v>515</v>
      </c>
      <c r="W516" s="12">
        <v>0</v>
      </c>
      <c r="X516" s="12">
        <v>515</v>
      </c>
      <c r="AA516" s="12">
        <v>515</v>
      </c>
      <c r="AC516" s="12">
        <v>0</v>
      </c>
      <c r="AD516" s="12">
        <v>515</v>
      </c>
      <c r="AG516" s="12">
        <v>515</v>
      </c>
      <c r="AI516" s="12">
        <v>0</v>
      </c>
      <c r="AJ516" s="12">
        <v>515</v>
      </c>
    </row>
    <row r="517" spans="3:36" x14ac:dyDescent="0.3">
      <c r="C517" s="12">
        <v>516</v>
      </c>
      <c r="E517" s="12">
        <v>0</v>
      </c>
      <c r="F517" s="12">
        <v>516</v>
      </c>
      <c r="I517" s="12">
        <v>516</v>
      </c>
      <c r="K517" s="12">
        <v>0</v>
      </c>
      <c r="L517" s="12">
        <v>516</v>
      </c>
      <c r="O517" s="12">
        <v>516</v>
      </c>
      <c r="Q517" s="12">
        <v>0</v>
      </c>
      <c r="R517" s="12">
        <v>516</v>
      </c>
      <c r="U517" s="12">
        <v>516</v>
      </c>
      <c r="W517" s="12">
        <v>0</v>
      </c>
      <c r="X517" s="12">
        <v>516</v>
      </c>
      <c r="AA517" s="12">
        <v>516</v>
      </c>
      <c r="AC517" s="12">
        <v>0</v>
      </c>
      <c r="AD517" s="12">
        <v>516</v>
      </c>
      <c r="AG517" s="12">
        <v>516</v>
      </c>
      <c r="AI517" s="12">
        <v>0</v>
      </c>
      <c r="AJ517" s="12">
        <v>516</v>
      </c>
    </row>
    <row r="518" spans="3:36" x14ac:dyDescent="0.3">
      <c r="C518" s="12">
        <v>517</v>
      </c>
      <c r="E518" s="12">
        <v>0</v>
      </c>
      <c r="F518" s="12">
        <v>517</v>
      </c>
      <c r="I518" s="12">
        <v>517</v>
      </c>
      <c r="K518" s="12">
        <v>0</v>
      </c>
      <c r="L518" s="12">
        <v>517</v>
      </c>
      <c r="O518" s="12">
        <v>517</v>
      </c>
      <c r="Q518" s="12">
        <v>0</v>
      </c>
      <c r="R518" s="12">
        <v>517</v>
      </c>
      <c r="U518" s="12">
        <v>517</v>
      </c>
      <c r="W518" s="12">
        <v>0</v>
      </c>
      <c r="X518" s="12">
        <v>517</v>
      </c>
      <c r="AA518" s="12">
        <v>517</v>
      </c>
      <c r="AC518" s="12">
        <v>0</v>
      </c>
      <c r="AD518" s="12">
        <v>517</v>
      </c>
      <c r="AG518" s="12">
        <v>517</v>
      </c>
      <c r="AI518" s="12">
        <v>0</v>
      </c>
      <c r="AJ518" s="12">
        <v>517</v>
      </c>
    </row>
    <row r="519" spans="3:36" x14ac:dyDescent="0.3">
      <c r="C519" s="12">
        <v>518</v>
      </c>
      <c r="E519" s="12">
        <v>0</v>
      </c>
      <c r="F519" s="12">
        <v>518</v>
      </c>
      <c r="I519" s="12">
        <v>518</v>
      </c>
      <c r="K519" s="12">
        <v>0</v>
      </c>
      <c r="L519" s="12">
        <v>518</v>
      </c>
      <c r="O519" s="12">
        <v>518</v>
      </c>
      <c r="Q519" s="12">
        <v>0</v>
      </c>
      <c r="R519" s="12">
        <v>518</v>
      </c>
      <c r="U519" s="12">
        <v>518</v>
      </c>
      <c r="W519" s="12">
        <v>0</v>
      </c>
      <c r="X519" s="12">
        <v>518</v>
      </c>
      <c r="AA519" s="12">
        <v>518</v>
      </c>
      <c r="AC519" s="12">
        <v>0</v>
      </c>
      <c r="AD519" s="12">
        <v>518</v>
      </c>
      <c r="AG519" s="12">
        <v>518</v>
      </c>
      <c r="AI519" s="12">
        <v>0</v>
      </c>
      <c r="AJ519" s="12">
        <v>518</v>
      </c>
    </row>
    <row r="520" spans="3:36" x14ac:dyDescent="0.3">
      <c r="C520" s="12">
        <v>519</v>
      </c>
      <c r="E520" s="12">
        <v>0</v>
      </c>
      <c r="F520" s="12">
        <v>519</v>
      </c>
      <c r="I520" s="12">
        <v>519</v>
      </c>
      <c r="K520" s="12">
        <v>0</v>
      </c>
      <c r="L520" s="12">
        <v>519</v>
      </c>
      <c r="O520" s="12">
        <v>519</v>
      </c>
      <c r="Q520" s="12">
        <v>0</v>
      </c>
      <c r="R520" s="12">
        <v>519</v>
      </c>
      <c r="U520" s="12">
        <v>519</v>
      </c>
      <c r="W520" s="12">
        <v>0</v>
      </c>
      <c r="X520" s="12">
        <v>519</v>
      </c>
      <c r="AA520" s="12">
        <v>519</v>
      </c>
      <c r="AC520" s="12">
        <v>0</v>
      </c>
      <c r="AD520" s="12">
        <v>519</v>
      </c>
      <c r="AG520" s="12">
        <v>519</v>
      </c>
      <c r="AI520" s="12">
        <v>0</v>
      </c>
      <c r="AJ520" s="12">
        <v>519</v>
      </c>
    </row>
    <row r="521" spans="3:36" x14ac:dyDescent="0.3">
      <c r="C521" s="12">
        <v>520</v>
      </c>
      <c r="E521" s="12">
        <v>0</v>
      </c>
      <c r="F521" s="12">
        <v>520</v>
      </c>
      <c r="I521" s="12">
        <v>520</v>
      </c>
      <c r="K521" s="12">
        <v>0</v>
      </c>
      <c r="L521" s="12">
        <v>520</v>
      </c>
      <c r="O521" s="12">
        <v>520</v>
      </c>
      <c r="Q521" s="12">
        <v>0</v>
      </c>
      <c r="R521" s="12">
        <v>520</v>
      </c>
      <c r="U521" s="12">
        <v>520</v>
      </c>
      <c r="W521" s="12">
        <v>0</v>
      </c>
      <c r="X521" s="12">
        <v>520</v>
      </c>
      <c r="AA521" s="12">
        <v>520</v>
      </c>
      <c r="AC521" s="12">
        <v>0</v>
      </c>
      <c r="AD521" s="12">
        <v>520</v>
      </c>
      <c r="AG521" s="12">
        <v>520</v>
      </c>
      <c r="AI521" s="12">
        <v>0</v>
      </c>
      <c r="AJ521" s="12">
        <v>520</v>
      </c>
    </row>
    <row r="522" spans="3:36" x14ac:dyDescent="0.3">
      <c r="C522" s="12">
        <v>521</v>
      </c>
      <c r="E522" s="12">
        <v>0</v>
      </c>
      <c r="F522" s="12">
        <v>521</v>
      </c>
      <c r="I522" s="12">
        <v>521</v>
      </c>
      <c r="K522" s="12">
        <v>0</v>
      </c>
      <c r="L522" s="12">
        <v>521</v>
      </c>
      <c r="O522" s="12">
        <v>521</v>
      </c>
      <c r="Q522" s="12">
        <v>0</v>
      </c>
      <c r="R522" s="12">
        <v>521</v>
      </c>
      <c r="U522" s="12">
        <v>521</v>
      </c>
      <c r="W522" s="12">
        <v>0</v>
      </c>
      <c r="X522" s="12">
        <v>521</v>
      </c>
      <c r="AA522" s="12">
        <v>521</v>
      </c>
      <c r="AC522" s="12">
        <v>0</v>
      </c>
      <c r="AD522" s="12">
        <v>521</v>
      </c>
      <c r="AG522" s="12">
        <v>521</v>
      </c>
      <c r="AI522" s="12">
        <v>0</v>
      </c>
      <c r="AJ522" s="12">
        <v>521</v>
      </c>
    </row>
    <row r="523" spans="3:36" x14ac:dyDescent="0.3">
      <c r="C523" s="12">
        <v>522</v>
      </c>
      <c r="E523" s="12">
        <v>0</v>
      </c>
      <c r="F523" s="12">
        <v>522</v>
      </c>
      <c r="I523" s="12">
        <v>522</v>
      </c>
      <c r="K523" s="12">
        <v>0</v>
      </c>
      <c r="L523" s="12">
        <v>522</v>
      </c>
      <c r="O523" s="12">
        <v>522</v>
      </c>
      <c r="Q523" s="12">
        <v>0</v>
      </c>
      <c r="R523" s="12">
        <v>522</v>
      </c>
      <c r="U523" s="12">
        <v>522</v>
      </c>
      <c r="W523" s="12">
        <v>0</v>
      </c>
      <c r="X523" s="12">
        <v>522</v>
      </c>
      <c r="AA523" s="12">
        <v>522</v>
      </c>
      <c r="AC523" s="12">
        <v>0</v>
      </c>
      <c r="AD523" s="12">
        <v>522</v>
      </c>
      <c r="AG523" s="12">
        <v>522</v>
      </c>
      <c r="AI523" s="12">
        <v>0</v>
      </c>
      <c r="AJ523" s="12">
        <v>522</v>
      </c>
    </row>
    <row r="524" spans="3:36" x14ac:dyDescent="0.3">
      <c r="C524" s="12">
        <v>523</v>
      </c>
      <c r="E524" s="12">
        <v>0</v>
      </c>
      <c r="F524" s="12">
        <v>523</v>
      </c>
      <c r="I524" s="12">
        <v>523</v>
      </c>
      <c r="K524" s="12">
        <v>0</v>
      </c>
      <c r="L524" s="12">
        <v>523</v>
      </c>
      <c r="O524" s="12">
        <v>523</v>
      </c>
      <c r="Q524" s="12">
        <v>0</v>
      </c>
      <c r="R524" s="12">
        <v>523</v>
      </c>
      <c r="U524" s="12">
        <v>523</v>
      </c>
      <c r="W524" s="12">
        <v>0</v>
      </c>
      <c r="X524" s="12">
        <v>523</v>
      </c>
      <c r="AA524" s="12">
        <v>523</v>
      </c>
      <c r="AC524" s="12">
        <v>0</v>
      </c>
      <c r="AD524" s="12">
        <v>523</v>
      </c>
      <c r="AG524" s="12">
        <v>523</v>
      </c>
      <c r="AI524" s="12">
        <v>0</v>
      </c>
      <c r="AJ524" s="12">
        <v>523</v>
      </c>
    </row>
    <row r="525" spans="3:36" x14ac:dyDescent="0.3">
      <c r="C525" s="12">
        <v>524</v>
      </c>
      <c r="E525" s="12">
        <v>0</v>
      </c>
      <c r="F525" s="12">
        <v>524</v>
      </c>
      <c r="I525" s="12">
        <v>524</v>
      </c>
      <c r="K525" s="12">
        <v>0</v>
      </c>
      <c r="L525" s="12">
        <v>524</v>
      </c>
      <c r="O525" s="12">
        <v>524</v>
      </c>
      <c r="Q525" s="12">
        <v>0</v>
      </c>
      <c r="R525" s="12">
        <v>524</v>
      </c>
      <c r="U525" s="12">
        <v>524</v>
      </c>
      <c r="W525" s="12">
        <v>0</v>
      </c>
      <c r="X525" s="12">
        <v>524</v>
      </c>
      <c r="AA525" s="12">
        <v>524</v>
      </c>
      <c r="AC525" s="12">
        <v>0</v>
      </c>
      <c r="AD525" s="12">
        <v>524</v>
      </c>
      <c r="AG525" s="12">
        <v>524</v>
      </c>
      <c r="AI525" s="12">
        <v>0</v>
      </c>
      <c r="AJ525" s="12">
        <v>524</v>
      </c>
    </row>
    <row r="526" spans="3:36" x14ac:dyDescent="0.3">
      <c r="C526" s="12">
        <v>525</v>
      </c>
      <c r="E526" s="12">
        <v>0</v>
      </c>
      <c r="F526" s="12">
        <v>525</v>
      </c>
      <c r="I526" s="12">
        <v>525</v>
      </c>
      <c r="K526" s="12">
        <v>0</v>
      </c>
      <c r="L526" s="12">
        <v>525</v>
      </c>
      <c r="O526" s="12">
        <v>525</v>
      </c>
      <c r="Q526" s="12">
        <v>0</v>
      </c>
      <c r="R526" s="12">
        <v>525</v>
      </c>
      <c r="U526" s="12">
        <v>525</v>
      </c>
      <c r="W526" s="12">
        <v>0</v>
      </c>
      <c r="X526" s="12">
        <v>525</v>
      </c>
      <c r="AA526" s="12">
        <v>525</v>
      </c>
      <c r="AC526" s="12">
        <v>0</v>
      </c>
      <c r="AD526" s="12">
        <v>525</v>
      </c>
      <c r="AG526" s="12">
        <v>525</v>
      </c>
      <c r="AI526" s="12">
        <v>0</v>
      </c>
      <c r="AJ526" s="12">
        <v>525</v>
      </c>
    </row>
    <row r="527" spans="3:36" x14ac:dyDescent="0.3">
      <c r="C527" s="12">
        <v>526</v>
      </c>
      <c r="E527" s="12">
        <v>0</v>
      </c>
      <c r="F527" s="12">
        <v>526</v>
      </c>
      <c r="I527" s="12">
        <v>526</v>
      </c>
      <c r="K527" s="12">
        <v>0</v>
      </c>
      <c r="L527" s="12">
        <v>526</v>
      </c>
      <c r="O527" s="12">
        <v>526</v>
      </c>
      <c r="Q527" s="12">
        <v>0</v>
      </c>
      <c r="R527" s="12">
        <v>526</v>
      </c>
      <c r="U527" s="12">
        <v>526</v>
      </c>
      <c r="W527" s="12">
        <v>0</v>
      </c>
      <c r="X527" s="12">
        <v>526</v>
      </c>
      <c r="AA527" s="12">
        <v>526</v>
      </c>
      <c r="AC527" s="12">
        <v>0</v>
      </c>
      <c r="AD527" s="12">
        <v>526</v>
      </c>
      <c r="AG527" s="12">
        <v>526</v>
      </c>
      <c r="AI527" s="12">
        <v>0</v>
      </c>
      <c r="AJ527" s="12">
        <v>526</v>
      </c>
    </row>
    <row r="528" spans="3:36" x14ac:dyDescent="0.3">
      <c r="C528" s="12">
        <v>527</v>
      </c>
      <c r="E528" s="12">
        <v>0</v>
      </c>
      <c r="F528" s="12">
        <v>527</v>
      </c>
      <c r="I528" s="12">
        <v>527</v>
      </c>
      <c r="K528" s="12">
        <v>0</v>
      </c>
      <c r="L528" s="12">
        <v>527</v>
      </c>
      <c r="O528" s="12">
        <v>527</v>
      </c>
      <c r="Q528" s="12">
        <v>0</v>
      </c>
      <c r="R528" s="12">
        <v>527</v>
      </c>
      <c r="U528" s="12">
        <v>527</v>
      </c>
      <c r="W528" s="12">
        <v>0</v>
      </c>
      <c r="X528" s="12">
        <v>527</v>
      </c>
      <c r="AA528" s="12">
        <v>527</v>
      </c>
      <c r="AC528" s="12">
        <v>0</v>
      </c>
      <c r="AD528" s="12">
        <v>527</v>
      </c>
      <c r="AG528" s="12">
        <v>527</v>
      </c>
      <c r="AI528" s="12">
        <v>0</v>
      </c>
      <c r="AJ528" s="12">
        <v>527</v>
      </c>
    </row>
    <row r="529" spans="3:36" x14ac:dyDescent="0.3">
      <c r="C529" s="12">
        <v>528</v>
      </c>
      <c r="E529" s="12">
        <v>0</v>
      </c>
      <c r="F529" s="12">
        <v>528</v>
      </c>
      <c r="I529" s="12">
        <v>528</v>
      </c>
      <c r="K529" s="12">
        <v>0</v>
      </c>
      <c r="L529" s="12">
        <v>528</v>
      </c>
      <c r="O529" s="12">
        <v>528</v>
      </c>
      <c r="Q529" s="12">
        <v>0</v>
      </c>
      <c r="R529" s="12">
        <v>528</v>
      </c>
      <c r="U529" s="12">
        <v>528</v>
      </c>
      <c r="W529" s="12">
        <v>0</v>
      </c>
      <c r="X529" s="12">
        <v>528</v>
      </c>
      <c r="AA529" s="12">
        <v>528</v>
      </c>
      <c r="AC529" s="12">
        <v>0</v>
      </c>
      <c r="AD529" s="12">
        <v>528</v>
      </c>
      <c r="AG529" s="12">
        <v>528</v>
      </c>
      <c r="AI529" s="12">
        <v>0</v>
      </c>
      <c r="AJ529" s="12">
        <v>528</v>
      </c>
    </row>
    <row r="530" spans="3:36" x14ac:dyDescent="0.3">
      <c r="C530" s="12">
        <v>529</v>
      </c>
      <c r="E530" s="12">
        <v>0</v>
      </c>
      <c r="F530" s="12">
        <v>529</v>
      </c>
      <c r="I530" s="12">
        <v>529</v>
      </c>
      <c r="K530" s="12">
        <v>0</v>
      </c>
      <c r="L530" s="12">
        <v>529</v>
      </c>
      <c r="O530" s="12">
        <v>529</v>
      </c>
      <c r="Q530" s="12">
        <v>0</v>
      </c>
      <c r="R530" s="12">
        <v>529</v>
      </c>
      <c r="U530" s="12">
        <v>529</v>
      </c>
      <c r="W530" s="12">
        <v>0</v>
      </c>
      <c r="X530" s="12">
        <v>529</v>
      </c>
      <c r="AA530" s="12">
        <v>529</v>
      </c>
      <c r="AC530" s="12">
        <v>0</v>
      </c>
      <c r="AD530" s="12">
        <v>529</v>
      </c>
      <c r="AG530" s="12">
        <v>529</v>
      </c>
      <c r="AI530" s="12">
        <v>0</v>
      </c>
      <c r="AJ530" s="12">
        <v>529</v>
      </c>
    </row>
    <row r="531" spans="3:36" x14ac:dyDescent="0.3">
      <c r="C531" s="12">
        <v>530</v>
      </c>
      <c r="E531" s="12">
        <v>0</v>
      </c>
      <c r="F531" s="12">
        <v>530</v>
      </c>
      <c r="I531" s="12">
        <v>530</v>
      </c>
      <c r="K531" s="12">
        <v>0</v>
      </c>
      <c r="L531" s="12">
        <v>530</v>
      </c>
      <c r="O531" s="12">
        <v>530</v>
      </c>
      <c r="Q531" s="12">
        <v>0</v>
      </c>
      <c r="R531" s="12">
        <v>530</v>
      </c>
      <c r="U531" s="12">
        <v>530</v>
      </c>
      <c r="W531" s="12">
        <v>0</v>
      </c>
      <c r="X531" s="12">
        <v>530</v>
      </c>
      <c r="AA531" s="12">
        <v>530</v>
      </c>
      <c r="AC531" s="12">
        <v>0</v>
      </c>
      <c r="AD531" s="12">
        <v>530</v>
      </c>
      <c r="AG531" s="12">
        <v>530</v>
      </c>
      <c r="AI531" s="12">
        <v>0</v>
      </c>
      <c r="AJ531" s="12">
        <v>530</v>
      </c>
    </row>
    <row r="532" spans="3:36" x14ac:dyDescent="0.3">
      <c r="C532" s="12">
        <v>531</v>
      </c>
      <c r="E532" s="12">
        <v>0</v>
      </c>
      <c r="F532" s="12">
        <v>531</v>
      </c>
      <c r="I532" s="12">
        <v>531</v>
      </c>
      <c r="K532" s="12">
        <v>0</v>
      </c>
      <c r="L532" s="12">
        <v>531</v>
      </c>
      <c r="O532" s="12">
        <v>531</v>
      </c>
      <c r="Q532" s="12">
        <v>0</v>
      </c>
      <c r="R532" s="12">
        <v>531</v>
      </c>
      <c r="U532" s="12">
        <v>531</v>
      </c>
      <c r="W532" s="12">
        <v>0</v>
      </c>
      <c r="X532" s="12">
        <v>531</v>
      </c>
      <c r="AA532" s="12">
        <v>531</v>
      </c>
      <c r="AC532" s="12">
        <v>0</v>
      </c>
      <c r="AD532" s="12">
        <v>531</v>
      </c>
      <c r="AG532" s="12">
        <v>531</v>
      </c>
      <c r="AI532" s="12">
        <v>0</v>
      </c>
      <c r="AJ532" s="12">
        <v>531</v>
      </c>
    </row>
    <row r="533" spans="3:36" x14ac:dyDescent="0.3">
      <c r="C533" s="12">
        <v>532</v>
      </c>
      <c r="E533" s="12">
        <v>0</v>
      </c>
      <c r="F533" s="12">
        <v>532</v>
      </c>
      <c r="I533" s="12">
        <v>532</v>
      </c>
      <c r="K533" s="12">
        <v>0</v>
      </c>
      <c r="L533" s="12">
        <v>532</v>
      </c>
      <c r="O533" s="12">
        <v>532</v>
      </c>
      <c r="Q533" s="12">
        <v>0</v>
      </c>
      <c r="R533" s="12">
        <v>532</v>
      </c>
      <c r="U533" s="12">
        <v>532</v>
      </c>
      <c r="W533" s="12">
        <v>0</v>
      </c>
      <c r="X533" s="12">
        <v>532</v>
      </c>
      <c r="AA533" s="12">
        <v>532</v>
      </c>
      <c r="AC533" s="12">
        <v>0</v>
      </c>
      <c r="AD533" s="12">
        <v>532</v>
      </c>
      <c r="AG533" s="12">
        <v>532</v>
      </c>
      <c r="AI533" s="12">
        <v>0</v>
      </c>
      <c r="AJ533" s="12">
        <v>532</v>
      </c>
    </row>
    <row r="534" spans="3:36" x14ac:dyDescent="0.3">
      <c r="C534" s="12">
        <v>533</v>
      </c>
      <c r="E534" s="12">
        <v>0</v>
      </c>
      <c r="F534" s="12">
        <v>533</v>
      </c>
      <c r="I534" s="12">
        <v>533</v>
      </c>
      <c r="K534" s="12">
        <v>0</v>
      </c>
      <c r="L534" s="12">
        <v>533</v>
      </c>
      <c r="O534" s="12">
        <v>533</v>
      </c>
      <c r="Q534" s="12">
        <v>0</v>
      </c>
      <c r="R534" s="12">
        <v>533</v>
      </c>
      <c r="U534" s="12">
        <v>533</v>
      </c>
      <c r="W534" s="12">
        <v>0</v>
      </c>
      <c r="X534" s="12">
        <v>533</v>
      </c>
      <c r="AA534" s="12">
        <v>533</v>
      </c>
      <c r="AC534" s="12">
        <v>0</v>
      </c>
      <c r="AD534" s="12">
        <v>533</v>
      </c>
      <c r="AG534" s="12">
        <v>533</v>
      </c>
      <c r="AI534" s="12">
        <v>0</v>
      </c>
      <c r="AJ534" s="12">
        <v>533</v>
      </c>
    </row>
    <row r="535" spans="3:36" x14ac:dyDescent="0.3">
      <c r="C535" s="12">
        <v>534</v>
      </c>
      <c r="E535" s="12">
        <v>0</v>
      </c>
      <c r="F535" s="12">
        <v>534</v>
      </c>
      <c r="I535" s="12">
        <v>534</v>
      </c>
      <c r="K535" s="12">
        <v>0</v>
      </c>
      <c r="L535" s="12">
        <v>534</v>
      </c>
      <c r="O535" s="12">
        <v>534</v>
      </c>
      <c r="Q535" s="12">
        <v>0</v>
      </c>
      <c r="R535" s="12">
        <v>534</v>
      </c>
      <c r="U535" s="12">
        <v>534</v>
      </c>
      <c r="W535" s="12">
        <v>0</v>
      </c>
      <c r="X535" s="12">
        <v>534</v>
      </c>
      <c r="AA535" s="12">
        <v>534</v>
      </c>
      <c r="AC535" s="12">
        <v>0</v>
      </c>
      <c r="AD535" s="12">
        <v>534</v>
      </c>
      <c r="AG535" s="12">
        <v>534</v>
      </c>
      <c r="AI535" s="12">
        <v>0</v>
      </c>
      <c r="AJ535" s="12">
        <v>534</v>
      </c>
    </row>
    <row r="536" spans="3:36" x14ac:dyDescent="0.3">
      <c r="C536" s="12">
        <v>535</v>
      </c>
      <c r="E536" s="12">
        <v>0</v>
      </c>
      <c r="F536" s="12">
        <v>535</v>
      </c>
      <c r="I536" s="12">
        <v>535</v>
      </c>
      <c r="K536" s="12">
        <v>0</v>
      </c>
      <c r="L536" s="12">
        <v>535</v>
      </c>
      <c r="O536" s="12">
        <v>535</v>
      </c>
      <c r="Q536" s="12">
        <v>0</v>
      </c>
      <c r="R536" s="12">
        <v>535</v>
      </c>
      <c r="U536" s="12">
        <v>535</v>
      </c>
      <c r="W536" s="12">
        <v>0</v>
      </c>
      <c r="X536" s="12">
        <v>535</v>
      </c>
      <c r="AA536" s="12">
        <v>535</v>
      </c>
      <c r="AC536" s="12">
        <v>0</v>
      </c>
      <c r="AD536" s="12">
        <v>535</v>
      </c>
      <c r="AG536" s="12">
        <v>535</v>
      </c>
      <c r="AI536" s="12">
        <v>0</v>
      </c>
      <c r="AJ536" s="12">
        <v>535</v>
      </c>
    </row>
    <row r="537" spans="3:36" x14ac:dyDescent="0.3">
      <c r="C537" s="12">
        <v>536</v>
      </c>
      <c r="E537" s="12">
        <v>0</v>
      </c>
      <c r="F537" s="12">
        <v>536</v>
      </c>
      <c r="I537" s="12">
        <v>536</v>
      </c>
      <c r="K537" s="12">
        <v>0</v>
      </c>
      <c r="L537" s="12">
        <v>536</v>
      </c>
      <c r="O537" s="12">
        <v>536</v>
      </c>
      <c r="Q537" s="12">
        <v>0</v>
      </c>
      <c r="R537" s="12">
        <v>536</v>
      </c>
      <c r="U537" s="12">
        <v>536</v>
      </c>
      <c r="W537" s="12">
        <v>0</v>
      </c>
      <c r="X537" s="12">
        <v>536</v>
      </c>
      <c r="AA537" s="12">
        <v>536</v>
      </c>
      <c r="AC537" s="12">
        <v>0</v>
      </c>
      <c r="AD537" s="12">
        <v>536</v>
      </c>
      <c r="AG537" s="12">
        <v>536</v>
      </c>
      <c r="AI537" s="12">
        <v>0</v>
      </c>
      <c r="AJ537" s="12">
        <v>536</v>
      </c>
    </row>
    <row r="538" spans="3:36" x14ac:dyDescent="0.3">
      <c r="C538" s="12">
        <v>537</v>
      </c>
      <c r="E538" s="12">
        <v>0</v>
      </c>
      <c r="F538" s="12">
        <v>537</v>
      </c>
      <c r="I538" s="12">
        <v>537</v>
      </c>
      <c r="K538" s="12">
        <v>0</v>
      </c>
      <c r="L538" s="12">
        <v>537</v>
      </c>
      <c r="O538" s="12">
        <v>537</v>
      </c>
      <c r="Q538" s="12">
        <v>0</v>
      </c>
      <c r="R538" s="12">
        <v>537</v>
      </c>
      <c r="U538" s="12">
        <v>537</v>
      </c>
      <c r="W538" s="12">
        <v>0</v>
      </c>
      <c r="X538" s="12">
        <v>537</v>
      </c>
      <c r="AA538" s="12">
        <v>537</v>
      </c>
      <c r="AC538" s="12">
        <v>0</v>
      </c>
      <c r="AD538" s="12">
        <v>537</v>
      </c>
      <c r="AG538" s="12">
        <v>537</v>
      </c>
      <c r="AI538" s="12">
        <v>0</v>
      </c>
      <c r="AJ538" s="12">
        <v>537</v>
      </c>
    </row>
    <row r="539" spans="3:36" x14ac:dyDescent="0.3">
      <c r="C539" s="12">
        <v>538</v>
      </c>
      <c r="E539" s="12">
        <v>0</v>
      </c>
      <c r="F539" s="12">
        <v>538</v>
      </c>
      <c r="I539" s="12">
        <v>538</v>
      </c>
      <c r="K539" s="12">
        <v>0</v>
      </c>
      <c r="L539" s="12">
        <v>538</v>
      </c>
      <c r="O539" s="12">
        <v>538</v>
      </c>
      <c r="Q539" s="12">
        <v>0</v>
      </c>
      <c r="R539" s="12">
        <v>538</v>
      </c>
      <c r="U539" s="12">
        <v>538</v>
      </c>
      <c r="W539" s="12">
        <v>0</v>
      </c>
      <c r="X539" s="12">
        <v>538</v>
      </c>
      <c r="AA539" s="12">
        <v>538</v>
      </c>
      <c r="AC539" s="12">
        <v>0</v>
      </c>
      <c r="AD539" s="12">
        <v>538</v>
      </c>
      <c r="AG539" s="12">
        <v>538</v>
      </c>
      <c r="AI539" s="12">
        <v>0</v>
      </c>
      <c r="AJ539" s="12">
        <v>538</v>
      </c>
    </row>
    <row r="540" spans="3:36" x14ac:dyDescent="0.3">
      <c r="C540" s="12">
        <v>539</v>
      </c>
      <c r="E540" s="12">
        <v>0</v>
      </c>
      <c r="F540" s="12">
        <v>539</v>
      </c>
      <c r="I540" s="12">
        <v>539</v>
      </c>
      <c r="K540" s="12">
        <v>0</v>
      </c>
      <c r="L540" s="12">
        <v>539</v>
      </c>
      <c r="O540" s="12">
        <v>539</v>
      </c>
      <c r="Q540" s="12">
        <v>0</v>
      </c>
      <c r="R540" s="12">
        <v>539</v>
      </c>
      <c r="U540" s="12">
        <v>539</v>
      </c>
      <c r="W540" s="12">
        <v>0</v>
      </c>
      <c r="X540" s="12">
        <v>539</v>
      </c>
      <c r="AA540" s="12">
        <v>539</v>
      </c>
      <c r="AC540" s="12">
        <v>0</v>
      </c>
      <c r="AD540" s="12">
        <v>539</v>
      </c>
      <c r="AG540" s="12">
        <v>539</v>
      </c>
      <c r="AI540" s="12">
        <v>0</v>
      </c>
      <c r="AJ540" s="12">
        <v>539</v>
      </c>
    </row>
    <row r="541" spans="3:36" x14ac:dyDescent="0.3">
      <c r="C541" s="12">
        <v>540</v>
      </c>
      <c r="E541" s="12">
        <v>0</v>
      </c>
      <c r="F541" s="12">
        <v>540</v>
      </c>
      <c r="I541" s="12">
        <v>540</v>
      </c>
      <c r="K541" s="12">
        <v>0</v>
      </c>
      <c r="L541" s="12">
        <v>540</v>
      </c>
      <c r="O541" s="12">
        <v>540</v>
      </c>
      <c r="Q541" s="12">
        <v>0</v>
      </c>
      <c r="R541" s="12">
        <v>540</v>
      </c>
      <c r="U541" s="12">
        <v>540</v>
      </c>
      <c r="W541" s="12">
        <v>0</v>
      </c>
      <c r="X541" s="12">
        <v>540</v>
      </c>
      <c r="AA541" s="12">
        <v>540</v>
      </c>
      <c r="AC541" s="12">
        <v>0</v>
      </c>
      <c r="AD541" s="12">
        <v>540</v>
      </c>
      <c r="AG541" s="12">
        <v>540</v>
      </c>
      <c r="AI541" s="12">
        <v>0</v>
      </c>
      <c r="AJ541" s="12">
        <v>540</v>
      </c>
    </row>
    <row r="542" spans="3:36" x14ac:dyDescent="0.3">
      <c r="C542" s="12">
        <v>541</v>
      </c>
      <c r="E542" s="12">
        <v>0</v>
      </c>
      <c r="F542" s="12">
        <v>541</v>
      </c>
      <c r="I542" s="12">
        <v>541</v>
      </c>
      <c r="K542" s="12">
        <v>0</v>
      </c>
      <c r="L542" s="12">
        <v>541</v>
      </c>
      <c r="O542" s="12">
        <v>541</v>
      </c>
      <c r="Q542" s="12">
        <v>0</v>
      </c>
      <c r="R542" s="12">
        <v>541</v>
      </c>
      <c r="U542" s="12">
        <v>541</v>
      </c>
      <c r="W542" s="12">
        <v>0</v>
      </c>
      <c r="X542" s="12">
        <v>541</v>
      </c>
      <c r="AA542" s="12">
        <v>541</v>
      </c>
      <c r="AC542" s="12">
        <v>0</v>
      </c>
      <c r="AD542" s="12">
        <v>541</v>
      </c>
      <c r="AG542" s="12">
        <v>541</v>
      </c>
      <c r="AI542" s="12">
        <v>0</v>
      </c>
      <c r="AJ542" s="12">
        <v>541</v>
      </c>
    </row>
    <row r="543" spans="3:36" x14ac:dyDescent="0.3">
      <c r="C543" s="12">
        <v>542</v>
      </c>
      <c r="E543" s="12">
        <v>0</v>
      </c>
      <c r="F543" s="12">
        <v>542</v>
      </c>
      <c r="I543" s="12">
        <v>542</v>
      </c>
      <c r="K543" s="12">
        <v>0</v>
      </c>
      <c r="L543" s="12">
        <v>542</v>
      </c>
      <c r="O543" s="12">
        <v>542</v>
      </c>
      <c r="Q543" s="12">
        <v>0</v>
      </c>
      <c r="R543" s="12">
        <v>542</v>
      </c>
      <c r="U543" s="12">
        <v>542</v>
      </c>
      <c r="W543" s="12">
        <v>0</v>
      </c>
      <c r="X543" s="12">
        <v>542</v>
      </c>
      <c r="AA543" s="12">
        <v>542</v>
      </c>
      <c r="AC543" s="12">
        <v>0</v>
      </c>
      <c r="AD543" s="12">
        <v>542</v>
      </c>
      <c r="AG543" s="12">
        <v>542</v>
      </c>
      <c r="AI543" s="12">
        <v>0</v>
      </c>
      <c r="AJ543" s="12">
        <v>542</v>
      </c>
    </row>
    <row r="544" spans="3:36" x14ac:dyDescent="0.3">
      <c r="C544" s="12">
        <v>543</v>
      </c>
      <c r="E544" s="12">
        <v>0</v>
      </c>
      <c r="F544" s="12">
        <v>543</v>
      </c>
      <c r="I544" s="12">
        <v>543</v>
      </c>
      <c r="K544" s="12">
        <v>0</v>
      </c>
      <c r="L544" s="12">
        <v>543</v>
      </c>
      <c r="O544" s="12">
        <v>543</v>
      </c>
      <c r="Q544" s="12">
        <v>0</v>
      </c>
      <c r="R544" s="12">
        <v>543</v>
      </c>
      <c r="U544" s="12">
        <v>543</v>
      </c>
      <c r="W544" s="12">
        <v>0</v>
      </c>
      <c r="X544" s="12">
        <v>543</v>
      </c>
      <c r="AA544" s="12">
        <v>543</v>
      </c>
      <c r="AC544" s="12">
        <v>0</v>
      </c>
      <c r="AD544" s="12">
        <v>543</v>
      </c>
      <c r="AG544" s="12">
        <v>543</v>
      </c>
      <c r="AI544" s="12">
        <v>0</v>
      </c>
      <c r="AJ544" s="12">
        <v>543</v>
      </c>
    </row>
    <row r="545" spans="3:36" x14ac:dyDescent="0.3">
      <c r="C545" s="12">
        <v>544</v>
      </c>
      <c r="E545" s="12">
        <v>0</v>
      </c>
      <c r="F545" s="12">
        <v>544</v>
      </c>
      <c r="I545" s="12">
        <v>544</v>
      </c>
      <c r="K545" s="12">
        <v>0</v>
      </c>
      <c r="L545" s="12">
        <v>544</v>
      </c>
      <c r="O545" s="12">
        <v>544</v>
      </c>
      <c r="Q545" s="12">
        <v>0</v>
      </c>
      <c r="R545" s="12">
        <v>544</v>
      </c>
      <c r="U545" s="12">
        <v>544</v>
      </c>
      <c r="W545" s="12">
        <v>0</v>
      </c>
      <c r="X545" s="12">
        <v>544</v>
      </c>
      <c r="AA545" s="12">
        <v>544</v>
      </c>
      <c r="AC545" s="12">
        <v>0</v>
      </c>
      <c r="AD545" s="12">
        <v>544</v>
      </c>
      <c r="AG545" s="12">
        <v>544</v>
      </c>
      <c r="AI545" s="12">
        <v>0</v>
      </c>
      <c r="AJ545" s="12">
        <v>544</v>
      </c>
    </row>
    <row r="546" spans="3:36" x14ac:dyDescent="0.3">
      <c r="C546" s="12">
        <v>545</v>
      </c>
      <c r="E546" s="12">
        <v>0</v>
      </c>
      <c r="F546" s="12">
        <v>545</v>
      </c>
      <c r="I546" s="12">
        <v>545</v>
      </c>
      <c r="K546" s="12">
        <v>0</v>
      </c>
      <c r="L546" s="12">
        <v>545</v>
      </c>
      <c r="O546" s="12">
        <v>545</v>
      </c>
      <c r="Q546" s="12">
        <v>0</v>
      </c>
      <c r="R546" s="12">
        <v>545</v>
      </c>
      <c r="U546" s="12">
        <v>545</v>
      </c>
      <c r="W546" s="12">
        <v>0</v>
      </c>
      <c r="X546" s="12">
        <v>545</v>
      </c>
      <c r="AA546" s="12">
        <v>545</v>
      </c>
      <c r="AC546" s="12">
        <v>0</v>
      </c>
      <c r="AD546" s="12">
        <v>545</v>
      </c>
      <c r="AG546" s="12">
        <v>545</v>
      </c>
      <c r="AI546" s="12">
        <v>0</v>
      </c>
      <c r="AJ546" s="12">
        <v>545</v>
      </c>
    </row>
    <row r="547" spans="3:36" x14ac:dyDescent="0.3">
      <c r="C547" s="12">
        <v>546</v>
      </c>
      <c r="E547" s="12">
        <v>0</v>
      </c>
      <c r="F547" s="12">
        <v>546</v>
      </c>
      <c r="I547" s="12">
        <v>546</v>
      </c>
      <c r="K547" s="12">
        <v>0</v>
      </c>
      <c r="L547" s="12">
        <v>546</v>
      </c>
      <c r="O547" s="12">
        <v>546</v>
      </c>
      <c r="Q547" s="12">
        <v>0</v>
      </c>
      <c r="R547" s="12">
        <v>546</v>
      </c>
      <c r="U547" s="12">
        <v>546</v>
      </c>
      <c r="W547" s="12">
        <v>0</v>
      </c>
      <c r="X547" s="12">
        <v>546</v>
      </c>
      <c r="AA547" s="12">
        <v>546</v>
      </c>
      <c r="AC547" s="12">
        <v>0</v>
      </c>
      <c r="AD547" s="12">
        <v>546</v>
      </c>
      <c r="AG547" s="12">
        <v>546</v>
      </c>
      <c r="AI547" s="12">
        <v>0</v>
      </c>
      <c r="AJ547" s="12">
        <v>546</v>
      </c>
    </row>
    <row r="548" spans="3:36" x14ac:dyDescent="0.3">
      <c r="C548" s="12">
        <v>547</v>
      </c>
      <c r="E548" s="12">
        <v>0</v>
      </c>
      <c r="F548" s="12">
        <v>547</v>
      </c>
      <c r="I548" s="12">
        <v>547</v>
      </c>
      <c r="K548" s="12">
        <v>0</v>
      </c>
      <c r="L548" s="12">
        <v>547</v>
      </c>
      <c r="O548" s="12">
        <v>547</v>
      </c>
      <c r="Q548" s="12">
        <v>0</v>
      </c>
      <c r="R548" s="12">
        <v>547</v>
      </c>
      <c r="U548" s="12">
        <v>547</v>
      </c>
      <c r="W548" s="12">
        <v>0</v>
      </c>
      <c r="X548" s="12">
        <v>547</v>
      </c>
      <c r="AA548" s="12">
        <v>547</v>
      </c>
      <c r="AC548" s="12">
        <v>0</v>
      </c>
      <c r="AD548" s="12">
        <v>547</v>
      </c>
      <c r="AG548" s="12">
        <v>547</v>
      </c>
      <c r="AI548" s="12">
        <v>0</v>
      </c>
      <c r="AJ548" s="12">
        <v>547</v>
      </c>
    </row>
    <row r="549" spans="3:36" x14ac:dyDescent="0.3">
      <c r="C549" s="12">
        <v>548</v>
      </c>
      <c r="E549" s="12">
        <v>0</v>
      </c>
      <c r="F549" s="12">
        <v>548</v>
      </c>
      <c r="I549" s="12">
        <v>548</v>
      </c>
      <c r="K549" s="12">
        <v>0</v>
      </c>
      <c r="L549" s="12">
        <v>548</v>
      </c>
      <c r="O549" s="12">
        <v>548</v>
      </c>
      <c r="Q549" s="12">
        <v>0</v>
      </c>
      <c r="R549" s="12">
        <v>548</v>
      </c>
      <c r="U549" s="12">
        <v>548</v>
      </c>
      <c r="W549" s="12">
        <v>0</v>
      </c>
      <c r="X549" s="12">
        <v>548</v>
      </c>
      <c r="AA549" s="12">
        <v>548</v>
      </c>
      <c r="AC549" s="12">
        <v>0</v>
      </c>
      <c r="AD549" s="12">
        <v>548</v>
      </c>
      <c r="AG549" s="12">
        <v>548</v>
      </c>
      <c r="AI549" s="12">
        <v>0</v>
      </c>
      <c r="AJ549" s="12">
        <v>548</v>
      </c>
    </row>
    <row r="550" spans="3:36" x14ac:dyDescent="0.3">
      <c r="C550" s="12">
        <v>549</v>
      </c>
      <c r="E550" s="12">
        <v>0</v>
      </c>
      <c r="F550" s="12">
        <v>549</v>
      </c>
      <c r="I550" s="12">
        <v>549</v>
      </c>
      <c r="K550" s="12">
        <v>0</v>
      </c>
      <c r="L550" s="12">
        <v>549</v>
      </c>
      <c r="O550" s="12">
        <v>549</v>
      </c>
      <c r="Q550" s="12">
        <v>0</v>
      </c>
      <c r="R550" s="12">
        <v>549</v>
      </c>
      <c r="U550" s="12">
        <v>549</v>
      </c>
      <c r="W550" s="12">
        <v>0</v>
      </c>
      <c r="X550" s="12">
        <v>549</v>
      </c>
      <c r="AA550" s="12">
        <v>549</v>
      </c>
      <c r="AC550" s="12">
        <v>0</v>
      </c>
      <c r="AD550" s="12">
        <v>549</v>
      </c>
      <c r="AG550" s="12">
        <v>549</v>
      </c>
      <c r="AI550" s="12">
        <v>0</v>
      </c>
      <c r="AJ550" s="12">
        <v>549</v>
      </c>
    </row>
    <row r="551" spans="3:36" x14ac:dyDescent="0.3">
      <c r="C551" s="12">
        <v>550</v>
      </c>
      <c r="E551" s="12">
        <v>0</v>
      </c>
      <c r="F551" s="12">
        <v>550</v>
      </c>
      <c r="I551" s="12">
        <v>550</v>
      </c>
      <c r="K551" s="12">
        <v>0</v>
      </c>
      <c r="L551" s="12">
        <v>550</v>
      </c>
      <c r="O551" s="12">
        <v>550</v>
      </c>
      <c r="Q551" s="12">
        <v>0</v>
      </c>
      <c r="R551" s="12">
        <v>550</v>
      </c>
      <c r="U551" s="12">
        <v>550</v>
      </c>
      <c r="W551" s="12">
        <v>0</v>
      </c>
      <c r="X551" s="12">
        <v>550</v>
      </c>
      <c r="AA551" s="12">
        <v>550</v>
      </c>
      <c r="AC551" s="12">
        <v>0</v>
      </c>
      <c r="AD551" s="12">
        <v>550</v>
      </c>
      <c r="AG551" s="12">
        <v>550</v>
      </c>
      <c r="AI551" s="12">
        <v>0</v>
      </c>
      <c r="AJ551" s="12">
        <v>550</v>
      </c>
    </row>
    <row r="552" spans="3:36" x14ac:dyDescent="0.3">
      <c r="C552" s="12">
        <v>551</v>
      </c>
      <c r="E552" s="12">
        <v>0</v>
      </c>
      <c r="F552" s="12">
        <v>551</v>
      </c>
      <c r="I552" s="12">
        <v>551</v>
      </c>
      <c r="K552" s="12">
        <v>0</v>
      </c>
      <c r="L552" s="12">
        <v>551</v>
      </c>
      <c r="O552" s="12">
        <v>551</v>
      </c>
      <c r="Q552" s="12">
        <v>0</v>
      </c>
      <c r="R552" s="12">
        <v>551</v>
      </c>
      <c r="U552" s="12">
        <v>551</v>
      </c>
      <c r="W552" s="12">
        <v>0</v>
      </c>
      <c r="X552" s="12">
        <v>551</v>
      </c>
      <c r="AA552" s="12">
        <v>551</v>
      </c>
      <c r="AC552" s="12">
        <v>0</v>
      </c>
      <c r="AD552" s="12">
        <v>551</v>
      </c>
      <c r="AG552" s="12">
        <v>551</v>
      </c>
      <c r="AI552" s="12">
        <v>0</v>
      </c>
      <c r="AJ552" s="12">
        <v>551</v>
      </c>
    </row>
    <row r="553" spans="3:36" x14ac:dyDescent="0.3">
      <c r="C553" s="12">
        <v>552</v>
      </c>
      <c r="E553" s="12">
        <v>0</v>
      </c>
      <c r="F553" s="12">
        <v>552</v>
      </c>
      <c r="I553" s="12">
        <v>552</v>
      </c>
      <c r="K553" s="12">
        <v>0</v>
      </c>
      <c r="L553" s="12">
        <v>552</v>
      </c>
      <c r="O553" s="12">
        <v>552</v>
      </c>
      <c r="Q553" s="12">
        <v>0</v>
      </c>
      <c r="R553" s="12">
        <v>552</v>
      </c>
      <c r="U553" s="12">
        <v>552</v>
      </c>
      <c r="W553" s="12">
        <v>0</v>
      </c>
      <c r="X553" s="12">
        <v>552</v>
      </c>
      <c r="AA553" s="12">
        <v>552</v>
      </c>
      <c r="AC553" s="12">
        <v>0</v>
      </c>
      <c r="AD553" s="12">
        <v>552</v>
      </c>
      <c r="AG553" s="12">
        <v>552</v>
      </c>
      <c r="AI553" s="12">
        <v>0</v>
      </c>
      <c r="AJ553" s="12">
        <v>552</v>
      </c>
    </row>
    <row r="554" spans="3:36" x14ac:dyDescent="0.3">
      <c r="C554" s="12">
        <v>553</v>
      </c>
      <c r="E554" s="12">
        <v>0</v>
      </c>
      <c r="F554" s="12">
        <v>553</v>
      </c>
      <c r="I554" s="12">
        <v>553</v>
      </c>
      <c r="K554" s="12">
        <v>0</v>
      </c>
      <c r="L554" s="12">
        <v>553</v>
      </c>
      <c r="O554" s="12">
        <v>553</v>
      </c>
      <c r="Q554" s="12">
        <v>0</v>
      </c>
      <c r="R554" s="12">
        <v>553</v>
      </c>
      <c r="U554" s="12">
        <v>553</v>
      </c>
      <c r="W554" s="12">
        <v>0</v>
      </c>
      <c r="X554" s="12">
        <v>553</v>
      </c>
      <c r="AA554" s="12">
        <v>553</v>
      </c>
      <c r="AC554" s="12">
        <v>0</v>
      </c>
      <c r="AD554" s="12">
        <v>553</v>
      </c>
      <c r="AG554" s="12">
        <v>553</v>
      </c>
      <c r="AI554" s="12">
        <v>0</v>
      </c>
      <c r="AJ554" s="12">
        <v>553</v>
      </c>
    </row>
    <row r="555" spans="3:36" x14ac:dyDescent="0.3">
      <c r="C555" s="12">
        <v>554</v>
      </c>
      <c r="E555" s="12">
        <v>0</v>
      </c>
      <c r="F555" s="12">
        <v>554</v>
      </c>
      <c r="I555" s="12">
        <v>554</v>
      </c>
      <c r="K555" s="12">
        <v>0</v>
      </c>
      <c r="L555" s="12">
        <v>554</v>
      </c>
      <c r="O555" s="12">
        <v>554</v>
      </c>
      <c r="Q555" s="12">
        <v>0</v>
      </c>
      <c r="R555" s="12">
        <v>554</v>
      </c>
      <c r="U555" s="12">
        <v>554</v>
      </c>
      <c r="W555" s="12">
        <v>0</v>
      </c>
      <c r="X555" s="12">
        <v>554</v>
      </c>
      <c r="AA555" s="12">
        <v>554</v>
      </c>
      <c r="AC555" s="12">
        <v>0</v>
      </c>
      <c r="AD555" s="12">
        <v>554</v>
      </c>
      <c r="AG555" s="12">
        <v>554</v>
      </c>
      <c r="AI555" s="12">
        <v>0</v>
      </c>
      <c r="AJ555" s="12">
        <v>554</v>
      </c>
    </row>
    <row r="556" spans="3:36" x14ac:dyDescent="0.3">
      <c r="C556" s="12">
        <v>555</v>
      </c>
      <c r="E556" s="12">
        <v>0</v>
      </c>
      <c r="F556" s="12">
        <v>555</v>
      </c>
      <c r="I556" s="12">
        <v>555</v>
      </c>
      <c r="K556" s="12">
        <v>0</v>
      </c>
      <c r="L556" s="12">
        <v>555</v>
      </c>
      <c r="O556" s="12">
        <v>555</v>
      </c>
      <c r="Q556" s="12">
        <v>0</v>
      </c>
      <c r="R556" s="12">
        <v>555</v>
      </c>
      <c r="U556" s="12">
        <v>555</v>
      </c>
      <c r="W556" s="12">
        <v>0</v>
      </c>
      <c r="X556" s="12">
        <v>555</v>
      </c>
      <c r="AA556" s="12">
        <v>555</v>
      </c>
      <c r="AC556" s="12">
        <v>0</v>
      </c>
      <c r="AD556" s="12">
        <v>555</v>
      </c>
      <c r="AG556" s="12">
        <v>555</v>
      </c>
      <c r="AI556" s="12">
        <v>0</v>
      </c>
      <c r="AJ556" s="12">
        <v>555</v>
      </c>
    </row>
    <row r="557" spans="3:36" x14ac:dyDescent="0.3">
      <c r="C557" s="12">
        <v>556</v>
      </c>
      <c r="E557" s="12">
        <v>0</v>
      </c>
      <c r="F557" s="12">
        <v>556</v>
      </c>
      <c r="I557" s="12">
        <v>556</v>
      </c>
      <c r="K557" s="12">
        <v>0</v>
      </c>
      <c r="L557" s="12">
        <v>556</v>
      </c>
      <c r="O557" s="12">
        <v>556</v>
      </c>
      <c r="Q557" s="12">
        <v>0</v>
      </c>
      <c r="R557" s="12">
        <v>556</v>
      </c>
      <c r="U557" s="12">
        <v>556</v>
      </c>
      <c r="W557" s="12">
        <v>0</v>
      </c>
      <c r="X557" s="12">
        <v>556</v>
      </c>
      <c r="AA557" s="12">
        <v>556</v>
      </c>
      <c r="AC557" s="12">
        <v>0</v>
      </c>
      <c r="AD557" s="12">
        <v>556</v>
      </c>
      <c r="AG557" s="12">
        <v>556</v>
      </c>
      <c r="AI557" s="12">
        <v>0</v>
      </c>
      <c r="AJ557" s="12">
        <v>556</v>
      </c>
    </row>
    <row r="558" spans="3:36" x14ac:dyDescent="0.3">
      <c r="C558" s="12">
        <v>557</v>
      </c>
      <c r="E558" s="12">
        <v>0</v>
      </c>
      <c r="F558" s="12">
        <v>557</v>
      </c>
      <c r="I558" s="12">
        <v>557</v>
      </c>
      <c r="K558" s="12">
        <v>0</v>
      </c>
      <c r="L558" s="12">
        <v>557</v>
      </c>
      <c r="O558" s="12">
        <v>557</v>
      </c>
      <c r="Q558" s="12">
        <v>0</v>
      </c>
      <c r="R558" s="12">
        <v>557</v>
      </c>
      <c r="U558" s="12">
        <v>557</v>
      </c>
      <c r="W558" s="12">
        <v>0</v>
      </c>
      <c r="X558" s="12">
        <v>557</v>
      </c>
      <c r="AA558" s="12">
        <v>557</v>
      </c>
      <c r="AC558" s="12">
        <v>0</v>
      </c>
      <c r="AD558" s="12">
        <v>557</v>
      </c>
      <c r="AG558" s="12">
        <v>557</v>
      </c>
      <c r="AI558" s="12">
        <v>0</v>
      </c>
      <c r="AJ558" s="12">
        <v>557</v>
      </c>
    </row>
    <row r="559" spans="3:36" x14ac:dyDescent="0.3">
      <c r="C559" s="12">
        <v>558</v>
      </c>
      <c r="E559" s="12">
        <v>0</v>
      </c>
      <c r="F559" s="12">
        <v>558</v>
      </c>
      <c r="I559" s="12">
        <v>558</v>
      </c>
      <c r="K559" s="12">
        <v>0</v>
      </c>
      <c r="L559" s="12">
        <v>558</v>
      </c>
      <c r="O559" s="12">
        <v>558</v>
      </c>
      <c r="Q559" s="12">
        <v>0</v>
      </c>
      <c r="R559" s="12">
        <v>558</v>
      </c>
      <c r="U559" s="12">
        <v>558</v>
      </c>
      <c r="W559" s="12">
        <v>0</v>
      </c>
      <c r="X559" s="12">
        <v>558</v>
      </c>
      <c r="AA559" s="12">
        <v>558</v>
      </c>
      <c r="AC559" s="12">
        <v>0</v>
      </c>
      <c r="AD559" s="12">
        <v>558</v>
      </c>
      <c r="AG559" s="12">
        <v>558</v>
      </c>
      <c r="AI559" s="12">
        <v>0</v>
      </c>
      <c r="AJ559" s="12">
        <v>558</v>
      </c>
    </row>
    <row r="560" spans="3:36" x14ac:dyDescent="0.3">
      <c r="C560" s="12">
        <v>559</v>
      </c>
      <c r="E560" s="12">
        <v>0</v>
      </c>
      <c r="F560" s="12">
        <v>559</v>
      </c>
      <c r="I560" s="12">
        <v>559</v>
      </c>
      <c r="K560" s="12">
        <v>0</v>
      </c>
      <c r="L560" s="12">
        <v>559</v>
      </c>
      <c r="O560" s="12">
        <v>559</v>
      </c>
      <c r="Q560" s="12">
        <v>0</v>
      </c>
      <c r="R560" s="12">
        <v>559</v>
      </c>
      <c r="U560" s="12">
        <v>559</v>
      </c>
      <c r="W560" s="12">
        <v>0</v>
      </c>
      <c r="X560" s="12">
        <v>559</v>
      </c>
      <c r="AA560" s="12">
        <v>559</v>
      </c>
      <c r="AC560" s="12">
        <v>0</v>
      </c>
      <c r="AD560" s="12">
        <v>559</v>
      </c>
      <c r="AG560" s="12">
        <v>559</v>
      </c>
      <c r="AI560" s="12">
        <v>0</v>
      </c>
      <c r="AJ560" s="12">
        <v>559</v>
      </c>
    </row>
    <row r="561" spans="3:36" x14ac:dyDescent="0.3">
      <c r="C561" s="12">
        <v>560</v>
      </c>
      <c r="E561" s="12">
        <v>0</v>
      </c>
      <c r="F561" s="12">
        <v>560</v>
      </c>
      <c r="I561" s="12">
        <v>560</v>
      </c>
      <c r="K561" s="12">
        <v>0</v>
      </c>
      <c r="L561" s="12">
        <v>560</v>
      </c>
      <c r="O561" s="12">
        <v>560</v>
      </c>
      <c r="Q561" s="12">
        <v>0</v>
      </c>
      <c r="R561" s="12">
        <v>560</v>
      </c>
      <c r="U561" s="12">
        <v>560</v>
      </c>
      <c r="W561" s="12">
        <v>0</v>
      </c>
      <c r="X561" s="12">
        <v>560</v>
      </c>
      <c r="AA561" s="12">
        <v>560</v>
      </c>
      <c r="AC561" s="12">
        <v>0</v>
      </c>
      <c r="AD561" s="12">
        <v>560</v>
      </c>
      <c r="AG561" s="12">
        <v>560</v>
      </c>
      <c r="AI561" s="12">
        <v>0</v>
      </c>
      <c r="AJ561" s="12">
        <v>560</v>
      </c>
    </row>
    <row r="562" spans="3:36" x14ac:dyDescent="0.3">
      <c r="C562" s="12">
        <v>561</v>
      </c>
      <c r="E562" s="12">
        <v>0</v>
      </c>
      <c r="F562" s="12">
        <v>561</v>
      </c>
      <c r="I562" s="12">
        <v>561</v>
      </c>
      <c r="K562" s="12">
        <v>0</v>
      </c>
      <c r="L562" s="12">
        <v>561</v>
      </c>
      <c r="O562" s="12">
        <v>561</v>
      </c>
      <c r="Q562" s="12">
        <v>0</v>
      </c>
      <c r="R562" s="12">
        <v>561</v>
      </c>
      <c r="U562" s="12">
        <v>561</v>
      </c>
      <c r="W562" s="12">
        <v>0</v>
      </c>
      <c r="X562" s="12">
        <v>561</v>
      </c>
      <c r="AA562" s="12">
        <v>561</v>
      </c>
      <c r="AC562" s="12">
        <v>0</v>
      </c>
      <c r="AD562" s="12">
        <v>561</v>
      </c>
      <c r="AG562" s="12">
        <v>561</v>
      </c>
      <c r="AI562" s="12">
        <v>0</v>
      </c>
      <c r="AJ562" s="12">
        <v>561</v>
      </c>
    </row>
    <row r="563" spans="3:36" x14ac:dyDescent="0.3">
      <c r="C563" s="12">
        <v>562</v>
      </c>
      <c r="E563" s="12">
        <v>0</v>
      </c>
      <c r="F563" s="12">
        <v>562</v>
      </c>
      <c r="I563" s="12">
        <v>562</v>
      </c>
      <c r="K563" s="12">
        <v>0</v>
      </c>
      <c r="L563" s="12">
        <v>562</v>
      </c>
      <c r="O563" s="12">
        <v>562</v>
      </c>
      <c r="Q563" s="12">
        <v>0</v>
      </c>
      <c r="R563" s="12">
        <v>562</v>
      </c>
      <c r="U563" s="12">
        <v>562</v>
      </c>
      <c r="W563" s="12">
        <v>0</v>
      </c>
      <c r="X563" s="12">
        <v>562</v>
      </c>
      <c r="AA563" s="12">
        <v>562</v>
      </c>
      <c r="AC563" s="12">
        <v>0</v>
      </c>
      <c r="AD563" s="12">
        <v>562</v>
      </c>
      <c r="AG563" s="12">
        <v>562</v>
      </c>
      <c r="AI563" s="12">
        <v>0</v>
      </c>
      <c r="AJ563" s="12">
        <v>562</v>
      </c>
    </row>
    <row r="564" spans="3:36" x14ac:dyDescent="0.3">
      <c r="C564" s="12">
        <v>563</v>
      </c>
      <c r="E564" s="12">
        <v>0</v>
      </c>
      <c r="F564" s="12">
        <v>563</v>
      </c>
      <c r="I564" s="12">
        <v>563</v>
      </c>
      <c r="K564" s="12">
        <v>0</v>
      </c>
      <c r="L564" s="12">
        <v>563</v>
      </c>
      <c r="O564" s="12">
        <v>563</v>
      </c>
      <c r="Q564" s="12">
        <v>0</v>
      </c>
      <c r="R564" s="12">
        <v>563</v>
      </c>
      <c r="U564" s="12">
        <v>563</v>
      </c>
      <c r="W564" s="12">
        <v>0</v>
      </c>
      <c r="X564" s="12">
        <v>563</v>
      </c>
      <c r="AA564" s="12">
        <v>563</v>
      </c>
      <c r="AC564" s="12">
        <v>0</v>
      </c>
      <c r="AD564" s="12">
        <v>563</v>
      </c>
      <c r="AG564" s="12">
        <v>563</v>
      </c>
      <c r="AI564" s="12">
        <v>0</v>
      </c>
      <c r="AJ564" s="12">
        <v>563</v>
      </c>
    </row>
    <row r="565" spans="3:36" x14ac:dyDescent="0.3">
      <c r="C565" s="12">
        <v>564</v>
      </c>
      <c r="E565" s="12">
        <v>0</v>
      </c>
      <c r="F565" s="12">
        <v>564</v>
      </c>
      <c r="I565" s="12">
        <v>564</v>
      </c>
      <c r="K565" s="12">
        <v>0</v>
      </c>
      <c r="L565" s="12">
        <v>564</v>
      </c>
      <c r="O565" s="12">
        <v>564</v>
      </c>
      <c r="Q565" s="12">
        <v>0</v>
      </c>
      <c r="R565" s="12">
        <v>564</v>
      </c>
      <c r="U565" s="12">
        <v>564</v>
      </c>
      <c r="W565" s="12">
        <v>0</v>
      </c>
      <c r="X565" s="12">
        <v>564</v>
      </c>
      <c r="AA565" s="12">
        <v>564</v>
      </c>
      <c r="AC565" s="12">
        <v>0</v>
      </c>
      <c r="AD565" s="12">
        <v>564</v>
      </c>
      <c r="AG565" s="12">
        <v>564</v>
      </c>
      <c r="AI565" s="12">
        <v>0</v>
      </c>
      <c r="AJ565" s="12">
        <v>564</v>
      </c>
    </row>
    <row r="566" spans="3:36" x14ac:dyDescent="0.3">
      <c r="C566" s="12">
        <v>565</v>
      </c>
      <c r="E566" s="12">
        <v>0</v>
      </c>
      <c r="F566" s="12">
        <v>565</v>
      </c>
      <c r="I566" s="12">
        <v>565</v>
      </c>
      <c r="K566" s="12">
        <v>0</v>
      </c>
      <c r="L566" s="12">
        <v>565</v>
      </c>
      <c r="O566" s="12">
        <v>565</v>
      </c>
      <c r="Q566" s="12">
        <v>0</v>
      </c>
      <c r="R566" s="12">
        <v>565</v>
      </c>
      <c r="U566" s="12">
        <v>565</v>
      </c>
      <c r="W566" s="12">
        <v>0</v>
      </c>
      <c r="X566" s="12">
        <v>565</v>
      </c>
      <c r="AA566" s="12">
        <v>565</v>
      </c>
      <c r="AC566" s="12">
        <v>0</v>
      </c>
      <c r="AD566" s="12">
        <v>565</v>
      </c>
      <c r="AG566" s="12">
        <v>565</v>
      </c>
      <c r="AI566" s="12">
        <v>0</v>
      </c>
      <c r="AJ566" s="12">
        <v>565</v>
      </c>
    </row>
    <row r="567" spans="3:36" x14ac:dyDescent="0.3">
      <c r="C567" s="12">
        <v>566</v>
      </c>
      <c r="E567" s="12">
        <v>0</v>
      </c>
      <c r="F567" s="12">
        <v>566</v>
      </c>
      <c r="I567" s="12">
        <v>566</v>
      </c>
      <c r="K567" s="12">
        <v>0</v>
      </c>
      <c r="L567" s="12">
        <v>566</v>
      </c>
      <c r="O567" s="12">
        <v>566</v>
      </c>
      <c r="Q567" s="12">
        <v>0</v>
      </c>
      <c r="R567" s="12">
        <v>566</v>
      </c>
      <c r="U567" s="12">
        <v>566</v>
      </c>
      <c r="W567" s="12">
        <v>0</v>
      </c>
      <c r="X567" s="12">
        <v>566</v>
      </c>
      <c r="AA567" s="12">
        <v>566</v>
      </c>
      <c r="AC567" s="12">
        <v>0</v>
      </c>
      <c r="AD567" s="12">
        <v>566</v>
      </c>
      <c r="AG567" s="12">
        <v>566</v>
      </c>
      <c r="AI567" s="12">
        <v>0</v>
      </c>
      <c r="AJ567" s="12">
        <v>566</v>
      </c>
    </row>
    <row r="568" spans="3:36" x14ac:dyDescent="0.3">
      <c r="C568" s="12">
        <v>567</v>
      </c>
      <c r="E568" s="12">
        <v>0</v>
      </c>
      <c r="F568" s="12">
        <v>567</v>
      </c>
      <c r="I568" s="12">
        <v>567</v>
      </c>
      <c r="K568" s="12">
        <v>0</v>
      </c>
      <c r="L568" s="12">
        <v>567</v>
      </c>
      <c r="O568" s="12">
        <v>567</v>
      </c>
      <c r="Q568" s="12">
        <v>0</v>
      </c>
      <c r="R568" s="12">
        <v>567</v>
      </c>
      <c r="U568" s="12">
        <v>567</v>
      </c>
      <c r="W568" s="12">
        <v>0</v>
      </c>
      <c r="X568" s="12">
        <v>567</v>
      </c>
      <c r="AA568" s="12">
        <v>567</v>
      </c>
      <c r="AC568" s="12">
        <v>0</v>
      </c>
      <c r="AD568" s="12">
        <v>567</v>
      </c>
      <c r="AG568" s="12">
        <v>567</v>
      </c>
      <c r="AI568" s="12">
        <v>0</v>
      </c>
      <c r="AJ568" s="12">
        <v>567</v>
      </c>
    </row>
    <row r="569" spans="3:36" x14ac:dyDescent="0.3">
      <c r="C569" s="12">
        <v>568</v>
      </c>
      <c r="E569" s="12">
        <v>0</v>
      </c>
      <c r="F569" s="12">
        <v>568</v>
      </c>
      <c r="I569" s="12">
        <v>568</v>
      </c>
      <c r="K569" s="12">
        <v>0</v>
      </c>
      <c r="L569" s="12">
        <v>568</v>
      </c>
      <c r="O569" s="12">
        <v>568</v>
      </c>
      <c r="Q569" s="12">
        <v>0</v>
      </c>
      <c r="R569" s="12">
        <v>568</v>
      </c>
      <c r="U569" s="12">
        <v>568</v>
      </c>
      <c r="W569" s="12">
        <v>0</v>
      </c>
      <c r="X569" s="12">
        <v>568</v>
      </c>
      <c r="AA569" s="12">
        <v>568</v>
      </c>
      <c r="AC569" s="12">
        <v>0</v>
      </c>
      <c r="AD569" s="12">
        <v>568</v>
      </c>
      <c r="AG569" s="12">
        <v>568</v>
      </c>
      <c r="AI569" s="12">
        <v>0</v>
      </c>
      <c r="AJ569" s="12">
        <v>568</v>
      </c>
    </row>
    <row r="570" spans="3:36" x14ac:dyDescent="0.3">
      <c r="C570" s="12">
        <v>569</v>
      </c>
      <c r="E570" s="12">
        <v>0</v>
      </c>
      <c r="F570" s="12">
        <v>569</v>
      </c>
      <c r="I570" s="12">
        <v>569</v>
      </c>
      <c r="K570" s="12">
        <v>0</v>
      </c>
      <c r="L570" s="12">
        <v>569</v>
      </c>
      <c r="O570" s="12">
        <v>569</v>
      </c>
      <c r="Q570" s="12">
        <v>0</v>
      </c>
      <c r="R570" s="12">
        <v>569</v>
      </c>
      <c r="U570" s="12">
        <v>569</v>
      </c>
      <c r="W570" s="12">
        <v>0</v>
      </c>
      <c r="X570" s="12">
        <v>569</v>
      </c>
      <c r="AA570" s="12">
        <v>569</v>
      </c>
      <c r="AC570" s="12">
        <v>0</v>
      </c>
      <c r="AD570" s="12">
        <v>569</v>
      </c>
      <c r="AG570" s="12">
        <v>569</v>
      </c>
      <c r="AI570" s="12">
        <v>0</v>
      </c>
      <c r="AJ570" s="12">
        <v>569</v>
      </c>
    </row>
    <row r="571" spans="3:36" x14ac:dyDescent="0.3">
      <c r="C571" s="12">
        <v>570</v>
      </c>
      <c r="E571" s="12">
        <v>0</v>
      </c>
      <c r="F571" s="12">
        <v>570</v>
      </c>
      <c r="I571" s="12">
        <v>570</v>
      </c>
      <c r="K571" s="12">
        <v>0</v>
      </c>
      <c r="L571" s="12">
        <v>570</v>
      </c>
      <c r="O571" s="12">
        <v>570</v>
      </c>
      <c r="Q571" s="12">
        <v>0</v>
      </c>
      <c r="R571" s="12">
        <v>570</v>
      </c>
      <c r="U571" s="12">
        <v>570</v>
      </c>
      <c r="W571" s="12">
        <v>0</v>
      </c>
      <c r="X571" s="12">
        <v>570</v>
      </c>
      <c r="AA571" s="12">
        <v>570</v>
      </c>
      <c r="AC571" s="12">
        <v>0</v>
      </c>
      <c r="AD571" s="12">
        <v>570</v>
      </c>
      <c r="AG571" s="12">
        <v>570</v>
      </c>
      <c r="AI571" s="12">
        <v>0</v>
      </c>
      <c r="AJ571" s="12">
        <v>570</v>
      </c>
    </row>
    <row r="572" spans="3:36" x14ac:dyDescent="0.3">
      <c r="C572" s="12">
        <v>571</v>
      </c>
      <c r="E572" s="12">
        <v>0</v>
      </c>
      <c r="F572" s="12">
        <v>571</v>
      </c>
      <c r="I572" s="12">
        <v>571</v>
      </c>
      <c r="K572" s="12">
        <v>0</v>
      </c>
      <c r="L572" s="12">
        <v>571</v>
      </c>
      <c r="O572" s="12">
        <v>571</v>
      </c>
      <c r="Q572" s="12">
        <v>0</v>
      </c>
      <c r="R572" s="12">
        <v>571</v>
      </c>
      <c r="U572" s="12">
        <v>571</v>
      </c>
      <c r="W572" s="12">
        <v>0</v>
      </c>
      <c r="X572" s="12">
        <v>571</v>
      </c>
      <c r="AA572" s="12">
        <v>571</v>
      </c>
      <c r="AC572" s="12">
        <v>0</v>
      </c>
      <c r="AD572" s="12">
        <v>571</v>
      </c>
      <c r="AG572" s="12">
        <v>571</v>
      </c>
      <c r="AI572" s="12">
        <v>0</v>
      </c>
      <c r="AJ572" s="12">
        <v>571</v>
      </c>
    </row>
    <row r="573" spans="3:36" x14ac:dyDescent="0.3">
      <c r="C573" s="12">
        <v>572</v>
      </c>
      <c r="E573" s="12">
        <v>0</v>
      </c>
      <c r="F573" s="12">
        <v>572</v>
      </c>
      <c r="I573" s="12">
        <v>572</v>
      </c>
      <c r="K573" s="12">
        <v>0</v>
      </c>
      <c r="L573" s="12">
        <v>572</v>
      </c>
      <c r="O573" s="12">
        <v>572</v>
      </c>
      <c r="Q573" s="12">
        <v>0</v>
      </c>
      <c r="R573" s="12">
        <v>572</v>
      </c>
      <c r="U573" s="12">
        <v>572</v>
      </c>
      <c r="W573" s="12">
        <v>0</v>
      </c>
      <c r="X573" s="12">
        <v>572</v>
      </c>
      <c r="AA573" s="12">
        <v>572</v>
      </c>
      <c r="AC573" s="12">
        <v>0</v>
      </c>
      <c r="AD573" s="12">
        <v>572</v>
      </c>
      <c r="AG573" s="12">
        <v>572</v>
      </c>
      <c r="AI573" s="12">
        <v>0</v>
      </c>
      <c r="AJ573" s="12">
        <v>572</v>
      </c>
    </row>
    <row r="574" spans="3:36" x14ac:dyDescent="0.3">
      <c r="C574" s="12">
        <v>573</v>
      </c>
      <c r="E574" s="12">
        <v>0</v>
      </c>
      <c r="F574" s="12">
        <v>573</v>
      </c>
      <c r="I574" s="12">
        <v>573</v>
      </c>
      <c r="K574" s="12">
        <v>0</v>
      </c>
      <c r="L574" s="12">
        <v>573</v>
      </c>
      <c r="O574" s="12">
        <v>573</v>
      </c>
      <c r="Q574" s="12">
        <v>0</v>
      </c>
      <c r="R574" s="12">
        <v>573</v>
      </c>
      <c r="U574" s="12">
        <v>573</v>
      </c>
      <c r="W574" s="12">
        <v>0</v>
      </c>
      <c r="X574" s="12">
        <v>573</v>
      </c>
      <c r="AA574" s="12">
        <v>573</v>
      </c>
      <c r="AC574" s="12">
        <v>0</v>
      </c>
      <c r="AD574" s="12">
        <v>573</v>
      </c>
      <c r="AG574" s="12">
        <v>573</v>
      </c>
      <c r="AI574" s="12">
        <v>0</v>
      </c>
      <c r="AJ574" s="12">
        <v>573</v>
      </c>
    </row>
    <row r="575" spans="3:36" x14ac:dyDescent="0.3">
      <c r="C575" s="12">
        <v>574</v>
      </c>
      <c r="E575" s="12">
        <v>0</v>
      </c>
      <c r="F575" s="12">
        <v>574</v>
      </c>
      <c r="I575" s="12">
        <v>574</v>
      </c>
      <c r="K575" s="12">
        <v>0</v>
      </c>
      <c r="L575" s="12">
        <v>574</v>
      </c>
      <c r="O575" s="12">
        <v>574</v>
      </c>
      <c r="Q575" s="12">
        <v>0</v>
      </c>
      <c r="R575" s="12">
        <v>574</v>
      </c>
      <c r="U575" s="12">
        <v>574</v>
      </c>
      <c r="W575" s="12">
        <v>0</v>
      </c>
      <c r="X575" s="12">
        <v>574</v>
      </c>
      <c r="AA575" s="12">
        <v>574</v>
      </c>
      <c r="AC575" s="12">
        <v>0</v>
      </c>
      <c r="AD575" s="12">
        <v>574</v>
      </c>
      <c r="AG575" s="12">
        <v>574</v>
      </c>
      <c r="AI575" s="12">
        <v>0</v>
      </c>
      <c r="AJ575" s="12">
        <v>574</v>
      </c>
    </row>
    <row r="576" spans="3:36" x14ac:dyDescent="0.3">
      <c r="C576" s="12">
        <v>575</v>
      </c>
      <c r="E576" s="12">
        <v>0</v>
      </c>
      <c r="F576" s="12">
        <v>575</v>
      </c>
      <c r="I576" s="12">
        <v>575</v>
      </c>
      <c r="K576" s="12">
        <v>0</v>
      </c>
      <c r="L576" s="12">
        <v>575</v>
      </c>
      <c r="O576" s="12">
        <v>575</v>
      </c>
      <c r="Q576" s="12">
        <v>0</v>
      </c>
      <c r="R576" s="12">
        <v>575</v>
      </c>
      <c r="U576" s="12">
        <v>575</v>
      </c>
      <c r="W576" s="12">
        <v>0</v>
      </c>
      <c r="X576" s="12">
        <v>575</v>
      </c>
      <c r="AA576" s="12">
        <v>575</v>
      </c>
      <c r="AC576" s="12">
        <v>0</v>
      </c>
      <c r="AD576" s="12">
        <v>575</v>
      </c>
      <c r="AG576" s="12">
        <v>575</v>
      </c>
      <c r="AI576" s="12">
        <v>0</v>
      </c>
      <c r="AJ576" s="12">
        <v>575</v>
      </c>
    </row>
    <row r="577" spans="3:36" x14ac:dyDescent="0.3">
      <c r="C577" s="12">
        <v>576</v>
      </c>
      <c r="E577" s="12">
        <v>0</v>
      </c>
      <c r="F577" s="12">
        <v>576</v>
      </c>
      <c r="I577" s="12">
        <v>576</v>
      </c>
      <c r="K577" s="12">
        <v>0</v>
      </c>
      <c r="L577" s="12">
        <v>576</v>
      </c>
      <c r="O577" s="12">
        <v>576</v>
      </c>
      <c r="Q577" s="12">
        <v>0</v>
      </c>
      <c r="R577" s="12">
        <v>576</v>
      </c>
      <c r="U577" s="12">
        <v>576</v>
      </c>
      <c r="W577" s="12">
        <v>0</v>
      </c>
      <c r="X577" s="12">
        <v>576</v>
      </c>
      <c r="AA577" s="12">
        <v>576</v>
      </c>
      <c r="AC577" s="12">
        <v>0</v>
      </c>
      <c r="AD577" s="12">
        <v>576</v>
      </c>
      <c r="AG577" s="12">
        <v>576</v>
      </c>
      <c r="AI577" s="12">
        <v>0</v>
      </c>
      <c r="AJ577" s="12">
        <v>576</v>
      </c>
    </row>
    <row r="578" spans="3:36" x14ac:dyDescent="0.3">
      <c r="C578" s="12">
        <v>577</v>
      </c>
      <c r="E578" s="12">
        <v>0</v>
      </c>
      <c r="F578" s="12">
        <v>577</v>
      </c>
      <c r="I578" s="12">
        <v>577</v>
      </c>
      <c r="K578" s="12">
        <v>0</v>
      </c>
      <c r="L578" s="12">
        <v>577</v>
      </c>
      <c r="O578" s="12">
        <v>577</v>
      </c>
      <c r="Q578" s="12">
        <v>0</v>
      </c>
      <c r="R578" s="12">
        <v>577</v>
      </c>
      <c r="U578" s="12">
        <v>577</v>
      </c>
      <c r="W578" s="12">
        <v>0</v>
      </c>
      <c r="X578" s="12">
        <v>577</v>
      </c>
      <c r="AA578" s="12">
        <v>577</v>
      </c>
      <c r="AC578" s="12">
        <v>0</v>
      </c>
      <c r="AD578" s="12">
        <v>577</v>
      </c>
      <c r="AG578" s="12">
        <v>577</v>
      </c>
      <c r="AI578" s="12">
        <v>0</v>
      </c>
      <c r="AJ578" s="12">
        <v>577</v>
      </c>
    </row>
    <row r="579" spans="3:36" x14ac:dyDescent="0.3">
      <c r="C579" s="12">
        <v>578</v>
      </c>
      <c r="E579" s="12">
        <v>0</v>
      </c>
      <c r="F579" s="12">
        <v>578</v>
      </c>
      <c r="I579" s="12">
        <v>578</v>
      </c>
      <c r="K579" s="12">
        <v>0</v>
      </c>
      <c r="L579" s="12">
        <v>578</v>
      </c>
      <c r="O579" s="12">
        <v>578</v>
      </c>
      <c r="Q579" s="12">
        <v>0</v>
      </c>
      <c r="R579" s="12">
        <v>578</v>
      </c>
      <c r="U579" s="12">
        <v>578</v>
      </c>
      <c r="W579" s="12">
        <v>0</v>
      </c>
      <c r="X579" s="12">
        <v>578</v>
      </c>
      <c r="AA579" s="12">
        <v>578</v>
      </c>
      <c r="AC579" s="12">
        <v>0</v>
      </c>
      <c r="AD579" s="12">
        <v>578</v>
      </c>
      <c r="AG579" s="12">
        <v>578</v>
      </c>
      <c r="AI579" s="12">
        <v>0</v>
      </c>
      <c r="AJ579" s="12">
        <v>578</v>
      </c>
    </row>
    <row r="580" spans="3:36" x14ac:dyDescent="0.3">
      <c r="C580" s="12">
        <v>579</v>
      </c>
      <c r="E580" s="12">
        <v>0</v>
      </c>
      <c r="F580" s="12">
        <v>579</v>
      </c>
      <c r="I580" s="12">
        <v>579</v>
      </c>
      <c r="K580" s="12">
        <v>0</v>
      </c>
      <c r="L580" s="12">
        <v>579</v>
      </c>
      <c r="O580" s="12">
        <v>579</v>
      </c>
      <c r="Q580" s="12">
        <v>0</v>
      </c>
      <c r="R580" s="12">
        <v>579</v>
      </c>
      <c r="U580" s="12">
        <v>579</v>
      </c>
      <c r="W580" s="12">
        <v>0</v>
      </c>
      <c r="X580" s="12">
        <v>579</v>
      </c>
      <c r="AA580" s="12">
        <v>579</v>
      </c>
      <c r="AC580" s="12">
        <v>0</v>
      </c>
      <c r="AD580" s="12">
        <v>579</v>
      </c>
      <c r="AG580" s="12">
        <v>579</v>
      </c>
      <c r="AI580" s="12">
        <v>0</v>
      </c>
      <c r="AJ580" s="12">
        <v>579</v>
      </c>
    </row>
    <row r="581" spans="3:36" x14ac:dyDescent="0.3">
      <c r="C581" s="12">
        <v>580</v>
      </c>
      <c r="E581" s="12">
        <v>0</v>
      </c>
      <c r="F581" s="12">
        <v>580</v>
      </c>
      <c r="I581" s="12">
        <v>580</v>
      </c>
      <c r="K581" s="12">
        <v>0</v>
      </c>
      <c r="L581" s="12">
        <v>580</v>
      </c>
      <c r="O581" s="12">
        <v>580</v>
      </c>
      <c r="Q581" s="12">
        <v>0</v>
      </c>
      <c r="R581" s="12">
        <v>580</v>
      </c>
      <c r="U581" s="12">
        <v>580</v>
      </c>
      <c r="W581" s="12">
        <v>0</v>
      </c>
      <c r="X581" s="12">
        <v>580</v>
      </c>
      <c r="AA581" s="12">
        <v>580</v>
      </c>
      <c r="AC581" s="12">
        <v>0</v>
      </c>
      <c r="AD581" s="12">
        <v>580</v>
      </c>
      <c r="AG581" s="12">
        <v>580</v>
      </c>
      <c r="AI581" s="12">
        <v>0</v>
      </c>
      <c r="AJ581" s="12">
        <v>580</v>
      </c>
    </row>
    <row r="582" spans="3:36" x14ac:dyDescent="0.3">
      <c r="C582" s="12">
        <v>581</v>
      </c>
      <c r="E582" s="12">
        <v>0</v>
      </c>
      <c r="F582" s="12">
        <v>581</v>
      </c>
      <c r="I582" s="12">
        <v>581</v>
      </c>
      <c r="K582" s="12">
        <v>0</v>
      </c>
      <c r="L582" s="12">
        <v>581</v>
      </c>
      <c r="O582" s="12">
        <v>581</v>
      </c>
      <c r="Q582" s="12">
        <v>0</v>
      </c>
      <c r="R582" s="12">
        <v>581</v>
      </c>
      <c r="U582" s="12">
        <v>581</v>
      </c>
      <c r="W582" s="12">
        <v>0</v>
      </c>
      <c r="X582" s="12">
        <v>581</v>
      </c>
      <c r="AA582" s="12">
        <v>581</v>
      </c>
      <c r="AC582" s="12">
        <v>0</v>
      </c>
      <c r="AD582" s="12">
        <v>581</v>
      </c>
      <c r="AG582" s="12">
        <v>581</v>
      </c>
      <c r="AI582" s="12">
        <v>0</v>
      </c>
      <c r="AJ582" s="12">
        <v>581</v>
      </c>
    </row>
    <row r="583" spans="3:36" x14ac:dyDescent="0.3">
      <c r="C583" s="12">
        <v>582</v>
      </c>
      <c r="E583" s="12">
        <v>0</v>
      </c>
      <c r="F583" s="12">
        <v>582</v>
      </c>
      <c r="I583" s="12">
        <v>582</v>
      </c>
      <c r="K583" s="12">
        <v>0</v>
      </c>
      <c r="L583" s="12">
        <v>582</v>
      </c>
      <c r="O583" s="12">
        <v>582</v>
      </c>
      <c r="Q583" s="12">
        <v>0</v>
      </c>
      <c r="R583" s="12">
        <v>582</v>
      </c>
      <c r="U583" s="12">
        <v>582</v>
      </c>
      <c r="W583" s="12">
        <v>0</v>
      </c>
      <c r="X583" s="12">
        <v>582</v>
      </c>
      <c r="AA583" s="12">
        <v>582</v>
      </c>
      <c r="AC583" s="12">
        <v>0</v>
      </c>
      <c r="AD583" s="12">
        <v>582</v>
      </c>
      <c r="AG583" s="12">
        <v>582</v>
      </c>
      <c r="AI583" s="12">
        <v>0</v>
      </c>
      <c r="AJ583" s="12">
        <v>582</v>
      </c>
    </row>
    <row r="584" spans="3:36" x14ac:dyDescent="0.3">
      <c r="C584" s="12">
        <v>583</v>
      </c>
      <c r="E584" s="12">
        <v>0</v>
      </c>
      <c r="F584" s="12">
        <v>583</v>
      </c>
      <c r="I584" s="12">
        <v>583</v>
      </c>
      <c r="K584" s="12">
        <v>0</v>
      </c>
      <c r="L584" s="12">
        <v>583</v>
      </c>
      <c r="O584" s="12">
        <v>583</v>
      </c>
      <c r="Q584" s="12">
        <v>0</v>
      </c>
      <c r="R584" s="12">
        <v>583</v>
      </c>
      <c r="U584" s="12">
        <v>583</v>
      </c>
      <c r="W584" s="12">
        <v>0</v>
      </c>
      <c r="X584" s="12">
        <v>583</v>
      </c>
      <c r="AA584" s="12">
        <v>583</v>
      </c>
      <c r="AC584" s="12">
        <v>0</v>
      </c>
      <c r="AD584" s="12">
        <v>583</v>
      </c>
      <c r="AG584" s="12">
        <v>583</v>
      </c>
      <c r="AI584" s="12">
        <v>0</v>
      </c>
      <c r="AJ584" s="12">
        <v>583</v>
      </c>
    </row>
    <row r="585" spans="3:36" x14ac:dyDescent="0.3">
      <c r="C585" s="12">
        <v>584</v>
      </c>
      <c r="E585" s="12">
        <v>0</v>
      </c>
      <c r="F585" s="12">
        <v>584</v>
      </c>
      <c r="I585" s="12">
        <v>584</v>
      </c>
      <c r="K585" s="12">
        <v>0</v>
      </c>
      <c r="L585" s="12">
        <v>584</v>
      </c>
      <c r="O585" s="12">
        <v>584</v>
      </c>
      <c r="Q585" s="12">
        <v>0</v>
      </c>
      <c r="R585" s="12">
        <v>584</v>
      </c>
      <c r="U585" s="12">
        <v>584</v>
      </c>
      <c r="W585" s="12">
        <v>0</v>
      </c>
      <c r="X585" s="12">
        <v>584</v>
      </c>
      <c r="AA585" s="12">
        <v>584</v>
      </c>
      <c r="AC585" s="12">
        <v>0</v>
      </c>
      <c r="AD585" s="12">
        <v>584</v>
      </c>
      <c r="AG585" s="12">
        <v>584</v>
      </c>
      <c r="AI585" s="12">
        <v>0</v>
      </c>
      <c r="AJ585" s="12">
        <v>584</v>
      </c>
    </row>
    <row r="586" spans="3:36" x14ac:dyDescent="0.3">
      <c r="C586" s="12">
        <v>585</v>
      </c>
      <c r="E586" s="12">
        <v>0</v>
      </c>
      <c r="F586" s="12">
        <v>585</v>
      </c>
      <c r="I586" s="12">
        <v>585</v>
      </c>
      <c r="K586" s="12">
        <v>0</v>
      </c>
      <c r="L586" s="12">
        <v>585</v>
      </c>
      <c r="O586" s="12">
        <v>585</v>
      </c>
      <c r="Q586" s="12">
        <v>0</v>
      </c>
      <c r="R586" s="12">
        <v>585</v>
      </c>
      <c r="U586" s="12">
        <v>585</v>
      </c>
      <c r="W586" s="12">
        <v>0</v>
      </c>
      <c r="X586" s="12">
        <v>585</v>
      </c>
      <c r="AA586" s="12">
        <v>585</v>
      </c>
      <c r="AC586" s="12">
        <v>0</v>
      </c>
      <c r="AD586" s="12">
        <v>585</v>
      </c>
      <c r="AG586" s="12">
        <v>585</v>
      </c>
      <c r="AI586" s="12">
        <v>0</v>
      </c>
      <c r="AJ586" s="12">
        <v>585</v>
      </c>
    </row>
    <row r="587" spans="3:36" x14ac:dyDescent="0.3">
      <c r="C587" s="12">
        <v>586</v>
      </c>
      <c r="E587" s="12">
        <v>0</v>
      </c>
      <c r="F587" s="12">
        <v>586</v>
      </c>
      <c r="I587" s="12">
        <v>586</v>
      </c>
      <c r="K587" s="12">
        <v>0</v>
      </c>
      <c r="L587" s="12">
        <v>586</v>
      </c>
      <c r="O587" s="12">
        <v>586</v>
      </c>
      <c r="Q587" s="12">
        <v>0</v>
      </c>
      <c r="R587" s="12">
        <v>586</v>
      </c>
      <c r="U587" s="12">
        <v>586</v>
      </c>
      <c r="W587" s="12">
        <v>0</v>
      </c>
      <c r="X587" s="12">
        <v>586</v>
      </c>
      <c r="AA587" s="12">
        <v>586</v>
      </c>
      <c r="AC587" s="12">
        <v>0</v>
      </c>
      <c r="AD587" s="12">
        <v>586</v>
      </c>
      <c r="AG587" s="12">
        <v>586</v>
      </c>
      <c r="AI587" s="12">
        <v>0</v>
      </c>
      <c r="AJ587" s="12">
        <v>586</v>
      </c>
    </row>
    <row r="588" spans="3:36" x14ac:dyDescent="0.3">
      <c r="C588" s="12">
        <v>587</v>
      </c>
      <c r="E588" s="12">
        <v>0</v>
      </c>
      <c r="F588" s="12">
        <v>587</v>
      </c>
      <c r="I588" s="12">
        <v>587</v>
      </c>
      <c r="K588" s="12">
        <v>0</v>
      </c>
      <c r="L588" s="12">
        <v>587</v>
      </c>
      <c r="O588" s="12">
        <v>587</v>
      </c>
      <c r="Q588" s="12">
        <v>0</v>
      </c>
      <c r="R588" s="12">
        <v>587</v>
      </c>
      <c r="U588" s="12">
        <v>587</v>
      </c>
      <c r="W588" s="12">
        <v>0</v>
      </c>
      <c r="X588" s="12">
        <v>587</v>
      </c>
      <c r="AA588" s="12">
        <v>587</v>
      </c>
      <c r="AC588" s="12">
        <v>0</v>
      </c>
      <c r="AD588" s="12">
        <v>587</v>
      </c>
      <c r="AG588" s="12">
        <v>587</v>
      </c>
      <c r="AI588" s="12">
        <v>0</v>
      </c>
      <c r="AJ588" s="12">
        <v>587</v>
      </c>
    </row>
    <row r="589" spans="3:36" x14ac:dyDescent="0.3">
      <c r="C589" s="12">
        <v>588</v>
      </c>
      <c r="E589" s="12">
        <v>0</v>
      </c>
      <c r="F589" s="12">
        <v>588</v>
      </c>
      <c r="I589" s="12">
        <v>588</v>
      </c>
      <c r="K589" s="12">
        <v>0</v>
      </c>
      <c r="L589" s="12">
        <v>588</v>
      </c>
      <c r="O589" s="12">
        <v>588</v>
      </c>
      <c r="Q589" s="12">
        <v>0</v>
      </c>
      <c r="R589" s="12">
        <v>588</v>
      </c>
      <c r="U589" s="12">
        <v>588</v>
      </c>
      <c r="W589" s="12">
        <v>0</v>
      </c>
      <c r="X589" s="12">
        <v>588</v>
      </c>
      <c r="AA589" s="12">
        <v>588</v>
      </c>
      <c r="AC589" s="12">
        <v>0</v>
      </c>
      <c r="AD589" s="12">
        <v>588</v>
      </c>
      <c r="AG589" s="12">
        <v>588</v>
      </c>
      <c r="AI589" s="12">
        <v>0</v>
      </c>
      <c r="AJ589" s="12">
        <v>588</v>
      </c>
    </row>
    <row r="590" spans="3:36" x14ac:dyDescent="0.3">
      <c r="C590" s="12">
        <v>589</v>
      </c>
      <c r="E590" s="12">
        <v>0</v>
      </c>
      <c r="F590" s="12">
        <v>589</v>
      </c>
      <c r="I590" s="12">
        <v>589</v>
      </c>
      <c r="K590" s="12">
        <v>0</v>
      </c>
      <c r="L590" s="12">
        <v>589</v>
      </c>
      <c r="O590" s="12">
        <v>589</v>
      </c>
      <c r="Q590" s="12">
        <v>0</v>
      </c>
      <c r="R590" s="12">
        <v>589</v>
      </c>
      <c r="U590" s="12">
        <v>589</v>
      </c>
      <c r="W590" s="12">
        <v>0</v>
      </c>
      <c r="X590" s="12">
        <v>589</v>
      </c>
      <c r="AA590" s="12">
        <v>589</v>
      </c>
      <c r="AC590" s="12">
        <v>0</v>
      </c>
      <c r="AD590" s="12">
        <v>589</v>
      </c>
      <c r="AG590" s="12">
        <v>589</v>
      </c>
      <c r="AI590" s="12">
        <v>0</v>
      </c>
      <c r="AJ590" s="12">
        <v>589</v>
      </c>
    </row>
    <row r="591" spans="3:36" x14ac:dyDescent="0.3">
      <c r="C591" s="12">
        <v>590</v>
      </c>
      <c r="E591" s="12">
        <v>0</v>
      </c>
      <c r="F591" s="12">
        <v>590</v>
      </c>
      <c r="I591" s="12">
        <v>590</v>
      </c>
      <c r="K591" s="12">
        <v>0</v>
      </c>
      <c r="L591" s="12">
        <v>590</v>
      </c>
      <c r="O591" s="12">
        <v>590</v>
      </c>
      <c r="Q591" s="12">
        <v>0</v>
      </c>
      <c r="R591" s="12">
        <v>590</v>
      </c>
      <c r="U591" s="12">
        <v>590</v>
      </c>
      <c r="W591" s="12">
        <v>0</v>
      </c>
      <c r="X591" s="12">
        <v>590</v>
      </c>
      <c r="AA591" s="12">
        <v>590</v>
      </c>
      <c r="AC591" s="12">
        <v>0</v>
      </c>
      <c r="AD591" s="12">
        <v>590</v>
      </c>
      <c r="AG591" s="12">
        <v>590</v>
      </c>
      <c r="AI591" s="12">
        <v>0</v>
      </c>
      <c r="AJ591" s="12">
        <v>590</v>
      </c>
    </row>
    <row r="592" spans="3:36" x14ac:dyDescent="0.3">
      <c r="C592" s="12">
        <v>591</v>
      </c>
      <c r="E592" s="12">
        <v>0</v>
      </c>
      <c r="F592" s="12">
        <v>591</v>
      </c>
      <c r="I592" s="12">
        <v>591</v>
      </c>
      <c r="K592" s="12">
        <v>0</v>
      </c>
      <c r="L592" s="12">
        <v>591</v>
      </c>
      <c r="O592" s="12">
        <v>591</v>
      </c>
      <c r="Q592" s="12">
        <v>0</v>
      </c>
      <c r="R592" s="12">
        <v>591</v>
      </c>
      <c r="U592" s="12">
        <v>591</v>
      </c>
      <c r="W592" s="12">
        <v>0</v>
      </c>
      <c r="X592" s="12">
        <v>591</v>
      </c>
      <c r="AA592" s="12">
        <v>591</v>
      </c>
      <c r="AC592" s="12">
        <v>0</v>
      </c>
      <c r="AD592" s="12">
        <v>591</v>
      </c>
      <c r="AG592" s="12">
        <v>591</v>
      </c>
      <c r="AI592" s="12">
        <v>0</v>
      </c>
      <c r="AJ592" s="12">
        <v>591</v>
      </c>
    </row>
    <row r="593" spans="3:36" x14ac:dyDescent="0.3">
      <c r="C593" s="12">
        <v>592</v>
      </c>
      <c r="E593" s="12">
        <v>0</v>
      </c>
      <c r="F593" s="12">
        <v>592</v>
      </c>
      <c r="I593" s="12">
        <v>592</v>
      </c>
      <c r="K593" s="12">
        <v>0</v>
      </c>
      <c r="L593" s="12">
        <v>592</v>
      </c>
      <c r="O593" s="12">
        <v>592</v>
      </c>
      <c r="Q593" s="12">
        <v>0</v>
      </c>
      <c r="R593" s="12">
        <v>592</v>
      </c>
      <c r="U593" s="12">
        <v>592</v>
      </c>
      <c r="W593" s="12">
        <v>0</v>
      </c>
      <c r="X593" s="12">
        <v>592</v>
      </c>
      <c r="AA593" s="12">
        <v>592</v>
      </c>
      <c r="AC593" s="12">
        <v>0</v>
      </c>
      <c r="AD593" s="12">
        <v>592</v>
      </c>
      <c r="AG593" s="12">
        <v>592</v>
      </c>
      <c r="AI593" s="12">
        <v>0</v>
      </c>
      <c r="AJ593" s="12">
        <v>592</v>
      </c>
    </row>
    <row r="594" spans="3:36" x14ac:dyDescent="0.3">
      <c r="C594" s="12">
        <v>593</v>
      </c>
      <c r="E594" s="12">
        <v>0</v>
      </c>
      <c r="F594" s="12">
        <v>593</v>
      </c>
      <c r="I594" s="12">
        <v>593</v>
      </c>
      <c r="K594" s="12">
        <v>0</v>
      </c>
      <c r="L594" s="12">
        <v>593</v>
      </c>
      <c r="O594" s="12">
        <v>593</v>
      </c>
      <c r="Q594" s="12">
        <v>0</v>
      </c>
      <c r="R594" s="12">
        <v>593</v>
      </c>
      <c r="U594" s="12">
        <v>593</v>
      </c>
      <c r="W594" s="12">
        <v>0</v>
      </c>
      <c r="X594" s="12">
        <v>593</v>
      </c>
      <c r="AA594" s="12">
        <v>593</v>
      </c>
      <c r="AC594" s="12">
        <v>0</v>
      </c>
      <c r="AD594" s="12">
        <v>593</v>
      </c>
      <c r="AG594" s="12">
        <v>593</v>
      </c>
      <c r="AI594" s="12">
        <v>0</v>
      </c>
      <c r="AJ594" s="12">
        <v>593</v>
      </c>
    </row>
    <row r="595" spans="3:36" x14ac:dyDescent="0.3">
      <c r="C595" s="12">
        <v>594</v>
      </c>
      <c r="E595" s="12">
        <v>0</v>
      </c>
      <c r="F595" s="12">
        <v>594</v>
      </c>
      <c r="I595" s="12">
        <v>594</v>
      </c>
      <c r="K595" s="12">
        <v>0</v>
      </c>
      <c r="L595" s="12">
        <v>594</v>
      </c>
      <c r="O595" s="12">
        <v>594</v>
      </c>
      <c r="Q595" s="12">
        <v>0</v>
      </c>
      <c r="R595" s="12">
        <v>594</v>
      </c>
      <c r="U595" s="12">
        <v>594</v>
      </c>
      <c r="W595" s="12">
        <v>0</v>
      </c>
      <c r="X595" s="12">
        <v>594</v>
      </c>
      <c r="AA595" s="12">
        <v>594</v>
      </c>
      <c r="AC595" s="12">
        <v>0</v>
      </c>
      <c r="AD595" s="12">
        <v>594</v>
      </c>
      <c r="AG595" s="12">
        <v>594</v>
      </c>
      <c r="AI595" s="12">
        <v>0</v>
      </c>
      <c r="AJ595" s="12">
        <v>594</v>
      </c>
    </row>
    <row r="596" spans="3:36" x14ac:dyDescent="0.3">
      <c r="C596" s="12">
        <v>595</v>
      </c>
      <c r="E596" s="12">
        <v>0</v>
      </c>
      <c r="F596" s="12">
        <v>595</v>
      </c>
      <c r="I596" s="12">
        <v>595</v>
      </c>
      <c r="K596" s="12">
        <v>0</v>
      </c>
      <c r="L596" s="12">
        <v>595</v>
      </c>
      <c r="O596" s="12">
        <v>595</v>
      </c>
      <c r="Q596" s="12">
        <v>0</v>
      </c>
      <c r="R596" s="12">
        <v>595</v>
      </c>
      <c r="U596" s="12">
        <v>595</v>
      </c>
      <c r="W596" s="12">
        <v>0</v>
      </c>
      <c r="X596" s="12">
        <v>595</v>
      </c>
      <c r="AA596" s="12">
        <v>595</v>
      </c>
      <c r="AC596" s="12">
        <v>0</v>
      </c>
      <c r="AD596" s="12">
        <v>595</v>
      </c>
      <c r="AG596" s="12">
        <v>595</v>
      </c>
      <c r="AI596" s="12">
        <v>0</v>
      </c>
      <c r="AJ596" s="12">
        <v>595</v>
      </c>
    </row>
    <row r="597" spans="3:36" x14ac:dyDescent="0.3">
      <c r="C597" s="12">
        <v>596</v>
      </c>
      <c r="E597" s="12">
        <v>0</v>
      </c>
      <c r="F597" s="12">
        <v>596</v>
      </c>
      <c r="I597" s="12">
        <v>596</v>
      </c>
      <c r="K597" s="12">
        <v>0</v>
      </c>
      <c r="L597" s="12">
        <v>596</v>
      </c>
      <c r="O597" s="12">
        <v>596</v>
      </c>
      <c r="Q597" s="12">
        <v>0</v>
      </c>
      <c r="R597" s="12">
        <v>596</v>
      </c>
      <c r="U597" s="12">
        <v>596</v>
      </c>
      <c r="W597" s="12">
        <v>0</v>
      </c>
      <c r="X597" s="12">
        <v>596</v>
      </c>
      <c r="AA597" s="12">
        <v>596</v>
      </c>
      <c r="AC597" s="12">
        <v>0</v>
      </c>
      <c r="AD597" s="12">
        <v>596</v>
      </c>
      <c r="AG597" s="12">
        <v>596</v>
      </c>
      <c r="AI597" s="12">
        <v>0</v>
      </c>
      <c r="AJ597" s="12">
        <v>596</v>
      </c>
    </row>
    <row r="598" spans="3:36" x14ac:dyDescent="0.3">
      <c r="C598" s="12">
        <v>597</v>
      </c>
      <c r="E598" s="12">
        <v>0</v>
      </c>
      <c r="F598" s="12">
        <v>597</v>
      </c>
      <c r="I598" s="12">
        <v>597</v>
      </c>
      <c r="K598" s="12">
        <v>0</v>
      </c>
      <c r="L598" s="12">
        <v>597</v>
      </c>
      <c r="O598" s="12">
        <v>597</v>
      </c>
      <c r="Q598" s="12">
        <v>0</v>
      </c>
      <c r="R598" s="12">
        <v>597</v>
      </c>
      <c r="U598" s="12">
        <v>597</v>
      </c>
      <c r="W598" s="12">
        <v>0</v>
      </c>
      <c r="X598" s="12">
        <v>597</v>
      </c>
      <c r="AA598" s="12">
        <v>597</v>
      </c>
      <c r="AC598" s="12">
        <v>0</v>
      </c>
      <c r="AD598" s="12">
        <v>597</v>
      </c>
      <c r="AG598" s="12">
        <v>597</v>
      </c>
      <c r="AI598" s="12">
        <v>0</v>
      </c>
      <c r="AJ598" s="12">
        <v>597</v>
      </c>
    </row>
    <row r="599" spans="3:36" x14ac:dyDescent="0.3">
      <c r="C599" s="12">
        <v>598</v>
      </c>
      <c r="E599" s="12">
        <v>0</v>
      </c>
      <c r="F599" s="12">
        <v>598</v>
      </c>
      <c r="I599" s="12">
        <v>598</v>
      </c>
      <c r="K599" s="12">
        <v>0</v>
      </c>
      <c r="L599" s="12">
        <v>598</v>
      </c>
      <c r="O599" s="12">
        <v>598</v>
      </c>
      <c r="Q599" s="12">
        <v>0</v>
      </c>
      <c r="R599" s="12">
        <v>598</v>
      </c>
      <c r="U599" s="12">
        <v>598</v>
      </c>
      <c r="W599" s="12">
        <v>0</v>
      </c>
      <c r="X599" s="12">
        <v>598</v>
      </c>
      <c r="AA599" s="12">
        <v>598</v>
      </c>
      <c r="AC599" s="12">
        <v>0</v>
      </c>
      <c r="AD599" s="12">
        <v>598</v>
      </c>
      <c r="AG599" s="12">
        <v>598</v>
      </c>
      <c r="AI599" s="12">
        <v>0</v>
      </c>
      <c r="AJ599" s="12">
        <v>598</v>
      </c>
    </row>
    <row r="600" spans="3:36" x14ac:dyDescent="0.3">
      <c r="C600" s="12">
        <v>599</v>
      </c>
      <c r="E600" s="12">
        <v>0</v>
      </c>
      <c r="F600" s="12">
        <v>599</v>
      </c>
      <c r="I600" s="12">
        <v>599</v>
      </c>
      <c r="K600" s="12">
        <v>0</v>
      </c>
      <c r="L600" s="12">
        <v>599</v>
      </c>
      <c r="O600" s="12">
        <v>599</v>
      </c>
      <c r="Q600" s="12">
        <v>0</v>
      </c>
      <c r="R600" s="12">
        <v>599</v>
      </c>
      <c r="U600" s="12">
        <v>599</v>
      </c>
      <c r="W600" s="12">
        <v>0</v>
      </c>
      <c r="X600" s="12">
        <v>599</v>
      </c>
      <c r="AA600" s="12">
        <v>599</v>
      </c>
      <c r="AC600" s="12">
        <v>0</v>
      </c>
      <c r="AD600" s="12">
        <v>599</v>
      </c>
      <c r="AG600" s="12">
        <v>599</v>
      </c>
      <c r="AI600" s="12">
        <v>0</v>
      </c>
      <c r="AJ600" s="12">
        <v>599</v>
      </c>
    </row>
    <row r="601" spans="3:36" x14ac:dyDescent="0.3">
      <c r="C601" s="12">
        <v>600</v>
      </c>
      <c r="E601" s="12">
        <v>0</v>
      </c>
      <c r="F601" s="12">
        <v>600</v>
      </c>
      <c r="I601" s="12">
        <v>600</v>
      </c>
      <c r="K601" s="12">
        <v>0</v>
      </c>
      <c r="L601" s="12">
        <v>600</v>
      </c>
      <c r="O601" s="12">
        <v>600</v>
      </c>
      <c r="Q601" s="12">
        <v>0</v>
      </c>
      <c r="R601" s="12">
        <v>600</v>
      </c>
      <c r="U601" s="12">
        <v>600</v>
      </c>
      <c r="W601" s="12">
        <v>0</v>
      </c>
      <c r="X601" s="12">
        <v>600</v>
      </c>
      <c r="AA601" s="12">
        <v>600</v>
      </c>
      <c r="AC601" s="12">
        <v>0</v>
      </c>
      <c r="AD601" s="12">
        <v>600</v>
      </c>
      <c r="AG601" s="12">
        <v>600</v>
      </c>
      <c r="AI601" s="12">
        <v>0</v>
      </c>
      <c r="AJ601" s="12">
        <v>600</v>
      </c>
    </row>
    <row r="602" spans="3:36" x14ac:dyDescent="0.3">
      <c r="C602" s="12">
        <v>601</v>
      </c>
      <c r="E602" s="12">
        <v>0</v>
      </c>
      <c r="F602" s="12">
        <v>601</v>
      </c>
      <c r="I602" s="12">
        <v>601</v>
      </c>
      <c r="K602" s="12">
        <v>0</v>
      </c>
      <c r="L602" s="12">
        <v>601</v>
      </c>
      <c r="O602" s="12">
        <v>601</v>
      </c>
      <c r="Q602" s="12">
        <v>0</v>
      </c>
      <c r="R602" s="12">
        <v>601</v>
      </c>
      <c r="U602" s="12">
        <v>601</v>
      </c>
      <c r="W602" s="12">
        <v>0</v>
      </c>
      <c r="X602" s="12">
        <v>601</v>
      </c>
      <c r="AA602" s="12">
        <v>601</v>
      </c>
      <c r="AC602" s="12">
        <v>0</v>
      </c>
      <c r="AD602" s="12">
        <v>601</v>
      </c>
      <c r="AG602" s="12">
        <v>601</v>
      </c>
      <c r="AI602" s="12">
        <v>0</v>
      </c>
      <c r="AJ602" s="12">
        <v>601</v>
      </c>
    </row>
    <row r="603" spans="3:36" x14ac:dyDescent="0.3">
      <c r="C603" s="12">
        <v>602</v>
      </c>
      <c r="E603" s="12">
        <v>0</v>
      </c>
      <c r="F603" s="12">
        <v>602</v>
      </c>
      <c r="I603" s="12">
        <v>602</v>
      </c>
      <c r="K603" s="12">
        <v>0</v>
      </c>
      <c r="L603" s="12">
        <v>602</v>
      </c>
      <c r="O603" s="12">
        <v>602</v>
      </c>
      <c r="Q603" s="12">
        <v>0</v>
      </c>
      <c r="R603" s="12">
        <v>602</v>
      </c>
      <c r="U603" s="12">
        <v>602</v>
      </c>
      <c r="W603" s="12">
        <v>0</v>
      </c>
      <c r="X603" s="12">
        <v>602</v>
      </c>
      <c r="AA603" s="12">
        <v>602</v>
      </c>
      <c r="AC603" s="12">
        <v>0</v>
      </c>
      <c r="AD603" s="12">
        <v>602</v>
      </c>
      <c r="AG603" s="12">
        <v>602</v>
      </c>
      <c r="AI603" s="12">
        <v>0</v>
      </c>
      <c r="AJ603" s="12">
        <v>602</v>
      </c>
    </row>
    <row r="604" spans="3:36" x14ac:dyDescent="0.3">
      <c r="C604" s="12">
        <v>603</v>
      </c>
      <c r="E604" s="12">
        <v>0</v>
      </c>
      <c r="F604" s="12">
        <v>603</v>
      </c>
      <c r="I604" s="12">
        <v>603</v>
      </c>
      <c r="K604" s="12">
        <v>0</v>
      </c>
      <c r="L604" s="12">
        <v>603</v>
      </c>
      <c r="O604" s="12">
        <v>603</v>
      </c>
      <c r="Q604" s="12">
        <v>0</v>
      </c>
      <c r="R604" s="12">
        <v>603</v>
      </c>
      <c r="U604" s="12">
        <v>603</v>
      </c>
      <c r="W604" s="12">
        <v>0</v>
      </c>
      <c r="X604" s="12">
        <v>603</v>
      </c>
      <c r="AA604" s="12">
        <v>603</v>
      </c>
      <c r="AC604" s="12">
        <v>0</v>
      </c>
      <c r="AD604" s="12">
        <v>603</v>
      </c>
      <c r="AG604" s="12">
        <v>603</v>
      </c>
      <c r="AI604" s="12">
        <v>0</v>
      </c>
      <c r="AJ604" s="12">
        <v>603</v>
      </c>
    </row>
    <row r="605" spans="3:36" x14ac:dyDescent="0.3">
      <c r="C605" s="12">
        <v>604</v>
      </c>
      <c r="E605" s="12">
        <v>0</v>
      </c>
      <c r="F605" s="12">
        <v>604</v>
      </c>
      <c r="I605" s="12">
        <v>604</v>
      </c>
      <c r="K605" s="12">
        <v>0</v>
      </c>
      <c r="L605" s="12">
        <v>604</v>
      </c>
      <c r="O605" s="12">
        <v>604</v>
      </c>
      <c r="Q605" s="12">
        <v>0</v>
      </c>
      <c r="R605" s="12">
        <v>604</v>
      </c>
      <c r="U605" s="12">
        <v>604</v>
      </c>
      <c r="W605" s="12">
        <v>0</v>
      </c>
      <c r="X605" s="12">
        <v>604</v>
      </c>
      <c r="AA605" s="12">
        <v>604</v>
      </c>
      <c r="AC605" s="12">
        <v>0</v>
      </c>
      <c r="AD605" s="12">
        <v>604</v>
      </c>
      <c r="AG605" s="12">
        <v>604</v>
      </c>
      <c r="AI605" s="12">
        <v>0</v>
      </c>
      <c r="AJ605" s="12">
        <v>604</v>
      </c>
    </row>
    <row r="606" spans="3:36" x14ac:dyDescent="0.3">
      <c r="C606" s="12">
        <v>605</v>
      </c>
      <c r="E606" s="12">
        <v>0</v>
      </c>
      <c r="F606" s="12">
        <v>605</v>
      </c>
      <c r="I606" s="12">
        <v>605</v>
      </c>
      <c r="K606" s="12">
        <v>0</v>
      </c>
      <c r="L606" s="12">
        <v>605</v>
      </c>
      <c r="O606" s="12">
        <v>605</v>
      </c>
      <c r="Q606" s="12">
        <v>0</v>
      </c>
      <c r="R606" s="12">
        <v>605</v>
      </c>
      <c r="U606" s="12">
        <v>605</v>
      </c>
      <c r="W606" s="12">
        <v>0</v>
      </c>
      <c r="X606" s="12">
        <v>605</v>
      </c>
      <c r="AA606" s="12">
        <v>605</v>
      </c>
      <c r="AC606" s="12">
        <v>0</v>
      </c>
      <c r="AD606" s="12">
        <v>605</v>
      </c>
      <c r="AG606" s="12">
        <v>605</v>
      </c>
      <c r="AI606" s="12">
        <v>0</v>
      </c>
      <c r="AJ606" s="12">
        <v>605</v>
      </c>
    </row>
    <row r="607" spans="3:36" x14ac:dyDescent="0.3">
      <c r="C607" s="12">
        <v>606</v>
      </c>
      <c r="E607" s="12">
        <v>0</v>
      </c>
      <c r="F607" s="12">
        <v>606</v>
      </c>
      <c r="I607" s="12">
        <v>606</v>
      </c>
      <c r="K607" s="12">
        <v>0</v>
      </c>
      <c r="L607" s="12">
        <v>606</v>
      </c>
      <c r="O607" s="12">
        <v>606</v>
      </c>
      <c r="Q607" s="12">
        <v>0</v>
      </c>
      <c r="R607" s="12">
        <v>606</v>
      </c>
      <c r="U607" s="12">
        <v>606</v>
      </c>
      <c r="W607" s="12">
        <v>0</v>
      </c>
      <c r="X607" s="12">
        <v>606</v>
      </c>
      <c r="AA607" s="12">
        <v>606</v>
      </c>
      <c r="AC607" s="12">
        <v>0</v>
      </c>
      <c r="AD607" s="12">
        <v>606</v>
      </c>
      <c r="AG607" s="12">
        <v>606</v>
      </c>
      <c r="AI607" s="12">
        <v>0</v>
      </c>
      <c r="AJ607" s="12">
        <v>606</v>
      </c>
    </row>
    <row r="608" spans="3:36" x14ac:dyDescent="0.3">
      <c r="C608" s="12">
        <v>607</v>
      </c>
      <c r="E608" s="12">
        <v>0</v>
      </c>
      <c r="F608" s="12">
        <v>607</v>
      </c>
      <c r="I608" s="12">
        <v>607</v>
      </c>
      <c r="K608" s="12">
        <v>0</v>
      </c>
      <c r="L608" s="12">
        <v>607</v>
      </c>
      <c r="O608" s="12">
        <v>607</v>
      </c>
      <c r="Q608" s="12">
        <v>0</v>
      </c>
      <c r="R608" s="12">
        <v>607</v>
      </c>
      <c r="U608" s="12">
        <v>607</v>
      </c>
      <c r="W608" s="12">
        <v>0</v>
      </c>
      <c r="X608" s="12">
        <v>607</v>
      </c>
      <c r="AA608" s="12">
        <v>607</v>
      </c>
      <c r="AC608" s="12">
        <v>0</v>
      </c>
      <c r="AD608" s="12">
        <v>607</v>
      </c>
      <c r="AG608" s="12">
        <v>607</v>
      </c>
      <c r="AI608" s="12">
        <v>0</v>
      </c>
      <c r="AJ608" s="12">
        <v>607</v>
      </c>
    </row>
    <row r="609" spans="3:36" x14ac:dyDescent="0.3">
      <c r="C609" s="12">
        <v>608</v>
      </c>
      <c r="E609" s="12">
        <v>0</v>
      </c>
      <c r="F609" s="12">
        <v>608</v>
      </c>
      <c r="I609" s="12">
        <v>608</v>
      </c>
      <c r="K609" s="12">
        <v>0</v>
      </c>
      <c r="L609" s="12">
        <v>608</v>
      </c>
      <c r="O609" s="12">
        <v>608</v>
      </c>
      <c r="Q609" s="12">
        <v>0</v>
      </c>
      <c r="R609" s="12">
        <v>608</v>
      </c>
      <c r="U609" s="12">
        <v>608</v>
      </c>
      <c r="W609" s="12">
        <v>0</v>
      </c>
      <c r="X609" s="12">
        <v>608</v>
      </c>
      <c r="AA609" s="12">
        <v>608</v>
      </c>
      <c r="AC609" s="12">
        <v>0</v>
      </c>
      <c r="AD609" s="12">
        <v>608</v>
      </c>
      <c r="AG609" s="12">
        <v>608</v>
      </c>
      <c r="AI609" s="12">
        <v>0</v>
      </c>
      <c r="AJ609" s="12">
        <v>608</v>
      </c>
    </row>
    <row r="610" spans="3:36" x14ac:dyDescent="0.3">
      <c r="C610" s="12">
        <v>609</v>
      </c>
      <c r="E610" s="12">
        <v>0</v>
      </c>
      <c r="F610" s="12">
        <v>609</v>
      </c>
      <c r="I610" s="12">
        <v>609</v>
      </c>
      <c r="K610" s="12">
        <v>0</v>
      </c>
      <c r="L610" s="12">
        <v>609</v>
      </c>
      <c r="O610" s="12">
        <v>609</v>
      </c>
      <c r="Q610" s="12">
        <v>0</v>
      </c>
      <c r="R610" s="12">
        <v>609</v>
      </c>
      <c r="U610" s="12">
        <v>609</v>
      </c>
      <c r="W610" s="12">
        <v>0</v>
      </c>
      <c r="X610" s="12">
        <v>609</v>
      </c>
      <c r="AA610" s="12">
        <v>609</v>
      </c>
      <c r="AC610" s="12">
        <v>0</v>
      </c>
      <c r="AD610" s="12">
        <v>609</v>
      </c>
      <c r="AG610" s="12">
        <v>609</v>
      </c>
      <c r="AI610" s="12">
        <v>0</v>
      </c>
      <c r="AJ610" s="12">
        <v>609</v>
      </c>
    </row>
    <row r="611" spans="3:36" x14ac:dyDescent="0.3">
      <c r="C611" s="12">
        <v>610</v>
      </c>
      <c r="E611" s="12">
        <v>0</v>
      </c>
      <c r="F611" s="12">
        <v>610</v>
      </c>
      <c r="I611" s="12">
        <v>610</v>
      </c>
      <c r="K611" s="12">
        <v>0</v>
      </c>
      <c r="L611" s="12">
        <v>610</v>
      </c>
      <c r="O611" s="12">
        <v>610</v>
      </c>
      <c r="Q611" s="12">
        <v>0</v>
      </c>
      <c r="R611" s="12">
        <v>610</v>
      </c>
      <c r="U611" s="12">
        <v>610</v>
      </c>
      <c r="W611" s="12">
        <v>0</v>
      </c>
      <c r="X611" s="12">
        <v>610</v>
      </c>
      <c r="AA611" s="12">
        <v>610</v>
      </c>
      <c r="AC611" s="12">
        <v>0</v>
      </c>
      <c r="AD611" s="12">
        <v>610</v>
      </c>
      <c r="AG611" s="12">
        <v>610</v>
      </c>
      <c r="AI611" s="12">
        <v>0</v>
      </c>
      <c r="AJ611" s="12">
        <v>610</v>
      </c>
    </row>
    <row r="612" spans="3:36" x14ac:dyDescent="0.3">
      <c r="C612" s="12">
        <v>611</v>
      </c>
      <c r="E612" s="12">
        <v>0</v>
      </c>
      <c r="F612" s="12">
        <v>611</v>
      </c>
      <c r="I612" s="12">
        <v>611</v>
      </c>
      <c r="K612" s="12">
        <v>0</v>
      </c>
      <c r="L612" s="12">
        <v>611</v>
      </c>
      <c r="O612" s="12">
        <v>611</v>
      </c>
      <c r="Q612" s="12">
        <v>0</v>
      </c>
      <c r="R612" s="12">
        <v>611</v>
      </c>
      <c r="U612" s="12">
        <v>611</v>
      </c>
      <c r="W612" s="12">
        <v>0</v>
      </c>
      <c r="X612" s="12">
        <v>611</v>
      </c>
      <c r="AA612" s="12">
        <v>611</v>
      </c>
      <c r="AC612" s="12">
        <v>0</v>
      </c>
      <c r="AD612" s="12">
        <v>611</v>
      </c>
      <c r="AG612" s="12">
        <v>611</v>
      </c>
      <c r="AI612" s="12">
        <v>0</v>
      </c>
      <c r="AJ612" s="12">
        <v>611</v>
      </c>
    </row>
    <row r="613" spans="3:36" x14ac:dyDescent="0.3">
      <c r="C613" s="12">
        <v>612</v>
      </c>
      <c r="E613" s="12">
        <v>0</v>
      </c>
      <c r="F613" s="12">
        <v>612</v>
      </c>
      <c r="I613" s="12">
        <v>612</v>
      </c>
      <c r="K613" s="12">
        <v>0</v>
      </c>
      <c r="L613" s="12">
        <v>612</v>
      </c>
      <c r="O613" s="12">
        <v>612</v>
      </c>
      <c r="Q613" s="12">
        <v>0</v>
      </c>
      <c r="R613" s="12">
        <v>612</v>
      </c>
      <c r="U613" s="12">
        <v>612</v>
      </c>
      <c r="W613" s="12">
        <v>0</v>
      </c>
      <c r="X613" s="12">
        <v>612</v>
      </c>
      <c r="AA613" s="12">
        <v>612</v>
      </c>
      <c r="AC613" s="12">
        <v>0</v>
      </c>
      <c r="AD613" s="12">
        <v>612</v>
      </c>
      <c r="AG613" s="12">
        <v>612</v>
      </c>
      <c r="AI613" s="12">
        <v>0</v>
      </c>
      <c r="AJ613" s="12">
        <v>612</v>
      </c>
    </row>
    <row r="614" spans="3:36" x14ac:dyDescent="0.3">
      <c r="C614" s="12">
        <v>613</v>
      </c>
      <c r="E614" s="12">
        <v>0</v>
      </c>
      <c r="F614" s="12">
        <v>613</v>
      </c>
      <c r="I614" s="12">
        <v>613</v>
      </c>
      <c r="K614" s="12">
        <v>0</v>
      </c>
      <c r="L614" s="12">
        <v>613</v>
      </c>
      <c r="O614" s="12">
        <v>613</v>
      </c>
      <c r="Q614" s="12">
        <v>0</v>
      </c>
      <c r="R614" s="12">
        <v>613</v>
      </c>
      <c r="U614" s="12">
        <v>613</v>
      </c>
      <c r="W614" s="12">
        <v>0</v>
      </c>
      <c r="X614" s="12">
        <v>613</v>
      </c>
      <c r="AA614" s="12">
        <v>613</v>
      </c>
      <c r="AC614" s="12">
        <v>0</v>
      </c>
      <c r="AD614" s="12">
        <v>613</v>
      </c>
      <c r="AG614" s="12">
        <v>613</v>
      </c>
      <c r="AI614" s="12">
        <v>0</v>
      </c>
      <c r="AJ614" s="12">
        <v>613</v>
      </c>
    </row>
    <row r="615" spans="3:36" x14ac:dyDescent="0.3">
      <c r="C615" s="12">
        <v>614</v>
      </c>
      <c r="E615" s="12">
        <v>0</v>
      </c>
      <c r="F615" s="12">
        <v>614</v>
      </c>
      <c r="I615" s="12">
        <v>614</v>
      </c>
      <c r="K615" s="12">
        <v>0</v>
      </c>
      <c r="L615" s="12">
        <v>614</v>
      </c>
      <c r="O615" s="12">
        <v>614</v>
      </c>
      <c r="Q615" s="12">
        <v>0</v>
      </c>
      <c r="R615" s="12">
        <v>614</v>
      </c>
      <c r="U615" s="12">
        <v>614</v>
      </c>
      <c r="W615" s="12">
        <v>0</v>
      </c>
      <c r="X615" s="12">
        <v>614</v>
      </c>
      <c r="AA615" s="12">
        <v>614</v>
      </c>
      <c r="AC615" s="12">
        <v>0</v>
      </c>
      <c r="AD615" s="12">
        <v>614</v>
      </c>
      <c r="AG615" s="12">
        <v>614</v>
      </c>
      <c r="AI615" s="12">
        <v>0</v>
      </c>
      <c r="AJ615" s="12">
        <v>614</v>
      </c>
    </row>
    <row r="616" spans="3:36" x14ac:dyDescent="0.3">
      <c r="C616" s="12">
        <v>615</v>
      </c>
      <c r="E616" s="12">
        <v>0</v>
      </c>
      <c r="F616" s="12">
        <v>615</v>
      </c>
      <c r="I616" s="12">
        <v>615</v>
      </c>
      <c r="K616" s="12">
        <v>0</v>
      </c>
      <c r="L616" s="12">
        <v>615</v>
      </c>
      <c r="O616" s="12">
        <v>615</v>
      </c>
      <c r="Q616" s="12">
        <v>0</v>
      </c>
      <c r="R616" s="12">
        <v>615</v>
      </c>
      <c r="U616" s="12">
        <v>615</v>
      </c>
      <c r="W616" s="12">
        <v>0</v>
      </c>
      <c r="X616" s="12">
        <v>615</v>
      </c>
      <c r="AA616" s="12">
        <v>615</v>
      </c>
      <c r="AC616" s="12">
        <v>0</v>
      </c>
      <c r="AD616" s="12">
        <v>615</v>
      </c>
      <c r="AG616" s="12">
        <v>615</v>
      </c>
      <c r="AI616" s="12">
        <v>0</v>
      </c>
      <c r="AJ616" s="12">
        <v>615</v>
      </c>
    </row>
    <row r="617" spans="3:36" x14ac:dyDescent="0.3">
      <c r="C617" s="12">
        <v>616</v>
      </c>
      <c r="E617" s="12">
        <v>0</v>
      </c>
      <c r="F617" s="12">
        <v>616</v>
      </c>
      <c r="I617" s="12">
        <v>616</v>
      </c>
      <c r="K617" s="12">
        <v>0</v>
      </c>
      <c r="L617" s="12">
        <v>616</v>
      </c>
      <c r="O617" s="12">
        <v>616</v>
      </c>
      <c r="Q617" s="12">
        <v>0</v>
      </c>
      <c r="R617" s="12">
        <v>616</v>
      </c>
      <c r="U617" s="12">
        <v>616</v>
      </c>
      <c r="W617" s="12">
        <v>0</v>
      </c>
      <c r="X617" s="12">
        <v>616</v>
      </c>
      <c r="AA617" s="12">
        <v>616</v>
      </c>
      <c r="AC617" s="12">
        <v>0</v>
      </c>
      <c r="AD617" s="12">
        <v>616</v>
      </c>
      <c r="AG617" s="12">
        <v>616</v>
      </c>
      <c r="AI617" s="12">
        <v>0</v>
      </c>
      <c r="AJ617" s="12">
        <v>616</v>
      </c>
    </row>
    <row r="618" spans="3:36" x14ac:dyDescent="0.3">
      <c r="C618" s="12">
        <v>617</v>
      </c>
      <c r="E618" s="12">
        <v>0</v>
      </c>
      <c r="F618" s="12">
        <v>617</v>
      </c>
      <c r="I618" s="12">
        <v>617</v>
      </c>
      <c r="K618" s="12">
        <v>0</v>
      </c>
      <c r="L618" s="12">
        <v>617</v>
      </c>
      <c r="O618" s="12">
        <v>617</v>
      </c>
      <c r="Q618" s="12">
        <v>0</v>
      </c>
      <c r="R618" s="12">
        <v>617</v>
      </c>
      <c r="U618" s="12">
        <v>617</v>
      </c>
      <c r="W618" s="12">
        <v>0</v>
      </c>
      <c r="X618" s="12">
        <v>617</v>
      </c>
      <c r="AA618" s="12">
        <v>617</v>
      </c>
      <c r="AC618" s="12">
        <v>0</v>
      </c>
      <c r="AD618" s="12">
        <v>617</v>
      </c>
      <c r="AG618" s="12">
        <v>617</v>
      </c>
      <c r="AI618" s="12">
        <v>0</v>
      </c>
      <c r="AJ618" s="12">
        <v>617</v>
      </c>
    </row>
    <row r="619" spans="3:36" x14ac:dyDescent="0.3">
      <c r="C619" s="12">
        <v>618</v>
      </c>
      <c r="E619" s="12">
        <v>0</v>
      </c>
      <c r="F619" s="12">
        <v>618</v>
      </c>
      <c r="I619" s="12">
        <v>618</v>
      </c>
      <c r="K619" s="12">
        <v>0</v>
      </c>
      <c r="L619" s="12">
        <v>618</v>
      </c>
      <c r="O619" s="12">
        <v>618</v>
      </c>
      <c r="Q619" s="12">
        <v>0</v>
      </c>
      <c r="R619" s="12">
        <v>618</v>
      </c>
      <c r="U619" s="12">
        <v>618</v>
      </c>
      <c r="W619" s="12">
        <v>0</v>
      </c>
      <c r="X619" s="12">
        <v>618</v>
      </c>
      <c r="AA619" s="12">
        <v>618</v>
      </c>
      <c r="AC619" s="12">
        <v>0</v>
      </c>
      <c r="AD619" s="12">
        <v>618</v>
      </c>
      <c r="AG619" s="12">
        <v>618</v>
      </c>
      <c r="AI619" s="12">
        <v>0</v>
      </c>
      <c r="AJ619" s="12">
        <v>618</v>
      </c>
    </row>
    <row r="620" spans="3:36" x14ac:dyDescent="0.3">
      <c r="C620" s="12">
        <v>619</v>
      </c>
      <c r="E620" s="12">
        <v>0</v>
      </c>
      <c r="F620" s="12">
        <v>619</v>
      </c>
      <c r="I620" s="12">
        <v>619</v>
      </c>
      <c r="K620" s="12">
        <v>0</v>
      </c>
      <c r="L620" s="12">
        <v>619</v>
      </c>
      <c r="O620" s="12">
        <v>619</v>
      </c>
      <c r="Q620" s="12">
        <v>0</v>
      </c>
      <c r="R620" s="12">
        <v>619</v>
      </c>
      <c r="U620" s="12">
        <v>619</v>
      </c>
      <c r="W620" s="12">
        <v>0</v>
      </c>
      <c r="X620" s="12">
        <v>619</v>
      </c>
      <c r="AA620" s="12">
        <v>619</v>
      </c>
      <c r="AC620" s="12">
        <v>0</v>
      </c>
      <c r="AD620" s="12">
        <v>619</v>
      </c>
      <c r="AG620" s="12">
        <v>619</v>
      </c>
      <c r="AI620" s="12">
        <v>0</v>
      </c>
      <c r="AJ620" s="12">
        <v>619</v>
      </c>
    </row>
    <row r="621" spans="3:36" x14ac:dyDescent="0.3">
      <c r="C621" s="12">
        <v>620</v>
      </c>
      <c r="E621" s="12">
        <v>0</v>
      </c>
      <c r="F621" s="12">
        <v>620</v>
      </c>
      <c r="I621" s="12">
        <v>620</v>
      </c>
      <c r="K621" s="12">
        <v>0</v>
      </c>
      <c r="L621" s="12">
        <v>620</v>
      </c>
      <c r="O621" s="12">
        <v>620</v>
      </c>
      <c r="Q621" s="12">
        <v>0</v>
      </c>
      <c r="R621" s="12">
        <v>620</v>
      </c>
      <c r="U621" s="12">
        <v>620</v>
      </c>
      <c r="W621" s="12">
        <v>0</v>
      </c>
      <c r="X621" s="12">
        <v>620</v>
      </c>
      <c r="AA621" s="12">
        <v>620</v>
      </c>
      <c r="AC621" s="12">
        <v>0</v>
      </c>
      <c r="AD621" s="12">
        <v>620</v>
      </c>
      <c r="AG621" s="12">
        <v>620</v>
      </c>
      <c r="AI621" s="12">
        <v>0</v>
      </c>
      <c r="AJ621" s="12">
        <v>620</v>
      </c>
    </row>
    <row r="622" spans="3:36" x14ac:dyDescent="0.3">
      <c r="C622" s="12">
        <v>621</v>
      </c>
      <c r="E622" s="12">
        <v>0</v>
      </c>
      <c r="F622" s="12">
        <v>621</v>
      </c>
      <c r="I622" s="12">
        <v>621</v>
      </c>
      <c r="K622" s="12">
        <v>0</v>
      </c>
      <c r="L622" s="12">
        <v>621</v>
      </c>
      <c r="O622" s="12">
        <v>621</v>
      </c>
      <c r="Q622" s="12">
        <v>0</v>
      </c>
      <c r="R622" s="12">
        <v>621</v>
      </c>
      <c r="U622" s="12">
        <v>621</v>
      </c>
      <c r="W622" s="12">
        <v>0</v>
      </c>
      <c r="X622" s="12">
        <v>621</v>
      </c>
      <c r="AA622" s="12">
        <v>621</v>
      </c>
      <c r="AC622" s="12">
        <v>0</v>
      </c>
      <c r="AD622" s="12">
        <v>621</v>
      </c>
      <c r="AG622" s="12">
        <v>621</v>
      </c>
      <c r="AI622" s="12">
        <v>0</v>
      </c>
      <c r="AJ622" s="12">
        <v>621</v>
      </c>
    </row>
    <row r="623" spans="3:36" x14ac:dyDescent="0.3">
      <c r="C623" s="12">
        <v>622</v>
      </c>
      <c r="E623" s="12">
        <v>0</v>
      </c>
      <c r="F623" s="12">
        <v>622</v>
      </c>
      <c r="I623" s="12">
        <v>622</v>
      </c>
      <c r="K623" s="12">
        <v>0</v>
      </c>
      <c r="L623" s="12">
        <v>622</v>
      </c>
      <c r="O623" s="12">
        <v>622</v>
      </c>
      <c r="Q623" s="12">
        <v>0</v>
      </c>
      <c r="R623" s="12">
        <v>622</v>
      </c>
      <c r="U623" s="12">
        <v>622</v>
      </c>
      <c r="W623" s="12">
        <v>0</v>
      </c>
      <c r="X623" s="12">
        <v>622</v>
      </c>
      <c r="AA623" s="12">
        <v>622</v>
      </c>
      <c r="AC623" s="12">
        <v>0</v>
      </c>
      <c r="AD623" s="12">
        <v>622</v>
      </c>
      <c r="AG623" s="12">
        <v>622</v>
      </c>
      <c r="AI623" s="12">
        <v>0</v>
      </c>
      <c r="AJ623" s="12">
        <v>622</v>
      </c>
    </row>
    <row r="624" spans="3:36" x14ac:dyDescent="0.3">
      <c r="C624" s="12">
        <v>623</v>
      </c>
      <c r="E624" s="12">
        <v>0</v>
      </c>
      <c r="F624" s="12">
        <v>623</v>
      </c>
      <c r="I624" s="12">
        <v>623</v>
      </c>
      <c r="K624" s="12">
        <v>0</v>
      </c>
      <c r="L624" s="12">
        <v>623</v>
      </c>
      <c r="O624" s="12">
        <v>623</v>
      </c>
      <c r="Q624" s="12">
        <v>0</v>
      </c>
      <c r="R624" s="12">
        <v>623</v>
      </c>
      <c r="U624" s="12">
        <v>623</v>
      </c>
      <c r="W624" s="12">
        <v>0</v>
      </c>
      <c r="X624" s="12">
        <v>623</v>
      </c>
      <c r="AA624" s="12">
        <v>623</v>
      </c>
      <c r="AC624" s="12">
        <v>0</v>
      </c>
      <c r="AD624" s="12">
        <v>623</v>
      </c>
      <c r="AG624" s="12">
        <v>623</v>
      </c>
      <c r="AI624" s="12">
        <v>0</v>
      </c>
      <c r="AJ624" s="12">
        <v>623</v>
      </c>
    </row>
    <row r="625" spans="3:36" x14ac:dyDescent="0.3">
      <c r="C625" s="12">
        <v>624</v>
      </c>
      <c r="E625" s="12">
        <v>0</v>
      </c>
      <c r="F625" s="12">
        <v>624</v>
      </c>
      <c r="I625" s="12">
        <v>624</v>
      </c>
      <c r="K625" s="12">
        <v>0</v>
      </c>
      <c r="L625" s="12">
        <v>624</v>
      </c>
      <c r="O625" s="12">
        <v>624</v>
      </c>
      <c r="Q625" s="12">
        <v>0</v>
      </c>
      <c r="R625" s="12">
        <v>624</v>
      </c>
      <c r="U625" s="12">
        <v>624</v>
      </c>
      <c r="W625" s="12">
        <v>0</v>
      </c>
      <c r="X625" s="12">
        <v>624</v>
      </c>
      <c r="AA625" s="12">
        <v>624</v>
      </c>
      <c r="AC625" s="12">
        <v>0</v>
      </c>
      <c r="AD625" s="12">
        <v>624</v>
      </c>
      <c r="AG625" s="12">
        <v>624</v>
      </c>
      <c r="AI625" s="12">
        <v>0</v>
      </c>
      <c r="AJ625" s="12">
        <v>624</v>
      </c>
    </row>
    <row r="626" spans="3:36" x14ac:dyDescent="0.3">
      <c r="C626" s="12">
        <v>625</v>
      </c>
      <c r="E626" s="12">
        <v>0</v>
      </c>
      <c r="F626" s="12">
        <v>625</v>
      </c>
      <c r="I626" s="12">
        <v>625</v>
      </c>
      <c r="K626" s="12">
        <v>0</v>
      </c>
      <c r="L626" s="12">
        <v>625</v>
      </c>
      <c r="O626" s="12">
        <v>625</v>
      </c>
      <c r="Q626" s="12">
        <v>0</v>
      </c>
      <c r="R626" s="12">
        <v>625</v>
      </c>
      <c r="U626" s="12">
        <v>625</v>
      </c>
      <c r="W626" s="12">
        <v>0</v>
      </c>
      <c r="X626" s="12">
        <v>625</v>
      </c>
      <c r="AA626" s="12">
        <v>625</v>
      </c>
      <c r="AC626" s="12">
        <v>0</v>
      </c>
      <c r="AD626" s="12">
        <v>625</v>
      </c>
      <c r="AG626" s="12">
        <v>625</v>
      </c>
      <c r="AI626" s="12">
        <v>0</v>
      </c>
      <c r="AJ626" s="12">
        <v>625</v>
      </c>
    </row>
    <row r="627" spans="3:36" x14ac:dyDescent="0.3">
      <c r="C627" s="12">
        <v>626</v>
      </c>
      <c r="E627" s="12">
        <v>0</v>
      </c>
      <c r="F627" s="12">
        <v>626</v>
      </c>
      <c r="I627" s="12">
        <v>626</v>
      </c>
      <c r="K627" s="12">
        <v>0</v>
      </c>
      <c r="L627" s="12">
        <v>626</v>
      </c>
      <c r="O627" s="12">
        <v>626</v>
      </c>
      <c r="Q627" s="12">
        <v>0</v>
      </c>
      <c r="R627" s="12">
        <v>626</v>
      </c>
      <c r="U627" s="12">
        <v>626</v>
      </c>
      <c r="W627" s="12">
        <v>0</v>
      </c>
      <c r="X627" s="12">
        <v>626</v>
      </c>
      <c r="AA627" s="12">
        <v>626</v>
      </c>
      <c r="AC627" s="12">
        <v>0</v>
      </c>
      <c r="AD627" s="12">
        <v>626</v>
      </c>
      <c r="AG627" s="12">
        <v>626</v>
      </c>
      <c r="AI627" s="12">
        <v>0</v>
      </c>
      <c r="AJ627" s="12">
        <v>626</v>
      </c>
    </row>
    <row r="628" spans="3:36" x14ac:dyDescent="0.3">
      <c r="C628" s="12">
        <v>627</v>
      </c>
      <c r="E628" s="12">
        <v>0</v>
      </c>
      <c r="F628" s="12">
        <v>627</v>
      </c>
      <c r="I628" s="12">
        <v>627</v>
      </c>
      <c r="K628" s="12">
        <v>0</v>
      </c>
      <c r="L628" s="12">
        <v>627</v>
      </c>
      <c r="O628" s="12">
        <v>627</v>
      </c>
      <c r="Q628" s="12">
        <v>0</v>
      </c>
      <c r="R628" s="12">
        <v>627</v>
      </c>
      <c r="U628" s="12">
        <v>627</v>
      </c>
      <c r="W628" s="12">
        <v>0</v>
      </c>
      <c r="X628" s="12">
        <v>627</v>
      </c>
      <c r="AA628" s="12">
        <v>627</v>
      </c>
      <c r="AC628" s="12">
        <v>0</v>
      </c>
      <c r="AD628" s="12">
        <v>627</v>
      </c>
      <c r="AG628" s="12">
        <v>627</v>
      </c>
      <c r="AI628" s="12">
        <v>0</v>
      </c>
      <c r="AJ628" s="12">
        <v>627</v>
      </c>
    </row>
    <row r="629" spans="3:36" x14ac:dyDescent="0.3">
      <c r="C629" s="12">
        <v>628</v>
      </c>
      <c r="E629" s="12">
        <v>0</v>
      </c>
      <c r="F629" s="12">
        <v>628</v>
      </c>
      <c r="I629" s="12">
        <v>628</v>
      </c>
      <c r="K629" s="12">
        <v>0</v>
      </c>
      <c r="L629" s="12">
        <v>628</v>
      </c>
      <c r="O629" s="12">
        <v>628</v>
      </c>
      <c r="Q629" s="12">
        <v>0</v>
      </c>
      <c r="R629" s="12">
        <v>628</v>
      </c>
      <c r="U629" s="12">
        <v>628</v>
      </c>
      <c r="W629" s="12">
        <v>0</v>
      </c>
      <c r="X629" s="12">
        <v>628</v>
      </c>
      <c r="AA629" s="12">
        <v>628</v>
      </c>
      <c r="AC629" s="12">
        <v>0</v>
      </c>
      <c r="AD629" s="12">
        <v>628</v>
      </c>
      <c r="AG629" s="12">
        <v>628</v>
      </c>
      <c r="AI629" s="12">
        <v>0</v>
      </c>
      <c r="AJ629" s="12">
        <v>628</v>
      </c>
    </row>
    <row r="630" spans="3:36" x14ac:dyDescent="0.3">
      <c r="C630" s="12">
        <v>629</v>
      </c>
      <c r="E630" s="12">
        <v>0</v>
      </c>
      <c r="F630" s="12">
        <v>629</v>
      </c>
      <c r="I630" s="12">
        <v>629</v>
      </c>
      <c r="K630" s="12">
        <v>0</v>
      </c>
      <c r="L630" s="12">
        <v>629</v>
      </c>
      <c r="O630" s="12">
        <v>629</v>
      </c>
      <c r="Q630" s="12">
        <v>0</v>
      </c>
      <c r="R630" s="12">
        <v>629</v>
      </c>
      <c r="U630" s="12">
        <v>629</v>
      </c>
      <c r="W630" s="12">
        <v>0</v>
      </c>
      <c r="X630" s="12">
        <v>629</v>
      </c>
      <c r="AA630" s="12">
        <v>629</v>
      </c>
      <c r="AC630" s="12">
        <v>0</v>
      </c>
      <c r="AD630" s="12">
        <v>629</v>
      </c>
      <c r="AG630" s="12">
        <v>629</v>
      </c>
      <c r="AI630" s="12">
        <v>0</v>
      </c>
      <c r="AJ630" s="12">
        <v>629</v>
      </c>
    </row>
    <row r="631" spans="3:36" x14ac:dyDescent="0.3">
      <c r="C631" s="12">
        <v>630</v>
      </c>
      <c r="E631" s="12">
        <v>0</v>
      </c>
      <c r="F631" s="12">
        <v>630</v>
      </c>
      <c r="I631" s="12">
        <v>630</v>
      </c>
      <c r="K631" s="12">
        <v>0</v>
      </c>
      <c r="L631" s="12">
        <v>630</v>
      </c>
      <c r="O631" s="12">
        <v>630</v>
      </c>
      <c r="Q631" s="12">
        <v>0</v>
      </c>
      <c r="R631" s="12">
        <v>630</v>
      </c>
      <c r="U631" s="12">
        <v>630</v>
      </c>
      <c r="W631" s="12">
        <v>0</v>
      </c>
      <c r="X631" s="12">
        <v>630</v>
      </c>
      <c r="AA631" s="12">
        <v>630</v>
      </c>
      <c r="AC631" s="12">
        <v>0</v>
      </c>
      <c r="AD631" s="12">
        <v>630</v>
      </c>
      <c r="AG631" s="12">
        <v>630</v>
      </c>
      <c r="AI631" s="12">
        <v>0</v>
      </c>
      <c r="AJ631" s="12">
        <v>630</v>
      </c>
    </row>
    <row r="632" spans="3:36" x14ac:dyDescent="0.3">
      <c r="C632" s="12">
        <v>631</v>
      </c>
      <c r="E632" s="12">
        <v>0</v>
      </c>
      <c r="F632" s="12">
        <v>631</v>
      </c>
      <c r="I632" s="12">
        <v>631</v>
      </c>
      <c r="K632" s="12">
        <v>0</v>
      </c>
      <c r="L632" s="12">
        <v>631</v>
      </c>
      <c r="O632" s="12">
        <v>631</v>
      </c>
      <c r="Q632" s="12">
        <v>0</v>
      </c>
      <c r="R632" s="12">
        <v>631</v>
      </c>
      <c r="U632" s="12">
        <v>631</v>
      </c>
      <c r="W632" s="12">
        <v>0</v>
      </c>
      <c r="X632" s="12">
        <v>631</v>
      </c>
      <c r="AA632" s="12">
        <v>631</v>
      </c>
      <c r="AC632" s="12">
        <v>0</v>
      </c>
      <c r="AD632" s="12">
        <v>631</v>
      </c>
      <c r="AG632" s="12">
        <v>631</v>
      </c>
      <c r="AI632" s="12">
        <v>0</v>
      </c>
      <c r="AJ632" s="12">
        <v>631</v>
      </c>
    </row>
    <row r="633" spans="3:36" x14ac:dyDescent="0.3">
      <c r="C633" s="12">
        <v>632</v>
      </c>
      <c r="E633" s="12">
        <v>0</v>
      </c>
      <c r="F633" s="12">
        <v>632</v>
      </c>
      <c r="I633" s="12">
        <v>632</v>
      </c>
      <c r="K633" s="12">
        <v>0</v>
      </c>
      <c r="L633" s="12">
        <v>632</v>
      </c>
      <c r="O633" s="12">
        <v>632</v>
      </c>
      <c r="Q633" s="12">
        <v>0</v>
      </c>
      <c r="R633" s="12">
        <v>632</v>
      </c>
      <c r="U633" s="12">
        <v>632</v>
      </c>
      <c r="W633" s="12">
        <v>0</v>
      </c>
      <c r="X633" s="12">
        <v>632</v>
      </c>
      <c r="AA633" s="12">
        <v>632</v>
      </c>
      <c r="AC633" s="12">
        <v>0</v>
      </c>
      <c r="AD633" s="12">
        <v>632</v>
      </c>
      <c r="AG633" s="12">
        <v>632</v>
      </c>
      <c r="AI633" s="12">
        <v>0</v>
      </c>
      <c r="AJ633" s="12">
        <v>632</v>
      </c>
    </row>
    <row r="634" spans="3:36" x14ac:dyDescent="0.3">
      <c r="C634" s="12">
        <v>633</v>
      </c>
      <c r="E634" s="12">
        <v>0</v>
      </c>
      <c r="F634" s="12">
        <v>633</v>
      </c>
      <c r="I634" s="12">
        <v>633</v>
      </c>
      <c r="K634" s="12">
        <v>0</v>
      </c>
      <c r="L634" s="12">
        <v>633</v>
      </c>
      <c r="O634" s="12">
        <v>633</v>
      </c>
      <c r="Q634" s="12">
        <v>0</v>
      </c>
      <c r="R634" s="12">
        <v>633</v>
      </c>
      <c r="U634" s="12">
        <v>633</v>
      </c>
      <c r="W634" s="12">
        <v>0</v>
      </c>
      <c r="X634" s="12">
        <v>633</v>
      </c>
      <c r="AA634" s="12">
        <v>633</v>
      </c>
      <c r="AC634" s="12">
        <v>0</v>
      </c>
      <c r="AD634" s="12">
        <v>633</v>
      </c>
      <c r="AG634" s="12">
        <v>633</v>
      </c>
      <c r="AI634" s="12">
        <v>0</v>
      </c>
      <c r="AJ634" s="12">
        <v>633</v>
      </c>
    </row>
    <row r="635" spans="3:36" x14ac:dyDescent="0.3">
      <c r="C635" s="12">
        <v>634</v>
      </c>
      <c r="E635" s="12">
        <v>0</v>
      </c>
      <c r="F635" s="12">
        <v>634</v>
      </c>
      <c r="I635" s="12">
        <v>634</v>
      </c>
      <c r="K635" s="12">
        <v>0</v>
      </c>
      <c r="L635" s="12">
        <v>634</v>
      </c>
      <c r="O635" s="12">
        <v>634</v>
      </c>
      <c r="Q635" s="12">
        <v>0</v>
      </c>
      <c r="R635" s="12">
        <v>634</v>
      </c>
      <c r="U635" s="12">
        <v>634</v>
      </c>
      <c r="W635" s="12">
        <v>0</v>
      </c>
      <c r="X635" s="12">
        <v>634</v>
      </c>
      <c r="AA635" s="12">
        <v>634</v>
      </c>
      <c r="AC635" s="12">
        <v>0</v>
      </c>
      <c r="AD635" s="12">
        <v>634</v>
      </c>
      <c r="AG635" s="12">
        <v>634</v>
      </c>
      <c r="AI635" s="12">
        <v>0</v>
      </c>
      <c r="AJ635" s="12">
        <v>634</v>
      </c>
    </row>
    <row r="636" spans="3:36" x14ac:dyDescent="0.3">
      <c r="C636" s="12">
        <v>635</v>
      </c>
      <c r="E636" s="12">
        <v>0</v>
      </c>
      <c r="F636" s="12">
        <v>635</v>
      </c>
      <c r="I636" s="12">
        <v>635</v>
      </c>
      <c r="K636" s="12">
        <v>0</v>
      </c>
      <c r="L636" s="12">
        <v>635</v>
      </c>
      <c r="O636" s="12">
        <v>635</v>
      </c>
      <c r="Q636" s="12">
        <v>0</v>
      </c>
      <c r="R636" s="12">
        <v>635</v>
      </c>
      <c r="U636" s="12">
        <v>635</v>
      </c>
      <c r="W636" s="12">
        <v>0</v>
      </c>
      <c r="X636" s="12">
        <v>635</v>
      </c>
      <c r="AA636" s="12">
        <v>635</v>
      </c>
      <c r="AC636" s="12">
        <v>0</v>
      </c>
      <c r="AD636" s="12">
        <v>635</v>
      </c>
      <c r="AG636" s="12">
        <v>635</v>
      </c>
      <c r="AI636" s="12">
        <v>0</v>
      </c>
      <c r="AJ636" s="12">
        <v>635</v>
      </c>
    </row>
    <row r="637" spans="3:36" x14ac:dyDescent="0.3">
      <c r="C637" s="12">
        <v>636</v>
      </c>
      <c r="E637" s="12">
        <v>0</v>
      </c>
      <c r="F637" s="12">
        <v>636</v>
      </c>
      <c r="I637" s="12">
        <v>636</v>
      </c>
      <c r="K637" s="12">
        <v>0</v>
      </c>
      <c r="L637" s="12">
        <v>636</v>
      </c>
      <c r="O637" s="12">
        <v>636</v>
      </c>
      <c r="Q637" s="12">
        <v>0</v>
      </c>
      <c r="R637" s="12">
        <v>636</v>
      </c>
      <c r="U637" s="12">
        <v>636</v>
      </c>
      <c r="W637" s="12">
        <v>0</v>
      </c>
      <c r="X637" s="12">
        <v>636</v>
      </c>
      <c r="AA637" s="12">
        <v>636</v>
      </c>
      <c r="AC637" s="12">
        <v>0</v>
      </c>
      <c r="AD637" s="12">
        <v>636</v>
      </c>
      <c r="AG637" s="12">
        <v>636</v>
      </c>
      <c r="AI637" s="12">
        <v>0</v>
      </c>
      <c r="AJ637" s="12">
        <v>636</v>
      </c>
    </row>
    <row r="638" spans="3:36" x14ac:dyDescent="0.3">
      <c r="C638" s="12">
        <v>637</v>
      </c>
      <c r="E638" s="12">
        <v>0</v>
      </c>
      <c r="F638" s="12">
        <v>637</v>
      </c>
      <c r="I638" s="12">
        <v>637</v>
      </c>
      <c r="K638" s="12">
        <v>0</v>
      </c>
      <c r="L638" s="12">
        <v>637</v>
      </c>
      <c r="O638" s="12">
        <v>637</v>
      </c>
      <c r="Q638" s="12">
        <v>0</v>
      </c>
      <c r="R638" s="12">
        <v>637</v>
      </c>
      <c r="U638" s="12">
        <v>637</v>
      </c>
      <c r="W638" s="12">
        <v>0</v>
      </c>
      <c r="X638" s="12">
        <v>637</v>
      </c>
      <c r="AA638" s="12">
        <v>637</v>
      </c>
      <c r="AC638" s="12">
        <v>0</v>
      </c>
      <c r="AD638" s="12">
        <v>637</v>
      </c>
      <c r="AG638" s="12">
        <v>637</v>
      </c>
      <c r="AI638" s="12">
        <v>0</v>
      </c>
      <c r="AJ638" s="12">
        <v>637</v>
      </c>
    </row>
    <row r="639" spans="3:36" x14ac:dyDescent="0.3">
      <c r="C639" s="12">
        <v>638</v>
      </c>
      <c r="E639" s="12">
        <v>0</v>
      </c>
      <c r="F639" s="12">
        <v>638</v>
      </c>
      <c r="I639" s="12">
        <v>638</v>
      </c>
      <c r="K639" s="12">
        <v>0</v>
      </c>
      <c r="L639" s="12">
        <v>638</v>
      </c>
      <c r="O639" s="12">
        <v>638</v>
      </c>
      <c r="Q639" s="12">
        <v>0</v>
      </c>
      <c r="R639" s="12">
        <v>638</v>
      </c>
      <c r="U639" s="12">
        <v>638</v>
      </c>
      <c r="W639" s="12">
        <v>0</v>
      </c>
      <c r="X639" s="12">
        <v>638</v>
      </c>
      <c r="AA639" s="12">
        <v>638</v>
      </c>
      <c r="AC639" s="12">
        <v>0</v>
      </c>
      <c r="AD639" s="12">
        <v>638</v>
      </c>
      <c r="AG639" s="12">
        <v>638</v>
      </c>
      <c r="AI639" s="12">
        <v>0</v>
      </c>
      <c r="AJ639" s="12">
        <v>638</v>
      </c>
    </row>
    <row r="640" spans="3:36" x14ac:dyDescent="0.3">
      <c r="C640" s="12">
        <v>639</v>
      </c>
      <c r="E640" s="12">
        <v>0</v>
      </c>
      <c r="F640" s="12">
        <v>639</v>
      </c>
      <c r="I640" s="12">
        <v>639</v>
      </c>
      <c r="K640" s="12">
        <v>0</v>
      </c>
      <c r="L640" s="12">
        <v>639</v>
      </c>
      <c r="O640" s="12">
        <v>639</v>
      </c>
      <c r="Q640" s="12">
        <v>0</v>
      </c>
      <c r="R640" s="12">
        <v>639</v>
      </c>
      <c r="U640" s="12">
        <v>639</v>
      </c>
      <c r="W640" s="12">
        <v>0</v>
      </c>
      <c r="X640" s="12">
        <v>639</v>
      </c>
      <c r="AA640" s="12">
        <v>639</v>
      </c>
      <c r="AC640" s="12">
        <v>0</v>
      </c>
      <c r="AD640" s="12">
        <v>639</v>
      </c>
      <c r="AG640" s="12">
        <v>639</v>
      </c>
      <c r="AI640" s="12">
        <v>0</v>
      </c>
      <c r="AJ640" s="12">
        <v>639</v>
      </c>
    </row>
    <row r="641" spans="3:36" x14ac:dyDescent="0.3">
      <c r="C641" s="12">
        <v>640</v>
      </c>
      <c r="E641" s="12">
        <v>0</v>
      </c>
      <c r="F641" s="12">
        <v>640</v>
      </c>
      <c r="I641" s="12">
        <v>640</v>
      </c>
      <c r="K641" s="12">
        <v>0</v>
      </c>
      <c r="L641" s="12">
        <v>640</v>
      </c>
      <c r="O641" s="12">
        <v>640</v>
      </c>
      <c r="Q641" s="12">
        <v>0</v>
      </c>
      <c r="R641" s="12">
        <v>640</v>
      </c>
      <c r="U641" s="12">
        <v>640</v>
      </c>
      <c r="W641" s="12">
        <v>0</v>
      </c>
      <c r="X641" s="12">
        <v>640</v>
      </c>
      <c r="AA641" s="12">
        <v>640</v>
      </c>
      <c r="AC641" s="12">
        <v>0</v>
      </c>
      <c r="AD641" s="12">
        <v>640</v>
      </c>
      <c r="AG641" s="12">
        <v>640</v>
      </c>
      <c r="AI641" s="12">
        <v>0</v>
      </c>
      <c r="AJ641" s="12">
        <v>640</v>
      </c>
    </row>
    <row r="642" spans="3:36" x14ac:dyDescent="0.3">
      <c r="C642" s="12">
        <v>641</v>
      </c>
      <c r="E642" s="12">
        <v>0</v>
      </c>
      <c r="F642" s="12">
        <v>641</v>
      </c>
      <c r="I642" s="12">
        <v>641</v>
      </c>
      <c r="K642" s="12">
        <v>0</v>
      </c>
      <c r="L642" s="12">
        <v>641</v>
      </c>
      <c r="O642" s="12">
        <v>641</v>
      </c>
      <c r="Q642" s="12">
        <v>0</v>
      </c>
      <c r="R642" s="12">
        <v>641</v>
      </c>
      <c r="U642" s="12">
        <v>641</v>
      </c>
      <c r="W642" s="12">
        <v>0</v>
      </c>
      <c r="X642" s="12">
        <v>641</v>
      </c>
      <c r="AA642" s="12">
        <v>641</v>
      </c>
      <c r="AC642" s="12">
        <v>0</v>
      </c>
      <c r="AD642" s="12">
        <v>641</v>
      </c>
      <c r="AG642" s="12">
        <v>641</v>
      </c>
      <c r="AI642" s="12">
        <v>0</v>
      </c>
      <c r="AJ642" s="12">
        <v>641</v>
      </c>
    </row>
    <row r="643" spans="3:36" x14ac:dyDescent="0.3">
      <c r="C643" s="12">
        <v>642</v>
      </c>
      <c r="E643" s="12">
        <v>0</v>
      </c>
      <c r="F643" s="12">
        <v>642</v>
      </c>
      <c r="I643" s="12">
        <v>642</v>
      </c>
      <c r="K643" s="12">
        <v>0</v>
      </c>
      <c r="L643" s="12">
        <v>642</v>
      </c>
      <c r="O643" s="12">
        <v>642</v>
      </c>
      <c r="Q643" s="12">
        <v>0</v>
      </c>
      <c r="R643" s="12">
        <v>642</v>
      </c>
      <c r="U643" s="12">
        <v>642</v>
      </c>
      <c r="W643" s="12">
        <v>0</v>
      </c>
      <c r="X643" s="12">
        <v>642</v>
      </c>
      <c r="AA643" s="12">
        <v>642</v>
      </c>
      <c r="AC643" s="12">
        <v>0</v>
      </c>
      <c r="AD643" s="12">
        <v>642</v>
      </c>
      <c r="AG643" s="12">
        <v>642</v>
      </c>
      <c r="AI643" s="12">
        <v>0</v>
      </c>
      <c r="AJ643" s="12">
        <v>642</v>
      </c>
    </row>
    <row r="644" spans="3:36" x14ac:dyDescent="0.3">
      <c r="C644" s="12">
        <v>643</v>
      </c>
      <c r="E644" s="12">
        <v>0</v>
      </c>
      <c r="F644" s="12">
        <v>643</v>
      </c>
      <c r="I644" s="12">
        <v>643</v>
      </c>
      <c r="K644" s="12">
        <v>0</v>
      </c>
      <c r="L644" s="12">
        <v>643</v>
      </c>
      <c r="O644" s="12">
        <v>643</v>
      </c>
      <c r="Q644" s="12">
        <v>0</v>
      </c>
      <c r="R644" s="12">
        <v>643</v>
      </c>
      <c r="U644" s="12">
        <v>643</v>
      </c>
      <c r="W644" s="12">
        <v>0</v>
      </c>
      <c r="X644" s="12">
        <v>643</v>
      </c>
      <c r="AA644" s="12">
        <v>643</v>
      </c>
      <c r="AC644" s="12">
        <v>0</v>
      </c>
      <c r="AD644" s="12">
        <v>643</v>
      </c>
      <c r="AG644" s="12">
        <v>643</v>
      </c>
      <c r="AI644" s="12">
        <v>0</v>
      </c>
      <c r="AJ644" s="12">
        <v>643</v>
      </c>
    </row>
    <row r="645" spans="3:36" x14ac:dyDescent="0.3">
      <c r="C645" s="12">
        <v>644</v>
      </c>
      <c r="E645" s="12">
        <v>0</v>
      </c>
      <c r="F645" s="12">
        <v>644</v>
      </c>
      <c r="I645" s="12">
        <v>644</v>
      </c>
      <c r="K645" s="12">
        <v>0</v>
      </c>
      <c r="L645" s="12">
        <v>644</v>
      </c>
      <c r="O645" s="12">
        <v>644</v>
      </c>
      <c r="Q645" s="12">
        <v>0</v>
      </c>
      <c r="R645" s="12">
        <v>644</v>
      </c>
      <c r="U645" s="12">
        <v>644</v>
      </c>
      <c r="W645" s="12">
        <v>0</v>
      </c>
      <c r="X645" s="12">
        <v>644</v>
      </c>
      <c r="AA645" s="12">
        <v>644</v>
      </c>
      <c r="AC645" s="12">
        <v>0</v>
      </c>
      <c r="AD645" s="12">
        <v>644</v>
      </c>
      <c r="AG645" s="12">
        <v>644</v>
      </c>
      <c r="AI645" s="12">
        <v>0</v>
      </c>
      <c r="AJ645" s="12">
        <v>644</v>
      </c>
    </row>
    <row r="646" spans="3:36" x14ac:dyDescent="0.3">
      <c r="C646" s="12">
        <v>645</v>
      </c>
      <c r="E646" s="12">
        <v>0</v>
      </c>
      <c r="F646" s="12">
        <v>645</v>
      </c>
      <c r="I646" s="12">
        <v>645</v>
      </c>
      <c r="K646" s="12">
        <v>0</v>
      </c>
      <c r="L646" s="12">
        <v>645</v>
      </c>
      <c r="O646" s="12">
        <v>645</v>
      </c>
      <c r="Q646" s="12">
        <v>0</v>
      </c>
      <c r="R646" s="12">
        <v>645</v>
      </c>
      <c r="U646" s="12">
        <v>645</v>
      </c>
      <c r="W646" s="12">
        <v>0</v>
      </c>
      <c r="X646" s="12">
        <v>645</v>
      </c>
      <c r="AA646" s="12">
        <v>645</v>
      </c>
      <c r="AC646" s="12">
        <v>0</v>
      </c>
      <c r="AD646" s="12">
        <v>645</v>
      </c>
      <c r="AG646" s="12">
        <v>645</v>
      </c>
      <c r="AI646" s="12">
        <v>0</v>
      </c>
      <c r="AJ646" s="12">
        <v>645</v>
      </c>
    </row>
    <row r="647" spans="3:36" x14ac:dyDescent="0.3">
      <c r="C647" s="12">
        <v>646</v>
      </c>
      <c r="E647" s="12">
        <v>0</v>
      </c>
      <c r="F647" s="12">
        <v>646</v>
      </c>
      <c r="I647" s="12">
        <v>646</v>
      </c>
      <c r="K647" s="12">
        <v>0</v>
      </c>
      <c r="L647" s="12">
        <v>646</v>
      </c>
      <c r="O647" s="12">
        <v>646</v>
      </c>
      <c r="Q647" s="12">
        <v>0</v>
      </c>
      <c r="R647" s="12">
        <v>646</v>
      </c>
      <c r="U647" s="12">
        <v>646</v>
      </c>
      <c r="W647" s="12">
        <v>0</v>
      </c>
      <c r="X647" s="12">
        <v>646</v>
      </c>
      <c r="AA647" s="12">
        <v>646</v>
      </c>
      <c r="AC647" s="12">
        <v>0</v>
      </c>
      <c r="AD647" s="12">
        <v>646</v>
      </c>
      <c r="AG647" s="12">
        <v>646</v>
      </c>
      <c r="AI647" s="12">
        <v>0</v>
      </c>
      <c r="AJ647" s="12">
        <v>646</v>
      </c>
    </row>
    <row r="648" spans="3:36" x14ac:dyDescent="0.3">
      <c r="C648" s="12">
        <v>647</v>
      </c>
      <c r="E648" s="12">
        <v>0</v>
      </c>
      <c r="F648" s="12">
        <v>647</v>
      </c>
      <c r="I648" s="12">
        <v>647</v>
      </c>
      <c r="K648" s="12">
        <v>0</v>
      </c>
      <c r="L648" s="12">
        <v>647</v>
      </c>
      <c r="O648" s="12">
        <v>647</v>
      </c>
      <c r="Q648" s="12">
        <v>0</v>
      </c>
      <c r="R648" s="12">
        <v>647</v>
      </c>
      <c r="U648" s="12">
        <v>647</v>
      </c>
      <c r="W648" s="12">
        <v>0</v>
      </c>
      <c r="X648" s="12">
        <v>647</v>
      </c>
      <c r="AA648" s="12">
        <v>647</v>
      </c>
      <c r="AC648" s="12">
        <v>0</v>
      </c>
      <c r="AD648" s="12">
        <v>647</v>
      </c>
      <c r="AG648" s="12">
        <v>647</v>
      </c>
      <c r="AI648" s="12">
        <v>0</v>
      </c>
      <c r="AJ648" s="12">
        <v>647</v>
      </c>
    </row>
    <row r="649" spans="3:36" x14ac:dyDescent="0.3">
      <c r="C649" s="12">
        <v>648</v>
      </c>
      <c r="E649" s="12">
        <v>0</v>
      </c>
      <c r="F649" s="12">
        <v>648</v>
      </c>
      <c r="I649" s="12">
        <v>648</v>
      </c>
      <c r="K649" s="12">
        <v>0</v>
      </c>
      <c r="L649" s="12">
        <v>648</v>
      </c>
      <c r="O649" s="12">
        <v>648</v>
      </c>
      <c r="Q649" s="12">
        <v>0</v>
      </c>
      <c r="R649" s="12">
        <v>648</v>
      </c>
      <c r="U649" s="12">
        <v>648</v>
      </c>
      <c r="W649" s="12">
        <v>0</v>
      </c>
      <c r="X649" s="12">
        <v>648</v>
      </c>
      <c r="AA649" s="12">
        <v>648</v>
      </c>
      <c r="AC649" s="12">
        <v>0</v>
      </c>
      <c r="AD649" s="12">
        <v>648</v>
      </c>
      <c r="AG649" s="12">
        <v>648</v>
      </c>
      <c r="AI649" s="12">
        <v>0</v>
      </c>
      <c r="AJ649" s="12">
        <v>648</v>
      </c>
    </row>
    <row r="650" spans="3:36" x14ac:dyDescent="0.3">
      <c r="C650" s="12">
        <v>649</v>
      </c>
      <c r="E650" s="12">
        <v>0</v>
      </c>
      <c r="F650" s="12">
        <v>649</v>
      </c>
      <c r="I650" s="12">
        <v>649</v>
      </c>
      <c r="K650" s="12">
        <v>0</v>
      </c>
      <c r="L650" s="12">
        <v>649</v>
      </c>
      <c r="O650" s="12">
        <v>649</v>
      </c>
      <c r="Q650" s="12">
        <v>0</v>
      </c>
      <c r="R650" s="12">
        <v>649</v>
      </c>
      <c r="U650" s="12">
        <v>649</v>
      </c>
      <c r="W650" s="12">
        <v>0</v>
      </c>
      <c r="X650" s="12">
        <v>649</v>
      </c>
      <c r="AA650" s="12">
        <v>649</v>
      </c>
      <c r="AC650" s="12">
        <v>0</v>
      </c>
      <c r="AD650" s="12">
        <v>649</v>
      </c>
      <c r="AG650" s="12">
        <v>649</v>
      </c>
      <c r="AI650" s="12">
        <v>0</v>
      </c>
      <c r="AJ650" s="12">
        <v>649</v>
      </c>
    </row>
    <row r="651" spans="3:36" x14ac:dyDescent="0.3">
      <c r="C651" s="12">
        <v>650</v>
      </c>
      <c r="E651" s="12">
        <v>0</v>
      </c>
      <c r="F651" s="12">
        <v>650</v>
      </c>
      <c r="I651" s="12">
        <v>650</v>
      </c>
      <c r="K651" s="12">
        <v>0</v>
      </c>
      <c r="L651" s="12">
        <v>650</v>
      </c>
      <c r="O651" s="12">
        <v>650</v>
      </c>
      <c r="Q651" s="12">
        <v>0</v>
      </c>
      <c r="R651" s="12">
        <v>650</v>
      </c>
      <c r="U651" s="12">
        <v>650</v>
      </c>
      <c r="W651" s="12">
        <v>0</v>
      </c>
      <c r="X651" s="12">
        <v>650</v>
      </c>
      <c r="AA651" s="12">
        <v>650</v>
      </c>
      <c r="AC651" s="12">
        <v>0</v>
      </c>
      <c r="AD651" s="12">
        <v>650</v>
      </c>
      <c r="AG651" s="12">
        <v>650</v>
      </c>
      <c r="AI651" s="12">
        <v>0</v>
      </c>
      <c r="AJ651" s="12">
        <v>650</v>
      </c>
    </row>
    <row r="652" spans="3:36" x14ac:dyDescent="0.3">
      <c r="C652" s="12">
        <v>651</v>
      </c>
      <c r="E652" s="12">
        <v>0</v>
      </c>
      <c r="F652" s="12">
        <v>651</v>
      </c>
      <c r="I652" s="12">
        <v>651</v>
      </c>
      <c r="K652" s="12">
        <v>0</v>
      </c>
      <c r="L652" s="12">
        <v>651</v>
      </c>
      <c r="O652" s="12">
        <v>651</v>
      </c>
      <c r="Q652" s="12">
        <v>0</v>
      </c>
      <c r="R652" s="12">
        <v>651</v>
      </c>
      <c r="U652" s="12">
        <v>651</v>
      </c>
      <c r="W652" s="12">
        <v>0</v>
      </c>
      <c r="X652" s="12">
        <v>651</v>
      </c>
      <c r="AA652" s="12">
        <v>651</v>
      </c>
      <c r="AC652" s="12">
        <v>0</v>
      </c>
      <c r="AD652" s="12">
        <v>651</v>
      </c>
      <c r="AG652" s="12">
        <v>651</v>
      </c>
      <c r="AI652" s="12">
        <v>0</v>
      </c>
      <c r="AJ652" s="12">
        <v>651</v>
      </c>
    </row>
    <row r="653" spans="3:36" x14ac:dyDescent="0.3">
      <c r="C653" s="12">
        <v>652</v>
      </c>
      <c r="E653" s="12">
        <v>0</v>
      </c>
      <c r="F653" s="12">
        <v>652</v>
      </c>
      <c r="I653" s="12">
        <v>652</v>
      </c>
      <c r="K653" s="12">
        <v>0</v>
      </c>
      <c r="L653" s="12">
        <v>652</v>
      </c>
      <c r="O653" s="12">
        <v>652</v>
      </c>
      <c r="Q653" s="12">
        <v>0</v>
      </c>
      <c r="R653" s="12">
        <v>652</v>
      </c>
      <c r="U653" s="12">
        <v>652</v>
      </c>
      <c r="W653" s="12">
        <v>0</v>
      </c>
      <c r="X653" s="12">
        <v>652</v>
      </c>
      <c r="AA653" s="12">
        <v>652</v>
      </c>
      <c r="AC653" s="12">
        <v>0</v>
      </c>
      <c r="AD653" s="12">
        <v>652</v>
      </c>
      <c r="AG653" s="12">
        <v>652</v>
      </c>
      <c r="AI653" s="12">
        <v>0</v>
      </c>
      <c r="AJ653" s="12">
        <v>652</v>
      </c>
    </row>
    <row r="654" spans="3:36" x14ac:dyDescent="0.3">
      <c r="C654" s="12">
        <v>653</v>
      </c>
      <c r="E654" s="12">
        <v>0</v>
      </c>
      <c r="F654" s="12">
        <v>653</v>
      </c>
      <c r="I654" s="12">
        <v>653</v>
      </c>
      <c r="K654" s="12">
        <v>0</v>
      </c>
      <c r="L654" s="12">
        <v>653</v>
      </c>
      <c r="O654" s="12">
        <v>653</v>
      </c>
      <c r="Q654" s="12">
        <v>0</v>
      </c>
      <c r="R654" s="12">
        <v>653</v>
      </c>
      <c r="U654" s="12">
        <v>653</v>
      </c>
      <c r="W654" s="12">
        <v>0</v>
      </c>
      <c r="X654" s="12">
        <v>653</v>
      </c>
      <c r="AA654" s="12">
        <v>653</v>
      </c>
      <c r="AC654" s="12">
        <v>0</v>
      </c>
      <c r="AD654" s="12">
        <v>653</v>
      </c>
      <c r="AG654" s="12">
        <v>653</v>
      </c>
      <c r="AI654" s="12">
        <v>0</v>
      </c>
      <c r="AJ654" s="12">
        <v>653</v>
      </c>
    </row>
    <row r="655" spans="3:36" x14ac:dyDescent="0.3">
      <c r="C655" s="12">
        <v>654</v>
      </c>
      <c r="E655" s="12">
        <v>0</v>
      </c>
      <c r="F655" s="12">
        <v>654</v>
      </c>
      <c r="I655" s="12">
        <v>654</v>
      </c>
      <c r="K655" s="12">
        <v>0</v>
      </c>
      <c r="L655" s="12">
        <v>654</v>
      </c>
      <c r="O655" s="12">
        <v>654</v>
      </c>
      <c r="Q655" s="12">
        <v>0</v>
      </c>
      <c r="R655" s="12">
        <v>654</v>
      </c>
      <c r="U655" s="12">
        <v>654</v>
      </c>
      <c r="W655" s="12">
        <v>0</v>
      </c>
      <c r="X655" s="12">
        <v>654</v>
      </c>
      <c r="AA655" s="12">
        <v>654</v>
      </c>
      <c r="AC655" s="12">
        <v>0</v>
      </c>
      <c r="AD655" s="12">
        <v>654</v>
      </c>
      <c r="AG655" s="12">
        <v>654</v>
      </c>
      <c r="AI655" s="12">
        <v>0</v>
      </c>
      <c r="AJ655" s="12">
        <v>654</v>
      </c>
    </row>
    <row r="656" spans="3:36" x14ac:dyDescent="0.3">
      <c r="C656" s="12">
        <v>655</v>
      </c>
      <c r="E656" s="12">
        <v>0</v>
      </c>
      <c r="F656" s="12">
        <v>655</v>
      </c>
      <c r="I656" s="12">
        <v>655</v>
      </c>
      <c r="K656" s="12">
        <v>0</v>
      </c>
      <c r="L656" s="12">
        <v>655</v>
      </c>
      <c r="O656" s="12">
        <v>655</v>
      </c>
      <c r="Q656" s="12">
        <v>0</v>
      </c>
      <c r="R656" s="12">
        <v>655</v>
      </c>
      <c r="U656" s="12">
        <v>655</v>
      </c>
      <c r="W656" s="12">
        <v>0</v>
      </c>
      <c r="X656" s="12">
        <v>655</v>
      </c>
      <c r="AA656" s="12">
        <v>655</v>
      </c>
      <c r="AC656" s="12">
        <v>0</v>
      </c>
      <c r="AD656" s="12">
        <v>655</v>
      </c>
      <c r="AG656" s="12">
        <v>655</v>
      </c>
      <c r="AI656" s="12">
        <v>0</v>
      </c>
      <c r="AJ656" s="12">
        <v>655</v>
      </c>
    </row>
    <row r="657" spans="3:36" x14ac:dyDescent="0.3">
      <c r="C657" s="12">
        <v>656</v>
      </c>
      <c r="E657" s="12">
        <v>0</v>
      </c>
      <c r="F657" s="12">
        <v>656</v>
      </c>
      <c r="I657" s="12">
        <v>656</v>
      </c>
      <c r="K657" s="12">
        <v>0</v>
      </c>
      <c r="L657" s="12">
        <v>656</v>
      </c>
      <c r="O657" s="12">
        <v>656</v>
      </c>
      <c r="Q657" s="12">
        <v>0</v>
      </c>
      <c r="R657" s="12">
        <v>656</v>
      </c>
      <c r="U657" s="12">
        <v>656</v>
      </c>
      <c r="W657" s="12">
        <v>0</v>
      </c>
      <c r="X657" s="12">
        <v>656</v>
      </c>
      <c r="AA657" s="12">
        <v>656</v>
      </c>
      <c r="AC657" s="12">
        <v>0</v>
      </c>
      <c r="AD657" s="12">
        <v>656</v>
      </c>
      <c r="AG657" s="12">
        <v>656</v>
      </c>
      <c r="AI657" s="12">
        <v>0</v>
      </c>
      <c r="AJ657" s="12">
        <v>656</v>
      </c>
    </row>
    <row r="658" spans="3:36" x14ac:dyDescent="0.3">
      <c r="C658" s="12">
        <v>657</v>
      </c>
      <c r="E658" s="12">
        <v>0</v>
      </c>
      <c r="F658" s="12">
        <v>657</v>
      </c>
      <c r="I658" s="12">
        <v>657</v>
      </c>
      <c r="K658" s="12">
        <v>0</v>
      </c>
      <c r="L658" s="12">
        <v>657</v>
      </c>
      <c r="O658" s="12">
        <v>657</v>
      </c>
      <c r="Q658" s="12">
        <v>0</v>
      </c>
      <c r="R658" s="12">
        <v>657</v>
      </c>
      <c r="U658" s="12">
        <v>657</v>
      </c>
      <c r="W658" s="12">
        <v>0</v>
      </c>
      <c r="X658" s="12">
        <v>657</v>
      </c>
      <c r="AA658" s="12">
        <v>657</v>
      </c>
      <c r="AC658" s="12">
        <v>0</v>
      </c>
      <c r="AD658" s="12">
        <v>657</v>
      </c>
      <c r="AG658" s="12">
        <v>657</v>
      </c>
      <c r="AI658" s="12">
        <v>0</v>
      </c>
      <c r="AJ658" s="12">
        <v>657</v>
      </c>
    </row>
    <row r="659" spans="3:36" x14ac:dyDescent="0.3">
      <c r="C659" s="12">
        <v>658</v>
      </c>
      <c r="E659" s="12">
        <v>0</v>
      </c>
      <c r="F659" s="12">
        <v>658</v>
      </c>
      <c r="I659" s="12">
        <v>658</v>
      </c>
      <c r="K659" s="12">
        <v>0</v>
      </c>
      <c r="L659" s="12">
        <v>658</v>
      </c>
      <c r="O659" s="12">
        <v>658</v>
      </c>
      <c r="Q659" s="12">
        <v>0</v>
      </c>
      <c r="R659" s="12">
        <v>658</v>
      </c>
      <c r="U659" s="12">
        <v>658</v>
      </c>
      <c r="W659" s="12">
        <v>0</v>
      </c>
      <c r="X659" s="12">
        <v>658</v>
      </c>
      <c r="AA659" s="12">
        <v>658</v>
      </c>
      <c r="AC659" s="12">
        <v>0</v>
      </c>
      <c r="AD659" s="12">
        <v>658</v>
      </c>
      <c r="AG659" s="12">
        <v>658</v>
      </c>
      <c r="AI659" s="12">
        <v>0</v>
      </c>
      <c r="AJ659" s="12">
        <v>658</v>
      </c>
    </row>
    <row r="660" spans="3:36" x14ac:dyDescent="0.3">
      <c r="C660" s="12">
        <v>659</v>
      </c>
      <c r="E660" s="12">
        <v>0</v>
      </c>
      <c r="F660" s="12">
        <v>659</v>
      </c>
      <c r="I660" s="12">
        <v>659</v>
      </c>
      <c r="K660" s="12">
        <v>0</v>
      </c>
      <c r="L660" s="12">
        <v>659</v>
      </c>
      <c r="O660" s="12">
        <v>659</v>
      </c>
      <c r="Q660" s="12">
        <v>0</v>
      </c>
      <c r="R660" s="12">
        <v>659</v>
      </c>
      <c r="U660" s="12">
        <v>659</v>
      </c>
      <c r="W660" s="12">
        <v>0</v>
      </c>
      <c r="X660" s="12">
        <v>659</v>
      </c>
      <c r="AA660" s="12">
        <v>659</v>
      </c>
      <c r="AC660" s="12">
        <v>0</v>
      </c>
      <c r="AD660" s="12">
        <v>659</v>
      </c>
      <c r="AG660" s="12">
        <v>659</v>
      </c>
      <c r="AI660" s="12">
        <v>0</v>
      </c>
      <c r="AJ660" s="12">
        <v>659</v>
      </c>
    </row>
    <row r="661" spans="3:36" x14ac:dyDescent="0.3">
      <c r="C661" s="12">
        <v>660</v>
      </c>
      <c r="E661" s="12">
        <v>0</v>
      </c>
      <c r="F661" s="12">
        <v>660</v>
      </c>
      <c r="I661" s="12">
        <v>660</v>
      </c>
      <c r="K661" s="12">
        <v>0</v>
      </c>
      <c r="L661" s="12">
        <v>660</v>
      </c>
      <c r="O661" s="12">
        <v>660</v>
      </c>
      <c r="Q661" s="12">
        <v>0</v>
      </c>
      <c r="R661" s="12">
        <v>660</v>
      </c>
      <c r="U661" s="12">
        <v>660</v>
      </c>
      <c r="W661" s="12">
        <v>0</v>
      </c>
      <c r="X661" s="12">
        <v>660</v>
      </c>
      <c r="AA661" s="12">
        <v>660</v>
      </c>
      <c r="AC661" s="12">
        <v>0</v>
      </c>
      <c r="AD661" s="12">
        <v>660</v>
      </c>
      <c r="AG661" s="12">
        <v>660</v>
      </c>
      <c r="AI661" s="12">
        <v>0</v>
      </c>
      <c r="AJ661" s="12">
        <v>660</v>
      </c>
    </row>
    <row r="662" spans="3:36" x14ac:dyDescent="0.3">
      <c r="C662" s="12">
        <v>661</v>
      </c>
      <c r="E662" s="12">
        <v>0</v>
      </c>
      <c r="F662" s="12">
        <v>661</v>
      </c>
      <c r="I662" s="12">
        <v>661</v>
      </c>
      <c r="K662" s="12">
        <v>0</v>
      </c>
      <c r="L662" s="12">
        <v>661</v>
      </c>
      <c r="O662" s="12">
        <v>661</v>
      </c>
      <c r="Q662" s="12">
        <v>0</v>
      </c>
      <c r="R662" s="12">
        <v>661</v>
      </c>
      <c r="U662" s="12">
        <v>661</v>
      </c>
      <c r="W662" s="12">
        <v>0</v>
      </c>
      <c r="X662" s="12">
        <v>661</v>
      </c>
      <c r="AA662" s="12">
        <v>661</v>
      </c>
      <c r="AC662" s="12">
        <v>0</v>
      </c>
      <c r="AD662" s="12">
        <v>661</v>
      </c>
      <c r="AG662" s="12">
        <v>661</v>
      </c>
      <c r="AI662" s="12">
        <v>0</v>
      </c>
      <c r="AJ662" s="12">
        <v>661</v>
      </c>
    </row>
    <row r="663" spans="3:36" x14ac:dyDescent="0.3">
      <c r="C663" s="12">
        <v>662</v>
      </c>
      <c r="E663" s="12">
        <v>0</v>
      </c>
      <c r="F663" s="12">
        <v>662</v>
      </c>
      <c r="I663" s="12">
        <v>662</v>
      </c>
      <c r="K663" s="12">
        <v>0</v>
      </c>
      <c r="L663" s="12">
        <v>662</v>
      </c>
      <c r="O663" s="12">
        <v>662</v>
      </c>
      <c r="Q663" s="12">
        <v>0</v>
      </c>
      <c r="R663" s="12">
        <v>662</v>
      </c>
      <c r="U663" s="12">
        <v>662</v>
      </c>
      <c r="W663" s="12">
        <v>0</v>
      </c>
      <c r="X663" s="12">
        <v>662</v>
      </c>
      <c r="AA663" s="12">
        <v>662</v>
      </c>
      <c r="AC663" s="12">
        <v>0</v>
      </c>
      <c r="AD663" s="12">
        <v>662</v>
      </c>
      <c r="AG663" s="12">
        <v>662</v>
      </c>
      <c r="AI663" s="12">
        <v>0</v>
      </c>
      <c r="AJ663" s="12">
        <v>662</v>
      </c>
    </row>
    <row r="664" spans="3:36" x14ac:dyDescent="0.3">
      <c r="C664" s="12">
        <v>663</v>
      </c>
      <c r="E664" s="12">
        <v>0</v>
      </c>
      <c r="F664" s="12">
        <v>663</v>
      </c>
      <c r="I664" s="12">
        <v>663</v>
      </c>
      <c r="K664" s="12">
        <v>0</v>
      </c>
      <c r="L664" s="12">
        <v>663</v>
      </c>
      <c r="O664" s="12">
        <v>663</v>
      </c>
      <c r="Q664" s="12">
        <v>0</v>
      </c>
      <c r="R664" s="12">
        <v>663</v>
      </c>
      <c r="U664" s="12">
        <v>663</v>
      </c>
      <c r="W664" s="12">
        <v>0</v>
      </c>
      <c r="X664" s="12">
        <v>663</v>
      </c>
      <c r="AA664" s="12">
        <v>663</v>
      </c>
      <c r="AC664" s="12">
        <v>0</v>
      </c>
      <c r="AD664" s="12">
        <v>663</v>
      </c>
      <c r="AG664" s="12">
        <v>663</v>
      </c>
      <c r="AI664" s="12">
        <v>0</v>
      </c>
      <c r="AJ664" s="12">
        <v>663</v>
      </c>
    </row>
    <row r="665" spans="3:36" x14ac:dyDescent="0.3">
      <c r="C665" s="12">
        <v>664</v>
      </c>
      <c r="E665" s="12">
        <v>0</v>
      </c>
      <c r="F665" s="12">
        <v>664</v>
      </c>
      <c r="I665" s="12">
        <v>664</v>
      </c>
      <c r="K665" s="12">
        <v>0</v>
      </c>
      <c r="L665" s="12">
        <v>664</v>
      </c>
      <c r="O665" s="12">
        <v>664</v>
      </c>
      <c r="Q665" s="12">
        <v>0</v>
      </c>
      <c r="R665" s="12">
        <v>664</v>
      </c>
      <c r="U665" s="12">
        <v>664</v>
      </c>
      <c r="W665" s="12">
        <v>0</v>
      </c>
      <c r="X665" s="12">
        <v>664</v>
      </c>
      <c r="AA665" s="12">
        <v>664</v>
      </c>
      <c r="AC665" s="12">
        <v>0</v>
      </c>
      <c r="AD665" s="12">
        <v>664</v>
      </c>
      <c r="AG665" s="12">
        <v>664</v>
      </c>
      <c r="AI665" s="12">
        <v>0</v>
      </c>
      <c r="AJ665" s="12">
        <v>664</v>
      </c>
    </row>
    <row r="666" spans="3:36" x14ac:dyDescent="0.3">
      <c r="C666" s="12">
        <v>665</v>
      </c>
      <c r="E666" s="12">
        <v>0</v>
      </c>
      <c r="F666" s="12">
        <v>665</v>
      </c>
      <c r="I666" s="12">
        <v>665</v>
      </c>
      <c r="K666" s="12">
        <v>0</v>
      </c>
      <c r="L666" s="12">
        <v>665</v>
      </c>
      <c r="O666" s="12">
        <v>665</v>
      </c>
      <c r="Q666" s="12">
        <v>0</v>
      </c>
      <c r="R666" s="12">
        <v>665</v>
      </c>
      <c r="U666" s="12">
        <v>665</v>
      </c>
      <c r="W666" s="12">
        <v>0</v>
      </c>
      <c r="X666" s="12">
        <v>665</v>
      </c>
      <c r="AA666" s="12">
        <v>665</v>
      </c>
      <c r="AC666" s="12">
        <v>0</v>
      </c>
      <c r="AD666" s="12">
        <v>665</v>
      </c>
      <c r="AG666" s="12">
        <v>665</v>
      </c>
      <c r="AI666" s="12">
        <v>0</v>
      </c>
      <c r="AJ666" s="12">
        <v>665</v>
      </c>
    </row>
    <row r="667" spans="3:36" x14ac:dyDescent="0.3">
      <c r="C667" s="12">
        <v>666</v>
      </c>
      <c r="E667" s="12">
        <v>0</v>
      </c>
      <c r="F667" s="12">
        <v>666</v>
      </c>
      <c r="I667" s="12">
        <v>666</v>
      </c>
      <c r="K667" s="12">
        <v>0</v>
      </c>
      <c r="L667" s="12">
        <v>666</v>
      </c>
      <c r="O667" s="12">
        <v>666</v>
      </c>
      <c r="Q667" s="12">
        <v>0</v>
      </c>
      <c r="R667" s="12">
        <v>666</v>
      </c>
      <c r="U667" s="12">
        <v>666</v>
      </c>
      <c r="W667" s="12">
        <v>0</v>
      </c>
      <c r="X667" s="12">
        <v>666</v>
      </c>
      <c r="AA667" s="12">
        <v>666</v>
      </c>
      <c r="AC667" s="12">
        <v>0</v>
      </c>
      <c r="AD667" s="12">
        <v>666</v>
      </c>
      <c r="AG667" s="12">
        <v>666</v>
      </c>
      <c r="AI667" s="12">
        <v>0</v>
      </c>
      <c r="AJ667" s="12">
        <v>666</v>
      </c>
    </row>
    <row r="668" spans="3:36" x14ac:dyDescent="0.3">
      <c r="C668" s="12">
        <v>667</v>
      </c>
      <c r="E668" s="12">
        <v>0</v>
      </c>
      <c r="F668" s="12">
        <v>667</v>
      </c>
      <c r="I668" s="12">
        <v>667</v>
      </c>
      <c r="K668" s="12">
        <v>0</v>
      </c>
      <c r="L668" s="12">
        <v>667</v>
      </c>
      <c r="O668" s="12">
        <v>667</v>
      </c>
      <c r="Q668" s="12">
        <v>0</v>
      </c>
      <c r="R668" s="12">
        <v>667</v>
      </c>
      <c r="U668" s="12">
        <v>667</v>
      </c>
      <c r="W668" s="12">
        <v>0</v>
      </c>
      <c r="X668" s="12">
        <v>667</v>
      </c>
      <c r="AA668" s="12">
        <v>667</v>
      </c>
      <c r="AC668" s="12">
        <v>0</v>
      </c>
      <c r="AD668" s="12">
        <v>667</v>
      </c>
      <c r="AG668" s="12">
        <v>667</v>
      </c>
      <c r="AI668" s="12">
        <v>0</v>
      </c>
      <c r="AJ668" s="12">
        <v>667</v>
      </c>
    </row>
    <row r="669" spans="3:36" x14ac:dyDescent="0.3">
      <c r="C669" s="12">
        <v>668</v>
      </c>
      <c r="E669" s="12">
        <v>0</v>
      </c>
      <c r="F669" s="12">
        <v>668</v>
      </c>
      <c r="I669" s="12">
        <v>668</v>
      </c>
      <c r="K669" s="12">
        <v>0</v>
      </c>
      <c r="L669" s="12">
        <v>668</v>
      </c>
      <c r="O669" s="12">
        <v>668</v>
      </c>
      <c r="Q669" s="12">
        <v>0</v>
      </c>
      <c r="R669" s="12">
        <v>668</v>
      </c>
      <c r="U669" s="12">
        <v>668</v>
      </c>
      <c r="W669" s="12">
        <v>0</v>
      </c>
      <c r="X669" s="12">
        <v>668</v>
      </c>
      <c r="AA669" s="12">
        <v>668</v>
      </c>
      <c r="AC669" s="12">
        <v>0</v>
      </c>
      <c r="AD669" s="12">
        <v>668</v>
      </c>
      <c r="AG669" s="12">
        <v>668</v>
      </c>
      <c r="AI669" s="12">
        <v>0</v>
      </c>
      <c r="AJ669" s="12">
        <v>668</v>
      </c>
    </row>
    <row r="670" spans="3:36" x14ac:dyDescent="0.3">
      <c r="C670" s="12">
        <v>669</v>
      </c>
      <c r="E670" s="12">
        <v>0</v>
      </c>
      <c r="F670" s="12">
        <v>669</v>
      </c>
      <c r="I670" s="12">
        <v>669</v>
      </c>
      <c r="K670" s="12">
        <v>0</v>
      </c>
      <c r="L670" s="12">
        <v>669</v>
      </c>
      <c r="O670" s="12">
        <v>669</v>
      </c>
      <c r="Q670" s="12">
        <v>0</v>
      </c>
      <c r="R670" s="12">
        <v>669</v>
      </c>
      <c r="U670" s="12">
        <v>669</v>
      </c>
      <c r="W670" s="12">
        <v>0</v>
      </c>
      <c r="X670" s="12">
        <v>669</v>
      </c>
      <c r="AA670" s="12">
        <v>669</v>
      </c>
      <c r="AC670" s="12">
        <v>0</v>
      </c>
      <c r="AD670" s="12">
        <v>669</v>
      </c>
      <c r="AG670" s="12">
        <v>669</v>
      </c>
      <c r="AI670" s="12">
        <v>0</v>
      </c>
      <c r="AJ670" s="12">
        <v>669</v>
      </c>
    </row>
    <row r="671" spans="3:36" x14ac:dyDescent="0.3">
      <c r="C671" s="12">
        <v>670</v>
      </c>
      <c r="E671" s="12">
        <v>0</v>
      </c>
      <c r="F671" s="12">
        <v>670</v>
      </c>
      <c r="I671" s="12">
        <v>670</v>
      </c>
      <c r="K671" s="12">
        <v>0</v>
      </c>
      <c r="L671" s="12">
        <v>670</v>
      </c>
      <c r="O671" s="12">
        <v>670</v>
      </c>
      <c r="Q671" s="12">
        <v>0</v>
      </c>
      <c r="R671" s="12">
        <v>670</v>
      </c>
      <c r="U671" s="12">
        <v>670</v>
      </c>
      <c r="W671" s="12">
        <v>0</v>
      </c>
      <c r="X671" s="12">
        <v>670</v>
      </c>
      <c r="AA671" s="12">
        <v>670</v>
      </c>
      <c r="AC671" s="12">
        <v>0</v>
      </c>
      <c r="AD671" s="12">
        <v>670</v>
      </c>
      <c r="AG671" s="12">
        <v>670</v>
      </c>
      <c r="AI671" s="12">
        <v>0</v>
      </c>
      <c r="AJ671" s="12">
        <v>670</v>
      </c>
    </row>
    <row r="672" spans="3:36" x14ac:dyDescent="0.3">
      <c r="C672" s="12">
        <v>671</v>
      </c>
      <c r="E672" s="12">
        <v>0</v>
      </c>
      <c r="F672" s="12">
        <v>671</v>
      </c>
      <c r="I672" s="12">
        <v>671</v>
      </c>
      <c r="K672" s="12">
        <v>0</v>
      </c>
      <c r="L672" s="12">
        <v>671</v>
      </c>
      <c r="O672" s="12">
        <v>671</v>
      </c>
      <c r="Q672" s="12">
        <v>0</v>
      </c>
      <c r="R672" s="12">
        <v>671</v>
      </c>
      <c r="U672" s="12">
        <v>671</v>
      </c>
      <c r="W672" s="12">
        <v>0</v>
      </c>
      <c r="X672" s="12">
        <v>671</v>
      </c>
      <c r="AA672" s="12">
        <v>671</v>
      </c>
      <c r="AC672" s="12">
        <v>0</v>
      </c>
      <c r="AD672" s="12">
        <v>671</v>
      </c>
      <c r="AG672" s="12">
        <v>671</v>
      </c>
      <c r="AI672" s="12">
        <v>0</v>
      </c>
      <c r="AJ672" s="12">
        <v>671</v>
      </c>
    </row>
    <row r="673" spans="3:36" x14ac:dyDescent="0.3">
      <c r="C673" s="12">
        <v>672</v>
      </c>
      <c r="E673" s="12">
        <v>0</v>
      </c>
      <c r="F673" s="12">
        <v>672</v>
      </c>
      <c r="I673" s="12">
        <v>672</v>
      </c>
      <c r="K673" s="12">
        <v>0</v>
      </c>
      <c r="L673" s="12">
        <v>672</v>
      </c>
      <c r="O673" s="12">
        <v>672</v>
      </c>
      <c r="Q673" s="12">
        <v>0</v>
      </c>
      <c r="R673" s="12">
        <v>672</v>
      </c>
      <c r="U673" s="12">
        <v>672</v>
      </c>
      <c r="W673" s="12">
        <v>0</v>
      </c>
      <c r="X673" s="12">
        <v>672</v>
      </c>
      <c r="AA673" s="12">
        <v>672</v>
      </c>
      <c r="AC673" s="12">
        <v>0</v>
      </c>
      <c r="AD673" s="12">
        <v>672</v>
      </c>
      <c r="AG673" s="12">
        <v>672</v>
      </c>
      <c r="AI673" s="12">
        <v>0</v>
      </c>
      <c r="AJ673" s="12">
        <v>672</v>
      </c>
    </row>
    <row r="674" spans="3:36" x14ac:dyDescent="0.3">
      <c r="C674" s="12">
        <v>673</v>
      </c>
      <c r="E674" s="12">
        <v>0</v>
      </c>
      <c r="F674" s="12">
        <v>673</v>
      </c>
      <c r="I674" s="12">
        <v>673</v>
      </c>
      <c r="K674" s="12">
        <v>0</v>
      </c>
      <c r="L674" s="12">
        <v>673</v>
      </c>
      <c r="O674" s="12">
        <v>673</v>
      </c>
      <c r="Q674" s="12">
        <v>0</v>
      </c>
      <c r="R674" s="12">
        <v>673</v>
      </c>
      <c r="U674" s="12">
        <v>673</v>
      </c>
      <c r="W674" s="12">
        <v>0</v>
      </c>
      <c r="X674" s="12">
        <v>673</v>
      </c>
      <c r="AA674" s="12">
        <v>673</v>
      </c>
      <c r="AC674" s="12">
        <v>0</v>
      </c>
      <c r="AD674" s="12">
        <v>673</v>
      </c>
      <c r="AG674" s="12">
        <v>673</v>
      </c>
      <c r="AI674" s="12">
        <v>0</v>
      </c>
      <c r="AJ674" s="12">
        <v>673</v>
      </c>
    </row>
    <row r="675" spans="3:36" x14ac:dyDescent="0.3">
      <c r="C675" s="12">
        <v>674</v>
      </c>
      <c r="E675" s="12">
        <v>0</v>
      </c>
      <c r="F675" s="12">
        <v>674</v>
      </c>
      <c r="I675" s="12">
        <v>674</v>
      </c>
      <c r="K675" s="12">
        <v>0</v>
      </c>
      <c r="L675" s="12">
        <v>674</v>
      </c>
      <c r="O675" s="12">
        <v>674</v>
      </c>
      <c r="Q675" s="12">
        <v>0</v>
      </c>
      <c r="R675" s="12">
        <v>674</v>
      </c>
      <c r="U675" s="12">
        <v>674</v>
      </c>
      <c r="W675" s="12">
        <v>0</v>
      </c>
      <c r="X675" s="12">
        <v>674</v>
      </c>
      <c r="AA675" s="12">
        <v>674</v>
      </c>
      <c r="AC675" s="12">
        <v>0</v>
      </c>
      <c r="AD675" s="12">
        <v>674</v>
      </c>
      <c r="AG675" s="12">
        <v>674</v>
      </c>
      <c r="AI675" s="12">
        <v>0</v>
      </c>
      <c r="AJ675" s="12">
        <v>674</v>
      </c>
    </row>
    <row r="676" spans="3:36" x14ac:dyDescent="0.3">
      <c r="C676" s="12">
        <v>675</v>
      </c>
      <c r="E676" s="12">
        <v>0</v>
      </c>
      <c r="F676" s="12">
        <v>675</v>
      </c>
      <c r="I676" s="12">
        <v>675</v>
      </c>
      <c r="K676" s="12">
        <v>0</v>
      </c>
      <c r="L676" s="12">
        <v>675</v>
      </c>
      <c r="O676" s="12">
        <v>675</v>
      </c>
      <c r="Q676" s="12">
        <v>0</v>
      </c>
      <c r="R676" s="12">
        <v>675</v>
      </c>
      <c r="U676" s="12">
        <v>675</v>
      </c>
      <c r="W676" s="12">
        <v>0</v>
      </c>
      <c r="X676" s="12">
        <v>675</v>
      </c>
      <c r="AA676" s="12">
        <v>675</v>
      </c>
      <c r="AC676" s="12">
        <v>0</v>
      </c>
      <c r="AD676" s="12">
        <v>675</v>
      </c>
      <c r="AG676" s="12">
        <v>675</v>
      </c>
      <c r="AI676" s="12">
        <v>0</v>
      </c>
      <c r="AJ676" s="12">
        <v>675</v>
      </c>
    </row>
    <row r="677" spans="3:36" x14ac:dyDescent="0.3">
      <c r="C677" s="12">
        <v>676</v>
      </c>
      <c r="E677" s="12">
        <v>0</v>
      </c>
      <c r="F677" s="12">
        <v>676</v>
      </c>
      <c r="I677" s="12">
        <v>676</v>
      </c>
      <c r="K677" s="12">
        <v>0</v>
      </c>
      <c r="L677" s="12">
        <v>676</v>
      </c>
      <c r="O677" s="12">
        <v>676</v>
      </c>
      <c r="Q677" s="12">
        <v>0</v>
      </c>
      <c r="R677" s="12">
        <v>676</v>
      </c>
      <c r="U677" s="12">
        <v>676</v>
      </c>
      <c r="W677" s="12">
        <v>0</v>
      </c>
      <c r="X677" s="12">
        <v>676</v>
      </c>
      <c r="AA677" s="12">
        <v>676</v>
      </c>
      <c r="AC677" s="12">
        <v>0</v>
      </c>
      <c r="AD677" s="12">
        <v>676</v>
      </c>
      <c r="AG677" s="12">
        <v>676</v>
      </c>
      <c r="AI677" s="12">
        <v>0</v>
      </c>
      <c r="AJ677" s="12">
        <v>676</v>
      </c>
    </row>
    <row r="678" spans="3:36" x14ac:dyDescent="0.3">
      <c r="C678" s="12">
        <v>677</v>
      </c>
      <c r="E678" s="12">
        <v>0</v>
      </c>
      <c r="F678" s="12">
        <v>677</v>
      </c>
      <c r="I678" s="12">
        <v>677</v>
      </c>
      <c r="K678" s="12">
        <v>0</v>
      </c>
      <c r="L678" s="12">
        <v>677</v>
      </c>
      <c r="O678" s="12">
        <v>677</v>
      </c>
      <c r="Q678" s="12">
        <v>0</v>
      </c>
      <c r="R678" s="12">
        <v>677</v>
      </c>
      <c r="U678" s="12">
        <v>677</v>
      </c>
      <c r="W678" s="12">
        <v>0</v>
      </c>
      <c r="X678" s="12">
        <v>677</v>
      </c>
      <c r="AA678" s="12">
        <v>677</v>
      </c>
      <c r="AC678" s="12">
        <v>0</v>
      </c>
      <c r="AD678" s="12">
        <v>677</v>
      </c>
      <c r="AG678" s="12">
        <v>677</v>
      </c>
      <c r="AI678" s="12">
        <v>0</v>
      </c>
      <c r="AJ678" s="12">
        <v>677</v>
      </c>
    </row>
    <row r="679" spans="3:36" x14ac:dyDescent="0.3">
      <c r="C679" s="12">
        <v>678</v>
      </c>
      <c r="E679" s="12">
        <v>0</v>
      </c>
      <c r="F679" s="12">
        <v>678</v>
      </c>
      <c r="I679" s="12">
        <v>678</v>
      </c>
      <c r="K679" s="12">
        <v>0</v>
      </c>
      <c r="L679" s="12">
        <v>678</v>
      </c>
      <c r="O679" s="12">
        <v>678</v>
      </c>
      <c r="Q679" s="12">
        <v>0</v>
      </c>
      <c r="R679" s="12">
        <v>678</v>
      </c>
      <c r="U679" s="12">
        <v>678</v>
      </c>
      <c r="W679" s="12">
        <v>0</v>
      </c>
      <c r="X679" s="12">
        <v>678</v>
      </c>
      <c r="AA679" s="12">
        <v>678</v>
      </c>
      <c r="AC679" s="12">
        <v>0</v>
      </c>
      <c r="AD679" s="12">
        <v>678</v>
      </c>
      <c r="AG679" s="12">
        <v>678</v>
      </c>
      <c r="AI679" s="12">
        <v>0</v>
      </c>
      <c r="AJ679" s="12">
        <v>678</v>
      </c>
    </row>
    <row r="680" spans="3:36" x14ac:dyDescent="0.3">
      <c r="C680" s="12">
        <v>679</v>
      </c>
      <c r="E680" s="12">
        <v>0</v>
      </c>
      <c r="F680" s="12">
        <v>679</v>
      </c>
      <c r="I680" s="12">
        <v>679</v>
      </c>
      <c r="K680" s="12">
        <v>0</v>
      </c>
      <c r="L680" s="12">
        <v>679</v>
      </c>
      <c r="O680" s="12">
        <v>679</v>
      </c>
      <c r="Q680" s="12">
        <v>0</v>
      </c>
      <c r="R680" s="12">
        <v>679</v>
      </c>
      <c r="U680" s="12">
        <v>679</v>
      </c>
      <c r="W680" s="12">
        <v>0</v>
      </c>
      <c r="X680" s="12">
        <v>679</v>
      </c>
      <c r="AA680" s="12">
        <v>679</v>
      </c>
      <c r="AC680" s="12">
        <v>0</v>
      </c>
      <c r="AD680" s="12">
        <v>679</v>
      </c>
      <c r="AG680" s="12">
        <v>679</v>
      </c>
      <c r="AI680" s="12">
        <v>0</v>
      </c>
      <c r="AJ680" s="12">
        <v>679</v>
      </c>
    </row>
    <row r="681" spans="3:36" x14ac:dyDescent="0.3">
      <c r="C681" s="12">
        <v>680</v>
      </c>
      <c r="E681" s="12">
        <v>0</v>
      </c>
      <c r="F681" s="12">
        <v>680</v>
      </c>
      <c r="I681" s="12">
        <v>680</v>
      </c>
      <c r="K681" s="12">
        <v>0</v>
      </c>
      <c r="L681" s="12">
        <v>680</v>
      </c>
      <c r="O681" s="12">
        <v>680</v>
      </c>
      <c r="Q681" s="12">
        <v>0</v>
      </c>
      <c r="R681" s="12">
        <v>680</v>
      </c>
      <c r="U681" s="12">
        <v>680</v>
      </c>
      <c r="W681" s="12">
        <v>0</v>
      </c>
      <c r="X681" s="12">
        <v>680</v>
      </c>
      <c r="AA681" s="12">
        <v>680</v>
      </c>
      <c r="AC681" s="12">
        <v>0</v>
      </c>
      <c r="AD681" s="12">
        <v>680</v>
      </c>
      <c r="AG681" s="12">
        <v>680</v>
      </c>
      <c r="AI681" s="12">
        <v>0</v>
      </c>
      <c r="AJ681" s="12">
        <v>680</v>
      </c>
    </row>
    <row r="682" spans="3:36" x14ac:dyDescent="0.3">
      <c r="C682" s="12">
        <v>681</v>
      </c>
      <c r="E682" s="12">
        <v>0</v>
      </c>
      <c r="F682" s="12">
        <v>681</v>
      </c>
      <c r="I682" s="12">
        <v>681</v>
      </c>
      <c r="K682" s="12">
        <v>0</v>
      </c>
      <c r="L682" s="12">
        <v>681</v>
      </c>
      <c r="O682" s="12">
        <v>681</v>
      </c>
      <c r="Q682" s="12">
        <v>0</v>
      </c>
      <c r="R682" s="12">
        <v>681</v>
      </c>
      <c r="U682" s="12">
        <v>681</v>
      </c>
      <c r="W682" s="12">
        <v>0</v>
      </c>
      <c r="X682" s="12">
        <v>681</v>
      </c>
      <c r="AA682" s="12">
        <v>681</v>
      </c>
      <c r="AC682" s="12">
        <v>0</v>
      </c>
      <c r="AD682" s="12">
        <v>681</v>
      </c>
      <c r="AG682" s="12">
        <v>681</v>
      </c>
      <c r="AI682" s="12">
        <v>0</v>
      </c>
      <c r="AJ682" s="12">
        <v>681</v>
      </c>
    </row>
    <row r="683" spans="3:36" x14ac:dyDescent="0.3">
      <c r="C683" s="12">
        <v>682</v>
      </c>
      <c r="E683" s="12">
        <v>0</v>
      </c>
      <c r="F683" s="12">
        <v>682</v>
      </c>
      <c r="I683" s="12">
        <v>682</v>
      </c>
      <c r="K683" s="12">
        <v>0</v>
      </c>
      <c r="L683" s="12">
        <v>682</v>
      </c>
      <c r="O683" s="12">
        <v>682</v>
      </c>
      <c r="Q683" s="12">
        <v>0</v>
      </c>
      <c r="R683" s="12">
        <v>682</v>
      </c>
      <c r="U683" s="12">
        <v>682</v>
      </c>
      <c r="W683" s="12">
        <v>0</v>
      </c>
      <c r="X683" s="12">
        <v>682</v>
      </c>
      <c r="AA683" s="12">
        <v>682</v>
      </c>
      <c r="AC683" s="12">
        <v>0</v>
      </c>
      <c r="AD683" s="12">
        <v>682</v>
      </c>
      <c r="AG683" s="12">
        <v>682</v>
      </c>
      <c r="AI683" s="12">
        <v>0</v>
      </c>
      <c r="AJ683" s="12">
        <v>682</v>
      </c>
    </row>
    <row r="684" spans="3:36" x14ac:dyDescent="0.3">
      <c r="C684" s="12">
        <v>683</v>
      </c>
      <c r="E684" s="12">
        <v>0</v>
      </c>
      <c r="F684" s="12">
        <v>683</v>
      </c>
      <c r="I684" s="12">
        <v>683</v>
      </c>
      <c r="K684" s="12">
        <v>0</v>
      </c>
      <c r="L684" s="12">
        <v>683</v>
      </c>
      <c r="O684" s="12">
        <v>683</v>
      </c>
      <c r="Q684" s="12">
        <v>0</v>
      </c>
      <c r="R684" s="12">
        <v>683</v>
      </c>
      <c r="U684" s="12">
        <v>683</v>
      </c>
      <c r="W684" s="12">
        <v>0</v>
      </c>
      <c r="X684" s="12">
        <v>683</v>
      </c>
      <c r="AA684" s="12">
        <v>683</v>
      </c>
      <c r="AC684" s="12">
        <v>0</v>
      </c>
      <c r="AD684" s="12">
        <v>683</v>
      </c>
      <c r="AG684" s="12">
        <v>683</v>
      </c>
      <c r="AI684" s="12">
        <v>0</v>
      </c>
      <c r="AJ684" s="12">
        <v>683</v>
      </c>
    </row>
    <row r="685" spans="3:36" x14ac:dyDescent="0.3">
      <c r="C685" s="12">
        <v>684</v>
      </c>
      <c r="E685" s="12">
        <v>0</v>
      </c>
      <c r="F685" s="12">
        <v>684</v>
      </c>
      <c r="I685" s="12">
        <v>684</v>
      </c>
      <c r="K685" s="12">
        <v>0</v>
      </c>
      <c r="L685" s="12">
        <v>684</v>
      </c>
      <c r="O685" s="12">
        <v>684</v>
      </c>
      <c r="Q685" s="12">
        <v>0</v>
      </c>
      <c r="R685" s="12">
        <v>684</v>
      </c>
      <c r="U685" s="12">
        <v>684</v>
      </c>
      <c r="W685" s="12">
        <v>0</v>
      </c>
      <c r="X685" s="12">
        <v>684</v>
      </c>
      <c r="AA685" s="12">
        <v>684</v>
      </c>
      <c r="AC685" s="12">
        <v>0</v>
      </c>
      <c r="AD685" s="12">
        <v>684</v>
      </c>
      <c r="AG685" s="12">
        <v>684</v>
      </c>
      <c r="AI685" s="12">
        <v>0</v>
      </c>
      <c r="AJ685" s="12">
        <v>684</v>
      </c>
    </row>
    <row r="686" spans="3:36" x14ac:dyDescent="0.3">
      <c r="C686" s="12">
        <v>685</v>
      </c>
      <c r="E686" s="12">
        <v>0</v>
      </c>
      <c r="F686" s="12">
        <v>685</v>
      </c>
      <c r="I686" s="12">
        <v>685</v>
      </c>
      <c r="K686" s="12">
        <v>0</v>
      </c>
      <c r="L686" s="12">
        <v>685</v>
      </c>
      <c r="O686" s="12">
        <v>685</v>
      </c>
      <c r="Q686" s="12">
        <v>0</v>
      </c>
      <c r="R686" s="12">
        <v>685</v>
      </c>
      <c r="U686" s="12">
        <v>685</v>
      </c>
      <c r="W686" s="12">
        <v>0</v>
      </c>
      <c r="X686" s="12">
        <v>685</v>
      </c>
      <c r="AA686" s="12">
        <v>685</v>
      </c>
      <c r="AC686" s="12">
        <v>0</v>
      </c>
      <c r="AD686" s="12">
        <v>685</v>
      </c>
      <c r="AG686" s="12">
        <v>685</v>
      </c>
      <c r="AI686" s="12">
        <v>0</v>
      </c>
      <c r="AJ686" s="12">
        <v>685</v>
      </c>
    </row>
    <row r="687" spans="3:36" x14ac:dyDescent="0.3">
      <c r="C687" s="12">
        <v>686</v>
      </c>
      <c r="E687" s="12">
        <v>0</v>
      </c>
      <c r="F687" s="12">
        <v>686</v>
      </c>
      <c r="I687" s="12">
        <v>686</v>
      </c>
      <c r="K687" s="12">
        <v>0</v>
      </c>
      <c r="L687" s="12">
        <v>686</v>
      </c>
      <c r="O687" s="12">
        <v>686</v>
      </c>
      <c r="Q687" s="12">
        <v>0</v>
      </c>
      <c r="R687" s="12">
        <v>686</v>
      </c>
      <c r="U687" s="12">
        <v>686</v>
      </c>
      <c r="W687" s="12">
        <v>0</v>
      </c>
      <c r="X687" s="12">
        <v>686</v>
      </c>
      <c r="AA687" s="12">
        <v>686</v>
      </c>
      <c r="AC687" s="12">
        <v>0</v>
      </c>
      <c r="AD687" s="12">
        <v>686</v>
      </c>
      <c r="AG687" s="12">
        <v>686</v>
      </c>
      <c r="AI687" s="12">
        <v>0</v>
      </c>
      <c r="AJ687" s="12">
        <v>686</v>
      </c>
    </row>
    <row r="688" spans="3:36" x14ac:dyDescent="0.3">
      <c r="C688" s="12">
        <v>687</v>
      </c>
      <c r="E688" s="12">
        <v>0</v>
      </c>
      <c r="F688" s="12">
        <v>687</v>
      </c>
      <c r="I688" s="12">
        <v>687</v>
      </c>
      <c r="K688" s="12">
        <v>0</v>
      </c>
      <c r="L688" s="12">
        <v>687</v>
      </c>
      <c r="O688" s="12">
        <v>687</v>
      </c>
      <c r="Q688" s="12">
        <v>0</v>
      </c>
      <c r="R688" s="12">
        <v>687</v>
      </c>
      <c r="U688" s="12">
        <v>687</v>
      </c>
      <c r="W688" s="12">
        <v>0</v>
      </c>
      <c r="X688" s="12">
        <v>687</v>
      </c>
      <c r="AA688" s="12">
        <v>687</v>
      </c>
      <c r="AC688" s="12">
        <v>0</v>
      </c>
      <c r="AD688" s="12">
        <v>687</v>
      </c>
      <c r="AG688" s="12">
        <v>687</v>
      </c>
      <c r="AI688" s="12">
        <v>0</v>
      </c>
      <c r="AJ688" s="12">
        <v>687</v>
      </c>
    </row>
    <row r="689" spans="3:36" x14ac:dyDescent="0.3">
      <c r="C689" s="12">
        <v>688</v>
      </c>
      <c r="E689" s="12">
        <v>0</v>
      </c>
      <c r="F689" s="12">
        <v>688</v>
      </c>
      <c r="I689" s="12">
        <v>688</v>
      </c>
      <c r="K689" s="12">
        <v>0</v>
      </c>
      <c r="L689" s="12">
        <v>688</v>
      </c>
      <c r="O689" s="12">
        <v>688</v>
      </c>
      <c r="Q689" s="12">
        <v>0</v>
      </c>
      <c r="R689" s="12">
        <v>688</v>
      </c>
      <c r="U689" s="12">
        <v>688</v>
      </c>
      <c r="W689" s="12">
        <v>0</v>
      </c>
      <c r="X689" s="12">
        <v>688</v>
      </c>
      <c r="AA689" s="12">
        <v>688</v>
      </c>
      <c r="AC689" s="12">
        <v>0</v>
      </c>
      <c r="AD689" s="12">
        <v>688</v>
      </c>
      <c r="AG689" s="12">
        <v>688</v>
      </c>
      <c r="AI689" s="12">
        <v>0</v>
      </c>
      <c r="AJ689" s="12">
        <v>688</v>
      </c>
    </row>
    <row r="690" spans="3:36" x14ac:dyDescent="0.3">
      <c r="C690" s="12">
        <v>689</v>
      </c>
      <c r="E690" s="12">
        <v>0</v>
      </c>
      <c r="F690" s="12">
        <v>689</v>
      </c>
      <c r="I690" s="12">
        <v>689</v>
      </c>
      <c r="K690" s="12">
        <v>0</v>
      </c>
      <c r="L690" s="12">
        <v>689</v>
      </c>
      <c r="O690" s="12">
        <v>689</v>
      </c>
      <c r="Q690" s="12">
        <v>0</v>
      </c>
      <c r="R690" s="12">
        <v>689</v>
      </c>
      <c r="U690" s="12">
        <v>689</v>
      </c>
      <c r="W690" s="12">
        <v>0</v>
      </c>
      <c r="X690" s="12">
        <v>689</v>
      </c>
      <c r="AA690" s="12">
        <v>689</v>
      </c>
      <c r="AC690" s="12">
        <v>0</v>
      </c>
      <c r="AD690" s="12">
        <v>689</v>
      </c>
      <c r="AG690" s="12">
        <v>689</v>
      </c>
      <c r="AI690" s="12">
        <v>0</v>
      </c>
      <c r="AJ690" s="12">
        <v>689</v>
      </c>
    </row>
    <row r="691" spans="3:36" x14ac:dyDescent="0.3">
      <c r="C691" s="12">
        <v>690</v>
      </c>
      <c r="E691" s="12">
        <v>0</v>
      </c>
      <c r="F691" s="12">
        <v>690</v>
      </c>
      <c r="I691" s="12">
        <v>690</v>
      </c>
      <c r="K691" s="12">
        <v>0</v>
      </c>
      <c r="L691" s="12">
        <v>690</v>
      </c>
      <c r="O691" s="12">
        <v>690</v>
      </c>
      <c r="Q691" s="12">
        <v>0</v>
      </c>
      <c r="R691" s="12">
        <v>690</v>
      </c>
      <c r="U691" s="12">
        <v>690</v>
      </c>
      <c r="W691" s="12">
        <v>0</v>
      </c>
      <c r="X691" s="12">
        <v>690</v>
      </c>
      <c r="AA691" s="12">
        <v>690</v>
      </c>
      <c r="AC691" s="12">
        <v>0</v>
      </c>
      <c r="AD691" s="12">
        <v>690</v>
      </c>
      <c r="AG691" s="12">
        <v>690</v>
      </c>
      <c r="AI691" s="12">
        <v>0</v>
      </c>
      <c r="AJ691" s="12">
        <v>690</v>
      </c>
    </row>
    <row r="692" spans="3:36" x14ac:dyDescent="0.3">
      <c r="C692" s="12">
        <v>691</v>
      </c>
      <c r="E692" s="12">
        <v>0</v>
      </c>
      <c r="F692" s="12">
        <v>691</v>
      </c>
      <c r="I692" s="12">
        <v>691</v>
      </c>
      <c r="K692" s="12">
        <v>0</v>
      </c>
      <c r="L692" s="12">
        <v>691</v>
      </c>
      <c r="O692" s="12">
        <v>691</v>
      </c>
      <c r="Q692" s="12">
        <v>0</v>
      </c>
      <c r="R692" s="12">
        <v>691</v>
      </c>
      <c r="U692" s="12">
        <v>691</v>
      </c>
      <c r="W692" s="12">
        <v>0</v>
      </c>
      <c r="X692" s="12">
        <v>691</v>
      </c>
      <c r="AA692" s="12">
        <v>691</v>
      </c>
      <c r="AC692" s="12">
        <v>0</v>
      </c>
      <c r="AD692" s="12">
        <v>691</v>
      </c>
      <c r="AG692" s="12">
        <v>691</v>
      </c>
      <c r="AI692" s="12">
        <v>0</v>
      </c>
      <c r="AJ692" s="12">
        <v>691</v>
      </c>
    </row>
    <row r="693" spans="3:36" x14ac:dyDescent="0.3">
      <c r="C693" s="12">
        <v>692</v>
      </c>
      <c r="E693" s="12">
        <v>0</v>
      </c>
      <c r="F693" s="12">
        <v>692</v>
      </c>
      <c r="I693" s="12">
        <v>692</v>
      </c>
      <c r="K693" s="12">
        <v>0</v>
      </c>
      <c r="L693" s="12">
        <v>692</v>
      </c>
      <c r="O693" s="12">
        <v>692</v>
      </c>
      <c r="Q693" s="12">
        <v>0</v>
      </c>
      <c r="R693" s="12">
        <v>692</v>
      </c>
      <c r="U693" s="12">
        <v>692</v>
      </c>
      <c r="W693" s="12">
        <v>0</v>
      </c>
      <c r="X693" s="12">
        <v>692</v>
      </c>
      <c r="AA693" s="12">
        <v>692</v>
      </c>
      <c r="AC693" s="12">
        <v>0</v>
      </c>
      <c r="AD693" s="12">
        <v>692</v>
      </c>
      <c r="AG693" s="12">
        <v>692</v>
      </c>
      <c r="AI693" s="12">
        <v>0</v>
      </c>
      <c r="AJ693" s="12">
        <v>692</v>
      </c>
    </row>
    <row r="694" spans="3:36" x14ac:dyDescent="0.3">
      <c r="C694" s="12">
        <v>693</v>
      </c>
      <c r="E694" s="12">
        <v>0</v>
      </c>
      <c r="F694" s="12">
        <v>693</v>
      </c>
      <c r="I694" s="12">
        <v>693</v>
      </c>
      <c r="K694" s="12">
        <v>0</v>
      </c>
      <c r="L694" s="12">
        <v>693</v>
      </c>
      <c r="O694" s="12">
        <v>693</v>
      </c>
      <c r="Q694" s="12">
        <v>0</v>
      </c>
      <c r="R694" s="12">
        <v>693</v>
      </c>
      <c r="U694" s="12">
        <v>693</v>
      </c>
      <c r="W694" s="12">
        <v>0</v>
      </c>
      <c r="X694" s="12">
        <v>693</v>
      </c>
      <c r="AA694" s="12">
        <v>693</v>
      </c>
      <c r="AC694" s="12">
        <v>0</v>
      </c>
      <c r="AD694" s="12">
        <v>693</v>
      </c>
      <c r="AG694" s="12">
        <v>693</v>
      </c>
      <c r="AI694" s="12">
        <v>0</v>
      </c>
      <c r="AJ694" s="12">
        <v>693</v>
      </c>
    </row>
    <row r="695" spans="3:36" x14ac:dyDescent="0.3">
      <c r="C695" s="12">
        <v>694</v>
      </c>
      <c r="E695" s="12">
        <v>0</v>
      </c>
      <c r="F695" s="12">
        <v>694</v>
      </c>
      <c r="I695" s="12">
        <v>694</v>
      </c>
      <c r="K695" s="12">
        <v>0</v>
      </c>
      <c r="L695" s="12">
        <v>694</v>
      </c>
      <c r="O695" s="12">
        <v>694</v>
      </c>
      <c r="Q695" s="12">
        <v>0</v>
      </c>
      <c r="R695" s="12">
        <v>694</v>
      </c>
      <c r="U695" s="12">
        <v>694</v>
      </c>
      <c r="W695" s="12">
        <v>0</v>
      </c>
      <c r="X695" s="12">
        <v>694</v>
      </c>
      <c r="AA695" s="12">
        <v>694</v>
      </c>
      <c r="AC695" s="12">
        <v>0</v>
      </c>
      <c r="AD695" s="12">
        <v>694</v>
      </c>
      <c r="AG695" s="12">
        <v>694</v>
      </c>
      <c r="AI695" s="12">
        <v>0</v>
      </c>
      <c r="AJ695" s="12">
        <v>694</v>
      </c>
    </row>
    <row r="696" spans="3:36" x14ac:dyDescent="0.3">
      <c r="C696" s="12">
        <v>695</v>
      </c>
      <c r="E696" s="12">
        <v>0</v>
      </c>
      <c r="F696" s="12">
        <v>695</v>
      </c>
      <c r="I696" s="12">
        <v>695</v>
      </c>
      <c r="K696" s="12">
        <v>0</v>
      </c>
      <c r="L696" s="12">
        <v>695</v>
      </c>
      <c r="O696" s="12">
        <v>695</v>
      </c>
      <c r="Q696" s="12">
        <v>0</v>
      </c>
      <c r="R696" s="12">
        <v>695</v>
      </c>
      <c r="U696" s="12">
        <v>695</v>
      </c>
      <c r="W696" s="12">
        <v>0</v>
      </c>
      <c r="X696" s="12">
        <v>695</v>
      </c>
      <c r="AA696" s="12">
        <v>695</v>
      </c>
      <c r="AC696" s="12">
        <v>0</v>
      </c>
      <c r="AD696" s="12">
        <v>695</v>
      </c>
      <c r="AG696" s="12">
        <v>695</v>
      </c>
      <c r="AI696" s="12">
        <v>0</v>
      </c>
      <c r="AJ696" s="12">
        <v>695</v>
      </c>
    </row>
    <row r="697" spans="3:36" x14ac:dyDescent="0.3">
      <c r="C697" s="12">
        <v>696</v>
      </c>
      <c r="E697" s="12">
        <v>0</v>
      </c>
      <c r="F697" s="12">
        <v>696</v>
      </c>
      <c r="I697" s="12">
        <v>696</v>
      </c>
      <c r="K697" s="12">
        <v>0</v>
      </c>
      <c r="L697" s="12">
        <v>696</v>
      </c>
      <c r="O697" s="12">
        <v>696</v>
      </c>
      <c r="Q697" s="12">
        <v>0</v>
      </c>
      <c r="R697" s="12">
        <v>696</v>
      </c>
      <c r="U697" s="12">
        <v>696</v>
      </c>
      <c r="W697" s="12">
        <v>0</v>
      </c>
      <c r="X697" s="12">
        <v>696</v>
      </c>
      <c r="AA697" s="12">
        <v>696</v>
      </c>
      <c r="AC697" s="12">
        <v>0</v>
      </c>
      <c r="AD697" s="12">
        <v>696</v>
      </c>
      <c r="AG697" s="12">
        <v>696</v>
      </c>
      <c r="AI697" s="12">
        <v>0</v>
      </c>
      <c r="AJ697" s="12">
        <v>696</v>
      </c>
    </row>
    <row r="698" spans="3:36" x14ac:dyDescent="0.3">
      <c r="C698" s="12">
        <v>697</v>
      </c>
      <c r="E698" s="12">
        <v>0</v>
      </c>
      <c r="F698" s="12">
        <v>697</v>
      </c>
      <c r="I698" s="12">
        <v>697</v>
      </c>
      <c r="K698" s="12">
        <v>0</v>
      </c>
      <c r="L698" s="12">
        <v>697</v>
      </c>
      <c r="O698" s="12">
        <v>697</v>
      </c>
      <c r="Q698" s="12">
        <v>0</v>
      </c>
      <c r="R698" s="12">
        <v>697</v>
      </c>
      <c r="U698" s="12">
        <v>697</v>
      </c>
      <c r="W698" s="12">
        <v>0</v>
      </c>
      <c r="X698" s="12">
        <v>697</v>
      </c>
      <c r="AA698" s="12">
        <v>697</v>
      </c>
      <c r="AC698" s="12">
        <v>0</v>
      </c>
      <c r="AD698" s="12">
        <v>697</v>
      </c>
      <c r="AG698" s="12">
        <v>697</v>
      </c>
      <c r="AI698" s="12">
        <v>0</v>
      </c>
      <c r="AJ698" s="12">
        <v>697</v>
      </c>
    </row>
    <row r="699" spans="3:36" x14ac:dyDescent="0.3">
      <c r="C699" s="12">
        <v>698</v>
      </c>
      <c r="E699" s="12">
        <v>0</v>
      </c>
      <c r="F699" s="12">
        <v>698</v>
      </c>
      <c r="I699" s="12">
        <v>698</v>
      </c>
      <c r="K699" s="12">
        <v>0</v>
      </c>
      <c r="L699" s="12">
        <v>698</v>
      </c>
      <c r="O699" s="12">
        <v>698</v>
      </c>
      <c r="Q699" s="12">
        <v>0</v>
      </c>
      <c r="R699" s="12">
        <v>698</v>
      </c>
      <c r="U699" s="12">
        <v>698</v>
      </c>
      <c r="W699" s="12">
        <v>0</v>
      </c>
      <c r="X699" s="12">
        <v>698</v>
      </c>
      <c r="AA699" s="12">
        <v>698</v>
      </c>
      <c r="AC699" s="12">
        <v>0</v>
      </c>
      <c r="AD699" s="12">
        <v>698</v>
      </c>
      <c r="AG699" s="12">
        <v>698</v>
      </c>
      <c r="AI699" s="12">
        <v>0</v>
      </c>
      <c r="AJ699" s="12">
        <v>698</v>
      </c>
    </row>
    <row r="700" spans="3:36" x14ac:dyDescent="0.3">
      <c r="C700" s="12">
        <v>699</v>
      </c>
      <c r="E700" s="12">
        <v>0</v>
      </c>
      <c r="F700" s="12">
        <v>699</v>
      </c>
      <c r="I700" s="12">
        <v>699</v>
      </c>
      <c r="K700" s="12">
        <v>0</v>
      </c>
      <c r="L700" s="12">
        <v>699</v>
      </c>
      <c r="O700" s="12">
        <v>699</v>
      </c>
      <c r="Q700" s="12">
        <v>0</v>
      </c>
      <c r="R700" s="12">
        <v>699</v>
      </c>
      <c r="U700" s="12">
        <v>699</v>
      </c>
      <c r="W700" s="12">
        <v>0</v>
      </c>
      <c r="X700" s="12">
        <v>699</v>
      </c>
      <c r="AA700" s="12">
        <v>699</v>
      </c>
      <c r="AC700" s="12">
        <v>0</v>
      </c>
      <c r="AD700" s="12">
        <v>699</v>
      </c>
      <c r="AG700" s="12">
        <v>699</v>
      </c>
      <c r="AI700" s="12">
        <v>0</v>
      </c>
      <c r="AJ700" s="12">
        <v>699</v>
      </c>
    </row>
    <row r="701" spans="3:36" x14ac:dyDescent="0.3">
      <c r="C701" s="12">
        <v>700</v>
      </c>
      <c r="E701" s="12">
        <v>0</v>
      </c>
      <c r="F701" s="12">
        <v>700</v>
      </c>
      <c r="I701" s="12">
        <v>700</v>
      </c>
      <c r="K701" s="12">
        <v>0</v>
      </c>
      <c r="L701" s="12">
        <v>700</v>
      </c>
      <c r="O701" s="12">
        <v>700</v>
      </c>
      <c r="Q701" s="12">
        <v>0</v>
      </c>
      <c r="R701" s="12">
        <v>700</v>
      </c>
      <c r="U701" s="12">
        <v>700</v>
      </c>
      <c r="W701" s="12">
        <v>0</v>
      </c>
      <c r="X701" s="12">
        <v>700</v>
      </c>
      <c r="AA701" s="12">
        <v>700</v>
      </c>
      <c r="AC701" s="12">
        <v>0</v>
      </c>
      <c r="AD701" s="12">
        <v>700</v>
      </c>
      <c r="AG701" s="12">
        <v>700</v>
      </c>
      <c r="AI701" s="12">
        <v>0</v>
      </c>
      <c r="AJ701" s="12">
        <v>700</v>
      </c>
    </row>
    <row r="702" spans="3:36" x14ac:dyDescent="0.3">
      <c r="C702" s="12">
        <v>701</v>
      </c>
      <c r="E702" s="12">
        <v>0</v>
      </c>
      <c r="F702" s="12">
        <v>701</v>
      </c>
      <c r="I702" s="12">
        <v>701</v>
      </c>
      <c r="K702" s="12">
        <v>0</v>
      </c>
      <c r="L702" s="12">
        <v>701</v>
      </c>
      <c r="O702" s="12">
        <v>701</v>
      </c>
      <c r="Q702" s="12">
        <v>0</v>
      </c>
      <c r="R702" s="12">
        <v>701</v>
      </c>
      <c r="U702" s="12">
        <v>701</v>
      </c>
      <c r="W702" s="12">
        <v>0</v>
      </c>
      <c r="X702" s="12">
        <v>701</v>
      </c>
      <c r="AA702" s="12">
        <v>701</v>
      </c>
      <c r="AC702" s="12">
        <v>0</v>
      </c>
      <c r="AD702" s="12">
        <v>701</v>
      </c>
      <c r="AG702" s="12">
        <v>701</v>
      </c>
      <c r="AI702" s="12">
        <v>0</v>
      </c>
      <c r="AJ702" s="12">
        <v>701</v>
      </c>
    </row>
    <row r="703" spans="3:36" x14ac:dyDescent="0.3">
      <c r="C703" s="12">
        <v>702</v>
      </c>
      <c r="E703" s="12">
        <v>0</v>
      </c>
      <c r="F703" s="12">
        <v>702</v>
      </c>
      <c r="I703" s="12">
        <v>702</v>
      </c>
      <c r="K703" s="12">
        <v>0</v>
      </c>
      <c r="L703" s="12">
        <v>702</v>
      </c>
      <c r="O703" s="12">
        <v>702</v>
      </c>
      <c r="Q703" s="12">
        <v>0</v>
      </c>
      <c r="R703" s="12">
        <v>702</v>
      </c>
      <c r="U703" s="12">
        <v>702</v>
      </c>
      <c r="W703" s="12">
        <v>0</v>
      </c>
      <c r="X703" s="12">
        <v>702</v>
      </c>
      <c r="AA703" s="12">
        <v>702</v>
      </c>
      <c r="AC703" s="12">
        <v>0</v>
      </c>
      <c r="AD703" s="12">
        <v>702</v>
      </c>
      <c r="AG703" s="12">
        <v>702</v>
      </c>
      <c r="AI703" s="12">
        <v>0</v>
      </c>
      <c r="AJ703" s="12">
        <v>702</v>
      </c>
    </row>
    <row r="704" spans="3:36" x14ac:dyDescent="0.3">
      <c r="C704" s="12">
        <v>703</v>
      </c>
      <c r="E704" s="12">
        <v>0</v>
      </c>
      <c r="F704" s="12">
        <v>703</v>
      </c>
      <c r="I704" s="12">
        <v>703</v>
      </c>
      <c r="K704" s="12">
        <v>0</v>
      </c>
      <c r="L704" s="12">
        <v>703</v>
      </c>
      <c r="O704" s="12">
        <v>703</v>
      </c>
      <c r="Q704" s="12">
        <v>0</v>
      </c>
      <c r="R704" s="12">
        <v>703</v>
      </c>
      <c r="U704" s="12">
        <v>703</v>
      </c>
      <c r="W704" s="12">
        <v>0</v>
      </c>
      <c r="X704" s="12">
        <v>703</v>
      </c>
      <c r="AA704" s="12">
        <v>703</v>
      </c>
      <c r="AC704" s="12">
        <v>0</v>
      </c>
      <c r="AD704" s="12">
        <v>703</v>
      </c>
      <c r="AG704" s="12">
        <v>703</v>
      </c>
      <c r="AI704" s="12">
        <v>0</v>
      </c>
      <c r="AJ704" s="12">
        <v>703</v>
      </c>
    </row>
    <row r="705" spans="3:36" x14ac:dyDescent="0.3">
      <c r="C705" s="12">
        <v>704</v>
      </c>
      <c r="E705" s="12">
        <v>0</v>
      </c>
      <c r="F705" s="12">
        <v>704</v>
      </c>
      <c r="I705" s="12">
        <v>704</v>
      </c>
      <c r="K705" s="12">
        <v>0</v>
      </c>
      <c r="L705" s="12">
        <v>704</v>
      </c>
      <c r="O705" s="12">
        <v>704</v>
      </c>
      <c r="Q705" s="12">
        <v>0</v>
      </c>
      <c r="R705" s="12">
        <v>704</v>
      </c>
      <c r="U705" s="12">
        <v>704</v>
      </c>
      <c r="W705" s="12">
        <v>0</v>
      </c>
      <c r="X705" s="12">
        <v>704</v>
      </c>
      <c r="AA705" s="12">
        <v>704</v>
      </c>
      <c r="AC705" s="12">
        <v>0</v>
      </c>
      <c r="AD705" s="12">
        <v>704</v>
      </c>
      <c r="AG705" s="12">
        <v>704</v>
      </c>
      <c r="AI705" s="12">
        <v>0</v>
      </c>
      <c r="AJ705" s="12">
        <v>704</v>
      </c>
    </row>
    <row r="706" spans="3:36" x14ac:dyDescent="0.3">
      <c r="C706" s="12">
        <v>705</v>
      </c>
      <c r="E706" s="12">
        <v>0</v>
      </c>
      <c r="F706" s="12">
        <v>705</v>
      </c>
      <c r="I706" s="12">
        <v>705</v>
      </c>
      <c r="K706" s="12">
        <v>0</v>
      </c>
      <c r="L706" s="12">
        <v>705</v>
      </c>
      <c r="O706" s="12">
        <v>705</v>
      </c>
      <c r="Q706" s="12">
        <v>0</v>
      </c>
      <c r="R706" s="12">
        <v>705</v>
      </c>
      <c r="U706" s="12">
        <v>705</v>
      </c>
      <c r="W706" s="12">
        <v>0</v>
      </c>
      <c r="X706" s="12">
        <v>705</v>
      </c>
      <c r="AA706" s="12">
        <v>705</v>
      </c>
      <c r="AC706" s="12">
        <v>0</v>
      </c>
      <c r="AD706" s="12">
        <v>705</v>
      </c>
      <c r="AG706" s="12">
        <v>705</v>
      </c>
      <c r="AI706" s="12">
        <v>0</v>
      </c>
      <c r="AJ706" s="12">
        <v>705</v>
      </c>
    </row>
    <row r="707" spans="3:36" x14ac:dyDescent="0.3">
      <c r="C707" s="12">
        <v>706</v>
      </c>
      <c r="E707" s="12">
        <v>0</v>
      </c>
      <c r="F707" s="12">
        <v>706</v>
      </c>
      <c r="I707" s="12">
        <v>706</v>
      </c>
      <c r="K707" s="12">
        <v>0</v>
      </c>
      <c r="L707" s="12">
        <v>706</v>
      </c>
      <c r="O707" s="12">
        <v>706</v>
      </c>
      <c r="Q707" s="12">
        <v>0</v>
      </c>
      <c r="R707" s="12">
        <v>706</v>
      </c>
      <c r="U707" s="12">
        <v>706</v>
      </c>
      <c r="W707" s="12">
        <v>0</v>
      </c>
      <c r="X707" s="12">
        <v>706</v>
      </c>
      <c r="AA707" s="12">
        <v>706</v>
      </c>
      <c r="AC707" s="12">
        <v>0</v>
      </c>
      <c r="AD707" s="12">
        <v>706</v>
      </c>
      <c r="AG707" s="12">
        <v>706</v>
      </c>
      <c r="AI707" s="12">
        <v>0</v>
      </c>
      <c r="AJ707" s="12">
        <v>706</v>
      </c>
    </row>
    <row r="708" spans="3:36" x14ac:dyDescent="0.3">
      <c r="C708" s="12">
        <v>707</v>
      </c>
      <c r="E708" s="12">
        <v>0</v>
      </c>
      <c r="F708" s="12">
        <v>707</v>
      </c>
      <c r="I708" s="12">
        <v>707</v>
      </c>
      <c r="K708" s="12">
        <v>0</v>
      </c>
      <c r="L708" s="12">
        <v>707</v>
      </c>
      <c r="O708" s="12">
        <v>707</v>
      </c>
      <c r="Q708" s="12">
        <v>0</v>
      </c>
      <c r="R708" s="12">
        <v>707</v>
      </c>
      <c r="U708" s="12">
        <v>707</v>
      </c>
      <c r="W708" s="12">
        <v>0</v>
      </c>
      <c r="X708" s="12">
        <v>707</v>
      </c>
      <c r="AA708" s="12">
        <v>707</v>
      </c>
      <c r="AC708" s="12">
        <v>0</v>
      </c>
      <c r="AD708" s="12">
        <v>707</v>
      </c>
      <c r="AG708" s="12">
        <v>707</v>
      </c>
      <c r="AI708" s="12">
        <v>0</v>
      </c>
      <c r="AJ708" s="12">
        <v>707</v>
      </c>
    </row>
    <row r="709" spans="3:36" x14ac:dyDescent="0.3">
      <c r="C709" s="12">
        <v>708</v>
      </c>
      <c r="E709" s="12">
        <v>0</v>
      </c>
      <c r="F709" s="12">
        <v>708</v>
      </c>
      <c r="I709" s="12">
        <v>708</v>
      </c>
      <c r="K709" s="12">
        <v>0</v>
      </c>
      <c r="L709" s="12">
        <v>708</v>
      </c>
      <c r="O709" s="12">
        <v>708</v>
      </c>
      <c r="Q709" s="12">
        <v>0</v>
      </c>
      <c r="R709" s="12">
        <v>708</v>
      </c>
      <c r="U709" s="12">
        <v>708</v>
      </c>
      <c r="W709" s="12">
        <v>0</v>
      </c>
      <c r="X709" s="12">
        <v>708</v>
      </c>
      <c r="AA709" s="12">
        <v>708</v>
      </c>
      <c r="AC709" s="12">
        <v>0</v>
      </c>
      <c r="AD709" s="12">
        <v>708</v>
      </c>
      <c r="AG709" s="12">
        <v>708</v>
      </c>
      <c r="AI709" s="12">
        <v>0</v>
      </c>
      <c r="AJ709" s="12">
        <v>708</v>
      </c>
    </row>
    <row r="710" spans="3:36" x14ac:dyDescent="0.3">
      <c r="C710" s="12">
        <v>709</v>
      </c>
      <c r="E710" s="12">
        <v>0</v>
      </c>
      <c r="F710" s="12">
        <v>709</v>
      </c>
      <c r="I710" s="12">
        <v>709</v>
      </c>
      <c r="K710" s="12">
        <v>0</v>
      </c>
      <c r="L710" s="12">
        <v>709</v>
      </c>
      <c r="O710" s="12">
        <v>709</v>
      </c>
      <c r="Q710" s="12">
        <v>0</v>
      </c>
      <c r="R710" s="12">
        <v>709</v>
      </c>
      <c r="U710" s="12">
        <v>709</v>
      </c>
      <c r="W710" s="12">
        <v>0</v>
      </c>
      <c r="X710" s="12">
        <v>709</v>
      </c>
      <c r="AA710" s="12">
        <v>709</v>
      </c>
      <c r="AC710" s="12">
        <v>0</v>
      </c>
      <c r="AD710" s="12">
        <v>709</v>
      </c>
      <c r="AG710" s="12">
        <v>709</v>
      </c>
      <c r="AI710" s="12">
        <v>0</v>
      </c>
      <c r="AJ710" s="12">
        <v>709</v>
      </c>
    </row>
    <row r="711" spans="3:36" x14ac:dyDescent="0.3">
      <c r="C711" s="12">
        <v>710</v>
      </c>
      <c r="E711" s="12">
        <v>0</v>
      </c>
      <c r="F711" s="12">
        <v>710</v>
      </c>
      <c r="I711" s="12">
        <v>710</v>
      </c>
      <c r="K711" s="12">
        <v>0</v>
      </c>
      <c r="L711" s="12">
        <v>710</v>
      </c>
      <c r="O711" s="12">
        <v>710</v>
      </c>
      <c r="Q711" s="12">
        <v>0</v>
      </c>
      <c r="R711" s="12">
        <v>710</v>
      </c>
      <c r="U711" s="12">
        <v>710</v>
      </c>
      <c r="W711" s="12">
        <v>0</v>
      </c>
      <c r="X711" s="12">
        <v>710</v>
      </c>
      <c r="AA711" s="12">
        <v>710</v>
      </c>
      <c r="AC711" s="12">
        <v>0</v>
      </c>
      <c r="AD711" s="12">
        <v>710</v>
      </c>
      <c r="AG711" s="12">
        <v>710</v>
      </c>
      <c r="AI711" s="12">
        <v>0</v>
      </c>
      <c r="AJ711" s="12">
        <v>710</v>
      </c>
    </row>
    <row r="712" spans="3:36" x14ac:dyDescent="0.3">
      <c r="C712" s="12">
        <v>711</v>
      </c>
      <c r="E712" s="12">
        <v>0</v>
      </c>
      <c r="F712" s="12">
        <v>711</v>
      </c>
      <c r="I712" s="12">
        <v>711</v>
      </c>
      <c r="K712" s="12">
        <v>0</v>
      </c>
      <c r="L712" s="12">
        <v>711</v>
      </c>
      <c r="O712" s="12">
        <v>711</v>
      </c>
      <c r="Q712" s="12">
        <v>0</v>
      </c>
      <c r="R712" s="12">
        <v>711</v>
      </c>
      <c r="U712" s="12">
        <v>711</v>
      </c>
      <c r="W712" s="12">
        <v>0</v>
      </c>
      <c r="X712" s="12">
        <v>711</v>
      </c>
      <c r="AA712" s="12">
        <v>711</v>
      </c>
      <c r="AC712" s="12">
        <v>0</v>
      </c>
      <c r="AD712" s="12">
        <v>711</v>
      </c>
      <c r="AG712" s="12">
        <v>711</v>
      </c>
      <c r="AI712" s="12">
        <v>0</v>
      </c>
      <c r="AJ712" s="12">
        <v>711</v>
      </c>
    </row>
    <row r="713" spans="3:36" x14ac:dyDescent="0.3">
      <c r="C713" s="12">
        <v>712</v>
      </c>
      <c r="E713" s="12">
        <v>0</v>
      </c>
      <c r="F713" s="12">
        <v>712</v>
      </c>
      <c r="I713" s="12">
        <v>712</v>
      </c>
      <c r="K713" s="12">
        <v>0</v>
      </c>
      <c r="L713" s="12">
        <v>712</v>
      </c>
      <c r="O713" s="12">
        <v>712</v>
      </c>
      <c r="Q713" s="12">
        <v>0</v>
      </c>
      <c r="R713" s="12">
        <v>712</v>
      </c>
      <c r="U713" s="12">
        <v>712</v>
      </c>
      <c r="W713" s="12">
        <v>0</v>
      </c>
      <c r="X713" s="12">
        <v>712</v>
      </c>
      <c r="AA713" s="12">
        <v>712</v>
      </c>
      <c r="AC713" s="12">
        <v>0</v>
      </c>
      <c r="AD713" s="12">
        <v>712</v>
      </c>
      <c r="AG713" s="12">
        <v>712</v>
      </c>
      <c r="AI713" s="12">
        <v>0</v>
      </c>
      <c r="AJ713" s="12">
        <v>712</v>
      </c>
    </row>
    <row r="714" spans="3:36" x14ac:dyDescent="0.3">
      <c r="C714" s="12">
        <v>713</v>
      </c>
      <c r="E714" s="12">
        <v>0</v>
      </c>
      <c r="F714" s="12">
        <v>713</v>
      </c>
      <c r="I714" s="12">
        <v>713</v>
      </c>
      <c r="K714" s="12">
        <v>0</v>
      </c>
      <c r="L714" s="12">
        <v>713</v>
      </c>
      <c r="O714" s="12">
        <v>713</v>
      </c>
      <c r="Q714" s="12">
        <v>0</v>
      </c>
      <c r="R714" s="12">
        <v>713</v>
      </c>
      <c r="U714" s="12">
        <v>713</v>
      </c>
      <c r="W714" s="12">
        <v>0</v>
      </c>
      <c r="X714" s="12">
        <v>713</v>
      </c>
      <c r="AA714" s="12">
        <v>713</v>
      </c>
      <c r="AC714" s="12">
        <v>0</v>
      </c>
      <c r="AD714" s="12">
        <v>713</v>
      </c>
      <c r="AG714" s="12">
        <v>713</v>
      </c>
      <c r="AI714" s="12">
        <v>0</v>
      </c>
      <c r="AJ714" s="12">
        <v>713</v>
      </c>
    </row>
    <row r="715" spans="3:36" x14ac:dyDescent="0.3">
      <c r="C715" s="12">
        <v>714</v>
      </c>
      <c r="E715" s="12">
        <v>0</v>
      </c>
      <c r="F715" s="12">
        <v>714</v>
      </c>
      <c r="I715" s="12">
        <v>714</v>
      </c>
      <c r="K715" s="12">
        <v>0</v>
      </c>
      <c r="L715" s="12">
        <v>714</v>
      </c>
      <c r="O715" s="12">
        <v>714</v>
      </c>
      <c r="Q715" s="12">
        <v>0</v>
      </c>
      <c r="R715" s="12">
        <v>714</v>
      </c>
      <c r="U715" s="12">
        <v>714</v>
      </c>
      <c r="W715" s="12">
        <v>0</v>
      </c>
      <c r="X715" s="12">
        <v>714</v>
      </c>
      <c r="AA715" s="12">
        <v>714</v>
      </c>
      <c r="AC715" s="12">
        <v>0</v>
      </c>
      <c r="AD715" s="12">
        <v>714</v>
      </c>
      <c r="AG715" s="12">
        <v>714</v>
      </c>
      <c r="AI715" s="12">
        <v>0</v>
      </c>
      <c r="AJ715" s="12">
        <v>714</v>
      </c>
    </row>
    <row r="716" spans="3:36" x14ac:dyDescent="0.3">
      <c r="C716" s="12">
        <v>715</v>
      </c>
      <c r="E716" s="12">
        <v>0</v>
      </c>
      <c r="F716" s="12">
        <v>715</v>
      </c>
      <c r="I716" s="12">
        <v>715</v>
      </c>
      <c r="K716" s="12">
        <v>0</v>
      </c>
      <c r="L716" s="12">
        <v>715</v>
      </c>
      <c r="O716" s="12">
        <v>715</v>
      </c>
      <c r="Q716" s="12">
        <v>0</v>
      </c>
      <c r="R716" s="12">
        <v>715</v>
      </c>
      <c r="U716" s="12">
        <v>715</v>
      </c>
      <c r="W716" s="12">
        <v>0</v>
      </c>
      <c r="X716" s="12">
        <v>715</v>
      </c>
      <c r="AA716" s="12">
        <v>715</v>
      </c>
      <c r="AC716" s="12">
        <v>0</v>
      </c>
      <c r="AD716" s="12">
        <v>715</v>
      </c>
      <c r="AG716" s="12">
        <v>715</v>
      </c>
      <c r="AI716" s="12">
        <v>0</v>
      </c>
      <c r="AJ716" s="12">
        <v>715</v>
      </c>
    </row>
    <row r="717" spans="3:36" x14ac:dyDescent="0.3">
      <c r="C717" s="12">
        <v>716</v>
      </c>
      <c r="E717" s="12">
        <v>0</v>
      </c>
      <c r="F717" s="12">
        <v>716</v>
      </c>
      <c r="I717" s="12">
        <v>716</v>
      </c>
      <c r="K717" s="12">
        <v>0</v>
      </c>
      <c r="L717" s="12">
        <v>716</v>
      </c>
      <c r="O717" s="12">
        <v>716</v>
      </c>
      <c r="Q717" s="12">
        <v>0</v>
      </c>
      <c r="R717" s="12">
        <v>716</v>
      </c>
      <c r="U717" s="12">
        <v>716</v>
      </c>
      <c r="W717" s="12">
        <v>0</v>
      </c>
      <c r="X717" s="12">
        <v>716</v>
      </c>
      <c r="AA717" s="12">
        <v>716</v>
      </c>
      <c r="AC717" s="12">
        <v>0</v>
      </c>
      <c r="AD717" s="12">
        <v>716</v>
      </c>
      <c r="AG717" s="12">
        <v>716</v>
      </c>
      <c r="AI717" s="12">
        <v>0</v>
      </c>
      <c r="AJ717" s="12">
        <v>716</v>
      </c>
    </row>
    <row r="718" spans="3:36" x14ac:dyDescent="0.3">
      <c r="C718" s="12">
        <v>717</v>
      </c>
      <c r="E718" s="12">
        <v>0</v>
      </c>
      <c r="F718" s="12">
        <v>717</v>
      </c>
      <c r="I718" s="12">
        <v>717</v>
      </c>
      <c r="K718" s="12">
        <v>0</v>
      </c>
      <c r="L718" s="12">
        <v>717</v>
      </c>
      <c r="O718" s="12">
        <v>717</v>
      </c>
      <c r="Q718" s="12">
        <v>0</v>
      </c>
      <c r="R718" s="12">
        <v>717</v>
      </c>
      <c r="U718" s="12">
        <v>717</v>
      </c>
      <c r="W718" s="12">
        <v>0</v>
      </c>
      <c r="X718" s="12">
        <v>717</v>
      </c>
      <c r="AA718" s="12">
        <v>717</v>
      </c>
      <c r="AC718" s="12">
        <v>0</v>
      </c>
      <c r="AD718" s="12">
        <v>717</v>
      </c>
      <c r="AG718" s="12">
        <v>717</v>
      </c>
      <c r="AI718" s="12">
        <v>0</v>
      </c>
      <c r="AJ718" s="12">
        <v>717</v>
      </c>
    </row>
    <row r="719" spans="3:36" x14ac:dyDescent="0.3">
      <c r="C719" s="12">
        <v>718</v>
      </c>
      <c r="E719" s="12">
        <v>0</v>
      </c>
      <c r="F719" s="12">
        <v>718</v>
      </c>
      <c r="I719" s="12">
        <v>718</v>
      </c>
      <c r="K719" s="12">
        <v>0</v>
      </c>
      <c r="L719" s="12">
        <v>718</v>
      </c>
      <c r="O719" s="12">
        <v>718</v>
      </c>
      <c r="Q719" s="12">
        <v>0</v>
      </c>
      <c r="R719" s="12">
        <v>718</v>
      </c>
      <c r="U719" s="12">
        <v>718</v>
      </c>
      <c r="W719" s="12">
        <v>0</v>
      </c>
      <c r="X719" s="12">
        <v>718</v>
      </c>
      <c r="AA719" s="12">
        <v>718</v>
      </c>
      <c r="AC719" s="12">
        <v>0</v>
      </c>
      <c r="AD719" s="12">
        <v>718</v>
      </c>
      <c r="AG719" s="12">
        <v>718</v>
      </c>
      <c r="AI719" s="12">
        <v>0</v>
      </c>
      <c r="AJ719" s="12">
        <v>718</v>
      </c>
    </row>
    <row r="720" spans="3:36" x14ac:dyDescent="0.3">
      <c r="C720" s="12">
        <v>719</v>
      </c>
      <c r="E720" s="12">
        <v>0</v>
      </c>
      <c r="F720" s="12">
        <v>719</v>
      </c>
      <c r="I720" s="12">
        <v>719</v>
      </c>
      <c r="K720" s="12">
        <v>0</v>
      </c>
      <c r="L720" s="12">
        <v>719</v>
      </c>
      <c r="O720" s="12">
        <v>719</v>
      </c>
      <c r="Q720" s="12">
        <v>0</v>
      </c>
      <c r="R720" s="12">
        <v>719</v>
      </c>
      <c r="U720" s="12">
        <v>719</v>
      </c>
      <c r="W720" s="12">
        <v>0</v>
      </c>
      <c r="X720" s="12">
        <v>719</v>
      </c>
      <c r="AA720" s="12">
        <v>719</v>
      </c>
      <c r="AC720" s="12">
        <v>0</v>
      </c>
      <c r="AD720" s="12">
        <v>719</v>
      </c>
      <c r="AG720" s="12">
        <v>719</v>
      </c>
      <c r="AI720" s="12">
        <v>0</v>
      </c>
      <c r="AJ720" s="12">
        <v>719</v>
      </c>
    </row>
    <row r="721" spans="3:36" x14ac:dyDescent="0.3">
      <c r="C721" s="12">
        <v>720</v>
      </c>
      <c r="E721" s="12">
        <v>0</v>
      </c>
      <c r="F721" s="12">
        <v>720</v>
      </c>
      <c r="I721" s="12">
        <v>720</v>
      </c>
      <c r="K721" s="12">
        <v>0</v>
      </c>
      <c r="L721" s="12">
        <v>720</v>
      </c>
      <c r="O721" s="12">
        <v>720</v>
      </c>
      <c r="Q721" s="12">
        <v>0</v>
      </c>
      <c r="R721" s="12">
        <v>720</v>
      </c>
      <c r="U721" s="12">
        <v>720</v>
      </c>
      <c r="W721" s="12">
        <v>0</v>
      </c>
      <c r="X721" s="12">
        <v>720</v>
      </c>
      <c r="AA721" s="12">
        <v>720</v>
      </c>
      <c r="AC721" s="12">
        <v>0</v>
      </c>
      <c r="AD721" s="12">
        <v>720</v>
      </c>
      <c r="AG721" s="12">
        <v>720</v>
      </c>
      <c r="AI721" s="12">
        <v>0</v>
      </c>
      <c r="AJ721" s="12">
        <v>720</v>
      </c>
    </row>
    <row r="722" spans="3:36" x14ac:dyDescent="0.3">
      <c r="C722" s="12">
        <v>721</v>
      </c>
      <c r="E722" s="12">
        <v>0</v>
      </c>
      <c r="F722" s="12">
        <v>721</v>
      </c>
      <c r="I722" s="12">
        <v>721</v>
      </c>
      <c r="K722" s="12">
        <v>0</v>
      </c>
      <c r="L722" s="12">
        <v>721</v>
      </c>
      <c r="O722" s="12">
        <v>721</v>
      </c>
      <c r="Q722" s="12">
        <v>0</v>
      </c>
      <c r="R722" s="12">
        <v>721</v>
      </c>
      <c r="U722" s="12">
        <v>721</v>
      </c>
      <c r="W722" s="12">
        <v>0</v>
      </c>
      <c r="X722" s="12">
        <v>721</v>
      </c>
      <c r="AA722" s="12">
        <v>721</v>
      </c>
      <c r="AC722" s="12">
        <v>0</v>
      </c>
      <c r="AD722" s="12">
        <v>721</v>
      </c>
      <c r="AG722" s="12">
        <v>721</v>
      </c>
      <c r="AI722" s="12">
        <v>0</v>
      </c>
      <c r="AJ722" s="12">
        <v>721</v>
      </c>
    </row>
    <row r="723" spans="3:36" x14ac:dyDescent="0.3">
      <c r="C723" s="12">
        <v>722</v>
      </c>
      <c r="E723" s="12">
        <v>0</v>
      </c>
      <c r="F723" s="12">
        <v>722</v>
      </c>
      <c r="I723" s="12">
        <v>722</v>
      </c>
      <c r="K723" s="12">
        <v>0</v>
      </c>
      <c r="L723" s="12">
        <v>722</v>
      </c>
      <c r="O723" s="12">
        <v>722</v>
      </c>
      <c r="Q723" s="12">
        <v>0</v>
      </c>
      <c r="R723" s="12">
        <v>722</v>
      </c>
      <c r="U723" s="12">
        <v>722</v>
      </c>
      <c r="W723" s="12">
        <v>0</v>
      </c>
      <c r="X723" s="12">
        <v>722</v>
      </c>
      <c r="AA723" s="12">
        <v>722</v>
      </c>
      <c r="AC723" s="12">
        <v>0</v>
      </c>
      <c r="AD723" s="12">
        <v>722</v>
      </c>
      <c r="AG723" s="12">
        <v>722</v>
      </c>
      <c r="AI723" s="12">
        <v>0</v>
      </c>
      <c r="AJ723" s="12">
        <v>722</v>
      </c>
    </row>
    <row r="724" spans="3:36" x14ac:dyDescent="0.3">
      <c r="C724" s="12">
        <v>723</v>
      </c>
      <c r="E724" s="12">
        <v>0</v>
      </c>
      <c r="F724" s="12">
        <v>723</v>
      </c>
      <c r="I724" s="12">
        <v>723</v>
      </c>
      <c r="K724" s="12">
        <v>0</v>
      </c>
      <c r="L724" s="12">
        <v>723</v>
      </c>
      <c r="O724" s="12">
        <v>723</v>
      </c>
      <c r="Q724" s="12">
        <v>0</v>
      </c>
      <c r="R724" s="12">
        <v>723</v>
      </c>
      <c r="U724" s="12">
        <v>723</v>
      </c>
      <c r="W724" s="12">
        <v>0</v>
      </c>
      <c r="X724" s="12">
        <v>723</v>
      </c>
      <c r="AA724" s="12">
        <v>723</v>
      </c>
      <c r="AC724" s="12">
        <v>0</v>
      </c>
      <c r="AD724" s="12">
        <v>723</v>
      </c>
      <c r="AG724" s="12">
        <v>723</v>
      </c>
      <c r="AI724" s="12">
        <v>0</v>
      </c>
      <c r="AJ724" s="12">
        <v>723</v>
      </c>
    </row>
    <row r="725" spans="3:36" x14ac:dyDescent="0.3">
      <c r="C725" s="12">
        <v>724</v>
      </c>
      <c r="E725" s="12">
        <v>0</v>
      </c>
      <c r="F725" s="12">
        <v>724</v>
      </c>
      <c r="I725" s="12">
        <v>724</v>
      </c>
      <c r="K725" s="12">
        <v>0</v>
      </c>
      <c r="L725" s="12">
        <v>724</v>
      </c>
      <c r="O725" s="12">
        <v>724</v>
      </c>
      <c r="Q725" s="12">
        <v>0</v>
      </c>
      <c r="R725" s="12">
        <v>724</v>
      </c>
      <c r="U725" s="12">
        <v>724</v>
      </c>
      <c r="W725" s="12">
        <v>0</v>
      </c>
      <c r="X725" s="12">
        <v>724</v>
      </c>
      <c r="AA725" s="12">
        <v>724</v>
      </c>
      <c r="AC725" s="12">
        <v>0</v>
      </c>
      <c r="AD725" s="12">
        <v>724</v>
      </c>
      <c r="AG725" s="12">
        <v>724</v>
      </c>
      <c r="AI725" s="12">
        <v>0</v>
      </c>
      <c r="AJ725" s="12">
        <v>724</v>
      </c>
    </row>
    <row r="726" spans="3:36" x14ac:dyDescent="0.3">
      <c r="C726" s="12">
        <v>725</v>
      </c>
      <c r="E726" s="12">
        <v>0</v>
      </c>
      <c r="F726" s="12">
        <v>725</v>
      </c>
      <c r="I726" s="12">
        <v>725</v>
      </c>
      <c r="K726" s="12">
        <v>0</v>
      </c>
      <c r="L726" s="12">
        <v>725</v>
      </c>
      <c r="O726" s="12">
        <v>725</v>
      </c>
      <c r="Q726" s="12">
        <v>0</v>
      </c>
      <c r="R726" s="12">
        <v>725</v>
      </c>
      <c r="U726" s="12">
        <v>725</v>
      </c>
      <c r="W726" s="12">
        <v>0</v>
      </c>
      <c r="X726" s="12">
        <v>725</v>
      </c>
      <c r="AA726" s="12">
        <v>725</v>
      </c>
      <c r="AC726" s="12">
        <v>0</v>
      </c>
      <c r="AD726" s="12">
        <v>725</v>
      </c>
      <c r="AG726" s="12">
        <v>725</v>
      </c>
      <c r="AI726" s="12">
        <v>0</v>
      </c>
      <c r="AJ726" s="12">
        <v>725</v>
      </c>
    </row>
    <row r="727" spans="3:36" x14ac:dyDescent="0.3">
      <c r="C727" s="12">
        <v>726</v>
      </c>
      <c r="E727" s="12">
        <v>0</v>
      </c>
      <c r="F727" s="12">
        <v>726</v>
      </c>
      <c r="I727" s="12">
        <v>726</v>
      </c>
      <c r="K727" s="12">
        <v>0</v>
      </c>
      <c r="L727" s="12">
        <v>726</v>
      </c>
      <c r="O727" s="12">
        <v>726</v>
      </c>
      <c r="Q727" s="12">
        <v>0</v>
      </c>
      <c r="R727" s="12">
        <v>726</v>
      </c>
      <c r="U727" s="12">
        <v>726</v>
      </c>
      <c r="W727" s="12">
        <v>0</v>
      </c>
      <c r="X727" s="12">
        <v>726</v>
      </c>
      <c r="AA727" s="12">
        <v>726</v>
      </c>
      <c r="AC727" s="12">
        <v>0</v>
      </c>
      <c r="AD727" s="12">
        <v>726</v>
      </c>
      <c r="AG727" s="12">
        <v>726</v>
      </c>
      <c r="AI727" s="12">
        <v>0</v>
      </c>
      <c r="AJ727" s="12">
        <v>726</v>
      </c>
    </row>
    <row r="728" spans="3:36" x14ac:dyDescent="0.3">
      <c r="C728" s="12">
        <v>727</v>
      </c>
      <c r="E728" s="12">
        <v>0</v>
      </c>
      <c r="F728" s="12">
        <v>727</v>
      </c>
      <c r="I728" s="12">
        <v>727</v>
      </c>
      <c r="K728" s="12">
        <v>0</v>
      </c>
      <c r="L728" s="12">
        <v>727</v>
      </c>
      <c r="O728" s="12">
        <v>727</v>
      </c>
      <c r="Q728" s="12">
        <v>0</v>
      </c>
      <c r="R728" s="12">
        <v>727</v>
      </c>
      <c r="U728" s="12">
        <v>727</v>
      </c>
      <c r="W728" s="12">
        <v>0</v>
      </c>
      <c r="X728" s="12">
        <v>727</v>
      </c>
      <c r="AA728" s="12">
        <v>727</v>
      </c>
      <c r="AC728" s="12">
        <v>0</v>
      </c>
      <c r="AD728" s="12">
        <v>727</v>
      </c>
      <c r="AG728" s="12">
        <v>727</v>
      </c>
      <c r="AI728" s="12">
        <v>0</v>
      </c>
      <c r="AJ728" s="12">
        <v>727</v>
      </c>
    </row>
    <row r="729" spans="3:36" x14ac:dyDescent="0.3">
      <c r="C729" s="12">
        <v>728</v>
      </c>
      <c r="E729" s="12">
        <v>0</v>
      </c>
      <c r="F729" s="12">
        <v>728</v>
      </c>
      <c r="I729" s="12">
        <v>728</v>
      </c>
      <c r="K729" s="12">
        <v>0</v>
      </c>
      <c r="L729" s="12">
        <v>728</v>
      </c>
      <c r="O729" s="12">
        <v>728</v>
      </c>
      <c r="Q729" s="12">
        <v>0</v>
      </c>
      <c r="R729" s="12">
        <v>728</v>
      </c>
      <c r="U729" s="12">
        <v>728</v>
      </c>
      <c r="W729" s="12">
        <v>0</v>
      </c>
      <c r="X729" s="12">
        <v>728</v>
      </c>
      <c r="AA729" s="12">
        <v>728</v>
      </c>
      <c r="AC729" s="12">
        <v>0</v>
      </c>
      <c r="AD729" s="12">
        <v>728</v>
      </c>
      <c r="AG729" s="12">
        <v>728</v>
      </c>
      <c r="AI729" s="12">
        <v>0</v>
      </c>
      <c r="AJ729" s="12">
        <v>728</v>
      </c>
    </row>
    <row r="730" spans="3:36" x14ac:dyDescent="0.3">
      <c r="C730" s="12">
        <v>729</v>
      </c>
      <c r="E730" s="12">
        <v>0</v>
      </c>
      <c r="F730" s="12">
        <v>729</v>
      </c>
      <c r="I730" s="12">
        <v>729</v>
      </c>
      <c r="K730" s="12">
        <v>0</v>
      </c>
      <c r="L730" s="12">
        <v>729</v>
      </c>
      <c r="O730" s="12">
        <v>729</v>
      </c>
      <c r="Q730" s="12">
        <v>0</v>
      </c>
      <c r="R730" s="12">
        <v>729</v>
      </c>
      <c r="U730" s="12">
        <v>729</v>
      </c>
      <c r="W730" s="12">
        <v>0</v>
      </c>
      <c r="X730" s="12">
        <v>729</v>
      </c>
      <c r="AA730" s="12">
        <v>729</v>
      </c>
      <c r="AC730" s="12">
        <v>0</v>
      </c>
      <c r="AD730" s="12">
        <v>729</v>
      </c>
      <c r="AG730" s="12">
        <v>729</v>
      </c>
      <c r="AI730" s="12">
        <v>0</v>
      </c>
      <c r="AJ730" s="12">
        <v>729</v>
      </c>
    </row>
    <row r="731" spans="3:36" x14ac:dyDescent="0.3">
      <c r="C731" s="12">
        <v>730</v>
      </c>
      <c r="E731" s="12">
        <v>0</v>
      </c>
      <c r="F731" s="12">
        <v>730</v>
      </c>
      <c r="I731" s="12">
        <v>730</v>
      </c>
      <c r="K731" s="12">
        <v>0</v>
      </c>
      <c r="L731" s="12">
        <v>730</v>
      </c>
      <c r="O731" s="12">
        <v>730</v>
      </c>
      <c r="Q731" s="12">
        <v>0</v>
      </c>
      <c r="R731" s="12">
        <v>730</v>
      </c>
      <c r="U731" s="12">
        <v>730</v>
      </c>
      <c r="W731" s="12">
        <v>0</v>
      </c>
      <c r="X731" s="12">
        <v>730</v>
      </c>
      <c r="AA731" s="12">
        <v>730</v>
      </c>
      <c r="AC731" s="12">
        <v>0</v>
      </c>
      <c r="AD731" s="12">
        <v>730</v>
      </c>
      <c r="AG731" s="12">
        <v>730</v>
      </c>
      <c r="AI731" s="12">
        <v>0</v>
      </c>
      <c r="AJ731" s="12">
        <v>730</v>
      </c>
    </row>
    <row r="732" spans="3:36" x14ac:dyDescent="0.3">
      <c r="C732" s="12">
        <v>731</v>
      </c>
      <c r="E732" s="12">
        <v>0</v>
      </c>
      <c r="F732" s="12">
        <v>731</v>
      </c>
      <c r="I732" s="12">
        <v>731</v>
      </c>
      <c r="K732" s="12">
        <v>0</v>
      </c>
      <c r="L732" s="12">
        <v>731</v>
      </c>
      <c r="O732" s="12">
        <v>731</v>
      </c>
      <c r="Q732" s="12">
        <v>0</v>
      </c>
      <c r="R732" s="12">
        <v>731</v>
      </c>
      <c r="U732" s="12">
        <v>731</v>
      </c>
      <c r="W732" s="12">
        <v>0</v>
      </c>
      <c r="X732" s="12">
        <v>731</v>
      </c>
      <c r="AA732" s="12">
        <v>731</v>
      </c>
      <c r="AC732" s="12">
        <v>0</v>
      </c>
      <c r="AD732" s="12">
        <v>731</v>
      </c>
      <c r="AG732" s="12">
        <v>731</v>
      </c>
      <c r="AI732" s="12">
        <v>0</v>
      </c>
      <c r="AJ732" s="12">
        <v>731</v>
      </c>
    </row>
    <row r="733" spans="3:36" x14ac:dyDescent="0.3">
      <c r="C733" s="12">
        <v>732</v>
      </c>
      <c r="E733" s="12">
        <v>0</v>
      </c>
      <c r="F733" s="12">
        <v>732</v>
      </c>
      <c r="I733" s="12">
        <v>732</v>
      </c>
      <c r="K733" s="12">
        <v>0</v>
      </c>
      <c r="L733" s="12">
        <v>732</v>
      </c>
      <c r="O733" s="12">
        <v>732</v>
      </c>
      <c r="Q733" s="12">
        <v>0</v>
      </c>
      <c r="R733" s="12">
        <v>732</v>
      </c>
      <c r="U733" s="12">
        <v>732</v>
      </c>
      <c r="W733" s="12">
        <v>0</v>
      </c>
      <c r="X733" s="12">
        <v>732</v>
      </c>
      <c r="AA733" s="12">
        <v>732</v>
      </c>
      <c r="AC733" s="12">
        <v>0</v>
      </c>
      <c r="AD733" s="12">
        <v>732</v>
      </c>
      <c r="AG733" s="12">
        <v>732</v>
      </c>
      <c r="AI733" s="12">
        <v>0</v>
      </c>
      <c r="AJ733" s="12">
        <v>732</v>
      </c>
    </row>
    <row r="734" spans="3:36" x14ac:dyDescent="0.3">
      <c r="C734" s="12">
        <v>733</v>
      </c>
      <c r="E734" s="12">
        <v>0</v>
      </c>
      <c r="F734" s="12">
        <v>733</v>
      </c>
      <c r="I734" s="12">
        <v>733</v>
      </c>
      <c r="K734" s="12">
        <v>0</v>
      </c>
      <c r="L734" s="12">
        <v>733</v>
      </c>
      <c r="O734" s="12">
        <v>733</v>
      </c>
      <c r="Q734" s="12">
        <v>0</v>
      </c>
      <c r="R734" s="12">
        <v>733</v>
      </c>
      <c r="U734" s="12">
        <v>733</v>
      </c>
      <c r="W734" s="12">
        <v>0</v>
      </c>
      <c r="X734" s="12">
        <v>733</v>
      </c>
      <c r="AA734" s="12">
        <v>733</v>
      </c>
      <c r="AC734" s="12">
        <v>0</v>
      </c>
      <c r="AD734" s="12">
        <v>733</v>
      </c>
      <c r="AG734" s="12">
        <v>733</v>
      </c>
      <c r="AI734" s="12">
        <v>0</v>
      </c>
      <c r="AJ734" s="12">
        <v>733</v>
      </c>
    </row>
    <row r="735" spans="3:36" x14ac:dyDescent="0.3">
      <c r="C735" s="12">
        <v>734</v>
      </c>
      <c r="E735" s="12">
        <v>0</v>
      </c>
      <c r="F735" s="12">
        <v>734</v>
      </c>
      <c r="I735" s="12">
        <v>734</v>
      </c>
      <c r="K735" s="12">
        <v>0</v>
      </c>
      <c r="L735" s="12">
        <v>734</v>
      </c>
      <c r="O735" s="12">
        <v>734</v>
      </c>
      <c r="Q735" s="12">
        <v>0</v>
      </c>
      <c r="R735" s="12">
        <v>734</v>
      </c>
      <c r="U735" s="12">
        <v>734</v>
      </c>
      <c r="W735" s="12">
        <v>0</v>
      </c>
      <c r="X735" s="12">
        <v>734</v>
      </c>
      <c r="AA735" s="12">
        <v>734</v>
      </c>
      <c r="AC735" s="12">
        <v>0</v>
      </c>
      <c r="AD735" s="12">
        <v>734</v>
      </c>
      <c r="AG735" s="12">
        <v>734</v>
      </c>
      <c r="AI735" s="12">
        <v>0</v>
      </c>
      <c r="AJ735" s="12">
        <v>734</v>
      </c>
    </row>
    <row r="736" spans="3:36" x14ac:dyDescent="0.3">
      <c r="C736" s="12">
        <v>735</v>
      </c>
      <c r="E736" s="12">
        <v>0</v>
      </c>
      <c r="F736" s="12">
        <v>735</v>
      </c>
      <c r="I736" s="12">
        <v>735</v>
      </c>
      <c r="K736" s="12">
        <v>0</v>
      </c>
      <c r="L736" s="12">
        <v>735</v>
      </c>
      <c r="O736" s="12">
        <v>735</v>
      </c>
      <c r="Q736" s="12">
        <v>0</v>
      </c>
      <c r="R736" s="12">
        <v>735</v>
      </c>
      <c r="U736" s="12">
        <v>735</v>
      </c>
      <c r="W736" s="12">
        <v>0</v>
      </c>
      <c r="X736" s="12">
        <v>735</v>
      </c>
      <c r="AA736" s="12">
        <v>735</v>
      </c>
      <c r="AC736" s="12">
        <v>0</v>
      </c>
      <c r="AD736" s="12">
        <v>735</v>
      </c>
      <c r="AG736" s="12">
        <v>735</v>
      </c>
      <c r="AI736" s="12">
        <v>0</v>
      </c>
      <c r="AJ736" s="12">
        <v>735</v>
      </c>
    </row>
    <row r="737" spans="3:36" x14ac:dyDescent="0.3">
      <c r="C737" s="12">
        <v>736</v>
      </c>
      <c r="E737" s="12">
        <v>0</v>
      </c>
      <c r="F737" s="12">
        <v>736</v>
      </c>
      <c r="I737" s="12">
        <v>736</v>
      </c>
      <c r="K737" s="12">
        <v>0</v>
      </c>
      <c r="L737" s="12">
        <v>736</v>
      </c>
      <c r="O737" s="12">
        <v>736</v>
      </c>
      <c r="Q737" s="12">
        <v>0</v>
      </c>
      <c r="R737" s="12">
        <v>736</v>
      </c>
      <c r="U737" s="12">
        <v>736</v>
      </c>
      <c r="W737" s="12">
        <v>0</v>
      </c>
      <c r="X737" s="12">
        <v>736</v>
      </c>
      <c r="AA737" s="12">
        <v>736</v>
      </c>
      <c r="AC737" s="12">
        <v>0</v>
      </c>
      <c r="AD737" s="12">
        <v>736</v>
      </c>
      <c r="AG737" s="12">
        <v>736</v>
      </c>
      <c r="AI737" s="12">
        <v>0</v>
      </c>
      <c r="AJ737" s="12">
        <v>736</v>
      </c>
    </row>
    <row r="738" spans="3:36" x14ac:dyDescent="0.3">
      <c r="C738" s="12">
        <v>737</v>
      </c>
      <c r="E738" s="12">
        <v>0</v>
      </c>
      <c r="F738" s="12">
        <v>737</v>
      </c>
      <c r="I738" s="12">
        <v>737</v>
      </c>
      <c r="K738" s="12">
        <v>0</v>
      </c>
      <c r="L738" s="12">
        <v>737</v>
      </c>
      <c r="O738" s="12">
        <v>737</v>
      </c>
      <c r="Q738" s="12">
        <v>0</v>
      </c>
      <c r="R738" s="12">
        <v>737</v>
      </c>
      <c r="U738" s="12">
        <v>737</v>
      </c>
      <c r="W738" s="12">
        <v>0</v>
      </c>
      <c r="X738" s="12">
        <v>737</v>
      </c>
      <c r="AA738" s="12">
        <v>737</v>
      </c>
      <c r="AC738" s="12">
        <v>0</v>
      </c>
      <c r="AD738" s="12">
        <v>737</v>
      </c>
      <c r="AG738" s="12">
        <v>737</v>
      </c>
      <c r="AI738" s="12">
        <v>0</v>
      </c>
      <c r="AJ738" s="12">
        <v>737</v>
      </c>
    </row>
    <row r="739" spans="3:36" x14ac:dyDescent="0.3">
      <c r="C739" s="12">
        <v>738</v>
      </c>
      <c r="E739" s="12">
        <v>0</v>
      </c>
      <c r="F739" s="12">
        <v>738</v>
      </c>
      <c r="I739" s="12">
        <v>738</v>
      </c>
      <c r="K739" s="12">
        <v>0</v>
      </c>
      <c r="L739" s="12">
        <v>738</v>
      </c>
      <c r="O739" s="12">
        <v>738</v>
      </c>
      <c r="Q739" s="12">
        <v>0</v>
      </c>
      <c r="R739" s="12">
        <v>738</v>
      </c>
      <c r="U739" s="12">
        <v>738</v>
      </c>
      <c r="W739" s="12">
        <v>0</v>
      </c>
      <c r="X739" s="12">
        <v>738</v>
      </c>
      <c r="AA739" s="12">
        <v>738</v>
      </c>
      <c r="AC739" s="12">
        <v>0</v>
      </c>
      <c r="AD739" s="12">
        <v>738</v>
      </c>
      <c r="AG739" s="12">
        <v>738</v>
      </c>
      <c r="AI739" s="12">
        <v>0</v>
      </c>
      <c r="AJ739" s="12">
        <v>738</v>
      </c>
    </row>
    <row r="740" spans="3:36" x14ac:dyDescent="0.3">
      <c r="C740" s="12">
        <v>739</v>
      </c>
      <c r="E740" s="12">
        <v>0</v>
      </c>
      <c r="F740" s="12">
        <v>739</v>
      </c>
      <c r="I740" s="12">
        <v>739</v>
      </c>
      <c r="K740" s="12">
        <v>0</v>
      </c>
      <c r="L740" s="12">
        <v>739</v>
      </c>
      <c r="O740" s="12">
        <v>739</v>
      </c>
      <c r="Q740" s="12">
        <v>0</v>
      </c>
      <c r="R740" s="12">
        <v>739</v>
      </c>
      <c r="U740" s="12">
        <v>739</v>
      </c>
      <c r="W740" s="12">
        <v>0</v>
      </c>
      <c r="X740" s="12">
        <v>739</v>
      </c>
      <c r="AA740" s="12">
        <v>739</v>
      </c>
      <c r="AC740" s="12">
        <v>0</v>
      </c>
      <c r="AD740" s="12">
        <v>739</v>
      </c>
      <c r="AG740" s="12">
        <v>739</v>
      </c>
      <c r="AI740" s="12">
        <v>0</v>
      </c>
      <c r="AJ740" s="12">
        <v>739</v>
      </c>
    </row>
    <row r="741" spans="3:36" x14ac:dyDescent="0.3">
      <c r="C741" s="12">
        <v>740</v>
      </c>
      <c r="E741" s="12">
        <v>0</v>
      </c>
      <c r="F741" s="12">
        <v>740</v>
      </c>
      <c r="I741" s="12">
        <v>740</v>
      </c>
      <c r="K741" s="12">
        <v>0</v>
      </c>
      <c r="L741" s="12">
        <v>740</v>
      </c>
      <c r="O741" s="12">
        <v>740</v>
      </c>
      <c r="Q741" s="12">
        <v>0</v>
      </c>
      <c r="R741" s="12">
        <v>740</v>
      </c>
      <c r="U741" s="12">
        <v>740</v>
      </c>
      <c r="W741" s="12">
        <v>0</v>
      </c>
      <c r="X741" s="12">
        <v>740</v>
      </c>
      <c r="AA741" s="12">
        <v>740</v>
      </c>
      <c r="AC741" s="12">
        <v>0</v>
      </c>
      <c r="AD741" s="12">
        <v>740</v>
      </c>
      <c r="AG741" s="12">
        <v>740</v>
      </c>
      <c r="AI741" s="12">
        <v>0</v>
      </c>
      <c r="AJ741" s="12">
        <v>740</v>
      </c>
    </row>
    <row r="742" spans="3:36" x14ac:dyDescent="0.3">
      <c r="C742" s="12">
        <v>741</v>
      </c>
      <c r="E742" s="12">
        <v>0</v>
      </c>
      <c r="F742" s="12">
        <v>741</v>
      </c>
      <c r="I742" s="12">
        <v>741</v>
      </c>
      <c r="K742" s="12">
        <v>0</v>
      </c>
      <c r="L742" s="12">
        <v>741</v>
      </c>
      <c r="O742" s="12">
        <v>741</v>
      </c>
      <c r="Q742" s="12">
        <v>0</v>
      </c>
      <c r="R742" s="12">
        <v>741</v>
      </c>
      <c r="U742" s="12">
        <v>741</v>
      </c>
      <c r="W742" s="12">
        <v>0</v>
      </c>
      <c r="X742" s="12">
        <v>741</v>
      </c>
      <c r="AA742" s="12">
        <v>741</v>
      </c>
      <c r="AC742" s="12">
        <v>0</v>
      </c>
      <c r="AD742" s="12">
        <v>741</v>
      </c>
      <c r="AG742" s="12">
        <v>741</v>
      </c>
      <c r="AI742" s="12">
        <v>0</v>
      </c>
      <c r="AJ742" s="12">
        <v>741</v>
      </c>
    </row>
    <row r="743" spans="3:36" x14ac:dyDescent="0.3">
      <c r="C743" s="12">
        <v>742</v>
      </c>
      <c r="E743" s="12">
        <v>0</v>
      </c>
      <c r="F743" s="12">
        <v>742</v>
      </c>
      <c r="I743" s="12">
        <v>742</v>
      </c>
      <c r="K743" s="12">
        <v>0</v>
      </c>
      <c r="L743" s="12">
        <v>742</v>
      </c>
      <c r="O743" s="12">
        <v>742</v>
      </c>
      <c r="Q743" s="12">
        <v>0</v>
      </c>
      <c r="R743" s="12">
        <v>742</v>
      </c>
      <c r="U743" s="12">
        <v>742</v>
      </c>
      <c r="W743" s="12">
        <v>0</v>
      </c>
      <c r="X743" s="12">
        <v>742</v>
      </c>
      <c r="AA743" s="12">
        <v>742</v>
      </c>
      <c r="AC743" s="12">
        <v>0</v>
      </c>
      <c r="AD743" s="12">
        <v>742</v>
      </c>
      <c r="AG743" s="12">
        <v>742</v>
      </c>
      <c r="AI743" s="12">
        <v>0</v>
      </c>
      <c r="AJ743" s="12">
        <v>742</v>
      </c>
    </row>
    <row r="744" spans="3:36" x14ac:dyDescent="0.3">
      <c r="C744" s="12">
        <v>743</v>
      </c>
      <c r="E744" s="12">
        <v>0</v>
      </c>
      <c r="F744" s="12">
        <v>743</v>
      </c>
      <c r="I744" s="12">
        <v>743</v>
      </c>
      <c r="K744" s="12">
        <v>0</v>
      </c>
      <c r="L744" s="12">
        <v>743</v>
      </c>
      <c r="O744" s="12">
        <v>743</v>
      </c>
      <c r="Q744" s="12">
        <v>0</v>
      </c>
      <c r="R744" s="12">
        <v>743</v>
      </c>
      <c r="U744" s="12">
        <v>743</v>
      </c>
      <c r="W744" s="12">
        <v>0</v>
      </c>
      <c r="X744" s="12">
        <v>743</v>
      </c>
      <c r="AA744" s="12">
        <v>743</v>
      </c>
      <c r="AC744" s="12">
        <v>0</v>
      </c>
      <c r="AD744" s="12">
        <v>743</v>
      </c>
      <c r="AG744" s="12">
        <v>743</v>
      </c>
      <c r="AI744" s="12">
        <v>0</v>
      </c>
      <c r="AJ744" s="12">
        <v>743</v>
      </c>
    </row>
    <row r="745" spans="3:36" x14ac:dyDescent="0.3">
      <c r="C745" s="12">
        <v>744</v>
      </c>
      <c r="E745" s="12">
        <v>0</v>
      </c>
      <c r="F745" s="12">
        <v>744</v>
      </c>
      <c r="I745" s="12">
        <v>744</v>
      </c>
      <c r="K745" s="12">
        <v>0</v>
      </c>
      <c r="L745" s="12">
        <v>744</v>
      </c>
      <c r="O745" s="12">
        <v>744</v>
      </c>
      <c r="Q745" s="12">
        <v>0</v>
      </c>
      <c r="R745" s="12">
        <v>744</v>
      </c>
      <c r="U745" s="12">
        <v>744</v>
      </c>
      <c r="W745" s="12">
        <v>0</v>
      </c>
      <c r="X745" s="12">
        <v>744</v>
      </c>
      <c r="AA745" s="12">
        <v>744</v>
      </c>
      <c r="AC745" s="12">
        <v>0</v>
      </c>
      <c r="AD745" s="12">
        <v>744</v>
      </c>
      <c r="AG745" s="12">
        <v>744</v>
      </c>
      <c r="AI745" s="12">
        <v>0</v>
      </c>
      <c r="AJ745" s="12">
        <v>744</v>
      </c>
    </row>
    <row r="746" spans="3:36" x14ac:dyDescent="0.3">
      <c r="C746" s="12">
        <v>745</v>
      </c>
      <c r="E746" s="12">
        <v>0</v>
      </c>
      <c r="F746" s="12">
        <v>745</v>
      </c>
      <c r="I746" s="12">
        <v>745</v>
      </c>
      <c r="K746" s="12">
        <v>0</v>
      </c>
      <c r="L746" s="12">
        <v>745</v>
      </c>
      <c r="O746" s="12">
        <v>745</v>
      </c>
      <c r="Q746" s="12">
        <v>0</v>
      </c>
      <c r="R746" s="12">
        <v>745</v>
      </c>
      <c r="U746" s="12">
        <v>745</v>
      </c>
      <c r="W746" s="12">
        <v>0</v>
      </c>
      <c r="X746" s="12">
        <v>745</v>
      </c>
      <c r="AA746" s="12">
        <v>745</v>
      </c>
      <c r="AC746" s="12">
        <v>0</v>
      </c>
      <c r="AD746" s="12">
        <v>745</v>
      </c>
      <c r="AG746" s="12">
        <v>745</v>
      </c>
      <c r="AI746" s="12">
        <v>0</v>
      </c>
      <c r="AJ746" s="12">
        <v>745</v>
      </c>
    </row>
    <row r="747" spans="3:36" x14ac:dyDescent="0.3">
      <c r="C747" s="12">
        <v>746</v>
      </c>
      <c r="E747" s="12">
        <v>0</v>
      </c>
      <c r="F747" s="12">
        <v>746</v>
      </c>
      <c r="I747" s="12">
        <v>746</v>
      </c>
      <c r="K747" s="12">
        <v>0</v>
      </c>
      <c r="L747" s="12">
        <v>746</v>
      </c>
      <c r="O747" s="12">
        <v>746</v>
      </c>
      <c r="Q747" s="12">
        <v>0</v>
      </c>
      <c r="R747" s="12">
        <v>746</v>
      </c>
      <c r="U747" s="12">
        <v>746</v>
      </c>
      <c r="W747" s="12">
        <v>0</v>
      </c>
      <c r="X747" s="12">
        <v>746</v>
      </c>
      <c r="AA747" s="12">
        <v>746</v>
      </c>
      <c r="AC747" s="12">
        <v>0</v>
      </c>
      <c r="AD747" s="12">
        <v>746</v>
      </c>
      <c r="AG747" s="12">
        <v>746</v>
      </c>
      <c r="AI747" s="12">
        <v>0</v>
      </c>
      <c r="AJ747" s="12">
        <v>746</v>
      </c>
    </row>
    <row r="748" spans="3:36" x14ac:dyDescent="0.3">
      <c r="C748" s="12">
        <v>747</v>
      </c>
      <c r="E748" s="12">
        <v>0</v>
      </c>
      <c r="F748" s="12">
        <v>747</v>
      </c>
      <c r="I748" s="12">
        <v>747</v>
      </c>
      <c r="K748" s="12">
        <v>0</v>
      </c>
      <c r="L748" s="12">
        <v>747</v>
      </c>
      <c r="O748" s="12">
        <v>747</v>
      </c>
      <c r="Q748" s="12">
        <v>0</v>
      </c>
      <c r="R748" s="12">
        <v>747</v>
      </c>
      <c r="U748" s="12">
        <v>747</v>
      </c>
      <c r="W748" s="12">
        <v>0</v>
      </c>
      <c r="X748" s="12">
        <v>747</v>
      </c>
      <c r="AA748" s="12">
        <v>747</v>
      </c>
      <c r="AC748" s="12">
        <v>0</v>
      </c>
      <c r="AD748" s="12">
        <v>747</v>
      </c>
      <c r="AG748" s="12">
        <v>747</v>
      </c>
      <c r="AI748" s="12">
        <v>0</v>
      </c>
      <c r="AJ748" s="12">
        <v>747</v>
      </c>
    </row>
    <row r="749" spans="3:36" x14ac:dyDescent="0.3">
      <c r="C749" s="12">
        <v>748</v>
      </c>
      <c r="E749" s="12">
        <v>0</v>
      </c>
      <c r="F749" s="12">
        <v>748</v>
      </c>
      <c r="I749" s="12">
        <v>748</v>
      </c>
      <c r="K749" s="12">
        <v>0</v>
      </c>
      <c r="L749" s="12">
        <v>748</v>
      </c>
      <c r="O749" s="12">
        <v>748</v>
      </c>
      <c r="Q749" s="12">
        <v>0</v>
      </c>
      <c r="R749" s="12">
        <v>748</v>
      </c>
      <c r="U749" s="12">
        <v>748</v>
      </c>
      <c r="W749" s="12">
        <v>0</v>
      </c>
      <c r="X749" s="12">
        <v>748</v>
      </c>
      <c r="AA749" s="12">
        <v>748</v>
      </c>
      <c r="AC749" s="12">
        <v>0</v>
      </c>
      <c r="AD749" s="12">
        <v>748</v>
      </c>
      <c r="AG749" s="12">
        <v>748</v>
      </c>
      <c r="AI749" s="12">
        <v>0</v>
      </c>
      <c r="AJ749" s="12">
        <v>748</v>
      </c>
    </row>
    <row r="750" spans="3:36" x14ac:dyDescent="0.3">
      <c r="C750" s="12">
        <v>749</v>
      </c>
      <c r="E750" s="12">
        <v>0</v>
      </c>
      <c r="F750" s="12">
        <v>749</v>
      </c>
      <c r="I750" s="12">
        <v>749</v>
      </c>
      <c r="K750" s="12">
        <v>0</v>
      </c>
      <c r="L750" s="12">
        <v>749</v>
      </c>
      <c r="O750" s="12">
        <v>749</v>
      </c>
      <c r="Q750" s="12">
        <v>0</v>
      </c>
      <c r="R750" s="12">
        <v>749</v>
      </c>
      <c r="U750" s="12">
        <v>749</v>
      </c>
      <c r="W750" s="12">
        <v>0</v>
      </c>
      <c r="X750" s="12">
        <v>749</v>
      </c>
      <c r="AA750" s="12">
        <v>749</v>
      </c>
      <c r="AC750" s="12">
        <v>0</v>
      </c>
      <c r="AD750" s="12">
        <v>749</v>
      </c>
      <c r="AG750" s="12">
        <v>749</v>
      </c>
      <c r="AI750" s="12">
        <v>0</v>
      </c>
      <c r="AJ750" s="12">
        <v>749</v>
      </c>
    </row>
    <row r="751" spans="3:36" x14ac:dyDescent="0.3">
      <c r="C751" s="12">
        <v>750</v>
      </c>
      <c r="E751" s="12">
        <v>0</v>
      </c>
      <c r="F751" s="12">
        <v>750</v>
      </c>
      <c r="I751" s="12">
        <v>750</v>
      </c>
      <c r="K751" s="12">
        <v>0</v>
      </c>
      <c r="L751" s="12">
        <v>750</v>
      </c>
      <c r="O751" s="12">
        <v>750</v>
      </c>
      <c r="Q751" s="12">
        <v>0</v>
      </c>
      <c r="R751" s="12">
        <v>750</v>
      </c>
      <c r="U751" s="12">
        <v>750</v>
      </c>
      <c r="W751" s="12">
        <v>0</v>
      </c>
      <c r="X751" s="12">
        <v>750</v>
      </c>
      <c r="AA751" s="12">
        <v>750</v>
      </c>
      <c r="AC751" s="12">
        <v>0</v>
      </c>
      <c r="AD751" s="12">
        <v>750</v>
      </c>
      <c r="AG751" s="12">
        <v>750</v>
      </c>
      <c r="AI751" s="12">
        <v>0</v>
      </c>
      <c r="AJ751" s="12">
        <v>750</v>
      </c>
    </row>
    <row r="752" spans="3:36" x14ac:dyDescent="0.3">
      <c r="C752" s="12">
        <v>751</v>
      </c>
      <c r="E752" s="12">
        <v>0</v>
      </c>
      <c r="F752" s="12">
        <v>751</v>
      </c>
      <c r="I752" s="12">
        <v>751</v>
      </c>
      <c r="K752" s="12">
        <v>0</v>
      </c>
      <c r="L752" s="12">
        <v>751</v>
      </c>
      <c r="O752" s="12">
        <v>751</v>
      </c>
      <c r="Q752" s="12">
        <v>0</v>
      </c>
      <c r="R752" s="12">
        <v>751</v>
      </c>
      <c r="U752" s="12">
        <v>751</v>
      </c>
      <c r="W752" s="12">
        <v>0</v>
      </c>
      <c r="X752" s="12">
        <v>751</v>
      </c>
      <c r="AA752" s="12">
        <v>751</v>
      </c>
      <c r="AC752" s="12">
        <v>0</v>
      </c>
      <c r="AD752" s="12">
        <v>751</v>
      </c>
      <c r="AG752" s="12">
        <v>751</v>
      </c>
      <c r="AI752" s="12">
        <v>0</v>
      </c>
      <c r="AJ752" s="12">
        <v>751</v>
      </c>
    </row>
    <row r="753" spans="3:36" x14ac:dyDescent="0.3">
      <c r="C753" s="12">
        <v>752</v>
      </c>
      <c r="E753" s="12">
        <v>0</v>
      </c>
      <c r="F753" s="12">
        <v>752</v>
      </c>
      <c r="I753" s="12">
        <v>752</v>
      </c>
      <c r="K753" s="12">
        <v>0</v>
      </c>
      <c r="L753" s="12">
        <v>752</v>
      </c>
      <c r="O753" s="12">
        <v>752</v>
      </c>
      <c r="Q753" s="12">
        <v>0</v>
      </c>
      <c r="R753" s="12">
        <v>752</v>
      </c>
      <c r="U753" s="12">
        <v>752</v>
      </c>
      <c r="W753" s="12">
        <v>0</v>
      </c>
      <c r="X753" s="12">
        <v>752</v>
      </c>
      <c r="AA753" s="12">
        <v>752</v>
      </c>
      <c r="AC753" s="12">
        <v>0</v>
      </c>
      <c r="AD753" s="12">
        <v>752</v>
      </c>
      <c r="AG753" s="12">
        <v>752</v>
      </c>
      <c r="AI753" s="12">
        <v>0</v>
      </c>
      <c r="AJ753" s="12">
        <v>752</v>
      </c>
    </row>
    <row r="754" spans="3:36" x14ac:dyDescent="0.3">
      <c r="C754" s="12">
        <v>753</v>
      </c>
      <c r="E754" s="12">
        <v>0</v>
      </c>
      <c r="F754" s="12">
        <v>753</v>
      </c>
      <c r="I754" s="12">
        <v>753</v>
      </c>
      <c r="K754" s="12">
        <v>0</v>
      </c>
      <c r="L754" s="12">
        <v>753</v>
      </c>
      <c r="O754" s="12">
        <v>753</v>
      </c>
      <c r="Q754" s="12">
        <v>0</v>
      </c>
      <c r="R754" s="12">
        <v>753</v>
      </c>
      <c r="U754" s="12">
        <v>753</v>
      </c>
      <c r="W754" s="12">
        <v>0</v>
      </c>
      <c r="X754" s="12">
        <v>753</v>
      </c>
      <c r="AA754" s="12">
        <v>753</v>
      </c>
      <c r="AC754" s="12">
        <v>0</v>
      </c>
      <c r="AD754" s="12">
        <v>753</v>
      </c>
      <c r="AG754" s="12">
        <v>753</v>
      </c>
      <c r="AI754" s="12">
        <v>0</v>
      </c>
      <c r="AJ754" s="12">
        <v>753</v>
      </c>
    </row>
    <row r="755" spans="3:36" x14ac:dyDescent="0.3">
      <c r="C755" s="12">
        <v>754</v>
      </c>
      <c r="E755" s="12">
        <v>0</v>
      </c>
      <c r="F755" s="12">
        <v>754</v>
      </c>
      <c r="I755" s="12">
        <v>754</v>
      </c>
      <c r="K755" s="12">
        <v>0</v>
      </c>
      <c r="L755" s="12">
        <v>754</v>
      </c>
      <c r="O755" s="12">
        <v>754</v>
      </c>
      <c r="Q755" s="12">
        <v>0</v>
      </c>
      <c r="R755" s="12">
        <v>754</v>
      </c>
      <c r="U755" s="12">
        <v>754</v>
      </c>
      <c r="W755" s="12">
        <v>0</v>
      </c>
      <c r="X755" s="12">
        <v>754</v>
      </c>
      <c r="AA755" s="12">
        <v>754</v>
      </c>
      <c r="AC755" s="12">
        <v>0</v>
      </c>
      <c r="AD755" s="12">
        <v>754</v>
      </c>
      <c r="AG755" s="12">
        <v>754</v>
      </c>
      <c r="AI755" s="12">
        <v>0</v>
      </c>
      <c r="AJ755" s="12">
        <v>754</v>
      </c>
    </row>
    <row r="756" spans="3:36" x14ac:dyDescent="0.3">
      <c r="C756" s="12">
        <v>755</v>
      </c>
      <c r="E756" s="12">
        <v>0</v>
      </c>
      <c r="F756" s="12">
        <v>755</v>
      </c>
      <c r="I756" s="12">
        <v>755</v>
      </c>
      <c r="K756" s="12">
        <v>0</v>
      </c>
      <c r="L756" s="12">
        <v>755</v>
      </c>
      <c r="O756" s="12">
        <v>755</v>
      </c>
      <c r="Q756" s="12">
        <v>0</v>
      </c>
      <c r="R756" s="12">
        <v>755</v>
      </c>
      <c r="U756" s="12">
        <v>755</v>
      </c>
      <c r="W756" s="12">
        <v>0</v>
      </c>
      <c r="X756" s="12">
        <v>755</v>
      </c>
      <c r="AA756" s="12">
        <v>755</v>
      </c>
      <c r="AC756" s="12">
        <v>0</v>
      </c>
      <c r="AD756" s="12">
        <v>755</v>
      </c>
      <c r="AG756" s="12">
        <v>755</v>
      </c>
      <c r="AI756" s="12">
        <v>0</v>
      </c>
      <c r="AJ756" s="12">
        <v>755</v>
      </c>
    </row>
    <row r="757" spans="3:36" x14ac:dyDescent="0.3">
      <c r="C757" s="12">
        <v>756</v>
      </c>
      <c r="E757" s="12">
        <v>0</v>
      </c>
      <c r="F757" s="12">
        <v>756</v>
      </c>
      <c r="I757" s="12">
        <v>756</v>
      </c>
      <c r="K757" s="12">
        <v>0</v>
      </c>
      <c r="L757" s="12">
        <v>756</v>
      </c>
      <c r="O757" s="12">
        <v>756</v>
      </c>
      <c r="Q757" s="12">
        <v>0</v>
      </c>
      <c r="R757" s="12">
        <v>756</v>
      </c>
      <c r="U757" s="12">
        <v>756</v>
      </c>
      <c r="W757" s="12">
        <v>0</v>
      </c>
      <c r="X757" s="12">
        <v>756</v>
      </c>
      <c r="AA757" s="12">
        <v>756</v>
      </c>
      <c r="AC757" s="12">
        <v>0</v>
      </c>
      <c r="AD757" s="12">
        <v>756</v>
      </c>
      <c r="AG757" s="12">
        <v>756</v>
      </c>
      <c r="AI757" s="12">
        <v>0</v>
      </c>
      <c r="AJ757" s="12">
        <v>756</v>
      </c>
    </row>
    <row r="758" spans="3:36" x14ac:dyDescent="0.3">
      <c r="C758" s="12">
        <v>757</v>
      </c>
      <c r="E758" s="12">
        <v>0</v>
      </c>
      <c r="F758" s="12">
        <v>757</v>
      </c>
      <c r="I758" s="12">
        <v>757</v>
      </c>
      <c r="K758" s="12">
        <v>0</v>
      </c>
      <c r="L758" s="12">
        <v>757</v>
      </c>
      <c r="O758" s="12">
        <v>757</v>
      </c>
      <c r="Q758" s="12">
        <v>0</v>
      </c>
      <c r="R758" s="12">
        <v>757</v>
      </c>
      <c r="U758" s="12">
        <v>757</v>
      </c>
      <c r="W758" s="12">
        <v>0</v>
      </c>
      <c r="X758" s="12">
        <v>757</v>
      </c>
      <c r="AA758" s="12">
        <v>757</v>
      </c>
      <c r="AC758" s="12">
        <v>0</v>
      </c>
      <c r="AD758" s="12">
        <v>757</v>
      </c>
      <c r="AG758" s="12">
        <v>757</v>
      </c>
      <c r="AI758" s="12">
        <v>0</v>
      </c>
      <c r="AJ758" s="12">
        <v>757</v>
      </c>
    </row>
    <row r="759" spans="3:36" x14ac:dyDescent="0.3">
      <c r="C759" s="12">
        <v>758</v>
      </c>
      <c r="E759" s="12">
        <v>0</v>
      </c>
      <c r="F759" s="12">
        <v>758</v>
      </c>
      <c r="I759" s="12">
        <v>758</v>
      </c>
      <c r="K759" s="12">
        <v>0</v>
      </c>
      <c r="L759" s="12">
        <v>758</v>
      </c>
      <c r="O759" s="12">
        <v>758</v>
      </c>
      <c r="Q759" s="12">
        <v>0</v>
      </c>
      <c r="R759" s="12">
        <v>758</v>
      </c>
      <c r="U759" s="12">
        <v>758</v>
      </c>
      <c r="W759" s="12">
        <v>0</v>
      </c>
      <c r="X759" s="12">
        <v>758</v>
      </c>
      <c r="AA759" s="12">
        <v>758</v>
      </c>
      <c r="AC759" s="12">
        <v>0</v>
      </c>
      <c r="AD759" s="12">
        <v>758</v>
      </c>
      <c r="AG759" s="12">
        <v>758</v>
      </c>
      <c r="AI759" s="12">
        <v>0</v>
      </c>
      <c r="AJ759" s="12">
        <v>758</v>
      </c>
    </row>
    <row r="760" spans="3:36" x14ac:dyDescent="0.3">
      <c r="C760" s="12">
        <v>759</v>
      </c>
      <c r="E760" s="12">
        <v>0</v>
      </c>
      <c r="F760" s="12">
        <v>759</v>
      </c>
      <c r="I760" s="12">
        <v>759</v>
      </c>
      <c r="K760" s="12">
        <v>0</v>
      </c>
      <c r="L760" s="12">
        <v>759</v>
      </c>
      <c r="O760" s="12">
        <v>759</v>
      </c>
      <c r="Q760" s="12">
        <v>0</v>
      </c>
      <c r="R760" s="12">
        <v>759</v>
      </c>
      <c r="U760" s="12">
        <v>759</v>
      </c>
      <c r="W760" s="12">
        <v>0</v>
      </c>
      <c r="X760" s="12">
        <v>759</v>
      </c>
      <c r="AA760" s="12">
        <v>759</v>
      </c>
      <c r="AC760" s="12">
        <v>0</v>
      </c>
      <c r="AD760" s="12">
        <v>759</v>
      </c>
      <c r="AG760" s="12">
        <v>759</v>
      </c>
      <c r="AI760" s="12">
        <v>0</v>
      </c>
      <c r="AJ760" s="12">
        <v>759</v>
      </c>
    </row>
    <row r="761" spans="3:36" x14ac:dyDescent="0.3">
      <c r="C761" s="12">
        <v>760</v>
      </c>
      <c r="E761" s="12">
        <v>0</v>
      </c>
      <c r="F761" s="12">
        <v>760</v>
      </c>
      <c r="I761" s="12">
        <v>760</v>
      </c>
      <c r="K761" s="12">
        <v>0</v>
      </c>
      <c r="L761" s="12">
        <v>760</v>
      </c>
      <c r="O761" s="12">
        <v>760</v>
      </c>
      <c r="Q761" s="12">
        <v>0</v>
      </c>
      <c r="R761" s="12">
        <v>760</v>
      </c>
      <c r="U761" s="12">
        <v>760</v>
      </c>
      <c r="W761" s="12">
        <v>0</v>
      </c>
      <c r="X761" s="12">
        <v>760</v>
      </c>
      <c r="AA761" s="12">
        <v>760</v>
      </c>
      <c r="AC761" s="12">
        <v>0</v>
      </c>
      <c r="AD761" s="12">
        <v>760</v>
      </c>
      <c r="AG761" s="12">
        <v>760</v>
      </c>
      <c r="AI761" s="12">
        <v>0</v>
      </c>
      <c r="AJ761" s="12">
        <v>760</v>
      </c>
    </row>
    <row r="762" spans="3:36" x14ac:dyDescent="0.3">
      <c r="C762" s="12">
        <v>761</v>
      </c>
      <c r="E762" s="12">
        <v>0</v>
      </c>
      <c r="F762" s="12">
        <v>761</v>
      </c>
      <c r="I762" s="12">
        <v>761</v>
      </c>
      <c r="K762" s="12">
        <v>0</v>
      </c>
      <c r="L762" s="12">
        <v>761</v>
      </c>
      <c r="O762" s="12">
        <v>761</v>
      </c>
      <c r="Q762" s="12">
        <v>0</v>
      </c>
      <c r="R762" s="12">
        <v>761</v>
      </c>
      <c r="U762" s="12">
        <v>761</v>
      </c>
      <c r="W762" s="12">
        <v>0</v>
      </c>
      <c r="X762" s="12">
        <v>761</v>
      </c>
      <c r="AA762" s="12">
        <v>761</v>
      </c>
      <c r="AC762" s="12">
        <v>0</v>
      </c>
      <c r="AD762" s="12">
        <v>761</v>
      </c>
      <c r="AG762" s="12">
        <v>761</v>
      </c>
      <c r="AI762" s="12">
        <v>0</v>
      </c>
      <c r="AJ762" s="12">
        <v>761</v>
      </c>
    </row>
    <row r="763" spans="3:36" x14ac:dyDescent="0.3">
      <c r="C763" s="12">
        <v>762</v>
      </c>
      <c r="E763" s="12">
        <v>0</v>
      </c>
      <c r="F763" s="12">
        <v>762</v>
      </c>
      <c r="I763" s="12">
        <v>762</v>
      </c>
      <c r="K763" s="12">
        <v>0</v>
      </c>
      <c r="L763" s="12">
        <v>762</v>
      </c>
      <c r="O763" s="12">
        <v>762</v>
      </c>
      <c r="Q763" s="12">
        <v>0</v>
      </c>
      <c r="R763" s="12">
        <v>762</v>
      </c>
      <c r="U763" s="12">
        <v>762</v>
      </c>
      <c r="W763" s="12">
        <v>0</v>
      </c>
      <c r="X763" s="12">
        <v>762</v>
      </c>
      <c r="AA763" s="12">
        <v>762</v>
      </c>
      <c r="AC763" s="12">
        <v>0</v>
      </c>
      <c r="AD763" s="12">
        <v>762</v>
      </c>
      <c r="AG763" s="12">
        <v>762</v>
      </c>
      <c r="AI763" s="12">
        <v>0</v>
      </c>
      <c r="AJ763" s="12">
        <v>762</v>
      </c>
    </row>
    <row r="764" spans="3:36" x14ac:dyDescent="0.3">
      <c r="C764" s="12">
        <v>763</v>
      </c>
      <c r="E764" s="12">
        <v>0</v>
      </c>
      <c r="F764" s="12">
        <v>763</v>
      </c>
      <c r="I764" s="12">
        <v>763</v>
      </c>
      <c r="K764" s="12">
        <v>0</v>
      </c>
      <c r="L764" s="12">
        <v>763</v>
      </c>
      <c r="O764" s="12">
        <v>763</v>
      </c>
      <c r="Q764" s="12">
        <v>0</v>
      </c>
      <c r="R764" s="12">
        <v>763</v>
      </c>
      <c r="U764" s="12">
        <v>763</v>
      </c>
      <c r="W764" s="12">
        <v>0</v>
      </c>
      <c r="X764" s="12">
        <v>763</v>
      </c>
      <c r="AA764" s="12">
        <v>763</v>
      </c>
      <c r="AC764" s="12">
        <v>0</v>
      </c>
      <c r="AD764" s="12">
        <v>763</v>
      </c>
      <c r="AG764" s="12">
        <v>763</v>
      </c>
      <c r="AI764" s="12">
        <v>0</v>
      </c>
      <c r="AJ764" s="12">
        <v>763</v>
      </c>
    </row>
    <row r="765" spans="3:36" x14ac:dyDescent="0.3">
      <c r="C765" s="12">
        <v>764</v>
      </c>
      <c r="E765" s="12">
        <v>0</v>
      </c>
      <c r="F765" s="12">
        <v>764</v>
      </c>
      <c r="I765" s="12">
        <v>764</v>
      </c>
      <c r="K765" s="12">
        <v>0</v>
      </c>
      <c r="L765" s="12">
        <v>764</v>
      </c>
      <c r="O765" s="12">
        <v>764</v>
      </c>
      <c r="Q765" s="12">
        <v>0</v>
      </c>
      <c r="R765" s="12">
        <v>764</v>
      </c>
      <c r="U765" s="12">
        <v>764</v>
      </c>
      <c r="W765" s="12">
        <v>0</v>
      </c>
      <c r="X765" s="12">
        <v>764</v>
      </c>
      <c r="AA765" s="12">
        <v>764</v>
      </c>
      <c r="AC765" s="12">
        <v>0</v>
      </c>
      <c r="AD765" s="12">
        <v>764</v>
      </c>
      <c r="AG765" s="12">
        <v>764</v>
      </c>
      <c r="AI765" s="12">
        <v>0</v>
      </c>
      <c r="AJ765" s="12">
        <v>764</v>
      </c>
    </row>
    <row r="766" spans="3:36" x14ac:dyDescent="0.3">
      <c r="C766" s="12">
        <v>765</v>
      </c>
      <c r="E766" s="12">
        <v>0</v>
      </c>
      <c r="F766" s="12">
        <v>765</v>
      </c>
      <c r="I766" s="12">
        <v>765</v>
      </c>
      <c r="K766" s="12">
        <v>0</v>
      </c>
      <c r="L766" s="12">
        <v>765</v>
      </c>
      <c r="O766" s="12">
        <v>765</v>
      </c>
      <c r="Q766" s="12">
        <v>0</v>
      </c>
      <c r="R766" s="12">
        <v>765</v>
      </c>
      <c r="U766" s="12">
        <v>765</v>
      </c>
      <c r="W766" s="12">
        <v>0</v>
      </c>
      <c r="X766" s="12">
        <v>765</v>
      </c>
      <c r="AA766" s="12">
        <v>765</v>
      </c>
      <c r="AC766" s="12">
        <v>0</v>
      </c>
      <c r="AD766" s="12">
        <v>765</v>
      </c>
      <c r="AG766" s="12">
        <v>765</v>
      </c>
      <c r="AI766" s="12">
        <v>0</v>
      </c>
      <c r="AJ766" s="12">
        <v>765</v>
      </c>
    </row>
    <row r="767" spans="3:36" x14ac:dyDescent="0.3">
      <c r="C767" s="12">
        <v>766</v>
      </c>
      <c r="E767" s="12">
        <v>0</v>
      </c>
      <c r="F767" s="12">
        <v>766</v>
      </c>
      <c r="I767" s="12">
        <v>766</v>
      </c>
      <c r="K767" s="12">
        <v>0</v>
      </c>
      <c r="L767" s="12">
        <v>766</v>
      </c>
      <c r="O767" s="12">
        <v>766</v>
      </c>
      <c r="Q767" s="12">
        <v>0</v>
      </c>
      <c r="R767" s="12">
        <v>766</v>
      </c>
      <c r="U767" s="12">
        <v>766</v>
      </c>
      <c r="W767" s="12">
        <v>0</v>
      </c>
      <c r="X767" s="12">
        <v>766</v>
      </c>
      <c r="AA767" s="12">
        <v>766</v>
      </c>
      <c r="AC767" s="12">
        <v>0</v>
      </c>
      <c r="AD767" s="12">
        <v>766</v>
      </c>
      <c r="AG767" s="12">
        <v>766</v>
      </c>
      <c r="AI767" s="12">
        <v>0</v>
      </c>
      <c r="AJ767" s="12">
        <v>766</v>
      </c>
    </row>
    <row r="768" spans="3:36" x14ac:dyDescent="0.3">
      <c r="C768" s="12">
        <v>767</v>
      </c>
      <c r="E768" s="12">
        <v>0</v>
      </c>
      <c r="F768" s="12">
        <v>767</v>
      </c>
      <c r="I768" s="12">
        <v>767</v>
      </c>
      <c r="K768" s="12">
        <v>0</v>
      </c>
      <c r="L768" s="12">
        <v>767</v>
      </c>
      <c r="O768" s="12">
        <v>767</v>
      </c>
      <c r="Q768" s="12">
        <v>0</v>
      </c>
      <c r="R768" s="12">
        <v>767</v>
      </c>
      <c r="U768" s="12">
        <v>767</v>
      </c>
      <c r="W768" s="12">
        <v>0</v>
      </c>
      <c r="X768" s="12">
        <v>767</v>
      </c>
      <c r="AA768" s="12">
        <v>767</v>
      </c>
      <c r="AC768" s="12">
        <v>0</v>
      </c>
      <c r="AD768" s="12">
        <v>767</v>
      </c>
      <c r="AG768" s="12">
        <v>767</v>
      </c>
      <c r="AI768" s="12">
        <v>0</v>
      </c>
      <c r="AJ768" s="12">
        <v>767</v>
      </c>
    </row>
    <row r="769" spans="3:36" x14ac:dyDescent="0.3">
      <c r="C769" s="12">
        <v>768</v>
      </c>
      <c r="E769" s="12">
        <v>0</v>
      </c>
      <c r="F769" s="12">
        <v>768</v>
      </c>
      <c r="I769" s="12">
        <v>768</v>
      </c>
      <c r="K769" s="12">
        <v>0</v>
      </c>
      <c r="L769" s="12">
        <v>768</v>
      </c>
      <c r="O769" s="12">
        <v>768</v>
      </c>
      <c r="Q769" s="12">
        <v>0</v>
      </c>
      <c r="R769" s="12">
        <v>768</v>
      </c>
      <c r="U769" s="12">
        <v>768</v>
      </c>
      <c r="W769" s="12">
        <v>0</v>
      </c>
      <c r="X769" s="12">
        <v>768</v>
      </c>
      <c r="AA769" s="12">
        <v>768</v>
      </c>
      <c r="AC769" s="12">
        <v>0</v>
      </c>
      <c r="AD769" s="12">
        <v>768</v>
      </c>
      <c r="AG769" s="12">
        <v>768</v>
      </c>
      <c r="AI769" s="12">
        <v>0</v>
      </c>
      <c r="AJ769" s="12">
        <v>768</v>
      </c>
    </row>
    <row r="770" spans="3:36" x14ac:dyDescent="0.3">
      <c r="C770" s="12">
        <v>769</v>
      </c>
      <c r="E770" s="12">
        <v>0</v>
      </c>
      <c r="F770" s="12">
        <v>769</v>
      </c>
      <c r="I770" s="12">
        <v>769</v>
      </c>
      <c r="K770" s="12">
        <v>0</v>
      </c>
      <c r="L770" s="12">
        <v>769</v>
      </c>
      <c r="O770" s="12">
        <v>769</v>
      </c>
      <c r="Q770" s="12">
        <v>0</v>
      </c>
      <c r="R770" s="12">
        <v>769</v>
      </c>
      <c r="U770" s="12">
        <v>769</v>
      </c>
      <c r="W770" s="12">
        <v>0</v>
      </c>
      <c r="X770" s="12">
        <v>769</v>
      </c>
      <c r="AA770" s="12">
        <v>769</v>
      </c>
      <c r="AC770" s="12">
        <v>0</v>
      </c>
      <c r="AD770" s="12">
        <v>769</v>
      </c>
      <c r="AG770" s="12">
        <v>769</v>
      </c>
      <c r="AI770" s="12">
        <v>0</v>
      </c>
      <c r="AJ770" s="12">
        <v>769</v>
      </c>
    </row>
    <row r="771" spans="3:36" x14ac:dyDescent="0.3">
      <c r="C771" s="12">
        <v>770</v>
      </c>
      <c r="E771" s="12">
        <v>0</v>
      </c>
      <c r="F771" s="12">
        <v>770</v>
      </c>
      <c r="I771" s="12">
        <v>770</v>
      </c>
      <c r="K771" s="12">
        <v>0</v>
      </c>
      <c r="L771" s="12">
        <v>770</v>
      </c>
      <c r="O771" s="12">
        <v>770</v>
      </c>
      <c r="Q771" s="12">
        <v>0</v>
      </c>
      <c r="R771" s="12">
        <v>770</v>
      </c>
      <c r="U771" s="12">
        <v>770</v>
      </c>
      <c r="W771" s="12">
        <v>0</v>
      </c>
      <c r="X771" s="12">
        <v>770</v>
      </c>
      <c r="AA771" s="12">
        <v>770</v>
      </c>
      <c r="AC771" s="12">
        <v>0</v>
      </c>
      <c r="AD771" s="12">
        <v>770</v>
      </c>
      <c r="AG771" s="12">
        <v>770</v>
      </c>
      <c r="AI771" s="12">
        <v>0</v>
      </c>
      <c r="AJ771" s="12">
        <v>770</v>
      </c>
    </row>
    <row r="772" spans="3:36" x14ac:dyDescent="0.3">
      <c r="C772" s="12">
        <v>771</v>
      </c>
      <c r="E772" s="12">
        <v>0</v>
      </c>
      <c r="F772" s="12">
        <v>771</v>
      </c>
      <c r="I772" s="12">
        <v>771</v>
      </c>
      <c r="K772" s="12">
        <v>0</v>
      </c>
      <c r="L772" s="12">
        <v>771</v>
      </c>
      <c r="O772" s="12">
        <v>771</v>
      </c>
      <c r="Q772" s="12">
        <v>0</v>
      </c>
      <c r="R772" s="12">
        <v>771</v>
      </c>
      <c r="U772" s="12">
        <v>771</v>
      </c>
      <c r="W772" s="12">
        <v>0</v>
      </c>
      <c r="X772" s="12">
        <v>771</v>
      </c>
      <c r="AA772" s="12">
        <v>771</v>
      </c>
      <c r="AC772" s="12">
        <v>0</v>
      </c>
      <c r="AD772" s="12">
        <v>771</v>
      </c>
      <c r="AG772" s="12">
        <v>771</v>
      </c>
      <c r="AI772" s="12">
        <v>0</v>
      </c>
      <c r="AJ772" s="12">
        <v>771</v>
      </c>
    </row>
    <row r="773" spans="3:36" x14ac:dyDescent="0.3">
      <c r="C773" s="12">
        <v>772</v>
      </c>
      <c r="E773" s="12">
        <v>0</v>
      </c>
      <c r="F773" s="12">
        <v>772</v>
      </c>
      <c r="I773" s="12">
        <v>772</v>
      </c>
      <c r="K773" s="12">
        <v>0</v>
      </c>
      <c r="L773" s="12">
        <v>772</v>
      </c>
      <c r="O773" s="12">
        <v>772</v>
      </c>
      <c r="Q773" s="12">
        <v>0</v>
      </c>
      <c r="R773" s="12">
        <v>772</v>
      </c>
      <c r="U773" s="12">
        <v>772</v>
      </c>
      <c r="W773" s="12">
        <v>0</v>
      </c>
      <c r="X773" s="12">
        <v>772</v>
      </c>
      <c r="AA773" s="12">
        <v>772</v>
      </c>
      <c r="AC773" s="12">
        <v>0</v>
      </c>
      <c r="AD773" s="12">
        <v>772</v>
      </c>
      <c r="AG773" s="12">
        <v>772</v>
      </c>
      <c r="AI773" s="12">
        <v>0</v>
      </c>
      <c r="AJ773" s="12">
        <v>772</v>
      </c>
    </row>
    <row r="774" spans="3:36" x14ac:dyDescent="0.3">
      <c r="C774" s="12">
        <v>773</v>
      </c>
      <c r="E774" s="12">
        <v>0</v>
      </c>
      <c r="F774" s="12">
        <v>773</v>
      </c>
      <c r="I774" s="12">
        <v>773</v>
      </c>
      <c r="K774" s="12">
        <v>0</v>
      </c>
      <c r="L774" s="12">
        <v>773</v>
      </c>
      <c r="O774" s="12">
        <v>773</v>
      </c>
      <c r="Q774" s="12">
        <v>0</v>
      </c>
      <c r="R774" s="12">
        <v>773</v>
      </c>
      <c r="U774" s="12">
        <v>773</v>
      </c>
      <c r="W774" s="12">
        <v>0</v>
      </c>
      <c r="X774" s="12">
        <v>773</v>
      </c>
      <c r="AA774" s="12">
        <v>773</v>
      </c>
      <c r="AC774" s="12">
        <v>0</v>
      </c>
      <c r="AD774" s="12">
        <v>773</v>
      </c>
      <c r="AG774" s="12">
        <v>773</v>
      </c>
      <c r="AI774" s="12">
        <v>0</v>
      </c>
      <c r="AJ774" s="12">
        <v>773</v>
      </c>
    </row>
    <row r="775" spans="3:36" x14ac:dyDescent="0.3">
      <c r="C775" s="12">
        <v>774</v>
      </c>
      <c r="E775" s="12">
        <v>0</v>
      </c>
      <c r="F775" s="12">
        <v>774</v>
      </c>
      <c r="I775" s="12">
        <v>774</v>
      </c>
      <c r="K775" s="12">
        <v>0</v>
      </c>
      <c r="L775" s="12">
        <v>774</v>
      </c>
      <c r="O775" s="12">
        <v>774</v>
      </c>
      <c r="Q775" s="12">
        <v>0</v>
      </c>
      <c r="R775" s="12">
        <v>774</v>
      </c>
      <c r="U775" s="12">
        <v>774</v>
      </c>
      <c r="W775" s="12">
        <v>0</v>
      </c>
      <c r="X775" s="12">
        <v>774</v>
      </c>
      <c r="AA775" s="12">
        <v>774</v>
      </c>
      <c r="AC775" s="12">
        <v>0</v>
      </c>
      <c r="AD775" s="12">
        <v>774</v>
      </c>
      <c r="AG775" s="12">
        <v>774</v>
      </c>
      <c r="AI775" s="12">
        <v>0</v>
      </c>
      <c r="AJ775" s="12">
        <v>774</v>
      </c>
    </row>
    <row r="776" spans="3:36" x14ac:dyDescent="0.3">
      <c r="C776" s="12">
        <v>775</v>
      </c>
      <c r="E776" s="12">
        <v>0</v>
      </c>
      <c r="F776" s="12">
        <v>775</v>
      </c>
      <c r="I776" s="12">
        <v>775</v>
      </c>
      <c r="K776" s="12">
        <v>0</v>
      </c>
      <c r="L776" s="12">
        <v>775</v>
      </c>
      <c r="O776" s="12">
        <v>775</v>
      </c>
      <c r="Q776" s="12">
        <v>0</v>
      </c>
      <c r="R776" s="12">
        <v>775</v>
      </c>
      <c r="U776" s="12">
        <v>775</v>
      </c>
      <c r="W776" s="12">
        <v>0</v>
      </c>
      <c r="X776" s="12">
        <v>775</v>
      </c>
      <c r="AA776" s="12">
        <v>775</v>
      </c>
      <c r="AC776" s="12">
        <v>0</v>
      </c>
      <c r="AD776" s="12">
        <v>775</v>
      </c>
      <c r="AG776" s="12">
        <v>775</v>
      </c>
      <c r="AI776" s="12">
        <v>0</v>
      </c>
      <c r="AJ776" s="12">
        <v>775</v>
      </c>
    </row>
    <row r="777" spans="3:36" x14ac:dyDescent="0.3">
      <c r="C777" s="12">
        <v>776</v>
      </c>
      <c r="E777" s="12">
        <v>0</v>
      </c>
      <c r="F777" s="12">
        <v>776</v>
      </c>
      <c r="I777" s="12">
        <v>776</v>
      </c>
      <c r="K777" s="12">
        <v>0</v>
      </c>
      <c r="L777" s="12">
        <v>776</v>
      </c>
      <c r="O777" s="12">
        <v>776</v>
      </c>
      <c r="Q777" s="12">
        <v>0</v>
      </c>
      <c r="R777" s="12">
        <v>776</v>
      </c>
      <c r="U777" s="12">
        <v>776</v>
      </c>
      <c r="W777" s="12">
        <v>0</v>
      </c>
      <c r="X777" s="12">
        <v>776</v>
      </c>
      <c r="AA777" s="12">
        <v>776</v>
      </c>
      <c r="AC777" s="12">
        <v>0</v>
      </c>
      <c r="AD777" s="12">
        <v>776</v>
      </c>
      <c r="AG777" s="12">
        <v>776</v>
      </c>
      <c r="AI777" s="12">
        <v>0</v>
      </c>
      <c r="AJ777" s="12">
        <v>776</v>
      </c>
    </row>
    <row r="778" spans="3:36" x14ac:dyDescent="0.3">
      <c r="C778" s="12">
        <v>777</v>
      </c>
      <c r="E778" s="12">
        <v>0</v>
      </c>
      <c r="F778" s="12">
        <v>777</v>
      </c>
      <c r="I778" s="12">
        <v>777</v>
      </c>
      <c r="K778" s="12">
        <v>0</v>
      </c>
      <c r="L778" s="12">
        <v>777</v>
      </c>
      <c r="O778" s="12">
        <v>777</v>
      </c>
      <c r="Q778" s="12">
        <v>0</v>
      </c>
      <c r="R778" s="12">
        <v>777</v>
      </c>
      <c r="U778" s="12">
        <v>777</v>
      </c>
      <c r="W778" s="12">
        <v>0</v>
      </c>
      <c r="X778" s="12">
        <v>777</v>
      </c>
      <c r="AA778" s="12">
        <v>777</v>
      </c>
      <c r="AC778" s="12">
        <v>0</v>
      </c>
      <c r="AD778" s="12">
        <v>777</v>
      </c>
      <c r="AG778" s="12">
        <v>777</v>
      </c>
      <c r="AI778" s="12">
        <v>0</v>
      </c>
      <c r="AJ778" s="12">
        <v>777</v>
      </c>
    </row>
    <row r="779" spans="3:36" x14ac:dyDescent="0.3">
      <c r="C779" s="12">
        <v>778</v>
      </c>
      <c r="E779" s="12">
        <v>0</v>
      </c>
      <c r="F779" s="12">
        <v>778</v>
      </c>
      <c r="I779" s="12">
        <v>778</v>
      </c>
      <c r="K779" s="12">
        <v>0</v>
      </c>
      <c r="L779" s="12">
        <v>778</v>
      </c>
      <c r="O779" s="12">
        <v>778</v>
      </c>
      <c r="Q779" s="12">
        <v>0</v>
      </c>
      <c r="R779" s="12">
        <v>778</v>
      </c>
      <c r="U779" s="12">
        <v>778</v>
      </c>
      <c r="W779" s="12">
        <v>0</v>
      </c>
      <c r="X779" s="12">
        <v>778</v>
      </c>
      <c r="AA779" s="12">
        <v>778</v>
      </c>
      <c r="AC779" s="12">
        <v>0</v>
      </c>
      <c r="AD779" s="12">
        <v>778</v>
      </c>
      <c r="AG779" s="12">
        <v>778</v>
      </c>
      <c r="AI779" s="12">
        <v>0</v>
      </c>
      <c r="AJ779" s="12">
        <v>778</v>
      </c>
    </row>
    <row r="780" spans="3:36" x14ac:dyDescent="0.3">
      <c r="C780" s="12">
        <v>779</v>
      </c>
      <c r="E780" s="12">
        <v>0</v>
      </c>
      <c r="F780" s="12">
        <v>779</v>
      </c>
      <c r="I780" s="12">
        <v>779</v>
      </c>
      <c r="K780" s="12">
        <v>0</v>
      </c>
      <c r="L780" s="12">
        <v>779</v>
      </c>
      <c r="O780" s="12">
        <v>779</v>
      </c>
      <c r="Q780" s="12">
        <v>0</v>
      </c>
      <c r="R780" s="12">
        <v>779</v>
      </c>
      <c r="U780" s="12">
        <v>779</v>
      </c>
      <c r="W780" s="12">
        <v>0</v>
      </c>
      <c r="X780" s="12">
        <v>779</v>
      </c>
      <c r="AA780" s="12">
        <v>779</v>
      </c>
      <c r="AC780" s="12">
        <v>0</v>
      </c>
      <c r="AD780" s="12">
        <v>779</v>
      </c>
      <c r="AG780" s="12">
        <v>779</v>
      </c>
      <c r="AI780" s="12">
        <v>0</v>
      </c>
      <c r="AJ780" s="12">
        <v>779</v>
      </c>
    </row>
    <row r="781" spans="3:36" x14ac:dyDescent="0.3">
      <c r="C781" s="12">
        <v>780</v>
      </c>
      <c r="E781" s="12">
        <v>0</v>
      </c>
      <c r="F781" s="12">
        <v>780</v>
      </c>
      <c r="I781" s="12">
        <v>780</v>
      </c>
      <c r="K781" s="12">
        <v>0</v>
      </c>
      <c r="L781" s="12">
        <v>780</v>
      </c>
      <c r="O781" s="12">
        <v>780</v>
      </c>
      <c r="Q781" s="12">
        <v>0</v>
      </c>
      <c r="R781" s="12">
        <v>780</v>
      </c>
      <c r="U781" s="12">
        <v>780</v>
      </c>
      <c r="W781" s="12">
        <v>0</v>
      </c>
      <c r="X781" s="12">
        <v>780</v>
      </c>
      <c r="AA781" s="12">
        <v>780</v>
      </c>
      <c r="AC781" s="12">
        <v>0</v>
      </c>
      <c r="AD781" s="12">
        <v>780</v>
      </c>
      <c r="AG781" s="12">
        <v>780</v>
      </c>
      <c r="AI781" s="12">
        <v>0</v>
      </c>
      <c r="AJ781" s="12">
        <v>780</v>
      </c>
    </row>
    <row r="782" spans="3:36" x14ac:dyDescent="0.3">
      <c r="C782" s="12">
        <v>781</v>
      </c>
      <c r="E782" s="12">
        <v>0</v>
      </c>
      <c r="F782" s="12">
        <v>781</v>
      </c>
      <c r="I782" s="12">
        <v>781</v>
      </c>
      <c r="K782" s="12">
        <v>0</v>
      </c>
      <c r="L782" s="12">
        <v>781</v>
      </c>
      <c r="O782" s="12">
        <v>781</v>
      </c>
      <c r="Q782" s="12">
        <v>0</v>
      </c>
      <c r="R782" s="12">
        <v>781</v>
      </c>
      <c r="U782" s="12">
        <v>781</v>
      </c>
      <c r="W782" s="12">
        <v>0</v>
      </c>
      <c r="X782" s="12">
        <v>781</v>
      </c>
      <c r="AA782" s="12">
        <v>781</v>
      </c>
      <c r="AC782" s="12">
        <v>0</v>
      </c>
      <c r="AD782" s="12">
        <v>781</v>
      </c>
      <c r="AG782" s="12">
        <v>781</v>
      </c>
      <c r="AI782" s="12">
        <v>0</v>
      </c>
      <c r="AJ782" s="12">
        <v>781</v>
      </c>
    </row>
    <row r="783" spans="3:36" x14ac:dyDescent="0.3">
      <c r="C783" s="12">
        <v>782</v>
      </c>
      <c r="E783" s="12">
        <v>0</v>
      </c>
      <c r="F783" s="12">
        <v>782</v>
      </c>
      <c r="I783" s="12">
        <v>782</v>
      </c>
      <c r="K783" s="12">
        <v>0</v>
      </c>
      <c r="L783" s="12">
        <v>782</v>
      </c>
      <c r="O783" s="12">
        <v>782</v>
      </c>
      <c r="Q783" s="12">
        <v>0</v>
      </c>
      <c r="R783" s="12">
        <v>782</v>
      </c>
      <c r="U783" s="12">
        <v>782</v>
      </c>
      <c r="W783" s="12">
        <v>0</v>
      </c>
      <c r="X783" s="12">
        <v>782</v>
      </c>
      <c r="AA783" s="12">
        <v>782</v>
      </c>
      <c r="AC783" s="12">
        <v>0</v>
      </c>
      <c r="AD783" s="12">
        <v>782</v>
      </c>
      <c r="AG783" s="12">
        <v>782</v>
      </c>
      <c r="AI783" s="12">
        <v>0</v>
      </c>
      <c r="AJ783" s="12">
        <v>782</v>
      </c>
    </row>
    <row r="784" spans="3:36" x14ac:dyDescent="0.3">
      <c r="C784" s="12">
        <v>783</v>
      </c>
      <c r="E784" s="12">
        <v>0</v>
      </c>
      <c r="F784" s="12">
        <v>783</v>
      </c>
      <c r="I784" s="12">
        <v>783</v>
      </c>
      <c r="K784" s="12">
        <v>0</v>
      </c>
      <c r="L784" s="12">
        <v>783</v>
      </c>
      <c r="O784" s="12">
        <v>783</v>
      </c>
      <c r="Q784" s="12">
        <v>0</v>
      </c>
      <c r="R784" s="12">
        <v>783</v>
      </c>
      <c r="U784" s="12">
        <v>783</v>
      </c>
      <c r="W784" s="12">
        <v>0</v>
      </c>
      <c r="X784" s="12">
        <v>783</v>
      </c>
      <c r="AA784" s="12">
        <v>783</v>
      </c>
      <c r="AC784" s="12">
        <v>0</v>
      </c>
      <c r="AD784" s="12">
        <v>783</v>
      </c>
      <c r="AG784" s="12">
        <v>783</v>
      </c>
      <c r="AI784" s="12">
        <v>0</v>
      </c>
      <c r="AJ784" s="12">
        <v>783</v>
      </c>
    </row>
    <row r="785" spans="3:36" x14ac:dyDescent="0.3">
      <c r="C785" s="12">
        <v>784</v>
      </c>
      <c r="E785" s="12">
        <v>0</v>
      </c>
      <c r="F785" s="12">
        <v>784</v>
      </c>
      <c r="I785" s="12">
        <v>784</v>
      </c>
      <c r="K785" s="12">
        <v>0</v>
      </c>
      <c r="L785" s="12">
        <v>784</v>
      </c>
      <c r="O785" s="12">
        <v>784</v>
      </c>
      <c r="Q785" s="12">
        <v>0</v>
      </c>
      <c r="R785" s="12">
        <v>784</v>
      </c>
      <c r="U785" s="12">
        <v>784</v>
      </c>
      <c r="W785" s="12">
        <v>0</v>
      </c>
      <c r="X785" s="12">
        <v>784</v>
      </c>
      <c r="AA785" s="12">
        <v>784</v>
      </c>
      <c r="AC785" s="12">
        <v>0</v>
      </c>
      <c r="AD785" s="12">
        <v>784</v>
      </c>
      <c r="AG785" s="12">
        <v>784</v>
      </c>
      <c r="AI785" s="12">
        <v>0</v>
      </c>
      <c r="AJ785" s="12">
        <v>784</v>
      </c>
    </row>
    <row r="786" spans="3:36" x14ac:dyDescent="0.3">
      <c r="C786" s="12">
        <v>785</v>
      </c>
      <c r="E786" s="12">
        <v>0</v>
      </c>
      <c r="F786" s="12">
        <v>785</v>
      </c>
      <c r="I786" s="12">
        <v>785</v>
      </c>
      <c r="K786" s="12">
        <v>0</v>
      </c>
      <c r="L786" s="12">
        <v>785</v>
      </c>
      <c r="O786" s="12">
        <v>785</v>
      </c>
      <c r="Q786" s="12">
        <v>0</v>
      </c>
      <c r="R786" s="12">
        <v>785</v>
      </c>
      <c r="U786" s="12">
        <v>785</v>
      </c>
      <c r="W786" s="12">
        <v>0</v>
      </c>
      <c r="X786" s="12">
        <v>785</v>
      </c>
      <c r="AA786" s="12">
        <v>785</v>
      </c>
      <c r="AC786" s="12">
        <v>0</v>
      </c>
      <c r="AD786" s="12">
        <v>785</v>
      </c>
      <c r="AG786" s="12">
        <v>785</v>
      </c>
      <c r="AI786" s="12">
        <v>0</v>
      </c>
      <c r="AJ786" s="12">
        <v>785</v>
      </c>
    </row>
    <row r="787" spans="3:36" x14ac:dyDescent="0.3">
      <c r="C787" s="12">
        <v>786</v>
      </c>
      <c r="E787" s="12">
        <v>0</v>
      </c>
      <c r="F787" s="12">
        <v>786</v>
      </c>
      <c r="I787" s="12">
        <v>786</v>
      </c>
      <c r="K787" s="12">
        <v>0</v>
      </c>
      <c r="L787" s="12">
        <v>786</v>
      </c>
      <c r="O787" s="12">
        <v>786</v>
      </c>
      <c r="Q787" s="12">
        <v>0</v>
      </c>
      <c r="R787" s="12">
        <v>786</v>
      </c>
      <c r="U787" s="12">
        <v>786</v>
      </c>
      <c r="W787" s="12">
        <v>0</v>
      </c>
      <c r="X787" s="12">
        <v>786</v>
      </c>
      <c r="AA787" s="12">
        <v>786</v>
      </c>
      <c r="AC787" s="12">
        <v>0</v>
      </c>
      <c r="AD787" s="12">
        <v>786</v>
      </c>
      <c r="AG787" s="12">
        <v>786</v>
      </c>
      <c r="AI787" s="12">
        <v>0</v>
      </c>
      <c r="AJ787" s="12">
        <v>786</v>
      </c>
    </row>
    <row r="788" spans="3:36" x14ac:dyDescent="0.3">
      <c r="C788" s="12">
        <v>787</v>
      </c>
      <c r="E788" s="12">
        <v>0</v>
      </c>
      <c r="F788" s="12">
        <v>787</v>
      </c>
      <c r="I788" s="12">
        <v>787</v>
      </c>
      <c r="K788" s="12">
        <v>0</v>
      </c>
      <c r="L788" s="12">
        <v>787</v>
      </c>
      <c r="O788" s="12">
        <v>787</v>
      </c>
      <c r="Q788" s="12">
        <v>0</v>
      </c>
      <c r="R788" s="12">
        <v>787</v>
      </c>
      <c r="U788" s="12">
        <v>787</v>
      </c>
      <c r="W788" s="12">
        <v>0</v>
      </c>
      <c r="X788" s="12">
        <v>787</v>
      </c>
      <c r="AA788" s="12">
        <v>787</v>
      </c>
      <c r="AC788" s="12">
        <v>0</v>
      </c>
      <c r="AD788" s="12">
        <v>787</v>
      </c>
      <c r="AG788" s="12">
        <v>787</v>
      </c>
      <c r="AI788" s="12">
        <v>0</v>
      </c>
      <c r="AJ788" s="12">
        <v>787</v>
      </c>
    </row>
    <row r="789" spans="3:36" x14ac:dyDescent="0.3">
      <c r="C789" s="12">
        <v>788</v>
      </c>
      <c r="E789" s="12">
        <v>0</v>
      </c>
      <c r="F789" s="12">
        <v>788</v>
      </c>
      <c r="I789" s="12">
        <v>788</v>
      </c>
      <c r="K789" s="12">
        <v>0</v>
      </c>
      <c r="L789" s="12">
        <v>788</v>
      </c>
      <c r="O789" s="12">
        <v>788</v>
      </c>
      <c r="Q789" s="12">
        <v>0</v>
      </c>
      <c r="R789" s="12">
        <v>788</v>
      </c>
      <c r="U789" s="12">
        <v>788</v>
      </c>
      <c r="W789" s="12">
        <v>0</v>
      </c>
      <c r="X789" s="12">
        <v>788</v>
      </c>
      <c r="AA789" s="12">
        <v>788</v>
      </c>
      <c r="AC789" s="12">
        <v>0</v>
      </c>
      <c r="AD789" s="12">
        <v>788</v>
      </c>
      <c r="AG789" s="12">
        <v>788</v>
      </c>
      <c r="AI789" s="12">
        <v>0</v>
      </c>
      <c r="AJ789" s="12">
        <v>788</v>
      </c>
    </row>
    <row r="790" spans="3:36" x14ac:dyDescent="0.3">
      <c r="C790" s="12">
        <v>789</v>
      </c>
      <c r="E790" s="12">
        <v>0</v>
      </c>
      <c r="F790" s="12">
        <v>789</v>
      </c>
      <c r="I790" s="12">
        <v>789</v>
      </c>
      <c r="K790" s="12">
        <v>0</v>
      </c>
      <c r="L790" s="12">
        <v>789</v>
      </c>
      <c r="O790" s="12">
        <v>789</v>
      </c>
      <c r="Q790" s="12">
        <v>0</v>
      </c>
      <c r="R790" s="12">
        <v>789</v>
      </c>
      <c r="U790" s="12">
        <v>789</v>
      </c>
      <c r="W790" s="12">
        <v>0</v>
      </c>
      <c r="X790" s="12">
        <v>789</v>
      </c>
      <c r="AA790" s="12">
        <v>789</v>
      </c>
      <c r="AC790" s="12">
        <v>0</v>
      </c>
      <c r="AD790" s="12">
        <v>789</v>
      </c>
      <c r="AG790" s="12">
        <v>789</v>
      </c>
      <c r="AI790" s="12">
        <v>0</v>
      </c>
      <c r="AJ790" s="12">
        <v>789</v>
      </c>
    </row>
    <row r="791" spans="3:36" x14ac:dyDescent="0.3">
      <c r="C791" s="12">
        <v>790</v>
      </c>
      <c r="E791" s="12">
        <v>0</v>
      </c>
      <c r="F791" s="12">
        <v>790</v>
      </c>
      <c r="I791" s="12">
        <v>790</v>
      </c>
      <c r="K791" s="12">
        <v>0</v>
      </c>
      <c r="L791" s="12">
        <v>790</v>
      </c>
      <c r="O791" s="12">
        <v>790</v>
      </c>
      <c r="Q791" s="12">
        <v>0</v>
      </c>
      <c r="R791" s="12">
        <v>790</v>
      </c>
      <c r="U791" s="12">
        <v>790</v>
      </c>
      <c r="W791" s="12">
        <v>0</v>
      </c>
      <c r="X791" s="12">
        <v>790</v>
      </c>
      <c r="AA791" s="12">
        <v>790</v>
      </c>
      <c r="AC791" s="12">
        <v>0</v>
      </c>
      <c r="AD791" s="12">
        <v>790</v>
      </c>
      <c r="AG791" s="12">
        <v>790</v>
      </c>
      <c r="AI791" s="12">
        <v>0</v>
      </c>
      <c r="AJ791" s="12">
        <v>790</v>
      </c>
    </row>
    <row r="792" spans="3:36" x14ac:dyDescent="0.3">
      <c r="C792" s="12">
        <v>791</v>
      </c>
      <c r="E792" s="12">
        <v>0</v>
      </c>
      <c r="F792" s="12">
        <v>791</v>
      </c>
      <c r="I792" s="12">
        <v>791</v>
      </c>
      <c r="K792" s="12">
        <v>0</v>
      </c>
      <c r="L792" s="12">
        <v>791</v>
      </c>
      <c r="O792" s="12">
        <v>791</v>
      </c>
      <c r="Q792" s="12">
        <v>0</v>
      </c>
      <c r="R792" s="12">
        <v>791</v>
      </c>
      <c r="U792" s="12">
        <v>791</v>
      </c>
      <c r="W792" s="12">
        <v>0</v>
      </c>
      <c r="X792" s="12">
        <v>791</v>
      </c>
      <c r="AA792" s="12">
        <v>791</v>
      </c>
      <c r="AC792" s="12">
        <v>0</v>
      </c>
      <c r="AD792" s="12">
        <v>791</v>
      </c>
      <c r="AG792" s="12">
        <v>791</v>
      </c>
      <c r="AI792" s="12">
        <v>0</v>
      </c>
      <c r="AJ792" s="12">
        <v>791</v>
      </c>
    </row>
    <row r="793" spans="3:36" x14ac:dyDescent="0.3">
      <c r="C793" s="12">
        <v>792</v>
      </c>
      <c r="E793" s="12">
        <v>0</v>
      </c>
      <c r="F793" s="12">
        <v>792</v>
      </c>
      <c r="I793" s="12">
        <v>792</v>
      </c>
      <c r="K793" s="12">
        <v>0</v>
      </c>
      <c r="L793" s="12">
        <v>792</v>
      </c>
      <c r="O793" s="12">
        <v>792</v>
      </c>
      <c r="Q793" s="12">
        <v>0</v>
      </c>
      <c r="R793" s="12">
        <v>792</v>
      </c>
      <c r="U793" s="12">
        <v>792</v>
      </c>
      <c r="W793" s="12">
        <v>0</v>
      </c>
      <c r="X793" s="12">
        <v>792</v>
      </c>
      <c r="AA793" s="12">
        <v>792</v>
      </c>
      <c r="AC793" s="12">
        <v>0</v>
      </c>
      <c r="AD793" s="12">
        <v>792</v>
      </c>
      <c r="AG793" s="12">
        <v>792</v>
      </c>
      <c r="AI793" s="12">
        <v>0</v>
      </c>
      <c r="AJ793" s="12">
        <v>792</v>
      </c>
    </row>
    <row r="794" spans="3:36" x14ac:dyDescent="0.3">
      <c r="C794" s="12">
        <v>793</v>
      </c>
      <c r="E794" s="12">
        <v>0</v>
      </c>
      <c r="F794" s="12">
        <v>793</v>
      </c>
      <c r="I794" s="12">
        <v>793</v>
      </c>
      <c r="K794" s="12">
        <v>0</v>
      </c>
      <c r="L794" s="12">
        <v>793</v>
      </c>
      <c r="O794" s="12">
        <v>793</v>
      </c>
      <c r="Q794" s="12">
        <v>0</v>
      </c>
      <c r="R794" s="12">
        <v>793</v>
      </c>
      <c r="U794" s="12">
        <v>793</v>
      </c>
      <c r="W794" s="12">
        <v>0</v>
      </c>
      <c r="X794" s="12">
        <v>793</v>
      </c>
      <c r="AA794" s="12">
        <v>793</v>
      </c>
      <c r="AC794" s="12">
        <v>0</v>
      </c>
      <c r="AD794" s="12">
        <v>793</v>
      </c>
      <c r="AG794" s="12">
        <v>793</v>
      </c>
      <c r="AI794" s="12">
        <v>0</v>
      </c>
      <c r="AJ794" s="12">
        <v>793</v>
      </c>
    </row>
    <row r="795" spans="3:36" x14ac:dyDescent="0.3">
      <c r="C795" s="12">
        <v>794</v>
      </c>
      <c r="E795" s="12">
        <v>0</v>
      </c>
      <c r="F795" s="12">
        <v>794</v>
      </c>
      <c r="I795" s="12">
        <v>794</v>
      </c>
      <c r="K795" s="12">
        <v>0</v>
      </c>
      <c r="L795" s="12">
        <v>794</v>
      </c>
      <c r="O795" s="12">
        <v>794</v>
      </c>
      <c r="Q795" s="12">
        <v>0</v>
      </c>
      <c r="R795" s="12">
        <v>794</v>
      </c>
      <c r="U795" s="12">
        <v>794</v>
      </c>
      <c r="W795" s="12">
        <v>0</v>
      </c>
      <c r="X795" s="12">
        <v>794</v>
      </c>
      <c r="AA795" s="12">
        <v>794</v>
      </c>
      <c r="AC795" s="12">
        <v>0</v>
      </c>
      <c r="AD795" s="12">
        <v>794</v>
      </c>
      <c r="AG795" s="12">
        <v>794</v>
      </c>
      <c r="AI795" s="12">
        <v>0</v>
      </c>
      <c r="AJ795" s="12">
        <v>794</v>
      </c>
    </row>
    <row r="796" spans="3:36" x14ac:dyDescent="0.3">
      <c r="C796" s="12">
        <v>795</v>
      </c>
      <c r="E796" s="12">
        <v>0</v>
      </c>
      <c r="F796" s="12">
        <v>795</v>
      </c>
      <c r="I796" s="12">
        <v>795</v>
      </c>
      <c r="K796" s="12">
        <v>0</v>
      </c>
      <c r="L796" s="12">
        <v>795</v>
      </c>
      <c r="O796" s="12">
        <v>795</v>
      </c>
      <c r="Q796" s="12">
        <v>0</v>
      </c>
      <c r="R796" s="12">
        <v>795</v>
      </c>
      <c r="U796" s="12">
        <v>795</v>
      </c>
      <c r="W796" s="12">
        <v>0</v>
      </c>
      <c r="X796" s="12">
        <v>795</v>
      </c>
      <c r="AA796" s="12">
        <v>795</v>
      </c>
      <c r="AC796" s="12">
        <v>0</v>
      </c>
      <c r="AD796" s="12">
        <v>795</v>
      </c>
      <c r="AG796" s="12">
        <v>795</v>
      </c>
      <c r="AI796" s="12">
        <v>0</v>
      </c>
      <c r="AJ796" s="12">
        <v>795</v>
      </c>
    </row>
    <row r="797" spans="3:36" x14ac:dyDescent="0.3">
      <c r="C797" s="12">
        <v>796</v>
      </c>
      <c r="E797" s="12">
        <v>0</v>
      </c>
      <c r="F797" s="12">
        <v>796</v>
      </c>
      <c r="I797" s="12">
        <v>796</v>
      </c>
      <c r="K797" s="12">
        <v>0</v>
      </c>
      <c r="L797" s="12">
        <v>796</v>
      </c>
      <c r="O797" s="12">
        <v>796</v>
      </c>
      <c r="Q797" s="12">
        <v>0</v>
      </c>
      <c r="R797" s="12">
        <v>796</v>
      </c>
      <c r="U797" s="12">
        <v>796</v>
      </c>
      <c r="W797" s="12">
        <v>0</v>
      </c>
      <c r="X797" s="12">
        <v>796</v>
      </c>
      <c r="AA797" s="12">
        <v>796</v>
      </c>
      <c r="AC797" s="12">
        <v>0</v>
      </c>
      <c r="AD797" s="12">
        <v>796</v>
      </c>
      <c r="AG797" s="12">
        <v>796</v>
      </c>
      <c r="AI797" s="12">
        <v>0</v>
      </c>
      <c r="AJ797" s="12">
        <v>796</v>
      </c>
    </row>
    <row r="798" spans="3:36" x14ac:dyDescent="0.3">
      <c r="C798" s="12">
        <v>797</v>
      </c>
      <c r="E798" s="12">
        <v>0</v>
      </c>
      <c r="F798" s="12">
        <v>797</v>
      </c>
      <c r="I798" s="12">
        <v>797</v>
      </c>
      <c r="K798" s="12">
        <v>0</v>
      </c>
      <c r="L798" s="12">
        <v>797</v>
      </c>
      <c r="O798" s="12">
        <v>797</v>
      </c>
      <c r="Q798" s="12">
        <v>0</v>
      </c>
      <c r="R798" s="12">
        <v>797</v>
      </c>
      <c r="U798" s="12">
        <v>797</v>
      </c>
      <c r="W798" s="12">
        <v>0</v>
      </c>
      <c r="X798" s="12">
        <v>797</v>
      </c>
      <c r="AA798" s="12">
        <v>797</v>
      </c>
      <c r="AC798" s="12">
        <v>0</v>
      </c>
      <c r="AD798" s="12">
        <v>797</v>
      </c>
      <c r="AG798" s="12">
        <v>797</v>
      </c>
      <c r="AI798" s="12">
        <v>0</v>
      </c>
      <c r="AJ798" s="12">
        <v>797</v>
      </c>
    </row>
    <row r="799" spans="3:36" x14ac:dyDescent="0.3">
      <c r="C799" s="12">
        <v>798</v>
      </c>
      <c r="E799" s="12">
        <v>0</v>
      </c>
      <c r="F799" s="12">
        <v>798</v>
      </c>
      <c r="I799" s="12">
        <v>798</v>
      </c>
      <c r="K799" s="12">
        <v>0</v>
      </c>
      <c r="L799" s="12">
        <v>798</v>
      </c>
      <c r="O799" s="12">
        <v>798</v>
      </c>
      <c r="Q799" s="12">
        <v>0</v>
      </c>
      <c r="R799" s="12">
        <v>798</v>
      </c>
      <c r="U799" s="12">
        <v>798</v>
      </c>
      <c r="W799" s="12">
        <v>0</v>
      </c>
      <c r="X799" s="12">
        <v>798</v>
      </c>
      <c r="AA799" s="12">
        <v>798</v>
      </c>
      <c r="AC799" s="12">
        <v>0</v>
      </c>
      <c r="AD799" s="12">
        <v>798</v>
      </c>
      <c r="AG799" s="12">
        <v>798</v>
      </c>
      <c r="AI799" s="12">
        <v>0</v>
      </c>
      <c r="AJ799" s="12">
        <v>798</v>
      </c>
    </row>
    <row r="800" spans="3:36" x14ac:dyDescent="0.3">
      <c r="C800" s="12">
        <v>799</v>
      </c>
      <c r="E800" s="12">
        <v>0</v>
      </c>
      <c r="F800" s="12">
        <v>799</v>
      </c>
      <c r="I800" s="12">
        <v>799</v>
      </c>
      <c r="K800" s="12">
        <v>0</v>
      </c>
      <c r="L800" s="12">
        <v>799</v>
      </c>
      <c r="O800" s="12">
        <v>799</v>
      </c>
      <c r="Q800" s="12">
        <v>0</v>
      </c>
      <c r="R800" s="12">
        <v>799</v>
      </c>
      <c r="U800" s="12">
        <v>799</v>
      </c>
      <c r="W800" s="12">
        <v>0</v>
      </c>
      <c r="X800" s="12">
        <v>799</v>
      </c>
      <c r="AA800" s="12">
        <v>799</v>
      </c>
      <c r="AC800" s="12">
        <v>0</v>
      </c>
      <c r="AD800" s="12">
        <v>799</v>
      </c>
      <c r="AG800" s="12">
        <v>799</v>
      </c>
      <c r="AI800" s="12">
        <v>0</v>
      </c>
      <c r="AJ800" s="12">
        <v>799</v>
      </c>
    </row>
    <row r="801" spans="3:36" x14ac:dyDescent="0.3">
      <c r="C801" s="12">
        <v>800</v>
      </c>
      <c r="E801" s="12">
        <v>0</v>
      </c>
      <c r="F801" s="12">
        <v>800</v>
      </c>
      <c r="I801" s="12">
        <v>800</v>
      </c>
      <c r="K801" s="12">
        <v>0</v>
      </c>
      <c r="L801" s="12">
        <v>800</v>
      </c>
      <c r="O801" s="12">
        <v>800</v>
      </c>
      <c r="Q801" s="12">
        <v>0</v>
      </c>
      <c r="R801" s="12">
        <v>800</v>
      </c>
      <c r="U801" s="12">
        <v>800</v>
      </c>
      <c r="W801" s="12">
        <v>0</v>
      </c>
      <c r="X801" s="12">
        <v>800</v>
      </c>
      <c r="AA801" s="12">
        <v>800</v>
      </c>
      <c r="AC801" s="12">
        <v>0</v>
      </c>
      <c r="AD801" s="12">
        <v>800</v>
      </c>
      <c r="AG801" s="12">
        <v>800</v>
      </c>
      <c r="AI801" s="12">
        <v>0</v>
      </c>
      <c r="AJ801" s="12">
        <v>800</v>
      </c>
    </row>
    <row r="802" spans="3:36" x14ac:dyDescent="0.3">
      <c r="C802" s="12">
        <v>801</v>
      </c>
      <c r="E802" s="12">
        <v>0</v>
      </c>
      <c r="F802" s="12">
        <v>801</v>
      </c>
      <c r="I802" s="12">
        <v>801</v>
      </c>
      <c r="K802" s="12">
        <v>0</v>
      </c>
      <c r="L802" s="12">
        <v>801</v>
      </c>
      <c r="O802" s="12">
        <v>801</v>
      </c>
      <c r="Q802" s="12">
        <v>0</v>
      </c>
      <c r="R802" s="12">
        <v>801</v>
      </c>
      <c r="U802" s="12">
        <v>801</v>
      </c>
      <c r="W802" s="12">
        <v>0</v>
      </c>
      <c r="X802" s="12">
        <v>801</v>
      </c>
      <c r="AA802" s="12">
        <v>801</v>
      </c>
      <c r="AC802" s="12">
        <v>0</v>
      </c>
      <c r="AD802" s="12">
        <v>801</v>
      </c>
      <c r="AG802" s="12">
        <v>801</v>
      </c>
      <c r="AI802" s="12">
        <v>0</v>
      </c>
      <c r="AJ802" s="12">
        <v>801</v>
      </c>
    </row>
    <row r="803" spans="3:36" x14ac:dyDescent="0.3">
      <c r="C803" s="12">
        <v>802</v>
      </c>
      <c r="E803" s="12">
        <v>0</v>
      </c>
      <c r="F803" s="12">
        <v>802</v>
      </c>
      <c r="I803" s="12">
        <v>802</v>
      </c>
      <c r="K803" s="12">
        <v>0</v>
      </c>
      <c r="L803" s="12">
        <v>802</v>
      </c>
      <c r="O803" s="12">
        <v>802</v>
      </c>
      <c r="Q803" s="12">
        <v>0</v>
      </c>
      <c r="R803" s="12">
        <v>802</v>
      </c>
      <c r="U803" s="12">
        <v>802</v>
      </c>
      <c r="W803" s="12">
        <v>0</v>
      </c>
      <c r="X803" s="12">
        <v>802</v>
      </c>
      <c r="AA803" s="12">
        <v>802</v>
      </c>
      <c r="AC803" s="12">
        <v>0</v>
      </c>
      <c r="AD803" s="12">
        <v>802</v>
      </c>
      <c r="AG803" s="12">
        <v>802</v>
      </c>
      <c r="AI803" s="12">
        <v>0</v>
      </c>
      <c r="AJ803" s="12">
        <v>802</v>
      </c>
    </row>
    <row r="804" spans="3:36" x14ac:dyDescent="0.3">
      <c r="C804" s="12">
        <v>803</v>
      </c>
      <c r="E804" s="12">
        <v>0</v>
      </c>
      <c r="F804" s="12">
        <v>803</v>
      </c>
      <c r="I804" s="12">
        <v>803</v>
      </c>
      <c r="K804" s="12">
        <v>0</v>
      </c>
      <c r="L804" s="12">
        <v>803</v>
      </c>
      <c r="O804" s="12">
        <v>803</v>
      </c>
      <c r="Q804" s="12">
        <v>0</v>
      </c>
      <c r="R804" s="12">
        <v>803</v>
      </c>
      <c r="U804" s="12">
        <v>803</v>
      </c>
      <c r="W804" s="12">
        <v>0</v>
      </c>
      <c r="X804" s="12">
        <v>803</v>
      </c>
      <c r="AA804" s="12">
        <v>803</v>
      </c>
      <c r="AC804" s="12">
        <v>0</v>
      </c>
      <c r="AD804" s="12">
        <v>803</v>
      </c>
      <c r="AG804" s="12">
        <v>803</v>
      </c>
      <c r="AI804" s="12">
        <v>0</v>
      </c>
      <c r="AJ804" s="12">
        <v>803</v>
      </c>
    </row>
    <row r="805" spans="3:36" x14ac:dyDescent="0.3">
      <c r="C805" s="12">
        <v>804</v>
      </c>
      <c r="E805" s="12">
        <v>0</v>
      </c>
      <c r="F805" s="12">
        <v>804</v>
      </c>
      <c r="I805" s="12">
        <v>804</v>
      </c>
      <c r="K805" s="12">
        <v>0</v>
      </c>
      <c r="L805" s="12">
        <v>804</v>
      </c>
      <c r="O805" s="12">
        <v>804</v>
      </c>
      <c r="Q805" s="12">
        <v>0</v>
      </c>
      <c r="R805" s="12">
        <v>804</v>
      </c>
      <c r="U805" s="12">
        <v>804</v>
      </c>
      <c r="W805" s="12">
        <v>0</v>
      </c>
      <c r="X805" s="12">
        <v>804</v>
      </c>
      <c r="AA805" s="12">
        <v>804</v>
      </c>
      <c r="AC805" s="12">
        <v>0</v>
      </c>
      <c r="AD805" s="12">
        <v>804</v>
      </c>
      <c r="AG805" s="12">
        <v>804</v>
      </c>
      <c r="AI805" s="12">
        <v>0</v>
      </c>
      <c r="AJ805" s="12">
        <v>804</v>
      </c>
    </row>
    <row r="806" spans="3:36" x14ac:dyDescent="0.3">
      <c r="C806" s="12">
        <v>805</v>
      </c>
      <c r="E806" s="12">
        <v>0</v>
      </c>
      <c r="F806" s="12">
        <v>805</v>
      </c>
      <c r="I806" s="12">
        <v>805</v>
      </c>
      <c r="K806" s="12">
        <v>0</v>
      </c>
      <c r="L806" s="12">
        <v>805</v>
      </c>
      <c r="O806" s="12">
        <v>805</v>
      </c>
      <c r="Q806" s="12">
        <v>0</v>
      </c>
      <c r="R806" s="12">
        <v>805</v>
      </c>
      <c r="U806" s="12">
        <v>805</v>
      </c>
      <c r="W806" s="12">
        <v>0</v>
      </c>
      <c r="X806" s="12">
        <v>805</v>
      </c>
      <c r="AA806" s="12">
        <v>805</v>
      </c>
      <c r="AC806" s="12">
        <v>0</v>
      </c>
      <c r="AD806" s="12">
        <v>805</v>
      </c>
      <c r="AG806" s="12">
        <v>805</v>
      </c>
      <c r="AI806" s="12">
        <v>0</v>
      </c>
      <c r="AJ806" s="12">
        <v>805</v>
      </c>
    </row>
    <row r="807" spans="3:36" x14ac:dyDescent="0.3">
      <c r="C807" s="12">
        <v>806</v>
      </c>
      <c r="E807" s="12">
        <v>0</v>
      </c>
      <c r="F807" s="12">
        <v>806</v>
      </c>
      <c r="I807" s="12">
        <v>806</v>
      </c>
      <c r="K807" s="12">
        <v>0</v>
      </c>
      <c r="L807" s="12">
        <v>806</v>
      </c>
      <c r="O807" s="12">
        <v>806</v>
      </c>
      <c r="Q807" s="12">
        <v>0</v>
      </c>
      <c r="R807" s="12">
        <v>806</v>
      </c>
      <c r="U807" s="12">
        <v>806</v>
      </c>
      <c r="W807" s="12">
        <v>0</v>
      </c>
      <c r="X807" s="12">
        <v>806</v>
      </c>
      <c r="AA807" s="12">
        <v>806</v>
      </c>
      <c r="AC807" s="12">
        <v>0</v>
      </c>
      <c r="AD807" s="12">
        <v>806</v>
      </c>
      <c r="AG807" s="12">
        <v>806</v>
      </c>
      <c r="AI807" s="12">
        <v>0</v>
      </c>
      <c r="AJ807" s="12">
        <v>806</v>
      </c>
    </row>
    <row r="808" spans="3:36" x14ac:dyDescent="0.3">
      <c r="C808" s="12">
        <v>807</v>
      </c>
      <c r="E808" s="12">
        <v>0</v>
      </c>
      <c r="F808" s="12">
        <v>807</v>
      </c>
      <c r="I808" s="12">
        <v>807</v>
      </c>
      <c r="K808" s="12">
        <v>0</v>
      </c>
      <c r="L808" s="12">
        <v>807</v>
      </c>
      <c r="O808" s="12">
        <v>807</v>
      </c>
      <c r="Q808" s="12">
        <v>0</v>
      </c>
      <c r="R808" s="12">
        <v>807</v>
      </c>
      <c r="U808" s="12">
        <v>807</v>
      </c>
      <c r="W808" s="12">
        <v>0</v>
      </c>
      <c r="X808" s="12">
        <v>807</v>
      </c>
      <c r="AA808" s="12">
        <v>807</v>
      </c>
      <c r="AC808" s="12">
        <v>0</v>
      </c>
      <c r="AD808" s="12">
        <v>807</v>
      </c>
      <c r="AG808" s="12">
        <v>807</v>
      </c>
      <c r="AI808" s="12">
        <v>0</v>
      </c>
      <c r="AJ808" s="12">
        <v>807</v>
      </c>
    </row>
    <row r="809" spans="3:36" x14ac:dyDescent="0.3">
      <c r="C809" s="12">
        <v>808</v>
      </c>
      <c r="E809" s="12">
        <v>0</v>
      </c>
      <c r="F809" s="12">
        <v>808</v>
      </c>
      <c r="I809" s="12">
        <v>808</v>
      </c>
      <c r="K809" s="12">
        <v>0</v>
      </c>
      <c r="L809" s="12">
        <v>808</v>
      </c>
      <c r="O809" s="12">
        <v>808</v>
      </c>
      <c r="Q809" s="12">
        <v>0</v>
      </c>
      <c r="R809" s="12">
        <v>808</v>
      </c>
      <c r="U809" s="12">
        <v>808</v>
      </c>
      <c r="W809" s="12">
        <v>0</v>
      </c>
      <c r="X809" s="12">
        <v>808</v>
      </c>
      <c r="AA809" s="12">
        <v>808</v>
      </c>
      <c r="AC809" s="12">
        <v>0</v>
      </c>
      <c r="AD809" s="12">
        <v>808</v>
      </c>
      <c r="AG809" s="12">
        <v>808</v>
      </c>
      <c r="AI809" s="12">
        <v>0</v>
      </c>
      <c r="AJ809" s="12">
        <v>808</v>
      </c>
    </row>
    <row r="810" spans="3:36" x14ac:dyDescent="0.3">
      <c r="C810" s="12">
        <v>809</v>
      </c>
      <c r="E810" s="12">
        <v>0</v>
      </c>
      <c r="F810" s="12">
        <v>809</v>
      </c>
      <c r="I810" s="12">
        <v>809</v>
      </c>
      <c r="K810" s="12">
        <v>0</v>
      </c>
      <c r="L810" s="12">
        <v>809</v>
      </c>
      <c r="O810" s="12">
        <v>809</v>
      </c>
      <c r="Q810" s="12">
        <v>0</v>
      </c>
      <c r="R810" s="12">
        <v>809</v>
      </c>
      <c r="U810" s="12">
        <v>809</v>
      </c>
      <c r="W810" s="12">
        <v>0</v>
      </c>
      <c r="X810" s="12">
        <v>809</v>
      </c>
      <c r="AA810" s="12">
        <v>809</v>
      </c>
      <c r="AC810" s="12">
        <v>0</v>
      </c>
      <c r="AD810" s="12">
        <v>809</v>
      </c>
      <c r="AG810" s="12">
        <v>809</v>
      </c>
      <c r="AI810" s="12">
        <v>0</v>
      </c>
      <c r="AJ810" s="12">
        <v>809</v>
      </c>
    </row>
    <row r="811" spans="3:36" x14ac:dyDescent="0.3">
      <c r="C811" s="12">
        <v>810</v>
      </c>
      <c r="E811" s="12">
        <v>0</v>
      </c>
      <c r="F811" s="12">
        <v>810</v>
      </c>
      <c r="I811" s="12">
        <v>810</v>
      </c>
      <c r="K811" s="12">
        <v>0</v>
      </c>
      <c r="L811" s="12">
        <v>810</v>
      </c>
      <c r="O811" s="12">
        <v>810</v>
      </c>
      <c r="Q811" s="12">
        <v>0</v>
      </c>
      <c r="R811" s="12">
        <v>810</v>
      </c>
      <c r="U811" s="12">
        <v>810</v>
      </c>
      <c r="W811" s="12">
        <v>0</v>
      </c>
      <c r="X811" s="12">
        <v>810</v>
      </c>
      <c r="AA811" s="12">
        <v>810</v>
      </c>
      <c r="AC811" s="12">
        <v>0</v>
      </c>
      <c r="AD811" s="12">
        <v>810</v>
      </c>
      <c r="AG811" s="12">
        <v>810</v>
      </c>
      <c r="AI811" s="12">
        <v>0</v>
      </c>
      <c r="AJ811" s="12">
        <v>810</v>
      </c>
    </row>
    <row r="812" spans="3:36" x14ac:dyDescent="0.3">
      <c r="C812" s="12">
        <v>811</v>
      </c>
      <c r="E812" s="12">
        <v>0</v>
      </c>
      <c r="F812" s="12">
        <v>811</v>
      </c>
      <c r="I812" s="12">
        <v>811</v>
      </c>
      <c r="K812" s="12">
        <v>0</v>
      </c>
      <c r="L812" s="12">
        <v>811</v>
      </c>
      <c r="O812" s="12">
        <v>811</v>
      </c>
      <c r="Q812" s="12">
        <v>0</v>
      </c>
      <c r="R812" s="12">
        <v>811</v>
      </c>
      <c r="U812" s="12">
        <v>811</v>
      </c>
      <c r="W812" s="12">
        <v>0</v>
      </c>
      <c r="X812" s="12">
        <v>811</v>
      </c>
      <c r="AA812" s="12">
        <v>811</v>
      </c>
      <c r="AC812" s="12">
        <v>0</v>
      </c>
      <c r="AD812" s="12">
        <v>811</v>
      </c>
      <c r="AG812" s="12">
        <v>811</v>
      </c>
      <c r="AI812" s="12">
        <v>0</v>
      </c>
      <c r="AJ812" s="12">
        <v>811</v>
      </c>
    </row>
    <row r="813" spans="3:36" x14ac:dyDescent="0.3">
      <c r="C813" s="12">
        <v>812</v>
      </c>
      <c r="E813" s="12">
        <v>0</v>
      </c>
      <c r="F813" s="12">
        <v>812</v>
      </c>
      <c r="I813" s="12">
        <v>812</v>
      </c>
      <c r="K813" s="12">
        <v>0</v>
      </c>
      <c r="L813" s="12">
        <v>812</v>
      </c>
      <c r="O813" s="12">
        <v>812</v>
      </c>
      <c r="Q813" s="12">
        <v>0</v>
      </c>
      <c r="R813" s="12">
        <v>812</v>
      </c>
      <c r="U813" s="12">
        <v>812</v>
      </c>
      <c r="W813" s="12">
        <v>0</v>
      </c>
      <c r="X813" s="12">
        <v>812</v>
      </c>
      <c r="AA813" s="12">
        <v>812</v>
      </c>
      <c r="AC813" s="12">
        <v>0</v>
      </c>
      <c r="AD813" s="12">
        <v>812</v>
      </c>
      <c r="AG813" s="12">
        <v>812</v>
      </c>
      <c r="AI813" s="12">
        <v>0</v>
      </c>
      <c r="AJ813" s="12">
        <v>812</v>
      </c>
    </row>
    <row r="814" spans="3:36" x14ac:dyDescent="0.3">
      <c r="C814" s="12">
        <v>813</v>
      </c>
      <c r="E814" s="12">
        <v>0</v>
      </c>
      <c r="F814" s="12">
        <v>813</v>
      </c>
      <c r="I814" s="12">
        <v>813</v>
      </c>
      <c r="K814" s="12">
        <v>0</v>
      </c>
      <c r="L814" s="12">
        <v>813</v>
      </c>
      <c r="O814" s="12">
        <v>813</v>
      </c>
      <c r="Q814" s="12">
        <v>0</v>
      </c>
      <c r="R814" s="12">
        <v>813</v>
      </c>
      <c r="U814" s="12">
        <v>813</v>
      </c>
      <c r="W814" s="12">
        <v>0</v>
      </c>
      <c r="X814" s="12">
        <v>813</v>
      </c>
      <c r="AA814" s="12">
        <v>813</v>
      </c>
      <c r="AC814" s="12">
        <v>0</v>
      </c>
      <c r="AD814" s="12">
        <v>813</v>
      </c>
      <c r="AG814" s="12">
        <v>813</v>
      </c>
      <c r="AI814" s="12">
        <v>0</v>
      </c>
      <c r="AJ814" s="12">
        <v>813</v>
      </c>
    </row>
    <row r="815" spans="3:36" x14ac:dyDescent="0.3">
      <c r="C815" s="12">
        <v>814</v>
      </c>
      <c r="E815" s="12">
        <v>0</v>
      </c>
      <c r="F815" s="12">
        <v>814</v>
      </c>
      <c r="I815" s="12">
        <v>814</v>
      </c>
      <c r="K815" s="12">
        <v>0</v>
      </c>
      <c r="L815" s="12">
        <v>814</v>
      </c>
      <c r="O815" s="12">
        <v>814</v>
      </c>
      <c r="Q815" s="12">
        <v>0</v>
      </c>
      <c r="R815" s="12">
        <v>814</v>
      </c>
      <c r="U815" s="12">
        <v>814</v>
      </c>
      <c r="W815" s="12">
        <v>0</v>
      </c>
      <c r="X815" s="12">
        <v>814</v>
      </c>
      <c r="AA815" s="12">
        <v>814</v>
      </c>
      <c r="AC815" s="12">
        <v>0</v>
      </c>
      <c r="AD815" s="12">
        <v>814</v>
      </c>
      <c r="AG815" s="12">
        <v>814</v>
      </c>
      <c r="AI815" s="12">
        <v>0</v>
      </c>
      <c r="AJ815" s="12">
        <v>814</v>
      </c>
    </row>
    <row r="816" spans="3:36" x14ac:dyDescent="0.3">
      <c r="C816" s="12">
        <v>815</v>
      </c>
      <c r="E816" s="12">
        <v>0</v>
      </c>
      <c r="F816" s="12">
        <v>815</v>
      </c>
      <c r="I816" s="12">
        <v>815</v>
      </c>
      <c r="K816" s="12">
        <v>0</v>
      </c>
      <c r="L816" s="12">
        <v>815</v>
      </c>
      <c r="O816" s="12">
        <v>815</v>
      </c>
      <c r="Q816" s="12">
        <v>0</v>
      </c>
      <c r="R816" s="12">
        <v>815</v>
      </c>
      <c r="U816" s="12">
        <v>815</v>
      </c>
      <c r="W816" s="12">
        <v>0</v>
      </c>
      <c r="X816" s="12">
        <v>815</v>
      </c>
      <c r="AA816" s="12">
        <v>815</v>
      </c>
      <c r="AC816" s="12">
        <v>0</v>
      </c>
      <c r="AD816" s="12">
        <v>815</v>
      </c>
      <c r="AG816" s="12">
        <v>815</v>
      </c>
      <c r="AI816" s="12">
        <v>0</v>
      </c>
      <c r="AJ816" s="12">
        <v>815</v>
      </c>
    </row>
    <row r="817" spans="3:36" x14ac:dyDescent="0.3">
      <c r="C817" s="12">
        <v>816</v>
      </c>
      <c r="E817" s="12">
        <v>0</v>
      </c>
      <c r="F817" s="12">
        <v>816</v>
      </c>
      <c r="I817" s="12">
        <v>816</v>
      </c>
      <c r="K817" s="12">
        <v>0</v>
      </c>
      <c r="L817" s="12">
        <v>816</v>
      </c>
      <c r="O817" s="12">
        <v>816</v>
      </c>
      <c r="Q817" s="12">
        <v>0</v>
      </c>
      <c r="R817" s="12">
        <v>816</v>
      </c>
      <c r="U817" s="12">
        <v>816</v>
      </c>
      <c r="W817" s="12">
        <v>0</v>
      </c>
      <c r="X817" s="12">
        <v>816</v>
      </c>
      <c r="AA817" s="12">
        <v>816</v>
      </c>
      <c r="AC817" s="12">
        <v>0</v>
      </c>
      <c r="AD817" s="12">
        <v>816</v>
      </c>
      <c r="AG817" s="12">
        <v>816</v>
      </c>
      <c r="AI817" s="12">
        <v>0</v>
      </c>
      <c r="AJ817" s="12">
        <v>816</v>
      </c>
    </row>
    <row r="818" spans="3:36" x14ac:dyDescent="0.3">
      <c r="C818" s="12">
        <v>817</v>
      </c>
      <c r="E818" s="12">
        <v>0</v>
      </c>
      <c r="F818" s="12">
        <v>817</v>
      </c>
      <c r="I818" s="12">
        <v>817</v>
      </c>
      <c r="K818" s="12">
        <v>0</v>
      </c>
      <c r="L818" s="12">
        <v>817</v>
      </c>
      <c r="O818" s="12">
        <v>817</v>
      </c>
      <c r="Q818" s="12">
        <v>0</v>
      </c>
      <c r="R818" s="12">
        <v>817</v>
      </c>
      <c r="U818" s="12">
        <v>817</v>
      </c>
      <c r="W818" s="12">
        <v>0</v>
      </c>
      <c r="X818" s="12">
        <v>817</v>
      </c>
      <c r="AA818" s="12">
        <v>817</v>
      </c>
      <c r="AC818" s="12">
        <v>0</v>
      </c>
      <c r="AD818" s="12">
        <v>817</v>
      </c>
      <c r="AG818" s="12">
        <v>817</v>
      </c>
      <c r="AI818" s="12">
        <v>0</v>
      </c>
      <c r="AJ818" s="12">
        <v>817</v>
      </c>
    </row>
    <row r="819" spans="3:36" x14ac:dyDescent="0.3">
      <c r="C819" s="12">
        <v>818</v>
      </c>
      <c r="E819" s="12">
        <v>0</v>
      </c>
      <c r="F819" s="12">
        <v>818</v>
      </c>
      <c r="I819" s="12">
        <v>818</v>
      </c>
      <c r="K819" s="12">
        <v>0</v>
      </c>
      <c r="L819" s="12">
        <v>818</v>
      </c>
      <c r="O819" s="12">
        <v>818</v>
      </c>
      <c r="Q819" s="12">
        <v>0</v>
      </c>
      <c r="R819" s="12">
        <v>818</v>
      </c>
      <c r="U819" s="12">
        <v>818</v>
      </c>
      <c r="W819" s="12">
        <v>0</v>
      </c>
      <c r="X819" s="12">
        <v>818</v>
      </c>
      <c r="AA819" s="12">
        <v>818</v>
      </c>
      <c r="AC819" s="12">
        <v>0</v>
      </c>
      <c r="AD819" s="12">
        <v>818</v>
      </c>
      <c r="AG819" s="12">
        <v>818</v>
      </c>
      <c r="AI819" s="12">
        <v>0</v>
      </c>
      <c r="AJ819" s="12">
        <v>818</v>
      </c>
    </row>
    <row r="820" spans="3:36" x14ac:dyDescent="0.3">
      <c r="C820" s="12">
        <v>819</v>
      </c>
      <c r="E820" s="12">
        <v>0</v>
      </c>
      <c r="F820" s="12">
        <v>819</v>
      </c>
      <c r="I820" s="12">
        <v>819</v>
      </c>
      <c r="K820" s="12">
        <v>0</v>
      </c>
      <c r="L820" s="12">
        <v>819</v>
      </c>
      <c r="O820" s="12">
        <v>819</v>
      </c>
      <c r="Q820" s="12">
        <v>0</v>
      </c>
      <c r="R820" s="12">
        <v>819</v>
      </c>
      <c r="U820" s="12">
        <v>819</v>
      </c>
      <c r="W820" s="12">
        <v>0</v>
      </c>
      <c r="X820" s="12">
        <v>819</v>
      </c>
      <c r="AA820" s="12">
        <v>819</v>
      </c>
      <c r="AC820" s="12">
        <v>0</v>
      </c>
      <c r="AD820" s="12">
        <v>819</v>
      </c>
      <c r="AG820" s="12">
        <v>819</v>
      </c>
      <c r="AI820" s="12">
        <v>0</v>
      </c>
      <c r="AJ820" s="12">
        <v>819</v>
      </c>
    </row>
    <row r="821" spans="3:36" x14ac:dyDescent="0.3">
      <c r="C821" s="12">
        <v>820</v>
      </c>
      <c r="E821" s="12">
        <v>0</v>
      </c>
      <c r="F821" s="12">
        <v>820</v>
      </c>
      <c r="I821" s="12">
        <v>820</v>
      </c>
      <c r="K821" s="12">
        <v>0</v>
      </c>
      <c r="L821" s="12">
        <v>820</v>
      </c>
      <c r="O821" s="12">
        <v>820</v>
      </c>
      <c r="Q821" s="12">
        <v>0</v>
      </c>
      <c r="R821" s="12">
        <v>820</v>
      </c>
      <c r="U821" s="12">
        <v>820</v>
      </c>
      <c r="W821" s="12">
        <v>0</v>
      </c>
      <c r="X821" s="12">
        <v>820</v>
      </c>
      <c r="AA821" s="12">
        <v>820</v>
      </c>
      <c r="AC821" s="12">
        <v>0</v>
      </c>
      <c r="AD821" s="12">
        <v>820</v>
      </c>
      <c r="AG821" s="12">
        <v>820</v>
      </c>
      <c r="AI821" s="12">
        <v>0</v>
      </c>
      <c r="AJ821" s="12">
        <v>820</v>
      </c>
    </row>
    <row r="822" spans="3:36" x14ac:dyDescent="0.3">
      <c r="C822" s="12">
        <v>821</v>
      </c>
      <c r="E822" s="12">
        <v>0</v>
      </c>
      <c r="F822" s="12">
        <v>821</v>
      </c>
      <c r="I822" s="12">
        <v>821</v>
      </c>
      <c r="K822" s="12">
        <v>0</v>
      </c>
      <c r="L822" s="12">
        <v>821</v>
      </c>
      <c r="O822" s="12">
        <v>821</v>
      </c>
      <c r="Q822" s="12">
        <v>0</v>
      </c>
      <c r="R822" s="12">
        <v>821</v>
      </c>
      <c r="U822" s="12">
        <v>821</v>
      </c>
      <c r="W822" s="12">
        <v>0</v>
      </c>
      <c r="X822" s="12">
        <v>821</v>
      </c>
      <c r="AA822" s="12">
        <v>821</v>
      </c>
      <c r="AC822" s="12">
        <v>0</v>
      </c>
      <c r="AD822" s="12">
        <v>821</v>
      </c>
      <c r="AG822" s="12">
        <v>821</v>
      </c>
      <c r="AI822" s="12">
        <v>0</v>
      </c>
      <c r="AJ822" s="12">
        <v>821</v>
      </c>
    </row>
    <row r="823" spans="3:36" x14ac:dyDescent="0.3">
      <c r="C823" s="12">
        <v>822</v>
      </c>
      <c r="E823" s="12">
        <v>0</v>
      </c>
      <c r="F823" s="12">
        <v>822</v>
      </c>
      <c r="I823" s="12">
        <v>822</v>
      </c>
      <c r="K823" s="12">
        <v>0</v>
      </c>
      <c r="L823" s="12">
        <v>822</v>
      </c>
      <c r="O823" s="12">
        <v>822</v>
      </c>
      <c r="Q823" s="12">
        <v>0</v>
      </c>
      <c r="R823" s="12">
        <v>822</v>
      </c>
      <c r="U823" s="12">
        <v>822</v>
      </c>
      <c r="W823" s="12">
        <v>0</v>
      </c>
      <c r="X823" s="12">
        <v>822</v>
      </c>
      <c r="AA823" s="12">
        <v>822</v>
      </c>
      <c r="AC823" s="12">
        <v>0</v>
      </c>
      <c r="AD823" s="12">
        <v>822</v>
      </c>
      <c r="AG823" s="12">
        <v>822</v>
      </c>
      <c r="AI823" s="12">
        <v>0</v>
      </c>
      <c r="AJ823" s="12">
        <v>822</v>
      </c>
    </row>
    <row r="824" spans="3:36" x14ac:dyDescent="0.3">
      <c r="C824" s="12">
        <v>823</v>
      </c>
      <c r="E824" s="12">
        <v>0</v>
      </c>
      <c r="F824" s="12">
        <v>823</v>
      </c>
      <c r="I824" s="12">
        <v>823</v>
      </c>
      <c r="K824" s="12">
        <v>0</v>
      </c>
      <c r="L824" s="12">
        <v>823</v>
      </c>
      <c r="O824" s="12">
        <v>823</v>
      </c>
      <c r="Q824" s="12">
        <v>0</v>
      </c>
      <c r="R824" s="12">
        <v>823</v>
      </c>
      <c r="U824" s="12">
        <v>823</v>
      </c>
      <c r="W824" s="12">
        <v>0</v>
      </c>
      <c r="X824" s="12">
        <v>823</v>
      </c>
      <c r="AA824" s="12">
        <v>823</v>
      </c>
      <c r="AC824" s="12">
        <v>0</v>
      </c>
      <c r="AD824" s="12">
        <v>823</v>
      </c>
      <c r="AG824" s="12">
        <v>823</v>
      </c>
      <c r="AI824" s="12">
        <v>0</v>
      </c>
      <c r="AJ824" s="12">
        <v>823</v>
      </c>
    </row>
    <row r="825" spans="3:36" x14ac:dyDescent="0.3">
      <c r="C825" s="12">
        <v>824</v>
      </c>
      <c r="E825" s="12">
        <v>0</v>
      </c>
      <c r="F825" s="12">
        <v>824</v>
      </c>
      <c r="I825" s="12">
        <v>824</v>
      </c>
      <c r="K825" s="12">
        <v>0</v>
      </c>
      <c r="L825" s="12">
        <v>824</v>
      </c>
      <c r="O825" s="12">
        <v>824</v>
      </c>
      <c r="Q825" s="12">
        <v>0</v>
      </c>
      <c r="R825" s="12">
        <v>824</v>
      </c>
      <c r="U825" s="12">
        <v>824</v>
      </c>
      <c r="W825" s="12">
        <v>0</v>
      </c>
      <c r="X825" s="12">
        <v>824</v>
      </c>
      <c r="AA825" s="12">
        <v>824</v>
      </c>
      <c r="AC825" s="12">
        <v>0</v>
      </c>
      <c r="AD825" s="12">
        <v>824</v>
      </c>
      <c r="AG825" s="12">
        <v>824</v>
      </c>
      <c r="AI825" s="12">
        <v>0</v>
      </c>
      <c r="AJ825" s="12">
        <v>824</v>
      </c>
    </row>
    <row r="826" spans="3:36" x14ac:dyDescent="0.3">
      <c r="C826" s="12">
        <v>825</v>
      </c>
      <c r="E826" s="12">
        <v>0</v>
      </c>
      <c r="F826" s="12">
        <v>825</v>
      </c>
      <c r="I826" s="12">
        <v>825</v>
      </c>
      <c r="K826" s="12">
        <v>0</v>
      </c>
      <c r="L826" s="12">
        <v>825</v>
      </c>
      <c r="O826" s="12">
        <v>825</v>
      </c>
      <c r="Q826" s="12">
        <v>0</v>
      </c>
      <c r="R826" s="12">
        <v>825</v>
      </c>
      <c r="U826" s="12">
        <v>825</v>
      </c>
      <c r="W826" s="12">
        <v>0</v>
      </c>
      <c r="X826" s="12">
        <v>825</v>
      </c>
      <c r="AA826" s="12">
        <v>825</v>
      </c>
      <c r="AC826" s="12">
        <v>0</v>
      </c>
      <c r="AD826" s="12">
        <v>825</v>
      </c>
      <c r="AG826" s="12">
        <v>825</v>
      </c>
      <c r="AI826" s="12">
        <v>0</v>
      </c>
      <c r="AJ826" s="12">
        <v>825</v>
      </c>
    </row>
    <row r="827" spans="3:36" x14ac:dyDescent="0.3">
      <c r="C827" s="12">
        <v>826</v>
      </c>
      <c r="E827" s="12">
        <v>0</v>
      </c>
      <c r="F827" s="12">
        <v>826</v>
      </c>
      <c r="I827" s="12">
        <v>826</v>
      </c>
      <c r="K827" s="12">
        <v>0</v>
      </c>
      <c r="L827" s="12">
        <v>826</v>
      </c>
      <c r="O827" s="12">
        <v>826</v>
      </c>
      <c r="Q827" s="12">
        <v>0</v>
      </c>
      <c r="R827" s="12">
        <v>826</v>
      </c>
      <c r="U827" s="12">
        <v>826</v>
      </c>
      <c r="W827" s="12">
        <v>0</v>
      </c>
      <c r="X827" s="12">
        <v>826</v>
      </c>
      <c r="AA827" s="12">
        <v>826</v>
      </c>
      <c r="AC827" s="12">
        <v>0</v>
      </c>
      <c r="AD827" s="12">
        <v>826</v>
      </c>
      <c r="AG827" s="12">
        <v>826</v>
      </c>
      <c r="AI827" s="12">
        <v>0</v>
      </c>
      <c r="AJ827" s="12">
        <v>826</v>
      </c>
    </row>
    <row r="828" spans="3:36" x14ac:dyDescent="0.3">
      <c r="C828" s="12">
        <v>827</v>
      </c>
      <c r="E828" s="12">
        <v>0</v>
      </c>
      <c r="F828" s="12">
        <v>827</v>
      </c>
      <c r="I828" s="12">
        <v>827</v>
      </c>
      <c r="K828" s="12">
        <v>0</v>
      </c>
      <c r="L828" s="12">
        <v>827</v>
      </c>
      <c r="O828" s="12">
        <v>827</v>
      </c>
      <c r="Q828" s="12">
        <v>0</v>
      </c>
      <c r="R828" s="12">
        <v>827</v>
      </c>
      <c r="U828" s="12">
        <v>827</v>
      </c>
      <c r="W828" s="12">
        <v>0</v>
      </c>
      <c r="X828" s="12">
        <v>827</v>
      </c>
      <c r="AA828" s="12">
        <v>827</v>
      </c>
      <c r="AC828" s="12">
        <v>0</v>
      </c>
      <c r="AD828" s="12">
        <v>827</v>
      </c>
      <c r="AG828" s="12">
        <v>827</v>
      </c>
      <c r="AI828" s="12">
        <v>0</v>
      </c>
      <c r="AJ828" s="12">
        <v>827</v>
      </c>
    </row>
    <row r="829" spans="3:36" x14ac:dyDescent="0.3">
      <c r="C829" s="12">
        <v>828</v>
      </c>
      <c r="E829" s="12">
        <v>0</v>
      </c>
      <c r="F829" s="12">
        <v>828</v>
      </c>
      <c r="I829" s="12">
        <v>828</v>
      </c>
      <c r="K829" s="12">
        <v>0</v>
      </c>
      <c r="L829" s="12">
        <v>828</v>
      </c>
      <c r="O829" s="12">
        <v>828</v>
      </c>
      <c r="Q829" s="12">
        <v>0</v>
      </c>
      <c r="R829" s="12">
        <v>828</v>
      </c>
      <c r="U829" s="12">
        <v>828</v>
      </c>
      <c r="W829" s="12">
        <v>0</v>
      </c>
      <c r="X829" s="12">
        <v>828</v>
      </c>
      <c r="AA829" s="12">
        <v>828</v>
      </c>
      <c r="AC829" s="12">
        <v>0</v>
      </c>
      <c r="AD829" s="12">
        <v>828</v>
      </c>
      <c r="AG829" s="12">
        <v>828</v>
      </c>
      <c r="AI829" s="12">
        <v>0</v>
      </c>
      <c r="AJ829" s="12">
        <v>828</v>
      </c>
    </row>
    <row r="830" spans="3:36" x14ac:dyDescent="0.3">
      <c r="C830" s="12">
        <v>829</v>
      </c>
      <c r="E830" s="12">
        <v>0</v>
      </c>
      <c r="F830" s="12">
        <v>829</v>
      </c>
      <c r="I830" s="12">
        <v>829</v>
      </c>
      <c r="K830" s="12">
        <v>0</v>
      </c>
      <c r="L830" s="12">
        <v>829</v>
      </c>
      <c r="O830" s="12">
        <v>829</v>
      </c>
      <c r="Q830" s="12">
        <v>0</v>
      </c>
      <c r="R830" s="12">
        <v>829</v>
      </c>
      <c r="U830" s="12">
        <v>829</v>
      </c>
      <c r="W830" s="12">
        <v>0</v>
      </c>
      <c r="X830" s="12">
        <v>829</v>
      </c>
      <c r="AA830" s="12">
        <v>829</v>
      </c>
      <c r="AC830" s="12">
        <v>0</v>
      </c>
      <c r="AD830" s="12">
        <v>829</v>
      </c>
      <c r="AG830" s="12">
        <v>829</v>
      </c>
      <c r="AI830" s="12">
        <v>0</v>
      </c>
      <c r="AJ830" s="12">
        <v>829</v>
      </c>
    </row>
    <row r="831" spans="3:36" x14ac:dyDescent="0.3">
      <c r="C831" s="12">
        <v>830</v>
      </c>
      <c r="E831" s="12">
        <v>0</v>
      </c>
      <c r="F831" s="12">
        <v>830</v>
      </c>
      <c r="I831" s="12">
        <v>830</v>
      </c>
      <c r="K831" s="12">
        <v>0</v>
      </c>
      <c r="L831" s="12">
        <v>830</v>
      </c>
      <c r="O831" s="12">
        <v>830</v>
      </c>
      <c r="Q831" s="12">
        <v>0</v>
      </c>
      <c r="R831" s="12">
        <v>830</v>
      </c>
      <c r="U831" s="12">
        <v>830</v>
      </c>
      <c r="W831" s="12">
        <v>0</v>
      </c>
      <c r="X831" s="12">
        <v>830</v>
      </c>
      <c r="AA831" s="12">
        <v>830</v>
      </c>
      <c r="AC831" s="12">
        <v>0</v>
      </c>
      <c r="AD831" s="12">
        <v>830</v>
      </c>
      <c r="AG831" s="12">
        <v>830</v>
      </c>
      <c r="AI831" s="12">
        <v>0</v>
      </c>
      <c r="AJ831" s="12">
        <v>830</v>
      </c>
    </row>
    <row r="832" spans="3:36" x14ac:dyDescent="0.3">
      <c r="C832" s="12">
        <v>831</v>
      </c>
      <c r="E832" s="12">
        <v>0</v>
      </c>
      <c r="F832" s="12">
        <v>831</v>
      </c>
      <c r="I832" s="12">
        <v>831</v>
      </c>
      <c r="K832" s="12">
        <v>0</v>
      </c>
      <c r="L832" s="12">
        <v>831</v>
      </c>
      <c r="O832" s="12">
        <v>831</v>
      </c>
      <c r="Q832" s="12">
        <v>0</v>
      </c>
      <c r="R832" s="12">
        <v>831</v>
      </c>
      <c r="U832" s="12">
        <v>831</v>
      </c>
      <c r="W832" s="12">
        <v>0</v>
      </c>
      <c r="X832" s="12">
        <v>831</v>
      </c>
      <c r="AA832" s="12">
        <v>831</v>
      </c>
      <c r="AC832" s="12">
        <v>0</v>
      </c>
      <c r="AD832" s="12">
        <v>831</v>
      </c>
      <c r="AG832" s="12">
        <v>831</v>
      </c>
      <c r="AI832" s="12">
        <v>0</v>
      </c>
      <c r="AJ832" s="12">
        <v>831</v>
      </c>
    </row>
    <row r="833" spans="3:36" x14ac:dyDescent="0.3">
      <c r="C833" s="12">
        <v>832</v>
      </c>
      <c r="E833" s="12">
        <v>0</v>
      </c>
      <c r="F833" s="12">
        <v>832</v>
      </c>
      <c r="I833" s="12">
        <v>832</v>
      </c>
      <c r="K833" s="12">
        <v>0</v>
      </c>
      <c r="L833" s="12">
        <v>832</v>
      </c>
      <c r="O833" s="12">
        <v>832</v>
      </c>
      <c r="Q833" s="12">
        <v>0</v>
      </c>
      <c r="R833" s="12">
        <v>832</v>
      </c>
      <c r="U833" s="12">
        <v>832</v>
      </c>
      <c r="W833" s="12">
        <v>0</v>
      </c>
      <c r="X833" s="12">
        <v>832</v>
      </c>
      <c r="AA833" s="12">
        <v>832</v>
      </c>
      <c r="AC833" s="12">
        <v>0</v>
      </c>
      <c r="AD833" s="12">
        <v>832</v>
      </c>
      <c r="AG833" s="12">
        <v>832</v>
      </c>
      <c r="AI833" s="12">
        <v>0</v>
      </c>
      <c r="AJ833" s="12">
        <v>832</v>
      </c>
    </row>
    <row r="834" spans="3:36" x14ac:dyDescent="0.3">
      <c r="C834" s="12">
        <v>833</v>
      </c>
      <c r="E834" s="12">
        <v>0</v>
      </c>
      <c r="F834" s="12">
        <v>833</v>
      </c>
      <c r="I834" s="12">
        <v>833</v>
      </c>
      <c r="K834" s="12">
        <v>0</v>
      </c>
      <c r="L834" s="12">
        <v>833</v>
      </c>
      <c r="O834" s="12">
        <v>833</v>
      </c>
      <c r="Q834" s="12">
        <v>0</v>
      </c>
      <c r="R834" s="12">
        <v>833</v>
      </c>
      <c r="U834" s="12">
        <v>833</v>
      </c>
      <c r="W834" s="12">
        <v>0</v>
      </c>
      <c r="X834" s="12">
        <v>833</v>
      </c>
      <c r="AA834" s="12">
        <v>833</v>
      </c>
      <c r="AC834" s="12">
        <v>0</v>
      </c>
      <c r="AD834" s="12">
        <v>833</v>
      </c>
      <c r="AG834" s="12">
        <v>833</v>
      </c>
      <c r="AI834" s="12">
        <v>0</v>
      </c>
      <c r="AJ834" s="12">
        <v>833</v>
      </c>
    </row>
    <row r="835" spans="3:36" x14ac:dyDescent="0.3">
      <c r="C835" s="12">
        <v>834</v>
      </c>
      <c r="E835" s="12">
        <v>0</v>
      </c>
      <c r="F835" s="12">
        <v>834</v>
      </c>
      <c r="I835" s="12">
        <v>834</v>
      </c>
      <c r="K835" s="12">
        <v>0</v>
      </c>
      <c r="L835" s="12">
        <v>834</v>
      </c>
      <c r="O835" s="12">
        <v>834</v>
      </c>
      <c r="Q835" s="12">
        <v>0</v>
      </c>
      <c r="R835" s="12">
        <v>834</v>
      </c>
      <c r="U835" s="12">
        <v>834</v>
      </c>
      <c r="W835" s="12">
        <v>0</v>
      </c>
      <c r="X835" s="12">
        <v>834</v>
      </c>
      <c r="AA835" s="12">
        <v>834</v>
      </c>
      <c r="AC835" s="12">
        <v>0</v>
      </c>
      <c r="AD835" s="12">
        <v>834</v>
      </c>
      <c r="AG835" s="12">
        <v>834</v>
      </c>
      <c r="AI835" s="12">
        <v>0</v>
      </c>
      <c r="AJ835" s="12">
        <v>834</v>
      </c>
    </row>
    <row r="836" spans="3:36" x14ac:dyDescent="0.3">
      <c r="C836" s="12">
        <v>835</v>
      </c>
      <c r="E836" s="12">
        <v>0</v>
      </c>
      <c r="F836" s="12">
        <v>835</v>
      </c>
      <c r="I836" s="12">
        <v>835</v>
      </c>
      <c r="K836" s="12">
        <v>0</v>
      </c>
      <c r="L836" s="12">
        <v>835</v>
      </c>
      <c r="O836" s="12">
        <v>835</v>
      </c>
      <c r="Q836" s="12">
        <v>0</v>
      </c>
      <c r="R836" s="12">
        <v>835</v>
      </c>
      <c r="U836" s="12">
        <v>835</v>
      </c>
      <c r="W836" s="12">
        <v>0</v>
      </c>
      <c r="X836" s="12">
        <v>835</v>
      </c>
      <c r="AA836" s="12">
        <v>835</v>
      </c>
      <c r="AC836" s="12">
        <v>0</v>
      </c>
      <c r="AD836" s="12">
        <v>835</v>
      </c>
      <c r="AG836" s="12">
        <v>835</v>
      </c>
      <c r="AI836" s="12">
        <v>0</v>
      </c>
      <c r="AJ836" s="12">
        <v>835</v>
      </c>
    </row>
    <row r="837" spans="3:36" x14ac:dyDescent="0.3">
      <c r="C837" s="12">
        <v>836</v>
      </c>
      <c r="E837" s="12">
        <v>0</v>
      </c>
      <c r="F837" s="12">
        <v>836</v>
      </c>
      <c r="I837" s="12">
        <v>836</v>
      </c>
      <c r="K837" s="12">
        <v>0</v>
      </c>
      <c r="L837" s="12">
        <v>836</v>
      </c>
      <c r="O837" s="12">
        <v>836</v>
      </c>
      <c r="Q837" s="12">
        <v>0</v>
      </c>
      <c r="R837" s="12">
        <v>836</v>
      </c>
      <c r="U837" s="12">
        <v>836</v>
      </c>
      <c r="W837" s="12">
        <v>0</v>
      </c>
      <c r="X837" s="12">
        <v>836</v>
      </c>
      <c r="AA837" s="12">
        <v>836</v>
      </c>
      <c r="AC837" s="12">
        <v>0</v>
      </c>
      <c r="AD837" s="12">
        <v>836</v>
      </c>
      <c r="AG837" s="12">
        <v>836</v>
      </c>
      <c r="AI837" s="12">
        <v>0</v>
      </c>
      <c r="AJ837" s="12">
        <v>836</v>
      </c>
    </row>
    <row r="838" spans="3:36" x14ac:dyDescent="0.3">
      <c r="C838" s="12">
        <v>837</v>
      </c>
      <c r="E838" s="12">
        <v>0</v>
      </c>
      <c r="F838" s="12">
        <v>837</v>
      </c>
      <c r="I838" s="12">
        <v>837</v>
      </c>
      <c r="K838" s="12">
        <v>0</v>
      </c>
      <c r="L838" s="12">
        <v>837</v>
      </c>
      <c r="O838" s="12">
        <v>837</v>
      </c>
      <c r="Q838" s="12">
        <v>0</v>
      </c>
      <c r="R838" s="12">
        <v>837</v>
      </c>
      <c r="U838" s="12">
        <v>837</v>
      </c>
      <c r="W838" s="12">
        <v>0</v>
      </c>
      <c r="X838" s="12">
        <v>837</v>
      </c>
      <c r="AA838" s="12">
        <v>837</v>
      </c>
      <c r="AC838" s="12">
        <v>0</v>
      </c>
      <c r="AD838" s="12">
        <v>837</v>
      </c>
      <c r="AG838" s="12">
        <v>837</v>
      </c>
      <c r="AI838" s="12">
        <v>0</v>
      </c>
      <c r="AJ838" s="12">
        <v>837</v>
      </c>
    </row>
    <row r="839" spans="3:36" x14ac:dyDescent="0.3">
      <c r="C839" s="12">
        <v>838</v>
      </c>
      <c r="E839" s="12">
        <v>0</v>
      </c>
      <c r="F839" s="12">
        <v>838</v>
      </c>
      <c r="I839" s="12">
        <v>838</v>
      </c>
      <c r="K839" s="12">
        <v>0</v>
      </c>
      <c r="L839" s="12">
        <v>838</v>
      </c>
      <c r="O839" s="12">
        <v>838</v>
      </c>
      <c r="Q839" s="12">
        <v>0</v>
      </c>
      <c r="R839" s="12">
        <v>838</v>
      </c>
      <c r="U839" s="12">
        <v>838</v>
      </c>
      <c r="W839" s="12">
        <v>0</v>
      </c>
      <c r="X839" s="12">
        <v>838</v>
      </c>
      <c r="AA839" s="12">
        <v>838</v>
      </c>
      <c r="AC839" s="12">
        <v>0</v>
      </c>
      <c r="AD839" s="12">
        <v>838</v>
      </c>
      <c r="AG839" s="12">
        <v>838</v>
      </c>
      <c r="AI839" s="12">
        <v>0</v>
      </c>
      <c r="AJ839" s="12">
        <v>838</v>
      </c>
    </row>
    <row r="840" spans="3:36" x14ac:dyDescent="0.3">
      <c r="C840" s="12">
        <v>839</v>
      </c>
      <c r="E840" s="12">
        <v>0</v>
      </c>
      <c r="F840" s="12">
        <v>839</v>
      </c>
      <c r="I840" s="12">
        <v>839</v>
      </c>
      <c r="K840" s="12">
        <v>0</v>
      </c>
      <c r="L840" s="12">
        <v>839</v>
      </c>
      <c r="O840" s="12">
        <v>839</v>
      </c>
      <c r="Q840" s="12">
        <v>0</v>
      </c>
      <c r="R840" s="12">
        <v>839</v>
      </c>
      <c r="U840" s="12">
        <v>839</v>
      </c>
      <c r="W840" s="12">
        <v>0</v>
      </c>
      <c r="X840" s="12">
        <v>839</v>
      </c>
      <c r="AA840" s="12">
        <v>839</v>
      </c>
      <c r="AC840" s="12">
        <v>0</v>
      </c>
      <c r="AD840" s="12">
        <v>839</v>
      </c>
      <c r="AG840" s="12">
        <v>839</v>
      </c>
      <c r="AI840" s="12">
        <v>0</v>
      </c>
      <c r="AJ840" s="12">
        <v>839</v>
      </c>
    </row>
    <row r="841" spans="3:36" x14ac:dyDescent="0.3">
      <c r="C841" s="12">
        <v>840</v>
      </c>
      <c r="E841" s="12">
        <v>0</v>
      </c>
      <c r="F841" s="12">
        <v>840</v>
      </c>
      <c r="I841" s="12">
        <v>840</v>
      </c>
      <c r="K841" s="12">
        <v>0</v>
      </c>
      <c r="L841" s="12">
        <v>840</v>
      </c>
      <c r="O841" s="12">
        <v>840</v>
      </c>
      <c r="Q841" s="12">
        <v>0</v>
      </c>
      <c r="R841" s="12">
        <v>840</v>
      </c>
      <c r="U841" s="12">
        <v>840</v>
      </c>
      <c r="W841" s="12">
        <v>0</v>
      </c>
      <c r="X841" s="12">
        <v>840</v>
      </c>
      <c r="AA841" s="12">
        <v>840</v>
      </c>
      <c r="AC841" s="12">
        <v>0</v>
      </c>
      <c r="AD841" s="12">
        <v>840</v>
      </c>
      <c r="AG841" s="12">
        <v>840</v>
      </c>
      <c r="AI841" s="12">
        <v>0</v>
      </c>
      <c r="AJ841" s="12">
        <v>840</v>
      </c>
    </row>
    <row r="842" spans="3:36" x14ac:dyDescent="0.3">
      <c r="C842" s="12">
        <v>841</v>
      </c>
      <c r="E842" s="12">
        <v>0</v>
      </c>
      <c r="F842" s="12">
        <v>841</v>
      </c>
      <c r="I842" s="12">
        <v>841</v>
      </c>
      <c r="K842" s="12">
        <v>0</v>
      </c>
      <c r="L842" s="12">
        <v>841</v>
      </c>
      <c r="O842" s="12">
        <v>841</v>
      </c>
      <c r="Q842" s="12">
        <v>0</v>
      </c>
      <c r="R842" s="12">
        <v>841</v>
      </c>
      <c r="U842" s="12">
        <v>841</v>
      </c>
      <c r="W842" s="12">
        <v>0</v>
      </c>
      <c r="X842" s="12">
        <v>841</v>
      </c>
      <c r="AA842" s="12">
        <v>841</v>
      </c>
      <c r="AC842" s="12">
        <v>0</v>
      </c>
      <c r="AD842" s="12">
        <v>841</v>
      </c>
      <c r="AG842" s="12">
        <v>841</v>
      </c>
      <c r="AI842" s="12">
        <v>0</v>
      </c>
      <c r="AJ842" s="12">
        <v>841</v>
      </c>
    </row>
    <row r="843" spans="3:36" x14ac:dyDescent="0.3">
      <c r="C843" s="12">
        <v>842</v>
      </c>
      <c r="E843" s="12">
        <v>0</v>
      </c>
      <c r="F843" s="12">
        <v>842</v>
      </c>
      <c r="I843" s="12">
        <v>842</v>
      </c>
      <c r="K843" s="12">
        <v>0</v>
      </c>
      <c r="L843" s="12">
        <v>842</v>
      </c>
      <c r="O843" s="12">
        <v>842</v>
      </c>
      <c r="Q843" s="12">
        <v>0</v>
      </c>
      <c r="R843" s="12">
        <v>842</v>
      </c>
      <c r="U843" s="12">
        <v>842</v>
      </c>
      <c r="W843" s="12">
        <v>0</v>
      </c>
      <c r="X843" s="12">
        <v>842</v>
      </c>
      <c r="AA843" s="12">
        <v>842</v>
      </c>
      <c r="AC843" s="12">
        <v>0</v>
      </c>
      <c r="AD843" s="12">
        <v>842</v>
      </c>
      <c r="AG843" s="12">
        <v>842</v>
      </c>
      <c r="AI843" s="12">
        <v>0</v>
      </c>
      <c r="AJ843" s="12">
        <v>842</v>
      </c>
    </row>
    <row r="844" spans="3:36" x14ac:dyDescent="0.3">
      <c r="C844" s="12">
        <v>843</v>
      </c>
      <c r="E844" s="12">
        <v>0</v>
      </c>
      <c r="F844" s="12">
        <v>843</v>
      </c>
      <c r="I844" s="12">
        <v>843</v>
      </c>
      <c r="K844" s="12">
        <v>0</v>
      </c>
      <c r="L844" s="12">
        <v>843</v>
      </c>
      <c r="O844" s="12">
        <v>843</v>
      </c>
      <c r="Q844" s="12">
        <v>0</v>
      </c>
      <c r="R844" s="12">
        <v>843</v>
      </c>
      <c r="U844" s="12">
        <v>843</v>
      </c>
      <c r="W844" s="12">
        <v>0</v>
      </c>
      <c r="X844" s="12">
        <v>843</v>
      </c>
      <c r="AA844" s="12">
        <v>843</v>
      </c>
      <c r="AC844" s="12">
        <v>0</v>
      </c>
      <c r="AD844" s="12">
        <v>843</v>
      </c>
      <c r="AG844" s="12">
        <v>843</v>
      </c>
      <c r="AI844" s="12">
        <v>0</v>
      </c>
      <c r="AJ844" s="12">
        <v>843</v>
      </c>
    </row>
    <row r="845" spans="3:36" x14ac:dyDescent="0.3">
      <c r="C845" s="12">
        <v>844</v>
      </c>
      <c r="E845" s="12">
        <v>0</v>
      </c>
      <c r="F845" s="12">
        <v>844</v>
      </c>
      <c r="I845" s="12">
        <v>844</v>
      </c>
      <c r="K845" s="12">
        <v>0</v>
      </c>
      <c r="L845" s="12">
        <v>844</v>
      </c>
      <c r="O845" s="12">
        <v>844</v>
      </c>
      <c r="Q845" s="12">
        <v>0</v>
      </c>
      <c r="R845" s="12">
        <v>844</v>
      </c>
      <c r="U845" s="12">
        <v>844</v>
      </c>
      <c r="W845" s="12">
        <v>0</v>
      </c>
      <c r="X845" s="12">
        <v>844</v>
      </c>
      <c r="AA845" s="12">
        <v>844</v>
      </c>
      <c r="AC845" s="12">
        <v>0</v>
      </c>
      <c r="AD845" s="12">
        <v>844</v>
      </c>
      <c r="AG845" s="12">
        <v>844</v>
      </c>
      <c r="AI845" s="12">
        <v>0</v>
      </c>
      <c r="AJ845" s="12">
        <v>844</v>
      </c>
    </row>
    <row r="846" spans="3:36" x14ac:dyDescent="0.3">
      <c r="C846" s="12">
        <v>845</v>
      </c>
      <c r="E846" s="12">
        <v>0</v>
      </c>
      <c r="F846" s="12">
        <v>845</v>
      </c>
      <c r="I846" s="12">
        <v>845</v>
      </c>
      <c r="K846" s="12">
        <v>0</v>
      </c>
      <c r="L846" s="12">
        <v>845</v>
      </c>
      <c r="O846" s="12">
        <v>845</v>
      </c>
      <c r="Q846" s="12">
        <v>0</v>
      </c>
      <c r="R846" s="12">
        <v>845</v>
      </c>
      <c r="U846" s="12">
        <v>845</v>
      </c>
      <c r="W846" s="12">
        <v>0</v>
      </c>
      <c r="X846" s="12">
        <v>845</v>
      </c>
      <c r="AA846" s="12">
        <v>845</v>
      </c>
      <c r="AC846" s="12">
        <v>0</v>
      </c>
      <c r="AD846" s="12">
        <v>845</v>
      </c>
      <c r="AG846" s="12">
        <v>845</v>
      </c>
      <c r="AI846" s="12">
        <v>0</v>
      </c>
      <c r="AJ846" s="12">
        <v>845</v>
      </c>
    </row>
    <row r="847" spans="3:36" x14ac:dyDescent="0.3">
      <c r="C847" s="12">
        <v>846</v>
      </c>
      <c r="E847" s="12">
        <v>0</v>
      </c>
      <c r="F847" s="12">
        <v>846</v>
      </c>
      <c r="I847" s="12">
        <v>846</v>
      </c>
      <c r="K847" s="12">
        <v>0</v>
      </c>
      <c r="L847" s="12">
        <v>846</v>
      </c>
      <c r="O847" s="12">
        <v>846</v>
      </c>
      <c r="Q847" s="12">
        <v>0</v>
      </c>
      <c r="R847" s="12">
        <v>846</v>
      </c>
      <c r="U847" s="12">
        <v>846</v>
      </c>
      <c r="W847" s="12">
        <v>0</v>
      </c>
      <c r="X847" s="12">
        <v>846</v>
      </c>
      <c r="AA847" s="12">
        <v>846</v>
      </c>
      <c r="AC847" s="12">
        <v>0</v>
      </c>
      <c r="AD847" s="12">
        <v>846</v>
      </c>
      <c r="AG847" s="12">
        <v>846</v>
      </c>
      <c r="AI847" s="12">
        <v>0</v>
      </c>
      <c r="AJ847" s="12">
        <v>846</v>
      </c>
    </row>
    <row r="848" spans="3:36" x14ac:dyDescent="0.3">
      <c r="C848" s="12">
        <v>847</v>
      </c>
      <c r="E848" s="12">
        <v>0</v>
      </c>
      <c r="F848" s="12">
        <v>847</v>
      </c>
      <c r="I848" s="12">
        <v>847</v>
      </c>
      <c r="K848" s="12">
        <v>0</v>
      </c>
      <c r="L848" s="12">
        <v>847</v>
      </c>
      <c r="O848" s="12">
        <v>847</v>
      </c>
      <c r="Q848" s="12">
        <v>0</v>
      </c>
      <c r="R848" s="12">
        <v>847</v>
      </c>
      <c r="U848" s="12">
        <v>847</v>
      </c>
      <c r="W848" s="12">
        <v>0</v>
      </c>
      <c r="X848" s="12">
        <v>847</v>
      </c>
      <c r="AA848" s="12">
        <v>847</v>
      </c>
      <c r="AC848" s="12">
        <v>0</v>
      </c>
      <c r="AD848" s="12">
        <v>847</v>
      </c>
      <c r="AG848" s="12">
        <v>847</v>
      </c>
      <c r="AI848" s="12">
        <v>0</v>
      </c>
      <c r="AJ848" s="12">
        <v>847</v>
      </c>
    </row>
    <row r="849" spans="3:36" x14ac:dyDescent="0.3">
      <c r="C849" s="12">
        <v>848</v>
      </c>
      <c r="E849" s="12">
        <v>0</v>
      </c>
      <c r="F849" s="12">
        <v>848</v>
      </c>
      <c r="I849" s="12">
        <v>848</v>
      </c>
      <c r="K849" s="12">
        <v>0</v>
      </c>
      <c r="L849" s="12">
        <v>848</v>
      </c>
      <c r="O849" s="12">
        <v>848</v>
      </c>
      <c r="Q849" s="12">
        <v>0</v>
      </c>
      <c r="R849" s="12">
        <v>848</v>
      </c>
      <c r="U849" s="12">
        <v>848</v>
      </c>
      <c r="W849" s="12">
        <v>0</v>
      </c>
      <c r="X849" s="12">
        <v>848</v>
      </c>
      <c r="AA849" s="12">
        <v>848</v>
      </c>
      <c r="AC849" s="12">
        <v>0</v>
      </c>
      <c r="AD849" s="12">
        <v>848</v>
      </c>
      <c r="AG849" s="12">
        <v>848</v>
      </c>
      <c r="AI849" s="12">
        <v>0</v>
      </c>
      <c r="AJ849" s="12">
        <v>848</v>
      </c>
    </row>
    <row r="850" spans="3:36" x14ac:dyDescent="0.3">
      <c r="C850" s="12">
        <v>849</v>
      </c>
      <c r="E850" s="12">
        <v>0</v>
      </c>
      <c r="F850" s="12">
        <v>849</v>
      </c>
      <c r="I850" s="12">
        <v>849</v>
      </c>
      <c r="K850" s="12">
        <v>0</v>
      </c>
      <c r="L850" s="12">
        <v>849</v>
      </c>
      <c r="O850" s="12">
        <v>849</v>
      </c>
      <c r="Q850" s="12">
        <v>0</v>
      </c>
      <c r="R850" s="12">
        <v>849</v>
      </c>
      <c r="U850" s="12">
        <v>849</v>
      </c>
      <c r="W850" s="12">
        <v>0</v>
      </c>
      <c r="X850" s="12">
        <v>849</v>
      </c>
      <c r="AA850" s="12">
        <v>849</v>
      </c>
      <c r="AC850" s="12">
        <v>0</v>
      </c>
      <c r="AD850" s="12">
        <v>849</v>
      </c>
      <c r="AG850" s="12">
        <v>849</v>
      </c>
      <c r="AI850" s="12">
        <v>0</v>
      </c>
      <c r="AJ850" s="12">
        <v>849</v>
      </c>
    </row>
    <row r="851" spans="3:36" x14ac:dyDescent="0.3">
      <c r="C851" s="12">
        <v>850</v>
      </c>
      <c r="E851" s="12">
        <v>0</v>
      </c>
      <c r="F851" s="12">
        <v>850</v>
      </c>
      <c r="I851" s="12">
        <v>850</v>
      </c>
      <c r="K851" s="12">
        <v>0</v>
      </c>
      <c r="L851" s="12">
        <v>850</v>
      </c>
      <c r="O851" s="12">
        <v>850</v>
      </c>
      <c r="Q851" s="12">
        <v>0</v>
      </c>
      <c r="R851" s="12">
        <v>850</v>
      </c>
      <c r="U851" s="12">
        <v>850</v>
      </c>
      <c r="W851" s="12">
        <v>0</v>
      </c>
      <c r="X851" s="12">
        <v>850</v>
      </c>
      <c r="AA851" s="12">
        <v>850</v>
      </c>
      <c r="AC851" s="12">
        <v>0</v>
      </c>
      <c r="AD851" s="12">
        <v>850</v>
      </c>
      <c r="AG851" s="12">
        <v>850</v>
      </c>
      <c r="AI851" s="12">
        <v>0</v>
      </c>
      <c r="AJ851" s="12">
        <v>850</v>
      </c>
    </row>
    <row r="852" spans="3:36" x14ac:dyDescent="0.3">
      <c r="C852" s="12">
        <v>851</v>
      </c>
      <c r="E852" s="12">
        <v>0</v>
      </c>
      <c r="F852" s="12">
        <v>851</v>
      </c>
      <c r="I852" s="12">
        <v>851</v>
      </c>
      <c r="K852" s="12">
        <v>0</v>
      </c>
      <c r="L852" s="12">
        <v>851</v>
      </c>
      <c r="O852" s="12">
        <v>851</v>
      </c>
      <c r="Q852" s="12">
        <v>0</v>
      </c>
      <c r="R852" s="12">
        <v>851</v>
      </c>
      <c r="U852" s="12">
        <v>851</v>
      </c>
      <c r="W852" s="12">
        <v>0</v>
      </c>
      <c r="X852" s="12">
        <v>851</v>
      </c>
      <c r="AA852" s="12">
        <v>851</v>
      </c>
      <c r="AC852" s="12">
        <v>0</v>
      </c>
      <c r="AD852" s="12">
        <v>851</v>
      </c>
      <c r="AG852" s="12">
        <v>851</v>
      </c>
      <c r="AI852" s="12">
        <v>0</v>
      </c>
      <c r="AJ852" s="12">
        <v>851</v>
      </c>
    </row>
    <row r="853" spans="3:36" x14ac:dyDescent="0.3">
      <c r="C853" s="12">
        <v>852</v>
      </c>
      <c r="E853" s="12">
        <v>0</v>
      </c>
      <c r="F853" s="12">
        <v>852</v>
      </c>
      <c r="I853" s="12">
        <v>852</v>
      </c>
      <c r="K853" s="12">
        <v>0</v>
      </c>
      <c r="L853" s="12">
        <v>852</v>
      </c>
      <c r="O853" s="12">
        <v>852</v>
      </c>
      <c r="Q853" s="12">
        <v>0</v>
      </c>
      <c r="R853" s="12">
        <v>852</v>
      </c>
      <c r="U853" s="12">
        <v>852</v>
      </c>
      <c r="W853" s="12">
        <v>0</v>
      </c>
      <c r="X853" s="12">
        <v>852</v>
      </c>
      <c r="AA853" s="12">
        <v>852</v>
      </c>
      <c r="AC853" s="12">
        <v>0</v>
      </c>
      <c r="AD853" s="12">
        <v>852</v>
      </c>
      <c r="AG853" s="12">
        <v>852</v>
      </c>
      <c r="AI853" s="12">
        <v>0</v>
      </c>
      <c r="AJ853" s="12">
        <v>852</v>
      </c>
    </row>
    <row r="854" spans="3:36" x14ac:dyDescent="0.3">
      <c r="C854" s="12">
        <v>853</v>
      </c>
      <c r="E854" s="12">
        <v>0</v>
      </c>
      <c r="F854" s="12">
        <v>853</v>
      </c>
      <c r="I854" s="12">
        <v>853</v>
      </c>
      <c r="K854" s="12">
        <v>0</v>
      </c>
      <c r="L854" s="12">
        <v>853</v>
      </c>
      <c r="O854" s="12">
        <v>853</v>
      </c>
      <c r="Q854" s="12">
        <v>0</v>
      </c>
      <c r="R854" s="12">
        <v>853</v>
      </c>
      <c r="U854" s="12">
        <v>853</v>
      </c>
      <c r="W854" s="12">
        <v>0</v>
      </c>
      <c r="X854" s="12">
        <v>853</v>
      </c>
      <c r="AA854" s="12">
        <v>853</v>
      </c>
      <c r="AC854" s="12">
        <v>0</v>
      </c>
      <c r="AD854" s="12">
        <v>853</v>
      </c>
      <c r="AG854" s="12">
        <v>853</v>
      </c>
      <c r="AI854" s="12">
        <v>0</v>
      </c>
      <c r="AJ854" s="12">
        <v>853</v>
      </c>
    </row>
    <row r="855" spans="3:36" x14ac:dyDescent="0.3">
      <c r="C855" s="12">
        <v>854</v>
      </c>
      <c r="E855" s="12">
        <v>0</v>
      </c>
      <c r="F855" s="12">
        <v>854</v>
      </c>
      <c r="I855" s="12">
        <v>854</v>
      </c>
      <c r="K855" s="12">
        <v>0</v>
      </c>
      <c r="L855" s="12">
        <v>854</v>
      </c>
      <c r="O855" s="12">
        <v>854</v>
      </c>
      <c r="Q855" s="12">
        <v>0</v>
      </c>
      <c r="R855" s="12">
        <v>854</v>
      </c>
      <c r="U855" s="12">
        <v>854</v>
      </c>
      <c r="W855" s="12">
        <v>0</v>
      </c>
      <c r="X855" s="12">
        <v>854</v>
      </c>
      <c r="AA855" s="12">
        <v>854</v>
      </c>
      <c r="AC855" s="12">
        <v>0</v>
      </c>
      <c r="AD855" s="12">
        <v>854</v>
      </c>
      <c r="AG855" s="12">
        <v>854</v>
      </c>
      <c r="AI855" s="12">
        <v>0</v>
      </c>
      <c r="AJ855" s="12">
        <v>854</v>
      </c>
    </row>
    <row r="856" spans="3:36" x14ac:dyDescent="0.3">
      <c r="C856" s="12">
        <v>855</v>
      </c>
      <c r="E856" s="12">
        <v>0</v>
      </c>
      <c r="F856" s="12">
        <v>855</v>
      </c>
      <c r="I856" s="12">
        <v>855</v>
      </c>
      <c r="K856" s="12">
        <v>0</v>
      </c>
      <c r="L856" s="12">
        <v>855</v>
      </c>
      <c r="O856" s="12">
        <v>855</v>
      </c>
      <c r="Q856" s="12">
        <v>0</v>
      </c>
      <c r="R856" s="12">
        <v>855</v>
      </c>
      <c r="U856" s="12">
        <v>855</v>
      </c>
      <c r="W856" s="12">
        <v>0</v>
      </c>
      <c r="X856" s="12">
        <v>855</v>
      </c>
      <c r="AA856" s="12">
        <v>855</v>
      </c>
      <c r="AC856" s="12">
        <v>0</v>
      </c>
      <c r="AD856" s="12">
        <v>855</v>
      </c>
      <c r="AG856" s="12">
        <v>855</v>
      </c>
      <c r="AI856" s="12">
        <v>0</v>
      </c>
      <c r="AJ856" s="12">
        <v>855</v>
      </c>
    </row>
    <row r="857" spans="3:36" x14ac:dyDescent="0.3">
      <c r="C857" s="12">
        <v>856</v>
      </c>
      <c r="E857" s="12">
        <v>0</v>
      </c>
      <c r="F857" s="12">
        <v>856</v>
      </c>
      <c r="I857" s="12">
        <v>856</v>
      </c>
      <c r="K857" s="12">
        <v>0</v>
      </c>
      <c r="L857" s="12">
        <v>856</v>
      </c>
      <c r="O857" s="12">
        <v>856</v>
      </c>
      <c r="Q857" s="12">
        <v>0</v>
      </c>
      <c r="R857" s="12">
        <v>856</v>
      </c>
      <c r="U857" s="12">
        <v>856</v>
      </c>
      <c r="W857" s="12">
        <v>0</v>
      </c>
      <c r="X857" s="12">
        <v>856</v>
      </c>
      <c r="AA857" s="12">
        <v>856</v>
      </c>
      <c r="AC857" s="12">
        <v>0</v>
      </c>
      <c r="AD857" s="12">
        <v>856</v>
      </c>
      <c r="AG857" s="12">
        <v>856</v>
      </c>
      <c r="AI857" s="12">
        <v>0</v>
      </c>
      <c r="AJ857" s="12">
        <v>856</v>
      </c>
    </row>
    <row r="858" spans="3:36" x14ac:dyDescent="0.3">
      <c r="C858" s="12">
        <v>857</v>
      </c>
      <c r="E858" s="12">
        <v>0</v>
      </c>
      <c r="F858" s="12">
        <v>857</v>
      </c>
      <c r="I858" s="12">
        <v>857</v>
      </c>
      <c r="K858" s="12">
        <v>0</v>
      </c>
      <c r="L858" s="12">
        <v>857</v>
      </c>
      <c r="O858" s="12">
        <v>857</v>
      </c>
      <c r="Q858" s="12">
        <v>0</v>
      </c>
      <c r="R858" s="12">
        <v>857</v>
      </c>
      <c r="U858" s="12">
        <v>857</v>
      </c>
      <c r="W858" s="12">
        <v>0</v>
      </c>
      <c r="X858" s="12">
        <v>857</v>
      </c>
      <c r="AA858" s="12">
        <v>857</v>
      </c>
      <c r="AC858" s="12">
        <v>0</v>
      </c>
      <c r="AD858" s="12">
        <v>857</v>
      </c>
      <c r="AG858" s="12">
        <v>857</v>
      </c>
      <c r="AI858" s="12">
        <v>0</v>
      </c>
      <c r="AJ858" s="12">
        <v>857</v>
      </c>
    </row>
    <row r="859" spans="3:36" x14ac:dyDescent="0.3">
      <c r="C859" s="12">
        <v>858</v>
      </c>
      <c r="E859" s="12">
        <v>0</v>
      </c>
      <c r="F859" s="12">
        <v>858</v>
      </c>
      <c r="I859" s="12">
        <v>858</v>
      </c>
      <c r="K859" s="12">
        <v>0</v>
      </c>
      <c r="L859" s="12">
        <v>858</v>
      </c>
      <c r="O859" s="12">
        <v>858</v>
      </c>
      <c r="Q859" s="12">
        <v>0</v>
      </c>
      <c r="R859" s="12">
        <v>858</v>
      </c>
      <c r="U859" s="12">
        <v>858</v>
      </c>
      <c r="W859" s="12">
        <v>0</v>
      </c>
      <c r="X859" s="12">
        <v>858</v>
      </c>
      <c r="AA859" s="12">
        <v>858</v>
      </c>
      <c r="AC859" s="12">
        <v>0</v>
      </c>
      <c r="AD859" s="12">
        <v>858</v>
      </c>
      <c r="AG859" s="12">
        <v>858</v>
      </c>
      <c r="AI859" s="12">
        <v>0</v>
      </c>
      <c r="AJ859" s="12">
        <v>858</v>
      </c>
    </row>
    <row r="860" spans="3:36" x14ac:dyDescent="0.3">
      <c r="C860" s="12">
        <v>859</v>
      </c>
      <c r="E860" s="12">
        <v>0</v>
      </c>
      <c r="F860" s="12">
        <v>859</v>
      </c>
      <c r="I860" s="12">
        <v>859</v>
      </c>
      <c r="K860" s="12">
        <v>0</v>
      </c>
      <c r="L860" s="12">
        <v>859</v>
      </c>
      <c r="O860" s="12">
        <v>859</v>
      </c>
      <c r="Q860" s="12">
        <v>0</v>
      </c>
      <c r="R860" s="12">
        <v>859</v>
      </c>
      <c r="U860" s="12">
        <v>859</v>
      </c>
      <c r="W860" s="12">
        <v>0</v>
      </c>
      <c r="X860" s="12">
        <v>859</v>
      </c>
      <c r="AA860" s="12">
        <v>859</v>
      </c>
      <c r="AC860" s="12">
        <v>0</v>
      </c>
      <c r="AD860" s="12">
        <v>859</v>
      </c>
      <c r="AG860" s="12">
        <v>859</v>
      </c>
      <c r="AI860" s="12">
        <v>0</v>
      </c>
      <c r="AJ860" s="12">
        <v>859</v>
      </c>
    </row>
    <row r="861" spans="3:36" x14ac:dyDescent="0.3">
      <c r="C861" s="12">
        <v>860</v>
      </c>
      <c r="E861" s="12">
        <v>0</v>
      </c>
      <c r="F861" s="12">
        <v>860</v>
      </c>
      <c r="I861" s="12">
        <v>860</v>
      </c>
      <c r="K861" s="12">
        <v>0</v>
      </c>
      <c r="L861" s="12">
        <v>860</v>
      </c>
      <c r="O861" s="12">
        <v>860</v>
      </c>
      <c r="Q861" s="12">
        <v>0</v>
      </c>
      <c r="R861" s="12">
        <v>860</v>
      </c>
      <c r="U861" s="12">
        <v>860</v>
      </c>
      <c r="W861" s="12">
        <v>0</v>
      </c>
      <c r="X861" s="12">
        <v>860</v>
      </c>
      <c r="AA861" s="12">
        <v>860</v>
      </c>
      <c r="AC861" s="12">
        <v>0</v>
      </c>
      <c r="AD861" s="12">
        <v>860</v>
      </c>
      <c r="AG861" s="12">
        <v>860</v>
      </c>
      <c r="AI861" s="12">
        <v>0</v>
      </c>
      <c r="AJ861" s="12">
        <v>860</v>
      </c>
    </row>
    <row r="862" spans="3:36" x14ac:dyDescent="0.3">
      <c r="C862" s="12">
        <v>861</v>
      </c>
      <c r="E862" s="12">
        <v>0</v>
      </c>
      <c r="F862" s="12">
        <v>861</v>
      </c>
      <c r="I862" s="12">
        <v>861</v>
      </c>
      <c r="K862" s="12">
        <v>0</v>
      </c>
      <c r="L862" s="12">
        <v>861</v>
      </c>
      <c r="O862" s="12">
        <v>861</v>
      </c>
      <c r="Q862" s="12">
        <v>0</v>
      </c>
      <c r="R862" s="12">
        <v>861</v>
      </c>
      <c r="U862" s="12">
        <v>861</v>
      </c>
      <c r="W862" s="12">
        <v>0</v>
      </c>
      <c r="X862" s="12">
        <v>861</v>
      </c>
      <c r="AA862" s="12">
        <v>861</v>
      </c>
      <c r="AC862" s="12">
        <v>0</v>
      </c>
      <c r="AD862" s="12">
        <v>861</v>
      </c>
      <c r="AG862" s="12">
        <v>861</v>
      </c>
      <c r="AI862" s="12">
        <v>0</v>
      </c>
      <c r="AJ862" s="12">
        <v>861</v>
      </c>
    </row>
    <row r="863" spans="3:36" x14ac:dyDescent="0.3">
      <c r="C863" s="12">
        <v>862</v>
      </c>
      <c r="E863" s="12">
        <v>0</v>
      </c>
      <c r="F863" s="12">
        <v>862</v>
      </c>
      <c r="I863" s="12">
        <v>862</v>
      </c>
      <c r="K863" s="12">
        <v>0</v>
      </c>
      <c r="L863" s="12">
        <v>862</v>
      </c>
      <c r="O863" s="12">
        <v>862</v>
      </c>
      <c r="Q863" s="12">
        <v>0</v>
      </c>
      <c r="R863" s="12">
        <v>862</v>
      </c>
      <c r="U863" s="12">
        <v>862</v>
      </c>
      <c r="W863" s="12">
        <v>0</v>
      </c>
      <c r="X863" s="12">
        <v>862</v>
      </c>
      <c r="AA863" s="12">
        <v>862</v>
      </c>
      <c r="AC863" s="12">
        <v>0</v>
      </c>
      <c r="AD863" s="12">
        <v>862</v>
      </c>
      <c r="AG863" s="12">
        <v>862</v>
      </c>
      <c r="AI863" s="12">
        <v>0</v>
      </c>
      <c r="AJ863" s="12">
        <v>862</v>
      </c>
    </row>
    <row r="864" spans="3:36" x14ac:dyDescent="0.3">
      <c r="C864" s="12">
        <v>863</v>
      </c>
      <c r="E864" s="12">
        <v>0</v>
      </c>
      <c r="F864" s="12">
        <v>863</v>
      </c>
      <c r="I864" s="12">
        <v>863</v>
      </c>
      <c r="K864" s="12">
        <v>0</v>
      </c>
      <c r="L864" s="12">
        <v>863</v>
      </c>
      <c r="O864" s="12">
        <v>863</v>
      </c>
      <c r="Q864" s="12">
        <v>0</v>
      </c>
      <c r="R864" s="12">
        <v>863</v>
      </c>
      <c r="U864" s="12">
        <v>863</v>
      </c>
      <c r="W864" s="12">
        <v>0</v>
      </c>
      <c r="X864" s="12">
        <v>863</v>
      </c>
      <c r="AA864" s="12">
        <v>863</v>
      </c>
      <c r="AC864" s="12">
        <v>0</v>
      </c>
      <c r="AD864" s="12">
        <v>863</v>
      </c>
      <c r="AG864" s="12">
        <v>863</v>
      </c>
      <c r="AI864" s="12">
        <v>0</v>
      </c>
      <c r="AJ864" s="12">
        <v>863</v>
      </c>
    </row>
    <row r="865" spans="3:36" x14ac:dyDescent="0.3">
      <c r="C865" s="12">
        <v>864</v>
      </c>
      <c r="E865" s="12">
        <v>0</v>
      </c>
      <c r="F865" s="12">
        <v>864</v>
      </c>
      <c r="I865" s="12">
        <v>864</v>
      </c>
      <c r="K865" s="12">
        <v>0</v>
      </c>
      <c r="L865" s="12">
        <v>864</v>
      </c>
      <c r="O865" s="12">
        <v>864</v>
      </c>
      <c r="Q865" s="12">
        <v>0</v>
      </c>
      <c r="R865" s="12">
        <v>864</v>
      </c>
      <c r="U865" s="12">
        <v>864</v>
      </c>
      <c r="W865" s="12">
        <v>0</v>
      </c>
      <c r="X865" s="12">
        <v>864</v>
      </c>
      <c r="AA865" s="12">
        <v>864</v>
      </c>
      <c r="AC865" s="12">
        <v>0</v>
      </c>
      <c r="AD865" s="12">
        <v>864</v>
      </c>
      <c r="AG865" s="12">
        <v>864</v>
      </c>
      <c r="AI865" s="12">
        <v>0</v>
      </c>
      <c r="AJ865" s="12">
        <v>864</v>
      </c>
    </row>
    <row r="866" spans="3:36" x14ac:dyDescent="0.3">
      <c r="C866" s="12">
        <v>865</v>
      </c>
      <c r="E866" s="12">
        <v>0</v>
      </c>
      <c r="F866" s="12">
        <v>865</v>
      </c>
      <c r="I866" s="12">
        <v>865</v>
      </c>
      <c r="K866" s="12">
        <v>0</v>
      </c>
      <c r="L866" s="12">
        <v>865</v>
      </c>
      <c r="O866" s="12">
        <v>865</v>
      </c>
      <c r="Q866" s="12">
        <v>0</v>
      </c>
      <c r="R866" s="12">
        <v>865</v>
      </c>
      <c r="U866" s="12">
        <v>865</v>
      </c>
      <c r="W866" s="12">
        <v>0</v>
      </c>
      <c r="X866" s="12">
        <v>865</v>
      </c>
      <c r="AA866" s="12">
        <v>865</v>
      </c>
      <c r="AC866" s="12">
        <v>0</v>
      </c>
      <c r="AD866" s="12">
        <v>865</v>
      </c>
      <c r="AG866" s="12">
        <v>865</v>
      </c>
      <c r="AI866" s="12">
        <v>0</v>
      </c>
      <c r="AJ866" s="12">
        <v>865</v>
      </c>
    </row>
    <row r="867" spans="3:36" x14ac:dyDescent="0.3">
      <c r="C867" s="12">
        <v>866</v>
      </c>
      <c r="E867" s="12">
        <v>0</v>
      </c>
      <c r="F867" s="12">
        <v>866</v>
      </c>
      <c r="I867" s="12">
        <v>866</v>
      </c>
      <c r="K867" s="12">
        <v>0</v>
      </c>
      <c r="L867" s="12">
        <v>866</v>
      </c>
      <c r="O867" s="12">
        <v>866</v>
      </c>
      <c r="Q867" s="12">
        <v>0</v>
      </c>
      <c r="R867" s="12">
        <v>866</v>
      </c>
      <c r="U867" s="12">
        <v>866</v>
      </c>
      <c r="W867" s="12">
        <v>0</v>
      </c>
      <c r="X867" s="12">
        <v>866</v>
      </c>
      <c r="AA867" s="12">
        <v>866</v>
      </c>
      <c r="AC867" s="12">
        <v>0</v>
      </c>
      <c r="AD867" s="12">
        <v>866</v>
      </c>
      <c r="AG867" s="12">
        <v>866</v>
      </c>
      <c r="AI867" s="12">
        <v>0</v>
      </c>
      <c r="AJ867" s="12">
        <v>866</v>
      </c>
    </row>
    <row r="868" spans="3:36" x14ac:dyDescent="0.3">
      <c r="C868" s="12">
        <v>867</v>
      </c>
      <c r="E868" s="12">
        <v>0</v>
      </c>
      <c r="F868" s="12">
        <v>867</v>
      </c>
      <c r="I868" s="12">
        <v>867</v>
      </c>
      <c r="K868" s="12">
        <v>0</v>
      </c>
      <c r="L868" s="12">
        <v>867</v>
      </c>
      <c r="O868" s="12">
        <v>867</v>
      </c>
      <c r="Q868" s="12">
        <v>0</v>
      </c>
      <c r="R868" s="12">
        <v>867</v>
      </c>
      <c r="U868" s="12">
        <v>867</v>
      </c>
      <c r="W868" s="12">
        <v>0</v>
      </c>
      <c r="X868" s="12">
        <v>867</v>
      </c>
      <c r="AA868" s="12">
        <v>867</v>
      </c>
      <c r="AC868" s="12">
        <v>0</v>
      </c>
      <c r="AD868" s="12">
        <v>867</v>
      </c>
      <c r="AG868" s="12">
        <v>867</v>
      </c>
      <c r="AI868" s="12">
        <v>0</v>
      </c>
      <c r="AJ868" s="12">
        <v>867</v>
      </c>
    </row>
    <row r="869" spans="3:36" x14ac:dyDescent="0.3">
      <c r="C869" s="12">
        <v>868</v>
      </c>
      <c r="E869" s="12">
        <v>0</v>
      </c>
      <c r="F869" s="12">
        <v>868</v>
      </c>
      <c r="I869" s="12">
        <v>868</v>
      </c>
      <c r="K869" s="12">
        <v>0</v>
      </c>
      <c r="L869" s="12">
        <v>868</v>
      </c>
      <c r="O869" s="12">
        <v>868</v>
      </c>
      <c r="Q869" s="12">
        <v>0</v>
      </c>
      <c r="R869" s="12">
        <v>868</v>
      </c>
      <c r="U869" s="12">
        <v>868</v>
      </c>
      <c r="W869" s="12">
        <v>0</v>
      </c>
      <c r="X869" s="12">
        <v>868</v>
      </c>
      <c r="AA869" s="12">
        <v>868</v>
      </c>
      <c r="AC869" s="12">
        <v>0</v>
      </c>
      <c r="AD869" s="12">
        <v>868</v>
      </c>
      <c r="AG869" s="12">
        <v>868</v>
      </c>
      <c r="AI869" s="12">
        <v>0</v>
      </c>
      <c r="AJ869" s="12">
        <v>868</v>
      </c>
    </row>
    <row r="870" spans="3:36" x14ac:dyDescent="0.3">
      <c r="C870" s="12">
        <v>869</v>
      </c>
      <c r="E870" s="12">
        <v>0</v>
      </c>
      <c r="F870" s="12">
        <v>869</v>
      </c>
      <c r="I870" s="12">
        <v>869</v>
      </c>
      <c r="K870" s="12">
        <v>0</v>
      </c>
      <c r="L870" s="12">
        <v>869</v>
      </c>
      <c r="O870" s="12">
        <v>869</v>
      </c>
      <c r="Q870" s="12">
        <v>0</v>
      </c>
      <c r="R870" s="12">
        <v>869</v>
      </c>
      <c r="U870" s="12">
        <v>869</v>
      </c>
      <c r="W870" s="12">
        <v>0</v>
      </c>
      <c r="X870" s="12">
        <v>869</v>
      </c>
      <c r="AA870" s="12">
        <v>869</v>
      </c>
      <c r="AC870" s="12">
        <v>0</v>
      </c>
      <c r="AD870" s="12">
        <v>869</v>
      </c>
      <c r="AG870" s="12">
        <v>869</v>
      </c>
      <c r="AI870" s="12">
        <v>0</v>
      </c>
      <c r="AJ870" s="12">
        <v>869</v>
      </c>
    </row>
    <row r="871" spans="3:36" x14ac:dyDescent="0.3">
      <c r="C871" s="12">
        <v>870</v>
      </c>
      <c r="E871" s="12">
        <v>0</v>
      </c>
      <c r="F871" s="12">
        <v>870</v>
      </c>
      <c r="I871" s="12">
        <v>870</v>
      </c>
      <c r="K871" s="12">
        <v>0</v>
      </c>
      <c r="L871" s="12">
        <v>870</v>
      </c>
      <c r="O871" s="12">
        <v>870</v>
      </c>
      <c r="Q871" s="12">
        <v>0</v>
      </c>
      <c r="R871" s="12">
        <v>870</v>
      </c>
      <c r="U871" s="12">
        <v>870</v>
      </c>
      <c r="W871" s="12">
        <v>0</v>
      </c>
      <c r="X871" s="12">
        <v>870</v>
      </c>
      <c r="AA871" s="12">
        <v>870</v>
      </c>
      <c r="AC871" s="12">
        <v>0</v>
      </c>
      <c r="AD871" s="12">
        <v>870</v>
      </c>
      <c r="AG871" s="12">
        <v>870</v>
      </c>
      <c r="AI871" s="12">
        <v>0</v>
      </c>
      <c r="AJ871" s="12">
        <v>870</v>
      </c>
    </row>
    <row r="872" spans="3:36" x14ac:dyDescent="0.3">
      <c r="C872" s="12">
        <v>871</v>
      </c>
      <c r="E872" s="12">
        <v>0</v>
      </c>
      <c r="F872" s="12">
        <v>871</v>
      </c>
      <c r="I872" s="12">
        <v>871</v>
      </c>
      <c r="K872" s="12">
        <v>0</v>
      </c>
      <c r="L872" s="12">
        <v>871</v>
      </c>
      <c r="O872" s="12">
        <v>871</v>
      </c>
      <c r="Q872" s="12">
        <v>0</v>
      </c>
      <c r="R872" s="12">
        <v>871</v>
      </c>
      <c r="U872" s="12">
        <v>871</v>
      </c>
      <c r="W872" s="12">
        <v>0</v>
      </c>
      <c r="X872" s="12">
        <v>871</v>
      </c>
      <c r="AA872" s="12">
        <v>871</v>
      </c>
      <c r="AC872" s="12">
        <v>0</v>
      </c>
      <c r="AD872" s="12">
        <v>871</v>
      </c>
      <c r="AG872" s="12">
        <v>871</v>
      </c>
      <c r="AI872" s="12">
        <v>0</v>
      </c>
      <c r="AJ872" s="12">
        <v>871</v>
      </c>
    </row>
    <row r="873" spans="3:36" x14ac:dyDescent="0.3">
      <c r="C873" s="12">
        <v>872</v>
      </c>
      <c r="E873" s="12">
        <v>0</v>
      </c>
      <c r="F873" s="12">
        <v>872</v>
      </c>
      <c r="I873" s="12">
        <v>872</v>
      </c>
      <c r="K873" s="12">
        <v>0</v>
      </c>
      <c r="L873" s="12">
        <v>872</v>
      </c>
      <c r="O873" s="12">
        <v>872</v>
      </c>
      <c r="Q873" s="12">
        <v>0</v>
      </c>
      <c r="R873" s="12">
        <v>872</v>
      </c>
      <c r="U873" s="12">
        <v>872</v>
      </c>
      <c r="W873" s="12">
        <v>0</v>
      </c>
      <c r="X873" s="12">
        <v>872</v>
      </c>
      <c r="AA873" s="12">
        <v>872</v>
      </c>
      <c r="AC873" s="12">
        <v>0</v>
      </c>
      <c r="AD873" s="12">
        <v>872</v>
      </c>
      <c r="AG873" s="12">
        <v>872</v>
      </c>
      <c r="AI873" s="12">
        <v>0</v>
      </c>
      <c r="AJ873" s="12">
        <v>872</v>
      </c>
    </row>
    <row r="874" spans="3:36" x14ac:dyDescent="0.3">
      <c r="C874" s="12">
        <v>873</v>
      </c>
      <c r="E874" s="12">
        <v>0</v>
      </c>
      <c r="F874" s="12">
        <v>873</v>
      </c>
      <c r="I874" s="12">
        <v>873</v>
      </c>
      <c r="K874" s="12">
        <v>0</v>
      </c>
      <c r="L874" s="12">
        <v>873</v>
      </c>
      <c r="O874" s="12">
        <v>873</v>
      </c>
      <c r="Q874" s="12">
        <v>0</v>
      </c>
      <c r="R874" s="12">
        <v>873</v>
      </c>
      <c r="U874" s="12">
        <v>873</v>
      </c>
      <c r="W874" s="12">
        <v>0</v>
      </c>
      <c r="X874" s="12">
        <v>873</v>
      </c>
      <c r="AA874" s="12">
        <v>873</v>
      </c>
      <c r="AC874" s="12">
        <v>0</v>
      </c>
      <c r="AD874" s="12">
        <v>873</v>
      </c>
      <c r="AG874" s="12">
        <v>873</v>
      </c>
      <c r="AI874" s="12">
        <v>0</v>
      </c>
      <c r="AJ874" s="12">
        <v>873</v>
      </c>
    </row>
    <row r="875" spans="3:36" x14ac:dyDescent="0.3">
      <c r="C875" s="12">
        <v>874</v>
      </c>
      <c r="E875" s="12">
        <v>0</v>
      </c>
      <c r="F875" s="12">
        <v>874</v>
      </c>
      <c r="I875" s="12">
        <v>874</v>
      </c>
      <c r="K875" s="12">
        <v>0</v>
      </c>
      <c r="L875" s="12">
        <v>874</v>
      </c>
      <c r="O875" s="12">
        <v>874</v>
      </c>
      <c r="Q875" s="12">
        <v>0</v>
      </c>
      <c r="R875" s="12">
        <v>874</v>
      </c>
      <c r="U875" s="12">
        <v>874</v>
      </c>
      <c r="W875" s="12">
        <v>0</v>
      </c>
      <c r="X875" s="12">
        <v>874</v>
      </c>
      <c r="AA875" s="12">
        <v>874</v>
      </c>
      <c r="AC875" s="12">
        <v>0</v>
      </c>
      <c r="AD875" s="12">
        <v>874</v>
      </c>
      <c r="AG875" s="12">
        <v>874</v>
      </c>
      <c r="AI875" s="12">
        <v>0</v>
      </c>
      <c r="AJ875" s="12">
        <v>874</v>
      </c>
    </row>
    <row r="876" spans="3:36" x14ac:dyDescent="0.3">
      <c r="C876" s="12">
        <v>875</v>
      </c>
      <c r="E876" s="12">
        <v>0</v>
      </c>
      <c r="F876" s="12">
        <v>875</v>
      </c>
      <c r="I876" s="12">
        <v>875</v>
      </c>
      <c r="K876" s="12">
        <v>0</v>
      </c>
      <c r="L876" s="12">
        <v>875</v>
      </c>
      <c r="O876" s="12">
        <v>875</v>
      </c>
      <c r="Q876" s="12">
        <v>0</v>
      </c>
      <c r="R876" s="12">
        <v>875</v>
      </c>
      <c r="U876" s="12">
        <v>875</v>
      </c>
      <c r="W876" s="12">
        <v>0</v>
      </c>
      <c r="X876" s="12">
        <v>875</v>
      </c>
      <c r="AA876" s="12">
        <v>875</v>
      </c>
      <c r="AC876" s="12">
        <v>0</v>
      </c>
      <c r="AD876" s="12">
        <v>875</v>
      </c>
      <c r="AG876" s="12">
        <v>875</v>
      </c>
      <c r="AI876" s="12">
        <v>0</v>
      </c>
      <c r="AJ876" s="12">
        <v>875</v>
      </c>
    </row>
    <row r="877" spans="3:36" x14ac:dyDescent="0.3">
      <c r="C877" s="12">
        <v>876</v>
      </c>
      <c r="E877" s="12">
        <v>0</v>
      </c>
      <c r="F877" s="12">
        <v>876</v>
      </c>
      <c r="I877" s="12">
        <v>876</v>
      </c>
      <c r="K877" s="12">
        <v>0</v>
      </c>
      <c r="L877" s="12">
        <v>876</v>
      </c>
      <c r="O877" s="12">
        <v>876</v>
      </c>
      <c r="Q877" s="12">
        <v>0</v>
      </c>
      <c r="R877" s="12">
        <v>876</v>
      </c>
      <c r="U877" s="12">
        <v>876</v>
      </c>
      <c r="W877" s="12">
        <v>0</v>
      </c>
      <c r="X877" s="12">
        <v>876</v>
      </c>
      <c r="AA877" s="12">
        <v>876</v>
      </c>
      <c r="AC877" s="12">
        <v>0</v>
      </c>
      <c r="AD877" s="12">
        <v>876</v>
      </c>
      <c r="AG877" s="12">
        <v>876</v>
      </c>
      <c r="AI877" s="12">
        <v>0</v>
      </c>
      <c r="AJ877" s="12">
        <v>876</v>
      </c>
    </row>
    <row r="878" spans="3:36" x14ac:dyDescent="0.3">
      <c r="C878" s="12">
        <v>877</v>
      </c>
      <c r="E878" s="12">
        <v>0</v>
      </c>
      <c r="F878" s="12">
        <v>877</v>
      </c>
      <c r="I878" s="12">
        <v>877</v>
      </c>
      <c r="K878" s="12">
        <v>0</v>
      </c>
      <c r="L878" s="12">
        <v>877</v>
      </c>
      <c r="O878" s="12">
        <v>877</v>
      </c>
      <c r="Q878" s="12">
        <v>0</v>
      </c>
      <c r="R878" s="12">
        <v>877</v>
      </c>
      <c r="U878" s="12">
        <v>877</v>
      </c>
      <c r="W878" s="12">
        <v>0</v>
      </c>
      <c r="X878" s="12">
        <v>877</v>
      </c>
      <c r="AA878" s="12">
        <v>877</v>
      </c>
      <c r="AC878" s="12">
        <v>0</v>
      </c>
      <c r="AD878" s="12">
        <v>877</v>
      </c>
      <c r="AG878" s="12">
        <v>877</v>
      </c>
      <c r="AI878" s="12">
        <v>0</v>
      </c>
      <c r="AJ878" s="12">
        <v>877</v>
      </c>
    </row>
    <row r="879" spans="3:36" x14ac:dyDescent="0.3">
      <c r="C879" s="12">
        <v>878</v>
      </c>
      <c r="E879" s="12">
        <v>0</v>
      </c>
      <c r="F879" s="12">
        <v>878</v>
      </c>
      <c r="I879" s="12">
        <v>878</v>
      </c>
      <c r="K879" s="12">
        <v>0</v>
      </c>
      <c r="L879" s="12">
        <v>878</v>
      </c>
      <c r="O879" s="12">
        <v>878</v>
      </c>
      <c r="Q879" s="12">
        <v>0</v>
      </c>
      <c r="R879" s="12">
        <v>878</v>
      </c>
      <c r="U879" s="12">
        <v>878</v>
      </c>
      <c r="W879" s="12">
        <v>0</v>
      </c>
      <c r="X879" s="12">
        <v>878</v>
      </c>
      <c r="AA879" s="12">
        <v>878</v>
      </c>
      <c r="AC879" s="12">
        <v>0</v>
      </c>
      <c r="AD879" s="12">
        <v>878</v>
      </c>
      <c r="AG879" s="12">
        <v>878</v>
      </c>
      <c r="AI879" s="12">
        <v>0</v>
      </c>
      <c r="AJ879" s="12">
        <v>878</v>
      </c>
    </row>
    <row r="880" spans="3:36" x14ac:dyDescent="0.3">
      <c r="C880" s="12">
        <v>879</v>
      </c>
      <c r="E880" s="12">
        <v>0</v>
      </c>
      <c r="F880" s="12">
        <v>879</v>
      </c>
      <c r="I880" s="12">
        <v>879</v>
      </c>
      <c r="K880" s="12">
        <v>0</v>
      </c>
      <c r="L880" s="12">
        <v>879</v>
      </c>
      <c r="O880" s="12">
        <v>879</v>
      </c>
      <c r="Q880" s="12">
        <v>0</v>
      </c>
      <c r="R880" s="12">
        <v>879</v>
      </c>
      <c r="U880" s="12">
        <v>879</v>
      </c>
      <c r="W880" s="12">
        <v>0</v>
      </c>
      <c r="X880" s="12">
        <v>879</v>
      </c>
      <c r="AA880" s="12">
        <v>879</v>
      </c>
      <c r="AC880" s="12">
        <v>0</v>
      </c>
      <c r="AD880" s="12">
        <v>879</v>
      </c>
      <c r="AG880" s="12">
        <v>879</v>
      </c>
      <c r="AI880" s="12">
        <v>0</v>
      </c>
      <c r="AJ880" s="12">
        <v>879</v>
      </c>
    </row>
    <row r="881" spans="3:36" x14ac:dyDescent="0.3">
      <c r="C881" s="12">
        <v>880</v>
      </c>
      <c r="E881" s="12">
        <v>0</v>
      </c>
      <c r="F881" s="12">
        <v>880</v>
      </c>
      <c r="I881" s="12">
        <v>880</v>
      </c>
      <c r="K881" s="12">
        <v>0</v>
      </c>
      <c r="L881" s="12">
        <v>880</v>
      </c>
      <c r="O881" s="12">
        <v>880</v>
      </c>
      <c r="Q881" s="12">
        <v>0</v>
      </c>
      <c r="R881" s="12">
        <v>880</v>
      </c>
      <c r="U881" s="12">
        <v>880</v>
      </c>
      <c r="W881" s="12">
        <v>0</v>
      </c>
      <c r="X881" s="12">
        <v>880</v>
      </c>
      <c r="AA881" s="12">
        <v>880</v>
      </c>
      <c r="AC881" s="12">
        <v>0</v>
      </c>
      <c r="AD881" s="12">
        <v>880</v>
      </c>
      <c r="AG881" s="12">
        <v>880</v>
      </c>
      <c r="AI881" s="12">
        <v>0</v>
      </c>
      <c r="AJ881" s="12">
        <v>880</v>
      </c>
    </row>
    <row r="882" spans="3:36" x14ac:dyDescent="0.3">
      <c r="C882" s="12">
        <v>881</v>
      </c>
      <c r="E882" s="12">
        <v>0</v>
      </c>
      <c r="F882" s="12">
        <v>881</v>
      </c>
      <c r="I882" s="12">
        <v>881</v>
      </c>
      <c r="K882" s="12">
        <v>0</v>
      </c>
      <c r="L882" s="12">
        <v>881</v>
      </c>
      <c r="O882" s="12">
        <v>881</v>
      </c>
      <c r="Q882" s="12">
        <v>0</v>
      </c>
      <c r="R882" s="12">
        <v>881</v>
      </c>
      <c r="U882" s="12">
        <v>881</v>
      </c>
      <c r="W882" s="12">
        <v>0</v>
      </c>
      <c r="X882" s="12">
        <v>881</v>
      </c>
      <c r="AA882" s="12">
        <v>881</v>
      </c>
      <c r="AC882" s="12">
        <v>0</v>
      </c>
      <c r="AD882" s="12">
        <v>881</v>
      </c>
      <c r="AG882" s="12">
        <v>881</v>
      </c>
      <c r="AI882" s="12">
        <v>0</v>
      </c>
      <c r="AJ882" s="12">
        <v>881</v>
      </c>
    </row>
    <row r="883" spans="3:36" x14ac:dyDescent="0.3">
      <c r="C883" s="12">
        <v>882</v>
      </c>
      <c r="E883" s="12">
        <v>0</v>
      </c>
      <c r="F883" s="12">
        <v>882</v>
      </c>
      <c r="I883" s="12">
        <v>882</v>
      </c>
      <c r="K883" s="12">
        <v>0</v>
      </c>
      <c r="L883" s="12">
        <v>882</v>
      </c>
      <c r="O883" s="12">
        <v>882</v>
      </c>
      <c r="Q883" s="12">
        <v>0</v>
      </c>
      <c r="R883" s="12">
        <v>882</v>
      </c>
      <c r="U883" s="12">
        <v>882</v>
      </c>
      <c r="W883" s="12">
        <v>0</v>
      </c>
      <c r="X883" s="12">
        <v>882</v>
      </c>
      <c r="AA883" s="12">
        <v>882</v>
      </c>
      <c r="AC883" s="12">
        <v>0</v>
      </c>
      <c r="AD883" s="12">
        <v>882</v>
      </c>
      <c r="AG883" s="12">
        <v>882</v>
      </c>
      <c r="AI883" s="12">
        <v>0</v>
      </c>
      <c r="AJ883" s="12">
        <v>882</v>
      </c>
    </row>
    <row r="884" spans="3:36" x14ac:dyDescent="0.3">
      <c r="C884" s="12">
        <v>883</v>
      </c>
      <c r="E884" s="12">
        <v>0</v>
      </c>
      <c r="F884" s="12">
        <v>883</v>
      </c>
      <c r="I884" s="12">
        <v>883</v>
      </c>
      <c r="K884" s="12">
        <v>0</v>
      </c>
      <c r="L884" s="12">
        <v>883</v>
      </c>
      <c r="O884" s="12">
        <v>883</v>
      </c>
      <c r="Q884" s="12">
        <v>0</v>
      </c>
      <c r="R884" s="12">
        <v>883</v>
      </c>
      <c r="U884" s="12">
        <v>883</v>
      </c>
      <c r="W884" s="12">
        <v>0</v>
      </c>
      <c r="X884" s="12">
        <v>883</v>
      </c>
      <c r="AA884" s="12">
        <v>883</v>
      </c>
      <c r="AC884" s="12">
        <v>0</v>
      </c>
      <c r="AD884" s="12">
        <v>883</v>
      </c>
      <c r="AG884" s="12">
        <v>883</v>
      </c>
      <c r="AI884" s="12">
        <v>0</v>
      </c>
      <c r="AJ884" s="12">
        <v>883</v>
      </c>
    </row>
    <row r="885" spans="3:36" x14ac:dyDescent="0.3">
      <c r="C885" s="12">
        <v>884</v>
      </c>
      <c r="E885" s="12">
        <v>0</v>
      </c>
      <c r="F885" s="12">
        <v>884</v>
      </c>
      <c r="I885" s="12">
        <v>884</v>
      </c>
      <c r="K885" s="12">
        <v>0</v>
      </c>
      <c r="L885" s="12">
        <v>884</v>
      </c>
      <c r="O885" s="12">
        <v>884</v>
      </c>
      <c r="Q885" s="12">
        <v>0</v>
      </c>
      <c r="R885" s="12">
        <v>884</v>
      </c>
      <c r="U885" s="12">
        <v>884</v>
      </c>
      <c r="W885" s="12">
        <v>0</v>
      </c>
      <c r="X885" s="12">
        <v>884</v>
      </c>
      <c r="AA885" s="12">
        <v>884</v>
      </c>
      <c r="AC885" s="12">
        <v>0</v>
      </c>
      <c r="AD885" s="12">
        <v>884</v>
      </c>
      <c r="AG885" s="12">
        <v>884</v>
      </c>
      <c r="AI885" s="12">
        <v>0</v>
      </c>
      <c r="AJ885" s="12">
        <v>884</v>
      </c>
    </row>
    <row r="886" spans="3:36" x14ac:dyDescent="0.3">
      <c r="C886" s="12">
        <v>885</v>
      </c>
      <c r="E886" s="12">
        <v>0</v>
      </c>
      <c r="F886" s="12">
        <v>885</v>
      </c>
      <c r="I886" s="12">
        <v>885</v>
      </c>
      <c r="K886" s="12">
        <v>0</v>
      </c>
      <c r="L886" s="12">
        <v>885</v>
      </c>
      <c r="O886" s="12">
        <v>885</v>
      </c>
      <c r="Q886" s="12">
        <v>0</v>
      </c>
      <c r="R886" s="12">
        <v>885</v>
      </c>
      <c r="U886" s="12">
        <v>885</v>
      </c>
      <c r="W886" s="12">
        <v>0</v>
      </c>
      <c r="X886" s="12">
        <v>885</v>
      </c>
      <c r="AA886" s="12">
        <v>885</v>
      </c>
      <c r="AC886" s="12">
        <v>0</v>
      </c>
      <c r="AD886" s="12">
        <v>885</v>
      </c>
      <c r="AG886" s="12">
        <v>885</v>
      </c>
      <c r="AI886" s="12">
        <v>0</v>
      </c>
      <c r="AJ886" s="12">
        <v>885</v>
      </c>
    </row>
    <row r="887" spans="3:36" x14ac:dyDescent="0.3">
      <c r="C887" s="12">
        <v>886</v>
      </c>
      <c r="E887" s="12">
        <v>0</v>
      </c>
      <c r="F887" s="12">
        <v>886</v>
      </c>
      <c r="I887" s="12">
        <v>886</v>
      </c>
      <c r="K887" s="12">
        <v>0</v>
      </c>
      <c r="L887" s="12">
        <v>886</v>
      </c>
      <c r="O887" s="12">
        <v>886</v>
      </c>
      <c r="Q887" s="12">
        <v>0</v>
      </c>
      <c r="R887" s="12">
        <v>886</v>
      </c>
      <c r="U887" s="12">
        <v>886</v>
      </c>
      <c r="W887" s="12">
        <v>0</v>
      </c>
      <c r="X887" s="12">
        <v>886</v>
      </c>
      <c r="AA887" s="12">
        <v>886</v>
      </c>
      <c r="AC887" s="12">
        <v>0</v>
      </c>
      <c r="AD887" s="12">
        <v>886</v>
      </c>
      <c r="AG887" s="12">
        <v>886</v>
      </c>
      <c r="AI887" s="12">
        <v>0</v>
      </c>
      <c r="AJ887" s="12">
        <v>886</v>
      </c>
    </row>
    <row r="888" spans="3:36" x14ac:dyDescent="0.3">
      <c r="C888" s="12">
        <v>887</v>
      </c>
      <c r="E888" s="12">
        <v>0</v>
      </c>
      <c r="F888" s="12">
        <v>887</v>
      </c>
      <c r="I888" s="12">
        <v>887</v>
      </c>
      <c r="K888" s="12">
        <v>0</v>
      </c>
      <c r="L888" s="12">
        <v>887</v>
      </c>
      <c r="O888" s="12">
        <v>887</v>
      </c>
      <c r="Q888" s="12">
        <v>0</v>
      </c>
      <c r="R888" s="12">
        <v>887</v>
      </c>
      <c r="U888" s="12">
        <v>887</v>
      </c>
      <c r="W888" s="12">
        <v>0</v>
      </c>
      <c r="X888" s="12">
        <v>887</v>
      </c>
      <c r="AA888" s="12">
        <v>887</v>
      </c>
      <c r="AC888" s="12">
        <v>0</v>
      </c>
      <c r="AD888" s="12">
        <v>887</v>
      </c>
      <c r="AG888" s="12">
        <v>887</v>
      </c>
      <c r="AI888" s="12">
        <v>0</v>
      </c>
      <c r="AJ888" s="12">
        <v>887</v>
      </c>
    </row>
    <row r="889" spans="3:36" x14ac:dyDescent="0.3">
      <c r="C889" s="12">
        <v>888</v>
      </c>
      <c r="E889" s="12">
        <v>0</v>
      </c>
      <c r="F889" s="12">
        <v>888</v>
      </c>
      <c r="I889" s="12">
        <v>888</v>
      </c>
      <c r="K889" s="12">
        <v>0</v>
      </c>
      <c r="L889" s="12">
        <v>888</v>
      </c>
      <c r="O889" s="12">
        <v>888</v>
      </c>
      <c r="Q889" s="12">
        <v>0</v>
      </c>
      <c r="R889" s="12">
        <v>888</v>
      </c>
      <c r="U889" s="12">
        <v>888</v>
      </c>
      <c r="W889" s="12">
        <v>0</v>
      </c>
      <c r="X889" s="12">
        <v>888</v>
      </c>
      <c r="AA889" s="12">
        <v>888</v>
      </c>
      <c r="AC889" s="12">
        <v>0</v>
      </c>
      <c r="AD889" s="12">
        <v>888</v>
      </c>
      <c r="AG889" s="12">
        <v>888</v>
      </c>
      <c r="AI889" s="12">
        <v>0</v>
      </c>
      <c r="AJ889" s="12">
        <v>888</v>
      </c>
    </row>
    <row r="890" spans="3:36" x14ac:dyDescent="0.3">
      <c r="C890" s="12">
        <v>889</v>
      </c>
      <c r="E890" s="12">
        <v>0</v>
      </c>
      <c r="F890" s="12">
        <v>889</v>
      </c>
      <c r="I890" s="12">
        <v>889</v>
      </c>
      <c r="K890" s="12">
        <v>0</v>
      </c>
      <c r="L890" s="12">
        <v>889</v>
      </c>
      <c r="O890" s="12">
        <v>889</v>
      </c>
      <c r="Q890" s="12">
        <v>0</v>
      </c>
      <c r="R890" s="12">
        <v>889</v>
      </c>
      <c r="U890" s="12">
        <v>889</v>
      </c>
      <c r="W890" s="12">
        <v>0</v>
      </c>
      <c r="X890" s="12">
        <v>889</v>
      </c>
      <c r="AA890" s="12">
        <v>889</v>
      </c>
      <c r="AC890" s="12">
        <v>0</v>
      </c>
      <c r="AD890" s="12">
        <v>889</v>
      </c>
      <c r="AG890" s="12">
        <v>889</v>
      </c>
      <c r="AI890" s="12">
        <v>0</v>
      </c>
      <c r="AJ890" s="12">
        <v>889</v>
      </c>
    </row>
    <row r="891" spans="3:36" x14ac:dyDescent="0.3">
      <c r="C891" s="12">
        <v>890</v>
      </c>
      <c r="E891" s="12">
        <v>0</v>
      </c>
      <c r="F891" s="12">
        <v>890</v>
      </c>
      <c r="I891" s="12">
        <v>890</v>
      </c>
      <c r="K891" s="12">
        <v>0</v>
      </c>
      <c r="L891" s="12">
        <v>890</v>
      </c>
      <c r="O891" s="12">
        <v>890</v>
      </c>
      <c r="Q891" s="12">
        <v>0</v>
      </c>
      <c r="R891" s="12">
        <v>890</v>
      </c>
      <c r="U891" s="12">
        <v>890</v>
      </c>
      <c r="W891" s="12">
        <v>0</v>
      </c>
      <c r="X891" s="12">
        <v>890</v>
      </c>
      <c r="AA891" s="12">
        <v>890</v>
      </c>
      <c r="AC891" s="12">
        <v>0</v>
      </c>
      <c r="AD891" s="12">
        <v>890</v>
      </c>
      <c r="AG891" s="12">
        <v>890</v>
      </c>
      <c r="AI891" s="12">
        <v>0</v>
      </c>
      <c r="AJ891" s="12">
        <v>890</v>
      </c>
    </row>
    <row r="892" spans="3:36" x14ac:dyDescent="0.3">
      <c r="C892" s="12">
        <v>891</v>
      </c>
      <c r="E892" s="12">
        <v>0</v>
      </c>
      <c r="F892" s="12">
        <v>891</v>
      </c>
      <c r="I892" s="12">
        <v>891</v>
      </c>
      <c r="K892" s="12">
        <v>0</v>
      </c>
      <c r="L892" s="12">
        <v>891</v>
      </c>
      <c r="O892" s="12">
        <v>891</v>
      </c>
      <c r="Q892" s="12">
        <v>0</v>
      </c>
      <c r="R892" s="12">
        <v>891</v>
      </c>
      <c r="U892" s="12">
        <v>891</v>
      </c>
      <c r="W892" s="12">
        <v>0</v>
      </c>
      <c r="X892" s="12">
        <v>891</v>
      </c>
      <c r="AA892" s="12">
        <v>891</v>
      </c>
      <c r="AC892" s="12">
        <v>0</v>
      </c>
      <c r="AD892" s="12">
        <v>891</v>
      </c>
      <c r="AG892" s="12">
        <v>891</v>
      </c>
      <c r="AI892" s="12">
        <v>0</v>
      </c>
      <c r="AJ892" s="12">
        <v>891</v>
      </c>
    </row>
    <row r="893" spans="3:36" x14ac:dyDescent="0.3">
      <c r="C893" s="12">
        <v>892</v>
      </c>
      <c r="E893" s="12">
        <v>0</v>
      </c>
      <c r="F893" s="12">
        <v>892</v>
      </c>
      <c r="I893" s="12">
        <v>892</v>
      </c>
      <c r="K893" s="12">
        <v>0</v>
      </c>
      <c r="L893" s="12">
        <v>892</v>
      </c>
      <c r="O893" s="12">
        <v>892</v>
      </c>
      <c r="Q893" s="12">
        <v>0</v>
      </c>
      <c r="R893" s="12">
        <v>892</v>
      </c>
      <c r="U893" s="12">
        <v>892</v>
      </c>
      <c r="W893" s="12">
        <v>0</v>
      </c>
      <c r="X893" s="12">
        <v>892</v>
      </c>
      <c r="AA893" s="12">
        <v>892</v>
      </c>
      <c r="AC893" s="12">
        <v>0</v>
      </c>
      <c r="AD893" s="12">
        <v>892</v>
      </c>
      <c r="AG893" s="12">
        <v>892</v>
      </c>
      <c r="AI893" s="12">
        <v>0</v>
      </c>
      <c r="AJ893" s="12">
        <v>892</v>
      </c>
    </row>
    <row r="894" spans="3:36" x14ac:dyDescent="0.3">
      <c r="C894" s="12">
        <v>893</v>
      </c>
      <c r="E894" s="12">
        <v>0</v>
      </c>
      <c r="F894" s="12">
        <v>893</v>
      </c>
      <c r="I894" s="12">
        <v>893</v>
      </c>
      <c r="K894" s="12">
        <v>0</v>
      </c>
      <c r="L894" s="12">
        <v>893</v>
      </c>
      <c r="O894" s="12">
        <v>893</v>
      </c>
      <c r="Q894" s="12">
        <v>0</v>
      </c>
      <c r="R894" s="12">
        <v>893</v>
      </c>
      <c r="U894" s="12">
        <v>893</v>
      </c>
      <c r="W894" s="12">
        <v>0</v>
      </c>
      <c r="X894" s="12">
        <v>893</v>
      </c>
      <c r="AA894" s="12">
        <v>893</v>
      </c>
      <c r="AC894" s="12">
        <v>0</v>
      </c>
      <c r="AD894" s="12">
        <v>893</v>
      </c>
      <c r="AG894" s="12">
        <v>893</v>
      </c>
      <c r="AI894" s="12">
        <v>0</v>
      </c>
      <c r="AJ894" s="12">
        <v>893</v>
      </c>
    </row>
    <row r="895" spans="3:36" x14ac:dyDescent="0.3">
      <c r="C895" s="12">
        <v>894</v>
      </c>
      <c r="E895" s="12">
        <v>0</v>
      </c>
      <c r="F895" s="12">
        <v>894</v>
      </c>
      <c r="I895" s="12">
        <v>894</v>
      </c>
      <c r="K895" s="12">
        <v>0</v>
      </c>
      <c r="L895" s="12">
        <v>894</v>
      </c>
      <c r="O895" s="12">
        <v>894</v>
      </c>
      <c r="Q895" s="12">
        <v>0</v>
      </c>
      <c r="R895" s="12">
        <v>894</v>
      </c>
      <c r="U895" s="12">
        <v>894</v>
      </c>
      <c r="W895" s="12">
        <v>0</v>
      </c>
      <c r="X895" s="12">
        <v>894</v>
      </c>
      <c r="AA895" s="12">
        <v>894</v>
      </c>
      <c r="AC895" s="12">
        <v>0</v>
      </c>
      <c r="AD895" s="12">
        <v>894</v>
      </c>
      <c r="AG895" s="12">
        <v>894</v>
      </c>
      <c r="AI895" s="12">
        <v>0</v>
      </c>
      <c r="AJ895" s="12">
        <v>894</v>
      </c>
    </row>
    <row r="896" spans="3:36" x14ac:dyDescent="0.3">
      <c r="C896" s="12">
        <v>895</v>
      </c>
      <c r="E896" s="12">
        <v>0</v>
      </c>
      <c r="F896" s="12">
        <v>895</v>
      </c>
      <c r="I896" s="12">
        <v>895</v>
      </c>
      <c r="K896" s="12">
        <v>0</v>
      </c>
      <c r="L896" s="12">
        <v>895</v>
      </c>
      <c r="O896" s="12">
        <v>895</v>
      </c>
      <c r="Q896" s="12">
        <v>0</v>
      </c>
      <c r="R896" s="12">
        <v>895</v>
      </c>
      <c r="U896" s="12">
        <v>895</v>
      </c>
      <c r="W896" s="12">
        <v>0</v>
      </c>
      <c r="X896" s="12">
        <v>895</v>
      </c>
      <c r="AA896" s="12">
        <v>895</v>
      </c>
      <c r="AC896" s="12">
        <v>0</v>
      </c>
      <c r="AD896" s="12">
        <v>895</v>
      </c>
      <c r="AG896" s="12">
        <v>895</v>
      </c>
      <c r="AI896" s="12">
        <v>0</v>
      </c>
      <c r="AJ896" s="12">
        <v>895</v>
      </c>
    </row>
    <row r="897" spans="3:36" x14ac:dyDescent="0.3">
      <c r="C897" s="12">
        <v>896</v>
      </c>
      <c r="E897" s="12">
        <v>0</v>
      </c>
      <c r="F897" s="12">
        <v>896</v>
      </c>
      <c r="I897" s="12">
        <v>896</v>
      </c>
      <c r="K897" s="12">
        <v>0</v>
      </c>
      <c r="L897" s="12">
        <v>896</v>
      </c>
      <c r="O897" s="12">
        <v>896</v>
      </c>
      <c r="Q897" s="12">
        <v>0</v>
      </c>
      <c r="R897" s="12">
        <v>896</v>
      </c>
      <c r="U897" s="12">
        <v>896</v>
      </c>
      <c r="W897" s="12">
        <v>0</v>
      </c>
      <c r="X897" s="12">
        <v>896</v>
      </c>
      <c r="AA897" s="12">
        <v>896</v>
      </c>
      <c r="AC897" s="12">
        <v>0</v>
      </c>
      <c r="AD897" s="12">
        <v>896</v>
      </c>
      <c r="AG897" s="12">
        <v>896</v>
      </c>
      <c r="AI897" s="12">
        <v>0</v>
      </c>
      <c r="AJ897" s="12">
        <v>896</v>
      </c>
    </row>
    <row r="898" spans="3:36" x14ac:dyDescent="0.3">
      <c r="C898" s="12">
        <v>897</v>
      </c>
      <c r="E898" s="12">
        <v>0</v>
      </c>
      <c r="F898" s="12">
        <v>897</v>
      </c>
      <c r="I898" s="12">
        <v>897</v>
      </c>
      <c r="K898" s="12">
        <v>0</v>
      </c>
      <c r="L898" s="12">
        <v>897</v>
      </c>
      <c r="O898" s="12">
        <v>897</v>
      </c>
      <c r="Q898" s="12">
        <v>0</v>
      </c>
      <c r="R898" s="12">
        <v>897</v>
      </c>
      <c r="U898" s="12">
        <v>897</v>
      </c>
      <c r="W898" s="12">
        <v>0</v>
      </c>
      <c r="X898" s="12">
        <v>897</v>
      </c>
      <c r="AA898" s="12">
        <v>897</v>
      </c>
      <c r="AC898" s="12">
        <v>0</v>
      </c>
      <c r="AD898" s="12">
        <v>897</v>
      </c>
      <c r="AG898" s="12">
        <v>897</v>
      </c>
      <c r="AI898" s="12">
        <v>0</v>
      </c>
      <c r="AJ898" s="12">
        <v>897</v>
      </c>
    </row>
    <row r="899" spans="3:36" x14ac:dyDescent="0.3">
      <c r="C899" s="12">
        <v>898</v>
      </c>
      <c r="E899" s="12">
        <v>0</v>
      </c>
      <c r="F899" s="12">
        <v>898</v>
      </c>
      <c r="I899" s="12">
        <v>898</v>
      </c>
      <c r="K899" s="12">
        <v>0</v>
      </c>
      <c r="L899" s="12">
        <v>898</v>
      </c>
      <c r="O899" s="12">
        <v>898</v>
      </c>
      <c r="Q899" s="12">
        <v>0</v>
      </c>
      <c r="R899" s="12">
        <v>898</v>
      </c>
      <c r="U899" s="12">
        <v>898</v>
      </c>
      <c r="W899" s="12">
        <v>0</v>
      </c>
      <c r="X899" s="12">
        <v>898</v>
      </c>
      <c r="AA899" s="12">
        <v>898</v>
      </c>
      <c r="AC899" s="12">
        <v>0</v>
      </c>
      <c r="AD899" s="12">
        <v>898</v>
      </c>
      <c r="AG899" s="12">
        <v>898</v>
      </c>
      <c r="AI899" s="12">
        <v>0</v>
      </c>
      <c r="AJ899" s="12">
        <v>898</v>
      </c>
    </row>
    <row r="900" spans="3:36" x14ac:dyDescent="0.3">
      <c r="C900" s="12">
        <v>899</v>
      </c>
      <c r="E900" s="12">
        <v>0</v>
      </c>
      <c r="F900" s="12">
        <v>899</v>
      </c>
      <c r="I900" s="12">
        <v>899</v>
      </c>
      <c r="K900" s="12">
        <v>0</v>
      </c>
      <c r="L900" s="12">
        <v>899</v>
      </c>
      <c r="O900" s="12">
        <v>899</v>
      </c>
      <c r="Q900" s="12">
        <v>0</v>
      </c>
      <c r="R900" s="12">
        <v>899</v>
      </c>
      <c r="U900" s="12">
        <v>899</v>
      </c>
      <c r="W900" s="12">
        <v>0</v>
      </c>
      <c r="X900" s="12">
        <v>899</v>
      </c>
      <c r="AA900" s="12">
        <v>899</v>
      </c>
      <c r="AC900" s="12">
        <v>0</v>
      </c>
      <c r="AD900" s="12">
        <v>899</v>
      </c>
      <c r="AG900" s="12">
        <v>899</v>
      </c>
      <c r="AI900" s="12">
        <v>0</v>
      </c>
      <c r="AJ900" s="12">
        <v>899</v>
      </c>
    </row>
    <row r="901" spans="3:36" x14ac:dyDescent="0.3">
      <c r="C901" s="12">
        <v>900</v>
      </c>
      <c r="E901" s="12">
        <v>0</v>
      </c>
      <c r="F901" s="12">
        <v>900</v>
      </c>
      <c r="I901" s="12">
        <v>900</v>
      </c>
      <c r="K901" s="12">
        <v>0</v>
      </c>
      <c r="L901" s="12">
        <v>900</v>
      </c>
      <c r="O901" s="12">
        <v>900</v>
      </c>
      <c r="Q901" s="12">
        <v>0</v>
      </c>
      <c r="R901" s="12">
        <v>900</v>
      </c>
      <c r="U901" s="12">
        <v>900</v>
      </c>
      <c r="W901" s="12">
        <v>0</v>
      </c>
      <c r="X901" s="12">
        <v>900</v>
      </c>
      <c r="AA901" s="12">
        <v>900</v>
      </c>
      <c r="AC901" s="12">
        <v>0</v>
      </c>
      <c r="AD901" s="12">
        <v>900</v>
      </c>
      <c r="AG901" s="12">
        <v>900</v>
      </c>
      <c r="AI901" s="12">
        <v>0</v>
      </c>
      <c r="AJ901" s="12">
        <v>900</v>
      </c>
    </row>
    <row r="902" spans="3:36" x14ac:dyDescent="0.3">
      <c r="C902" s="12">
        <v>901</v>
      </c>
      <c r="E902" s="12">
        <v>0</v>
      </c>
      <c r="F902" s="12">
        <v>901</v>
      </c>
      <c r="I902" s="12">
        <v>901</v>
      </c>
      <c r="K902" s="12">
        <v>0</v>
      </c>
      <c r="L902" s="12">
        <v>901</v>
      </c>
      <c r="O902" s="12">
        <v>901</v>
      </c>
      <c r="Q902" s="12">
        <v>0</v>
      </c>
      <c r="R902" s="12">
        <v>901</v>
      </c>
      <c r="U902" s="12">
        <v>901</v>
      </c>
      <c r="W902" s="12">
        <v>0</v>
      </c>
      <c r="X902" s="12">
        <v>901</v>
      </c>
      <c r="AA902" s="12">
        <v>901</v>
      </c>
      <c r="AC902" s="12">
        <v>0</v>
      </c>
      <c r="AD902" s="12">
        <v>901</v>
      </c>
      <c r="AG902" s="12">
        <v>901</v>
      </c>
      <c r="AI902" s="12">
        <v>0</v>
      </c>
      <c r="AJ902" s="12">
        <v>901</v>
      </c>
    </row>
    <row r="903" spans="3:36" x14ac:dyDescent="0.3">
      <c r="C903" s="12">
        <v>902</v>
      </c>
      <c r="E903" s="12">
        <v>0</v>
      </c>
      <c r="F903" s="12">
        <v>902</v>
      </c>
      <c r="I903" s="12">
        <v>902</v>
      </c>
      <c r="K903" s="12">
        <v>0</v>
      </c>
      <c r="L903" s="12">
        <v>902</v>
      </c>
      <c r="O903" s="12">
        <v>902</v>
      </c>
      <c r="Q903" s="12">
        <v>0</v>
      </c>
      <c r="R903" s="12">
        <v>902</v>
      </c>
      <c r="U903" s="12">
        <v>902</v>
      </c>
      <c r="W903" s="12">
        <v>0</v>
      </c>
      <c r="X903" s="12">
        <v>902</v>
      </c>
      <c r="AA903" s="12">
        <v>902</v>
      </c>
      <c r="AC903" s="12">
        <v>0</v>
      </c>
      <c r="AD903" s="12">
        <v>902</v>
      </c>
      <c r="AG903" s="12">
        <v>902</v>
      </c>
      <c r="AI903" s="12">
        <v>0</v>
      </c>
      <c r="AJ903" s="12">
        <v>902</v>
      </c>
    </row>
    <row r="904" spans="3:36" x14ac:dyDescent="0.3">
      <c r="C904" s="12">
        <v>903</v>
      </c>
      <c r="E904" s="12">
        <v>0</v>
      </c>
      <c r="F904" s="12">
        <v>903</v>
      </c>
      <c r="I904" s="12">
        <v>903</v>
      </c>
      <c r="K904" s="12">
        <v>0</v>
      </c>
      <c r="L904" s="12">
        <v>903</v>
      </c>
      <c r="O904" s="12">
        <v>903</v>
      </c>
      <c r="Q904" s="12">
        <v>0</v>
      </c>
      <c r="R904" s="12">
        <v>903</v>
      </c>
      <c r="U904" s="12">
        <v>903</v>
      </c>
      <c r="W904" s="12">
        <v>0</v>
      </c>
      <c r="X904" s="12">
        <v>903</v>
      </c>
      <c r="AA904" s="12">
        <v>903</v>
      </c>
      <c r="AC904" s="12">
        <v>0</v>
      </c>
      <c r="AD904" s="12">
        <v>903</v>
      </c>
      <c r="AG904" s="12">
        <v>903</v>
      </c>
      <c r="AI904" s="12">
        <v>0</v>
      </c>
      <c r="AJ904" s="12">
        <v>903</v>
      </c>
    </row>
    <row r="905" spans="3:36" x14ac:dyDescent="0.3">
      <c r="C905" s="12">
        <v>904</v>
      </c>
      <c r="E905" s="12">
        <v>0</v>
      </c>
      <c r="F905" s="12">
        <v>904</v>
      </c>
      <c r="I905" s="12">
        <v>904</v>
      </c>
      <c r="K905" s="12">
        <v>0</v>
      </c>
      <c r="L905" s="12">
        <v>904</v>
      </c>
      <c r="O905" s="12">
        <v>904</v>
      </c>
      <c r="Q905" s="12">
        <v>0</v>
      </c>
      <c r="R905" s="12">
        <v>904</v>
      </c>
      <c r="U905" s="12">
        <v>904</v>
      </c>
      <c r="W905" s="12">
        <v>0</v>
      </c>
      <c r="X905" s="12">
        <v>904</v>
      </c>
      <c r="AA905" s="12">
        <v>904</v>
      </c>
      <c r="AC905" s="12">
        <v>0</v>
      </c>
      <c r="AD905" s="12">
        <v>904</v>
      </c>
      <c r="AG905" s="12">
        <v>904</v>
      </c>
      <c r="AI905" s="12">
        <v>0</v>
      </c>
      <c r="AJ905" s="12">
        <v>904</v>
      </c>
    </row>
    <row r="906" spans="3:36" x14ac:dyDescent="0.3">
      <c r="C906" s="12">
        <v>905</v>
      </c>
      <c r="E906" s="12">
        <v>0</v>
      </c>
      <c r="F906" s="12">
        <v>905</v>
      </c>
      <c r="I906" s="12">
        <v>905</v>
      </c>
      <c r="K906" s="12">
        <v>0</v>
      </c>
      <c r="L906" s="12">
        <v>905</v>
      </c>
      <c r="O906" s="12">
        <v>905</v>
      </c>
      <c r="Q906" s="12">
        <v>0</v>
      </c>
      <c r="R906" s="12">
        <v>905</v>
      </c>
      <c r="U906" s="12">
        <v>905</v>
      </c>
      <c r="W906" s="12">
        <v>0</v>
      </c>
      <c r="X906" s="12">
        <v>905</v>
      </c>
      <c r="AA906" s="12">
        <v>905</v>
      </c>
      <c r="AC906" s="12">
        <v>0</v>
      </c>
      <c r="AD906" s="12">
        <v>905</v>
      </c>
      <c r="AG906" s="12">
        <v>905</v>
      </c>
      <c r="AI906" s="12">
        <v>0</v>
      </c>
      <c r="AJ906" s="12">
        <v>905</v>
      </c>
    </row>
    <row r="907" spans="3:36" x14ac:dyDescent="0.3">
      <c r="C907" s="12">
        <v>906</v>
      </c>
      <c r="E907" s="12">
        <v>0</v>
      </c>
      <c r="F907" s="12">
        <v>906</v>
      </c>
      <c r="I907" s="12">
        <v>906</v>
      </c>
      <c r="K907" s="12">
        <v>0</v>
      </c>
      <c r="L907" s="12">
        <v>906</v>
      </c>
      <c r="O907" s="12">
        <v>906</v>
      </c>
      <c r="Q907" s="12">
        <v>0</v>
      </c>
      <c r="R907" s="12">
        <v>906</v>
      </c>
      <c r="U907" s="12">
        <v>906</v>
      </c>
      <c r="W907" s="12">
        <v>0</v>
      </c>
      <c r="X907" s="12">
        <v>906</v>
      </c>
      <c r="AA907" s="12">
        <v>906</v>
      </c>
      <c r="AC907" s="12">
        <v>0</v>
      </c>
      <c r="AD907" s="12">
        <v>906</v>
      </c>
      <c r="AG907" s="12">
        <v>906</v>
      </c>
      <c r="AI907" s="12">
        <v>0</v>
      </c>
      <c r="AJ907" s="12">
        <v>906</v>
      </c>
    </row>
    <row r="908" spans="3:36" x14ac:dyDescent="0.3">
      <c r="C908" s="12">
        <v>907</v>
      </c>
      <c r="E908" s="12">
        <v>0</v>
      </c>
      <c r="F908" s="12">
        <v>907</v>
      </c>
      <c r="I908" s="12">
        <v>907</v>
      </c>
      <c r="K908" s="12">
        <v>0</v>
      </c>
      <c r="L908" s="12">
        <v>907</v>
      </c>
      <c r="O908" s="12">
        <v>907</v>
      </c>
      <c r="Q908" s="12">
        <v>0</v>
      </c>
      <c r="R908" s="12">
        <v>907</v>
      </c>
      <c r="U908" s="12">
        <v>907</v>
      </c>
      <c r="W908" s="12">
        <v>0</v>
      </c>
      <c r="X908" s="12">
        <v>907</v>
      </c>
      <c r="AA908" s="12">
        <v>907</v>
      </c>
      <c r="AC908" s="12">
        <v>0</v>
      </c>
      <c r="AD908" s="12">
        <v>907</v>
      </c>
      <c r="AG908" s="12">
        <v>907</v>
      </c>
      <c r="AI908" s="12">
        <v>0</v>
      </c>
      <c r="AJ908" s="12">
        <v>907</v>
      </c>
    </row>
    <row r="909" spans="3:36" x14ac:dyDescent="0.3">
      <c r="C909" s="12">
        <v>908</v>
      </c>
      <c r="E909" s="12">
        <v>0</v>
      </c>
      <c r="F909" s="12">
        <v>908</v>
      </c>
      <c r="I909" s="12">
        <v>908</v>
      </c>
      <c r="K909" s="12">
        <v>0</v>
      </c>
      <c r="L909" s="12">
        <v>908</v>
      </c>
      <c r="O909" s="12">
        <v>908</v>
      </c>
      <c r="Q909" s="12">
        <v>0</v>
      </c>
      <c r="R909" s="12">
        <v>908</v>
      </c>
      <c r="U909" s="12">
        <v>908</v>
      </c>
      <c r="W909" s="12">
        <v>0</v>
      </c>
      <c r="X909" s="12">
        <v>908</v>
      </c>
      <c r="AA909" s="12">
        <v>908</v>
      </c>
      <c r="AC909" s="12">
        <v>0</v>
      </c>
      <c r="AD909" s="12">
        <v>908</v>
      </c>
      <c r="AG909" s="12">
        <v>908</v>
      </c>
      <c r="AI909" s="12">
        <v>0</v>
      </c>
      <c r="AJ909" s="12">
        <v>908</v>
      </c>
    </row>
    <row r="910" spans="3:36" x14ac:dyDescent="0.3">
      <c r="C910" s="12">
        <v>909</v>
      </c>
      <c r="E910" s="12">
        <v>0</v>
      </c>
      <c r="F910" s="12">
        <v>909</v>
      </c>
      <c r="I910" s="12">
        <v>909</v>
      </c>
      <c r="K910" s="12">
        <v>0</v>
      </c>
      <c r="L910" s="12">
        <v>909</v>
      </c>
      <c r="O910" s="12">
        <v>909</v>
      </c>
      <c r="Q910" s="12">
        <v>0</v>
      </c>
      <c r="R910" s="12">
        <v>909</v>
      </c>
      <c r="U910" s="12">
        <v>909</v>
      </c>
      <c r="W910" s="12">
        <v>0</v>
      </c>
      <c r="X910" s="12">
        <v>909</v>
      </c>
      <c r="AA910" s="12">
        <v>909</v>
      </c>
      <c r="AC910" s="12">
        <v>0</v>
      </c>
      <c r="AD910" s="12">
        <v>909</v>
      </c>
      <c r="AG910" s="12">
        <v>909</v>
      </c>
      <c r="AI910" s="12">
        <v>0</v>
      </c>
      <c r="AJ910" s="12">
        <v>909</v>
      </c>
    </row>
    <row r="911" spans="3:36" x14ac:dyDescent="0.3">
      <c r="C911" s="12">
        <v>910</v>
      </c>
      <c r="E911" s="12">
        <v>0</v>
      </c>
      <c r="F911" s="12">
        <v>910</v>
      </c>
      <c r="I911" s="12">
        <v>910</v>
      </c>
      <c r="K911" s="12">
        <v>0</v>
      </c>
      <c r="L911" s="12">
        <v>910</v>
      </c>
      <c r="O911" s="12">
        <v>910</v>
      </c>
      <c r="Q911" s="12">
        <v>0</v>
      </c>
      <c r="R911" s="12">
        <v>910</v>
      </c>
      <c r="U911" s="12">
        <v>910</v>
      </c>
      <c r="W911" s="12">
        <v>0</v>
      </c>
      <c r="X911" s="12">
        <v>910</v>
      </c>
      <c r="AA911" s="12">
        <v>910</v>
      </c>
      <c r="AC911" s="12">
        <v>0</v>
      </c>
      <c r="AD911" s="12">
        <v>910</v>
      </c>
      <c r="AG911" s="12">
        <v>910</v>
      </c>
      <c r="AI911" s="12">
        <v>0</v>
      </c>
      <c r="AJ911" s="12">
        <v>910</v>
      </c>
    </row>
    <row r="912" spans="3:36" x14ac:dyDescent="0.3">
      <c r="C912" s="12">
        <v>911</v>
      </c>
      <c r="E912" s="12">
        <v>0</v>
      </c>
      <c r="F912" s="12">
        <v>911</v>
      </c>
      <c r="I912" s="12">
        <v>911</v>
      </c>
      <c r="K912" s="12">
        <v>0</v>
      </c>
      <c r="L912" s="12">
        <v>911</v>
      </c>
      <c r="O912" s="12">
        <v>911</v>
      </c>
      <c r="Q912" s="12">
        <v>0</v>
      </c>
      <c r="R912" s="12">
        <v>911</v>
      </c>
      <c r="U912" s="12">
        <v>911</v>
      </c>
      <c r="W912" s="12">
        <v>0</v>
      </c>
      <c r="X912" s="12">
        <v>911</v>
      </c>
      <c r="AA912" s="12">
        <v>911</v>
      </c>
      <c r="AC912" s="12">
        <v>0</v>
      </c>
      <c r="AD912" s="12">
        <v>911</v>
      </c>
      <c r="AG912" s="12">
        <v>911</v>
      </c>
      <c r="AI912" s="12">
        <v>0</v>
      </c>
      <c r="AJ912" s="12">
        <v>911</v>
      </c>
    </row>
    <row r="913" spans="3:36" x14ac:dyDescent="0.3">
      <c r="C913" s="12">
        <v>912</v>
      </c>
      <c r="E913" s="12">
        <v>0</v>
      </c>
      <c r="F913" s="12">
        <v>912</v>
      </c>
      <c r="I913" s="12">
        <v>912</v>
      </c>
      <c r="K913" s="12">
        <v>0</v>
      </c>
      <c r="L913" s="12">
        <v>912</v>
      </c>
      <c r="O913" s="12">
        <v>912</v>
      </c>
      <c r="Q913" s="12">
        <v>0</v>
      </c>
      <c r="R913" s="12">
        <v>912</v>
      </c>
      <c r="U913" s="12">
        <v>912</v>
      </c>
      <c r="W913" s="12">
        <v>0</v>
      </c>
      <c r="X913" s="12">
        <v>912</v>
      </c>
      <c r="AA913" s="12">
        <v>912</v>
      </c>
      <c r="AC913" s="12">
        <v>0</v>
      </c>
      <c r="AD913" s="12">
        <v>912</v>
      </c>
      <c r="AG913" s="12">
        <v>912</v>
      </c>
      <c r="AI913" s="12">
        <v>0</v>
      </c>
      <c r="AJ913" s="12">
        <v>912</v>
      </c>
    </row>
    <row r="914" spans="3:36" x14ac:dyDescent="0.3">
      <c r="C914" s="12">
        <v>913</v>
      </c>
      <c r="E914" s="12">
        <v>0</v>
      </c>
      <c r="F914" s="12">
        <v>913</v>
      </c>
      <c r="I914" s="12">
        <v>913</v>
      </c>
      <c r="K914" s="12">
        <v>0</v>
      </c>
      <c r="L914" s="12">
        <v>913</v>
      </c>
      <c r="O914" s="12">
        <v>913</v>
      </c>
      <c r="Q914" s="12">
        <v>0</v>
      </c>
      <c r="R914" s="12">
        <v>913</v>
      </c>
      <c r="U914" s="12">
        <v>913</v>
      </c>
      <c r="W914" s="12">
        <v>0</v>
      </c>
      <c r="X914" s="12">
        <v>913</v>
      </c>
      <c r="AA914" s="12">
        <v>913</v>
      </c>
      <c r="AC914" s="12">
        <v>0</v>
      </c>
      <c r="AD914" s="12">
        <v>913</v>
      </c>
      <c r="AG914" s="12">
        <v>913</v>
      </c>
      <c r="AI914" s="12">
        <v>0</v>
      </c>
      <c r="AJ914" s="12">
        <v>913</v>
      </c>
    </row>
    <row r="915" spans="3:36" x14ac:dyDescent="0.3">
      <c r="C915" s="12">
        <v>914</v>
      </c>
      <c r="E915" s="12">
        <v>0</v>
      </c>
      <c r="F915" s="12">
        <v>914</v>
      </c>
      <c r="I915" s="12">
        <v>914</v>
      </c>
      <c r="K915" s="12">
        <v>0</v>
      </c>
      <c r="L915" s="12">
        <v>914</v>
      </c>
      <c r="O915" s="12">
        <v>914</v>
      </c>
      <c r="Q915" s="12">
        <v>0</v>
      </c>
      <c r="R915" s="12">
        <v>914</v>
      </c>
      <c r="U915" s="12">
        <v>914</v>
      </c>
      <c r="W915" s="12">
        <v>0</v>
      </c>
      <c r="X915" s="12">
        <v>914</v>
      </c>
      <c r="AA915" s="12">
        <v>914</v>
      </c>
      <c r="AC915" s="12">
        <v>0</v>
      </c>
      <c r="AD915" s="12">
        <v>914</v>
      </c>
      <c r="AG915" s="12">
        <v>914</v>
      </c>
      <c r="AI915" s="12">
        <v>0</v>
      </c>
      <c r="AJ915" s="12">
        <v>914</v>
      </c>
    </row>
    <row r="916" spans="3:36" x14ac:dyDescent="0.3">
      <c r="C916" s="12">
        <v>915</v>
      </c>
      <c r="E916" s="12">
        <v>0</v>
      </c>
      <c r="F916" s="12">
        <v>915</v>
      </c>
      <c r="I916" s="12">
        <v>915</v>
      </c>
      <c r="K916" s="12">
        <v>0</v>
      </c>
      <c r="L916" s="12">
        <v>915</v>
      </c>
      <c r="O916" s="12">
        <v>915</v>
      </c>
      <c r="Q916" s="12">
        <v>0</v>
      </c>
      <c r="R916" s="12">
        <v>915</v>
      </c>
      <c r="U916" s="12">
        <v>915</v>
      </c>
      <c r="W916" s="12">
        <v>0</v>
      </c>
      <c r="X916" s="12">
        <v>915</v>
      </c>
      <c r="AA916" s="12">
        <v>915</v>
      </c>
      <c r="AC916" s="12">
        <v>0</v>
      </c>
      <c r="AD916" s="12">
        <v>915</v>
      </c>
      <c r="AG916" s="12">
        <v>915</v>
      </c>
      <c r="AI916" s="12">
        <v>0</v>
      </c>
      <c r="AJ916" s="12">
        <v>915</v>
      </c>
    </row>
    <row r="917" spans="3:36" x14ac:dyDescent="0.3">
      <c r="C917" s="12">
        <v>916</v>
      </c>
      <c r="E917" s="12">
        <v>0</v>
      </c>
      <c r="F917" s="12">
        <v>916</v>
      </c>
      <c r="I917" s="12">
        <v>916</v>
      </c>
      <c r="K917" s="12">
        <v>0</v>
      </c>
      <c r="L917" s="12">
        <v>916</v>
      </c>
      <c r="O917" s="12">
        <v>916</v>
      </c>
      <c r="Q917" s="12">
        <v>0</v>
      </c>
      <c r="R917" s="12">
        <v>916</v>
      </c>
      <c r="U917" s="12">
        <v>916</v>
      </c>
      <c r="W917" s="12">
        <v>0</v>
      </c>
      <c r="X917" s="12">
        <v>916</v>
      </c>
      <c r="AA917" s="12">
        <v>916</v>
      </c>
      <c r="AC917" s="12">
        <v>0</v>
      </c>
      <c r="AD917" s="12">
        <v>916</v>
      </c>
      <c r="AG917" s="12">
        <v>916</v>
      </c>
      <c r="AI917" s="12">
        <v>0</v>
      </c>
      <c r="AJ917" s="12">
        <v>916</v>
      </c>
    </row>
    <row r="918" spans="3:36" x14ac:dyDescent="0.3">
      <c r="C918" s="12">
        <v>917</v>
      </c>
      <c r="E918" s="12">
        <v>0</v>
      </c>
      <c r="F918" s="12">
        <v>917</v>
      </c>
      <c r="I918" s="12">
        <v>917</v>
      </c>
      <c r="K918" s="12">
        <v>0</v>
      </c>
      <c r="L918" s="12">
        <v>917</v>
      </c>
      <c r="O918" s="12">
        <v>917</v>
      </c>
      <c r="Q918" s="12">
        <v>0</v>
      </c>
      <c r="R918" s="12">
        <v>917</v>
      </c>
      <c r="U918" s="12">
        <v>917</v>
      </c>
      <c r="W918" s="12">
        <v>0</v>
      </c>
      <c r="X918" s="12">
        <v>917</v>
      </c>
      <c r="AA918" s="12">
        <v>917</v>
      </c>
      <c r="AC918" s="12">
        <v>0</v>
      </c>
      <c r="AD918" s="12">
        <v>917</v>
      </c>
      <c r="AG918" s="12">
        <v>917</v>
      </c>
      <c r="AI918" s="12">
        <v>0</v>
      </c>
      <c r="AJ918" s="12">
        <v>917</v>
      </c>
    </row>
    <row r="919" spans="3:36" x14ac:dyDescent="0.3">
      <c r="C919" s="12">
        <v>918</v>
      </c>
      <c r="E919" s="12">
        <v>0</v>
      </c>
      <c r="F919" s="12">
        <v>918</v>
      </c>
      <c r="I919" s="12">
        <v>918</v>
      </c>
      <c r="K919" s="12">
        <v>0</v>
      </c>
      <c r="L919" s="12">
        <v>918</v>
      </c>
      <c r="O919" s="12">
        <v>918</v>
      </c>
      <c r="Q919" s="12">
        <v>0</v>
      </c>
      <c r="R919" s="12">
        <v>918</v>
      </c>
      <c r="U919" s="12">
        <v>918</v>
      </c>
      <c r="W919" s="12">
        <v>0</v>
      </c>
      <c r="X919" s="12">
        <v>918</v>
      </c>
      <c r="AA919" s="12">
        <v>918</v>
      </c>
      <c r="AC919" s="12">
        <v>0</v>
      </c>
      <c r="AD919" s="12">
        <v>918</v>
      </c>
      <c r="AG919" s="12">
        <v>918</v>
      </c>
      <c r="AI919" s="12">
        <v>0</v>
      </c>
      <c r="AJ919" s="12">
        <v>918</v>
      </c>
    </row>
    <row r="920" spans="3:36" x14ac:dyDescent="0.3">
      <c r="C920" s="12">
        <v>919</v>
      </c>
      <c r="E920" s="12">
        <v>0</v>
      </c>
      <c r="F920" s="12">
        <v>919</v>
      </c>
      <c r="I920" s="12">
        <v>919</v>
      </c>
      <c r="K920" s="12">
        <v>0</v>
      </c>
      <c r="L920" s="12">
        <v>919</v>
      </c>
      <c r="O920" s="12">
        <v>919</v>
      </c>
      <c r="Q920" s="12">
        <v>0</v>
      </c>
      <c r="R920" s="12">
        <v>919</v>
      </c>
      <c r="U920" s="12">
        <v>919</v>
      </c>
      <c r="W920" s="12">
        <v>0</v>
      </c>
      <c r="X920" s="12">
        <v>919</v>
      </c>
      <c r="AA920" s="12">
        <v>919</v>
      </c>
      <c r="AC920" s="12">
        <v>0</v>
      </c>
      <c r="AD920" s="12">
        <v>919</v>
      </c>
      <c r="AG920" s="12">
        <v>919</v>
      </c>
      <c r="AI920" s="12">
        <v>0</v>
      </c>
      <c r="AJ920" s="12">
        <v>919</v>
      </c>
    </row>
    <row r="921" spans="3:36" x14ac:dyDescent="0.3">
      <c r="C921" s="12">
        <v>920</v>
      </c>
      <c r="E921" s="12">
        <v>0</v>
      </c>
      <c r="F921" s="12">
        <v>920</v>
      </c>
      <c r="I921" s="12">
        <v>920</v>
      </c>
      <c r="K921" s="12">
        <v>0</v>
      </c>
      <c r="L921" s="12">
        <v>920</v>
      </c>
      <c r="O921" s="12">
        <v>920</v>
      </c>
      <c r="Q921" s="12">
        <v>0</v>
      </c>
      <c r="R921" s="12">
        <v>920</v>
      </c>
      <c r="U921" s="12">
        <v>920</v>
      </c>
      <c r="W921" s="12">
        <v>0</v>
      </c>
      <c r="X921" s="12">
        <v>920</v>
      </c>
      <c r="AA921" s="12">
        <v>920</v>
      </c>
      <c r="AC921" s="12">
        <v>0</v>
      </c>
      <c r="AD921" s="12">
        <v>920</v>
      </c>
      <c r="AG921" s="12">
        <v>920</v>
      </c>
      <c r="AI921" s="12">
        <v>0</v>
      </c>
      <c r="AJ921" s="12">
        <v>920</v>
      </c>
    </row>
    <row r="922" spans="3:36" x14ac:dyDescent="0.3">
      <c r="C922" s="12">
        <v>921</v>
      </c>
      <c r="E922" s="12">
        <v>0</v>
      </c>
      <c r="F922" s="12">
        <v>921</v>
      </c>
      <c r="I922" s="12">
        <v>921</v>
      </c>
      <c r="K922" s="12">
        <v>0</v>
      </c>
      <c r="L922" s="12">
        <v>921</v>
      </c>
      <c r="O922" s="12">
        <v>921</v>
      </c>
      <c r="Q922" s="12">
        <v>0</v>
      </c>
      <c r="R922" s="12">
        <v>921</v>
      </c>
      <c r="U922" s="12">
        <v>921</v>
      </c>
      <c r="W922" s="12">
        <v>0</v>
      </c>
      <c r="X922" s="12">
        <v>921</v>
      </c>
      <c r="AA922" s="12">
        <v>921</v>
      </c>
      <c r="AC922" s="12">
        <v>0</v>
      </c>
      <c r="AD922" s="12">
        <v>921</v>
      </c>
      <c r="AG922" s="12">
        <v>921</v>
      </c>
      <c r="AI922" s="12">
        <v>0</v>
      </c>
      <c r="AJ922" s="12">
        <v>921</v>
      </c>
    </row>
    <row r="923" spans="3:36" x14ac:dyDescent="0.3">
      <c r="C923" s="12">
        <v>922</v>
      </c>
      <c r="E923" s="12">
        <v>0</v>
      </c>
      <c r="F923" s="12">
        <v>922</v>
      </c>
      <c r="I923" s="12">
        <v>922</v>
      </c>
      <c r="K923" s="12">
        <v>0</v>
      </c>
      <c r="L923" s="12">
        <v>922</v>
      </c>
      <c r="O923" s="12">
        <v>922</v>
      </c>
      <c r="Q923" s="12">
        <v>0</v>
      </c>
      <c r="R923" s="12">
        <v>922</v>
      </c>
      <c r="U923" s="12">
        <v>922</v>
      </c>
      <c r="W923" s="12">
        <v>0</v>
      </c>
      <c r="X923" s="12">
        <v>922</v>
      </c>
      <c r="AA923" s="12">
        <v>922</v>
      </c>
      <c r="AC923" s="12">
        <v>0</v>
      </c>
      <c r="AD923" s="12">
        <v>922</v>
      </c>
      <c r="AG923" s="12">
        <v>922</v>
      </c>
      <c r="AI923" s="12">
        <v>0</v>
      </c>
      <c r="AJ923" s="12">
        <v>922</v>
      </c>
    </row>
    <row r="924" spans="3:36" x14ac:dyDescent="0.3">
      <c r="C924" s="12">
        <v>923</v>
      </c>
      <c r="E924" s="12">
        <v>0</v>
      </c>
      <c r="F924" s="12">
        <v>923</v>
      </c>
      <c r="I924" s="12">
        <v>923</v>
      </c>
      <c r="K924" s="12">
        <v>0</v>
      </c>
      <c r="L924" s="12">
        <v>923</v>
      </c>
      <c r="O924" s="12">
        <v>923</v>
      </c>
      <c r="Q924" s="12">
        <v>0</v>
      </c>
      <c r="R924" s="12">
        <v>923</v>
      </c>
      <c r="U924" s="12">
        <v>923</v>
      </c>
      <c r="W924" s="12">
        <v>0</v>
      </c>
      <c r="X924" s="12">
        <v>923</v>
      </c>
      <c r="AA924" s="12">
        <v>923</v>
      </c>
      <c r="AC924" s="12">
        <v>0</v>
      </c>
      <c r="AD924" s="12">
        <v>923</v>
      </c>
      <c r="AG924" s="12">
        <v>923</v>
      </c>
      <c r="AI924" s="12">
        <v>0</v>
      </c>
      <c r="AJ924" s="12">
        <v>923</v>
      </c>
    </row>
    <row r="925" spans="3:36" x14ac:dyDescent="0.3">
      <c r="C925" s="12">
        <v>924</v>
      </c>
      <c r="E925" s="12">
        <v>0</v>
      </c>
      <c r="F925" s="12">
        <v>924</v>
      </c>
      <c r="I925" s="12">
        <v>924</v>
      </c>
      <c r="K925" s="12">
        <v>0</v>
      </c>
      <c r="L925" s="12">
        <v>924</v>
      </c>
      <c r="O925" s="12">
        <v>924</v>
      </c>
      <c r="Q925" s="12">
        <v>0</v>
      </c>
      <c r="R925" s="12">
        <v>924</v>
      </c>
      <c r="U925" s="12">
        <v>924</v>
      </c>
      <c r="W925" s="12">
        <v>0</v>
      </c>
      <c r="X925" s="12">
        <v>924</v>
      </c>
      <c r="AA925" s="12">
        <v>924</v>
      </c>
      <c r="AC925" s="12">
        <v>0</v>
      </c>
      <c r="AD925" s="12">
        <v>924</v>
      </c>
      <c r="AG925" s="12">
        <v>924</v>
      </c>
      <c r="AI925" s="12">
        <v>0</v>
      </c>
      <c r="AJ925" s="12">
        <v>924</v>
      </c>
    </row>
    <row r="926" spans="3:36" x14ac:dyDescent="0.3">
      <c r="C926" s="12">
        <v>925</v>
      </c>
      <c r="E926" s="12">
        <v>0</v>
      </c>
      <c r="F926" s="12">
        <v>925</v>
      </c>
      <c r="I926" s="12">
        <v>925</v>
      </c>
      <c r="K926" s="12">
        <v>0</v>
      </c>
      <c r="L926" s="12">
        <v>925</v>
      </c>
      <c r="O926" s="12">
        <v>925</v>
      </c>
      <c r="Q926" s="12">
        <v>0</v>
      </c>
      <c r="R926" s="12">
        <v>925</v>
      </c>
      <c r="U926" s="12">
        <v>925</v>
      </c>
      <c r="W926" s="12">
        <v>0</v>
      </c>
      <c r="X926" s="12">
        <v>925</v>
      </c>
      <c r="AA926" s="12">
        <v>925</v>
      </c>
      <c r="AC926" s="12">
        <v>0</v>
      </c>
      <c r="AD926" s="12">
        <v>925</v>
      </c>
      <c r="AG926" s="12">
        <v>925</v>
      </c>
      <c r="AI926" s="12">
        <v>0</v>
      </c>
      <c r="AJ926" s="12">
        <v>925</v>
      </c>
    </row>
    <row r="927" spans="3:36" x14ac:dyDescent="0.3">
      <c r="C927" s="12">
        <v>926</v>
      </c>
      <c r="E927" s="12">
        <v>0</v>
      </c>
      <c r="F927" s="12">
        <v>926</v>
      </c>
      <c r="I927" s="12">
        <v>926</v>
      </c>
      <c r="K927" s="12">
        <v>0</v>
      </c>
      <c r="L927" s="12">
        <v>926</v>
      </c>
      <c r="O927" s="12">
        <v>926</v>
      </c>
      <c r="Q927" s="12">
        <v>0</v>
      </c>
      <c r="R927" s="12">
        <v>926</v>
      </c>
      <c r="U927" s="12">
        <v>926</v>
      </c>
      <c r="W927" s="12">
        <v>0</v>
      </c>
      <c r="X927" s="12">
        <v>926</v>
      </c>
      <c r="AA927" s="12">
        <v>926</v>
      </c>
      <c r="AC927" s="12">
        <v>0</v>
      </c>
      <c r="AD927" s="12">
        <v>926</v>
      </c>
      <c r="AG927" s="12">
        <v>926</v>
      </c>
      <c r="AI927" s="12">
        <v>0</v>
      </c>
      <c r="AJ927" s="12">
        <v>926</v>
      </c>
    </row>
    <row r="928" spans="3:36" x14ac:dyDescent="0.3">
      <c r="C928" s="12">
        <v>927</v>
      </c>
      <c r="E928" s="12">
        <v>0</v>
      </c>
      <c r="F928" s="12">
        <v>927</v>
      </c>
      <c r="I928" s="12">
        <v>927</v>
      </c>
      <c r="K928" s="12">
        <v>0</v>
      </c>
      <c r="L928" s="12">
        <v>927</v>
      </c>
      <c r="O928" s="12">
        <v>927</v>
      </c>
      <c r="Q928" s="12">
        <v>0</v>
      </c>
      <c r="R928" s="12">
        <v>927</v>
      </c>
      <c r="U928" s="12">
        <v>927</v>
      </c>
      <c r="W928" s="12">
        <v>0</v>
      </c>
      <c r="X928" s="12">
        <v>927</v>
      </c>
      <c r="AA928" s="12">
        <v>927</v>
      </c>
      <c r="AC928" s="12">
        <v>0</v>
      </c>
      <c r="AD928" s="12">
        <v>927</v>
      </c>
      <c r="AG928" s="12">
        <v>927</v>
      </c>
      <c r="AI928" s="12">
        <v>0</v>
      </c>
      <c r="AJ928" s="12">
        <v>927</v>
      </c>
    </row>
    <row r="929" spans="3:36" x14ac:dyDescent="0.3">
      <c r="C929" s="12">
        <v>928</v>
      </c>
      <c r="E929" s="12">
        <v>0</v>
      </c>
      <c r="F929" s="12">
        <v>928</v>
      </c>
      <c r="I929" s="12">
        <v>928</v>
      </c>
      <c r="K929" s="12">
        <v>0</v>
      </c>
      <c r="L929" s="12">
        <v>928</v>
      </c>
      <c r="O929" s="12">
        <v>928</v>
      </c>
      <c r="Q929" s="12">
        <v>0</v>
      </c>
      <c r="R929" s="12">
        <v>928</v>
      </c>
      <c r="U929" s="12">
        <v>928</v>
      </c>
      <c r="W929" s="12">
        <v>0</v>
      </c>
      <c r="X929" s="12">
        <v>928</v>
      </c>
      <c r="AA929" s="12">
        <v>928</v>
      </c>
      <c r="AC929" s="12">
        <v>0</v>
      </c>
      <c r="AD929" s="12">
        <v>928</v>
      </c>
      <c r="AG929" s="12">
        <v>928</v>
      </c>
      <c r="AI929" s="12">
        <v>0</v>
      </c>
      <c r="AJ929" s="12">
        <v>928</v>
      </c>
    </row>
    <row r="930" spans="3:36" x14ac:dyDescent="0.3">
      <c r="C930" s="12">
        <v>929</v>
      </c>
      <c r="E930" s="12">
        <v>0</v>
      </c>
      <c r="F930" s="12">
        <v>929</v>
      </c>
      <c r="I930" s="12">
        <v>929</v>
      </c>
      <c r="K930" s="12">
        <v>0</v>
      </c>
      <c r="L930" s="12">
        <v>929</v>
      </c>
      <c r="O930" s="12">
        <v>929</v>
      </c>
      <c r="Q930" s="12">
        <v>0</v>
      </c>
      <c r="R930" s="12">
        <v>929</v>
      </c>
      <c r="U930" s="12">
        <v>929</v>
      </c>
      <c r="W930" s="12">
        <v>0</v>
      </c>
      <c r="X930" s="12">
        <v>929</v>
      </c>
      <c r="AA930" s="12">
        <v>929</v>
      </c>
      <c r="AC930" s="12">
        <v>0</v>
      </c>
      <c r="AD930" s="12">
        <v>929</v>
      </c>
      <c r="AG930" s="12">
        <v>929</v>
      </c>
      <c r="AI930" s="12">
        <v>0</v>
      </c>
      <c r="AJ930" s="12">
        <v>929</v>
      </c>
    </row>
    <row r="931" spans="3:36" x14ac:dyDescent="0.3">
      <c r="C931" s="12">
        <v>930</v>
      </c>
      <c r="E931" s="12">
        <v>0</v>
      </c>
      <c r="F931" s="12">
        <v>930</v>
      </c>
      <c r="I931" s="12">
        <v>930</v>
      </c>
      <c r="K931" s="12">
        <v>0</v>
      </c>
      <c r="L931" s="12">
        <v>930</v>
      </c>
      <c r="O931" s="12">
        <v>930</v>
      </c>
      <c r="Q931" s="12">
        <v>0</v>
      </c>
      <c r="R931" s="12">
        <v>930</v>
      </c>
      <c r="U931" s="12">
        <v>930</v>
      </c>
      <c r="W931" s="12">
        <v>0</v>
      </c>
      <c r="X931" s="12">
        <v>930</v>
      </c>
      <c r="AA931" s="12">
        <v>930</v>
      </c>
      <c r="AC931" s="12">
        <v>0</v>
      </c>
      <c r="AD931" s="12">
        <v>930</v>
      </c>
      <c r="AG931" s="12">
        <v>930</v>
      </c>
      <c r="AI931" s="12">
        <v>0</v>
      </c>
      <c r="AJ931" s="12">
        <v>930</v>
      </c>
    </row>
    <row r="932" spans="3:36" x14ac:dyDescent="0.3">
      <c r="C932" s="12">
        <v>931</v>
      </c>
      <c r="E932" s="12">
        <v>0</v>
      </c>
      <c r="F932" s="12">
        <v>931</v>
      </c>
      <c r="I932" s="12">
        <v>931</v>
      </c>
      <c r="K932" s="12">
        <v>0</v>
      </c>
      <c r="L932" s="12">
        <v>931</v>
      </c>
      <c r="O932" s="12">
        <v>931</v>
      </c>
      <c r="Q932" s="12">
        <v>0</v>
      </c>
      <c r="R932" s="12">
        <v>931</v>
      </c>
      <c r="U932" s="12">
        <v>931</v>
      </c>
      <c r="W932" s="12">
        <v>0</v>
      </c>
      <c r="X932" s="12">
        <v>931</v>
      </c>
      <c r="AA932" s="12">
        <v>931</v>
      </c>
      <c r="AC932" s="12">
        <v>0</v>
      </c>
      <c r="AD932" s="12">
        <v>931</v>
      </c>
      <c r="AG932" s="12">
        <v>931</v>
      </c>
      <c r="AI932" s="12">
        <v>0</v>
      </c>
      <c r="AJ932" s="12">
        <v>931</v>
      </c>
    </row>
    <row r="933" spans="3:36" x14ac:dyDescent="0.3">
      <c r="C933" s="12">
        <v>932</v>
      </c>
      <c r="E933" s="12">
        <v>0</v>
      </c>
      <c r="F933" s="12">
        <v>932</v>
      </c>
      <c r="I933" s="12">
        <v>932</v>
      </c>
      <c r="K933" s="12">
        <v>0</v>
      </c>
      <c r="L933" s="12">
        <v>932</v>
      </c>
      <c r="O933" s="12">
        <v>932</v>
      </c>
      <c r="Q933" s="12">
        <v>0</v>
      </c>
      <c r="R933" s="12">
        <v>932</v>
      </c>
      <c r="U933" s="12">
        <v>932</v>
      </c>
      <c r="W933" s="12">
        <v>0</v>
      </c>
      <c r="X933" s="12">
        <v>932</v>
      </c>
      <c r="AA933" s="12">
        <v>932</v>
      </c>
      <c r="AC933" s="12">
        <v>0</v>
      </c>
      <c r="AD933" s="12">
        <v>932</v>
      </c>
      <c r="AG933" s="12">
        <v>932</v>
      </c>
      <c r="AI933" s="12">
        <v>0</v>
      </c>
      <c r="AJ933" s="12">
        <v>932</v>
      </c>
    </row>
    <row r="934" spans="3:36" x14ac:dyDescent="0.3">
      <c r="C934" s="12">
        <v>933</v>
      </c>
      <c r="E934" s="12">
        <v>0</v>
      </c>
      <c r="F934" s="12">
        <v>933</v>
      </c>
      <c r="I934" s="12">
        <v>933</v>
      </c>
      <c r="K934" s="12">
        <v>0</v>
      </c>
      <c r="L934" s="12">
        <v>933</v>
      </c>
      <c r="O934" s="12">
        <v>933</v>
      </c>
      <c r="Q934" s="12">
        <v>0</v>
      </c>
      <c r="R934" s="12">
        <v>933</v>
      </c>
      <c r="U934" s="12">
        <v>933</v>
      </c>
      <c r="W934" s="12">
        <v>0</v>
      </c>
      <c r="X934" s="12">
        <v>933</v>
      </c>
      <c r="AA934" s="12">
        <v>933</v>
      </c>
      <c r="AC934" s="12">
        <v>0</v>
      </c>
      <c r="AD934" s="12">
        <v>933</v>
      </c>
      <c r="AG934" s="12">
        <v>933</v>
      </c>
      <c r="AI934" s="12">
        <v>0</v>
      </c>
      <c r="AJ934" s="12">
        <v>933</v>
      </c>
    </row>
    <row r="935" spans="3:36" x14ac:dyDescent="0.3">
      <c r="C935" s="12">
        <v>934</v>
      </c>
      <c r="E935" s="12">
        <v>0</v>
      </c>
      <c r="F935" s="12">
        <v>934</v>
      </c>
      <c r="I935" s="12">
        <v>934</v>
      </c>
      <c r="K935" s="12">
        <v>0</v>
      </c>
      <c r="L935" s="12">
        <v>934</v>
      </c>
      <c r="O935" s="12">
        <v>934</v>
      </c>
      <c r="Q935" s="12">
        <v>0</v>
      </c>
      <c r="R935" s="12">
        <v>934</v>
      </c>
      <c r="U935" s="12">
        <v>934</v>
      </c>
      <c r="W935" s="12">
        <v>0</v>
      </c>
      <c r="X935" s="12">
        <v>934</v>
      </c>
      <c r="AA935" s="12">
        <v>934</v>
      </c>
      <c r="AC935" s="12">
        <v>0</v>
      </c>
      <c r="AD935" s="12">
        <v>934</v>
      </c>
      <c r="AG935" s="12">
        <v>934</v>
      </c>
      <c r="AI935" s="12">
        <v>0</v>
      </c>
      <c r="AJ935" s="12">
        <v>934</v>
      </c>
    </row>
    <row r="936" spans="3:36" x14ac:dyDescent="0.3">
      <c r="C936" s="12">
        <v>935</v>
      </c>
      <c r="E936" s="12">
        <v>0</v>
      </c>
      <c r="F936" s="12">
        <v>935</v>
      </c>
      <c r="I936" s="12">
        <v>935</v>
      </c>
      <c r="K936" s="12">
        <v>0</v>
      </c>
      <c r="L936" s="12">
        <v>935</v>
      </c>
      <c r="O936" s="12">
        <v>935</v>
      </c>
      <c r="Q936" s="12">
        <v>0</v>
      </c>
      <c r="R936" s="12">
        <v>935</v>
      </c>
      <c r="U936" s="12">
        <v>935</v>
      </c>
      <c r="W936" s="12">
        <v>0</v>
      </c>
      <c r="X936" s="12">
        <v>935</v>
      </c>
      <c r="AA936" s="12">
        <v>935</v>
      </c>
      <c r="AC936" s="12">
        <v>0</v>
      </c>
      <c r="AD936" s="12">
        <v>935</v>
      </c>
      <c r="AG936" s="12">
        <v>935</v>
      </c>
      <c r="AI936" s="12">
        <v>0</v>
      </c>
      <c r="AJ936" s="12">
        <v>935</v>
      </c>
    </row>
    <row r="937" spans="3:36" x14ac:dyDescent="0.3">
      <c r="C937" s="12">
        <v>936</v>
      </c>
      <c r="E937" s="12">
        <v>0</v>
      </c>
      <c r="F937" s="12">
        <v>936</v>
      </c>
      <c r="I937" s="12">
        <v>936</v>
      </c>
      <c r="K937" s="12">
        <v>0</v>
      </c>
      <c r="L937" s="12">
        <v>936</v>
      </c>
      <c r="O937" s="12">
        <v>936</v>
      </c>
      <c r="Q937" s="12">
        <v>0</v>
      </c>
      <c r="R937" s="12">
        <v>936</v>
      </c>
      <c r="U937" s="12">
        <v>936</v>
      </c>
      <c r="W937" s="12">
        <v>0</v>
      </c>
      <c r="X937" s="12">
        <v>936</v>
      </c>
      <c r="AA937" s="12">
        <v>936</v>
      </c>
      <c r="AC937" s="12">
        <v>0</v>
      </c>
      <c r="AD937" s="12">
        <v>936</v>
      </c>
      <c r="AG937" s="12">
        <v>936</v>
      </c>
      <c r="AI937" s="12">
        <v>0</v>
      </c>
      <c r="AJ937" s="12">
        <v>936</v>
      </c>
    </row>
    <row r="938" spans="3:36" x14ac:dyDescent="0.3">
      <c r="C938" s="12">
        <v>937</v>
      </c>
      <c r="E938" s="12">
        <v>0</v>
      </c>
      <c r="F938" s="12">
        <v>937</v>
      </c>
      <c r="I938" s="12">
        <v>937</v>
      </c>
      <c r="K938" s="12">
        <v>0</v>
      </c>
      <c r="L938" s="12">
        <v>937</v>
      </c>
      <c r="O938" s="12">
        <v>937</v>
      </c>
      <c r="Q938" s="12">
        <v>0</v>
      </c>
      <c r="R938" s="12">
        <v>937</v>
      </c>
      <c r="U938" s="12">
        <v>937</v>
      </c>
      <c r="W938" s="12">
        <v>0</v>
      </c>
      <c r="X938" s="12">
        <v>937</v>
      </c>
      <c r="AA938" s="12">
        <v>937</v>
      </c>
      <c r="AC938" s="12">
        <v>0</v>
      </c>
      <c r="AD938" s="12">
        <v>937</v>
      </c>
      <c r="AG938" s="12">
        <v>937</v>
      </c>
      <c r="AI938" s="12">
        <v>0</v>
      </c>
      <c r="AJ938" s="12">
        <v>937</v>
      </c>
    </row>
    <row r="939" spans="3:36" x14ac:dyDescent="0.3">
      <c r="C939" s="12">
        <v>938</v>
      </c>
      <c r="E939" s="12">
        <v>0</v>
      </c>
      <c r="F939" s="12">
        <v>938</v>
      </c>
      <c r="I939" s="12">
        <v>938</v>
      </c>
      <c r="K939" s="12">
        <v>0</v>
      </c>
      <c r="L939" s="12">
        <v>938</v>
      </c>
      <c r="O939" s="12">
        <v>938</v>
      </c>
      <c r="Q939" s="12">
        <v>0</v>
      </c>
      <c r="R939" s="12">
        <v>938</v>
      </c>
      <c r="U939" s="12">
        <v>938</v>
      </c>
      <c r="W939" s="12">
        <v>0</v>
      </c>
      <c r="X939" s="12">
        <v>938</v>
      </c>
      <c r="AA939" s="12">
        <v>938</v>
      </c>
      <c r="AC939" s="12">
        <v>0</v>
      </c>
      <c r="AD939" s="12">
        <v>938</v>
      </c>
      <c r="AG939" s="12">
        <v>938</v>
      </c>
      <c r="AI939" s="12">
        <v>0</v>
      </c>
      <c r="AJ939" s="12">
        <v>938</v>
      </c>
    </row>
    <row r="940" spans="3:36" x14ac:dyDescent="0.3">
      <c r="C940" s="12">
        <v>939</v>
      </c>
      <c r="E940" s="12">
        <v>0</v>
      </c>
      <c r="F940" s="12">
        <v>939</v>
      </c>
      <c r="I940" s="12">
        <v>939</v>
      </c>
      <c r="K940" s="12">
        <v>0</v>
      </c>
      <c r="L940" s="12">
        <v>939</v>
      </c>
      <c r="O940" s="12">
        <v>939</v>
      </c>
      <c r="Q940" s="12">
        <v>0</v>
      </c>
      <c r="R940" s="12">
        <v>939</v>
      </c>
      <c r="U940" s="12">
        <v>939</v>
      </c>
      <c r="W940" s="12">
        <v>0</v>
      </c>
      <c r="X940" s="12">
        <v>939</v>
      </c>
      <c r="AA940" s="12">
        <v>939</v>
      </c>
      <c r="AC940" s="12">
        <v>0</v>
      </c>
      <c r="AD940" s="12">
        <v>939</v>
      </c>
      <c r="AG940" s="12">
        <v>939</v>
      </c>
      <c r="AI940" s="12">
        <v>0</v>
      </c>
      <c r="AJ940" s="12">
        <v>939</v>
      </c>
    </row>
    <row r="941" spans="3:36" x14ac:dyDescent="0.3">
      <c r="C941" s="12">
        <v>940</v>
      </c>
      <c r="E941" s="12">
        <v>0</v>
      </c>
      <c r="F941" s="12">
        <v>940</v>
      </c>
      <c r="I941" s="12">
        <v>940</v>
      </c>
      <c r="K941" s="12">
        <v>0</v>
      </c>
      <c r="L941" s="12">
        <v>940</v>
      </c>
      <c r="O941" s="12">
        <v>940</v>
      </c>
      <c r="Q941" s="12">
        <v>0</v>
      </c>
      <c r="R941" s="12">
        <v>940</v>
      </c>
      <c r="U941" s="12">
        <v>940</v>
      </c>
      <c r="W941" s="12">
        <v>0</v>
      </c>
      <c r="X941" s="12">
        <v>940</v>
      </c>
      <c r="AA941" s="12">
        <v>940</v>
      </c>
      <c r="AC941" s="12">
        <v>0</v>
      </c>
      <c r="AD941" s="12">
        <v>940</v>
      </c>
      <c r="AG941" s="12">
        <v>940</v>
      </c>
      <c r="AI941" s="12">
        <v>0</v>
      </c>
      <c r="AJ941" s="12">
        <v>940</v>
      </c>
    </row>
    <row r="942" spans="3:36" x14ac:dyDescent="0.3">
      <c r="C942" s="12">
        <v>941</v>
      </c>
      <c r="E942" s="12">
        <v>0</v>
      </c>
      <c r="F942" s="12">
        <v>941</v>
      </c>
      <c r="I942" s="12">
        <v>941</v>
      </c>
      <c r="K942" s="12">
        <v>0</v>
      </c>
      <c r="L942" s="12">
        <v>941</v>
      </c>
      <c r="O942" s="12">
        <v>941</v>
      </c>
      <c r="Q942" s="12">
        <v>0</v>
      </c>
      <c r="R942" s="12">
        <v>941</v>
      </c>
      <c r="U942" s="12">
        <v>941</v>
      </c>
      <c r="W942" s="12">
        <v>0</v>
      </c>
      <c r="X942" s="12">
        <v>941</v>
      </c>
      <c r="AA942" s="12">
        <v>941</v>
      </c>
      <c r="AC942" s="12">
        <v>0</v>
      </c>
      <c r="AD942" s="12">
        <v>941</v>
      </c>
      <c r="AG942" s="12">
        <v>941</v>
      </c>
      <c r="AI942" s="12">
        <v>0</v>
      </c>
      <c r="AJ942" s="12">
        <v>941</v>
      </c>
    </row>
    <row r="943" spans="3:36" x14ac:dyDescent="0.3">
      <c r="C943" s="12">
        <v>942</v>
      </c>
      <c r="E943" s="12">
        <v>0</v>
      </c>
      <c r="F943" s="12">
        <v>942</v>
      </c>
      <c r="I943" s="12">
        <v>942</v>
      </c>
      <c r="K943" s="12">
        <v>0</v>
      </c>
      <c r="L943" s="12">
        <v>942</v>
      </c>
      <c r="O943" s="12">
        <v>942</v>
      </c>
      <c r="Q943" s="12">
        <v>0</v>
      </c>
      <c r="R943" s="12">
        <v>942</v>
      </c>
      <c r="U943" s="12">
        <v>942</v>
      </c>
      <c r="W943" s="12">
        <v>0</v>
      </c>
      <c r="X943" s="12">
        <v>942</v>
      </c>
      <c r="AA943" s="12">
        <v>942</v>
      </c>
      <c r="AC943" s="12">
        <v>0</v>
      </c>
      <c r="AD943" s="12">
        <v>942</v>
      </c>
      <c r="AG943" s="12">
        <v>942</v>
      </c>
      <c r="AI943" s="12">
        <v>0</v>
      </c>
      <c r="AJ943" s="12">
        <v>942</v>
      </c>
    </row>
    <row r="944" spans="3:36" x14ac:dyDescent="0.3">
      <c r="C944" s="12">
        <v>943</v>
      </c>
      <c r="E944" s="12">
        <v>0</v>
      </c>
      <c r="F944" s="12">
        <v>943</v>
      </c>
      <c r="I944" s="12">
        <v>943</v>
      </c>
      <c r="K944" s="12">
        <v>0</v>
      </c>
      <c r="L944" s="12">
        <v>943</v>
      </c>
      <c r="O944" s="12">
        <v>943</v>
      </c>
      <c r="Q944" s="12">
        <v>0</v>
      </c>
      <c r="R944" s="12">
        <v>943</v>
      </c>
      <c r="U944" s="12">
        <v>943</v>
      </c>
      <c r="W944" s="12">
        <v>0</v>
      </c>
      <c r="X944" s="12">
        <v>943</v>
      </c>
      <c r="AA944" s="12">
        <v>943</v>
      </c>
      <c r="AC944" s="12">
        <v>0</v>
      </c>
      <c r="AD944" s="12">
        <v>943</v>
      </c>
      <c r="AG944" s="12">
        <v>943</v>
      </c>
      <c r="AI944" s="12">
        <v>0</v>
      </c>
      <c r="AJ944" s="12">
        <v>943</v>
      </c>
    </row>
    <row r="945" spans="3:36" x14ac:dyDescent="0.3">
      <c r="C945" s="12">
        <v>944</v>
      </c>
      <c r="E945" s="12">
        <v>0</v>
      </c>
      <c r="F945" s="12">
        <v>944</v>
      </c>
      <c r="I945" s="12">
        <v>944</v>
      </c>
      <c r="K945" s="12">
        <v>0</v>
      </c>
      <c r="L945" s="12">
        <v>944</v>
      </c>
      <c r="O945" s="12">
        <v>944</v>
      </c>
      <c r="Q945" s="12">
        <v>0</v>
      </c>
      <c r="R945" s="12">
        <v>944</v>
      </c>
      <c r="U945" s="12">
        <v>944</v>
      </c>
      <c r="W945" s="12">
        <v>0</v>
      </c>
      <c r="X945" s="12">
        <v>944</v>
      </c>
      <c r="AA945" s="12">
        <v>944</v>
      </c>
      <c r="AC945" s="12">
        <v>0</v>
      </c>
      <c r="AD945" s="12">
        <v>944</v>
      </c>
      <c r="AG945" s="12">
        <v>944</v>
      </c>
      <c r="AI945" s="12">
        <v>0</v>
      </c>
      <c r="AJ945" s="12">
        <v>944</v>
      </c>
    </row>
    <row r="946" spans="3:36" x14ac:dyDescent="0.3">
      <c r="C946" s="12">
        <v>945</v>
      </c>
      <c r="E946" s="12">
        <v>0</v>
      </c>
      <c r="F946" s="12">
        <v>945</v>
      </c>
      <c r="I946" s="12">
        <v>945</v>
      </c>
      <c r="K946" s="12">
        <v>0</v>
      </c>
      <c r="L946" s="12">
        <v>945</v>
      </c>
      <c r="O946" s="12">
        <v>945</v>
      </c>
      <c r="Q946" s="12">
        <v>0</v>
      </c>
      <c r="R946" s="12">
        <v>945</v>
      </c>
      <c r="U946" s="12">
        <v>945</v>
      </c>
      <c r="W946" s="12">
        <v>0</v>
      </c>
      <c r="X946" s="12">
        <v>945</v>
      </c>
      <c r="AA946" s="12">
        <v>945</v>
      </c>
      <c r="AC946" s="12">
        <v>0</v>
      </c>
      <c r="AD946" s="12">
        <v>945</v>
      </c>
      <c r="AG946" s="12">
        <v>945</v>
      </c>
      <c r="AI946" s="12">
        <v>0</v>
      </c>
      <c r="AJ946" s="12">
        <v>945</v>
      </c>
    </row>
    <row r="947" spans="3:36" x14ac:dyDescent="0.3">
      <c r="C947" s="12">
        <v>946</v>
      </c>
      <c r="E947" s="12">
        <v>0</v>
      </c>
      <c r="F947" s="12">
        <v>946</v>
      </c>
      <c r="I947" s="12">
        <v>946</v>
      </c>
      <c r="K947" s="12">
        <v>0</v>
      </c>
      <c r="L947" s="12">
        <v>946</v>
      </c>
      <c r="O947" s="12">
        <v>946</v>
      </c>
      <c r="Q947" s="12">
        <v>0</v>
      </c>
      <c r="R947" s="12">
        <v>946</v>
      </c>
      <c r="U947" s="12">
        <v>946</v>
      </c>
      <c r="W947" s="12">
        <v>0</v>
      </c>
      <c r="X947" s="12">
        <v>946</v>
      </c>
      <c r="AA947" s="12">
        <v>946</v>
      </c>
      <c r="AC947" s="12">
        <v>0</v>
      </c>
      <c r="AD947" s="12">
        <v>946</v>
      </c>
      <c r="AG947" s="12">
        <v>946</v>
      </c>
      <c r="AI947" s="12">
        <v>0</v>
      </c>
      <c r="AJ947" s="12">
        <v>946</v>
      </c>
    </row>
    <row r="948" spans="3:36" x14ac:dyDescent="0.3">
      <c r="C948" s="12">
        <v>947</v>
      </c>
      <c r="E948" s="12">
        <v>0</v>
      </c>
      <c r="F948" s="12">
        <v>947</v>
      </c>
      <c r="I948" s="12">
        <v>947</v>
      </c>
      <c r="K948" s="12">
        <v>0</v>
      </c>
      <c r="L948" s="12">
        <v>947</v>
      </c>
      <c r="O948" s="12">
        <v>947</v>
      </c>
      <c r="Q948" s="12">
        <v>0</v>
      </c>
      <c r="R948" s="12">
        <v>947</v>
      </c>
      <c r="U948" s="12">
        <v>947</v>
      </c>
      <c r="W948" s="12">
        <v>0</v>
      </c>
      <c r="X948" s="12">
        <v>947</v>
      </c>
      <c r="AA948" s="12">
        <v>947</v>
      </c>
      <c r="AC948" s="12">
        <v>0</v>
      </c>
      <c r="AD948" s="12">
        <v>947</v>
      </c>
      <c r="AG948" s="12">
        <v>947</v>
      </c>
      <c r="AI948" s="12">
        <v>0</v>
      </c>
      <c r="AJ948" s="12">
        <v>947</v>
      </c>
    </row>
    <row r="949" spans="3:36" x14ac:dyDescent="0.3">
      <c r="C949" s="12">
        <v>948</v>
      </c>
      <c r="E949" s="12">
        <v>0</v>
      </c>
      <c r="F949" s="12">
        <v>948</v>
      </c>
      <c r="I949" s="12">
        <v>948</v>
      </c>
      <c r="K949" s="12">
        <v>0</v>
      </c>
      <c r="L949" s="12">
        <v>948</v>
      </c>
      <c r="O949" s="12">
        <v>948</v>
      </c>
      <c r="Q949" s="12">
        <v>0</v>
      </c>
      <c r="R949" s="12">
        <v>948</v>
      </c>
      <c r="U949" s="12">
        <v>948</v>
      </c>
      <c r="W949" s="12">
        <v>0</v>
      </c>
      <c r="X949" s="12">
        <v>948</v>
      </c>
      <c r="AA949" s="12">
        <v>948</v>
      </c>
      <c r="AC949" s="12">
        <v>0</v>
      </c>
      <c r="AD949" s="12">
        <v>948</v>
      </c>
      <c r="AG949" s="12">
        <v>948</v>
      </c>
      <c r="AI949" s="12">
        <v>0</v>
      </c>
      <c r="AJ949" s="12">
        <v>948</v>
      </c>
    </row>
    <row r="950" spans="3:36" x14ac:dyDescent="0.3">
      <c r="C950" s="12">
        <v>949</v>
      </c>
      <c r="E950" s="12">
        <v>0</v>
      </c>
      <c r="F950" s="12">
        <v>949</v>
      </c>
      <c r="I950" s="12">
        <v>949</v>
      </c>
      <c r="K950" s="12">
        <v>0</v>
      </c>
      <c r="L950" s="12">
        <v>949</v>
      </c>
      <c r="O950" s="12">
        <v>949</v>
      </c>
      <c r="Q950" s="12">
        <v>0</v>
      </c>
      <c r="R950" s="12">
        <v>949</v>
      </c>
      <c r="U950" s="12">
        <v>949</v>
      </c>
      <c r="W950" s="12">
        <v>0</v>
      </c>
      <c r="X950" s="12">
        <v>949</v>
      </c>
      <c r="AA950" s="12">
        <v>949</v>
      </c>
      <c r="AC950" s="12">
        <v>0</v>
      </c>
      <c r="AD950" s="12">
        <v>949</v>
      </c>
      <c r="AG950" s="12">
        <v>949</v>
      </c>
      <c r="AI950" s="12">
        <v>0</v>
      </c>
      <c r="AJ950" s="12">
        <v>949</v>
      </c>
    </row>
    <row r="951" spans="3:36" x14ac:dyDescent="0.3">
      <c r="C951" s="12">
        <v>950</v>
      </c>
      <c r="E951" s="12">
        <v>0</v>
      </c>
      <c r="F951" s="12">
        <v>950</v>
      </c>
      <c r="I951" s="12">
        <v>950</v>
      </c>
      <c r="K951" s="12">
        <v>0</v>
      </c>
      <c r="L951" s="12">
        <v>950</v>
      </c>
      <c r="O951" s="12">
        <v>950</v>
      </c>
      <c r="Q951" s="12">
        <v>0</v>
      </c>
      <c r="R951" s="12">
        <v>950</v>
      </c>
      <c r="U951" s="12">
        <v>950</v>
      </c>
      <c r="W951" s="12">
        <v>0</v>
      </c>
      <c r="X951" s="12">
        <v>950</v>
      </c>
      <c r="AA951" s="12">
        <v>950</v>
      </c>
      <c r="AC951" s="12">
        <v>0</v>
      </c>
      <c r="AD951" s="12">
        <v>950</v>
      </c>
      <c r="AG951" s="12">
        <v>950</v>
      </c>
      <c r="AI951" s="12">
        <v>0</v>
      </c>
      <c r="AJ951" s="12">
        <v>950</v>
      </c>
    </row>
    <row r="952" spans="3:36" x14ac:dyDescent="0.3">
      <c r="C952" s="12">
        <v>951</v>
      </c>
      <c r="E952" s="12">
        <v>0</v>
      </c>
      <c r="F952" s="12">
        <v>951</v>
      </c>
      <c r="I952" s="12">
        <v>951</v>
      </c>
      <c r="K952" s="12">
        <v>0</v>
      </c>
      <c r="L952" s="12">
        <v>951</v>
      </c>
      <c r="O952" s="12">
        <v>951</v>
      </c>
      <c r="Q952" s="12">
        <v>0</v>
      </c>
      <c r="R952" s="12">
        <v>951</v>
      </c>
      <c r="U952" s="12">
        <v>951</v>
      </c>
      <c r="W952" s="12">
        <v>0</v>
      </c>
      <c r="X952" s="12">
        <v>951</v>
      </c>
      <c r="AA952" s="12">
        <v>951</v>
      </c>
      <c r="AC952" s="12">
        <v>0</v>
      </c>
      <c r="AD952" s="12">
        <v>951</v>
      </c>
      <c r="AG952" s="12">
        <v>951</v>
      </c>
      <c r="AI952" s="12">
        <v>0</v>
      </c>
      <c r="AJ952" s="12">
        <v>951</v>
      </c>
    </row>
    <row r="953" spans="3:36" x14ac:dyDescent="0.3">
      <c r="C953" s="12">
        <v>952</v>
      </c>
      <c r="E953" s="12">
        <v>0</v>
      </c>
      <c r="F953" s="12">
        <v>952</v>
      </c>
      <c r="I953" s="12">
        <v>952</v>
      </c>
      <c r="K953" s="12">
        <v>0</v>
      </c>
      <c r="L953" s="12">
        <v>952</v>
      </c>
      <c r="O953" s="12">
        <v>952</v>
      </c>
      <c r="Q953" s="12">
        <v>0</v>
      </c>
      <c r="R953" s="12">
        <v>952</v>
      </c>
      <c r="U953" s="12">
        <v>952</v>
      </c>
      <c r="W953" s="12">
        <v>0</v>
      </c>
      <c r="X953" s="12">
        <v>952</v>
      </c>
      <c r="AA953" s="12">
        <v>952</v>
      </c>
      <c r="AC953" s="12">
        <v>0</v>
      </c>
      <c r="AD953" s="12">
        <v>952</v>
      </c>
      <c r="AG953" s="12">
        <v>952</v>
      </c>
      <c r="AI953" s="12">
        <v>0</v>
      </c>
      <c r="AJ953" s="12">
        <v>952</v>
      </c>
    </row>
    <row r="954" spans="3:36" x14ac:dyDescent="0.3">
      <c r="C954" s="12">
        <v>953</v>
      </c>
      <c r="E954" s="12">
        <v>0</v>
      </c>
      <c r="F954" s="12">
        <v>953</v>
      </c>
      <c r="I954" s="12">
        <v>953</v>
      </c>
      <c r="K954" s="12">
        <v>0</v>
      </c>
      <c r="L954" s="12">
        <v>953</v>
      </c>
      <c r="O954" s="12">
        <v>953</v>
      </c>
      <c r="Q954" s="12">
        <v>0</v>
      </c>
      <c r="R954" s="12">
        <v>953</v>
      </c>
      <c r="U954" s="12">
        <v>953</v>
      </c>
      <c r="W954" s="12">
        <v>0</v>
      </c>
      <c r="X954" s="12">
        <v>953</v>
      </c>
      <c r="AA954" s="12">
        <v>953</v>
      </c>
      <c r="AC954" s="12">
        <v>0</v>
      </c>
      <c r="AD954" s="12">
        <v>953</v>
      </c>
      <c r="AG954" s="12">
        <v>953</v>
      </c>
      <c r="AI954" s="12">
        <v>0</v>
      </c>
      <c r="AJ954" s="12">
        <v>953</v>
      </c>
    </row>
    <row r="955" spans="3:36" x14ac:dyDescent="0.3">
      <c r="C955" s="12">
        <v>954</v>
      </c>
      <c r="E955" s="12">
        <v>0</v>
      </c>
      <c r="F955" s="12">
        <v>954</v>
      </c>
      <c r="I955" s="12">
        <v>954</v>
      </c>
      <c r="K955" s="12">
        <v>0</v>
      </c>
      <c r="L955" s="12">
        <v>954</v>
      </c>
      <c r="O955" s="12">
        <v>954</v>
      </c>
      <c r="Q955" s="12">
        <v>0</v>
      </c>
      <c r="R955" s="12">
        <v>954</v>
      </c>
      <c r="U955" s="12">
        <v>954</v>
      </c>
      <c r="W955" s="12">
        <v>0</v>
      </c>
      <c r="X955" s="12">
        <v>954</v>
      </c>
      <c r="AA955" s="12">
        <v>954</v>
      </c>
      <c r="AC955" s="12">
        <v>0</v>
      </c>
      <c r="AD955" s="12">
        <v>954</v>
      </c>
      <c r="AG955" s="12">
        <v>954</v>
      </c>
      <c r="AI955" s="12">
        <v>0</v>
      </c>
      <c r="AJ955" s="12">
        <v>954</v>
      </c>
    </row>
    <row r="956" spans="3:36" x14ac:dyDescent="0.3">
      <c r="C956" s="12">
        <v>955</v>
      </c>
      <c r="E956" s="12">
        <v>0</v>
      </c>
      <c r="F956" s="12">
        <v>955</v>
      </c>
      <c r="I956" s="12">
        <v>955</v>
      </c>
      <c r="K956" s="12">
        <v>0</v>
      </c>
      <c r="L956" s="12">
        <v>955</v>
      </c>
      <c r="O956" s="12">
        <v>955</v>
      </c>
      <c r="Q956" s="12">
        <v>0</v>
      </c>
      <c r="R956" s="12">
        <v>955</v>
      </c>
      <c r="U956" s="12">
        <v>955</v>
      </c>
      <c r="W956" s="12">
        <v>0</v>
      </c>
      <c r="X956" s="12">
        <v>955</v>
      </c>
      <c r="AA956" s="12">
        <v>955</v>
      </c>
      <c r="AC956" s="12">
        <v>0</v>
      </c>
      <c r="AD956" s="12">
        <v>955</v>
      </c>
      <c r="AG956" s="12">
        <v>955</v>
      </c>
      <c r="AI956" s="12">
        <v>0</v>
      </c>
      <c r="AJ956" s="12">
        <v>955</v>
      </c>
    </row>
    <row r="957" spans="3:36" x14ac:dyDescent="0.3">
      <c r="C957" s="12">
        <v>956</v>
      </c>
      <c r="E957" s="12">
        <v>0</v>
      </c>
      <c r="F957" s="12">
        <v>956</v>
      </c>
      <c r="I957" s="12">
        <v>956</v>
      </c>
      <c r="K957" s="12">
        <v>0</v>
      </c>
      <c r="L957" s="12">
        <v>956</v>
      </c>
      <c r="O957" s="12">
        <v>956</v>
      </c>
      <c r="Q957" s="12">
        <v>0</v>
      </c>
      <c r="R957" s="12">
        <v>956</v>
      </c>
      <c r="U957" s="12">
        <v>956</v>
      </c>
      <c r="W957" s="12">
        <v>0</v>
      </c>
      <c r="X957" s="12">
        <v>956</v>
      </c>
      <c r="AA957" s="12">
        <v>956</v>
      </c>
      <c r="AC957" s="12">
        <v>0</v>
      </c>
      <c r="AD957" s="12">
        <v>956</v>
      </c>
      <c r="AG957" s="12">
        <v>956</v>
      </c>
      <c r="AI957" s="12">
        <v>0</v>
      </c>
      <c r="AJ957" s="12">
        <v>956</v>
      </c>
    </row>
    <row r="958" spans="3:36" x14ac:dyDescent="0.3">
      <c r="C958" s="12">
        <v>957</v>
      </c>
      <c r="E958" s="12">
        <v>0</v>
      </c>
      <c r="F958" s="12">
        <v>957</v>
      </c>
      <c r="I958" s="12">
        <v>957</v>
      </c>
      <c r="K958" s="12">
        <v>0</v>
      </c>
      <c r="L958" s="12">
        <v>957</v>
      </c>
      <c r="O958" s="12">
        <v>957</v>
      </c>
      <c r="Q958" s="12">
        <v>0</v>
      </c>
      <c r="R958" s="12">
        <v>957</v>
      </c>
      <c r="U958" s="12">
        <v>957</v>
      </c>
      <c r="W958" s="12">
        <v>0</v>
      </c>
      <c r="X958" s="12">
        <v>957</v>
      </c>
      <c r="AA958" s="12">
        <v>957</v>
      </c>
      <c r="AC958" s="12">
        <v>0</v>
      </c>
      <c r="AD958" s="12">
        <v>957</v>
      </c>
      <c r="AG958" s="12">
        <v>957</v>
      </c>
      <c r="AI958" s="12">
        <v>0</v>
      </c>
      <c r="AJ958" s="12">
        <v>957</v>
      </c>
    </row>
    <row r="959" spans="3:36" x14ac:dyDescent="0.3">
      <c r="C959" s="12">
        <v>958</v>
      </c>
      <c r="E959" s="12">
        <v>0</v>
      </c>
      <c r="F959" s="12">
        <v>958</v>
      </c>
      <c r="I959" s="12">
        <v>958</v>
      </c>
      <c r="K959" s="12">
        <v>0</v>
      </c>
      <c r="L959" s="12">
        <v>958</v>
      </c>
      <c r="O959" s="12">
        <v>958</v>
      </c>
      <c r="Q959" s="12">
        <v>0</v>
      </c>
      <c r="R959" s="12">
        <v>958</v>
      </c>
      <c r="U959" s="12">
        <v>958</v>
      </c>
      <c r="W959" s="12">
        <v>0</v>
      </c>
      <c r="X959" s="12">
        <v>958</v>
      </c>
      <c r="AA959" s="12">
        <v>958</v>
      </c>
      <c r="AC959" s="12">
        <v>0</v>
      </c>
      <c r="AD959" s="12">
        <v>958</v>
      </c>
      <c r="AG959" s="12">
        <v>958</v>
      </c>
      <c r="AI959" s="12">
        <v>0</v>
      </c>
      <c r="AJ959" s="12">
        <v>958</v>
      </c>
    </row>
    <row r="960" spans="3:36" x14ac:dyDescent="0.3">
      <c r="C960" s="12">
        <v>959</v>
      </c>
      <c r="E960" s="12">
        <v>0</v>
      </c>
      <c r="F960" s="12">
        <v>959</v>
      </c>
      <c r="I960" s="12">
        <v>959</v>
      </c>
      <c r="K960" s="12">
        <v>0</v>
      </c>
      <c r="L960" s="12">
        <v>959</v>
      </c>
      <c r="O960" s="12">
        <v>959</v>
      </c>
      <c r="Q960" s="12">
        <v>0</v>
      </c>
      <c r="R960" s="12">
        <v>959</v>
      </c>
      <c r="U960" s="12">
        <v>959</v>
      </c>
      <c r="W960" s="12">
        <v>0</v>
      </c>
      <c r="X960" s="12">
        <v>959</v>
      </c>
      <c r="AA960" s="12">
        <v>959</v>
      </c>
      <c r="AC960" s="12">
        <v>0</v>
      </c>
      <c r="AD960" s="12">
        <v>959</v>
      </c>
      <c r="AG960" s="12">
        <v>959</v>
      </c>
      <c r="AI960" s="12">
        <v>0</v>
      </c>
      <c r="AJ960" s="12">
        <v>959</v>
      </c>
    </row>
    <row r="961" spans="3:36" x14ac:dyDescent="0.3">
      <c r="C961" s="12">
        <v>960</v>
      </c>
      <c r="E961" s="12">
        <v>0</v>
      </c>
      <c r="F961" s="12">
        <v>960</v>
      </c>
      <c r="I961" s="12">
        <v>960</v>
      </c>
      <c r="K961" s="12">
        <v>0</v>
      </c>
      <c r="L961" s="12">
        <v>960</v>
      </c>
      <c r="O961" s="12">
        <v>960</v>
      </c>
      <c r="Q961" s="12">
        <v>0</v>
      </c>
      <c r="R961" s="12">
        <v>960</v>
      </c>
      <c r="U961" s="12">
        <v>960</v>
      </c>
      <c r="W961" s="12">
        <v>0</v>
      </c>
      <c r="X961" s="12">
        <v>960</v>
      </c>
      <c r="AA961" s="12">
        <v>960</v>
      </c>
      <c r="AC961" s="12">
        <v>0</v>
      </c>
      <c r="AD961" s="12">
        <v>960</v>
      </c>
      <c r="AG961" s="12">
        <v>960</v>
      </c>
      <c r="AI961" s="12">
        <v>0</v>
      </c>
      <c r="AJ961" s="12">
        <v>960</v>
      </c>
    </row>
    <row r="962" spans="3:36" x14ac:dyDescent="0.3">
      <c r="C962" s="12">
        <v>961</v>
      </c>
      <c r="E962" s="12">
        <v>0</v>
      </c>
      <c r="F962" s="12">
        <v>961</v>
      </c>
      <c r="I962" s="12">
        <v>961</v>
      </c>
      <c r="K962" s="12">
        <v>0</v>
      </c>
      <c r="L962" s="12">
        <v>961</v>
      </c>
      <c r="O962" s="12">
        <v>961</v>
      </c>
      <c r="Q962" s="12">
        <v>0</v>
      </c>
      <c r="R962" s="12">
        <v>961</v>
      </c>
      <c r="U962" s="12">
        <v>961</v>
      </c>
      <c r="W962" s="12">
        <v>0</v>
      </c>
      <c r="X962" s="12">
        <v>961</v>
      </c>
      <c r="AA962" s="12">
        <v>961</v>
      </c>
      <c r="AC962" s="12">
        <v>0</v>
      </c>
      <c r="AD962" s="12">
        <v>961</v>
      </c>
      <c r="AG962" s="12">
        <v>961</v>
      </c>
      <c r="AI962" s="12">
        <v>0</v>
      </c>
      <c r="AJ962" s="12">
        <v>961</v>
      </c>
    </row>
    <row r="963" spans="3:36" x14ac:dyDescent="0.3">
      <c r="C963" s="12">
        <v>962</v>
      </c>
      <c r="E963" s="12">
        <v>0</v>
      </c>
      <c r="F963" s="12">
        <v>962</v>
      </c>
      <c r="I963" s="12">
        <v>962</v>
      </c>
      <c r="K963" s="12">
        <v>0</v>
      </c>
      <c r="L963" s="12">
        <v>962</v>
      </c>
      <c r="O963" s="12">
        <v>962</v>
      </c>
      <c r="Q963" s="12">
        <v>0</v>
      </c>
      <c r="R963" s="12">
        <v>962</v>
      </c>
      <c r="U963" s="12">
        <v>962</v>
      </c>
      <c r="W963" s="12">
        <v>0</v>
      </c>
      <c r="X963" s="12">
        <v>962</v>
      </c>
      <c r="AA963" s="12">
        <v>962</v>
      </c>
      <c r="AC963" s="12">
        <v>0</v>
      </c>
      <c r="AD963" s="12">
        <v>962</v>
      </c>
      <c r="AG963" s="12">
        <v>962</v>
      </c>
      <c r="AI963" s="12">
        <v>0</v>
      </c>
      <c r="AJ963" s="12">
        <v>962</v>
      </c>
    </row>
    <row r="964" spans="3:36" x14ac:dyDescent="0.3">
      <c r="C964" s="12">
        <v>963</v>
      </c>
      <c r="E964" s="12">
        <v>0</v>
      </c>
      <c r="F964" s="12">
        <v>963</v>
      </c>
      <c r="I964" s="12">
        <v>963</v>
      </c>
      <c r="K964" s="12">
        <v>0</v>
      </c>
      <c r="L964" s="12">
        <v>963</v>
      </c>
      <c r="O964" s="12">
        <v>963</v>
      </c>
      <c r="Q964" s="12">
        <v>0</v>
      </c>
      <c r="R964" s="12">
        <v>963</v>
      </c>
      <c r="U964" s="12">
        <v>963</v>
      </c>
      <c r="W964" s="12">
        <v>0</v>
      </c>
      <c r="X964" s="12">
        <v>963</v>
      </c>
      <c r="AA964" s="12">
        <v>963</v>
      </c>
      <c r="AC964" s="12">
        <v>0</v>
      </c>
      <c r="AD964" s="12">
        <v>963</v>
      </c>
      <c r="AG964" s="12">
        <v>963</v>
      </c>
      <c r="AI964" s="12">
        <v>0</v>
      </c>
      <c r="AJ964" s="12">
        <v>963</v>
      </c>
    </row>
    <row r="965" spans="3:36" x14ac:dyDescent="0.3">
      <c r="C965" s="12">
        <v>964</v>
      </c>
      <c r="E965" s="12">
        <v>0</v>
      </c>
      <c r="F965" s="12">
        <v>964</v>
      </c>
      <c r="I965" s="12">
        <v>964</v>
      </c>
      <c r="K965" s="12">
        <v>0</v>
      </c>
      <c r="L965" s="12">
        <v>964</v>
      </c>
      <c r="O965" s="12">
        <v>964</v>
      </c>
      <c r="Q965" s="12">
        <v>0</v>
      </c>
      <c r="R965" s="12">
        <v>964</v>
      </c>
      <c r="U965" s="12">
        <v>964</v>
      </c>
      <c r="W965" s="12">
        <v>0</v>
      </c>
      <c r="X965" s="12">
        <v>964</v>
      </c>
      <c r="AA965" s="12">
        <v>964</v>
      </c>
      <c r="AC965" s="12">
        <v>0</v>
      </c>
      <c r="AD965" s="12">
        <v>964</v>
      </c>
      <c r="AG965" s="12">
        <v>964</v>
      </c>
      <c r="AI965" s="12">
        <v>0</v>
      </c>
      <c r="AJ965" s="12">
        <v>964</v>
      </c>
    </row>
    <row r="966" spans="3:36" x14ac:dyDescent="0.3">
      <c r="C966" s="12">
        <v>965</v>
      </c>
      <c r="E966" s="12">
        <v>0</v>
      </c>
      <c r="F966" s="12">
        <v>965</v>
      </c>
      <c r="I966" s="12">
        <v>965</v>
      </c>
      <c r="K966" s="12">
        <v>0</v>
      </c>
      <c r="L966" s="12">
        <v>965</v>
      </c>
      <c r="O966" s="12">
        <v>965</v>
      </c>
      <c r="Q966" s="12">
        <v>0</v>
      </c>
      <c r="R966" s="12">
        <v>965</v>
      </c>
      <c r="U966" s="12">
        <v>965</v>
      </c>
      <c r="W966" s="12">
        <v>0</v>
      </c>
      <c r="X966" s="12">
        <v>965</v>
      </c>
      <c r="AA966" s="12">
        <v>965</v>
      </c>
      <c r="AC966" s="12">
        <v>0</v>
      </c>
      <c r="AD966" s="12">
        <v>965</v>
      </c>
      <c r="AG966" s="12">
        <v>965</v>
      </c>
      <c r="AI966" s="12">
        <v>0</v>
      </c>
      <c r="AJ966" s="12">
        <v>965</v>
      </c>
    </row>
    <row r="967" spans="3:36" x14ac:dyDescent="0.3">
      <c r="C967" s="12">
        <v>966</v>
      </c>
      <c r="E967" s="12">
        <v>0</v>
      </c>
      <c r="F967" s="12">
        <v>966</v>
      </c>
      <c r="I967" s="12">
        <v>966</v>
      </c>
      <c r="K967" s="12">
        <v>0</v>
      </c>
      <c r="L967" s="12">
        <v>966</v>
      </c>
      <c r="O967" s="12">
        <v>966</v>
      </c>
      <c r="Q967" s="12">
        <v>0</v>
      </c>
      <c r="R967" s="12">
        <v>966</v>
      </c>
      <c r="U967" s="12">
        <v>966</v>
      </c>
      <c r="W967" s="12">
        <v>0</v>
      </c>
      <c r="X967" s="12">
        <v>966</v>
      </c>
      <c r="AA967" s="12">
        <v>966</v>
      </c>
      <c r="AC967" s="12">
        <v>0</v>
      </c>
      <c r="AD967" s="12">
        <v>966</v>
      </c>
      <c r="AG967" s="12">
        <v>966</v>
      </c>
      <c r="AI967" s="12">
        <v>0</v>
      </c>
      <c r="AJ967" s="12">
        <v>966</v>
      </c>
    </row>
    <row r="968" spans="3:36" x14ac:dyDescent="0.3">
      <c r="C968" s="12">
        <v>967</v>
      </c>
      <c r="E968" s="12">
        <v>0</v>
      </c>
      <c r="F968" s="12">
        <v>967</v>
      </c>
      <c r="I968" s="12">
        <v>967</v>
      </c>
      <c r="K968" s="12">
        <v>0</v>
      </c>
      <c r="L968" s="12">
        <v>967</v>
      </c>
      <c r="O968" s="12">
        <v>967</v>
      </c>
      <c r="Q968" s="12">
        <v>0</v>
      </c>
      <c r="R968" s="12">
        <v>967</v>
      </c>
      <c r="U968" s="12">
        <v>967</v>
      </c>
      <c r="W968" s="12">
        <v>0</v>
      </c>
      <c r="X968" s="12">
        <v>967</v>
      </c>
      <c r="AA968" s="12">
        <v>967</v>
      </c>
      <c r="AC968" s="12">
        <v>0</v>
      </c>
      <c r="AD968" s="12">
        <v>967</v>
      </c>
      <c r="AG968" s="12">
        <v>967</v>
      </c>
      <c r="AI968" s="12">
        <v>0</v>
      </c>
      <c r="AJ968" s="12">
        <v>967</v>
      </c>
    </row>
    <row r="969" spans="3:36" x14ac:dyDescent="0.3">
      <c r="C969" s="12">
        <v>968</v>
      </c>
      <c r="E969" s="12">
        <v>0</v>
      </c>
      <c r="F969" s="12">
        <v>968</v>
      </c>
      <c r="I969" s="12">
        <v>968</v>
      </c>
      <c r="K969" s="12">
        <v>0</v>
      </c>
      <c r="L969" s="12">
        <v>968</v>
      </c>
      <c r="O969" s="12">
        <v>968</v>
      </c>
      <c r="Q969" s="12">
        <v>0</v>
      </c>
      <c r="R969" s="12">
        <v>968</v>
      </c>
      <c r="U969" s="12">
        <v>968</v>
      </c>
      <c r="W969" s="12">
        <v>0</v>
      </c>
      <c r="X969" s="12">
        <v>968</v>
      </c>
      <c r="AA969" s="12">
        <v>968</v>
      </c>
      <c r="AC969" s="12">
        <v>0</v>
      </c>
      <c r="AD969" s="12">
        <v>968</v>
      </c>
      <c r="AG969" s="12">
        <v>968</v>
      </c>
      <c r="AI969" s="12">
        <v>0</v>
      </c>
      <c r="AJ969" s="12">
        <v>968</v>
      </c>
    </row>
    <row r="970" spans="3:36" x14ac:dyDescent="0.3">
      <c r="C970" s="12">
        <v>969</v>
      </c>
      <c r="E970" s="12">
        <v>0</v>
      </c>
      <c r="F970" s="12">
        <v>969</v>
      </c>
      <c r="I970" s="12">
        <v>969</v>
      </c>
      <c r="K970" s="12">
        <v>0</v>
      </c>
      <c r="L970" s="12">
        <v>969</v>
      </c>
      <c r="O970" s="12">
        <v>969</v>
      </c>
      <c r="Q970" s="12">
        <v>0</v>
      </c>
      <c r="R970" s="12">
        <v>969</v>
      </c>
      <c r="U970" s="12">
        <v>969</v>
      </c>
      <c r="W970" s="12">
        <v>0</v>
      </c>
      <c r="X970" s="12">
        <v>969</v>
      </c>
      <c r="AA970" s="12">
        <v>969</v>
      </c>
      <c r="AC970" s="12">
        <v>0</v>
      </c>
      <c r="AD970" s="12">
        <v>969</v>
      </c>
      <c r="AG970" s="12">
        <v>969</v>
      </c>
      <c r="AI970" s="12">
        <v>0</v>
      </c>
      <c r="AJ970" s="12">
        <v>969</v>
      </c>
    </row>
    <row r="971" spans="3:36" x14ac:dyDescent="0.3">
      <c r="C971" s="12">
        <v>970</v>
      </c>
      <c r="E971" s="12">
        <v>0</v>
      </c>
      <c r="F971" s="12">
        <v>970</v>
      </c>
      <c r="I971" s="12">
        <v>970</v>
      </c>
      <c r="K971" s="12">
        <v>0</v>
      </c>
      <c r="L971" s="12">
        <v>970</v>
      </c>
      <c r="O971" s="12">
        <v>970</v>
      </c>
      <c r="Q971" s="12">
        <v>0</v>
      </c>
      <c r="R971" s="12">
        <v>970</v>
      </c>
      <c r="U971" s="12">
        <v>970</v>
      </c>
      <c r="W971" s="12">
        <v>0</v>
      </c>
      <c r="X971" s="12">
        <v>970</v>
      </c>
      <c r="AA971" s="12">
        <v>970</v>
      </c>
      <c r="AC971" s="12">
        <v>0</v>
      </c>
      <c r="AD971" s="12">
        <v>970</v>
      </c>
      <c r="AG971" s="12">
        <v>970</v>
      </c>
      <c r="AI971" s="12">
        <v>0</v>
      </c>
      <c r="AJ971" s="12">
        <v>970</v>
      </c>
    </row>
    <row r="972" spans="3:36" x14ac:dyDescent="0.3">
      <c r="C972" s="12">
        <v>971</v>
      </c>
      <c r="E972" s="12">
        <v>0</v>
      </c>
      <c r="F972" s="12">
        <v>971</v>
      </c>
      <c r="I972" s="12">
        <v>971</v>
      </c>
      <c r="K972" s="12">
        <v>0</v>
      </c>
      <c r="L972" s="12">
        <v>971</v>
      </c>
      <c r="O972" s="12">
        <v>971</v>
      </c>
      <c r="Q972" s="12">
        <v>0</v>
      </c>
      <c r="R972" s="12">
        <v>971</v>
      </c>
      <c r="U972" s="12">
        <v>971</v>
      </c>
      <c r="W972" s="12">
        <v>0</v>
      </c>
      <c r="X972" s="12">
        <v>971</v>
      </c>
      <c r="AA972" s="12">
        <v>971</v>
      </c>
      <c r="AC972" s="12">
        <v>0</v>
      </c>
      <c r="AD972" s="12">
        <v>971</v>
      </c>
      <c r="AG972" s="12">
        <v>971</v>
      </c>
      <c r="AI972" s="12">
        <v>0</v>
      </c>
      <c r="AJ972" s="12">
        <v>971</v>
      </c>
    </row>
    <row r="973" spans="3:36" x14ac:dyDescent="0.3">
      <c r="C973" s="12">
        <v>972</v>
      </c>
      <c r="E973" s="12">
        <v>0</v>
      </c>
      <c r="F973" s="12">
        <v>972</v>
      </c>
      <c r="I973" s="12">
        <v>972</v>
      </c>
      <c r="K973" s="12">
        <v>0</v>
      </c>
      <c r="L973" s="12">
        <v>972</v>
      </c>
      <c r="O973" s="12">
        <v>972</v>
      </c>
      <c r="Q973" s="12">
        <v>0</v>
      </c>
      <c r="R973" s="12">
        <v>972</v>
      </c>
      <c r="U973" s="12">
        <v>972</v>
      </c>
      <c r="W973" s="12">
        <v>0</v>
      </c>
      <c r="X973" s="12">
        <v>972</v>
      </c>
      <c r="AA973" s="12">
        <v>972</v>
      </c>
      <c r="AC973" s="12">
        <v>0</v>
      </c>
      <c r="AD973" s="12">
        <v>972</v>
      </c>
      <c r="AG973" s="12">
        <v>972</v>
      </c>
      <c r="AI973" s="12">
        <v>0</v>
      </c>
      <c r="AJ973" s="12">
        <v>972</v>
      </c>
    </row>
    <row r="974" spans="3:36" x14ac:dyDescent="0.3">
      <c r="C974" s="12">
        <v>973</v>
      </c>
      <c r="E974" s="12">
        <v>0</v>
      </c>
      <c r="F974" s="12">
        <v>973</v>
      </c>
      <c r="I974" s="12">
        <v>973</v>
      </c>
      <c r="K974" s="12">
        <v>0</v>
      </c>
      <c r="L974" s="12">
        <v>973</v>
      </c>
      <c r="O974" s="12">
        <v>973</v>
      </c>
      <c r="Q974" s="12">
        <v>0</v>
      </c>
      <c r="R974" s="12">
        <v>973</v>
      </c>
      <c r="U974" s="12">
        <v>973</v>
      </c>
      <c r="W974" s="12">
        <v>0</v>
      </c>
      <c r="X974" s="12">
        <v>973</v>
      </c>
      <c r="AA974" s="12">
        <v>973</v>
      </c>
      <c r="AC974" s="12">
        <v>0</v>
      </c>
      <c r="AD974" s="12">
        <v>973</v>
      </c>
      <c r="AG974" s="12">
        <v>973</v>
      </c>
      <c r="AI974" s="12">
        <v>0</v>
      </c>
      <c r="AJ974" s="12">
        <v>973</v>
      </c>
    </row>
    <row r="975" spans="3:36" x14ac:dyDescent="0.3">
      <c r="C975" s="12">
        <v>974</v>
      </c>
      <c r="E975" s="12">
        <v>0</v>
      </c>
      <c r="F975" s="12">
        <v>974</v>
      </c>
      <c r="I975" s="12">
        <v>974</v>
      </c>
      <c r="K975" s="12">
        <v>0</v>
      </c>
      <c r="L975" s="12">
        <v>974</v>
      </c>
      <c r="O975" s="12">
        <v>974</v>
      </c>
      <c r="Q975" s="12">
        <v>0</v>
      </c>
      <c r="R975" s="12">
        <v>974</v>
      </c>
      <c r="U975" s="12">
        <v>974</v>
      </c>
      <c r="W975" s="12">
        <v>0</v>
      </c>
      <c r="X975" s="12">
        <v>974</v>
      </c>
      <c r="AA975" s="12">
        <v>974</v>
      </c>
      <c r="AC975" s="12">
        <v>0</v>
      </c>
      <c r="AD975" s="12">
        <v>974</v>
      </c>
      <c r="AG975" s="12">
        <v>974</v>
      </c>
      <c r="AI975" s="12">
        <v>0</v>
      </c>
      <c r="AJ975" s="12">
        <v>974</v>
      </c>
    </row>
    <row r="976" spans="3:36" x14ac:dyDescent="0.3">
      <c r="C976" s="12">
        <v>975</v>
      </c>
      <c r="E976" s="12">
        <v>0</v>
      </c>
      <c r="F976" s="12">
        <v>975</v>
      </c>
      <c r="I976" s="12">
        <v>975</v>
      </c>
      <c r="K976" s="12">
        <v>0</v>
      </c>
      <c r="L976" s="12">
        <v>975</v>
      </c>
      <c r="O976" s="12">
        <v>975</v>
      </c>
      <c r="Q976" s="12">
        <v>0</v>
      </c>
      <c r="R976" s="12">
        <v>975</v>
      </c>
      <c r="U976" s="12">
        <v>975</v>
      </c>
      <c r="W976" s="12">
        <v>0</v>
      </c>
      <c r="X976" s="12">
        <v>975</v>
      </c>
      <c r="AA976" s="12">
        <v>975</v>
      </c>
      <c r="AC976" s="12">
        <v>0</v>
      </c>
      <c r="AD976" s="12">
        <v>975</v>
      </c>
      <c r="AG976" s="12">
        <v>975</v>
      </c>
      <c r="AI976" s="12">
        <v>0</v>
      </c>
      <c r="AJ976" s="12">
        <v>975</v>
      </c>
    </row>
    <row r="977" spans="3:36" x14ac:dyDescent="0.3">
      <c r="C977" s="12">
        <v>976</v>
      </c>
      <c r="E977" s="12">
        <v>0</v>
      </c>
      <c r="F977" s="12">
        <v>976</v>
      </c>
      <c r="I977" s="12">
        <v>976</v>
      </c>
      <c r="K977" s="12">
        <v>0</v>
      </c>
      <c r="L977" s="12">
        <v>976</v>
      </c>
      <c r="O977" s="12">
        <v>976</v>
      </c>
      <c r="Q977" s="12">
        <v>0</v>
      </c>
      <c r="R977" s="12">
        <v>976</v>
      </c>
      <c r="U977" s="12">
        <v>976</v>
      </c>
      <c r="W977" s="12">
        <v>0</v>
      </c>
      <c r="X977" s="12">
        <v>976</v>
      </c>
      <c r="AA977" s="12">
        <v>976</v>
      </c>
      <c r="AC977" s="12">
        <v>0</v>
      </c>
      <c r="AD977" s="12">
        <v>976</v>
      </c>
      <c r="AG977" s="12">
        <v>976</v>
      </c>
      <c r="AI977" s="12">
        <v>0</v>
      </c>
      <c r="AJ977" s="12">
        <v>976</v>
      </c>
    </row>
    <row r="978" spans="3:36" x14ac:dyDescent="0.3">
      <c r="C978" s="12">
        <v>977</v>
      </c>
      <c r="E978" s="12">
        <v>0</v>
      </c>
      <c r="F978" s="12">
        <v>977</v>
      </c>
      <c r="I978" s="12">
        <v>977</v>
      </c>
      <c r="K978" s="12">
        <v>0</v>
      </c>
      <c r="L978" s="12">
        <v>977</v>
      </c>
      <c r="O978" s="12">
        <v>977</v>
      </c>
      <c r="Q978" s="12">
        <v>0</v>
      </c>
      <c r="R978" s="12">
        <v>977</v>
      </c>
      <c r="U978" s="12">
        <v>977</v>
      </c>
      <c r="W978" s="12">
        <v>0</v>
      </c>
      <c r="X978" s="12">
        <v>977</v>
      </c>
      <c r="AA978" s="12">
        <v>977</v>
      </c>
      <c r="AC978" s="12">
        <v>0</v>
      </c>
      <c r="AD978" s="12">
        <v>977</v>
      </c>
      <c r="AG978" s="12">
        <v>977</v>
      </c>
      <c r="AI978" s="12">
        <v>0</v>
      </c>
      <c r="AJ978" s="12">
        <v>977</v>
      </c>
    </row>
    <row r="979" spans="3:36" x14ac:dyDescent="0.3">
      <c r="C979" s="12">
        <v>978</v>
      </c>
      <c r="E979" s="12">
        <v>0</v>
      </c>
      <c r="F979" s="12">
        <v>978</v>
      </c>
      <c r="I979" s="12">
        <v>978</v>
      </c>
      <c r="K979" s="12">
        <v>0</v>
      </c>
      <c r="L979" s="12">
        <v>978</v>
      </c>
      <c r="O979" s="12">
        <v>978</v>
      </c>
      <c r="Q979" s="12">
        <v>0</v>
      </c>
      <c r="R979" s="12">
        <v>978</v>
      </c>
      <c r="U979" s="12">
        <v>978</v>
      </c>
      <c r="W979" s="12">
        <v>0</v>
      </c>
      <c r="X979" s="12">
        <v>978</v>
      </c>
      <c r="AA979" s="12">
        <v>978</v>
      </c>
      <c r="AC979" s="12">
        <v>0</v>
      </c>
      <c r="AD979" s="12">
        <v>978</v>
      </c>
      <c r="AG979" s="12">
        <v>978</v>
      </c>
      <c r="AI979" s="12">
        <v>0</v>
      </c>
      <c r="AJ979" s="12">
        <v>978</v>
      </c>
    </row>
    <row r="980" spans="3:36" x14ac:dyDescent="0.3">
      <c r="C980" s="12">
        <v>979</v>
      </c>
      <c r="E980" s="12">
        <v>0</v>
      </c>
      <c r="F980" s="12">
        <v>979</v>
      </c>
      <c r="I980" s="12">
        <v>979</v>
      </c>
      <c r="K980" s="12">
        <v>0</v>
      </c>
      <c r="L980" s="12">
        <v>979</v>
      </c>
      <c r="O980" s="12">
        <v>979</v>
      </c>
      <c r="Q980" s="12">
        <v>0</v>
      </c>
      <c r="R980" s="12">
        <v>979</v>
      </c>
      <c r="U980" s="12">
        <v>979</v>
      </c>
      <c r="W980" s="12">
        <v>0</v>
      </c>
      <c r="X980" s="12">
        <v>979</v>
      </c>
      <c r="AA980" s="12">
        <v>979</v>
      </c>
      <c r="AC980" s="12">
        <v>0</v>
      </c>
      <c r="AD980" s="12">
        <v>979</v>
      </c>
      <c r="AG980" s="12">
        <v>979</v>
      </c>
      <c r="AI980" s="12">
        <v>0</v>
      </c>
      <c r="AJ980" s="12">
        <v>979</v>
      </c>
    </row>
    <row r="981" spans="3:36" x14ac:dyDescent="0.3">
      <c r="C981" s="12">
        <v>980</v>
      </c>
      <c r="E981" s="12">
        <v>0</v>
      </c>
      <c r="F981" s="12">
        <v>980</v>
      </c>
      <c r="I981" s="12">
        <v>980</v>
      </c>
      <c r="K981" s="12">
        <v>0</v>
      </c>
      <c r="L981" s="12">
        <v>980</v>
      </c>
      <c r="O981" s="12">
        <v>980</v>
      </c>
      <c r="Q981" s="12">
        <v>0</v>
      </c>
      <c r="R981" s="12">
        <v>980</v>
      </c>
      <c r="U981" s="12">
        <v>980</v>
      </c>
      <c r="W981" s="12">
        <v>0</v>
      </c>
      <c r="X981" s="12">
        <v>980</v>
      </c>
      <c r="AA981" s="12">
        <v>980</v>
      </c>
      <c r="AC981" s="12">
        <v>0</v>
      </c>
      <c r="AD981" s="12">
        <v>980</v>
      </c>
      <c r="AG981" s="12">
        <v>980</v>
      </c>
      <c r="AI981" s="12">
        <v>0</v>
      </c>
      <c r="AJ981" s="12">
        <v>980</v>
      </c>
    </row>
    <row r="982" spans="3:36" x14ac:dyDescent="0.3">
      <c r="C982" s="12">
        <v>981</v>
      </c>
      <c r="E982" s="12">
        <v>0</v>
      </c>
      <c r="F982" s="12">
        <v>981</v>
      </c>
      <c r="I982" s="12">
        <v>981</v>
      </c>
      <c r="K982" s="12">
        <v>0</v>
      </c>
      <c r="L982" s="12">
        <v>981</v>
      </c>
      <c r="O982" s="12">
        <v>981</v>
      </c>
      <c r="Q982" s="12">
        <v>0</v>
      </c>
      <c r="R982" s="12">
        <v>981</v>
      </c>
      <c r="U982" s="12">
        <v>981</v>
      </c>
      <c r="W982" s="12">
        <v>0</v>
      </c>
      <c r="X982" s="12">
        <v>981</v>
      </c>
      <c r="AA982" s="12">
        <v>981</v>
      </c>
      <c r="AC982" s="12">
        <v>0</v>
      </c>
      <c r="AD982" s="12">
        <v>981</v>
      </c>
      <c r="AG982" s="12">
        <v>981</v>
      </c>
      <c r="AI982" s="12">
        <v>0</v>
      </c>
      <c r="AJ982" s="12">
        <v>981</v>
      </c>
    </row>
    <row r="983" spans="3:36" x14ac:dyDescent="0.3">
      <c r="C983" s="12">
        <v>982</v>
      </c>
      <c r="E983" s="12">
        <v>0</v>
      </c>
      <c r="F983" s="12">
        <v>982</v>
      </c>
      <c r="I983" s="12">
        <v>982</v>
      </c>
      <c r="K983" s="12">
        <v>0</v>
      </c>
      <c r="L983" s="12">
        <v>982</v>
      </c>
      <c r="O983" s="12">
        <v>982</v>
      </c>
      <c r="Q983" s="12">
        <v>0</v>
      </c>
      <c r="R983" s="12">
        <v>982</v>
      </c>
      <c r="U983" s="12">
        <v>982</v>
      </c>
      <c r="W983" s="12">
        <v>0</v>
      </c>
      <c r="X983" s="12">
        <v>982</v>
      </c>
      <c r="AA983" s="12">
        <v>982</v>
      </c>
      <c r="AC983" s="12">
        <v>0</v>
      </c>
      <c r="AD983" s="12">
        <v>982</v>
      </c>
      <c r="AG983" s="12">
        <v>982</v>
      </c>
      <c r="AI983" s="12">
        <v>0</v>
      </c>
      <c r="AJ983" s="12">
        <v>982</v>
      </c>
    </row>
    <row r="984" spans="3:36" x14ac:dyDescent="0.3">
      <c r="C984" s="12">
        <v>983</v>
      </c>
      <c r="E984" s="12">
        <v>0</v>
      </c>
      <c r="F984" s="12">
        <v>983</v>
      </c>
      <c r="I984" s="12">
        <v>983</v>
      </c>
      <c r="K984" s="12">
        <v>0</v>
      </c>
      <c r="L984" s="12">
        <v>983</v>
      </c>
      <c r="O984" s="12">
        <v>983</v>
      </c>
      <c r="Q984" s="12">
        <v>0</v>
      </c>
      <c r="R984" s="12">
        <v>983</v>
      </c>
      <c r="U984" s="12">
        <v>983</v>
      </c>
      <c r="W984" s="12">
        <v>0</v>
      </c>
      <c r="X984" s="12">
        <v>983</v>
      </c>
      <c r="AA984" s="12">
        <v>983</v>
      </c>
      <c r="AC984" s="12">
        <v>0</v>
      </c>
      <c r="AD984" s="12">
        <v>983</v>
      </c>
      <c r="AG984" s="12">
        <v>983</v>
      </c>
      <c r="AI984" s="12">
        <v>0</v>
      </c>
      <c r="AJ984" s="12">
        <v>983</v>
      </c>
    </row>
    <row r="985" spans="3:36" x14ac:dyDescent="0.3">
      <c r="C985" s="12">
        <v>984</v>
      </c>
      <c r="E985" s="12">
        <v>0</v>
      </c>
      <c r="F985" s="12">
        <v>984</v>
      </c>
      <c r="I985" s="12">
        <v>984</v>
      </c>
      <c r="K985" s="12">
        <v>0</v>
      </c>
      <c r="L985" s="12">
        <v>984</v>
      </c>
      <c r="O985" s="12">
        <v>984</v>
      </c>
      <c r="Q985" s="12">
        <v>0</v>
      </c>
      <c r="R985" s="12">
        <v>984</v>
      </c>
      <c r="U985" s="12">
        <v>984</v>
      </c>
      <c r="W985" s="12">
        <v>0</v>
      </c>
      <c r="X985" s="12">
        <v>984</v>
      </c>
      <c r="AA985" s="12">
        <v>984</v>
      </c>
      <c r="AC985" s="12">
        <v>0</v>
      </c>
      <c r="AD985" s="12">
        <v>984</v>
      </c>
      <c r="AG985" s="12">
        <v>984</v>
      </c>
      <c r="AI985" s="12">
        <v>0</v>
      </c>
      <c r="AJ985" s="12">
        <v>984</v>
      </c>
    </row>
    <row r="986" spans="3:36" x14ac:dyDescent="0.3">
      <c r="C986" s="12">
        <v>985</v>
      </c>
      <c r="E986" s="12">
        <v>0</v>
      </c>
      <c r="F986" s="12">
        <v>985</v>
      </c>
      <c r="I986" s="12">
        <v>985</v>
      </c>
      <c r="K986" s="12">
        <v>0</v>
      </c>
      <c r="L986" s="12">
        <v>985</v>
      </c>
      <c r="O986" s="12">
        <v>985</v>
      </c>
      <c r="Q986" s="12">
        <v>0</v>
      </c>
      <c r="R986" s="12">
        <v>985</v>
      </c>
      <c r="U986" s="12">
        <v>985</v>
      </c>
      <c r="W986" s="12">
        <v>0</v>
      </c>
      <c r="X986" s="12">
        <v>985</v>
      </c>
      <c r="AA986" s="12">
        <v>985</v>
      </c>
      <c r="AC986" s="12">
        <v>0</v>
      </c>
      <c r="AD986" s="12">
        <v>985</v>
      </c>
      <c r="AG986" s="12">
        <v>985</v>
      </c>
      <c r="AI986" s="12">
        <v>0</v>
      </c>
      <c r="AJ986" s="12">
        <v>985</v>
      </c>
    </row>
    <row r="987" spans="3:36" x14ac:dyDescent="0.3">
      <c r="C987" s="12">
        <v>986</v>
      </c>
      <c r="E987" s="12">
        <v>0</v>
      </c>
      <c r="F987" s="12">
        <v>986</v>
      </c>
      <c r="I987" s="12">
        <v>986</v>
      </c>
      <c r="K987" s="12">
        <v>0</v>
      </c>
      <c r="L987" s="12">
        <v>986</v>
      </c>
      <c r="O987" s="12">
        <v>986</v>
      </c>
      <c r="Q987" s="12">
        <v>0</v>
      </c>
      <c r="R987" s="12">
        <v>986</v>
      </c>
      <c r="U987" s="12">
        <v>986</v>
      </c>
      <c r="W987" s="12">
        <v>0</v>
      </c>
      <c r="X987" s="12">
        <v>986</v>
      </c>
      <c r="AA987" s="12">
        <v>986</v>
      </c>
      <c r="AC987" s="12">
        <v>0</v>
      </c>
      <c r="AD987" s="12">
        <v>986</v>
      </c>
      <c r="AG987" s="12">
        <v>986</v>
      </c>
      <c r="AI987" s="12">
        <v>0</v>
      </c>
      <c r="AJ987" s="12">
        <v>986</v>
      </c>
    </row>
    <row r="988" spans="3:36" x14ac:dyDescent="0.3">
      <c r="C988" s="12">
        <v>987</v>
      </c>
      <c r="E988" s="12">
        <v>0</v>
      </c>
      <c r="F988" s="12">
        <v>987</v>
      </c>
      <c r="I988" s="12">
        <v>987</v>
      </c>
      <c r="K988" s="12">
        <v>0</v>
      </c>
      <c r="L988" s="12">
        <v>987</v>
      </c>
      <c r="O988" s="12">
        <v>987</v>
      </c>
      <c r="Q988" s="12">
        <v>0</v>
      </c>
      <c r="R988" s="12">
        <v>987</v>
      </c>
      <c r="U988" s="12">
        <v>987</v>
      </c>
      <c r="W988" s="12">
        <v>0</v>
      </c>
      <c r="X988" s="12">
        <v>987</v>
      </c>
      <c r="AA988" s="12">
        <v>987</v>
      </c>
      <c r="AC988" s="12">
        <v>0</v>
      </c>
      <c r="AD988" s="12">
        <v>987</v>
      </c>
      <c r="AG988" s="12">
        <v>987</v>
      </c>
      <c r="AI988" s="12">
        <v>0</v>
      </c>
      <c r="AJ988" s="12">
        <v>987</v>
      </c>
    </row>
    <row r="989" spans="3:36" x14ac:dyDescent="0.3">
      <c r="C989" s="12">
        <v>988</v>
      </c>
      <c r="E989" s="12">
        <v>0</v>
      </c>
      <c r="F989" s="12">
        <v>988</v>
      </c>
      <c r="I989" s="12">
        <v>988</v>
      </c>
      <c r="K989" s="12">
        <v>0</v>
      </c>
      <c r="L989" s="12">
        <v>988</v>
      </c>
      <c r="O989" s="12">
        <v>988</v>
      </c>
      <c r="Q989" s="12">
        <v>0</v>
      </c>
      <c r="R989" s="12">
        <v>988</v>
      </c>
      <c r="U989" s="12">
        <v>988</v>
      </c>
      <c r="W989" s="12">
        <v>0</v>
      </c>
      <c r="X989" s="12">
        <v>988</v>
      </c>
      <c r="AA989" s="12">
        <v>988</v>
      </c>
      <c r="AC989" s="12">
        <v>0</v>
      </c>
      <c r="AD989" s="12">
        <v>988</v>
      </c>
      <c r="AG989" s="12">
        <v>988</v>
      </c>
      <c r="AI989" s="12">
        <v>0</v>
      </c>
      <c r="AJ989" s="12">
        <v>988</v>
      </c>
    </row>
    <row r="990" spans="3:36" x14ac:dyDescent="0.3">
      <c r="C990" s="12">
        <v>989</v>
      </c>
      <c r="E990" s="12">
        <v>0</v>
      </c>
      <c r="F990" s="12">
        <v>989</v>
      </c>
      <c r="I990" s="12">
        <v>989</v>
      </c>
      <c r="K990" s="12">
        <v>0</v>
      </c>
      <c r="L990" s="12">
        <v>989</v>
      </c>
      <c r="O990" s="12">
        <v>989</v>
      </c>
      <c r="Q990" s="12">
        <v>0</v>
      </c>
      <c r="R990" s="12">
        <v>989</v>
      </c>
      <c r="U990" s="12">
        <v>989</v>
      </c>
      <c r="W990" s="12">
        <v>0</v>
      </c>
      <c r="X990" s="12">
        <v>989</v>
      </c>
      <c r="AA990" s="12">
        <v>989</v>
      </c>
      <c r="AC990" s="12">
        <v>0</v>
      </c>
      <c r="AD990" s="12">
        <v>989</v>
      </c>
      <c r="AG990" s="12">
        <v>989</v>
      </c>
      <c r="AI990" s="12">
        <v>0</v>
      </c>
      <c r="AJ990" s="12">
        <v>989</v>
      </c>
    </row>
    <row r="991" spans="3:36" x14ac:dyDescent="0.3">
      <c r="C991" s="12">
        <v>990</v>
      </c>
      <c r="E991" s="12">
        <v>0</v>
      </c>
      <c r="F991" s="12">
        <v>990</v>
      </c>
      <c r="I991" s="12">
        <v>990</v>
      </c>
      <c r="K991" s="12">
        <v>0</v>
      </c>
      <c r="L991" s="12">
        <v>990</v>
      </c>
      <c r="O991" s="12">
        <v>990</v>
      </c>
      <c r="Q991" s="12">
        <v>0</v>
      </c>
      <c r="R991" s="12">
        <v>990</v>
      </c>
      <c r="U991" s="12">
        <v>990</v>
      </c>
      <c r="W991" s="12">
        <v>0</v>
      </c>
      <c r="X991" s="12">
        <v>990</v>
      </c>
      <c r="AA991" s="12">
        <v>990</v>
      </c>
      <c r="AC991" s="12">
        <v>0</v>
      </c>
      <c r="AD991" s="12">
        <v>990</v>
      </c>
      <c r="AG991" s="12">
        <v>990</v>
      </c>
      <c r="AI991" s="12">
        <v>0</v>
      </c>
      <c r="AJ991" s="12">
        <v>990</v>
      </c>
    </row>
    <row r="992" spans="3:36" x14ac:dyDescent="0.3">
      <c r="C992" s="12">
        <v>991</v>
      </c>
      <c r="E992" s="12">
        <v>0</v>
      </c>
      <c r="F992" s="12">
        <v>991</v>
      </c>
      <c r="I992" s="12">
        <v>991</v>
      </c>
      <c r="K992" s="12">
        <v>0</v>
      </c>
      <c r="L992" s="12">
        <v>991</v>
      </c>
      <c r="O992" s="12">
        <v>991</v>
      </c>
      <c r="Q992" s="12">
        <v>0</v>
      </c>
      <c r="R992" s="12">
        <v>991</v>
      </c>
      <c r="U992" s="12">
        <v>991</v>
      </c>
      <c r="W992" s="12">
        <v>0</v>
      </c>
      <c r="X992" s="12">
        <v>991</v>
      </c>
      <c r="AA992" s="12">
        <v>991</v>
      </c>
      <c r="AC992" s="12">
        <v>0</v>
      </c>
      <c r="AD992" s="12">
        <v>991</v>
      </c>
      <c r="AG992" s="12">
        <v>991</v>
      </c>
      <c r="AI992" s="12">
        <v>0</v>
      </c>
      <c r="AJ992" s="12">
        <v>991</v>
      </c>
    </row>
    <row r="993" spans="3:36" x14ac:dyDescent="0.3">
      <c r="C993" s="12">
        <v>992</v>
      </c>
      <c r="E993" s="12">
        <v>0</v>
      </c>
      <c r="F993" s="12">
        <v>992</v>
      </c>
      <c r="I993" s="12">
        <v>992</v>
      </c>
      <c r="K993" s="12">
        <v>0</v>
      </c>
      <c r="L993" s="12">
        <v>992</v>
      </c>
      <c r="O993" s="12">
        <v>992</v>
      </c>
      <c r="Q993" s="12">
        <v>0</v>
      </c>
      <c r="R993" s="12">
        <v>992</v>
      </c>
      <c r="U993" s="12">
        <v>992</v>
      </c>
      <c r="W993" s="12">
        <v>0</v>
      </c>
      <c r="X993" s="12">
        <v>992</v>
      </c>
      <c r="AA993" s="12">
        <v>992</v>
      </c>
      <c r="AC993" s="12">
        <v>0</v>
      </c>
      <c r="AD993" s="12">
        <v>992</v>
      </c>
      <c r="AG993" s="12">
        <v>992</v>
      </c>
      <c r="AI993" s="12">
        <v>0</v>
      </c>
      <c r="AJ993" s="12">
        <v>992</v>
      </c>
    </row>
    <row r="994" spans="3:36" x14ac:dyDescent="0.3">
      <c r="C994" s="12">
        <v>993</v>
      </c>
      <c r="E994" s="12">
        <v>0</v>
      </c>
      <c r="F994" s="12">
        <v>993</v>
      </c>
      <c r="I994" s="12">
        <v>993</v>
      </c>
      <c r="K994" s="12">
        <v>0</v>
      </c>
      <c r="L994" s="12">
        <v>993</v>
      </c>
      <c r="O994" s="12">
        <v>993</v>
      </c>
      <c r="Q994" s="12">
        <v>0</v>
      </c>
      <c r="R994" s="12">
        <v>993</v>
      </c>
      <c r="U994" s="12">
        <v>993</v>
      </c>
      <c r="W994" s="12">
        <v>0</v>
      </c>
      <c r="X994" s="12">
        <v>993</v>
      </c>
      <c r="AA994" s="12">
        <v>993</v>
      </c>
      <c r="AC994" s="12">
        <v>0</v>
      </c>
      <c r="AD994" s="12">
        <v>993</v>
      </c>
      <c r="AG994" s="12">
        <v>993</v>
      </c>
      <c r="AI994" s="12">
        <v>0</v>
      </c>
      <c r="AJ994" s="12">
        <v>993</v>
      </c>
    </row>
    <row r="995" spans="3:36" x14ac:dyDescent="0.3">
      <c r="C995" s="12">
        <v>994</v>
      </c>
      <c r="E995" s="12">
        <v>0</v>
      </c>
      <c r="F995" s="12">
        <v>994</v>
      </c>
      <c r="I995" s="12">
        <v>994</v>
      </c>
      <c r="K995" s="12">
        <v>0</v>
      </c>
      <c r="L995" s="12">
        <v>994</v>
      </c>
      <c r="O995" s="12">
        <v>994</v>
      </c>
      <c r="Q995" s="12">
        <v>0</v>
      </c>
      <c r="R995" s="12">
        <v>994</v>
      </c>
      <c r="U995" s="12">
        <v>994</v>
      </c>
      <c r="W995" s="12">
        <v>0</v>
      </c>
      <c r="X995" s="12">
        <v>994</v>
      </c>
      <c r="AA995" s="12">
        <v>994</v>
      </c>
      <c r="AC995" s="12">
        <v>0</v>
      </c>
      <c r="AD995" s="12">
        <v>994</v>
      </c>
      <c r="AG995" s="12">
        <v>994</v>
      </c>
      <c r="AI995" s="12">
        <v>0</v>
      </c>
      <c r="AJ995" s="12">
        <v>994</v>
      </c>
    </row>
    <row r="996" spans="3:36" x14ac:dyDescent="0.3">
      <c r="C996" s="12">
        <v>995</v>
      </c>
      <c r="E996" s="12">
        <v>0</v>
      </c>
      <c r="F996" s="12">
        <v>995</v>
      </c>
      <c r="I996" s="12">
        <v>995</v>
      </c>
      <c r="K996" s="12">
        <v>0</v>
      </c>
      <c r="L996" s="12">
        <v>995</v>
      </c>
      <c r="O996" s="12">
        <v>995</v>
      </c>
      <c r="Q996" s="12">
        <v>0</v>
      </c>
      <c r="R996" s="12">
        <v>995</v>
      </c>
      <c r="U996" s="12">
        <v>995</v>
      </c>
      <c r="W996" s="12">
        <v>0</v>
      </c>
      <c r="X996" s="12">
        <v>995</v>
      </c>
      <c r="AA996" s="12">
        <v>995</v>
      </c>
      <c r="AC996" s="12">
        <v>0</v>
      </c>
      <c r="AD996" s="12">
        <v>995</v>
      </c>
      <c r="AG996" s="12">
        <v>995</v>
      </c>
      <c r="AI996" s="12">
        <v>0</v>
      </c>
      <c r="AJ996" s="12">
        <v>995</v>
      </c>
    </row>
    <row r="997" spans="3:36" x14ac:dyDescent="0.3">
      <c r="C997" s="12">
        <v>996</v>
      </c>
      <c r="E997" s="12">
        <v>0</v>
      </c>
      <c r="F997" s="12">
        <v>996</v>
      </c>
      <c r="I997" s="12">
        <v>996</v>
      </c>
      <c r="K997" s="12">
        <v>0</v>
      </c>
      <c r="L997" s="12">
        <v>996</v>
      </c>
      <c r="O997" s="12">
        <v>996</v>
      </c>
      <c r="Q997" s="12">
        <v>0</v>
      </c>
      <c r="R997" s="12">
        <v>996</v>
      </c>
      <c r="U997" s="12">
        <v>996</v>
      </c>
      <c r="W997" s="12">
        <v>0</v>
      </c>
      <c r="X997" s="12">
        <v>996</v>
      </c>
      <c r="AA997" s="12">
        <v>996</v>
      </c>
      <c r="AC997" s="12">
        <v>0</v>
      </c>
      <c r="AD997" s="12">
        <v>996</v>
      </c>
      <c r="AG997" s="12">
        <v>996</v>
      </c>
      <c r="AI997" s="12">
        <v>0</v>
      </c>
      <c r="AJ997" s="12">
        <v>996</v>
      </c>
    </row>
    <row r="998" spans="3:36" x14ac:dyDescent="0.3">
      <c r="C998" s="12">
        <v>997</v>
      </c>
      <c r="E998" s="12">
        <v>0</v>
      </c>
      <c r="F998" s="12">
        <v>997</v>
      </c>
      <c r="I998" s="12">
        <v>997</v>
      </c>
      <c r="K998" s="12">
        <v>0</v>
      </c>
      <c r="L998" s="12">
        <v>997</v>
      </c>
      <c r="O998" s="12">
        <v>997</v>
      </c>
      <c r="Q998" s="12">
        <v>0</v>
      </c>
      <c r="R998" s="12">
        <v>997</v>
      </c>
      <c r="U998" s="12">
        <v>997</v>
      </c>
      <c r="W998" s="12">
        <v>0</v>
      </c>
      <c r="X998" s="12">
        <v>997</v>
      </c>
      <c r="AA998" s="12">
        <v>997</v>
      </c>
      <c r="AC998" s="12">
        <v>0</v>
      </c>
      <c r="AD998" s="12">
        <v>997</v>
      </c>
      <c r="AG998" s="12">
        <v>997</v>
      </c>
      <c r="AI998" s="12">
        <v>0</v>
      </c>
      <c r="AJ998" s="12">
        <v>997</v>
      </c>
    </row>
    <row r="999" spans="3:36" x14ac:dyDescent="0.3">
      <c r="C999" s="12">
        <v>998</v>
      </c>
      <c r="E999" s="12">
        <v>0</v>
      </c>
      <c r="F999" s="12">
        <v>998</v>
      </c>
      <c r="I999" s="12">
        <v>998</v>
      </c>
      <c r="K999" s="12">
        <v>0</v>
      </c>
      <c r="L999" s="12">
        <v>998</v>
      </c>
      <c r="O999" s="12">
        <v>998</v>
      </c>
      <c r="Q999" s="12">
        <v>0</v>
      </c>
      <c r="R999" s="12">
        <v>998</v>
      </c>
      <c r="U999" s="12">
        <v>998</v>
      </c>
      <c r="W999" s="12">
        <v>0</v>
      </c>
      <c r="X999" s="12">
        <v>998</v>
      </c>
      <c r="AA999" s="12">
        <v>998</v>
      </c>
      <c r="AC999" s="12">
        <v>0</v>
      </c>
      <c r="AD999" s="12">
        <v>998</v>
      </c>
      <c r="AG999" s="12">
        <v>998</v>
      </c>
      <c r="AI999" s="12">
        <v>0</v>
      </c>
      <c r="AJ999" s="12">
        <v>998</v>
      </c>
    </row>
    <row r="1000" spans="3:36" x14ac:dyDescent="0.3">
      <c r="C1000" s="12">
        <v>999</v>
      </c>
      <c r="E1000" s="12">
        <v>0</v>
      </c>
      <c r="F1000" s="12">
        <v>999</v>
      </c>
      <c r="I1000" s="12">
        <v>999</v>
      </c>
      <c r="K1000" s="12">
        <v>0</v>
      </c>
      <c r="L1000" s="12">
        <v>999</v>
      </c>
      <c r="O1000" s="12">
        <v>999</v>
      </c>
      <c r="Q1000" s="12">
        <v>0</v>
      </c>
      <c r="R1000" s="12">
        <v>999</v>
      </c>
      <c r="U1000" s="12">
        <v>999</v>
      </c>
      <c r="W1000" s="12">
        <v>0</v>
      </c>
      <c r="X1000" s="12">
        <v>999</v>
      </c>
      <c r="AA1000" s="12">
        <v>999</v>
      </c>
      <c r="AC1000" s="12">
        <v>0</v>
      </c>
      <c r="AD1000" s="12">
        <v>999</v>
      </c>
      <c r="AG1000" s="12">
        <v>999</v>
      </c>
      <c r="AI1000" s="12">
        <v>0</v>
      </c>
      <c r="AJ1000" s="12">
        <v>999</v>
      </c>
    </row>
    <row r="1001" spans="3:36" x14ac:dyDescent="0.3">
      <c r="C1001" s="12">
        <v>1000</v>
      </c>
      <c r="E1001" s="12">
        <v>0</v>
      </c>
      <c r="F1001" s="12">
        <v>1000</v>
      </c>
      <c r="I1001" s="12">
        <v>1000</v>
      </c>
      <c r="K1001" s="12">
        <v>0</v>
      </c>
      <c r="L1001" s="12">
        <v>1000</v>
      </c>
      <c r="O1001" s="12">
        <v>1000</v>
      </c>
      <c r="Q1001" s="12">
        <v>0</v>
      </c>
      <c r="R1001" s="12">
        <v>1000</v>
      </c>
      <c r="U1001" s="12">
        <v>1000</v>
      </c>
      <c r="W1001" s="12">
        <v>0</v>
      </c>
      <c r="X1001" s="12">
        <v>1000</v>
      </c>
      <c r="AA1001" s="12">
        <v>1000</v>
      </c>
      <c r="AC1001" s="12">
        <v>0</v>
      </c>
      <c r="AD1001" s="12">
        <v>1000</v>
      </c>
      <c r="AG1001" s="12">
        <v>1000</v>
      </c>
      <c r="AI1001" s="12">
        <v>0</v>
      </c>
      <c r="AJ1001" s="12">
        <v>1000</v>
      </c>
    </row>
    <row r="1002" spans="3:36" x14ac:dyDescent="0.3">
      <c r="C1002" s="12">
        <v>1001</v>
      </c>
      <c r="I1002" s="12">
        <v>1001</v>
      </c>
      <c r="O1002" s="12">
        <v>1001</v>
      </c>
      <c r="U1002" s="12">
        <v>1001</v>
      </c>
      <c r="AA1002" s="12">
        <v>1001</v>
      </c>
      <c r="AG1002" s="12">
        <v>1001</v>
      </c>
    </row>
  </sheetData>
  <mergeCells count="4">
    <mergeCell ref="T1:X1"/>
    <mergeCell ref="Z1:AD1"/>
    <mergeCell ref="B1:F1"/>
    <mergeCell ref="AF1:AJ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540E5-1F60-46C1-97A0-05BB96BD73D5}">
  <sheetPr>
    <tabColor rgb="FFC00000"/>
  </sheetPr>
  <dimension ref="A1:F9"/>
  <sheetViews>
    <sheetView workbookViewId="0">
      <selection activeCell="B10" sqref="B10"/>
    </sheetView>
  </sheetViews>
  <sheetFormatPr defaultColWidth="9.1796875" defaultRowHeight="14.5" x14ac:dyDescent="0.35"/>
  <cols>
    <col min="1" max="1" width="54.26953125" style="1" customWidth="1"/>
    <col min="2" max="2" width="32.81640625" style="1" customWidth="1"/>
    <col min="3" max="3" width="57.7265625" style="1" customWidth="1"/>
    <col min="4" max="16384" width="9.1796875" style="1"/>
  </cols>
  <sheetData>
    <row r="1" spans="1:6" x14ac:dyDescent="0.35">
      <c r="A1" s="23">
        <f>MAX(A4:A502)</f>
        <v>6</v>
      </c>
      <c r="B1" s="67">
        <f>VLOOKUP($A$1,$A$4:$C$501,2,FALSE)</f>
        <v>46059</v>
      </c>
      <c r="C1" s="24" t="str">
        <f>VLOOKUP($A$1,$A$4:$C$501,3,FALSE)</f>
        <v>Cleaned up data presentation</v>
      </c>
      <c r="D1" s="17"/>
      <c r="E1" s="17"/>
      <c r="F1" s="17"/>
    </row>
    <row r="2" spans="1:6" x14ac:dyDescent="0.35">
      <c r="A2" s="17"/>
      <c r="B2" s="17"/>
      <c r="C2" s="17"/>
      <c r="D2" s="17"/>
      <c r="E2" s="17"/>
      <c r="F2" s="17"/>
    </row>
    <row r="3" spans="1:6" x14ac:dyDescent="0.35">
      <c r="A3" s="18" t="s">
        <v>903</v>
      </c>
      <c r="B3" s="18" t="s">
        <v>904</v>
      </c>
      <c r="C3" s="18" t="s">
        <v>905</v>
      </c>
      <c r="D3" s="17"/>
      <c r="E3" s="17"/>
      <c r="F3" s="17"/>
    </row>
    <row r="4" spans="1:6" x14ac:dyDescent="0.35">
      <c r="A4" s="19">
        <v>1</v>
      </c>
      <c r="B4" s="22" t="s">
        <v>906</v>
      </c>
      <c r="C4" s="20" t="s">
        <v>907</v>
      </c>
      <c r="D4" s="17"/>
      <c r="E4" s="17"/>
      <c r="F4" s="17"/>
    </row>
    <row r="5" spans="1:6" x14ac:dyDescent="0.35">
      <c r="A5" s="19">
        <v>2</v>
      </c>
      <c r="B5" s="22" t="s">
        <v>908</v>
      </c>
      <c r="C5" s="20" t="s">
        <v>909</v>
      </c>
      <c r="D5" s="17"/>
      <c r="E5" s="17"/>
      <c r="F5" s="17"/>
    </row>
    <row r="6" spans="1:6" x14ac:dyDescent="0.35">
      <c r="A6" s="19">
        <v>3</v>
      </c>
      <c r="B6" s="22" t="s">
        <v>910</v>
      </c>
      <c r="C6" s="20" t="s">
        <v>911</v>
      </c>
      <c r="D6" s="17"/>
      <c r="E6" s="17"/>
      <c r="F6" s="17"/>
    </row>
    <row r="7" spans="1:6" x14ac:dyDescent="0.35">
      <c r="A7" s="17">
        <v>4</v>
      </c>
      <c r="B7" s="22" t="s">
        <v>912</v>
      </c>
      <c r="C7" s="21" t="s">
        <v>913</v>
      </c>
      <c r="D7" s="17"/>
      <c r="E7" s="17"/>
      <c r="F7" s="17"/>
    </row>
    <row r="8" spans="1:6" x14ac:dyDescent="0.35">
      <c r="A8" s="17">
        <v>5</v>
      </c>
      <c r="B8" s="66">
        <v>46057</v>
      </c>
      <c r="C8" s="21" t="s">
        <v>914</v>
      </c>
      <c r="D8" s="17"/>
      <c r="E8" s="17"/>
      <c r="F8" s="17"/>
    </row>
    <row r="9" spans="1:6" x14ac:dyDescent="0.35">
      <c r="A9" s="17">
        <v>6</v>
      </c>
      <c r="B9" s="158">
        <v>46059</v>
      </c>
      <c r="C9" s="17" t="s">
        <v>915</v>
      </c>
      <c r="D9" s="17"/>
      <c r="E9" s="17"/>
      <c r="F9" s="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N83"/>
  <sheetViews>
    <sheetView workbookViewId="0">
      <selection sqref="A1:XFD1048576"/>
    </sheetView>
  </sheetViews>
  <sheetFormatPr defaultColWidth="8.81640625" defaultRowHeight="14.5" x14ac:dyDescent="0.35"/>
  <cols>
    <col min="1" max="1" width="14.81640625" style="1" bestFit="1" customWidth="1"/>
    <col min="2" max="13" width="11" style="1" bestFit="1" customWidth="1"/>
    <col min="14" max="14" width="9.453125" style="1" bestFit="1" customWidth="1"/>
    <col min="15" max="16384" width="8.81640625" style="1"/>
  </cols>
  <sheetData>
    <row r="1" spans="1:14" x14ac:dyDescent="0.35">
      <c r="A1" s="1" t="s">
        <v>882</v>
      </c>
      <c r="B1" s="1" t="s">
        <v>728</v>
      </c>
      <c r="C1" s="1" t="s">
        <v>729</v>
      </c>
      <c r="D1" s="1" t="s">
        <v>730</v>
      </c>
      <c r="E1" s="1" t="s">
        <v>731</v>
      </c>
      <c r="F1" s="1" t="s">
        <v>732</v>
      </c>
      <c r="G1" s="1" t="s">
        <v>733</v>
      </c>
      <c r="H1" s="1" t="s">
        <v>734</v>
      </c>
      <c r="I1" s="1" t="s">
        <v>735</v>
      </c>
      <c r="J1" s="1" t="s">
        <v>736</v>
      </c>
      <c r="K1" s="1" t="s">
        <v>737</v>
      </c>
      <c r="L1" s="1" t="s">
        <v>738</v>
      </c>
      <c r="M1" s="1" t="s">
        <v>739</v>
      </c>
      <c r="N1" s="1" t="s">
        <v>699</v>
      </c>
    </row>
    <row r="2" spans="1:14" x14ac:dyDescent="0.35">
      <c r="A2" s="1">
        <v>111</v>
      </c>
      <c r="B2" s="1">
        <v>116604003</v>
      </c>
      <c r="C2" s="1">
        <v>116555003</v>
      </c>
      <c r="D2" s="1">
        <v>111444602</v>
      </c>
      <c r="E2" s="1">
        <v>116605003</v>
      </c>
      <c r="F2" s="1">
        <v>117415004</v>
      </c>
      <c r="G2" s="1">
        <v>110147003</v>
      </c>
      <c r="H2" s="1">
        <v>116557103</v>
      </c>
      <c r="I2" s="1">
        <v>116606707</v>
      </c>
      <c r="N2" s="1">
        <v>8</v>
      </c>
    </row>
    <row r="3" spans="1:14" x14ac:dyDescent="0.35">
      <c r="A3" s="1">
        <v>112</v>
      </c>
      <c r="B3" s="1">
        <v>108070502</v>
      </c>
      <c r="C3" s="1">
        <v>108071003</v>
      </c>
      <c r="D3" s="1">
        <v>108071504</v>
      </c>
      <c r="E3" s="1">
        <v>110173003</v>
      </c>
      <c r="F3" s="1">
        <v>110173504</v>
      </c>
      <c r="G3" s="1">
        <v>108073503</v>
      </c>
      <c r="H3" s="1">
        <v>108077503</v>
      </c>
      <c r="I3" s="1">
        <v>108079004</v>
      </c>
      <c r="J3" s="1">
        <v>108070607</v>
      </c>
      <c r="N3" s="1">
        <v>9</v>
      </c>
    </row>
    <row r="4" spans="1:14" x14ac:dyDescent="0.35">
      <c r="A4" s="1">
        <v>113</v>
      </c>
      <c r="B4" s="1">
        <v>110171003</v>
      </c>
      <c r="C4" s="1">
        <v>110171803</v>
      </c>
      <c r="D4" s="1">
        <v>106172003</v>
      </c>
      <c r="E4" s="1">
        <v>110175003</v>
      </c>
      <c r="F4" s="1">
        <v>109248003</v>
      </c>
      <c r="G4" s="1">
        <v>110171607</v>
      </c>
      <c r="N4" s="1">
        <v>6</v>
      </c>
    </row>
    <row r="5" spans="1:14" x14ac:dyDescent="0.35">
      <c r="A5" s="1">
        <v>114</v>
      </c>
      <c r="B5" s="1">
        <v>117412003</v>
      </c>
      <c r="C5" s="1">
        <v>117414003</v>
      </c>
      <c r="D5" s="1">
        <v>117414203</v>
      </c>
      <c r="E5" s="1">
        <v>117415103</v>
      </c>
      <c r="F5" s="1">
        <v>117415303</v>
      </c>
      <c r="G5" s="1">
        <v>117416103</v>
      </c>
      <c r="H5" s="1">
        <v>117417202</v>
      </c>
      <c r="I5" s="1">
        <v>117414807</v>
      </c>
      <c r="N5" s="1">
        <v>8</v>
      </c>
    </row>
    <row r="6" spans="1:14" x14ac:dyDescent="0.35">
      <c r="A6" s="1">
        <v>115</v>
      </c>
      <c r="B6" s="1">
        <v>109530304</v>
      </c>
      <c r="C6" s="1">
        <v>109531304</v>
      </c>
      <c r="D6" s="1">
        <v>109532804</v>
      </c>
      <c r="E6" s="1">
        <v>109535504</v>
      </c>
      <c r="F6" s="1">
        <v>117596003</v>
      </c>
      <c r="G6" s="1">
        <v>109537504</v>
      </c>
      <c r="H6" s="1">
        <v>117597003</v>
      </c>
      <c r="I6" s="1">
        <v>117598503</v>
      </c>
      <c r="N6" s="1">
        <v>8</v>
      </c>
    </row>
    <row r="7" spans="1:14" x14ac:dyDescent="0.35">
      <c r="A7" s="1">
        <v>116</v>
      </c>
      <c r="B7" s="1">
        <v>109420803</v>
      </c>
      <c r="C7" s="1">
        <v>109243503</v>
      </c>
      <c r="D7" s="1">
        <v>109422303</v>
      </c>
      <c r="E7" s="1">
        <v>109426003</v>
      </c>
      <c r="F7" s="1">
        <v>109426303</v>
      </c>
      <c r="G7" s="1">
        <v>109246003</v>
      </c>
      <c r="H7" s="1">
        <v>109427503</v>
      </c>
      <c r="I7" s="1">
        <v>109420107</v>
      </c>
      <c r="N7" s="1">
        <v>8</v>
      </c>
    </row>
    <row r="8" spans="1:14" x14ac:dyDescent="0.35">
      <c r="A8" s="1">
        <v>117</v>
      </c>
      <c r="B8" s="1">
        <v>111312503</v>
      </c>
      <c r="C8" s="1">
        <v>111312804</v>
      </c>
      <c r="D8" s="1">
        <v>111316003</v>
      </c>
      <c r="E8" s="1">
        <v>111317503</v>
      </c>
      <c r="F8" s="1">
        <v>110148002</v>
      </c>
      <c r="G8" s="1">
        <v>111312607</v>
      </c>
      <c r="N8" s="1">
        <v>6</v>
      </c>
    </row>
    <row r="9" spans="1:14" x14ac:dyDescent="0.35">
      <c r="A9" s="1">
        <v>118</v>
      </c>
      <c r="B9" s="1">
        <v>110141003</v>
      </c>
      <c r="C9" s="1">
        <v>110141103</v>
      </c>
      <c r="D9" s="1">
        <v>109122703</v>
      </c>
      <c r="E9" s="1">
        <v>110183602</v>
      </c>
      <c r="F9" s="1">
        <v>110177003</v>
      </c>
      <c r="G9" s="1">
        <v>108078003</v>
      </c>
      <c r="H9" s="1">
        <v>110179003</v>
      </c>
      <c r="N9" s="1">
        <v>7</v>
      </c>
    </row>
    <row r="10" spans="1:14" x14ac:dyDescent="0.35">
      <c r="A10" s="1">
        <v>121</v>
      </c>
      <c r="B10" s="1">
        <v>106330703</v>
      </c>
      <c r="C10" s="1">
        <v>106330803</v>
      </c>
      <c r="D10" s="1">
        <v>108111203</v>
      </c>
      <c r="E10" s="1">
        <v>108112502</v>
      </c>
      <c r="F10" s="1">
        <v>108114503</v>
      </c>
      <c r="G10" s="1">
        <v>106338003</v>
      </c>
      <c r="H10" s="1">
        <v>106333407</v>
      </c>
      <c r="N10" s="1">
        <v>7</v>
      </c>
    </row>
    <row r="11" spans="1:14" x14ac:dyDescent="0.35">
      <c r="A11" s="1">
        <v>122</v>
      </c>
      <c r="B11" s="1">
        <v>108051003</v>
      </c>
      <c r="C11" s="1">
        <v>108051503</v>
      </c>
      <c r="D11" s="1">
        <v>108053003</v>
      </c>
      <c r="E11" s="1">
        <v>108056004</v>
      </c>
      <c r="F11" s="1">
        <v>108116503</v>
      </c>
      <c r="G11" s="1">
        <v>108058003</v>
      </c>
      <c r="H11" s="1">
        <v>108569103</v>
      </c>
      <c r="N11" s="1">
        <v>7</v>
      </c>
    </row>
    <row r="12" spans="1:14" x14ac:dyDescent="0.35">
      <c r="A12" s="1">
        <v>123</v>
      </c>
      <c r="B12" s="1">
        <v>108561003</v>
      </c>
      <c r="C12" s="1">
        <v>108561803</v>
      </c>
      <c r="D12" s="1">
        <v>108565203</v>
      </c>
      <c r="E12" s="1">
        <v>108565503</v>
      </c>
      <c r="F12" s="1">
        <v>108566303</v>
      </c>
      <c r="G12" s="1">
        <v>108567004</v>
      </c>
      <c r="H12" s="1">
        <v>108567204</v>
      </c>
      <c r="I12" s="1">
        <v>108567404</v>
      </c>
      <c r="J12" s="1">
        <v>108567703</v>
      </c>
      <c r="K12" s="1">
        <v>108568404</v>
      </c>
      <c r="L12" s="1">
        <v>108567807</v>
      </c>
      <c r="N12" s="1">
        <v>11</v>
      </c>
    </row>
    <row r="13" spans="1:14" x14ac:dyDescent="0.35">
      <c r="A13" s="1">
        <v>124</v>
      </c>
      <c r="B13" s="1">
        <v>128323303</v>
      </c>
      <c r="C13" s="1">
        <v>128323703</v>
      </c>
      <c r="D13" s="1">
        <v>128325203</v>
      </c>
      <c r="E13" s="1">
        <v>128326303</v>
      </c>
      <c r="F13" s="1">
        <v>128327303</v>
      </c>
      <c r="G13" s="1">
        <v>128321103</v>
      </c>
      <c r="H13" s="1">
        <v>128328003</v>
      </c>
      <c r="I13" s="1">
        <v>128324207</v>
      </c>
      <c r="N13" s="1">
        <v>8</v>
      </c>
    </row>
    <row r="14" spans="1:14" x14ac:dyDescent="0.35">
      <c r="A14" s="1">
        <v>125</v>
      </c>
      <c r="B14" s="1">
        <v>108111403</v>
      </c>
      <c r="C14" s="1">
        <v>108112003</v>
      </c>
      <c r="D14" s="1">
        <v>108112203</v>
      </c>
      <c r="E14" s="1">
        <v>108116003</v>
      </c>
      <c r="F14" s="1">
        <v>108116303</v>
      </c>
      <c r="G14" s="1">
        <v>108118503</v>
      </c>
      <c r="H14" s="1">
        <v>108112607</v>
      </c>
      <c r="N14" s="1">
        <v>7</v>
      </c>
    </row>
    <row r="15" spans="1:14" x14ac:dyDescent="0.35">
      <c r="A15" s="1">
        <v>126</v>
      </c>
      <c r="B15" s="1">
        <v>128030603</v>
      </c>
      <c r="C15" s="1">
        <v>128030852</v>
      </c>
      <c r="D15" s="1">
        <v>108110603</v>
      </c>
      <c r="E15" s="1">
        <v>108111303</v>
      </c>
      <c r="F15" s="1">
        <v>128033053</v>
      </c>
      <c r="G15" s="1">
        <v>128034503</v>
      </c>
      <c r="H15" s="1">
        <v>108110307</v>
      </c>
      <c r="I15" s="1">
        <v>128034607</v>
      </c>
      <c r="N15" s="1">
        <v>8</v>
      </c>
    </row>
    <row r="16" spans="1:14" x14ac:dyDescent="0.35">
      <c r="A16" s="1">
        <v>131</v>
      </c>
      <c r="B16" s="1">
        <v>120483302</v>
      </c>
      <c r="C16" s="1">
        <v>121135003</v>
      </c>
      <c r="D16" s="1">
        <v>121135503</v>
      </c>
      <c r="E16" s="1">
        <v>121136503</v>
      </c>
      <c r="F16" s="1">
        <v>121136603</v>
      </c>
      <c r="G16" s="1">
        <v>121139004</v>
      </c>
      <c r="N16" s="1">
        <v>6</v>
      </c>
    </row>
    <row r="17" spans="1:14" x14ac:dyDescent="0.35">
      <c r="A17" s="1">
        <v>132</v>
      </c>
      <c r="B17" s="1">
        <v>129544703</v>
      </c>
      <c r="C17" s="1">
        <v>129545003</v>
      </c>
      <c r="D17" s="1">
        <v>129546103</v>
      </c>
      <c r="E17" s="1">
        <v>129546803</v>
      </c>
      <c r="F17" s="1">
        <v>129547303</v>
      </c>
      <c r="G17" s="1">
        <v>129547603</v>
      </c>
      <c r="H17" s="1">
        <v>129547803</v>
      </c>
      <c r="I17" s="1">
        <v>129548803</v>
      </c>
      <c r="N17" s="1">
        <v>8</v>
      </c>
    </row>
    <row r="18" spans="1:14" x14ac:dyDescent="0.35">
      <c r="A18" s="1">
        <v>133</v>
      </c>
      <c r="B18" s="1">
        <v>120480803</v>
      </c>
      <c r="C18" s="1">
        <v>120484803</v>
      </c>
      <c r="D18" s="1">
        <v>121394503</v>
      </c>
      <c r="E18" s="1">
        <v>120486003</v>
      </c>
      <c r="F18" s="1">
        <v>121397803</v>
      </c>
      <c r="G18" s="1">
        <v>120488603</v>
      </c>
      <c r="H18" s="1">
        <v>120483007</v>
      </c>
      <c r="N18" s="1">
        <v>7</v>
      </c>
    </row>
    <row r="19" spans="1:14" x14ac:dyDescent="0.35">
      <c r="A19" s="1">
        <v>134</v>
      </c>
      <c r="B19" s="1">
        <v>121390302</v>
      </c>
      <c r="C19" s="1">
        <v>120481002</v>
      </c>
      <c r="D19" s="1">
        <v>121391303</v>
      </c>
      <c r="E19" s="1">
        <v>120484903</v>
      </c>
      <c r="F19" s="1">
        <v>120486003</v>
      </c>
      <c r="N19" s="1">
        <v>5</v>
      </c>
    </row>
    <row r="20" spans="1:14" x14ac:dyDescent="0.35">
      <c r="A20" s="1">
        <v>135</v>
      </c>
      <c r="B20" s="1">
        <v>114061103</v>
      </c>
      <c r="C20" s="1">
        <v>114062003</v>
      </c>
      <c r="D20" s="1">
        <v>114064003</v>
      </c>
      <c r="E20" s="1">
        <v>121394603</v>
      </c>
      <c r="F20" s="1">
        <v>114066503</v>
      </c>
      <c r="G20" s="1">
        <v>121395703</v>
      </c>
      <c r="H20" s="1">
        <v>114068103</v>
      </c>
      <c r="I20" s="1">
        <v>114069103</v>
      </c>
      <c r="N20" s="1">
        <v>8</v>
      </c>
    </row>
    <row r="21" spans="1:14" x14ac:dyDescent="0.35">
      <c r="A21" s="1">
        <v>136</v>
      </c>
      <c r="B21" s="1">
        <v>121395103</v>
      </c>
      <c r="C21" s="1">
        <v>120485603</v>
      </c>
      <c r="D21" s="1">
        <v>121395603</v>
      </c>
      <c r="E21" s="1">
        <v>121393007</v>
      </c>
      <c r="N21" s="1">
        <v>4</v>
      </c>
    </row>
    <row r="22" spans="1:14" x14ac:dyDescent="0.35">
      <c r="A22" s="1">
        <v>137</v>
      </c>
      <c r="B22" s="1">
        <v>114060503</v>
      </c>
      <c r="C22" s="1">
        <v>114060853</v>
      </c>
      <c r="D22" s="1">
        <v>114061503</v>
      </c>
      <c r="E22" s="1">
        <v>121392303</v>
      </c>
      <c r="F22" s="1">
        <v>129544503</v>
      </c>
      <c r="G22" s="1">
        <v>114069353</v>
      </c>
      <c r="H22" s="1">
        <v>114060557</v>
      </c>
      <c r="I22" s="1">
        <v>121131507</v>
      </c>
      <c r="N22" s="1">
        <v>8</v>
      </c>
    </row>
    <row r="23" spans="1:14" x14ac:dyDescent="0.35">
      <c r="A23" s="1">
        <v>138</v>
      </c>
      <c r="B23" s="1">
        <v>114060753</v>
      </c>
      <c r="C23" s="1">
        <v>114062503</v>
      </c>
      <c r="D23" s="1">
        <v>114063003</v>
      </c>
      <c r="E23" s="1">
        <v>114065503</v>
      </c>
      <c r="F23" s="1">
        <v>114067002</v>
      </c>
      <c r="G23" s="1">
        <v>114067503</v>
      </c>
      <c r="H23" s="1">
        <v>114067107</v>
      </c>
      <c r="N23" s="1">
        <v>7</v>
      </c>
    </row>
    <row r="24" spans="1:14" x14ac:dyDescent="0.35">
      <c r="A24" s="1">
        <v>139</v>
      </c>
      <c r="B24" s="1">
        <v>129540803</v>
      </c>
      <c r="C24" s="1">
        <v>114063503</v>
      </c>
      <c r="D24" s="1">
        <v>129546003</v>
      </c>
      <c r="E24" s="1">
        <v>129547203</v>
      </c>
      <c r="F24" s="1">
        <v>114068003</v>
      </c>
      <c r="G24" s="1">
        <v>120481107</v>
      </c>
      <c r="H24" s="1">
        <v>129546907</v>
      </c>
      <c r="N24" s="1">
        <v>7</v>
      </c>
    </row>
    <row r="25" spans="1:14" x14ac:dyDescent="0.35">
      <c r="A25" s="1">
        <v>141</v>
      </c>
      <c r="B25" s="1">
        <v>123463803</v>
      </c>
      <c r="C25" s="1">
        <v>123464603</v>
      </c>
      <c r="D25" s="1">
        <v>123465702</v>
      </c>
      <c r="E25" s="1">
        <v>122098103</v>
      </c>
      <c r="F25" s="1">
        <v>123468503</v>
      </c>
      <c r="N25" s="1">
        <v>5</v>
      </c>
    </row>
    <row r="26" spans="1:14" x14ac:dyDescent="0.35">
      <c r="A26" s="1">
        <v>142</v>
      </c>
      <c r="B26" s="1">
        <v>123465303</v>
      </c>
      <c r="C26" s="1">
        <v>122097502</v>
      </c>
      <c r="D26" s="1">
        <v>122098403</v>
      </c>
      <c r="E26" s="1">
        <v>123467303</v>
      </c>
      <c r="F26" s="1">
        <v>123468603</v>
      </c>
      <c r="G26" s="1">
        <v>123465507</v>
      </c>
      <c r="N26" s="1">
        <v>6</v>
      </c>
    </row>
    <row r="27" spans="1:14" x14ac:dyDescent="0.35">
      <c r="A27" s="1">
        <v>143</v>
      </c>
      <c r="B27" s="1">
        <v>122091002</v>
      </c>
      <c r="C27" s="1">
        <v>122092002</v>
      </c>
      <c r="D27" s="1">
        <v>122098202</v>
      </c>
      <c r="E27" s="1">
        <v>123467103</v>
      </c>
      <c r="F27" s="1">
        <v>123463507</v>
      </c>
      <c r="N27" s="1">
        <v>5</v>
      </c>
    </row>
    <row r="28" spans="1:14" x14ac:dyDescent="0.35">
      <c r="A28" s="1">
        <v>144</v>
      </c>
      <c r="B28" s="1">
        <v>123460302</v>
      </c>
      <c r="C28" s="1">
        <v>123461602</v>
      </c>
      <c r="D28" s="1">
        <v>122092353</v>
      </c>
      <c r="E28" s="1">
        <v>123468402</v>
      </c>
      <c r="N28" s="1">
        <v>4</v>
      </c>
    </row>
    <row r="29" spans="1:14" x14ac:dyDescent="0.35">
      <c r="A29" s="1">
        <v>145</v>
      </c>
      <c r="B29" s="1">
        <v>122092102</v>
      </c>
      <c r="C29" s="1">
        <v>122097604</v>
      </c>
      <c r="D29" s="1">
        <v>122091457</v>
      </c>
      <c r="E29" s="1">
        <v>122097007</v>
      </c>
      <c r="N29" s="1">
        <v>4</v>
      </c>
    </row>
    <row r="30" spans="1:14" x14ac:dyDescent="0.35">
      <c r="A30" s="1">
        <v>146</v>
      </c>
      <c r="B30" s="1">
        <v>123464502</v>
      </c>
      <c r="C30" s="1">
        <v>123465602</v>
      </c>
      <c r="D30" s="1">
        <v>123467203</v>
      </c>
      <c r="E30" s="1">
        <v>123460957</v>
      </c>
      <c r="F30" s="1">
        <v>122099007</v>
      </c>
      <c r="N30" s="1">
        <v>5</v>
      </c>
    </row>
    <row r="31" spans="1:14" x14ac:dyDescent="0.35">
      <c r="A31" s="1">
        <v>147</v>
      </c>
      <c r="B31" s="1">
        <v>122091303</v>
      </c>
      <c r="C31" s="1">
        <v>123461302</v>
      </c>
      <c r="D31" s="1">
        <v>123463603</v>
      </c>
      <c r="E31" s="1">
        <v>122097203</v>
      </c>
      <c r="F31" s="1">
        <v>123466303</v>
      </c>
      <c r="G31" s="1">
        <v>123468303</v>
      </c>
      <c r="N31" s="1">
        <v>6</v>
      </c>
    </row>
    <row r="32" spans="1:14" x14ac:dyDescent="0.35">
      <c r="A32" s="1">
        <v>148</v>
      </c>
      <c r="B32" s="1">
        <v>122091352</v>
      </c>
      <c r="C32" s="1">
        <v>122098003</v>
      </c>
      <c r="D32" s="1">
        <v>123466103</v>
      </c>
      <c r="E32" s="1">
        <v>123469303</v>
      </c>
      <c r="N32" s="1">
        <v>4</v>
      </c>
    </row>
    <row r="33" spans="1:14" x14ac:dyDescent="0.35">
      <c r="A33" s="1">
        <v>151</v>
      </c>
      <c r="B33" s="1">
        <v>127040503</v>
      </c>
      <c r="C33" s="1">
        <v>104107803</v>
      </c>
      <c r="D33" s="1">
        <v>104105003</v>
      </c>
      <c r="E33" s="1">
        <v>127046903</v>
      </c>
      <c r="F33" s="1">
        <v>104107903</v>
      </c>
      <c r="N33" s="1">
        <v>5</v>
      </c>
    </row>
    <row r="34" spans="1:14" x14ac:dyDescent="0.35">
      <c r="A34" s="1">
        <v>152</v>
      </c>
      <c r="B34" s="1">
        <v>104101252</v>
      </c>
      <c r="C34" s="1">
        <v>104103603</v>
      </c>
      <c r="D34" s="1">
        <v>104105353</v>
      </c>
      <c r="E34" s="1">
        <v>106168003</v>
      </c>
      <c r="F34" s="1">
        <v>104107503</v>
      </c>
      <c r="G34" s="1">
        <v>106169003</v>
      </c>
      <c r="H34" s="1">
        <v>104101307</v>
      </c>
      <c r="N34" s="1">
        <v>7</v>
      </c>
    </row>
    <row r="35" spans="1:14" x14ac:dyDescent="0.35">
      <c r="A35" s="1">
        <v>153</v>
      </c>
      <c r="B35" s="1">
        <v>127042003</v>
      </c>
      <c r="C35" s="1">
        <v>127044103</v>
      </c>
      <c r="D35" s="1">
        <v>127045303</v>
      </c>
      <c r="E35" s="1">
        <v>127047404</v>
      </c>
      <c r="N35" s="1">
        <v>4</v>
      </c>
    </row>
    <row r="36" spans="1:14" x14ac:dyDescent="0.35">
      <c r="A36" s="1">
        <v>154</v>
      </c>
      <c r="B36" s="1">
        <v>106160303</v>
      </c>
      <c r="C36" s="1">
        <v>106161203</v>
      </c>
      <c r="D36" s="1">
        <v>106161703</v>
      </c>
      <c r="E36" s="1">
        <v>104432903</v>
      </c>
      <c r="F36" s="1">
        <v>106166503</v>
      </c>
      <c r="G36" s="1">
        <v>106167504</v>
      </c>
      <c r="H36" s="1">
        <v>106161357</v>
      </c>
      <c r="N36" s="1">
        <v>7</v>
      </c>
    </row>
    <row r="37" spans="1:14" x14ac:dyDescent="0.35">
      <c r="A37" s="1">
        <v>155</v>
      </c>
      <c r="B37" s="1">
        <v>127041503</v>
      </c>
      <c r="C37" s="1">
        <v>127041603</v>
      </c>
      <c r="D37" s="1">
        <v>104372003</v>
      </c>
      <c r="E37" s="1">
        <v>104375003</v>
      </c>
      <c r="F37" s="1">
        <v>104375203</v>
      </c>
      <c r="G37" s="1">
        <v>127045853</v>
      </c>
      <c r="H37" s="1">
        <v>104376203</v>
      </c>
      <c r="I37" s="1">
        <v>104377003</v>
      </c>
      <c r="J37" s="1">
        <v>127049303</v>
      </c>
      <c r="K37" s="1">
        <v>104374207</v>
      </c>
      <c r="N37" s="1">
        <v>10</v>
      </c>
    </row>
    <row r="38" spans="1:14" x14ac:dyDescent="0.35">
      <c r="A38" s="1">
        <v>156</v>
      </c>
      <c r="B38" s="1">
        <v>127040503</v>
      </c>
      <c r="C38" s="1">
        <v>127040703</v>
      </c>
      <c r="D38" s="1">
        <v>127041203</v>
      </c>
      <c r="E38" s="1">
        <v>127042853</v>
      </c>
      <c r="F38" s="1">
        <v>127045653</v>
      </c>
      <c r="G38" s="1">
        <v>127041307</v>
      </c>
      <c r="N38" s="1">
        <v>6</v>
      </c>
    </row>
    <row r="39" spans="1:14" x14ac:dyDescent="0.35">
      <c r="A39" s="1">
        <v>157</v>
      </c>
      <c r="B39" s="1">
        <v>104431304</v>
      </c>
      <c r="C39" s="1">
        <v>104432503</v>
      </c>
      <c r="D39" s="1">
        <v>104432803</v>
      </c>
      <c r="E39" s="1">
        <v>104433303</v>
      </c>
      <c r="F39" s="1">
        <v>104433604</v>
      </c>
      <c r="G39" s="1">
        <v>104435003</v>
      </c>
      <c r="H39" s="1">
        <v>104435303</v>
      </c>
      <c r="I39" s="1">
        <v>104435603</v>
      </c>
      <c r="J39" s="1">
        <v>104435703</v>
      </c>
      <c r="K39" s="1">
        <v>104437503</v>
      </c>
      <c r="N39" s="1">
        <v>10</v>
      </c>
    </row>
    <row r="40" spans="1:14" x14ac:dyDescent="0.35">
      <c r="A40" s="1">
        <v>158</v>
      </c>
      <c r="B40" s="1">
        <v>104433903</v>
      </c>
      <c r="C40" s="1">
        <v>104374003</v>
      </c>
      <c r="D40" s="1">
        <v>104378003</v>
      </c>
      <c r="E40" s="1">
        <v>104435107</v>
      </c>
      <c r="N40" s="1">
        <v>4</v>
      </c>
    </row>
    <row r="41" spans="1:14" x14ac:dyDescent="0.35">
      <c r="A41" s="1">
        <v>161</v>
      </c>
      <c r="B41" s="1">
        <v>116191503</v>
      </c>
      <c r="C41" s="1">
        <v>118401603</v>
      </c>
      <c r="D41" s="1">
        <v>116471803</v>
      </c>
      <c r="E41" s="1">
        <v>120452003</v>
      </c>
      <c r="F41" s="1">
        <v>116493503</v>
      </c>
      <c r="G41" s="1">
        <v>116195004</v>
      </c>
      <c r="H41" s="1">
        <v>116495003</v>
      </c>
      <c r="I41" s="1">
        <v>116496603</v>
      </c>
      <c r="J41" s="1">
        <v>116197503</v>
      </c>
      <c r="K41" s="1">
        <v>116498003</v>
      </c>
      <c r="L41" s="1">
        <v>116495207</v>
      </c>
      <c r="N41" s="1">
        <v>11</v>
      </c>
    </row>
    <row r="42" spans="1:14" x14ac:dyDescent="0.35">
      <c r="A42" s="1">
        <v>162</v>
      </c>
      <c r="B42" s="1">
        <v>117080503</v>
      </c>
      <c r="C42" s="1">
        <v>117081003</v>
      </c>
      <c r="D42" s="1">
        <v>117083004</v>
      </c>
      <c r="E42" s="1">
        <v>117086003</v>
      </c>
      <c r="F42" s="1">
        <v>117576303</v>
      </c>
      <c r="G42" s="1">
        <v>117086503</v>
      </c>
      <c r="H42" s="1">
        <v>117086653</v>
      </c>
      <c r="I42" s="1">
        <v>117080607</v>
      </c>
      <c r="N42" s="1">
        <v>8</v>
      </c>
    </row>
    <row r="43" spans="1:14" x14ac:dyDescent="0.35">
      <c r="A43" s="1">
        <v>163</v>
      </c>
      <c r="B43" s="1">
        <v>119350303</v>
      </c>
      <c r="C43" s="1">
        <v>119352203</v>
      </c>
      <c r="D43" s="1">
        <v>119356503</v>
      </c>
      <c r="E43" s="1">
        <v>120455403</v>
      </c>
      <c r="F43" s="1">
        <v>119357003</v>
      </c>
      <c r="G43" s="1">
        <v>119358403</v>
      </c>
      <c r="N43" s="1">
        <v>6</v>
      </c>
    </row>
    <row r="44" spans="1:14" x14ac:dyDescent="0.35">
      <c r="A44" s="1">
        <v>164</v>
      </c>
      <c r="B44" s="1">
        <v>118401403</v>
      </c>
      <c r="C44" s="1">
        <v>116471803</v>
      </c>
      <c r="D44" s="1">
        <v>120452003</v>
      </c>
      <c r="E44" s="1">
        <v>119583003</v>
      </c>
      <c r="F44" s="1">
        <v>119648903</v>
      </c>
      <c r="G44" s="1">
        <v>118408852</v>
      </c>
      <c r="H44" s="1">
        <v>118409203</v>
      </c>
      <c r="I44" s="1">
        <v>118408707</v>
      </c>
      <c r="J44" s="1">
        <v>118408607</v>
      </c>
      <c r="N44" s="1">
        <v>9</v>
      </c>
    </row>
    <row r="45" spans="1:14" x14ac:dyDescent="0.35">
      <c r="A45" s="1">
        <v>165</v>
      </c>
      <c r="B45" s="1">
        <v>118403903</v>
      </c>
      <c r="C45" s="1">
        <v>119355503</v>
      </c>
      <c r="D45" s="1">
        <v>118406602</v>
      </c>
      <c r="E45" s="1">
        <v>118409203</v>
      </c>
      <c r="F45" s="1">
        <v>118409302</v>
      </c>
      <c r="G45" s="1">
        <v>116191757</v>
      </c>
      <c r="N45" s="1">
        <v>6</v>
      </c>
    </row>
    <row r="46" spans="1:14" x14ac:dyDescent="0.35">
      <c r="A46" s="1">
        <v>166</v>
      </c>
      <c r="B46" s="1">
        <v>120522003</v>
      </c>
      <c r="C46" s="1">
        <v>119584603</v>
      </c>
      <c r="D46" s="1">
        <v>120455203</v>
      </c>
      <c r="E46" s="1">
        <v>116496503</v>
      </c>
      <c r="F46" s="1">
        <v>120456003</v>
      </c>
      <c r="G46" s="1">
        <v>120454507</v>
      </c>
      <c r="N46" s="1">
        <v>6</v>
      </c>
    </row>
    <row r="47" spans="1:14" x14ac:dyDescent="0.35">
      <c r="A47" s="1">
        <v>167</v>
      </c>
      <c r="B47" s="1">
        <v>116191004</v>
      </c>
      <c r="C47" s="1">
        <v>116191103</v>
      </c>
      <c r="D47" s="1">
        <v>116191203</v>
      </c>
      <c r="E47" s="1">
        <v>118401403</v>
      </c>
      <c r="F47" s="1">
        <v>118401603</v>
      </c>
      <c r="G47" s="1">
        <v>118402603</v>
      </c>
      <c r="H47" s="1">
        <v>118403003</v>
      </c>
      <c r="I47" s="1">
        <v>118403302</v>
      </c>
      <c r="J47" s="1">
        <v>116495103</v>
      </c>
      <c r="K47" s="1">
        <v>118408852</v>
      </c>
      <c r="N47" s="1">
        <v>10</v>
      </c>
    </row>
    <row r="48" spans="1:14" x14ac:dyDescent="0.35">
      <c r="A48" s="1">
        <v>168</v>
      </c>
      <c r="B48" s="1">
        <v>119350303</v>
      </c>
      <c r="C48" s="1">
        <v>119581003</v>
      </c>
      <c r="D48" s="1">
        <v>119351303</v>
      </c>
      <c r="E48" s="1">
        <v>119582503</v>
      </c>
      <c r="F48" s="1">
        <v>119665003</v>
      </c>
      <c r="G48" s="1">
        <v>119584503</v>
      </c>
      <c r="H48" s="1">
        <v>119586503</v>
      </c>
      <c r="I48" s="1">
        <v>118667503</v>
      </c>
      <c r="J48" s="1">
        <v>117089003</v>
      </c>
      <c r="N48" s="1">
        <v>9</v>
      </c>
    </row>
    <row r="49" spans="1:14" x14ac:dyDescent="0.35">
      <c r="A49" s="1">
        <v>169</v>
      </c>
      <c r="B49" s="1">
        <v>119583003</v>
      </c>
      <c r="C49" s="1">
        <v>119354603</v>
      </c>
      <c r="D49" s="1">
        <v>118406003</v>
      </c>
      <c r="E49" s="1">
        <v>119356603</v>
      </c>
      <c r="F49" s="1">
        <v>119648303</v>
      </c>
      <c r="G49" s="1">
        <v>119648703</v>
      </c>
      <c r="H49" s="1">
        <v>119648903</v>
      </c>
      <c r="N49" s="1">
        <v>7</v>
      </c>
    </row>
    <row r="50" spans="1:14" x14ac:dyDescent="0.35">
      <c r="A50" s="1">
        <v>171</v>
      </c>
      <c r="B50" s="1">
        <v>105253553</v>
      </c>
      <c r="C50" s="1">
        <v>105254353</v>
      </c>
      <c r="D50" s="1">
        <v>105257602</v>
      </c>
      <c r="E50" s="1">
        <v>105258303</v>
      </c>
      <c r="F50" s="1">
        <v>105259103</v>
      </c>
      <c r="G50" s="1">
        <v>105259703</v>
      </c>
      <c r="N50" s="1">
        <v>6</v>
      </c>
    </row>
    <row r="51" spans="1:14" x14ac:dyDescent="0.35">
      <c r="A51" s="1">
        <v>172</v>
      </c>
      <c r="B51" s="1">
        <v>105201033</v>
      </c>
      <c r="C51" s="1">
        <v>105252602</v>
      </c>
      <c r="D51" s="1">
        <v>105253303</v>
      </c>
      <c r="E51" s="1">
        <v>105256553</v>
      </c>
      <c r="F51" s="1">
        <v>105258503</v>
      </c>
      <c r="G51" s="1">
        <v>105628302</v>
      </c>
      <c r="H51" s="1">
        <v>105201407</v>
      </c>
      <c r="N51" s="1">
        <v>7</v>
      </c>
    </row>
    <row r="52" spans="1:14" x14ac:dyDescent="0.35">
      <c r="A52" s="1">
        <v>173</v>
      </c>
      <c r="B52" s="1">
        <v>105201033</v>
      </c>
      <c r="C52" s="1">
        <v>105251453</v>
      </c>
      <c r="D52" s="1">
        <v>106611303</v>
      </c>
      <c r="E52" s="1">
        <v>105201352</v>
      </c>
      <c r="F52" s="1">
        <v>106272003</v>
      </c>
      <c r="G52" s="1">
        <v>105253903</v>
      </c>
      <c r="H52" s="1">
        <v>105259703</v>
      </c>
      <c r="N52" s="1">
        <v>7</v>
      </c>
    </row>
    <row r="53" spans="1:14" x14ac:dyDescent="0.35">
      <c r="A53" s="1">
        <v>174</v>
      </c>
      <c r="B53" s="1">
        <v>106612203</v>
      </c>
      <c r="C53" s="1">
        <v>106616203</v>
      </c>
      <c r="D53" s="1">
        <v>105204703</v>
      </c>
      <c r="E53" s="1">
        <v>106617203</v>
      </c>
      <c r="F53" s="1">
        <v>106618603</v>
      </c>
      <c r="G53" s="1">
        <v>106619107</v>
      </c>
      <c r="N53" s="1">
        <v>6</v>
      </c>
    </row>
    <row r="54" spans="1:14" x14ac:dyDescent="0.35">
      <c r="A54" s="1">
        <v>181</v>
      </c>
      <c r="B54" s="1">
        <v>125231232</v>
      </c>
      <c r="C54" s="1">
        <v>125231303</v>
      </c>
      <c r="D54" s="1">
        <v>125235103</v>
      </c>
      <c r="E54" s="1">
        <v>125239603</v>
      </c>
      <c r="F54" s="1">
        <v>125239652</v>
      </c>
      <c r="N54" s="1">
        <v>5</v>
      </c>
    </row>
    <row r="55" spans="1:14" x14ac:dyDescent="0.35">
      <c r="A55" s="1">
        <v>182</v>
      </c>
      <c r="B55" s="1">
        <v>124153503</v>
      </c>
      <c r="C55" s="1">
        <v>124156603</v>
      </c>
      <c r="D55" s="1">
        <v>124157203</v>
      </c>
      <c r="E55" s="1">
        <v>124157802</v>
      </c>
      <c r="N55" s="1">
        <v>4</v>
      </c>
    </row>
    <row r="56" spans="1:14" x14ac:dyDescent="0.35">
      <c r="A56" s="1">
        <v>183</v>
      </c>
      <c r="B56" s="1">
        <v>125234103</v>
      </c>
      <c r="C56" s="1">
        <v>125235502</v>
      </c>
      <c r="D56" s="1">
        <v>125237702</v>
      </c>
      <c r="E56" s="1">
        <v>125238502</v>
      </c>
      <c r="F56" s="1">
        <v>125239452</v>
      </c>
      <c r="N56" s="1">
        <v>5</v>
      </c>
    </row>
    <row r="57" spans="1:14" x14ac:dyDescent="0.35">
      <c r="A57" s="1">
        <v>184</v>
      </c>
      <c r="B57" s="1">
        <v>124152003</v>
      </c>
      <c r="C57" s="1">
        <v>124154003</v>
      </c>
      <c r="D57" s="1">
        <v>124156503</v>
      </c>
      <c r="E57" s="1">
        <v>124158503</v>
      </c>
      <c r="F57" s="1">
        <v>124159002</v>
      </c>
      <c r="N57" s="1">
        <v>5</v>
      </c>
    </row>
    <row r="58" spans="1:14" x14ac:dyDescent="0.35">
      <c r="A58" s="1">
        <v>185</v>
      </c>
      <c r="B58" s="1">
        <v>125234502</v>
      </c>
      <c r="C58" s="1">
        <v>125236903</v>
      </c>
      <c r="D58" s="1">
        <v>125237603</v>
      </c>
      <c r="E58" s="1">
        <v>125237903</v>
      </c>
      <c r="N58" s="1">
        <v>4</v>
      </c>
    </row>
    <row r="59" spans="1:14" x14ac:dyDescent="0.35">
      <c r="A59" s="1">
        <v>186</v>
      </c>
      <c r="B59" s="1">
        <v>124150503</v>
      </c>
      <c r="C59" s="1">
        <v>124151902</v>
      </c>
      <c r="D59" s="1">
        <v>124156703</v>
      </c>
      <c r="E59" s="1">
        <v>125238402</v>
      </c>
      <c r="N59" s="1">
        <v>4</v>
      </c>
    </row>
    <row r="60" spans="1:14" x14ac:dyDescent="0.35">
      <c r="A60" s="1">
        <v>190</v>
      </c>
      <c r="B60" s="1">
        <v>115221402</v>
      </c>
      <c r="C60" s="1">
        <v>115221753</v>
      </c>
      <c r="D60" s="1">
        <v>115224003</v>
      </c>
      <c r="E60" s="1">
        <v>115226003</v>
      </c>
      <c r="F60" s="1">
        <v>115228003</v>
      </c>
      <c r="G60" s="1">
        <v>115228303</v>
      </c>
      <c r="H60" s="1">
        <v>115221607</v>
      </c>
      <c r="N60" s="1">
        <v>7</v>
      </c>
    </row>
    <row r="61" spans="1:14" x14ac:dyDescent="0.35">
      <c r="A61" s="1">
        <v>191</v>
      </c>
      <c r="B61" s="1">
        <v>113361503</v>
      </c>
      <c r="C61" s="1">
        <v>113361703</v>
      </c>
      <c r="D61" s="1">
        <v>113363103</v>
      </c>
      <c r="E61" s="1">
        <v>113363603</v>
      </c>
      <c r="F61" s="1">
        <v>113364002</v>
      </c>
      <c r="G61" s="1">
        <v>113364503</v>
      </c>
      <c r="H61" s="1">
        <v>113365203</v>
      </c>
      <c r="I61" s="1">
        <v>113365303</v>
      </c>
      <c r="J61" s="1">
        <v>113367003</v>
      </c>
      <c r="N61" s="1">
        <v>9</v>
      </c>
    </row>
    <row r="62" spans="1:14" x14ac:dyDescent="0.35">
      <c r="A62" s="1">
        <v>192</v>
      </c>
      <c r="B62" s="1">
        <v>112671303</v>
      </c>
      <c r="C62" s="1">
        <v>112671803</v>
      </c>
      <c r="D62" s="1">
        <v>112674403</v>
      </c>
      <c r="E62" s="1">
        <v>112676503</v>
      </c>
      <c r="F62" s="1">
        <v>112678503</v>
      </c>
      <c r="G62" s="1">
        <v>112679002</v>
      </c>
      <c r="H62" s="1">
        <v>112679107</v>
      </c>
      <c r="N62" s="1">
        <v>7</v>
      </c>
    </row>
    <row r="63" spans="1:14" x14ac:dyDescent="0.35">
      <c r="A63" s="1">
        <v>193</v>
      </c>
      <c r="B63" s="1">
        <v>112011103</v>
      </c>
      <c r="C63" s="1">
        <v>115210503</v>
      </c>
      <c r="D63" s="1">
        <v>115211103</v>
      </c>
      <c r="E63" s="1">
        <v>112011603</v>
      </c>
      <c r="F63" s="1">
        <v>112013054</v>
      </c>
      <c r="G63" s="1">
        <v>112013753</v>
      </c>
      <c r="H63" s="1">
        <v>112015203</v>
      </c>
      <c r="I63" s="1">
        <v>112676403</v>
      </c>
      <c r="J63" s="1">
        <v>112018523</v>
      </c>
      <c r="N63" s="1">
        <v>9</v>
      </c>
    </row>
    <row r="64" spans="1:14" x14ac:dyDescent="0.35">
      <c r="A64" s="1">
        <v>194</v>
      </c>
      <c r="B64" s="1">
        <v>115211003</v>
      </c>
      <c r="C64" s="1">
        <v>115211603</v>
      </c>
      <c r="D64" s="1">
        <v>115212503</v>
      </c>
      <c r="E64" s="1">
        <v>115503004</v>
      </c>
      <c r="F64" s="1">
        <v>115216503</v>
      </c>
      <c r="G64" s="1">
        <v>115504003</v>
      </c>
      <c r="H64" s="1">
        <v>115674603</v>
      </c>
      <c r="I64" s="1">
        <v>115218303</v>
      </c>
      <c r="J64" s="1">
        <v>115506003</v>
      </c>
      <c r="K64" s="1">
        <v>115508003</v>
      </c>
      <c r="L64" s="1">
        <v>115219002</v>
      </c>
      <c r="M64" s="1">
        <v>115211657</v>
      </c>
      <c r="N64" s="1">
        <v>12</v>
      </c>
    </row>
    <row r="65" spans="1:14" x14ac:dyDescent="0.35">
      <c r="A65" s="1">
        <v>195</v>
      </c>
      <c r="B65" s="1">
        <v>112671603</v>
      </c>
      <c r="C65" s="1">
        <v>112672203</v>
      </c>
      <c r="D65" s="1">
        <v>112672803</v>
      </c>
      <c r="E65" s="1">
        <v>112675503</v>
      </c>
      <c r="F65" s="1">
        <v>112676203</v>
      </c>
      <c r="G65" s="1">
        <v>112676703</v>
      </c>
      <c r="H65" s="1">
        <v>112679403</v>
      </c>
      <c r="N65" s="1">
        <v>7</v>
      </c>
    </row>
    <row r="66" spans="1:14" x14ac:dyDescent="0.35">
      <c r="A66" s="1">
        <v>196</v>
      </c>
      <c r="B66" s="1">
        <v>113380303</v>
      </c>
      <c r="C66" s="1">
        <v>113381303</v>
      </c>
      <c r="D66" s="1">
        <v>113382303</v>
      </c>
      <c r="E66" s="1">
        <v>115222504</v>
      </c>
      <c r="F66" s="1">
        <v>111343603</v>
      </c>
      <c r="G66" s="1">
        <v>113384603</v>
      </c>
      <c r="H66" s="1">
        <v>115226103</v>
      </c>
      <c r="I66" s="1">
        <v>113385003</v>
      </c>
      <c r="J66" s="1">
        <v>113385303</v>
      </c>
      <c r="K66" s="1">
        <v>115229003</v>
      </c>
      <c r="L66" s="1">
        <v>113384307</v>
      </c>
      <c r="N66" s="1">
        <v>11</v>
      </c>
    </row>
    <row r="67" spans="1:14" x14ac:dyDescent="0.35">
      <c r="A67" s="1">
        <v>197</v>
      </c>
      <c r="B67" s="1">
        <v>115222752</v>
      </c>
      <c r="N67" s="1">
        <v>1</v>
      </c>
    </row>
    <row r="68" spans="1:14" x14ac:dyDescent="0.35">
      <c r="A68" s="1">
        <v>198</v>
      </c>
      <c r="B68" s="1">
        <v>111291304</v>
      </c>
      <c r="C68" s="1">
        <v>112281302</v>
      </c>
      <c r="D68" s="1">
        <v>112282004</v>
      </c>
      <c r="E68" s="1">
        <v>111292304</v>
      </c>
      <c r="F68" s="1">
        <v>112283003</v>
      </c>
      <c r="G68" s="1">
        <v>115218003</v>
      </c>
      <c r="H68" s="1">
        <v>111297504</v>
      </c>
      <c r="I68" s="1">
        <v>112286003</v>
      </c>
      <c r="J68" s="1">
        <v>112289003</v>
      </c>
      <c r="K68" s="1">
        <v>112282307</v>
      </c>
      <c r="N68" s="1">
        <v>10</v>
      </c>
    </row>
    <row r="69" spans="1:14" x14ac:dyDescent="0.35">
      <c r="A69" s="1">
        <v>199</v>
      </c>
      <c r="B69" s="1">
        <v>113361303</v>
      </c>
      <c r="C69" s="1">
        <v>113362203</v>
      </c>
      <c r="D69" s="1">
        <v>113362303</v>
      </c>
      <c r="E69" s="1">
        <v>113362403</v>
      </c>
      <c r="F69" s="1">
        <v>113362603</v>
      </c>
      <c r="G69" s="1">
        <v>113364403</v>
      </c>
      <c r="H69" s="1">
        <v>113369003</v>
      </c>
      <c r="I69" s="1">
        <v>113363807</v>
      </c>
      <c r="N69" s="1">
        <v>8</v>
      </c>
    </row>
    <row r="70" spans="1:14" x14ac:dyDescent="0.35">
      <c r="A70" s="1">
        <v>201</v>
      </c>
      <c r="B70" s="1">
        <v>107653102</v>
      </c>
      <c r="C70" s="1">
        <v>107653203</v>
      </c>
      <c r="D70" s="1">
        <v>107654103</v>
      </c>
      <c r="E70" s="1">
        <v>107656502</v>
      </c>
      <c r="F70" s="1">
        <v>107651207</v>
      </c>
      <c r="G70" s="1">
        <v>107652207</v>
      </c>
      <c r="N70" s="1">
        <v>6</v>
      </c>
    </row>
    <row r="71" spans="1:14" x14ac:dyDescent="0.35">
      <c r="A71" s="1">
        <v>202</v>
      </c>
      <c r="B71" s="1">
        <v>107650703</v>
      </c>
      <c r="C71" s="1">
        <v>107651603</v>
      </c>
      <c r="D71" s="1">
        <v>107652603</v>
      </c>
      <c r="E71" s="1">
        <v>107654903</v>
      </c>
      <c r="F71" s="1">
        <v>107656303</v>
      </c>
      <c r="G71" s="1">
        <v>107656407</v>
      </c>
      <c r="N71" s="1">
        <v>6</v>
      </c>
    </row>
    <row r="72" spans="1:14" x14ac:dyDescent="0.35">
      <c r="A72" s="1">
        <v>203</v>
      </c>
      <c r="B72" s="1">
        <v>101630504</v>
      </c>
      <c r="C72" s="1">
        <v>101631203</v>
      </c>
      <c r="D72" s="1">
        <v>101631703</v>
      </c>
      <c r="E72" s="1">
        <v>101631903</v>
      </c>
      <c r="F72" s="1">
        <v>101632403</v>
      </c>
      <c r="G72" s="1">
        <v>101633903</v>
      </c>
      <c r="H72" s="1">
        <v>101636503</v>
      </c>
      <c r="I72" s="1">
        <v>101637002</v>
      </c>
      <c r="N72" s="1">
        <v>8</v>
      </c>
    </row>
    <row r="73" spans="1:14" x14ac:dyDescent="0.35">
      <c r="A73" s="1">
        <v>204</v>
      </c>
      <c r="B73" s="1">
        <v>101260303</v>
      </c>
      <c r="C73" s="1">
        <v>101260803</v>
      </c>
      <c r="D73" s="1">
        <v>101261302</v>
      </c>
      <c r="E73" s="1">
        <v>101262903</v>
      </c>
      <c r="F73" s="1">
        <v>101264003</v>
      </c>
      <c r="G73" s="1">
        <v>107655903</v>
      </c>
      <c r="H73" s="1">
        <v>107657503</v>
      </c>
      <c r="I73" s="1">
        <v>101268003</v>
      </c>
      <c r="J73" s="1">
        <v>101262507</v>
      </c>
      <c r="N73" s="1">
        <v>9</v>
      </c>
    </row>
    <row r="74" spans="1:14" x14ac:dyDescent="0.35">
      <c r="A74" s="1">
        <v>205</v>
      </c>
      <c r="B74" s="1">
        <v>101301303</v>
      </c>
      <c r="C74" s="1">
        <v>101301403</v>
      </c>
      <c r="D74" s="1">
        <v>101303503</v>
      </c>
      <c r="E74" s="1">
        <v>101306503</v>
      </c>
      <c r="F74" s="1">
        <v>101308503</v>
      </c>
      <c r="G74" s="1">
        <v>101302607</v>
      </c>
      <c r="N74" s="1">
        <v>6</v>
      </c>
    </row>
    <row r="75" spans="1:14" x14ac:dyDescent="0.35">
      <c r="A75" s="1">
        <v>206</v>
      </c>
      <c r="B75" s="1">
        <v>101630903</v>
      </c>
      <c r="C75" s="1">
        <v>101631003</v>
      </c>
      <c r="D75" s="1">
        <v>101631503</v>
      </c>
      <c r="E75" s="1">
        <v>101631803</v>
      </c>
      <c r="F75" s="1">
        <v>101638003</v>
      </c>
      <c r="G75" s="1">
        <v>101638803</v>
      </c>
      <c r="H75" s="1">
        <v>101634207</v>
      </c>
      <c r="I75" s="1">
        <v>101638907</v>
      </c>
      <c r="N75" s="1">
        <v>8</v>
      </c>
    </row>
    <row r="76" spans="1:14" x14ac:dyDescent="0.35">
      <c r="A76" s="1">
        <v>207</v>
      </c>
      <c r="B76" s="1">
        <v>107650603</v>
      </c>
      <c r="C76" s="1">
        <v>107653802</v>
      </c>
      <c r="D76" s="1">
        <v>107654403</v>
      </c>
      <c r="E76" s="1">
        <v>107655803</v>
      </c>
      <c r="F76" s="1">
        <v>107657103</v>
      </c>
      <c r="G76" s="1">
        <v>107658903</v>
      </c>
      <c r="N76" s="1">
        <v>6</v>
      </c>
    </row>
    <row r="77" spans="1:14" x14ac:dyDescent="0.35">
      <c r="A77" s="1">
        <v>211</v>
      </c>
      <c r="B77" s="1">
        <v>103021603</v>
      </c>
      <c r="C77" s="1">
        <v>103021903</v>
      </c>
      <c r="D77" s="1">
        <v>103022253</v>
      </c>
      <c r="E77" s="1">
        <v>103021003</v>
      </c>
      <c r="F77" s="1">
        <v>103027753</v>
      </c>
      <c r="G77" s="1">
        <v>103028833</v>
      </c>
      <c r="N77" s="1">
        <v>6</v>
      </c>
    </row>
    <row r="78" spans="1:14" x14ac:dyDescent="0.35">
      <c r="A78" s="1">
        <v>212</v>
      </c>
      <c r="B78" s="1">
        <v>103020753</v>
      </c>
      <c r="C78" s="1">
        <v>103021252</v>
      </c>
      <c r="D78" s="1">
        <v>103021453</v>
      </c>
      <c r="E78" s="1">
        <v>103024603</v>
      </c>
      <c r="F78" s="1">
        <v>103028753</v>
      </c>
      <c r="G78" s="1">
        <v>103020407</v>
      </c>
      <c r="N78" s="1">
        <v>6</v>
      </c>
    </row>
    <row r="79" spans="1:14" x14ac:dyDescent="0.35">
      <c r="A79" s="1">
        <v>213</v>
      </c>
      <c r="B79" s="1">
        <v>103023153</v>
      </c>
      <c r="C79" s="1">
        <v>103023912</v>
      </c>
      <c r="D79" s="1">
        <v>103024102</v>
      </c>
      <c r="E79" s="1">
        <v>103025002</v>
      </c>
      <c r="F79" s="1">
        <v>103028203</v>
      </c>
      <c r="G79" s="1">
        <v>103028302</v>
      </c>
      <c r="H79" s="1">
        <v>103029803</v>
      </c>
      <c r="N79" s="1">
        <v>7</v>
      </c>
    </row>
    <row r="80" spans="1:14" x14ac:dyDescent="0.35">
      <c r="A80" s="1">
        <v>214</v>
      </c>
      <c r="B80" s="1">
        <v>103021752</v>
      </c>
      <c r="C80" s="1">
        <v>103022103</v>
      </c>
      <c r="D80" s="1">
        <v>103026303</v>
      </c>
      <c r="E80" s="1">
        <v>103026902</v>
      </c>
      <c r="F80" s="1">
        <v>103028703</v>
      </c>
      <c r="G80" s="1">
        <v>103029203</v>
      </c>
      <c r="H80" s="1">
        <v>103029403</v>
      </c>
      <c r="N80" s="1">
        <v>7</v>
      </c>
    </row>
    <row r="81" spans="1:14" x14ac:dyDescent="0.35">
      <c r="A81" s="1">
        <v>215</v>
      </c>
      <c r="B81" s="1">
        <v>103022803</v>
      </c>
      <c r="C81" s="1">
        <v>103026402</v>
      </c>
      <c r="D81" s="1">
        <v>103026873</v>
      </c>
      <c r="E81" s="1">
        <v>103028653</v>
      </c>
      <c r="F81" s="1">
        <v>103029902</v>
      </c>
      <c r="N81" s="1">
        <v>5</v>
      </c>
    </row>
    <row r="82" spans="1:14" x14ac:dyDescent="0.35">
      <c r="A82" s="1">
        <v>216</v>
      </c>
      <c r="B82" s="1">
        <v>103022503</v>
      </c>
      <c r="C82" s="1">
        <v>103023153</v>
      </c>
      <c r="D82" s="1">
        <v>103024753</v>
      </c>
      <c r="E82" s="1">
        <v>103026002</v>
      </c>
      <c r="F82" s="1">
        <v>103027352</v>
      </c>
      <c r="G82" s="1">
        <v>103028853</v>
      </c>
      <c r="H82" s="1">
        <v>103029902</v>
      </c>
      <c r="I82" s="1">
        <v>103023807</v>
      </c>
      <c r="N82" s="1">
        <v>8</v>
      </c>
    </row>
    <row r="83" spans="1:14" x14ac:dyDescent="0.35">
      <c r="A83" s="1">
        <v>217</v>
      </c>
      <c r="B83" s="1">
        <v>103020603</v>
      </c>
      <c r="C83" s="1">
        <v>103021102</v>
      </c>
      <c r="D83" s="1">
        <v>103026343</v>
      </c>
      <c r="E83" s="1">
        <v>103027503</v>
      </c>
      <c r="N83" s="1">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24994659260841701"/>
  </sheetPr>
  <dimension ref="A1:AD575"/>
  <sheetViews>
    <sheetView topLeftCell="J1" workbookViewId="0">
      <selection sqref="A1:AD1"/>
    </sheetView>
  </sheetViews>
  <sheetFormatPr defaultColWidth="8.81640625" defaultRowHeight="14.5" x14ac:dyDescent="0.35"/>
  <cols>
    <col min="1" max="1" width="31.1796875" style="1" customWidth="1"/>
    <col min="2" max="2" width="47.81640625" style="1" bestFit="1" customWidth="1"/>
    <col min="3" max="4" width="16.26953125" style="1" bestFit="1" customWidth="1"/>
    <col min="5" max="5" width="14.81640625" style="1" bestFit="1" customWidth="1"/>
    <col min="6" max="6" width="9.26953125" style="1" bestFit="1" customWidth="1"/>
    <col min="7" max="7" width="13.54296875" style="1" bestFit="1" customWidth="1"/>
    <col min="8" max="8" width="12.1796875" style="1" bestFit="1" customWidth="1"/>
    <col min="9" max="9" width="17.7265625" style="1" bestFit="1" customWidth="1"/>
    <col min="10" max="10" width="20.453125" style="1" bestFit="1" customWidth="1"/>
    <col min="11" max="11" width="13.81640625" style="1" bestFit="1" customWidth="1"/>
    <col min="12" max="12" width="20.453125" style="1" bestFit="1" customWidth="1"/>
    <col min="13" max="13" width="23.26953125" style="1" bestFit="1" customWidth="1"/>
    <col min="14" max="14" width="13" style="1" bestFit="1" customWidth="1"/>
    <col min="15" max="15" width="17.26953125" style="1" bestFit="1" customWidth="1"/>
    <col min="16" max="16" width="20.1796875" style="1" bestFit="1" customWidth="1"/>
    <col min="17" max="18" width="13.26953125" style="1" bestFit="1" customWidth="1"/>
    <col min="19" max="19" width="9.81640625" style="1" bestFit="1" customWidth="1"/>
    <col min="20" max="20" width="14.1796875" style="1" bestFit="1" customWidth="1"/>
    <col min="21" max="16384" width="8.81640625" style="1"/>
  </cols>
  <sheetData>
    <row r="1" spans="1:30" x14ac:dyDescent="0.35">
      <c r="A1" s="1" t="s">
        <v>722</v>
      </c>
      <c r="B1" s="1" t="s">
        <v>700</v>
      </c>
      <c r="C1" s="1" t="s">
        <v>25</v>
      </c>
      <c r="D1" s="1" t="s">
        <v>883</v>
      </c>
      <c r="E1" s="1" t="s">
        <v>882</v>
      </c>
      <c r="F1" s="1" t="s">
        <v>890</v>
      </c>
      <c r="G1" s="1" t="s">
        <v>891</v>
      </c>
      <c r="H1" s="1" t="s">
        <v>703</v>
      </c>
      <c r="I1" s="1" t="s">
        <v>692</v>
      </c>
      <c r="J1" s="1" t="s">
        <v>704</v>
      </c>
      <c r="K1" s="1" t="s">
        <v>705</v>
      </c>
      <c r="L1" s="1" t="s">
        <v>694</v>
      </c>
      <c r="M1" s="1" t="s">
        <v>706</v>
      </c>
      <c r="N1" s="1" t="s">
        <v>810</v>
      </c>
      <c r="O1" s="1" t="s">
        <v>711</v>
      </c>
      <c r="P1" s="1" t="s">
        <v>696</v>
      </c>
      <c r="Q1" s="1" t="s">
        <v>712</v>
      </c>
      <c r="R1" s="1" t="s">
        <v>713</v>
      </c>
      <c r="S1" s="1" t="s">
        <v>707</v>
      </c>
      <c r="T1" s="1" t="s">
        <v>698</v>
      </c>
      <c r="U1" s="1" t="s">
        <v>714</v>
      </c>
      <c r="V1" s="1" t="s">
        <v>709</v>
      </c>
      <c r="W1" s="1" t="s">
        <v>710</v>
      </c>
      <c r="X1" s="1" t="s">
        <v>708</v>
      </c>
      <c r="Y1" s="1" t="s">
        <v>701</v>
      </c>
      <c r="Z1" s="1" t="s">
        <v>690</v>
      </c>
      <c r="AA1" s="1" t="s">
        <v>902</v>
      </c>
      <c r="AB1" s="1" t="s">
        <v>702</v>
      </c>
      <c r="AC1" s="1" t="s">
        <v>811</v>
      </c>
      <c r="AD1" s="1" t="s">
        <v>809</v>
      </c>
    </row>
    <row r="2" spans="1:30" x14ac:dyDescent="0.35">
      <c r="A2" s="1">
        <v>101260303</v>
      </c>
      <c r="B2" s="1" t="s">
        <v>302</v>
      </c>
      <c r="C2" s="1" t="s">
        <v>303</v>
      </c>
      <c r="D2" s="1" t="s">
        <v>304</v>
      </c>
      <c r="E2" s="1">
        <v>204</v>
      </c>
      <c r="F2" s="1">
        <v>1</v>
      </c>
      <c r="G2" s="1" t="s">
        <v>916</v>
      </c>
      <c r="H2" s="1">
        <v>26945828</v>
      </c>
      <c r="I2" s="1">
        <v>93207</v>
      </c>
      <c r="J2" s="1">
        <v>0.34710577130317688</v>
      </c>
      <c r="K2" s="1">
        <v>3668615.52</v>
      </c>
      <c r="L2" s="1">
        <v>1127017.25</v>
      </c>
      <c r="M2" s="1">
        <v>44.342853546142578</v>
      </c>
      <c r="N2" s="1">
        <v>0</v>
      </c>
      <c r="O2" s="1">
        <v>3889998</v>
      </c>
      <c r="P2" s="1">
        <v>87689</v>
      </c>
      <c r="Q2" s="1">
        <v>2.2999999999999998</v>
      </c>
      <c r="R2" s="1">
        <v>0</v>
      </c>
      <c r="S2" s="1">
        <v>0</v>
      </c>
      <c r="V2" s="1">
        <v>2846960.5</v>
      </c>
      <c r="W2" s="1">
        <v>7468428.5</v>
      </c>
      <c r="X2" s="1">
        <v>0</v>
      </c>
      <c r="Y2" s="1">
        <v>34504440</v>
      </c>
      <c r="Z2" s="1">
        <v>1307913.25</v>
      </c>
      <c r="AA2" s="1">
        <v>33196526</v>
      </c>
      <c r="AB2" s="1">
        <v>3.9399099349975586</v>
      </c>
      <c r="AC2" s="1">
        <v>0</v>
      </c>
      <c r="AD2" s="1">
        <v>100</v>
      </c>
    </row>
    <row r="3" spans="1:30" x14ac:dyDescent="0.35">
      <c r="A3" s="1">
        <v>101260803</v>
      </c>
      <c r="B3" s="1" t="s">
        <v>305</v>
      </c>
      <c r="C3" s="1" t="s">
        <v>303</v>
      </c>
      <c r="D3" s="1" t="s">
        <v>304</v>
      </c>
      <c r="E3" s="1">
        <v>204</v>
      </c>
      <c r="F3" s="1">
        <v>1</v>
      </c>
      <c r="G3" s="1" t="s">
        <v>916</v>
      </c>
      <c r="H3" s="1">
        <v>16370170</v>
      </c>
      <c r="I3" s="1">
        <v>27575</v>
      </c>
      <c r="J3" s="1">
        <v>0.16873085498809814</v>
      </c>
      <c r="K3" s="1">
        <v>3913883.15</v>
      </c>
      <c r="L3" s="1">
        <v>1181473.125</v>
      </c>
      <c r="M3" s="1">
        <v>43.239234924316406</v>
      </c>
      <c r="N3" s="1">
        <v>0</v>
      </c>
      <c r="O3" s="1">
        <v>2151253</v>
      </c>
      <c r="P3" s="1">
        <v>78496</v>
      </c>
      <c r="Q3" s="1">
        <v>3.8</v>
      </c>
      <c r="R3" s="1">
        <v>0</v>
      </c>
      <c r="S3" s="1">
        <v>0</v>
      </c>
      <c r="V3" s="1">
        <v>3501164.125</v>
      </c>
      <c r="W3" s="1">
        <v>7312650.5</v>
      </c>
      <c r="X3" s="1">
        <v>0</v>
      </c>
      <c r="Y3" s="1">
        <v>22435308</v>
      </c>
      <c r="Z3" s="1">
        <v>1287544.125</v>
      </c>
      <c r="AA3" s="1">
        <v>21147764</v>
      </c>
      <c r="AB3" s="1">
        <v>6.088322639465332</v>
      </c>
      <c r="AC3" s="1">
        <v>0</v>
      </c>
      <c r="AD3" s="1">
        <v>100</v>
      </c>
    </row>
    <row r="4" spans="1:30" x14ac:dyDescent="0.35">
      <c r="A4" s="1">
        <v>101261302</v>
      </c>
      <c r="B4" s="1" t="s">
        <v>306</v>
      </c>
      <c r="C4" s="1" t="s">
        <v>303</v>
      </c>
      <c r="D4" s="1" t="s">
        <v>304</v>
      </c>
      <c r="E4" s="1">
        <v>204</v>
      </c>
      <c r="F4" s="1">
        <v>1</v>
      </c>
      <c r="G4" s="1" t="s">
        <v>916</v>
      </c>
      <c r="H4" s="1">
        <v>35273352</v>
      </c>
      <c r="I4" s="1">
        <v>124955</v>
      </c>
      <c r="J4" s="1">
        <v>0.35550695657730103</v>
      </c>
      <c r="K4" s="1">
        <v>6430929.04</v>
      </c>
      <c r="L4" s="1">
        <v>2058023.125</v>
      </c>
      <c r="M4" s="1">
        <v>47.063056945800781</v>
      </c>
      <c r="N4" s="1">
        <v>0</v>
      </c>
      <c r="O4" s="1">
        <v>5927508</v>
      </c>
      <c r="P4" s="1">
        <v>133397</v>
      </c>
      <c r="Q4" s="1">
        <v>2.2999999999999998</v>
      </c>
      <c r="R4" s="1">
        <v>0</v>
      </c>
      <c r="S4" s="1">
        <v>0</v>
      </c>
      <c r="V4" s="1">
        <v>5380770.125</v>
      </c>
      <c r="W4" s="1">
        <v>13455951</v>
      </c>
      <c r="X4" s="1">
        <v>0</v>
      </c>
      <c r="Y4" s="1">
        <v>47631788</v>
      </c>
      <c r="Z4" s="1">
        <v>2316375</v>
      </c>
      <c r="AA4" s="1">
        <v>45315412</v>
      </c>
      <c r="AB4" s="1">
        <v>5.1116714477539063</v>
      </c>
      <c r="AC4" s="1">
        <v>0</v>
      </c>
      <c r="AD4" s="1">
        <v>100</v>
      </c>
    </row>
    <row r="5" spans="1:30" x14ac:dyDescent="0.35">
      <c r="A5" s="1">
        <v>101262507</v>
      </c>
      <c r="B5" s="1" t="s">
        <v>648</v>
      </c>
      <c r="C5" s="1" t="s">
        <v>303</v>
      </c>
      <c r="D5" s="1" t="s">
        <v>304</v>
      </c>
      <c r="E5" s="1">
        <v>204</v>
      </c>
      <c r="F5" s="1">
        <v>2</v>
      </c>
      <c r="G5" s="1" t="s">
        <v>917</v>
      </c>
      <c r="H5" s="1">
        <v>0</v>
      </c>
      <c r="I5" s="1">
        <v>0</v>
      </c>
      <c r="J5" s="1">
        <v>0</v>
      </c>
      <c r="K5" s="1">
        <v>0</v>
      </c>
      <c r="N5" s="1">
        <v>0</v>
      </c>
      <c r="O5" s="1">
        <v>0</v>
      </c>
      <c r="P5" s="1">
        <v>0</v>
      </c>
      <c r="Q5" s="1">
        <v>0</v>
      </c>
      <c r="R5" s="1">
        <v>1649846</v>
      </c>
      <c r="T5" s="1">
        <v>586922</v>
      </c>
      <c r="U5" s="1">
        <v>55.217681884765625</v>
      </c>
      <c r="Y5" s="1">
        <v>1649846</v>
      </c>
      <c r="Z5" s="1">
        <v>586922</v>
      </c>
      <c r="AA5" s="1">
        <v>1062924</v>
      </c>
      <c r="AB5" s="1">
        <v>55.217681884765625</v>
      </c>
    </row>
    <row r="6" spans="1:30" x14ac:dyDescent="0.35">
      <c r="A6" s="1">
        <v>101262903</v>
      </c>
      <c r="B6" s="1" t="s">
        <v>307</v>
      </c>
      <c r="C6" s="1" t="s">
        <v>303</v>
      </c>
      <c r="D6" s="1" t="s">
        <v>304</v>
      </c>
      <c r="E6" s="1">
        <v>204</v>
      </c>
      <c r="F6" s="1">
        <v>1</v>
      </c>
      <c r="G6" s="1" t="s">
        <v>916</v>
      </c>
      <c r="H6" s="1">
        <v>7796762</v>
      </c>
      <c r="I6" s="1">
        <v>35243</v>
      </c>
      <c r="J6" s="1">
        <v>0.45407348871231079</v>
      </c>
      <c r="K6" s="1">
        <v>1257489.57</v>
      </c>
      <c r="L6" s="1">
        <v>366444.5</v>
      </c>
      <c r="M6" s="1">
        <v>41.125251770019531</v>
      </c>
      <c r="N6" s="1">
        <v>0</v>
      </c>
      <c r="O6" s="1">
        <v>1031044</v>
      </c>
      <c r="P6" s="1">
        <v>44433</v>
      </c>
      <c r="Q6" s="1">
        <v>4.5</v>
      </c>
      <c r="R6" s="1">
        <v>0</v>
      </c>
      <c r="S6" s="1">
        <v>0</v>
      </c>
      <c r="V6" s="1">
        <v>1058731.5625</v>
      </c>
      <c r="W6" s="1">
        <v>2295270</v>
      </c>
      <c r="X6" s="1">
        <v>0</v>
      </c>
      <c r="Y6" s="1">
        <v>10085296</v>
      </c>
      <c r="Z6" s="1">
        <v>446120.5</v>
      </c>
      <c r="AA6" s="1">
        <v>9639176</v>
      </c>
      <c r="AB6" s="1">
        <v>4.6282014846801758</v>
      </c>
      <c r="AC6" s="1">
        <v>0</v>
      </c>
      <c r="AD6" s="1">
        <v>100</v>
      </c>
    </row>
    <row r="7" spans="1:30" x14ac:dyDescent="0.35">
      <c r="A7" s="1">
        <v>101264003</v>
      </c>
      <c r="B7" s="1" t="s">
        <v>308</v>
      </c>
      <c r="C7" s="1" t="s">
        <v>303</v>
      </c>
      <c r="D7" s="1" t="s">
        <v>304</v>
      </c>
      <c r="E7" s="1">
        <v>204</v>
      </c>
      <c r="F7" s="1">
        <v>1</v>
      </c>
      <c r="G7" s="1" t="s">
        <v>916</v>
      </c>
      <c r="H7" s="1">
        <v>18313414</v>
      </c>
      <c r="I7" s="1">
        <v>11139</v>
      </c>
      <c r="J7" s="1">
        <v>6.0861285775899887E-2</v>
      </c>
      <c r="K7" s="1">
        <v>2521284.42</v>
      </c>
      <c r="L7" s="1">
        <v>637633.3125</v>
      </c>
      <c r="M7" s="1">
        <v>33.850921630859375</v>
      </c>
      <c r="N7" s="1">
        <v>0</v>
      </c>
      <c r="O7" s="1">
        <v>3152012</v>
      </c>
      <c r="P7" s="1">
        <v>76944</v>
      </c>
      <c r="Q7" s="1">
        <v>2.5</v>
      </c>
      <c r="R7" s="1">
        <v>0</v>
      </c>
      <c r="S7" s="1">
        <v>0</v>
      </c>
      <c r="V7" s="1">
        <v>1912935.4375</v>
      </c>
      <c r="W7" s="1">
        <v>3923209.25</v>
      </c>
      <c r="X7" s="1">
        <v>0</v>
      </c>
      <c r="Y7" s="1">
        <v>23986710</v>
      </c>
      <c r="Z7" s="1">
        <v>725716.3125</v>
      </c>
      <c r="AA7" s="1">
        <v>23260994</v>
      </c>
      <c r="AB7" s="1">
        <v>3.1198852062225342</v>
      </c>
      <c r="AC7" s="1">
        <v>0</v>
      </c>
      <c r="AD7" s="1">
        <v>100</v>
      </c>
    </row>
    <row r="8" spans="1:30" x14ac:dyDescent="0.35">
      <c r="A8" s="1">
        <v>101266007</v>
      </c>
      <c r="B8" s="1" t="s">
        <v>647</v>
      </c>
      <c r="C8" s="1" t="s">
        <v>303</v>
      </c>
      <c r="D8" s="1" t="s">
        <v>48</v>
      </c>
      <c r="F8" s="1">
        <v>2</v>
      </c>
      <c r="G8" s="1" t="s">
        <v>917</v>
      </c>
      <c r="H8" s="1">
        <v>0</v>
      </c>
      <c r="I8" s="1">
        <v>0</v>
      </c>
      <c r="J8" s="1">
        <v>0</v>
      </c>
      <c r="K8" s="1">
        <v>0</v>
      </c>
      <c r="N8" s="1">
        <v>0</v>
      </c>
      <c r="O8" s="1">
        <v>0</v>
      </c>
      <c r="P8" s="1">
        <v>0</v>
      </c>
      <c r="Q8" s="1">
        <v>0</v>
      </c>
      <c r="R8" s="1">
        <v>1029036</v>
      </c>
      <c r="T8" s="1">
        <v>77697</v>
      </c>
      <c r="U8" s="1">
        <v>8.1671199798583984</v>
      </c>
      <c r="Y8" s="1">
        <v>1029036</v>
      </c>
      <c r="Z8" s="1">
        <v>77697</v>
      </c>
      <c r="AA8" s="1">
        <v>951339</v>
      </c>
      <c r="AB8" s="1">
        <v>8.1671199798583984</v>
      </c>
    </row>
    <row r="9" spans="1:30" x14ac:dyDescent="0.35">
      <c r="A9" s="1">
        <v>101268003</v>
      </c>
      <c r="B9" s="1" t="s">
        <v>309</v>
      </c>
      <c r="C9" s="1" t="s">
        <v>303</v>
      </c>
      <c r="D9" s="1" t="s">
        <v>304</v>
      </c>
      <c r="E9" s="1">
        <v>204</v>
      </c>
      <c r="F9" s="1">
        <v>1</v>
      </c>
      <c r="G9" s="1" t="s">
        <v>916</v>
      </c>
      <c r="H9" s="1">
        <v>20375692</v>
      </c>
      <c r="I9" s="1">
        <v>108098</v>
      </c>
      <c r="J9" s="1">
        <v>0.53335386514663696</v>
      </c>
      <c r="K9" s="1">
        <v>2009614.3</v>
      </c>
      <c r="L9" s="1">
        <v>631252.9375</v>
      </c>
      <c r="M9" s="1">
        <v>45.797348022460938</v>
      </c>
      <c r="N9" s="1">
        <v>0</v>
      </c>
      <c r="O9" s="1">
        <v>2726683</v>
      </c>
      <c r="P9" s="1">
        <v>59255</v>
      </c>
      <c r="Q9" s="1">
        <v>2.1999999999999997</v>
      </c>
      <c r="R9" s="1">
        <v>0</v>
      </c>
      <c r="S9" s="1">
        <v>0</v>
      </c>
      <c r="V9" s="1">
        <v>1455307.3125</v>
      </c>
      <c r="W9" s="1">
        <v>4322439</v>
      </c>
      <c r="X9" s="1">
        <v>0</v>
      </c>
      <c r="Y9" s="1">
        <v>25111988</v>
      </c>
      <c r="Z9" s="1">
        <v>798605.9375</v>
      </c>
      <c r="AA9" s="1">
        <v>24313382</v>
      </c>
      <c r="AB9" s="1">
        <v>3.2846353054046631</v>
      </c>
      <c r="AC9" s="1">
        <v>0</v>
      </c>
      <c r="AD9" s="1">
        <v>100</v>
      </c>
    </row>
    <row r="10" spans="1:30" x14ac:dyDescent="0.35">
      <c r="A10" s="1">
        <v>101301303</v>
      </c>
      <c r="B10" s="1" t="s">
        <v>322</v>
      </c>
      <c r="C10" s="1" t="s">
        <v>323</v>
      </c>
      <c r="D10" s="1" t="s">
        <v>304</v>
      </c>
      <c r="E10" s="1">
        <v>205</v>
      </c>
      <c r="F10" s="1">
        <v>1</v>
      </c>
      <c r="G10" s="1" t="s">
        <v>916</v>
      </c>
      <c r="H10" s="1">
        <v>8195369</v>
      </c>
      <c r="I10" s="1">
        <v>43266</v>
      </c>
      <c r="J10" s="1">
        <v>0.53073424100875854</v>
      </c>
      <c r="K10" s="1">
        <v>807524.29</v>
      </c>
      <c r="L10" s="1">
        <v>191129.875</v>
      </c>
      <c r="M10" s="1">
        <v>31.007724761962891</v>
      </c>
      <c r="N10" s="1">
        <v>0</v>
      </c>
      <c r="O10" s="1">
        <v>1226587</v>
      </c>
      <c r="P10" s="1">
        <v>37080</v>
      </c>
      <c r="Q10" s="1">
        <v>3.1</v>
      </c>
      <c r="R10" s="1">
        <v>0</v>
      </c>
      <c r="S10" s="1">
        <v>0</v>
      </c>
      <c r="V10" s="1">
        <v>573400.3125</v>
      </c>
      <c r="W10" s="1">
        <v>1175977.625</v>
      </c>
      <c r="X10" s="1">
        <v>0</v>
      </c>
      <c r="Y10" s="1">
        <v>10229480</v>
      </c>
      <c r="Z10" s="1">
        <v>271475.875</v>
      </c>
      <c r="AA10" s="1">
        <v>9958004</v>
      </c>
      <c r="AB10" s="1">
        <v>2.7262077331542969</v>
      </c>
      <c r="AC10" s="1">
        <v>0</v>
      </c>
      <c r="AD10" s="1">
        <v>100</v>
      </c>
    </row>
    <row r="11" spans="1:30" x14ac:dyDescent="0.35">
      <c r="A11" s="1">
        <v>101301403</v>
      </c>
      <c r="B11" s="1" t="s">
        <v>324</v>
      </c>
      <c r="C11" s="1" t="s">
        <v>323</v>
      </c>
      <c r="D11" s="1" t="s">
        <v>304</v>
      </c>
      <c r="E11" s="1">
        <v>205</v>
      </c>
      <c r="F11" s="1">
        <v>1</v>
      </c>
      <c r="G11" s="1" t="s">
        <v>916</v>
      </c>
      <c r="H11" s="1">
        <v>10419138</v>
      </c>
      <c r="I11" s="1">
        <v>20485</v>
      </c>
      <c r="J11" s="1">
        <v>0.19699667394161224</v>
      </c>
      <c r="K11" s="1">
        <v>1414872.75</v>
      </c>
      <c r="L11" s="1">
        <v>353982</v>
      </c>
      <c r="M11" s="1">
        <v>33.366489410400391</v>
      </c>
      <c r="N11" s="1">
        <v>0</v>
      </c>
      <c r="O11" s="1">
        <v>2325656</v>
      </c>
      <c r="P11" s="1">
        <v>108338</v>
      </c>
      <c r="Q11" s="1">
        <v>4.9000000000000004</v>
      </c>
      <c r="R11" s="1">
        <v>80273</v>
      </c>
      <c r="S11" s="1">
        <v>0</v>
      </c>
      <c r="T11" s="1">
        <v>-3313</v>
      </c>
      <c r="U11" s="1">
        <v>-3.9635825157165527</v>
      </c>
      <c r="V11" s="1">
        <v>1061965.75</v>
      </c>
      <c r="W11" s="1">
        <v>2177969</v>
      </c>
      <c r="X11" s="1">
        <v>0</v>
      </c>
      <c r="Y11" s="1">
        <v>14239940</v>
      </c>
      <c r="Z11" s="1">
        <v>479492</v>
      </c>
      <c r="AA11" s="1">
        <v>13760448</v>
      </c>
      <c r="AB11" s="1">
        <v>3.4845666885375977</v>
      </c>
      <c r="AC11" s="1">
        <v>0</v>
      </c>
      <c r="AD11" s="1">
        <v>100</v>
      </c>
    </row>
    <row r="12" spans="1:30" x14ac:dyDescent="0.35">
      <c r="A12" s="1">
        <v>101302607</v>
      </c>
      <c r="B12" s="1" t="s">
        <v>651</v>
      </c>
      <c r="C12" s="1" t="s">
        <v>323</v>
      </c>
      <c r="D12" s="1" t="s">
        <v>304</v>
      </c>
      <c r="E12" s="1">
        <v>205</v>
      </c>
      <c r="F12" s="1">
        <v>2</v>
      </c>
      <c r="G12" s="1" t="s">
        <v>917</v>
      </c>
      <c r="H12" s="1">
        <v>0</v>
      </c>
      <c r="I12" s="1">
        <v>0</v>
      </c>
      <c r="J12" s="1">
        <v>0</v>
      </c>
      <c r="K12" s="1">
        <v>0</v>
      </c>
      <c r="N12" s="1">
        <v>0</v>
      </c>
      <c r="O12" s="1">
        <v>0</v>
      </c>
      <c r="P12" s="1">
        <v>0</v>
      </c>
      <c r="Q12" s="1">
        <v>0</v>
      </c>
      <c r="R12" s="1">
        <v>665964</v>
      </c>
      <c r="T12" s="1">
        <v>40100</v>
      </c>
      <c r="U12" s="1">
        <v>6.4071426391601563</v>
      </c>
      <c r="Y12" s="1">
        <v>665964</v>
      </c>
      <c r="Z12" s="1">
        <v>40100</v>
      </c>
      <c r="AA12" s="1">
        <v>625864</v>
      </c>
      <c r="AB12" s="1">
        <v>6.4071426391601563</v>
      </c>
    </row>
    <row r="13" spans="1:30" x14ac:dyDescent="0.35">
      <c r="A13" s="1">
        <v>101303503</v>
      </c>
      <c r="B13" s="1" t="s">
        <v>325</v>
      </c>
      <c r="C13" s="1" t="s">
        <v>323</v>
      </c>
      <c r="D13" s="1" t="s">
        <v>304</v>
      </c>
      <c r="E13" s="1">
        <v>205</v>
      </c>
      <c r="F13" s="1">
        <v>1</v>
      </c>
      <c r="G13" s="1" t="s">
        <v>916</v>
      </c>
      <c r="H13" s="1">
        <v>6214703</v>
      </c>
      <c r="I13" s="1">
        <v>18731</v>
      </c>
      <c r="J13" s="1">
        <v>0.3023093044757843</v>
      </c>
      <c r="K13" s="1">
        <v>294792</v>
      </c>
      <c r="L13" s="1">
        <v>50000</v>
      </c>
      <c r="M13" s="1">
        <v>20.425504684448242</v>
      </c>
      <c r="N13" s="1">
        <v>0</v>
      </c>
      <c r="O13" s="1">
        <v>1066722</v>
      </c>
      <c r="P13" s="1">
        <v>46083</v>
      </c>
      <c r="Q13" s="1">
        <v>4.5</v>
      </c>
      <c r="R13" s="1">
        <v>0</v>
      </c>
      <c r="S13" s="1">
        <v>0</v>
      </c>
      <c r="X13" s="1">
        <v>50000</v>
      </c>
      <c r="Y13" s="1">
        <v>7576217</v>
      </c>
      <c r="Z13" s="1">
        <v>114814</v>
      </c>
      <c r="AA13" s="1">
        <v>7461403</v>
      </c>
      <c r="AB13" s="1">
        <v>1.5387722253799438</v>
      </c>
      <c r="AC13" s="1">
        <v>100</v>
      </c>
      <c r="AD13" s="1">
        <v>0</v>
      </c>
    </row>
    <row r="14" spans="1:30" x14ac:dyDescent="0.35">
      <c r="A14" s="1">
        <v>101306503</v>
      </c>
      <c r="B14" s="1" t="s">
        <v>326</v>
      </c>
      <c r="C14" s="1" t="s">
        <v>323</v>
      </c>
      <c r="D14" s="1" t="s">
        <v>304</v>
      </c>
      <c r="E14" s="1">
        <v>205</v>
      </c>
      <c r="F14" s="1">
        <v>1</v>
      </c>
      <c r="G14" s="1" t="s">
        <v>916</v>
      </c>
      <c r="H14" s="1">
        <v>5875911</v>
      </c>
      <c r="I14" s="1">
        <v>21593</v>
      </c>
      <c r="J14" s="1">
        <v>0.36883887648582458</v>
      </c>
      <c r="K14" s="1">
        <v>513363.19</v>
      </c>
      <c r="L14" s="1">
        <v>137786.8125</v>
      </c>
      <c r="M14" s="1">
        <v>36.686763763427734</v>
      </c>
      <c r="N14" s="1">
        <v>0</v>
      </c>
      <c r="O14" s="1">
        <v>776939</v>
      </c>
      <c r="P14" s="1">
        <v>21962</v>
      </c>
      <c r="Q14" s="1">
        <v>2.9000000000000004</v>
      </c>
      <c r="R14" s="1">
        <v>0</v>
      </c>
      <c r="S14" s="1">
        <v>0</v>
      </c>
      <c r="V14" s="1">
        <v>377703.0703125</v>
      </c>
      <c r="W14" s="1">
        <v>883435.3125</v>
      </c>
      <c r="X14" s="1">
        <v>0</v>
      </c>
      <c r="Y14" s="1">
        <v>7166213</v>
      </c>
      <c r="Z14" s="1">
        <v>181341.8125</v>
      </c>
      <c r="AA14" s="1">
        <v>6984871</v>
      </c>
      <c r="AB14" s="1">
        <v>2.5962085723876953</v>
      </c>
      <c r="AC14" s="1">
        <v>0</v>
      </c>
      <c r="AD14" s="1">
        <v>100</v>
      </c>
    </row>
    <row r="15" spans="1:30" x14ac:dyDescent="0.35">
      <c r="A15" s="1">
        <v>101308503</v>
      </c>
      <c r="B15" s="1" t="s">
        <v>327</v>
      </c>
      <c r="C15" s="1" t="s">
        <v>323</v>
      </c>
      <c r="D15" s="1" t="s">
        <v>304</v>
      </c>
      <c r="E15" s="1">
        <v>205</v>
      </c>
      <c r="F15" s="1">
        <v>1</v>
      </c>
      <c r="G15" s="1" t="s">
        <v>916</v>
      </c>
      <c r="H15" s="1">
        <v>4397798</v>
      </c>
      <c r="I15" s="1">
        <v>32233</v>
      </c>
      <c r="J15" s="1">
        <v>0.73834657669067383</v>
      </c>
      <c r="K15" s="1">
        <v>198630</v>
      </c>
      <c r="L15" s="1">
        <v>50000</v>
      </c>
      <c r="M15" s="1">
        <v>33.640583038330078</v>
      </c>
      <c r="N15" s="1">
        <v>0</v>
      </c>
      <c r="O15" s="1">
        <v>754664</v>
      </c>
      <c r="P15" s="1">
        <v>35413</v>
      </c>
      <c r="Q15" s="1">
        <v>4.9000000000000004</v>
      </c>
      <c r="R15" s="1">
        <v>100046</v>
      </c>
      <c r="S15" s="1">
        <v>0</v>
      </c>
      <c r="T15" s="1">
        <v>-2124</v>
      </c>
      <c r="U15" s="1">
        <v>-2.0788881778717041</v>
      </c>
      <c r="X15" s="1">
        <v>50000</v>
      </c>
      <c r="Y15" s="1">
        <v>5451138</v>
      </c>
      <c r="Z15" s="1">
        <v>115522</v>
      </c>
      <c r="AA15" s="1">
        <v>5335616</v>
      </c>
      <c r="AB15" s="1">
        <v>2.1651108264923096</v>
      </c>
      <c r="AC15" s="1">
        <v>100</v>
      </c>
      <c r="AD15" s="1">
        <v>0</v>
      </c>
    </row>
    <row r="16" spans="1:30" x14ac:dyDescent="0.35">
      <c r="A16" s="1">
        <v>101630504</v>
      </c>
      <c r="B16" s="1" t="s">
        <v>557</v>
      </c>
      <c r="C16" s="1" t="s">
        <v>558</v>
      </c>
      <c r="D16" s="1" t="s">
        <v>304</v>
      </c>
      <c r="E16" s="1">
        <v>203</v>
      </c>
      <c r="F16" s="1">
        <v>1</v>
      </c>
      <c r="G16" s="1" t="s">
        <v>916</v>
      </c>
      <c r="H16" s="1">
        <v>4713796</v>
      </c>
      <c r="I16" s="1">
        <v>12743</v>
      </c>
      <c r="J16" s="1">
        <v>0.27106693387031555</v>
      </c>
      <c r="K16" s="1">
        <v>205057</v>
      </c>
      <c r="L16" s="1">
        <v>50000</v>
      </c>
      <c r="M16" s="1">
        <v>32.246204376220703</v>
      </c>
      <c r="N16" s="1">
        <v>0</v>
      </c>
      <c r="O16" s="1">
        <v>679038</v>
      </c>
      <c r="P16" s="1">
        <v>15834</v>
      </c>
      <c r="Q16" s="1">
        <v>2.4</v>
      </c>
      <c r="R16" s="1">
        <v>16523</v>
      </c>
      <c r="S16" s="1">
        <v>0</v>
      </c>
      <c r="T16" s="1">
        <v>-6067</v>
      </c>
      <c r="U16" s="1">
        <v>-26.857015609741211</v>
      </c>
      <c r="V16" s="1">
        <v>42097.12109375</v>
      </c>
      <c r="W16" s="1">
        <v>150556.609375</v>
      </c>
      <c r="X16" s="1">
        <v>28951.439999999999</v>
      </c>
      <c r="Y16" s="1">
        <v>5614414</v>
      </c>
      <c r="Z16" s="1">
        <v>72510</v>
      </c>
      <c r="AA16" s="1">
        <v>5541904</v>
      </c>
      <c r="AB16" s="1">
        <v>1.3083951473236084</v>
      </c>
      <c r="AC16" s="1">
        <v>57.902881622314453</v>
      </c>
      <c r="AD16" s="1">
        <v>42.097118377685547</v>
      </c>
    </row>
    <row r="17" spans="1:30" x14ac:dyDescent="0.35">
      <c r="A17" s="1">
        <v>101630903</v>
      </c>
      <c r="B17" s="1" t="s">
        <v>559</v>
      </c>
      <c r="C17" s="1" t="s">
        <v>558</v>
      </c>
      <c r="D17" s="1" t="s">
        <v>304</v>
      </c>
      <c r="E17" s="1">
        <v>206</v>
      </c>
      <c r="F17" s="1">
        <v>1</v>
      </c>
      <c r="G17" s="1" t="s">
        <v>916</v>
      </c>
      <c r="H17" s="1">
        <v>7679480</v>
      </c>
      <c r="I17" s="1">
        <v>28805</v>
      </c>
      <c r="J17" s="1">
        <v>0.37650272250175476</v>
      </c>
      <c r="K17" s="1">
        <v>1676556.69</v>
      </c>
      <c r="L17" s="1">
        <v>491300.875</v>
      </c>
      <c r="M17" s="1">
        <v>41.451038360595703</v>
      </c>
      <c r="N17" s="1">
        <v>0</v>
      </c>
      <c r="O17" s="1">
        <v>1144349</v>
      </c>
      <c r="P17" s="1">
        <v>53653</v>
      </c>
      <c r="Q17" s="1">
        <v>4.9000000000000004</v>
      </c>
      <c r="R17" s="1">
        <v>0</v>
      </c>
      <c r="S17" s="1">
        <v>0</v>
      </c>
      <c r="V17" s="1">
        <v>1465821.75</v>
      </c>
      <c r="W17" s="1">
        <v>3030968</v>
      </c>
      <c r="X17" s="1">
        <v>0</v>
      </c>
      <c r="Y17" s="1">
        <v>10500386</v>
      </c>
      <c r="Z17" s="1">
        <v>573758.875</v>
      </c>
      <c r="AA17" s="1">
        <v>9926627</v>
      </c>
      <c r="AB17" s="1">
        <v>5.7799983024597168</v>
      </c>
      <c r="AC17" s="1">
        <v>0</v>
      </c>
      <c r="AD17" s="1">
        <v>100</v>
      </c>
    </row>
    <row r="18" spans="1:30" x14ac:dyDescent="0.35">
      <c r="A18" s="1">
        <v>101631003</v>
      </c>
      <c r="B18" s="1" t="s">
        <v>560</v>
      </c>
      <c r="C18" s="1" t="s">
        <v>558</v>
      </c>
      <c r="D18" s="1" t="s">
        <v>304</v>
      </c>
      <c r="E18" s="1">
        <v>206</v>
      </c>
      <c r="F18" s="1">
        <v>1</v>
      </c>
      <c r="G18" s="1" t="s">
        <v>916</v>
      </c>
      <c r="H18" s="1">
        <v>9642725</v>
      </c>
      <c r="I18" s="1">
        <v>19018</v>
      </c>
      <c r="J18" s="1">
        <v>0.19761615991592407</v>
      </c>
      <c r="K18" s="1">
        <v>1281017.8999999999</v>
      </c>
      <c r="L18" s="1">
        <v>370536.78125</v>
      </c>
      <c r="M18" s="1">
        <v>40.696811676025391</v>
      </c>
      <c r="N18" s="1">
        <v>0</v>
      </c>
      <c r="O18" s="1">
        <v>1398109</v>
      </c>
      <c r="P18" s="1">
        <v>43652</v>
      </c>
      <c r="Q18" s="1">
        <v>3.2</v>
      </c>
      <c r="R18" s="1">
        <v>0</v>
      </c>
      <c r="S18" s="1">
        <v>0</v>
      </c>
      <c r="V18" s="1">
        <v>1028947.90625</v>
      </c>
      <c r="W18" s="1">
        <v>2362509.75</v>
      </c>
      <c r="X18" s="1">
        <v>0</v>
      </c>
      <c r="Y18" s="1">
        <v>12321852</v>
      </c>
      <c r="Z18" s="1">
        <v>433206.78125</v>
      </c>
      <c r="AA18" s="1">
        <v>11888645</v>
      </c>
      <c r="AB18" s="1">
        <v>3.6438701152801514</v>
      </c>
      <c r="AC18" s="1">
        <v>0</v>
      </c>
      <c r="AD18" s="1">
        <v>100</v>
      </c>
    </row>
    <row r="19" spans="1:30" x14ac:dyDescent="0.35">
      <c r="A19" s="1">
        <v>101631203</v>
      </c>
      <c r="B19" s="1" t="s">
        <v>561</v>
      </c>
      <c r="C19" s="1" t="s">
        <v>558</v>
      </c>
      <c r="D19" s="1" t="s">
        <v>304</v>
      </c>
      <c r="E19" s="1">
        <v>203</v>
      </c>
      <c r="F19" s="1">
        <v>1</v>
      </c>
      <c r="G19" s="1" t="s">
        <v>916</v>
      </c>
      <c r="H19" s="1">
        <v>7137996</v>
      </c>
      <c r="I19" s="1">
        <v>19583</v>
      </c>
      <c r="J19" s="1">
        <v>0.27510344982147217</v>
      </c>
      <c r="K19" s="1">
        <v>342958.45</v>
      </c>
      <c r="L19" s="1">
        <v>50000</v>
      </c>
      <c r="M19" s="1">
        <v>17.067266464233398</v>
      </c>
      <c r="N19" s="1">
        <v>0</v>
      </c>
      <c r="O19" s="1">
        <v>1156914</v>
      </c>
      <c r="P19" s="1">
        <v>30859</v>
      </c>
      <c r="Q19" s="1">
        <v>2.7</v>
      </c>
      <c r="R19" s="1">
        <v>0</v>
      </c>
      <c r="S19" s="1">
        <v>0</v>
      </c>
      <c r="V19" s="1">
        <v>26436.5390625</v>
      </c>
      <c r="W19" s="1">
        <v>80496.390625</v>
      </c>
      <c r="X19" s="1">
        <v>38316.949999999997</v>
      </c>
      <c r="Y19" s="1">
        <v>8637868</v>
      </c>
      <c r="Z19" s="1">
        <v>100442</v>
      </c>
      <c r="AA19" s="1">
        <v>8537426</v>
      </c>
      <c r="AB19" s="1">
        <v>1.1764904260635376</v>
      </c>
      <c r="AC19" s="1">
        <v>76.633903503417969</v>
      </c>
      <c r="AD19" s="1">
        <v>23.366096496582031</v>
      </c>
    </row>
    <row r="20" spans="1:30" x14ac:dyDescent="0.35">
      <c r="A20" s="1">
        <v>101631503</v>
      </c>
      <c r="B20" s="1" t="s">
        <v>562</v>
      </c>
      <c r="C20" s="1" t="s">
        <v>558</v>
      </c>
      <c r="D20" s="1" t="s">
        <v>304</v>
      </c>
      <c r="E20" s="1">
        <v>206</v>
      </c>
      <c r="F20" s="1">
        <v>1</v>
      </c>
      <c r="G20" s="1" t="s">
        <v>916</v>
      </c>
      <c r="H20" s="1">
        <v>7157287</v>
      </c>
      <c r="I20" s="1">
        <v>27031</v>
      </c>
      <c r="J20" s="1">
        <v>0.37910279631614685</v>
      </c>
      <c r="K20" s="1">
        <v>1253693.49</v>
      </c>
      <c r="L20" s="1">
        <v>360000.8125</v>
      </c>
      <c r="M20" s="1">
        <v>40.282394409179688</v>
      </c>
      <c r="N20" s="1">
        <v>0</v>
      </c>
      <c r="O20" s="1">
        <v>961362</v>
      </c>
      <c r="P20" s="1">
        <v>34587</v>
      </c>
      <c r="Q20" s="1">
        <v>3.6999999999999997</v>
      </c>
      <c r="R20" s="1">
        <v>99248</v>
      </c>
      <c r="S20" s="1">
        <v>0</v>
      </c>
      <c r="T20" s="1">
        <v>99248</v>
      </c>
      <c r="V20" s="1">
        <v>1080022.5</v>
      </c>
      <c r="W20" s="1">
        <v>2215001.25</v>
      </c>
      <c r="X20" s="1">
        <v>0</v>
      </c>
      <c r="Y20" s="1">
        <v>9471590</v>
      </c>
      <c r="Z20" s="1">
        <v>520866.8125</v>
      </c>
      <c r="AA20" s="1">
        <v>8950723</v>
      </c>
      <c r="AB20" s="1">
        <v>5.8192706108093262</v>
      </c>
      <c r="AC20" s="1">
        <v>0</v>
      </c>
      <c r="AD20" s="1">
        <v>100</v>
      </c>
    </row>
    <row r="21" spans="1:30" x14ac:dyDescent="0.35">
      <c r="A21" s="1">
        <v>101631703</v>
      </c>
      <c r="B21" s="1" t="s">
        <v>563</v>
      </c>
      <c r="C21" s="1" t="s">
        <v>558</v>
      </c>
      <c r="D21" s="1" t="s">
        <v>304</v>
      </c>
      <c r="E21" s="1">
        <v>203</v>
      </c>
      <c r="F21" s="1">
        <v>1</v>
      </c>
      <c r="G21" s="1" t="s">
        <v>916</v>
      </c>
      <c r="H21" s="1">
        <v>15164843</v>
      </c>
      <c r="I21" s="1">
        <v>84712</v>
      </c>
      <c r="J21" s="1">
        <v>0.56174576282501221</v>
      </c>
      <c r="K21" s="1">
        <v>5144607.18</v>
      </c>
      <c r="L21" s="1">
        <v>2212355</v>
      </c>
      <c r="M21" s="1">
        <v>75.449005126953125</v>
      </c>
      <c r="N21" s="1">
        <v>0</v>
      </c>
      <c r="O21" s="1">
        <v>2768282</v>
      </c>
      <c r="P21" s="1">
        <v>67574</v>
      </c>
      <c r="Q21" s="1">
        <v>2.5</v>
      </c>
      <c r="R21" s="1">
        <v>0</v>
      </c>
      <c r="S21" s="1">
        <v>0</v>
      </c>
      <c r="V21" s="1">
        <v>4606991.125</v>
      </c>
      <c r="W21" s="1">
        <v>15642303</v>
      </c>
      <c r="X21" s="1">
        <v>0</v>
      </c>
      <c r="Y21" s="1">
        <v>23077732</v>
      </c>
      <c r="Z21" s="1">
        <v>2364641</v>
      </c>
      <c r="AA21" s="1">
        <v>20713092</v>
      </c>
      <c r="AB21" s="1">
        <v>11.416166305541992</v>
      </c>
      <c r="AC21" s="1">
        <v>0</v>
      </c>
      <c r="AD21" s="1">
        <v>100</v>
      </c>
    </row>
    <row r="22" spans="1:30" x14ac:dyDescent="0.35">
      <c r="A22" s="1">
        <v>101631803</v>
      </c>
      <c r="B22" s="1" t="s">
        <v>564</v>
      </c>
      <c r="C22" s="1" t="s">
        <v>558</v>
      </c>
      <c r="D22" s="1" t="s">
        <v>304</v>
      </c>
      <c r="E22" s="1">
        <v>206</v>
      </c>
      <c r="F22" s="1">
        <v>1</v>
      </c>
      <c r="G22" s="1" t="s">
        <v>916</v>
      </c>
      <c r="H22" s="1">
        <v>11320339</v>
      </c>
      <c r="I22" s="1">
        <v>76369</v>
      </c>
      <c r="J22" s="1">
        <v>0.67919963598251343</v>
      </c>
      <c r="K22" s="1">
        <v>2901260.31</v>
      </c>
      <c r="L22" s="1">
        <v>859958.8125</v>
      </c>
      <c r="M22" s="1">
        <v>42.127964019775391</v>
      </c>
      <c r="N22" s="1">
        <v>0</v>
      </c>
      <c r="O22" s="1">
        <v>1718401</v>
      </c>
      <c r="P22" s="1">
        <v>94041</v>
      </c>
      <c r="Q22" s="1">
        <v>5.8000000000000007</v>
      </c>
      <c r="R22" s="1">
        <v>0</v>
      </c>
      <c r="S22" s="1">
        <v>0</v>
      </c>
      <c r="V22" s="1">
        <v>2579924.3125</v>
      </c>
      <c r="W22" s="1">
        <v>5291126.5</v>
      </c>
      <c r="X22" s="1">
        <v>0</v>
      </c>
      <c r="Y22" s="1">
        <v>15940000</v>
      </c>
      <c r="Z22" s="1">
        <v>1030368.8125</v>
      </c>
      <c r="AA22" s="1">
        <v>14909631</v>
      </c>
      <c r="AB22" s="1">
        <v>6.9107599258422852</v>
      </c>
      <c r="AC22" s="1">
        <v>0</v>
      </c>
      <c r="AD22" s="1">
        <v>100</v>
      </c>
    </row>
    <row r="23" spans="1:30" x14ac:dyDescent="0.35">
      <c r="A23" s="1">
        <v>101631903</v>
      </c>
      <c r="B23" s="1" t="s">
        <v>565</v>
      </c>
      <c r="C23" s="1" t="s">
        <v>558</v>
      </c>
      <c r="D23" s="1" t="s">
        <v>48</v>
      </c>
      <c r="F23" s="1">
        <v>1</v>
      </c>
      <c r="G23" s="1" t="s">
        <v>916</v>
      </c>
      <c r="H23" s="1">
        <v>5361622</v>
      </c>
      <c r="I23" s="1">
        <v>18837</v>
      </c>
      <c r="J23" s="1">
        <v>0.35256892442703247</v>
      </c>
      <c r="K23" s="1">
        <v>334230.75</v>
      </c>
      <c r="L23" s="1">
        <v>51858.62109375</v>
      </c>
      <c r="M23" s="1">
        <v>18.365346908569336</v>
      </c>
      <c r="N23" s="1">
        <v>0</v>
      </c>
      <c r="O23" s="1">
        <v>899447</v>
      </c>
      <c r="P23" s="1">
        <v>23046</v>
      </c>
      <c r="Q23" s="1">
        <v>2.6</v>
      </c>
      <c r="R23" s="1">
        <v>0</v>
      </c>
      <c r="S23" s="1">
        <v>0</v>
      </c>
      <c r="V23" s="1">
        <v>155578.74609375</v>
      </c>
      <c r="W23" s="1">
        <v>319074</v>
      </c>
      <c r="X23" s="1">
        <v>0</v>
      </c>
      <c r="Y23" s="1">
        <v>6595300</v>
      </c>
      <c r="Z23" s="1">
        <v>93741.625</v>
      </c>
      <c r="AA23" s="1">
        <v>6501558.5</v>
      </c>
      <c r="AB23" s="1">
        <v>1.4418331384658813</v>
      </c>
      <c r="AC23" s="1">
        <v>0</v>
      </c>
      <c r="AD23" s="1">
        <v>100</v>
      </c>
    </row>
    <row r="24" spans="1:30" x14ac:dyDescent="0.35">
      <c r="A24" s="1">
        <v>101632403</v>
      </c>
      <c r="B24" s="1" t="s">
        <v>566</v>
      </c>
      <c r="C24" s="1" t="s">
        <v>558</v>
      </c>
      <c r="D24" s="1" t="s">
        <v>304</v>
      </c>
      <c r="E24" s="1">
        <v>203</v>
      </c>
      <c r="F24" s="1">
        <v>1</v>
      </c>
      <c r="G24" s="1" t="s">
        <v>916</v>
      </c>
      <c r="H24" s="1">
        <v>7214243</v>
      </c>
      <c r="I24" s="1">
        <v>17053</v>
      </c>
      <c r="J24" s="1">
        <v>0.2369396984577179</v>
      </c>
      <c r="K24" s="1">
        <v>312491.06</v>
      </c>
      <c r="L24" s="1">
        <v>50000</v>
      </c>
      <c r="M24" s="1">
        <v>19.048267364501953</v>
      </c>
      <c r="N24" s="1">
        <v>0</v>
      </c>
      <c r="O24" s="1">
        <v>1016360</v>
      </c>
      <c r="P24" s="1">
        <v>24441</v>
      </c>
      <c r="Q24" s="1">
        <v>2.5</v>
      </c>
      <c r="R24" s="1">
        <v>134892</v>
      </c>
      <c r="S24" s="1">
        <v>0</v>
      </c>
      <c r="T24" s="1">
        <v>34391</v>
      </c>
      <c r="U24" s="1">
        <v>34.219558715820313</v>
      </c>
      <c r="V24" s="1">
        <v>91341.2421875</v>
      </c>
      <c r="W24" s="1">
        <v>207755.5</v>
      </c>
      <c r="X24" s="1">
        <v>17321.91</v>
      </c>
      <c r="Y24" s="1">
        <v>8677986</v>
      </c>
      <c r="Z24" s="1">
        <v>125885</v>
      </c>
      <c r="AA24" s="1">
        <v>8552101</v>
      </c>
      <c r="AB24" s="1">
        <v>1.4719774723052979</v>
      </c>
      <c r="AC24" s="1">
        <v>34.643821716308594</v>
      </c>
      <c r="AD24" s="1">
        <v>65.356178283691406</v>
      </c>
    </row>
    <row r="25" spans="1:30" x14ac:dyDescent="0.35">
      <c r="A25" s="1">
        <v>101633903</v>
      </c>
      <c r="B25" s="1" t="s">
        <v>567</v>
      </c>
      <c r="C25" s="1" t="s">
        <v>558</v>
      </c>
      <c r="D25" s="1" t="s">
        <v>304</v>
      </c>
      <c r="E25" s="1">
        <v>203</v>
      </c>
      <c r="F25" s="1">
        <v>1</v>
      </c>
      <c r="G25" s="1" t="s">
        <v>916</v>
      </c>
      <c r="H25" s="1">
        <v>11356043</v>
      </c>
      <c r="I25" s="1">
        <v>28900</v>
      </c>
      <c r="J25" s="1">
        <v>0.25513935089111328</v>
      </c>
      <c r="K25" s="1">
        <v>439263</v>
      </c>
      <c r="L25" s="1">
        <v>50000</v>
      </c>
      <c r="M25" s="1">
        <v>12.844786643981934</v>
      </c>
      <c r="N25" s="1">
        <v>0</v>
      </c>
      <c r="O25" s="1">
        <v>1794280</v>
      </c>
      <c r="P25" s="1">
        <v>73661</v>
      </c>
      <c r="Q25" s="1">
        <v>4.3</v>
      </c>
      <c r="R25" s="1">
        <v>245644</v>
      </c>
      <c r="S25" s="1">
        <v>0</v>
      </c>
      <c r="T25" s="1">
        <v>36542</v>
      </c>
      <c r="U25" s="1">
        <v>17.475681304931641</v>
      </c>
      <c r="V25" s="1">
        <v>68217.421875</v>
      </c>
      <c r="W25" s="1">
        <v>243973.5625</v>
      </c>
      <c r="X25" s="1">
        <v>15891.29</v>
      </c>
      <c r="Y25" s="1">
        <v>13835230</v>
      </c>
      <c r="Z25" s="1">
        <v>189103</v>
      </c>
      <c r="AA25" s="1">
        <v>13646127</v>
      </c>
      <c r="AB25" s="1">
        <v>1.3857631683349609</v>
      </c>
      <c r="AC25" s="1">
        <v>31.78257942199707</v>
      </c>
      <c r="AD25" s="1">
        <v>68.217422485351563</v>
      </c>
    </row>
    <row r="26" spans="1:30" x14ac:dyDescent="0.35">
      <c r="A26" s="1">
        <v>101634207</v>
      </c>
      <c r="B26" s="1" t="s">
        <v>682</v>
      </c>
      <c r="C26" s="1" t="s">
        <v>558</v>
      </c>
      <c r="D26" s="1" t="s">
        <v>304</v>
      </c>
      <c r="E26" s="1">
        <v>206</v>
      </c>
      <c r="F26" s="1">
        <v>2</v>
      </c>
      <c r="G26" s="1" t="s">
        <v>917</v>
      </c>
      <c r="H26" s="1">
        <v>0</v>
      </c>
      <c r="I26" s="1">
        <v>0</v>
      </c>
      <c r="J26" s="1">
        <v>0</v>
      </c>
      <c r="K26" s="1">
        <v>0</v>
      </c>
      <c r="N26" s="1">
        <v>0</v>
      </c>
      <c r="O26" s="1">
        <v>0</v>
      </c>
      <c r="P26" s="1">
        <v>0</v>
      </c>
      <c r="Q26" s="1">
        <v>0</v>
      </c>
      <c r="R26" s="1">
        <v>1160264</v>
      </c>
      <c r="T26" s="1">
        <v>93261</v>
      </c>
      <c r="U26" s="1">
        <v>8.7404623031616211</v>
      </c>
      <c r="Y26" s="1">
        <v>1160264</v>
      </c>
      <c r="Z26" s="1">
        <v>93261</v>
      </c>
      <c r="AA26" s="1">
        <v>1067003</v>
      </c>
      <c r="AB26" s="1">
        <v>8.7404623031616211</v>
      </c>
    </row>
    <row r="27" spans="1:30" x14ac:dyDescent="0.35">
      <c r="A27" s="1">
        <v>101636503</v>
      </c>
      <c r="B27" s="1" t="s">
        <v>568</v>
      </c>
      <c r="C27" s="1" t="s">
        <v>558</v>
      </c>
      <c r="D27" s="1" t="s">
        <v>48</v>
      </c>
      <c r="F27" s="1">
        <v>1</v>
      </c>
      <c r="G27" s="1" t="s">
        <v>916</v>
      </c>
      <c r="H27" s="1">
        <v>6957231</v>
      </c>
      <c r="I27" s="1">
        <v>54870</v>
      </c>
      <c r="J27" s="1">
        <v>0.7949453592300415</v>
      </c>
      <c r="K27" s="1">
        <v>435813</v>
      </c>
      <c r="L27" s="1">
        <v>50000</v>
      </c>
      <c r="M27" s="1">
        <v>12.959646224975586</v>
      </c>
      <c r="N27" s="1">
        <v>0</v>
      </c>
      <c r="O27" s="1">
        <v>1908205</v>
      </c>
      <c r="P27" s="1">
        <v>26169</v>
      </c>
      <c r="Q27" s="1">
        <v>1.4000000000000001</v>
      </c>
      <c r="R27" s="1">
        <v>0</v>
      </c>
      <c r="S27" s="1">
        <v>0</v>
      </c>
      <c r="X27" s="1">
        <v>50000</v>
      </c>
      <c r="Y27" s="1">
        <v>9301249</v>
      </c>
      <c r="Z27" s="1">
        <v>131039</v>
      </c>
      <c r="AA27" s="1">
        <v>9170210</v>
      </c>
      <c r="AB27" s="1">
        <v>1.4289640188217163</v>
      </c>
      <c r="AC27" s="1">
        <v>100</v>
      </c>
      <c r="AD27" s="1">
        <v>0</v>
      </c>
    </row>
    <row r="28" spans="1:30" x14ac:dyDescent="0.35">
      <c r="A28" s="1">
        <v>101637002</v>
      </c>
      <c r="B28" s="1" t="s">
        <v>569</v>
      </c>
      <c r="C28" s="1" t="s">
        <v>558</v>
      </c>
      <c r="D28" s="1" t="s">
        <v>304</v>
      </c>
      <c r="E28" s="1">
        <v>203</v>
      </c>
      <c r="F28" s="1">
        <v>1</v>
      </c>
      <c r="G28" s="1" t="s">
        <v>916</v>
      </c>
      <c r="H28" s="1">
        <v>15252148</v>
      </c>
      <c r="I28" s="1">
        <v>109964</v>
      </c>
      <c r="J28" s="1">
        <v>0.72620964050292969</v>
      </c>
      <c r="K28" s="1">
        <v>4736083.88</v>
      </c>
      <c r="L28" s="1">
        <v>1398556.375</v>
      </c>
      <c r="M28" s="1">
        <v>41.903964996337891</v>
      </c>
      <c r="N28" s="1">
        <v>0</v>
      </c>
      <c r="O28" s="1">
        <v>2868700</v>
      </c>
      <c r="P28" s="1">
        <v>90877</v>
      </c>
      <c r="Q28" s="1">
        <v>3.3000000000000003</v>
      </c>
      <c r="R28" s="1">
        <v>0</v>
      </c>
      <c r="S28" s="1">
        <v>0</v>
      </c>
      <c r="V28" s="1">
        <v>4195746.875</v>
      </c>
      <c r="W28" s="1">
        <v>8604991</v>
      </c>
      <c r="X28" s="1">
        <v>0</v>
      </c>
      <c r="Y28" s="1">
        <v>22856932</v>
      </c>
      <c r="Z28" s="1">
        <v>1599397.375</v>
      </c>
      <c r="AA28" s="1">
        <v>21257534</v>
      </c>
      <c r="AB28" s="1">
        <v>7.5239081382751465</v>
      </c>
      <c r="AC28" s="1">
        <v>0</v>
      </c>
      <c r="AD28" s="1">
        <v>100</v>
      </c>
    </row>
    <row r="29" spans="1:30" x14ac:dyDescent="0.35">
      <c r="A29" s="1">
        <v>101638003</v>
      </c>
      <c r="B29" s="1" t="s">
        <v>570</v>
      </c>
      <c r="C29" s="1" t="s">
        <v>558</v>
      </c>
      <c r="D29" s="1" t="s">
        <v>304</v>
      </c>
      <c r="E29" s="1">
        <v>206</v>
      </c>
      <c r="F29" s="1">
        <v>1</v>
      </c>
      <c r="G29" s="1" t="s">
        <v>916</v>
      </c>
      <c r="H29" s="1">
        <v>14489397</v>
      </c>
      <c r="I29" s="1">
        <v>116674</v>
      </c>
      <c r="J29" s="1">
        <v>0.81177377700805664</v>
      </c>
      <c r="K29" s="1">
        <v>1689047.14</v>
      </c>
      <c r="L29" s="1">
        <v>406159.15625</v>
      </c>
      <c r="M29" s="1">
        <v>31.659753799438477</v>
      </c>
      <c r="N29" s="1">
        <v>0</v>
      </c>
      <c r="O29" s="1">
        <v>2909306</v>
      </c>
      <c r="P29" s="1">
        <v>112587</v>
      </c>
      <c r="Q29" s="1">
        <v>4</v>
      </c>
      <c r="R29" s="1">
        <v>488015</v>
      </c>
      <c r="S29" s="1">
        <v>0</v>
      </c>
      <c r="T29" s="1">
        <v>146998</v>
      </c>
      <c r="U29" s="1">
        <v>43.105770111083984</v>
      </c>
      <c r="V29" s="1">
        <v>1218500.15625</v>
      </c>
      <c r="W29" s="1">
        <v>2499002.75</v>
      </c>
      <c r="X29" s="1">
        <v>0</v>
      </c>
      <c r="Y29" s="1">
        <v>19575764</v>
      </c>
      <c r="Z29" s="1">
        <v>782418.125</v>
      </c>
      <c r="AA29" s="1">
        <v>18793346</v>
      </c>
      <c r="AB29" s="1">
        <v>4.1632719039916992</v>
      </c>
      <c r="AC29" s="1">
        <v>0</v>
      </c>
      <c r="AD29" s="1">
        <v>100</v>
      </c>
    </row>
    <row r="30" spans="1:30" x14ac:dyDescent="0.35">
      <c r="A30" s="1">
        <v>101638803</v>
      </c>
      <c r="B30" s="1" t="s">
        <v>571</v>
      </c>
      <c r="C30" s="1" t="s">
        <v>558</v>
      </c>
      <c r="D30" s="1" t="s">
        <v>304</v>
      </c>
      <c r="E30" s="1">
        <v>206</v>
      </c>
      <c r="F30" s="1">
        <v>1</v>
      </c>
      <c r="G30" s="1" t="s">
        <v>916</v>
      </c>
      <c r="H30" s="1">
        <v>11470451</v>
      </c>
      <c r="I30" s="1">
        <v>55467</v>
      </c>
      <c r="J30" s="1">
        <v>0.4859139621257782</v>
      </c>
      <c r="K30" s="1">
        <v>2301212.56</v>
      </c>
      <c r="L30" s="1">
        <v>655247.375</v>
      </c>
      <c r="M30" s="1">
        <v>39.809307098388672</v>
      </c>
      <c r="N30" s="1">
        <v>0</v>
      </c>
      <c r="O30" s="1">
        <v>2194590</v>
      </c>
      <c r="P30" s="1">
        <v>80373</v>
      </c>
      <c r="Q30" s="1">
        <v>3.8</v>
      </c>
      <c r="R30" s="1">
        <v>0</v>
      </c>
      <c r="S30" s="1">
        <v>0</v>
      </c>
      <c r="V30" s="1">
        <v>1965778.625</v>
      </c>
      <c r="W30" s="1">
        <v>4031584.5</v>
      </c>
      <c r="X30" s="1">
        <v>0</v>
      </c>
      <c r="Y30" s="1">
        <v>15966254</v>
      </c>
      <c r="Z30" s="1">
        <v>791087.375</v>
      </c>
      <c r="AA30" s="1">
        <v>15175167</v>
      </c>
      <c r="AB30" s="1">
        <v>5.2130389213562012</v>
      </c>
      <c r="AC30" s="1">
        <v>0</v>
      </c>
      <c r="AD30" s="1">
        <v>100</v>
      </c>
    </row>
    <row r="31" spans="1:30" x14ac:dyDescent="0.35">
      <c r="A31" s="1">
        <v>101638907</v>
      </c>
      <c r="B31" s="1" t="s">
        <v>683</v>
      </c>
      <c r="C31" s="1" t="s">
        <v>558</v>
      </c>
      <c r="D31" s="1" t="s">
        <v>304</v>
      </c>
      <c r="E31" s="1">
        <v>206</v>
      </c>
      <c r="F31" s="1">
        <v>2</v>
      </c>
      <c r="G31" s="1" t="s">
        <v>917</v>
      </c>
      <c r="H31" s="1">
        <v>0</v>
      </c>
      <c r="I31" s="1">
        <v>0</v>
      </c>
      <c r="J31" s="1">
        <v>0</v>
      </c>
      <c r="K31" s="1">
        <v>0</v>
      </c>
      <c r="N31" s="1">
        <v>0</v>
      </c>
      <c r="O31" s="1">
        <v>0</v>
      </c>
      <c r="P31" s="1">
        <v>0</v>
      </c>
      <c r="Q31" s="1">
        <v>0</v>
      </c>
      <c r="R31" s="1">
        <v>1065762</v>
      </c>
      <c r="T31" s="1">
        <v>151173</v>
      </c>
      <c r="U31" s="1">
        <v>16.529064178466797</v>
      </c>
      <c r="Y31" s="1">
        <v>1065762</v>
      </c>
      <c r="Z31" s="1">
        <v>151173</v>
      </c>
      <c r="AA31" s="1">
        <v>914589</v>
      </c>
      <c r="AB31" s="1">
        <v>16.529064178466797</v>
      </c>
    </row>
    <row r="32" spans="1:30" x14ac:dyDescent="0.35">
      <c r="A32" s="1">
        <v>102025007</v>
      </c>
      <c r="B32" s="1" t="s">
        <v>619</v>
      </c>
      <c r="C32" s="1" t="s">
        <v>43</v>
      </c>
      <c r="D32" s="1" t="s">
        <v>48</v>
      </c>
      <c r="F32" s="1">
        <v>2</v>
      </c>
      <c r="G32" s="1" t="s">
        <v>917</v>
      </c>
      <c r="H32" s="1">
        <v>0</v>
      </c>
      <c r="I32" s="1">
        <v>0</v>
      </c>
      <c r="J32" s="1">
        <v>0</v>
      </c>
      <c r="K32" s="1">
        <v>0</v>
      </c>
      <c r="N32" s="1">
        <v>0</v>
      </c>
      <c r="O32" s="1">
        <v>0</v>
      </c>
      <c r="P32" s="1">
        <v>0</v>
      </c>
      <c r="Q32" s="1">
        <v>0</v>
      </c>
      <c r="R32" s="1">
        <v>480</v>
      </c>
      <c r="T32" s="1">
        <v>-709610</v>
      </c>
      <c r="U32" s="1">
        <v>-99.932403564453125</v>
      </c>
      <c r="Y32" s="1">
        <v>480</v>
      </c>
      <c r="Z32" s="1">
        <v>-709610</v>
      </c>
      <c r="AA32" s="1">
        <v>-709130</v>
      </c>
      <c r="AB32" s="1">
        <v>100.06768798828125</v>
      </c>
    </row>
    <row r="33" spans="1:30" x14ac:dyDescent="0.35">
      <c r="A33" s="1">
        <v>102027451</v>
      </c>
      <c r="B33" s="1" t="s">
        <v>72</v>
      </c>
      <c r="C33" s="1" t="s">
        <v>43</v>
      </c>
      <c r="D33" s="1" t="s">
        <v>48</v>
      </c>
      <c r="F33" s="1">
        <v>1</v>
      </c>
      <c r="G33" s="1" t="s">
        <v>916</v>
      </c>
      <c r="H33" s="1">
        <v>182161071</v>
      </c>
      <c r="I33" s="1">
        <v>1029820</v>
      </c>
      <c r="J33" s="1">
        <v>0.56854903697967529</v>
      </c>
      <c r="K33" s="1">
        <v>10055423</v>
      </c>
      <c r="L33" s="1">
        <v>50000</v>
      </c>
      <c r="M33" s="1">
        <v>0.49972900748252869</v>
      </c>
      <c r="N33" s="1">
        <v>0</v>
      </c>
      <c r="O33" s="1">
        <v>30807634</v>
      </c>
      <c r="P33" s="1">
        <v>180104</v>
      </c>
      <c r="Q33" s="1">
        <v>0.6</v>
      </c>
      <c r="R33" s="1">
        <v>0</v>
      </c>
      <c r="S33" s="1">
        <v>0</v>
      </c>
      <c r="X33" s="1">
        <v>50000</v>
      </c>
      <c r="Y33" s="1">
        <v>223024128</v>
      </c>
      <c r="Z33" s="1">
        <v>1259924</v>
      </c>
      <c r="AA33" s="1">
        <v>221764208</v>
      </c>
      <c r="AB33" s="1">
        <v>0.56813675165176392</v>
      </c>
      <c r="AC33" s="1">
        <v>100</v>
      </c>
      <c r="AD33" s="1">
        <v>0</v>
      </c>
    </row>
    <row r="34" spans="1:30" x14ac:dyDescent="0.35">
      <c r="A34" s="1">
        <v>103020407</v>
      </c>
      <c r="B34" s="1" t="s">
        <v>615</v>
      </c>
      <c r="C34" s="1" t="s">
        <v>43</v>
      </c>
      <c r="D34" s="1" t="s">
        <v>44</v>
      </c>
      <c r="E34" s="1">
        <v>212</v>
      </c>
      <c r="F34" s="1">
        <v>2</v>
      </c>
      <c r="G34" s="1" t="s">
        <v>917</v>
      </c>
      <c r="H34" s="1">
        <v>0</v>
      </c>
      <c r="I34" s="1">
        <v>0</v>
      </c>
      <c r="J34" s="1">
        <v>0</v>
      </c>
      <c r="K34" s="1">
        <v>0</v>
      </c>
      <c r="N34" s="1">
        <v>0</v>
      </c>
      <c r="O34" s="1">
        <v>0</v>
      </c>
      <c r="P34" s="1">
        <v>0</v>
      </c>
      <c r="Q34" s="1">
        <v>0</v>
      </c>
      <c r="R34" s="1">
        <v>1467867</v>
      </c>
      <c r="T34" s="1">
        <v>84269</v>
      </c>
      <c r="U34" s="1">
        <v>6.0905694961547852</v>
      </c>
      <c r="Y34" s="1">
        <v>1467867</v>
      </c>
      <c r="Z34" s="1">
        <v>84269</v>
      </c>
      <c r="AA34" s="1">
        <v>1383598</v>
      </c>
      <c r="AB34" s="1">
        <v>6.0905694961547852</v>
      </c>
    </row>
    <row r="35" spans="1:30" x14ac:dyDescent="0.35">
      <c r="A35" s="1">
        <v>103020603</v>
      </c>
      <c r="B35" s="1" t="s">
        <v>42</v>
      </c>
      <c r="C35" s="1" t="s">
        <v>43</v>
      </c>
      <c r="D35" s="1" t="s">
        <v>44</v>
      </c>
      <c r="E35" s="1">
        <v>217</v>
      </c>
      <c r="F35" s="1">
        <v>1</v>
      </c>
      <c r="G35" s="1" t="s">
        <v>916</v>
      </c>
      <c r="H35" s="1">
        <v>3373314</v>
      </c>
      <c r="I35" s="1">
        <v>32446</v>
      </c>
      <c r="J35" s="1">
        <v>0.97118473052978516</v>
      </c>
      <c r="K35" s="1">
        <v>204493</v>
      </c>
      <c r="L35" s="1">
        <v>50000</v>
      </c>
      <c r="M35" s="1">
        <v>32.363925933837891</v>
      </c>
      <c r="N35" s="1">
        <v>0</v>
      </c>
      <c r="O35" s="1">
        <v>899769</v>
      </c>
      <c r="P35" s="1">
        <v>78349</v>
      </c>
      <c r="Q35" s="1">
        <v>9.5</v>
      </c>
      <c r="R35" s="1">
        <v>0</v>
      </c>
      <c r="S35" s="1">
        <v>0</v>
      </c>
      <c r="X35" s="1">
        <v>50000</v>
      </c>
      <c r="Y35" s="1">
        <v>4477576</v>
      </c>
      <c r="Z35" s="1">
        <v>160795</v>
      </c>
      <c r="AA35" s="1">
        <v>4316781</v>
      </c>
      <c r="AB35" s="1">
        <v>3.7248821258544922</v>
      </c>
      <c r="AC35" s="1">
        <v>100</v>
      </c>
      <c r="AD35" s="1">
        <v>0</v>
      </c>
    </row>
    <row r="36" spans="1:30" x14ac:dyDescent="0.35">
      <c r="A36" s="1">
        <v>103020753</v>
      </c>
      <c r="B36" s="1" t="s">
        <v>45</v>
      </c>
      <c r="C36" s="1" t="s">
        <v>43</v>
      </c>
      <c r="D36" s="1" t="s">
        <v>44</v>
      </c>
      <c r="E36" s="1">
        <v>212</v>
      </c>
      <c r="F36" s="1">
        <v>1</v>
      </c>
      <c r="G36" s="1" t="s">
        <v>916</v>
      </c>
      <c r="H36" s="1">
        <v>3852059</v>
      </c>
      <c r="I36" s="1">
        <v>26490</v>
      </c>
      <c r="J36" s="1">
        <v>0.69244599342346191</v>
      </c>
      <c r="K36" s="1">
        <v>208288</v>
      </c>
      <c r="L36" s="1">
        <v>50000</v>
      </c>
      <c r="M36" s="1">
        <v>31.587991714477539</v>
      </c>
      <c r="N36" s="1">
        <v>0</v>
      </c>
      <c r="O36" s="1">
        <v>957314</v>
      </c>
      <c r="P36" s="1">
        <v>18093</v>
      </c>
      <c r="Q36" s="1">
        <v>1.9</v>
      </c>
      <c r="R36" s="1">
        <v>0</v>
      </c>
      <c r="S36" s="1">
        <v>0</v>
      </c>
      <c r="X36" s="1">
        <v>50000</v>
      </c>
      <c r="Y36" s="1">
        <v>5017661</v>
      </c>
      <c r="Z36" s="1">
        <v>94583</v>
      </c>
      <c r="AA36" s="1">
        <v>4923078</v>
      </c>
      <c r="AB36" s="1">
        <v>1.9212167263031006</v>
      </c>
      <c r="AC36" s="1">
        <v>100</v>
      </c>
      <c r="AD36" s="1">
        <v>0</v>
      </c>
    </row>
    <row r="37" spans="1:30" x14ac:dyDescent="0.35">
      <c r="A37" s="1">
        <v>103021003</v>
      </c>
      <c r="B37" s="1" t="s">
        <v>71</v>
      </c>
      <c r="C37" s="1" t="s">
        <v>43</v>
      </c>
      <c r="D37" s="1" t="s">
        <v>44</v>
      </c>
      <c r="E37" s="1">
        <v>211</v>
      </c>
      <c r="F37" s="1">
        <v>1</v>
      </c>
      <c r="G37" s="1" t="s">
        <v>916</v>
      </c>
      <c r="H37" s="1">
        <v>6689823</v>
      </c>
      <c r="I37" s="1">
        <v>44500</v>
      </c>
      <c r="J37" s="1">
        <v>0.66964387893676758</v>
      </c>
      <c r="K37" s="1">
        <v>518675</v>
      </c>
      <c r="L37" s="1">
        <v>50000</v>
      </c>
      <c r="M37" s="1">
        <v>10.668374061584473</v>
      </c>
      <c r="N37" s="1">
        <v>0</v>
      </c>
      <c r="O37" s="1">
        <v>2077655</v>
      </c>
      <c r="P37" s="1">
        <v>-32285</v>
      </c>
      <c r="Q37" s="1">
        <v>-1.5</v>
      </c>
      <c r="R37" s="1">
        <v>0</v>
      </c>
      <c r="S37" s="1">
        <v>0</v>
      </c>
      <c r="X37" s="1">
        <v>50000</v>
      </c>
      <c r="Y37" s="1">
        <v>9286153</v>
      </c>
      <c r="Z37" s="1">
        <v>62215</v>
      </c>
      <c r="AA37" s="1">
        <v>9223938</v>
      </c>
      <c r="AB37" s="1">
        <v>0.67449498176574707</v>
      </c>
      <c r="AC37" s="1">
        <v>100</v>
      </c>
      <c r="AD37" s="1">
        <v>0</v>
      </c>
    </row>
    <row r="38" spans="1:30" x14ac:dyDescent="0.35">
      <c r="A38" s="1">
        <v>103021102</v>
      </c>
      <c r="B38" s="1" t="s">
        <v>46</v>
      </c>
      <c r="C38" s="1" t="s">
        <v>43</v>
      </c>
      <c r="D38" s="1" t="s">
        <v>44</v>
      </c>
      <c r="E38" s="1">
        <v>217</v>
      </c>
      <c r="F38" s="1">
        <v>1</v>
      </c>
      <c r="G38" s="1" t="s">
        <v>916</v>
      </c>
      <c r="H38" s="1">
        <v>13999483</v>
      </c>
      <c r="I38" s="1">
        <v>69283</v>
      </c>
      <c r="J38" s="1">
        <v>0.49735826253890991</v>
      </c>
      <c r="K38" s="1">
        <v>9009937.5999999996</v>
      </c>
      <c r="L38" s="1">
        <v>2631314</v>
      </c>
      <c r="M38" s="1">
        <v>41.252067565917969</v>
      </c>
      <c r="N38" s="1">
        <v>0</v>
      </c>
      <c r="O38" s="1">
        <v>3776488</v>
      </c>
      <c r="P38" s="1">
        <v>118930</v>
      </c>
      <c r="Q38" s="1">
        <v>3.3000000000000003</v>
      </c>
      <c r="R38" s="1">
        <v>0</v>
      </c>
      <c r="S38" s="1">
        <v>0</v>
      </c>
      <c r="V38" s="1">
        <v>7894088.5</v>
      </c>
      <c r="W38" s="1">
        <v>16189863</v>
      </c>
      <c r="X38" s="1">
        <v>0</v>
      </c>
      <c r="Y38" s="1">
        <v>26785908</v>
      </c>
      <c r="Z38" s="1">
        <v>2819527</v>
      </c>
      <c r="AA38" s="1">
        <v>23966380</v>
      </c>
      <c r="AB38" s="1">
        <v>11.764509201049805</v>
      </c>
      <c r="AC38" s="1">
        <v>0</v>
      </c>
      <c r="AD38" s="1">
        <v>100</v>
      </c>
    </row>
    <row r="39" spans="1:30" x14ac:dyDescent="0.35">
      <c r="A39" s="1">
        <v>103021252</v>
      </c>
      <c r="B39" s="1" t="s">
        <v>47</v>
      </c>
      <c r="C39" s="1" t="s">
        <v>43</v>
      </c>
      <c r="D39" s="1" t="s">
        <v>48</v>
      </c>
      <c r="F39" s="1">
        <v>1</v>
      </c>
      <c r="G39" s="1" t="s">
        <v>916</v>
      </c>
      <c r="H39" s="1">
        <v>10473830</v>
      </c>
      <c r="I39" s="1">
        <v>51528</v>
      </c>
      <c r="J39" s="1">
        <v>0.49440133571624756</v>
      </c>
      <c r="K39" s="1">
        <v>605751</v>
      </c>
      <c r="L39" s="1">
        <v>50000</v>
      </c>
      <c r="M39" s="1">
        <v>8.9968347549438477</v>
      </c>
      <c r="N39" s="1">
        <v>0</v>
      </c>
      <c r="O39" s="1">
        <v>3656102</v>
      </c>
      <c r="P39" s="1">
        <v>133031</v>
      </c>
      <c r="Q39" s="1">
        <v>3.8</v>
      </c>
      <c r="R39" s="1">
        <v>0</v>
      </c>
      <c r="S39" s="1">
        <v>0</v>
      </c>
      <c r="X39" s="1">
        <v>50000</v>
      </c>
      <c r="Y39" s="1">
        <v>14735683</v>
      </c>
      <c r="Z39" s="1">
        <v>234559</v>
      </c>
      <c r="AA39" s="1">
        <v>14501124</v>
      </c>
      <c r="AB39" s="1">
        <v>1.6175228357315063</v>
      </c>
      <c r="AC39" s="1">
        <v>100</v>
      </c>
      <c r="AD39" s="1">
        <v>0</v>
      </c>
    </row>
    <row r="40" spans="1:30" x14ac:dyDescent="0.35">
      <c r="A40" s="1">
        <v>103021453</v>
      </c>
      <c r="B40" s="1" t="s">
        <v>49</v>
      </c>
      <c r="C40" s="1" t="s">
        <v>43</v>
      </c>
      <c r="D40" s="1" t="s">
        <v>44</v>
      </c>
      <c r="E40" s="1">
        <v>212</v>
      </c>
      <c r="F40" s="1">
        <v>1</v>
      </c>
      <c r="G40" s="1" t="s">
        <v>916</v>
      </c>
      <c r="H40" s="1">
        <v>7464666</v>
      </c>
      <c r="I40" s="1">
        <v>69725</v>
      </c>
      <c r="J40" s="1">
        <v>0.94287431240081787</v>
      </c>
      <c r="K40" s="1">
        <v>2378178.25</v>
      </c>
      <c r="L40" s="1">
        <v>719798.875</v>
      </c>
      <c r="M40" s="1">
        <v>43.403751373291016</v>
      </c>
      <c r="N40" s="1">
        <v>66.058296203613281</v>
      </c>
      <c r="O40" s="1">
        <v>1254080</v>
      </c>
      <c r="P40" s="1">
        <v>30060</v>
      </c>
      <c r="Q40" s="1">
        <v>2.5</v>
      </c>
      <c r="R40" s="1">
        <v>0</v>
      </c>
      <c r="S40" s="1">
        <v>475486.88</v>
      </c>
      <c r="V40" s="1">
        <v>732949.65625</v>
      </c>
      <c r="W40" s="1">
        <v>1503194.75</v>
      </c>
      <c r="X40" s="1">
        <v>0</v>
      </c>
      <c r="Y40" s="1">
        <v>11096924</v>
      </c>
      <c r="Z40" s="1">
        <v>819583.875</v>
      </c>
      <c r="AA40" s="1">
        <v>10277340</v>
      </c>
      <c r="AB40" s="1">
        <v>7.9746694564819336</v>
      </c>
      <c r="AC40" s="1">
        <v>0</v>
      </c>
      <c r="AD40" s="1">
        <v>33.941703796386719</v>
      </c>
    </row>
    <row r="41" spans="1:30" x14ac:dyDescent="0.35">
      <c r="A41" s="1">
        <v>103021603</v>
      </c>
      <c r="B41" s="1" t="s">
        <v>50</v>
      </c>
      <c r="C41" s="1" t="s">
        <v>43</v>
      </c>
      <c r="D41" s="1" t="s">
        <v>48</v>
      </c>
      <c r="F41" s="1">
        <v>1</v>
      </c>
      <c r="G41" s="1" t="s">
        <v>916</v>
      </c>
      <c r="H41" s="1">
        <v>5444414</v>
      </c>
      <c r="I41" s="1">
        <v>28224</v>
      </c>
      <c r="J41" s="1">
        <v>0.52110433578491211</v>
      </c>
      <c r="K41" s="1">
        <v>522041.94</v>
      </c>
      <c r="L41" s="1">
        <v>111003.9765625</v>
      </c>
      <c r="M41" s="1">
        <v>27.005773544311523</v>
      </c>
      <c r="N41" s="1">
        <v>100</v>
      </c>
      <c r="O41" s="1">
        <v>1352401</v>
      </c>
      <c r="P41" s="1">
        <v>57901</v>
      </c>
      <c r="Q41" s="1">
        <v>4.5</v>
      </c>
      <c r="R41" s="1">
        <v>0</v>
      </c>
      <c r="S41" s="1">
        <v>111003.98</v>
      </c>
      <c r="X41" s="1">
        <v>0</v>
      </c>
      <c r="Y41" s="1">
        <v>7318857</v>
      </c>
      <c r="Z41" s="1">
        <v>197128.96875</v>
      </c>
      <c r="AA41" s="1">
        <v>7121728</v>
      </c>
      <c r="AB41" s="1">
        <v>2.7679934501647949</v>
      </c>
      <c r="AC41" s="1">
        <v>0</v>
      </c>
      <c r="AD41" s="1">
        <v>0</v>
      </c>
    </row>
    <row r="42" spans="1:30" x14ac:dyDescent="0.35">
      <c r="A42" s="1">
        <v>103021752</v>
      </c>
      <c r="B42" s="1" t="s">
        <v>51</v>
      </c>
      <c r="C42" s="1" t="s">
        <v>43</v>
      </c>
      <c r="D42" s="1" t="s">
        <v>48</v>
      </c>
      <c r="F42" s="1">
        <v>1</v>
      </c>
      <c r="G42" s="1" t="s">
        <v>916</v>
      </c>
      <c r="H42" s="1">
        <v>7172869</v>
      </c>
      <c r="I42" s="1">
        <v>82283</v>
      </c>
      <c r="J42" s="1">
        <v>1.1604541540145874</v>
      </c>
      <c r="K42" s="1">
        <v>403975</v>
      </c>
      <c r="L42" s="1">
        <v>50000</v>
      </c>
      <c r="M42" s="1">
        <v>14.125290870666504</v>
      </c>
      <c r="N42" s="1">
        <v>0</v>
      </c>
      <c r="O42" s="1">
        <v>2107378</v>
      </c>
      <c r="P42" s="1">
        <v>73979</v>
      </c>
      <c r="Q42" s="1">
        <v>3.5999999999999996</v>
      </c>
      <c r="R42" s="1">
        <v>0</v>
      </c>
      <c r="S42" s="1">
        <v>0</v>
      </c>
      <c r="X42" s="1">
        <v>50000</v>
      </c>
      <c r="Y42" s="1">
        <v>9684222</v>
      </c>
      <c r="Z42" s="1">
        <v>206262</v>
      </c>
      <c r="AA42" s="1">
        <v>9477960</v>
      </c>
      <c r="AB42" s="1">
        <v>2.1762278079986572</v>
      </c>
      <c r="AC42" s="1">
        <v>100</v>
      </c>
      <c r="AD42" s="1">
        <v>0</v>
      </c>
    </row>
    <row r="43" spans="1:30" x14ac:dyDescent="0.35">
      <c r="A43" s="1">
        <v>103021903</v>
      </c>
      <c r="B43" s="1" t="s">
        <v>52</v>
      </c>
      <c r="C43" s="1" t="s">
        <v>43</v>
      </c>
      <c r="D43" s="1" t="s">
        <v>44</v>
      </c>
      <c r="E43" s="1">
        <v>211</v>
      </c>
      <c r="F43" s="1">
        <v>1</v>
      </c>
      <c r="G43" s="1" t="s">
        <v>916</v>
      </c>
      <c r="H43" s="1">
        <v>10518759</v>
      </c>
      <c r="I43" s="1">
        <v>165399</v>
      </c>
      <c r="J43" s="1">
        <v>1.5975393056869507</v>
      </c>
      <c r="K43" s="1">
        <v>538991.5</v>
      </c>
      <c r="L43" s="1">
        <v>106128.859375</v>
      </c>
      <c r="M43" s="1">
        <v>24.517906188964844</v>
      </c>
      <c r="N43" s="1">
        <v>0</v>
      </c>
      <c r="O43" s="1">
        <v>1705515</v>
      </c>
      <c r="P43" s="1">
        <v>69408</v>
      </c>
      <c r="Q43" s="1">
        <v>4.2</v>
      </c>
      <c r="R43" s="1">
        <v>0</v>
      </c>
      <c r="S43" s="1">
        <v>0</v>
      </c>
      <c r="V43" s="1">
        <v>118392.484375</v>
      </c>
      <c r="W43" s="1">
        <v>852986.1875</v>
      </c>
      <c r="X43" s="1">
        <v>0</v>
      </c>
      <c r="Y43" s="1">
        <v>12763265</v>
      </c>
      <c r="Z43" s="1">
        <v>340935.875</v>
      </c>
      <c r="AA43" s="1">
        <v>12422329</v>
      </c>
      <c r="AB43" s="1">
        <v>2.7445406913757324</v>
      </c>
      <c r="AC43" s="1">
        <v>0</v>
      </c>
      <c r="AD43" s="1">
        <v>100</v>
      </c>
    </row>
    <row r="44" spans="1:30" x14ac:dyDescent="0.35">
      <c r="A44" s="1">
        <v>103022103</v>
      </c>
      <c r="B44" s="1" t="s">
        <v>53</v>
      </c>
      <c r="C44" s="1" t="s">
        <v>43</v>
      </c>
      <c r="D44" s="1" t="s">
        <v>44</v>
      </c>
      <c r="E44" s="1">
        <v>214</v>
      </c>
      <c r="F44" s="1">
        <v>1</v>
      </c>
      <c r="G44" s="1" t="s">
        <v>916</v>
      </c>
      <c r="H44" s="1">
        <v>2419795</v>
      </c>
      <c r="I44" s="1">
        <v>6571</v>
      </c>
      <c r="J44" s="1">
        <v>0.27229133248329163</v>
      </c>
      <c r="K44" s="1">
        <v>766160.63</v>
      </c>
      <c r="L44" s="1">
        <v>56478.2109375</v>
      </c>
      <c r="M44" s="1">
        <v>7.9582371711730957</v>
      </c>
      <c r="N44" s="1">
        <v>100</v>
      </c>
      <c r="O44" s="1">
        <v>633061</v>
      </c>
      <c r="P44" s="1">
        <v>15659</v>
      </c>
      <c r="Q44" s="1">
        <v>2.5</v>
      </c>
      <c r="R44" s="1">
        <v>0</v>
      </c>
      <c r="S44" s="1">
        <v>56478.21</v>
      </c>
      <c r="X44" s="1">
        <v>0</v>
      </c>
      <c r="Y44" s="1">
        <v>3819016.75</v>
      </c>
      <c r="Z44" s="1">
        <v>78708.2109375</v>
      </c>
      <c r="AA44" s="1">
        <v>3740308.5</v>
      </c>
      <c r="AB44" s="1">
        <v>2.1043241024017334</v>
      </c>
      <c r="AC44" s="1">
        <v>0</v>
      </c>
      <c r="AD44" s="1">
        <v>0</v>
      </c>
    </row>
    <row r="45" spans="1:30" x14ac:dyDescent="0.35">
      <c r="A45" s="1">
        <v>103022253</v>
      </c>
      <c r="B45" s="1" t="s">
        <v>54</v>
      </c>
      <c r="C45" s="1" t="s">
        <v>43</v>
      </c>
      <c r="D45" s="1" t="s">
        <v>44</v>
      </c>
      <c r="E45" s="1">
        <v>211</v>
      </c>
      <c r="F45" s="1">
        <v>1</v>
      </c>
      <c r="G45" s="1" t="s">
        <v>916</v>
      </c>
      <c r="H45" s="1">
        <v>7245852</v>
      </c>
      <c r="I45" s="1">
        <v>24954</v>
      </c>
      <c r="J45" s="1">
        <v>0.34558027982711792</v>
      </c>
      <c r="K45" s="1">
        <v>621959.17000000004</v>
      </c>
      <c r="L45" s="1">
        <v>119162.5078125</v>
      </c>
      <c r="M45" s="1">
        <v>23.699939727783203</v>
      </c>
      <c r="N45" s="1">
        <v>0</v>
      </c>
      <c r="O45" s="1">
        <v>1819612</v>
      </c>
      <c r="P45" s="1">
        <v>58693</v>
      </c>
      <c r="Q45" s="1">
        <v>3.3000000000000003</v>
      </c>
      <c r="R45" s="1">
        <v>0</v>
      </c>
      <c r="S45" s="1">
        <v>0</v>
      </c>
      <c r="V45" s="1">
        <v>357494.1640625</v>
      </c>
      <c r="W45" s="1">
        <v>733179.25</v>
      </c>
      <c r="X45" s="1">
        <v>0</v>
      </c>
      <c r="Y45" s="1">
        <v>9687423</v>
      </c>
      <c r="Z45" s="1">
        <v>202809.5</v>
      </c>
      <c r="AA45" s="1">
        <v>9484614</v>
      </c>
      <c r="AB45" s="1">
        <v>2.1382999420166016</v>
      </c>
      <c r="AC45" s="1">
        <v>0</v>
      </c>
      <c r="AD45" s="1">
        <v>100</v>
      </c>
    </row>
    <row r="46" spans="1:30" x14ac:dyDescent="0.35">
      <c r="A46" s="1">
        <v>103022503</v>
      </c>
      <c r="B46" s="1" t="s">
        <v>55</v>
      </c>
      <c r="C46" s="1" t="s">
        <v>43</v>
      </c>
      <c r="D46" s="1" t="s">
        <v>44</v>
      </c>
      <c r="E46" s="1">
        <v>216</v>
      </c>
      <c r="F46" s="1">
        <v>1</v>
      </c>
      <c r="G46" s="1" t="s">
        <v>916</v>
      </c>
      <c r="H46" s="1">
        <v>15061069</v>
      </c>
      <c r="I46" s="1">
        <v>56559</v>
      </c>
      <c r="J46" s="1">
        <v>0.37694665789604187</v>
      </c>
      <c r="K46" s="1">
        <v>943864.38</v>
      </c>
      <c r="L46" s="1">
        <v>247014.546875</v>
      </c>
      <c r="M46" s="1">
        <v>35.447311401367188</v>
      </c>
      <c r="N46" s="1">
        <v>0</v>
      </c>
      <c r="O46" s="1">
        <v>1120859</v>
      </c>
      <c r="P46" s="1">
        <v>47601</v>
      </c>
      <c r="Q46" s="1">
        <v>4.3999999999999995</v>
      </c>
      <c r="R46" s="1">
        <v>0</v>
      </c>
      <c r="S46" s="1">
        <v>0</v>
      </c>
      <c r="V46" s="1">
        <v>541057.359375</v>
      </c>
      <c r="W46" s="1">
        <v>1719823</v>
      </c>
      <c r="X46" s="1">
        <v>0</v>
      </c>
      <c r="Y46" s="1">
        <v>17125792</v>
      </c>
      <c r="Z46" s="1">
        <v>351174.5625</v>
      </c>
      <c r="AA46" s="1">
        <v>16774617</v>
      </c>
      <c r="AB46" s="1">
        <v>2.0934877395629883</v>
      </c>
      <c r="AC46" s="1">
        <v>0</v>
      </c>
      <c r="AD46" s="1">
        <v>100</v>
      </c>
    </row>
    <row r="47" spans="1:30" x14ac:dyDescent="0.35">
      <c r="A47" s="1">
        <v>103022803</v>
      </c>
      <c r="B47" s="1" t="s">
        <v>56</v>
      </c>
      <c r="C47" s="1" t="s">
        <v>43</v>
      </c>
      <c r="D47" s="1" t="s">
        <v>44</v>
      </c>
      <c r="E47" s="1">
        <v>215</v>
      </c>
      <c r="F47" s="1">
        <v>1</v>
      </c>
      <c r="G47" s="1" t="s">
        <v>916</v>
      </c>
      <c r="H47" s="1">
        <v>12929794</v>
      </c>
      <c r="I47" s="1">
        <v>73800</v>
      </c>
      <c r="J47" s="1">
        <v>0.57405132055282593</v>
      </c>
      <c r="K47" s="1">
        <v>4972579.25</v>
      </c>
      <c r="L47" s="1">
        <v>865473.375</v>
      </c>
      <c r="M47" s="1">
        <v>21.07258415222168</v>
      </c>
      <c r="N47" s="1">
        <v>39.425750732421875</v>
      </c>
      <c r="O47" s="1">
        <v>2501774</v>
      </c>
      <c r="P47" s="1">
        <v>131924</v>
      </c>
      <c r="Q47" s="1">
        <v>5.6000000000000005</v>
      </c>
      <c r="R47" s="1">
        <v>0</v>
      </c>
      <c r="S47" s="1">
        <v>341219.35</v>
      </c>
      <c r="V47" s="1">
        <v>1572791</v>
      </c>
      <c r="W47" s="1">
        <v>3225613</v>
      </c>
      <c r="X47" s="1">
        <v>0</v>
      </c>
      <c r="Y47" s="1">
        <v>20404148</v>
      </c>
      <c r="Z47" s="1">
        <v>1071197.375</v>
      </c>
      <c r="AA47" s="1">
        <v>19332950</v>
      </c>
      <c r="AB47" s="1">
        <v>5.5407857894897461</v>
      </c>
      <c r="AC47" s="1">
        <v>0</v>
      </c>
      <c r="AD47" s="1">
        <v>60.574249267578125</v>
      </c>
    </row>
    <row r="48" spans="1:30" x14ac:dyDescent="0.35">
      <c r="A48" s="1">
        <v>103023153</v>
      </c>
      <c r="B48" s="1" t="s">
        <v>57</v>
      </c>
      <c r="C48" s="1" t="s">
        <v>43</v>
      </c>
      <c r="D48" s="1" t="s">
        <v>44</v>
      </c>
      <c r="E48" s="1">
        <v>213</v>
      </c>
      <c r="F48" s="1">
        <v>1</v>
      </c>
      <c r="G48" s="1" t="s">
        <v>916</v>
      </c>
      <c r="H48" s="1">
        <v>11847731</v>
      </c>
      <c r="I48" s="1">
        <v>92701</v>
      </c>
      <c r="J48" s="1">
        <v>0.78860706090927124</v>
      </c>
      <c r="K48" s="1">
        <v>955450.21</v>
      </c>
      <c r="L48" s="1">
        <v>167272.921875</v>
      </c>
      <c r="M48" s="1">
        <v>21.222753524780273</v>
      </c>
      <c r="N48" s="1">
        <v>73.684051513671875</v>
      </c>
      <c r="O48" s="1">
        <v>2588779</v>
      </c>
      <c r="P48" s="1">
        <v>90835</v>
      </c>
      <c r="Q48" s="1">
        <v>3.5999999999999996</v>
      </c>
      <c r="R48" s="1">
        <v>0</v>
      </c>
      <c r="S48" s="1">
        <v>123253.46</v>
      </c>
      <c r="V48" s="1">
        <v>132060.8515625</v>
      </c>
      <c r="W48" s="1">
        <v>270841.4375</v>
      </c>
      <c r="X48" s="1">
        <v>0</v>
      </c>
      <c r="Y48" s="1">
        <v>15391960</v>
      </c>
      <c r="Z48" s="1">
        <v>350808.9375</v>
      </c>
      <c r="AA48" s="1">
        <v>15041151</v>
      </c>
      <c r="AB48" s="1">
        <v>2.3323278427124023</v>
      </c>
      <c r="AC48" s="1">
        <v>0</v>
      </c>
      <c r="AD48" s="1">
        <v>26.315948486328125</v>
      </c>
    </row>
    <row r="49" spans="1:30" x14ac:dyDescent="0.35">
      <c r="A49" s="1">
        <v>103023807</v>
      </c>
      <c r="B49" s="1" t="s">
        <v>616</v>
      </c>
      <c r="C49" s="1" t="s">
        <v>43</v>
      </c>
      <c r="D49" s="1" t="s">
        <v>44</v>
      </c>
      <c r="E49" s="1">
        <v>216</v>
      </c>
      <c r="F49" s="1">
        <v>2</v>
      </c>
      <c r="G49" s="1" t="s">
        <v>917</v>
      </c>
      <c r="H49" s="1">
        <v>0</v>
      </c>
      <c r="I49" s="1">
        <v>0</v>
      </c>
      <c r="J49" s="1">
        <v>0</v>
      </c>
      <c r="K49" s="1">
        <v>0</v>
      </c>
      <c r="N49" s="1">
        <v>0</v>
      </c>
      <c r="O49" s="1">
        <v>0</v>
      </c>
      <c r="P49" s="1">
        <v>0</v>
      </c>
      <c r="Q49" s="1">
        <v>0</v>
      </c>
      <c r="R49" s="1">
        <v>1691418</v>
      </c>
      <c r="T49" s="1">
        <v>-93536</v>
      </c>
      <c r="U49" s="1">
        <v>-5.2402472496032715</v>
      </c>
      <c r="Y49" s="1">
        <v>1691418</v>
      </c>
      <c r="Z49" s="1">
        <v>-93536</v>
      </c>
      <c r="AA49" s="1">
        <v>1597882</v>
      </c>
      <c r="AB49" s="1">
        <v>-5.8537487983703613</v>
      </c>
    </row>
    <row r="50" spans="1:30" x14ac:dyDescent="0.35">
      <c r="A50" s="1">
        <v>103023912</v>
      </c>
      <c r="B50" s="1" t="s">
        <v>58</v>
      </c>
      <c r="C50" s="1" t="s">
        <v>43</v>
      </c>
      <c r="D50" s="1" t="s">
        <v>44</v>
      </c>
      <c r="E50" s="1">
        <v>213</v>
      </c>
      <c r="F50" s="1">
        <v>1</v>
      </c>
      <c r="G50" s="1" t="s">
        <v>916</v>
      </c>
      <c r="H50" s="1">
        <v>6258077</v>
      </c>
      <c r="I50" s="1">
        <v>74912</v>
      </c>
      <c r="J50" s="1">
        <v>1.2115478515625</v>
      </c>
      <c r="K50" s="1">
        <v>305030</v>
      </c>
      <c r="L50" s="1">
        <v>50000</v>
      </c>
      <c r="M50" s="1">
        <v>19.605537414550781</v>
      </c>
      <c r="N50" s="1">
        <v>0</v>
      </c>
      <c r="O50" s="1">
        <v>2710782</v>
      </c>
      <c r="P50" s="1">
        <v>30820</v>
      </c>
      <c r="Q50" s="1">
        <v>1.2</v>
      </c>
      <c r="R50" s="1">
        <v>0</v>
      </c>
      <c r="S50" s="1">
        <v>0</v>
      </c>
      <c r="X50" s="1">
        <v>50000</v>
      </c>
      <c r="Y50" s="1">
        <v>9273889</v>
      </c>
      <c r="Z50" s="1">
        <v>155732</v>
      </c>
      <c r="AA50" s="1">
        <v>9118157</v>
      </c>
      <c r="AB50" s="1">
        <v>1.7079328298568726</v>
      </c>
      <c r="AC50" s="1">
        <v>100</v>
      </c>
      <c r="AD50" s="1">
        <v>0</v>
      </c>
    </row>
    <row r="51" spans="1:30" x14ac:dyDescent="0.35">
      <c r="A51" s="1">
        <v>103024102</v>
      </c>
      <c r="B51" s="1" t="s">
        <v>59</v>
      </c>
      <c r="C51" s="1" t="s">
        <v>43</v>
      </c>
      <c r="D51" s="1" t="s">
        <v>44</v>
      </c>
      <c r="E51" s="1">
        <v>213</v>
      </c>
      <c r="F51" s="1">
        <v>1</v>
      </c>
      <c r="G51" s="1" t="s">
        <v>916</v>
      </c>
      <c r="H51" s="1">
        <v>11200265</v>
      </c>
      <c r="I51" s="1">
        <v>130179</v>
      </c>
      <c r="J51" s="1">
        <v>1.1759529113769531</v>
      </c>
      <c r="K51" s="1">
        <v>485880</v>
      </c>
      <c r="L51" s="1">
        <v>50000</v>
      </c>
      <c r="M51" s="1">
        <v>11.471047401428223</v>
      </c>
      <c r="N51" s="1">
        <v>0</v>
      </c>
      <c r="O51" s="1">
        <v>3403204</v>
      </c>
      <c r="P51" s="1">
        <v>173578</v>
      </c>
      <c r="Q51" s="1">
        <v>5.4</v>
      </c>
      <c r="R51" s="1">
        <v>0</v>
      </c>
      <c r="S51" s="1">
        <v>0</v>
      </c>
      <c r="X51" s="1">
        <v>50000</v>
      </c>
      <c r="Y51" s="1">
        <v>15089349</v>
      </c>
      <c r="Z51" s="1">
        <v>353757</v>
      </c>
      <c r="AA51" s="1">
        <v>14735592</v>
      </c>
      <c r="AB51" s="1">
        <v>2.4006974697113037</v>
      </c>
      <c r="AC51" s="1">
        <v>100</v>
      </c>
      <c r="AD51" s="1">
        <v>0</v>
      </c>
    </row>
    <row r="52" spans="1:30" x14ac:dyDescent="0.35">
      <c r="A52" s="1">
        <v>103024603</v>
      </c>
      <c r="B52" s="1" t="s">
        <v>60</v>
      </c>
      <c r="C52" s="1" t="s">
        <v>43</v>
      </c>
      <c r="D52" s="1" t="s">
        <v>44</v>
      </c>
      <c r="E52" s="1">
        <v>212</v>
      </c>
      <c r="F52" s="1">
        <v>1</v>
      </c>
      <c r="G52" s="1" t="s">
        <v>916</v>
      </c>
      <c r="H52" s="1">
        <v>6176541</v>
      </c>
      <c r="I52" s="1">
        <v>20298</v>
      </c>
      <c r="J52" s="1">
        <v>0.3297140896320343</v>
      </c>
      <c r="K52" s="1">
        <v>394130</v>
      </c>
      <c r="L52" s="1">
        <v>50000</v>
      </c>
      <c r="M52" s="1">
        <v>14.529393196105957</v>
      </c>
      <c r="N52" s="1">
        <v>0</v>
      </c>
      <c r="O52" s="1">
        <v>1857256</v>
      </c>
      <c r="P52" s="1">
        <v>29287</v>
      </c>
      <c r="Q52" s="1">
        <v>1.6</v>
      </c>
      <c r="R52" s="1">
        <v>0</v>
      </c>
      <c r="S52" s="1">
        <v>0</v>
      </c>
      <c r="X52" s="1">
        <v>50000</v>
      </c>
      <c r="Y52" s="1">
        <v>8427927</v>
      </c>
      <c r="Z52" s="1">
        <v>99585</v>
      </c>
      <c r="AA52" s="1">
        <v>8328342</v>
      </c>
      <c r="AB52" s="1">
        <v>1.1957361698150635</v>
      </c>
      <c r="AC52" s="1">
        <v>100</v>
      </c>
      <c r="AD52" s="1">
        <v>0</v>
      </c>
    </row>
    <row r="53" spans="1:30" x14ac:dyDescent="0.35">
      <c r="A53" s="1">
        <v>103024753</v>
      </c>
      <c r="B53" s="1" t="s">
        <v>61</v>
      </c>
      <c r="C53" s="1" t="s">
        <v>43</v>
      </c>
      <c r="D53" s="1" t="s">
        <v>44</v>
      </c>
      <c r="E53" s="1">
        <v>216</v>
      </c>
      <c r="F53" s="1">
        <v>1</v>
      </c>
      <c r="G53" s="1" t="s">
        <v>916</v>
      </c>
      <c r="H53" s="1">
        <v>15122715</v>
      </c>
      <c r="I53" s="1">
        <v>48446</v>
      </c>
      <c r="J53" s="1">
        <v>0.321382075548172</v>
      </c>
      <c r="K53" s="1">
        <v>2679299.7799999998</v>
      </c>
      <c r="L53" s="1">
        <v>739501</v>
      </c>
      <c r="M53" s="1">
        <v>38.122562408447266</v>
      </c>
      <c r="N53" s="1">
        <v>3.3154709339141846</v>
      </c>
      <c r="O53" s="1">
        <v>3064987</v>
      </c>
      <c r="P53" s="1">
        <v>106970</v>
      </c>
      <c r="Q53" s="1">
        <v>3.5999999999999996</v>
      </c>
      <c r="R53" s="1">
        <v>0</v>
      </c>
      <c r="S53" s="1">
        <v>24517.94</v>
      </c>
      <c r="V53" s="1">
        <v>2144989</v>
      </c>
      <c r="W53" s="1">
        <v>4399124</v>
      </c>
      <c r="X53" s="1">
        <v>0</v>
      </c>
      <c r="Y53" s="1">
        <v>20867000</v>
      </c>
      <c r="Z53" s="1">
        <v>894917</v>
      </c>
      <c r="AA53" s="1">
        <v>19972084</v>
      </c>
      <c r="AB53" s="1">
        <v>4.4808392524719238</v>
      </c>
      <c r="AC53" s="1">
        <v>0</v>
      </c>
      <c r="AD53" s="1">
        <v>96.684532165527344</v>
      </c>
    </row>
    <row r="54" spans="1:30" x14ac:dyDescent="0.35">
      <c r="A54" s="1">
        <v>103025002</v>
      </c>
      <c r="B54" s="1" t="s">
        <v>62</v>
      </c>
      <c r="C54" s="1" t="s">
        <v>43</v>
      </c>
      <c r="D54" s="1" t="s">
        <v>44</v>
      </c>
      <c r="E54" s="1">
        <v>213</v>
      </c>
      <c r="F54" s="1">
        <v>1</v>
      </c>
      <c r="G54" s="1" t="s">
        <v>916</v>
      </c>
      <c r="H54" s="1">
        <v>6369891</v>
      </c>
      <c r="I54" s="1">
        <v>30370</v>
      </c>
      <c r="J54" s="1">
        <v>0.47905826568603516</v>
      </c>
      <c r="K54" s="1">
        <v>331127</v>
      </c>
      <c r="L54" s="1">
        <v>50000</v>
      </c>
      <c r="M54" s="1">
        <v>17.785556793212891</v>
      </c>
      <c r="N54" s="1">
        <v>0</v>
      </c>
      <c r="O54" s="1">
        <v>1855088</v>
      </c>
      <c r="P54" s="1">
        <v>56581</v>
      </c>
      <c r="Q54" s="1">
        <v>3.1</v>
      </c>
      <c r="R54" s="1">
        <v>0</v>
      </c>
      <c r="S54" s="1">
        <v>0</v>
      </c>
      <c r="X54" s="1">
        <v>50000</v>
      </c>
      <c r="Y54" s="1">
        <v>8556106</v>
      </c>
      <c r="Z54" s="1">
        <v>136951</v>
      </c>
      <c r="AA54" s="1">
        <v>8419155</v>
      </c>
      <c r="AB54" s="1">
        <v>1.626659631729126</v>
      </c>
      <c r="AC54" s="1">
        <v>100</v>
      </c>
      <c r="AD54" s="1">
        <v>0</v>
      </c>
    </row>
    <row r="55" spans="1:30" x14ac:dyDescent="0.35">
      <c r="A55" s="1">
        <v>103026002</v>
      </c>
      <c r="B55" s="1" t="s">
        <v>63</v>
      </c>
      <c r="C55" s="1" t="s">
        <v>43</v>
      </c>
      <c r="D55" s="1" t="s">
        <v>44</v>
      </c>
      <c r="E55" s="1">
        <v>216</v>
      </c>
      <c r="F55" s="1">
        <v>1</v>
      </c>
      <c r="G55" s="1" t="s">
        <v>916</v>
      </c>
      <c r="H55" s="1">
        <v>38672562</v>
      </c>
      <c r="I55" s="1">
        <v>308737</v>
      </c>
      <c r="J55" s="1">
        <v>0.80476075410842896</v>
      </c>
      <c r="K55" s="1">
        <v>8477497.7799999993</v>
      </c>
      <c r="L55" s="1">
        <v>2529711.25</v>
      </c>
      <c r="M55" s="1">
        <v>42.531978607177734</v>
      </c>
      <c r="N55" s="1">
        <v>0</v>
      </c>
      <c r="O55" s="1">
        <v>5474927</v>
      </c>
      <c r="P55" s="1">
        <v>249684</v>
      </c>
      <c r="Q55" s="1">
        <v>4.8</v>
      </c>
      <c r="R55" s="1">
        <v>0</v>
      </c>
      <c r="S55" s="1">
        <v>0</v>
      </c>
      <c r="V55" s="1">
        <v>6989274.75</v>
      </c>
      <c r="W55" s="1">
        <v>16164725</v>
      </c>
      <c r="X55" s="1">
        <v>0</v>
      </c>
      <c r="Y55" s="1">
        <v>52624984</v>
      </c>
      <c r="Z55" s="1">
        <v>3088132.25</v>
      </c>
      <c r="AA55" s="1">
        <v>49536852</v>
      </c>
      <c r="AB55" s="1">
        <v>6.2340097427368164</v>
      </c>
      <c r="AC55" s="1">
        <v>0</v>
      </c>
      <c r="AD55" s="1">
        <v>100</v>
      </c>
    </row>
    <row r="56" spans="1:30" x14ac:dyDescent="0.35">
      <c r="A56" s="1">
        <v>103026037</v>
      </c>
      <c r="B56" s="1" t="s">
        <v>617</v>
      </c>
      <c r="C56" s="1" t="s">
        <v>43</v>
      </c>
      <c r="D56" s="1" t="s">
        <v>48</v>
      </c>
      <c r="F56" s="1">
        <v>2</v>
      </c>
      <c r="G56" s="1" t="s">
        <v>917</v>
      </c>
      <c r="H56" s="1">
        <v>0</v>
      </c>
      <c r="I56" s="1">
        <v>0</v>
      </c>
      <c r="J56" s="1">
        <v>0</v>
      </c>
      <c r="K56" s="1">
        <v>0</v>
      </c>
      <c r="N56" s="1">
        <v>0</v>
      </c>
      <c r="O56" s="1">
        <v>0</v>
      </c>
      <c r="P56" s="1">
        <v>0</v>
      </c>
      <c r="Q56" s="1">
        <v>0</v>
      </c>
      <c r="R56" s="1">
        <v>405046</v>
      </c>
      <c r="T56" s="1">
        <v>-51449</v>
      </c>
      <c r="U56" s="1">
        <v>-11.270441055297852</v>
      </c>
      <c r="Y56" s="1">
        <v>405046</v>
      </c>
      <c r="Z56" s="1">
        <v>-51449</v>
      </c>
      <c r="AA56" s="1">
        <v>353597</v>
      </c>
      <c r="AB56" s="1">
        <v>-14.550180435180664</v>
      </c>
    </row>
    <row r="57" spans="1:30" x14ac:dyDescent="0.35">
      <c r="A57" s="1">
        <v>103026303</v>
      </c>
      <c r="B57" s="1" t="s">
        <v>64</v>
      </c>
      <c r="C57" s="1" t="s">
        <v>43</v>
      </c>
      <c r="D57" s="1" t="s">
        <v>44</v>
      </c>
      <c r="E57" s="1">
        <v>214</v>
      </c>
      <c r="F57" s="1">
        <v>1</v>
      </c>
      <c r="G57" s="1" t="s">
        <v>916</v>
      </c>
      <c r="H57" s="1">
        <v>6294339</v>
      </c>
      <c r="I57" s="1">
        <v>64619</v>
      </c>
      <c r="J57" s="1">
        <v>1.0372697114944458</v>
      </c>
      <c r="K57" s="1">
        <v>296733</v>
      </c>
      <c r="L57" s="1">
        <v>50000</v>
      </c>
      <c r="M57" s="1">
        <v>20.264820098876953</v>
      </c>
      <c r="N57" s="1">
        <v>0</v>
      </c>
      <c r="O57" s="1">
        <v>2096731</v>
      </c>
      <c r="P57" s="1">
        <v>88670</v>
      </c>
      <c r="Q57" s="1">
        <v>4.3999999999999995</v>
      </c>
      <c r="R57" s="1">
        <v>0</v>
      </c>
      <c r="S57" s="1">
        <v>0</v>
      </c>
      <c r="X57" s="1">
        <v>50000</v>
      </c>
      <c r="Y57" s="1">
        <v>8687803</v>
      </c>
      <c r="Z57" s="1">
        <v>203289</v>
      </c>
      <c r="AA57" s="1">
        <v>8484514</v>
      </c>
      <c r="AB57" s="1">
        <v>2.3960006237030029</v>
      </c>
      <c r="AC57" s="1">
        <v>100</v>
      </c>
      <c r="AD57" s="1">
        <v>0</v>
      </c>
    </row>
    <row r="58" spans="1:30" x14ac:dyDescent="0.35">
      <c r="A58" s="1">
        <v>103026343</v>
      </c>
      <c r="B58" s="1" t="s">
        <v>65</v>
      </c>
      <c r="C58" s="1" t="s">
        <v>43</v>
      </c>
      <c r="D58" s="1" t="s">
        <v>44</v>
      </c>
      <c r="E58" s="1">
        <v>217</v>
      </c>
      <c r="F58" s="1">
        <v>1</v>
      </c>
      <c r="G58" s="1" t="s">
        <v>916</v>
      </c>
      <c r="H58" s="1">
        <v>9701658</v>
      </c>
      <c r="I58" s="1">
        <v>66148</v>
      </c>
      <c r="J58" s="1">
        <v>0.68650233745574951</v>
      </c>
      <c r="K58" s="1">
        <v>435009</v>
      </c>
      <c r="L58" s="1">
        <v>50000</v>
      </c>
      <c r="M58" s="1">
        <v>12.986709594726563</v>
      </c>
      <c r="N58" s="1">
        <v>0</v>
      </c>
      <c r="O58" s="1">
        <v>2723962</v>
      </c>
      <c r="P58" s="1">
        <v>105199</v>
      </c>
      <c r="Q58" s="1">
        <v>4</v>
      </c>
      <c r="R58" s="1">
        <v>0</v>
      </c>
      <c r="S58" s="1">
        <v>0</v>
      </c>
      <c r="X58" s="1">
        <v>50000</v>
      </c>
      <c r="Y58" s="1">
        <v>12860629</v>
      </c>
      <c r="Z58" s="1">
        <v>221347</v>
      </c>
      <c r="AA58" s="1">
        <v>12639282</v>
      </c>
      <c r="AB58" s="1">
        <v>1.7512624263763428</v>
      </c>
      <c r="AC58" s="1">
        <v>100</v>
      </c>
      <c r="AD58" s="1">
        <v>0</v>
      </c>
    </row>
    <row r="59" spans="1:30" x14ac:dyDescent="0.35">
      <c r="A59" s="1">
        <v>103026402</v>
      </c>
      <c r="B59" s="1" t="s">
        <v>66</v>
      </c>
      <c r="C59" s="1" t="s">
        <v>43</v>
      </c>
      <c r="D59" s="1" t="s">
        <v>44</v>
      </c>
      <c r="E59" s="1">
        <v>215</v>
      </c>
      <c r="F59" s="1">
        <v>1</v>
      </c>
      <c r="G59" s="1" t="s">
        <v>916</v>
      </c>
      <c r="H59" s="1">
        <v>8864831</v>
      </c>
      <c r="I59" s="1">
        <v>79228</v>
      </c>
      <c r="J59" s="1">
        <v>0.90179353952407837</v>
      </c>
      <c r="K59" s="1">
        <v>518618</v>
      </c>
      <c r="L59" s="1">
        <v>50000</v>
      </c>
      <c r="M59" s="1">
        <v>10.669671058654785</v>
      </c>
      <c r="N59" s="1">
        <v>0</v>
      </c>
      <c r="O59" s="1">
        <v>3638000</v>
      </c>
      <c r="P59" s="1">
        <v>103066</v>
      </c>
      <c r="Q59" s="1">
        <v>2.9000000000000004</v>
      </c>
      <c r="R59" s="1">
        <v>0</v>
      </c>
      <c r="S59" s="1">
        <v>0</v>
      </c>
      <c r="X59" s="1">
        <v>50000</v>
      </c>
      <c r="Y59" s="1">
        <v>13021449</v>
      </c>
      <c r="Z59" s="1">
        <v>232294</v>
      </c>
      <c r="AA59" s="1">
        <v>12789155</v>
      </c>
      <c r="AB59" s="1">
        <v>1.8163357973098755</v>
      </c>
      <c r="AC59" s="1">
        <v>100</v>
      </c>
      <c r="AD59" s="1">
        <v>0</v>
      </c>
    </row>
    <row r="60" spans="1:30" x14ac:dyDescent="0.35">
      <c r="A60" s="1">
        <v>103026852</v>
      </c>
      <c r="B60" s="1" t="s">
        <v>67</v>
      </c>
      <c r="C60" s="1" t="s">
        <v>43</v>
      </c>
      <c r="D60" s="1" t="s">
        <v>48</v>
      </c>
      <c r="F60" s="1">
        <v>1</v>
      </c>
      <c r="G60" s="1" t="s">
        <v>916</v>
      </c>
      <c r="H60" s="1">
        <v>13721094</v>
      </c>
      <c r="I60" s="1">
        <v>63189</v>
      </c>
      <c r="J60" s="1">
        <v>0.46265515685081482</v>
      </c>
      <c r="K60" s="1">
        <v>681758</v>
      </c>
      <c r="L60" s="1">
        <v>50000</v>
      </c>
      <c r="M60" s="1">
        <v>7.9144229888916016</v>
      </c>
      <c r="N60" s="1">
        <v>0</v>
      </c>
      <c r="O60" s="1">
        <v>4796264</v>
      </c>
      <c r="P60" s="1">
        <v>125807</v>
      </c>
      <c r="Q60" s="1">
        <v>2.7</v>
      </c>
      <c r="R60" s="1">
        <v>0</v>
      </c>
      <c r="S60" s="1">
        <v>0</v>
      </c>
      <c r="X60" s="1">
        <v>50000</v>
      </c>
      <c r="Y60" s="1">
        <v>19199116</v>
      </c>
      <c r="Z60" s="1">
        <v>238996</v>
      </c>
      <c r="AA60" s="1">
        <v>18960120</v>
      </c>
      <c r="AB60" s="1">
        <v>1.2605195045471191</v>
      </c>
      <c r="AC60" s="1">
        <v>100</v>
      </c>
      <c r="AD60" s="1">
        <v>0</v>
      </c>
    </row>
    <row r="61" spans="1:30" x14ac:dyDescent="0.35">
      <c r="A61" s="1">
        <v>103026873</v>
      </c>
      <c r="B61" s="1" t="s">
        <v>69</v>
      </c>
      <c r="C61" s="1" t="s">
        <v>43</v>
      </c>
      <c r="D61" s="1" t="s">
        <v>44</v>
      </c>
      <c r="E61" s="1">
        <v>215</v>
      </c>
      <c r="F61" s="1">
        <v>1</v>
      </c>
      <c r="G61" s="1" t="s">
        <v>916</v>
      </c>
      <c r="H61" s="1">
        <v>4904724</v>
      </c>
      <c r="I61" s="1">
        <v>16283</v>
      </c>
      <c r="J61" s="1">
        <v>0.33309188485145569</v>
      </c>
      <c r="K61" s="1">
        <v>367441.48</v>
      </c>
      <c r="L61" s="1">
        <v>55446.16015625</v>
      </c>
      <c r="M61" s="1">
        <v>17.77147102355957</v>
      </c>
      <c r="N61" s="1">
        <v>100</v>
      </c>
      <c r="O61" s="1">
        <v>1349999</v>
      </c>
      <c r="P61" s="1">
        <v>56133</v>
      </c>
      <c r="Q61" s="1">
        <v>4.3</v>
      </c>
      <c r="R61" s="1">
        <v>0</v>
      </c>
      <c r="S61" s="1">
        <v>55446.16</v>
      </c>
      <c r="X61" s="1">
        <v>0</v>
      </c>
      <c r="Y61" s="1">
        <v>6622164.5</v>
      </c>
      <c r="Z61" s="1">
        <v>127862.15625</v>
      </c>
      <c r="AA61" s="1">
        <v>6494302.5</v>
      </c>
      <c r="AB61" s="1">
        <v>1.9688358306884766</v>
      </c>
      <c r="AC61" s="1">
        <v>0</v>
      </c>
      <c r="AD61" s="1">
        <v>0</v>
      </c>
    </row>
    <row r="62" spans="1:30" x14ac:dyDescent="0.35">
      <c r="A62" s="1">
        <v>103026902</v>
      </c>
      <c r="B62" s="1" t="s">
        <v>68</v>
      </c>
      <c r="C62" s="1" t="s">
        <v>43</v>
      </c>
      <c r="D62" s="1" t="s">
        <v>44</v>
      </c>
      <c r="E62" s="1">
        <v>214</v>
      </c>
      <c r="F62" s="1">
        <v>1</v>
      </c>
      <c r="G62" s="1" t="s">
        <v>916</v>
      </c>
      <c r="H62" s="1">
        <v>9769202</v>
      </c>
      <c r="I62" s="1">
        <v>87226</v>
      </c>
      <c r="J62" s="1">
        <v>0.90091115236282349</v>
      </c>
      <c r="K62" s="1">
        <v>1125908.03</v>
      </c>
      <c r="L62" s="1">
        <v>244288.140625</v>
      </c>
      <c r="M62" s="1">
        <v>27.709009170532227</v>
      </c>
      <c r="N62" s="1">
        <v>0</v>
      </c>
      <c r="O62" s="1">
        <v>3189444</v>
      </c>
      <c r="P62" s="1">
        <v>102935</v>
      </c>
      <c r="Q62" s="1">
        <v>3.3000000000000003</v>
      </c>
      <c r="R62" s="1">
        <v>0</v>
      </c>
      <c r="S62" s="1">
        <v>0</v>
      </c>
      <c r="V62" s="1">
        <v>732878.015625</v>
      </c>
      <c r="W62" s="1">
        <v>1503048</v>
      </c>
      <c r="X62" s="1">
        <v>0</v>
      </c>
      <c r="Y62" s="1">
        <v>14084554</v>
      </c>
      <c r="Z62" s="1">
        <v>434449.125</v>
      </c>
      <c r="AA62" s="1">
        <v>13650105</v>
      </c>
      <c r="AB62" s="1">
        <v>3.1827530860900879</v>
      </c>
      <c r="AC62" s="1">
        <v>0</v>
      </c>
      <c r="AD62" s="1">
        <v>100</v>
      </c>
    </row>
    <row r="63" spans="1:30" x14ac:dyDescent="0.35">
      <c r="A63" s="1">
        <v>103027307</v>
      </c>
      <c r="B63" s="1" t="s">
        <v>618</v>
      </c>
      <c r="C63" s="1" t="s">
        <v>43</v>
      </c>
      <c r="D63" s="1" t="s">
        <v>48</v>
      </c>
      <c r="F63" s="1">
        <v>2</v>
      </c>
      <c r="G63" s="1" t="s">
        <v>917</v>
      </c>
      <c r="H63" s="1">
        <v>0</v>
      </c>
      <c r="I63" s="1">
        <v>0</v>
      </c>
      <c r="J63" s="1">
        <v>0</v>
      </c>
      <c r="K63" s="1">
        <v>0</v>
      </c>
      <c r="N63" s="1">
        <v>0</v>
      </c>
      <c r="O63" s="1">
        <v>0</v>
      </c>
      <c r="P63" s="1">
        <v>0</v>
      </c>
      <c r="Q63" s="1">
        <v>0</v>
      </c>
      <c r="R63" s="1">
        <v>1979514</v>
      </c>
      <c r="T63" s="1">
        <v>131249</v>
      </c>
      <c r="U63" s="1">
        <v>7.1012001037597656</v>
      </c>
      <c r="Y63" s="1">
        <v>1979514</v>
      </c>
      <c r="Z63" s="1">
        <v>131249</v>
      </c>
      <c r="AA63" s="1">
        <v>1848265</v>
      </c>
      <c r="AB63" s="1">
        <v>7.1012001037597656</v>
      </c>
    </row>
    <row r="64" spans="1:30" x14ac:dyDescent="0.35">
      <c r="A64" s="1">
        <v>103027352</v>
      </c>
      <c r="B64" s="1" t="s">
        <v>70</v>
      </c>
      <c r="C64" s="1" t="s">
        <v>43</v>
      </c>
      <c r="D64" s="1" t="s">
        <v>44</v>
      </c>
      <c r="E64" s="1">
        <v>216</v>
      </c>
      <c r="F64" s="1">
        <v>1</v>
      </c>
      <c r="G64" s="1" t="s">
        <v>916</v>
      </c>
      <c r="H64" s="1">
        <v>21793774</v>
      </c>
      <c r="I64" s="1">
        <v>204998</v>
      </c>
      <c r="J64" s="1">
        <v>0.94955825805664063</v>
      </c>
      <c r="K64" s="1">
        <v>8257939.3200000003</v>
      </c>
      <c r="L64" s="1">
        <v>2052401.75</v>
      </c>
      <c r="M64" s="1">
        <v>33.073715209960938</v>
      </c>
      <c r="N64" s="1">
        <v>58.063018798828125</v>
      </c>
      <c r="O64" s="1">
        <v>5121236</v>
      </c>
      <c r="P64" s="1">
        <v>156267</v>
      </c>
      <c r="Q64" s="1">
        <v>3.1</v>
      </c>
      <c r="R64" s="1">
        <v>0</v>
      </c>
      <c r="S64" s="1">
        <v>1191686.46</v>
      </c>
      <c r="V64" s="1">
        <v>2582193.75</v>
      </c>
      <c r="W64" s="1">
        <v>5295781</v>
      </c>
      <c r="X64" s="1">
        <v>0</v>
      </c>
      <c r="Y64" s="1">
        <v>35172952</v>
      </c>
      <c r="Z64" s="1">
        <v>2413666.75</v>
      </c>
      <c r="AA64" s="1">
        <v>32759286</v>
      </c>
      <c r="AB64" s="1">
        <v>7.3678855895996094</v>
      </c>
      <c r="AC64" s="1">
        <v>0</v>
      </c>
      <c r="AD64" s="1">
        <v>41.936981201171875</v>
      </c>
    </row>
    <row r="65" spans="1:30" x14ac:dyDescent="0.35">
      <c r="A65" s="1">
        <v>103027503</v>
      </c>
      <c r="B65" s="1" t="s">
        <v>73</v>
      </c>
      <c r="C65" s="1" t="s">
        <v>43</v>
      </c>
      <c r="D65" s="1" t="s">
        <v>44</v>
      </c>
      <c r="E65" s="1">
        <v>217</v>
      </c>
      <c r="F65" s="1">
        <v>1</v>
      </c>
      <c r="G65" s="1" t="s">
        <v>916</v>
      </c>
      <c r="H65" s="1">
        <v>14743064</v>
      </c>
      <c r="I65" s="1">
        <v>48093</v>
      </c>
      <c r="J65" s="1">
        <v>0.32727521657943726</v>
      </c>
      <c r="K65" s="1">
        <v>2345261.9700000002</v>
      </c>
      <c r="L65" s="1">
        <v>575628.3125</v>
      </c>
      <c r="M65" s="1">
        <v>32.528106689453125</v>
      </c>
      <c r="N65" s="1">
        <v>0</v>
      </c>
      <c r="O65" s="1">
        <v>3392605</v>
      </c>
      <c r="P65" s="1">
        <v>110305</v>
      </c>
      <c r="Q65" s="1">
        <v>3.4000000000000004</v>
      </c>
      <c r="R65" s="1">
        <v>0</v>
      </c>
      <c r="S65" s="1">
        <v>0</v>
      </c>
      <c r="V65" s="1">
        <v>1726916.9375</v>
      </c>
      <c r="W65" s="1">
        <v>3541707</v>
      </c>
      <c r="X65" s="1">
        <v>0</v>
      </c>
      <c r="Y65" s="1">
        <v>20480932</v>
      </c>
      <c r="Z65" s="1">
        <v>734026.3125</v>
      </c>
      <c r="AA65" s="1">
        <v>19746906</v>
      </c>
      <c r="AB65" s="1">
        <v>3.7171711921691895</v>
      </c>
      <c r="AC65" s="1">
        <v>0</v>
      </c>
      <c r="AD65" s="1">
        <v>100</v>
      </c>
    </row>
    <row r="66" spans="1:30" x14ac:dyDescent="0.35">
      <c r="A66" s="1">
        <v>103027753</v>
      </c>
      <c r="B66" s="1" t="s">
        <v>74</v>
      </c>
      <c r="C66" s="1" t="s">
        <v>43</v>
      </c>
      <c r="D66" s="1" t="s">
        <v>44</v>
      </c>
      <c r="E66" s="1">
        <v>211</v>
      </c>
      <c r="F66" s="1">
        <v>1</v>
      </c>
      <c r="G66" s="1" t="s">
        <v>916</v>
      </c>
      <c r="H66" s="1">
        <v>2963054</v>
      </c>
      <c r="I66" s="1">
        <v>32529</v>
      </c>
      <c r="J66" s="1">
        <v>1.1100058555603027</v>
      </c>
      <c r="K66" s="1">
        <v>166366</v>
      </c>
      <c r="L66" s="1">
        <v>50000</v>
      </c>
      <c r="M66" s="1">
        <v>42.967876434326172</v>
      </c>
      <c r="N66" s="1">
        <v>0</v>
      </c>
      <c r="O66" s="1">
        <v>948686</v>
      </c>
      <c r="P66" s="1">
        <v>14468</v>
      </c>
      <c r="Q66" s="1">
        <v>1.5</v>
      </c>
      <c r="R66" s="1">
        <v>0</v>
      </c>
      <c r="S66" s="1">
        <v>0</v>
      </c>
      <c r="X66" s="1">
        <v>50000</v>
      </c>
      <c r="Y66" s="1">
        <v>4078106</v>
      </c>
      <c r="Z66" s="1">
        <v>96997</v>
      </c>
      <c r="AA66" s="1">
        <v>3981109</v>
      </c>
      <c r="AB66" s="1">
        <v>2.4364316463470459</v>
      </c>
      <c r="AC66" s="1">
        <v>100</v>
      </c>
      <c r="AD66" s="1">
        <v>0</v>
      </c>
    </row>
    <row r="67" spans="1:30" x14ac:dyDescent="0.35">
      <c r="A67" s="1">
        <v>103028203</v>
      </c>
      <c r="B67" s="1" t="s">
        <v>75</v>
      </c>
      <c r="C67" s="1" t="s">
        <v>43</v>
      </c>
      <c r="D67" s="1" t="s">
        <v>44</v>
      </c>
      <c r="E67" s="1">
        <v>213</v>
      </c>
      <c r="F67" s="1">
        <v>1</v>
      </c>
      <c r="G67" s="1" t="s">
        <v>916</v>
      </c>
      <c r="H67" s="1">
        <v>3800757</v>
      </c>
      <c r="I67" s="1">
        <v>21821</v>
      </c>
      <c r="J67" s="1">
        <v>0.57743769884109497</v>
      </c>
      <c r="K67" s="1">
        <v>226151</v>
      </c>
      <c r="L67" s="1">
        <v>50000</v>
      </c>
      <c r="M67" s="1">
        <v>28.384738922119141</v>
      </c>
      <c r="N67" s="1">
        <v>0</v>
      </c>
      <c r="O67" s="1">
        <v>848504</v>
      </c>
      <c r="P67" s="1">
        <v>23677</v>
      </c>
      <c r="Q67" s="1">
        <v>2.9000000000000004</v>
      </c>
      <c r="R67" s="1">
        <v>0</v>
      </c>
      <c r="S67" s="1">
        <v>0</v>
      </c>
      <c r="X67" s="1">
        <v>50000</v>
      </c>
      <c r="Y67" s="1">
        <v>4875412</v>
      </c>
      <c r="Z67" s="1">
        <v>95498</v>
      </c>
      <c r="AA67" s="1">
        <v>4779914</v>
      </c>
      <c r="AB67" s="1">
        <v>1.9979020357131958</v>
      </c>
      <c r="AC67" s="1">
        <v>100</v>
      </c>
      <c r="AD67" s="1">
        <v>0</v>
      </c>
    </row>
    <row r="68" spans="1:30" x14ac:dyDescent="0.35">
      <c r="A68" s="1">
        <v>103028302</v>
      </c>
      <c r="B68" s="1" t="s">
        <v>76</v>
      </c>
      <c r="C68" s="1" t="s">
        <v>43</v>
      </c>
      <c r="D68" s="1" t="s">
        <v>44</v>
      </c>
      <c r="E68" s="1">
        <v>213</v>
      </c>
      <c r="F68" s="1">
        <v>1</v>
      </c>
      <c r="G68" s="1" t="s">
        <v>916</v>
      </c>
      <c r="H68" s="1">
        <v>13750418</v>
      </c>
      <c r="I68" s="1">
        <v>68812</v>
      </c>
      <c r="J68" s="1">
        <v>0.50295263528823853</v>
      </c>
      <c r="K68" s="1">
        <v>806471</v>
      </c>
      <c r="L68" s="1">
        <v>50000</v>
      </c>
      <c r="M68" s="1">
        <v>6.6096386909484863</v>
      </c>
      <c r="N68" s="1">
        <v>0</v>
      </c>
      <c r="O68" s="1">
        <v>4383445</v>
      </c>
      <c r="P68" s="1">
        <v>76052</v>
      </c>
      <c r="Q68" s="1">
        <v>1.7999999999999998</v>
      </c>
      <c r="R68" s="1">
        <v>0</v>
      </c>
      <c r="S68" s="1">
        <v>0</v>
      </c>
      <c r="X68" s="1">
        <v>50000</v>
      </c>
      <c r="Y68" s="1">
        <v>18940334</v>
      </c>
      <c r="Z68" s="1">
        <v>194864</v>
      </c>
      <c r="AA68" s="1">
        <v>18745470</v>
      </c>
      <c r="AB68" s="1">
        <v>1.0395258665084839</v>
      </c>
      <c r="AC68" s="1">
        <v>100</v>
      </c>
      <c r="AD68" s="1">
        <v>0</v>
      </c>
    </row>
    <row r="69" spans="1:30" x14ac:dyDescent="0.35">
      <c r="A69" s="1">
        <v>103028653</v>
      </c>
      <c r="B69" s="1" t="s">
        <v>77</v>
      </c>
      <c r="C69" s="1" t="s">
        <v>43</v>
      </c>
      <c r="D69" s="1" t="s">
        <v>44</v>
      </c>
      <c r="E69" s="1">
        <v>215</v>
      </c>
      <c r="F69" s="1">
        <v>1</v>
      </c>
      <c r="G69" s="1" t="s">
        <v>916</v>
      </c>
      <c r="H69" s="1">
        <v>12260227</v>
      </c>
      <c r="I69" s="1">
        <v>69279</v>
      </c>
      <c r="J69" s="1">
        <v>0.56828230619430542</v>
      </c>
      <c r="K69" s="1">
        <v>2318533.81</v>
      </c>
      <c r="L69" s="1">
        <v>658421.0625</v>
      </c>
      <c r="M69" s="1">
        <v>39.661224365234375</v>
      </c>
      <c r="N69" s="1">
        <v>0</v>
      </c>
      <c r="O69" s="1">
        <v>2241510</v>
      </c>
      <c r="P69" s="1">
        <v>114182</v>
      </c>
      <c r="Q69" s="1">
        <v>5.4</v>
      </c>
      <c r="R69" s="1">
        <v>0</v>
      </c>
      <c r="S69" s="1">
        <v>0</v>
      </c>
      <c r="V69" s="1">
        <v>1975299.8125</v>
      </c>
      <c r="W69" s="1">
        <v>4051111.5</v>
      </c>
      <c r="X69" s="1">
        <v>0</v>
      </c>
      <c r="Y69" s="1">
        <v>16820272</v>
      </c>
      <c r="Z69" s="1">
        <v>841882.0625</v>
      </c>
      <c r="AA69" s="1">
        <v>15978390</v>
      </c>
      <c r="AB69" s="1">
        <v>5.2688789367675781</v>
      </c>
      <c r="AC69" s="1">
        <v>0</v>
      </c>
      <c r="AD69" s="1">
        <v>100</v>
      </c>
    </row>
    <row r="70" spans="1:30" x14ac:dyDescent="0.35">
      <c r="A70" s="1">
        <v>103028703</v>
      </c>
      <c r="B70" s="1" t="s">
        <v>78</v>
      </c>
      <c r="C70" s="1" t="s">
        <v>43</v>
      </c>
      <c r="D70" s="1" t="s">
        <v>44</v>
      </c>
      <c r="E70" s="1">
        <v>214</v>
      </c>
      <c r="F70" s="1">
        <v>1</v>
      </c>
      <c r="G70" s="1" t="s">
        <v>916</v>
      </c>
      <c r="H70" s="1">
        <v>5644716</v>
      </c>
      <c r="I70" s="1">
        <v>54891</v>
      </c>
      <c r="J70" s="1">
        <v>0.98198068141937256</v>
      </c>
      <c r="K70" s="1">
        <v>2015511.98</v>
      </c>
      <c r="L70" s="1">
        <v>583836.6875</v>
      </c>
      <c r="M70" s="1">
        <v>40.779964447021484</v>
      </c>
      <c r="N70" s="1">
        <v>81.678901672363281</v>
      </c>
      <c r="O70" s="1">
        <v>1681094</v>
      </c>
      <c r="P70" s="1">
        <v>70335</v>
      </c>
      <c r="Q70" s="1">
        <v>4.3999999999999995</v>
      </c>
      <c r="R70" s="1">
        <v>0</v>
      </c>
      <c r="S70" s="1">
        <v>476871.37</v>
      </c>
      <c r="V70" s="1">
        <v>320901.84375</v>
      </c>
      <c r="W70" s="1">
        <v>658132.625</v>
      </c>
      <c r="X70" s="1">
        <v>0</v>
      </c>
      <c r="Y70" s="1">
        <v>9341322</v>
      </c>
      <c r="Z70" s="1">
        <v>709062.6875</v>
      </c>
      <c r="AA70" s="1">
        <v>8632259</v>
      </c>
      <c r="AB70" s="1">
        <v>8.2141036987304688</v>
      </c>
      <c r="AC70" s="1">
        <v>0</v>
      </c>
      <c r="AD70" s="1">
        <v>18.321098327636719</v>
      </c>
    </row>
    <row r="71" spans="1:30" x14ac:dyDescent="0.35">
      <c r="A71" s="1">
        <v>103028753</v>
      </c>
      <c r="B71" s="1" t="s">
        <v>79</v>
      </c>
      <c r="C71" s="1" t="s">
        <v>43</v>
      </c>
      <c r="D71" s="1" t="s">
        <v>44</v>
      </c>
      <c r="E71" s="1">
        <v>212</v>
      </c>
      <c r="F71" s="1">
        <v>1</v>
      </c>
      <c r="G71" s="1" t="s">
        <v>916</v>
      </c>
      <c r="H71" s="1">
        <v>7461502</v>
      </c>
      <c r="I71" s="1">
        <v>26728</v>
      </c>
      <c r="J71" s="1">
        <v>0.35949984192848206</v>
      </c>
      <c r="K71" s="1">
        <v>750372.72</v>
      </c>
      <c r="L71" s="1">
        <v>147425.140625</v>
      </c>
      <c r="M71" s="1">
        <v>24.450738906860352</v>
      </c>
      <c r="N71" s="1">
        <v>35.609687805175781</v>
      </c>
      <c r="O71" s="1">
        <v>1779124</v>
      </c>
      <c r="P71" s="1">
        <v>50486</v>
      </c>
      <c r="Q71" s="1">
        <v>2.9000000000000004</v>
      </c>
      <c r="R71" s="1">
        <v>0</v>
      </c>
      <c r="S71" s="1">
        <v>52497.63</v>
      </c>
      <c r="V71" s="1">
        <v>284787.8125</v>
      </c>
      <c r="W71" s="1">
        <v>584066.875</v>
      </c>
      <c r="X71" s="1">
        <v>0</v>
      </c>
      <c r="Y71" s="1">
        <v>9990998</v>
      </c>
      <c r="Z71" s="1">
        <v>224639.140625</v>
      </c>
      <c r="AA71" s="1">
        <v>9766359</v>
      </c>
      <c r="AB71" s="1">
        <v>2.3001320362091064</v>
      </c>
      <c r="AC71" s="1">
        <v>0</v>
      </c>
      <c r="AD71" s="1">
        <v>64.390312194824219</v>
      </c>
    </row>
    <row r="72" spans="1:30" x14ac:dyDescent="0.35">
      <c r="A72" s="1">
        <v>103028807</v>
      </c>
      <c r="B72" s="1" t="s">
        <v>620</v>
      </c>
      <c r="C72" s="1" t="s">
        <v>43</v>
      </c>
      <c r="D72" s="1" t="s">
        <v>48</v>
      </c>
      <c r="F72" s="1">
        <v>2</v>
      </c>
      <c r="G72" s="1" t="s">
        <v>917</v>
      </c>
      <c r="H72" s="1">
        <v>0</v>
      </c>
      <c r="I72" s="1">
        <v>0</v>
      </c>
      <c r="J72" s="1">
        <v>0</v>
      </c>
      <c r="K72" s="1">
        <v>0</v>
      </c>
      <c r="N72" s="1">
        <v>0</v>
      </c>
      <c r="O72" s="1">
        <v>0</v>
      </c>
      <c r="P72" s="1">
        <v>0</v>
      </c>
      <c r="Q72" s="1">
        <v>0</v>
      </c>
      <c r="R72" s="1">
        <v>1638855</v>
      </c>
      <c r="T72" s="1">
        <v>29074</v>
      </c>
      <c r="U72" s="1">
        <v>1.806084156036377</v>
      </c>
      <c r="Y72" s="1">
        <v>1638855</v>
      </c>
      <c r="Z72" s="1">
        <v>29074</v>
      </c>
      <c r="AA72" s="1">
        <v>1609781</v>
      </c>
      <c r="AB72" s="1">
        <v>1.806084156036377</v>
      </c>
    </row>
    <row r="73" spans="1:30" x14ac:dyDescent="0.35">
      <c r="A73" s="1">
        <v>103028833</v>
      </c>
      <c r="B73" s="1" t="s">
        <v>80</v>
      </c>
      <c r="C73" s="1" t="s">
        <v>43</v>
      </c>
      <c r="D73" s="1" t="s">
        <v>44</v>
      </c>
      <c r="E73" s="1">
        <v>211</v>
      </c>
      <c r="F73" s="1">
        <v>1</v>
      </c>
      <c r="G73" s="1" t="s">
        <v>916</v>
      </c>
      <c r="H73" s="1">
        <v>12654659</v>
      </c>
      <c r="I73" s="1">
        <v>66732</v>
      </c>
      <c r="J73" s="1">
        <v>0.53012698888778687</v>
      </c>
      <c r="K73" s="1">
        <v>1196853.28</v>
      </c>
      <c r="L73" s="1">
        <v>281870.75</v>
      </c>
      <c r="M73" s="1">
        <v>30.806135177612305</v>
      </c>
      <c r="N73" s="1">
        <v>100</v>
      </c>
      <c r="O73" s="1">
        <v>2213910</v>
      </c>
      <c r="P73" s="1">
        <v>94475</v>
      </c>
      <c r="Q73" s="1">
        <v>4.5</v>
      </c>
      <c r="R73" s="1">
        <v>0</v>
      </c>
      <c r="S73" s="1">
        <v>281870.76</v>
      </c>
      <c r="X73" s="1">
        <v>0</v>
      </c>
      <c r="Y73" s="1">
        <v>16065422</v>
      </c>
      <c r="Z73" s="1">
        <v>443077.75</v>
      </c>
      <c r="AA73" s="1">
        <v>15622344</v>
      </c>
      <c r="AB73" s="1">
        <v>2.8361797332763672</v>
      </c>
      <c r="AC73" s="1">
        <v>0</v>
      </c>
      <c r="AD73" s="1">
        <v>0</v>
      </c>
    </row>
    <row r="74" spans="1:30" x14ac:dyDescent="0.35">
      <c r="A74" s="1">
        <v>103028853</v>
      </c>
      <c r="B74" s="1" t="s">
        <v>81</v>
      </c>
      <c r="C74" s="1" t="s">
        <v>43</v>
      </c>
      <c r="D74" s="1" t="s">
        <v>44</v>
      </c>
      <c r="E74" s="1">
        <v>216</v>
      </c>
      <c r="F74" s="1">
        <v>1</v>
      </c>
      <c r="G74" s="1" t="s">
        <v>916</v>
      </c>
      <c r="H74" s="1">
        <v>17282606</v>
      </c>
      <c r="I74" s="1">
        <v>114322</v>
      </c>
      <c r="J74" s="1">
        <v>0.66589063405990601</v>
      </c>
      <c r="K74" s="1">
        <v>5573427</v>
      </c>
      <c r="L74" s="1">
        <v>1726964</v>
      </c>
      <c r="M74" s="1">
        <v>44.897457122802734</v>
      </c>
      <c r="N74" s="1">
        <v>4.4488592147827148</v>
      </c>
      <c r="O74" s="1">
        <v>2154827</v>
      </c>
      <c r="P74" s="1">
        <v>97722</v>
      </c>
      <c r="Q74" s="1">
        <v>4.8</v>
      </c>
      <c r="R74" s="1">
        <v>0</v>
      </c>
      <c r="S74" s="1">
        <v>76830.2</v>
      </c>
      <c r="V74" s="1">
        <v>4450493.25</v>
      </c>
      <c r="W74" s="1">
        <v>10652889</v>
      </c>
      <c r="X74" s="1">
        <v>0</v>
      </c>
      <c r="Y74" s="1">
        <v>25010860</v>
      </c>
      <c r="Z74" s="1">
        <v>1939008</v>
      </c>
      <c r="AA74" s="1">
        <v>23071852</v>
      </c>
      <c r="AB74" s="1">
        <v>8.4042148590087891</v>
      </c>
      <c r="AC74" s="1">
        <v>0</v>
      </c>
      <c r="AD74" s="1">
        <v>95.551139831542969</v>
      </c>
    </row>
    <row r="75" spans="1:30" x14ac:dyDescent="0.35">
      <c r="A75" s="1">
        <v>103029203</v>
      </c>
      <c r="B75" s="1" t="s">
        <v>82</v>
      </c>
      <c r="C75" s="1" t="s">
        <v>43</v>
      </c>
      <c r="D75" s="1" t="s">
        <v>48</v>
      </c>
      <c r="F75" s="1">
        <v>1</v>
      </c>
      <c r="G75" s="1" t="s">
        <v>916</v>
      </c>
      <c r="H75" s="1">
        <v>6000982</v>
      </c>
      <c r="I75" s="1">
        <v>34674</v>
      </c>
      <c r="J75" s="1">
        <v>0.58116340637207031</v>
      </c>
      <c r="K75" s="1">
        <v>600954.31999999995</v>
      </c>
      <c r="L75" s="1">
        <v>89636.4375</v>
      </c>
      <c r="M75" s="1">
        <v>17.530471801757813</v>
      </c>
      <c r="N75" s="1">
        <v>100</v>
      </c>
      <c r="O75" s="1">
        <v>2409434</v>
      </c>
      <c r="P75" s="1">
        <v>36303</v>
      </c>
      <c r="Q75" s="1">
        <v>1.5</v>
      </c>
      <c r="R75" s="1">
        <v>0</v>
      </c>
      <c r="S75" s="1">
        <v>89636.44</v>
      </c>
      <c r="X75" s="1">
        <v>0</v>
      </c>
      <c r="Y75" s="1">
        <v>9011370</v>
      </c>
      <c r="Z75" s="1">
        <v>160613.4375</v>
      </c>
      <c r="AA75" s="1">
        <v>8850757</v>
      </c>
      <c r="AB75" s="1">
        <v>1.8146858215332031</v>
      </c>
      <c r="AC75" s="1">
        <v>0</v>
      </c>
      <c r="AD75" s="1">
        <v>0</v>
      </c>
    </row>
    <row r="76" spans="1:30" x14ac:dyDescent="0.35">
      <c r="A76" s="1">
        <v>103029403</v>
      </c>
      <c r="B76" s="1" t="s">
        <v>83</v>
      </c>
      <c r="C76" s="1" t="s">
        <v>43</v>
      </c>
      <c r="D76" s="1" t="s">
        <v>44</v>
      </c>
      <c r="E76" s="1">
        <v>214</v>
      </c>
      <c r="F76" s="1">
        <v>1</v>
      </c>
      <c r="G76" s="1" t="s">
        <v>916</v>
      </c>
      <c r="H76" s="1">
        <v>8434934</v>
      </c>
      <c r="I76" s="1">
        <v>61273</v>
      </c>
      <c r="J76" s="1">
        <v>0.73173487186431885</v>
      </c>
      <c r="K76" s="1">
        <v>453119</v>
      </c>
      <c r="L76" s="1">
        <v>50000</v>
      </c>
      <c r="M76" s="1">
        <v>12.403285026550293</v>
      </c>
      <c r="N76" s="1">
        <v>0</v>
      </c>
      <c r="O76" s="1">
        <v>2084172</v>
      </c>
      <c r="P76" s="1">
        <v>27193</v>
      </c>
      <c r="Q76" s="1">
        <v>1.3</v>
      </c>
      <c r="R76" s="1">
        <v>0</v>
      </c>
      <c r="S76" s="1">
        <v>0</v>
      </c>
      <c r="X76" s="1">
        <v>50000</v>
      </c>
      <c r="Y76" s="1">
        <v>10972225</v>
      </c>
      <c r="Z76" s="1">
        <v>138466</v>
      </c>
      <c r="AA76" s="1">
        <v>10833759</v>
      </c>
      <c r="AB76" s="1">
        <v>1.2780975103378296</v>
      </c>
      <c r="AC76" s="1">
        <v>100</v>
      </c>
      <c r="AD76" s="1">
        <v>0</v>
      </c>
    </row>
    <row r="77" spans="1:30" x14ac:dyDescent="0.35">
      <c r="A77" s="1">
        <v>103029553</v>
      </c>
      <c r="B77" s="1" t="s">
        <v>84</v>
      </c>
      <c r="C77" s="1" t="s">
        <v>43</v>
      </c>
      <c r="D77" s="1" t="s">
        <v>48</v>
      </c>
      <c r="F77" s="1">
        <v>1</v>
      </c>
      <c r="G77" s="1" t="s">
        <v>916</v>
      </c>
      <c r="H77" s="1">
        <v>8088595</v>
      </c>
      <c r="I77" s="1">
        <v>39663</v>
      </c>
      <c r="J77" s="1">
        <v>0.49277344346046448</v>
      </c>
      <c r="K77" s="1">
        <v>1204419.3</v>
      </c>
      <c r="L77" s="1">
        <v>289027.40625</v>
      </c>
      <c r="M77" s="1">
        <v>31.57417106628418</v>
      </c>
      <c r="N77" s="1">
        <v>0</v>
      </c>
      <c r="O77" s="1">
        <v>2278459</v>
      </c>
      <c r="P77" s="1">
        <v>69141</v>
      </c>
      <c r="Q77" s="1">
        <v>3.1</v>
      </c>
      <c r="R77" s="1">
        <v>0</v>
      </c>
      <c r="S77" s="1">
        <v>0</v>
      </c>
      <c r="V77" s="1">
        <v>867098.28125</v>
      </c>
      <c r="W77" s="1">
        <v>1778318.25</v>
      </c>
      <c r="X77" s="1">
        <v>0</v>
      </c>
      <c r="Y77" s="1">
        <v>11571473</v>
      </c>
      <c r="Z77" s="1">
        <v>397831.40625</v>
      </c>
      <c r="AA77" s="1">
        <v>11173642</v>
      </c>
      <c r="AB77" s="1">
        <v>3.5604453086853027</v>
      </c>
      <c r="AC77" s="1">
        <v>0</v>
      </c>
      <c r="AD77" s="1">
        <v>100</v>
      </c>
    </row>
    <row r="78" spans="1:30" x14ac:dyDescent="0.35">
      <c r="A78" s="1">
        <v>103029603</v>
      </c>
      <c r="B78" s="1" t="s">
        <v>85</v>
      </c>
      <c r="C78" s="1" t="s">
        <v>43</v>
      </c>
      <c r="D78" s="1" t="s">
        <v>48</v>
      </c>
      <c r="F78" s="1">
        <v>1</v>
      </c>
      <c r="G78" s="1" t="s">
        <v>916</v>
      </c>
      <c r="H78" s="1">
        <v>12108309</v>
      </c>
      <c r="I78" s="1">
        <v>39093</v>
      </c>
      <c r="J78" s="1">
        <v>0.32390671968460083</v>
      </c>
      <c r="K78" s="1">
        <v>4126789.1</v>
      </c>
      <c r="L78" s="1">
        <v>1212319.375</v>
      </c>
      <c r="M78" s="1">
        <v>41.596565246582031</v>
      </c>
      <c r="N78" s="1">
        <v>58.380382537841797</v>
      </c>
      <c r="O78" s="1">
        <v>3281936</v>
      </c>
      <c r="P78" s="1">
        <v>141265</v>
      </c>
      <c r="Q78" s="1">
        <v>4.5</v>
      </c>
      <c r="R78" s="1">
        <v>0</v>
      </c>
      <c r="S78" s="1">
        <v>707756.67</v>
      </c>
      <c r="V78" s="1">
        <v>1163716</v>
      </c>
      <c r="W78" s="1">
        <v>3454456.75</v>
      </c>
      <c r="X78" s="1">
        <v>0</v>
      </c>
      <c r="Y78" s="1">
        <v>19517034</v>
      </c>
      <c r="Z78" s="1">
        <v>1392677.375</v>
      </c>
      <c r="AA78" s="1">
        <v>18124356</v>
      </c>
      <c r="AB78" s="1">
        <v>7.6840100288391113</v>
      </c>
      <c r="AC78" s="1">
        <v>0</v>
      </c>
      <c r="AD78" s="1">
        <v>41.619617462158203</v>
      </c>
    </row>
    <row r="79" spans="1:30" x14ac:dyDescent="0.35">
      <c r="A79" s="1">
        <v>103029803</v>
      </c>
      <c r="B79" s="1" t="s">
        <v>86</v>
      </c>
      <c r="C79" s="1" t="s">
        <v>43</v>
      </c>
      <c r="D79" s="1" t="s">
        <v>44</v>
      </c>
      <c r="E79" s="1">
        <v>213</v>
      </c>
      <c r="F79" s="1">
        <v>1</v>
      </c>
      <c r="G79" s="1" t="s">
        <v>916</v>
      </c>
      <c r="H79" s="1">
        <v>13369512</v>
      </c>
      <c r="I79" s="1">
        <v>9392</v>
      </c>
      <c r="J79" s="1">
        <v>7.0298768579959869E-2</v>
      </c>
      <c r="K79" s="1">
        <v>380424</v>
      </c>
      <c r="L79" s="1">
        <v>50000</v>
      </c>
      <c r="M79" s="1">
        <v>15.132072448730469</v>
      </c>
      <c r="N79" s="1">
        <v>0</v>
      </c>
      <c r="O79" s="1">
        <v>1719110</v>
      </c>
      <c r="P79" s="1">
        <v>41762</v>
      </c>
      <c r="Q79" s="1">
        <v>2.5</v>
      </c>
      <c r="R79" s="1">
        <v>0</v>
      </c>
      <c r="S79" s="1">
        <v>0</v>
      </c>
      <c r="X79" s="1">
        <v>50000</v>
      </c>
      <c r="Y79" s="1">
        <v>15469046</v>
      </c>
      <c r="Z79" s="1">
        <v>101154</v>
      </c>
      <c r="AA79" s="1">
        <v>15367892</v>
      </c>
      <c r="AB79" s="1">
        <v>0.65821647644042969</v>
      </c>
      <c r="AC79" s="1">
        <v>100</v>
      </c>
      <c r="AD79" s="1">
        <v>0</v>
      </c>
    </row>
    <row r="80" spans="1:30" x14ac:dyDescent="0.35">
      <c r="A80" s="1">
        <v>103029902</v>
      </c>
      <c r="B80" s="1" t="s">
        <v>87</v>
      </c>
      <c r="C80" s="1" t="s">
        <v>43</v>
      </c>
      <c r="D80" s="1" t="s">
        <v>44</v>
      </c>
      <c r="E80" s="1">
        <v>215</v>
      </c>
      <c r="F80" s="1">
        <v>1</v>
      </c>
      <c r="G80" s="1" t="s">
        <v>916</v>
      </c>
      <c r="H80" s="1">
        <v>23000978</v>
      </c>
      <c r="I80" s="1">
        <v>116087</v>
      </c>
      <c r="J80" s="1">
        <v>0.50726479291915894</v>
      </c>
      <c r="K80" s="1">
        <v>7003090.3499999996</v>
      </c>
      <c r="L80" s="1">
        <v>2088850.375</v>
      </c>
      <c r="M80" s="1">
        <v>42.506072998046875</v>
      </c>
      <c r="N80" s="1">
        <v>20.896099090576172</v>
      </c>
      <c r="O80" s="1">
        <v>5513595</v>
      </c>
      <c r="P80" s="1">
        <v>93962</v>
      </c>
      <c r="Q80" s="1">
        <v>1.7000000000000002</v>
      </c>
      <c r="R80" s="1">
        <v>0</v>
      </c>
      <c r="S80" s="1">
        <v>436488.25</v>
      </c>
      <c r="V80" s="1">
        <v>4457178.75</v>
      </c>
      <c r="W80" s="1">
        <v>6666599.5</v>
      </c>
      <c r="X80" s="1">
        <v>0</v>
      </c>
      <c r="Y80" s="1">
        <v>35517664</v>
      </c>
      <c r="Z80" s="1">
        <v>2298899.5</v>
      </c>
      <c r="AA80" s="1">
        <v>33218764</v>
      </c>
      <c r="AB80" s="1">
        <v>6.9204845428466797</v>
      </c>
      <c r="AC80" s="1">
        <v>0</v>
      </c>
      <c r="AD80" s="1">
        <v>79.103897094726563</v>
      </c>
    </row>
    <row r="81" spans="1:30" x14ac:dyDescent="0.35">
      <c r="A81" s="1">
        <v>104101252</v>
      </c>
      <c r="B81" s="1" t="s">
        <v>169</v>
      </c>
      <c r="C81" s="1" t="s">
        <v>170</v>
      </c>
      <c r="D81" s="1" t="s">
        <v>96</v>
      </c>
      <c r="E81" s="1">
        <v>152</v>
      </c>
      <c r="F81" s="1">
        <v>1</v>
      </c>
      <c r="G81" s="1" t="s">
        <v>916</v>
      </c>
      <c r="H81" s="1">
        <v>29817148</v>
      </c>
      <c r="I81" s="1">
        <v>133215</v>
      </c>
      <c r="J81" s="1">
        <v>0.44877812266349792</v>
      </c>
      <c r="K81" s="1">
        <v>7363980.3099999996</v>
      </c>
      <c r="L81" s="1">
        <v>2385215.25</v>
      </c>
      <c r="M81" s="1">
        <v>47.907768249511719</v>
      </c>
      <c r="N81" s="1">
        <v>0</v>
      </c>
      <c r="O81" s="1">
        <v>5701885</v>
      </c>
      <c r="P81" s="1">
        <v>110161</v>
      </c>
      <c r="Q81" s="1">
        <v>2</v>
      </c>
      <c r="R81" s="1">
        <v>7490</v>
      </c>
      <c r="S81" s="1">
        <v>0</v>
      </c>
      <c r="T81" s="1">
        <v>7490</v>
      </c>
      <c r="V81" s="1">
        <v>6216035.25</v>
      </c>
      <c r="W81" s="1">
        <v>15615417</v>
      </c>
      <c r="X81" s="1">
        <v>0</v>
      </c>
      <c r="Y81" s="1">
        <v>42890504</v>
      </c>
      <c r="Z81" s="1">
        <v>2636081.25</v>
      </c>
      <c r="AA81" s="1">
        <v>40254424</v>
      </c>
      <c r="AB81" s="1">
        <v>6.5485506057739258</v>
      </c>
      <c r="AC81" s="1">
        <v>0</v>
      </c>
      <c r="AD81" s="1">
        <v>100</v>
      </c>
    </row>
    <row r="82" spans="1:30" x14ac:dyDescent="0.35">
      <c r="A82" s="1">
        <v>104101307</v>
      </c>
      <c r="B82" s="1" t="s">
        <v>631</v>
      </c>
      <c r="C82" s="1" t="s">
        <v>170</v>
      </c>
      <c r="D82" s="1" t="s">
        <v>96</v>
      </c>
      <c r="E82" s="1">
        <v>152</v>
      </c>
      <c r="F82" s="1">
        <v>2</v>
      </c>
      <c r="G82" s="1" t="s">
        <v>917</v>
      </c>
      <c r="H82" s="1">
        <v>0</v>
      </c>
      <c r="I82" s="1">
        <v>0</v>
      </c>
      <c r="J82" s="1">
        <v>0</v>
      </c>
      <c r="K82" s="1">
        <v>0</v>
      </c>
      <c r="N82" s="1">
        <v>0</v>
      </c>
      <c r="O82" s="1">
        <v>0</v>
      </c>
      <c r="P82" s="1">
        <v>0</v>
      </c>
      <c r="Q82" s="1">
        <v>0</v>
      </c>
      <c r="R82" s="1">
        <v>1669291</v>
      </c>
      <c r="T82" s="1">
        <v>173259</v>
      </c>
      <c r="U82" s="1">
        <v>11.581235885620117</v>
      </c>
      <c r="Y82" s="1">
        <v>1669291</v>
      </c>
      <c r="Z82" s="1">
        <v>173259</v>
      </c>
      <c r="AA82" s="1">
        <v>1496032</v>
      </c>
      <c r="AB82" s="1">
        <v>11.581235885620117</v>
      </c>
    </row>
    <row r="83" spans="1:30" x14ac:dyDescent="0.35">
      <c r="A83" s="1">
        <v>104103603</v>
      </c>
      <c r="B83" s="1" t="s">
        <v>171</v>
      </c>
      <c r="C83" s="1" t="s">
        <v>170</v>
      </c>
      <c r="D83" s="1" t="s">
        <v>96</v>
      </c>
      <c r="E83" s="1">
        <v>152</v>
      </c>
      <c r="F83" s="1">
        <v>1</v>
      </c>
      <c r="G83" s="1" t="s">
        <v>916</v>
      </c>
      <c r="H83" s="1">
        <v>10857287</v>
      </c>
      <c r="I83" s="1">
        <v>41941</v>
      </c>
      <c r="J83" s="1">
        <v>0.38779157400131226</v>
      </c>
      <c r="K83" s="1">
        <v>879296.03</v>
      </c>
      <c r="L83" s="1">
        <v>224213.59375</v>
      </c>
      <c r="M83" s="1">
        <v>34.226776123046875</v>
      </c>
      <c r="N83" s="1">
        <v>0</v>
      </c>
      <c r="O83" s="1">
        <v>1426480</v>
      </c>
      <c r="P83" s="1">
        <v>31613</v>
      </c>
      <c r="Q83" s="1">
        <v>2.2999999999999998</v>
      </c>
      <c r="R83" s="1">
        <v>0</v>
      </c>
      <c r="S83" s="1">
        <v>0</v>
      </c>
      <c r="V83" s="1">
        <v>564264.03125</v>
      </c>
      <c r="W83" s="1">
        <v>1487923.25</v>
      </c>
      <c r="X83" s="1">
        <v>0</v>
      </c>
      <c r="Y83" s="1">
        <v>13163063</v>
      </c>
      <c r="Z83" s="1">
        <v>297767.59375</v>
      </c>
      <c r="AA83" s="1">
        <v>12865295</v>
      </c>
      <c r="AB83" s="1">
        <v>2.3145027160644531</v>
      </c>
      <c r="AC83" s="1">
        <v>0</v>
      </c>
      <c r="AD83" s="1">
        <v>100</v>
      </c>
    </row>
    <row r="84" spans="1:30" x14ac:dyDescent="0.35">
      <c r="A84" s="1">
        <v>104105003</v>
      </c>
      <c r="B84" s="1" t="s">
        <v>173</v>
      </c>
      <c r="C84" s="1" t="s">
        <v>170</v>
      </c>
      <c r="D84" s="1" t="s">
        <v>96</v>
      </c>
      <c r="E84" s="1">
        <v>151</v>
      </c>
      <c r="F84" s="1">
        <v>1</v>
      </c>
      <c r="G84" s="1" t="s">
        <v>916</v>
      </c>
      <c r="H84" s="1">
        <v>7365934</v>
      </c>
      <c r="I84" s="1">
        <v>31601</v>
      </c>
      <c r="J84" s="1">
        <v>0.43086400628089905</v>
      </c>
      <c r="K84" s="1">
        <v>3083276.42</v>
      </c>
      <c r="L84" s="1">
        <v>1420810.25</v>
      </c>
      <c r="M84" s="1">
        <v>85.464004516601563</v>
      </c>
      <c r="N84" s="1">
        <v>0</v>
      </c>
      <c r="O84" s="1">
        <v>1333956</v>
      </c>
      <c r="P84" s="1">
        <v>6303</v>
      </c>
      <c r="Q84" s="1">
        <v>0.5</v>
      </c>
      <c r="R84" s="1">
        <v>0</v>
      </c>
      <c r="S84" s="1">
        <v>0</v>
      </c>
      <c r="V84" s="1">
        <v>2841620.453125</v>
      </c>
      <c r="W84" s="1">
        <v>10162804</v>
      </c>
      <c r="X84" s="1">
        <v>0</v>
      </c>
      <c r="Y84" s="1">
        <v>11783166</v>
      </c>
      <c r="Z84" s="1">
        <v>1458714.25</v>
      </c>
      <c r="AA84" s="1">
        <v>10324452</v>
      </c>
      <c r="AB84" s="1">
        <v>14.128732681274414</v>
      </c>
      <c r="AC84" s="1">
        <v>0</v>
      </c>
      <c r="AD84" s="1">
        <v>100</v>
      </c>
    </row>
    <row r="85" spans="1:30" x14ac:dyDescent="0.35">
      <c r="A85" s="1">
        <v>104105353</v>
      </c>
      <c r="B85" s="1" t="s">
        <v>174</v>
      </c>
      <c r="C85" s="1" t="s">
        <v>170</v>
      </c>
      <c r="D85" s="1" t="s">
        <v>96</v>
      </c>
      <c r="E85" s="1">
        <v>152</v>
      </c>
      <c r="F85" s="1">
        <v>1</v>
      </c>
      <c r="G85" s="1" t="s">
        <v>916</v>
      </c>
      <c r="H85" s="1">
        <v>8682625</v>
      </c>
      <c r="I85" s="1">
        <v>23406</v>
      </c>
      <c r="J85" s="1">
        <v>0.27030152082443237</v>
      </c>
      <c r="K85" s="1">
        <v>985275.9</v>
      </c>
      <c r="L85" s="1">
        <v>299571.59375</v>
      </c>
      <c r="M85" s="1">
        <v>43.688159942626953</v>
      </c>
      <c r="N85" s="1">
        <v>0</v>
      </c>
      <c r="O85" s="1">
        <v>1245806</v>
      </c>
      <c r="P85" s="1">
        <v>19839</v>
      </c>
      <c r="Q85" s="1">
        <v>1.6</v>
      </c>
      <c r="R85" s="1">
        <v>67137</v>
      </c>
      <c r="S85" s="1">
        <v>0</v>
      </c>
      <c r="T85" s="1">
        <v>1977</v>
      </c>
      <c r="U85" s="1">
        <v>3.0340700149536133</v>
      </c>
      <c r="V85" s="1">
        <v>701184.90625</v>
      </c>
      <c r="W85" s="1">
        <v>2040740.875</v>
      </c>
      <c r="X85" s="1">
        <v>0</v>
      </c>
      <c r="Y85" s="1">
        <v>10980844</v>
      </c>
      <c r="Z85" s="1">
        <v>344793.59375</v>
      </c>
      <c r="AA85" s="1">
        <v>10636050</v>
      </c>
      <c r="AB85" s="1">
        <v>3.2417447566986084</v>
      </c>
      <c r="AC85" s="1">
        <v>0</v>
      </c>
      <c r="AD85" s="1">
        <v>100</v>
      </c>
    </row>
    <row r="86" spans="1:30" x14ac:dyDescent="0.35">
      <c r="A86" s="1">
        <v>104107503</v>
      </c>
      <c r="B86" s="1" t="s">
        <v>176</v>
      </c>
      <c r="C86" s="1" t="s">
        <v>170</v>
      </c>
      <c r="D86" s="1" t="s">
        <v>96</v>
      </c>
      <c r="E86" s="1">
        <v>152</v>
      </c>
      <c r="F86" s="1">
        <v>1</v>
      </c>
      <c r="G86" s="1" t="s">
        <v>916</v>
      </c>
      <c r="H86" s="1">
        <v>10100709</v>
      </c>
      <c r="I86" s="1">
        <v>42636</v>
      </c>
      <c r="J86" s="1">
        <v>0.42389830946922302</v>
      </c>
      <c r="K86" s="1">
        <v>1746520.99</v>
      </c>
      <c r="L86" s="1">
        <v>596712.3125</v>
      </c>
      <c r="M86" s="1">
        <v>51.896663665771484</v>
      </c>
      <c r="N86" s="1">
        <v>0</v>
      </c>
      <c r="O86" s="1">
        <v>1830959</v>
      </c>
      <c r="P86" s="1">
        <v>36052</v>
      </c>
      <c r="Q86" s="1">
        <v>2</v>
      </c>
      <c r="R86" s="1">
        <v>0</v>
      </c>
      <c r="S86" s="1">
        <v>0</v>
      </c>
      <c r="V86" s="1">
        <v>1411634.9375</v>
      </c>
      <c r="W86" s="1">
        <v>4049967.25</v>
      </c>
      <c r="X86" s="1">
        <v>0</v>
      </c>
      <c r="Y86" s="1">
        <v>13678189</v>
      </c>
      <c r="Z86" s="1">
        <v>675400.3125</v>
      </c>
      <c r="AA86" s="1">
        <v>13002789</v>
      </c>
      <c r="AB86" s="1">
        <v>5.194272518157959</v>
      </c>
      <c r="AC86" s="1">
        <v>0</v>
      </c>
      <c r="AD86" s="1">
        <v>100</v>
      </c>
    </row>
    <row r="87" spans="1:30" x14ac:dyDescent="0.35">
      <c r="A87" s="1">
        <v>104107803</v>
      </c>
      <c r="B87" s="1" t="s">
        <v>172</v>
      </c>
      <c r="C87" s="1" t="s">
        <v>170</v>
      </c>
      <c r="D87" s="1" t="s">
        <v>96</v>
      </c>
      <c r="E87" s="1">
        <v>151</v>
      </c>
      <c r="F87" s="1">
        <v>1</v>
      </c>
      <c r="G87" s="1" t="s">
        <v>916</v>
      </c>
      <c r="H87" s="1">
        <v>8898654</v>
      </c>
      <c r="I87" s="1">
        <v>16076</v>
      </c>
      <c r="J87" s="1">
        <v>0.18098349869251251</v>
      </c>
      <c r="K87" s="1">
        <v>436435</v>
      </c>
      <c r="L87" s="1">
        <v>50000</v>
      </c>
      <c r="M87" s="1">
        <v>12.938786506652832</v>
      </c>
      <c r="N87" s="1">
        <v>0</v>
      </c>
      <c r="O87" s="1">
        <v>1676433</v>
      </c>
      <c r="P87" s="1">
        <v>29077</v>
      </c>
      <c r="Q87" s="1">
        <v>1.7999999999999998</v>
      </c>
      <c r="R87" s="1">
        <v>0</v>
      </c>
      <c r="S87" s="1">
        <v>0</v>
      </c>
      <c r="X87" s="1">
        <v>50000</v>
      </c>
      <c r="Y87" s="1">
        <v>11011522</v>
      </c>
      <c r="Z87" s="1">
        <v>95153</v>
      </c>
      <c r="AA87" s="1">
        <v>10916369</v>
      </c>
      <c r="AB87" s="1">
        <v>0.87165433168411255</v>
      </c>
      <c r="AC87" s="1">
        <v>100</v>
      </c>
      <c r="AD87" s="1">
        <v>0</v>
      </c>
    </row>
    <row r="88" spans="1:30" x14ac:dyDescent="0.35">
      <c r="A88" s="1">
        <v>104107903</v>
      </c>
      <c r="B88" s="1" t="s">
        <v>175</v>
      </c>
      <c r="C88" s="1" t="s">
        <v>170</v>
      </c>
      <c r="D88" s="1" t="s">
        <v>96</v>
      </c>
      <c r="E88" s="1">
        <v>151</v>
      </c>
      <c r="F88" s="1">
        <v>1</v>
      </c>
      <c r="G88" s="1" t="s">
        <v>916</v>
      </c>
      <c r="H88" s="1">
        <v>17419824</v>
      </c>
      <c r="I88" s="1">
        <v>92336</v>
      </c>
      <c r="J88" s="1">
        <v>0.53288739919662476</v>
      </c>
      <c r="K88" s="1">
        <v>1360908.64</v>
      </c>
      <c r="L88" s="1">
        <v>338320.8125</v>
      </c>
      <c r="M88" s="1">
        <v>33.084770202636719</v>
      </c>
      <c r="N88" s="1">
        <v>0</v>
      </c>
      <c r="O88" s="1">
        <v>4019854</v>
      </c>
      <c r="P88" s="1">
        <v>51475</v>
      </c>
      <c r="Q88" s="1">
        <v>1.3</v>
      </c>
      <c r="R88" s="1">
        <v>0</v>
      </c>
      <c r="S88" s="1">
        <v>0</v>
      </c>
      <c r="V88" s="1">
        <v>676641.625</v>
      </c>
      <c r="W88" s="1">
        <v>2419949</v>
      </c>
      <c r="X88" s="1">
        <v>0</v>
      </c>
      <c r="Y88" s="1">
        <v>22800586</v>
      </c>
      <c r="Z88" s="1">
        <v>482131.8125</v>
      </c>
      <c r="AA88" s="1">
        <v>22318454</v>
      </c>
      <c r="AB88" s="1">
        <v>2.16023850440979</v>
      </c>
      <c r="AC88" s="1">
        <v>0</v>
      </c>
      <c r="AD88" s="1">
        <v>100</v>
      </c>
    </row>
    <row r="89" spans="1:30" x14ac:dyDescent="0.35">
      <c r="A89" s="1">
        <v>104372003</v>
      </c>
      <c r="B89" s="1" t="s">
        <v>375</v>
      </c>
      <c r="C89" s="1" t="s">
        <v>376</v>
      </c>
      <c r="D89" s="1" t="s">
        <v>96</v>
      </c>
      <c r="E89" s="1">
        <v>155</v>
      </c>
      <c r="F89" s="1">
        <v>1</v>
      </c>
      <c r="G89" s="1" t="s">
        <v>916</v>
      </c>
      <c r="H89" s="1">
        <v>12929473</v>
      </c>
      <c r="I89" s="1">
        <v>21845</v>
      </c>
      <c r="J89" s="1">
        <v>0.16924101114273071</v>
      </c>
      <c r="K89" s="1">
        <v>1557177.66</v>
      </c>
      <c r="L89" s="1">
        <v>437616.15625</v>
      </c>
      <c r="M89" s="1">
        <v>39.088176727294922</v>
      </c>
      <c r="N89" s="1">
        <v>0</v>
      </c>
      <c r="O89" s="1">
        <v>1732213</v>
      </c>
      <c r="P89" s="1">
        <v>44273</v>
      </c>
      <c r="Q89" s="1">
        <v>2.6</v>
      </c>
      <c r="R89" s="1">
        <v>0</v>
      </c>
      <c r="S89" s="1">
        <v>0</v>
      </c>
      <c r="V89" s="1">
        <v>1195782.65625</v>
      </c>
      <c r="W89" s="1">
        <v>2809640.75</v>
      </c>
      <c r="X89" s="1">
        <v>0</v>
      </c>
      <c r="Y89" s="1">
        <v>16218864</v>
      </c>
      <c r="Z89" s="1">
        <v>503734.15625</v>
      </c>
      <c r="AA89" s="1">
        <v>15715130</v>
      </c>
      <c r="AB89" s="1">
        <v>3.2054088115692139</v>
      </c>
      <c r="AC89" s="1">
        <v>0</v>
      </c>
      <c r="AD89" s="1">
        <v>100</v>
      </c>
    </row>
    <row r="90" spans="1:30" x14ac:dyDescent="0.35">
      <c r="A90" s="1">
        <v>104374003</v>
      </c>
      <c r="B90" s="1" t="s">
        <v>377</v>
      </c>
      <c r="C90" s="1" t="s">
        <v>376</v>
      </c>
      <c r="D90" s="1" t="s">
        <v>96</v>
      </c>
      <c r="E90" s="1">
        <v>158</v>
      </c>
      <c r="F90" s="1">
        <v>1</v>
      </c>
      <c r="G90" s="1" t="s">
        <v>916</v>
      </c>
      <c r="H90" s="1">
        <v>7972645</v>
      </c>
      <c r="I90" s="1">
        <v>14750</v>
      </c>
      <c r="J90" s="1">
        <v>0.18535052239894867</v>
      </c>
      <c r="K90" s="1">
        <v>355143</v>
      </c>
      <c r="L90" s="1">
        <v>50000</v>
      </c>
      <c r="M90" s="1">
        <v>16.385759353637695</v>
      </c>
      <c r="N90" s="1">
        <v>0</v>
      </c>
      <c r="O90" s="1">
        <v>920726</v>
      </c>
      <c r="P90" s="1">
        <v>8521</v>
      </c>
      <c r="Q90" s="1">
        <v>0.89999999999999991</v>
      </c>
      <c r="R90" s="1">
        <v>140288</v>
      </c>
      <c r="S90" s="1">
        <v>0</v>
      </c>
      <c r="T90" s="1">
        <v>13862</v>
      </c>
      <c r="U90" s="1">
        <v>10.964516639709473</v>
      </c>
      <c r="X90" s="1">
        <v>50000</v>
      </c>
      <c r="Y90" s="1">
        <v>9388802</v>
      </c>
      <c r="Z90" s="1">
        <v>87133</v>
      </c>
      <c r="AA90" s="1">
        <v>9301669</v>
      </c>
      <c r="AB90" s="1">
        <v>0.93674588203430176</v>
      </c>
      <c r="AC90" s="1">
        <v>100</v>
      </c>
      <c r="AD90" s="1">
        <v>0</v>
      </c>
    </row>
    <row r="91" spans="1:30" x14ac:dyDescent="0.35">
      <c r="A91" s="1">
        <v>104374207</v>
      </c>
      <c r="B91" s="1" t="s">
        <v>657</v>
      </c>
      <c r="C91" s="1" t="s">
        <v>376</v>
      </c>
      <c r="D91" s="1" t="s">
        <v>96</v>
      </c>
      <c r="E91" s="1">
        <v>155</v>
      </c>
      <c r="F91" s="1">
        <v>2</v>
      </c>
      <c r="G91" s="1" t="s">
        <v>917</v>
      </c>
      <c r="H91" s="1">
        <v>0</v>
      </c>
      <c r="I91" s="1">
        <v>0</v>
      </c>
      <c r="J91" s="1">
        <v>0</v>
      </c>
      <c r="K91" s="1">
        <v>0</v>
      </c>
      <c r="N91" s="1">
        <v>0</v>
      </c>
      <c r="O91" s="1">
        <v>0</v>
      </c>
      <c r="P91" s="1">
        <v>0</v>
      </c>
      <c r="Q91" s="1">
        <v>0</v>
      </c>
      <c r="R91" s="1">
        <v>840126</v>
      </c>
      <c r="T91" s="1">
        <v>36059</v>
      </c>
      <c r="U91" s="1">
        <v>4.4845767021179199</v>
      </c>
      <c r="Y91" s="1">
        <v>840126</v>
      </c>
      <c r="Z91" s="1">
        <v>36059</v>
      </c>
      <c r="AA91" s="1">
        <v>804067</v>
      </c>
      <c r="AB91" s="1">
        <v>4.4845767021179199</v>
      </c>
    </row>
    <row r="92" spans="1:30" x14ac:dyDescent="0.35">
      <c r="A92" s="1">
        <v>104375003</v>
      </c>
      <c r="B92" s="1" t="s">
        <v>378</v>
      </c>
      <c r="C92" s="1" t="s">
        <v>376</v>
      </c>
      <c r="D92" s="1" t="s">
        <v>96</v>
      </c>
      <c r="E92" s="1">
        <v>155</v>
      </c>
      <c r="F92" s="1">
        <v>1</v>
      </c>
      <c r="G92" s="1" t="s">
        <v>916</v>
      </c>
      <c r="H92" s="1">
        <v>11264800</v>
      </c>
      <c r="I92" s="1">
        <v>40913</v>
      </c>
      <c r="J92" s="1">
        <v>0.3645172119140625</v>
      </c>
      <c r="K92" s="1">
        <v>1304550.76</v>
      </c>
      <c r="L92" s="1">
        <v>415309.6875</v>
      </c>
      <c r="M92" s="1">
        <v>46.703838348388672</v>
      </c>
      <c r="N92" s="1">
        <v>0</v>
      </c>
      <c r="O92" s="1">
        <v>1402116</v>
      </c>
      <c r="P92" s="1">
        <v>25798</v>
      </c>
      <c r="Q92" s="1">
        <v>1.9</v>
      </c>
      <c r="R92" s="1">
        <v>169114</v>
      </c>
      <c r="S92" s="1">
        <v>0</v>
      </c>
      <c r="T92" s="1">
        <v>16434</v>
      </c>
      <c r="U92" s="1">
        <v>10.763689041137695</v>
      </c>
      <c r="V92" s="1">
        <v>996796.75</v>
      </c>
      <c r="W92" s="1">
        <v>2804459.5</v>
      </c>
      <c r="X92" s="1">
        <v>0</v>
      </c>
      <c r="Y92" s="1">
        <v>14140581</v>
      </c>
      <c r="Z92" s="1">
        <v>498454.6875</v>
      </c>
      <c r="AA92" s="1">
        <v>13642126</v>
      </c>
      <c r="AB92" s="1">
        <v>3.6537904739379883</v>
      </c>
      <c r="AC92" s="1">
        <v>0</v>
      </c>
      <c r="AD92" s="1">
        <v>100</v>
      </c>
    </row>
    <row r="93" spans="1:30" x14ac:dyDescent="0.35">
      <c r="A93" s="1">
        <v>104375203</v>
      </c>
      <c r="B93" s="1" t="s">
        <v>379</v>
      </c>
      <c r="C93" s="1" t="s">
        <v>376</v>
      </c>
      <c r="D93" s="1" t="s">
        <v>96</v>
      </c>
      <c r="E93" s="1">
        <v>155</v>
      </c>
      <c r="F93" s="1">
        <v>1</v>
      </c>
      <c r="G93" s="1" t="s">
        <v>916</v>
      </c>
      <c r="H93" s="1">
        <v>3837787</v>
      </c>
      <c r="I93" s="1">
        <v>31341</v>
      </c>
      <c r="J93" s="1">
        <v>0.82336646318435669</v>
      </c>
      <c r="K93" s="1">
        <v>673159.49</v>
      </c>
      <c r="L93" s="1">
        <v>177550.203125</v>
      </c>
      <c r="M93" s="1">
        <v>35.824630737304688</v>
      </c>
      <c r="N93" s="1">
        <v>0</v>
      </c>
      <c r="O93" s="1">
        <v>875364</v>
      </c>
      <c r="P93" s="1">
        <v>14787</v>
      </c>
      <c r="Q93" s="1">
        <v>1.7000000000000002</v>
      </c>
      <c r="R93" s="1">
        <v>0</v>
      </c>
      <c r="S93" s="1">
        <v>0</v>
      </c>
      <c r="V93" s="1">
        <v>532660.484375</v>
      </c>
      <c r="W93" s="1">
        <v>1092425.125</v>
      </c>
      <c r="X93" s="1">
        <v>0</v>
      </c>
      <c r="Y93" s="1">
        <v>5386310.5</v>
      </c>
      <c r="Z93" s="1">
        <v>223678.203125</v>
      </c>
      <c r="AA93" s="1">
        <v>5162632.5</v>
      </c>
      <c r="AB93" s="1">
        <v>4.3326382637023926</v>
      </c>
      <c r="AC93" s="1">
        <v>0</v>
      </c>
      <c r="AD93" s="1">
        <v>100</v>
      </c>
    </row>
    <row r="94" spans="1:30" x14ac:dyDescent="0.35">
      <c r="A94" s="1">
        <v>104375302</v>
      </c>
      <c r="B94" s="1" t="s">
        <v>380</v>
      </c>
      <c r="C94" s="1" t="s">
        <v>376</v>
      </c>
      <c r="D94" s="1" t="s">
        <v>48</v>
      </c>
      <c r="F94" s="1">
        <v>1</v>
      </c>
      <c r="G94" s="1" t="s">
        <v>916</v>
      </c>
      <c r="H94" s="1">
        <v>34655486</v>
      </c>
      <c r="I94" s="1">
        <v>215892</v>
      </c>
      <c r="J94" s="1">
        <v>0.62687152624130249</v>
      </c>
      <c r="K94" s="1">
        <v>4579174.1500000004</v>
      </c>
      <c r="L94" s="1">
        <v>1256505.375</v>
      </c>
      <c r="M94" s="1">
        <v>37.816150665283203</v>
      </c>
      <c r="N94" s="1">
        <v>0</v>
      </c>
      <c r="O94" s="1">
        <v>3832637</v>
      </c>
      <c r="P94" s="1">
        <v>136008</v>
      </c>
      <c r="Q94" s="1">
        <v>3.6999999999999997</v>
      </c>
      <c r="R94" s="1">
        <v>0</v>
      </c>
      <c r="S94" s="1">
        <v>0</v>
      </c>
      <c r="V94" s="1">
        <v>3769586.125</v>
      </c>
      <c r="W94" s="1">
        <v>7730985</v>
      </c>
      <c r="X94" s="1">
        <v>0</v>
      </c>
      <c r="Y94" s="1">
        <v>43067300</v>
      </c>
      <c r="Z94" s="1">
        <v>1608405.375</v>
      </c>
      <c r="AA94" s="1">
        <v>41458896</v>
      </c>
      <c r="AB94" s="1">
        <v>3.8795180320739746</v>
      </c>
      <c r="AC94" s="1">
        <v>0</v>
      </c>
      <c r="AD94" s="1">
        <v>100</v>
      </c>
    </row>
    <row r="95" spans="1:30" x14ac:dyDescent="0.35">
      <c r="A95" s="1">
        <v>104376203</v>
      </c>
      <c r="B95" s="1" t="s">
        <v>381</v>
      </c>
      <c r="C95" s="1" t="s">
        <v>376</v>
      </c>
      <c r="D95" s="1" t="s">
        <v>96</v>
      </c>
      <c r="E95" s="1">
        <v>155</v>
      </c>
      <c r="F95" s="1">
        <v>1</v>
      </c>
      <c r="G95" s="1" t="s">
        <v>916</v>
      </c>
      <c r="H95" s="1">
        <v>8026902</v>
      </c>
      <c r="I95" s="1">
        <v>6745</v>
      </c>
      <c r="J95" s="1">
        <v>8.4100596606731415E-2</v>
      </c>
      <c r="K95" s="1">
        <v>315465</v>
      </c>
      <c r="L95" s="1">
        <v>50000</v>
      </c>
      <c r="M95" s="1">
        <v>18.834875106811523</v>
      </c>
      <c r="N95" s="1">
        <v>0</v>
      </c>
      <c r="O95" s="1">
        <v>1001895</v>
      </c>
      <c r="P95" s="1">
        <v>13570</v>
      </c>
      <c r="Q95" s="1">
        <v>1.4000000000000001</v>
      </c>
      <c r="R95" s="1">
        <v>0</v>
      </c>
      <c r="S95" s="1">
        <v>0</v>
      </c>
      <c r="X95" s="1">
        <v>50000</v>
      </c>
      <c r="Y95" s="1">
        <v>9344262</v>
      </c>
      <c r="Z95" s="1">
        <v>70315</v>
      </c>
      <c r="AA95" s="1">
        <v>9273947</v>
      </c>
      <c r="AB95" s="1">
        <v>0.75819927453994751</v>
      </c>
      <c r="AC95" s="1">
        <v>100</v>
      </c>
      <c r="AD95" s="1">
        <v>0</v>
      </c>
    </row>
    <row r="96" spans="1:30" x14ac:dyDescent="0.35">
      <c r="A96" s="1">
        <v>104377003</v>
      </c>
      <c r="B96" s="1" t="s">
        <v>382</v>
      </c>
      <c r="C96" s="1" t="s">
        <v>376</v>
      </c>
      <c r="D96" s="1" t="s">
        <v>96</v>
      </c>
      <c r="E96" s="1">
        <v>155</v>
      </c>
      <c r="F96" s="1">
        <v>1</v>
      </c>
      <c r="G96" s="1" t="s">
        <v>916</v>
      </c>
      <c r="H96" s="1">
        <v>5445749</v>
      </c>
      <c r="I96" s="1">
        <v>11681</v>
      </c>
      <c r="J96" s="1">
        <v>0.21495866775512695</v>
      </c>
      <c r="K96" s="1">
        <v>448123.27</v>
      </c>
      <c r="L96" s="1">
        <v>110028.5390625</v>
      </c>
      <c r="M96" s="1">
        <v>32.543701171875</v>
      </c>
      <c r="N96" s="1">
        <v>0</v>
      </c>
      <c r="O96" s="1">
        <v>670360</v>
      </c>
      <c r="P96" s="1">
        <v>15281</v>
      </c>
      <c r="Q96" s="1">
        <v>2.2999999999999998</v>
      </c>
      <c r="R96" s="1">
        <v>0</v>
      </c>
      <c r="S96" s="1">
        <v>0</v>
      </c>
      <c r="V96" s="1">
        <v>295144.2578125</v>
      </c>
      <c r="W96" s="1">
        <v>711927.5</v>
      </c>
      <c r="X96" s="1">
        <v>0</v>
      </c>
      <c r="Y96" s="1">
        <v>6564232.5</v>
      </c>
      <c r="Z96" s="1">
        <v>136990.53125</v>
      </c>
      <c r="AA96" s="1">
        <v>6427242</v>
      </c>
      <c r="AB96" s="1">
        <v>2.1314046382904053</v>
      </c>
      <c r="AC96" s="1">
        <v>0</v>
      </c>
      <c r="AD96" s="1">
        <v>100</v>
      </c>
    </row>
    <row r="97" spans="1:30" x14ac:dyDescent="0.35">
      <c r="A97" s="1">
        <v>104378003</v>
      </c>
      <c r="B97" s="1" t="s">
        <v>383</v>
      </c>
      <c r="C97" s="1" t="s">
        <v>376</v>
      </c>
      <c r="D97" s="1" t="s">
        <v>96</v>
      </c>
      <c r="E97" s="1">
        <v>158</v>
      </c>
      <c r="F97" s="1">
        <v>1</v>
      </c>
      <c r="G97" s="1" t="s">
        <v>916</v>
      </c>
      <c r="H97" s="1">
        <v>6521745</v>
      </c>
      <c r="I97" s="1">
        <v>12100</v>
      </c>
      <c r="J97" s="1">
        <v>0.18587803840637207</v>
      </c>
      <c r="K97" s="1">
        <v>500881.12</v>
      </c>
      <c r="L97" s="1">
        <v>140811.0625</v>
      </c>
      <c r="M97" s="1">
        <v>39.106571197509766</v>
      </c>
      <c r="N97" s="1">
        <v>0</v>
      </c>
      <c r="O97" s="1">
        <v>1233832</v>
      </c>
      <c r="P97" s="1">
        <v>13953</v>
      </c>
      <c r="Q97" s="1">
        <v>1.0999999999999999</v>
      </c>
      <c r="R97" s="1">
        <v>77810</v>
      </c>
      <c r="S97" s="1">
        <v>0</v>
      </c>
      <c r="T97" s="1">
        <v>-22355</v>
      </c>
      <c r="U97" s="1">
        <v>-22.318174362182617</v>
      </c>
      <c r="V97" s="1">
        <v>281622.125</v>
      </c>
      <c r="W97" s="1">
        <v>1007196.5625</v>
      </c>
      <c r="X97" s="1">
        <v>0</v>
      </c>
      <c r="Y97" s="1">
        <v>8334268</v>
      </c>
      <c r="Z97" s="1">
        <v>144509.0625</v>
      </c>
      <c r="AA97" s="1">
        <v>8189759</v>
      </c>
      <c r="AB97" s="1">
        <v>1.7645093202590942</v>
      </c>
      <c r="AC97" s="1">
        <v>0</v>
      </c>
      <c r="AD97" s="1">
        <v>100</v>
      </c>
    </row>
    <row r="98" spans="1:30" x14ac:dyDescent="0.35">
      <c r="A98" s="1">
        <v>104431304</v>
      </c>
      <c r="B98" s="1" t="s">
        <v>428</v>
      </c>
      <c r="C98" s="1" t="s">
        <v>429</v>
      </c>
      <c r="D98" s="1" t="s">
        <v>96</v>
      </c>
      <c r="E98" s="1">
        <v>157</v>
      </c>
      <c r="F98" s="1">
        <v>1</v>
      </c>
      <c r="G98" s="1" t="s">
        <v>916</v>
      </c>
      <c r="H98" s="1">
        <v>4225582</v>
      </c>
      <c r="I98" s="1">
        <v>14456</v>
      </c>
      <c r="J98" s="1">
        <v>0.34328112006187439</v>
      </c>
      <c r="K98" s="1">
        <v>200565</v>
      </c>
      <c r="L98" s="1">
        <v>50000</v>
      </c>
      <c r="M98" s="1">
        <v>33.208248138427734</v>
      </c>
      <c r="N98" s="1">
        <v>0</v>
      </c>
      <c r="O98" s="1">
        <v>486361</v>
      </c>
      <c r="P98" s="1">
        <v>12837</v>
      </c>
      <c r="Q98" s="1">
        <v>2.7</v>
      </c>
      <c r="R98" s="1">
        <v>0</v>
      </c>
      <c r="S98" s="1">
        <v>0</v>
      </c>
      <c r="X98" s="1">
        <v>50000</v>
      </c>
      <c r="Y98" s="1">
        <v>4912508</v>
      </c>
      <c r="Z98" s="1">
        <v>77293</v>
      </c>
      <c r="AA98" s="1">
        <v>4835215</v>
      </c>
      <c r="AB98" s="1">
        <v>1.5985431671142578</v>
      </c>
      <c r="AC98" s="1">
        <v>100</v>
      </c>
      <c r="AD98" s="1">
        <v>0</v>
      </c>
    </row>
    <row r="99" spans="1:30" x14ac:dyDescent="0.35">
      <c r="A99" s="1">
        <v>104432503</v>
      </c>
      <c r="B99" s="1" t="s">
        <v>430</v>
      </c>
      <c r="C99" s="1" t="s">
        <v>429</v>
      </c>
      <c r="D99" s="1" t="s">
        <v>96</v>
      </c>
      <c r="E99" s="1">
        <v>157</v>
      </c>
      <c r="F99" s="1">
        <v>1</v>
      </c>
      <c r="G99" s="1" t="s">
        <v>916</v>
      </c>
      <c r="H99" s="1">
        <v>12091877</v>
      </c>
      <c r="I99" s="1">
        <v>-30340</v>
      </c>
      <c r="J99" s="1">
        <v>-0.25028425455093384</v>
      </c>
      <c r="K99" s="1">
        <v>420325.92</v>
      </c>
      <c r="L99" s="1">
        <v>67472.640625</v>
      </c>
      <c r="M99" s="1">
        <v>19.12200927734375</v>
      </c>
      <c r="N99" s="1">
        <v>100</v>
      </c>
      <c r="O99" s="1">
        <v>1380408</v>
      </c>
      <c r="P99" s="1">
        <v>65023</v>
      </c>
      <c r="Q99" s="1">
        <v>4.9000000000000004</v>
      </c>
      <c r="R99" s="1">
        <v>0</v>
      </c>
      <c r="S99" s="1">
        <v>67472.639999999999</v>
      </c>
      <c r="X99" s="1">
        <v>0</v>
      </c>
      <c r="Y99" s="1">
        <v>13892611</v>
      </c>
      <c r="Z99" s="1">
        <v>102155.640625</v>
      </c>
      <c r="AA99" s="1">
        <v>13790455</v>
      </c>
      <c r="AB99" s="1">
        <v>0.74077063798904419</v>
      </c>
      <c r="AC99" s="1">
        <v>0</v>
      </c>
      <c r="AD99" s="1">
        <v>0</v>
      </c>
    </row>
    <row r="100" spans="1:30" x14ac:dyDescent="0.35">
      <c r="A100" s="1">
        <v>104432803</v>
      </c>
      <c r="B100" s="1" t="s">
        <v>431</v>
      </c>
      <c r="C100" s="1" t="s">
        <v>429</v>
      </c>
      <c r="D100" s="1" t="s">
        <v>96</v>
      </c>
      <c r="E100" s="1">
        <v>157</v>
      </c>
      <c r="F100" s="1">
        <v>1</v>
      </c>
      <c r="G100" s="1" t="s">
        <v>916</v>
      </c>
      <c r="H100" s="1">
        <v>8886214</v>
      </c>
      <c r="I100" s="1">
        <v>62267</v>
      </c>
      <c r="J100" s="1">
        <v>0.70565927028656006</v>
      </c>
      <c r="K100" s="1">
        <v>1287836.3</v>
      </c>
      <c r="L100" s="1">
        <v>341083.4375</v>
      </c>
      <c r="M100" s="1">
        <v>36.026660919189453</v>
      </c>
      <c r="N100" s="1">
        <v>0</v>
      </c>
      <c r="O100" s="1">
        <v>1432676</v>
      </c>
      <c r="P100" s="1">
        <v>46063</v>
      </c>
      <c r="Q100" s="1">
        <v>3.3000000000000003</v>
      </c>
      <c r="R100" s="1">
        <v>0</v>
      </c>
      <c r="S100" s="1">
        <v>0</v>
      </c>
      <c r="V100" s="1">
        <v>1023269.3125</v>
      </c>
      <c r="W100" s="1">
        <v>2098607</v>
      </c>
      <c r="X100" s="1">
        <v>0</v>
      </c>
      <c r="Y100" s="1">
        <v>11606726</v>
      </c>
      <c r="Z100" s="1">
        <v>449413.4375</v>
      </c>
      <c r="AA100" s="1">
        <v>11157313</v>
      </c>
      <c r="AB100" s="1">
        <v>4.0279717445373535</v>
      </c>
      <c r="AC100" s="1">
        <v>0</v>
      </c>
      <c r="AD100" s="1">
        <v>100</v>
      </c>
    </row>
    <row r="101" spans="1:30" x14ac:dyDescent="0.35">
      <c r="A101" s="1">
        <v>104432903</v>
      </c>
      <c r="B101" s="1" t="s">
        <v>432</v>
      </c>
      <c r="C101" s="1" t="s">
        <v>429</v>
      </c>
      <c r="D101" s="1" t="s">
        <v>96</v>
      </c>
      <c r="E101" s="1">
        <v>154</v>
      </c>
      <c r="F101" s="1">
        <v>1</v>
      </c>
      <c r="G101" s="1" t="s">
        <v>916</v>
      </c>
      <c r="H101" s="1">
        <v>9353010</v>
      </c>
      <c r="I101" s="1">
        <v>41673</v>
      </c>
      <c r="J101" s="1">
        <v>0.4475511908531189</v>
      </c>
      <c r="K101" s="1">
        <v>440539</v>
      </c>
      <c r="L101" s="1">
        <v>50000</v>
      </c>
      <c r="M101" s="1">
        <v>12.802818298339844</v>
      </c>
      <c r="N101" s="1">
        <v>0</v>
      </c>
      <c r="O101" s="1">
        <v>1696252</v>
      </c>
      <c r="P101" s="1">
        <v>35906</v>
      </c>
      <c r="Q101" s="1">
        <v>2.1999999999999997</v>
      </c>
      <c r="R101" s="1">
        <v>64370</v>
      </c>
      <c r="S101" s="1">
        <v>0</v>
      </c>
      <c r="T101" s="1">
        <v>-31736</v>
      </c>
      <c r="U101" s="1">
        <v>-33.021873474121094</v>
      </c>
      <c r="X101" s="1">
        <v>50000</v>
      </c>
      <c r="Y101" s="1">
        <v>11554171</v>
      </c>
      <c r="Z101" s="1">
        <v>95843</v>
      </c>
      <c r="AA101" s="1">
        <v>11458328</v>
      </c>
      <c r="AB101" s="1">
        <v>0.83644837141036987</v>
      </c>
      <c r="AC101" s="1">
        <v>100</v>
      </c>
      <c r="AD101" s="1">
        <v>0</v>
      </c>
    </row>
    <row r="102" spans="1:30" x14ac:dyDescent="0.35">
      <c r="A102" s="1">
        <v>104433303</v>
      </c>
      <c r="B102" s="1" t="s">
        <v>433</v>
      </c>
      <c r="C102" s="1" t="s">
        <v>429</v>
      </c>
      <c r="D102" s="1" t="s">
        <v>96</v>
      </c>
      <c r="E102" s="1">
        <v>157</v>
      </c>
      <c r="F102" s="1">
        <v>1</v>
      </c>
      <c r="G102" s="1" t="s">
        <v>916</v>
      </c>
      <c r="H102" s="1">
        <v>8081893</v>
      </c>
      <c r="I102" s="1">
        <v>28097</v>
      </c>
      <c r="J102" s="1">
        <v>0.34886655211448669</v>
      </c>
      <c r="K102" s="1">
        <v>3439764.33</v>
      </c>
      <c r="L102" s="1">
        <v>1079894.875</v>
      </c>
      <c r="M102" s="1">
        <v>45.760787963867188</v>
      </c>
      <c r="N102" s="1">
        <v>0</v>
      </c>
      <c r="O102" s="1">
        <v>1594936</v>
      </c>
      <c r="P102" s="1">
        <v>35333</v>
      </c>
      <c r="Q102" s="1">
        <v>2.2999999999999998</v>
      </c>
      <c r="R102" s="1">
        <v>0</v>
      </c>
      <c r="S102" s="1">
        <v>0</v>
      </c>
      <c r="V102" s="1">
        <v>3172561.375</v>
      </c>
      <c r="W102" s="1">
        <v>6711525.5</v>
      </c>
      <c r="X102" s="1">
        <v>0</v>
      </c>
      <c r="Y102" s="1">
        <v>13116593</v>
      </c>
      <c r="Z102" s="1">
        <v>1143324.875</v>
      </c>
      <c r="AA102" s="1">
        <v>11973268</v>
      </c>
      <c r="AB102" s="1">
        <v>9.5489788055419922</v>
      </c>
      <c r="AC102" s="1">
        <v>0</v>
      </c>
      <c r="AD102" s="1">
        <v>100</v>
      </c>
    </row>
    <row r="103" spans="1:30" x14ac:dyDescent="0.35">
      <c r="A103" s="1">
        <v>104433604</v>
      </c>
      <c r="B103" s="1" t="s">
        <v>434</v>
      </c>
      <c r="C103" s="1" t="s">
        <v>429</v>
      </c>
      <c r="D103" s="1" t="s">
        <v>96</v>
      </c>
      <c r="E103" s="1">
        <v>157</v>
      </c>
      <c r="F103" s="1">
        <v>1</v>
      </c>
      <c r="G103" s="1" t="s">
        <v>916</v>
      </c>
      <c r="H103" s="1">
        <v>3568205</v>
      </c>
      <c r="I103" s="1">
        <v>7539</v>
      </c>
      <c r="J103" s="1">
        <v>0.21173004806041718</v>
      </c>
      <c r="K103" s="1">
        <v>199727.55</v>
      </c>
      <c r="L103" s="1">
        <v>50000</v>
      </c>
      <c r="M103" s="1">
        <v>33.393989562988281</v>
      </c>
      <c r="N103" s="1">
        <v>0</v>
      </c>
      <c r="O103" s="1">
        <v>476985</v>
      </c>
      <c r="P103" s="1">
        <v>-9984</v>
      </c>
      <c r="Q103" s="1">
        <v>-2.1</v>
      </c>
      <c r="R103" s="1">
        <v>0</v>
      </c>
      <c r="S103" s="1">
        <v>0</v>
      </c>
      <c r="V103" s="1">
        <v>11989.1875</v>
      </c>
      <c r="W103" s="1">
        <v>24588.462890625</v>
      </c>
      <c r="X103" s="1">
        <v>46003.68</v>
      </c>
      <c r="Y103" s="1">
        <v>4244917.5</v>
      </c>
      <c r="Z103" s="1">
        <v>47555</v>
      </c>
      <c r="AA103" s="1">
        <v>4197362.5</v>
      </c>
      <c r="AB103" s="1">
        <v>1.1329734325408936</v>
      </c>
      <c r="AC103" s="1">
        <v>92.007362365722656</v>
      </c>
      <c r="AD103" s="1">
        <v>7.9926376342773438</v>
      </c>
    </row>
    <row r="104" spans="1:30" x14ac:dyDescent="0.35">
      <c r="A104" s="1">
        <v>104433903</v>
      </c>
      <c r="B104" s="1" t="s">
        <v>435</v>
      </c>
      <c r="C104" s="1" t="s">
        <v>429</v>
      </c>
      <c r="D104" s="1" t="s">
        <v>96</v>
      </c>
      <c r="E104" s="1">
        <v>158</v>
      </c>
      <c r="F104" s="1">
        <v>1</v>
      </c>
      <c r="G104" s="1" t="s">
        <v>916</v>
      </c>
      <c r="H104" s="1">
        <v>7240577</v>
      </c>
      <c r="I104" s="1">
        <v>20200</v>
      </c>
      <c r="J104" s="1">
        <v>0.27976378798484802</v>
      </c>
      <c r="K104" s="1">
        <v>321294</v>
      </c>
      <c r="L104" s="1">
        <v>50000</v>
      </c>
      <c r="M104" s="1">
        <v>18.430191040039063</v>
      </c>
      <c r="N104" s="1">
        <v>0</v>
      </c>
      <c r="O104" s="1">
        <v>880169</v>
      </c>
      <c r="P104" s="1">
        <v>9153</v>
      </c>
      <c r="Q104" s="1">
        <v>1.0999999999999999</v>
      </c>
      <c r="R104" s="1">
        <v>0</v>
      </c>
      <c r="S104" s="1">
        <v>0</v>
      </c>
      <c r="X104" s="1">
        <v>50000</v>
      </c>
      <c r="Y104" s="1">
        <v>8442040</v>
      </c>
      <c r="Z104" s="1">
        <v>79353</v>
      </c>
      <c r="AA104" s="1">
        <v>8362687</v>
      </c>
      <c r="AB104" s="1">
        <v>0.94889360666275024</v>
      </c>
      <c r="AC104" s="1">
        <v>100</v>
      </c>
      <c r="AD104" s="1">
        <v>0</v>
      </c>
    </row>
    <row r="105" spans="1:30" x14ac:dyDescent="0.35">
      <c r="A105" s="1">
        <v>104435003</v>
      </c>
      <c r="B105" s="1" t="s">
        <v>436</v>
      </c>
      <c r="C105" s="1" t="s">
        <v>429</v>
      </c>
      <c r="D105" s="1" t="s">
        <v>96</v>
      </c>
      <c r="E105" s="1">
        <v>157</v>
      </c>
      <c r="F105" s="1">
        <v>1</v>
      </c>
      <c r="G105" s="1" t="s">
        <v>916</v>
      </c>
      <c r="H105" s="1">
        <v>6417157</v>
      </c>
      <c r="I105" s="1">
        <v>18942</v>
      </c>
      <c r="J105" s="1">
        <v>0.29605132341384888</v>
      </c>
      <c r="K105" s="1">
        <v>1312184.4099999999</v>
      </c>
      <c r="L105" s="1">
        <v>402254.1875</v>
      </c>
      <c r="M105" s="1">
        <v>44.207149505615234</v>
      </c>
      <c r="N105" s="1">
        <v>0</v>
      </c>
      <c r="O105" s="1">
        <v>1144657</v>
      </c>
      <c r="P105" s="1">
        <v>24804</v>
      </c>
      <c r="Q105" s="1">
        <v>2.1999999999999997</v>
      </c>
      <c r="R105" s="1">
        <v>0</v>
      </c>
      <c r="S105" s="1">
        <v>0</v>
      </c>
      <c r="V105" s="1">
        <v>1097552.375</v>
      </c>
      <c r="W105" s="1">
        <v>2584209</v>
      </c>
      <c r="X105" s="1">
        <v>0</v>
      </c>
      <c r="Y105" s="1">
        <v>8873998</v>
      </c>
      <c r="Z105" s="1">
        <v>446000.1875</v>
      </c>
      <c r="AA105" s="1">
        <v>8427998</v>
      </c>
      <c r="AB105" s="1">
        <v>5.2918877601623535</v>
      </c>
      <c r="AC105" s="1">
        <v>0</v>
      </c>
      <c r="AD105" s="1">
        <v>100</v>
      </c>
    </row>
    <row r="106" spans="1:30" x14ac:dyDescent="0.35">
      <c r="A106" s="1">
        <v>104435107</v>
      </c>
      <c r="B106" s="1" t="s">
        <v>665</v>
      </c>
      <c r="C106" s="1" t="s">
        <v>429</v>
      </c>
      <c r="D106" s="1" t="s">
        <v>96</v>
      </c>
      <c r="E106" s="1">
        <v>158</v>
      </c>
      <c r="F106" s="1">
        <v>2</v>
      </c>
      <c r="G106" s="1" t="s">
        <v>917</v>
      </c>
      <c r="H106" s="1">
        <v>0</v>
      </c>
      <c r="I106" s="1">
        <v>0</v>
      </c>
      <c r="J106" s="1">
        <v>0</v>
      </c>
      <c r="K106" s="1">
        <v>0</v>
      </c>
      <c r="N106" s="1">
        <v>0</v>
      </c>
      <c r="O106" s="1">
        <v>0</v>
      </c>
      <c r="P106" s="1">
        <v>0</v>
      </c>
      <c r="Q106" s="1">
        <v>0</v>
      </c>
      <c r="R106" s="1">
        <v>897326</v>
      </c>
      <c r="T106" s="1">
        <v>-20479</v>
      </c>
      <c r="U106" s="1">
        <v>-2.2313017845153809</v>
      </c>
      <c r="Y106" s="1">
        <v>897326</v>
      </c>
      <c r="Z106" s="1">
        <v>-20479</v>
      </c>
      <c r="AA106" s="1">
        <v>876847</v>
      </c>
      <c r="AB106" s="1">
        <v>-2.3355271816253662</v>
      </c>
    </row>
    <row r="107" spans="1:30" x14ac:dyDescent="0.35">
      <c r="A107" s="1">
        <v>104435303</v>
      </c>
      <c r="B107" s="1" t="s">
        <v>437</v>
      </c>
      <c r="C107" s="1" t="s">
        <v>429</v>
      </c>
      <c r="D107" s="1" t="s">
        <v>96</v>
      </c>
      <c r="E107" s="1">
        <v>157</v>
      </c>
      <c r="F107" s="1">
        <v>1</v>
      </c>
      <c r="G107" s="1" t="s">
        <v>916</v>
      </c>
      <c r="H107" s="1">
        <v>9298439</v>
      </c>
      <c r="I107" s="1">
        <v>40804</v>
      </c>
      <c r="J107" s="1">
        <v>0.44076052308082581</v>
      </c>
      <c r="K107" s="1">
        <v>406997.04</v>
      </c>
      <c r="L107" s="1">
        <v>56193.96875</v>
      </c>
      <c r="M107" s="1">
        <v>16.018665313720703</v>
      </c>
      <c r="N107" s="1">
        <v>0</v>
      </c>
      <c r="O107" s="1">
        <v>1295018</v>
      </c>
      <c r="P107" s="1">
        <v>30225</v>
      </c>
      <c r="Q107" s="1">
        <v>2.4</v>
      </c>
      <c r="R107" s="1">
        <v>0</v>
      </c>
      <c r="S107" s="1">
        <v>0</v>
      </c>
      <c r="V107" s="1">
        <v>168585.03125</v>
      </c>
      <c r="W107" s="1">
        <v>345748.40625</v>
      </c>
      <c r="X107" s="1">
        <v>0</v>
      </c>
      <c r="Y107" s="1">
        <v>11000454</v>
      </c>
      <c r="Z107" s="1">
        <v>127222.96875</v>
      </c>
      <c r="AA107" s="1">
        <v>10873231</v>
      </c>
      <c r="AB107" s="1">
        <v>1.1700567007064819</v>
      </c>
      <c r="AC107" s="1">
        <v>0</v>
      </c>
      <c r="AD107" s="1">
        <v>100</v>
      </c>
    </row>
    <row r="108" spans="1:30" x14ac:dyDescent="0.35">
      <c r="A108" s="1">
        <v>104435603</v>
      </c>
      <c r="B108" s="1" t="s">
        <v>438</v>
      </c>
      <c r="C108" s="1" t="s">
        <v>429</v>
      </c>
      <c r="D108" s="1" t="s">
        <v>96</v>
      </c>
      <c r="E108" s="1">
        <v>157</v>
      </c>
      <c r="F108" s="1">
        <v>1</v>
      </c>
      <c r="G108" s="1" t="s">
        <v>916</v>
      </c>
      <c r="H108" s="1">
        <v>22089407</v>
      </c>
      <c r="I108" s="1">
        <v>87704</v>
      </c>
      <c r="J108" s="1">
        <v>0.39862367510795593</v>
      </c>
      <c r="K108" s="1">
        <v>2387844.67</v>
      </c>
      <c r="L108" s="1">
        <v>631332.5</v>
      </c>
      <c r="M108" s="1">
        <v>35.942394256591797</v>
      </c>
      <c r="N108" s="1">
        <v>0</v>
      </c>
      <c r="O108" s="1">
        <v>3093481</v>
      </c>
      <c r="P108" s="1">
        <v>157378</v>
      </c>
      <c r="Q108" s="1">
        <v>5.4</v>
      </c>
      <c r="R108" s="1">
        <v>0</v>
      </c>
      <c r="S108" s="1">
        <v>0</v>
      </c>
      <c r="V108" s="1">
        <v>1894032.625</v>
      </c>
      <c r="W108" s="1">
        <v>3884442</v>
      </c>
      <c r="X108" s="1">
        <v>0</v>
      </c>
      <c r="Y108" s="1">
        <v>27570732</v>
      </c>
      <c r="Z108" s="1">
        <v>876414.5</v>
      </c>
      <c r="AA108" s="1">
        <v>26694318</v>
      </c>
      <c r="AB108" s="1">
        <v>3.2831499576568604</v>
      </c>
      <c r="AC108" s="1">
        <v>0</v>
      </c>
      <c r="AD108" s="1">
        <v>100</v>
      </c>
    </row>
    <row r="109" spans="1:30" x14ac:dyDescent="0.35">
      <c r="A109" s="1">
        <v>104435703</v>
      </c>
      <c r="B109" s="1" t="s">
        <v>439</v>
      </c>
      <c r="C109" s="1" t="s">
        <v>429</v>
      </c>
      <c r="D109" s="1" t="s">
        <v>96</v>
      </c>
      <c r="E109" s="1">
        <v>157</v>
      </c>
      <c r="F109" s="1">
        <v>1</v>
      </c>
      <c r="G109" s="1" t="s">
        <v>916</v>
      </c>
      <c r="H109" s="1">
        <v>7508448</v>
      </c>
      <c r="I109" s="1">
        <v>34062</v>
      </c>
      <c r="J109" s="1">
        <v>0.45571637153625488</v>
      </c>
      <c r="K109" s="1">
        <v>1868550.16</v>
      </c>
      <c r="L109" s="1">
        <v>543087</v>
      </c>
      <c r="M109" s="1">
        <v>40.973373413085938</v>
      </c>
      <c r="N109" s="1">
        <v>0</v>
      </c>
      <c r="O109" s="1">
        <v>1018138</v>
      </c>
      <c r="P109" s="1">
        <v>32861</v>
      </c>
      <c r="Q109" s="1">
        <v>3.3000000000000003</v>
      </c>
      <c r="R109" s="1">
        <v>0</v>
      </c>
      <c r="S109" s="1">
        <v>0</v>
      </c>
      <c r="V109" s="1">
        <v>1629291.25</v>
      </c>
      <c r="W109" s="1">
        <v>3341487.5</v>
      </c>
      <c r="X109" s="1">
        <v>0</v>
      </c>
      <c r="Y109" s="1">
        <v>10395136</v>
      </c>
      <c r="Z109" s="1">
        <v>610010</v>
      </c>
      <c r="AA109" s="1">
        <v>9785126</v>
      </c>
      <c r="AB109" s="1">
        <v>6.2340536117553711</v>
      </c>
      <c r="AC109" s="1">
        <v>0</v>
      </c>
      <c r="AD109" s="1">
        <v>100</v>
      </c>
    </row>
    <row r="110" spans="1:30" x14ac:dyDescent="0.35">
      <c r="A110" s="1">
        <v>104437503</v>
      </c>
      <c r="B110" s="1" t="s">
        <v>440</v>
      </c>
      <c r="C110" s="1" t="s">
        <v>429</v>
      </c>
      <c r="D110" s="1" t="s">
        <v>96</v>
      </c>
      <c r="E110" s="1">
        <v>157</v>
      </c>
      <c r="F110" s="1">
        <v>1</v>
      </c>
      <c r="G110" s="1" t="s">
        <v>916</v>
      </c>
      <c r="H110" s="1">
        <v>5818365</v>
      </c>
      <c r="I110" s="1">
        <v>14567</v>
      </c>
      <c r="J110" s="1">
        <v>0.25099080801010132</v>
      </c>
      <c r="K110" s="1">
        <v>285880</v>
      </c>
      <c r="L110" s="1">
        <v>50000</v>
      </c>
      <c r="M110" s="1">
        <v>21.197219848632813</v>
      </c>
      <c r="N110" s="1">
        <v>0</v>
      </c>
      <c r="O110" s="1">
        <v>929092</v>
      </c>
      <c r="P110" s="1">
        <v>29401</v>
      </c>
      <c r="Q110" s="1">
        <v>3.3000000000000003</v>
      </c>
      <c r="R110" s="1">
        <v>0</v>
      </c>
      <c r="S110" s="1">
        <v>0</v>
      </c>
      <c r="X110" s="1">
        <v>50000</v>
      </c>
      <c r="Y110" s="1">
        <v>7033337</v>
      </c>
      <c r="Z110" s="1">
        <v>93968</v>
      </c>
      <c r="AA110" s="1">
        <v>6939369</v>
      </c>
      <c r="AB110" s="1">
        <v>1.3541288375854492</v>
      </c>
      <c r="AC110" s="1">
        <v>100</v>
      </c>
      <c r="AD110" s="1">
        <v>0</v>
      </c>
    </row>
    <row r="111" spans="1:30" x14ac:dyDescent="0.35">
      <c r="A111" s="1">
        <v>105201033</v>
      </c>
      <c r="B111" s="1" t="s">
        <v>243</v>
      </c>
      <c r="C111" s="1" t="s">
        <v>244</v>
      </c>
      <c r="D111" s="1" t="s">
        <v>245</v>
      </c>
      <c r="E111" s="1">
        <v>173</v>
      </c>
      <c r="F111" s="1">
        <v>1</v>
      </c>
      <c r="G111" s="1" t="s">
        <v>916</v>
      </c>
      <c r="H111" s="1">
        <v>13072918</v>
      </c>
      <c r="I111" s="1">
        <v>77804</v>
      </c>
      <c r="J111" s="1">
        <v>0.5987173318862915</v>
      </c>
      <c r="K111" s="1">
        <v>526026</v>
      </c>
      <c r="L111" s="1">
        <v>50000</v>
      </c>
      <c r="M111" s="1">
        <v>10.503627777099609</v>
      </c>
      <c r="N111" s="1">
        <v>0</v>
      </c>
      <c r="O111" s="1">
        <v>2188829</v>
      </c>
      <c r="P111" s="1">
        <v>46338</v>
      </c>
      <c r="Q111" s="1">
        <v>2.1999999999999997</v>
      </c>
      <c r="R111" s="1">
        <v>113874</v>
      </c>
      <c r="S111" s="1">
        <v>0</v>
      </c>
      <c r="T111" s="1">
        <v>-23526</v>
      </c>
      <c r="U111" s="1">
        <v>-17.122270584106445</v>
      </c>
      <c r="X111" s="1">
        <v>50000</v>
      </c>
      <c r="Y111" s="1">
        <v>15901647</v>
      </c>
      <c r="Z111" s="1">
        <v>150616</v>
      </c>
      <c r="AA111" s="1">
        <v>15751031</v>
      </c>
      <c r="AB111" s="1">
        <v>0.95622944831848145</v>
      </c>
      <c r="AC111" s="1">
        <v>100</v>
      </c>
      <c r="AD111" s="1">
        <v>0</v>
      </c>
    </row>
    <row r="112" spans="1:30" x14ac:dyDescent="0.35">
      <c r="A112" s="1">
        <v>105201352</v>
      </c>
      <c r="B112" s="1" t="s">
        <v>246</v>
      </c>
      <c r="C112" s="1" t="s">
        <v>244</v>
      </c>
      <c r="D112" s="1" t="s">
        <v>245</v>
      </c>
      <c r="E112" s="1">
        <v>173</v>
      </c>
      <c r="F112" s="1">
        <v>1</v>
      </c>
      <c r="G112" s="1" t="s">
        <v>916</v>
      </c>
      <c r="H112" s="1">
        <v>20584154</v>
      </c>
      <c r="I112" s="1">
        <v>151691</v>
      </c>
      <c r="J112" s="1">
        <v>0.74240195751190186</v>
      </c>
      <c r="K112" s="1">
        <v>3327825.62</v>
      </c>
      <c r="L112" s="1">
        <v>887365.0625</v>
      </c>
      <c r="M112" s="1">
        <v>36.360557556152344</v>
      </c>
      <c r="N112" s="1">
        <v>0</v>
      </c>
      <c r="O112" s="1">
        <v>3981356</v>
      </c>
      <c r="P112" s="1">
        <v>148893</v>
      </c>
      <c r="Q112" s="1">
        <v>3.9</v>
      </c>
      <c r="R112" s="1">
        <v>0</v>
      </c>
      <c r="S112" s="1">
        <v>0</v>
      </c>
      <c r="V112" s="1">
        <v>2662144.5625</v>
      </c>
      <c r="W112" s="1">
        <v>5459750.5</v>
      </c>
      <c r="X112" s="1">
        <v>0</v>
      </c>
      <c r="Y112" s="1">
        <v>27893336</v>
      </c>
      <c r="Z112" s="1">
        <v>1187949</v>
      </c>
      <c r="AA112" s="1">
        <v>26705388</v>
      </c>
      <c r="AB112" s="1">
        <v>4.4483494758605957</v>
      </c>
      <c r="AC112" s="1">
        <v>0</v>
      </c>
      <c r="AD112" s="1">
        <v>100</v>
      </c>
    </row>
    <row r="113" spans="1:30" x14ac:dyDescent="0.35">
      <c r="A113" s="1">
        <v>105201407</v>
      </c>
      <c r="B113" s="1" t="s">
        <v>641</v>
      </c>
      <c r="C113" s="1" t="s">
        <v>244</v>
      </c>
      <c r="D113" s="1" t="s">
        <v>245</v>
      </c>
      <c r="E113" s="1">
        <v>172</v>
      </c>
      <c r="F113" s="1">
        <v>2</v>
      </c>
      <c r="G113" s="1" t="s">
        <v>917</v>
      </c>
      <c r="H113" s="1">
        <v>0</v>
      </c>
      <c r="I113" s="1">
        <v>0</v>
      </c>
      <c r="J113" s="1">
        <v>0</v>
      </c>
      <c r="K113" s="1">
        <v>0</v>
      </c>
      <c r="N113" s="1">
        <v>0</v>
      </c>
      <c r="O113" s="1">
        <v>0</v>
      </c>
      <c r="P113" s="1">
        <v>0</v>
      </c>
      <c r="Q113" s="1">
        <v>0</v>
      </c>
      <c r="R113" s="1">
        <v>1140070</v>
      </c>
      <c r="T113" s="1">
        <v>129491</v>
      </c>
      <c r="U113" s="1">
        <v>12.813545227050781</v>
      </c>
      <c r="Y113" s="1">
        <v>1140070</v>
      </c>
      <c r="Z113" s="1">
        <v>129491</v>
      </c>
      <c r="AA113" s="1">
        <v>1010579</v>
      </c>
      <c r="AB113" s="1">
        <v>12.813545227050781</v>
      </c>
    </row>
    <row r="114" spans="1:30" x14ac:dyDescent="0.35">
      <c r="A114" s="1">
        <v>105204703</v>
      </c>
      <c r="B114" s="1" t="s">
        <v>247</v>
      </c>
      <c r="C114" s="1" t="s">
        <v>244</v>
      </c>
      <c r="D114" s="1" t="s">
        <v>245</v>
      </c>
      <c r="E114" s="1">
        <v>174</v>
      </c>
      <c r="F114" s="1">
        <v>1</v>
      </c>
      <c r="G114" s="1" t="s">
        <v>916</v>
      </c>
      <c r="H114" s="1">
        <v>20748247</v>
      </c>
      <c r="I114" s="1">
        <v>49156</v>
      </c>
      <c r="J114" s="1">
        <v>0.23747903108596802</v>
      </c>
      <c r="K114" s="1">
        <v>719569</v>
      </c>
      <c r="L114" s="1">
        <v>50000</v>
      </c>
      <c r="M114" s="1">
        <v>7.4674901962280273</v>
      </c>
      <c r="N114" s="1">
        <v>0</v>
      </c>
      <c r="O114" s="1">
        <v>3081569</v>
      </c>
      <c r="P114" s="1">
        <v>56738</v>
      </c>
      <c r="Q114" s="1">
        <v>1.9</v>
      </c>
      <c r="R114" s="1">
        <v>0</v>
      </c>
      <c r="S114" s="1">
        <v>0</v>
      </c>
      <c r="X114" s="1">
        <v>50000</v>
      </c>
      <c r="Y114" s="1">
        <v>24549384</v>
      </c>
      <c r="Z114" s="1">
        <v>155894</v>
      </c>
      <c r="AA114" s="1">
        <v>24393490</v>
      </c>
      <c r="AB114" s="1">
        <v>0.63908034563064575</v>
      </c>
      <c r="AC114" s="1">
        <v>100</v>
      </c>
      <c r="AD114" s="1">
        <v>0</v>
      </c>
    </row>
    <row r="115" spans="1:30" x14ac:dyDescent="0.35">
      <c r="A115" s="1">
        <v>105251453</v>
      </c>
      <c r="B115" s="1" t="s">
        <v>288</v>
      </c>
      <c r="C115" s="1" t="s">
        <v>289</v>
      </c>
      <c r="D115" s="1" t="s">
        <v>245</v>
      </c>
      <c r="E115" s="1">
        <v>173</v>
      </c>
      <c r="F115" s="1">
        <v>1</v>
      </c>
      <c r="G115" s="1" t="s">
        <v>916</v>
      </c>
      <c r="H115" s="1">
        <v>17115692</v>
      </c>
      <c r="I115" s="1">
        <v>67609</v>
      </c>
      <c r="J115" s="1">
        <v>0.39657831192016602</v>
      </c>
      <c r="K115" s="1">
        <v>3085969.87</v>
      </c>
      <c r="L115" s="1">
        <v>879631.5</v>
      </c>
      <c r="M115" s="1">
        <v>39.868389129638672</v>
      </c>
      <c r="N115" s="1">
        <v>0</v>
      </c>
      <c r="O115" s="1">
        <v>2168774</v>
      </c>
      <c r="P115" s="1">
        <v>67144</v>
      </c>
      <c r="Q115" s="1">
        <v>3.2</v>
      </c>
      <c r="R115" s="1">
        <v>272638</v>
      </c>
      <c r="S115" s="1">
        <v>0</v>
      </c>
      <c r="T115" s="1">
        <v>-22357</v>
      </c>
      <c r="U115" s="1">
        <v>-7.5787725448608398</v>
      </c>
      <c r="V115" s="1">
        <v>2615304.75</v>
      </c>
      <c r="W115" s="1">
        <v>5435807</v>
      </c>
      <c r="X115" s="1">
        <v>0</v>
      </c>
      <c r="Y115" s="1">
        <v>22643074</v>
      </c>
      <c r="Z115" s="1">
        <v>992027.5</v>
      </c>
      <c r="AA115" s="1">
        <v>21651046</v>
      </c>
      <c r="AB115" s="1">
        <v>4.5818920135498047</v>
      </c>
      <c r="AC115" s="1">
        <v>0</v>
      </c>
      <c r="AD115" s="1">
        <v>100</v>
      </c>
    </row>
    <row r="116" spans="1:30" x14ac:dyDescent="0.35">
      <c r="A116" s="1">
        <v>105252507</v>
      </c>
      <c r="B116" s="1" t="s">
        <v>645</v>
      </c>
      <c r="C116" s="1" t="s">
        <v>289</v>
      </c>
      <c r="D116" s="1" t="s">
        <v>48</v>
      </c>
      <c r="F116" s="1">
        <v>2</v>
      </c>
      <c r="G116" s="1" t="s">
        <v>917</v>
      </c>
      <c r="H116" s="1">
        <v>0</v>
      </c>
      <c r="I116" s="1">
        <v>0</v>
      </c>
      <c r="J116" s="1">
        <v>0</v>
      </c>
      <c r="K116" s="1">
        <v>0</v>
      </c>
      <c r="N116" s="1">
        <v>0</v>
      </c>
      <c r="O116" s="1">
        <v>0</v>
      </c>
      <c r="P116" s="1">
        <v>0</v>
      </c>
      <c r="Q116" s="1">
        <v>0</v>
      </c>
      <c r="R116" s="1">
        <v>1561147</v>
      </c>
      <c r="T116" s="1">
        <v>-21406</v>
      </c>
      <c r="U116" s="1">
        <v>-1.3526245355606079</v>
      </c>
      <c r="Y116" s="1">
        <v>1561147</v>
      </c>
      <c r="Z116" s="1">
        <v>-21406</v>
      </c>
      <c r="AA116" s="1">
        <v>1539741</v>
      </c>
      <c r="AB116" s="1">
        <v>-1.3902337551116943</v>
      </c>
    </row>
    <row r="117" spans="1:30" x14ac:dyDescent="0.35">
      <c r="A117" s="1">
        <v>105252602</v>
      </c>
      <c r="B117" s="1" t="s">
        <v>290</v>
      </c>
      <c r="C117" s="1" t="s">
        <v>289</v>
      </c>
      <c r="D117" s="1" t="s">
        <v>245</v>
      </c>
      <c r="E117" s="1">
        <v>172</v>
      </c>
      <c r="F117" s="1">
        <v>1</v>
      </c>
      <c r="G117" s="1" t="s">
        <v>916</v>
      </c>
      <c r="H117" s="1">
        <v>123686116</v>
      </c>
      <c r="I117" s="1">
        <v>928299</v>
      </c>
      <c r="J117" s="1">
        <v>0.75620359182357788</v>
      </c>
      <c r="K117" s="1">
        <v>35964905.280000001</v>
      </c>
      <c r="L117" s="1">
        <v>11120544</v>
      </c>
      <c r="M117" s="1">
        <v>44.760833740234375</v>
      </c>
      <c r="N117" s="1">
        <v>0</v>
      </c>
      <c r="O117" s="1">
        <v>16037484</v>
      </c>
      <c r="P117" s="1">
        <v>640796</v>
      </c>
      <c r="Q117" s="1">
        <v>4.2</v>
      </c>
      <c r="R117" s="1">
        <v>0</v>
      </c>
      <c r="S117" s="1">
        <v>0</v>
      </c>
      <c r="V117" s="1">
        <v>33362251</v>
      </c>
      <c r="W117" s="1">
        <v>68422112</v>
      </c>
      <c r="X117" s="1">
        <v>0</v>
      </c>
      <c r="Y117" s="1">
        <v>175688512</v>
      </c>
      <c r="Z117" s="1">
        <v>12689639</v>
      </c>
      <c r="AA117" s="1">
        <v>162998880</v>
      </c>
      <c r="AB117" s="1">
        <v>7.7851080894470215</v>
      </c>
      <c r="AC117" s="1">
        <v>0</v>
      </c>
      <c r="AD117" s="1">
        <v>100</v>
      </c>
    </row>
    <row r="118" spans="1:30" x14ac:dyDescent="0.35">
      <c r="A118" s="1">
        <v>105252807</v>
      </c>
      <c r="B118" s="1" t="s">
        <v>646</v>
      </c>
      <c r="C118" s="1" t="s">
        <v>289</v>
      </c>
      <c r="D118" s="1" t="s">
        <v>48</v>
      </c>
      <c r="F118" s="1">
        <v>2</v>
      </c>
      <c r="G118" s="1" t="s">
        <v>917</v>
      </c>
      <c r="H118" s="1">
        <v>0</v>
      </c>
      <c r="I118" s="1">
        <v>0</v>
      </c>
      <c r="J118" s="1">
        <v>0</v>
      </c>
      <c r="K118" s="1">
        <v>0</v>
      </c>
      <c r="N118" s="1">
        <v>0</v>
      </c>
      <c r="O118" s="1">
        <v>0</v>
      </c>
      <c r="P118" s="1">
        <v>0</v>
      </c>
      <c r="Q118" s="1">
        <v>0</v>
      </c>
      <c r="R118" s="1">
        <v>1779024</v>
      </c>
      <c r="T118" s="1">
        <v>267874</v>
      </c>
      <c r="U118" s="1">
        <v>17.726499557495117</v>
      </c>
      <c r="Y118" s="1">
        <v>1779024</v>
      </c>
      <c r="Z118" s="1">
        <v>267874</v>
      </c>
      <c r="AA118" s="1">
        <v>1511150</v>
      </c>
      <c r="AB118" s="1">
        <v>17.726499557495117</v>
      </c>
    </row>
    <row r="119" spans="1:30" x14ac:dyDescent="0.35">
      <c r="A119" s="1">
        <v>105253303</v>
      </c>
      <c r="B119" s="1" t="s">
        <v>291</v>
      </c>
      <c r="C119" s="1" t="s">
        <v>289</v>
      </c>
      <c r="D119" s="1" t="s">
        <v>245</v>
      </c>
      <c r="E119" s="1">
        <v>172</v>
      </c>
      <c r="F119" s="1">
        <v>1</v>
      </c>
      <c r="G119" s="1" t="s">
        <v>916</v>
      </c>
      <c r="H119" s="1">
        <v>4553083</v>
      </c>
      <c r="I119" s="1">
        <v>23157</v>
      </c>
      <c r="J119" s="1">
        <v>0.5112004280090332</v>
      </c>
      <c r="K119" s="1">
        <v>1880504</v>
      </c>
      <c r="L119" s="1">
        <v>512363.15625</v>
      </c>
      <c r="M119" s="1">
        <v>37.449592590332031</v>
      </c>
      <c r="N119" s="1">
        <v>0</v>
      </c>
      <c r="O119" s="1">
        <v>1229711</v>
      </c>
      <c r="P119" s="1">
        <v>30797</v>
      </c>
      <c r="Q119" s="1">
        <v>2.6</v>
      </c>
      <c r="R119" s="1">
        <v>0</v>
      </c>
      <c r="S119" s="1">
        <v>0</v>
      </c>
      <c r="V119" s="1">
        <v>1537118.03125</v>
      </c>
      <c r="W119" s="1">
        <v>3152451.25</v>
      </c>
      <c r="X119" s="1">
        <v>0</v>
      </c>
      <c r="Y119" s="1">
        <v>7663298</v>
      </c>
      <c r="Z119" s="1">
        <v>566317.125</v>
      </c>
      <c r="AA119" s="1">
        <v>7096981</v>
      </c>
      <c r="AB119" s="1">
        <v>7.9796905517578125</v>
      </c>
      <c r="AC119" s="1">
        <v>0</v>
      </c>
      <c r="AD119" s="1">
        <v>100</v>
      </c>
    </row>
    <row r="120" spans="1:30" x14ac:dyDescent="0.35">
      <c r="A120" s="1">
        <v>105253553</v>
      </c>
      <c r="B120" s="1" t="s">
        <v>292</v>
      </c>
      <c r="C120" s="1" t="s">
        <v>289</v>
      </c>
      <c r="D120" s="1" t="s">
        <v>245</v>
      </c>
      <c r="E120" s="1">
        <v>171</v>
      </c>
      <c r="F120" s="1">
        <v>1</v>
      </c>
      <c r="G120" s="1" t="s">
        <v>916</v>
      </c>
      <c r="H120" s="1">
        <v>8884701</v>
      </c>
      <c r="I120" s="1">
        <v>56088</v>
      </c>
      <c r="J120" s="1">
        <v>0.63529795408248901</v>
      </c>
      <c r="K120" s="1">
        <v>2058228.32</v>
      </c>
      <c r="L120" s="1">
        <v>641229.6875</v>
      </c>
      <c r="M120" s="1">
        <v>45.252666473388672</v>
      </c>
      <c r="N120" s="1">
        <v>0</v>
      </c>
      <c r="O120" s="1">
        <v>1515396</v>
      </c>
      <c r="P120" s="1">
        <v>28506</v>
      </c>
      <c r="Q120" s="1">
        <v>1.9</v>
      </c>
      <c r="R120" s="1">
        <v>0</v>
      </c>
      <c r="S120" s="1">
        <v>0</v>
      </c>
      <c r="V120" s="1">
        <v>1776800.3125</v>
      </c>
      <c r="W120" s="1">
        <v>4092261.5</v>
      </c>
      <c r="X120" s="1">
        <v>0</v>
      </c>
      <c r="Y120" s="1">
        <v>12458325</v>
      </c>
      <c r="Z120" s="1">
        <v>725823.6875</v>
      </c>
      <c r="AA120" s="1">
        <v>11732501</v>
      </c>
      <c r="AB120" s="1">
        <v>6.1864361763000488</v>
      </c>
      <c r="AC120" s="1">
        <v>0</v>
      </c>
      <c r="AD120" s="1">
        <v>100</v>
      </c>
    </row>
    <row r="121" spans="1:30" x14ac:dyDescent="0.35">
      <c r="A121" s="1">
        <v>105253903</v>
      </c>
      <c r="B121" s="1" t="s">
        <v>293</v>
      </c>
      <c r="C121" s="1" t="s">
        <v>289</v>
      </c>
      <c r="D121" s="1" t="s">
        <v>245</v>
      </c>
      <c r="E121" s="1">
        <v>173</v>
      </c>
      <c r="F121" s="1">
        <v>1</v>
      </c>
      <c r="G121" s="1" t="s">
        <v>916</v>
      </c>
      <c r="H121" s="1">
        <v>12011050</v>
      </c>
      <c r="I121" s="1">
        <v>24737</v>
      </c>
      <c r="J121" s="1">
        <v>0.2063770592212677</v>
      </c>
      <c r="K121" s="1">
        <v>1365488.83</v>
      </c>
      <c r="L121" s="1">
        <v>407143.4375</v>
      </c>
      <c r="M121" s="1">
        <v>42.484001159667969</v>
      </c>
      <c r="N121" s="1">
        <v>0</v>
      </c>
      <c r="O121" s="1">
        <v>1966642</v>
      </c>
      <c r="P121" s="1">
        <v>44985</v>
      </c>
      <c r="Q121" s="1">
        <v>2.2999999999999998</v>
      </c>
      <c r="R121" s="1">
        <v>0</v>
      </c>
      <c r="S121" s="1">
        <v>0</v>
      </c>
      <c r="V121" s="1">
        <v>1006491.8125</v>
      </c>
      <c r="W121" s="1">
        <v>2720020</v>
      </c>
      <c r="X121" s="1">
        <v>0</v>
      </c>
      <c r="Y121" s="1">
        <v>15343181</v>
      </c>
      <c r="Z121" s="1">
        <v>476865.4375</v>
      </c>
      <c r="AA121" s="1">
        <v>14866316</v>
      </c>
      <c r="AB121" s="1">
        <v>3.2076907157897949</v>
      </c>
      <c r="AC121" s="1">
        <v>0</v>
      </c>
      <c r="AD121" s="1">
        <v>100</v>
      </c>
    </row>
    <row r="122" spans="1:30" x14ac:dyDescent="0.35">
      <c r="A122" s="1">
        <v>105254053</v>
      </c>
      <c r="B122" s="1" t="s">
        <v>294</v>
      </c>
      <c r="C122" s="1" t="s">
        <v>289</v>
      </c>
      <c r="D122" s="1" t="s">
        <v>48</v>
      </c>
      <c r="F122" s="1">
        <v>1</v>
      </c>
      <c r="G122" s="1" t="s">
        <v>916</v>
      </c>
      <c r="H122" s="1">
        <v>10505985</v>
      </c>
      <c r="I122" s="1">
        <v>17714</v>
      </c>
      <c r="J122" s="1">
        <v>0.16889342665672302</v>
      </c>
      <c r="K122" s="1">
        <v>973097.88</v>
      </c>
      <c r="L122" s="1">
        <v>200579.5625</v>
      </c>
      <c r="M122" s="1">
        <v>25.964378356933594</v>
      </c>
      <c r="N122" s="1">
        <v>0</v>
      </c>
      <c r="O122" s="1">
        <v>1719285</v>
      </c>
      <c r="P122" s="1">
        <v>60465</v>
      </c>
      <c r="Q122" s="1">
        <v>3.5999999999999996</v>
      </c>
      <c r="R122" s="1">
        <v>18894</v>
      </c>
      <c r="S122" s="1">
        <v>0</v>
      </c>
      <c r="T122" s="1">
        <v>18894</v>
      </c>
      <c r="V122" s="1">
        <v>601749.875</v>
      </c>
      <c r="W122" s="1">
        <v>1234119.375</v>
      </c>
      <c r="X122" s="1">
        <v>0</v>
      </c>
      <c r="Y122" s="1">
        <v>13217262</v>
      </c>
      <c r="Z122" s="1">
        <v>297652.5625</v>
      </c>
      <c r="AA122" s="1">
        <v>12919609</v>
      </c>
      <c r="AB122" s="1">
        <v>2.3038821220397949</v>
      </c>
      <c r="AC122" s="1">
        <v>0</v>
      </c>
      <c r="AD122" s="1">
        <v>100</v>
      </c>
    </row>
    <row r="123" spans="1:30" x14ac:dyDescent="0.35">
      <c r="A123" s="1">
        <v>105254353</v>
      </c>
      <c r="B123" s="1" t="s">
        <v>295</v>
      </c>
      <c r="C123" s="1" t="s">
        <v>289</v>
      </c>
      <c r="D123" s="1" t="s">
        <v>245</v>
      </c>
      <c r="E123" s="1">
        <v>171</v>
      </c>
      <c r="F123" s="1">
        <v>1</v>
      </c>
      <c r="G123" s="1" t="s">
        <v>916</v>
      </c>
      <c r="H123" s="1">
        <v>10695125</v>
      </c>
      <c r="I123" s="1">
        <v>25573</v>
      </c>
      <c r="J123" s="1">
        <v>0.23968203365802765</v>
      </c>
      <c r="K123" s="1">
        <v>1579945.93</v>
      </c>
      <c r="L123" s="1">
        <v>382283.21875</v>
      </c>
      <c r="M123" s="1">
        <v>31.919103622436523</v>
      </c>
      <c r="N123" s="1">
        <v>0</v>
      </c>
      <c r="O123" s="1">
        <v>1752830</v>
      </c>
      <c r="P123" s="1">
        <v>52291</v>
      </c>
      <c r="Q123" s="1">
        <v>3.1</v>
      </c>
      <c r="R123" s="1">
        <v>0</v>
      </c>
      <c r="S123" s="1">
        <v>0</v>
      </c>
      <c r="V123" s="1">
        <v>1146870.96875</v>
      </c>
      <c r="W123" s="1">
        <v>2352099.5</v>
      </c>
      <c r="X123" s="1">
        <v>0</v>
      </c>
      <c r="Y123" s="1">
        <v>14027901</v>
      </c>
      <c r="Z123" s="1">
        <v>460147.21875</v>
      </c>
      <c r="AA123" s="1">
        <v>13567754</v>
      </c>
      <c r="AB123" s="1">
        <v>3.3914766311645508</v>
      </c>
      <c r="AC123" s="1">
        <v>0</v>
      </c>
      <c r="AD123" s="1">
        <v>100</v>
      </c>
    </row>
    <row r="124" spans="1:30" x14ac:dyDescent="0.35">
      <c r="A124" s="1">
        <v>105256553</v>
      </c>
      <c r="B124" s="1" t="s">
        <v>296</v>
      </c>
      <c r="C124" s="1" t="s">
        <v>289</v>
      </c>
      <c r="D124" s="1" t="s">
        <v>245</v>
      </c>
      <c r="E124" s="1">
        <v>172</v>
      </c>
      <c r="F124" s="1">
        <v>1</v>
      </c>
      <c r="G124" s="1" t="s">
        <v>916</v>
      </c>
      <c r="H124" s="1">
        <v>11094497</v>
      </c>
      <c r="I124" s="1">
        <v>61706</v>
      </c>
      <c r="J124" s="1">
        <v>0.5592963695526123</v>
      </c>
      <c r="K124" s="1">
        <v>2484805.81</v>
      </c>
      <c r="L124" s="1">
        <v>630235.375</v>
      </c>
      <c r="M124" s="1">
        <v>33.982822418212891</v>
      </c>
      <c r="N124" s="1">
        <v>3.9971446990966797</v>
      </c>
      <c r="O124" s="1">
        <v>1395717</v>
      </c>
      <c r="P124" s="1">
        <v>58814</v>
      </c>
      <c r="Q124" s="1">
        <v>4.3999999999999995</v>
      </c>
      <c r="R124" s="1">
        <v>0</v>
      </c>
      <c r="S124" s="1">
        <v>25191.42</v>
      </c>
      <c r="V124" s="1">
        <v>1815165.5625</v>
      </c>
      <c r="W124" s="1">
        <v>3722694.5</v>
      </c>
      <c r="X124" s="1">
        <v>0</v>
      </c>
      <c r="Y124" s="1">
        <v>14975020</v>
      </c>
      <c r="Z124" s="1">
        <v>750755.375</v>
      </c>
      <c r="AA124" s="1">
        <v>14224265</v>
      </c>
      <c r="AB124" s="1">
        <v>5.2779908180236816</v>
      </c>
      <c r="AC124" s="1">
        <v>0</v>
      </c>
      <c r="AD124" s="1">
        <v>96.002853393554688</v>
      </c>
    </row>
    <row r="125" spans="1:30" x14ac:dyDescent="0.35">
      <c r="A125" s="1">
        <v>105257602</v>
      </c>
      <c r="B125" s="1" t="s">
        <v>297</v>
      </c>
      <c r="C125" s="1" t="s">
        <v>289</v>
      </c>
      <c r="D125" s="1" t="s">
        <v>245</v>
      </c>
      <c r="E125" s="1">
        <v>171</v>
      </c>
      <c r="F125" s="1">
        <v>1</v>
      </c>
      <c r="G125" s="1" t="s">
        <v>916</v>
      </c>
      <c r="H125" s="1">
        <v>18495081</v>
      </c>
      <c r="I125" s="1">
        <v>176030</v>
      </c>
      <c r="J125" s="1">
        <v>0.96091222763061523</v>
      </c>
      <c r="K125" s="1">
        <v>4521488.3</v>
      </c>
      <c r="L125" s="1">
        <v>1290201.25</v>
      </c>
      <c r="M125" s="1">
        <v>39.928398132324219</v>
      </c>
      <c r="N125" s="1">
        <v>0</v>
      </c>
      <c r="O125" s="1">
        <v>4877418</v>
      </c>
      <c r="P125" s="1">
        <v>113693</v>
      </c>
      <c r="Q125" s="1">
        <v>2.4</v>
      </c>
      <c r="R125" s="1">
        <v>0</v>
      </c>
      <c r="S125" s="1">
        <v>0</v>
      </c>
      <c r="V125" s="1">
        <v>3467752.25</v>
      </c>
      <c r="W125" s="1">
        <v>8341231</v>
      </c>
      <c r="X125" s="1">
        <v>0</v>
      </c>
      <c r="Y125" s="1">
        <v>27893986</v>
      </c>
      <c r="Z125" s="1">
        <v>1579924.25</v>
      </c>
      <c r="AA125" s="1">
        <v>26314062</v>
      </c>
      <c r="AB125" s="1">
        <v>6.0041065216064453</v>
      </c>
      <c r="AC125" s="1">
        <v>0</v>
      </c>
      <c r="AD125" s="1">
        <v>100</v>
      </c>
    </row>
    <row r="126" spans="1:30" x14ac:dyDescent="0.35">
      <c r="A126" s="1">
        <v>105258303</v>
      </c>
      <c r="B126" s="1" t="s">
        <v>298</v>
      </c>
      <c r="C126" s="1" t="s">
        <v>289</v>
      </c>
      <c r="D126" s="1" t="s">
        <v>245</v>
      </c>
      <c r="E126" s="1">
        <v>171</v>
      </c>
      <c r="F126" s="1">
        <v>1</v>
      </c>
      <c r="G126" s="1" t="s">
        <v>916</v>
      </c>
      <c r="H126" s="1">
        <v>10240850</v>
      </c>
      <c r="I126" s="1">
        <v>31142</v>
      </c>
      <c r="J126" s="1">
        <v>0.30502340197563171</v>
      </c>
      <c r="K126" s="1">
        <v>2031191.53</v>
      </c>
      <c r="L126" s="1">
        <v>581451.375</v>
      </c>
      <c r="M126" s="1">
        <v>40.107284545898438</v>
      </c>
      <c r="N126" s="1">
        <v>0</v>
      </c>
      <c r="O126" s="1">
        <v>1513449</v>
      </c>
      <c r="P126" s="1">
        <v>34185</v>
      </c>
      <c r="Q126" s="1">
        <v>2.2999999999999998</v>
      </c>
      <c r="R126" s="1">
        <v>0</v>
      </c>
      <c r="S126" s="1">
        <v>0</v>
      </c>
      <c r="V126" s="1">
        <v>1744386.5</v>
      </c>
      <c r="W126" s="1">
        <v>3577535</v>
      </c>
      <c r="X126" s="1">
        <v>0</v>
      </c>
      <c r="Y126" s="1">
        <v>13785491</v>
      </c>
      <c r="Z126" s="1">
        <v>646778.375</v>
      </c>
      <c r="AA126" s="1">
        <v>13138713</v>
      </c>
      <c r="AB126" s="1">
        <v>4.922691822052002</v>
      </c>
      <c r="AC126" s="1">
        <v>0</v>
      </c>
      <c r="AD126" s="1">
        <v>100</v>
      </c>
    </row>
    <row r="127" spans="1:30" x14ac:dyDescent="0.35">
      <c r="A127" s="1">
        <v>105258503</v>
      </c>
      <c r="B127" s="1" t="s">
        <v>299</v>
      </c>
      <c r="C127" s="1" t="s">
        <v>289</v>
      </c>
      <c r="D127" s="1" t="s">
        <v>245</v>
      </c>
      <c r="E127" s="1">
        <v>172</v>
      </c>
      <c r="F127" s="1">
        <v>1</v>
      </c>
      <c r="G127" s="1" t="s">
        <v>916</v>
      </c>
      <c r="H127" s="1">
        <v>10375451</v>
      </c>
      <c r="I127" s="1">
        <v>30682</v>
      </c>
      <c r="J127" s="1">
        <v>0.29659435153007507</v>
      </c>
      <c r="K127" s="1">
        <v>1128170.94</v>
      </c>
      <c r="L127" s="1">
        <v>331674.84375</v>
      </c>
      <c r="M127" s="1">
        <v>41.641738891601563</v>
      </c>
      <c r="N127" s="1">
        <v>0</v>
      </c>
      <c r="O127" s="1">
        <v>1527291</v>
      </c>
      <c r="P127" s="1">
        <v>36332</v>
      </c>
      <c r="Q127" s="1">
        <v>2.4</v>
      </c>
      <c r="R127" s="1">
        <v>222994</v>
      </c>
      <c r="S127" s="1">
        <v>0</v>
      </c>
      <c r="T127" s="1">
        <v>-25906</v>
      </c>
      <c r="U127" s="1">
        <v>-10.408196449279785</v>
      </c>
      <c r="V127" s="1">
        <v>797971.96875</v>
      </c>
      <c r="W127" s="1">
        <v>2237789</v>
      </c>
      <c r="X127" s="1">
        <v>0</v>
      </c>
      <c r="Y127" s="1">
        <v>13253907</v>
      </c>
      <c r="Z127" s="1">
        <v>372782.84375</v>
      </c>
      <c r="AA127" s="1">
        <v>12881124</v>
      </c>
      <c r="AB127" s="1">
        <v>2.894024133682251</v>
      </c>
      <c r="AC127" s="1">
        <v>0</v>
      </c>
      <c r="AD127" s="1">
        <v>100</v>
      </c>
    </row>
    <row r="128" spans="1:30" x14ac:dyDescent="0.35">
      <c r="A128" s="1">
        <v>105259103</v>
      </c>
      <c r="B128" s="1" t="s">
        <v>300</v>
      </c>
      <c r="C128" s="1" t="s">
        <v>289</v>
      </c>
      <c r="D128" s="1" t="s">
        <v>245</v>
      </c>
      <c r="E128" s="1">
        <v>171</v>
      </c>
      <c r="F128" s="1">
        <v>1</v>
      </c>
      <c r="G128" s="1" t="s">
        <v>916</v>
      </c>
      <c r="H128" s="1">
        <v>10808656</v>
      </c>
      <c r="I128" s="1">
        <v>42400</v>
      </c>
      <c r="J128" s="1">
        <v>0.3938230574131012</v>
      </c>
      <c r="K128" s="1">
        <v>900780.92</v>
      </c>
      <c r="L128" s="1">
        <v>238115.65625</v>
      </c>
      <c r="M128" s="1">
        <v>35.933021545410156</v>
      </c>
      <c r="N128" s="1">
        <v>0</v>
      </c>
      <c r="O128" s="1">
        <v>1236574</v>
      </c>
      <c r="P128" s="1">
        <v>35283</v>
      </c>
      <c r="Q128" s="1">
        <v>2.9000000000000004</v>
      </c>
      <c r="R128" s="1">
        <v>72050</v>
      </c>
      <c r="S128" s="1">
        <v>0</v>
      </c>
      <c r="T128" s="1">
        <v>-39688</v>
      </c>
      <c r="U128" s="1">
        <v>-35.518802642822266</v>
      </c>
      <c r="V128" s="1">
        <v>617625.90625</v>
      </c>
      <c r="W128" s="1">
        <v>1561804.375</v>
      </c>
      <c r="X128" s="1">
        <v>0</v>
      </c>
      <c r="Y128" s="1">
        <v>13018061</v>
      </c>
      <c r="Z128" s="1">
        <v>276110.65625</v>
      </c>
      <c r="AA128" s="1">
        <v>12741950</v>
      </c>
      <c r="AB128" s="1">
        <v>2.1669418811798096</v>
      </c>
      <c r="AC128" s="1">
        <v>0</v>
      </c>
      <c r="AD128" s="1">
        <v>100</v>
      </c>
    </row>
    <row r="129" spans="1:30" x14ac:dyDescent="0.35">
      <c r="A129" s="1">
        <v>105259703</v>
      </c>
      <c r="B129" s="1" t="s">
        <v>301</v>
      </c>
      <c r="C129" s="1" t="s">
        <v>289</v>
      </c>
      <c r="D129" s="1" t="s">
        <v>245</v>
      </c>
      <c r="E129" s="1">
        <v>171</v>
      </c>
      <c r="F129" s="1">
        <v>1</v>
      </c>
      <c r="G129" s="1" t="s">
        <v>916</v>
      </c>
      <c r="H129" s="1">
        <v>8203339</v>
      </c>
      <c r="I129" s="1">
        <v>42665</v>
      </c>
      <c r="J129" s="1">
        <v>0.52281218767166138</v>
      </c>
      <c r="K129" s="1">
        <v>868711.36</v>
      </c>
      <c r="L129" s="1">
        <v>208248.921875</v>
      </c>
      <c r="M129" s="1">
        <v>31.530773162841797</v>
      </c>
      <c r="N129" s="1">
        <v>0</v>
      </c>
      <c r="O129" s="1">
        <v>1450036</v>
      </c>
      <c r="P129" s="1">
        <v>63999</v>
      </c>
      <c r="Q129" s="1">
        <v>4.5999999999999996</v>
      </c>
      <c r="R129" s="1">
        <v>0</v>
      </c>
      <c r="S129" s="1">
        <v>0</v>
      </c>
      <c r="V129" s="1">
        <v>624758.359375</v>
      </c>
      <c r="W129" s="1">
        <v>1281307.125</v>
      </c>
      <c r="X129" s="1">
        <v>0</v>
      </c>
      <c r="Y129" s="1">
        <v>10522086</v>
      </c>
      <c r="Z129" s="1">
        <v>314912.9375</v>
      </c>
      <c r="AA129" s="1">
        <v>10207173</v>
      </c>
      <c r="AB129" s="1">
        <v>3.0852119922637939</v>
      </c>
      <c r="AC129" s="1">
        <v>0</v>
      </c>
      <c r="AD129" s="1">
        <v>100</v>
      </c>
    </row>
    <row r="130" spans="1:30" x14ac:dyDescent="0.35">
      <c r="A130" s="1">
        <v>105628007</v>
      </c>
      <c r="B130" s="1" t="s">
        <v>681</v>
      </c>
      <c r="C130" s="1" t="s">
        <v>556</v>
      </c>
      <c r="D130" s="1" t="s">
        <v>48</v>
      </c>
      <c r="F130" s="1">
        <v>2</v>
      </c>
      <c r="G130" s="1" t="s">
        <v>917</v>
      </c>
      <c r="H130" s="1">
        <v>0</v>
      </c>
      <c r="I130" s="1">
        <v>0</v>
      </c>
      <c r="J130" s="1">
        <v>0</v>
      </c>
      <c r="K130" s="1">
        <v>0</v>
      </c>
      <c r="N130" s="1">
        <v>0</v>
      </c>
      <c r="O130" s="1">
        <v>0</v>
      </c>
      <c r="P130" s="1">
        <v>0</v>
      </c>
      <c r="Q130" s="1">
        <v>0</v>
      </c>
      <c r="R130" s="1">
        <v>700459</v>
      </c>
      <c r="T130" s="1">
        <v>60697</v>
      </c>
      <c r="U130" s="1">
        <v>9.4874343872070313</v>
      </c>
      <c r="Y130" s="1">
        <v>700459</v>
      </c>
      <c r="Z130" s="1">
        <v>60697</v>
      </c>
      <c r="AA130" s="1">
        <v>639762</v>
      </c>
      <c r="AB130" s="1">
        <v>9.4874343872070313</v>
      </c>
    </row>
    <row r="131" spans="1:30" x14ac:dyDescent="0.35">
      <c r="A131" s="1">
        <v>105628302</v>
      </c>
      <c r="B131" s="1" t="s">
        <v>555</v>
      </c>
      <c r="C131" s="1" t="s">
        <v>556</v>
      </c>
      <c r="D131" s="1" t="s">
        <v>245</v>
      </c>
      <c r="E131" s="1">
        <v>172</v>
      </c>
      <c r="F131" s="1">
        <v>1</v>
      </c>
      <c r="G131" s="1" t="s">
        <v>916</v>
      </c>
      <c r="H131" s="1">
        <v>29735960</v>
      </c>
      <c r="I131" s="1">
        <v>154086</v>
      </c>
      <c r="J131" s="1">
        <v>0.52087980508804321</v>
      </c>
      <c r="K131" s="1">
        <v>2444308.31</v>
      </c>
      <c r="L131" s="1">
        <v>473614.3125</v>
      </c>
      <c r="M131" s="1">
        <v>24.032869338989258</v>
      </c>
      <c r="N131" s="1">
        <v>0</v>
      </c>
      <c r="O131" s="1">
        <v>5592305</v>
      </c>
      <c r="P131" s="1">
        <v>176090</v>
      </c>
      <c r="Q131" s="1">
        <v>3.3000000000000003</v>
      </c>
      <c r="R131" s="1">
        <v>0</v>
      </c>
      <c r="S131" s="1">
        <v>0</v>
      </c>
      <c r="V131" s="1">
        <v>1420869.3125</v>
      </c>
      <c r="W131" s="1">
        <v>2914038.5</v>
      </c>
      <c r="X131" s="1">
        <v>0</v>
      </c>
      <c r="Y131" s="1">
        <v>37772572</v>
      </c>
      <c r="Z131" s="1">
        <v>803790.3125</v>
      </c>
      <c r="AA131" s="1">
        <v>36968780</v>
      </c>
      <c r="AB131" s="1">
        <v>2.1742408275604248</v>
      </c>
      <c r="AC131" s="1">
        <v>0</v>
      </c>
      <c r="AD131" s="1">
        <v>100</v>
      </c>
    </row>
    <row r="132" spans="1:30" x14ac:dyDescent="0.35">
      <c r="A132" s="1">
        <v>106160303</v>
      </c>
      <c r="B132" s="1" t="s">
        <v>217</v>
      </c>
      <c r="C132" s="1" t="s">
        <v>218</v>
      </c>
      <c r="D132" s="1" t="s">
        <v>96</v>
      </c>
      <c r="E132" s="1">
        <v>154</v>
      </c>
      <c r="F132" s="1">
        <v>1</v>
      </c>
      <c r="G132" s="1" t="s">
        <v>916</v>
      </c>
      <c r="H132" s="1">
        <v>6373378</v>
      </c>
      <c r="I132" s="1">
        <v>20831</v>
      </c>
      <c r="J132" s="1">
        <v>0.3279157280921936</v>
      </c>
      <c r="K132" s="1">
        <v>251489</v>
      </c>
      <c r="L132" s="1">
        <v>50000</v>
      </c>
      <c r="M132" s="1">
        <v>24.815250396728516</v>
      </c>
      <c r="N132" s="1">
        <v>0</v>
      </c>
      <c r="O132" s="1">
        <v>836018</v>
      </c>
      <c r="P132" s="1">
        <v>19283</v>
      </c>
      <c r="Q132" s="1">
        <v>2.4</v>
      </c>
      <c r="R132" s="1">
        <v>0</v>
      </c>
      <c r="S132" s="1">
        <v>0</v>
      </c>
      <c r="X132" s="1">
        <v>50000</v>
      </c>
      <c r="Y132" s="1">
        <v>7460885</v>
      </c>
      <c r="Z132" s="1">
        <v>90114</v>
      </c>
      <c r="AA132" s="1">
        <v>7370771</v>
      </c>
      <c r="AB132" s="1">
        <v>1.2225857973098755</v>
      </c>
      <c r="AC132" s="1">
        <v>100</v>
      </c>
      <c r="AD132" s="1">
        <v>0</v>
      </c>
    </row>
    <row r="133" spans="1:30" x14ac:dyDescent="0.35">
      <c r="A133" s="1">
        <v>106161203</v>
      </c>
      <c r="B133" s="1" t="s">
        <v>219</v>
      </c>
      <c r="C133" s="1" t="s">
        <v>218</v>
      </c>
      <c r="D133" s="1" t="s">
        <v>96</v>
      </c>
      <c r="E133" s="1">
        <v>154</v>
      </c>
      <c r="F133" s="1">
        <v>1</v>
      </c>
      <c r="G133" s="1" t="s">
        <v>916</v>
      </c>
      <c r="H133" s="1">
        <v>4208776</v>
      </c>
      <c r="I133" s="1">
        <v>44482</v>
      </c>
      <c r="J133" s="1">
        <v>1.06817626953125</v>
      </c>
      <c r="K133" s="1">
        <v>690000.82</v>
      </c>
      <c r="L133" s="1">
        <v>196858.625</v>
      </c>
      <c r="M133" s="1">
        <v>39.919239044189453</v>
      </c>
      <c r="N133" s="1">
        <v>0</v>
      </c>
      <c r="O133" s="1">
        <v>822150</v>
      </c>
      <c r="P133" s="1">
        <v>49043</v>
      </c>
      <c r="Q133" s="1">
        <v>6.3</v>
      </c>
      <c r="R133" s="1">
        <v>0</v>
      </c>
      <c r="S133" s="1">
        <v>0</v>
      </c>
      <c r="V133" s="1">
        <v>590586.8125</v>
      </c>
      <c r="W133" s="1">
        <v>1211225.25</v>
      </c>
      <c r="X133" s="1">
        <v>0</v>
      </c>
      <c r="Y133" s="1">
        <v>5720927</v>
      </c>
      <c r="Z133" s="1">
        <v>290383.625</v>
      </c>
      <c r="AA133" s="1">
        <v>5430543.5</v>
      </c>
      <c r="AB133" s="1">
        <v>5.3472294807434082</v>
      </c>
      <c r="AC133" s="1">
        <v>0</v>
      </c>
      <c r="AD133" s="1">
        <v>100</v>
      </c>
    </row>
    <row r="134" spans="1:30" x14ac:dyDescent="0.35">
      <c r="A134" s="1">
        <v>106161357</v>
      </c>
      <c r="B134" s="1" t="s">
        <v>637</v>
      </c>
      <c r="C134" s="1" t="s">
        <v>218</v>
      </c>
      <c r="D134" s="1" t="s">
        <v>96</v>
      </c>
      <c r="E134" s="1">
        <v>154</v>
      </c>
      <c r="F134" s="1">
        <v>2</v>
      </c>
      <c r="G134" s="1" t="s">
        <v>917</v>
      </c>
      <c r="H134" s="1">
        <v>0</v>
      </c>
      <c r="I134" s="1">
        <v>0</v>
      </c>
      <c r="J134" s="1">
        <v>0</v>
      </c>
      <c r="K134" s="1">
        <v>0</v>
      </c>
      <c r="N134" s="1">
        <v>0</v>
      </c>
      <c r="O134" s="1">
        <v>0</v>
      </c>
      <c r="P134" s="1">
        <v>0</v>
      </c>
      <c r="Q134" s="1">
        <v>0</v>
      </c>
      <c r="R134" s="1">
        <v>741061</v>
      </c>
      <c r="T134" s="1">
        <v>17589</v>
      </c>
      <c r="U134" s="1">
        <v>2.4311928749084473</v>
      </c>
      <c r="Y134" s="1">
        <v>741061</v>
      </c>
      <c r="Z134" s="1">
        <v>17589</v>
      </c>
      <c r="AA134" s="1">
        <v>723472</v>
      </c>
      <c r="AB134" s="1">
        <v>2.4311928749084473</v>
      </c>
    </row>
    <row r="135" spans="1:30" x14ac:dyDescent="0.35">
      <c r="A135" s="1">
        <v>106161703</v>
      </c>
      <c r="B135" s="1" t="s">
        <v>220</v>
      </c>
      <c r="C135" s="1" t="s">
        <v>218</v>
      </c>
      <c r="D135" s="1" t="s">
        <v>96</v>
      </c>
      <c r="E135" s="1">
        <v>154</v>
      </c>
      <c r="F135" s="1">
        <v>1</v>
      </c>
      <c r="G135" s="1" t="s">
        <v>916</v>
      </c>
      <c r="H135" s="1">
        <v>6035075</v>
      </c>
      <c r="I135" s="1">
        <v>29174</v>
      </c>
      <c r="J135" s="1">
        <v>0.48575559258460999</v>
      </c>
      <c r="K135" s="1">
        <v>571436.18999999994</v>
      </c>
      <c r="L135" s="1">
        <v>137617.84375</v>
      </c>
      <c r="M135" s="1">
        <v>31.722457885742188</v>
      </c>
      <c r="N135" s="1">
        <v>0</v>
      </c>
      <c r="O135" s="1">
        <v>941636</v>
      </c>
      <c r="P135" s="1">
        <v>29269</v>
      </c>
      <c r="Q135" s="1">
        <v>3.2</v>
      </c>
      <c r="R135" s="1">
        <v>76273</v>
      </c>
      <c r="S135" s="1">
        <v>0</v>
      </c>
      <c r="T135" s="1">
        <v>-33959</v>
      </c>
      <c r="U135" s="1">
        <v>-30.806842803955078</v>
      </c>
      <c r="V135" s="1">
        <v>412861.1875</v>
      </c>
      <c r="W135" s="1">
        <v>846730.5625</v>
      </c>
      <c r="X135" s="1">
        <v>0</v>
      </c>
      <c r="Y135" s="1">
        <v>7624420</v>
      </c>
      <c r="Z135" s="1">
        <v>162101.84375</v>
      </c>
      <c r="AA135" s="1">
        <v>7462318</v>
      </c>
      <c r="AB135" s="1">
        <v>2.1722719669342041</v>
      </c>
      <c r="AC135" s="1">
        <v>0</v>
      </c>
      <c r="AD135" s="1">
        <v>100</v>
      </c>
    </row>
    <row r="136" spans="1:30" x14ac:dyDescent="0.35">
      <c r="A136" s="1">
        <v>106166503</v>
      </c>
      <c r="B136" s="1" t="s">
        <v>221</v>
      </c>
      <c r="C136" s="1" t="s">
        <v>218</v>
      </c>
      <c r="D136" s="1" t="s">
        <v>96</v>
      </c>
      <c r="E136" s="1">
        <v>154</v>
      </c>
      <c r="F136" s="1">
        <v>1</v>
      </c>
      <c r="G136" s="1" t="s">
        <v>916</v>
      </c>
      <c r="H136" s="1">
        <v>8433254</v>
      </c>
      <c r="I136" s="1">
        <v>19562</v>
      </c>
      <c r="J136" s="1">
        <v>0.23250196874141693</v>
      </c>
      <c r="K136" s="1">
        <v>1097477.07</v>
      </c>
      <c r="L136" s="1">
        <v>310011.71875</v>
      </c>
      <c r="M136" s="1">
        <v>39.368301391601563</v>
      </c>
      <c r="N136" s="1">
        <v>0</v>
      </c>
      <c r="O136" s="1">
        <v>1095174</v>
      </c>
      <c r="P136" s="1">
        <v>32023</v>
      </c>
      <c r="Q136" s="1">
        <v>3</v>
      </c>
      <c r="R136" s="1">
        <v>0</v>
      </c>
      <c r="S136" s="1">
        <v>0</v>
      </c>
      <c r="V136" s="1">
        <v>902586.03125</v>
      </c>
      <c r="W136" s="1">
        <v>1934896.5</v>
      </c>
      <c r="X136" s="1">
        <v>0</v>
      </c>
      <c r="Y136" s="1">
        <v>10625905</v>
      </c>
      <c r="Z136" s="1">
        <v>361596.71875</v>
      </c>
      <c r="AA136" s="1">
        <v>10264308</v>
      </c>
      <c r="AB136" s="1">
        <v>3.522855281829834</v>
      </c>
      <c r="AC136" s="1">
        <v>0</v>
      </c>
      <c r="AD136" s="1">
        <v>100</v>
      </c>
    </row>
    <row r="137" spans="1:30" x14ac:dyDescent="0.35">
      <c r="A137" s="1">
        <v>106167504</v>
      </c>
      <c r="B137" s="1" t="s">
        <v>222</v>
      </c>
      <c r="C137" s="1" t="s">
        <v>218</v>
      </c>
      <c r="D137" s="1" t="s">
        <v>96</v>
      </c>
      <c r="E137" s="1">
        <v>154</v>
      </c>
      <c r="F137" s="1">
        <v>1</v>
      </c>
      <c r="G137" s="1" t="s">
        <v>916</v>
      </c>
      <c r="H137" s="1">
        <v>3896827</v>
      </c>
      <c r="I137" s="1">
        <v>13224</v>
      </c>
      <c r="J137" s="1">
        <v>0.34050855040550232</v>
      </c>
      <c r="K137" s="1">
        <v>653137.68999999994</v>
      </c>
      <c r="L137" s="1">
        <v>221086.09375</v>
      </c>
      <c r="M137" s="1">
        <v>51.171226501464844</v>
      </c>
      <c r="N137" s="1">
        <v>0</v>
      </c>
      <c r="O137" s="1">
        <v>518994</v>
      </c>
      <c r="P137" s="1">
        <v>16447</v>
      </c>
      <c r="Q137" s="1">
        <v>3.3000000000000003</v>
      </c>
      <c r="R137" s="1">
        <v>0</v>
      </c>
      <c r="S137" s="1">
        <v>0</v>
      </c>
      <c r="V137" s="1">
        <v>561842.6875</v>
      </c>
      <c r="W137" s="1">
        <v>1461719.25</v>
      </c>
      <c r="X137" s="1">
        <v>0</v>
      </c>
      <c r="Y137" s="1">
        <v>5068958.5</v>
      </c>
      <c r="Z137" s="1">
        <v>250757.09375</v>
      </c>
      <c r="AA137" s="1">
        <v>4818201.5</v>
      </c>
      <c r="AB137" s="1">
        <v>5.204371452331543</v>
      </c>
      <c r="AC137" s="1">
        <v>0</v>
      </c>
      <c r="AD137" s="1">
        <v>100</v>
      </c>
    </row>
    <row r="138" spans="1:30" x14ac:dyDescent="0.35">
      <c r="A138" s="1">
        <v>106168003</v>
      </c>
      <c r="B138" s="1" t="s">
        <v>223</v>
      </c>
      <c r="C138" s="1" t="s">
        <v>218</v>
      </c>
      <c r="D138" s="1" t="s">
        <v>96</v>
      </c>
      <c r="E138" s="1">
        <v>152</v>
      </c>
      <c r="F138" s="1">
        <v>1</v>
      </c>
      <c r="G138" s="1" t="s">
        <v>916</v>
      </c>
      <c r="H138" s="1">
        <v>10120505</v>
      </c>
      <c r="I138" s="1">
        <v>50896</v>
      </c>
      <c r="J138" s="1">
        <v>0.50544166564941406</v>
      </c>
      <c r="K138" s="1">
        <v>1459423.38</v>
      </c>
      <c r="L138" s="1">
        <v>452621.46875</v>
      </c>
      <c r="M138" s="1">
        <v>44.956356048583984</v>
      </c>
      <c r="N138" s="1">
        <v>0</v>
      </c>
      <c r="O138" s="1">
        <v>1202104</v>
      </c>
      <c r="P138" s="1">
        <v>34116</v>
      </c>
      <c r="Q138" s="1">
        <v>2.9000000000000004</v>
      </c>
      <c r="R138" s="1">
        <v>0</v>
      </c>
      <c r="S138" s="1">
        <v>0</v>
      </c>
      <c r="V138" s="1">
        <v>1229484.40625</v>
      </c>
      <c r="W138" s="1">
        <v>2913279.75</v>
      </c>
      <c r="X138" s="1">
        <v>0</v>
      </c>
      <c r="Y138" s="1">
        <v>12782032</v>
      </c>
      <c r="Z138" s="1">
        <v>537633.5</v>
      </c>
      <c r="AA138" s="1">
        <v>12244398</v>
      </c>
      <c r="AB138" s="1">
        <v>4.3908529281616211</v>
      </c>
      <c r="AC138" s="1">
        <v>0</v>
      </c>
      <c r="AD138" s="1">
        <v>100</v>
      </c>
    </row>
    <row r="139" spans="1:30" x14ac:dyDescent="0.35">
      <c r="A139" s="1">
        <v>106169003</v>
      </c>
      <c r="B139" s="1" t="s">
        <v>224</v>
      </c>
      <c r="C139" s="1" t="s">
        <v>218</v>
      </c>
      <c r="D139" s="1" t="s">
        <v>96</v>
      </c>
      <c r="E139" s="1">
        <v>152</v>
      </c>
      <c r="F139" s="1">
        <v>1</v>
      </c>
      <c r="G139" s="1" t="s">
        <v>916</v>
      </c>
      <c r="H139" s="1">
        <v>6702487</v>
      </c>
      <c r="I139" s="1">
        <v>13587</v>
      </c>
      <c r="J139" s="1">
        <v>0.20312756299972534</v>
      </c>
      <c r="K139" s="1">
        <v>775424.17</v>
      </c>
      <c r="L139" s="1">
        <v>205876.90625</v>
      </c>
      <c r="M139" s="1">
        <v>36.147464752197266</v>
      </c>
      <c r="N139" s="1">
        <v>0</v>
      </c>
      <c r="O139" s="1">
        <v>942799</v>
      </c>
      <c r="P139" s="1">
        <v>35136</v>
      </c>
      <c r="Q139" s="1">
        <v>3.9</v>
      </c>
      <c r="R139" s="1">
        <v>0</v>
      </c>
      <c r="S139" s="1">
        <v>0</v>
      </c>
      <c r="V139" s="1">
        <v>617642.15625</v>
      </c>
      <c r="W139" s="1">
        <v>1266712.625</v>
      </c>
      <c r="X139" s="1">
        <v>0</v>
      </c>
      <c r="Y139" s="1">
        <v>8420710</v>
      </c>
      <c r="Z139" s="1">
        <v>254599.90625</v>
      </c>
      <c r="AA139" s="1">
        <v>8166110</v>
      </c>
      <c r="AB139" s="1">
        <v>3.1177623271942139</v>
      </c>
      <c r="AC139" s="1">
        <v>0</v>
      </c>
      <c r="AD139" s="1">
        <v>100</v>
      </c>
    </row>
    <row r="140" spans="1:30" x14ac:dyDescent="0.35">
      <c r="A140" s="1">
        <v>106172003</v>
      </c>
      <c r="B140" s="1" t="s">
        <v>228</v>
      </c>
      <c r="C140" s="1" t="s">
        <v>226</v>
      </c>
      <c r="D140" s="1" t="s">
        <v>138</v>
      </c>
      <c r="E140" s="1">
        <v>113</v>
      </c>
      <c r="F140" s="1">
        <v>1</v>
      </c>
      <c r="G140" s="1" t="s">
        <v>916</v>
      </c>
      <c r="H140" s="1">
        <v>20006727</v>
      </c>
      <c r="I140" s="1">
        <v>73100</v>
      </c>
      <c r="J140" s="1">
        <v>0.36671701073646545</v>
      </c>
      <c r="K140" s="1">
        <v>5387357.8099999996</v>
      </c>
      <c r="L140" s="1">
        <v>1645598.625</v>
      </c>
      <c r="M140" s="1">
        <v>43.979274749755859</v>
      </c>
      <c r="N140" s="1">
        <v>0</v>
      </c>
      <c r="O140" s="1">
        <v>4041072</v>
      </c>
      <c r="P140" s="1">
        <v>116657</v>
      </c>
      <c r="Q140" s="1">
        <v>3</v>
      </c>
      <c r="R140" s="1">
        <v>0</v>
      </c>
      <c r="S140" s="1">
        <v>0</v>
      </c>
      <c r="V140" s="1">
        <v>4686963.875</v>
      </c>
      <c r="W140" s="1">
        <v>10374909</v>
      </c>
      <c r="X140" s="1">
        <v>0</v>
      </c>
      <c r="Y140" s="1">
        <v>29435158</v>
      </c>
      <c r="Z140" s="1">
        <v>1835355.625</v>
      </c>
      <c r="AA140" s="1">
        <v>27599802</v>
      </c>
      <c r="AB140" s="1">
        <v>6.6498870849609375</v>
      </c>
      <c r="AC140" s="1">
        <v>0</v>
      </c>
      <c r="AD140" s="1">
        <v>100</v>
      </c>
    </row>
    <row r="141" spans="1:30" x14ac:dyDescent="0.35">
      <c r="A141" s="1">
        <v>106272003</v>
      </c>
      <c r="B141" s="1" t="s">
        <v>310</v>
      </c>
      <c r="C141" s="1" t="s">
        <v>311</v>
      </c>
      <c r="D141" s="1" t="s">
        <v>245</v>
      </c>
      <c r="E141" s="1">
        <v>173</v>
      </c>
      <c r="F141" s="1">
        <v>1</v>
      </c>
      <c r="G141" s="1" t="s">
        <v>916</v>
      </c>
      <c r="H141" s="1">
        <v>3810019</v>
      </c>
      <c r="I141" s="1">
        <v>-3117</v>
      </c>
      <c r="J141" s="1">
        <v>-8.1743739545345306E-2</v>
      </c>
      <c r="K141" s="1">
        <v>202046</v>
      </c>
      <c r="L141" s="1">
        <v>50000</v>
      </c>
      <c r="M141" s="1">
        <v>32.884784698486328</v>
      </c>
      <c r="N141" s="1">
        <v>0</v>
      </c>
      <c r="O141" s="1">
        <v>503817</v>
      </c>
      <c r="P141" s="1">
        <v>5049</v>
      </c>
      <c r="Q141" s="1">
        <v>1</v>
      </c>
      <c r="R141" s="1">
        <v>0</v>
      </c>
      <c r="S141" s="1">
        <v>0</v>
      </c>
      <c r="X141" s="1">
        <v>50000</v>
      </c>
      <c r="Y141" s="1">
        <v>4515882</v>
      </c>
      <c r="Z141" s="1">
        <v>51932</v>
      </c>
      <c r="AA141" s="1">
        <v>4463950</v>
      </c>
      <c r="AB141" s="1">
        <v>1.1633642911911011</v>
      </c>
      <c r="AC141" s="1">
        <v>100</v>
      </c>
      <c r="AD141" s="1">
        <v>0</v>
      </c>
    </row>
    <row r="142" spans="1:30" x14ac:dyDescent="0.35">
      <c r="A142" s="1">
        <v>106330703</v>
      </c>
      <c r="B142" s="1" t="s">
        <v>341</v>
      </c>
      <c r="C142" s="1" t="s">
        <v>342</v>
      </c>
      <c r="D142" s="1" t="s">
        <v>90</v>
      </c>
      <c r="E142" s="1">
        <v>121</v>
      </c>
      <c r="F142" s="1">
        <v>1</v>
      </c>
      <c r="G142" s="1" t="s">
        <v>916</v>
      </c>
      <c r="H142" s="1">
        <v>8084324</v>
      </c>
      <c r="I142" s="1">
        <v>17989</v>
      </c>
      <c r="J142" s="1">
        <v>0.22301329672336578</v>
      </c>
      <c r="K142" s="1">
        <v>1518827.07</v>
      </c>
      <c r="L142" s="1">
        <v>508007.875</v>
      </c>
      <c r="M142" s="1">
        <v>50.257045745849609</v>
      </c>
      <c r="N142" s="1">
        <v>0</v>
      </c>
      <c r="O142" s="1">
        <v>897541</v>
      </c>
      <c r="P142" s="1">
        <v>15513</v>
      </c>
      <c r="Q142" s="1">
        <v>1.7999999999999998</v>
      </c>
      <c r="R142" s="1">
        <v>70597</v>
      </c>
      <c r="S142" s="1">
        <v>0</v>
      </c>
      <c r="T142" s="1">
        <v>-32034</v>
      </c>
      <c r="U142" s="1">
        <v>-31.212791442871094</v>
      </c>
      <c r="V142" s="1">
        <v>1324940.0625</v>
      </c>
      <c r="W142" s="1">
        <v>3324766</v>
      </c>
      <c r="X142" s="1">
        <v>0</v>
      </c>
      <c r="Y142" s="1">
        <v>10571289</v>
      </c>
      <c r="Z142" s="1">
        <v>509475.875</v>
      </c>
      <c r="AA142" s="1">
        <v>10061813</v>
      </c>
      <c r="AB142" s="1">
        <v>5.0634598731994629</v>
      </c>
      <c r="AC142" s="1">
        <v>0</v>
      </c>
      <c r="AD142" s="1">
        <v>100</v>
      </c>
    </row>
    <row r="143" spans="1:30" x14ac:dyDescent="0.35">
      <c r="A143" s="1">
        <v>106330803</v>
      </c>
      <c r="B143" s="1" t="s">
        <v>343</v>
      </c>
      <c r="C143" s="1" t="s">
        <v>342</v>
      </c>
      <c r="D143" s="1" t="s">
        <v>90</v>
      </c>
      <c r="E143" s="1">
        <v>121</v>
      </c>
      <c r="F143" s="1">
        <v>1</v>
      </c>
      <c r="G143" s="1" t="s">
        <v>916</v>
      </c>
      <c r="H143" s="1">
        <v>10550233</v>
      </c>
      <c r="I143" s="1">
        <v>30336</v>
      </c>
      <c r="J143" s="1">
        <v>0.28836783766746521</v>
      </c>
      <c r="K143" s="1">
        <v>2773580.15</v>
      </c>
      <c r="L143" s="1">
        <v>876935</v>
      </c>
      <c r="M143" s="1">
        <v>46.236110687255859</v>
      </c>
      <c r="N143" s="1">
        <v>0</v>
      </c>
      <c r="O143" s="1">
        <v>1450143</v>
      </c>
      <c r="P143" s="1">
        <v>15975</v>
      </c>
      <c r="Q143" s="1">
        <v>1.0999999999999999</v>
      </c>
      <c r="R143" s="1">
        <v>0</v>
      </c>
      <c r="S143" s="1">
        <v>0</v>
      </c>
      <c r="V143" s="1">
        <v>2477711.125</v>
      </c>
      <c r="W143" s="1">
        <v>5548719.5</v>
      </c>
      <c r="X143" s="1">
        <v>0</v>
      </c>
      <c r="Y143" s="1">
        <v>14773956</v>
      </c>
      <c r="Z143" s="1">
        <v>923246</v>
      </c>
      <c r="AA143" s="1">
        <v>13850710</v>
      </c>
      <c r="AB143" s="1">
        <v>6.6656942367553711</v>
      </c>
      <c r="AC143" s="1">
        <v>0</v>
      </c>
      <c r="AD143" s="1">
        <v>100</v>
      </c>
    </row>
    <row r="144" spans="1:30" x14ac:dyDescent="0.35">
      <c r="A144" s="1">
        <v>106333407</v>
      </c>
      <c r="B144" s="1" t="s">
        <v>654</v>
      </c>
      <c r="C144" s="1" t="s">
        <v>342</v>
      </c>
      <c r="D144" s="1" t="s">
        <v>90</v>
      </c>
      <c r="E144" s="1">
        <v>121</v>
      </c>
      <c r="F144" s="1">
        <v>2</v>
      </c>
      <c r="G144" s="1" t="s">
        <v>917</v>
      </c>
      <c r="H144" s="1">
        <v>0</v>
      </c>
      <c r="I144" s="1">
        <v>0</v>
      </c>
      <c r="J144" s="1">
        <v>0</v>
      </c>
      <c r="K144" s="1">
        <v>0</v>
      </c>
      <c r="N144" s="1">
        <v>0</v>
      </c>
      <c r="O144" s="1">
        <v>0</v>
      </c>
      <c r="P144" s="1">
        <v>0</v>
      </c>
      <c r="Q144" s="1">
        <v>0</v>
      </c>
      <c r="R144" s="1">
        <v>1036413</v>
      </c>
      <c r="T144" s="1">
        <v>48886</v>
      </c>
      <c r="U144" s="1">
        <v>4.950345516204834</v>
      </c>
      <c r="Y144" s="1">
        <v>1036413</v>
      </c>
      <c r="Z144" s="1">
        <v>48886</v>
      </c>
      <c r="AA144" s="1">
        <v>987527</v>
      </c>
      <c r="AB144" s="1">
        <v>4.950345516204834</v>
      </c>
    </row>
    <row r="145" spans="1:30" x14ac:dyDescent="0.35">
      <c r="A145" s="1">
        <v>106338003</v>
      </c>
      <c r="B145" s="1" t="s">
        <v>344</v>
      </c>
      <c r="C145" s="1" t="s">
        <v>342</v>
      </c>
      <c r="D145" s="1" t="s">
        <v>90</v>
      </c>
      <c r="E145" s="1">
        <v>121</v>
      </c>
      <c r="F145" s="1">
        <v>1</v>
      </c>
      <c r="G145" s="1" t="s">
        <v>916</v>
      </c>
      <c r="H145" s="1">
        <v>18140004</v>
      </c>
      <c r="I145" s="1">
        <v>69092</v>
      </c>
      <c r="J145" s="1">
        <v>0.38233819603919983</v>
      </c>
      <c r="K145" s="1">
        <v>2122134.73</v>
      </c>
      <c r="L145" s="1">
        <v>684343.9375</v>
      </c>
      <c r="M145" s="1">
        <v>47.596904754638672</v>
      </c>
      <c r="N145" s="1">
        <v>0</v>
      </c>
      <c r="O145" s="1">
        <v>2371759</v>
      </c>
      <c r="P145" s="1">
        <v>66599</v>
      </c>
      <c r="Q145" s="1">
        <v>2.9000000000000004</v>
      </c>
      <c r="R145" s="1">
        <v>0</v>
      </c>
      <c r="S145" s="1">
        <v>0</v>
      </c>
      <c r="V145" s="1">
        <v>1680951.6875</v>
      </c>
      <c r="W145" s="1">
        <v>4582727</v>
      </c>
      <c r="X145" s="1">
        <v>0</v>
      </c>
      <c r="Y145" s="1">
        <v>22633896</v>
      </c>
      <c r="Z145" s="1">
        <v>820034.9375</v>
      </c>
      <c r="AA145" s="1">
        <v>21813862</v>
      </c>
      <c r="AB145" s="1">
        <v>3.7592377662658691</v>
      </c>
      <c r="AC145" s="1">
        <v>0</v>
      </c>
      <c r="AD145" s="1">
        <v>100</v>
      </c>
    </row>
    <row r="146" spans="1:30" x14ac:dyDescent="0.35">
      <c r="A146" s="1">
        <v>106611303</v>
      </c>
      <c r="B146" s="1" t="s">
        <v>549</v>
      </c>
      <c r="C146" s="1" t="s">
        <v>550</v>
      </c>
      <c r="D146" s="1" t="s">
        <v>245</v>
      </c>
      <c r="E146" s="1">
        <v>173</v>
      </c>
      <c r="F146" s="1">
        <v>1</v>
      </c>
      <c r="G146" s="1" t="s">
        <v>916</v>
      </c>
      <c r="H146" s="1">
        <v>7952109</v>
      </c>
      <c r="I146" s="1">
        <v>35609</v>
      </c>
      <c r="J146" s="1">
        <v>0.44980737566947937</v>
      </c>
      <c r="K146" s="1">
        <v>1672998.55</v>
      </c>
      <c r="L146" s="1">
        <v>538616.5</v>
      </c>
      <c r="M146" s="1">
        <v>47.481048583984375</v>
      </c>
      <c r="N146" s="1">
        <v>0</v>
      </c>
      <c r="O146" s="1">
        <v>1146515</v>
      </c>
      <c r="P146" s="1">
        <v>34775</v>
      </c>
      <c r="Q146" s="1">
        <v>3.1</v>
      </c>
      <c r="R146" s="1">
        <v>0</v>
      </c>
      <c r="S146" s="1">
        <v>0</v>
      </c>
      <c r="V146" s="1">
        <v>1465186.5</v>
      </c>
      <c r="W146" s="1">
        <v>3464675</v>
      </c>
      <c r="X146" s="1">
        <v>0</v>
      </c>
      <c r="Y146" s="1">
        <v>10771623</v>
      </c>
      <c r="Z146" s="1">
        <v>609000.5</v>
      </c>
      <c r="AA146" s="1">
        <v>10162622</v>
      </c>
      <c r="AB146" s="1">
        <v>5.9925527572631836</v>
      </c>
      <c r="AC146" s="1">
        <v>0</v>
      </c>
      <c r="AD146" s="1">
        <v>100</v>
      </c>
    </row>
    <row r="147" spans="1:30" x14ac:dyDescent="0.35">
      <c r="A147" s="1">
        <v>106612203</v>
      </c>
      <c r="B147" s="1" t="s">
        <v>551</v>
      </c>
      <c r="C147" s="1" t="s">
        <v>550</v>
      </c>
      <c r="D147" s="1" t="s">
        <v>245</v>
      </c>
      <c r="E147" s="1">
        <v>174</v>
      </c>
      <c r="F147" s="1">
        <v>1</v>
      </c>
      <c r="G147" s="1" t="s">
        <v>916</v>
      </c>
      <c r="H147" s="1">
        <v>13817723</v>
      </c>
      <c r="I147" s="1">
        <v>63498</v>
      </c>
      <c r="J147" s="1">
        <v>0.46166178584098816</v>
      </c>
      <c r="K147" s="1">
        <v>2383059.34</v>
      </c>
      <c r="L147" s="1">
        <v>666713.75</v>
      </c>
      <c r="M147" s="1">
        <v>38.844959259033203</v>
      </c>
      <c r="N147" s="1">
        <v>0</v>
      </c>
      <c r="O147" s="1">
        <v>2277559</v>
      </c>
      <c r="P147" s="1">
        <v>75878</v>
      </c>
      <c r="Q147" s="1">
        <v>3.4000000000000004</v>
      </c>
      <c r="R147" s="1">
        <v>0</v>
      </c>
      <c r="S147" s="1">
        <v>0</v>
      </c>
      <c r="V147" s="1">
        <v>2000178.375</v>
      </c>
      <c r="W147" s="1">
        <v>4102134.5</v>
      </c>
      <c r="X147" s="1">
        <v>0</v>
      </c>
      <c r="Y147" s="1">
        <v>18478340</v>
      </c>
      <c r="Z147" s="1">
        <v>806089.75</v>
      </c>
      <c r="AA147" s="1">
        <v>17672250</v>
      </c>
      <c r="AB147" s="1">
        <v>4.5613307952880859</v>
      </c>
      <c r="AC147" s="1">
        <v>0</v>
      </c>
      <c r="AD147" s="1">
        <v>100</v>
      </c>
    </row>
    <row r="148" spans="1:30" x14ac:dyDescent="0.35">
      <c r="A148" s="1">
        <v>106616203</v>
      </c>
      <c r="B148" s="1" t="s">
        <v>552</v>
      </c>
      <c r="C148" s="1" t="s">
        <v>550</v>
      </c>
      <c r="D148" s="1" t="s">
        <v>245</v>
      </c>
      <c r="E148" s="1">
        <v>174</v>
      </c>
      <c r="F148" s="1">
        <v>1</v>
      </c>
      <c r="G148" s="1" t="s">
        <v>916</v>
      </c>
      <c r="H148" s="1">
        <v>17204497</v>
      </c>
      <c r="I148" s="1">
        <v>73565</v>
      </c>
      <c r="J148" s="1">
        <v>0.42942789196968079</v>
      </c>
      <c r="K148" s="1">
        <v>2347960.2799999998</v>
      </c>
      <c r="L148" s="1">
        <v>622344.6875</v>
      </c>
      <c r="M148" s="1">
        <v>36.065078735351563</v>
      </c>
      <c r="N148" s="1">
        <v>0</v>
      </c>
      <c r="O148" s="1">
        <v>2156834</v>
      </c>
      <c r="P148" s="1">
        <v>58602</v>
      </c>
      <c r="Q148" s="1">
        <v>2.8000000000000003</v>
      </c>
      <c r="R148" s="1">
        <v>0</v>
      </c>
      <c r="S148" s="1">
        <v>0</v>
      </c>
      <c r="V148" s="1">
        <v>1861257.3125</v>
      </c>
      <c r="W148" s="1">
        <v>3834953.25</v>
      </c>
      <c r="X148" s="1">
        <v>0</v>
      </c>
      <c r="Y148" s="1">
        <v>21709290</v>
      </c>
      <c r="Z148" s="1">
        <v>754511.6875</v>
      </c>
      <c r="AA148" s="1">
        <v>20954778</v>
      </c>
      <c r="AB148" s="1">
        <v>3.6006665229797363</v>
      </c>
      <c r="AC148" s="1">
        <v>0</v>
      </c>
      <c r="AD148" s="1">
        <v>100</v>
      </c>
    </row>
    <row r="149" spans="1:30" x14ac:dyDescent="0.35">
      <c r="A149" s="1">
        <v>106617203</v>
      </c>
      <c r="B149" s="1" t="s">
        <v>553</v>
      </c>
      <c r="C149" s="1" t="s">
        <v>550</v>
      </c>
      <c r="D149" s="1" t="s">
        <v>245</v>
      </c>
      <c r="E149" s="1">
        <v>174</v>
      </c>
      <c r="F149" s="1">
        <v>1</v>
      </c>
      <c r="G149" s="1" t="s">
        <v>916</v>
      </c>
      <c r="H149" s="1">
        <v>17542322</v>
      </c>
      <c r="I149" s="1">
        <v>79536</v>
      </c>
      <c r="J149" s="1">
        <v>0.45545998215675354</v>
      </c>
      <c r="K149" s="1">
        <v>2232046.7999999998</v>
      </c>
      <c r="L149" s="1">
        <v>599075.125</v>
      </c>
      <c r="M149" s="1">
        <v>36.686191558837891</v>
      </c>
      <c r="N149" s="1">
        <v>0</v>
      </c>
      <c r="O149" s="1">
        <v>2307806</v>
      </c>
      <c r="P149" s="1">
        <v>70317</v>
      </c>
      <c r="Q149" s="1">
        <v>3.1</v>
      </c>
      <c r="R149" s="1">
        <v>30636</v>
      </c>
      <c r="S149" s="1">
        <v>0</v>
      </c>
      <c r="T149" s="1">
        <v>-19136</v>
      </c>
      <c r="U149" s="1">
        <v>-38.447319030761719</v>
      </c>
      <c r="V149" s="1">
        <v>1797258.75</v>
      </c>
      <c r="W149" s="1">
        <v>3685970</v>
      </c>
      <c r="X149" s="1">
        <v>0</v>
      </c>
      <c r="Y149" s="1">
        <v>22112810</v>
      </c>
      <c r="Z149" s="1">
        <v>729792.125</v>
      </c>
      <c r="AA149" s="1">
        <v>21383018</v>
      </c>
      <c r="AB149" s="1">
        <v>3.4129519462585449</v>
      </c>
      <c r="AC149" s="1">
        <v>0</v>
      </c>
      <c r="AD149" s="1">
        <v>100</v>
      </c>
    </row>
    <row r="150" spans="1:30" x14ac:dyDescent="0.35">
      <c r="A150" s="1">
        <v>106618603</v>
      </c>
      <c r="B150" s="1" t="s">
        <v>554</v>
      </c>
      <c r="C150" s="1" t="s">
        <v>550</v>
      </c>
      <c r="D150" s="1" t="s">
        <v>245</v>
      </c>
      <c r="E150" s="1">
        <v>174</v>
      </c>
      <c r="F150" s="1">
        <v>1</v>
      </c>
      <c r="G150" s="1" t="s">
        <v>916</v>
      </c>
      <c r="H150" s="1">
        <v>7598164</v>
      </c>
      <c r="I150" s="1">
        <v>26880</v>
      </c>
      <c r="J150" s="1">
        <v>0.35502564907073975</v>
      </c>
      <c r="K150" s="1">
        <v>1007248.64</v>
      </c>
      <c r="L150" s="1">
        <v>321414</v>
      </c>
      <c r="M150" s="1">
        <v>46.864650726318359</v>
      </c>
      <c r="N150" s="1">
        <v>0</v>
      </c>
      <c r="O150" s="1">
        <v>900722</v>
      </c>
      <c r="P150" s="1">
        <v>25666</v>
      </c>
      <c r="Q150" s="1">
        <v>2.9000000000000004</v>
      </c>
      <c r="R150" s="1">
        <v>0</v>
      </c>
      <c r="S150" s="1">
        <v>0</v>
      </c>
      <c r="V150" s="1">
        <v>811960.625</v>
      </c>
      <c r="W150" s="1">
        <v>2129885</v>
      </c>
      <c r="X150" s="1">
        <v>0</v>
      </c>
      <c r="Y150" s="1">
        <v>9506135</v>
      </c>
      <c r="Z150" s="1">
        <v>373960</v>
      </c>
      <c r="AA150" s="1">
        <v>9132175</v>
      </c>
      <c r="AB150" s="1">
        <v>4.0949721336364746</v>
      </c>
      <c r="AC150" s="1">
        <v>0</v>
      </c>
      <c r="AD150" s="1">
        <v>100</v>
      </c>
    </row>
    <row r="151" spans="1:30" x14ac:dyDescent="0.35">
      <c r="A151" s="1">
        <v>106619107</v>
      </c>
      <c r="B151" s="1" t="s">
        <v>680</v>
      </c>
      <c r="C151" s="1" t="s">
        <v>550</v>
      </c>
      <c r="D151" s="1" t="s">
        <v>245</v>
      </c>
      <c r="E151" s="1">
        <v>174</v>
      </c>
      <c r="F151" s="1">
        <v>2</v>
      </c>
      <c r="G151" s="1" t="s">
        <v>917</v>
      </c>
      <c r="H151" s="1">
        <v>0</v>
      </c>
      <c r="I151" s="1">
        <v>0</v>
      </c>
      <c r="J151" s="1">
        <v>0</v>
      </c>
      <c r="K151" s="1">
        <v>0</v>
      </c>
      <c r="N151" s="1">
        <v>0</v>
      </c>
      <c r="O151" s="1">
        <v>0</v>
      </c>
      <c r="P151" s="1">
        <v>0</v>
      </c>
      <c r="Q151" s="1">
        <v>0</v>
      </c>
      <c r="R151" s="1">
        <v>1299030</v>
      </c>
      <c r="T151" s="1">
        <v>106745</v>
      </c>
      <c r="U151" s="1">
        <v>8.952977180480957</v>
      </c>
      <c r="Y151" s="1">
        <v>1299030</v>
      </c>
      <c r="Z151" s="1">
        <v>106745</v>
      </c>
      <c r="AA151" s="1">
        <v>1192285</v>
      </c>
      <c r="AB151" s="1">
        <v>8.952977180480957</v>
      </c>
    </row>
    <row r="152" spans="1:30" x14ac:dyDescent="0.35">
      <c r="A152" s="1">
        <v>107650603</v>
      </c>
      <c r="B152" s="1" t="s">
        <v>575</v>
      </c>
      <c r="C152" s="1" t="s">
        <v>576</v>
      </c>
      <c r="D152" s="1" t="s">
        <v>304</v>
      </c>
      <c r="E152" s="1">
        <v>207</v>
      </c>
      <c r="F152" s="1">
        <v>1</v>
      </c>
      <c r="G152" s="1" t="s">
        <v>916</v>
      </c>
      <c r="H152" s="1">
        <v>11857301</v>
      </c>
      <c r="I152" s="1">
        <v>148324</v>
      </c>
      <c r="J152" s="1">
        <v>1.2667545080184937</v>
      </c>
      <c r="K152" s="1">
        <v>3389968.63</v>
      </c>
      <c r="L152" s="1">
        <v>981679</v>
      </c>
      <c r="M152" s="1">
        <v>40.762496948242188</v>
      </c>
      <c r="N152" s="1">
        <v>0</v>
      </c>
      <c r="O152" s="1">
        <v>2097170</v>
      </c>
      <c r="P152" s="1">
        <v>59279</v>
      </c>
      <c r="Q152" s="1">
        <v>2.9000000000000004</v>
      </c>
      <c r="R152" s="1">
        <v>0</v>
      </c>
      <c r="S152" s="1">
        <v>0</v>
      </c>
      <c r="V152" s="1">
        <v>2945091.75</v>
      </c>
      <c r="W152" s="1">
        <v>6040042</v>
      </c>
      <c r="X152" s="1">
        <v>0</v>
      </c>
      <c r="Y152" s="1">
        <v>17344440</v>
      </c>
      <c r="Z152" s="1">
        <v>1189282</v>
      </c>
      <c r="AA152" s="1">
        <v>16155158</v>
      </c>
      <c r="AB152" s="1">
        <v>7.3616242408752441</v>
      </c>
      <c r="AC152" s="1">
        <v>0</v>
      </c>
      <c r="AD152" s="1">
        <v>100</v>
      </c>
    </row>
    <row r="153" spans="1:30" x14ac:dyDescent="0.35">
      <c r="A153" s="1">
        <v>107650703</v>
      </c>
      <c r="B153" s="1" t="s">
        <v>577</v>
      </c>
      <c r="C153" s="1" t="s">
        <v>576</v>
      </c>
      <c r="D153" s="1" t="s">
        <v>304</v>
      </c>
      <c r="E153" s="1">
        <v>202</v>
      </c>
      <c r="F153" s="1">
        <v>1</v>
      </c>
      <c r="G153" s="1" t="s">
        <v>916</v>
      </c>
      <c r="H153" s="1">
        <v>6978645</v>
      </c>
      <c r="I153" s="1">
        <v>32114</v>
      </c>
      <c r="J153" s="1">
        <v>0.46230268478393555</v>
      </c>
      <c r="K153" s="1">
        <v>872936.63</v>
      </c>
      <c r="L153" s="1">
        <v>201472.46875</v>
      </c>
      <c r="M153" s="1">
        <v>30.004947662353516</v>
      </c>
      <c r="N153" s="1">
        <v>0</v>
      </c>
      <c r="O153" s="1">
        <v>1586205</v>
      </c>
      <c r="P153" s="1">
        <v>50423</v>
      </c>
      <c r="Q153" s="1">
        <v>3.3000000000000003</v>
      </c>
      <c r="R153" s="1">
        <v>0</v>
      </c>
      <c r="S153" s="1">
        <v>0</v>
      </c>
      <c r="V153" s="1">
        <v>604428.65625</v>
      </c>
      <c r="W153" s="1">
        <v>1239613.125</v>
      </c>
      <c r="X153" s="1">
        <v>0</v>
      </c>
      <c r="Y153" s="1">
        <v>9437786</v>
      </c>
      <c r="Z153" s="1">
        <v>284009.46875</v>
      </c>
      <c r="AA153" s="1">
        <v>9153777</v>
      </c>
      <c r="AB153" s="1">
        <v>3.1026477813720703</v>
      </c>
      <c r="AC153" s="1">
        <v>0</v>
      </c>
      <c r="AD153" s="1">
        <v>100</v>
      </c>
    </row>
    <row r="154" spans="1:30" x14ac:dyDescent="0.35">
      <c r="A154" s="1">
        <v>107651207</v>
      </c>
      <c r="B154" s="1" t="s">
        <v>684</v>
      </c>
      <c r="C154" s="1" t="s">
        <v>576</v>
      </c>
      <c r="D154" s="1" t="s">
        <v>304</v>
      </c>
      <c r="E154" s="1">
        <v>201</v>
      </c>
      <c r="F154" s="1">
        <v>2</v>
      </c>
      <c r="G154" s="1" t="s">
        <v>917</v>
      </c>
      <c r="H154" s="1">
        <v>0</v>
      </c>
      <c r="I154" s="1">
        <v>0</v>
      </c>
      <c r="J154" s="1">
        <v>0</v>
      </c>
      <c r="K154" s="1">
        <v>0</v>
      </c>
      <c r="N154" s="1">
        <v>0</v>
      </c>
      <c r="O154" s="1">
        <v>0</v>
      </c>
      <c r="P154" s="1">
        <v>0</v>
      </c>
      <c r="Q154" s="1">
        <v>0</v>
      </c>
      <c r="R154" s="1">
        <v>2261957</v>
      </c>
      <c r="T154" s="1">
        <v>208440</v>
      </c>
      <c r="U154" s="1">
        <v>10.150390625</v>
      </c>
      <c r="Y154" s="1">
        <v>2261957</v>
      </c>
      <c r="Z154" s="1">
        <v>208440</v>
      </c>
      <c r="AA154" s="1">
        <v>2053517</v>
      </c>
      <c r="AB154" s="1">
        <v>10.150390625</v>
      </c>
    </row>
    <row r="155" spans="1:30" x14ac:dyDescent="0.35">
      <c r="A155" s="1">
        <v>107651603</v>
      </c>
      <c r="B155" s="1" t="s">
        <v>578</v>
      </c>
      <c r="C155" s="1" t="s">
        <v>576</v>
      </c>
      <c r="D155" s="1" t="s">
        <v>304</v>
      </c>
      <c r="E155" s="1">
        <v>202</v>
      </c>
      <c r="F155" s="1">
        <v>1</v>
      </c>
      <c r="G155" s="1" t="s">
        <v>916</v>
      </c>
      <c r="H155" s="1">
        <v>13133291</v>
      </c>
      <c r="I155" s="1">
        <v>43919</v>
      </c>
      <c r="J155" s="1">
        <v>0.33553177118301392</v>
      </c>
      <c r="K155" s="1">
        <v>2191361.16</v>
      </c>
      <c r="L155" s="1">
        <v>599465.9375</v>
      </c>
      <c r="M155" s="1">
        <v>37.657371520996094</v>
      </c>
      <c r="N155" s="1">
        <v>0</v>
      </c>
      <c r="O155" s="1">
        <v>2141314</v>
      </c>
      <c r="P155" s="1">
        <v>54105</v>
      </c>
      <c r="Q155" s="1">
        <v>2.6</v>
      </c>
      <c r="R155" s="1">
        <v>133360</v>
      </c>
      <c r="S155" s="1">
        <v>0</v>
      </c>
      <c r="T155" s="1">
        <v>-16416</v>
      </c>
      <c r="U155" s="1">
        <v>-10.960367202758789</v>
      </c>
      <c r="V155" s="1">
        <v>1798431.1875</v>
      </c>
      <c r="W155" s="1">
        <v>3688374.25</v>
      </c>
      <c r="X155" s="1">
        <v>0</v>
      </c>
      <c r="Y155" s="1">
        <v>17599326</v>
      </c>
      <c r="Z155" s="1">
        <v>681073.9375</v>
      </c>
      <c r="AA155" s="1">
        <v>16918252</v>
      </c>
      <c r="AB155" s="1">
        <v>4.0256757736206055</v>
      </c>
      <c r="AC155" s="1">
        <v>0</v>
      </c>
      <c r="AD155" s="1">
        <v>100</v>
      </c>
    </row>
    <row r="156" spans="1:30" x14ac:dyDescent="0.35">
      <c r="A156" s="1">
        <v>107652207</v>
      </c>
      <c r="B156" s="1" t="s">
        <v>685</v>
      </c>
      <c r="C156" s="1" t="s">
        <v>576</v>
      </c>
      <c r="D156" s="1" t="s">
        <v>304</v>
      </c>
      <c r="E156" s="1">
        <v>201</v>
      </c>
      <c r="F156" s="1">
        <v>2</v>
      </c>
      <c r="G156" s="1" t="s">
        <v>917</v>
      </c>
      <c r="H156" s="1">
        <v>0</v>
      </c>
      <c r="I156" s="1">
        <v>0</v>
      </c>
      <c r="J156" s="1">
        <v>0</v>
      </c>
      <c r="K156" s="1">
        <v>0</v>
      </c>
      <c r="N156" s="1">
        <v>0</v>
      </c>
      <c r="O156" s="1">
        <v>0</v>
      </c>
      <c r="P156" s="1">
        <v>0</v>
      </c>
      <c r="Q156" s="1">
        <v>0</v>
      </c>
      <c r="R156" s="1">
        <v>696983</v>
      </c>
      <c r="T156" s="1">
        <v>27893</v>
      </c>
      <c r="U156" s="1">
        <v>4.1687965393066406</v>
      </c>
      <c r="Y156" s="1">
        <v>696983</v>
      </c>
      <c r="Z156" s="1">
        <v>27893</v>
      </c>
      <c r="AA156" s="1">
        <v>669090</v>
      </c>
      <c r="AB156" s="1">
        <v>4.1687965393066406</v>
      </c>
    </row>
    <row r="157" spans="1:30" x14ac:dyDescent="0.35">
      <c r="A157" s="1">
        <v>107652603</v>
      </c>
      <c r="B157" s="1" t="s">
        <v>579</v>
      </c>
      <c r="C157" s="1" t="s">
        <v>576</v>
      </c>
      <c r="D157" s="1" t="s">
        <v>304</v>
      </c>
      <c r="E157" s="1">
        <v>202</v>
      </c>
      <c r="F157" s="1">
        <v>1</v>
      </c>
      <c r="G157" s="1" t="s">
        <v>916</v>
      </c>
      <c r="H157" s="1">
        <v>8523330</v>
      </c>
      <c r="I157" s="1">
        <v>48839</v>
      </c>
      <c r="J157" s="1">
        <v>0.57630598545074463</v>
      </c>
      <c r="K157" s="1">
        <v>459581.46</v>
      </c>
      <c r="L157" s="1">
        <v>50000</v>
      </c>
      <c r="M157" s="1">
        <v>12.207583427429199</v>
      </c>
      <c r="N157" s="1">
        <v>0</v>
      </c>
      <c r="O157" s="1">
        <v>2350136</v>
      </c>
      <c r="P157" s="1">
        <v>20332</v>
      </c>
      <c r="Q157" s="1">
        <v>0.89999999999999991</v>
      </c>
      <c r="R157" s="1">
        <v>0</v>
      </c>
      <c r="S157" s="1">
        <v>0</v>
      </c>
      <c r="V157" s="1">
        <v>75373.609375</v>
      </c>
      <c r="W157" s="1">
        <v>154582.515625</v>
      </c>
      <c r="X157" s="1">
        <v>24875.93</v>
      </c>
      <c r="Y157" s="1">
        <v>11333047</v>
      </c>
      <c r="Z157" s="1">
        <v>119171</v>
      </c>
      <c r="AA157" s="1">
        <v>11213876</v>
      </c>
      <c r="AB157" s="1">
        <v>1.062710165977478</v>
      </c>
      <c r="AC157" s="1">
        <v>49.751861572265625</v>
      </c>
      <c r="AD157" s="1">
        <v>50.248138427734375</v>
      </c>
    </row>
    <row r="158" spans="1:30" x14ac:dyDescent="0.35">
      <c r="A158" s="1">
        <v>107653102</v>
      </c>
      <c r="B158" s="1" t="s">
        <v>580</v>
      </c>
      <c r="C158" s="1" t="s">
        <v>576</v>
      </c>
      <c r="D158" s="1" t="s">
        <v>304</v>
      </c>
      <c r="E158" s="1">
        <v>201</v>
      </c>
      <c r="F158" s="1">
        <v>1</v>
      </c>
      <c r="G158" s="1" t="s">
        <v>916</v>
      </c>
      <c r="H158" s="1">
        <v>13764324</v>
      </c>
      <c r="I158" s="1">
        <v>98429</v>
      </c>
      <c r="J158" s="1">
        <v>0.7202528715133667</v>
      </c>
      <c r="K158" s="1">
        <v>4538029.13</v>
      </c>
      <c r="L158" s="1">
        <v>1398795.375</v>
      </c>
      <c r="M158" s="1">
        <v>44.558494567871094</v>
      </c>
      <c r="N158" s="1">
        <v>0</v>
      </c>
      <c r="O158" s="1">
        <v>2684824</v>
      </c>
      <c r="P158" s="1">
        <v>71480</v>
      </c>
      <c r="Q158" s="1">
        <v>2.7</v>
      </c>
      <c r="R158" s="1">
        <v>0</v>
      </c>
      <c r="S158" s="1">
        <v>0</v>
      </c>
      <c r="V158" s="1">
        <v>4021186.125</v>
      </c>
      <c r="W158" s="1">
        <v>8781740</v>
      </c>
      <c r="X158" s="1">
        <v>0</v>
      </c>
      <c r="Y158" s="1">
        <v>20987178</v>
      </c>
      <c r="Z158" s="1">
        <v>1568704.375</v>
      </c>
      <c r="AA158" s="1">
        <v>19418474</v>
      </c>
      <c r="AB158" s="1">
        <v>8.0784120559692383</v>
      </c>
      <c r="AC158" s="1">
        <v>0</v>
      </c>
      <c r="AD158" s="1">
        <v>100</v>
      </c>
    </row>
    <row r="159" spans="1:30" x14ac:dyDescent="0.35">
      <c r="A159" s="1">
        <v>107653203</v>
      </c>
      <c r="B159" s="1" t="s">
        <v>581</v>
      </c>
      <c r="C159" s="1" t="s">
        <v>576</v>
      </c>
      <c r="D159" s="1" t="s">
        <v>304</v>
      </c>
      <c r="E159" s="1">
        <v>201</v>
      </c>
      <c r="F159" s="1">
        <v>1</v>
      </c>
      <c r="G159" s="1" t="s">
        <v>916</v>
      </c>
      <c r="H159" s="1">
        <v>13223760</v>
      </c>
      <c r="I159" s="1">
        <v>31401</v>
      </c>
      <c r="J159" s="1">
        <v>0.23802414536476135</v>
      </c>
      <c r="K159" s="1">
        <v>3298260.01</v>
      </c>
      <c r="L159" s="1">
        <v>956998.25</v>
      </c>
      <c r="M159" s="1">
        <v>40.875320434570313</v>
      </c>
      <c r="N159" s="1">
        <v>0</v>
      </c>
      <c r="O159" s="1">
        <v>2688800</v>
      </c>
      <c r="P159" s="1">
        <v>87202</v>
      </c>
      <c r="Q159" s="1">
        <v>3.4000000000000004</v>
      </c>
      <c r="R159" s="1">
        <v>0</v>
      </c>
      <c r="S159" s="1">
        <v>0</v>
      </c>
      <c r="V159" s="1">
        <v>2871048</v>
      </c>
      <c r="W159" s="1">
        <v>5888187.5</v>
      </c>
      <c r="X159" s="1">
        <v>0</v>
      </c>
      <c r="Y159" s="1">
        <v>19210820</v>
      </c>
      <c r="Z159" s="1">
        <v>1075601.25</v>
      </c>
      <c r="AA159" s="1">
        <v>18135218</v>
      </c>
      <c r="AB159" s="1">
        <v>5.9310083389282227</v>
      </c>
      <c r="AC159" s="1">
        <v>0</v>
      </c>
      <c r="AD159" s="1">
        <v>100</v>
      </c>
    </row>
    <row r="160" spans="1:30" x14ac:dyDescent="0.35">
      <c r="A160" s="1">
        <v>107653802</v>
      </c>
      <c r="B160" s="1" t="s">
        <v>582</v>
      </c>
      <c r="C160" s="1" t="s">
        <v>576</v>
      </c>
      <c r="D160" s="1" t="s">
        <v>304</v>
      </c>
      <c r="E160" s="1">
        <v>207</v>
      </c>
      <c r="F160" s="1">
        <v>1</v>
      </c>
      <c r="G160" s="1" t="s">
        <v>916</v>
      </c>
      <c r="H160" s="1">
        <v>21619482</v>
      </c>
      <c r="I160" s="1">
        <v>102127</v>
      </c>
      <c r="J160" s="1">
        <v>0.47462618350982666</v>
      </c>
      <c r="K160" s="1">
        <v>3965598.06</v>
      </c>
      <c r="L160" s="1">
        <v>1097877.875</v>
      </c>
      <c r="M160" s="1">
        <v>38.28399658203125</v>
      </c>
      <c r="N160" s="1">
        <v>0</v>
      </c>
      <c r="O160" s="1">
        <v>4131060</v>
      </c>
      <c r="P160" s="1">
        <v>80772</v>
      </c>
      <c r="Q160" s="1">
        <v>2</v>
      </c>
      <c r="R160" s="1">
        <v>0</v>
      </c>
      <c r="S160" s="1">
        <v>0</v>
      </c>
      <c r="V160" s="1">
        <v>3258165.125</v>
      </c>
      <c r="W160" s="1">
        <v>6790517</v>
      </c>
      <c r="X160" s="1">
        <v>0</v>
      </c>
      <c r="Y160" s="1">
        <v>29716140</v>
      </c>
      <c r="Z160" s="1">
        <v>1280776.875</v>
      </c>
      <c r="AA160" s="1">
        <v>28435364</v>
      </c>
      <c r="AB160" s="1">
        <v>4.5041689872741699</v>
      </c>
      <c r="AC160" s="1">
        <v>0</v>
      </c>
      <c r="AD160" s="1">
        <v>100</v>
      </c>
    </row>
    <row r="161" spans="1:30" x14ac:dyDescent="0.35">
      <c r="A161" s="1">
        <v>107654103</v>
      </c>
      <c r="B161" s="1" t="s">
        <v>583</v>
      </c>
      <c r="C161" s="1" t="s">
        <v>576</v>
      </c>
      <c r="D161" s="1" t="s">
        <v>304</v>
      </c>
      <c r="E161" s="1">
        <v>201</v>
      </c>
      <c r="F161" s="1">
        <v>1</v>
      </c>
      <c r="G161" s="1" t="s">
        <v>916</v>
      </c>
      <c r="H161" s="1">
        <v>10454250</v>
      </c>
      <c r="I161" s="1">
        <v>58442</v>
      </c>
      <c r="J161" s="1">
        <v>0.56216889619827271</v>
      </c>
      <c r="K161" s="1">
        <v>1971453.62</v>
      </c>
      <c r="L161" s="1">
        <v>574623.1875</v>
      </c>
      <c r="M161" s="1">
        <v>41.137649536132813</v>
      </c>
      <c r="N161" s="1">
        <v>0</v>
      </c>
      <c r="O161" s="1">
        <v>1471894</v>
      </c>
      <c r="P161" s="1">
        <v>66419</v>
      </c>
      <c r="Q161" s="1">
        <v>4.7</v>
      </c>
      <c r="R161" s="1">
        <v>0</v>
      </c>
      <c r="S161" s="1">
        <v>0</v>
      </c>
      <c r="V161" s="1">
        <v>1723901.5625</v>
      </c>
      <c r="W161" s="1">
        <v>3535523</v>
      </c>
      <c r="X161" s="1">
        <v>0</v>
      </c>
      <c r="Y161" s="1">
        <v>13897598</v>
      </c>
      <c r="Z161" s="1">
        <v>699484.1875</v>
      </c>
      <c r="AA161" s="1">
        <v>13198114</v>
      </c>
      <c r="AB161" s="1">
        <v>5.2998800277709961</v>
      </c>
      <c r="AC161" s="1">
        <v>0</v>
      </c>
      <c r="AD161" s="1">
        <v>100</v>
      </c>
    </row>
    <row r="162" spans="1:30" x14ac:dyDescent="0.35">
      <c r="A162" s="1">
        <v>107654403</v>
      </c>
      <c r="B162" s="1" t="s">
        <v>584</v>
      </c>
      <c r="C162" s="1" t="s">
        <v>576</v>
      </c>
      <c r="D162" s="1" t="s">
        <v>304</v>
      </c>
      <c r="E162" s="1">
        <v>207</v>
      </c>
      <c r="F162" s="1">
        <v>1</v>
      </c>
      <c r="G162" s="1" t="s">
        <v>916</v>
      </c>
      <c r="H162" s="1">
        <v>18798469</v>
      </c>
      <c r="I162" s="1">
        <v>114813</v>
      </c>
      <c r="J162" s="1">
        <v>0.61451035737991333</v>
      </c>
      <c r="K162" s="1">
        <v>3242826.38</v>
      </c>
      <c r="L162" s="1">
        <v>870877.625</v>
      </c>
      <c r="M162" s="1">
        <v>36.715702056884766</v>
      </c>
      <c r="N162" s="1">
        <v>0</v>
      </c>
      <c r="O162" s="1">
        <v>3438345</v>
      </c>
      <c r="P162" s="1">
        <v>96646</v>
      </c>
      <c r="Q162" s="1">
        <v>2.9000000000000004</v>
      </c>
      <c r="R162" s="1">
        <v>0</v>
      </c>
      <c r="S162" s="1">
        <v>0</v>
      </c>
      <c r="V162" s="1">
        <v>2612681.375</v>
      </c>
      <c r="W162" s="1">
        <v>5358307.5</v>
      </c>
      <c r="X162" s="1">
        <v>0</v>
      </c>
      <c r="Y162" s="1">
        <v>25479640</v>
      </c>
      <c r="Z162" s="1">
        <v>1082336.625</v>
      </c>
      <c r="AA162" s="1">
        <v>24397304</v>
      </c>
      <c r="AB162" s="1">
        <v>4.4362959861755371</v>
      </c>
      <c r="AC162" s="1">
        <v>0</v>
      </c>
      <c r="AD162" s="1">
        <v>100</v>
      </c>
    </row>
    <row r="163" spans="1:30" x14ac:dyDescent="0.35">
      <c r="A163" s="1">
        <v>107654903</v>
      </c>
      <c r="B163" s="1" t="s">
        <v>585</v>
      </c>
      <c r="C163" s="1" t="s">
        <v>576</v>
      </c>
      <c r="D163" s="1" t="s">
        <v>304</v>
      </c>
      <c r="E163" s="1">
        <v>202</v>
      </c>
      <c r="F163" s="1">
        <v>1</v>
      </c>
      <c r="G163" s="1" t="s">
        <v>916</v>
      </c>
      <c r="H163" s="1">
        <v>7221865</v>
      </c>
      <c r="I163" s="1">
        <v>28530</v>
      </c>
      <c r="J163" s="1">
        <v>0.39661714434623718</v>
      </c>
      <c r="K163" s="1">
        <v>450126.08000000002</v>
      </c>
      <c r="L163" s="1">
        <v>141354.046875</v>
      </c>
      <c r="M163" s="1">
        <v>45.7794189453125</v>
      </c>
      <c r="N163" s="1">
        <v>0</v>
      </c>
      <c r="O163" s="1">
        <v>1346224</v>
      </c>
      <c r="P163" s="1">
        <v>33485</v>
      </c>
      <c r="Q163" s="1">
        <v>2.6</v>
      </c>
      <c r="R163" s="1">
        <v>0</v>
      </c>
      <c r="S163" s="1">
        <v>0</v>
      </c>
      <c r="V163" s="1">
        <v>282708.078125</v>
      </c>
      <c r="W163" s="1">
        <v>1011080.375</v>
      </c>
      <c r="X163" s="1">
        <v>0</v>
      </c>
      <c r="Y163" s="1">
        <v>9018215</v>
      </c>
      <c r="Z163" s="1">
        <v>203369.046875</v>
      </c>
      <c r="AA163" s="1">
        <v>8814846</v>
      </c>
      <c r="AB163" s="1">
        <v>2.307119607925415</v>
      </c>
      <c r="AC163" s="1">
        <v>0</v>
      </c>
      <c r="AD163" s="1">
        <v>100</v>
      </c>
    </row>
    <row r="164" spans="1:30" x14ac:dyDescent="0.35">
      <c r="A164" s="1">
        <v>107655803</v>
      </c>
      <c r="B164" s="1" t="s">
        <v>586</v>
      </c>
      <c r="C164" s="1" t="s">
        <v>576</v>
      </c>
      <c r="D164" s="1" t="s">
        <v>304</v>
      </c>
      <c r="E164" s="1">
        <v>207</v>
      </c>
      <c r="F164" s="1">
        <v>1</v>
      </c>
      <c r="G164" s="1" t="s">
        <v>916</v>
      </c>
      <c r="H164" s="1">
        <v>7236579</v>
      </c>
      <c r="I164" s="1">
        <v>43293</v>
      </c>
      <c r="J164" s="1">
        <v>0.6018528938293457</v>
      </c>
      <c r="K164" s="1">
        <v>439851.94</v>
      </c>
      <c r="L164" s="1">
        <v>79804.828125</v>
      </c>
      <c r="M164" s="1">
        <v>22.165107727050781</v>
      </c>
      <c r="N164" s="1">
        <v>0</v>
      </c>
      <c r="O164" s="1">
        <v>1018792</v>
      </c>
      <c r="P164" s="1">
        <v>33445</v>
      </c>
      <c r="Q164" s="1">
        <v>3.4000000000000004</v>
      </c>
      <c r="R164" s="1">
        <v>0</v>
      </c>
      <c r="S164" s="1">
        <v>0</v>
      </c>
      <c r="V164" s="1">
        <v>239418.953125</v>
      </c>
      <c r="W164" s="1">
        <v>491020.53125</v>
      </c>
      <c r="X164" s="1">
        <v>0</v>
      </c>
      <c r="Y164" s="1">
        <v>8695223</v>
      </c>
      <c r="Z164" s="1">
        <v>156542.828125</v>
      </c>
      <c r="AA164" s="1">
        <v>8538680</v>
      </c>
      <c r="AB164" s="1">
        <v>1.8333375453948975</v>
      </c>
      <c r="AC164" s="1">
        <v>0</v>
      </c>
      <c r="AD164" s="1">
        <v>100</v>
      </c>
    </row>
    <row r="165" spans="1:30" x14ac:dyDescent="0.35">
      <c r="A165" s="1">
        <v>107655903</v>
      </c>
      <c r="B165" s="1" t="s">
        <v>587</v>
      </c>
      <c r="C165" s="1" t="s">
        <v>576</v>
      </c>
      <c r="D165" s="1" t="s">
        <v>304</v>
      </c>
      <c r="E165" s="1">
        <v>204</v>
      </c>
      <c r="F165" s="1">
        <v>1</v>
      </c>
      <c r="G165" s="1" t="s">
        <v>916</v>
      </c>
      <c r="H165" s="1">
        <v>10950302</v>
      </c>
      <c r="I165" s="1">
        <v>36846</v>
      </c>
      <c r="J165" s="1">
        <v>0.33761990070343018</v>
      </c>
      <c r="K165" s="1">
        <v>1833271.8</v>
      </c>
      <c r="L165" s="1">
        <v>527926.25</v>
      </c>
      <c r="M165" s="1">
        <v>40.443408966064453</v>
      </c>
      <c r="N165" s="1">
        <v>0</v>
      </c>
      <c r="O165" s="1">
        <v>1867478</v>
      </c>
      <c r="P165" s="1">
        <v>53477</v>
      </c>
      <c r="Q165" s="1">
        <v>2.9000000000000004</v>
      </c>
      <c r="R165" s="1">
        <v>0</v>
      </c>
      <c r="S165" s="1">
        <v>0</v>
      </c>
      <c r="V165" s="1">
        <v>1488915.75</v>
      </c>
      <c r="W165" s="1">
        <v>3343099.75</v>
      </c>
      <c r="X165" s="1">
        <v>0</v>
      </c>
      <c r="Y165" s="1">
        <v>14651052</v>
      </c>
      <c r="Z165" s="1">
        <v>618249.25</v>
      </c>
      <c r="AA165" s="1">
        <v>14032803</v>
      </c>
      <c r="AB165" s="1">
        <v>4.4057431221008301</v>
      </c>
      <c r="AC165" s="1">
        <v>0</v>
      </c>
      <c r="AD165" s="1">
        <v>100</v>
      </c>
    </row>
    <row r="166" spans="1:30" x14ac:dyDescent="0.35">
      <c r="A166" s="1">
        <v>107656303</v>
      </c>
      <c r="B166" s="1" t="s">
        <v>588</v>
      </c>
      <c r="C166" s="1" t="s">
        <v>576</v>
      </c>
      <c r="D166" s="1" t="s">
        <v>304</v>
      </c>
      <c r="E166" s="1">
        <v>202</v>
      </c>
      <c r="F166" s="1">
        <v>1</v>
      </c>
      <c r="G166" s="1" t="s">
        <v>916</v>
      </c>
      <c r="H166" s="1">
        <v>17826228</v>
      </c>
      <c r="I166" s="1">
        <v>104584</v>
      </c>
      <c r="J166" s="1">
        <v>0.59014838933944702</v>
      </c>
      <c r="K166" s="1">
        <v>4040142.77</v>
      </c>
      <c r="L166" s="1">
        <v>1186382.875</v>
      </c>
      <c r="M166" s="1">
        <v>41.572624206542969</v>
      </c>
      <c r="N166" s="1">
        <v>0</v>
      </c>
      <c r="O166" s="1">
        <v>3161573</v>
      </c>
      <c r="P166" s="1">
        <v>133202</v>
      </c>
      <c r="Q166" s="1">
        <v>4.3999999999999995</v>
      </c>
      <c r="R166" s="1">
        <v>0</v>
      </c>
      <c r="S166" s="1">
        <v>0</v>
      </c>
      <c r="V166" s="1">
        <v>3559214.875</v>
      </c>
      <c r="W166" s="1">
        <v>7299537.5</v>
      </c>
      <c r="X166" s="1">
        <v>0</v>
      </c>
      <c r="Y166" s="1">
        <v>25027944</v>
      </c>
      <c r="Z166" s="1">
        <v>1424168.875</v>
      </c>
      <c r="AA166" s="1">
        <v>23603776</v>
      </c>
      <c r="AB166" s="1">
        <v>6.0336484909057617</v>
      </c>
      <c r="AC166" s="1">
        <v>0</v>
      </c>
      <c r="AD166" s="1">
        <v>100</v>
      </c>
    </row>
    <row r="167" spans="1:30" x14ac:dyDescent="0.35">
      <c r="A167" s="1">
        <v>107656407</v>
      </c>
      <c r="B167" s="1" t="s">
        <v>686</v>
      </c>
      <c r="C167" s="1" t="s">
        <v>576</v>
      </c>
      <c r="D167" s="1" t="s">
        <v>304</v>
      </c>
      <c r="E167" s="1">
        <v>202</v>
      </c>
      <c r="F167" s="1">
        <v>2</v>
      </c>
      <c r="G167" s="1" t="s">
        <v>917</v>
      </c>
      <c r="H167" s="1">
        <v>0</v>
      </c>
      <c r="I167" s="1">
        <v>0</v>
      </c>
      <c r="J167" s="1">
        <v>0</v>
      </c>
      <c r="K167" s="1">
        <v>0</v>
      </c>
      <c r="N167" s="1">
        <v>0</v>
      </c>
      <c r="O167" s="1">
        <v>0</v>
      </c>
      <c r="P167" s="1">
        <v>0</v>
      </c>
      <c r="Q167" s="1">
        <v>0</v>
      </c>
      <c r="R167" s="1">
        <v>1044618</v>
      </c>
      <c r="T167" s="1">
        <v>34313</v>
      </c>
      <c r="U167" s="1">
        <v>3.3963010311126709</v>
      </c>
      <c r="Y167" s="1">
        <v>1044618</v>
      </c>
      <c r="Z167" s="1">
        <v>34313</v>
      </c>
      <c r="AA167" s="1">
        <v>1010305</v>
      </c>
      <c r="AB167" s="1">
        <v>3.3963010311126709</v>
      </c>
    </row>
    <row r="168" spans="1:30" x14ac:dyDescent="0.35">
      <c r="A168" s="1">
        <v>107656502</v>
      </c>
      <c r="B168" s="1" t="s">
        <v>589</v>
      </c>
      <c r="C168" s="1" t="s">
        <v>576</v>
      </c>
      <c r="D168" s="1" t="s">
        <v>304</v>
      </c>
      <c r="E168" s="1">
        <v>201</v>
      </c>
      <c r="F168" s="1">
        <v>1</v>
      </c>
      <c r="G168" s="1" t="s">
        <v>916</v>
      </c>
      <c r="H168" s="1">
        <v>18699916</v>
      </c>
      <c r="I168" s="1">
        <v>47930</v>
      </c>
      <c r="J168" s="1">
        <v>0.25696995854377747</v>
      </c>
      <c r="K168" s="1">
        <v>7391231.2599999998</v>
      </c>
      <c r="L168" s="1">
        <v>2389012.5</v>
      </c>
      <c r="M168" s="1">
        <v>47.759059906005859</v>
      </c>
      <c r="N168" s="1">
        <v>0</v>
      </c>
      <c r="O168" s="1">
        <v>3639618</v>
      </c>
      <c r="P168" s="1">
        <v>97610</v>
      </c>
      <c r="Q168" s="1">
        <v>2.8000000000000003</v>
      </c>
      <c r="R168" s="1">
        <v>0</v>
      </c>
      <c r="S168" s="1">
        <v>0</v>
      </c>
      <c r="V168" s="1">
        <v>6719771</v>
      </c>
      <c r="W168" s="1">
        <v>15146438</v>
      </c>
      <c r="X168" s="1">
        <v>0</v>
      </c>
      <c r="Y168" s="1">
        <v>29730766</v>
      </c>
      <c r="Z168" s="1">
        <v>2534552.5</v>
      </c>
      <c r="AA168" s="1">
        <v>27196214</v>
      </c>
      <c r="AB168" s="1">
        <v>9.3195047378540039</v>
      </c>
      <c r="AC168" s="1">
        <v>0</v>
      </c>
      <c r="AD168" s="1">
        <v>100</v>
      </c>
    </row>
    <row r="169" spans="1:30" x14ac:dyDescent="0.35">
      <c r="A169" s="1">
        <v>107657103</v>
      </c>
      <c r="B169" s="1" t="s">
        <v>590</v>
      </c>
      <c r="C169" s="1" t="s">
        <v>576</v>
      </c>
      <c r="D169" s="1" t="s">
        <v>304</v>
      </c>
      <c r="E169" s="1">
        <v>207</v>
      </c>
      <c r="F169" s="1">
        <v>1</v>
      </c>
      <c r="G169" s="1" t="s">
        <v>916</v>
      </c>
      <c r="H169" s="1">
        <v>16033023</v>
      </c>
      <c r="I169" s="1">
        <v>34003</v>
      </c>
      <c r="J169" s="1">
        <v>0.21253176033496857</v>
      </c>
      <c r="K169" s="1">
        <v>1549972.99</v>
      </c>
      <c r="L169" s="1">
        <v>397223.875</v>
      </c>
      <c r="M169" s="1">
        <v>34.458827972412109</v>
      </c>
      <c r="N169" s="1">
        <v>0</v>
      </c>
      <c r="O169" s="1">
        <v>3051148</v>
      </c>
      <c r="P169" s="1">
        <v>54100</v>
      </c>
      <c r="Q169" s="1">
        <v>1.7999999999999998</v>
      </c>
      <c r="R169" s="1">
        <v>0</v>
      </c>
      <c r="S169" s="1">
        <v>0</v>
      </c>
      <c r="V169" s="1">
        <v>969751</v>
      </c>
      <c r="W169" s="1">
        <v>2665968.75</v>
      </c>
      <c r="X169" s="1">
        <v>0</v>
      </c>
      <c r="Y169" s="1">
        <v>20634144</v>
      </c>
      <c r="Z169" s="1">
        <v>485326.875</v>
      </c>
      <c r="AA169" s="1">
        <v>20148818</v>
      </c>
      <c r="AB169" s="1">
        <v>2.4087114334106445</v>
      </c>
      <c r="AC169" s="1">
        <v>0</v>
      </c>
      <c r="AD169" s="1">
        <v>100</v>
      </c>
    </row>
    <row r="170" spans="1:30" x14ac:dyDescent="0.35">
      <c r="A170" s="1">
        <v>107657503</v>
      </c>
      <c r="B170" s="1" t="s">
        <v>591</v>
      </c>
      <c r="C170" s="1" t="s">
        <v>576</v>
      </c>
      <c r="D170" s="1" t="s">
        <v>304</v>
      </c>
      <c r="E170" s="1">
        <v>204</v>
      </c>
      <c r="F170" s="1">
        <v>1</v>
      </c>
      <c r="G170" s="1" t="s">
        <v>916</v>
      </c>
      <c r="H170" s="1">
        <v>11220441</v>
      </c>
      <c r="I170" s="1">
        <v>49932</v>
      </c>
      <c r="J170" s="1">
        <v>0.44699841737747192</v>
      </c>
      <c r="K170" s="1">
        <v>2434060.27</v>
      </c>
      <c r="L170" s="1">
        <v>770110.1875</v>
      </c>
      <c r="M170" s="1">
        <v>46.282047271728516</v>
      </c>
      <c r="N170" s="1">
        <v>0</v>
      </c>
      <c r="O170" s="1">
        <v>1794904</v>
      </c>
      <c r="P170" s="1">
        <v>38324</v>
      </c>
      <c r="Q170" s="1">
        <v>2.1999999999999997</v>
      </c>
      <c r="R170" s="1">
        <v>0</v>
      </c>
      <c r="S170" s="1">
        <v>0</v>
      </c>
      <c r="V170" s="1">
        <v>2076796.3125</v>
      </c>
      <c r="W170" s="1">
        <v>4971885.5</v>
      </c>
      <c r="X170" s="1">
        <v>0</v>
      </c>
      <c r="Y170" s="1">
        <v>15449405</v>
      </c>
      <c r="Z170" s="1">
        <v>858366.1875</v>
      </c>
      <c r="AA170" s="1">
        <v>14591039</v>
      </c>
      <c r="AB170" s="1">
        <v>5.8828310966491699</v>
      </c>
      <c r="AC170" s="1">
        <v>0</v>
      </c>
      <c r="AD170" s="1">
        <v>100</v>
      </c>
    </row>
    <row r="171" spans="1:30" x14ac:dyDescent="0.35">
      <c r="A171" s="1">
        <v>107658903</v>
      </c>
      <c r="B171" s="1" t="s">
        <v>592</v>
      </c>
      <c r="C171" s="1" t="s">
        <v>576</v>
      </c>
      <c r="D171" s="1" t="s">
        <v>304</v>
      </c>
      <c r="E171" s="1">
        <v>207</v>
      </c>
      <c r="F171" s="1">
        <v>1</v>
      </c>
      <c r="G171" s="1" t="s">
        <v>916</v>
      </c>
      <c r="H171" s="1">
        <v>11168113</v>
      </c>
      <c r="I171" s="1">
        <v>41960</v>
      </c>
      <c r="J171" s="1">
        <v>0.37712946534156799</v>
      </c>
      <c r="K171" s="1">
        <v>2157329.44</v>
      </c>
      <c r="L171" s="1">
        <v>602132.5</v>
      </c>
      <c r="M171" s="1">
        <v>38.717445373535156</v>
      </c>
      <c r="N171" s="1">
        <v>0</v>
      </c>
      <c r="O171" s="1">
        <v>1947734</v>
      </c>
      <c r="P171" s="1">
        <v>52704</v>
      </c>
      <c r="Q171" s="1">
        <v>2.8000000000000003</v>
      </c>
      <c r="R171" s="1">
        <v>0</v>
      </c>
      <c r="S171" s="1">
        <v>0</v>
      </c>
      <c r="V171" s="1">
        <v>1756052.5</v>
      </c>
      <c r="W171" s="1">
        <v>3755159.75</v>
      </c>
      <c r="X171" s="1">
        <v>0</v>
      </c>
      <c r="Y171" s="1">
        <v>15273176</v>
      </c>
      <c r="Z171" s="1">
        <v>696796.5</v>
      </c>
      <c r="AA171" s="1">
        <v>14576380</v>
      </c>
      <c r="AB171" s="1">
        <v>4.7803125381469727</v>
      </c>
      <c r="AC171" s="1">
        <v>0</v>
      </c>
      <c r="AD171" s="1">
        <v>100</v>
      </c>
    </row>
    <row r="172" spans="1:30" x14ac:dyDescent="0.35">
      <c r="A172" s="1">
        <v>108051003</v>
      </c>
      <c r="B172" s="1" t="s">
        <v>110</v>
      </c>
      <c r="C172" s="1" t="s">
        <v>111</v>
      </c>
      <c r="D172" s="1" t="s">
        <v>90</v>
      </c>
      <c r="E172" s="1">
        <v>122</v>
      </c>
      <c r="F172" s="1">
        <v>1</v>
      </c>
      <c r="G172" s="1" t="s">
        <v>916</v>
      </c>
      <c r="H172" s="1">
        <v>9125369</v>
      </c>
      <c r="I172" s="1">
        <v>68841</v>
      </c>
      <c r="J172" s="1">
        <v>0.76012575626373291</v>
      </c>
      <c r="K172" s="1">
        <v>1772431.71</v>
      </c>
      <c r="L172" s="1">
        <v>635802.75</v>
      </c>
      <c r="M172" s="1">
        <v>55.937576293945313</v>
      </c>
      <c r="N172" s="1">
        <v>0</v>
      </c>
      <c r="O172" s="1">
        <v>1593284</v>
      </c>
      <c r="P172" s="1">
        <v>26185</v>
      </c>
      <c r="Q172" s="1">
        <v>1.7000000000000002</v>
      </c>
      <c r="R172" s="1">
        <v>0</v>
      </c>
      <c r="S172" s="1">
        <v>0</v>
      </c>
      <c r="V172" s="1">
        <v>1444268.75</v>
      </c>
      <c r="W172" s="1">
        <v>4375121</v>
      </c>
      <c r="X172" s="1">
        <v>0</v>
      </c>
      <c r="Y172" s="1">
        <v>12491085</v>
      </c>
      <c r="Z172" s="1">
        <v>730828.75</v>
      </c>
      <c r="AA172" s="1">
        <v>11760256</v>
      </c>
      <c r="AB172" s="1">
        <v>6.2143950462341309</v>
      </c>
      <c r="AC172" s="1">
        <v>0</v>
      </c>
      <c r="AD172" s="1">
        <v>100</v>
      </c>
    </row>
    <row r="173" spans="1:30" x14ac:dyDescent="0.35">
      <c r="A173" s="1">
        <v>108051307</v>
      </c>
      <c r="B173" s="1" t="s">
        <v>623</v>
      </c>
      <c r="C173" s="1" t="s">
        <v>111</v>
      </c>
      <c r="D173" s="1" t="s">
        <v>48</v>
      </c>
      <c r="F173" s="1">
        <v>2</v>
      </c>
      <c r="G173" s="1" t="s">
        <v>917</v>
      </c>
      <c r="H173" s="1">
        <v>0</v>
      </c>
      <c r="I173" s="1">
        <v>0</v>
      </c>
      <c r="J173" s="1">
        <v>0</v>
      </c>
      <c r="K173" s="1">
        <v>0</v>
      </c>
      <c r="N173" s="1">
        <v>0</v>
      </c>
      <c r="O173" s="1">
        <v>0</v>
      </c>
      <c r="P173" s="1">
        <v>0</v>
      </c>
      <c r="Q173" s="1">
        <v>0</v>
      </c>
      <c r="R173" s="1">
        <v>529828</v>
      </c>
      <c r="T173" s="1">
        <v>-29537</v>
      </c>
      <c r="U173" s="1">
        <v>-5.280451774597168</v>
      </c>
      <c r="Y173" s="1">
        <v>529828</v>
      </c>
      <c r="Z173" s="1">
        <v>-29537</v>
      </c>
      <c r="AA173" s="1">
        <v>500291</v>
      </c>
      <c r="AB173" s="1">
        <v>-5.9039640426635742</v>
      </c>
    </row>
    <row r="174" spans="1:30" x14ac:dyDescent="0.35">
      <c r="A174" s="1">
        <v>108051503</v>
      </c>
      <c r="B174" s="1" t="s">
        <v>112</v>
      </c>
      <c r="C174" s="1" t="s">
        <v>111</v>
      </c>
      <c r="D174" s="1" t="s">
        <v>90</v>
      </c>
      <c r="E174" s="1">
        <v>122</v>
      </c>
      <c r="F174" s="1">
        <v>1</v>
      </c>
      <c r="G174" s="1" t="s">
        <v>916</v>
      </c>
      <c r="H174" s="1">
        <v>9393971</v>
      </c>
      <c r="I174" s="1">
        <v>31079</v>
      </c>
      <c r="J174" s="1">
        <v>0.33193802833557129</v>
      </c>
      <c r="K174" s="1">
        <v>1733899.66</v>
      </c>
      <c r="L174" s="1">
        <v>618821.9375</v>
      </c>
      <c r="M174" s="1">
        <v>55.495853424072266</v>
      </c>
      <c r="N174" s="1">
        <v>0</v>
      </c>
      <c r="O174" s="1">
        <v>1189928</v>
      </c>
      <c r="P174" s="1">
        <v>19380</v>
      </c>
      <c r="Q174" s="1">
        <v>1.7000000000000002</v>
      </c>
      <c r="R174" s="1">
        <v>258106</v>
      </c>
      <c r="S174" s="1">
        <v>0</v>
      </c>
      <c r="T174" s="1">
        <v>106549</v>
      </c>
      <c r="U174" s="1">
        <v>70.302925109863281</v>
      </c>
      <c r="V174" s="1">
        <v>1448423.6875</v>
      </c>
      <c r="W174" s="1">
        <v>4215544</v>
      </c>
      <c r="X174" s="1">
        <v>0</v>
      </c>
      <c r="Y174" s="1">
        <v>12575905</v>
      </c>
      <c r="Z174" s="1">
        <v>775829.9375</v>
      </c>
      <c r="AA174" s="1">
        <v>11800075</v>
      </c>
      <c r="AB174" s="1">
        <v>6.5747880935668945</v>
      </c>
      <c r="AC174" s="1">
        <v>0</v>
      </c>
      <c r="AD174" s="1">
        <v>100</v>
      </c>
    </row>
    <row r="175" spans="1:30" x14ac:dyDescent="0.35">
      <c r="A175" s="1">
        <v>108053003</v>
      </c>
      <c r="B175" s="1" t="s">
        <v>113</v>
      </c>
      <c r="C175" s="1" t="s">
        <v>111</v>
      </c>
      <c r="D175" s="1" t="s">
        <v>90</v>
      </c>
      <c r="E175" s="1">
        <v>122</v>
      </c>
      <c r="F175" s="1">
        <v>1</v>
      </c>
      <c r="G175" s="1" t="s">
        <v>916</v>
      </c>
      <c r="H175" s="1">
        <v>7885382</v>
      </c>
      <c r="I175" s="1">
        <v>43793</v>
      </c>
      <c r="J175" s="1">
        <v>0.5584709644317627</v>
      </c>
      <c r="K175" s="1">
        <v>1997973.22</v>
      </c>
      <c r="L175" s="1">
        <v>616616.25</v>
      </c>
      <c r="M175" s="1">
        <v>44.638442993164063</v>
      </c>
      <c r="N175" s="1">
        <v>0</v>
      </c>
      <c r="O175" s="1">
        <v>1178397</v>
      </c>
      <c r="P175" s="1">
        <v>27913</v>
      </c>
      <c r="Q175" s="1">
        <v>2.4</v>
      </c>
      <c r="R175" s="1">
        <v>0</v>
      </c>
      <c r="S175" s="1">
        <v>0</v>
      </c>
      <c r="V175" s="1">
        <v>1752004.25</v>
      </c>
      <c r="W175" s="1">
        <v>3891775</v>
      </c>
      <c r="X175" s="1">
        <v>0</v>
      </c>
      <c r="Y175" s="1">
        <v>11061752</v>
      </c>
      <c r="Z175" s="1">
        <v>688322.25</v>
      </c>
      <c r="AA175" s="1">
        <v>10373430</v>
      </c>
      <c r="AB175" s="1">
        <v>6.6354355812072754</v>
      </c>
      <c r="AC175" s="1">
        <v>0</v>
      </c>
      <c r="AD175" s="1">
        <v>100</v>
      </c>
    </row>
    <row r="176" spans="1:30" x14ac:dyDescent="0.35">
      <c r="A176" s="1">
        <v>108056004</v>
      </c>
      <c r="B176" s="1" t="s">
        <v>114</v>
      </c>
      <c r="C176" s="1" t="s">
        <v>111</v>
      </c>
      <c r="D176" s="1" t="s">
        <v>90</v>
      </c>
      <c r="E176" s="1">
        <v>122</v>
      </c>
      <c r="F176" s="1">
        <v>1</v>
      </c>
      <c r="G176" s="1" t="s">
        <v>916</v>
      </c>
      <c r="H176" s="1">
        <v>6506739</v>
      </c>
      <c r="I176" s="1">
        <v>20787</v>
      </c>
      <c r="J176" s="1">
        <v>0.32049265503883362</v>
      </c>
      <c r="K176" s="1">
        <v>1249150.26</v>
      </c>
      <c r="L176" s="1">
        <v>438702.21875</v>
      </c>
      <c r="M176" s="1">
        <v>54.130825042724609</v>
      </c>
      <c r="N176" s="1">
        <v>0</v>
      </c>
      <c r="O176" s="1">
        <v>751716</v>
      </c>
      <c r="P176" s="1">
        <v>13176</v>
      </c>
      <c r="Q176" s="1">
        <v>1.7999999999999998</v>
      </c>
      <c r="R176" s="1">
        <v>172702</v>
      </c>
      <c r="S176" s="1">
        <v>0</v>
      </c>
      <c r="T176" s="1">
        <v>5726</v>
      </c>
      <c r="U176" s="1">
        <v>3.4292354583740234</v>
      </c>
      <c r="V176" s="1">
        <v>1056256.28125</v>
      </c>
      <c r="W176" s="1">
        <v>2959107.5</v>
      </c>
      <c r="X176" s="1">
        <v>0</v>
      </c>
      <c r="Y176" s="1">
        <v>8680308</v>
      </c>
      <c r="Z176" s="1">
        <v>478391.21875</v>
      </c>
      <c r="AA176" s="1">
        <v>8201917</v>
      </c>
      <c r="AB176" s="1">
        <v>5.8326754570007324</v>
      </c>
      <c r="AC176" s="1">
        <v>0</v>
      </c>
      <c r="AD176" s="1">
        <v>100</v>
      </c>
    </row>
    <row r="177" spans="1:30" x14ac:dyDescent="0.35">
      <c r="A177" s="1">
        <v>108058003</v>
      </c>
      <c r="B177" s="1" t="s">
        <v>115</v>
      </c>
      <c r="C177" s="1" t="s">
        <v>111</v>
      </c>
      <c r="D177" s="1" t="s">
        <v>90</v>
      </c>
      <c r="E177" s="1">
        <v>122</v>
      </c>
      <c r="F177" s="1">
        <v>1</v>
      </c>
      <c r="G177" s="1" t="s">
        <v>916</v>
      </c>
      <c r="H177" s="1">
        <v>8793277</v>
      </c>
      <c r="I177" s="1">
        <v>30385</v>
      </c>
      <c r="J177" s="1">
        <v>0.34674626588821411</v>
      </c>
      <c r="K177" s="1">
        <v>1315692.02</v>
      </c>
      <c r="L177" s="1">
        <v>398959.21875</v>
      </c>
      <c r="M177" s="1">
        <v>43.519687652587891</v>
      </c>
      <c r="N177" s="1">
        <v>0</v>
      </c>
      <c r="O177" s="1">
        <v>997117</v>
      </c>
      <c r="P177" s="1">
        <v>22200</v>
      </c>
      <c r="Q177" s="1">
        <v>2.2999999999999998</v>
      </c>
      <c r="R177" s="1">
        <v>0</v>
      </c>
      <c r="S177" s="1">
        <v>0</v>
      </c>
      <c r="V177" s="1">
        <v>1081713.03125</v>
      </c>
      <c r="W177" s="1">
        <v>2569890.25</v>
      </c>
      <c r="X177" s="1">
        <v>0</v>
      </c>
      <c r="Y177" s="1">
        <v>11106086</v>
      </c>
      <c r="Z177" s="1">
        <v>451544.21875</v>
      </c>
      <c r="AA177" s="1">
        <v>10654542</v>
      </c>
      <c r="AB177" s="1">
        <v>4.238044261932373</v>
      </c>
      <c r="AC177" s="1">
        <v>0</v>
      </c>
      <c r="AD177" s="1">
        <v>100</v>
      </c>
    </row>
    <row r="178" spans="1:30" x14ac:dyDescent="0.35">
      <c r="A178" s="1">
        <v>108070502</v>
      </c>
      <c r="B178" s="1" t="s">
        <v>136</v>
      </c>
      <c r="C178" s="1" t="s">
        <v>137</v>
      </c>
      <c r="D178" s="1" t="s">
        <v>138</v>
      </c>
      <c r="E178" s="1">
        <v>112</v>
      </c>
      <c r="F178" s="1">
        <v>1</v>
      </c>
      <c r="G178" s="1" t="s">
        <v>916</v>
      </c>
      <c r="H178" s="1">
        <v>49791176</v>
      </c>
      <c r="I178" s="1">
        <v>214645</v>
      </c>
      <c r="J178" s="1">
        <v>0.43295687437057495</v>
      </c>
      <c r="K178" s="1">
        <v>13936608.470000001</v>
      </c>
      <c r="L178" s="1">
        <v>4716460</v>
      </c>
      <c r="M178" s="1">
        <v>51.153842926025391</v>
      </c>
      <c r="N178" s="1">
        <v>0</v>
      </c>
      <c r="O178" s="1">
        <v>7233394</v>
      </c>
      <c r="P178" s="1">
        <v>187930</v>
      </c>
      <c r="Q178" s="1">
        <v>2.7</v>
      </c>
      <c r="R178" s="1">
        <v>0</v>
      </c>
      <c r="S178" s="1">
        <v>0</v>
      </c>
      <c r="V178" s="1">
        <v>12451557</v>
      </c>
      <c r="W178" s="1">
        <v>30717368</v>
      </c>
      <c r="X178" s="1">
        <v>0</v>
      </c>
      <c r="Y178" s="1">
        <v>70961176</v>
      </c>
      <c r="Z178" s="1">
        <v>5119035</v>
      </c>
      <c r="AA178" s="1">
        <v>65842140</v>
      </c>
      <c r="AB178" s="1">
        <v>7.7747092247009277</v>
      </c>
      <c r="AC178" s="1">
        <v>0</v>
      </c>
      <c r="AD178" s="1">
        <v>100</v>
      </c>
    </row>
    <row r="179" spans="1:30" x14ac:dyDescent="0.35">
      <c r="A179" s="1">
        <v>108070607</v>
      </c>
      <c r="B179" s="1" t="s">
        <v>626</v>
      </c>
      <c r="C179" s="1" t="s">
        <v>137</v>
      </c>
      <c r="D179" s="1" t="s">
        <v>138</v>
      </c>
      <c r="E179" s="1">
        <v>112</v>
      </c>
      <c r="F179" s="1">
        <v>2</v>
      </c>
      <c r="G179" s="1" t="s">
        <v>917</v>
      </c>
      <c r="H179" s="1">
        <v>0</v>
      </c>
      <c r="I179" s="1">
        <v>0</v>
      </c>
      <c r="J179" s="1">
        <v>0</v>
      </c>
      <c r="K179" s="1">
        <v>0</v>
      </c>
      <c r="N179" s="1">
        <v>0</v>
      </c>
      <c r="O179" s="1">
        <v>0</v>
      </c>
      <c r="P179" s="1">
        <v>0</v>
      </c>
      <c r="Q179" s="1">
        <v>0</v>
      </c>
      <c r="R179" s="1">
        <v>1798969</v>
      </c>
      <c r="T179" s="1">
        <v>10734</v>
      </c>
      <c r="U179" s="1">
        <v>0.60025668144226074</v>
      </c>
      <c r="Y179" s="1">
        <v>1798969</v>
      </c>
      <c r="Z179" s="1">
        <v>10734</v>
      </c>
      <c r="AA179" s="1">
        <v>1788235</v>
      </c>
      <c r="AB179" s="1">
        <v>0.60025668144226074</v>
      </c>
    </row>
    <row r="180" spans="1:30" x14ac:dyDescent="0.35">
      <c r="A180" s="1">
        <v>108071003</v>
      </c>
      <c r="B180" s="1" t="s">
        <v>139</v>
      </c>
      <c r="C180" s="1" t="s">
        <v>137</v>
      </c>
      <c r="D180" s="1" t="s">
        <v>138</v>
      </c>
      <c r="E180" s="1">
        <v>112</v>
      </c>
      <c r="F180" s="1">
        <v>1</v>
      </c>
      <c r="G180" s="1" t="s">
        <v>916</v>
      </c>
      <c r="H180" s="1">
        <v>7819636</v>
      </c>
      <c r="I180" s="1">
        <v>37059</v>
      </c>
      <c r="J180" s="1">
        <v>0.47617903351783752</v>
      </c>
      <c r="K180" s="1">
        <v>1217446.57</v>
      </c>
      <c r="L180" s="1">
        <v>407757.21875</v>
      </c>
      <c r="M180" s="1">
        <v>50.359710693359375</v>
      </c>
      <c r="N180" s="1">
        <v>0</v>
      </c>
      <c r="O180" s="1">
        <v>1047250</v>
      </c>
      <c r="P180" s="1">
        <v>24662</v>
      </c>
      <c r="Q180" s="1">
        <v>2.4</v>
      </c>
      <c r="R180" s="1">
        <v>72833</v>
      </c>
      <c r="S180" s="1">
        <v>0</v>
      </c>
      <c r="T180" s="1">
        <v>-4276</v>
      </c>
      <c r="U180" s="1">
        <v>-5.5453968048095703</v>
      </c>
      <c r="V180" s="1">
        <v>1011237.59375</v>
      </c>
      <c r="W180" s="1">
        <v>2720892</v>
      </c>
      <c r="X180" s="1">
        <v>0</v>
      </c>
      <c r="Y180" s="1">
        <v>10157166</v>
      </c>
      <c r="Z180" s="1">
        <v>465202.21875</v>
      </c>
      <c r="AA180" s="1">
        <v>9691964</v>
      </c>
      <c r="AB180" s="1">
        <v>4.7998757362365723</v>
      </c>
      <c r="AC180" s="1">
        <v>0</v>
      </c>
      <c r="AD180" s="1">
        <v>100</v>
      </c>
    </row>
    <row r="181" spans="1:30" x14ac:dyDescent="0.35">
      <c r="A181" s="1">
        <v>108071504</v>
      </c>
      <c r="B181" s="1" t="s">
        <v>140</v>
      </c>
      <c r="C181" s="1" t="s">
        <v>137</v>
      </c>
      <c r="D181" s="1" t="s">
        <v>138</v>
      </c>
      <c r="E181" s="1">
        <v>112</v>
      </c>
      <c r="F181" s="1">
        <v>1</v>
      </c>
      <c r="G181" s="1" t="s">
        <v>916</v>
      </c>
      <c r="H181" s="1">
        <v>6555207</v>
      </c>
      <c r="I181" s="1">
        <v>23209</v>
      </c>
      <c r="J181" s="1">
        <v>0.35531240701675415</v>
      </c>
      <c r="K181" s="1">
        <v>1263791.6499999999</v>
      </c>
      <c r="L181" s="1">
        <v>411088.4375</v>
      </c>
      <c r="M181" s="1">
        <v>48.210025787353516</v>
      </c>
      <c r="N181" s="1">
        <v>0</v>
      </c>
      <c r="O181" s="1">
        <v>772844</v>
      </c>
      <c r="P181" s="1">
        <v>17130</v>
      </c>
      <c r="Q181" s="1">
        <v>2.2999999999999998</v>
      </c>
      <c r="R181" s="1">
        <v>0</v>
      </c>
      <c r="S181" s="1">
        <v>0</v>
      </c>
      <c r="V181" s="1">
        <v>1090731.6875</v>
      </c>
      <c r="W181" s="1">
        <v>2671888</v>
      </c>
      <c r="X181" s="1">
        <v>0</v>
      </c>
      <c r="Y181" s="1">
        <v>8591842</v>
      </c>
      <c r="Z181" s="1">
        <v>451427.4375</v>
      </c>
      <c r="AA181" s="1">
        <v>8140414.5</v>
      </c>
      <c r="AB181" s="1">
        <v>5.5455093383789063</v>
      </c>
      <c r="AC181" s="1">
        <v>0</v>
      </c>
      <c r="AD181" s="1">
        <v>100</v>
      </c>
    </row>
    <row r="182" spans="1:30" x14ac:dyDescent="0.35">
      <c r="A182" s="1">
        <v>108073503</v>
      </c>
      <c r="B182" s="1" t="s">
        <v>141</v>
      </c>
      <c r="C182" s="1" t="s">
        <v>137</v>
      </c>
      <c r="D182" s="1" t="s">
        <v>138</v>
      </c>
      <c r="E182" s="1">
        <v>112</v>
      </c>
      <c r="F182" s="1">
        <v>1</v>
      </c>
      <c r="G182" s="1" t="s">
        <v>916</v>
      </c>
      <c r="H182" s="1">
        <v>13888539</v>
      </c>
      <c r="I182" s="1">
        <v>55139</v>
      </c>
      <c r="J182" s="1">
        <v>0.3985932469367981</v>
      </c>
      <c r="K182" s="1">
        <v>2701234.49</v>
      </c>
      <c r="L182" s="1">
        <v>1046582.8125</v>
      </c>
      <c r="M182" s="1">
        <v>63.250946044921875</v>
      </c>
      <c r="N182" s="1">
        <v>0</v>
      </c>
      <c r="O182" s="1">
        <v>2575069</v>
      </c>
      <c r="P182" s="1">
        <v>39981</v>
      </c>
      <c r="Q182" s="1">
        <v>1.6</v>
      </c>
      <c r="R182" s="1">
        <v>0</v>
      </c>
      <c r="S182" s="1">
        <v>0</v>
      </c>
      <c r="V182" s="1">
        <v>2279916.4375</v>
      </c>
      <c r="W182" s="1">
        <v>7299271</v>
      </c>
      <c r="X182" s="1">
        <v>0</v>
      </c>
      <c r="Y182" s="1">
        <v>19164842</v>
      </c>
      <c r="Z182" s="1">
        <v>1141702.75</v>
      </c>
      <c r="AA182" s="1">
        <v>18023140</v>
      </c>
      <c r="AB182" s="1">
        <v>6.3346495628356934</v>
      </c>
      <c r="AC182" s="1">
        <v>0</v>
      </c>
      <c r="AD182" s="1">
        <v>100</v>
      </c>
    </row>
    <row r="183" spans="1:30" x14ac:dyDescent="0.35">
      <c r="A183" s="1">
        <v>108077503</v>
      </c>
      <c r="B183" s="1" t="s">
        <v>142</v>
      </c>
      <c r="C183" s="1" t="s">
        <v>137</v>
      </c>
      <c r="D183" s="1" t="s">
        <v>138</v>
      </c>
      <c r="E183" s="1">
        <v>112</v>
      </c>
      <c r="F183" s="1">
        <v>1</v>
      </c>
      <c r="G183" s="1" t="s">
        <v>916</v>
      </c>
      <c r="H183" s="1">
        <v>8951812</v>
      </c>
      <c r="I183" s="1">
        <v>32970</v>
      </c>
      <c r="J183" s="1">
        <v>0.36966681480407715</v>
      </c>
      <c r="K183" s="1">
        <v>2037355.85</v>
      </c>
      <c r="L183" s="1">
        <v>642395.75</v>
      </c>
      <c r="M183" s="1">
        <v>46.051189422607422</v>
      </c>
      <c r="N183" s="1">
        <v>0</v>
      </c>
      <c r="O183" s="1">
        <v>1482991</v>
      </c>
      <c r="P183" s="1">
        <v>43479</v>
      </c>
      <c r="Q183" s="1">
        <v>3</v>
      </c>
      <c r="R183" s="1">
        <v>89453</v>
      </c>
      <c r="S183" s="1">
        <v>0</v>
      </c>
      <c r="T183" s="1">
        <v>-6493</v>
      </c>
      <c r="U183" s="1">
        <v>-6.7673482894897461</v>
      </c>
      <c r="V183" s="1">
        <v>1745905.875</v>
      </c>
      <c r="W183" s="1">
        <v>4133828.5</v>
      </c>
      <c r="X183" s="1">
        <v>0</v>
      </c>
      <c r="Y183" s="1">
        <v>12561612</v>
      </c>
      <c r="Z183" s="1">
        <v>712351.75</v>
      </c>
      <c r="AA183" s="1">
        <v>11849260</v>
      </c>
      <c r="AB183" s="1">
        <v>6.0117826461791992</v>
      </c>
      <c r="AC183" s="1">
        <v>0</v>
      </c>
      <c r="AD183" s="1">
        <v>100</v>
      </c>
    </row>
    <row r="184" spans="1:30" x14ac:dyDescent="0.35">
      <c r="A184" s="1">
        <v>108078003</v>
      </c>
      <c r="B184" s="1" t="s">
        <v>143</v>
      </c>
      <c r="C184" s="1" t="s">
        <v>137</v>
      </c>
      <c r="D184" s="1" t="s">
        <v>138</v>
      </c>
      <c r="E184" s="1">
        <v>118</v>
      </c>
      <c r="F184" s="1">
        <v>1</v>
      </c>
      <c r="G184" s="1" t="s">
        <v>916</v>
      </c>
      <c r="H184" s="1">
        <v>10473440</v>
      </c>
      <c r="I184" s="1">
        <v>18183</v>
      </c>
      <c r="J184" s="1">
        <v>0.17391251027584076</v>
      </c>
      <c r="K184" s="1">
        <v>1614904.66</v>
      </c>
      <c r="L184" s="1">
        <v>606411.4375</v>
      </c>
      <c r="M184" s="1">
        <v>60.130443572998047</v>
      </c>
      <c r="N184" s="1">
        <v>0</v>
      </c>
      <c r="O184" s="1">
        <v>1698424</v>
      </c>
      <c r="P184" s="1">
        <v>20801</v>
      </c>
      <c r="Q184" s="1">
        <v>1.2</v>
      </c>
      <c r="R184" s="1">
        <v>133820</v>
      </c>
      <c r="S184" s="1">
        <v>0</v>
      </c>
      <c r="T184" s="1">
        <v>2546</v>
      </c>
      <c r="U184" s="1">
        <v>1.9394549131393433</v>
      </c>
      <c r="V184" s="1">
        <v>1306526.65625</v>
      </c>
      <c r="W184" s="1">
        <v>4243850</v>
      </c>
      <c r="X184" s="1">
        <v>0</v>
      </c>
      <c r="Y184" s="1">
        <v>13920589</v>
      </c>
      <c r="Z184" s="1">
        <v>647941.4375</v>
      </c>
      <c r="AA184" s="1">
        <v>13272648</v>
      </c>
      <c r="AB184" s="1">
        <v>4.881779670715332</v>
      </c>
      <c r="AC184" s="1">
        <v>0</v>
      </c>
      <c r="AD184" s="1">
        <v>100</v>
      </c>
    </row>
    <row r="185" spans="1:30" x14ac:dyDescent="0.35">
      <c r="A185" s="1">
        <v>108079004</v>
      </c>
      <c r="B185" s="1" t="s">
        <v>144</v>
      </c>
      <c r="C185" s="1" t="s">
        <v>137</v>
      </c>
      <c r="D185" s="1" t="s">
        <v>138</v>
      </c>
      <c r="E185" s="1">
        <v>112</v>
      </c>
      <c r="F185" s="1">
        <v>1</v>
      </c>
      <c r="G185" s="1" t="s">
        <v>916</v>
      </c>
      <c r="H185" s="1">
        <v>4185234</v>
      </c>
      <c r="I185" s="1">
        <v>21423</v>
      </c>
      <c r="J185" s="1">
        <v>0.51450461149215698</v>
      </c>
      <c r="K185" s="1">
        <v>1017166.64</v>
      </c>
      <c r="L185" s="1">
        <v>321505.9375</v>
      </c>
      <c r="M185" s="1">
        <v>46.215911865234375</v>
      </c>
      <c r="N185" s="1">
        <v>0</v>
      </c>
      <c r="O185" s="1">
        <v>465915</v>
      </c>
      <c r="P185" s="1">
        <v>12923</v>
      </c>
      <c r="Q185" s="1">
        <v>2.9000000000000004</v>
      </c>
      <c r="R185" s="1">
        <v>54108</v>
      </c>
      <c r="S185" s="1">
        <v>0</v>
      </c>
      <c r="T185" s="1">
        <v>-4710</v>
      </c>
      <c r="U185" s="1">
        <v>-8.0077524185180664</v>
      </c>
      <c r="V185" s="1">
        <v>914375.625</v>
      </c>
      <c r="W185" s="1">
        <v>2028311.25</v>
      </c>
      <c r="X185" s="1">
        <v>0</v>
      </c>
      <c r="Y185" s="1">
        <v>5722423.5</v>
      </c>
      <c r="Z185" s="1">
        <v>351141.9375</v>
      </c>
      <c r="AA185" s="1">
        <v>5371281.5</v>
      </c>
      <c r="AB185" s="1">
        <v>6.5373959541320801</v>
      </c>
      <c r="AC185" s="1">
        <v>0</v>
      </c>
      <c r="AD185" s="1">
        <v>100</v>
      </c>
    </row>
    <row r="186" spans="1:30" x14ac:dyDescent="0.35">
      <c r="A186" s="1">
        <v>108110307</v>
      </c>
      <c r="B186" s="1" t="s">
        <v>632</v>
      </c>
      <c r="C186" s="1" t="s">
        <v>178</v>
      </c>
      <c r="D186" s="1" t="s">
        <v>90</v>
      </c>
      <c r="E186" s="1">
        <v>126</v>
      </c>
      <c r="F186" s="1">
        <v>2</v>
      </c>
      <c r="G186" s="1" t="s">
        <v>917</v>
      </c>
      <c r="H186" s="1">
        <v>0</v>
      </c>
      <c r="I186" s="1">
        <v>0</v>
      </c>
      <c r="J186" s="1">
        <v>0</v>
      </c>
      <c r="K186" s="1">
        <v>0</v>
      </c>
      <c r="N186" s="1">
        <v>0</v>
      </c>
      <c r="O186" s="1">
        <v>0</v>
      </c>
      <c r="P186" s="1">
        <v>0</v>
      </c>
      <c r="Q186" s="1">
        <v>0</v>
      </c>
      <c r="R186" s="1">
        <v>1385301</v>
      </c>
      <c r="T186" s="1">
        <v>8027</v>
      </c>
      <c r="U186" s="1">
        <v>0.58281797170639038</v>
      </c>
      <c r="Y186" s="1">
        <v>1385301</v>
      </c>
      <c r="Z186" s="1">
        <v>8027</v>
      </c>
      <c r="AA186" s="1">
        <v>1377274</v>
      </c>
      <c r="AB186" s="1">
        <v>0.58281797170639038</v>
      </c>
    </row>
    <row r="187" spans="1:30" x14ac:dyDescent="0.35">
      <c r="A187" s="1">
        <v>108110603</v>
      </c>
      <c r="B187" s="1" t="s">
        <v>177</v>
      </c>
      <c r="C187" s="1" t="s">
        <v>178</v>
      </c>
      <c r="D187" s="1" t="s">
        <v>90</v>
      </c>
      <c r="E187" s="1">
        <v>126</v>
      </c>
      <c r="F187" s="1">
        <v>1</v>
      </c>
      <c r="G187" s="1" t="s">
        <v>916</v>
      </c>
      <c r="H187" s="1">
        <v>6881717</v>
      </c>
      <c r="I187" s="1">
        <v>3953</v>
      </c>
      <c r="J187" s="1">
        <v>5.7475075125694275E-2</v>
      </c>
      <c r="K187" s="1">
        <v>1679366.43</v>
      </c>
      <c r="L187" s="1">
        <v>541244.8125</v>
      </c>
      <c r="M187" s="1">
        <v>47.555976867675781</v>
      </c>
      <c r="N187" s="1">
        <v>0</v>
      </c>
      <c r="O187" s="1">
        <v>774171</v>
      </c>
      <c r="P187" s="1">
        <v>24683</v>
      </c>
      <c r="Q187" s="1">
        <v>3.3000000000000003</v>
      </c>
      <c r="R187" s="1">
        <v>0</v>
      </c>
      <c r="S187" s="1">
        <v>0</v>
      </c>
      <c r="V187" s="1">
        <v>1537539.4375</v>
      </c>
      <c r="W187" s="1">
        <v>3416378.5</v>
      </c>
      <c r="X187" s="1">
        <v>0</v>
      </c>
      <c r="Y187" s="1">
        <v>9335254</v>
      </c>
      <c r="Z187" s="1">
        <v>569880.8125</v>
      </c>
      <c r="AA187" s="1">
        <v>8765373</v>
      </c>
      <c r="AB187" s="1">
        <v>6.5015010833740234</v>
      </c>
      <c r="AC187" s="1">
        <v>0</v>
      </c>
      <c r="AD187" s="1">
        <v>100</v>
      </c>
    </row>
    <row r="188" spans="1:30" x14ac:dyDescent="0.35">
      <c r="A188" s="1">
        <v>108111203</v>
      </c>
      <c r="B188" s="1" t="s">
        <v>179</v>
      </c>
      <c r="C188" s="1" t="s">
        <v>178</v>
      </c>
      <c r="D188" s="1" t="s">
        <v>90</v>
      </c>
      <c r="E188" s="1">
        <v>121</v>
      </c>
      <c r="F188" s="1">
        <v>1</v>
      </c>
      <c r="G188" s="1" t="s">
        <v>916</v>
      </c>
      <c r="H188" s="1">
        <v>10774939</v>
      </c>
      <c r="I188" s="1">
        <v>44023</v>
      </c>
      <c r="J188" s="1">
        <v>0.41024455428123474</v>
      </c>
      <c r="K188" s="1">
        <v>857415.46</v>
      </c>
      <c r="L188" s="1">
        <v>220346.078125</v>
      </c>
      <c r="M188" s="1">
        <v>34.587455749511719</v>
      </c>
      <c r="N188" s="1">
        <v>0</v>
      </c>
      <c r="O188" s="1">
        <v>1296451</v>
      </c>
      <c r="P188" s="1">
        <v>31564</v>
      </c>
      <c r="Q188" s="1">
        <v>2.5</v>
      </c>
      <c r="R188" s="1">
        <v>0</v>
      </c>
      <c r="S188" s="1">
        <v>0</v>
      </c>
      <c r="V188" s="1">
        <v>577968.453125</v>
      </c>
      <c r="W188" s="1">
        <v>1438820.25</v>
      </c>
      <c r="X188" s="1">
        <v>0</v>
      </c>
      <c r="Y188" s="1">
        <v>12928805</v>
      </c>
      <c r="Z188" s="1">
        <v>295933.0625</v>
      </c>
      <c r="AA188" s="1">
        <v>12632872</v>
      </c>
      <c r="AB188" s="1">
        <v>2.3425636291503906</v>
      </c>
      <c r="AC188" s="1">
        <v>0</v>
      </c>
      <c r="AD188" s="1">
        <v>100</v>
      </c>
    </row>
    <row r="189" spans="1:30" x14ac:dyDescent="0.35">
      <c r="A189" s="1">
        <v>108111303</v>
      </c>
      <c r="B189" s="1" t="s">
        <v>180</v>
      </c>
      <c r="C189" s="1" t="s">
        <v>178</v>
      </c>
      <c r="D189" s="1" t="s">
        <v>90</v>
      </c>
      <c r="E189" s="1">
        <v>126</v>
      </c>
      <c r="F189" s="1">
        <v>1</v>
      </c>
      <c r="G189" s="1" t="s">
        <v>916</v>
      </c>
      <c r="H189" s="1">
        <v>8365277</v>
      </c>
      <c r="I189" s="1">
        <v>21247</v>
      </c>
      <c r="J189" s="1">
        <v>0.25463715195655823</v>
      </c>
      <c r="K189" s="1">
        <v>1078349.1599999999</v>
      </c>
      <c r="L189" s="1">
        <v>308371.59375</v>
      </c>
      <c r="M189" s="1">
        <v>40.049423217773438</v>
      </c>
      <c r="N189" s="1">
        <v>0</v>
      </c>
      <c r="O189" s="1">
        <v>1312846</v>
      </c>
      <c r="P189" s="1">
        <v>20077</v>
      </c>
      <c r="Q189" s="1">
        <v>1.6</v>
      </c>
      <c r="R189" s="1">
        <v>0</v>
      </c>
      <c r="S189" s="1">
        <v>0</v>
      </c>
      <c r="V189" s="1">
        <v>616743.15625</v>
      </c>
      <c r="W189" s="1">
        <v>2205727.25</v>
      </c>
      <c r="X189" s="1">
        <v>0</v>
      </c>
      <c r="Y189" s="1">
        <v>10756472</v>
      </c>
      <c r="Z189" s="1">
        <v>349695.59375</v>
      </c>
      <c r="AA189" s="1">
        <v>10406776</v>
      </c>
      <c r="AB189" s="1">
        <v>3.3602683544158936</v>
      </c>
      <c r="AC189" s="1">
        <v>0</v>
      </c>
      <c r="AD189" s="1">
        <v>100</v>
      </c>
    </row>
    <row r="190" spans="1:30" x14ac:dyDescent="0.35">
      <c r="A190" s="1">
        <v>108111403</v>
      </c>
      <c r="B190" s="1" t="s">
        <v>181</v>
      </c>
      <c r="C190" s="1" t="s">
        <v>178</v>
      </c>
      <c r="D190" s="1" t="s">
        <v>90</v>
      </c>
      <c r="E190" s="1">
        <v>125</v>
      </c>
      <c r="F190" s="1">
        <v>1</v>
      </c>
      <c r="G190" s="1" t="s">
        <v>916</v>
      </c>
      <c r="H190" s="1">
        <v>6590648</v>
      </c>
      <c r="I190" s="1">
        <v>28161</v>
      </c>
      <c r="J190" s="1">
        <v>0.42912083864212036</v>
      </c>
      <c r="K190" s="1">
        <v>371026</v>
      </c>
      <c r="L190" s="1">
        <v>50000</v>
      </c>
      <c r="M190" s="1">
        <v>15.57506275177002</v>
      </c>
      <c r="N190" s="1">
        <v>0</v>
      </c>
      <c r="O190" s="1">
        <v>773777</v>
      </c>
      <c r="P190" s="1">
        <v>20408</v>
      </c>
      <c r="Q190" s="1">
        <v>2.7</v>
      </c>
      <c r="R190" s="1">
        <v>0</v>
      </c>
      <c r="S190" s="1">
        <v>0</v>
      </c>
      <c r="X190" s="1">
        <v>50000</v>
      </c>
      <c r="Y190" s="1">
        <v>7735451</v>
      </c>
      <c r="Z190" s="1">
        <v>98569</v>
      </c>
      <c r="AA190" s="1">
        <v>7636882</v>
      </c>
      <c r="AB190" s="1">
        <v>1.2906968593597412</v>
      </c>
      <c r="AC190" s="1">
        <v>100</v>
      </c>
      <c r="AD190" s="1">
        <v>0</v>
      </c>
    </row>
    <row r="191" spans="1:30" x14ac:dyDescent="0.35">
      <c r="A191" s="1">
        <v>108112003</v>
      </c>
      <c r="B191" s="1" t="s">
        <v>182</v>
      </c>
      <c r="C191" s="1" t="s">
        <v>178</v>
      </c>
      <c r="D191" s="1" t="s">
        <v>90</v>
      </c>
      <c r="E191" s="1">
        <v>125</v>
      </c>
      <c r="F191" s="1">
        <v>1</v>
      </c>
      <c r="G191" s="1" t="s">
        <v>916</v>
      </c>
      <c r="H191" s="1">
        <v>7086908</v>
      </c>
      <c r="I191" s="1">
        <v>29614</v>
      </c>
      <c r="J191" s="1">
        <v>0.41962260007858276</v>
      </c>
      <c r="K191" s="1">
        <v>926619.54</v>
      </c>
      <c r="L191" s="1">
        <v>256040.09375</v>
      </c>
      <c r="M191" s="1">
        <v>38.181915283203125</v>
      </c>
      <c r="N191" s="1">
        <v>0</v>
      </c>
      <c r="O191" s="1">
        <v>812805</v>
      </c>
      <c r="P191" s="1">
        <v>31116</v>
      </c>
      <c r="Q191" s="1">
        <v>4</v>
      </c>
      <c r="R191" s="1">
        <v>0</v>
      </c>
      <c r="S191" s="1">
        <v>0</v>
      </c>
      <c r="V191" s="1">
        <v>768134.53125</v>
      </c>
      <c r="W191" s="1">
        <v>1575355.125</v>
      </c>
      <c r="X191" s="1">
        <v>0</v>
      </c>
      <c r="Y191" s="1">
        <v>8826332</v>
      </c>
      <c r="Z191" s="1">
        <v>316770.09375</v>
      </c>
      <c r="AA191" s="1">
        <v>8509562</v>
      </c>
      <c r="AB191" s="1">
        <v>3.7225193977355957</v>
      </c>
      <c r="AC191" s="1">
        <v>0</v>
      </c>
      <c r="AD191" s="1">
        <v>100</v>
      </c>
    </row>
    <row r="192" spans="1:30" x14ac:dyDescent="0.35">
      <c r="A192" s="1">
        <v>108112203</v>
      </c>
      <c r="B192" s="1" t="s">
        <v>183</v>
      </c>
      <c r="C192" s="1" t="s">
        <v>178</v>
      </c>
      <c r="D192" s="1" t="s">
        <v>90</v>
      </c>
      <c r="E192" s="1">
        <v>125</v>
      </c>
      <c r="F192" s="1">
        <v>1</v>
      </c>
      <c r="G192" s="1" t="s">
        <v>916</v>
      </c>
      <c r="H192" s="1">
        <v>13784487</v>
      </c>
      <c r="I192" s="1">
        <v>39421</v>
      </c>
      <c r="J192" s="1">
        <v>0.28680109977722168</v>
      </c>
      <c r="K192" s="1">
        <v>2027176.3</v>
      </c>
      <c r="L192" s="1">
        <v>691102.3125</v>
      </c>
      <c r="M192" s="1">
        <v>51.726348876953125</v>
      </c>
      <c r="N192" s="1">
        <v>0</v>
      </c>
      <c r="O192" s="1">
        <v>1649207</v>
      </c>
      <c r="P192" s="1">
        <v>30987</v>
      </c>
      <c r="Q192" s="1">
        <v>1.9</v>
      </c>
      <c r="R192" s="1">
        <v>0</v>
      </c>
      <c r="S192" s="1">
        <v>0</v>
      </c>
      <c r="V192" s="1">
        <v>1629438.3125</v>
      </c>
      <c r="W192" s="1">
        <v>4696098.5</v>
      </c>
      <c r="X192" s="1">
        <v>0</v>
      </c>
      <c r="Y192" s="1">
        <v>17460870</v>
      </c>
      <c r="Z192" s="1">
        <v>761510.3125</v>
      </c>
      <c r="AA192" s="1">
        <v>16699360</v>
      </c>
      <c r="AB192" s="1">
        <v>4.5601167678833008</v>
      </c>
      <c r="AC192" s="1">
        <v>0</v>
      </c>
      <c r="AD192" s="1">
        <v>100</v>
      </c>
    </row>
    <row r="193" spans="1:30" x14ac:dyDescent="0.35">
      <c r="A193" s="1">
        <v>108112502</v>
      </c>
      <c r="B193" s="1" t="s">
        <v>184</v>
      </c>
      <c r="C193" s="1" t="s">
        <v>178</v>
      </c>
      <c r="D193" s="1" t="s">
        <v>90</v>
      </c>
      <c r="E193" s="1">
        <v>121</v>
      </c>
      <c r="F193" s="1">
        <v>1</v>
      </c>
      <c r="G193" s="1" t="s">
        <v>916</v>
      </c>
      <c r="H193" s="1">
        <v>30039021</v>
      </c>
      <c r="I193" s="1">
        <v>204091</v>
      </c>
      <c r="J193" s="1">
        <v>0.68406730890274048</v>
      </c>
      <c r="K193" s="1">
        <v>9281559.0299999993</v>
      </c>
      <c r="L193" s="1">
        <v>2868994.75</v>
      </c>
      <c r="M193" s="1">
        <v>44.740211486816406</v>
      </c>
      <c r="N193" s="1">
        <v>0</v>
      </c>
      <c r="O193" s="1">
        <v>3873330</v>
      </c>
      <c r="P193" s="1">
        <v>151220</v>
      </c>
      <c r="Q193" s="1">
        <v>4.1000000000000005</v>
      </c>
      <c r="R193" s="1">
        <v>560944</v>
      </c>
      <c r="S193" s="1">
        <v>0</v>
      </c>
      <c r="T193" s="1">
        <v>-36177</v>
      </c>
      <c r="U193" s="1">
        <v>-6.0585708618164063</v>
      </c>
      <c r="V193" s="1">
        <v>8607144.25</v>
      </c>
      <c r="W193" s="1">
        <v>17652256</v>
      </c>
      <c r="X193" s="1">
        <v>0</v>
      </c>
      <c r="Y193" s="1">
        <v>43754856</v>
      </c>
      <c r="Z193" s="1">
        <v>3188128.75</v>
      </c>
      <c r="AA193" s="1">
        <v>40566728</v>
      </c>
      <c r="AB193" s="1">
        <v>7.8589744567871094</v>
      </c>
      <c r="AC193" s="1">
        <v>0</v>
      </c>
      <c r="AD193" s="1">
        <v>100</v>
      </c>
    </row>
    <row r="194" spans="1:30" x14ac:dyDescent="0.35">
      <c r="A194" s="1">
        <v>108112607</v>
      </c>
      <c r="B194" s="1" t="s">
        <v>633</v>
      </c>
      <c r="C194" s="1" t="s">
        <v>178</v>
      </c>
      <c r="D194" s="1" t="s">
        <v>90</v>
      </c>
      <c r="E194" s="1">
        <v>125</v>
      </c>
      <c r="F194" s="1">
        <v>2</v>
      </c>
      <c r="G194" s="1" t="s">
        <v>917</v>
      </c>
      <c r="H194" s="1">
        <v>0</v>
      </c>
      <c r="I194" s="1">
        <v>0</v>
      </c>
      <c r="J194" s="1">
        <v>0</v>
      </c>
      <c r="K194" s="1">
        <v>0</v>
      </c>
      <c r="N194" s="1">
        <v>0</v>
      </c>
      <c r="O194" s="1">
        <v>0</v>
      </c>
      <c r="P194" s="1">
        <v>0</v>
      </c>
      <c r="Q194" s="1">
        <v>0</v>
      </c>
      <c r="R194" s="1">
        <v>989566</v>
      </c>
      <c r="T194" s="1">
        <v>-32242</v>
      </c>
      <c r="U194" s="1">
        <v>-3.1553874015808105</v>
      </c>
      <c r="Y194" s="1">
        <v>989566</v>
      </c>
      <c r="Z194" s="1">
        <v>-32242</v>
      </c>
      <c r="AA194" s="1">
        <v>957324</v>
      </c>
      <c r="AB194" s="1">
        <v>-3.3679296970367432</v>
      </c>
    </row>
    <row r="195" spans="1:30" x14ac:dyDescent="0.35">
      <c r="A195" s="1">
        <v>108114503</v>
      </c>
      <c r="B195" s="1" t="s">
        <v>185</v>
      </c>
      <c r="C195" s="1" t="s">
        <v>178</v>
      </c>
      <c r="D195" s="1" t="s">
        <v>90</v>
      </c>
      <c r="E195" s="1">
        <v>121</v>
      </c>
      <c r="F195" s="1">
        <v>1</v>
      </c>
      <c r="G195" s="1" t="s">
        <v>916</v>
      </c>
      <c r="H195" s="1">
        <v>10206776</v>
      </c>
      <c r="I195" s="1">
        <v>33095</v>
      </c>
      <c r="J195" s="1">
        <v>0.32530015707015991</v>
      </c>
      <c r="K195" s="1">
        <v>1449519.38</v>
      </c>
      <c r="L195" s="1">
        <v>437831.34375</v>
      </c>
      <c r="M195" s="1">
        <v>43.277305603027344</v>
      </c>
      <c r="N195" s="1">
        <v>0</v>
      </c>
      <c r="O195" s="1">
        <v>1040777</v>
      </c>
      <c r="P195" s="1">
        <v>23980</v>
      </c>
      <c r="Q195" s="1">
        <v>2.4</v>
      </c>
      <c r="R195" s="1">
        <v>0</v>
      </c>
      <c r="S195" s="1">
        <v>0</v>
      </c>
      <c r="V195" s="1">
        <v>1207459.40625</v>
      </c>
      <c r="W195" s="1">
        <v>2799933.25</v>
      </c>
      <c r="X195" s="1">
        <v>0</v>
      </c>
      <c r="Y195" s="1">
        <v>12697072</v>
      </c>
      <c r="Z195" s="1">
        <v>494906.34375</v>
      </c>
      <c r="AA195" s="1">
        <v>12202166</v>
      </c>
      <c r="AB195" s="1">
        <v>4.0558891296386719</v>
      </c>
      <c r="AC195" s="1">
        <v>0</v>
      </c>
      <c r="AD195" s="1">
        <v>100</v>
      </c>
    </row>
    <row r="196" spans="1:30" x14ac:dyDescent="0.35">
      <c r="A196" s="1">
        <v>108116003</v>
      </c>
      <c r="B196" s="1" t="s">
        <v>186</v>
      </c>
      <c r="C196" s="1" t="s">
        <v>178</v>
      </c>
      <c r="D196" s="1" t="s">
        <v>90</v>
      </c>
      <c r="E196" s="1">
        <v>125</v>
      </c>
      <c r="F196" s="1">
        <v>1</v>
      </c>
      <c r="G196" s="1" t="s">
        <v>916</v>
      </c>
      <c r="H196" s="1">
        <v>10585545</v>
      </c>
      <c r="I196" s="1">
        <v>24843</v>
      </c>
      <c r="J196" s="1">
        <v>0.23524004220962524</v>
      </c>
      <c r="K196" s="1">
        <v>2004412.44</v>
      </c>
      <c r="L196" s="1">
        <v>669791.625</v>
      </c>
      <c r="M196" s="1">
        <v>50.1859130859375</v>
      </c>
      <c r="N196" s="1">
        <v>0</v>
      </c>
      <c r="O196" s="1">
        <v>1506624</v>
      </c>
      <c r="P196" s="1">
        <v>33190</v>
      </c>
      <c r="Q196" s="1">
        <v>2.2999999999999998</v>
      </c>
      <c r="R196" s="1">
        <v>0</v>
      </c>
      <c r="S196" s="1">
        <v>0</v>
      </c>
      <c r="V196" s="1">
        <v>1691110.375</v>
      </c>
      <c r="W196" s="1">
        <v>4439374</v>
      </c>
      <c r="X196" s="1">
        <v>0</v>
      </c>
      <c r="Y196" s="1">
        <v>14096581</v>
      </c>
      <c r="Z196" s="1">
        <v>727824.625</v>
      </c>
      <c r="AA196" s="1">
        <v>13368756</v>
      </c>
      <c r="AB196" s="1">
        <v>5.444221019744873</v>
      </c>
      <c r="AC196" s="1">
        <v>0</v>
      </c>
      <c r="AD196" s="1">
        <v>100</v>
      </c>
    </row>
    <row r="197" spans="1:30" x14ac:dyDescent="0.35">
      <c r="A197" s="1">
        <v>108116303</v>
      </c>
      <c r="B197" s="1" t="s">
        <v>187</v>
      </c>
      <c r="C197" s="1" t="s">
        <v>178</v>
      </c>
      <c r="D197" s="1" t="s">
        <v>90</v>
      </c>
      <c r="E197" s="1">
        <v>125</v>
      </c>
      <c r="F197" s="1">
        <v>1</v>
      </c>
      <c r="G197" s="1" t="s">
        <v>916</v>
      </c>
      <c r="H197" s="1">
        <v>7628697</v>
      </c>
      <c r="I197" s="1">
        <v>45795</v>
      </c>
      <c r="J197" s="1">
        <v>0.6039244532585144</v>
      </c>
      <c r="K197" s="1">
        <v>934594.69</v>
      </c>
      <c r="L197" s="1">
        <v>284689.84375</v>
      </c>
      <c r="M197" s="1">
        <v>43.804847717285156</v>
      </c>
      <c r="N197" s="1">
        <v>0</v>
      </c>
      <c r="O197" s="1">
        <v>813442</v>
      </c>
      <c r="P197" s="1">
        <v>20601</v>
      </c>
      <c r="Q197" s="1">
        <v>2.6</v>
      </c>
      <c r="R197" s="1">
        <v>0</v>
      </c>
      <c r="S197" s="1">
        <v>0</v>
      </c>
      <c r="V197" s="1">
        <v>748138.71875</v>
      </c>
      <c r="W197" s="1">
        <v>1857577</v>
      </c>
      <c r="X197" s="1">
        <v>0</v>
      </c>
      <c r="Y197" s="1">
        <v>9376734</v>
      </c>
      <c r="Z197" s="1">
        <v>351085.84375</v>
      </c>
      <c r="AA197" s="1">
        <v>9025648</v>
      </c>
      <c r="AB197" s="1">
        <v>3.8898684978485107</v>
      </c>
      <c r="AC197" s="1">
        <v>0</v>
      </c>
      <c r="AD197" s="1">
        <v>100</v>
      </c>
    </row>
    <row r="198" spans="1:30" x14ac:dyDescent="0.35">
      <c r="A198" s="1">
        <v>108116503</v>
      </c>
      <c r="B198" s="1" t="s">
        <v>188</v>
      </c>
      <c r="C198" s="1" t="s">
        <v>178</v>
      </c>
      <c r="D198" s="1" t="s">
        <v>90</v>
      </c>
      <c r="E198" s="1">
        <v>122</v>
      </c>
      <c r="F198" s="1">
        <v>1</v>
      </c>
      <c r="G198" s="1" t="s">
        <v>916</v>
      </c>
      <c r="H198" s="1">
        <v>4359313</v>
      </c>
      <c r="I198" s="1">
        <v>34394</v>
      </c>
      <c r="J198" s="1">
        <v>0.79525190591812134</v>
      </c>
      <c r="K198" s="1">
        <v>1014457.08</v>
      </c>
      <c r="L198" s="1">
        <v>378590.96875</v>
      </c>
      <c r="M198" s="1">
        <v>59.539417266845703</v>
      </c>
      <c r="N198" s="1">
        <v>0</v>
      </c>
      <c r="O198" s="1">
        <v>962533</v>
      </c>
      <c r="P198" s="1">
        <v>23866</v>
      </c>
      <c r="Q198" s="1">
        <v>2.5</v>
      </c>
      <c r="R198" s="1">
        <v>0</v>
      </c>
      <c r="S198" s="1">
        <v>0</v>
      </c>
      <c r="V198" s="1">
        <v>875612.078125</v>
      </c>
      <c r="W198" s="1">
        <v>2589564</v>
      </c>
      <c r="X198" s="1">
        <v>0</v>
      </c>
      <c r="Y198" s="1">
        <v>6336303</v>
      </c>
      <c r="Z198" s="1">
        <v>436850.96875</v>
      </c>
      <c r="AA198" s="1">
        <v>5899452</v>
      </c>
      <c r="AB198" s="1">
        <v>7.4049415588378906</v>
      </c>
      <c r="AC198" s="1">
        <v>0</v>
      </c>
      <c r="AD198" s="1">
        <v>100</v>
      </c>
    </row>
    <row r="199" spans="1:30" x14ac:dyDescent="0.35">
      <c r="A199" s="1">
        <v>108118503</v>
      </c>
      <c r="B199" s="1" t="s">
        <v>189</v>
      </c>
      <c r="C199" s="1" t="s">
        <v>178</v>
      </c>
      <c r="D199" s="1" t="s">
        <v>90</v>
      </c>
      <c r="E199" s="1">
        <v>125</v>
      </c>
      <c r="F199" s="1">
        <v>1</v>
      </c>
      <c r="G199" s="1" t="s">
        <v>916</v>
      </c>
      <c r="H199" s="1">
        <v>5107941</v>
      </c>
      <c r="I199" s="1">
        <v>16881</v>
      </c>
      <c r="J199" s="1">
        <v>0.3315812349319458</v>
      </c>
      <c r="K199" s="1">
        <v>2788257.37</v>
      </c>
      <c r="L199" s="1">
        <v>803573.1875</v>
      </c>
      <c r="M199" s="1">
        <v>40.488719940185547</v>
      </c>
      <c r="N199" s="1">
        <v>0</v>
      </c>
      <c r="O199" s="1">
        <v>1353592</v>
      </c>
      <c r="P199" s="1">
        <v>55678</v>
      </c>
      <c r="Q199" s="1">
        <v>4.3</v>
      </c>
      <c r="R199" s="1">
        <v>0</v>
      </c>
      <c r="S199" s="1">
        <v>0</v>
      </c>
      <c r="V199" s="1">
        <v>2410764.3125</v>
      </c>
      <c r="W199" s="1">
        <v>4944199</v>
      </c>
      <c r="X199" s="1">
        <v>0</v>
      </c>
      <c r="Y199" s="1">
        <v>9249790</v>
      </c>
      <c r="Z199" s="1">
        <v>876132.1875</v>
      </c>
      <c r="AA199" s="1">
        <v>8373658</v>
      </c>
      <c r="AB199" s="1">
        <v>10.462956428527832</v>
      </c>
      <c r="AC199" s="1">
        <v>0</v>
      </c>
      <c r="AD199" s="1">
        <v>100</v>
      </c>
    </row>
    <row r="200" spans="1:30" x14ac:dyDescent="0.35">
      <c r="A200" s="1">
        <v>108561003</v>
      </c>
      <c r="B200" s="1" t="s">
        <v>521</v>
      </c>
      <c r="C200" s="1" t="s">
        <v>522</v>
      </c>
      <c r="D200" s="1" t="s">
        <v>90</v>
      </c>
      <c r="E200" s="1">
        <v>123</v>
      </c>
      <c r="F200" s="1">
        <v>1</v>
      </c>
      <c r="G200" s="1" t="s">
        <v>916</v>
      </c>
      <c r="H200" s="1">
        <v>5923015</v>
      </c>
      <c r="I200" s="1">
        <v>25997</v>
      </c>
      <c r="J200" s="1">
        <v>0.44084993004798889</v>
      </c>
      <c r="K200" s="1">
        <v>793489.02</v>
      </c>
      <c r="L200" s="1">
        <v>277158.03125</v>
      </c>
      <c r="M200" s="1">
        <v>53.678367614746094</v>
      </c>
      <c r="N200" s="1">
        <v>0</v>
      </c>
      <c r="O200" s="1">
        <v>693473</v>
      </c>
      <c r="P200" s="1">
        <v>20513</v>
      </c>
      <c r="Q200" s="1">
        <v>3</v>
      </c>
      <c r="R200" s="1">
        <v>46825</v>
      </c>
      <c r="S200" s="1">
        <v>0</v>
      </c>
      <c r="T200" s="1">
        <v>5696</v>
      </c>
      <c r="U200" s="1">
        <v>13.849108695983887</v>
      </c>
      <c r="V200" s="1">
        <v>642442.015625</v>
      </c>
      <c r="W200" s="1">
        <v>1894336.375</v>
      </c>
      <c r="X200" s="1">
        <v>0</v>
      </c>
      <c r="Y200" s="1">
        <v>7456802</v>
      </c>
      <c r="Z200" s="1">
        <v>329364.03125</v>
      </c>
      <c r="AA200" s="1">
        <v>7127438</v>
      </c>
      <c r="AB200" s="1">
        <v>4.6210718154907227</v>
      </c>
      <c r="AC200" s="1">
        <v>0</v>
      </c>
      <c r="AD200" s="1">
        <v>100</v>
      </c>
    </row>
    <row r="201" spans="1:30" x14ac:dyDescent="0.35">
      <c r="A201" s="1">
        <v>108561803</v>
      </c>
      <c r="B201" s="1" t="s">
        <v>523</v>
      </c>
      <c r="C201" s="1" t="s">
        <v>522</v>
      </c>
      <c r="D201" s="1" t="s">
        <v>90</v>
      </c>
      <c r="E201" s="1">
        <v>123</v>
      </c>
      <c r="F201" s="1">
        <v>1</v>
      </c>
      <c r="G201" s="1" t="s">
        <v>916</v>
      </c>
      <c r="H201" s="1">
        <v>7233246</v>
      </c>
      <c r="I201" s="1">
        <v>15192</v>
      </c>
      <c r="J201" s="1">
        <v>0.21047224104404449</v>
      </c>
      <c r="K201" s="1">
        <v>780557.34</v>
      </c>
      <c r="L201" s="1">
        <v>271818.125</v>
      </c>
      <c r="M201" s="1">
        <v>53.429756164550781</v>
      </c>
      <c r="N201" s="1">
        <v>0</v>
      </c>
      <c r="O201" s="1">
        <v>873977</v>
      </c>
      <c r="P201" s="1">
        <v>22623</v>
      </c>
      <c r="Q201" s="1">
        <v>2.7</v>
      </c>
      <c r="R201" s="1">
        <v>0</v>
      </c>
      <c r="S201" s="1">
        <v>0</v>
      </c>
      <c r="V201" s="1">
        <v>608741.34375</v>
      </c>
      <c r="W201" s="1">
        <v>1879161.875</v>
      </c>
      <c r="X201" s="1">
        <v>0</v>
      </c>
      <c r="Y201" s="1">
        <v>8887780</v>
      </c>
      <c r="Z201" s="1">
        <v>309633.125</v>
      </c>
      <c r="AA201" s="1">
        <v>8578147</v>
      </c>
      <c r="AB201" s="1">
        <v>3.6095571517944336</v>
      </c>
      <c r="AC201" s="1">
        <v>0</v>
      </c>
      <c r="AD201" s="1">
        <v>100</v>
      </c>
    </row>
    <row r="202" spans="1:30" x14ac:dyDescent="0.35">
      <c r="A202" s="1">
        <v>108565203</v>
      </c>
      <c r="B202" s="1" t="s">
        <v>524</v>
      </c>
      <c r="C202" s="1" t="s">
        <v>522</v>
      </c>
      <c r="D202" s="1" t="s">
        <v>90</v>
      </c>
      <c r="E202" s="1">
        <v>123</v>
      </c>
      <c r="F202" s="1">
        <v>1</v>
      </c>
      <c r="G202" s="1" t="s">
        <v>916</v>
      </c>
      <c r="H202" s="1">
        <v>8097355</v>
      </c>
      <c r="I202" s="1">
        <v>22670</v>
      </c>
      <c r="J202" s="1">
        <v>0.28075399994850159</v>
      </c>
      <c r="K202" s="1">
        <v>459214.82</v>
      </c>
      <c r="L202" s="1">
        <v>130215.40625</v>
      </c>
      <c r="M202" s="1">
        <v>39.5792236328125</v>
      </c>
      <c r="N202" s="1">
        <v>0</v>
      </c>
      <c r="O202" s="1">
        <v>794522</v>
      </c>
      <c r="P202" s="1">
        <v>11833</v>
      </c>
      <c r="Q202" s="1">
        <v>1.5</v>
      </c>
      <c r="R202" s="1">
        <v>20117</v>
      </c>
      <c r="S202" s="1">
        <v>0</v>
      </c>
      <c r="T202" s="1">
        <v>-6452</v>
      </c>
      <c r="U202" s="1">
        <v>-24.283939361572266</v>
      </c>
      <c r="V202" s="1">
        <v>260430.8125</v>
      </c>
      <c r="W202" s="1">
        <v>931407.8125</v>
      </c>
      <c r="X202" s="1">
        <v>0</v>
      </c>
      <c r="Y202" s="1">
        <v>9371209</v>
      </c>
      <c r="Z202" s="1">
        <v>158266.40625</v>
      </c>
      <c r="AA202" s="1">
        <v>9212943</v>
      </c>
      <c r="AB202" s="1">
        <v>1.7178702354431152</v>
      </c>
      <c r="AC202" s="1">
        <v>0</v>
      </c>
      <c r="AD202" s="1">
        <v>100</v>
      </c>
    </row>
    <row r="203" spans="1:30" x14ac:dyDescent="0.35">
      <c r="A203" s="1">
        <v>108565503</v>
      </c>
      <c r="B203" s="1" t="s">
        <v>525</v>
      </c>
      <c r="C203" s="1" t="s">
        <v>522</v>
      </c>
      <c r="D203" s="1" t="s">
        <v>90</v>
      </c>
      <c r="E203" s="1">
        <v>123</v>
      </c>
      <c r="F203" s="1">
        <v>1</v>
      </c>
      <c r="G203" s="1" t="s">
        <v>916</v>
      </c>
      <c r="H203" s="1">
        <v>8844715</v>
      </c>
      <c r="I203" s="1">
        <v>28537</v>
      </c>
      <c r="J203" s="1">
        <v>0.32368901371955872</v>
      </c>
      <c r="K203" s="1">
        <v>1153120.01</v>
      </c>
      <c r="L203" s="1">
        <v>343684.4375</v>
      </c>
      <c r="M203" s="1">
        <v>42.459766387939453</v>
      </c>
      <c r="N203" s="1">
        <v>0</v>
      </c>
      <c r="O203" s="1">
        <v>1063045</v>
      </c>
      <c r="P203" s="1">
        <v>28004</v>
      </c>
      <c r="Q203" s="1">
        <v>2.7</v>
      </c>
      <c r="R203" s="1">
        <v>0</v>
      </c>
      <c r="S203" s="1">
        <v>0</v>
      </c>
      <c r="V203" s="1">
        <v>927207</v>
      </c>
      <c r="W203" s="1">
        <v>2218475.75</v>
      </c>
      <c r="X203" s="1">
        <v>0</v>
      </c>
      <c r="Y203" s="1">
        <v>11060880</v>
      </c>
      <c r="Z203" s="1">
        <v>400225.4375</v>
      </c>
      <c r="AA203" s="1">
        <v>10660655</v>
      </c>
      <c r="AB203" s="1">
        <v>3.7542293071746826</v>
      </c>
      <c r="AC203" s="1">
        <v>0</v>
      </c>
      <c r="AD203" s="1">
        <v>100</v>
      </c>
    </row>
    <row r="204" spans="1:30" x14ac:dyDescent="0.35">
      <c r="A204" s="1">
        <v>108566303</v>
      </c>
      <c r="B204" s="1" t="s">
        <v>526</v>
      </c>
      <c r="C204" s="1" t="s">
        <v>522</v>
      </c>
      <c r="D204" s="1" t="s">
        <v>90</v>
      </c>
      <c r="E204" s="1">
        <v>123</v>
      </c>
      <c r="F204" s="1">
        <v>1</v>
      </c>
      <c r="G204" s="1" t="s">
        <v>916</v>
      </c>
      <c r="H204" s="1">
        <v>4470372</v>
      </c>
      <c r="I204" s="1">
        <v>18306</v>
      </c>
      <c r="J204" s="1">
        <v>0.41117990016937256</v>
      </c>
      <c r="K204" s="1">
        <v>498884.28</v>
      </c>
      <c r="L204" s="1">
        <v>212653.140625</v>
      </c>
      <c r="M204" s="1">
        <v>74.294204711914063</v>
      </c>
      <c r="N204" s="1">
        <v>0</v>
      </c>
      <c r="O204" s="1">
        <v>491446</v>
      </c>
      <c r="P204" s="1">
        <v>1819</v>
      </c>
      <c r="Q204" s="1">
        <v>0.4</v>
      </c>
      <c r="R204" s="1">
        <v>0</v>
      </c>
      <c r="S204" s="1">
        <v>0</v>
      </c>
      <c r="V204" s="1">
        <v>425306.265625</v>
      </c>
      <c r="W204" s="1">
        <v>1521070.25</v>
      </c>
      <c r="X204" s="1">
        <v>0</v>
      </c>
      <c r="Y204" s="1">
        <v>5460702.5</v>
      </c>
      <c r="Z204" s="1">
        <v>232778.140625</v>
      </c>
      <c r="AA204" s="1">
        <v>5227924.5</v>
      </c>
      <c r="AB204" s="1">
        <v>4.4525918960571289</v>
      </c>
      <c r="AC204" s="1">
        <v>0</v>
      </c>
      <c r="AD204" s="1">
        <v>100</v>
      </c>
    </row>
    <row r="205" spans="1:30" x14ac:dyDescent="0.35">
      <c r="A205" s="1">
        <v>108567004</v>
      </c>
      <c r="B205" s="1" t="s">
        <v>527</v>
      </c>
      <c r="C205" s="1" t="s">
        <v>522</v>
      </c>
      <c r="D205" s="1" t="s">
        <v>90</v>
      </c>
      <c r="E205" s="1">
        <v>123</v>
      </c>
      <c r="F205" s="1">
        <v>1</v>
      </c>
      <c r="G205" s="1" t="s">
        <v>916</v>
      </c>
      <c r="H205" s="1">
        <v>2138568</v>
      </c>
      <c r="I205" s="1">
        <v>7493</v>
      </c>
      <c r="J205" s="1">
        <v>0.3516065776348114</v>
      </c>
      <c r="K205" s="1">
        <v>152080</v>
      </c>
      <c r="L205" s="1">
        <v>50000</v>
      </c>
      <c r="M205" s="1">
        <v>48.981189727783203</v>
      </c>
      <c r="N205" s="1">
        <v>0</v>
      </c>
      <c r="O205" s="1">
        <v>265877</v>
      </c>
      <c r="P205" s="1">
        <v>2683</v>
      </c>
      <c r="Q205" s="1">
        <v>1</v>
      </c>
      <c r="R205" s="1">
        <v>50935</v>
      </c>
      <c r="S205" s="1">
        <v>0</v>
      </c>
      <c r="T205" s="1">
        <v>23305</v>
      </c>
      <c r="U205" s="1">
        <v>84.346725463867188</v>
      </c>
      <c r="X205" s="1">
        <v>50000</v>
      </c>
      <c r="Y205" s="1">
        <v>2607460</v>
      </c>
      <c r="Z205" s="1">
        <v>83481</v>
      </c>
      <c r="AA205" s="1">
        <v>2523979</v>
      </c>
      <c r="AB205" s="1">
        <v>3.3075156211853027</v>
      </c>
      <c r="AC205" s="1">
        <v>100</v>
      </c>
      <c r="AD205" s="1">
        <v>0</v>
      </c>
    </row>
    <row r="206" spans="1:30" x14ac:dyDescent="0.35">
      <c r="A206" s="1">
        <v>108567204</v>
      </c>
      <c r="B206" s="1" t="s">
        <v>528</v>
      </c>
      <c r="C206" s="1" t="s">
        <v>522</v>
      </c>
      <c r="D206" s="1" t="s">
        <v>90</v>
      </c>
      <c r="E206" s="1">
        <v>123</v>
      </c>
      <c r="F206" s="1">
        <v>1</v>
      </c>
      <c r="G206" s="1" t="s">
        <v>916</v>
      </c>
      <c r="H206" s="1">
        <v>4295011</v>
      </c>
      <c r="I206" s="1">
        <v>15230</v>
      </c>
      <c r="J206" s="1">
        <v>0.35585933923721313</v>
      </c>
      <c r="K206" s="1">
        <v>214785</v>
      </c>
      <c r="L206" s="1">
        <v>50000</v>
      </c>
      <c r="M206" s="1">
        <v>30.342567443847656</v>
      </c>
      <c r="N206" s="1">
        <v>0</v>
      </c>
      <c r="O206" s="1">
        <v>486091</v>
      </c>
      <c r="P206" s="1">
        <v>13705</v>
      </c>
      <c r="Q206" s="1">
        <v>2.9000000000000004</v>
      </c>
      <c r="R206" s="1">
        <v>0</v>
      </c>
      <c r="S206" s="1">
        <v>0</v>
      </c>
      <c r="X206" s="1">
        <v>50000</v>
      </c>
      <c r="Y206" s="1">
        <v>4995887</v>
      </c>
      <c r="Z206" s="1">
        <v>78935</v>
      </c>
      <c r="AA206" s="1">
        <v>4916952</v>
      </c>
      <c r="AB206" s="1">
        <v>1.6053644418716431</v>
      </c>
      <c r="AC206" s="1">
        <v>100</v>
      </c>
      <c r="AD206" s="1">
        <v>0</v>
      </c>
    </row>
    <row r="207" spans="1:30" x14ac:dyDescent="0.35">
      <c r="A207" s="1">
        <v>108567404</v>
      </c>
      <c r="B207" s="1" t="s">
        <v>529</v>
      </c>
      <c r="C207" s="1" t="s">
        <v>522</v>
      </c>
      <c r="D207" s="1" t="s">
        <v>90</v>
      </c>
      <c r="E207" s="1">
        <v>123</v>
      </c>
      <c r="F207" s="1">
        <v>1</v>
      </c>
      <c r="G207" s="1" t="s">
        <v>916</v>
      </c>
      <c r="H207" s="1">
        <v>1794223</v>
      </c>
      <c r="I207" s="1">
        <v>11228</v>
      </c>
      <c r="J207" s="1">
        <v>0.62972694635391235</v>
      </c>
      <c r="K207" s="1">
        <v>135845</v>
      </c>
      <c r="L207" s="1">
        <v>50000</v>
      </c>
      <c r="M207" s="1">
        <v>58.244510650634766</v>
      </c>
      <c r="N207" s="1">
        <v>0</v>
      </c>
      <c r="O207" s="1">
        <v>253556</v>
      </c>
      <c r="P207" s="1">
        <v>1311</v>
      </c>
      <c r="Q207" s="1">
        <v>0.5</v>
      </c>
      <c r="R207" s="1">
        <v>0</v>
      </c>
      <c r="S207" s="1">
        <v>0</v>
      </c>
      <c r="X207" s="1">
        <v>50000</v>
      </c>
      <c r="Y207" s="1">
        <v>2183624</v>
      </c>
      <c r="Z207" s="1">
        <v>62539</v>
      </c>
      <c r="AA207" s="1">
        <v>2121085</v>
      </c>
      <c r="AB207" s="1">
        <v>2.9484438896179199</v>
      </c>
      <c r="AC207" s="1">
        <v>100</v>
      </c>
      <c r="AD207" s="1">
        <v>0</v>
      </c>
    </row>
    <row r="208" spans="1:30" x14ac:dyDescent="0.35">
      <c r="A208" s="1">
        <v>108567703</v>
      </c>
      <c r="B208" s="1" t="s">
        <v>530</v>
      </c>
      <c r="C208" s="1" t="s">
        <v>522</v>
      </c>
      <c r="D208" s="1" t="s">
        <v>90</v>
      </c>
      <c r="E208" s="1">
        <v>123</v>
      </c>
      <c r="F208" s="1">
        <v>1</v>
      </c>
      <c r="G208" s="1" t="s">
        <v>916</v>
      </c>
      <c r="H208" s="1">
        <v>10712891</v>
      </c>
      <c r="I208" s="1">
        <v>91154</v>
      </c>
      <c r="J208" s="1">
        <v>0.85818356275558472</v>
      </c>
      <c r="K208" s="1">
        <v>571888.51</v>
      </c>
      <c r="L208" s="1">
        <v>89061.8515625</v>
      </c>
      <c r="M208" s="1">
        <v>18.445926666259766</v>
      </c>
      <c r="N208" s="1">
        <v>0</v>
      </c>
      <c r="O208" s="1">
        <v>1943514</v>
      </c>
      <c r="P208" s="1">
        <v>24308</v>
      </c>
      <c r="Q208" s="1">
        <v>1.3</v>
      </c>
      <c r="R208" s="1">
        <v>63711</v>
      </c>
      <c r="S208" s="1">
        <v>0</v>
      </c>
      <c r="T208" s="1">
        <v>-18540</v>
      </c>
      <c r="U208" s="1">
        <v>-22.540760040283203</v>
      </c>
      <c r="V208" s="1">
        <v>267190.5078125</v>
      </c>
      <c r="W208" s="1">
        <v>547976.8125</v>
      </c>
      <c r="X208" s="1">
        <v>0</v>
      </c>
      <c r="Y208" s="1">
        <v>13292005</v>
      </c>
      <c r="Z208" s="1">
        <v>185983.84375</v>
      </c>
      <c r="AA208" s="1">
        <v>13106021</v>
      </c>
      <c r="AB208" s="1">
        <v>1.4190717935562134</v>
      </c>
      <c r="AC208" s="1">
        <v>0</v>
      </c>
      <c r="AD208" s="1">
        <v>100</v>
      </c>
    </row>
    <row r="209" spans="1:30" x14ac:dyDescent="0.35">
      <c r="A209" s="1">
        <v>108567807</v>
      </c>
      <c r="B209" s="1" t="s">
        <v>677</v>
      </c>
      <c r="C209" s="1" t="s">
        <v>522</v>
      </c>
      <c r="D209" s="1" t="s">
        <v>90</v>
      </c>
      <c r="E209" s="1">
        <v>123</v>
      </c>
      <c r="F209" s="1">
        <v>2</v>
      </c>
      <c r="G209" s="1" t="s">
        <v>917</v>
      </c>
      <c r="H209" s="1">
        <v>0</v>
      </c>
      <c r="I209" s="1">
        <v>0</v>
      </c>
      <c r="J209" s="1">
        <v>0</v>
      </c>
      <c r="K209" s="1">
        <v>0</v>
      </c>
      <c r="N209" s="1">
        <v>0</v>
      </c>
      <c r="O209" s="1">
        <v>0</v>
      </c>
      <c r="P209" s="1">
        <v>0</v>
      </c>
      <c r="Q209" s="1">
        <v>0</v>
      </c>
      <c r="R209" s="1">
        <v>950635</v>
      </c>
      <c r="T209" s="1">
        <v>14785</v>
      </c>
      <c r="U209" s="1">
        <v>1.5798472166061401</v>
      </c>
      <c r="Y209" s="1">
        <v>950635</v>
      </c>
      <c r="Z209" s="1">
        <v>14785</v>
      </c>
      <c r="AA209" s="1">
        <v>935850</v>
      </c>
      <c r="AB209" s="1">
        <v>1.5798472166061401</v>
      </c>
    </row>
    <row r="210" spans="1:30" x14ac:dyDescent="0.35">
      <c r="A210" s="1">
        <v>108568404</v>
      </c>
      <c r="B210" s="1" t="s">
        <v>531</v>
      </c>
      <c r="C210" s="1" t="s">
        <v>522</v>
      </c>
      <c r="D210" s="1" t="s">
        <v>90</v>
      </c>
      <c r="E210" s="1">
        <v>123</v>
      </c>
      <c r="F210" s="1">
        <v>1</v>
      </c>
      <c r="G210" s="1" t="s">
        <v>916</v>
      </c>
      <c r="H210" s="1">
        <v>2589661</v>
      </c>
      <c r="I210" s="1">
        <v>4951</v>
      </c>
      <c r="J210" s="1">
        <v>0.19154953956604004</v>
      </c>
      <c r="K210" s="1">
        <v>223034.23999999999</v>
      </c>
      <c r="L210" s="1">
        <v>75333.6171875</v>
      </c>
      <c r="M210" s="1">
        <v>51.004268646240234</v>
      </c>
      <c r="N210" s="1">
        <v>0</v>
      </c>
      <c r="O210" s="1">
        <v>329198</v>
      </c>
      <c r="P210" s="1">
        <v>3538</v>
      </c>
      <c r="Q210" s="1">
        <v>1.0999999999999999</v>
      </c>
      <c r="R210" s="1">
        <v>0</v>
      </c>
      <c r="S210" s="1">
        <v>0</v>
      </c>
      <c r="V210" s="1">
        <v>150667.2421875</v>
      </c>
      <c r="W210" s="1">
        <v>538848</v>
      </c>
      <c r="X210" s="1">
        <v>0</v>
      </c>
      <c r="Y210" s="1">
        <v>3141893.25</v>
      </c>
      <c r="Z210" s="1">
        <v>83822.6171875</v>
      </c>
      <c r="AA210" s="1">
        <v>3058070.75</v>
      </c>
      <c r="AB210" s="1">
        <v>2.7410292625427246</v>
      </c>
      <c r="AC210" s="1">
        <v>0</v>
      </c>
      <c r="AD210" s="1">
        <v>100</v>
      </c>
    </row>
    <row r="211" spans="1:30" x14ac:dyDescent="0.35">
      <c r="A211" s="1">
        <v>108569103</v>
      </c>
      <c r="B211" s="1" t="s">
        <v>532</v>
      </c>
      <c r="C211" s="1" t="s">
        <v>522</v>
      </c>
      <c r="D211" s="1" t="s">
        <v>90</v>
      </c>
      <c r="E211" s="1">
        <v>122</v>
      </c>
      <c r="F211" s="1">
        <v>1</v>
      </c>
      <c r="G211" s="1" t="s">
        <v>916</v>
      </c>
      <c r="H211" s="1">
        <v>10503006</v>
      </c>
      <c r="I211" s="1">
        <v>39139</v>
      </c>
      <c r="J211" s="1">
        <v>0.37403953075408936</v>
      </c>
      <c r="K211" s="1">
        <v>1929669.21</v>
      </c>
      <c r="L211" s="1">
        <v>624035.625</v>
      </c>
      <c r="M211" s="1">
        <v>47.795616149902344</v>
      </c>
      <c r="N211" s="1">
        <v>0</v>
      </c>
      <c r="O211" s="1">
        <v>1175274</v>
      </c>
      <c r="P211" s="1">
        <v>27607</v>
      </c>
      <c r="Q211" s="1">
        <v>2.4</v>
      </c>
      <c r="R211" s="1">
        <v>0</v>
      </c>
      <c r="S211" s="1">
        <v>0</v>
      </c>
      <c r="V211" s="1">
        <v>1687968.25</v>
      </c>
      <c r="W211" s="1">
        <v>4023719.5</v>
      </c>
      <c r="X211" s="1">
        <v>0</v>
      </c>
      <c r="Y211" s="1">
        <v>13607949</v>
      </c>
      <c r="Z211" s="1">
        <v>690781.625</v>
      </c>
      <c r="AA211" s="1">
        <v>12917167</v>
      </c>
      <c r="AB211" s="1">
        <v>5.3477797508239746</v>
      </c>
      <c r="AC211" s="1">
        <v>0</v>
      </c>
      <c r="AD211" s="1">
        <v>100</v>
      </c>
    </row>
    <row r="212" spans="1:30" x14ac:dyDescent="0.35">
      <c r="A212" s="1">
        <v>109122703</v>
      </c>
      <c r="B212" s="1" t="s">
        <v>190</v>
      </c>
      <c r="C212" s="1" t="s">
        <v>191</v>
      </c>
      <c r="D212" s="1" t="s">
        <v>138</v>
      </c>
      <c r="E212" s="1">
        <v>118</v>
      </c>
      <c r="F212" s="1">
        <v>1</v>
      </c>
      <c r="G212" s="1" t="s">
        <v>916</v>
      </c>
      <c r="H212" s="1">
        <v>6954291</v>
      </c>
      <c r="I212" s="1">
        <v>21435</v>
      </c>
      <c r="J212" s="1">
        <v>0.30917993187904358</v>
      </c>
      <c r="K212" s="1">
        <v>582171.47</v>
      </c>
      <c r="L212" s="1">
        <v>145720.453125</v>
      </c>
      <c r="M212" s="1">
        <v>33.387584686279297</v>
      </c>
      <c r="N212" s="1">
        <v>0</v>
      </c>
      <c r="O212" s="1">
        <v>826477</v>
      </c>
      <c r="P212" s="1">
        <v>25285</v>
      </c>
      <c r="Q212" s="1">
        <v>3.2</v>
      </c>
      <c r="R212" s="1">
        <v>0</v>
      </c>
      <c r="S212" s="1">
        <v>0</v>
      </c>
      <c r="V212" s="1">
        <v>437169.484375</v>
      </c>
      <c r="W212" s="1">
        <v>896584</v>
      </c>
      <c r="X212" s="1">
        <v>0</v>
      </c>
      <c r="Y212" s="1">
        <v>8362939.5</v>
      </c>
      <c r="Z212" s="1">
        <v>192440.453125</v>
      </c>
      <c r="AA212" s="1">
        <v>8170499</v>
      </c>
      <c r="AB212" s="1">
        <v>2.3553085327148438</v>
      </c>
      <c r="AC212" s="1">
        <v>0</v>
      </c>
      <c r="AD212" s="1">
        <v>100</v>
      </c>
    </row>
    <row r="213" spans="1:30" x14ac:dyDescent="0.35">
      <c r="A213" s="1">
        <v>109243503</v>
      </c>
      <c r="B213" s="1" t="s">
        <v>284</v>
      </c>
      <c r="C213" s="1" t="s">
        <v>285</v>
      </c>
      <c r="D213" s="1" t="s">
        <v>138</v>
      </c>
      <c r="E213" s="1">
        <v>116</v>
      </c>
      <c r="F213" s="1">
        <v>1</v>
      </c>
      <c r="G213" s="1" t="s">
        <v>916</v>
      </c>
      <c r="H213" s="1">
        <v>5928048</v>
      </c>
      <c r="I213" s="1">
        <v>7100</v>
      </c>
      <c r="J213" s="1">
        <v>0.11991322785615921</v>
      </c>
      <c r="K213" s="1">
        <v>705413.77</v>
      </c>
      <c r="L213" s="1">
        <v>199672.359375</v>
      </c>
      <c r="M213" s="1">
        <v>39.481117248535156</v>
      </c>
      <c r="N213" s="1">
        <v>0</v>
      </c>
      <c r="O213" s="1">
        <v>642966</v>
      </c>
      <c r="P213" s="1">
        <v>18996</v>
      </c>
      <c r="Q213" s="1">
        <v>3</v>
      </c>
      <c r="R213" s="1">
        <v>0</v>
      </c>
      <c r="S213" s="1">
        <v>0</v>
      </c>
      <c r="V213" s="1">
        <v>571800.765625</v>
      </c>
      <c r="W213" s="1">
        <v>1255765</v>
      </c>
      <c r="X213" s="1">
        <v>0</v>
      </c>
      <c r="Y213" s="1">
        <v>7276428</v>
      </c>
      <c r="Z213" s="1">
        <v>225768.359375</v>
      </c>
      <c r="AA213" s="1">
        <v>7050659.5</v>
      </c>
      <c r="AB213" s="1">
        <v>3.2020885944366455</v>
      </c>
      <c r="AC213" s="1">
        <v>0</v>
      </c>
      <c r="AD213" s="1">
        <v>100</v>
      </c>
    </row>
    <row r="214" spans="1:30" x14ac:dyDescent="0.35">
      <c r="A214" s="1">
        <v>109246003</v>
      </c>
      <c r="B214" s="1" t="s">
        <v>286</v>
      </c>
      <c r="C214" s="1" t="s">
        <v>285</v>
      </c>
      <c r="D214" s="1" t="s">
        <v>138</v>
      </c>
      <c r="E214" s="1">
        <v>116</v>
      </c>
      <c r="F214" s="1">
        <v>1</v>
      </c>
      <c r="G214" s="1" t="s">
        <v>916</v>
      </c>
      <c r="H214" s="1">
        <v>5951938</v>
      </c>
      <c r="I214" s="1">
        <v>41915</v>
      </c>
      <c r="J214" s="1">
        <v>0.70921891927719116</v>
      </c>
      <c r="K214" s="1">
        <v>563445.76000000001</v>
      </c>
      <c r="L214" s="1">
        <v>134725.75</v>
      </c>
      <c r="M214" s="1">
        <v>31.425113677978516</v>
      </c>
      <c r="N214" s="1">
        <v>0</v>
      </c>
      <c r="O214" s="1">
        <v>887834</v>
      </c>
      <c r="P214" s="1">
        <v>35191</v>
      </c>
      <c r="Q214" s="1">
        <v>4.1000000000000005</v>
      </c>
      <c r="R214" s="1">
        <v>3781</v>
      </c>
      <c r="S214" s="1">
        <v>0</v>
      </c>
      <c r="T214" s="1">
        <v>-7298</v>
      </c>
      <c r="U214" s="1">
        <v>-65.872367858886719</v>
      </c>
      <c r="V214" s="1">
        <v>404184.75</v>
      </c>
      <c r="W214" s="1">
        <v>828936.25</v>
      </c>
      <c r="X214" s="1">
        <v>0</v>
      </c>
      <c r="Y214" s="1">
        <v>7406999</v>
      </c>
      <c r="Z214" s="1">
        <v>204533.75</v>
      </c>
      <c r="AA214" s="1">
        <v>7202465</v>
      </c>
      <c r="AB214" s="1">
        <v>2.8397743701934814</v>
      </c>
      <c r="AC214" s="1">
        <v>0</v>
      </c>
      <c r="AD214" s="1">
        <v>100</v>
      </c>
    </row>
    <row r="215" spans="1:30" x14ac:dyDescent="0.35">
      <c r="A215" s="1">
        <v>109248003</v>
      </c>
      <c r="B215" s="1" t="s">
        <v>287</v>
      </c>
      <c r="C215" s="1" t="s">
        <v>285</v>
      </c>
      <c r="D215" s="1" t="s">
        <v>138</v>
      </c>
      <c r="E215" s="1">
        <v>113</v>
      </c>
      <c r="F215" s="1">
        <v>1</v>
      </c>
      <c r="G215" s="1" t="s">
        <v>916</v>
      </c>
      <c r="H215" s="1">
        <v>7783795</v>
      </c>
      <c r="I215" s="1">
        <v>44090</v>
      </c>
      <c r="J215" s="1">
        <v>0.56965994834899902</v>
      </c>
      <c r="K215" s="1">
        <v>2257174.2000000002</v>
      </c>
      <c r="L215" s="1">
        <v>746049.75</v>
      </c>
      <c r="M215" s="1">
        <v>49.370502471923828</v>
      </c>
      <c r="N215" s="1">
        <v>0</v>
      </c>
      <c r="O215" s="1">
        <v>1691894</v>
      </c>
      <c r="P215" s="1">
        <v>51567</v>
      </c>
      <c r="Q215" s="1">
        <v>3.1</v>
      </c>
      <c r="R215" s="1">
        <v>124179</v>
      </c>
      <c r="S215" s="1">
        <v>0</v>
      </c>
      <c r="T215" s="1">
        <v>40292</v>
      </c>
      <c r="U215" s="1">
        <v>48.031280517578125</v>
      </c>
      <c r="V215" s="1">
        <v>1950808.25</v>
      </c>
      <c r="W215" s="1">
        <v>4877653</v>
      </c>
      <c r="X215" s="1">
        <v>0</v>
      </c>
      <c r="Y215" s="1">
        <v>11857042</v>
      </c>
      <c r="Z215" s="1">
        <v>881998.75</v>
      </c>
      <c r="AA215" s="1">
        <v>10975043</v>
      </c>
      <c r="AB215" s="1">
        <v>8.0364036560058594</v>
      </c>
      <c r="AC215" s="1">
        <v>0</v>
      </c>
      <c r="AD215" s="1">
        <v>100</v>
      </c>
    </row>
    <row r="216" spans="1:30" x14ac:dyDescent="0.35">
      <c r="A216" s="1">
        <v>109420107</v>
      </c>
      <c r="B216" s="1" t="s">
        <v>664</v>
      </c>
      <c r="C216" s="1" t="s">
        <v>423</v>
      </c>
      <c r="D216" s="1" t="s">
        <v>138</v>
      </c>
      <c r="E216" s="1">
        <v>116</v>
      </c>
      <c r="F216" s="1">
        <v>2</v>
      </c>
      <c r="G216" s="1" t="s">
        <v>917</v>
      </c>
      <c r="H216" s="1">
        <v>0</v>
      </c>
      <c r="I216" s="1">
        <v>0</v>
      </c>
      <c r="J216" s="1">
        <v>0</v>
      </c>
      <c r="K216" s="1">
        <v>0</v>
      </c>
      <c r="N216" s="1">
        <v>0</v>
      </c>
      <c r="O216" s="1">
        <v>0</v>
      </c>
      <c r="P216" s="1">
        <v>0</v>
      </c>
      <c r="Q216" s="1">
        <v>0</v>
      </c>
      <c r="R216" s="1">
        <v>686661</v>
      </c>
      <c r="T216" s="1">
        <v>22169</v>
      </c>
      <c r="U216" s="1">
        <v>3.3362329006195068</v>
      </c>
      <c r="Y216" s="1">
        <v>686661</v>
      </c>
      <c r="Z216" s="1">
        <v>22169</v>
      </c>
      <c r="AA216" s="1">
        <v>664492</v>
      </c>
      <c r="AB216" s="1">
        <v>3.3362329006195068</v>
      </c>
    </row>
    <row r="217" spans="1:30" x14ac:dyDescent="0.35">
      <c r="A217" s="1">
        <v>109420803</v>
      </c>
      <c r="B217" s="1" t="s">
        <v>422</v>
      </c>
      <c r="C217" s="1" t="s">
        <v>423</v>
      </c>
      <c r="D217" s="1" t="s">
        <v>138</v>
      </c>
      <c r="E217" s="1">
        <v>116</v>
      </c>
      <c r="F217" s="1">
        <v>1</v>
      </c>
      <c r="G217" s="1" t="s">
        <v>916</v>
      </c>
      <c r="H217" s="1">
        <v>16411559</v>
      </c>
      <c r="I217" s="1">
        <v>47117</v>
      </c>
      <c r="J217" s="1">
        <v>0.28792303800582886</v>
      </c>
      <c r="K217" s="1">
        <v>2407793.7599999998</v>
      </c>
      <c r="L217" s="1">
        <v>635414.125</v>
      </c>
      <c r="M217" s="1">
        <v>35.850902557373047</v>
      </c>
      <c r="N217" s="1">
        <v>0</v>
      </c>
      <c r="O217" s="1">
        <v>2837158</v>
      </c>
      <c r="P217" s="1">
        <v>83994</v>
      </c>
      <c r="Q217" s="1">
        <v>3.1</v>
      </c>
      <c r="R217" s="1">
        <v>443875</v>
      </c>
      <c r="S217" s="1">
        <v>0</v>
      </c>
      <c r="T217" s="1">
        <v>18472</v>
      </c>
      <c r="U217" s="1">
        <v>4.3422355651855469</v>
      </c>
      <c r="V217" s="1">
        <v>1906277.75</v>
      </c>
      <c r="W217" s="1">
        <v>3909555.25</v>
      </c>
      <c r="X217" s="1">
        <v>0</v>
      </c>
      <c r="Y217" s="1">
        <v>22100384</v>
      </c>
      <c r="Z217" s="1">
        <v>784997.125</v>
      </c>
      <c r="AA217" s="1">
        <v>21315386</v>
      </c>
      <c r="AB217" s="1">
        <v>3.682772159576416</v>
      </c>
      <c r="AC217" s="1">
        <v>0</v>
      </c>
      <c r="AD217" s="1">
        <v>100</v>
      </c>
    </row>
    <row r="218" spans="1:30" x14ac:dyDescent="0.35">
      <c r="A218" s="1">
        <v>109422303</v>
      </c>
      <c r="B218" s="1" t="s">
        <v>424</v>
      </c>
      <c r="C218" s="1" t="s">
        <v>423</v>
      </c>
      <c r="D218" s="1" t="s">
        <v>138</v>
      </c>
      <c r="E218" s="1">
        <v>116</v>
      </c>
      <c r="F218" s="1">
        <v>1</v>
      </c>
      <c r="G218" s="1" t="s">
        <v>916</v>
      </c>
      <c r="H218" s="1">
        <v>10154097</v>
      </c>
      <c r="I218" s="1">
        <v>34993</v>
      </c>
      <c r="J218" s="1">
        <v>0.34581124782562256</v>
      </c>
      <c r="K218" s="1">
        <v>1640901.77</v>
      </c>
      <c r="L218" s="1">
        <v>464923.28125</v>
      </c>
      <c r="M218" s="1">
        <v>39.535015106201172</v>
      </c>
      <c r="N218" s="1">
        <v>0</v>
      </c>
      <c r="O218" s="1">
        <v>1214474</v>
      </c>
      <c r="P218" s="1">
        <v>39716</v>
      </c>
      <c r="Q218" s="1">
        <v>3.4000000000000004</v>
      </c>
      <c r="R218" s="1">
        <v>0</v>
      </c>
      <c r="S218" s="1">
        <v>0</v>
      </c>
      <c r="V218" s="1">
        <v>1394795.78125</v>
      </c>
      <c r="W218" s="1">
        <v>2860564.75</v>
      </c>
      <c r="X218" s="1">
        <v>0</v>
      </c>
      <c r="Y218" s="1">
        <v>13009473</v>
      </c>
      <c r="Z218" s="1">
        <v>539632.25</v>
      </c>
      <c r="AA218" s="1">
        <v>12469841</v>
      </c>
      <c r="AB218" s="1">
        <v>4.3274989128112793</v>
      </c>
      <c r="AC218" s="1">
        <v>0</v>
      </c>
      <c r="AD218" s="1">
        <v>100</v>
      </c>
    </row>
    <row r="219" spans="1:30" x14ac:dyDescent="0.35">
      <c r="A219" s="1">
        <v>109426003</v>
      </c>
      <c r="B219" s="1" t="s">
        <v>425</v>
      </c>
      <c r="C219" s="1" t="s">
        <v>423</v>
      </c>
      <c r="D219" s="1" t="s">
        <v>138</v>
      </c>
      <c r="E219" s="1">
        <v>116</v>
      </c>
      <c r="F219" s="1">
        <v>1</v>
      </c>
      <c r="G219" s="1" t="s">
        <v>916</v>
      </c>
      <c r="H219" s="1">
        <v>6417678</v>
      </c>
      <c r="I219" s="1">
        <v>22123</v>
      </c>
      <c r="J219" s="1">
        <v>0.34591212868690491</v>
      </c>
      <c r="K219" s="1">
        <v>303843.46999999997</v>
      </c>
      <c r="L219" s="1">
        <v>50000</v>
      </c>
      <c r="M219" s="1">
        <v>19.697177886962891</v>
      </c>
      <c r="N219" s="1">
        <v>0</v>
      </c>
      <c r="O219" s="1">
        <v>800246</v>
      </c>
      <c r="P219" s="1">
        <v>25837</v>
      </c>
      <c r="Q219" s="1">
        <v>3.3000000000000003</v>
      </c>
      <c r="R219" s="1">
        <v>281438</v>
      </c>
      <c r="S219" s="1">
        <v>0</v>
      </c>
      <c r="T219" s="1">
        <v>38835</v>
      </c>
      <c r="U219" s="1">
        <v>16.007633209228516</v>
      </c>
      <c r="V219" s="1">
        <v>121277.90625</v>
      </c>
      <c r="W219" s="1">
        <v>248726.953125</v>
      </c>
      <c r="X219" s="1">
        <v>9574.7800000000007</v>
      </c>
      <c r="Y219" s="1">
        <v>7803205.5</v>
      </c>
      <c r="Z219" s="1">
        <v>136795</v>
      </c>
      <c r="AA219" s="1">
        <v>7666410.5</v>
      </c>
      <c r="AB219" s="1">
        <v>1.7843421697616577</v>
      </c>
      <c r="AC219" s="1">
        <v>19.149560928344727</v>
      </c>
      <c r="AD219" s="1">
        <v>80.850440979003906</v>
      </c>
    </row>
    <row r="220" spans="1:30" x14ac:dyDescent="0.35">
      <c r="A220" s="1">
        <v>109426303</v>
      </c>
      <c r="B220" s="1" t="s">
        <v>426</v>
      </c>
      <c r="C220" s="1" t="s">
        <v>423</v>
      </c>
      <c r="D220" s="1" t="s">
        <v>138</v>
      </c>
      <c r="E220" s="1">
        <v>116</v>
      </c>
      <c r="F220" s="1">
        <v>1</v>
      </c>
      <c r="G220" s="1" t="s">
        <v>916</v>
      </c>
      <c r="H220" s="1">
        <v>8763797</v>
      </c>
      <c r="I220" s="1">
        <v>44608</v>
      </c>
      <c r="J220" s="1">
        <v>0.51160722970962524</v>
      </c>
      <c r="K220" s="1">
        <v>2128601.23</v>
      </c>
      <c r="L220" s="1">
        <v>643624.625</v>
      </c>
      <c r="M220" s="1">
        <v>43.3424072265625</v>
      </c>
      <c r="N220" s="1">
        <v>0</v>
      </c>
      <c r="O220" s="1">
        <v>1071764</v>
      </c>
      <c r="P220" s="1">
        <v>34282</v>
      </c>
      <c r="Q220" s="1">
        <v>3.3000000000000003</v>
      </c>
      <c r="R220" s="1">
        <v>0</v>
      </c>
      <c r="S220" s="1">
        <v>0</v>
      </c>
      <c r="V220" s="1">
        <v>1916497.25</v>
      </c>
      <c r="W220" s="1">
        <v>3974485</v>
      </c>
      <c r="X220" s="1">
        <v>0</v>
      </c>
      <c r="Y220" s="1">
        <v>11964162</v>
      </c>
      <c r="Z220" s="1">
        <v>722514.625</v>
      </c>
      <c r="AA220" s="1">
        <v>11241647</v>
      </c>
      <c r="AB220" s="1">
        <v>6.4271245002746582</v>
      </c>
      <c r="AC220" s="1">
        <v>0</v>
      </c>
      <c r="AD220" s="1">
        <v>100</v>
      </c>
    </row>
    <row r="221" spans="1:30" x14ac:dyDescent="0.35">
      <c r="A221" s="1">
        <v>109427503</v>
      </c>
      <c r="B221" s="1" t="s">
        <v>427</v>
      </c>
      <c r="C221" s="1" t="s">
        <v>423</v>
      </c>
      <c r="D221" s="1" t="s">
        <v>138</v>
      </c>
      <c r="E221" s="1">
        <v>116</v>
      </c>
      <c r="F221" s="1">
        <v>1</v>
      </c>
      <c r="G221" s="1" t="s">
        <v>916</v>
      </c>
      <c r="H221" s="1">
        <v>8085113</v>
      </c>
      <c r="I221" s="1">
        <v>20613</v>
      </c>
      <c r="J221" s="1">
        <v>0.25560170412063599</v>
      </c>
      <c r="K221" s="1">
        <v>1326152.7</v>
      </c>
      <c r="L221" s="1">
        <v>380269.84375</v>
      </c>
      <c r="M221" s="1">
        <v>40.20263671875</v>
      </c>
      <c r="N221" s="1">
        <v>0</v>
      </c>
      <c r="O221" s="1">
        <v>919136</v>
      </c>
      <c r="P221" s="1">
        <v>29526</v>
      </c>
      <c r="Q221" s="1">
        <v>3.3000000000000003</v>
      </c>
      <c r="R221" s="1">
        <v>0</v>
      </c>
      <c r="S221" s="1">
        <v>0</v>
      </c>
      <c r="V221" s="1">
        <v>1140830.71875</v>
      </c>
      <c r="W221" s="1">
        <v>2339711.75</v>
      </c>
      <c r="X221" s="1">
        <v>0</v>
      </c>
      <c r="Y221" s="1">
        <v>10330402</v>
      </c>
      <c r="Z221" s="1">
        <v>430408.84375</v>
      </c>
      <c r="AA221" s="1">
        <v>9899993</v>
      </c>
      <c r="AB221" s="1">
        <v>4.347567081451416</v>
      </c>
      <c r="AC221" s="1">
        <v>0</v>
      </c>
      <c r="AD221" s="1">
        <v>100</v>
      </c>
    </row>
    <row r="222" spans="1:30" x14ac:dyDescent="0.35">
      <c r="A222" s="1">
        <v>109530304</v>
      </c>
      <c r="B222" s="1" t="s">
        <v>499</v>
      </c>
      <c r="C222" s="1" t="s">
        <v>500</v>
      </c>
      <c r="D222" s="1" t="s">
        <v>138</v>
      </c>
      <c r="E222" s="1">
        <v>115</v>
      </c>
      <c r="F222" s="1">
        <v>1</v>
      </c>
      <c r="G222" s="1" t="s">
        <v>916</v>
      </c>
      <c r="H222" s="1">
        <v>1800437</v>
      </c>
      <c r="I222" s="1">
        <v>9264</v>
      </c>
      <c r="J222" s="1">
        <v>0.51720297336578369</v>
      </c>
      <c r="K222" s="1">
        <v>134565</v>
      </c>
      <c r="L222" s="1">
        <v>50000</v>
      </c>
      <c r="M222" s="1">
        <v>59.126117706298828</v>
      </c>
      <c r="N222" s="1">
        <v>0</v>
      </c>
      <c r="O222" s="1">
        <v>172506</v>
      </c>
      <c r="P222" s="1">
        <v>1233</v>
      </c>
      <c r="Q222" s="1">
        <v>0.70000000000000007</v>
      </c>
      <c r="R222" s="1">
        <v>0</v>
      </c>
      <c r="S222" s="1">
        <v>0</v>
      </c>
      <c r="X222" s="1">
        <v>50000</v>
      </c>
      <c r="Y222" s="1">
        <v>2107508</v>
      </c>
      <c r="Z222" s="1">
        <v>60497</v>
      </c>
      <c r="AA222" s="1">
        <v>2047011</v>
      </c>
      <c r="AB222" s="1">
        <v>2.9553823471069336</v>
      </c>
      <c r="AC222" s="1">
        <v>100</v>
      </c>
      <c r="AD222" s="1">
        <v>0</v>
      </c>
    </row>
    <row r="223" spans="1:30" x14ac:dyDescent="0.35">
      <c r="A223" s="1">
        <v>109531304</v>
      </c>
      <c r="B223" s="1" t="s">
        <v>501</v>
      </c>
      <c r="C223" s="1" t="s">
        <v>500</v>
      </c>
      <c r="D223" s="1" t="s">
        <v>138</v>
      </c>
      <c r="E223" s="1">
        <v>115</v>
      </c>
      <c r="F223" s="1">
        <v>1</v>
      </c>
      <c r="G223" s="1" t="s">
        <v>916</v>
      </c>
      <c r="H223" s="1">
        <v>5206479</v>
      </c>
      <c r="I223" s="1">
        <v>24955</v>
      </c>
      <c r="J223" s="1">
        <v>0.48161506652832031</v>
      </c>
      <c r="K223" s="1">
        <v>761839.79</v>
      </c>
      <c r="L223" s="1">
        <v>216050.34375</v>
      </c>
      <c r="M223" s="1">
        <v>39.584926605224609</v>
      </c>
      <c r="N223" s="1">
        <v>0</v>
      </c>
      <c r="O223" s="1">
        <v>689056</v>
      </c>
      <c r="P223" s="1">
        <v>6805</v>
      </c>
      <c r="Q223" s="1">
        <v>1</v>
      </c>
      <c r="R223" s="1">
        <v>119136</v>
      </c>
      <c r="S223" s="1">
        <v>0</v>
      </c>
      <c r="T223" s="1">
        <v>-8486</v>
      </c>
      <c r="U223" s="1">
        <v>-6.6493239402770996</v>
      </c>
      <c r="V223" s="1">
        <v>628235.78125</v>
      </c>
      <c r="W223" s="1">
        <v>1349234.875</v>
      </c>
      <c r="X223" s="1">
        <v>0</v>
      </c>
      <c r="Y223" s="1">
        <v>6776511</v>
      </c>
      <c r="Z223" s="1">
        <v>239324.34375</v>
      </c>
      <c r="AA223" s="1">
        <v>6537186.5</v>
      </c>
      <c r="AB223" s="1">
        <v>3.660968542098999</v>
      </c>
      <c r="AC223" s="1">
        <v>0</v>
      </c>
      <c r="AD223" s="1">
        <v>100</v>
      </c>
    </row>
    <row r="224" spans="1:30" x14ac:dyDescent="0.35">
      <c r="A224" s="1">
        <v>109532804</v>
      </c>
      <c r="B224" s="1" t="s">
        <v>502</v>
      </c>
      <c r="C224" s="1" t="s">
        <v>500</v>
      </c>
      <c r="D224" s="1" t="s">
        <v>138</v>
      </c>
      <c r="E224" s="1">
        <v>115</v>
      </c>
      <c r="F224" s="1">
        <v>1</v>
      </c>
      <c r="G224" s="1" t="s">
        <v>916</v>
      </c>
      <c r="H224" s="1">
        <v>2980766</v>
      </c>
      <c r="I224" s="1">
        <v>6343</v>
      </c>
      <c r="J224" s="1">
        <v>0.21325144171714783</v>
      </c>
      <c r="K224" s="1">
        <v>200664.19</v>
      </c>
      <c r="L224" s="1">
        <v>61495.44921875</v>
      </c>
      <c r="M224" s="1">
        <v>44.187690734863281</v>
      </c>
      <c r="N224" s="1">
        <v>0</v>
      </c>
      <c r="O224" s="1">
        <v>325327</v>
      </c>
      <c r="P224" s="1">
        <v>4909</v>
      </c>
      <c r="Q224" s="1">
        <v>1.5</v>
      </c>
      <c r="R224" s="1">
        <v>0</v>
      </c>
      <c r="S224" s="1">
        <v>0</v>
      </c>
      <c r="V224" s="1">
        <v>146683.18359375</v>
      </c>
      <c r="W224" s="1">
        <v>416173.78125</v>
      </c>
      <c r="X224" s="1">
        <v>0</v>
      </c>
      <c r="Y224" s="1">
        <v>3506757.25</v>
      </c>
      <c r="Z224" s="1">
        <v>72747.453125</v>
      </c>
      <c r="AA224" s="1">
        <v>3434009.75</v>
      </c>
      <c r="AB224" s="1">
        <v>2.1184403896331787</v>
      </c>
      <c r="AC224" s="1">
        <v>0</v>
      </c>
      <c r="AD224" s="1">
        <v>100</v>
      </c>
    </row>
    <row r="225" spans="1:30" x14ac:dyDescent="0.35">
      <c r="A225" s="1">
        <v>109535504</v>
      </c>
      <c r="B225" s="1" t="s">
        <v>503</v>
      </c>
      <c r="C225" s="1" t="s">
        <v>500</v>
      </c>
      <c r="D225" s="1" t="s">
        <v>138</v>
      </c>
      <c r="E225" s="1">
        <v>115</v>
      </c>
      <c r="F225" s="1">
        <v>1</v>
      </c>
      <c r="G225" s="1" t="s">
        <v>916</v>
      </c>
      <c r="H225" s="1">
        <v>5172115</v>
      </c>
      <c r="I225" s="1">
        <v>16050</v>
      </c>
      <c r="J225" s="1">
        <v>0.31128388643264771</v>
      </c>
      <c r="K225" s="1">
        <v>281763.87</v>
      </c>
      <c r="L225" s="1">
        <v>80899.703125</v>
      </c>
      <c r="M225" s="1">
        <v>40.275825500488281</v>
      </c>
      <c r="N225" s="1">
        <v>0</v>
      </c>
      <c r="O225" s="1">
        <v>559279</v>
      </c>
      <c r="P225" s="1">
        <v>18310</v>
      </c>
      <c r="Q225" s="1">
        <v>3.4000000000000004</v>
      </c>
      <c r="R225" s="1">
        <v>62294</v>
      </c>
      <c r="S225" s="1">
        <v>0</v>
      </c>
      <c r="T225" s="1">
        <v>7488</v>
      </c>
      <c r="U225" s="1">
        <v>13.662737846374512</v>
      </c>
      <c r="V225" s="1">
        <v>167686.875</v>
      </c>
      <c r="W225" s="1">
        <v>572773.8125</v>
      </c>
      <c r="X225" s="1">
        <v>0</v>
      </c>
      <c r="Y225" s="1">
        <v>6075452</v>
      </c>
      <c r="Z225" s="1">
        <v>122747.703125</v>
      </c>
      <c r="AA225" s="1">
        <v>5952704.5</v>
      </c>
      <c r="AB225" s="1">
        <v>2.062049388885498</v>
      </c>
      <c r="AC225" s="1">
        <v>0</v>
      </c>
      <c r="AD225" s="1">
        <v>100</v>
      </c>
    </row>
    <row r="226" spans="1:30" x14ac:dyDescent="0.35">
      <c r="A226" s="1">
        <v>109537504</v>
      </c>
      <c r="B226" s="1" t="s">
        <v>504</v>
      </c>
      <c r="C226" s="1" t="s">
        <v>500</v>
      </c>
      <c r="D226" s="1" t="s">
        <v>138</v>
      </c>
      <c r="E226" s="1">
        <v>115</v>
      </c>
      <c r="F226" s="1">
        <v>1</v>
      </c>
      <c r="G226" s="1" t="s">
        <v>916</v>
      </c>
      <c r="H226" s="1">
        <v>4473958</v>
      </c>
      <c r="I226" s="1">
        <v>4171</v>
      </c>
      <c r="J226" s="1">
        <v>9.3315407633781433E-2</v>
      </c>
      <c r="K226" s="1">
        <v>424024.69</v>
      </c>
      <c r="L226" s="1">
        <v>105358.9375</v>
      </c>
      <c r="M226" s="1">
        <v>33.062522888183594</v>
      </c>
      <c r="N226" s="1">
        <v>0</v>
      </c>
      <c r="O226" s="1">
        <v>497955</v>
      </c>
      <c r="P226" s="1">
        <v>6693</v>
      </c>
      <c r="Q226" s="1">
        <v>1.4000000000000001</v>
      </c>
      <c r="R226" s="1">
        <v>0</v>
      </c>
      <c r="S226" s="1">
        <v>0</v>
      </c>
      <c r="V226" s="1">
        <v>316082.6875</v>
      </c>
      <c r="W226" s="1">
        <v>648249.0625</v>
      </c>
      <c r="X226" s="1">
        <v>0</v>
      </c>
      <c r="Y226" s="1">
        <v>5395937.5</v>
      </c>
      <c r="Z226" s="1">
        <v>116222.9375</v>
      </c>
      <c r="AA226" s="1">
        <v>5279714.5</v>
      </c>
      <c r="AB226" s="1">
        <v>2.2013111114501953</v>
      </c>
      <c r="AC226" s="1">
        <v>0</v>
      </c>
      <c r="AD226" s="1">
        <v>100</v>
      </c>
    </row>
    <row r="227" spans="1:30" x14ac:dyDescent="0.35">
      <c r="A227" s="1">
        <v>110141003</v>
      </c>
      <c r="B227" s="1" t="s">
        <v>198</v>
      </c>
      <c r="C227" s="1" t="s">
        <v>199</v>
      </c>
      <c r="D227" s="1" t="s">
        <v>138</v>
      </c>
      <c r="E227" s="1">
        <v>118</v>
      </c>
      <c r="F227" s="1">
        <v>1</v>
      </c>
      <c r="G227" s="1" t="s">
        <v>916</v>
      </c>
      <c r="H227" s="1">
        <v>10019721</v>
      </c>
      <c r="I227" s="1">
        <v>52327</v>
      </c>
      <c r="J227" s="1">
        <v>0.52498173713684082</v>
      </c>
      <c r="K227" s="1">
        <v>410813</v>
      </c>
      <c r="L227" s="1">
        <v>50000</v>
      </c>
      <c r="M227" s="1">
        <v>13.857593536376953</v>
      </c>
      <c r="N227" s="1">
        <v>0</v>
      </c>
      <c r="O227" s="1">
        <v>1747818</v>
      </c>
      <c r="P227" s="1">
        <v>56096</v>
      </c>
      <c r="Q227" s="1">
        <v>3.3000000000000003</v>
      </c>
      <c r="R227" s="1">
        <v>62497</v>
      </c>
      <c r="S227" s="1">
        <v>0</v>
      </c>
      <c r="T227" s="1">
        <v>-4709</v>
      </c>
      <c r="U227" s="1">
        <v>-7.0068149566650391</v>
      </c>
      <c r="X227" s="1">
        <v>50000</v>
      </c>
      <c r="Y227" s="1">
        <v>12240849</v>
      </c>
      <c r="Z227" s="1">
        <v>153714</v>
      </c>
      <c r="AA227" s="1">
        <v>12087135</v>
      </c>
      <c r="AB227" s="1">
        <v>1.2717157602310181</v>
      </c>
      <c r="AC227" s="1">
        <v>100</v>
      </c>
      <c r="AD227" s="1">
        <v>0</v>
      </c>
    </row>
    <row r="228" spans="1:30" x14ac:dyDescent="0.35">
      <c r="A228" s="1">
        <v>110141103</v>
      </c>
      <c r="B228" s="1" t="s">
        <v>200</v>
      </c>
      <c r="C228" s="1" t="s">
        <v>199</v>
      </c>
      <c r="D228" s="1" t="s">
        <v>138</v>
      </c>
      <c r="E228" s="1">
        <v>118</v>
      </c>
      <c r="F228" s="1">
        <v>1</v>
      </c>
      <c r="G228" s="1" t="s">
        <v>916</v>
      </c>
      <c r="H228" s="1">
        <v>10695716</v>
      </c>
      <c r="I228" s="1">
        <v>68542</v>
      </c>
      <c r="J228" s="1">
        <v>0.64496922492980957</v>
      </c>
      <c r="K228" s="1">
        <v>1278545.93</v>
      </c>
      <c r="L228" s="1">
        <v>289856.25</v>
      </c>
      <c r="M228" s="1">
        <v>29.31721305847168</v>
      </c>
      <c r="N228" s="1">
        <v>0</v>
      </c>
      <c r="O228" s="1">
        <v>2375145</v>
      </c>
      <c r="P228" s="1">
        <v>54175</v>
      </c>
      <c r="Q228" s="1">
        <v>2.2999999999999998</v>
      </c>
      <c r="R228" s="1">
        <v>34547</v>
      </c>
      <c r="S228" s="1">
        <v>0</v>
      </c>
      <c r="T228" s="1">
        <v>-1839</v>
      </c>
      <c r="U228" s="1">
        <v>-5.0541415214538574</v>
      </c>
      <c r="V228" s="1">
        <v>869584.9375</v>
      </c>
      <c r="W228" s="1">
        <v>1783418.125</v>
      </c>
      <c r="X228" s="1">
        <v>0</v>
      </c>
      <c r="Y228" s="1">
        <v>14383954</v>
      </c>
      <c r="Z228" s="1">
        <v>410734.25</v>
      </c>
      <c r="AA228" s="1">
        <v>13973220</v>
      </c>
      <c r="AB228" s="1">
        <v>2.9394388198852539</v>
      </c>
      <c r="AC228" s="1">
        <v>0</v>
      </c>
      <c r="AD228" s="1">
        <v>100</v>
      </c>
    </row>
    <row r="229" spans="1:30" x14ac:dyDescent="0.35">
      <c r="A229" s="1">
        <v>110141607</v>
      </c>
      <c r="B229" s="1" t="s">
        <v>635</v>
      </c>
      <c r="C229" s="1" t="s">
        <v>199</v>
      </c>
      <c r="D229" s="1" t="s">
        <v>48</v>
      </c>
      <c r="F229" s="1">
        <v>2</v>
      </c>
      <c r="G229" s="1" t="s">
        <v>917</v>
      </c>
      <c r="H229" s="1">
        <v>0</v>
      </c>
      <c r="I229" s="1">
        <v>0</v>
      </c>
      <c r="J229" s="1">
        <v>0</v>
      </c>
      <c r="K229" s="1">
        <v>0</v>
      </c>
      <c r="N229" s="1">
        <v>0</v>
      </c>
      <c r="O229" s="1">
        <v>0</v>
      </c>
      <c r="P229" s="1">
        <v>0</v>
      </c>
      <c r="Q229" s="1">
        <v>0</v>
      </c>
      <c r="R229" s="1">
        <v>856551</v>
      </c>
      <c r="T229" s="1">
        <v>-49931</v>
      </c>
      <c r="U229" s="1">
        <v>-5.5082173347473145</v>
      </c>
      <c r="Y229" s="1">
        <v>856551</v>
      </c>
      <c r="Z229" s="1">
        <v>-49931</v>
      </c>
      <c r="AA229" s="1">
        <v>806620</v>
      </c>
      <c r="AB229" s="1">
        <v>-6.1901516914367676</v>
      </c>
    </row>
    <row r="230" spans="1:30" x14ac:dyDescent="0.35">
      <c r="A230" s="1">
        <v>110147003</v>
      </c>
      <c r="B230" s="1" t="s">
        <v>201</v>
      </c>
      <c r="C230" s="1" t="s">
        <v>199</v>
      </c>
      <c r="D230" s="1" t="s">
        <v>138</v>
      </c>
      <c r="E230" s="1">
        <v>111</v>
      </c>
      <c r="F230" s="1">
        <v>1</v>
      </c>
      <c r="G230" s="1" t="s">
        <v>916</v>
      </c>
      <c r="H230" s="1">
        <v>7136711</v>
      </c>
      <c r="I230" s="1">
        <v>38769</v>
      </c>
      <c r="J230" s="1">
        <v>0.54620057344436646</v>
      </c>
      <c r="K230" s="1">
        <v>1475284.58</v>
      </c>
      <c r="L230" s="1">
        <v>427275.59375</v>
      </c>
      <c r="M230" s="1">
        <v>40.770221710205078</v>
      </c>
      <c r="N230" s="1">
        <v>0</v>
      </c>
      <c r="O230" s="1">
        <v>1192442</v>
      </c>
      <c r="P230" s="1">
        <v>34638</v>
      </c>
      <c r="Q230" s="1">
        <v>3</v>
      </c>
      <c r="R230" s="1">
        <v>0</v>
      </c>
      <c r="S230" s="1">
        <v>0</v>
      </c>
      <c r="V230" s="1">
        <v>1281850.59375</v>
      </c>
      <c r="W230" s="1">
        <v>2628927.25</v>
      </c>
      <c r="X230" s="1">
        <v>0</v>
      </c>
      <c r="Y230" s="1">
        <v>9804438</v>
      </c>
      <c r="Z230" s="1">
        <v>500682.59375</v>
      </c>
      <c r="AA230" s="1">
        <v>9303755</v>
      </c>
      <c r="AB230" s="1">
        <v>5.3815107345581055</v>
      </c>
      <c r="AC230" s="1">
        <v>0</v>
      </c>
      <c r="AD230" s="1">
        <v>100</v>
      </c>
    </row>
    <row r="231" spans="1:30" x14ac:dyDescent="0.35">
      <c r="A231" s="1">
        <v>110148002</v>
      </c>
      <c r="B231" s="1" t="s">
        <v>202</v>
      </c>
      <c r="C231" s="1" t="s">
        <v>199</v>
      </c>
      <c r="D231" s="1" t="s">
        <v>138</v>
      </c>
      <c r="E231" s="1">
        <v>117</v>
      </c>
      <c r="F231" s="1">
        <v>1</v>
      </c>
      <c r="G231" s="1" t="s">
        <v>916</v>
      </c>
      <c r="H231" s="1">
        <v>14195600</v>
      </c>
      <c r="I231" s="1">
        <v>169623</v>
      </c>
      <c r="J231" s="1">
        <v>1.2093489170074463</v>
      </c>
      <c r="K231" s="1">
        <v>410013</v>
      </c>
      <c r="L231" s="1">
        <v>50000</v>
      </c>
      <c r="M231" s="1">
        <v>13.888387680053711</v>
      </c>
      <c r="N231" s="1">
        <v>0</v>
      </c>
      <c r="O231" s="1">
        <v>3742465</v>
      </c>
      <c r="P231" s="1">
        <v>28070</v>
      </c>
      <c r="Q231" s="1">
        <v>0.8</v>
      </c>
      <c r="R231" s="1">
        <v>436974</v>
      </c>
      <c r="S231" s="1">
        <v>0</v>
      </c>
      <c r="T231" s="1">
        <v>188775</v>
      </c>
      <c r="U231" s="1">
        <v>76.05792236328125</v>
      </c>
      <c r="X231" s="1">
        <v>50000</v>
      </c>
      <c r="Y231" s="1">
        <v>18785052</v>
      </c>
      <c r="Z231" s="1">
        <v>436468</v>
      </c>
      <c r="AA231" s="1">
        <v>18348584</v>
      </c>
      <c r="AB231" s="1">
        <v>2.3787558078765869</v>
      </c>
      <c r="AC231" s="1">
        <v>100</v>
      </c>
      <c r="AD231" s="1">
        <v>0</v>
      </c>
    </row>
    <row r="232" spans="1:30" x14ac:dyDescent="0.35">
      <c r="A232" s="1">
        <v>110171003</v>
      </c>
      <c r="B232" s="1" t="s">
        <v>225</v>
      </c>
      <c r="C232" s="1" t="s">
        <v>226</v>
      </c>
      <c r="D232" s="1" t="s">
        <v>138</v>
      </c>
      <c r="E232" s="1">
        <v>113</v>
      </c>
      <c r="F232" s="1">
        <v>1</v>
      </c>
      <c r="G232" s="1" t="s">
        <v>916</v>
      </c>
      <c r="H232" s="1">
        <v>15744743</v>
      </c>
      <c r="I232" s="1">
        <v>55162</v>
      </c>
      <c r="J232" s="1">
        <v>0.35158362984657288</v>
      </c>
      <c r="K232" s="1">
        <v>2132166.23</v>
      </c>
      <c r="L232" s="1">
        <v>553467.125</v>
      </c>
      <c r="M232" s="1">
        <v>35.058429718017578</v>
      </c>
      <c r="N232" s="1">
        <v>0</v>
      </c>
      <c r="O232" s="1">
        <v>2411036</v>
      </c>
      <c r="P232" s="1">
        <v>66843</v>
      </c>
      <c r="Q232" s="1">
        <v>2.9000000000000004</v>
      </c>
      <c r="R232" s="1">
        <v>0</v>
      </c>
      <c r="S232" s="1">
        <v>0</v>
      </c>
      <c r="V232" s="1">
        <v>1660432.25</v>
      </c>
      <c r="W232" s="1">
        <v>3405354.5</v>
      </c>
      <c r="X232" s="1">
        <v>0</v>
      </c>
      <c r="Y232" s="1">
        <v>20287946</v>
      </c>
      <c r="Z232" s="1">
        <v>675472.125</v>
      </c>
      <c r="AA232" s="1">
        <v>19612474</v>
      </c>
      <c r="AB232" s="1">
        <v>3.4440944194793701</v>
      </c>
      <c r="AC232" s="1">
        <v>0</v>
      </c>
      <c r="AD232" s="1">
        <v>100</v>
      </c>
    </row>
    <row r="233" spans="1:30" x14ac:dyDescent="0.35">
      <c r="A233" s="1">
        <v>110171607</v>
      </c>
      <c r="B233" s="1" t="s">
        <v>638</v>
      </c>
      <c r="C233" s="1" t="s">
        <v>226</v>
      </c>
      <c r="D233" s="1" t="s">
        <v>138</v>
      </c>
      <c r="E233" s="1">
        <v>113</v>
      </c>
      <c r="F233" s="1">
        <v>2</v>
      </c>
      <c r="G233" s="1" t="s">
        <v>917</v>
      </c>
      <c r="H233" s="1">
        <v>0</v>
      </c>
      <c r="I233" s="1">
        <v>0</v>
      </c>
      <c r="J233" s="1">
        <v>0</v>
      </c>
      <c r="K233" s="1">
        <v>0</v>
      </c>
      <c r="N233" s="1">
        <v>0</v>
      </c>
      <c r="O233" s="1">
        <v>0</v>
      </c>
      <c r="P233" s="1">
        <v>0</v>
      </c>
      <c r="Q233" s="1">
        <v>0</v>
      </c>
      <c r="R233" s="1">
        <v>949265</v>
      </c>
      <c r="T233" s="1">
        <v>-35315</v>
      </c>
      <c r="U233" s="1">
        <v>-3.5868086814880371</v>
      </c>
      <c r="Y233" s="1">
        <v>949265</v>
      </c>
      <c r="Z233" s="1">
        <v>-35315</v>
      </c>
      <c r="AA233" s="1">
        <v>913950</v>
      </c>
      <c r="AB233" s="1">
        <v>-3.8639969825744629</v>
      </c>
    </row>
    <row r="234" spans="1:30" x14ac:dyDescent="0.35">
      <c r="A234" s="1">
        <v>110171803</v>
      </c>
      <c r="B234" s="1" t="s">
        <v>227</v>
      </c>
      <c r="C234" s="1" t="s">
        <v>226</v>
      </c>
      <c r="D234" s="1" t="s">
        <v>138</v>
      </c>
      <c r="E234" s="1">
        <v>113</v>
      </c>
      <c r="F234" s="1">
        <v>1</v>
      </c>
      <c r="G234" s="1" t="s">
        <v>916</v>
      </c>
      <c r="H234" s="1">
        <v>8965803</v>
      </c>
      <c r="I234" s="1">
        <v>28561</v>
      </c>
      <c r="J234" s="1">
        <v>0.31957286596298218</v>
      </c>
      <c r="K234" s="1">
        <v>1465406.09</v>
      </c>
      <c r="L234" s="1">
        <v>426217.8125</v>
      </c>
      <c r="M234" s="1">
        <v>41.014492034912109</v>
      </c>
      <c r="N234" s="1">
        <v>0</v>
      </c>
      <c r="O234" s="1">
        <v>1105435</v>
      </c>
      <c r="P234" s="1">
        <v>36072</v>
      </c>
      <c r="Q234" s="1">
        <v>3.4000000000000004</v>
      </c>
      <c r="R234" s="1">
        <v>0</v>
      </c>
      <c r="S234" s="1">
        <v>0</v>
      </c>
      <c r="V234" s="1">
        <v>1241355.125</v>
      </c>
      <c r="W234" s="1">
        <v>2659741</v>
      </c>
      <c r="X234" s="1">
        <v>0</v>
      </c>
      <c r="Y234" s="1">
        <v>11536644</v>
      </c>
      <c r="Z234" s="1">
        <v>490850.8125</v>
      </c>
      <c r="AA234" s="1">
        <v>11045793</v>
      </c>
      <c r="AB234" s="1">
        <v>4.4437804222106934</v>
      </c>
      <c r="AC234" s="1">
        <v>0</v>
      </c>
      <c r="AD234" s="1">
        <v>100</v>
      </c>
    </row>
    <row r="235" spans="1:30" x14ac:dyDescent="0.35">
      <c r="A235" s="1">
        <v>110173003</v>
      </c>
      <c r="B235" s="1" t="s">
        <v>229</v>
      </c>
      <c r="C235" s="1" t="s">
        <v>226</v>
      </c>
      <c r="D235" s="1" t="s">
        <v>138</v>
      </c>
      <c r="E235" s="1">
        <v>112</v>
      </c>
      <c r="F235" s="1">
        <v>1</v>
      </c>
      <c r="G235" s="1" t="s">
        <v>916</v>
      </c>
      <c r="H235" s="1">
        <v>6789170</v>
      </c>
      <c r="I235" s="1">
        <v>24466</v>
      </c>
      <c r="J235" s="1">
        <v>0.36167141795158386</v>
      </c>
      <c r="K235" s="1">
        <v>1111172.04</v>
      </c>
      <c r="L235" s="1">
        <v>311883.875</v>
      </c>
      <c r="M235" s="1">
        <v>39.020206451416016</v>
      </c>
      <c r="N235" s="1">
        <v>0</v>
      </c>
      <c r="O235" s="1">
        <v>972862</v>
      </c>
      <c r="P235" s="1">
        <v>40589</v>
      </c>
      <c r="Q235" s="1">
        <v>4.3999999999999995</v>
      </c>
      <c r="R235" s="1">
        <v>0</v>
      </c>
      <c r="S235" s="1">
        <v>0</v>
      </c>
      <c r="V235" s="1">
        <v>935669</v>
      </c>
      <c r="W235" s="1">
        <v>1918949</v>
      </c>
      <c r="X235" s="1">
        <v>0</v>
      </c>
      <c r="Y235" s="1">
        <v>8873204</v>
      </c>
      <c r="Z235" s="1">
        <v>376938.875</v>
      </c>
      <c r="AA235" s="1">
        <v>8496265</v>
      </c>
      <c r="AB235" s="1">
        <v>4.4365243911743164</v>
      </c>
      <c r="AC235" s="1">
        <v>0</v>
      </c>
      <c r="AD235" s="1">
        <v>100</v>
      </c>
    </row>
    <row r="236" spans="1:30" x14ac:dyDescent="0.35">
      <c r="A236" s="1">
        <v>110173504</v>
      </c>
      <c r="B236" s="1" t="s">
        <v>230</v>
      </c>
      <c r="C236" s="1" t="s">
        <v>226</v>
      </c>
      <c r="D236" s="1" t="s">
        <v>138</v>
      </c>
      <c r="E236" s="1">
        <v>112</v>
      </c>
      <c r="F236" s="1">
        <v>1</v>
      </c>
      <c r="G236" s="1" t="s">
        <v>916</v>
      </c>
      <c r="H236" s="1">
        <v>3090583</v>
      </c>
      <c r="I236" s="1">
        <v>5842</v>
      </c>
      <c r="J236" s="1">
        <v>0.18938380479812622</v>
      </c>
      <c r="K236" s="1">
        <v>176224.44</v>
      </c>
      <c r="L236" s="1">
        <v>50000</v>
      </c>
      <c r="M236" s="1">
        <v>39.611980438232422</v>
      </c>
      <c r="N236" s="1">
        <v>0</v>
      </c>
      <c r="O236" s="1">
        <v>321332</v>
      </c>
      <c r="P236" s="1">
        <v>893</v>
      </c>
      <c r="Q236" s="1">
        <v>0.3</v>
      </c>
      <c r="R236" s="1">
        <v>0</v>
      </c>
      <c r="S236" s="1">
        <v>0</v>
      </c>
      <c r="V236" s="1">
        <v>88351.578125</v>
      </c>
      <c r="W236" s="1">
        <v>302451.6875</v>
      </c>
      <c r="X236" s="1">
        <v>7302.43</v>
      </c>
      <c r="Y236" s="1">
        <v>3588139.5</v>
      </c>
      <c r="Z236" s="1">
        <v>56735</v>
      </c>
      <c r="AA236" s="1">
        <v>3531404.5</v>
      </c>
      <c r="AB236" s="1">
        <v>1.6065845489501953</v>
      </c>
      <c r="AC236" s="1">
        <v>14.604860305786133</v>
      </c>
      <c r="AD236" s="1">
        <v>85.3951416015625</v>
      </c>
    </row>
    <row r="237" spans="1:30" x14ac:dyDescent="0.35">
      <c r="A237" s="1">
        <v>110175003</v>
      </c>
      <c r="B237" s="1" t="s">
        <v>231</v>
      </c>
      <c r="C237" s="1" t="s">
        <v>226</v>
      </c>
      <c r="D237" s="1" t="s">
        <v>138</v>
      </c>
      <c r="E237" s="1">
        <v>113</v>
      </c>
      <c r="F237" s="1">
        <v>1</v>
      </c>
      <c r="G237" s="1" t="s">
        <v>916</v>
      </c>
      <c r="H237" s="1">
        <v>8074504</v>
      </c>
      <c r="I237" s="1">
        <v>20868</v>
      </c>
      <c r="J237" s="1">
        <v>0.25911277532577515</v>
      </c>
      <c r="K237" s="1">
        <v>929287.16</v>
      </c>
      <c r="L237" s="1">
        <v>259805.484375</v>
      </c>
      <c r="M237" s="1">
        <v>38.806961059570313</v>
      </c>
      <c r="N237" s="1">
        <v>0</v>
      </c>
      <c r="O237" s="1">
        <v>1031185</v>
      </c>
      <c r="P237" s="1">
        <v>28797</v>
      </c>
      <c r="Q237" s="1">
        <v>2.9000000000000004</v>
      </c>
      <c r="R237" s="1">
        <v>0</v>
      </c>
      <c r="S237" s="1">
        <v>0</v>
      </c>
      <c r="V237" s="1">
        <v>712710.171875</v>
      </c>
      <c r="W237" s="1">
        <v>1665243.5</v>
      </c>
      <c r="X237" s="1">
        <v>0</v>
      </c>
      <c r="Y237" s="1">
        <v>10034976</v>
      </c>
      <c r="Z237" s="1">
        <v>309470.5</v>
      </c>
      <c r="AA237" s="1">
        <v>9725506</v>
      </c>
      <c r="AB237" s="1">
        <v>3.1820504665374756</v>
      </c>
      <c r="AC237" s="1">
        <v>0</v>
      </c>
      <c r="AD237" s="1">
        <v>100</v>
      </c>
    </row>
    <row r="238" spans="1:30" x14ac:dyDescent="0.35">
      <c r="A238" s="1">
        <v>110177003</v>
      </c>
      <c r="B238" s="1" t="s">
        <v>232</v>
      </c>
      <c r="C238" s="1" t="s">
        <v>226</v>
      </c>
      <c r="D238" s="1" t="s">
        <v>138</v>
      </c>
      <c r="E238" s="1">
        <v>118</v>
      </c>
      <c r="F238" s="1">
        <v>1</v>
      </c>
      <c r="G238" s="1" t="s">
        <v>916</v>
      </c>
      <c r="H238" s="1">
        <v>14309902</v>
      </c>
      <c r="I238" s="1">
        <v>54071</v>
      </c>
      <c r="J238" s="1">
        <v>0.37929040193557739</v>
      </c>
      <c r="K238" s="1">
        <v>1183107.43</v>
      </c>
      <c r="L238" s="1">
        <v>277961.96875</v>
      </c>
      <c r="M238" s="1">
        <v>30.709095001220703</v>
      </c>
      <c r="N238" s="1">
        <v>0</v>
      </c>
      <c r="O238" s="1">
        <v>1981382</v>
      </c>
      <c r="P238" s="1">
        <v>62378</v>
      </c>
      <c r="Q238" s="1">
        <v>3.3000000000000003</v>
      </c>
      <c r="R238" s="1">
        <v>0</v>
      </c>
      <c r="S238" s="1">
        <v>0</v>
      </c>
      <c r="V238" s="1">
        <v>833901.40625</v>
      </c>
      <c r="W238" s="1">
        <v>1710235.375</v>
      </c>
      <c r="X238" s="1">
        <v>0</v>
      </c>
      <c r="Y238" s="1">
        <v>17474392</v>
      </c>
      <c r="Z238" s="1">
        <v>394410.96875</v>
      </c>
      <c r="AA238" s="1">
        <v>17079982</v>
      </c>
      <c r="AB238" s="1">
        <v>2.3092000484466553</v>
      </c>
      <c r="AC238" s="1">
        <v>0</v>
      </c>
      <c r="AD238" s="1">
        <v>100</v>
      </c>
    </row>
    <row r="239" spans="1:30" x14ac:dyDescent="0.35">
      <c r="A239" s="1">
        <v>110179003</v>
      </c>
      <c r="B239" s="1" t="s">
        <v>233</v>
      </c>
      <c r="C239" s="1" t="s">
        <v>226</v>
      </c>
      <c r="D239" s="1" t="s">
        <v>138</v>
      </c>
      <c r="E239" s="1">
        <v>118</v>
      </c>
      <c r="F239" s="1">
        <v>1</v>
      </c>
      <c r="G239" s="1" t="s">
        <v>916</v>
      </c>
      <c r="H239" s="1">
        <v>8776045</v>
      </c>
      <c r="I239" s="1">
        <v>27658</v>
      </c>
      <c r="J239" s="1">
        <v>0.31614971160888672</v>
      </c>
      <c r="K239" s="1">
        <v>1491734.74</v>
      </c>
      <c r="L239" s="1">
        <v>430638.65625</v>
      </c>
      <c r="M239" s="1">
        <v>40.584323883056641</v>
      </c>
      <c r="N239" s="1">
        <v>0</v>
      </c>
      <c r="O239" s="1">
        <v>1224150</v>
      </c>
      <c r="P239" s="1">
        <v>49773</v>
      </c>
      <c r="Q239" s="1">
        <v>4.2</v>
      </c>
      <c r="R239" s="1">
        <v>0</v>
      </c>
      <c r="S239" s="1">
        <v>0</v>
      </c>
      <c r="V239" s="1">
        <v>1253755.78125</v>
      </c>
      <c r="W239" s="1">
        <v>2687803.75</v>
      </c>
      <c r="X239" s="1">
        <v>0</v>
      </c>
      <c r="Y239" s="1">
        <v>11491930</v>
      </c>
      <c r="Z239" s="1">
        <v>508069.65625</v>
      </c>
      <c r="AA239" s="1">
        <v>10983860</v>
      </c>
      <c r="AB239" s="1">
        <v>4.6256022453308105</v>
      </c>
      <c r="AC239" s="1">
        <v>0</v>
      </c>
      <c r="AD239" s="1">
        <v>100</v>
      </c>
    </row>
    <row r="240" spans="1:30" x14ac:dyDescent="0.35">
      <c r="A240" s="1">
        <v>110183602</v>
      </c>
      <c r="B240" s="1" t="s">
        <v>234</v>
      </c>
      <c r="C240" s="1" t="s">
        <v>235</v>
      </c>
      <c r="D240" s="1" t="s">
        <v>138</v>
      </c>
      <c r="E240" s="1">
        <v>118</v>
      </c>
      <c r="F240" s="1">
        <v>1</v>
      </c>
      <c r="G240" s="1" t="s">
        <v>916</v>
      </c>
      <c r="H240" s="1">
        <v>24784038</v>
      </c>
      <c r="I240" s="1">
        <v>123482</v>
      </c>
      <c r="J240" s="1">
        <v>0.50072675943374634</v>
      </c>
      <c r="K240" s="1">
        <v>2239226.5299999998</v>
      </c>
      <c r="L240" s="1">
        <v>489508.40625</v>
      </c>
      <c r="M240" s="1">
        <v>27.976415634155273</v>
      </c>
      <c r="N240" s="1">
        <v>0</v>
      </c>
      <c r="O240" s="1">
        <v>4302593</v>
      </c>
      <c r="P240" s="1">
        <v>104579</v>
      </c>
      <c r="Q240" s="1">
        <v>2.5</v>
      </c>
      <c r="R240" s="1">
        <v>0</v>
      </c>
      <c r="S240" s="1">
        <v>0</v>
      </c>
      <c r="V240" s="1">
        <v>1468552.53125</v>
      </c>
      <c r="W240" s="1">
        <v>3011831.25</v>
      </c>
      <c r="X240" s="1">
        <v>0</v>
      </c>
      <c r="Y240" s="1">
        <v>31325856</v>
      </c>
      <c r="Z240" s="1">
        <v>717569.375</v>
      </c>
      <c r="AA240" s="1">
        <v>30608286</v>
      </c>
      <c r="AB240" s="1">
        <v>2.3443632125854492</v>
      </c>
      <c r="AC240" s="1">
        <v>0</v>
      </c>
      <c r="AD240" s="1">
        <v>100</v>
      </c>
    </row>
    <row r="241" spans="1:30" x14ac:dyDescent="0.35">
      <c r="A241" s="1">
        <v>110183707</v>
      </c>
      <c r="B241" s="1" t="s">
        <v>639</v>
      </c>
      <c r="C241" s="1" t="s">
        <v>235</v>
      </c>
      <c r="D241" s="1" t="s">
        <v>48</v>
      </c>
      <c r="F241" s="1">
        <v>2</v>
      </c>
      <c r="G241" s="1" t="s">
        <v>917</v>
      </c>
      <c r="H241" s="1">
        <v>0</v>
      </c>
      <c r="I241" s="1">
        <v>0</v>
      </c>
      <c r="J241" s="1">
        <v>0</v>
      </c>
      <c r="K241" s="1">
        <v>0</v>
      </c>
      <c r="N241" s="1">
        <v>0</v>
      </c>
      <c r="O241" s="1">
        <v>0</v>
      </c>
      <c r="P241" s="1">
        <v>0</v>
      </c>
      <c r="Q241" s="1">
        <v>0</v>
      </c>
      <c r="R241" s="1">
        <v>1112287</v>
      </c>
      <c r="T241" s="1">
        <v>21458</v>
      </c>
      <c r="U241" s="1">
        <v>1.967127799987793</v>
      </c>
      <c r="Y241" s="1">
        <v>1112287</v>
      </c>
      <c r="Z241" s="1">
        <v>21458</v>
      </c>
      <c r="AA241" s="1">
        <v>1090829</v>
      </c>
      <c r="AB241" s="1">
        <v>1.967127799987793</v>
      </c>
    </row>
    <row r="242" spans="1:30" x14ac:dyDescent="0.35">
      <c r="A242" s="1">
        <v>111291304</v>
      </c>
      <c r="B242" s="1" t="s">
        <v>318</v>
      </c>
      <c r="C242" s="1" t="s">
        <v>319</v>
      </c>
      <c r="D242" s="1" t="s">
        <v>35</v>
      </c>
      <c r="E242" s="1">
        <v>198</v>
      </c>
      <c r="F242" s="1">
        <v>1</v>
      </c>
      <c r="G242" s="1" t="s">
        <v>916</v>
      </c>
      <c r="H242" s="1">
        <v>6643993</v>
      </c>
      <c r="I242" s="1">
        <v>31580</v>
      </c>
      <c r="J242" s="1">
        <v>0.47758662700653076</v>
      </c>
      <c r="K242" s="1">
        <v>849600.19</v>
      </c>
      <c r="L242" s="1">
        <v>254648.65625</v>
      </c>
      <c r="M242" s="1">
        <v>42.801582336425781</v>
      </c>
      <c r="N242" s="1">
        <v>0</v>
      </c>
      <c r="O242" s="1">
        <v>761969</v>
      </c>
      <c r="P242" s="1">
        <v>16124</v>
      </c>
      <c r="Q242" s="1">
        <v>2.1999999999999997</v>
      </c>
      <c r="R242" s="1">
        <v>0</v>
      </c>
      <c r="S242" s="1">
        <v>0</v>
      </c>
      <c r="V242" s="1">
        <v>689160.15625</v>
      </c>
      <c r="W242" s="1">
        <v>1641594</v>
      </c>
      <c r="X242" s="1">
        <v>0</v>
      </c>
      <c r="Y242" s="1">
        <v>8255562</v>
      </c>
      <c r="Z242" s="1">
        <v>302352.65625</v>
      </c>
      <c r="AA242" s="1">
        <v>7953209.5</v>
      </c>
      <c r="AB242" s="1">
        <v>3.8016433715820313</v>
      </c>
      <c r="AC242" s="1">
        <v>0</v>
      </c>
      <c r="AD242" s="1">
        <v>100</v>
      </c>
    </row>
    <row r="243" spans="1:30" x14ac:dyDescent="0.35">
      <c r="A243" s="1">
        <v>111292304</v>
      </c>
      <c r="B243" s="1" t="s">
        <v>320</v>
      </c>
      <c r="C243" s="1" t="s">
        <v>319</v>
      </c>
      <c r="D243" s="1" t="s">
        <v>35</v>
      </c>
      <c r="E243" s="1">
        <v>198</v>
      </c>
      <c r="F243" s="1">
        <v>1</v>
      </c>
      <c r="G243" s="1" t="s">
        <v>916</v>
      </c>
      <c r="H243" s="1">
        <v>3384599</v>
      </c>
      <c r="I243" s="1">
        <v>19352</v>
      </c>
      <c r="J243" s="1">
        <v>0.5750543475151062</v>
      </c>
      <c r="K243" s="1">
        <v>176499</v>
      </c>
      <c r="L243" s="1">
        <v>50000</v>
      </c>
      <c r="M243" s="1">
        <v>39.526004791259766</v>
      </c>
      <c r="N243" s="1">
        <v>0</v>
      </c>
      <c r="O243" s="1">
        <v>365235</v>
      </c>
      <c r="P243" s="1">
        <v>11330</v>
      </c>
      <c r="Q243" s="1">
        <v>3.2</v>
      </c>
      <c r="R243" s="1">
        <v>0</v>
      </c>
      <c r="S243" s="1">
        <v>0</v>
      </c>
      <c r="X243" s="1">
        <v>50000</v>
      </c>
      <c r="Y243" s="1">
        <v>3926333</v>
      </c>
      <c r="Z243" s="1">
        <v>80682</v>
      </c>
      <c r="AA243" s="1">
        <v>3845651</v>
      </c>
      <c r="AB243" s="1">
        <v>2.0980062484741211</v>
      </c>
      <c r="AC243" s="1">
        <v>100</v>
      </c>
      <c r="AD243" s="1">
        <v>0</v>
      </c>
    </row>
    <row r="244" spans="1:30" x14ac:dyDescent="0.35">
      <c r="A244" s="1">
        <v>111292507</v>
      </c>
      <c r="B244" s="1" t="s">
        <v>650</v>
      </c>
      <c r="C244" s="1" t="s">
        <v>319</v>
      </c>
      <c r="D244" s="1" t="s">
        <v>48</v>
      </c>
      <c r="F244" s="1">
        <v>2</v>
      </c>
      <c r="G244" s="1" t="s">
        <v>917</v>
      </c>
      <c r="H244" s="1">
        <v>0</v>
      </c>
      <c r="I244" s="1">
        <v>0</v>
      </c>
      <c r="J244" s="1">
        <v>0</v>
      </c>
      <c r="K244" s="1">
        <v>0</v>
      </c>
      <c r="N244" s="1">
        <v>0</v>
      </c>
      <c r="O244" s="1">
        <v>0</v>
      </c>
      <c r="P244" s="1">
        <v>0</v>
      </c>
      <c r="Q244" s="1">
        <v>0</v>
      </c>
      <c r="R244" s="1">
        <v>272066</v>
      </c>
      <c r="T244" s="1">
        <v>-16421</v>
      </c>
      <c r="U244" s="1">
        <v>-5.6921110153198242</v>
      </c>
      <c r="Y244" s="1">
        <v>272066</v>
      </c>
      <c r="Z244" s="1">
        <v>-16421</v>
      </c>
      <c r="AA244" s="1">
        <v>255645</v>
      </c>
      <c r="AB244" s="1">
        <v>-6.4233603477478027</v>
      </c>
    </row>
    <row r="245" spans="1:30" x14ac:dyDescent="0.35">
      <c r="A245" s="1">
        <v>111297504</v>
      </c>
      <c r="B245" s="1" t="s">
        <v>321</v>
      </c>
      <c r="C245" s="1" t="s">
        <v>319</v>
      </c>
      <c r="D245" s="1" t="s">
        <v>35</v>
      </c>
      <c r="E245" s="1">
        <v>198</v>
      </c>
      <c r="F245" s="1">
        <v>1</v>
      </c>
      <c r="G245" s="1" t="s">
        <v>916</v>
      </c>
      <c r="H245" s="1">
        <v>5098174</v>
      </c>
      <c r="I245" s="1">
        <v>16571</v>
      </c>
      <c r="J245" s="1">
        <v>0.32609787583351135</v>
      </c>
      <c r="K245" s="1">
        <v>654374.48</v>
      </c>
      <c r="L245" s="1">
        <v>207151</v>
      </c>
      <c r="M245" s="1">
        <v>46.319347381591797</v>
      </c>
      <c r="N245" s="1">
        <v>0</v>
      </c>
      <c r="O245" s="1">
        <v>605386</v>
      </c>
      <c r="P245" s="1">
        <v>20148</v>
      </c>
      <c r="Q245" s="1">
        <v>3.4000000000000004</v>
      </c>
      <c r="R245" s="1">
        <v>0</v>
      </c>
      <c r="S245" s="1">
        <v>0</v>
      </c>
      <c r="V245" s="1">
        <v>414281.71875</v>
      </c>
      <c r="W245" s="1">
        <v>1481734.75</v>
      </c>
      <c r="X245" s="1">
        <v>0</v>
      </c>
      <c r="Y245" s="1">
        <v>6357934.5</v>
      </c>
      <c r="Z245" s="1">
        <v>243870</v>
      </c>
      <c r="AA245" s="1">
        <v>6114064.5</v>
      </c>
      <c r="AB245" s="1">
        <v>3.9886722564697266</v>
      </c>
      <c r="AC245" s="1">
        <v>0</v>
      </c>
      <c r="AD245" s="1">
        <v>100</v>
      </c>
    </row>
    <row r="246" spans="1:30" x14ac:dyDescent="0.35">
      <c r="A246" s="1">
        <v>111312503</v>
      </c>
      <c r="B246" s="1" t="s">
        <v>328</v>
      </c>
      <c r="C246" s="1" t="s">
        <v>329</v>
      </c>
      <c r="D246" s="1" t="s">
        <v>138</v>
      </c>
      <c r="E246" s="1">
        <v>117</v>
      </c>
      <c r="F246" s="1">
        <v>1</v>
      </c>
      <c r="G246" s="1" t="s">
        <v>916</v>
      </c>
      <c r="H246" s="1">
        <v>9994718</v>
      </c>
      <c r="I246" s="1">
        <v>27059</v>
      </c>
      <c r="J246" s="1">
        <v>0.27146795392036438</v>
      </c>
      <c r="K246" s="1">
        <v>2715443.95</v>
      </c>
      <c r="L246" s="1">
        <v>906678.5625</v>
      </c>
      <c r="M246" s="1">
        <v>50.126930236816406</v>
      </c>
      <c r="N246" s="1">
        <v>0</v>
      </c>
      <c r="O246" s="1">
        <v>1924104</v>
      </c>
      <c r="P246" s="1">
        <v>47477</v>
      </c>
      <c r="Q246" s="1">
        <v>2.5</v>
      </c>
      <c r="R246" s="1">
        <v>0</v>
      </c>
      <c r="S246" s="1">
        <v>0</v>
      </c>
      <c r="V246" s="1">
        <v>2381305.9375</v>
      </c>
      <c r="W246" s="1">
        <v>5917362.5</v>
      </c>
      <c r="X246" s="1">
        <v>0</v>
      </c>
      <c r="Y246" s="1">
        <v>14634266</v>
      </c>
      <c r="Z246" s="1">
        <v>981214.5625</v>
      </c>
      <c r="AA246" s="1">
        <v>13653051</v>
      </c>
      <c r="AB246" s="1">
        <v>7.1867785453796387</v>
      </c>
      <c r="AC246" s="1">
        <v>0</v>
      </c>
      <c r="AD246" s="1">
        <v>100</v>
      </c>
    </row>
    <row r="247" spans="1:30" x14ac:dyDescent="0.35">
      <c r="A247" s="1">
        <v>111312607</v>
      </c>
      <c r="B247" s="1" t="s">
        <v>652</v>
      </c>
      <c r="C247" s="1" t="s">
        <v>329</v>
      </c>
      <c r="D247" s="1" t="s">
        <v>138</v>
      </c>
      <c r="E247" s="1">
        <v>117</v>
      </c>
      <c r="F247" s="1">
        <v>2</v>
      </c>
      <c r="G247" s="1" t="s">
        <v>917</v>
      </c>
      <c r="H247" s="1">
        <v>0</v>
      </c>
      <c r="I247" s="1">
        <v>0</v>
      </c>
      <c r="J247" s="1">
        <v>0</v>
      </c>
      <c r="K247" s="1">
        <v>0</v>
      </c>
      <c r="N247" s="1">
        <v>0</v>
      </c>
      <c r="O247" s="1">
        <v>0</v>
      </c>
      <c r="P247" s="1">
        <v>0</v>
      </c>
      <c r="Q247" s="1">
        <v>0</v>
      </c>
      <c r="R247" s="1">
        <v>738676</v>
      </c>
      <c r="T247" s="1">
        <v>36109</v>
      </c>
      <c r="U247" s="1">
        <v>5.1395812034606934</v>
      </c>
      <c r="Y247" s="1">
        <v>738676</v>
      </c>
      <c r="Z247" s="1">
        <v>36109</v>
      </c>
      <c r="AA247" s="1">
        <v>702567</v>
      </c>
      <c r="AB247" s="1">
        <v>5.1395812034606934</v>
      </c>
    </row>
    <row r="248" spans="1:30" x14ac:dyDescent="0.35">
      <c r="A248" s="1">
        <v>111312804</v>
      </c>
      <c r="B248" s="1" t="s">
        <v>330</v>
      </c>
      <c r="C248" s="1" t="s">
        <v>329</v>
      </c>
      <c r="D248" s="1" t="s">
        <v>138</v>
      </c>
      <c r="E248" s="1">
        <v>117</v>
      </c>
      <c r="F248" s="1">
        <v>1</v>
      </c>
      <c r="G248" s="1" t="s">
        <v>916</v>
      </c>
      <c r="H248" s="1">
        <v>5914039</v>
      </c>
      <c r="I248" s="1">
        <v>12596</v>
      </c>
      <c r="J248" s="1">
        <v>0.21343933045864105</v>
      </c>
      <c r="K248" s="1">
        <v>1530751.14</v>
      </c>
      <c r="L248" s="1">
        <v>487816.6875</v>
      </c>
      <c r="M248" s="1">
        <v>46.773475646972656</v>
      </c>
      <c r="N248" s="1">
        <v>0</v>
      </c>
      <c r="O248" s="1">
        <v>674391</v>
      </c>
      <c r="P248" s="1">
        <v>15309</v>
      </c>
      <c r="Q248" s="1">
        <v>2.2999999999999998</v>
      </c>
      <c r="R248" s="1">
        <v>50580</v>
      </c>
      <c r="S248" s="1">
        <v>0</v>
      </c>
      <c r="T248" s="1">
        <v>-31851</v>
      </c>
      <c r="U248" s="1">
        <v>-38.639591217041016</v>
      </c>
      <c r="V248" s="1">
        <v>1388196.125</v>
      </c>
      <c r="W248" s="1">
        <v>3076703.75</v>
      </c>
      <c r="X248" s="1">
        <v>0</v>
      </c>
      <c r="Y248" s="1">
        <v>8169761</v>
      </c>
      <c r="Z248" s="1">
        <v>483870.6875</v>
      </c>
      <c r="AA248" s="1">
        <v>7685890.5</v>
      </c>
      <c r="AB248" s="1">
        <v>6.2955708503723145</v>
      </c>
      <c r="AC248" s="1">
        <v>0</v>
      </c>
      <c r="AD248" s="1">
        <v>100</v>
      </c>
    </row>
    <row r="249" spans="1:30" x14ac:dyDescent="0.35">
      <c r="A249" s="1">
        <v>111316003</v>
      </c>
      <c r="B249" s="1" t="s">
        <v>331</v>
      </c>
      <c r="C249" s="1" t="s">
        <v>329</v>
      </c>
      <c r="D249" s="1" t="s">
        <v>138</v>
      </c>
      <c r="E249" s="1">
        <v>117</v>
      </c>
      <c r="F249" s="1">
        <v>1</v>
      </c>
      <c r="G249" s="1" t="s">
        <v>916</v>
      </c>
      <c r="H249" s="1">
        <v>11284479</v>
      </c>
      <c r="I249" s="1">
        <v>48948</v>
      </c>
      <c r="J249" s="1">
        <v>0.43565365672111511</v>
      </c>
      <c r="K249" s="1">
        <v>2331968.4700000002</v>
      </c>
      <c r="L249" s="1">
        <v>742328.625</v>
      </c>
      <c r="M249" s="1">
        <v>46.697914123535156</v>
      </c>
      <c r="N249" s="1">
        <v>0</v>
      </c>
      <c r="O249" s="1">
        <v>1273419</v>
      </c>
      <c r="P249" s="1">
        <v>36257</v>
      </c>
      <c r="Q249" s="1">
        <v>2.9000000000000004</v>
      </c>
      <c r="R249" s="1">
        <v>172872</v>
      </c>
      <c r="S249" s="1">
        <v>0</v>
      </c>
      <c r="T249" s="1">
        <v>75573</v>
      </c>
      <c r="U249" s="1">
        <v>77.670890808105469</v>
      </c>
      <c r="V249" s="1">
        <v>1997466.5</v>
      </c>
      <c r="W249" s="1">
        <v>4796936</v>
      </c>
      <c r="X249" s="1">
        <v>0</v>
      </c>
      <c r="Y249" s="1">
        <v>15062738</v>
      </c>
      <c r="Z249" s="1">
        <v>903106.625</v>
      </c>
      <c r="AA249" s="1">
        <v>14159631</v>
      </c>
      <c r="AB249" s="1">
        <v>6.3780379295349121</v>
      </c>
      <c r="AC249" s="1">
        <v>0</v>
      </c>
      <c r="AD249" s="1">
        <v>100</v>
      </c>
    </row>
    <row r="250" spans="1:30" x14ac:dyDescent="0.35">
      <c r="A250" s="1">
        <v>111317503</v>
      </c>
      <c r="B250" s="1" t="s">
        <v>332</v>
      </c>
      <c r="C250" s="1" t="s">
        <v>329</v>
      </c>
      <c r="D250" s="1" t="s">
        <v>138</v>
      </c>
      <c r="E250" s="1">
        <v>117</v>
      </c>
      <c r="F250" s="1">
        <v>1</v>
      </c>
      <c r="G250" s="1" t="s">
        <v>916</v>
      </c>
      <c r="H250" s="1">
        <v>8075682</v>
      </c>
      <c r="I250" s="1">
        <v>22252</v>
      </c>
      <c r="J250" s="1">
        <v>0.27630463242530823</v>
      </c>
      <c r="K250" s="1">
        <v>2128336.91</v>
      </c>
      <c r="L250" s="1">
        <v>749863.25</v>
      </c>
      <c r="M250" s="1">
        <v>54.398082733154297</v>
      </c>
      <c r="N250" s="1">
        <v>0</v>
      </c>
      <c r="O250" s="1">
        <v>969630</v>
      </c>
      <c r="P250" s="1">
        <v>18539</v>
      </c>
      <c r="Q250" s="1">
        <v>1.9</v>
      </c>
      <c r="R250" s="1">
        <v>158588</v>
      </c>
      <c r="S250" s="1">
        <v>0</v>
      </c>
      <c r="T250" s="1">
        <v>3034</v>
      </c>
      <c r="U250" s="1">
        <v>1.9504480361938477</v>
      </c>
      <c r="V250" s="1">
        <v>1890063.875</v>
      </c>
      <c r="W250" s="1">
        <v>4973302</v>
      </c>
      <c r="X250" s="1">
        <v>0</v>
      </c>
      <c r="Y250" s="1">
        <v>11332237</v>
      </c>
      <c r="Z250" s="1">
        <v>793688.25</v>
      </c>
      <c r="AA250" s="1">
        <v>10538549</v>
      </c>
      <c r="AB250" s="1">
        <v>7.5312857627868652</v>
      </c>
      <c r="AC250" s="1">
        <v>0</v>
      </c>
      <c r="AD250" s="1">
        <v>100</v>
      </c>
    </row>
    <row r="251" spans="1:30" x14ac:dyDescent="0.35">
      <c r="A251" s="1">
        <v>111343603</v>
      </c>
      <c r="B251" s="1" t="s">
        <v>345</v>
      </c>
      <c r="C251" s="1" t="s">
        <v>346</v>
      </c>
      <c r="D251" s="1" t="s">
        <v>35</v>
      </c>
      <c r="E251" s="1">
        <v>196</v>
      </c>
      <c r="F251" s="1">
        <v>1</v>
      </c>
      <c r="G251" s="1" t="s">
        <v>916</v>
      </c>
      <c r="H251" s="1">
        <v>12632943</v>
      </c>
      <c r="I251" s="1">
        <v>50942</v>
      </c>
      <c r="J251" s="1">
        <v>0.40487995743751526</v>
      </c>
      <c r="K251" s="1">
        <v>2588648.98</v>
      </c>
      <c r="L251" s="1">
        <v>960067.375</v>
      </c>
      <c r="M251" s="1">
        <v>58.951137542724609</v>
      </c>
      <c r="N251" s="1">
        <v>0</v>
      </c>
      <c r="O251" s="1">
        <v>2087901</v>
      </c>
      <c r="P251" s="1">
        <v>34532</v>
      </c>
      <c r="Q251" s="1">
        <v>1.7000000000000002</v>
      </c>
      <c r="R251" s="1">
        <v>208945</v>
      </c>
      <c r="S251" s="1">
        <v>0</v>
      </c>
      <c r="T251" s="1">
        <v>75634</v>
      </c>
      <c r="U251" s="1">
        <v>56.735004425048828</v>
      </c>
      <c r="V251" s="1">
        <v>2136953</v>
      </c>
      <c r="W251" s="1">
        <v>6650374</v>
      </c>
      <c r="X251" s="1">
        <v>0</v>
      </c>
      <c r="Y251" s="1">
        <v>17518436</v>
      </c>
      <c r="Z251" s="1">
        <v>1121175.375</v>
      </c>
      <c r="AA251" s="1">
        <v>16397261</v>
      </c>
      <c r="AB251" s="1">
        <v>6.8375773429870605</v>
      </c>
      <c r="AC251" s="1">
        <v>0</v>
      </c>
      <c r="AD251" s="1">
        <v>100</v>
      </c>
    </row>
    <row r="252" spans="1:30" x14ac:dyDescent="0.35">
      <c r="A252" s="1">
        <v>111444307</v>
      </c>
      <c r="B252" s="1" t="s">
        <v>666</v>
      </c>
      <c r="C252" s="1" t="s">
        <v>442</v>
      </c>
      <c r="D252" s="1" t="s">
        <v>48</v>
      </c>
      <c r="F252" s="1">
        <v>2</v>
      </c>
      <c r="G252" s="1" t="s">
        <v>917</v>
      </c>
      <c r="H252" s="1">
        <v>0</v>
      </c>
      <c r="I252" s="1">
        <v>0</v>
      </c>
      <c r="J252" s="1">
        <v>0</v>
      </c>
      <c r="K252" s="1">
        <v>0</v>
      </c>
      <c r="N252" s="1">
        <v>0</v>
      </c>
      <c r="O252" s="1">
        <v>0</v>
      </c>
      <c r="P252" s="1">
        <v>0</v>
      </c>
      <c r="Q252" s="1">
        <v>0</v>
      </c>
      <c r="R252" s="1">
        <v>621744</v>
      </c>
      <c r="T252" s="1">
        <v>-12907</v>
      </c>
      <c r="U252" s="1">
        <v>-2.0337162017822266</v>
      </c>
      <c r="Y252" s="1">
        <v>621744</v>
      </c>
      <c r="Z252" s="1">
        <v>-12907</v>
      </c>
      <c r="AA252" s="1">
        <v>608837</v>
      </c>
      <c r="AB252" s="1">
        <v>-2.119943380355835</v>
      </c>
    </row>
    <row r="253" spans="1:30" x14ac:dyDescent="0.35">
      <c r="A253" s="1">
        <v>111444602</v>
      </c>
      <c r="B253" s="1" t="s">
        <v>441</v>
      </c>
      <c r="C253" s="1" t="s">
        <v>442</v>
      </c>
      <c r="D253" s="1" t="s">
        <v>138</v>
      </c>
      <c r="E253" s="1">
        <v>111</v>
      </c>
      <c r="F253" s="1">
        <v>1</v>
      </c>
      <c r="G253" s="1" t="s">
        <v>916</v>
      </c>
      <c r="H253" s="1">
        <v>27532761</v>
      </c>
      <c r="I253" s="1">
        <v>161129</v>
      </c>
      <c r="J253" s="1">
        <v>0.58867150545120239</v>
      </c>
      <c r="K253" s="1">
        <v>8481682.8900000006</v>
      </c>
      <c r="L253" s="1">
        <v>2504209.75</v>
      </c>
      <c r="M253" s="1">
        <v>41.894119262695313</v>
      </c>
      <c r="N253" s="1">
        <v>0</v>
      </c>
      <c r="O253" s="1">
        <v>4628232</v>
      </c>
      <c r="P253" s="1">
        <v>122371</v>
      </c>
      <c r="Q253" s="1">
        <v>2.7</v>
      </c>
      <c r="R253" s="1">
        <v>0</v>
      </c>
      <c r="S253" s="1">
        <v>0</v>
      </c>
      <c r="V253" s="1">
        <v>7512768.75</v>
      </c>
      <c r="W253" s="1">
        <v>15407820</v>
      </c>
      <c r="X253" s="1">
        <v>0</v>
      </c>
      <c r="Y253" s="1">
        <v>40642676</v>
      </c>
      <c r="Z253" s="1">
        <v>2787709.75</v>
      </c>
      <c r="AA253" s="1">
        <v>37854968</v>
      </c>
      <c r="AB253" s="1">
        <v>7.3641848564147949</v>
      </c>
      <c r="AC253" s="1">
        <v>0</v>
      </c>
      <c r="AD253" s="1">
        <v>100</v>
      </c>
    </row>
    <row r="254" spans="1:30" x14ac:dyDescent="0.35">
      <c r="A254" s="1">
        <v>112011103</v>
      </c>
      <c r="B254" s="1" t="s">
        <v>33</v>
      </c>
      <c r="C254" s="1" t="s">
        <v>34</v>
      </c>
      <c r="D254" s="1" t="s">
        <v>35</v>
      </c>
      <c r="E254" s="1">
        <v>193</v>
      </c>
      <c r="F254" s="1">
        <v>1</v>
      </c>
      <c r="G254" s="1" t="s">
        <v>916</v>
      </c>
      <c r="H254" s="1">
        <v>7684452</v>
      </c>
      <c r="I254" s="1">
        <v>36794</v>
      </c>
      <c r="J254" s="1">
        <v>0.48111459612846375</v>
      </c>
      <c r="K254" s="1">
        <v>1418497.68</v>
      </c>
      <c r="L254" s="1">
        <v>362601.15625</v>
      </c>
      <c r="M254" s="1">
        <v>34.340595245361328</v>
      </c>
      <c r="N254" s="1">
        <v>0</v>
      </c>
      <c r="O254" s="1">
        <v>1456121</v>
      </c>
      <c r="P254" s="1">
        <v>38149</v>
      </c>
      <c r="Q254" s="1">
        <v>2.7</v>
      </c>
      <c r="R254" s="1">
        <v>69668</v>
      </c>
      <c r="S254" s="1">
        <v>0</v>
      </c>
      <c r="T254" s="1">
        <v>-53967</v>
      </c>
      <c r="U254" s="1">
        <v>-43.650260925292969</v>
      </c>
      <c r="V254" s="1">
        <v>1087823.65625</v>
      </c>
      <c r="W254" s="1">
        <v>2231000.5</v>
      </c>
      <c r="X254" s="1">
        <v>0</v>
      </c>
      <c r="Y254" s="1">
        <v>10628739</v>
      </c>
      <c r="Z254" s="1">
        <v>383577.15625</v>
      </c>
      <c r="AA254" s="1">
        <v>10245162</v>
      </c>
      <c r="AB254" s="1">
        <v>3.743983268737793</v>
      </c>
      <c r="AC254" s="1">
        <v>0</v>
      </c>
      <c r="AD254" s="1">
        <v>100</v>
      </c>
    </row>
    <row r="255" spans="1:30" x14ac:dyDescent="0.35">
      <c r="A255" s="1">
        <v>112011603</v>
      </c>
      <c r="B255" s="1" t="s">
        <v>37</v>
      </c>
      <c r="C255" s="1" t="s">
        <v>34</v>
      </c>
      <c r="D255" s="1" t="s">
        <v>35</v>
      </c>
      <c r="E255" s="1">
        <v>193</v>
      </c>
      <c r="F255" s="1">
        <v>1</v>
      </c>
      <c r="G255" s="1" t="s">
        <v>916</v>
      </c>
      <c r="H255" s="1">
        <v>13177962</v>
      </c>
      <c r="I255" s="1">
        <v>103891</v>
      </c>
      <c r="J255" s="1">
        <v>0.79463392496109009</v>
      </c>
      <c r="K255" s="1">
        <v>5381552.0599999996</v>
      </c>
      <c r="L255" s="1">
        <v>1602577.625</v>
      </c>
      <c r="M255" s="1">
        <v>42.407737731933594</v>
      </c>
      <c r="N255" s="1">
        <v>0</v>
      </c>
      <c r="O255" s="1">
        <v>3158275</v>
      </c>
      <c r="P255" s="1">
        <v>136315</v>
      </c>
      <c r="Q255" s="1">
        <v>4.5</v>
      </c>
      <c r="R255" s="1">
        <v>481000</v>
      </c>
      <c r="S255" s="1">
        <v>0</v>
      </c>
      <c r="T255" s="1">
        <v>57115</v>
      </c>
      <c r="U255" s="1">
        <v>13.474173545837402</v>
      </c>
      <c r="V255" s="1">
        <v>4807822.125</v>
      </c>
      <c r="W255" s="1">
        <v>9860287</v>
      </c>
      <c r="X255" s="1">
        <v>0</v>
      </c>
      <c r="Y255" s="1">
        <v>22198788</v>
      </c>
      <c r="Z255" s="1">
        <v>1899898.625</v>
      </c>
      <c r="AA255" s="1">
        <v>20298890</v>
      </c>
      <c r="AB255" s="1">
        <v>9.3596181869506836</v>
      </c>
      <c r="AC255" s="1">
        <v>0</v>
      </c>
      <c r="AD255" s="1">
        <v>100</v>
      </c>
    </row>
    <row r="256" spans="1:30" x14ac:dyDescent="0.35">
      <c r="A256" s="1">
        <v>112013054</v>
      </c>
      <c r="B256" s="1" t="s">
        <v>38</v>
      </c>
      <c r="C256" s="1" t="s">
        <v>34</v>
      </c>
      <c r="D256" s="1" t="s">
        <v>35</v>
      </c>
      <c r="E256" s="1">
        <v>193</v>
      </c>
      <c r="F256" s="1">
        <v>1</v>
      </c>
      <c r="G256" s="1" t="s">
        <v>916</v>
      </c>
      <c r="H256" s="1">
        <v>4251789</v>
      </c>
      <c r="I256" s="1">
        <v>29047</v>
      </c>
      <c r="J256" s="1">
        <v>0.6878705620765686</v>
      </c>
      <c r="K256" s="1">
        <v>799597.57</v>
      </c>
      <c r="L256" s="1">
        <v>217220.484375</v>
      </c>
      <c r="M256" s="1">
        <v>37.298942565917969</v>
      </c>
      <c r="N256" s="1">
        <v>0</v>
      </c>
      <c r="O256" s="1">
        <v>820616</v>
      </c>
      <c r="P256" s="1">
        <v>12199</v>
      </c>
      <c r="Q256" s="1">
        <v>1.5</v>
      </c>
      <c r="R256" s="1">
        <v>79851</v>
      </c>
      <c r="S256" s="1">
        <v>0</v>
      </c>
      <c r="T256" s="1">
        <v>-13076</v>
      </c>
      <c r="U256" s="1">
        <v>-14.071260452270508</v>
      </c>
      <c r="V256" s="1">
        <v>651673.546875</v>
      </c>
      <c r="W256" s="1">
        <v>1336507.125</v>
      </c>
      <c r="X256" s="1">
        <v>0</v>
      </c>
      <c r="Y256" s="1">
        <v>5951853.5</v>
      </c>
      <c r="Z256" s="1">
        <v>245390.484375</v>
      </c>
      <c r="AA256" s="1">
        <v>5706463</v>
      </c>
      <c r="AB256" s="1">
        <v>4.3002204895019531</v>
      </c>
      <c r="AC256" s="1">
        <v>0</v>
      </c>
      <c r="AD256" s="1">
        <v>100</v>
      </c>
    </row>
    <row r="257" spans="1:30" x14ac:dyDescent="0.35">
      <c r="A257" s="1">
        <v>112013753</v>
      </c>
      <c r="B257" s="1" t="s">
        <v>39</v>
      </c>
      <c r="C257" s="1" t="s">
        <v>34</v>
      </c>
      <c r="D257" s="1" t="s">
        <v>35</v>
      </c>
      <c r="E257" s="1">
        <v>193</v>
      </c>
      <c r="F257" s="1">
        <v>1</v>
      </c>
      <c r="G257" s="1" t="s">
        <v>916</v>
      </c>
      <c r="H257" s="1">
        <v>10423812</v>
      </c>
      <c r="I257" s="1">
        <v>79534</v>
      </c>
      <c r="J257" s="1">
        <v>0.76886951923370361</v>
      </c>
      <c r="K257" s="1">
        <v>398479</v>
      </c>
      <c r="L257" s="1">
        <v>50000</v>
      </c>
      <c r="M257" s="1">
        <v>14.348067283630371</v>
      </c>
      <c r="N257" s="1">
        <v>0</v>
      </c>
      <c r="O257" s="1">
        <v>2303261</v>
      </c>
      <c r="P257" s="1">
        <v>59244</v>
      </c>
      <c r="Q257" s="1">
        <v>2.6</v>
      </c>
      <c r="R257" s="1">
        <v>375893</v>
      </c>
      <c r="S257" s="1">
        <v>0</v>
      </c>
      <c r="T257" s="1">
        <v>-19044</v>
      </c>
      <c r="U257" s="1">
        <v>-4.8220348358154297</v>
      </c>
      <c r="X257" s="1">
        <v>50000</v>
      </c>
      <c r="Y257" s="1">
        <v>13501445</v>
      </c>
      <c r="Z257" s="1">
        <v>169734</v>
      </c>
      <c r="AA257" s="1">
        <v>13331711</v>
      </c>
      <c r="AB257" s="1">
        <v>1.2731598615646362</v>
      </c>
      <c r="AC257" s="1">
        <v>100</v>
      </c>
      <c r="AD257" s="1">
        <v>0</v>
      </c>
    </row>
    <row r="258" spans="1:30" x14ac:dyDescent="0.35">
      <c r="A258" s="1">
        <v>112015106</v>
      </c>
      <c r="B258" s="1" t="s">
        <v>613</v>
      </c>
      <c r="C258" s="1" t="s">
        <v>34</v>
      </c>
      <c r="D258" s="1" t="s">
        <v>48</v>
      </c>
      <c r="F258" s="1">
        <v>2</v>
      </c>
      <c r="G258" s="1" t="s">
        <v>917</v>
      </c>
      <c r="H258" s="1">
        <v>0</v>
      </c>
      <c r="I258" s="1">
        <v>0</v>
      </c>
      <c r="J258" s="1">
        <v>0</v>
      </c>
      <c r="K258" s="1">
        <v>0</v>
      </c>
      <c r="N258" s="1">
        <v>0</v>
      </c>
      <c r="O258" s="1">
        <v>0</v>
      </c>
      <c r="P258" s="1">
        <v>0</v>
      </c>
      <c r="Q258" s="1">
        <v>0</v>
      </c>
      <c r="R258" s="1">
        <v>450344</v>
      </c>
      <c r="T258" s="1">
        <v>7021</v>
      </c>
      <c r="U258" s="1">
        <v>1.5837211608886719</v>
      </c>
      <c r="Y258" s="1">
        <v>450344</v>
      </c>
      <c r="Z258" s="1">
        <v>7021</v>
      </c>
      <c r="AA258" s="1">
        <v>443323</v>
      </c>
      <c r="AB258" s="1">
        <v>1.5837211608886719</v>
      </c>
    </row>
    <row r="259" spans="1:30" x14ac:dyDescent="0.35">
      <c r="A259" s="1">
        <v>112015203</v>
      </c>
      <c r="B259" s="1" t="s">
        <v>40</v>
      </c>
      <c r="C259" s="1" t="s">
        <v>34</v>
      </c>
      <c r="D259" s="1" t="s">
        <v>35</v>
      </c>
      <c r="E259" s="1">
        <v>193</v>
      </c>
      <c r="F259" s="1">
        <v>1</v>
      </c>
      <c r="G259" s="1" t="s">
        <v>916</v>
      </c>
      <c r="H259" s="1">
        <v>7882591</v>
      </c>
      <c r="I259" s="1">
        <v>40446</v>
      </c>
      <c r="J259" s="1">
        <v>0.51575171947479248</v>
      </c>
      <c r="K259" s="1">
        <v>1815982.25</v>
      </c>
      <c r="L259" s="1">
        <v>501299.125</v>
      </c>
      <c r="M259" s="1">
        <v>38.130794525146484</v>
      </c>
      <c r="N259" s="1">
        <v>0</v>
      </c>
      <c r="O259" s="1">
        <v>1646434</v>
      </c>
      <c r="P259" s="1">
        <v>33983</v>
      </c>
      <c r="Q259" s="1">
        <v>2.1</v>
      </c>
      <c r="R259" s="1">
        <v>102741</v>
      </c>
      <c r="S259" s="1">
        <v>0</v>
      </c>
      <c r="T259" s="1">
        <v>1329</v>
      </c>
      <c r="U259" s="1">
        <v>1.3104958534240723</v>
      </c>
      <c r="V259" s="1">
        <v>1503925.25</v>
      </c>
      <c r="W259" s="1">
        <v>3084376.75</v>
      </c>
      <c r="X259" s="1">
        <v>0</v>
      </c>
      <c r="Y259" s="1">
        <v>11447748</v>
      </c>
      <c r="Z259" s="1">
        <v>577057.125</v>
      </c>
      <c r="AA259" s="1">
        <v>10870691</v>
      </c>
      <c r="AB259" s="1">
        <v>5.3083758354187012</v>
      </c>
      <c r="AC259" s="1">
        <v>0</v>
      </c>
      <c r="AD259" s="1">
        <v>100</v>
      </c>
    </row>
    <row r="260" spans="1:30" x14ac:dyDescent="0.35">
      <c r="A260" s="1">
        <v>112018523</v>
      </c>
      <c r="B260" s="1" t="s">
        <v>41</v>
      </c>
      <c r="C260" s="1" t="s">
        <v>34</v>
      </c>
      <c r="D260" s="1" t="s">
        <v>35</v>
      </c>
      <c r="E260" s="1">
        <v>193</v>
      </c>
      <c r="F260" s="1">
        <v>1</v>
      </c>
      <c r="G260" s="1" t="s">
        <v>916</v>
      </c>
      <c r="H260" s="1">
        <v>8860128</v>
      </c>
      <c r="I260" s="1">
        <v>51655</v>
      </c>
      <c r="J260" s="1">
        <v>0.58642399311065674</v>
      </c>
      <c r="K260" s="1">
        <v>2794477.16</v>
      </c>
      <c r="L260" s="1">
        <v>841907.75</v>
      </c>
      <c r="M260" s="1">
        <v>43.117942810058594</v>
      </c>
      <c r="N260" s="1">
        <v>0</v>
      </c>
      <c r="O260" s="1">
        <v>1582078</v>
      </c>
      <c r="P260" s="1">
        <v>61529</v>
      </c>
      <c r="Q260" s="1">
        <v>4</v>
      </c>
      <c r="R260" s="1">
        <v>106804</v>
      </c>
      <c r="S260" s="1">
        <v>0</v>
      </c>
      <c r="T260" s="1">
        <v>-51017</v>
      </c>
      <c r="U260" s="1">
        <v>-32.325862884521484</v>
      </c>
      <c r="V260" s="1">
        <v>2525770.125</v>
      </c>
      <c r="W260" s="1">
        <v>5180062.5</v>
      </c>
      <c r="X260" s="1">
        <v>0</v>
      </c>
      <c r="Y260" s="1">
        <v>13343487</v>
      </c>
      <c r="Z260" s="1">
        <v>904074.75</v>
      </c>
      <c r="AA260" s="1">
        <v>12439412</v>
      </c>
      <c r="AB260" s="1">
        <v>7.2678256034851074</v>
      </c>
      <c r="AC260" s="1">
        <v>0</v>
      </c>
      <c r="AD260" s="1">
        <v>100</v>
      </c>
    </row>
    <row r="261" spans="1:30" x14ac:dyDescent="0.35">
      <c r="A261" s="1">
        <v>112281302</v>
      </c>
      <c r="B261" s="1" t="s">
        <v>312</v>
      </c>
      <c r="C261" s="1" t="s">
        <v>313</v>
      </c>
      <c r="D261" s="1" t="s">
        <v>35</v>
      </c>
      <c r="E261" s="1">
        <v>198</v>
      </c>
      <c r="F261" s="1">
        <v>1</v>
      </c>
      <c r="G261" s="1" t="s">
        <v>916</v>
      </c>
      <c r="H261" s="1">
        <v>31952036</v>
      </c>
      <c r="I261" s="1">
        <v>274963</v>
      </c>
      <c r="J261" s="1">
        <v>0.8680189847946167</v>
      </c>
      <c r="K261" s="1">
        <v>16321447.939999999</v>
      </c>
      <c r="L261" s="1">
        <v>5064362.5</v>
      </c>
      <c r="M261" s="1">
        <v>44.988216400146484</v>
      </c>
      <c r="N261" s="1">
        <v>0</v>
      </c>
      <c r="O261" s="1">
        <v>6466776</v>
      </c>
      <c r="P261" s="1">
        <v>232153</v>
      </c>
      <c r="Q261" s="1">
        <v>3.6999999999999997</v>
      </c>
      <c r="R261" s="1">
        <v>0</v>
      </c>
      <c r="S261" s="1">
        <v>0</v>
      </c>
      <c r="V261" s="1">
        <v>15193369.5</v>
      </c>
      <c r="W261" s="1">
        <v>31159842</v>
      </c>
      <c r="X261" s="1">
        <v>0</v>
      </c>
      <c r="Y261" s="1">
        <v>54740260</v>
      </c>
      <c r="Z261" s="1">
        <v>5571478.5</v>
      </c>
      <c r="AA261" s="1">
        <v>49168780</v>
      </c>
      <c r="AB261" s="1">
        <v>11.331333160400391</v>
      </c>
      <c r="AC261" s="1">
        <v>0</v>
      </c>
      <c r="AD261" s="1">
        <v>100</v>
      </c>
    </row>
    <row r="262" spans="1:30" x14ac:dyDescent="0.35">
      <c r="A262" s="1">
        <v>112282004</v>
      </c>
      <c r="B262" s="1" t="s">
        <v>314</v>
      </c>
      <c r="C262" s="1" t="s">
        <v>313</v>
      </c>
      <c r="D262" s="1" t="s">
        <v>35</v>
      </c>
      <c r="E262" s="1">
        <v>198</v>
      </c>
      <c r="F262" s="1">
        <v>1</v>
      </c>
      <c r="G262" s="1" t="s">
        <v>916</v>
      </c>
      <c r="H262" s="1">
        <v>2857424</v>
      </c>
      <c r="I262" s="1">
        <v>8439</v>
      </c>
      <c r="J262" s="1">
        <v>0.29621076583862305</v>
      </c>
      <c r="K262" s="1">
        <v>489823.7</v>
      </c>
      <c r="L262" s="1">
        <v>206476.34375</v>
      </c>
      <c r="M262" s="1">
        <v>72.870399475097656</v>
      </c>
      <c r="N262" s="1">
        <v>0</v>
      </c>
      <c r="O262" s="1">
        <v>385052</v>
      </c>
      <c r="P262" s="1">
        <v>5688</v>
      </c>
      <c r="Q262" s="1">
        <v>1.5</v>
      </c>
      <c r="R262" s="1">
        <v>0</v>
      </c>
      <c r="S262" s="1">
        <v>0</v>
      </c>
      <c r="V262" s="1">
        <v>412952.6953125</v>
      </c>
      <c r="W262" s="1">
        <v>1476888.75</v>
      </c>
      <c r="X262" s="1">
        <v>0</v>
      </c>
      <c r="Y262" s="1">
        <v>3732299.75</v>
      </c>
      <c r="Z262" s="1">
        <v>220603.34375</v>
      </c>
      <c r="AA262" s="1">
        <v>3511696.5</v>
      </c>
      <c r="AB262" s="1">
        <v>6.281959056854248</v>
      </c>
      <c r="AC262" s="1">
        <v>0</v>
      </c>
      <c r="AD262" s="1">
        <v>100</v>
      </c>
    </row>
    <row r="263" spans="1:30" x14ac:dyDescent="0.35">
      <c r="A263" s="1">
        <v>112282307</v>
      </c>
      <c r="B263" s="1" t="s">
        <v>649</v>
      </c>
      <c r="C263" s="1" t="s">
        <v>313</v>
      </c>
      <c r="D263" s="1" t="s">
        <v>35</v>
      </c>
      <c r="E263" s="1">
        <v>198</v>
      </c>
      <c r="F263" s="1">
        <v>2</v>
      </c>
      <c r="G263" s="1" t="s">
        <v>917</v>
      </c>
      <c r="H263" s="1">
        <v>0</v>
      </c>
      <c r="I263" s="1">
        <v>0</v>
      </c>
      <c r="J263" s="1">
        <v>0</v>
      </c>
      <c r="K263" s="1">
        <v>0</v>
      </c>
      <c r="N263" s="1">
        <v>0</v>
      </c>
      <c r="O263" s="1">
        <v>0</v>
      </c>
      <c r="P263" s="1">
        <v>0</v>
      </c>
      <c r="Q263" s="1">
        <v>0</v>
      </c>
      <c r="R263" s="1">
        <v>1711597</v>
      </c>
      <c r="T263" s="1">
        <v>31775</v>
      </c>
      <c r="U263" s="1">
        <v>1.8915694952011108</v>
      </c>
      <c r="Y263" s="1">
        <v>1711597</v>
      </c>
      <c r="Z263" s="1">
        <v>31775</v>
      </c>
      <c r="AA263" s="1">
        <v>1679822</v>
      </c>
      <c r="AB263" s="1">
        <v>1.8915694952011108</v>
      </c>
    </row>
    <row r="264" spans="1:30" x14ac:dyDescent="0.35">
      <c r="A264" s="1">
        <v>112283003</v>
      </c>
      <c r="B264" s="1" t="s">
        <v>315</v>
      </c>
      <c r="C264" s="1" t="s">
        <v>313</v>
      </c>
      <c r="D264" s="1" t="s">
        <v>35</v>
      </c>
      <c r="E264" s="1">
        <v>198</v>
      </c>
      <c r="F264" s="1">
        <v>1</v>
      </c>
      <c r="G264" s="1" t="s">
        <v>916</v>
      </c>
      <c r="H264" s="1">
        <v>8711172</v>
      </c>
      <c r="I264" s="1">
        <v>38152</v>
      </c>
      <c r="J264" s="1">
        <v>0.43989291787147522</v>
      </c>
      <c r="K264" s="1">
        <v>5090953.3099999996</v>
      </c>
      <c r="L264" s="1">
        <v>1580639.5</v>
      </c>
      <c r="M264" s="1">
        <v>45.028438568115234</v>
      </c>
      <c r="N264" s="1">
        <v>0</v>
      </c>
      <c r="O264" s="1">
        <v>1763842</v>
      </c>
      <c r="P264" s="1">
        <v>29178</v>
      </c>
      <c r="Q264" s="1">
        <v>1.7000000000000002</v>
      </c>
      <c r="R264" s="1">
        <v>0</v>
      </c>
      <c r="S264" s="1">
        <v>0</v>
      </c>
      <c r="V264" s="1">
        <v>4711712.25</v>
      </c>
      <c r="W264" s="1">
        <v>9755601</v>
      </c>
      <c r="X264" s="1">
        <v>0</v>
      </c>
      <c r="Y264" s="1">
        <v>15565967</v>
      </c>
      <c r="Z264" s="1">
        <v>1647969.5</v>
      </c>
      <c r="AA264" s="1">
        <v>13917998</v>
      </c>
      <c r="AB264" s="1">
        <v>11.840564727783203</v>
      </c>
      <c r="AC264" s="1">
        <v>0</v>
      </c>
      <c r="AD264" s="1">
        <v>100</v>
      </c>
    </row>
    <row r="265" spans="1:30" x14ac:dyDescent="0.35">
      <c r="A265" s="1">
        <v>112286003</v>
      </c>
      <c r="B265" s="1" t="s">
        <v>316</v>
      </c>
      <c r="C265" s="1" t="s">
        <v>313</v>
      </c>
      <c r="D265" s="1" t="s">
        <v>35</v>
      </c>
      <c r="E265" s="1">
        <v>198</v>
      </c>
      <c r="F265" s="1">
        <v>1</v>
      </c>
      <c r="G265" s="1" t="s">
        <v>916</v>
      </c>
      <c r="H265" s="1">
        <v>10142335</v>
      </c>
      <c r="I265" s="1">
        <v>66910</v>
      </c>
      <c r="J265" s="1">
        <v>0.66409111022949219</v>
      </c>
      <c r="K265" s="1">
        <v>1939534.99</v>
      </c>
      <c r="L265" s="1">
        <v>526165.875</v>
      </c>
      <c r="M265" s="1">
        <v>37.227775573730469</v>
      </c>
      <c r="N265" s="1">
        <v>0</v>
      </c>
      <c r="O265" s="1">
        <v>2114386</v>
      </c>
      <c r="P265" s="1">
        <v>43306</v>
      </c>
      <c r="Q265" s="1">
        <v>2.1</v>
      </c>
      <c r="R265" s="1">
        <v>0</v>
      </c>
      <c r="S265" s="1">
        <v>0</v>
      </c>
      <c r="V265" s="1">
        <v>1578527</v>
      </c>
      <c r="W265" s="1">
        <v>3237376.25</v>
      </c>
      <c r="X265" s="1">
        <v>0</v>
      </c>
      <c r="Y265" s="1">
        <v>14196256</v>
      </c>
      <c r="Z265" s="1">
        <v>636381.875</v>
      </c>
      <c r="AA265" s="1">
        <v>13559874</v>
      </c>
      <c r="AB265" s="1">
        <v>4.6931252479553223</v>
      </c>
      <c r="AC265" s="1">
        <v>0</v>
      </c>
      <c r="AD265" s="1">
        <v>100</v>
      </c>
    </row>
    <row r="266" spans="1:30" x14ac:dyDescent="0.35">
      <c r="A266" s="1">
        <v>112289003</v>
      </c>
      <c r="B266" s="1" t="s">
        <v>317</v>
      </c>
      <c r="C266" s="1" t="s">
        <v>313</v>
      </c>
      <c r="D266" s="1" t="s">
        <v>35</v>
      </c>
      <c r="E266" s="1">
        <v>198</v>
      </c>
      <c r="F266" s="1">
        <v>1</v>
      </c>
      <c r="G266" s="1" t="s">
        <v>916</v>
      </c>
      <c r="H266" s="1">
        <v>17714214</v>
      </c>
      <c r="I266" s="1">
        <v>86611</v>
      </c>
      <c r="J266" s="1">
        <v>0.4913373589515686</v>
      </c>
      <c r="K266" s="1">
        <v>8505938.4499999993</v>
      </c>
      <c r="L266" s="1">
        <v>2670073.75</v>
      </c>
      <c r="M266" s="1">
        <v>45.752841949462891</v>
      </c>
      <c r="N266" s="1">
        <v>0</v>
      </c>
      <c r="O266" s="1">
        <v>3485960</v>
      </c>
      <c r="P266" s="1">
        <v>104686</v>
      </c>
      <c r="Q266" s="1">
        <v>3.1</v>
      </c>
      <c r="R266" s="1">
        <v>0</v>
      </c>
      <c r="S266" s="1">
        <v>0</v>
      </c>
      <c r="V266" s="1">
        <v>7873055.25</v>
      </c>
      <c r="W266" s="1">
        <v>16565658</v>
      </c>
      <c r="X266" s="1">
        <v>0</v>
      </c>
      <c r="Y266" s="1">
        <v>29706112</v>
      </c>
      <c r="Z266" s="1">
        <v>2861370.75</v>
      </c>
      <c r="AA266" s="1">
        <v>26844742</v>
      </c>
      <c r="AB266" s="1">
        <v>10.658961296081543</v>
      </c>
      <c r="AC266" s="1">
        <v>0</v>
      </c>
      <c r="AD266" s="1">
        <v>100</v>
      </c>
    </row>
    <row r="267" spans="1:30" x14ac:dyDescent="0.35">
      <c r="A267" s="1">
        <v>112671303</v>
      </c>
      <c r="B267" s="1" t="s">
        <v>596</v>
      </c>
      <c r="C267" s="1" t="s">
        <v>597</v>
      </c>
      <c r="D267" s="1" t="s">
        <v>35</v>
      </c>
      <c r="E267" s="1">
        <v>192</v>
      </c>
      <c r="F267" s="1">
        <v>1</v>
      </c>
      <c r="G267" s="1" t="s">
        <v>916</v>
      </c>
      <c r="H267" s="1">
        <v>13611765</v>
      </c>
      <c r="I267" s="1">
        <v>184288</v>
      </c>
      <c r="J267" s="1">
        <v>1.3724693059921265</v>
      </c>
      <c r="K267" s="1">
        <v>3808078.33</v>
      </c>
      <c r="L267" s="1">
        <v>1075519.5</v>
      </c>
      <c r="M267" s="1">
        <v>39.359424591064453</v>
      </c>
      <c r="N267" s="1">
        <v>0</v>
      </c>
      <c r="O267" s="1">
        <v>3239784</v>
      </c>
      <c r="P267" s="1">
        <v>109668</v>
      </c>
      <c r="Q267" s="1">
        <v>3.5000000000000004</v>
      </c>
      <c r="R267" s="1">
        <v>0</v>
      </c>
      <c r="S267" s="1">
        <v>0</v>
      </c>
      <c r="V267" s="1">
        <v>3226618.25</v>
      </c>
      <c r="W267" s="1">
        <v>6617421</v>
      </c>
      <c r="X267" s="1">
        <v>0</v>
      </c>
      <c r="Y267" s="1">
        <v>20659628</v>
      </c>
      <c r="Z267" s="1">
        <v>1369475.5</v>
      </c>
      <c r="AA267" s="1">
        <v>19290152</v>
      </c>
      <c r="AB267" s="1">
        <v>7.0993504524230957</v>
      </c>
      <c r="AC267" s="1">
        <v>0</v>
      </c>
      <c r="AD267" s="1">
        <v>100</v>
      </c>
    </row>
    <row r="268" spans="1:30" x14ac:dyDescent="0.35">
      <c r="A268" s="1">
        <v>112671603</v>
      </c>
      <c r="B268" s="1" t="s">
        <v>598</v>
      </c>
      <c r="C268" s="1" t="s">
        <v>597</v>
      </c>
      <c r="D268" s="1" t="s">
        <v>35</v>
      </c>
      <c r="E268" s="1">
        <v>195</v>
      </c>
      <c r="F268" s="1">
        <v>1</v>
      </c>
      <c r="G268" s="1" t="s">
        <v>916</v>
      </c>
      <c r="H268" s="1">
        <v>17269589</v>
      </c>
      <c r="I268" s="1">
        <v>157100</v>
      </c>
      <c r="J268" s="1">
        <v>0.91804295778274536</v>
      </c>
      <c r="K268" s="1">
        <v>6630117.6299999999</v>
      </c>
      <c r="L268" s="1">
        <v>1993326.25</v>
      </c>
      <c r="M268" s="1">
        <v>42.989341735839844</v>
      </c>
      <c r="N268" s="1">
        <v>0</v>
      </c>
      <c r="O268" s="1">
        <v>4618071</v>
      </c>
      <c r="P268" s="1">
        <v>175657</v>
      </c>
      <c r="Q268" s="1">
        <v>4</v>
      </c>
      <c r="R268" s="1">
        <v>0</v>
      </c>
      <c r="S268" s="1">
        <v>0</v>
      </c>
      <c r="V268" s="1">
        <v>5980089.75</v>
      </c>
      <c r="W268" s="1">
        <v>12264472</v>
      </c>
      <c r="X268" s="1">
        <v>0</v>
      </c>
      <c r="Y268" s="1">
        <v>28517776</v>
      </c>
      <c r="Z268" s="1">
        <v>2326083.25</v>
      </c>
      <c r="AA268" s="1">
        <v>26191692</v>
      </c>
      <c r="AB268" s="1">
        <v>8.8809967041015625</v>
      </c>
      <c r="AC268" s="1">
        <v>0</v>
      </c>
      <c r="AD268" s="1">
        <v>100</v>
      </c>
    </row>
    <row r="269" spans="1:30" x14ac:dyDescent="0.35">
      <c r="A269" s="1">
        <v>112671803</v>
      </c>
      <c r="B269" s="1" t="s">
        <v>599</v>
      </c>
      <c r="C269" s="1" t="s">
        <v>597</v>
      </c>
      <c r="D269" s="1" t="s">
        <v>35</v>
      </c>
      <c r="E269" s="1">
        <v>192</v>
      </c>
      <c r="F269" s="1">
        <v>1</v>
      </c>
      <c r="G269" s="1" t="s">
        <v>916</v>
      </c>
      <c r="H269" s="1">
        <v>14038162</v>
      </c>
      <c r="I269" s="1">
        <v>103900</v>
      </c>
      <c r="J269" s="1">
        <v>0.74564409255981445</v>
      </c>
      <c r="K269" s="1">
        <v>2219818.19</v>
      </c>
      <c r="L269" s="1">
        <v>552988.4375</v>
      </c>
      <c r="M269" s="1">
        <v>33.176063537597656</v>
      </c>
      <c r="N269" s="1">
        <v>0</v>
      </c>
      <c r="O269" s="1">
        <v>3203611</v>
      </c>
      <c r="P269" s="1">
        <v>125031</v>
      </c>
      <c r="Q269" s="1">
        <v>4.1000000000000005</v>
      </c>
      <c r="R269" s="1">
        <v>402955</v>
      </c>
      <c r="S269" s="1">
        <v>0</v>
      </c>
      <c r="T269" s="1">
        <v>-131956</v>
      </c>
      <c r="U269" s="1">
        <v>-24.668777465820313</v>
      </c>
      <c r="V269" s="1">
        <v>1658996.1875</v>
      </c>
      <c r="W269" s="1">
        <v>3402409.25</v>
      </c>
      <c r="X269" s="1">
        <v>0</v>
      </c>
      <c r="Y269" s="1">
        <v>19864548</v>
      </c>
      <c r="Z269" s="1">
        <v>649963.4375</v>
      </c>
      <c r="AA269" s="1">
        <v>19214584</v>
      </c>
      <c r="AB269" s="1">
        <v>3.3826568126678467</v>
      </c>
      <c r="AC269" s="1">
        <v>0</v>
      </c>
      <c r="AD269" s="1">
        <v>100</v>
      </c>
    </row>
    <row r="270" spans="1:30" x14ac:dyDescent="0.35">
      <c r="A270" s="1">
        <v>112672203</v>
      </c>
      <c r="B270" s="1" t="s">
        <v>600</v>
      </c>
      <c r="C270" s="1" t="s">
        <v>597</v>
      </c>
      <c r="D270" s="1" t="s">
        <v>35</v>
      </c>
      <c r="E270" s="1">
        <v>195</v>
      </c>
      <c r="F270" s="1">
        <v>1</v>
      </c>
      <c r="G270" s="1" t="s">
        <v>916</v>
      </c>
      <c r="H270" s="1">
        <v>9585472</v>
      </c>
      <c r="I270" s="1">
        <v>76466</v>
      </c>
      <c r="J270" s="1">
        <v>0.80414295196533203</v>
      </c>
      <c r="K270" s="1">
        <v>817590.78</v>
      </c>
      <c r="L270" s="1">
        <v>147635.84375</v>
      </c>
      <c r="M270" s="1">
        <v>22.036684036254883</v>
      </c>
      <c r="N270" s="1">
        <v>0</v>
      </c>
      <c r="O270" s="1">
        <v>2623904</v>
      </c>
      <c r="P270" s="1">
        <v>78485</v>
      </c>
      <c r="Q270" s="1">
        <v>3.1</v>
      </c>
      <c r="R270" s="1">
        <v>187926</v>
      </c>
      <c r="S270" s="1">
        <v>0</v>
      </c>
      <c r="T270" s="1">
        <v>-26618</v>
      </c>
      <c r="U270" s="1">
        <v>-12.406779289245605</v>
      </c>
      <c r="V270" s="1">
        <v>442915.78125</v>
      </c>
      <c r="W270" s="1">
        <v>908369.0625</v>
      </c>
      <c r="X270" s="1">
        <v>0</v>
      </c>
      <c r="Y270" s="1">
        <v>13214893</v>
      </c>
      <c r="Z270" s="1">
        <v>275968.84375</v>
      </c>
      <c r="AA270" s="1">
        <v>12938924</v>
      </c>
      <c r="AB270" s="1">
        <v>2.1328577995300293</v>
      </c>
      <c r="AC270" s="1">
        <v>0</v>
      </c>
      <c r="AD270" s="1">
        <v>100</v>
      </c>
    </row>
    <row r="271" spans="1:30" x14ac:dyDescent="0.35">
      <c r="A271" s="1">
        <v>112672803</v>
      </c>
      <c r="B271" s="1" t="s">
        <v>601</v>
      </c>
      <c r="C271" s="1" t="s">
        <v>597</v>
      </c>
      <c r="D271" s="1" t="s">
        <v>35</v>
      </c>
      <c r="E271" s="1">
        <v>195</v>
      </c>
      <c r="F271" s="1">
        <v>1</v>
      </c>
      <c r="G271" s="1" t="s">
        <v>916</v>
      </c>
      <c r="H271" s="1">
        <v>7086825</v>
      </c>
      <c r="I271" s="1">
        <v>118496</v>
      </c>
      <c r="J271" s="1">
        <v>1.7004938125610352</v>
      </c>
      <c r="K271" s="1">
        <v>3755878.95</v>
      </c>
      <c r="L271" s="1">
        <v>1186396.375</v>
      </c>
      <c r="M271" s="1">
        <v>46.172576904296875</v>
      </c>
      <c r="N271" s="1">
        <v>4.7392950057983398</v>
      </c>
      <c r="O271" s="1">
        <v>1581729</v>
      </c>
      <c r="P271" s="1">
        <v>80598</v>
      </c>
      <c r="Q271" s="1">
        <v>5.4</v>
      </c>
      <c r="R271" s="1">
        <v>79629</v>
      </c>
      <c r="S271" s="1">
        <v>56226.82</v>
      </c>
      <c r="T271" s="1">
        <v>18290</v>
      </c>
      <c r="U271" s="1">
        <v>29.817897796630859</v>
      </c>
      <c r="V271" s="1">
        <v>3390571.375</v>
      </c>
      <c r="W271" s="1">
        <v>6953670</v>
      </c>
      <c r="X271" s="1">
        <v>0</v>
      </c>
      <c r="Y271" s="1">
        <v>12504062</v>
      </c>
      <c r="Z271" s="1">
        <v>1403780.375</v>
      </c>
      <c r="AA271" s="1">
        <v>11100282</v>
      </c>
      <c r="AB271" s="1">
        <v>12.64634895324707</v>
      </c>
      <c r="AC271" s="1">
        <v>0</v>
      </c>
      <c r="AD271" s="1">
        <v>95.260704040527344</v>
      </c>
    </row>
    <row r="272" spans="1:30" x14ac:dyDescent="0.35">
      <c r="A272" s="1">
        <v>112674403</v>
      </c>
      <c r="B272" s="1" t="s">
        <v>602</v>
      </c>
      <c r="C272" s="1" t="s">
        <v>597</v>
      </c>
      <c r="D272" s="1" t="s">
        <v>35</v>
      </c>
      <c r="E272" s="1">
        <v>192</v>
      </c>
      <c r="F272" s="1">
        <v>1</v>
      </c>
      <c r="G272" s="1" t="s">
        <v>916</v>
      </c>
      <c r="H272" s="1">
        <v>15507056</v>
      </c>
      <c r="I272" s="1">
        <v>87941</v>
      </c>
      <c r="J272" s="1">
        <v>0.57033753395080566</v>
      </c>
      <c r="K272" s="1">
        <v>2136513.36</v>
      </c>
      <c r="L272" s="1">
        <v>531249.9375</v>
      </c>
      <c r="M272" s="1">
        <v>33.094249725341797</v>
      </c>
      <c r="N272" s="1">
        <v>0</v>
      </c>
      <c r="O272" s="1">
        <v>2952988</v>
      </c>
      <c r="P272" s="1">
        <v>105070</v>
      </c>
      <c r="Q272" s="1">
        <v>3.6999999999999997</v>
      </c>
      <c r="R272" s="1">
        <v>0</v>
      </c>
      <c r="S272" s="1">
        <v>0</v>
      </c>
      <c r="V272" s="1">
        <v>1593779.4375</v>
      </c>
      <c r="W272" s="1">
        <v>3268657</v>
      </c>
      <c r="X272" s="1">
        <v>0</v>
      </c>
      <c r="Y272" s="1">
        <v>20596558</v>
      </c>
      <c r="Z272" s="1">
        <v>724260.9375</v>
      </c>
      <c r="AA272" s="1">
        <v>19872298</v>
      </c>
      <c r="AB272" s="1">
        <v>3.6445755958557129</v>
      </c>
      <c r="AC272" s="1">
        <v>0</v>
      </c>
      <c r="AD272" s="1">
        <v>100</v>
      </c>
    </row>
    <row r="273" spans="1:30" x14ac:dyDescent="0.35">
      <c r="A273" s="1">
        <v>112675503</v>
      </c>
      <c r="B273" s="1" t="s">
        <v>604</v>
      </c>
      <c r="C273" s="1" t="s">
        <v>597</v>
      </c>
      <c r="D273" s="1" t="s">
        <v>35</v>
      </c>
      <c r="E273" s="1">
        <v>195</v>
      </c>
      <c r="F273" s="1">
        <v>1</v>
      </c>
      <c r="G273" s="1" t="s">
        <v>916</v>
      </c>
      <c r="H273" s="1">
        <v>18521188</v>
      </c>
      <c r="I273" s="1">
        <v>105536</v>
      </c>
      <c r="J273" s="1">
        <v>0.5730777382850647</v>
      </c>
      <c r="K273" s="1">
        <v>4319117.2699999996</v>
      </c>
      <c r="L273" s="1">
        <v>1156529.625</v>
      </c>
      <c r="M273" s="1">
        <v>36.569091796875</v>
      </c>
      <c r="N273" s="1">
        <v>0</v>
      </c>
      <c r="O273" s="1">
        <v>4752059</v>
      </c>
      <c r="P273" s="1">
        <v>179868</v>
      </c>
      <c r="Q273" s="1">
        <v>3.9</v>
      </c>
      <c r="R273" s="1">
        <v>233541</v>
      </c>
      <c r="S273" s="1">
        <v>0</v>
      </c>
      <c r="T273" s="1">
        <v>105328</v>
      </c>
      <c r="U273" s="1">
        <v>82.150794982910156</v>
      </c>
      <c r="V273" s="1">
        <v>3469653.375</v>
      </c>
      <c r="W273" s="1">
        <v>7115857.5</v>
      </c>
      <c r="X273" s="1">
        <v>0</v>
      </c>
      <c r="Y273" s="1">
        <v>27825904</v>
      </c>
      <c r="Z273" s="1">
        <v>1547261.625</v>
      </c>
      <c r="AA273" s="1">
        <v>26278642</v>
      </c>
      <c r="AB273" s="1">
        <v>5.8879055976867676</v>
      </c>
      <c r="AC273" s="1">
        <v>0</v>
      </c>
      <c r="AD273" s="1">
        <v>100</v>
      </c>
    </row>
    <row r="274" spans="1:30" x14ac:dyDescent="0.35">
      <c r="A274" s="1">
        <v>112676203</v>
      </c>
      <c r="B274" s="1" t="s">
        <v>605</v>
      </c>
      <c r="C274" s="1" t="s">
        <v>597</v>
      </c>
      <c r="D274" s="1" t="s">
        <v>35</v>
      </c>
      <c r="E274" s="1">
        <v>195</v>
      </c>
      <c r="F274" s="1">
        <v>1</v>
      </c>
      <c r="G274" s="1" t="s">
        <v>916</v>
      </c>
      <c r="H274" s="1">
        <v>10583800</v>
      </c>
      <c r="I274" s="1">
        <v>33817</v>
      </c>
      <c r="J274" s="1">
        <v>0.32054081559181213</v>
      </c>
      <c r="K274" s="1">
        <v>538108</v>
      </c>
      <c r="L274" s="1">
        <v>50000</v>
      </c>
      <c r="M274" s="1">
        <v>10.243634223937988</v>
      </c>
      <c r="N274" s="1">
        <v>0</v>
      </c>
      <c r="O274" s="1">
        <v>2376966</v>
      </c>
      <c r="P274" s="1">
        <v>50652</v>
      </c>
      <c r="Q274" s="1">
        <v>2.1999999999999997</v>
      </c>
      <c r="R274" s="1">
        <v>148736</v>
      </c>
      <c r="S274" s="1">
        <v>0</v>
      </c>
      <c r="T274" s="1">
        <v>-16361</v>
      </c>
      <c r="U274" s="1">
        <v>-9.9099321365356445</v>
      </c>
      <c r="X274" s="1">
        <v>50000</v>
      </c>
      <c r="Y274" s="1">
        <v>13647610</v>
      </c>
      <c r="Z274" s="1">
        <v>118108</v>
      </c>
      <c r="AA274" s="1">
        <v>13529502</v>
      </c>
      <c r="AB274" s="1">
        <v>0.87296634912490845</v>
      </c>
      <c r="AC274" s="1">
        <v>100</v>
      </c>
      <c r="AD274" s="1">
        <v>0</v>
      </c>
    </row>
    <row r="275" spans="1:30" x14ac:dyDescent="0.35">
      <c r="A275" s="1">
        <v>112676403</v>
      </c>
      <c r="B275" s="1" t="s">
        <v>606</v>
      </c>
      <c r="C275" s="1" t="s">
        <v>597</v>
      </c>
      <c r="D275" s="1" t="s">
        <v>35</v>
      </c>
      <c r="E275" s="1">
        <v>193</v>
      </c>
      <c r="F275" s="1">
        <v>1</v>
      </c>
      <c r="G275" s="1" t="s">
        <v>916</v>
      </c>
      <c r="H275" s="1">
        <v>14351693</v>
      </c>
      <c r="I275" s="1">
        <v>106796</v>
      </c>
      <c r="J275" s="1">
        <v>0.74971407651901245</v>
      </c>
      <c r="K275" s="1">
        <v>3639247</v>
      </c>
      <c r="L275" s="1">
        <v>1039169.6875</v>
      </c>
      <c r="M275" s="1">
        <v>39.966876983642578</v>
      </c>
      <c r="N275" s="1">
        <v>0</v>
      </c>
      <c r="O275" s="1">
        <v>3459424</v>
      </c>
      <c r="P275" s="1">
        <v>93495</v>
      </c>
      <c r="Q275" s="1">
        <v>2.8000000000000003</v>
      </c>
      <c r="R275" s="1">
        <v>0</v>
      </c>
      <c r="S275" s="1">
        <v>0</v>
      </c>
      <c r="V275" s="1">
        <v>3117566.9375</v>
      </c>
      <c r="W275" s="1">
        <v>6393769.5</v>
      </c>
      <c r="X275" s="1">
        <v>0</v>
      </c>
      <c r="Y275" s="1">
        <v>21450364</v>
      </c>
      <c r="Z275" s="1">
        <v>1239460.75</v>
      </c>
      <c r="AA275" s="1">
        <v>20210904</v>
      </c>
      <c r="AB275" s="1">
        <v>6.1326336860656738</v>
      </c>
      <c r="AC275" s="1">
        <v>0</v>
      </c>
      <c r="AD275" s="1">
        <v>100</v>
      </c>
    </row>
    <row r="276" spans="1:30" x14ac:dyDescent="0.35">
      <c r="A276" s="1">
        <v>112676503</v>
      </c>
      <c r="B276" s="1" t="s">
        <v>607</v>
      </c>
      <c r="C276" s="1" t="s">
        <v>597</v>
      </c>
      <c r="D276" s="1" t="s">
        <v>35</v>
      </c>
      <c r="E276" s="1">
        <v>192</v>
      </c>
      <c r="F276" s="1">
        <v>1</v>
      </c>
      <c r="G276" s="1" t="s">
        <v>916</v>
      </c>
      <c r="H276" s="1">
        <v>9752564</v>
      </c>
      <c r="I276" s="1">
        <v>31798</v>
      </c>
      <c r="J276" s="1">
        <v>0.32711413502693176</v>
      </c>
      <c r="K276" s="1">
        <v>1945694.6</v>
      </c>
      <c r="L276" s="1">
        <v>519762.5625</v>
      </c>
      <c r="M276" s="1">
        <v>36.450721740722656</v>
      </c>
      <c r="N276" s="1">
        <v>0</v>
      </c>
      <c r="O276" s="1">
        <v>2522912</v>
      </c>
      <c r="P276" s="1">
        <v>68085</v>
      </c>
      <c r="Q276" s="1">
        <v>2.8000000000000003</v>
      </c>
      <c r="R276" s="1">
        <v>0</v>
      </c>
      <c r="S276" s="1">
        <v>0</v>
      </c>
      <c r="V276" s="1">
        <v>1559316.5625</v>
      </c>
      <c r="W276" s="1">
        <v>3197978</v>
      </c>
      <c r="X276" s="1">
        <v>0</v>
      </c>
      <c r="Y276" s="1">
        <v>14221171</v>
      </c>
      <c r="Z276" s="1">
        <v>619645.5625</v>
      </c>
      <c r="AA276" s="1">
        <v>13601525</v>
      </c>
      <c r="AB276" s="1">
        <v>4.5557065010070801</v>
      </c>
      <c r="AC276" s="1">
        <v>0</v>
      </c>
      <c r="AD276" s="1">
        <v>100</v>
      </c>
    </row>
    <row r="277" spans="1:30" x14ac:dyDescent="0.35">
      <c r="A277" s="1">
        <v>112676703</v>
      </c>
      <c r="B277" s="1" t="s">
        <v>608</v>
      </c>
      <c r="C277" s="1" t="s">
        <v>597</v>
      </c>
      <c r="D277" s="1" t="s">
        <v>35</v>
      </c>
      <c r="E277" s="1">
        <v>195</v>
      </c>
      <c r="F277" s="1">
        <v>1</v>
      </c>
      <c r="G277" s="1" t="s">
        <v>916</v>
      </c>
      <c r="H277" s="1">
        <v>13940682</v>
      </c>
      <c r="I277" s="1">
        <v>74058</v>
      </c>
      <c r="J277" s="1">
        <v>0.53407377004623413</v>
      </c>
      <c r="K277" s="1">
        <v>1721309.81</v>
      </c>
      <c r="L277" s="1">
        <v>402587.46875</v>
      </c>
      <c r="M277" s="1">
        <v>30.528598785400391</v>
      </c>
      <c r="N277" s="1">
        <v>0</v>
      </c>
      <c r="O277" s="1">
        <v>3422091</v>
      </c>
      <c r="P277" s="1">
        <v>132766</v>
      </c>
      <c r="Q277" s="1">
        <v>4</v>
      </c>
      <c r="R277" s="1">
        <v>0</v>
      </c>
      <c r="S277" s="1">
        <v>0</v>
      </c>
      <c r="V277" s="1">
        <v>1207784.84375</v>
      </c>
      <c r="W277" s="1">
        <v>2477027</v>
      </c>
      <c r="X277" s="1">
        <v>0</v>
      </c>
      <c r="Y277" s="1">
        <v>19084084</v>
      </c>
      <c r="Z277" s="1">
        <v>609411.5</v>
      </c>
      <c r="AA277" s="1">
        <v>18474672</v>
      </c>
      <c r="AB277" s="1">
        <v>3.2986323833465576</v>
      </c>
      <c r="AC277" s="1">
        <v>0</v>
      </c>
      <c r="AD277" s="1">
        <v>100</v>
      </c>
    </row>
    <row r="278" spans="1:30" x14ac:dyDescent="0.35">
      <c r="A278" s="1">
        <v>112678503</v>
      </c>
      <c r="B278" s="1" t="s">
        <v>610</v>
      </c>
      <c r="C278" s="1" t="s">
        <v>597</v>
      </c>
      <c r="D278" s="1" t="s">
        <v>35</v>
      </c>
      <c r="E278" s="1">
        <v>192</v>
      </c>
      <c r="F278" s="1">
        <v>1</v>
      </c>
      <c r="G278" s="1" t="s">
        <v>916</v>
      </c>
      <c r="H278" s="1">
        <v>10225755</v>
      </c>
      <c r="I278" s="1">
        <v>18478</v>
      </c>
      <c r="J278" s="1">
        <v>0.18102771043777466</v>
      </c>
      <c r="K278" s="1">
        <v>1758629.95</v>
      </c>
      <c r="L278" s="1">
        <v>452069.375</v>
      </c>
      <c r="M278" s="1">
        <v>34.599956512451172</v>
      </c>
      <c r="N278" s="1">
        <v>5.2997641563415527</v>
      </c>
      <c r="O278" s="1">
        <v>2622209</v>
      </c>
      <c r="P278" s="1">
        <v>92971</v>
      </c>
      <c r="Q278" s="1">
        <v>3.6999999999999997</v>
      </c>
      <c r="R278" s="1">
        <v>0</v>
      </c>
      <c r="S278" s="1">
        <v>23958.61</v>
      </c>
      <c r="V278" s="1">
        <v>1284356.125</v>
      </c>
      <c r="W278" s="1">
        <v>2634066</v>
      </c>
      <c r="X278" s="1">
        <v>0</v>
      </c>
      <c r="Y278" s="1">
        <v>14606594</v>
      </c>
      <c r="Z278" s="1">
        <v>563518.375</v>
      </c>
      <c r="AA278" s="1">
        <v>14043076</v>
      </c>
      <c r="AB278" s="1">
        <v>4.012784481048584</v>
      </c>
      <c r="AC278" s="1">
        <v>0</v>
      </c>
      <c r="AD278" s="1">
        <v>94.700233459472656</v>
      </c>
    </row>
    <row r="279" spans="1:30" x14ac:dyDescent="0.35">
      <c r="A279" s="1">
        <v>112679002</v>
      </c>
      <c r="B279" s="1" t="s">
        <v>611</v>
      </c>
      <c r="C279" s="1" t="s">
        <v>597</v>
      </c>
      <c r="D279" s="1" t="s">
        <v>35</v>
      </c>
      <c r="E279" s="1">
        <v>192</v>
      </c>
      <c r="F279" s="1">
        <v>1</v>
      </c>
      <c r="G279" s="1" t="s">
        <v>916</v>
      </c>
      <c r="H279" s="1">
        <v>105941425</v>
      </c>
      <c r="I279" s="1">
        <v>223847</v>
      </c>
      <c r="J279" s="1">
        <v>0.21174056828022003</v>
      </c>
      <c r="K279" s="1">
        <v>24942904.579999998</v>
      </c>
      <c r="L279" s="1">
        <v>7792168</v>
      </c>
      <c r="M279" s="1">
        <v>45.433429718017578</v>
      </c>
      <c r="N279" s="1">
        <v>17.144880294799805</v>
      </c>
      <c r="O279" s="1">
        <v>9856768</v>
      </c>
      <c r="P279" s="1">
        <v>448755</v>
      </c>
      <c r="Q279" s="1">
        <v>4.8</v>
      </c>
      <c r="R279" s="1">
        <v>0</v>
      </c>
      <c r="S279" s="1">
        <v>1335957.83</v>
      </c>
      <c r="V279" s="1">
        <v>19368990</v>
      </c>
      <c r="W279" s="1">
        <v>39723560</v>
      </c>
      <c r="X279" s="1">
        <v>0</v>
      </c>
      <c r="Y279" s="1">
        <v>140741088</v>
      </c>
      <c r="Z279" s="1">
        <v>8464770</v>
      </c>
      <c r="AA279" s="1">
        <v>132276320</v>
      </c>
      <c r="AB279" s="1">
        <v>6.3993086814880371</v>
      </c>
      <c r="AC279" s="1">
        <v>0</v>
      </c>
      <c r="AD279" s="1">
        <v>82.855117797851563</v>
      </c>
    </row>
    <row r="280" spans="1:30" x14ac:dyDescent="0.35">
      <c r="A280" s="1">
        <v>112679107</v>
      </c>
      <c r="B280" s="1" t="s">
        <v>687</v>
      </c>
      <c r="C280" s="1" t="s">
        <v>597</v>
      </c>
      <c r="D280" s="1" t="s">
        <v>35</v>
      </c>
      <c r="E280" s="1">
        <v>192</v>
      </c>
      <c r="F280" s="1">
        <v>2</v>
      </c>
      <c r="G280" s="1" t="s">
        <v>917</v>
      </c>
      <c r="H280" s="1">
        <v>0</v>
      </c>
      <c r="I280" s="1">
        <v>0</v>
      </c>
      <c r="J280" s="1">
        <v>0</v>
      </c>
      <c r="K280" s="1">
        <v>0</v>
      </c>
      <c r="N280" s="1">
        <v>0</v>
      </c>
      <c r="O280" s="1">
        <v>0</v>
      </c>
      <c r="P280" s="1">
        <v>0</v>
      </c>
      <c r="Q280" s="1">
        <v>0</v>
      </c>
      <c r="R280" s="1">
        <v>3311485</v>
      </c>
      <c r="T280" s="1">
        <v>-9068</v>
      </c>
      <c r="U280" s="1">
        <v>-0.27308705449104309</v>
      </c>
      <c r="Y280" s="1">
        <v>3311485</v>
      </c>
      <c r="Z280" s="1">
        <v>-9068</v>
      </c>
      <c r="AA280" s="1">
        <v>3302417</v>
      </c>
      <c r="AB280" s="1">
        <v>-0.27458676695823669</v>
      </c>
    </row>
    <row r="281" spans="1:30" x14ac:dyDescent="0.35">
      <c r="A281" s="1">
        <v>112679403</v>
      </c>
      <c r="B281" s="1" t="s">
        <v>612</v>
      </c>
      <c r="C281" s="1" t="s">
        <v>597</v>
      </c>
      <c r="D281" s="1" t="s">
        <v>35</v>
      </c>
      <c r="E281" s="1">
        <v>195</v>
      </c>
      <c r="F281" s="1">
        <v>1</v>
      </c>
      <c r="G281" s="1" t="s">
        <v>916</v>
      </c>
      <c r="H281" s="1">
        <v>7092016</v>
      </c>
      <c r="I281" s="1">
        <v>69702</v>
      </c>
      <c r="J281" s="1">
        <v>0.99257880449295044</v>
      </c>
      <c r="K281" s="1">
        <v>1157802.57</v>
      </c>
      <c r="L281" s="1">
        <v>328606.40625</v>
      </c>
      <c r="M281" s="1">
        <v>39.6295166015625</v>
      </c>
      <c r="N281" s="1">
        <v>0</v>
      </c>
      <c r="O281" s="1">
        <v>1920962</v>
      </c>
      <c r="P281" s="1">
        <v>87331</v>
      </c>
      <c r="Q281" s="1">
        <v>4.8</v>
      </c>
      <c r="R281" s="1">
        <v>0</v>
      </c>
      <c r="S281" s="1">
        <v>0</v>
      </c>
      <c r="V281" s="1">
        <v>985837.53125</v>
      </c>
      <c r="W281" s="1">
        <v>2021838.875</v>
      </c>
      <c r="X281" s="1">
        <v>0</v>
      </c>
      <c r="Y281" s="1">
        <v>10170780</v>
      </c>
      <c r="Z281" s="1">
        <v>485639.40625</v>
      </c>
      <c r="AA281" s="1">
        <v>9685141</v>
      </c>
      <c r="AB281" s="1">
        <v>5.0142731666564941</v>
      </c>
      <c r="AC281" s="1">
        <v>0</v>
      </c>
      <c r="AD281" s="1">
        <v>100</v>
      </c>
    </row>
    <row r="282" spans="1:30" x14ac:dyDescent="0.35">
      <c r="A282" s="1">
        <v>113361303</v>
      </c>
      <c r="B282" s="1" t="s">
        <v>358</v>
      </c>
      <c r="C282" s="1" t="s">
        <v>359</v>
      </c>
      <c r="D282" s="1" t="s">
        <v>35</v>
      </c>
      <c r="E282" s="1">
        <v>199</v>
      </c>
      <c r="F282" s="1">
        <v>1</v>
      </c>
      <c r="G282" s="1" t="s">
        <v>916</v>
      </c>
      <c r="H282" s="1">
        <v>9573982</v>
      </c>
      <c r="I282" s="1">
        <v>38594</v>
      </c>
      <c r="J282" s="1">
        <v>0.40474492311477661</v>
      </c>
      <c r="K282" s="1">
        <v>500960</v>
      </c>
      <c r="L282" s="1">
        <v>50000</v>
      </c>
      <c r="M282" s="1">
        <v>11.087457656860352</v>
      </c>
      <c r="N282" s="1">
        <v>0</v>
      </c>
      <c r="O282" s="1">
        <v>2563503</v>
      </c>
      <c r="P282" s="1">
        <v>80229</v>
      </c>
      <c r="Q282" s="1">
        <v>3.2</v>
      </c>
      <c r="R282" s="1">
        <v>0</v>
      </c>
      <c r="S282" s="1">
        <v>0</v>
      </c>
      <c r="X282" s="1">
        <v>50000</v>
      </c>
      <c r="Y282" s="1">
        <v>12638445</v>
      </c>
      <c r="Z282" s="1">
        <v>168823</v>
      </c>
      <c r="AA282" s="1">
        <v>12469622</v>
      </c>
      <c r="AB282" s="1">
        <v>1.3538742065429688</v>
      </c>
      <c r="AC282" s="1">
        <v>100</v>
      </c>
      <c r="AD282" s="1">
        <v>0</v>
      </c>
    </row>
    <row r="283" spans="1:30" x14ac:dyDescent="0.35">
      <c r="A283" s="1">
        <v>113361503</v>
      </c>
      <c r="B283" s="1" t="s">
        <v>360</v>
      </c>
      <c r="C283" s="1" t="s">
        <v>359</v>
      </c>
      <c r="D283" s="1" t="s">
        <v>35</v>
      </c>
      <c r="E283" s="1">
        <v>191</v>
      </c>
      <c r="F283" s="1">
        <v>1</v>
      </c>
      <c r="G283" s="1" t="s">
        <v>916</v>
      </c>
      <c r="H283" s="1">
        <v>11420922</v>
      </c>
      <c r="I283" s="1">
        <v>124477</v>
      </c>
      <c r="J283" s="1">
        <v>1.1019130945205688</v>
      </c>
      <c r="K283" s="1">
        <v>2687211.98</v>
      </c>
      <c r="L283" s="1">
        <v>797202.875</v>
      </c>
      <c r="M283" s="1">
        <v>42.179840087890625</v>
      </c>
      <c r="N283" s="1">
        <v>22.528678894042969</v>
      </c>
      <c r="O283" s="1">
        <v>2141060</v>
      </c>
      <c r="P283" s="1">
        <v>109087</v>
      </c>
      <c r="Q283" s="1">
        <v>5.4</v>
      </c>
      <c r="R283" s="1">
        <v>0</v>
      </c>
      <c r="S283" s="1">
        <v>179599.27</v>
      </c>
      <c r="V283" s="1">
        <v>1852845.25</v>
      </c>
      <c r="W283" s="1">
        <v>3799971</v>
      </c>
      <c r="X283" s="1">
        <v>0</v>
      </c>
      <c r="Y283" s="1">
        <v>16249194</v>
      </c>
      <c r="Z283" s="1">
        <v>1030766.875</v>
      </c>
      <c r="AA283" s="1">
        <v>15218427</v>
      </c>
      <c r="AB283" s="1">
        <v>6.7731499671936035</v>
      </c>
      <c r="AC283" s="1">
        <v>0</v>
      </c>
      <c r="AD283" s="1">
        <v>77.471321105957031</v>
      </c>
    </row>
    <row r="284" spans="1:30" x14ac:dyDescent="0.35">
      <c r="A284" s="1">
        <v>113361703</v>
      </c>
      <c r="B284" s="1" t="s">
        <v>361</v>
      </c>
      <c r="C284" s="1" t="s">
        <v>359</v>
      </c>
      <c r="D284" s="1" t="s">
        <v>35</v>
      </c>
      <c r="E284" s="1">
        <v>191</v>
      </c>
      <c r="F284" s="1">
        <v>1</v>
      </c>
      <c r="G284" s="1" t="s">
        <v>916</v>
      </c>
      <c r="H284" s="1">
        <v>8656286</v>
      </c>
      <c r="I284" s="1">
        <v>87582</v>
      </c>
      <c r="J284" s="1">
        <v>1.0221148729324341</v>
      </c>
      <c r="K284" s="1">
        <v>4614738.91</v>
      </c>
      <c r="L284" s="1">
        <v>1421929.5</v>
      </c>
      <c r="M284" s="1">
        <v>44.535373687744141</v>
      </c>
      <c r="N284" s="1">
        <v>0</v>
      </c>
      <c r="O284" s="1">
        <v>2240818</v>
      </c>
      <c r="P284" s="1">
        <v>50015</v>
      </c>
      <c r="Q284" s="1">
        <v>2.2999999999999998</v>
      </c>
      <c r="R284" s="1">
        <v>0</v>
      </c>
      <c r="S284" s="1">
        <v>0</v>
      </c>
      <c r="V284" s="1">
        <v>4265867.75</v>
      </c>
      <c r="W284" s="1">
        <v>8748802</v>
      </c>
      <c r="X284" s="1">
        <v>0</v>
      </c>
      <c r="Y284" s="1">
        <v>15511843</v>
      </c>
      <c r="Z284" s="1">
        <v>1559526.5</v>
      </c>
      <c r="AA284" s="1">
        <v>13952316</v>
      </c>
      <c r="AB284" s="1">
        <v>11.177545547485352</v>
      </c>
      <c r="AC284" s="1">
        <v>0</v>
      </c>
      <c r="AD284" s="1">
        <v>100</v>
      </c>
    </row>
    <row r="285" spans="1:30" x14ac:dyDescent="0.35">
      <c r="A285" s="1">
        <v>113362203</v>
      </c>
      <c r="B285" s="1" t="s">
        <v>362</v>
      </c>
      <c r="C285" s="1" t="s">
        <v>359</v>
      </c>
      <c r="D285" s="1" t="s">
        <v>35</v>
      </c>
      <c r="E285" s="1">
        <v>199</v>
      </c>
      <c r="F285" s="1">
        <v>1</v>
      </c>
      <c r="G285" s="1" t="s">
        <v>916</v>
      </c>
      <c r="H285" s="1">
        <v>9638084</v>
      </c>
      <c r="I285" s="1">
        <v>25899</v>
      </c>
      <c r="J285" s="1">
        <v>0.26943925023078918</v>
      </c>
      <c r="K285" s="1">
        <v>3345877.71</v>
      </c>
      <c r="L285" s="1">
        <v>983987.625</v>
      </c>
      <c r="M285" s="1">
        <v>41.661026000976563</v>
      </c>
      <c r="N285" s="1">
        <v>0</v>
      </c>
      <c r="O285" s="1">
        <v>2196382</v>
      </c>
      <c r="P285" s="1">
        <v>83784</v>
      </c>
      <c r="Q285" s="1">
        <v>4</v>
      </c>
      <c r="R285" s="1">
        <v>0</v>
      </c>
      <c r="S285" s="1">
        <v>0</v>
      </c>
      <c r="V285" s="1">
        <v>2952017.625</v>
      </c>
      <c r="W285" s="1">
        <v>6054247</v>
      </c>
      <c r="X285" s="1">
        <v>0</v>
      </c>
      <c r="Y285" s="1">
        <v>15180344</v>
      </c>
      <c r="Z285" s="1">
        <v>1093670.625</v>
      </c>
      <c r="AA285" s="1">
        <v>14086673</v>
      </c>
      <c r="AB285" s="1">
        <v>7.7638673782348633</v>
      </c>
      <c r="AC285" s="1">
        <v>0</v>
      </c>
      <c r="AD285" s="1">
        <v>100</v>
      </c>
    </row>
    <row r="286" spans="1:30" x14ac:dyDescent="0.35">
      <c r="A286" s="1">
        <v>113362303</v>
      </c>
      <c r="B286" s="1" t="s">
        <v>363</v>
      </c>
      <c r="C286" s="1" t="s">
        <v>359</v>
      </c>
      <c r="D286" s="1" t="s">
        <v>35</v>
      </c>
      <c r="E286" s="1">
        <v>199</v>
      </c>
      <c r="F286" s="1">
        <v>1</v>
      </c>
      <c r="G286" s="1" t="s">
        <v>916</v>
      </c>
      <c r="H286" s="1">
        <v>6334726</v>
      </c>
      <c r="I286" s="1">
        <v>45171</v>
      </c>
      <c r="J286" s="1">
        <v>0.71819072961807251</v>
      </c>
      <c r="K286" s="1">
        <v>347418</v>
      </c>
      <c r="L286" s="1">
        <v>50000</v>
      </c>
      <c r="M286" s="1">
        <v>16.811355590820313</v>
      </c>
      <c r="N286" s="1">
        <v>0</v>
      </c>
      <c r="O286" s="1">
        <v>1875777</v>
      </c>
      <c r="P286" s="1">
        <v>4711</v>
      </c>
      <c r="Q286" s="1">
        <v>0.3</v>
      </c>
      <c r="R286" s="1">
        <v>31029</v>
      </c>
      <c r="S286" s="1">
        <v>0</v>
      </c>
      <c r="T286" s="1">
        <v>-71933</v>
      </c>
      <c r="U286" s="1">
        <v>-69.863639831542969</v>
      </c>
      <c r="X286" s="1">
        <v>50000</v>
      </c>
      <c r="Y286" s="1">
        <v>8588950</v>
      </c>
      <c r="Z286" s="1">
        <v>27949</v>
      </c>
      <c r="AA286" s="1">
        <v>8561001</v>
      </c>
      <c r="AB286" s="1">
        <v>0.326468825340271</v>
      </c>
      <c r="AC286" s="1">
        <v>100</v>
      </c>
      <c r="AD286" s="1">
        <v>0</v>
      </c>
    </row>
    <row r="287" spans="1:30" x14ac:dyDescent="0.35">
      <c r="A287" s="1">
        <v>113362403</v>
      </c>
      <c r="B287" s="1" t="s">
        <v>364</v>
      </c>
      <c r="C287" s="1" t="s">
        <v>359</v>
      </c>
      <c r="D287" s="1" t="s">
        <v>35</v>
      </c>
      <c r="E287" s="1">
        <v>199</v>
      </c>
      <c r="F287" s="1">
        <v>1</v>
      </c>
      <c r="G287" s="1" t="s">
        <v>916</v>
      </c>
      <c r="H287" s="1">
        <v>11755681</v>
      </c>
      <c r="I287" s="1">
        <v>79305</v>
      </c>
      <c r="J287" s="1">
        <v>0.67919188737869263</v>
      </c>
      <c r="K287" s="1">
        <v>1657595.76</v>
      </c>
      <c r="L287" s="1">
        <v>394858.90625</v>
      </c>
      <c r="M287" s="1">
        <v>31.270088195800781</v>
      </c>
      <c r="N287" s="1">
        <v>0</v>
      </c>
      <c r="O287" s="1">
        <v>2895869</v>
      </c>
      <c r="P287" s="1">
        <v>83068</v>
      </c>
      <c r="Q287" s="1">
        <v>3</v>
      </c>
      <c r="R287" s="1">
        <v>256742</v>
      </c>
      <c r="S287" s="1">
        <v>0</v>
      </c>
      <c r="T287" s="1">
        <v>36865</v>
      </c>
      <c r="U287" s="1">
        <v>16.766191482543945</v>
      </c>
      <c r="V287" s="1">
        <v>1184598.78125</v>
      </c>
      <c r="W287" s="1">
        <v>2429475</v>
      </c>
      <c r="X287" s="1">
        <v>0</v>
      </c>
      <c r="Y287" s="1">
        <v>16565888</v>
      </c>
      <c r="Z287" s="1">
        <v>594096.875</v>
      </c>
      <c r="AA287" s="1">
        <v>15971791</v>
      </c>
      <c r="AB287" s="1">
        <v>3.7196633815765381</v>
      </c>
      <c r="AC287" s="1">
        <v>0</v>
      </c>
      <c r="AD287" s="1">
        <v>100</v>
      </c>
    </row>
    <row r="288" spans="1:30" x14ac:dyDescent="0.35">
      <c r="A288" s="1">
        <v>113362603</v>
      </c>
      <c r="B288" s="1" t="s">
        <v>365</v>
      </c>
      <c r="C288" s="1" t="s">
        <v>359</v>
      </c>
      <c r="D288" s="1" t="s">
        <v>35</v>
      </c>
      <c r="E288" s="1">
        <v>199</v>
      </c>
      <c r="F288" s="1">
        <v>1</v>
      </c>
      <c r="G288" s="1" t="s">
        <v>916</v>
      </c>
      <c r="H288" s="1">
        <v>14962229</v>
      </c>
      <c r="I288" s="1">
        <v>64263</v>
      </c>
      <c r="J288" s="1">
        <v>0.43135419487953186</v>
      </c>
      <c r="K288" s="1">
        <v>5022662.4400000004</v>
      </c>
      <c r="L288" s="1">
        <v>1502504.875</v>
      </c>
      <c r="M288" s="1">
        <v>42.682888031005859</v>
      </c>
      <c r="N288" s="1">
        <v>0</v>
      </c>
      <c r="O288" s="1">
        <v>3309754</v>
      </c>
      <c r="P288" s="1">
        <v>141616</v>
      </c>
      <c r="Q288" s="1">
        <v>4.5</v>
      </c>
      <c r="R288" s="1">
        <v>51603</v>
      </c>
      <c r="S288" s="1">
        <v>0</v>
      </c>
      <c r="T288" s="1">
        <v>-19337</v>
      </c>
      <c r="U288" s="1">
        <v>-27.258245468139648</v>
      </c>
      <c r="V288" s="1">
        <v>4507598.375</v>
      </c>
      <c r="W288" s="1">
        <v>9244563</v>
      </c>
      <c r="X288" s="1">
        <v>0</v>
      </c>
      <c r="Y288" s="1">
        <v>23346248</v>
      </c>
      <c r="Z288" s="1">
        <v>1689046.875</v>
      </c>
      <c r="AA288" s="1">
        <v>21657202</v>
      </c>
      <c r="AB288" s="1">
        <v>7.7990078926086426</v>
      </c>
      <c r="AC288" s="1">
        <v>0</v>
      </c>
      <c r="AD288" s="1">
        <v>100</v>
      </c>
    </row>
    <row r="289" spans="1:30" x14ac:dyDescent="0.35">
      <c r="A289" s="1">
        <v>113363103</v>
      </c>
      <c r="B289" s="1" t="s">
        <v>366</v>
      </c>
      <c r="C289" s="1" t="s">
        <v>359</v>
      </c>
      <c r="D289" s="1" t="s">
        <v>35</v>
      </c>
      <c r="E289" s="1">
        <v>191</v>
      </c>
      <c r="F289" s="1">
        <v>1</v>
      </c>
      <c r="G289" s="1" t="s">
        <v>916</v>
      </c>
      <c r="H289" s="1">
        <v>17624779</v>
      </c>
      <c r="I289" s="1">
        <v>140585</v>
      </c>
      <c r="J289" s="1">
        <v>0.80406910181045532</v>
      </c>
      <c r="K289" s="1">
        <v>2730656.84</v>
      </c>
      <c r="L289" s="1">
        <v>680326.3125</v>
      </c>
      <c r="M289" s="1">
        <v>33.181301116943359</v>
      </c>
      <c r="N289" s="1">
        <v>0</v>
      </c>
      <c r="O289" s="1">
        <v>5228712</v>
      </c>
      <c r="P289" s="1">
        <v>105467</v>
      </c>
      <c r="Q289" s="1">
        <v>2.1</v>
      </c>
      <c r="R289" s="1">
        <v>0</v>
      </c>
      <c r="S289" s="1">
        <v>0</v>
      </c>
      <c r="V289" s="1">
        <v>2041016.8125</v>
      </c>
      <c r="W289" s="1">
        <v>4185889.5</v>
      </c>
      <c r="X289" s="1">
        <v>0</v>
      </c>
      <c r="Y289" s="1">
        <v>25584148</v>
      </c>
      <c r="Z289" s="1">
        <v>926378.3125</v>
      </c>
      <c r="AA289" s="1">
        <v>24657770</v>
      </c>
      <c r="AB289" s="1">
        <v>3.7569427490234375</v>
      </c>
      <c r="AC289" s="1">
        <v>0</v>
      </c>
      <c r="AD289" s="1">
        <v>100</v>
      </c>
    </row>
    <row r="290" spans="1:30" x14ac:dyDescent="0.35">
      <c r="A290" s="1">
        <v>113363603</v>
      </c>
      <c r="B290" s="1" t="s">
        <v>367</v>
      </c>
      <c r="C290" s="1" t="s">
        <v>359</v>
      </c>
      <c r="D290" s="1" t="s">
        <v>35</v>
      </c>
      <c r="E290" s="1">
        <v>191</v>
      </c>
      <c r="F290" s="1">
        <v>1</v>
      </c>
      <c r="G290" s="1" t="s">
        <v>916</v>
      </c>
      <c r="H290" s="1">
        <v>5837060</v>
      </c>
      <c r="I290" s="1">
        <v>33149</v>
      </c>
      <c r="J290" s="1">
        <v>0.57114934921264648</v>
      </c>
      <c r="K290" s="1">
        <v>1048853.18</v>
      </c>
      <c r="L290" s="1">
        <v>255906.3125</v>
      </c>
      <c r="M290" s="1">
        <v>32.272819519042969</v>
      </c>
      <c r="N290" s="1">
        <v>0</v>
      </c>
      <c r="O290" s="1">
        <v>1866366</v>
      </c>
      <c r="P290" s="1">
        <v>36578</v>
      </c>
      <c r="Q290" s="1">
        <v>2</v>
      </c>
      <c r="R290" s="1">
        <v>143392</v>
      </c>
      <c r="S290" s="1">
        <v>0</v>
      </c>
      <c r="T290" s="1">
        <v>-1312</v>
      </c>
      <c r="U290" s="1">
        <v>-0.90667843818664551</v>
      </c>
      <c r="V290" s="1">
        <v>767733.1875</v>
      </c>
      <c r="W290" s="1">
        <v>1574531.875</v>
      </c>
      <c r="X290" s="1">
        <v>0</v>
      </c>
      <c r="Y290" s="1">
        <v>8895671</v>
      </c>
      <c r="Z290" s="1">
        <v>324321.3125</v>
      </c>
      <c r="AA290" s="1">
        <v>8571350</v>
      </c>
      <c r="AB290" s="1">
        <v>3.7837834358215332</v>
      </c>
      <c r="AC290" s="1">
        <v>0</v>
      </c>
      <c r="AD290" s="1">
        <v>100</v>
      </c>
    </row>
    <row r="291" spans="1:30" x14ac:dyDescent="0.35">
      <c r="A291" s="1">
        <v>113363807</v>
      </c>
      <c r="B291" s="1" t="s">
        <v>656</v>
      </c>
      <c r="C291" s="1" t="s">
        <v>359</v>
      </c>
      <c r="D291" s="1" t="s">
        <v>35</v>
      </c>
      <c r="E291" s="1">
        <v>199</v>
      </c>
      <c r="F291" s="1">
        <v>2</v>
      </c>
      <c r="G291" s="1" t="s">
        <v>917</v>
      </c>
      <c r="H291" s="1">
        <v>0</v>
      </c>
      <c r="I291" s="1">
        <v>0</v>
      </c>
      <c r="J291" s="1">
        <v>0</v>
      </c>
      <c r="K291" s="1">
        <v>0</v>
      </c>
      <c r="N291" s="1">
        <v>0</v>
      </c>
      <c r="O291" s="1">
        <v>0</v>
      </c>
      <c r="P291" s="1">
        <v>0</v>
      </c>
      <c r="Q291" s="1">
        <v>0</v>
      </c>
      <c r="R291" s="1">
        <v>3386298</v>
      </c>
      <c r="T291" s="1">
        <v>131184</v>
      </c>
      <c r="U291" s="1">
        <v>4.0300893783569336</v>
      </c>
      <c r="Y291" s="1">
        <v>3386298</v>
      </c>
      <c r="Z291" s="1">
        <v>131184</v>
      </c>
      <c r="AA291" s="1">
        <v>3255114</v>
      </c>
      <c r="AB291" s="1">
        <v>4.0300893783569336</v>
      </c>
    </row>
    <row r="292" spans="1:30" x14ac:dyDescent="0.35">
      <c r="A292" s="1">
        <v>113364002</v>
      </c>
      <c r="B292" s="1" t="s">
        <v>368</v>
      </c>
      <c r="C292" s="1" t="s">
        <v>359</v>
      </c>
      <c r="D292" s="1" t="s">
        <v>35</v>
      </c>
      <c r="E292" s="1">
        <v>191</v>
      </c>
      <c r="F292" s="1">
        <v>1</v>
      </c>
      <c r="G292" s="1" t="s">
        <v>916</v>
      </c>
      <c r="H292" s="1">
        <v>80777919</v>
      </c>
      <c r="I292" s="1">
        <v>448047</v>
      </c>
      <c r="J292" s="1">
        <v>0.5577588677406311</v>
      </c>
      <c r="K292" s="1">
        <v>12943953.58</v>
      </c>
      <c r="L292" s="1">
        <v>3531633</v>
      </c>
      <c r="M292" s="1">
        <v>37.521385192871094</v>
      </c>
      <c r="N292" s="1">
        <v>0</v>
      </c>
      <c r="O292" s="1">
        <v>13634445</v>
      </c>
      <c r="P292" s="1">
        <v>476968</v>
      </c>
      <c r="Q292" s="1">
        <v>3.5999999999999996</v>
      </c>
      <c r="R292" s="1">
        <v>496071</v>
      </c>
      <c r="S292" s="1">
        <v>0</v>
      </c>
      <c r="T292" s="1">
        <v>-65367</v>
      </c>
      <c r="U292" s="1">
        <v>-11.642781257629395</v>
      </c>
      <c r="V292" s="1">
        <v>10595096</v>
      </c>
      <c r="W292" s="1">
        <v>-2270685</v>
      </c>
      <c r="X292" s="1">
        <v>0</v>
      </c>
      <c r="Y292" s="1">
        <v>107852392</v>
      </c>
      <c r="Z292" s="1">
        <v>4391281</v>
      </c>
      <c r="AA292" s="1">
        <v>103461112</v>
      </c>
      <c r="AB292" s="1">
        <v>4.2443780899047852</v>
      </c>
      <c r="AC292" s="1">
        <v>0</v>
      </c>
      <c r="AD292" s="1">
        <v>100</v>
      </c>
    </row>
    <row r="293" spans="1:30" x14ac:dyDescent="0.35">
      <c r="A293" s="1">
        <v>113364403</v>
      </c>
      <c r="B293" s="1" t="s">
        <v>369</v>
      </c>
      <c r="C293" s="1" t="s">
        <v>359</v>
      </c>
      <c r="D293" s="1" t="s">
        <v>35</v>
      </c>
      <c r="E293" s="1">
        <v>199</v>
      </c>
      <c r="F293" s="1">
        <v>1</v>
      </c>
      <c r="G293" s="1" t="s">
        <v>916</v>
      </c>
      <c r="H293" s="1">
        <v>9420650</v>
      </c>
      <c r="I293" s="1">
        <v>50920</v>
      </c>
      <c r="J293" s="1">
        <v>0.54345214366912842</v>
      </c>
      <c r="K293" s="1">
        <v>1737667.38</v>
      </c>
      <c r="L293" s="1">
        <v>478658.5625</v>
      </c>
      <c r="M293" s="1">
        <v>38.018684387207031</v>
      </c>
      <c r="N293" s="1">
        <v>0</v>
      </c>
      <c r="O293" s="1">
        <v>1946641</v>
      </c>
      <c r="P293" s="1">
        <v>22630</v>
      </c>
      <c r="Q293" s="1">
        <v>1.2</v>
      </c>
      <c r="R293" s="1">
        <v>94142</v>
      </c>
      <c r="S293" s="1">
        <v>0</v>
      </c>
      <c r="T293" s="1">
        <v>-18672</v>
      </c>
      <c r="U293" s="1">
        <v>-16.551137924194336</v>
      </c>
      <c r="V293" s="1">
        <v>1436002.3125</v>
      </c>
      <c r="W293" s="1">
        <v>2945074.75</v>
      </c>
      <c r="X293" s="1">
        <v>0</v>
      </c>
      <c r="Y293" s="1">
        <v>13199100</v>
      </c>
      <c r="Z293" s="1">
        <v>533536.5625</v>
      </c>
      <c r="AA293" s="1">
        <v>12665563</v>
      </c>
      <c r="AB293" s="1">
        <v>4.2124977111816406</v>
      </c>
      <c r="AC293" s="1">
        <v>0</v>
      </c>
      <c r="AD293" s="1">
        <v>100</v>
      </c>
    </row>
    <row r="294" spans="1:30" x14ac:dyDescent="0.35">
      <c r="A294" s="1">
        <v>113364503</v>
      </c>
      <c r="B294" s="1" t="s">
        <v>370</v>
      </c>
      <c r="C294" s="1" t="s">
        <v>359</v>
      </c>
      <c r="D294" s="1" t="s">
        <v>35</v>
      </c>
      <c r="E294" s="1">
        <v>191</v>
      </c>
      <c r="F294" s="1">
        <v>1</v>
      </c>
      <c r="G294" s="1" t="s">
        <v>916</v>
      </c>
      <c r="H294" s="1">
        <v>10119473</v>
      </c>
      <c r="I294" s="1">
        <v>108488</v>
      </c>
      <c r="J294" s="1">
        <v>1.0836895704269409</v>
      </c>
      <c r="K294" s="1">
        <v>5747992.8300000001</v>
      </c>
      <c r="L294" s="1">
        <v>1757952.625</v>
      </c>
      <c r="M294" s="1">
        <v>44.058517456054688</v>
      </c>
      <c r="N294" s="1">
        <v>0</v>
      </c>
      <c r="O294" s="1">
        <v>3238913</v>
      </c>
      <c r="P294" s="1">
        <v>117701</v>
      </c>
      <c r="Q294" s="1">
        <v>3.8</v>
      </c>
      <c r="R294" s="1">
        <v>0</v>
      </c>
      <c r="S294" s="1">
        <v>0</v>
      </c>
      <c r="V294" s="1">
        <v>5273955.875</v>
      </c>
      <c r="W294" s="1">
        <v>10816273</v>
      </c>
      <c r="X294" s="1">
        <v>0</v>
      </c>
      <c r="Y294" s="1">
        <v>19106380</v>
      </c>
      <c r="Z294" s="1">
        <v>1984141.625</v>
      </c>
      <c r="AA294" s="1">
        <v>17122238</v>
      </c>
      <c r="AB294" s="1">
        <v>11.58809757232666</v>
      </c>
      <c r="AC294" s="1">
        <v>0</v>
      </c>
      <c r="AD294" s="1">
        <v>100</v>
      </c>
    </row>
    <row r="295" spans="1:30" x14ac:dyDescent="0.35">
      <c r="A295" s="1">
        <v>113365203</v>
      </c>
      <c r="B295" s="1" t="s">
        <v>371</v>
      </c>
      <c r="C295" s="1" t="s">
        <v>359</v>
      </c>
      <c r="D295" s="1" t="s">
        <v>35</v>
      </c>
      <c r="E295" s="1">
        <v>191</v>
      </c>
      <c r="F295" s="1">
        <v>1</v>
      </c>
      <c r="G295" s="1" t="s">
        <v>916</v>
      </c>
      <c r="H295" s="1">
        <v>15524313</v>
      </c>
      <c r="I295" s="1">
        <v>100939</v>
      </c>
      <c r="J295" s="1">
        <v>0.65445470809936523</v>
      </c>
      <c r="K295" s="1">
        <v>8918847.0899999999</v>
      </c>
      <c r="L295" s="1">
        <v>2765944.25</v>
      </c>
      <c r="M295" s="1">
        <v>44.953487396240234</v>
      </c>
      <c r="N295" s="1">
        <v>0</v>
      </c>
      <c r="O295" s="1">
        <v>4390598</v>
      </c>
      <c r="P295" s="1">
        <v>171717</v>
      </c>
      <c r="Q295" s="1">
        <v>4.1000000000000005</v>
      </c>
      <c r="R295" s="1">
        <v>159571</v>
      </c>
      <c r="S295" s="1">
        <v>0</v>
      </c>
      <c r="T295" s="1">
        <v>-12182</v>
      </c>
      <c r="U295" s="1">
        <v>-7.0927438735961914</v>
      </c>
      <c r="V295" s="1">
        <v>8297987.25</v>
      </c>
      <c r="W295" s="1">
        <v>17018212</v>
      </c>
      <c r="X295" s="1">
        <v>0</v>
      </c>
      <c r="Y295" s="1">
        <v>28993328</v>
      </c>
      <c r="Z295" s="1">
        <v>3026418.25</v>
      </c>
      <c r="AA295" s="1">
        <v>25966910</v>
      </c>
      <c r="AB295" s="1">
        <v>11.654903411865234</v>
      </c>
      <c r="AC295" s="1">
        <v>0</v>
      </c>
      <c r="AD295" s="1">
        <v>100</v>
      </c>
    </row>
    <row r="296" spans="1:30" x14ac:dyDescent="0.35">
      <c r="A296" s="1">
        <v>113365303</v>
      </c>
      <c r="B296" s="1" t="s">
        <v>372</v>
      </c>
      <c r="C296" s="1" t="s">
        <v>359</v>
      </c>
      <c r="D296" s="1" t="s">
        <v>35</v>
      </c>
      <c r="E296" s="1">
        <v>191</v>
      </c>
      <c r="F296" s="1">
        <v>1</v>
      </c>
      <c r="G296" s="1" t="s">
        <v>916</v>
      </c>
      <c r="H296" s="1">
        <v>3575600</v>
      </c>
      <c r="I296" s="1">
        <v>18193</v>
      </c>
      <c r="J296" s="1">
        <v>0.51141184568405151</v>
      </c>
      <c r="K296" s="1">
        <v>213497</v>
      </c>
      <c r="L296" s="1">
        <v>50000</v>
      </c>
      <c r="M296" s="1">
        <v>30.581600189208984</v>
      </c>
      <c r="N296" s="1">
        <v>0</v>
      </c>
      <c r="O296" s="1">
        <v>965207</v>
      </c>
      <c r="P296" s="1">
        <v>12122</v>
      </c>
      <c r="Q296" s="1">
        <v>1.3</v>
      </c>
      <c r="R296" s="1">
        <v>123514</v>
      </c>
      <c r="S296" s="1">
        <v>0</v>
      </c>
      <c r="T296" s="1">
        <v>5388</v>
      </c>
      <c r="U296" s="1">
        <v>4.5612311363220215</v>
      </c>
      <c r="X296" s="1">
        <v>50000</v>
      </c>
      <c r="Y296" s="1">
        <v>4877818</v>
      </c>
      <c r="Z296" s="1">
        <v>85703</v>
      </c>
      <c r="AA296" s="1">
        <v>4792115</v>
      </c>
      <c r="AB296" s="1">
        <v>1.7884169816970825</v>
      </c>
      <c r="AC296" s="1">
        <v>100</v>
      </c>
      <c r="AD296" s="1">
        <v>0</v>
      </c>
    </row>
    <row r="297" spans="1:30" x14ac:dyDescent="0.35">
      <c r="A297" s="1">
        <v>113367003</v>
      </c>
      <c r="B297" s="1" t="s">
        <v>373</v>
      </c>
      <c r="C297" s="1" t="s">
        <v>359</v>
      </c>
      <c r="D297" s="1" t="s">
        <v>35</v>
      </c>
      <c r="E297" s="1">
        <v>191</v>
      </c>
      <c r="F297" s="1">
        <v>1</v>
      </c>
      <c r="G297" s="1" t="s">
        <v>916</v>
      </c>
      <c r="H297" s="1">
        <v>12819618</v>
      </c>
      <c r="I297" s="1">
        <v>57828</v>
      </c>
      <c r="J297" s="1">
        <v>0.45313391089439392</v>
      </c>
      <c r="K297" s="1">
        <v>1903266.01</v>
      </c>
      <c r="L297" s="1">
        <v>581432.375</v>
      </c>
      <c r="M297" s="1">
        <v>43.986801147460938</v>
      </c>
      <c r="N297" s="1">
        <v>0</v>
      </c>
      <c r="O297" s="1">
        <v>2637934</v>
      </c>
      <c r="P297" s="1">
        <v>33842</v>
      </c>
      <c r="Q297" s="1">
        <v>1.3</v>
      </c>
      <c r="R297" s="1">
        <v>176383</v>
      </c>
      <c r="S297" s="1">
        <v>0</v>
      </c>
      <c r="T297" s="1">
        <v>-12236</v>
      </c>
      <c r="U297" s="1">
        <v>-6.4871511459350586</v>
      </c>
      <c r="V297" s="1">
        <v>1475551</v>
      </c>
      <c r="W297" s="1">
        <v>3846196.5</v>
      </c>
      <c r="X297" s="1">
        <v>0</v>
      </c>
      <c r="Y297" s="1">
        <v>17537200</v>
      </c>
      <c r="Z297" s="1">
        <v>660866.375</v>
      </c>
      <c r="AA297" s="1">
        <v>16876334</v>
      </c>
      <c r="AB297" s="1">
        <v>3.9159355163574219</v>
      </c>
      <c r="AC297" s="1">
        <v>0</v>
      </c>
      <c r="AD297" s="1">
        <v>100</v>
      </c>
    </row>
    <row r="298" spans="1:30" x14ac:dyDescent="0.35">
      <c r="A298" s="1">
        <v>113369003</v>
      </c>
      <c r="B298" s="1" t="s">
        <v>374</v>
      </c>
      <c r="C298" s="1" t="s">
        <v>359</v>
      </c>
      <c r="D298" s="1" t="s">
        <v>35</v>
      </c>
      <c r="E298" s="1">
        <v>199</v>
      </c>
      <c r="F298" s="1">
        <v>1</v>
      </c>
      <c r="G298" s="1" t="s">
        <v>916</v>
      </c>
      <c r="H298" s="1">
        <v>12714891</v>
      </c>
      <c r="I298" s="1">
        <v>51143</v>
      </c>
      <c r="J298" s="1">
        <v>0.40385359525680542</v>
      </c>
      <c r="K298" s="1">
        <v>2328776.36</v>
      </c>
      <c r="L298" s="1">
        <v>598527.6875</v>
      </c>
      <c r="M298" s="1">
        <v>34.592002868652344</v>
      </c>
      <c r="N298" s="1">
        <v>0</v>
      </c>
      <c r="O298" s="1">
        <v>2804136</v>
      </c>
      <c r="P298" s="1">
        <v>70812</v>
      </c>
      <c r="Q298" s="1">
        <v>2.6</v>
      </c>
      <c r="R298" s="1">
        <v>0</v>
      </c>
      <c r="S298" s="1">
        <v>0</v>
      </c>
      <c r="V298" s="1">
        <v>1795616.4375</v>
      </c>
      <c r="W298" s="1">
        <v>3682601.5</v>
      </c>
      <c r="X298" s="1">
        <v>0</v>
      </c>
      <c r="Y298" s="1">
        <v>17847804</v>
      </c>
      <c r="Z298" s="1">
        <v>720482.6875</v>
      </c>
      <c r="AA298" s="1">
        <v>17127322</v>
      </c>
      <c r="AB298" s="1">
        <v>4.2066278457641602</v>
      </c>
      <c r="AC298" s="1">
        <v>0</v>
      </c>
      <c r="AD298" s="1">
        <v>100</v>
      </c>
    </row>
    <row r="299" spans="1:30" x14ac:dyDescent="0.35">
      <c r="A299" s="1">
        <v>113380303</v>
      </c>
      <c r="B299" s="1" t="s">
        <v>384</v>
      </c>
      <c r="C299" s="1" t="s">
        <v>385</v>
      </c>
      <c r="D299" s="1" t="s">
        <v>35</v>
      </c>
      <c r="E299" s="1">
        <v>196</v>
      </c>
      <c r="F299" s="1">
        <v>1</v>
      </c>
      <c r="G299" s="1" t="s">
        <v>916</v>
      </c>
      <c r="H299" s="1">
        <v>6028930</v>
      </c>
      <c r="I299" s="1">
        <v>52883</v>
      </c>
      <c r="J299" s="1">
        <v>0.88491606712341309</v>
      </c>
      <c r="K299" s="1">
        <v>725495.09</v>
      </c>
      <c r="L299" s="1">
        <v>178688.375</v>
      </c>
      <c r="M299" s="1">
        <v>32.67852783203125</v>
      </c>
      <c r="N299" s="1">
        <v>0</v>
      </c>
      <c r="O299" s="1">
        <v>1192657</v>
      </c>
      <c r="P299" s="1">
        <v>34268</v>
      </c>
      <c r="Q299" s="1">
        <v>3</v>
      </c>
      <c r="R299" s="1">
        <v>0</v>
      </c>
      <c r="S299" s="1">
        <v>0</v>
      </c>
      <c r="V299" s="1">
        <v>536075.0625</v>
      </c>
      <c r="W299" s="1">
        <v>1099428</v>
      </c>
      <c r="X299" s="1">
        <v>0</v>
      </c>
      <c r="Y299" s="1">
        <v>7947082</v>
      </c>
      <c r="Z299" s="1">
        <v>265839.375</v>
      </c>
      <c r="AA299" s="1">
        <v>7681242.5</v>
      </c>
      <c r="AB299" s="1">
        <v>3.4608902931213379</v>
      </c>
      <c r="AC299" s="1">
        <v>0</v>
      </c>
      <c r="AD299" s="1">
        <v>100</v>
      </c>
    </row>
    <row r="300" spans="1:30" x14ac:dyDescent="0.35">
      <c r="A300" s="1">
        <v>113381303</v>
      </c>
      <c r="B300" s="1" t="s">
        <v>386</v>
      </c>
      <c r="C300" s="1" t="s">
        <v>385</v>
      </c>
      <c r="D300" s="1" t="s">
        <v>35</v>
      </c>
      <c r="E300" s="1">
        <v>196</v>
      </c>
      <c r="F300" s="1">
        <v>1</v>
      </c>
      <c r="G300" s="1" t="s">
        <v>916</v>
      </c>
      <c r="H300" s="1">
        <v>14915731</v>
      </c>
      <c r="I300" s="1">
        <v>111064</v>
      </c>
      <c r="J300" s="1">
        <v>0.75019586086273193</v>
      </c>
      <c r="K300" s="1">
        <v>6257841.3799999999</v>
      </c>
      <c r="L300" s="1">
        <v>1909848.625</v>
      </c>
      <c r="M300" s="1">
        <v>43.924835205078125</v>
      </c>
      <c r="N300" s="1">
        <v>0</v>
      </c>
      <c r="O300" s="1">
        <v>3516638</v>
      </c>
      <c r="P300" s="1">
        <v>117124</v>
      </c>
      <c r="Q300" s="1">
        <v>3.4000000000000004</v>
      </c>
      <c r="R300" s="1">
        <v>199088</v>
      </c>
      <c r="S300" s="1">
        <v>0</v>
      </c>
      <c r="T300" s="1">
        <v>-4528</v>
      </c>
      <c r="U300" s="1">
        <v>-2.2237937450408936</v>
      </c>
      <c r="V300" s="1">
        <v>5729652.125</v>
      </c>
      <c r="W300" s="1">
        <v>11750854</v>
      </c>
      <c r="X300" s="1">
        <v>0</v>
      </c>
      <c r="Y300" s="1">
        <v>24889298</v>
      </c>
      <c r="Z300" s="1">
        <v>2133508.5</v>
      </c>
      <c r="AA300" s="1">
        <v>22755790</v>
      </c>
      <c r="AB300" s="1">
        <v>9.3756732940673828</v>
      </c>
      <c r="AC300" s="1">
        <v>0</v>
      </c>
      <c r="AD300" s="1">
        <v>100</v>
      </c>
    </row>
    <row r="301" spans="1:30" x14ac:dyDescent="0.35">
      <c r="A301" s="1">
        <v>113382303</v>
      </c>
      <c r="B301" s="1" t="s">
        <v>387</v>
      </c>
      <c r="C301" s="1" t="s">
        <v>385</v>
      </c>
      <c r="D301" s="1" t="s">
        <v>35</v>
      </c>
      <c r="E301" s="1">
        <v>196</v>
      </c>
      <c r="F301" s="1">
        <v>1</v>
      </c>
      <c r="G301" s="1" t="s">
        <v>916</v>
      </c>
      <c r="H301" s="1">
        <v>6470927</v>
      </c>
      <c r="I301" s="1">
        <v>48966</v>
      </c>
      <c r="J301" s="1">
        <v>0.76247739791870117</v>
      </c>
      <c r="K301" s="1">
        <v>358521</v>
      </c>
      <c r="L301" s="1">
        <v>50000</v>
      </c>
      <c r="M301" s="1">
        <v>16.206352233886719</v>
      </c>
      <c r="N301" s="1">
        <v>0</v>
      </c>
      <c r="O301" s="1">
        <v>1692150</v>
      </c>
      <c r="P301" s="1">
        <v>55088</v>
      </c>
      <c r="Q301" s="1">
        <v>3.4000000000000004</v>
      </c>
      <c r="R301" s="1">
        <v>89432</v>
      </c>
      <c r="S301" s="1">
        <v>0</v>
      </c>
      <c r="T301" s="1">
        <v>30380</v>
      </c>
      <c r="U301" s="1">
        <v>51.446182250976563</v>
      </c>
      <c r="X301" s="1">
        <v>50000</v>
      </c>
      <c r="Y301" s="1">
        <v>8611030</v>
      </c>
      <c r="Z301" s="1">
        <v>184434</v>
      </c>
      <c r="AA301" s="1">
        <v>8426596</v>
      </c>
      <c r="AB301" s="1">
        <v>2.1887130737304688</v>
      </c>
      <c r="AC301" s="1">
        <v>100</v>
      </c>
      <c r="AD301" s="1">
        <v>0</v>
      </c>
    </row>
    <row r="302" spans="1:30" x14ac:dyDescent="0.35">
      <c r="A302" s="1">
        <v>113384307</v>
      </c>
      <c r="B302" s="1" t="s">
        <v>658</v>
      </c>
      <c r="C302" s="1" t="s">
        <v>385</v>
      </c>
      <c r="D302" s="1" t="s">
        <v>35</v>
      </c>
      <c r="E302" s="1">
        <v>196</v>
      </c>
      <c r="F302" s="1">
        <v>2</v>
      </c>
      <c r="G302" s="1" t="s">
        <v>917</v>
      </c>
      <c r="H302" s="1">
        <v>0</v>
      </c>
      <c r="I302" s="1">
        <v>0</v>
      </c>
      <c r="J302" s="1">
        <v>0</v>
      </c>
      <c r="K302" s="1">
        <v>0</v>
      </c>
      <c r="N302" s="1">
        <v>0</v>
      </c>
      <c r="O302" s="1">
        <v>0</v>
      </c>
      <c r="P302" s="1">
        <v>0</v>
      </c>
      <c r="Q302" s="1">
        <v>0</v>
      </c>
      <c r="R302" s="1">
        <v>1189067</v>
      </c>
      <c r="T302" s="1">
        <v>-62458</v>
      </c>
      <c r="U302" s="1">
        <v>-4.9905514717102051</v>
      </c>
      <c r="Y302" s="1">
        <v>1189067</v>
      </c>
      <c r="Z302" s="1">
        <v>-62458</v>
      </c>
      <c r="AA302" s="1">
        <v>1126609</v>
      </c>
      <c r="AB302" s="1">
        <v>-5.5438933372497559</v>
      </c>
    </row>
    <row r="303" spans="1:30" x14ac:dyDescent="0.35">
      <c r="A303" s="1">
        <v>113384603</v>
      </c>
      <c r="B303" s="1" t="s">
        <v>388</v>
      </c>
      <c r="C303" s="1" t="s">
        <v>385</v>
      </c>
      <c r="D303" s="1" t="s">
        <v>35</v>
      </c>
      <c r="E303" s="1">
        <v>196</v>
      </c>
      <c r="F303" s="1">
        <v>1</v>
      </c>
      <c r="G303" s="1" t="s">
        <v>916</v>
      </c>
      <c r="H303" s="1">
        <v>50573924</v>
      </c>
      <c r="I303" s="1">
        <v>496778</v>
      </c>
      <c r="J303" s="1">
        <v>0.99202537536621094</v>
      </c>
      <c r="K303" s="1">
        <v>20214465.77</v>
      </c>
      <c r="L303" s="1">
        <v>6361107</v>
      </c>
      <c r="M303" s="1">
        <v>45.917430877685547</v>
      </c>
      <c r="N303" s="1">
        <v>0</v>
      </c>
      <c r="O303" s="1">
        <v>5602960</v>
      </c>
      <c r="P303" s="1">
        <v>289661</v>
      </c>
      <c r="Q303" s="1">
        <v>5.5</v>
      </c>
      <c r="R303" s="1">
        <v>0</v>
      </c>
      <c r="S303" s="1">
        <v>0</v>
      </c>
      <c r="V303" s="1">
        <v>19083675</v>
      </c>
      <c r="W303" s="1">
        <v>39138408</v>
      </c>
      <c r="X303" s="1">
        <v>0</v>
      </c>
      <c r="Y303" s="1">
        <v>76391352</v>
      </c>
      <c r="Z303" s="1">
        <v>7147546</v>
      </c>
      <c r="AA303" s="1">
        <v>69243808</v>
      </c>
      <c r="AB303" s="1">
        <v>10.32228946685791</v>
      </c>
      <c r="AC303" s="1">
        <v>0</v>
      </c>
      <c r="AD303" s="1">
        <v>100</v>
      </c>
    </row>
    <row r="304" spans="1:30" x14ac:dyDescent="0.35">
      <c r="A304" s="1">
        <v>113385003</v>
      </c>
      <c r="B304" s="1" t="s">
        <v>389</v>
      </c>
      <c r="C304" s="1" t="s">
        <v>385</v>
      </c>
      <c r="D304" s="1" t="s">
        <v>35</v>
      </c>
      <c r="E304" s="1">
        <v>196</v>
      </c>
      <c r="F304" s="1">
        <v>1</v>
      </c>
      <c r="G304" s="1" t="s">
        <v>916</v>
      </c>
      <c r="H304" s="1">
        <v>9774235</v>
      </c>
      <c r="I304" s="1">
        <v>43273</v>
      </c>
      <c r="J304" s="1">
        <v>0.44469395279884338</v>
      </c>
      <c r="K304" s="1">
        <v>2752288.81</v>
      </c>
      <c r="L304" s="1">
        <v>815744.125</v>
      </c>
      <c r="M304" s="1">
        <v>42.123691558837891</v>
      </c>
      <c r="N304" s="1">
        <v>0</v>
      </c>
      <c r="O304" s="1">
        <v>1753883</v>
      </c>
      <c r="P304" s="1">
        <v>47975</v>
      </c>
      <c r="Q304" s="1">
        <v>2.8000000000000003</v>
      </c>
      <c r="R304" s="1">
        <v>187445</v>
      </c>
      <c r="S304" s="1">
        <v>0</v>
      </c>
      <c r="T304" s="1">
        <v>29812</v>
      </c>
      <c r="U304" s="1">
        <v>18.912282943725586</v>
      </c>
      <c r="V304" s="1">
        <v>2447277.875</v>
      </c>
      <c r="W304" s="1">
        <v>5019083.5</v>
      </c>
      <c r="X304" s="1">
        <v>0</v>
      </c>
      <c r="Y304" s="1">
        <v>14467852</v>
      </c>
      <c r="Z304" s="1">
        <v>936804.125</v>
      </c>
      <c r="AA304" s="1">
        <v>13531048</v>
      </c>
      <c r="AB304" s="1">
        <v>6.9233670234680176</v>
      </c>
      <c r="AC304" s="1">
        <v>0</v>
      </c>
      <c r="AD304" s="1">
        <v>100</v>
      </c>
    </row>
    <row r="305" spans="1:30" x14ac:dyDescent="0.35">
      <c r="A305" s="1">
        <v>113385303</v>
      </c>
      <c r="B305" s="1" t="s">
        <v>390</v>
      </c>
      <c r="C305" s="1" t="s">
        <v>385</v>
      </c>
      <c r="D305" s="1" t="s">
        <v>35</v>
      </c>
      <c r="E305" s="1">
        <v>196</v>
      </c>
      <c r="F305" s="1">
        <v>1</v>
      </c>
      <c r="G305" s="1" t="s">
        <v>916</v>
      </c>
      <c r="H305" s="1">
        <v>9945366</v>
      </c>
      <c r="I305" s="1">
        <v>28193</v>
      </c>
      <c r="J305" s="1">
        <v>0.28428465127944946</v>
      </c>
      <c r="K305" s="1">
        <v>6479784.8899999997</v>
      </c>
      <c r="L305" s="1">
        <v>2135847.25</v>
      </c>
      <c r="M305" s="1">
        <v>49.168460845947266</v>
      </c>
      <c r="N305" s="1">
        <v>0</v>
      </c>
      <c r="O305" s="1">
        <v>2470259</v>
      </c>
      <c r="P305" s="1">
        <v>105601</v>
      </c>
      <c r="Q305" s="1">
        <v>4.5</v>
      </c>
      <c r="R305" s="1">
        <v>0</v>
      </c>
      <c r="S305" s="1">
        <v>0</v>
      </c>
      <c r="V305" s="1">
        <v>6117988.75</v>
      </c>
      <c r="W305" s="1">
        <v>13431043</v>
      </c>
      <c r="X305" s="1">
        <v>0</v>
      </c>
      <c r="Y305" s="1">
        <v>18895410</v>
      </c>
      <c r="Z305" s="1">
        <v>2269641.25</v>
      </c>
      <c r="AA305" s="1">
        <v>16625769</v>
      </c>
      <c r="AB305" s="1">
        <v>13.651346206665039</v>
      </c>
      <c r="AC305" s="1">
        <v>0</v>
      </c>
      <c r="AD305" s="1">
        <v>100</v>
      </c>
    </row>
    <row r="306" spans="1:30" x14ac:dyDescent="0.35">
      <c r="A306" s="1">
        <v>114060503</v>
      </c>
      <c r="B306" s="1" t="s">
        <v>116</v>
      </c>
      <c r="C306" s="1" t="s">
        <v>117</v>
      </c>
      <c r="D306" s="1" t="s">
        <v>118</v>
      </c>
      <c r="E306" s="1">
        <v>137</v>
      </c>
      <c r="F306" s="1">
        <v>1</v>
      </c>
      <c r="G306" s="1" t="s">
        <v>916</v>
      </c>
      <c r="H306" s="1">
        <v>6444379</v>
      </c>
      <c r="I306" s="1">
        <v>41390</v>
      </c>
      <c r="J306" s="1">
        <v>0.64641684293746948</v>
      </c>
      <c r="K306" s="1">
        <v>2777411.66</v>
      </c>
      <c r="L306" s="1">
        <v>870083.25</v>
      </c>
      <c r="M306" s="1">
        <v>45.617900848388672</v>
      </c>
      <c r="N306" s="1">
        <v>38.11993408203125</v>
      </c>
      <c r="O306" s="1">
        <v>1201928</v>
      </c>
      <c r="P306" s="1">
        <v>65006</v>
      </c>
      <c r="Q306" s="1">
        <v>5.7</v>
      </c>
      <c r="R306" s="1">
        <v>0</v>
      </c>
      <c r="S306" s="1">
        <v>331675.14</v>
      </c>
      <c r="V306" s="1">
        <v>1115254.375</v>
      </c>
      <c r="W306" s="1">
        <v>3812699.5</v>
      </c>
      <c r="X306" s="1">
        <v>0</v>
      </c>
      <c r="Y306" s="1">
        <v>10423719</v>
      </c>
      <c r="Z306" s="1">
        <v>976479.25</v>
      </c>
      <c r="AA306" s="1">
        <v>9447240</v>
      </c>
      <c r="AB306" s="1">
        <v>10.336133003234863</v>
      </c>
      <c r="AC306" s="1">
        <v>0</v>
      </c>
      <c r="AD306" s="1">
        <v>61.88006591796875</v>
      </c>
    </row>
    <row r="307" spans="1:30" x14ac:dyDescent="0.35">
      <c r="A307" s="1">
        <v>114060557</v>
      </c>
      <c r="B307" s="1" t="s">
        <v>624</v>
      </c>
      <c r="C307" s="1" t="s">
        <v>117</v>
      </c>
      <c r="D307" s="1" t="s">
        <v>118</v>
      </c>
      <c r="E307" s="1">
        <v>137</v>
      </c>
      <c r="F307" s="1">
        <v>2</v>
      </c>
      <c r="G307" s="1" t="s">
        <v>917</v>
      </c>
      <c r="H307" s="1">
        <v>0</v>
      </c>
      <c r="I307" s="1">
        <v>0</v>
      </c>
      <c r="J307" s="1">
        <v>0</v>
      </c>
      <c r="K307" s="1">
        <v>0</v>
      </c>
      <c r="N307" s="1">
        <v>0</v>
      </c>
      <c r="O307" s="1">
        <v>0</v>
      </c>
      <c r="P307" s="1">
        <v>0</v>
      </c>
      <c r="Q307" s="1">
        <v>0</v>
      </c>
      <c r="R307" s="1">
        <v>2977509</v>
      </c>
      <c r="T307" s="1">
        <v>99516</v>
      </c>
      <c r="U307" s="1">
        <v>3.4578263759613037</v>
      </c>
      <c r="Y307" s="1">
        <v>2977509</v>
      </c>
      <c r="Z307" s="1">
        <v>99516</v>
      </c>
      <c r="AA307" s="1">
        <v>2877993</v>
      </c>
      <c r="AB307" s="1">
        <v>3.4578263759613037</v>
      </c>
    </row>
    <row r="308" spans="1:30" x14ac:dyDescent="0.35">
      <c r="A308" s="1">
        <v>114060753</v>
      </c>
      <c r="B308" s="1" t="s">
        <v>119</v>
      </c>
      <c r="C308" s="1" t="s">
        <v>117</v>
      </c>
      <c r="D308" s="1" t="s">
        <v>118</v>
      </c>
      <c r="E308" s="1">
        <v>138</v>
      </c>
      <c r="F308" s="1">
        <v>1</v>
      </c>
      <c r="G308" s="1" t="s">
        <v>916</v>
      </c>
      <c r="H308" s="1">
        <v>19555046</v>
      </c>
      <c r="I308" s="1">
        <v>96302</v>
      </c>
      <c r="J308" s="1">
        <v>0.49490347504615784</v>
      </c>
      <c r="K308" s="1">
        <v>5125002.5</v>
      </c>
      <c r="L308" s="1">
        <v>1449363.25</v>
      </c>
      <c r="M308" s="1">
        <v>39.431598663330078</v>
      </c>
      <c r="N308" s="1">
        <v>0</v>
      </c>
      <c r="O308" s="1">
        <v>5526655</v>
      </c>
      <c r="P308" s="1">
        <v>175651</v>
      </c>
      <c r="Q308" s="1">
        <v>3.3000000000000003</v>
      </c>
      <c r="R308" s="1">
        <v>0</v>
      </c>
      <c r="S308" s="1">
        <v>0</v>
      </c>
      <c r="V308" s="1">
        <v>4348170.5</v>
      </c>
      <c r="W308" s="1">
        <v>8917595</v>
      </c>
      <c r="X308" s="1">
        <v>0</v>
      </c>
      <c r="Y308" s="1">
        <v>30206704</v>
      </c>
      <c r="Z308" s="1">
        <v>1721316.25</v>
      </c>
      <c r="AA308" s="1">
        <v>28485388</v>
      </c>
      <c r="AB308" s="1">
        <v>6.0428042411804199</v>
      </c>
      <c r="AC308" s="1">
        <v>0</v>
      </c>
      <c r="AD308" s="1">
        <v>100</v>
      </c>
    </row>
    <row r="309" spans="1:30" x14ac:dyDescent="0.35">
      <c r="A309" s="1">
        <v>114060853</v>
      </c>
      <c r="B309" s="1" t="s">
        <v>120</v>
      </c>
      <c r="C309" s="1" t="s">
        <v>117</v>
      </c>
      <c r="D309" s="1" t="s">
        <v>118</v>
      </c>
      <c r="E309" s="1">
        <v>137</v>
      </c>
      <c r="F309" s="1">
        <v>1</v>
      </c>
      <c r="G309" s="1" t="s">
        <v>916</v>
      </c>
      <c r="H309" s="1">
        <v>4971445</v>
      </c>
      <c r="I309" s="1">
        <v>9806</v>
      </c>
      <c r="J309" s="1">
        <v>0.19763630628585815</v>
      </c>
      <c r="K309" s="1">
        <v>305220</v>
      </c>
      <c r="L309" s="1">
        <v>50000</v>
      </c>
      <c r="M309" s="1">
        <v>19.590940475463867</v>
      </c>
      <c r="N309" s="1">
        <v>0</v>
      </c>
      <c r="O309" s="1">
        <v>1386669</v>
      </c>
      <c r="P309" s="1">
        <v>31309</v>
      </c>
      <c r="Q309" s="1">
        <v>2.2999999999999998</v>
      </c>
      <c r="R309" s="1">
        <v>6796</v>
      </c>
      <c r="S309" s="1">
        <v>0</v>
      </c>
      <c r="T309" s="1">
        <v>6796</v>
      </c>
      <c r="X309" s="1">
        <v>50000</v>
      </c>
      <c r="Y309" s="1">
        <v>6670130</v>
      </c>
      <c r="Z309" s="1">
        <v>97911</v>
      </c>
      <c r="AA309" s="1">
        <v>6572219</v>
      </c>
      <c r="AB309" s="1">
        <v>1.489770770072937</v>
      </c>
      <c r="AC309" s="1">
        <v>100</v>
      </c>
      <c r="AD309" s="1">
        <v>0</v>
      </c>
    </row>
    <row r="310" spans="1:30" x14ac:dyDescent="0.35">
      <c r="A310" s="1">
        <v>114061103</v>
      </c>
      <c r="B310" s="1" t="s">
        <v>121</v>
      </c>
      <c r="C310" s="1" t="s">
        <v>117</v>
      </c>
      <c r="D310" s="1" t="s">
        <v>118</v>
      </c>
      <c r="E310" s="1">
        <v>135</v>
      </c>
      <c r="F310" s="1">
        <v>1</v>
      </c>
      <c r="G310" s="1" t="s">
        <v>916</v>
      </c>
      <c r="H310" s="1">
        <v>8294202</v>
      </c>
      <c r="I310" s="1">
        <v>29767</v>
      </c>
      <c r="J310" s="1">
        <v>0.36018189787864685</v>
      </c>
      <c r="K310" s="1">
        <v>470988</v>
      </c>
      <c r="L310" s="1">
        <v>50000</v>
      </c>
      <c r="M310" s="1">
        <v>11.876823425292969</v>
      </c>
      <c r="N310" s="1">
        <v>0</v>
      </c>
      <c r="O310" s="1">
        <v>2516195</v>
      </c>
      <c r="P310" s="1">
        <v>86069</v>
      </c>
      <c r="Q310" s="1">
        <v>3.5000000000000004</v>
      </c>
      <c r="R310" s="1">
        <v>0</v>
      </c>
      <c r="S310" s="1">
        <v>0</v>
      </c>
      <c r="X310" s="1">
        <v>50000</v>
      </c>
      <c r="Y310" s="1">
        <v>11281385</v>
      </c>
      <c r="Z310" s="1">
        <v>165836</v>
      </c>
      <c r="AA310" s="1">
        <v>11115549</v>
      </c>
      <c r="AB310" s="1">
        <v>1.4919281005859375</v>
      </c>
      <c r="AC310" s="1">
        <v>100</v>
      </c>
      <c r="AD310" s="1">
        <v>0</v>
      </c>
    </row>
    <row r="311" spans="1:30" x14ac:dyDescent="0.35">
      <c r="A311" s="1">
        <v>114061503</v>
      </c>
      <c r="B311" s="1" t="s">
        <v>122</v>
      </c>
      <c r="C311" s="1" t="s">
        <v>117</v>
      </c>
      <c r="D311" s="1" t="s">
        <v>118</v>
      </c>
      <c r="E311" s="1">
        <v>137</v>
      </c>
      <c r="F311" s="1">
        <v>1</v>
      </c>
      <c r="G311" s="1" t="s">
        <v>916</v>
      </c>
      <c r="H311" s="1">
        <v>10317810</v>
      </c>
      <c r="I311" s="1">
        <v>58020</v>
      </c>
      <c r="J311" s="1">
        <v>0.56550866365432739</v>
      </c>
      <c r="K311" s="1">
        <v>1494773.25</v>
      </c>
      <c r="L311" s="1">
        <v>335202.875</v>
      </c>
      <c r="M311" s="1">
        <v>28.907505035400391</v>
      </c>
      <c r="N311" s="1">
        <v>0</v>
      </c>
      <c r="O311" s="1">
        <v>2453417</v>
      </c>
      <c r="P311" s="1">
        <v>76501</v>
      </c>
      <c r="Q311" s="1">
        <v>3.2</v>
      </c>
      <c r="R311" s="1">
        <v>0</v>
      </c>
      <c r="S311" s="1">
        <v>0</v>
      </c>
      <c r="V311" s="1">
        <v>1005627.25</v>
      </c>
      <c r="W311" s="1">
        <v>2062425.125</v>
      </c>
      <c r="X311" s="1">
        <v>0</v>
      </c>
      <c r="Y311" s="1">
        <v>14266000</v>
      </c>
      <c r="Z311" s="1">
        <v>469723.875</v>
      </c>
      <c r="AA311" s="1">
        <v>13796276</v>
      </c>
      <c r="AB311" s="1">
        <v>3.4047150611877441</v>
      </c>
      <c r="AC311" s="1">
        <v>0</v>
      </c>
      <c r="AD311" s="1">
        <v>100</v>
      </c>
    </row>
    <row r="312" spans="1:30" x14ac:dyDescent="0.35">
      <c r="A312" s="1">
        <v>114062003</v>
      </c>
      <c r="B312" s="1" t="s">
        <v>123</v>
      </c>
      <c r="C312" s="1" t="s">
        <v>117</v>
      </c>
      <c r="D312" s="1" t="s">
        <v>118</v>
      </c>
      <c r="E312" s="1">
        <v>135</v>
      </c>
      <c r="F312" s="1">
        <v>1</v>
      </c>
      <c r="G312" s="1" t="s">
        <v>916</v>
      </c>
      <c r="H312" s="1">
        <v>11919089</v>
      </c>
      <c r="I312" s="1">
        <v>92556</v>
      </c>
      <c r="J312" s="1">
        <v>0.78261315822601318</v>
      </c>
      <c r="K312" s="1">
        <v>2893895.24</v>
      </c>
      <c r="L312" s="1">
        <v>783649.25</v>
      </c>
      <c r="M312" s="1">
        <v>37.135444641113281</v>
      </c>
      <c r="N312" s="1">
        <v>39.386814117431641</v>
      </c>
      <c r="O312" s="1">
        <v>3425124</v>
      </c>
      <c r="P312" s="1">
        <v>155787</v>
      </c>
      <c r="Q312" s="1">
        <v>4.8</v>
      </c>
      <c r="R312" s="1">
        <v>0</v>
      </c>
      <c r="S312" s="1">
        <v>308654.46999999997</v>
      </c>
      <c r="V312" s="1">
        <v>1425010.84375</v>
      </c>
      <c r="W312" s="1">
        <v>2922532.25</v>
      </c>
      <c r="X312" s="1">
        <v>0</v>
      </c>
      <c r="Y312" s="1">
        <v>18238108</v>
      </c>
      <c r="Z312" s="1">
        <v>1031992.25</v>
      </c>
      <c r="AA312" s="1">
        <v>17206116</v>
      </c>
      <c r="AB312" s="1">
        <v>5.9978222846984863</v>
      </c>
      <c r="AC312" s="1">
        <v>0</v>
      </c>
      <c r="AD312" s="1">
        <v>60.613185882568359</v>
      </c>
    </row>
    <row r="313" spans="1:30" x14ac:dyDescent="0.35">
      <c r="A313" s="1">
        <v>114062503</v>
      </c>
      <c r="B313" s="1" t="s">
        <v>124</v>
      </c>
      <c r="C313" s="1" t="s">
        <v>117</v>
      </c>
      <c r="D313" s="1" t="s">
        <v>118</v>
      </c>
      <c r="E313" s="1">
        <v>138</v>
      </c>
      <c r="F313" s="1">
        <v>1</v>
      </c>
      <c r="G313" s="1" t="s">
        <v>916</v>
      </c>
      <c r="H313" s="1">
        <v>7371810</v>
      </c>
      <c r="I313" s="1">
        <v>38051</v>
      </c>
      <c r="J313" s="1">
        <v>0.51884716749191284</v>
      </c>
      <c r="K313" s="1">
        <v>471717</v>
      </c>
      <c r="L313" s="1">
        <v>50000</v>
      </c>
      <c r="M313" s="1">
        <v>11.856292724609375</v>
      </c>
      <c r="N313" s="1">
        <v>0</v>
      </c>
      <c r="O313" s="1">
        <v>2033963</v>
      </c>
      <c r="P313" s="1">
        <v>71350</v>
      </c>
      <c r="Q313" s="1">
        <v>3.5999999999999996</v>
      </c>
      <c r="R313" s="1">
        <v>0</v>
      </c>
      <c r="S313" s="1">
        <v>0</v>
      </c>
      <c r="X313" s="1">
        <v>50000</v>
      </c>
      <c r="Y313" s="1">
        <v>9877490</v>
      </c>
      <c r="Z313" s="1">
        <v>159401</v>
      </c>
      <c r="AA313" s="1">
        <v>9718089</v>
      </c>
      <c r="AB313" s="1">
        <v>1.6402504444122314</v>
      </c>
      <c r="AC313" s="1">
        <v>100</v>
      </c>
      <c r="AD313" s="1">
        <v>0</v>
      </c>
    </row>
    <row r="314" spans="1:30" x14ac:dyDescent="0.35">
      <c r="A314" s="1">
        <v>114063003</v>
      </c>
      <c r="B314" s="1" t="s">
        <v>125</v>
      </c>
      <c r="C314" s="1" t="s">
        <v>117</v>
      </c>
      <c r="D314" s="1" t="s">
        <v>118</v>
      </c>
      <c r="E314" s="1">
        <v>138</v>
      </c>
      <c r="F314" s="1">
        <v>1</v>
      </c>
      <c r="G314" s="1" t="s">
        <v>916</v>
      </c>
      <c r="H314" s="1">
        <v>9616893</v>
      </c>
      <c r="I314" s="1">
        <v>101011</v>
      </c>
      <c r="J314" s="1">
        <v>1.0614991188049316</v>
      </c>
      <c r="K314" s="1">
        <v>5458035.6600000001</v>
      </c>
      <c r="L314" s="1">
        <v>1590347.375</v>
      </c>
      <c r="M314" s="1">
        <v>41.118808746337891</v>
      </c>
      <c r="N314" s="1">
        <v>0</v>
      </c>
      <c r="O314" s="1">
        <v>3469421</v>
      </c>
      <c r="P314" s="1">
        <v>108763</v>
      </c>
      <c r="Q314" s="1">
        <v>3.2</v>
      </c>
      <c r="R314" s="1">
        <v>0</v>
      </c>
      <c r="S314" s="1">
        <v>0</v>
      </c>
      <c r="V314" s="1">
        <v>4771130.625</v>
      </c>
      <c r="W314" s="1">
        <v>9785037</v>
      </c>
      <c r="X314" s="1">
        <v>0</v>
      </c>
      <c r="Y314" s="1">
        <v>18544350</v>
      </c>
      <c r="Z314" s="1">
        <v>1800121.375</v>
      </c>
      <c r="AA314" s="1">
        <v>16744229</v>
      </c>
      <c r="AB314" s="1">
        <v>10.750697135925293</v>
      </c>
      <c r="AC314" s="1">
        <v>0</v>
      </c>
      <c r="AD314" s="1">
        <v>100</v>
      </c>
    </row>
    <row r="315" spans="1:30" x14ac:dyDescent="0.35">
      <c r="A315" s="1">
        <v>114063503</v>
      </c>
      <c r="B315" s="1" t="s">
        <v>126</v>
      </c>
      <c r="C315" s="1" t="s">
        <v>117</v>
      </c>
      <c r="D315" s="1" t="s">
        <v>118</v>
      </c>
      <c r="E315" s="1">
        <v>139</v>
      </c>
      <c r="F315" s="1">
        <v>1</v>
      </c>
      <c r="G315" s="1" t="s">
        <v>916</v>
      </c>
      <c r="H315" s="1">
        <v>8768786</v>
      </c>
      <c r="I315" s="1">
        <v>49020</v>
      </c>
      <c r="J315" s="1">
        <v>0.56217104196548462</v>
      </c>
      <c r="K315" s="1">
        <v>458680.05</v>
      </c>
      <c r="L315" s="1">
        <v>50000</v>
      </c>
      <c r="M315" s="1">
        <v>12.234509468078613</v>
      </c>
      <c r="N315" s="1">
        <v>0</v>
      </c>
      <c r="O315" s="1">
        <v>1751448</v>
      </c>
      <c r="P315" s="1">
        <v>15493</v>
      </c>
      <c r="Q315" s="1">
        <v>0.89999999999999991</v>
      </c>
      <c r="R315" s="1">
        <v>0</v>
      </c>
      <c r="S315" s="1">
        <v>0</v>
      </c>
      <c r="V315" s="1">
        <v>61563.8828125</v>
      </c>
      <c r="W315" s="1">
        <v>126260.359375</v>
      </c>
      <c r="X315" s="1">
        <v>29479.09</v>
      </c>
      <c r="Y315" s="1">
        <v>10978914</v>
      </c>
      <c r="Z315" s="1">
        <v>114513</v>
      </c>
      <c r="AA315" s="1">
        <v>10864401</v>
      </c>
      <c r="AB315" s="1">
        <v>1.0540204048156738</v>
      </c>
      <c r="AC315" s="1">
        <v>58.958179473876953</v>
      </c>
      <c r="AD315" s="1">
        <v>41.041820526123047</v>
      </c>
    </row>
    <row r="316" spans="1:30" x14ac:dyDescent="0.35">
      <c r="A316" s="1">
        <v>114064003</v>
      </c>
      <c r="B316" s="1" t="s">
        <v>127</v>
      </c>
      <c r="C316" s="1" t="s">
        <v>117</v>
      </c>
      <c r="D316" s="1" t="s">
        <v>118</v>
      </c>
      <c r="E316" s="1">
        <v>135</v>
      </c>
      <c r="F316" s="1">
        <v>1</v>
      </c>
      <c r="G316" s="1" t="s">
        <v>916</v>
      </c>
      <c r="H316" s="1">
        <v>4738640</v>
      </c>
      <c r="I316" s="1">
        <v>62076</v>
      </c>
      <c r="J316" s="1">
        <v>1.3273848295211792</v>
      </c>
      <c r="K316" s="1">
        <v>240805</v>
      </c>
      <c r="L316" s="1">
        <v>50000</v>
      </c>
      <c r="M316" s="1">
        <v>26.204763412475586</v>
      </c>
      <c r="N316" s="1">
        <v>0</v>
      </c>
      <c r="O316" s="1">
        <v>1210103</v>
      </c>
      <c r="P316" s="1">
        <v>26843</v>
      </c>
      <c r="Q316" s="1">
        <v>2.2999999999999998</v>
      </c>
      <c r="R316" s="1">
        <v>69952</v>
      </c>
      <c r="S316" s="1">
        <v>0</v>
      </c>
      <c r="T316" s="1">
        <v>5143</v>
      </c>
      <c r="U316" s="1">
        <v>7.9356260299682617</v>
      </c>
      <c r="X316" s="1">
        <v>50000</v>
      </c>
      <c r="Y316" s="1">
        <v>6259500</v>
      </c>
      <c r="Z316" s="1">
        <v>144062</v>
      </c>
      <c r="AA316" s="1">
        <v>6115438</v>
      </c>
      <c r="AB316" s="1">
        <v>2.3557102680206299</v>
      </c>
      <c r="AC316" s="1">
        <v>100</v>
      </c>
      <c r="AD316" s="1">
        <v>0</v>
      </c>
    </row>
    <row r="317" spans="1:30" x14ac:dyDescent="0.35">
      <c r="A317" s="1">
        <v>114065503</v>
      </c>
      <c r="B317" s="1" t="s">
        <v>128</v>
      </c>
      <c r="C317" s="1" t="s">
        <v>117</v>
      </c>
      <c r="D317" s="1" t="s">
        <v>118</v>
      </c>
      <c r="E317" s="1">
        <v>138</v>
      </c>
      <c r="F317" s="1">
        <v>1</v>
      </c>
      <c r="G317" s="1" t="s">
        <v>916</v>
      </c>
      <c r="H317" s="1">
        <v>11920459</v>
      </c>
      <c r="I317" s="1">
        <v>169835</v>
      </c>
      <c r="J317" s="1">
        <v>1.4453275203704834</v>
      </c>
      <c r="K317" s="1">
        <v>7386455.3600000003</v>
      </c>
      <c r="L317" s="1">
        <v>2146134.25</v>
      </c>
      <c r="M317" s="1">
        <v>40.954254150390625</v>
      </c>
      <c r="N317" s="1">
        <v>6.9332718849182129</v>
      </c>
      <c r="O317" s="1">
        <v>3307571</v>
      </c>
      <c r="P317" s="1">
        <v>158057</v>
      </c>
      <c r="Q317" s="1">
        <v>5</v>
      </c>
      <c r="R317" s="1">
        <v>0</v>
      </c>
      <c r="S317" s="1">
        <v>148797.32999999999</v>
      </c>
      <c r="V317" s="1">
        <v>5992122.25</v>
      </c>
      <c r="W317" s="1">
        <v>12289150</v>
      </c>
      <c r="X317" s="1">
        <v>0</v>
      </c>
      <c r="Y317" s="1">
        <v>22614484</v>
      </c>
      <c r="Z317" s="1">
        <v>2474026.25</v>
      </c>
      <c r="AA317" s="1">
        <v>20140458</v>
      </c>
      <c r="AB317" s="1">
        <v>12.283863067626953</v>
      </c>
      <c r="AC317" s="1">
        <v>0</v>
      </c>
      <c r="AD317" s="1">
        <v>93.066726684570313</v>
      </c>
    </row>
    <row r="318" spans="1:30" x14ac:dyDescent="0.35">
      <c r="A318" s="1">
        <v>114066503</v>
      </c>
      <c r="B318" s="1" t="s">
        <v>129</v>
      </c>
      <c r="C318" s="1" t="s">
        <v>117</v>
      </c>
      <c r="D318" s="1" t="s">
        <v>118</v>
      </c>
      <c r="E318" s="1">
        <v>135</v>
      </c>
      <c r="F318" s="1">
        <v>1</v>
      </c>
      <c r="G318" s="1" t="s">
        <v>916</v>
      </c>
      <c r="H318" s="1">
        <v>4568533</v>
      </c>
      <c r="I318" s="1">
        <v>41861</v>
      </c>
      <c r="J318" s="1">
        <v>0.9247632622718811</v>
      </c>
      <c r="K318" s="1">
        <v>306179</v>
      </c>
      <c r="L318" s="1">
        <v>50000</v>
      </c>
      <c r="M318" s="1">
        <v>19.517602920532227</v>
      </c>
      <c r="N318" s="1">
        <v>0</v>
      </c>
      <c r="O318" s="1">
        <v>1383053</v>
      </c>
      <c r="P318" s="1">
        <v>40571</v>
      </c>
      <c r="Q318" s="1">
        <v>3</v>
      </c>
      <c r="R318" s="1">
        <v>118256</v>
      </c>
      <c r="S318" s="1">
        <v>0</v>
      </c>
      <c r="T318" s="1">
        <v>17962</v>
      </c>
      <c r="U318" s="1">
        <v>17.909345626831055</v>
      </c>
      <c r="X318" s="1">
        <v>50000</v>
      </c>
      <c r="Y318" s="1">
        <v>6376021</v>
      </c>
      <c r="Z318" s="1">
        <v>150394</v>
      </c>
      <c r="AA318" s="1">
        <v>6225627</v>
      </c>
      <c r="AB318" s="1">
        <v>2.415724515914917</v>
      </c>
      <c r="AC318" s="1">
        <v>100</v>
      </c>
      <c r="AD318" s="1">
        <v>0</v>
      </c>
    </row>
    <row r="319" spans="1:30" x14ac:dyDescent="0.35">
      <c r="A319" s="1">
        <v>114067002</v>
      </c>
      <c r="B319" s="1" t="s">
        <v>130</v>
      </c>
      <c r="C319" s="1" t="s">
        <v>117</v>
      </c>
      <c r="D319" s="1" t="s">
        <v>118</v>
      </c>
      <c r="E319" s="1">
        <v>138</v>
      </c>
      <c r="F319" s="1">
        <v>1</v>
      </c>
      <c r="G319" s="1" t="s">
        <v>916</v>
      </c>
      <c r="H319" s="1">
        <v>216475485</v>
      </c>
      <c r="I319" s="1">
        <v>1645402</v>
      </c>
      <c r="J319" s="1">
        <v>0.76590853929519653</v>
      </c>
      <c r="K319" s="1">
        <v>81703984.799999997</v>
      </c>
      <c r="L319" s="1">
        <v>25638954</v>
      </c>
      <c r="M319" s="1">
        <v>45.730743408203125</v>
      </c>
      <c r="N319" s="1">
        <v>0</v>
      </c>
      <c r="O319" s="1">
        <v>23822456</v>
      </c>
      <c r="P319" s="1">
        <v>1458036</v>
      </c>
      <c r="Q319" s="1">
        <v>6.5</v>
      </c>
      <c r="R319" s="1">
        <v>0</v>
      </c>
      <c r="S319" s="1">
        <v>0</v>
      </c>
      <c r="V319" s="1">
        <v>76918294</v>
      </c>
      <c r="W319" s="1">
        <v>157750512</v>
      </c>
      <c r="X319" s="1">
        <v>0</v>
      </c>
      <c r="Y319" s="1">
        <v>322001952</v>
      </c>
      <c r="Z319" s="1">
        <v>28742392</v>
      </c>
      <c r="AA319" s="1">
        <v>293259552</v>
      </c>
      <c r="AB319" s="1">
        <v>9.8010082244873047</v>
      </c>
      <c r="AC319" s="1">
        <v>0</v>
      </c>
      <c r="AD319" s="1">
        <v>100</v>
      </c>
    </row>
    <row r="320" spans="1:30" x14ac:dyDescent="0.35">
      <c r="A320" s="1">
        <v>114067107</v>
      </c>
      <c r="B320" s="1" t="s">
        <v>625</v>
      </c>
      <c r="C320" s="1" t="s">
        <v>117</v>
      </c>
      <c r="D320" s="1" t="s">
        <v>118</v>
      </c>
      <c r="E320" s="1">
        <v>138</v>
      </c>
      <c r="F320" s="1">
        <v>2</v>
      </c>
      <c r="G320" s="1" t="s">
        <v>917</v>
      </c>
      <c r="H320" s="1">
        <v>0</v>
      </c>
      <c r="I320" s="1">
        <v>0</v>
      </c>
      <c r="J320" s="1">
        <v>0</v>
      </c>
      <c r="K320" s="1">
        <v>0</v>
      </c>
      <c r="N320" s="1">
        <v>0</v>
      </c>
      <c r="O320" s="1">
        <v>0</v>
      </c>
      <c r="P320" s="1">
        <v>0</v>
      </c>
      <c r="Q320" s="1">
        <v>0</v>
      </c>
      <c r="R320" s="1">
        <v>2881743</v>
      </c>
      <c r="T320" s="1">
        <v>275899</v>
      </c>
      <c r="U320" s="1">
        <v>10.587701797485352</v>
      </c>
      <c r="Y320" s="1">
        <v>2881743</v>
      </c>
      <c r="Z320" s="1">
        <v>275899</v>
      </c>
      <c r="AA320" s="1">
        <v>2605844</v>
      </c>
      <c r="AB320" s="1">
        <v>10.587701797485352</v>
      </c>
    </row>
    <row r="321" spans="1:30" x14ac:dyDescent="0.35">
      <c r="A321" s="1">
        <v>114067503</v>
      </c>
      <c r="B321" s="1" t="s">
        <v>131</v>
      </c>
      <c r="C321" s="1" t="s">
        <v>117</v>
      </c>
      <c r="D321" s="1" t="s">
        <v>118</v>
      </c>
      <c r="E321" s="1">
        <v>138</v>
      </c>
      <c r="F321" s="1">
        <v>1</v>
      </c>
      <c r="G321" s="1" t="s">
        <v>916</v>
      </c>
      <c r="H321" s="1">
        <v>4483911</v>
      </c>
      <c r="I321" s="1">
        <v>21982</v>
      </c>
      <c r="J321" s="1">
        <v>0.4926568865776062</v>
      </c>
      <c r="K321" s="1">
        <v>297972</v>
      </c>
      <c r="L321" s="1">
        <v>50000</v>
      </c>
      <c r="M321" s="1">
        <v>20.163566589355469</v>
      </c>
      <c r="N321" s="1">
        <v>0</v>
      </c>
      <c r="O321" s="1">
        <v>1493857</v>
      </c>
      <c r="P321" s="1">
        <v>71783</v>
      </c>
      <c r="Q321" s="1">
        <v>5</v>
      </c>
      <c r="R321" s="1">
        <v>23877</v>
      </c>
      <c r="S321" s="1">
        <v>0</v>
      </c>
      <c r="T321" s="1">
        <v>12109</v>
      </c>
      <c r="U321" s="1">
        <v>102.89768981933594</v>
      </c>
      <c r="X321" s="1">
        <v>50000</v>
      </c>
      <c r="Y321" s="1">
        <v>6299617</v>
      </c>
      <c r="Z321" s="1">
        <v>155874</v>
      </c>
      <c r="AA321" s="1">
        <v>6143743</v>
      </c>
      <c r="AB321" s="1">
        <v>2.5371179580688477</v>
      </c>
      <c r="AC321" s="1">
        <v>100</v>
      </c>
      <c r="AD321" s="1">
        <v>0</v>
      </c>
    </row>
    <row r="322" spans="1:30" x14ac:dyDescent="0.35">
      <c r="A322" s="1">
        <v>114068003</v>
      </c>
      <c r="B322" s="1" t="s">
        <v>132</v>
      </c>
      <c r="C322" s="1" t="s">
        <v>117</v>
      </c>
      <c r="D322" s="1" t="s">
        <v>118</v>
      </c>
      <c r="E322" s="1">
        <v>139</v>
      </c>
      <c r="F322" s="1">
        <v>1</v>
      </c>
      <c r="G322" s="1" t="s">
        <v>916</v>
      </c>
      <c r="H322" s="1">
        <v>5364011</v>
      </c>
      <c r="I322" s="1">
        <v>30404</v>
      </c>
      <c r="J322" s="1">
        <v>0.57004576921463013</v>
      </c>
      <c r="K322" s="1">
        <v>300065</v>
      </c>
      <c r="L322" s="1">
        <v>50000</v>
      </c>
      <c r="M322" s="1">
        <v>19.994800567626953</v>
      </c>
      <c r="N322" s="1">
        <v>0</v>
      </c>
      <c r="O322" s="1">
        <v>1009608</v>
      </c>
      <c r="P322" s="1">
        <v>20728</v>
      </c>
      <c r="Q322" s="1">
        <v>2.1</v>
      </c>
      <c r="R322" s="1">
        <v>15676</v>
      </c>
      <c r="S322" s="1">
        <v>0</v>
      </c>
      <c r="T322" s="1">
        <v>-8151</v>
      </c>
      <c r="U322" s="1">
        <v>-34.209091186523438</v>
      </c>
      <c r="X322" s="1">
        <v>50000</v>
      </c>
      <c r="Y322" s="1">
        <v>6689360</v>
      </c>
      <c r="Z322" s="1">
        <v>92981</v>
      </c>
      <c r="AA322" s="1">
        <v>6596379</v>
      </c>
      <c r="AB322" s="1">
        <v>1.409576416015625</v>
      </c>
      <c r="AC322" s="1">
        <v>100</v>
      </c>
      <c r="AD322" s="1">
        <v>0</v>
      </c>
    </row>
    <row r="323" spans="1:30" x14ac:dyDescent="0.35">
      <c r="A323" s="1">
        <v>114068103</v>
      </c>
      <c r="B323" s="1" t="s">
        <v>133</v>
      </c>
      <c r="C323" s="1" t="s">
        <v>117</v>
      </c>
      <c r="D323" s="1" t="s">
        <v>118</v>
      </c>
      <c r="E323" s="1">
        <v>135</v>
      </c>
      <c r="F323" s="1">
        <v>1</v>
      </c>
      <c r="G323" s="1" t="s">
        <v>916</v>
      </c>
      <c r="H323" s="1">
        <v>8258896</v>
      </c>
      <c r="I323" s="1">
        <v>60707</v>
      </c>
      <c r="J323" s="1">
        <v>0.74049282073974609</v>
      </c>
      <c r="K323" s="1">
        <v>946487.44</v>
      </c>
      <c r="L323" s="1">
        <v>205641.65625</v>
      </c>
      <c r="M323" s="1">
        <v>27.757688522338867</v>
      </c>
      <c r="N323" s="1">
        <v>0</v>
      </c>
      <c r="O323" s="1">
        <v>2430740</v>
      </c>
      <c r="P323" s="1">
        <v>70421</v>
      </c>
      <c r="Q323" s="1">
        <v>3</v>
      </c>
      <c r="R323" s="1">
        <v>0</v>
      </c>
      <c r="S323" s="1">
        <v>0</v>
      </c>
      <c r="V323" s="1">
        <v>616936.40625</v>
      </c>
      <c r="W323" s="1">
        <v>1265265.375</v>
      </c>
      <c r="X323" s="1">
        <v>0</v>
      </c>
      <c r="Y323" s="1">
        <v>11636123</v>
      </c>
      <c r="Z323" s="1">
        <v>336769.65625</v>
      </c>
      <c r="AA323" s="1">
        <v>11299353</v>
      </c>
      <c r="AB323" s="1">
        <v>2.9804329872131348</v>
      </c>
      <c r="AC323" s="1">
        <v>0</v>
      </c>
      <c r="AD323" s="1">
        <v>100</v>
      </c>
    </row>
    <row r="324" spans="1:30" x14ac:dyDescent="0.35">
      <c r="A324" s="1">
        <v>114069103</v>
      </c>
      <c r="B324" s="1" t="s">
        <v>134</v>
      </c>
      <c r="C324" s="1" t="s">
        <v>117</v>
      </c>
      <c r="D324" s="1" t="s">
        <v>118</v>
      </c>
      <c r="E324" s="1">
        <v>135</v>
      </c>
      <c r="F324" s="1">
        <v>1</v>
      </c>
      <c r="G324" s="1" t="s">
        <v>916</v>
      </c>
      <c r="H324" s="1">
        <v>14304602</v>
      </c>
      <c r="I324" s="1">
        <v>154549</v>
      </c>
      <c r="J324" s="1">
        <v>1.0922149419784546</v>
      </c>
      <c r="K324" s="1">
        <v>6407954.3700000001</v>
      </c>
      <c r="L324" s="1">
        <v>1942783.75</v>
      </c>
      <c r="M324" s="1">
        <v>43.509731292724609</v>
      </c>
      <c r="N324" s="1">
        <v>0</v>
      </c>
      <c r="O324" s="1">
        <v>4301680</v>
      </c>
      <c r="P324" s="1">
        <v>211856</v>
      </c>
      <c r="Q324" s="1">
        <v>5.2</v>
      </c>
      <c r="R324" s="1">
        <v>0</v>
      </c>
      <c r="S324" s="1">
        <v>0</v>
      </c>
      <c r="V324" s="1">
        <v>5828459.25</v>
      </c>
      <c r="W324" s="1">
        <v>11953496</v>
      </c>
      <c r="X324" s="1">
        <v>0</v>
      </c>
      <c r="Y324" s="1">
        <v>25014236</v>
      </c>
      <c r="Z324" s="1">
        <v>2309188.75</v>
      </c>
      <c r="AA324" s="1">
        <v>22705048</v>
      </c>
      <c r="AB324" s="1">
        <v>10.170375823974609</v>
      </c>
      <c r="AC324" s="1">
        <v>0</v>
      </c>
      <c r="AD324" s="1">
        <v>100</v>
      </c>
    </row>
    <row r="325" spans="1:30" x14ac:dyDescent="0.35">
      <c r="A325" s="1">
        <v>114069353</v>
      </c>
      <c r="B325" s="1" t="s">
        <v>135</v>
      </c>
      <c r="C325" s="1" t="s">
        <v>117</v>
      </c>
      <c r="D325" s="1" t="s">
        <v>118</v>
      </c>
      <c r="E325" s="1">
        <v>137</v>
      </c>
      <c r="F325" s="1">
        <v>1</v>
      </c>
      <c r="G325" s="1" t="s">
        <v>916</v>
      </c>
      <c r="H325" s="1">
        <v>3444370</v>
      </c>
      <c r="I325" s="1">
        <v>40278</v>
      </c>
      <c r="J325" s="1">
        <v>1.1832230091094971</v>
      </c>
      <c r="K325" s="1">
        <v>239739</v>
      </c>
      <c r="L325" s="1">
        <v>50000</v>
      </c>
      <c r="M325" s="1">
        <v>26.351987838745117</v>
      </c>
      <c r="N325" s="1">
        <v>0</v>
      </c>
      <c r="O325" s="1">
        <v>1195340</v>
      </c>
      <c r="P325" s="1">
        <v>53249</v>
      </c>
      <c r="Q325" s="1">
        <v>4.7</v>
      </c>
      <c r="R325" s="1">
        <v>0</v>
      </c>
      <c r="S325" s="1">
        <v>0</v>
      </c>
      <c r="X325" s="1">
        <v>50000</v>
      </c>
      <c r="Y325" s="1">
        <v>4879449</v>
      </c>
      <c r="Z325" s="1">
        <v>143527</v>
      </c>
      <c r="AA325" s="1">
        <v>4735922</v>
      </c>
      <c r="AB325" s="1">
        <v>3.0306031703948975</v>
      </c>
      <c r="AC325" s="1">
        <v>100</v>
      </c>
      <c r="AD325" s="1">
        <v>0</v>
      </c>
    </row>
    <row r="326" spans="1:30" x14ac:dyDescent="0.35">
      <c r="A326" s="1">
        <v>115210503</v>
      </c>
      <c r="B326" s="1" t="s">
        <v>248</v>
      </c>
      <c r="C326" s="1" t="s">
        <v>249</v>
      </c>
      <c r="D326" s="1" t="s">
        <v>35</v>
      </c>
      <c r="E326" s="1">
        <v>193</v>
      </c>
      <c r="F326" s="1">
        <v>1</v>
      </c>
      <c r="G326" s="1" t="s">
        <v>916</v>
      </c>
      <c r="H326" s="1">
        <v>12687333</v>
      </c>
      <c r="I326" s="1">
        <v>52741</v>
      </c>
      <c r="J326" s="1">
        <v>0.41743335127830505</v>
      </c>
      <c r="K326" s="1">
        <v>1214456.3200000001</v>
      </c>
      <c r="L326" s="1">
        <v>270863.40625</v>
      </c>
      <c r="M326" s="1">
        <v>28.705535888671875</v>
      </c>
      <c r="N326" s="1">
        <v>0</v>
      </c>
      <c r="O326" s="1">
        <v>2785897</v>
      </c>
      <c r="P326" s="1">
        <v>75126</v>
      </c>
      <c r="Q326" s="1">
        <v>2.8000000000000003</v>
      </c>
      <c r="R326" s="1">
        <v>117763</v>
      </c>
      <c r="S326" s="1">
        <v>0</v>
      </c>
      <c r="T326" s="1">
        <v>14860</v>
      </c>
      <c r="U326" s="1">
        <v>14.440784454345703</v>
      </c>
      <c r="V326" s="1">
        <v>812605.34375</v>
      </c>
      <c r="W326" s="1">
        <v>1666559.5</v>
      </c>
      <c r="X326" s="1">
        <v>0</v>
      </c>
      <c r="Y326" s="1">
        <v>16805448</v>
      </c>
      <c r="Z326" s="1">
        <v>413590.40625</v>
      </c>
      <c r="AA326" s="1">
        <v>16391858</v>
      </c>
      <c r="AB326" s="1">
        <v>2.5231454372406006</v>
      </c>
      <c r="AC326" s="1">
        <v>0</v>
      </c>
      <c r="AD326" s="1">
        <v>100</v>
      </c>
    </row>
    <row r="327" spans="1:30" x14ac:dyDescent="0.35">
      <c r="A327" s="1">
        <v>115211003</v>
      </c>
      <c r="B327" s="1" t="s">
        <v>250</v>
      </c>
      <c r="C327" s="1" t="s">
        <v>249</v>
      </c>
      <c r="D327" s="1" t="s">
        <v>35</v>
      </c>
      <c r="E327" s="1">
        <v>194</v>
      </c>
      <c r="F327" s="1">
        <v>1</v>
      </c>
      <c r="G327" s="1" t="s">
        <v>916</v>
      </c>
      <c r="H327" s="1">
        <v>2275459</v>
      </c>
      <c r="I327" s="1">
        <v>9441</v>
      </c>
      <c r="J327" s="1">
        <v>0.41663393378257751</v>
      </c>
      <c r="K327" s="1">
        <v>199838</v>
      </c>
      <c r="L327" s="1">
        <v>50000</v>
      </c>
      <c r="M327" s="1">
        <v>33.369373321533203</v>
      </c>
      <c r="N327" s="1">
        <v>0</v>
      </c>
      <c r="O327" s="1">
        <v>694996</v>
      </c>
      <c r="P327" s="1">
        <v>26850</v>
      </c>
      <c r="Q327" s="1">
        <v>4</v>
      </c>
      <c r="R327" s="1">
        <v>0</v>
      </c>
      <c r="S327" s="1">
        <v>0</v>
      </c>
      <c r="X327" s="1">
        <v>50000</v>
      </c>
      <c r="Y327" s="1">
        <v>3170293</v>
      </c>
      <c r="Z327" s="1">
        <v>86291</v>
      </c>
      <c r="AA327" s="1">
        <v>3084002</v>
      </c>
      <c r="AB327" s="1">
        <v>2.7980201244354248</v>
      </c>
      <c r="AC327" s="1">
        <v>100</v>
      </c>
      <c r="AD327" s="1">
        <v>0</v>
      </c>
    </row>
    <row r="328" spans="1:30" x14ac:dyDescent="0.35">
      <c r="A328" s="1">
        <v>115211103</v>
      </c>
      <c r="B328" s="1" t="s">
        <v>251</v>
      </c>
      <c r="C328" s="1" t="s">
        <v>249</v>
      </c>
      <c r="D328" s="1" t="s">
        <v>35</v>
      </c>
      <c r="E328" s="1">
        <v>193</v>
      </c>
      <c r="F328" s="1">
        <v>1</v>
      </c>
      <c r="G328" s="1" t="s">
        <v>916</v>
      </c>
      <c r="H328" s="1">
        <v>19147249</v>
      </c>
      <c r="I328" s="1">
        <v>174696</v>
      </c>
      <c r="J328" s="1">
        <v>0.92078280448913574</v>
      </c>
      <c r="K328" s="1">
        <v>5892415.8700000001</v>
      </c>
      <c r="L328" s="1">
        <v>1767511.75</v>
      </c>
      <c r="M328" s="1">
        <v>42.849765777587891</v>
      </c>
      <c r="N328" s="1">
        <v>0</v>
      </c>
      <c r="O328" s="1">
        <v>4588097</v>
      </c>
      <c r="P328" s="1">
        <v>202877</v>
      </c>
      <c r="Q328" s="1">
        <v>4.5999999999999996</v>
      </c>
      <c r="R328" s="1">
        <v>1173727</v>
      </c>
      <c r="S328" s="1">
        <v>0</v>
      </c>
      <c r="T328" s="1">
        <v>173250</v>
      </c>
      <c r="U328" s="1">
        <v>17.316740036010742</v>
      </c>
      <c r="V328" s="1">
        <v>5302633.75</v>
      </c>
      <c r="W328" s="1">
        <v>10875089</v>
      </c>
      <c r="X328" s="1">
        <v>0</v>
      </c>
      <c r="Y328" s="1">
        <v>30801488</v>
      </c>
      <c r="Z328" s="1">
        <v>2318334.75</v>
      </c>
      <c r="AA328" s="1">
        <v>28483154</v>
      </c>
      <c r="AB328" s="1">
        <v>8.1393194198608398</v>
      </c>
      <c r="AC328" s="1">
        <v>0</v>
      </c>
      <c r="AD328" s="1">
        <v>100</v>
      </c>
    </row>
    <row r="329" spans="1:30" x14ac:dyDescent="0.35">
      <c r="A329" s="1">
        <v>115211603</v>
      </c>
      <c r="B329" s="1" t="s">
        <v>252</v>
      </c>
      <c r="C329" s="1" t="s">
        <v>249</v>
      </c>
      <c r="D329" s="1" t="s">
        <v>35</v>
      </c>
      <c r="E329" s="1">
        <v>194</v>
      </c>
      <c r="F329" s="1">
        <v>1</v>
      </c>
      <c r="G329" s="1" t="s">
        <v>916</v>
      </c>
      <c r="H329" s="1">
        <v>18097659</v>
      </c>
      <c r="I329" s="1">
        <v>142300</v>
      </c>
      <c r="J329" s="1">
        <v>0.79252105951309204</v>
      </c>
      <c r="K329" s="1">
        <v>7106892.2199999997</v>
      </c>
      <c r="L329" s="1">
        <v>3290227.5</v>
      </c>
      <c r="M329" s="1">
        <v>86.206886291503906</v>
      </c>
      <c r="N329" s="1">
        <v>0</v>
      </c>
      <c r="O329" s="1">
        <v>4803652</v>
      </c>
      <c r="P329" s="1">
        <v>231592</v>
      </c>
      <c r="Q329" s="1">
        <v>5.0999999999999996</v>
      </c>
      <c r="R329" s="1">
        <v>313692</v>
      </c>
      <c r="S329" s="1">
        <v>0</v>
      </c>
      <c r="T329" s="1">
        <v>47882</v>
      </c>
      <c r="U329" s="1">
        <v>18.013618469238281</v>
      </c>
      <c r="V329" s="1">
        <v>6580455.125</v>
      </c>
      <c r="W329" s="1">
        <v>23534416</v>
      </c>
      <c r="X329" s="1">
        <v>0</v>
      </c>
      <c r="Y329" s="1">
        <v>30321896</v>
      </c>
      <c r="Z329" s="1">
        <v>3712001.5</v>
      </c>
      <c r="AA329" s="1">
        <v>26609894</v>
      </c>
      <c r="AB329" s="1">
        <v>13.949704170227051</v>
      </c>
      <c r="AC329" s="1">
        <v>0</v>
      </c>
      <c r="AD329" s="1">
        <v>100</v>
      </c>
    </row>
    <row r="330" spans="1:30" x14ac:dyDescent="0.35">
      <c r="A330" s="1">
        <v>115211657</v>
      </c>
      <c r="B330" s="1" t="s">
        <v>642</v>
      </c>
      <c r="C330" s="1" t="s">
        <v>249</v>
      </c>
      <c r="D330" s="1" t="s">
        <v>35</v>
      </c>
      <c r="E330" s="1">
        <v>194</v>
      </c>
      <c r="F330" s="1">
        <v>2</v>
      </c>
      <c r="G330" s="1" t="s">
        <v>917</v>
      </c>
      <c r="H330" s="1">
        <v>0</v>
      </c>
      <c r="I330" s="1">
        <v>0</v>
      </c>
      <c r="J330" s="1">
        <v>0</v>
      </c>
      <c r="K330" s="1">
        <v>0</v>
      </c>
      <c r="N330" s="1">
        <v>0</v>
      </c>
      <c r="O330" s="1">
        <v>0</v>
      </c>
      <c r="P330" s="1">
        <v>0</v>
      </c>
      <c r="Q330" s="1">
        <v>0</v>
      </c>
      <c r="R330" s="1">
        <v>2030888</v>
      </c>
      <c r="T330" s="1">
        <v>-6747</v>
      </c>
      <c r="U330" s="1">
        <v>-0.33111917972564697</v>
      </c>
      <c r="Y330" s="1">
        <v>2030888</v>
      </c>
      <c r="Z330" s="1">
        <v>-6747</v>
      </c>
      <c r="AA330" s="1">
        <v>2024141</v>
      </c>
      <c r="AB330" s="1">
        <v>-0.33332657814025879</v>
      </c>
    </row>
    <row r="331" spans="1:30" x14ac:dyDescent="0.35">
      <c r="A331" s="1">
        <v>115212503</v>
      </c>
      <c r="B331" s="1" t="s">
        <v>253</v>
      </c>
      <c r="C331" s="1" t="s">
        <v>249</v>
      </c>
      <c r="D331" s="1" t="s">
        <v>35</v>
      </c>
      <c r="E331" s="1">
        <v>194</v>
      </c>
      <c r="F331" s="1">
        <v>1</v>
      </c>
      <c r="G331" s="1" t="s">
        <v>916</v>
      </c>
      <c r="H331" s="1">
        <v>8754922</v>
      </c>
      <c r="I331" s="1">
        <v>51914</v>
      </c>
      <c r="J331" s="1">
        <v>0.59650641679763794</v>
      </c>
      <c r="K331" s="1">
        <v>2466696.8199999998</v>
      </c>
      <c r="L331" s="1">
        <v>713140</v>
      </c>
      <c r="M331" s="1">
        <v>40.668201446533203</v>
      </c>
      <c r="N331" s="1">
        <v>0</v>
      </c>
      <c r="O331" s="1">
        <v>2162453</v>
      </c>
      <c r="P331" s="1">
        <v>92407</v>
      </c>
      <c r="Q331" s="1">
        <v>4.5</v>
      </c>
      <c r="R331" s="1">
        <v>0</v>
      </c>
      <c r="S331" s="1">
        <v>0</v>
      </c>
      <c r="V331" s="1">
        <v>2139459.75</v>
      </c>
      <c r="W331" s="1">
        <v>4387784.5</v>
      </c>
      <c r="X331" s="1">
        <v>0</v>
      </c>
      <c r="Y331" s="1">
        <v>13384072</v>
      </c>
      <c r="Z331" s="1">
        <v>857461</v>
      </c>
      <c r="AA331" s="1">
        <v>12526611</v>
      </c>
      <c r="AB331" s="1">
        <v>6.8451156616210938</v>
      </c>
      <c r="AC331" s="1">
        <v>0</v>
      </c>
      <c r="AD331" s="1">
        <v>100</v>
      </c>
    </row>
    <row r="332" spans="1:30" x14ac:dyDescent="0.35">
      <c r="A332" s="1">
        <v>115216503</v>
      </c>
      <c r="B332" s="1" t="s">
        <v>254</v>
      </c>
      <c r="C332" s="1" t="s">
        <v>249</v>
      </c>
      <c r="D332" s="1" t="s">
        <v>35</v>
      </c>
      <c r="E332" s="1">
        <v>194</v>
      </c>
      <c r="F332" s="1">
        <v>1</v>
      </c>
      <c r="G332" s="1" t="s">
        <v>916</v>
      </c>
      <c r="H332" s="1">
        <v>10751331</v>
      </c>
      <c r="I332" s="1">
        <v>100892</v>
      </c>
      <c r="J332" s="1">
        <v>0.9473036527633667</v>
      </c>
      <c r="K332" s="1">
        <v>4232654.72</v>
      </c>
      <c r="L332" s="1">
        <v>1413123.625</v>
      </c>
      <c r="M332" s="1">
        <v>50.119102478027344</v>
      </c>
      <c r="N332" s="1">
        <v>0</v>
      </c>
      <c r="O332" s="1">
        <v>2877969</v>
      </c>
      <c r="P332" s="1">
        <v>27190</v>
      </c>
      <c r="Q332" s="1">
        <v>1</v>
      </c>
      <c r="R332" s="1">
        <v>0</v>
      </c>
      <c r="S332" s="1">
        <v>0</v>
      </c>
      <c r="V332" s="1">
        <v>3894151.625</v>
      </c>
      <c r="W332" s="1">
        <v>9039919</v>
      </c>
      <c r="X332" s="1">
        <v>0</v>
      </c>
      <c r="Y332" s="1">
        <v>17861956</v>
      </c>
      <c r="Z332" s="1">
        <v>1541205.625</v>
      </c>
      <c r="AA332" s="1">
        <v>16320750</v>
      </c>
      <c r="AB332" s="1">
        <v>9.4432277679443359</v>
      </c>
      <c r="AC332" s="1">
        <v>0</v>
      </c>
      <c r="AD332" s="1">
        <v>100</v>
      </c>
    </row>
    <row r="333" spans="1:30" x14ac:dyDescent="0.35">
      <c r="A333" s="1">
        <v>115218003</v>
      </c>
      <c r="B333" s="1" t="s">
        <v>255</v>
      </c>
      <c r="C333" s="1" t="s">
        <v>249</v>
      </c>
      <c r="D333" s="1" t="s">
        <v>35</v>
      </c>
      <c r="E333" s="1">
        <v>198</v>
      </c>
      <c r="F333" s="1">
        <v>1</v>
      </c>
      <c r="G333" s="1" t="s">
        <v>916</v>
      </c>
      <c r="H333" s="1">
        <v>14126967</v>
      </c>
      <c r="I333" s="1">
        <v>109376</v>
      </c>
      <c r="J333" s="1">
        <v>0.78027671575546265</v>
      </c>
      <c r="K333" s="1">
        <v>4385262.21</v>
      </c>
      <c r="L333" s="1">
        <v>1286011.5</v>
      </c>
      <c r="M333" s="1">
        <v>41.494274139404297</v>
      </c>
      <c r="N333" s="1">
        <v>0</v>
      </c>
      <c r="O333" s="1">
        <v>2854745</v>
      </c>
      <c r="P333" s="1">
        <v>119827</v>
      </c>
      <c r="Q333" s="1">
        <v>4.3999999999999995</v>
      </c>
      <c r="R333" s="1">
        <v>0</v>
      </c>
      <c r="S333" s="1">
        <v>0</v>
      </c>
      <c r="V333" s="1">
        <v>3858106.25</v>
      </c>
      <c r="W333" s="1">
        <v>7912529.5</v>
      </c>
      <c r="X333" s="1">
        <v>0</v>
      </c>
      <c r="Y333" s="1">
        <v>21366976</v>
      </c>
      <c r="Z333" s="1">
        <v>1515214.5</v>
      </c>
      <c r="AA333" s="1">
        <v>19851762</v>
      </c>
      <c r="AB333" s="1">
        <v>7.6326451301574707</v>
      </c>
      <c r="AC333" s="1">
        <v>0</v>
      </c>
      <c r="AD333" s="1">
        <v>100</v>
      </c>
    </row>
    <row r="334" spans="1:30" x14ac:dyDescent="0.35">
      <c r="A334" s="1">
        <v>115218303</v>
      </c>
      <c r="B334" s="1" t="s">
        <v>256</v>
      </c>
      <c r="C334" s="1" t="s">
        <v>249</v>
      </c>
      <c r="D334" s="1" t="s">
        <v>35</v>
      </c>
      <c r="E334" s="1">
        <v>194</v>
      </c>
      <c r="F334" s="1">
        <v>1</v>
      </c>
      <c r="G334" s="1" t="s">
        <v>916</v>
      </c>
      <c r="H334" s="1">
        <v>5958263</v>
      </c>
      <c r="I334" s="1">
        <v>48876</v>
      </c>
      <c r="J334" s="1">
        <v>0.82709085941314697</v>
      </c>
      <c r="K334" s="1">
        <v>553854.56999999995</v>
      </c>
      <c r="L334" s="1">
        <v>115139.046875</v>
      </c>
      <c r="M334" s="1">
        <v>26.24458122253418</v>
      </c>
      <c r="N334" s="1">
        <v>0</v>
      </c>
      <c r="O334" s="1">
        <v>1398354</v>
      </c>
      <c r="P334" s="1">
        <v>49040</v>
      </c>
      <c r="Q334" s="1">
        <v>3.5999999999999996</v>
      </c>
      <c r="R334" s="1">
        <v>0</v>
      </c>
      <c r="S334" s="1">
        <v>0</v>
      </c>
      <c r="V334" s="1">
        <v>345423.578125</v>
      </c>
      <c r="W334" s="1">
        <v>708423.75</v>
      </c>
      <c r="X334" s="1">
        <v>0</v>
      </c>
      <c r="Y334" s="1">
        <v>7910471.5</v>
      </c>
      <c r="Z334" s="1">
        <v>213055.046875</v>
      </c>
      <c r="AA334" s="1">
        <v>7697416.5</v>
      </c>
      <c r="AB334" s="1">
        <v>2.7678773403167725</v>
      </c>
      <c r="AC334" s="1">
        <v>0</v>
      </c>
      <c r="AD334" s="1">
        <v>100</v>
      </c>
    </row>
    <row r="335" spans="1:30" x14ac:dyDescent="0.35">
      <c r="A335" s="1">
        <v>115219002</v>
      </c>
      <c r="B335" s="1" t="s">
        <v>609</v>
      </c>
      <c r="C335" s="1" t="s">
        <v>597</v>
      </c>
      <c r="D335" s="1" t="s">
        <v>35</v>
      </c>
      <c r="E335" s="1">
        <v>194</v>
      </c>
      <c r="F335" s="1">
        <v>1</v>
      </c>
      <c r="G335" s="1" t="s">
        <v>916</v>
      </c>
      <c r="H335" s="1">
        <v>18329035</v>
      </c>
      <c r="I335" s="1">
        <v>139856</v>
      </c>
      <c r="J335" s="1">
        <v>0.76889669895172119</v>
      </c>
      <c r="K335" s="1">
        <v>7389182.9199999999</v>
      </c>
      <c r="L335" s="1">
        <v>2192757.25</v>
      </c>
      <c r="M335" s="1">
        <v>42.197414398193359</v>
      </c>
      <c r="N335" s="1">
        <v>0</v>
      </c>
      <c r="O335" s="1">
        <v>5845601</v>
      </c>
      <c r="P335" s="1">
        <v>237119</v>
      </c>
      <c r="Q335" s="1">
        <v>4.2</v>
      </c>
      <c r="R335" s="1">
        <v>0</v>
      </c>
      <c r="S335" s="1">
        <v>0</v>
      </c>
      <c r="V335" s="1">
        <v>6578393.75</v>
      </c>
      <c r="W335" s="1">
        <v>13491525</v>
      </c>
      <c r="X335" s="1">
        <v>0</v>
      </c>
      <c r="Y335" s="1">
        <v>31563820</v>
      </c>
      <c r="Z335" s="1">
        <v>2569732.25</v>
      </c>
      <c r="AA335" s="1">
        <v>28994088</v>
      </c>
      <c r="AB335" s="1">
        <v>8.8629522323608398</v>
      </c>
      <c r="AC335" s="1">
        <v>0</v>
      </c>
      <c r="AD335" s="1">
        <v>100</v>
      </c>
    </row>
    <row r="336" spans="1:30" x14ac:dyDescent="0.35">
      <c r="A336" s="1">
        <v>115221402</v>
      </c>
      <c r="B336" s="1" t="s">
        <v>257</v>
      </c>
      <c r="C336" s="1" t="s">
        <v>258</v>
      </c>
      <c r="D336" s="1" t="s">
        <v>35</v>
      </c>
      <c r="E336" s="1">
        <v>190</v>
      </c>
      <c r="F336" s="1">
        <v>1</v>
      </c>
      <c r="G336" s="1" t="s">
        <v>916</v>
      </c>
      <c r="H336" s="1">
        <v>30264806</v>
      </c>
      <c r="I336" s="1">
        <v>294024</v>
      </c>
      <c r="J336" s="1">
        <v>0.98103547096252441</v>
      </c>
      <c r="K336" s="1">
        <v>18377604.27</v>
      </c>
      <c r="L336" s="1">
        <v>6149979.5</v>
      </c>
      <c r="M336" s="1">
        <v>50.295783996582031</v>
      </c>
      <c r="N336" s="1">
        <v>0</v>
      </c>
      <c r="O336" s="1">
        <v>8572798</v>
      </c>
      <c r="P336" s="1">
        <v>346436</v>
      </c>
      <c r="Q336" s="1">
        <v>4.2</v>
      </c>
      <c r="R336" s="1">
        <v>0</v>
      </c>
      <c r="S336" s="1">
        <v>0</v>
      </c>
      <c r="V336" s="1">
        <v>17353893.5</v>
      </c>
      <c r="W336" s="1">
        <v>38935780</v>
      </c>
      <c r="X336" s="1">
        <v>0</v>
      </c>
      <c r="Y336" s="1">
        <v>57215208</v>
      </c>
      <c r="Z336" s="1">
        <v>6790439.5</v>
      </c>
      <c r="AA336" s="1">
        <v>50424768</v>
      </c>
      <c r="AB336" s="1">
        <v>13.466476440429688</v>
      </c>
      <c r="AC336" s="1">
        <v>0</v>
      </c>
      <c r="AD336" s="1">
        <v>100</v>
      </c>
    </row>
    <row r="337" spans="1:30" x14ac:dyDescent="0.35">
      <c r="A337" s="1">
        <v>115221607</v>
      </c>
      <c r="B337" s="1" t="s">
        <v>643</v>
      </c>
      <c r="C337" s="1" t="s">
        <v>258</v>
      </c>
      <c r="D337" s="1" t="s">
        <v>35</v>
      </c>
      <c r="E337" s="1">
        <v>190</v>
      </c>
      <c r="F337" s="1">
        <v>2</v>
      </c>
      <c r="G337" s="1" t="s">
        <v>917</v>
      </c>
      <c r="H337" s="1">
        <v>0</v>
      </c>
      <c r="I337" s="1">
        <v>0</v>
      </c>
      <c r="J337" s="1">
        <v>0</v>
      </c>
      <c r="K337" s="1">
        <v>0</v>
      </c>
      <c r="N337" s="1">
        <v>0</v>
      </c>
      <c r="O337" s="1">
        <v>0</v>
      </c>
      <c r="P337" s="1">
        <v>0</v>
      </c>
      <c r="Q337" s="1">
        <v>0</v>
      </c>
      <c r="R337" s="1">
        <v>2121557</v>
      </c>
      <c r="T337" s="1">
        <v>84737</v>
      </c>
      <c r="U337" s="1">
        <v>4.1602597236633301</v>
      </c>
      <c r="Y337" s="1">
        <v>2121557</v>
      </c>
      <c r="Z337" s="1">
        <v>84737</v>
      </c>
      <c r="AA337" s="1">
        <v>2036820</v>
      </c>
      <c r="AB337" s="1">
        <v>4.1602597236633301</v>
      </c>
    </row>
    <row r="338" spans="1:30" x14ac:dyDescent="0.35">
      <c r="A338" s="1">
        <v>115221753</v>
      </c>
      <c r="B338" s="1" t="s">
        <v>259</v>
      </c>
      <c r="C338" s="1" t="s">
        <v>258</v>
      </c>
      <c r="D338" s="1" t="s">
        <v>35</v>
      </c>
      <c r="E338" s="1">
        <v>190</v>
      </c>
      <c r="F338" s="1">
        <v>1</v>
      </c>
      <c r="G338" s="1" t="s">
        <v>916</v>
      </c>
      <c r="H338" s="1">
        <v>6123016</v>
      </c>
      <c r="I338" s="1">
        <v>43774</v>
      </c>
      <c r="J338" s="1">
        <v>0.72005689144134521</v>
      </c>
      <c r="K338" s="1">
        <v>745352.47</v>
      </c>
      <c r="L338" s="1">
        <v>229796.3125</v>
      </c>
      <c r="M338" s="1">
        <v>44.572509765625</v>
      </c>
      <c r="N338" s="1">
        <v>0</v>
      </c>
      <c r="O338" s="1">
        <v>1669916</v>
      </c>
      <c r="P338" s="1">
        <v>36676</v>
      </c>
      <c r="Q338" s="1">
        <v>2.1999999999999997</v>
      </c>
      <c r="R338" s="1">
        <v>0</v>
      </c>
      <c r="S338" s="1">
        <v>0</v>
      </c>
      <c r="V338" s="1">
        <v>519793.46875</v>
      </c>
      <c r="W338" s="1">
        <v>1583491.5</v>
      </c>
      <c r="X338" s="1">
        <v>0</v>
      </c>
      <c r="Y338" s="1">
        <v>8538284</v>
      </c>
      <c r="Z338" s="1">
        <v>310246.3125</v>
      </c>
      <c r="AA338" s="1">
        <v>8228037.5</v>
      </c>
      <c r="AB338" s="1">
        <v>3.7705991268157959</v>
      </c>
      <c r="AC338" s="1">
        <v>0</v>
      </c>
      <c r="AD338" s="1">
        <v>100</v>
      </c>
    </row>
    <row r="339" spans="1:30" x14ac:dyDescent="0.35">
      <c r="A339" s="1">
        <v>115222504</v>
      </c>
      <c r="B339" s="1" t="s">
        <v>260</v>
      </c>
      <c r="C339" s="1" t="s">
        <v>258</v>
      </c>
      <c r="D339" s="1" t="s">
        <v>35</v>
      </c>
      <c r="E339" s="1">
        <v>196</v>
      </c>
      <c r="F339" s="1">
        <v>1</v>
      </c>
      <c r="G339" s="1" t="s">
        <v>916</v>
      </c>
      <c r="H339" s="1">
        <v>6447562</v>
      </c>
      <c r="I339" s="1">
        <v>33828</v>
      </c>
      <c r="J339" s="1">
        <v>0.52743065357208252</v>
      </c>
      <c r="K339" s="1">
        <v>292577</v>
      </c>
      <c r="L339" s="1">
        <v>50000</v>
      </c>
      <c r="M339" s="1">
        <v>20.612010955810547</v>
      </c>
      <c r="N339" s="1">
        <v>0</v>
      </c>
      <c r="O339" s="1">
        <v>1137059</v>
      </c>
      <c r="P339" s="1">
        <v>54162</v>
      </c>
      <c r="Q339" s="1">
        <v>5</v>
      </c>
      <c r="R339" s="1">
        <v>0</v>
      </c>
      <c r="S339" s="1">
        <v>0</v>
      </c>
      <c r="X339" s="1">
        <v>50000</v>
      </c>
      <c r="Y339" s="1">
        <v>7877198</v>
      </c>
      <c r="Z339" s="1">
        <v>137990</v>
      </c>
      <c r="AA339" s="1">
        <v>7739208</v>
      </c>
      <c r="AB339" s="1">
        <v>1.7829990386962891</v>
      </c>
      <c r="AC339" s="1">
        <v>100</v>
      </c>
      <c r="AD339" s="1">
        <v>0</v>
      </c>
    </row>
    <row r="340" spans="1:30" x14ac:dyDescent="0.35">
      <c r="A340" s="1">
        <v>115222752</v>
      </c>
      <c r="B340" s="1" t="s">
        <v>261</v>
      </c>
      <c r="C340" s="1" t="s">
        <v>258</v>
      </c>
      <c r="D340" s="1" t="s">
        <v>35</v>
      </c>
      <c r="E340" s="1">
        <v>197</v>
      </c>
      <c r="F340" s="1">
        <v>1</v>
      </c>
      <c r="G340" s="1" t="s">
        <v>916</v>
      </c>
      <c r="H340" s="1">
        <v>89142165</v>
      </c>
      <c r="I340" s="1">
        <v>1016229</v>
      </c>
      <c r="J340" s="1">
        <v>1.1531554460525513</v>
      </c>
      <c r="K340" s="1">
        <v>26292558.260000002</v>
      </c>
      <c r="L340" s="1">
        <v>8161631</v>
      </c>
      <c r="M340" s="1">
        <v>45.014965057373047</v>
      </c>
      <c r="N340" s="1">
        <v>8.837681770324707</v>
      </c>
      <c r="O340" s="1">
        <v>9168116</v>
      </c>
      <c r="P340" s="1">
        <v>398784</v>
      </c>
      <c r="Q340" s="1">
        <v>4.5</v>
      </c>
      <c r="R340" s="1">
        <v>0</v>
      </c>
      <c r="S340" s="1">
        <v>721298.96</v>
      </c>
      <c r="V340" s="1">
        <v>22321411</v>
      </c>
      <c r="W340" s="1">
        <v>45778628</v>
      </c>
      <c r="X340" s="1">
        <v>0</v>
      </c>
      <c r="Y340" s="1">
        <v>124602848</v>
      </c>
      <c r="Z340" s="1">
        <v>9576644</v>
      </c>
      <c r="AA340" s="1">
        <v>115026208</v>
      </c>
      <c r="AB340" s="1">
        <v>8.3256187438964844</v>
      </c>
      <c r="AC340" s="1">
        <v>0</v>
      </c>
      <c r="AD340" s="1">
        <v>91.162315368652344</v>
      </c>
    </row>
    <row r="341" spans="1:30" x14ac:dyDescent="0.35">
      <c r="A341" s="1">
        <v>115224003</v>
      </c>
      <c r="B341" s="1" t="s">
        <v>262</v>
      </c>
      <c r="C341" s="1" t="s">
        <v>258</v>
      </c>
      <c r="D341" s="1" t="s">
        <v>35</v>
      </c>
      <c r="E341" s="1">
        <v>190</v>
      </c>
      <c r="F341" s="1">
        <v>1</v>
      </c>
      <c r="G341" s="1" t="s">
        <v>916</v>
      </c>
      <c r="H341" s="1">
        <v>12103685</v>
      </c>
      <c r="I341" s="1">
        <v>54867</v>
      </c>
      <c r="J341" s="1">
        <v>0.45537248253822327</v>
      </c>
      <c r="K341" s="1">
        <v>3022838.42</v>
      </c>
      <c r="L341" s="1">
        <v>860294.8125</v>
      </c>
      <c r="M341" s="1">
        <v>39.7816162109375</v>
      </c>
      <c r="N341" s="1">
        <v>0</v>
      </c>
      <c r="O341" s="1">
        <v>2998842</v>
      </c>
      <c r="P341" s="1">
        <v>70731</v>
      </c>
      <c r="Q341" s="1">
        <v>2.4</v>
      </c>
      <c r="R341" s="1">
        <v>0</v>
      </c>
      <c r="S341" s="1">
        <v>0</v>
      </c>
      <c r="V341" s="1">
        <v>2580932.3125</v>
      </c>
      <c r="W341" s="1">
        <v>5293194</v>
      </c>
      <c r="X341" s="1">
        <v>0</v>
      </c>
      <c r="Y341" s="1">
        <v>18125364</v>
      </c>
      <c r="Z341" s="1">
        <v>985892.8125</v>
      </c>
      <c r="AA341" s="1">
        <v>17139472</v>
      </c>
      <c r="AB341" s="1">
        <v>5.7521772384643555</v>
      </c>
      <c r="AC341" s="1">
        <v>0</v>
      </c>
      <c r="AD341" s="1">
        <v>100</v>
      </c>
    </row>
    <row r="342" spans="1:30" x14ac:dyDescent="0.35">
      <c r="A342" s="1">
        <v>115226003</v>
      </c>
      <c r="B342" s="1" t="s">
        <v>263</v>
      </c>
      <c r="C342" s="1" t="s">
        <v>258</v>
      </c>
      <c r="D342" s="1" t="s">
        <v>35</v>
      </c>
      <c r="E342" s="1">
        <v>190</v>
      </c>
      <c r="F342" s="1">
        <v>1</v>
      </c>
      <c r="G342" s="1" t="s">
        <v>916</v>
      </c>
      <c r="H342" s="1">
        <v>10775783</v>
      </c>
      <c r="I342" s="1">
        <v>99572</v>
      </c>
      <c r="J342" s="1">
        <v>0.93265295028686523</v>
      </c>
      <c r="K342" s="1">
        <v>2307986.31</v>
      </c>
      <c r="L342" s="1">
        <v>648002.0625</v>
      </c>
      <c r="M342" s="1">
        <v>39.036640167236328</v>
      </c>
      <c r="N342" s="1">
        <v>0</v>
      </c>
      <c r="O342" s="1">
        <v>2368426</v>
      </c>
      <c r="P342" s="1">
        <v>53113</v>
      </c>
      <c r="Q342" s="1">
        <v>2.2999999999999998</v>
      </c>
      <c r="R342" s="1">
        <v>0</v>
      </c>
      <c r="S342" s="1">
        <v>0</v>
      </c>
      <c r="V342" s="1">
        <v>1944042.3125</v>
      </c>
      <c r="W342" s="1">
        <v>3987005.75</v>
      </c>
      <c r="X342" s="1">
        <v>0</v>
      </c>
      <c r="Y342" s="1">
        <v>15452195</v>
      </c>
      <c r="Z342" s="1">
        <v>800687.0625</v>
      </c>
      <c r="AA342" s="1">
        <v>14651508</v>
      </c>
      <c r="AB342" s="1">
        <v>5.4648780822753906</v>
      </c>
      <c r="AC342" s="1">
        <v>0</v>
      </c>
      <c r="AD342" s="1">
        <v>100</v>
      </c>
    </row>
    <row r="343" spans="1:30" x14ac:dyDescent="0.35">
      <c r="A343" s="1">
        <v>115226103</v>
      </c>
      <c r="B343" s="1" t="s">
        <v>264</v>
      </c>
      <c r="C343" s="1" t="s">
        <v>258</v>
      </c>
      <c r="D343" s="1" t="s">
        <v>35</v>
      </c>
      <c r="E343" s="1">
        <v>196</v>
      </c>
      <c r="F343" s="1">
        <v>1</v>
      </c>
      <c r="G343" s="1" t="s">
        <v>916</v>
      </c>
      <c r="H343" s="1">
        <v>5218653</v>
      </c>
      <c r="I343" s="1">
        <v>43586</v>
      </c>
      <c r="J343" s="1">
        <v>0.84223061800003052</v>
      </c>
      <c r="K343" s="1">
        <v>758232.74</v>
      </c>
      <c r="L343" s="1">
        <v>210162.6875</v>
      </c>
      <c r="M343" s="1">
        <v>38.345951080322266</v>
      </c>
      <c r="N343" s="1">
        <v>0</v>
      </c>
      <c r="O343" s="1">
        <v>899238</v>
      </c>
      <c r="P343" s="1">
        <v>29592</v>
      </c>
      <c r="Q343" s="1">
        <v>3.4000000000000004</v>
      </c>
      <c r="R343" s="1">
        <v>0</v>
      </c>
      <c r="S343" s="1">
        <v>0</v>
      </c>
      <c r="V343" s="1">
        <v>630499.75</v>
      </c>
      <c r="W343" s="1">
        <v>1293082</v>
      </c>
      <c r="X343" s="1">
        <v>0</v>
      </c>
      <c r="Y343" s="1">
        <v>6876123.5</v>
      </c>
      <c r="Z343" s="1">
        <v>283340.6875</v>
      </c>
      <c r="AA343" s="1">
        <v>6592783</v>
      </c>
      <c r="AB343" s="1">
        <v>4.2977404594421387</v>
      </c>
      <c r="AC343" s="1">
        <v>0</v>
      </c>
      <c r="AD343" s="1">
        <v>100</v>
      </c>
    </row>
    <row r="344" spans="1:30" x14ac:dyDescent="0.35">
      <c r="A344" s="1">
        <v>115228003</v>
      </c>
      <c r="B344" s="1" t="s">
        <v>265</v>
      </c>
      <c r="C344" s="1" t="s">
        <v>258</v>
      </c>
      <c r="D344" s="1" t="s">
        <v>35</v>
      </c>
      <c r="E344" s="1">
        <v>190</v>
      </c>
      <c r="F344" s="1">
        <v>1</v>
      </c>
      <c r="G344" s="1" t="s">
        <v>916</v>
      </c>
      <c r="H344" s="1">
        <v>13477999</v>
      </c>
      <c r="I344" s="1">
        <v>136811</v>
      </c>
      <c r="J344" s="1">
        <v>1.0254783630371094</v>
      </c>
      <c r="K344" s="1">
        <v>3392041.24</v>
      </c>
      <c r="L344" s="1">
        <v>1013103.375</v>
      </c>
      <c r="M344" s="1">
        <v>42.586372375488281</v>
      </c>
      <c r="N344" s="1">
        <v>7.5756869316101074</v>
      </c>
      <c r="O344" s="1">
        <v>2067170</v>
      </c>
      <c r="P344" s="1">
        <v>106256</v>
      </c>
      <c r="Q344" s="1">
        <v>5.4</v>
      </c>
      <c r="R344" s="1">
        <v>0</v>
      </c>
      <c r="S344" s="1">
        <v>76749.539999999994</v>
      </c>
      <c r="V344" s="1">
        <v>1795739.8984375</v>
      </c>
      <c r="W344" s="1">
        <v>4774541</v>
      </c>
      <c r="X344" s="1">
        <v>0</v>
      </c>
      <c r="Y344" s="1">
        <v>18937210</v>
      </c>
      <c r="Z344" s="1">
        <v>1256170.375</v>
      </c>
      <c r="AA344" s="1">
        <v>17681040</v>
      </c>
      <c r="AB344" s="1">
        <v>7.1046180725097656</v>
      </c>
      <c r="AC344" s="1">
        <v>0</v>
      </c>
      <c r="AD344" s="1">
        <v>92.42431640625</v>
      </c>
    </row>
    <row r="345" spans="1:30" x14ac:dyDescent="0.35">
      <c r="A345" s="1">
        <v>115228303</v>
      </c>
      <c r="B345" s="1" t="s">
        <v>266</v>
      </c>
      <c r="C345" s="1" t="s">
        <v>258</v>
      </c>
      <c r="D345" s="1" t="s">
        <v>35</v>
      </c>
      <c r="E345" s="1">
        <v>190</v>
      </c>
      <c r="F345" s="1">
        <v>1</v>
      </c>
      <c r="G345" s="1" t="s">
        <v>916</v>
      </c>
      <c r="H345" s="1">
        <v>6808232</v>
      </c>
      <c r="I345" s="1">
        <v>79470</v>
      </c>
      <c r="J345" s="1">
        <v>1.1810493469238281</v>
      </c>
      <c r="K345" s="1">
        <v>5303684.3899999997</v>
      </c>
      <c r="L345" s="1">
        <v>1877169.25</v>
      </c>
      <c r="M345" s="1">
        <v>54.783626556396484</v>
      </c>
      <c r="N345" s="1">
        <v>0</v>
      </c>
      <c r="O345" s="1">
        <v>2209816</v>
      </c>
      <c r="P345" s="1">
        <v>117816</v>
      </c>
      <c r="Q345" s="1">
        <v>5.6000000000000005</v>
      </c>
      <c r="R345" s="1">
        <v>0</v>
      </c>
      <c r="S345" s="1">
        <v>0</v>
      </c>
      <c r="V345" s="1">
        <v>5042019.5</v>
      </c>
      <c r="W345" s="1">
        <v>12139378</v>
      </c>
      <c r="X345" s="1">
        <v>0</v>
      </c>
      <c r="Y345" s="1">
        <v>14321732</v>
      </c>
      <c r="Z345" s="1">
        <v>2074455.25</v>
      </c>
      <c r="AA345" s="1">
        <v>12247277</v>
      </c>
      <c r="AB345" s="1">
        <v>16.938093185424805</v>
      </c>
      <c r="AC345" s="1">
        <v>0</v>
      </c>
      <c r="AD345" s="1">
        <v>100</v>
      </c>
    </row>
    <row r="346" spans="1:30" x14ac:dyDescent="0.35">
      <c r="A346" s="1">
        <v>115229003</v>
      </c>
      <c r="B346" s="1" t="s">
        <v>267</v>
      </c>
      <c r="C346" s="1" t="s">
        <v>258</v>
      </c>
      <c r="D346" s="1" t="s">
        <v>35</v>
      </c>
      <c r="E346" s="1">
        <v>196</v>
      </c>
      <c r="F346" s="1">
        <v>1</v>
      </c>
      <c r="G346" s="1" t="s">
        <v>916</v>
      </c>
      <c r="H346" s="1">
        <v>6841287</v>
      </c>
      <c r="I346" s="1">
        <v>22391</v>
      </c>
      <c r="J346" s="1">
        <v>0.32836693525314331</v>
      </c>
      <c r="K346" s="1">
        <v>444670.77</v>
      </c>
      <c r="L346" s="1">
        <v>80868.421875</v>
      </c>
      <c r="M346" s="1">
        <v>22.228668212890625</v>
      </c>
      <c r="N346" s="1">
        <v>0</v>
      </c>
      <c r="O346" s="1">
        <v>1108756</v>
      </c>
      <c r="P346" s="1">
        <v>32894</v>
      </c>
      <c r="Q346" s="1">
        <v>3.1</v>
      </c>
      <c r="R346" s="1">
        <v>365609</v>
      </c>
      <c r="S346" s="1">
        <v>0</v>
      </c>
      <c r="T346" s="1">
        <v>12231</v>
      </c>
      <c r="U346" s="1">
        <v>3.4611661434173584</v>
      </c>
      <c r="V346" s="1">
        <v>242609.765625</v>
      </c>
      <c r="W346" s="1">
        <v>497564.5625</v>
      </c>
      <c r="X346" s="1">
        <v>0</v>
      </c>
      <c r="Y346" s="1">
        <v>8760323</v>
      </c>
      <c r="Z346" s="1">
        <v>148384.421875</v>
      </c>
      <c r="AA346" s="1">
        <v>8611939</v>
      </c>
      <c r="AB346" s="1">
        <v>1.7230082750320435</v>
      </c>
      <c r="AC346" s="1">
        <v>0</v>
      </c>
      <c r="AD346" s="1">
        <v>100</v>
      </c>
    </row>
    <row r="347" spans="1:30" x14ac:dyDescent="0.35">
      <c r="A347" s="1">
        <v>115503004</v>
      </c>
      <c r="B347" s="1" t="s">
        <v>489</v>
      </c>
      <c r="C347" s="1" t="s">
        <v>490</v>
      </c>
      <c r="D347" s="1" t="s">
        <v>35</v>
      </c>
      <c r="E347" s="1">
        <v>194</v>
      </c>
      <c r="F347" s="1">
        <v>1</v>
      </c>
      <c r="G347" s="1" t="s">
        <v>916</v>
      </c>
      <c r="H347" s="1">
        <v>4307624</v>
      </c>
      <c r="I347" s="1">
        <v>18202</v>
      </c>
      <c r="J347" s="1">
        <v>0.4243462085723877</v>
      </c>
      <c r="K347" s="1">
        <v>1000934.38</v>
      </c>
      <c r="L347" s="1">
        <v>294840.65625</v>
      </c>
      <c r="M347" s="1">
        <v>41.756587982177734</v>
      </c>
      <c r="N347" s="1">
        <v>0</v>
      </c>
      <c r="O347" s="1">
        <v>672468</v>
      </c>
      <c r="P347" s="1">
        <v>18644</v>
      </c>
      <c r="Q347" s="1">
        <v>2.9000000000000004</v>
      </c>
      <c r="R347" s="1">
        <v>87285</v>
      </c>
      <c r="S347" s="1">
        <v>0</v>
      </c>
      <c r="T347" s="1">
        <v>16070</v>
      </c>
      <c r="U347" s="1">
        <v>22.565471649169922</v>
      </c>
      <c r="V347" s="1">
        <v>884538.40625</v>
      </c>
      <c r="W347" s="1">
        <v>1814085.875</v>
      </c>
      <c r="X347" s="1">
        <v>0</v>
      </c>
      <c r="Y347" s="1">
        <v>6068311.5</v>
      </c>
      <c r="Z347" s="1">
        <v>347756.65625</v>
      </c>
      <c r="AA347" s="1">
        <v>5720555</v>
      </c>
      <c r="AB347" s="1">
        <v>6.0790719985961914</v>
      </c>
      <c r="AC347" s="1">
        <v>0</v>
      </c>
      <c r="AD347" s="1">
        <v>100</v>
      </c>
    </row>
    <row r="348" spans="1:30" x14ac:dyDescent="0.35">
      <c r="A348" s="1">
        <v>115504003</v>
      </c>
      <c r="B348" s="1" t="s">
        <v>491</v>
      </c>
      <c r="C348" s="1" t="s">
        <v>490</v>
      </c>
      <c r="D348" s="1" t="s">
        <v>35</v>
      </c>
      <c r="E348" s="1">
        <v>194</v>
      </c>
      <c r="F348" s="1">
        <v>1</v>
      </c>
      <c r="G348" s="1" t="s">
        <v>916</v>
      </c>
      <c r="H348" s="1">
        <v>6804705</v>
      </c>
      <c r="I348" s="1">
        <v>26857</v>
      </c>
      <c r="J348" s="1">
        <v>0.39624670147895813</v>
      </c>
      <c r="K348" s="1">
        <v>831795.1</v>
      </c>
      <c r="L348" s="1">
        <v>210666.125</v>
      </c>
      <c r="M348" s="1">
        <v>33.916645050048828</v>
      </c>
      <c r="N348" s="1">
        <v>0</v>
      </c>
      <c r="O348" s="1">
        <v>1284962</v>
      </c>
      <c r="P348" s="1">
        <v>41329</v>
      </c>
      <c r="Q348" s="1">
        <v>3.3000000000000003</v>
      </c>
      <c r="R348" s="1">
        <v>0</v>
      </c>
      <c r="S348" s="1">
        <v>0</v>
      </c>
      <c r="V348" s="1">
        <v>632010.125</v>
      </c>
      <c r="W348" s="1">
        <v>1296179.625</v>
      </c>
      <c r="X348" s="1">
        <v>0</v>
      </c>
      <c r="Y348" s="1">
        <v>8921462</v>
      </c>
      <c r="Z348" s="1">
        <v>278852.125</v>
      </c>
      <c r="AA348" s="1">
        <v>8642610</v>
      </c>
      <c r="AB348" s="1">
        <v>3.2264804840087891</v>
      </c>
      <c r="AC348" s="1">
        <v>0</v>
      </c>
      <c r="AD348" s="1">
        <v>100</v>
      </c>
    </row>
    <row r="349" spans="1:30" x14ac:dyDescent="0.35">
      <c r="A349" s="1">
        <v>115506003</v>
      </c>
      <c r="B349" s="1" t="s">
        <v>492</v>
      </c>
      <c r="C349" s="1" t="s">
        <v>490</v>
      </c>
      <c r="D349" s="1" t="s">
        <v>35</v>
      </c>
      <c r="E349" s="1">
        <v>194</v>
      </c>
      <c r="F349" s="1">
        <v>1</v>
      </c>
      <c r="G349" s="1" t="s">
        <v>916</v>
      </c>
      <c r="H349" s="1">
        <v>9323391</v>
      </c>
      <c r="I349" s="1">
        <v>68667</v>
      </c>
      <c r="J349" s="1">
        <v>0.74196702241897583</v>
      </c>
      <c r="K349" s="1">
        <v>2233171.35</v>
      </c>
      <c r="L349" s="1">
        <v>637421.625</v>
      </c>
      <c r="M349" s="1">
        <v>39.944961547851563</v>
      </c>
      <c r="N349" s="1">
        <v>0</v>
      </c>
      <c r="O349" s="1">
        <v>2014205</v>
      </c>
      <c r="P349" s="1">
        <v>58524</v>
      </c>
      <c r="Q349" s="1">
        <v>3</v>
      </c>
      <c r="R349" s="1">
        <v>0</v>
      </c>
      <c r="S349" s="1">
        <v>0</v>
      </c>
      <c r="V349" s="1">
        <v>1912300.375</v>
      </c>
      <c r="W349" s="1">
        <v>3921906.75</v>
      </c>
      <c r="X349" s="1">
        <v>0</v>
      </c>
      <c r="Y349" s="1">
        <v>13570767</v>
      </c>
      <c r="Z349" s="1">
        <v>764612.625</v>
      </c>
      <c r="AA349" s="1">
        <v>12806154</v>
      </c>
      <c r="AB349" s="1">
        <v>5.970665454864502</v>
      </c>
      <c r="AC349" s="1">
        <v>0</v>
      </c>
      <c r="AD349" s="1">
        <v>100</v>
      </c>
    </row>
    <row r="350" spans="1:30" x14ac:dyDescent="0.35">
      <c r="A350" s="1">
        <v>115508003</v>
      </c>
      <c r="B350" s="1" t="s">
        <v>493</v>
      </c>
      <c r="C350" s="1" t="s">
        <v>490</v>
      </c>
      <c r="D350" s="1" t="s">
        <v>35</v>
      </c>
      <c r="E350" s="1">
        <v>194</v>
      </c>
      <c r="F350" s="1">
        <v>1</v>
      </c>
      <c r="G350" s="1" t="s">
        <v>916</v>
      </c>
      <c r="H350" s="1">
        <v>10584046</v>
      </c>
      <c r="I350" s="1">
        <v>55840</v>
      </c>
      <c r="J350" s="1">
        <v>0.53038477897644043</v>
      </c>
      <c r="K350" s="1">
        <v>657248.56000000006</v>
      </c>
      <c r="L350" s="1">
        <v>87563.5625</v>
      </c>
      <c r="M350" s="1">
        <v>15.370522499084473</v>
      </c>
      <c r="N350" s="1">
        <v>0</v>
      </c>
      <c r="O350" s="1">
        <v>2480733</v>
      </c>
      <c r="P350" s="1">
        <v>63516</v>
      </c>
      <c r="Q350" s="1">
        <v>2.6</v>
      </c>
      <c r="R350" s="1">
        <v>206797</v>
      </c>
      <c r="S350" s="1">
        <v>0</v>
      </c>
      <c r="T350" s="1">
        <v>22045</v>
      </c>
      <c r="U350" s="1">
        <v>11.932211875915527</v>
      </c>
      <c r="V350" s="1">
        <v>262695.5625</v>
      </c>
      <c r="W350" s="1">
        <v>538758.1875</v>
      </c>
      <c r="X350" s="1">
        <v>0</v>
      </c>
      <c r="Y350" s="1">
        <v>13928825</v>
      </c>
      <c r="Z350" s="1">
        <v>228964.5625</v>
      </c>
      <c r="AA350" s="1">
        <v>13699860</v>
      </c>
      <c r="AB350" s="1">
        <v>1.6712912321090698</v>
      </c>
      <c r="AC350" s="1">
        <v>0</v>
      </c>
      <c r="AD350" s="1">
        <v>100</v>
      </c>
    </row>
    <row r="351" spans="1:30" x14ac:dyDescent="0.35">
      <c r="A351" s="1">
        <v>115674603</v>
      </c>
      <c r="B351" s="1" t="s">
        <v>603</v>
      </c>
      <c r="C351" s="1" t="s">
        <v>597</v>
      </c>
      <c r="D351" s="1" t="s">
        <v>35</v>
      </c>
      <c r="E351" s="1">
        <v>194</v>
      </c>
      <c r="F351" s="1">
        <v>1</v>
      </c>
      <c r="G351" s="1" t="s">
        <v>916</v>
      </c>
      <c r="H351" s="1">
        <v>10419529</v>
      </c>
      <c r="I351" s="1">
        <v>37942</v>
      </c>
      <c r="J351" s="1">
        <v>0.36547398567199707</v>
      </c>
      <c r="K351" s="1">
        <v>3809290.91</v>
      </c>
      <c r="L351" s="1">
        <v>1141698.125</v>
      </c>
      <c r="M351" s="1">
        <v>42.798812866210938</v>
      </c>
      <c r="N351" s="1">
        <v>0</v>
      </c>
      <c r="O351" s="1">
        <v>2509197</v>
      </c>
      <c r="P351" s="1">
        <v>72208</v>
      </c>
      <c r="Q351" s="1">
        <v>3</v>
      </c>
      <c r="R351" s="1">
        <v>21833</v>
      </c>
      <c r="S351" s="1">
        <v>0</v>
      </c>
      <c r="T351" s="1">
        <v>-16808</v>
      </c>
      <c r="U351" s="1">
        <v>-43.497840881347656</v>
      </c>
      <c r="V351" s="1">
        <v>3425157.875</v>
      </c>
      <c r="W351" s="1">
        <v>7024602.5</v>
      </c>
      <c r="X351" s="1">
        <v>0</v>
      </c>
      <c r="Y351" s="1">
        <v>16759850</v>
      </c>
      <c r="Z351" s="1">
        <v>1235040.125</v>
      </c>
      <c r="AA351" s="1">
        <v>15524810</v>
      </c>
      <c r="AB351" s="1">
        <v>7.9552674293518066</v>
      </c>
      <c r="AC351" s="1">
        <v>0</v>
      </c>
      <c r="AD351" s="1">
        <v>100</v>
      </c>
    </row>
    <row r="352" spans="1:30" x14ac:dyDescent="0.35">
      <c r="A352" s="1">
        <v>116191004</v>
      </c>
      <c r="B352" s="1" t="s">
        <v>236</v>
      </c>
      <c r="C352" s="1" t="s">
        <v>237</v>
      </c>
      <c r="D352" s="1" t="s">
        <v>147</v>
      </c>
      <c r="E352" s="1">
        <v>167</v>
      </c>
      <c r="F352" s="1">
        <v>1</v>
      </c>
      <c r="G352" s="1" t="s">
        <v>916</v>
      </c>
      <c r="H352" s="1">
        <v>4085695</v>
      </c>
      <c r="I352" s="1">
        <v>21605</v>
      </c>
      <c r="J352" s="1">
        <v>0.53160732984542847</v>
      </c>
      <c r="K352" s="1">
        <v>230872.91</v>
      </c>
      <c r="L352" s="1">
        <v>50000</v>
      </c>
      <c r="M352" s="1">
        <v>27.643718719482422</v>
      </c>
      <c r="N352" s="1">
        <v>0</v>
      </c>
      <c r="O352" s="1">
        <v>617861</v>
      </c>
      <c r="P352" s="1">
        <v>21269</v>
      </c>
      <c r="Q352" s="1">
        <v>3.5999999999999996</v>
      </c>
      <c r="R352" s="1">
        <v>113457</v>
      </c>
      <c r="S352" s="1">
        <v>0</v>
      </c>
      <c r="T352" s="1">
        <v>-34273</v>
      </c>
      <c r="U352" s="1">
        <v>-23.199756622314453</v>
      </c>
      <c r="V352" s="1">
        <v>55761.66796875</v>
      </c>
      <c r="W352" s="1">
        <v>114360.7109375</v>
      </c>
      <c r="X352" s="1">
        <v>31413.119999999999</v>
      </c>
      <c r="Y352" s="1">
        <v>5047886</v>
      </c>
      <c r="Z352" s="1">
        <v>58601</v>
      </c>
      <c r="AA352" s="1">
        <v>4989285</v>
      </c>
      <c r="AB352" s="1">
        <v>1.1745370626449585</v>
      </c>
      <c r="AC352" s="1">
        <v>62.826240539550781</v>
      </c>
      <c r="AD352" s="1">
        <v>37.173759460449219</v>
      </c>
    </row>
    <row r="353" spans="1:30" x14ac:dyDescent="0.35">
      <c r="A353" s="1">
        <v>116191103</v>
      </c>
      <c r="B353" s="1" t="s">
        <v>238</v>
      </c>
      <c r="C353" s="1" t="s">
        <v>237</v>
      </c>
      <c r="D353" s="1" t="s">
        <v>147</v>
      </c>
      <c r="E353" s="1">
        <v>167</v>
      </c>
      <c r="F353" s="1">
        <v>1</v>
      </c>
      <c r="G353" s="1" t="s">
        <v>916</v>
      </c>
      <c r="H353" s="1">
        <v>18193482</v>
      </c>
      <c r="I353" s="1">
        <v>84518</v>
      </c>
      <c r="J353" s="1">
        <v>0.4667191207408905</v>
      </c>
      <c r="K353" s="1">
        <v>2916487.13</v>
      </c>
      <c r="L353" s="1">
        <v>848114.25</v>
      </c>
      <c r="M353" s="1">
        <v>41.003932952880859</v>
      </c>
      <c r="N353" s="1">
        <v>0</v>
      </c>
      <c r="O353" s="1">
        <v>2866426</v>
      </c>
      <c r="P353" s="1">
        <v>63698</v>
      </c>
      <c r="Q353" s="1">
        <v>2.2999999999999998</v>
      </c>
      <c r="R353" s="1">
        <v>42178</v>
      </c>
      <c r="S353" s="1">
        <v>0</v>
      </c>
      <c r="T353" s="1">
        <v>8478</v>
      </c>
      <c r="U353" s="1">
        <v>25.157270431518555</v>
      </c>
      <c r="V353" s="1">
        <v>2367005.125</v>
      </c>
      <c r="W353" s="1">
        <v>5395634.5</v>
      </c>
      <c r="X353" s="1">
        <v>0</v>
      </c>
      <c r="Y353" s="1">
        <v>24018574</v>
      </c>
      <c r="Z353" s="1">
        <v>1004808.25</v>
      </c>
      <c r="AA353" s="1">
        <v>23013766</v>
      </c>
      <c r="AB353" s="1">
        <v>4.3661184310913086</v>
      </c>
      <c r="AC353" s="1">
        <v>0</v>
      </c>
      <c r="AD353" s="1">
        <v>100</v>
      </c>
    </row>
    <row r="354" spans="1:30" x14ac:dyDescent="0.35">
      <c r="A354" s="1">
        <v>116191203</v>
      </c>
      <c r="B354" s="1" t="s">
        <v>239</v>
      </c>
      <c r="C354" s="1" t="s">
        <v>237</v>
      </c>
      <c r="D354" s="1" t="s">
        <v>147</v>
      </c>
      <c r="E354" s="1">
        <v>167</v>
      </c>
      <c r="F354" s="1">
        <v>1</v>
      </c>
      <c r="G354" s="1" t="s">
        <v>916</v>
      </c>
      <c r="H354" s="1">
        <v>8203087</v>
      </c>
      <c r="I354" s="1">
        <v>41890</v>
      </c>
      <c r="J354" s="1">
        <v>0.51328253746032715</v>
      </c>
      <c r="K354" s="1">
        <v>1950476.15</v>
      </c>
      <c r="L354" s="1">
        <v>604059.625</v>
      </c>
      <c r="M354" s="1">
        <v>44.864242553710938</v>
      </c>
      <c r="N354" s="1">
        <v>0</v>
      </c>
      <c r="O354" s="1">
        <v>1220810</v>
      </c>
      <c r="P354" s="1">
        <v>20735</v>
      </c>
      <c r="Q354" s="1">
        <v>1.7000000000000002</v>
      </c>
      <c r="R354" s="1">
        <v>83897</v>
      </c>
      <c r="S354" s="1">
        <v>0</v>
      </c>
      <c r="T354" s="1">
        <v>26860</v>
      </c>
      <c r="U354" s="1">
        <v>47.092239379882813</v>
      </c>
      <c r="V354" s="1">
        <v>1716398.125</v>
      </c>
      <c r="W354" s="1">
        <v>3812452.5</v>
      </c>
      <c r="X354" s="1">
        <v>0</v>
      </c>
      <c r="Y354" s="1">
        <v>11458270</v>
      </c>
      <c r="Z354" s="1">
        <v>693544.625</v>
      </c>
      <c r="AA354" s="1">
        <v>10764725</v>
      </c>
      <c r="AB354" s="1">
        <v>6.4427528381347656</v>
      </c>
      <c r="AC354" s="1">
        <v>0</v>
      </c>
      <c r="AD354" s="1">
        <v>100</v>
      </c>
    </row>
    <row r="355" spans="1:30" x14ac:dyDescent="0.35">
      <c r="A355" s="1">
        <v>116191503</v>
      </c>
      <c r="B355" s="1" t="s">
        <v>240</v>
      </c>
      <c r="C355" s="1" t="s">
        <v>237</v>
      </c>
      <c r="D355" s="1" t="s">
        <v>147</v>
      </c>
      <c r="E355" s="1">
        <v>161</v>
      </c>
      <c r="F355" s="1">
        <v>1</v>
      </c>
      <c r="G355" s="1" t="s">
        <v>916</v>
      </c>
      <c r="H355" s="1">
        <v>8076703</v>
      </c>
      <c r="I355" s="1">
        <v>40183</v>
      </c>
      <c r="J355" s="1">
        <v>0.50000500679016113</v>
      </c>
      <c r="K355" s="1">
        <v>1670651.94</v>
      </c>
      <c r="L355" s="1">
        <v>503245.1875</v>
      </c>
      <c r="M355" s="1">
        <v>43.107955932617188</v>
      </c>
      <c r="N355" s="1">
        <v>0</v>
      </c>
      <c r="O355" s="1">
        <v>1508678</v>
      </c>
      <c r="P355" s="1">
        <v>48796</v>
      </c>
      <c r="Q355" s="1">
        <v>3.3000000000000003</v>
      </c>
      <c r="R355" s="1">
        <v>110440</v>
      </c>
      <c r="S355" s="1">
        <v>0</v>
      </c>
      <c r="T355" s="1">
        <v>-47174</v>
      </c>
      <c r="U355" s="1">
        <v>-29.930082321166992</v>
      </c>
      <c r="V355" s="1">
        <v>1414877.9375</v>
      </c>
      <c r="W355" s="1">
        <v>3191236</v>
      </c>
      <c r="X355" s="1">
        <v>0</v>
      </c>
      <c r="Y355" s="1">
        <v>11366473</v>
      </c>
      <c r="Z355" s="1">
        <v>545050.1875</v>
      </c>
      <c r="AA355" s="1">
        <v>10821423</v>
      </c>
      <c r="AB355" s="1">
        <v>5.0367698669433594</v>
      </c>
      <c r="AC355" s="1">
        <v>0</v>
      </c>
      <c r="AD355" s="1">
        <v>100</v>
      </c>
    </row>
    <row r="356" spans="1:30" x14ac:dyDescent="0.35">
      <c r="A356" s="1">
        <v>116191757</v>
      </c>
      <c r="B356" s="1" t="s">
        <v>640</v>
      </c>
      <c r="C356" s="1" t="s">
        <v>237</v>
      </c>
      <c r="D356" s="1" t="s">
        <v>147</v>
      </c>
      <c r="E356" s="1">
        <v>165</v>
      </c>
      <c r="F356" s="1">
        <v>2</v>
      </c>
      <c r="G356" s="1" t="s">
        <v>917</v>
      </c>
      <c r="H356" s="1">
        <v>0</v>
      </c>
      <c r="I356" s="1">
        <v>0</v>
      </c>
      <c r="J356" s="1">
        <v>0</v>
      </c>
      <c r="K356" s="1">
        <v>0</v>
      </c>
      <c r="N356" s="1">
        <v>0</v>
      </c>
      <c r="O356" s="1">
        <v>0</v>
      </c>
      <c r="P356" s="1">
        <v>0</v>
      </c>
      <c r="Q356" s="1">
        <v>0</v>
      </c>
      <c r="R356" s="1">
        <v>971351</v>
      </c>
      <c r="T356" s="1">
        <v>-1798</v>
      </c>
      <c r="U356" s="1">
        <v>-0.18476101756095886</v>
      </c>
      <c r="Y356" s="1">
        <v>971351</v>
      </c>
      <c r="Z356" s="1">
        <v>-1798</v>
      </c>
      <c r="AA356" s="1">
        <v>969553</v>
      </c>
      <c r="AB356" s="1">
        <v>-0.18544627726078033</v>
      </c>
    </row>
    <row r="357" spans="1:30" x14ac:dyDescent="0.35">
      <c r="A357" s="1">
        <v>116195004</v>
      </c>
      <c r="B357" s="1" t="s">
        <v>241</v>
      </c>
      <c r="C357" s="1" t="s">
        <v>237</v>
      </c>
      <c r="D357" s="1" t="s">
        <v>147</v>
      </c>
      <c r="E357" s="1">
        <v>161</v>
      </c>
      <c r="F357" s="1">
        <v>1</v>
      </c>
      <c r="G357" s="1" t="s">
        <v>916</v>
      </c>
      <c r="H357" s="1">
        <v>4779288</v>
      </c>
      <c r="I357" s="1">
        <v>15718</v>
      </c>
      <c r="J357" s="1">
        <v>0.32996261119842529</v>
      </c>
      <c r="K357" s="1">
        <v>218547.09</v>
      </c>
      <c r="L357" s="1">
        <v>50000</v>
      </c>
      <c r="M357" s="1">
        <v>29.665300369262695</v>
      </c>
      <c r="N357" s="1">
        <v>0</v>
      </c>
      <c r="O357" s="1">
        <v>648803</v>
      </c>
      <c r="P357" s="1">
        <v>16711</v>
      </c>
      <c r="Q357" s="1">
        <v>2.6</v>
      </c>
      <c r="R357" s="1">
        <v>15670</v>
      </c>
      <c r="S357" s="1">
        <v>0</v>
      </c>
      <c r="T357" s="1">
        <v>-23133</v>
      </c>
      <c r="U357" s="1">
        <v>-59.616523742675781</v>
      </c>
      <c r="V357" s="1">
        <v>7649.9921875</v>
      </c>
      <c r="W357" s="1">
        <v>15689.2177734375</v>
      </c>
      <c r="X357" s="1">
        <v>47450.05</v>
      </c>
      <c r="Y357" s="1">
        <v>5662308</v>
      </c>
      <c r="Z357" s="1">
        <v>59296</v>
      </c>
      <c r="AA357" s="1">
        <v>5603012</v>
      </c>
      <c r="AB357" s="1">
        <v>1.0582879781723022</v>
      </c>
      <c r="AC357" s="1">
        <v>94.900100708007813</v>
      </c>
      <c r="AD357" s="1">
        <v>5.0998992919921875</v>
      </c>
    </row>
    <row r="358" spans="1:30" x14ac:dyDescent="0.35">
      <c r="A358" s="1">
        <v>116197503</v>
      </c>
      <c r="B358" s="1" t="s">
        <v>242</v>
      </c>
      <c r="C358" s="1" t="s">
        <v>237</v>
      </c>
      <c r="D358" s="1" t="s">
        <v>147</v>
      </c>
      <c r="E358" s="1">
        <v>161</v>
      </c>
      <c r="F358" s="1">
        <v>1</v>
      </c>
      <c r="G358" s="1" t="s">
        <v>916</v>
      </c>
      <c r="H358" s="1">
        <v>5590462</v>
      </c>
      <c r="I358" s="1">
        <v>26329</v>
      </c>
      <c r="J358" s="1">
        <v>0.47319141030311584</v>
      </c>
      <c r="K358" s="1">
        <v>795607.66</v>
      </c>
      <c r="L358" s="1">
        <v>199213.515625</v>
      </c>
      <c r="M358" s="1">
        <v>33.402996063232422</v>
      </c>
      <c r="N358" s="1">
        <v>0</v>
      </c>
      <c r="O358" s="1">
        <v>1099580</v>
      </c>
      <c r="P358" s="1">
        <v>34405</v>
      </c>
      <c r="Q358" s="1">
        <v>3.2</v>
      </c>
      <c r="R358" s="1">
        <v>47638</v>
      </c>
      <c r="S358" s="1">
        <v>0</v>
      </c>
      <c r="T358" s="1">
        <v>47638</v>
      </c>
      <c r="V358" s="1">
        <v>597651.640625</v>
      </c>
      <c r="W358" s="1">
        <v>1225714.375</v>
      </c>
      <c r="X358" s="1">
        <v>0</v>
      </c>
      <c r="Y358" s="1">
        <v>7533287.5</v>
      </c>
      <c r="Z358" s="1">
        <v>307585.5</v>
      </c>
      <c r="AA358" s="1">
        <v>7225702</v>
      </c>
      <c r="AB358" s="1">
        <v>4.2568249702453613</v>
      </c>
      <c r="AC358" s="1">
        <v>0</v>
      </c>
      <c r="AD358" s="1">
        <v>100</v>
      </c>
    </row>
    <row r="359" spans="1:30" x14ac:dyDescent="0.35">
      <c r="A359" s="1">
        <v>116471803</v>
      </c>
      <c r="B359" s="1" t="s">
        <v>471</v>
      </c>
      <c r="C359" s="1" t="s">
        <v>472</v>
      </c>
      <c r="D359" s="1" t="s">
        <v>147</v>
      </c>
      <c r="E359" s="1">
        <v>161</v>
      </c>
      <c r="F359" s="1">
        <v>1</v>
      </c>
      <c r="G359" s="1" t="s">
        <v>916</v>
      </c>
      <c r="H359" s="1">
        <v>8950954</v>
      </c>
      <c r="I359" s="1">
        <v>35811</v>
      </c>
      <c r="J359" s="1">
        <v>0.40168732404708862</v>
      </c>
      <c r="K359" s="1">
        <v>489434.58</v>
      </c>
      <c r="L359" s="1">
        <v>105063.2890625</v>
      </c>
      <c r="M359" s="1">
        <v>27.333803176879883</v>
      </c>
      <c r="N359" s="1">
        <v>0</v>
      </c>
      <c r="O359" s="1">
        <v>1726035</v>
      </c>
      <c r="P359" s="1">
        <v>31276</v>
      </c>
      <c r="Q359" s="1">
        <v>1.7999999999999998</v>
      </c>
      <c r="R359" s="1">
        <v>53165</v>
      </c>
      <c r="S359" s="1">
        <v>0</v>
      </c>
      <c r="T359" s="1">
        <v>10415</v>
      </c>
      <c r="U359" s="1">
        <v>24.362573623657227</v>
      </c>
      <c r="V359" s="1">
        <v>210126.5703125</v>
      </c>
      <c r="W359" s="1">
        <v>751499.0625</v>
      </c>
      <c r="X359" s="1">
        <v>0</v>
      </c>
      <c r="Y359" s="1">
        <v>11219589</v>
      </c>
      <c r="Z359" s="1">
        <v>182565.28125</v>
      </c>
      <c r="AA359" s="1">
        <v>11037024</v>
      </c>
      <c r="AB359" s="1">
        <v>1.6541168689727783</v>
      </c>
      <c r="AC359" s="1">
        <v>0</v>
      </c>
      <c r="AD359" s="1">
        <v>100</v>
      </c>
    </row>
    <row r="360" spans="1:30" x14ac:dyDescent="0.35">
      <c r="A360" s="1">
        <v>116493503</v>
      </c>
      <c r="B360" s="1" t="s">
        <v>482</v>
      </c>
      <c r="C360" s="1" t="s">
        <v>483</v>
      </c>
      <c r="D360" s="1" t="s">
        <v>147</v>
      </c>
      <c r="E360" s="1">
        <v>161</v>
      </c>
      <c r="F360" s="1">
        <v>1</v>
      </c>
      <c r="G360" s="1" t="s">
        <v>916</v>
      </c>
      <c r="H360" s="1">
        <v>7380388</v>
      </c>
      <c r="I360" s="1">
        <v>23899</v>
      </c>
      <c r="J360" s="1">
        <v>0.32486966252326965</v>
      </c>
      <c r="K360" s="1">
        <v>1031489.1</v>
      </c>
      <c r="L360" s="1">
        <v>273717.9375</v>
      </c>
      <c r="M360" s="1">
        <v>36.121452331542969</v>
      </c>
      <c r="N360" s="1">
        <v>0</v>
      </c>
      <c r="O360" s="1">
        <v>1076347</v>
      </c>
      <c r="P360" s="1">
        <v>33806</v>
      </c>
      <c r="Q360" s="1">
        <v>3.2</v>
      </c>
      <c r="R360" s="1">
        <v>0</v>
      </c>
      <c r="S360" s="1">
        <v>0</v>
      </c>
      <c r="V360" s="1">
        <v>821169.0625</v>
      </c>
      <c r="W360" s="1">
        <v>1684122.875</v>
      </c>
      <c r="X360" s="1">
        <v>0</v>
      </c>
      <c r="Y360" s="1">
        <v>9488224</v>
      </c>
      <c r="Z360" s="1">
        <v>331422.9375</v>
      </c>
      <c r="AA360" s="1">
        <v>9156801</v>
      </c>
      <c r="AB360" s="1">
        <v>3.6194183826446533</v>
      </c>
      <c r="AC360" s="1">
        <v>0</v>
      </c>
      <c r="AD360" s="1">
        <v>100</v>
      </c>
    </row>
    <row r="361" spans="1:30" x14ac:dyDescent="0.35">
      <c r="A361" s="1">
        <v>116495003</v>
      </c>
      <c r="B361" s="1" t="s">
        <v>484</v>
      </c>
      <c r="C361" s="1" t="s">
        <v>483</v>
      </c>
      <c r="D361" s="1" t="s">
        <v>147</v>
      </c>
      <c r="E361" s="1">
        <v>161</v>
      </c>
      <c r="F361" s="1">
        <v>1</v>
      </c>
      <c r="G361" s="1" t="s">
        <v>916</v>
      </c>
      <c r="H361" s="1">
        <v>11503227</v>
      </c>
      <c r="I361" s="1">
        <v>73994</v>
      </c>
      <c r="J361" s="1">
        <v>0.64741003513336182</v>
      </c>
      <c r="K361" s="1">
        <v>1215727.69</v>
      </c>
      <c r="L361" s="1">
        <v>274128.125</v>
      </c>
      <c r="M361" s="1">
        <v>29.113027572631836</v>
      </c>
      <c r="N361" s="1">
        <v>0</v>
      </c>
      <c r="O361" s="1">
        <v>2016616</v>
      </c>
      <c r="P361" s="1">
        <v>64077</v>
      </c>
      <c r="Q361" s="1">
        <v>3.3000000000000003</v>
      </c>
      <c r="R361" s="1">
        <v>302892</v>
      </c>
      <c r="S361" s="1">
        <v>0</v>
      </c>
      <c r="T361" s="1">
        <v>11110</v>
      </c>
      <c r="U361" s="1">
        <v>3.8076372146606445</v>
      </c>
      <c r="V361" s="1">
        <v>822399.6875</v>
      </c>
      <c r="W361" s="1">
        <v>1686646.625</v>
      </c>
      <c r="X361" s="1">
        <v>0</v>
      </c>
      <c r="Y361" s="1">
        <v>15038463</v>
      </c>
      <c r="Z361" s="1">
        <v>423309.125</v>
      </c>
      <c r="AA361" s="1">
        <v>14615154</v>
      </c>
      <c r="AB361" s="1">
        <v>2.8963713645935059</v>
      </c>
      <c r="AC361" s="1">
        <v>0</v>
      </c>
      <c r="AD361" s="1">
        <v>100</v>
      </c>
    </row>
    <row r="362" spans="1:30" x14ac:dyDescent="0.35">
      <c r="A362" s="1">
        <v>116495103</v>
      </c>
      <c r="B362" s="1" t="s">
        <v>485</v>
      </c>
      <c r="C362" s="1" t="s">
        <v>483</v>
      </c>
      <c r="D362" s="1" t="s">
        <v>147</v>
      </c>
      <c r="E362" s="1">
        <v>167</v>
      </c>
      <c r="F362" s="1">
        <v>1</v>
      </c>
      <c r="G362" s="1" t="s">
        <v>916</v>
      </c>
      <c r="H362" s="1">
        <v>11293210</v>
      </c>
      <c r="I362" s="1">
        <v>47799</v>
      </c>
      <c r="J362" s="1">
        <v>0.42505338788032532</v>
      </c>
      <c r="K362" s="1">
        <v>3801428.21</v>
      </c>
      <c r="L362" s="1">
        <v>1167927.25</v>
      </c>
      <c r="M362" s="1">
        <v>44.348846435546875</v>
      </c>
      <c r="N362" s="1">
        <v>0</v>
      </c>
      <c r="O362" s="1">
        <v>2063435</v>
      </c>
      <c r="P362" s="1">
        <v>97958</v>
      </c>
      <c r="Q362" s="1">
        <v>5</v>
      </c>
      <c r="R362" s="1">
        <v>0</v>
      </c>
      <c r="S362" s="1">
        <v>0</v>
      </c>
      <c r="V362" s="1">
        <v>3473253.25</v>
      </c>
      <c r="W362" s="1">
        <v>7216578</v>
      </c>
      <c r="X362" s="1">
        <v>0</v>
      </c>
      <c r="Y362" s="1">
        <v>17158072</v>
      </c>
      <c r="Z362" s="1">
        <v>1313684.25</v>
      </c>
      <c r="AA362" s="1">
        <v>15844388</v>
      </c>
      <c r="AB362" s="1">
        <v>8.2911643981933594</v>
      </c>
      <c r="AC362" s="1">
        <v>0</v>
      </c>
      <c r="AD362" s="1">
        <v>100</v>
      </c>
    </row>
    <row r="363" spans="1:30" x14ac:dyDescent="0.35">
      <c r="A363" s="1">
        <v>116495207</v>
      </c>
      <c r="B363" s="1" t="s">
        <v>674</v>
      </c>
      <c r="C363" s="1" t="s">
        <v>483</v>
      </c>
      <c r="D363" s="1" t="s">
        <v>147</v>
      </c>
      <c r="E363" s="1">
        <v>161</v>
      </c>
      <c r="F363" s="1">
        <v>2</v>
      </c>
      <c r="G363" s="1" t="s">
        <v>917</v>
      </c>
      <c r="H363" s="1">
        <v>0</v>
      </c>
      <c r="I363" s="1">
        <v>0</v>
      </c>
      <c r="J363" s="1">
        <v>0</v>
      </c>
      <c r="K363" s="1">
        <v>0</v>
      </c>
      <c r="N363" s="1">
        <v>0</v>
      </c>
      <c r="O363" s="1">
        <v>0</v>
      </c>
      <c r="P363" s="1">
        <v>0</v>
      </c>
      <c r="Q363" s="1">
        <v>0</v>
      </c>
      <c r="R363" s="1">
        <v>594606</v>
      </c>
      <c r="T363" s="1">
        <v>19157</v>
      </c>
      <c r="U363" s="1">
        <v>3.3290526866912842</v>
      </c>
      <c r="Y363" s="1">
        <v>594606</v>
      </c>
      <c r="Z363" s="1">
        <v>19157</v>
      </c>
      <c r="AA363" s="1">
        <v>575449</v>
      </c>
      <c r="AB363" s="1">
        <v>3.3290526866912842</v>
      </c>
    </row>
    <row r="364" spans="1:30" x14ac:dyDescent="0.35">
      <c r="A364" s="1">
        <v>116496503</v>
      </c>
      <c r="B364" s="1" t="s">
        <v>486</v>
      </c>
      <c r="C364" s="1" t="s">
        <v>483</v>
      </c>
      <c r="D364" s="1" t="s">
        <v>147</v>
      </c>
      <c r="E364" s="1">
        <v>166</v>
      </c>
      <c r="F364" s="1">
        <v>1</v>
      </c>
      <c r="G364" s="1" t="s">
        <v>916</v>
      </c>
      <c r="H364" s="1">
        <v>17104149</v>
      </c>
      <c r="I364" s="1">
        <v>82980</v>
      </c>
      <c r="J364" s="1">
        <v>0.48751059174537659</v>
      </c>
      <c r="K364" s="1">
        <v>5330505.2300000004</v>
      </c>
      <c r="L364" s="1">
        <v>1695739.875</v>
      </c>
      <c r="M364" s="1">
        <v>46.653350830078125</v>
      </c>
      <c r="N364" s="1">
        <v>0</v>
      </c>
      <c r="O364" s="1">
        <v>2604401</v>
      </c>
      <c r="P364" s="1">
        <v>95296</v>
      </c>
      <c r="Q364" s="1">
        <v>3.8</v>
      </c>
      <c r="R364" s="1">
        <v>0</v>
      </c>
      <c r="S364" s="1">
        <v>0</v>
      </c>
      <c r="V364" s="1">
        <v>4815864.375</v>
      </c>
      <c r="W364" s="1">
        <v>10704942</v>
      </c>
      <c r="X364" s="1">
        <v>0</v>
      </c>
      <c r="Y364" s="1">
        <v>25039056</v>
      </c>
      <c r="Z364" s="1">
        <v>1874015.875</v>
      </c>
      <c r="AA364" s="1">
        <v>23165040</v>
      </c>
      <c r="AB364" s="1">
        <v>8.0898456573486328</v>
      </c>
      <c r="AC364" s="1">
        <v>0</v>
      </c>
      <c r="AD364" s="1">
        <v>100</v>
      </c>
    </row>
    <row r="365" spans="1:30" x14ac:dyDescent="0.35">
      <c r="A365" s="1">
        <v>116496603</v>
      </c>
      <c r="B365" s="1" t="s">
        <v>487</v>
      </c>
      <c r="C365" s="1" t="s">
        <v>483</v>
      </c>
      <c r="D365" s="1" t="s">
        <v>147</v>
      </c>
      <c r="E365" s="1">
        <v>161</v>
      </c>
      <c r="F365" s="1">
        <v>1</v>
      </c>
      <c r="G365" s="1" t="s">
        <v>916</v>
      </c>
      <c r="H365" s="1">
        <v>17373833</v>
      </c>
      <c r="I365" s="1">
        <v>99667</v>
      </c>
      <c r="J365" s="1">
        <v>0.57697141170501709</v>
      </c>
      <c r="K365" s="1">
        <v>5778521.5199999996</v>
      </c>
      <c r="L365" s="1">
        <v>1749452.375</v>
      </c>
      <c r="M365" s="1">
        <v>43.420757293701172</v>
      </c>
      <c r="N365" s="1">
        <v>0</v>
      </c>
      <c r="O365" s="1">
        <v>3175267</v>
      </c>
      <c r="P365" s="1">
        <v>140088</v>
      </c>
      <c r="Q365" s="1">
        <v>4.5999999999999996</v>
      </c>
      <c r="R365" s="1">
        <v>139998</v>
      </c>
      <c r="S365" s="1">
        <v>0</v>
      </c>
      <c r="T365" s="1">
        <v>121901</v>
      </c>
      <c r="U365" s="1">
        <v>673.59783935546875</v>
      </c>
      <c r="V365" s="1">
        <v>5248454.625</v>
      </c>
      <c r="W365" s="1">
        <v>10763973</v>
      </c>
      <c r="X365" s="1">
        <v>0</v>
      </c>
      <c r="Y365" s="1">
        <v>26467618</v>
      </c>
      <c r="Z365" s="1">
        <v>2111108.5</v>
      </c>
      <c r="AA365" s="1">
        <v>24356510</v>
      </c>
      <c r="AB365" s="1">
        <v>8.6675329208374023</v>
      </c>
      <c r="AC365" s="1">
        <v>0</v>
      </c>
      <c r="AD365" s="1">
        <v>100</v>
      </c>
    </row>
    <row r="366" spans="1:30" x14ac:dyDescent="0.35">
      <c r="A366" s="1">
        <v>116498003</v>
      </c>
      <c r="B366" s="1" t="s">
        <v>488</v>
      </c>
      <c r="C366" s="1" t="s">
        <v>483</v>
      </c>
      <c r="D366" s="1" t="s">
        <v>147</v>
      </c>
      <c r="E366" s="1">
        <v>161</v>
      </c>
      <c r="F366" s="1">
        <v>1</v>
      </c>
      <c r="G366" s="1" t="s">
        <v>916</v>
      </c>
      <c r="H366" s="1">
        <v>7921291</v>
      </c>
      <c r="I366" s="1">
        <v>19525</v>
      </c>
      <c r="J366" s="1">
        <v>0.24709665775299072</v>
      </c>
      <c r="K366" s="1">
        <v>2089317.58</v>
      </c>
      <c r="L366" s="1">
        <v>609952.1875</v>
      </c>
      <c r="M366" s="1">
        <v>41.230667114257813</v>
      </c>
      <c r="N366" s="1">
        <v>0</v>
      </c>
      <c r="O366" s="1">
        <v>1303201</v>
      </c>
      <c r="P366" s="1">
        <v>24672</v>
      </c>
      <c r="Q366" s="1">
        <v>1.9</v>
      </c>
      <c r="R366" s="1">
        <v>14521</v>
      </c>
      <c r="S366" s="1">
        <v>0</v>
      </c>
      <c r="T366" s="1">
        <v>14521</v>
      </c>
      <c r="V366" s="1">
        <v>1829890.5625</v>
      </c>
      <c r="W366" s="1">
        <v>3752894</v>
      </c>
      <c r="X366" s="1">
        <v>0</v>
      </c>
      <c r="Y366" s="1">
        <v>11328331</v>
      </c>
      <c r="Z366" s="1">
        <v>668670.1875</v>
      </c>
      <c r="AA366" s="1">
        <v>10659661</v>
      </c>
      <c r="AB366" s="1">
        <v>6.2729029655456543</v>
      </c>
      <c r="AC366" s="1">
        <v>0</v>
      </c>
      <c r="AD366" s="1">
        <v>100</v>
      </c>
    </row>
    <row r="367" spans="1:30" x14ac:dyDescent="0.35">
      <c r="A367" s="1">
        <v>116555003</v>
      </c>
      <c r="B367" s="1" t="s">
        <v>518</v>
      </c>
      <c r="C367" s="1" t="s">
        <v>519</v>
      </c>
      <c r="D367" s="1" t="s">
        <v>138</v>
      </c>
      <c r="E367" s="1">
        <v>111</v>
      </c>
      <c r="F367" s="1">
        <v>1</v>
      </c>
      <c r="G367" s="1" t="s">
        <v>916</v>
      </c>
      <c r="H367" s="1">
        <v>11194561</v>
      </c>
      <c r="I367" s="1">
        <v>85140</v>
      </c>
      <c r="J367" s="1">
        <v>0.7663765549659729</v>
      </c>
      <c r="K367" s="1">
        <v>2530467.59</v>
      </c>
      <c r="L367" s="1">
        <v>666045.5</v>
      </c>
      <c r="M367" s="1">
        <v>35.723968505859375</v>
      </c>
      <c r="N367" s="1">
        <v>0</v>
      </c>
      <c r="O367" s="1">
        <v>1994737</v>
      </c>
      <c r="P367" s="1">
        <v>54329</v>
      </c>
      <c r="Q367" s="1">
        <v>2.8000000000000003</v>
      </c>
      <c r="R367" s="1">
        <v>181703</v>
      </c>
      <c r="S367" s="1">
        <v>0</v>
      </c>
      <c r="T367" s="1">
        <v>5542</v>
      </c>
      <c r="U367" s="1">
        <v>3.1459858417510986</v>
      </c>
      <c r="V367" s="1">
        <v>1484613.8125</v>
      </c>
      <c r="W367" s="1">
        <v>4611583</v>
      </c>
      <c r="X367" s="1">
        <v>0</v>
      </c>
      <c r="Y367" s="1">
        <v>15901469</v>
      </c>
      <c r="Z367" s="1">
        <v>811056.5</v>
      </c>
      <c r="AA367" s="1">
        <v>15090412</v>
      </c>
      <c r="AB367" s="1">
        <v>5.3746476173400879</v>
      </c>
      <c r="AC367" s="1">
        <v>0</v>
      </c>
      <c r="AD367" s="1">
        <v>100</v>
      </c>
    </row>
    <row r="368" spans="1:30" x14ac:dyDescent="0.35">
      <c r="A368" s="1">
        <v>116557103</v>
      </c>
      <c r="B368" s="1" t="s">
        <v>520</v>
      </c>
      <c r="C368" s="1" t="s">
        <v>519</v>
      </c>
      <c r="D368" s="1" t="s">
        <v>138</v>
      </c>
      <c r="E368" s="1">
        <v>111</v>
      </c>
      <c r="F368" s="1">
        <v>1</v>
      </c>
      <c r="G368" s="1" t="s">
        <v>916</v>
      </c>
      <c r="H368" s="1">
        <v>10008544</v>
      </c>
      <c r="I368" s="1">
        <v>85803</v>
      </c>
      <c r="J368" s="1">
        <v>0.86471068859100342</v>
      </c>
      <c r="K368" s="1">
        <v>1850419.2</v>
      </c>
      <c r="L368" s="1">
        <v>477243.875</v>
      </c>
      <c r="M368" s="1">
        <v>34.754764556884766</v>
      </c>
      <c r="N368" s="1">
        <v>0</v>
      </c>
      <c r="O368" s="1">
        <v>1862990</v>
      </c>
      <c r="P368" s="1">
        <v>43453</v>
      </c>
      <c r="Q368" s="1">
        <v>2.4</v>
      </c>
      <c r="R368" s="1">
        <v>114029</v>
      </c>
      <c r="S368" s="1">
        <v>0</v>
      </c>
      <c r="T368" s="1">
        <v>23332</v>
      </c>
      <c r="U368" s="1">
        <v>25.725217819213867</v>
      </c>
      <c r="V368" s="1">
        <v>1431758.25</v>
      </c>
      <c r="W368" s="1">
        <v>2936370.5</v>
      </c>
      <c r="X368" s="1">
        <v>0</v>
      </c>
      <c r="Y368" s="1">
        <v>13835982</v>
      </c>
      <c r="Z368" s="1">
        <v>629831.875</v>
      </c>
      <c r="AA368" s="1">
        <v>13206150</v>
      </c>
      <c r="AB368" s="1">
        <v>4.7692317962646484</v>
      </c>
      <c r="AC368" s="1">
        <v>0</v>
      </c>
      <c r="AD368" s="1">
        <v>100</v>
      </c>
    </row>
    <row r="369" spans="1:30" x14ac:dyDescent="0.35">
      <c r="A369" s="1">
        <v>116604003</v>
      </c>
      <c r="B369" s="1" t="s">
        <v>546</v>
      </c>
      <c r="C369" s="1" t="s">
        <v>547</v>
      </c>
      <c r="D369" s="1" t="s">
        <v>138</v>
      </c>
      <c r="E369" s="1">
        <v>111</v>
      </c>
      <c r="F369" s="1">
        <v>1</v>
      </c>
      <c r="G369" s="1" t="s">
        <v>916</v>
      </c>
      <c r="H369" s="1">
        <v>6481979</v>
      </c>
      <c r="I369" s="1">
        <v>-13161</v>
      </c>
      <c r="J369" s="1">
        <v>-0.20262843370437622</v>
      </c>
      <c r="K369" s="1">
        <v>479520.09</v>
      </c>
      <c r="L369" s="1">
        <v>103704.7734375</v>
      </c>
      <c r="M369" s="1">
        <v>27.594610214233398</v>
      </c>
      <c r="N369" s="1">
        <v>0</v>
      </c>
      <c r="O369" s="1">
        <v>1372938</v>
      </c>
      <c r="P369" s="1">
        <v>29015</v>
      </c>
      <c r="Q369" s="1">
        <v>2.1999999999999997</v>
      </c>
      <c r="R369" s="1">
        <v>0</v>
      </c>
      <c r="S369" s="1">
        <v>0</v>
      </c>
      <c r="V369" s="1">
        <v>311120.0859375</v>
      </c>
      <c r="W369" s="1">
        <v>638071.3125</v>
      </c>
      <c r="X369" s="1">
        <v>0</v>
      </c>
      <c r="Y369" s="1">
        <v>8334437</v>
      </c>
      <c r="Z369" s="1">
        <v>119558.7734375</v>
      </c>
      <c r="AA369" s="1">
        <v>8214878</v>
      </c>
      <c r="AB369" s="1">
        <v>1.4553931951522827</v>
      </c>
      <c r="AC369" s="1">
        <v>0</v>
      </c>
      <c r="AD369" s="1">
        <v>100</v>
      </c>
    </row>
    <row r="370" spans="1:30" x14ac:dyDescent="0.35">
      <c r="A370" s="1">
        <v>116605003</v>
      </c>
      <c r="B370" s="1" t="s">
        <v>548</v>
      </c>
      <c r="C370" s="1" t="s">
        <v>547</v>
      </c>
      <c r="D370" s="1" t="s">
        <v>138</v>
      </c>
      <c r="E370" s="1">
        <v>111</v>
      </c>
      <c r="F370" s="1">
        <v>1</v>
      </c>
      <c r="G370" s="1" t="s">
        <v>916</v>
      </c>
      <c r="H370" s="1">
        <v>10075361</v>
      </c>
      <c r="I370" s="1">
        <v>43120</v>
      </c>
      <c r="J370" s="1">
        <v>0.42981424927711487</v>
      </c>
      <c r="K370" s="1">
        <v>1155421.69</v>
      </c>
      <c r="L370" s="1">
        <v>266883.9375</v>
      </c>
      <c r="M370" s="1">
        <v>30.036308288574219</v>
      </c>
      <c r="N370" s="1">
        <v>0</v>
      </c>
      <c r="O370" s="1">
        <v>1677652</v>
      </c>
      <c r="P370" s="1">
        <v>23778</v>
      </c>
      <c r="Q370" s="1">
        <v>1.4000000000000001</v>
      </c>
      <c r="R370" s="1">
        <v>189625</v>
      </c>
      <c r="S370" s="1">
        <v>0</v>
      </c>
      <c r="T370" s="1">
        <v>52606</v>
      </c>
      <c r="U370" s="1">
        <v>38.393215179443359</v>
      </c>
      <c r="V370" s="1">
        <v>800666.6875</v>
      </c>
      <c r="W370" s="1">
        <v>1642074.75</v>
      </c>
      <c r="X370" s="1">
        <v>0</v>
      </c>
      <c r="Y370" s="1">
        <v>13098060</v>
      </c>
      <c r="Z370" s="1">
        <v>386387.9375</v>
      </c>
      <c r="AA370" s="1">
        <v>12711672</v>
      </c>
      <c r="AB370" s="1">
        <v>3.0396311283111572</v>
      </c>
      <c r="AC370" s="1">
        <v>0</v>
      </c>
      <c r="AD370" s="1">
        <v>100</v>
      </c>
    </row>
    <row r="371" spans="1:30" x14ac:dyDescent="0.35">
      <c r="A371" s="1">
        <v>116606707</v>
      </c>
      <c r="B371" s="1" t="s">
        <v>679</v>
      </c>
      <c r="C371" s="1" t="s">
        <v>547</v>
      </c>
      <c r="D371" s="1" t="s">
        <v>138</v>
      </c>
      <c r="E371" s="1">
        <v>111</v>
      </c>
      <c r="F371" s="1">
        <v>2</v>
      </c>
      <c r="G371" s="1" t="s">
        <v>917</v>
      </c>
      <c r="H371" s="1">
        <v>0</v>
      </c>
      <c r="I371" s="1">
        <v>0</v>
      </c>
      <c r="J371" s="1">
        <v>0</v>
      </c>
      <c r="K371" s="1">
        <v>0</v>
      </c>
      <c r="N371" s="1">
        <v>0</v>
      </c>
      <c r="O371" s="1">
        <v>0</v>
      </c>
      <c r="P371" s="1">
        <v>0</v>
      </c>
      <c r="Q371" s="1">
        <v>0</v>
      </c>
      <c r="R371" s="1">
        <v>940181</v>
      </c>
      <c r="T371" s="1">
        <v>-53529</v>
      </c>
      <c r="U371" s="1">
        <v>-5.3867826461791992</v>
      </c>
      <c r="Y371" s="1">
        <v>940181</v>
      </c>
      <c r="Z371" s="1">
        <v>-53529</v>
      </c>
      <c r="AA371" s="1">
        <v>886652</v>
      </c>
      <c r="AB371" s="1">
        <v>-6.0372052192687988</v>
      </c>
    </row>
    <row r="372" spans="1:30" x14ac:dyDescent="0.35">
      <c r="A372" s="1">
        <v>117080503</v>
      </c>
      <c r="B372" s="1" t="s">
        <v>145</v>
      </c>
      <c r="C372" s="1" t="s">
        <v>146</v>
      </c>
      <c r="D372" s="1" t="s">
        <v>147</v>
      </c>
      <c r="E372" s="1">
        <v>162</v>
      </c>
      <c r="F372" s="1">
        <v>1</v>
      </c>
      <c r="G372" s="1" t="s">
        <v>916</v>
      </c>
      <c r="H372" s="1">
        <v>14123629</v>
      </c>
      <c r="I372" s="1">
        <v>58824</v>
      </c>
      <c r="J372" s="1">
        <v>0.41823545098304749</v>
      </c>
      <c r="K372" s="1">
        <v>518272</v>
      </c>
      <c r="L372" s="1">
        <v>50000</v>
      </c>
      <c r="M372" s="1">
        <v>10.677555084228516</v>
      </c>
      <c r="N372" s="1">
        <v>0</v>
      </c>
      <c r="O372" s="1">
        <v>2407111</v>
      </c>
      <c r="P372" s="1">
        <v>90096</v>
      </c>
      <c r="Q372" s="1">
        <v>3.9</v>
      </c>
      <c r="R372" s="1">
        <v>165025</v>
      </c>
      <c r="S372" s="1">
        <v>0</v>
      </c>
      <c r="T372" s="1">
        <v>-72772</v>
      </c>
      <c r="U372" s="1">
        <v>-30.602573394775391</v>
      </c>
      <c r="X372" s="1">
        <v>50000</v>
      </c>
      <c r="Y372" s="1">
        <v>17214036</v>
      </c>
      <c r="Z372" s="1">
        <v>126148</v>
      </c>
      <c r="AA372" s="1">
        <v>17087888</v>
      </c>
      <c r="AB372" s="1">
        <v>0.73823046684265137</v>
      </c>
      <c r="AC372" s="1">
        <v>100</v>
      </c>
      <c r="AD372" s="1">
        <v>0</v>
      </c>
    </row>
    <row r="373" spans="1:30" x14ac:dyDescent="0.35">
      <c r="A373" s="1">
        <v>117080607</v>
      </c>
      <c r="B373" s="1" t="s">
        <v>627</v>
      </c>
      <c r="C373" s="1" t="s">
        <v>146</v>
      </c>
      <c r="D373" s="1" t="s">
        <v>147</v>
      </c>
      <c r="E373" s="1">
        <v>162</v>
      </c>
      <c r="F373" s="1">
        <v>2</v>
      </c>
      <c r="G373" s="1" t="s">
        <v>917</v>
      </c>
      <c r="H373" s="1">
        <v>0</v>
      </c>
      <c r="I373" s="1">
        <v>0</v>
      </c>
      <c r="J373" s="1">
        <v>0</v>
      </c>
      <c r="K373" s="1">
        <v>0</v>
      </c>
      <c r="N373" s="1">
        <v>0</v>
      </c>
      <c r="O373" s="1">
        <v>0</v>
      </c>
      <c r="P373" s="1">
        <v>0</v>
      </c>
      <c r="Q373" s="1">
        <v>0</v>
      </c>
      <c r="R373" s="1">
        <v>1038104</v>
      </c>
      <c r="T373" s="1">
        <v>93731</v>
      </c>
      <c r="U373" s="1">
        <v>9.9252099990844727</v>
      </c>
      <c r="Y373" s="1">
        <v>1038104</v>
      </c>
      <c r="Z373" s="1">
        <v>93731</v>
      </c>
      <c r="AA373" s="1">
        <v>944373</v>
      </c>
      <c r="AB373" s="1">
        <v>9.9252099990844727</v>
      </c>
    </row>
    <row r="374" spans="1:30" x14ac:dyDescent="0.35">
      <c r="A374" s="1">
        <v>117081003</v>
      </c>
      <c r="B374" s="1" t="s">
        <v>148</v>
      </c>
      <c r="C374" s="1" t="s">
        <v>146</v>
      </c>
      <c r="D374" s="1" t="s">
        <v>147</v>
      </c>
      <c r="E374" s="1">
        <v>162</v>
      </c>
      <c r="F374" s="1">
        <v>1</v>
      </c>
      <c r="G374" s="1" t="s">
        <v>916</v>
      </c>
      <c r="H374" s="1">
        <v>8572780</v>
      </c>
      <c r="I374" s="1">
        <v>23471</v>
      </c>
      <c r="J374" s="1">
        <v>0.27453681826591492</v>
      </c>
      <c r="K374" s="1">
        <v>1208976.95</v>
      </c>
      <c r="L374" s="1">
        <v>361116.1875</v>
      </c>
      <c r="M374" s="1">
        <v>42.591449737548828</v>
      </c>
      <c r="N374" s="1">
        <v>0</v>
      </c>
      <c r="O374" s="1">
        <v>930613</v>
      </c>
      <c r="P374" s="1">
        <v>24600</v>
      </c>
      <c r="Q374" s="1">
        <v>2.7</v>
      </c>
      <c r="R374" s="1">
        <v>5704</v>
      </c>
      <c r="S374" s="1">
        <v>0</v>
      </c>
      <c r="T374" s="1">
        <v>-16959</v>
      </c>
      <c r="U374" s="1">
        <v>-74.831222534179688</v>
      </c>
      <c r="V374" s="1">
        <v>1005760.9375</v>
      </c>
      <c r="W374" s="1">
        <v>2299471.5</v>
      </c>
      <c r="X374" s="1">
        <v>0</v>
      </c>
      <c r="Y374" s="1">
        <v>10718074</v>
      </c>
      <c r="Z374" s="1">
        <v>392228.1875</v>
      </c>
      <c r="AA374" s="1">
        <v>10325846</v>
      </c>
      <c r="AB374" s="1">
        <v>3.798508882522583</v>
      </c>
      <c r="AC374" s="1">
        <v>0</v>
      </c>
      <c r="AD374" s="1">
        <v>100</v>
      </c>
    </row>
    <row r="375" spans="1:30" x14ac:dyDescent="0.35">
      <c r="A375" s="1">
        <v>117083004</v>
      </c>
      <c r="B375" s="1" t="s">
        <v>149</v>
      </c>
      <c r="C375" s="1" t="s">
        <v>146</v>
      </c>
      <c r="D375" s="1" t="s">
        <v>147</v>
      </c>
      <c r="E375" s="1">
        <v>162</v>
      </c>
      <c r="F375" s="1">
        <v>1</v>
      </c>
      <c r="G375" s="1" t="s">
        <v>916</v>
      </c>
      <c r="H375" s="1">
        <v>6586184</v>
      </c>
      <c r="I375" s="1">
        <v>8313</v>
      </c>
      <c r="J375" s="1">
        <v>0.12637828290462494</v>
      </c>
      <c r="K375" s="1">
        <v>571584.23</v>
      </c>
      <c r="L375" s="1">
        <v>161349.875</v>
      </c>
      <c r="M375" s="1">
        <v>39.331150054931641</v>
      </c>
      <c r="N375" s="1">
        <v>0</v>
      </c>
      <c r="O375" s="1">
        <v>706034</v>
      </c>
      <c r="P375" s="1">
        <v>19930</v>
      </c>
      <c r="Q375" s="1">
        <v>2.9000000000000004</v>
      </c>
      <c r="R375" s="1">
        <v>137401</v>
      </c>
      <c r="S375" s="1">
        <v>0</v>
      </c>
      <c r="T375" s="1">
        <v>-45161</v>
      </c>
      <c r="U375" s="1">
        <v>-24.737348556518555</v>
      </c>
      <c r="V375" s="1">
        <v>406016.21875</v>
      </c>
      <c r="W375" s="1">
        <v>1070790.625</v>
      </c>
      <c r="X375" s="1">
        <v>0</v>
      </c>
      <c r="Y375" s="1">
        <v>8001203</v>
      </c>
      <c r="Z375" s="1">
        <v>144431.875</v>
      </c>
      <c r="AA375" s="1">
        <v>7856771</v>
      </c>
      <c r="AB375" s="1">
        <v>1.8383108377456665</v>
      </c>
      <c r="AC375" s="1">
        <v>0</v>
      </c>
      <c r="AD375" s="1">
        <v>100</v>
      </c>
    </row>
    <row r="376" spans="1:30" x14ac:dyDescent="0.35">
      <c r="A376" s="1">
        <v>117086003</v>
      </c>
      <c r="B376" s="1" t="s">
        <v>150</v>
      </c>
      <c r="C376" s="1" t="s">
        <v>146</v>
      </c>
      <c r="D376" s="1" t="s">
        <v>147</v>
      </c>
      <c r="E376" s="1">
        <v>162</v>
      </c>
      <c r="F376" s="1">
        <v>1</v>
      </c>
      <c r="G376" s="1" t="s">
        <v>916</v>
      </c>
      <c r="H376" s="1">
        <v>7361695</v>
      </c>
      <c r="I376" s="1">
        <v>8278</v>
      </c>
      <c r="J376" s="1">
        <v>0.11257351189851761</v>
      </c>
      <c r="K376" s="1">
        <v>459870.98</v>
      </c>
      <c r="L376" s="1">
        <v>85958.7265625</v>
      </c>
      <c r="M376" s="1">
        <v>22.989011764526367</v>
      </c>
      <c r="N376" s="1">
        <v>0</v>
      </c>
      <c r="O376" s="1">
        <v>1188311</v>
      </c>
      <c r="P376" s="1">
        <v>30096</v>
      </c>
      <c r="Q376" s="1">
        <v>2.6</v>
      </c>
      <c r="R376" s="1">
        <v>0</v>
      </c>
      <c r="S376" s="1">
        <v>0</v>
      </c>
      <c r="V376" s="1">
        <v>257880.9765625</v>
      </c>
      <c r="W376" s="1">
        <v>528884.0625</v>
      </c>
      <c r="X376" s="1">
        <v>0</v>
      </c>
      <c r="Y376" s="1">
        <v>9009877</v>
      </c>
      <c r="Z376" s="1">
        <v>124332.7265625</v>
      </c>
      <c r="AA376" s="1">
        <v>8885544</v>
      </c>
      <c r="AB376" s="1">
        <v>1.399269700050354</v>
      </c>
      <c r="AC376" s="1">
        <v>0</v>
      </c>
      <c r="AD376" s="1">
        <v>100</v>
      </c>
    </row>
    <row r="377" spans="1:30" x14ac:dyDescent="0.35">
      <c r="A377" s="1">
        <v>117086503</v>
      </c>
      <c r="B377" s="1" t="s">
        <v>151</v>
      </c>
      <c r="C377" s="1" t="s">
        <v>146</v>
      </c>
      <c r="D377" s="1" t="s">
        <v>147</v>
      </c>
      <c r="E377" s="1">
        <v>162</v>
      </c>
      <c r="F377" s="1">
        <v>1</v>
      </c>
      <c r="G377" s="1" t="s">
        <v>916</v>
      </c>
      <c r="H377" s="1">
        <v>9997211</v>
      </c>
      <c r="I377" s="1">
        <v>60531</v>
      </c>
      <c r="J377" s="1">
        <v>0.60916721820831299</v>
      </c>
      <c r="K377" s="1">
        <v>1852806.53</v>
      </c>
      <c r="L377" s="1">
        <v>520776.15625</v>
      </c>
      <c r="M377" s="1">
        <v>39.096420288085938</v>
      </c>
      <c r="N377" s="1">
        <v>0</v>
      </c>
      <c r="O377" s="1">
        <v>1495615</v>
      </c>
      <c r="P377" s="1">
        <v>46529</v>
      </c>
      <c r="Q377" s="1">
        <v>3.2</v>
      </c>
      <c r="R377" s="1">
        <v>0</v>
      </c>
      <c r="S377" s="1">
        <v>0</v>
      </c>
      <c r="V377" s="1">
        <v>1562357.53125</v>
      </c>
      <c r="W377" s="1">
        <v>3204214.5</v>
      </c>
      <c r="X377" s="1">
        <v>0</v>
      </c>
      <c r="Y377" s="1">
        <v>13345633</v>
      </c>
      <c r="Z377" s="1">
        <v>627836.125</v>
      </c>
      <c r="AA377" s="1">
        <v>12717797</v>
      </c>
      <c r="AB377" s="1">
        <v>4.936673641204834</v>
      </c>
      <c r="AC377" s="1">
        <v>0</v>
      </c>
      <c r="AD377" s="1">
        <v>100</v>
      </c>
    </row>
    <row r="378" spans="1:30" x14ac:dyDescent="0.35">
      <c r="A378" s="1">
        <v>117086653</v>
      </c>
      <c r="B378" s="1" t="s">
        <v>152</v>
      </c>
      <c r="C378" s="1" t="s">
        <v>146</v>
      </c>
      <c r="D378" s="1" t="s">
        <v>147</v>
      </c>
      <c r="E378" s="1">
        <v>162</v>
      </c>
      <c r="F378" s="1">
        <v>1</v>
      </c>
      <c r="G378" s="1" t="s">
        <v>916</v>
      </c>
      <c r="H378" s="1">
        <v>11041524</v>
      </c>
      <c r="I378" s="1">
        <v>55124</v>
      </c>
      <c r="J378" s="1">
        <v>0.50174760818481445</v>
      </c>
      <c r="K378" s="1">
        <v>1934882.39</v>
      </c>
      <c r="L378" s="1">
        <v>567838.125</v>
      </c>
      <c r="M378" s="1">
        <v>41.53765869140625</v>
      </c>
      <c r="N378" s="1">
        <v>0</v>
      </c>
      <c r="O378" s="1">
        <v>1540297</v>
      </c>
      <c r="P378" s="1">
        <v>49604</v>
      </c>
      <c r="Q378" s="1">
        <v>3.3000000000000003</v>
      </c>
      <c r="R378" s="1">
        <v>45903</v>
      </c>
      <c r="S378" s="1">
        <v>0</v>
      </c>
      <c r="T378" s="1">
        <v>7345</v>
      </c>
      <c r="U378" s="1">
        <v>19.049224853515625</v>
      </c>
      <c r="V378" s="1">
        <v>1624146.375</v>
      </c>
      <c r="W378" s="1">
        <v>3573175.75</v>
      </c>
      <c r="X378" s="1">
        <v>0</v>
      </c>
      <c r="Y378" s="1">
        <v>14562606</v>
      </c>
      <c r="Z378" s="1">
        <v>679911.125</v>
      </c>
      <c r="AA378" s="1">
        <v>13882695</v>
      </c>
      <c r="AB378" s="1">
        <v>4.8975443840026855</v>
      </c>
      <c r="AC378" s="1">
        <v>0</v>
      </c>
      <c r="AD378" s="1">
        <v>100</v>
      </c>
    </row>
    <row r="379" spans="1:30" x14ac:dyDescent="0.35">
      <c r="A379" s="1">
        <v>117089003</v>
      </c>
      <c r="B379" s="1" t="s">
        <v>153</v>
      </c>
      <c r="C379" s="1" t="s">
        <v>146</v>
      </c>
      <c r="D379" s="1" t="s">
        <v>147</v>
      </c>
      <c r="E379" s="1">
        <v>168</v>
      </c>
      <c r="F379" s="1">
        <v>1</v>
      </c>
      <c r="G379" s="1" t="s">
        <v>916</v>
      </c>
      <c r="H379" s="1">
        <v>8802091</v>
      </c>
      <c r="I379" s="1">
        <v>30619</v>
      </c>
      <c r="J379" s="1">
        <v>0.34907481074333191</v>
      </c>
      <c r="K379" s="1">
        <v>1660906.28</v>
      </c>
      <c r="L379" s="1">
        <v>476613.90625</v>
      </c>
      <c r="M379" s="1">
        <v>40.244613647460938</v>
      </c>
      <c r="N379" s="1">
        <v>0</v>
      </c>
      <c r="O379" s="1">
        <v>1348392</v>
      </c>
      <c r="P379" s="1">
        <v>102116</v>
      </c>
      <c r="Q379" s="1">
        <v>8.2000000000000011</v>
      </c>
      <c r="R379" s="1">
        <v>0</v>
      </c>
      <c r="S379" s="1">
        <v>0</v>
      </c>
      <c r="V379" s="1">
        <v>1429868.28125</v>
      </c>
      <c r="W379" s="1">
        <v>2932494.5</v>
      </c>
      <c r="X379" s="1">
        <v>0</v>
      </c>
      <c r="Y379" s="1">
        <v>11811389</v>
      </c>
      <c r="Z379" s="1">
        <v>609348.875</v>
      </c>
      <c r="AA379" s="1">
        <v>11202040</v>
      </c>
      <c r="AB379" s="1">
        <v>5.4396243095397949</v>
      </c>
      <c r="AC379" s="1">
        <v>0</v>
      </c>
      <c r="AD379" s="1">
        <v>100</v>
      </c>
    </row>
    <row r="380" spans="1:30" x14ac:dyDescent="0.35">
      <c r="A380" s="1">
        <v>117412003</v>
      </c>
      <c r="B380" s="1" t="s">
        <v>413</v>
      </c>
      <c r="C380" s="1" t="s">
        <v>414</v>
      </c>
      <c r="D380" s="1" t="s">
        <v>138</v>
      </c>
      <c r="E380" s="1">
        <v>114</v>
      </c>
      <c r="F380" s="1">
        <v>1</v>
      </c>
      <c r="G380" s="1" t="s">
        <v>916</v>
      </c>
      <c r="H380" s="1">
        <v>9664097</v>
      </c>
      <c r="I380" s="1">
        <v>57483</v>
      </c>
      <c r="J380" s="1">
        <v>0.59836900234222412</v>
      </c>
      <c r="K380" s="1">
        <v>2101314.6800000002</v>
      </c>
      <c r="L380" s="1">
        <v>629683.75</v>
      </c>
      <c r="M380" s="1">
        <v>42.788158416748047</v>
      </c>
      <c r="N380" s="1">
        <v>0</v>
      </c>
      <c r="O380" s="1">
        <v>1441766</v>
      </c>
      <c r="P380" s="1">
        <v>45075</v>
      </c>
      <c r="Q380" s="1">
        <v>3.2</v>
      </c>
      <c r="R380" s="1">
        <v>0</v>
      </c>
      <c r="S380" s="1">
        <v>0</v>
      </c>
      <c r="V380" s="1">
        <v>1833676.625</v>
      </c>
      <c r="W380" s="1">
        <v>3929707.5</v>
      </c>
      <c r="X380" s="1">
        <v>0</v>
      </c>
      <c r="Y380" s="1">
        <v>13207178</v>
      </c>
      <c r="Z380" s="1">
        <v>732241.75</v>
      </c>
      <c r="AA380" s="1">
        <v>12474936</v>
      </c>
      <c r="AB380" s="1">
        <v>5.8697032928466797</v>
      </c>
      <c r="AC380" s="1">
        <v>0</v>
      </c>
      <c r="AD380" s="1">
        <v>100</v>
      </c>
    </row>
    <row r="381" spans="1:30" x14ac:dyDescent="0.35">
      <c r="A381" s="1">
        <v>117414003</v>
      </c>
      <c r="B381" s="1" t="s">
        <v>415</v>
      </c>
      <c r="C381" s="1" t="s">
        <v>414</v>
      </c>
      <c r="D381" s="1" t="s">
        <v>138</v>
      </c>
      <c r="E381" s="1">
        <v>114</v>
      </c>
      <c r="F381" s="1">
        <v>1</v>
      </c>
      <c r="G381" s="1" t="s">
        <v>916</v>
      </c>
      <c r="H381" s="1">
        <v>15150901</v>
      </c>
      <c r="I381" s="1">
        <v>56970</v>
      </c>
      <c r="J381" s="1">
        <v>0.37743645906448364</v>
      </c>
      <c r="K381" s="1">
        <v>1145323.67</v>
      </c>
      <c r="L381" s="1">
        <v>218680.15625</v>
      </c>
      <c r="M381" s="1">
        <v>23.59916877746582</v>
      </c>
      <c r="N381" s="1">
        <v>0</v>
      </c>
      <c r="O381" s="1">
        <v>2292305</v>
      </c>
      <c r="P381" s="1">
        <v>58878</v>
      </c>
      <c r="Q381" s="1">
        <v>2.6</v>
      </c>
      <c r="R381" s="1">
        <v>229608</v>
      </c>
      <c r="S381" s="1">
        <v>0</v>
      </c>
      <c r="T381" s="1">
        <v>-31403</v>
      </c>
      <c r="U381" s="1">
        <v>-12.031293869018555</v>
      </c>
      <c r="V381" s="1">
        <v>656052.65625</v>
      </c>
      <c r="W381" s="1">
        <v>1345488.125</v>
      </c>
      <c r="X381" s="1">
        <v>0</v>
      </c>
      <c r="Y381" s="1">
        <v>18818138</v>
      </c>
      <c r="Z381" s="1">
        <v>303125.15625</v>
      </c>
      <c r="AA381" s="1">
        <v>18515012</v>
      </c>
      <c r="AB381" s="1">
        <v>1.63718581199646</v>
      </c>
      <c r="AC381" s="1">
        <v>0</v>
      </c>
      <c r="AD381" s="1">
        <v>100</v>
      </c>
    </row>
    <row r="382" spans="1:30" x14ac:dyDescent="0.35">
      <c r="A382" s="1">
        <v>117414203</v>
      </c>
      <c r="B382" s="1" t="s">
        <v>416</v>
      </c>
      <c r="C382" s="1" t="s">
        <v>414</v>
      </c>
      <c r="D382" s="1" t="s">
        <v>138</v>
      </c>
      <c r="E382" s="1">
        <v>114</v>
      </c>
      <c r="F382" s="1">
        <v>1</v>
      </c>
      <c r="G382" s="1" t="s">
        <v>916</v>
      </c>
      <c r="H382" s="1">
        <v>5034219</v>
      </c>
      <c r="I382" s="1">
        <v>88880</v>
      </c>
      <c r="J382" s="1">
        <v>1.7972478866577148</v>
      </c>
      <c r="K382" s="1">
        <v>2191658.2799999998</v>
      </c>
      <c r="L382" s="1">
        <v>683981.375</v>
      </c>
      <c r="M382" s="1">
        <v>45.3665771484375</v>
      </c>
      <c r="N382" s="1">
        <v>0</v>
      </c>
      <c r="O382" s="1">
        <v>1013116</v>
      </c>
      <c r="P382" s="1">
        <v>24126</v>
      </c>
      <c r="Q382" s="1">
        <v>2.4</v>
      </c>
      <c r="R382" s="1">
        <v>0</v>
      </c>
      <c r="S382" s="1">
        <v>0</v>
      </c>
      <c r="V382" s="1">
        <v>2051982.25</v>
      </c>
      <c r="W382" s="1">
        <v>4208378.5</v>
      </c>
      <c r="X382" s="1">
        <v>0</v>
      </c>
      <c r="Y382" s="1">
        <v>8238993.5</v>
      </c>
      <c r="Z382" s="1">
        <v>796987.375</v>
      </c>
      <c r="AA382" s="1">
        <v>7442006</v>
      </c>
      <c r="AB382" s="1">
        <v>10.709308624267578</v>
      </c>
      <c r="AC382" s="1">
        <v>0</v>
      </c>
      <c r="AD382" s="1">
        <v>100</v>
      </c>
    </row>
    <row r="383" spans="1:30" x14ac:dyDescent="0.35">
      <c r="A383" s="1">
        <v>117414807</v>
      </c>
      <c r="B383" s="1" t="s">
        <v>663</v>
      </c>
      <c r="C383" s="1" t="s">
        <v>414</v>
      </c>
      <c r="D383" s="1" t="s">
        <v>138</v>
      </c>
      <c r="E383" s="1">
        <v>114</v>
      </c>
      <c r="F383" s="1">
        <v>2</v>
      </c>
      <c r="G383" s="1" t="s">
        <v>917</v>
      </c>
      <c r="H383" s="1">
        <v>0</v>
      </c>
      <c r="I383" s="1">
        <v>0</v>
      </c>
      <c r="J383" s="1">
        <v>0</v>
      </c>
      <c r="K383" s="1">
        <v>0</v>
      </c>
      <c r="N383" s="1">
        <v>0</v>
      </c>
      <c r="O383" s="1">
        <v>0</v>
      </c>
      <c r="P383" s="1">
        <v>0</v>
      </c>
      <c r="Q383" s="1">
        <v>0</v>
      </c>
      <c r="R383" s="1">
        <v>569841</v>
      </c>
      <c r="T383" s="1">
        <v>34979</v>
      </c>
      <c r="U383" s="1">
        <v>6.5398178100585938</v>
      </c>
      <c r="Y383" s="1">
        <v>569841</v>
      </c>
      <c r="Z383" s="1">
        <v>34979</v>
      </c>
      <c r="AA383" s="1">
        <v>534862</v>
      </c>
      <c r="AB383" s="1">
        <v>6.5398178100585938</v>
      </c>
    </row>
    <row r="384" spans="1:30" x14ac:dyDescent="0.35">
      <c r="A384" s="1">
        <v>117415004</v>
      </c>
      <c r="B384" s="1" t="s">
        <v>417</v>
      </c>
      <c r="C384" s="1" t="s">
        <v>414</v>
      </c>
      <c r="D384" s="1" t="s">
        <v>138</v>
      </c>
      <c r="E384" s="1">
        <v>111</v>
      </c>
      <c r="F384" s="1">
        <v>1</v>
      </c>
      <c r="G384" s="1" t="s">
        <v>916</v>
      </c>
      <c r="H384" s="1">
        <v>6880301</v>
      </c>
      <c r="I384" s="1">
        <v>6241</v>
      </c>
      <c r="J384" s="1">
        <v>9.0790592133998871E-2</v>
      </c>
      <c r="K384" s="1">
        <v>612984.82999999996</v>
      </c>
      <c r="L384" s="1">
        <v>158856.65625</v>
      </c>
      <c r="M384" s="1">
        <v>34.980579376220703</v>
      </c>
      <c r="N384" s="1">
        <v>0</v>
      </c>
      <c r="O384" s="1">
        <v>809153</v>
      </c>
      <c r="P384" s="1">
        <v>20430</v>
      </c>
      <c r="Q384" s="1">
        <v>2.6</v>
      </c>
      <c r="R384" s="1">
        <v>14099</v>
      </c>
      <c r="S384" s="1">
        <v>0</v>
      </c>
      <c r="T384" s="1">
        <v>-6959</v>
      </c>
      <c r="U384" s="1">
        <v>-33.046821594238281</v>
      </c>
      <c r="V384" s="1">
        <v>476578.8125</v>
      </c>
      <c r="W384" s="1">
        <v>977408.125</v>
      </c>
      <c r="X384" s="1">
        <v>0</v>
      </c>
      <c r="Y384" s="1">
        <v>8316538</v>
      </c>
      <c r="Z384" s="1">
        <v>178568.65625</v>
      </c>
      <c r="AA384" s="1">
        <v>8137969.5</v>
      </c>
      <c r="AB384" s="1">
        <v>2.194265604019165</v>
      </c>
      <c r="AC384" s="1">
        <v>0</v>
      </c>
      <c r="AD384" s="1">
        <v>100</v>
      </c>
    </row>
    <row r="385" spans="1:30" x14ac:dyDescent="0.35">
      <c r="A385" s="1">
        <v>117415103</v>
      </c>
      <c r="B385" s="1" t="s">
        <v>418</v>
      </c>
      <c r="C385" s="1" t="s">
        <v>414</v>
      </c>
      <c r="D385" s="1" t="s">
        <v>138</v>
      </c>
      <c r="E385" s="1">
        <v>114</v>
      </c>
      <c r="F385" s="1">
        <v>1</v>
      </c>
      <c r="G385" s="1" t="s">
        <v>916</v>
      </c>
      <c r="H385" s="1">
        <v>8596703</v>
      </c>
      <c r="I385" s="1">
        <v>55332</v>
      </c>
      <c r="J385" s="1">
        <v>0.64781171083450317</v>
      </c>
      <c r="K385" s="1">
        <v>2107478.56</v>
      </c>
      <c r="L385" s="1">
        <v>629460.625</v>
      </c>
      <c r="M385" s="1">
        <v>42.588161468505859</v>
      </c>
      <c r="N385" s="1">
        <v>0</v>
      </c>
      <c r="O385" s="1">
        <v>1599966</v>
      </c>
      <c r="P385" s="1">
        <v>31394</v>
      </c>
      <c r="Q385" s="1">
        <v>2</v>
      </c>
      <c r="R385" s="1">
        <v>0</v>
      </c>
      <c r="S385" s="1">
        <v>0</v>
      </c>
      <c r="V385" s="1">
        <v>1842723.5</v>
      </c>
      <c r="W385" s="1">
        <v>3918618.25</v>
      </c>
      <c r="X385" s="1">
        <v>0</v>
      </c>
      <c r="Y385" s="1">
        <v>12304148</v>
      </c>
      <c r="Z385" s="1">
        <v>716186.625</v>
      </c>
      <c r="AA385" s="1">
        <v>11587961</v>
      </c>
      <c r="AB385" s="1">
        <v>6.1804370880126953</v>
      </c>
      <c r="AC385" s="1">
        <v>0</v>
      </c>
      <c r="AD385" s="1">
        <v>100</v>
      </c>
    </row>
    <row r="386" spans="1:30" x14ac:dyDescent="0.35">
      <c r="A386" s="1">
        <v>117415303</v>
      </c>
      <c r="B386" s="1" t="s">
        <v>419</v>
      </c>
      <c r="C386" s="1" t="s">
        <v>414</v>
      </c>
      <c r="D386" s="1" t="s">
        <v>138</v>
      </c>
      <c r="E386" s="1">
        <v>114</v>
      </c>
      <c r="F386" s="1">
        <v>1</v>
      </c>
      <c r="G386" s="1" t="s">
        <v>916</v>
      </c>
      <c r="H386" s="1">
        <v>4815633</v>
      </c>
      <c r="I386" s="1">
        <v>22747</v>
      </c>
      <c r="J386" s="1">
        <v>0.47459924221038818</v>
      </c>
      <c r="K386" s="1">
        <v>425971.09</v>
      </c>
      <c r="L386" s="1">
        <v>97279.890625</v>
      </c>
      <c r="M386" s="1">
        <v>29.596134185791016</v>
      </c>
      <c r="N386" s="1">
        <v>0</v>
      </c>
      <c r="O386" s="1">
        <v>824167</v>
      </c>
      <c r="P386" s="1">
        <v>24498</v>
      </c>
      <c r="Q386" s="1">
        <v>3.1</v>
      </c>
      <c r="R386" s="1">
        <v>0</v>
      </c>
      <c r="S386" s="1">
        <v>0</v>
      </c>
      <c r="V386" s="1">
        <v>291845.078125</v>
      </c>
      <c r="W386" s="1">
        <v>598540.5</v>
      </c>
      <c r="X386" s="1">
        <v>0</v>
      </c>
      <c r="Y386" s="1">
        <v>6065771</v>
      </c>
      <c r="Z386" s="1">
        <v>144524.890625</v>
      </c>
      <c r="AA386" s="1">
        <v>5921246</v>
      </c>
      <c r="AB386" s="1">
        <v>2.4407851696014404</v>
      </c>
      <c r="AC386" s="1">
        <v>0</v>
      </c>
      <c r="AD386" s="1">
        <v>100</v>
      </c>
    </row>
    <row r="387" spans="1:30" x14ac:dyDescent="0.35">
      <c r="A387" s="1">
        <v>117416103</v>
      </c>
      <c r="B387" s="1" t="s">
        <v>420</v>
      </c>
      <c r="C387" s="1" t="s">
        <v>414</v>
      </c>
      <c r="D387" s="1" t="s">
        <v>138</v>
      </c>
      <c r="E387" s="1">
        <v>114</v>
      </c>
      <c r="F387" s="1">
        <v>1</v>
      </c>
      <c r="G387" s="1" t="s">
        <v>916</v>
      </c>
      <c r="H387" s="1">
        <v>7363128</v>
      </c>
      <c r="I387" s="1">
        <v>25477</v>
      </c>
      <c r="J387" s="1">
        <v>0.34720921516418457</v>
      </c>
      <c r="K387" s="1">
        <v>1335486.1000000001</v>
      </c>
      <c r="L387" s="1">
        <v>369151.5</v>
      </c>
      <c r="M387" s="1">
        <v>38.201210021972656</v>
      </c>
      <c r="N387" s="1">
        <v>0</v>
      </c>
      <c r="O387" s="1">
        <v>1124671</v>
      </c>
      <c r="P387" s="1">
        <v>31394</v>
      </c>
      <c r="Q387" s="1">
        <v>2.9000000000000004</v>
      </c>
      <c r="R387" s="1">
        <v>0</v>
      </c>
      <c r="S387" s="1">
        <v>0</v>
      </c>
      <c r="V387" s="1">
        <v>1107475.0625</v>
      </c>
      <c r="W387" s="1">
        <v>2271303.25</v>
      </c>
      <c r="X387" s="1">
        <v>0</v>
      </c>
      <c r="Y387" s="1">
        <v>9823285</v>
      </c>
      <c r="Z387" s="1">
        <v>426022.5</v>
      </c>
      <c r="AA387" s="1">
        <v>9397262</v>
      </c>
      <c r="AB387" s="1">
        <v>4.5334749221801758</v>
      </c>
      <c r="AC387" s="1">
        <v>0</v>
      </c>
      <c r="AD387" s="1">
        <v>100</v>
      </c>
    </row>
    <row r="388" spans="1:30" x14ac:dyDescent="0.35">
      <c r="A388" s="1">
        <v>117417202</v>
      </c>
      <c r="B388" s="1" t="s">
        <v>421</v>
      </c>
      <c r="C388" s="1" t="s">
        <v>414</v>
      </c>
      <c r="D388" s="1" t="s">
        <v>138</v>
      </c>
      <c r="E388" s="1">
        <v>114</v>
      </c>
      <c r="F388" s="1">
        <v>1</v>
      </c>
      <c r="G388" s="1" t="s">
        <v>916</v>
      </c>
      <c r="H388" s="1">
        <v>37990348</v>
      </c>
      <c r="I388" s="1">
        <v>245769</v>
      </c>
      <c r="J388" s="1">
        <v>0.65113723278045654</v>
      </c>
      <c r="K388" s="1">
        <v>6395635.4400000004</v>
      </c>
      <c r="L388" s="1">
        <v>1802004.625</v>
      </c>
      <c r="M388" s="1">
        <v>39.22833251953125</v>
      </c>
      <c r="N388" s="1">
        <v>0</v>
      </c>
      <c r="O388" s="1">
        <v>6080835</v>
      </c>
      <c r="P388" s="1">
        <v>188792</v>
      </c>
      <c r="Q388" s="1">
        <v>3.2</v>
      </c>
      <c r="R388" s="1">
        <v>1094346</v>
      </c>
      <c r="S388" s="1">
        <v>0</v>
      </c>
      <c r="T388" s="1">
        <v>115745</v>
      </c>
      <c r="U388" s="1">
        <v>11.827598571777344</v>
      </c>
      <c r="V388" s="1">
        <v>5406114.625</v>
      </c>
      <c r="W388" s="1">
        <v>11087315</v>
      </c>
      <c r="X388" s="1">
        <v>0</v>
      </c>
      <c r="Y388" s="1">
        <v>51561168</v>
      </c>
      <c r="Z388" s="1">
        <v>2352310.5</v>
      </c>
      <c r="AA388" s="1">
        <v>49208856</v>
      </c>
      <c r="AB388" s="1">
        <v>4.7802586555480957</v>
      </c>
      <c r="AC388" s="1">
        <v>0</v>
      </c>
      <c r="AD388" s="1">
        <v>100</v>
      </c>
    </row>
    <row r="389" spans="1:30" x14ac:dyDescent="0.35">
      <c r="A389" s="1">
        <v>117576303</v>
      </c>
      <c r="B389" s="1" t="s">
        <v>533</v>
      </c>
      <c r="C389" s="1" t="s">
        <v>534</v>
      </c>
      <c r="D389" s="1" t="s">
        <v>147</v>
      </c>
      <c r="E389" s="1">
        <v>162</v>
      </c>
      <c r="F389" s="1">
        <v>1</v>
      </c>
      <c r="G389" s="1" t="s">
        <v>916</v>
      </c>
      <c r="H389" s="1">
        <v>3743506</v>
      </c>
      <c r="I389" s="1">
        <v>11903</v>
      </c>
      <c r="J389" s="1">
        <v>0.31897819042205811</v>
      </c>
      <c r="K389" s="1">
        <v>151245</v>
      </c>
      <c r="L389" s="1">
        <v>50000</v>
      </c>
      <c r="M389" s="1">
        <v>49.385154724121094</v>
      </c>
      <c r="N389" s="1">
        <v>0</v>
      </c>
      <c r="O389" s="1">
        <v>481657</v>
      </c>
      <c r="P389" s="1">
        <v>10392</v>
      </c>
      <c r="Q389" s="1">
        <v>2.1999999999999997</v>
      </c>
      <c r="R389" s="1">
        <v>0</v>
      </c>
      <c r="S389" s="1">
        <v>0</v>
      </c>
      <c r="X389" s="1">
        <v>50000</v>
      </c>
      <c r="Y389" s="1">
        <v>4376408</v>
      </c>
      <c r="Z389" s="1">
        <v>72295</v>
      </c>
      <c r="AA389" s="1">
        <v>4304113</v>
      </c>
      <c r="AB389" s="1">
        <v>1.6796724796295166</v>
      </c>
      <c r="AC389" s="1">
        <v>100</v>
      </c>
      <c r="AD389" s="1">
        <v>0</v>
      </c>
    </row>
    <row r="390" spans="1:30" x14ac:dyDescent="0.35">
      <c r="A390" s="1">
        <v>117596003</v>
      </c>
      <c r="B390" s="1" t="s">
        <v>542</v>
      </c>
      <c r="C390" s="1" t="s">
        <v>543</v>
      </c>
      <c r="D390" s="1" t="s">
        <v>138</v>
      </c>
      <c r="E390" s="1">
        <v>115</v>
      </c>
      <c r="F390" s="1">
        <v>1</v>
      </c>
      <c r="G390" s="1" t="s">
        <v>916</v>
      </c>
      <c r="H390" s="1">
        <v>16045631</v>
      </c>
      <c r="I390" s="1">
        <v>68610</v>
      </c>
      <c r="J390" s="1">
        <v>0.42942923307418823</v>
      </c>
      <c r="K390" s="1">
        <v>3208260.91</v>
      </c>
      <c r="L390" s="1">
        <v>920652.5625</v>
      </c>
      <c r="M390" s="1">
        <v>40.245197296142578</v>
      </c>
      <c r="N390" s="1">
        <v>0</v>
      </c>
      <c r="O390" s="1">
        <v>2307865</v>
      </c>
      <c r="P390" s="1">
        <v>81634</v>
      </c>
      <c r="Q390" s="1">
        <v>3.6999999999999997</v>
      </c>
      <c r="R390" s="1">
        <v>0</v>
      </c>
      <c r="S390" s="1">
        <v>0</v>
      </c>
      <c r="V390" s="1">
        <v>2762008.8125</v>
      </c>
      <c r="W390" s="1">
        <v>5664561</v>
      </c>
      <c r="X390" s="1">
        <v>0</v>
      </c>
      <c r="Y390" s="1">
        <v>21561756</v>
      </c>
      <c r="Z390" s="1">
        <v>1070896.5</v>
      </c>
      <c r="AA390" s="1">
        <v>20490860</v>
      </c>
      <c r="AB390" s="1">
        <v>5.2262153625488281</v>
      </c>
      <c r="AC390" s="1">
        <v>0</v>
      </c>
      <c r="AD390" s="1">
        <v>100</v>
      </c>
    </row>
    <row r="391" spans="1:30" x14ac:dyDescent="0.35">
      <c r="A391" s="1">
        <v>117597003</v>
      </c>
      <c r="B391" s="1" t="s">
        <v>544</v>
      </c>
      <c r="C391" s="1" t="s">
        <v>543</v>
      </c>
      <c r="D391" s="1" t="s">
        <v>138</v>
      </c>
      <c r="E391" s="1">
        <v>115</v>
      </c>
      <c r="F391" s="1">
        <v>1</v>
      </c>
      <c r="G391" s="1" t="s">
        <v>916</v>
      </c>
      <c r="H391" s="1">
        <v>10779207</v>
      </c>
      <c r="I391" s="1">
        <v>52092</v>
      </c>
      <c r="J391" s="1">
        <v>0.48561054468154907</v>
      </c>
      <c r="K391" s="1">
        <v>2177432.1800000002</v>
      </c>
      <c r="L391" s="1">
        <v>612159.6875</v>
      </c>
      <c r="M391" s="1">
        <v>39.10882568359375</v>
      </c>
      <c r="N391" s="1">
        <v>0</v>
      </c>
      <c r="O391" s="1">
        <v>1798073</v>
      </c>
      <c r="P391" s="1">
        <v>57930</v>
      </c>
      <c r="Q391" s="1">
        <v>3.3000000000000003</v>
      </c>
      <c r="R391" s="1">
        <v>66844</v>
      </c>
      <c r="S391" s="1">
        <v>0</v>
      </c>
      <c r="T391" s="1">
        <v>-1392</v>
      </c>
      <c r="U391" s="1">
        <v>-2.0399789810180664</v>
      </c>
      <c r="V391" s="1">
        <v>1836513.1875</v>
      </c>
      <c r="W391" s="1">
        <v>3766476</v>
      </c>
      <c r="X391" s="1">
        <v>0</v>
      </c>
      <c r="Y391" s="1">
        <v>14821556</v>
      </c>
      <c r="Z391" s="1">
        <v>720789.6875</v>
      </c>
      <c r="AA391" s="1">
        <v>14100766</v>
      </c>
      <c r="AB391" s="1">
        <v>5.1117057800292969</v>
      </c>
      <c r="AC391" s="1">
        <v>0</v>
      </c>
      <c r="AD391" s="1">
        <v>100</v>
      </c>
    </row>
    <row r="392" spans="1:30" x14ac:dyDescent="0.35">
      <c r="A392" s="1">
        <v>117598503</v>
      </c>
      <c r="B392" s="1" t="s">
        <v>545</v>
      </c>
      <c r="C392" s="1" t="s">
        <v>543</v>
      </c>
      <c r="D392" s="1" t="s">
        <v>138</v>
      </c>
      <c r="E392" s="1">
        <v>115</v>
      </c>
      <c r="F392" s="1">
        <v>1</v>
      </c>
      <c r="G392" s="1" t="s">
        <v>916</v>
      </c>
      <c r="H392" s="1">
        <v>7749349</v>
      </c>
      <c r="I392" s="1">
        <v>37316</v>
      </c>
      <c r="J392" s="1">
        <v>0.48386722803115845</v>
      </c>
      <c r="K392" s="1">
        <v>1668974.25</v>
      </c>
      <c r="L392" s="1">
        <v>483012.78125</v>
      </c>
      <c r="M392" s="1">
        <v>40.727527618408203</v>
      </c>
      <c r="N392" s="1">
        <v>0</v>
      </c>
      <c r="O392" s="1">
        <v>1275968</v>
      </c>
      <c r="P392" s="1">
        <v>38259</v>
      </c>
      <c r="Q392" s="1">
        <v>3.1</v>
      </c>
      <c r="R392" s="1">
        <v>145348</v>
      </c>
      <c r="S392" s="1">
        <v>0</v>
      </c>
      <c r="T392" s="1">
        <v>-65967</v>
      </c>
      <c r="U392" s="1">
        <v>-31.217376708984375</v>
      </c>
      <c r="V392" s="1">
        <v>1449065.28125</v>
      </c>
      <c r="W392" s="1">
        <v>2971865.25</v>
      </c>
      <c r="X392" s="1">
        <v>0</v>
      </c>
      <c r="Y392" s="1">
        <v>10839639</v>
      </c>
      <c r="Z392" s="1">
        <v>492620.75</v>
      </c>
      <c r="AA392" s="1">
        <v>10347018</v>
      </c>
      <c r="AB392" s="1">
        <v>4.7609925270080566</v>
      </c>
      <c r="AC392" s="1">
        <v>0</v>
      </c>
      <c r="AD392" s="1">
        <v>100</v>
      </c>
    </row>
    <row r="393" spans="1:30" x14ac:dyDescent="0.35">
      <c r="A393" s="1">
        <v>118401403</v>
      </c>
      <c r="B393" s="1" t="s">
        <v>401</v>
      </c>
      <c r="C393" s="1" t="s">
        <v>402</v>
      </c>
      <c r="D393" s="1" t="s">
        <v>147</v>
      </c>
      <c r="E393" s="1">
        <v>167</v>
      </c>
      <c r="F393" s="1">
        <v>1</v>
      </c>
      <c r="G393" s="1" t="s">
        <v>916</v>
      </c>
      <c r="H393" s="1">
        <v>8792369</v>
      </c>
      <c r="I393" s="1">
        <v>29590</v>
      </c>
      <c r="J393" s="1">
        <v>0.33767825365066528</v>
      </c>
      <c r="K393" s="1">
        <v>3536212.41</v>
      </c>
      <c r="L393" s="1">
        <v>1176105.125</v>
      </c>
      <c r="M393" s="1">
        <v>49.832698822021484</v>
      </c>
      <c r="N393" s="1">
        <v>0</v>
      </c>
      <c r="O393" s="1">
        <v>2000844</v>
      </c>
      <c r="P393" s="1">
        <v>47670</v>
      </c>
      <c r="Q393" s="1">
        <v>2.4</v>
      </c>
      <c r="R393" s="1">
        <v>0</v>
      </c>
      <c r="S393" s="1">
        <v>0</v>
      </c>
      <c r="V393" s="1">
        <v>3188211.375</v>
      </c>
      <c r="W393" s="1">
        <v>7576470.5</v>
      </c>
      <c r="X393" s="1">
        <v>0</v>
      </c>
      <c r="Y393" s="1">
        <v>14329425</v>
      </c>
      <c r="Z393" s="1">
        <v>1253365.125</v>
      </c>
      <c r="AA393" s="1">
        <v>13076060</v>
      </c>
      <c r="AB393" s="1">
        <v>9.5851898193359375</v>
      </c>
      <c r="AC393" s="1">
        <v>0</v>
      </c>
      <c r="AD393" s="1">
        <v>100</v>
      </c>
    </row>
    <row r="394" spans="1:30" x14ac:dyDescent="0.35">
      <c r="A394" s="1">
        <v>118401603</v>
      </c>
      <c r="B394" s="1" t="s">
        <v>403</v>
      </c>
      <c r="C394" s="1" t="s">
        <v>402</v>
      </c>
      <c r="D394" s="1" t="s">
        <v>147</v>
      </c>
      <c r="E394" s="1">
        <v>161</v>
      </c>
      <c r="F394" s="1">
        <v>1</v>
      </c>
      <c r="G394" s="1" t="s">
        <v>916</v>
      </c>
      <c r="H394" s="1">
        <v>7319991</v>
      </c>
      <c r="I394" s="1">
        <v>39941</v>
      </c>
      <c r="J394" s="1">
        <v>0.54863631725311279</v>
      </c>
      <c r="K394" s="1">
        <v>1487414.29</v>
      </c>
      <c r="L394" s="1">
        <v>482274.71875</v>
      </c>
      <c r="M394" s="1">
        <v>47.980869293212891</v>
      </c>
      <c r="N394" s="1">
        <v>0</v>
      </c>
      <c r="O394" s="1">
        <v>1659580</v>
      </c>
      <c r="P394" s="1">
        <v>33961</v>
      </c>
      <c r="Q394" s="1">
        <v>2.1</v>
      </c>
      <c r="R394" s="1">
        <v>0</v>
      </c>
      <c r="S394" s="1">
        <v>0</v>
      </c>
      <c r="V394" s="1">
        <v>1231984.28125</v>
      </c>
      <c r="W394" s="1">
        <v>3182190.75</v>
      </c>
      <c r="X394" s="1">
        <v>0</v>
      </c>
      <c r="Y394" s="1">
        <v>10466985</v>
      </c>
      <c r="Z394" s="1">
        <v>556176.75</v>
      </c>
      <c r="AA394" s="1">
        <v>9910808</v>
      </c>
      <c r="AB394" s="1">
        <v>5.6118202209472656</v>
      </c>
      <c r="AC394" s="1">
        <v>0</v>
      </c>
      <c r="AD394" s="1">
        <v>100</v>
      </c>
    </row>
    <row r="395" spans="1:30" x14ac:dyDescent="0.35">
      <c r="A395" s="1">
        <v>118402603</v>
      </c>
      <c r="B395" s="1" t="s">
        <v>404</v>
      </c>
      <c r="C395" s="1" t="s">
        <v>402</v>
      </c>
      <c r="D395" s="1" t="s">
        <v>147</v>
      </c>
      <c r="E395" s="1">
        <v>167</v>
      </c>
      <c r="F395" s="1">
        <v>1</v>
      </c>
      <c r="G395" s="1" t="s">
        <v>916</v>
      </c>
      <c r="H395" s="1">
        <v>16104361</v>
      </c>
      <c r="I395" s="1">
        <v>83654</v>
      </c>
      <c r="J395" s="1">
        <v>0.52216172218322754</v>
      </c>
      <c r="K395" s="1">
        <v>8071860.0800000001</v>
      </c>
      <c r="L395" s="1">
        <v>2555380.75</v>
      </c>
      <c r="M395" s="1">
        <v>46.322673797607422</v>
      </c>
      <c r="N395" s="1">
        <v>0</v>
      </c>
      <c r="O395" s="1">
        <v>2569180</v>
      </c>
      <c r="P395" s="1">
        <v>129570</v>
      </c>
      <c r="Q395" s="1">
        <v>5.3</v>
      </c>
      <c r="R395" s="1">
        <v>0</v>
      </c>
      <c r="S395" s="1">
        <v>0</v>
      </c>
      <c r="V395" s="1">
        <v>7633471.25</v>
      </c>
      <c r="W395" s="1">
        <v>15755476</v>
      </c>
      <c r="X395" s="1">
        <v>0</v>
      </c>
      <c r="Y395" s="1">
        <v>26745402</v>
      </c>
      <c r="Z395" s="1">
        <v>2768604.75</v>
      </c>
      <c r="AA395" s="1">
        <v>23976798</v>
      </c>
      <c r="AB395" s="1">
        <v>11.547016143798828</v>
      </c>
      <c r="AC395" s="1">
        <v>0</v>
      </c>
      <c r="AD395" s="1">
        <v>100</v>
      </c>
    </row>
    <row r="396" spans="1:30" x14ac:dyDescent="0.35">
      <c r="A396" s="1">
        <v>118403003</v>
      </c>
      <c r="B396" s="1" t="s">
        <v>405</v>
      </c>
      <c r="C396" s="1" t="s">
        <v>402</v>
      </c>
      <c r="D396" s="1" t="s">
        <v>147</v>
      </c>
      <c r="E396" s="1">
        <v>167</v>
      </c>
      <c r="F396" s="1">
        <v>1</v>
      </c>
      <c r="G396" s="1" t="s">
        <v>916</v>
      </c>
      <c r="H396" s="1">
        <v>12859611</v>
      </c>
      <c r="I396" s="1">
        <v>167644</v>
      </c>
      <c r="J396" s="1">
        <v>1.3208669424057007</v>
      </c>
      <c r="K396" s="1">
        <v>6049669.9000000004</v>
      </c>
      <c r="L396" s="1">
        <v>1894505.5</v>
      </c>
      <c r="M396" s="1">
        <v>45.593994140625</v>
      </c>
      <c r="N396" s="1">
        <v>0</v>
      </c>
      <c r="O396" s="1">
        <v>2608545</v>
      </c>
      <c r="P396" s="1">
        <v>164778</v>
      </c>
      <c r="Q396" s="1">
        <v>6.7</v>
      </c>
      <c r="R396" s="1">
        <v>0</v>
      </c>
      <c r="S396" s="1">
        <v>0</v>
      </c>
      <c r="V396" s="1">
        <v>5683622</v>
      </c>
      <c r="W396" s="1">
        <v>11656451</v>
      </c>
      <c r="X396" s="1">
        <v>0</v>
      </c>
      <c r="Y396" s="1">
        <v>21517824</v>
      </c>
      <c r="Z396" s="1">
        <v>2226927.5</v>
      </c>
      <c r="AA396" s="1">
        <v>19290896</v>
      </c>
      <c r="AB396" s="1">
        <v>11.543930053710938</v>
      </c>
      <c r="AC396" s="1">
        <v>0</v>
      </c>
      <c r="AD396" s="1">
        <v>100</v>
      </c>
    </row>
    <row r="397" spans="1:30" x14ac:dyDescent="0.35">
      <c r="A397" s="1">
        <v>118403207</v>
      </c>
      <c r="B397" s="1" t="s">
        <v>660</v>
      </c>
      <c r="C397" s="1" t="s">
        <v>402</v>
      </c>
      <c r="D397" s="1" t="s">
        <v>48</v>
      </c>
      <c r="F397" s="1">
        <v>2</v>
      </c>
      <c r="G397" s="1" t="s">
        <v>917</v>
      </c>
      <c r="H397" s="1">
        <v>0</v>
      </c>
      <c r="I397" s="1">
        <v>0</v>
      </c>
      <c r="J397" s="1">
        <v>0</v>
      </c>
      <c r="K397" s="1">
        <v>0</v>
      </c>
      <c r="N397" s="1">
        <v>0</v>
      </c>
      <c r="O397" s="1">
        <v>0</v>
      </c>
      <c r="P397" s="1">
        <v>0</v>
      </c>
      <c r="Q397" s="1">
        <v>0</v>
      </c>
      <c r="R397" s="1">
        <v>902853</v>
      </c>
      <c r="T397" s="1">
        <v>18716</v>
      </c>
      <c r="U397" s="1">
        <v>2.1168665885925293</v>
      </c>
      <c r="Y397" s="1">
        <v>902853</v>
      </c>
      <c r="Z397" s="1">
        <v>18716</v>
      </c>
      <c r="AA397" s="1">
        <v>884137</v>
      </c>
      <c r="AB397" s="1">
        <v>2.1168665885925293</v>
      </c>
    </row>
    <row r="398" spans="1:30" x14ac:dyDescent="0.35">
      <c r="A398" s="1">
        <v>118403302</v>
      </c>
      <c r="B398" s="1" t="s">
        <v>406</v>
      </c>
      <c r="C398" s="1" t="s">
        <v>402</v>
      </c>
      <c r="D398" s="1" t="s">
        <v>147</v>
      </c>
      <c r="E398" s="1">
        <v>167</v>
      </c>
      <c r="F398" s="1">
        <v>1</v>
      </c>
      <c r="G398" s="1" t="s">
        <v>916</v>
      </c>
      <c r="H398" s="1">
        <v>71825080</v>
      </c>
      <c r="I398" s="1">
        <v>736682</v>
      </c>
      <c r="J398" s="1">
        <v>1.0362900495529175</v>
      </c>
      <c r="K398" s="1">
        <v>38746642.850000001</v>
      </c>
      <c r="L398" s="1">
        <v>12356945</v>
      </c>
      <c r="M398" s="1">
        <v>46.824882507324219</v>
      </c>
      <c r="N398" s="1">
        <v>0</v>
      </c>
      <c r="O398" s="1">
        <v>8269774</v>
      </c>
      <c r="P398" s="1">
        <v>342843</v>
      </c>
      <c r="Q398" s="1">
        <v>4.3</v>
      </c>
      <c r="R398" s="1">
        <v>0</v>
      </c>
      <c r="S398" s="1">
        <v>0</v>
      </c>
      <c r="V398" s="1">
        <v>37071524</v>
      </c>
      <c r="W398" s="1">
        <v>76029408</v>
      </c>
      <c r="X398" s="1">
        <v>0</v>
      </c>
      <c r="Y398" s="1">
        <v>118841496</v>
      </c>
      <c r="Z398" s="1">
        <v>13436470</v>
      </c>
      <c r="AA398" s="1">
        <v>105405024</v>
      </c>
      <c r="AB398" s="1">
        <v>12.747466087341309</v>
      </c>
      <c r="AC398" s="1">
        <v>0</v>
      </c>
      <c r="AD398" s="1">
        <v>100</v>
      </c>
    </row>
    <row r="399" spans="1:30" x14ac:dyDescent="0.35">
      <c r="A399" s="1">
        <v>118403903</v>
      </c>
      <c r="B399" s="1" t="s">
        <v>407</v>
      </c>
      <c r="C399" s="1" t="s">
        <v>402</v>
      </c>
      <c r="D399" s="1" t="s">
        <v>147</v>
      </c>
      <c r="E399" s="1">
        <v>165</v>
      </c>
      <c r="F399" s="1">
        <v>1</v>
      </c>
      <c r="G399" s="1" t="s">
        <v>916</v>
      </c>
      <c r="H399" s="1">
        <v>7715469</v>
      </c>
      <c r="I399" s="1">
        <v>39675</v>
      </c>
      <c r="J399" s="1">
        <v>0.51688462495803833</v>
      </c>
      <c r="K399" s="1">
        <v>520162.96</v>
      </c>
      <c r="L399" s="1">
        <v>120819.9765625</v>
      </c>
      <c r="M399" s="1">
        <v>30.254690170288086</v>
      </c>
      <c r="N399" s="1">
        <v>0</v>
      </c>
      <c r="O399" s="1">
        <v>1496977</v>
      </c>
      <c r="P399" s="1">
        <v>52807</v>
      </c>
      <c r="Q399" s="1">
        <v>3.6999999999999997</v>
      </c>
      <c r="R399" s="1">
        <v>0</v>
      </c>
      <c r="S399" s="1">
        <v>0</v>
      </c>
      <c r="V399" s="1">
        <v>241639.9453125</v>
      </c>
      <c r="W399" s="1">
        <v>864203.9375</v>
      </c>
      <c r="X399" s="1">
        <v>0</v>
      </c>
      <c r="Y399" s="1">
        <v>9732609</v>
      </c>
      <c r="Z399" s="1">
        <v>213301.96875</v>
      </c>
      <c r="AA399" s="1">
        <v>9519307</v>
      </c>
      <c r="AB399" s="1">
        <v>2.2407300472259521</v>
      </c>
      <c r="AC399" s="1">
        <v>0</v>
      </c>
      <c r="AD399" s="1">
        <v>100</v>
      </c>
    </row>
    <row r="400" spans="1:30" x14ac:dyDescent="0.35">
      <c r="A400" s="1">
        <v>118406003</v>
      </c>
      <c r="B400" s="1" t="s">
        <v>408</v>
      </c>
      <c r="C400" s="1" t="s">
        <v>402</v>
      </c>
      <c r="D400" s="1" t="s">
        <v>147</v>
      </c>
      <c r="E400" s="1">
        <v>169</v>
      </c>
      <c r="F400" s="1">
        <v>1</v>
      </c>
      <c r="G400" s="1" t="s">
        <v>916</v>
      </c>
      <c r="H400" s="1">
        <v>7787621</v>
      </c>
      <c r="I400" s="1">
        <v>23886</v>
      </c>
      <c r="J400" s="1">
        <v>0.30766120553016663</v>
      </c>
      <c r="K400" s="1">
        <v>313067</v>
      </c>
      <c r="L400" s="1">
        <v>50000</v>
      </c>
      <c r="M400" s="1">
        <v>19.006565093994141</v>
      </c>
      <c r="N400" s="1">
        <v>0</v>
      </c>
      <c r="O400" s="1">
        <v>1146476</v>
      </c>
      <c r="P400" s="1">
        <v>36264</v>
      </c>
      <c r="Q400" s="1">
        <v>3.3000000000000003</v>
      </c>
      <c r="R400" s="1">
        <v>66811</v>
      </c>
      <c r="S400" s="1">
        <v>0</v>
      </c>
      <c r="T400" s="1">
        <v>21117</v>
      </c>
      <c r="U400" s="1">
        <v>46.213943481445313</v>
      </c>
      <c r="X400" s="1">
        <v>50000</v>
      </c>
      <c r="Y400" s="1">
        <v>9313975</v>
      </c>
      <c r="Z400" s="1">
        <v>131267</v>
      </c>
      <c r="AA400" s="1">
        <v>9182708</v>
      </c>
      <c r="AB400" s="1">
        <v>1.429502010345459</v>
      </c>
      <c r="AC400" s="1">
        <v>100</v>
      </c>
      <c r="AD400" s="1">
        <v>0</v>
      </c>
    </row>
    <row r="401" spans="1:30" x14ac:dyDescent="0.35">
      <c r="A401" s="1">
        <v>118406602</v>
      </c>
      <c r="B401" s="1" t="s">
        <v>409</v>
      </c>
      <c r="C401" s="1" t="s">
        <v>402</v>
      </c>
      <c r="D401" s="1" t="s">
        <v>48</v>
      </c>
      <c r="F401" s="1">
        <v>1</v>
      </c>
      <c r="G401" s="1" t="s">
        <v>916</v>
      </c>
      <c r="H401" s="1">
        <v>14123446</v>
      </c>
      <c r="I401" s="1">
        <v>105599</v>
      </c>
      <c r="J401" s="1">
        <v>0.75331825017929077</v>
      </c>
      <c r="K401" s="1">
        <v>4216968.7699999996</v>
      </c>
      <c r="L401" s="1">
        <v>1240436.25</v>
      </c>
      <c r="M401" s="1">
        <v>41.673866271972656</v>
      </c>
      <c r="N401" s="1">
        <v>0</v>
      </c>
      <c r="O401" s="1">
        <v>2636095</v>
      </c>
      <c r="P401" s="1">
        <v>134026</v>
      </c>
      <c r="Q401" s="1">
        <v>5.4</v>
      </c>
      <c r="R401" s="1">
        <v>0</v>
      </c>
      <c r="S401" s="1">
        <v>0</v>
      </c>
      <c r="V401" s="1">
        <v>3721377.75</v>
      </c>
      <c r="W401" s="1">
        <v>7632115.5</v>
      </c>
      <c r="X401" s="1">
        <v>0</v>
      </c>
      <c r="Y401" s="1">
        <v>20976508</v>
      </c>
      <c r="Z401" s="1">
        <v>1480061.25</v>
      </c>
      <c r="AA401" s="1">
        <v>19496446</v>
      </c>
      <c r="AB401" s="1">
        <v>7.5914411544799805</v>
      </c>
      <c r="AC401" s="1">
        <v>0</v>
      </c>
      <c r="AD401" s="1">
        <v>100</v>
      </c>
    </row>
    <row r="402" spans="1:30" x14ac:dyDescent="0.35">
      <c r="A402" s="1">
        <v>118408607</v>
      </c>
      <c r="B402" s="1" t="s">
        <v>662</v>
      </c>
      <c r="C402" s="1" t="s">
        <v>402</v>
      </c>
      <c r="D402" s="1" t="s">
        <v>147</v>
      </c>
      <c r="E402" s="1">
        <v>164</v>
      </c>
      <c r="F402" s="1">
        <v>2</v>
      </c>
      <c r="G402" s="1" t="s">
        <v>917</v>
      </c>
      <c r="H402" s="1">
        <v>0</v>
      </c>
      <c r="I402" s="1">
        <v>0</v>
      </c>
      <c r="J402" s="1">
        <v>0</v>
      </c>
      <c r="K402" s="1">
        <v>0</v>
      </c>
      <c r="N402" s="1">
        <v>0</v>
      </c>
      <c r="O402" s="1">
        <v>0</v>
      </c>
      <c r="P402" s="1">
        <v>0</v>
      </c>
      <c r="Q402" s="1">
        <v>0</v>
      </c>
      <c r="R402" s="1">
        <v>1553226</v>
      </c>
      <c r="T402" s="1">
        <v>175186</v>
      </c>
      <c r="U402" s="1">
        <v>12.712693214416504</v>
      </c>
      <c r="Y402" s="1">
        <v>1553226</v>
      </c>
      <c r="Z402" s="1">
        <v>175186</v>
      </c>
      <c r="AA402" s="1">
        <v>1378040</v>
      </c>
      <c r="AB402" s="1">
        <v>12.712693214416504</v>
      </c>
    </row>
    <row r="403" spans="1:30" x14ac:dyDescent="0.35">
      <c r="A403" s="1">
        <v>118408707</v>
      </c>
      <c r="B403" s="1" t="s">
        <v>661</v>
      </c>
      <c r="C403" s="1" t="s">
        <v>402</v>
      </c>
      <c r="D403" s="1" t="s">
        <v>147</v>
      </c>
      <c r="E403" s="1">
        <v>164</v>
      </c>
      <c r="F403" s="1">
        <v>2</v>
      </c>
      <c r="G403" s="1" t="s">
        <v>917</v>
      </c>
      <c r="H403" s="1">
        <v>0</v>
      </c>
      <c r="I403" s="1">
        <v>0</v>
      </c>
      <c r="J403" s="1">
        <v>0</v>
      </c>
      <c r="K403" s="1">
        <v>0</v>
      </c>
      <c r="N403" s="1">
        <v>0</v>
      </c>
      <c r="O403" s="1">
        <v>0</v>
      </c>
      <c r="P403" s="1">
        <v>0</v>
      </c>
      <c r="Q403" s="1">
        <v>0</v>
      </c>
      <c r="R403" s="1">
        <v>926928</v>
      </c>
      <c r="T403" s="1">
        <v>109862</v>
      </c>
      <c r="U403" s="1">
        <v>13.445915222167969</v>
      </c>
      <c r="Y403" s="1">
        <v>926928</v>
      </c>
      <c r="Z403" s="1">
        <v>109862</v>
      </c>
      <c r="AA403" s="1">
        <v>817066</v>
      </c>
      <c r="AB403" s="1">
        <v>13.445915222167969</v>
      </c>
    </row>
    <row r="404" spans="1:30" x14ac:dyDescent="0.35">
      <c r="A404" s="1">
        <v>118408852</v>
      </c>
      <c r="B404" s="1" t="s">
        <v>410</v>
      </c>
      <c r="C404" s="1" t="s">
        <v>402</v>
      </c>
      <c r="D404" s="1" t="s">
        <v>147</v>
      </c>
      <c r="E404" s="1">
        <v>167</v>
      </c>
      <c r="F404" s="1">
        <v>1</v>
      </c>
      <c r="G404" s="1" t="s">
        <v>916</v>
      </c>
      <c r="H404" s="1">
        <v>53588421</v>
      </c>
      <c r="I404" s="1">
        <v>689416</v>
      </c>
      <c r="J404" s="1">
        <v>1.3032683134078979</v>
      </c>
      <c r="K404" s="1">
        <v>26323498.359999999</v>
      </c>
      <c r="L404" s="1">
        <v>8388411.5</v>
      </c>
      <c r="M404" s="1">
        <v>46.770957946777344</v>
      </c>
      <c r="N404" s="1">
        <v>0</v>
      </c>
      <c r="O404" s="1">
        <v>8472716</v>
      </c>
      <c r="P404" s="1">
        <v>471393</v>
      </c>
      <c r="Q404" s="1">
        <v>5.8999999999999995</v>
      </c>
      <c r="R404" s="1">
        <v>0</v>
      </c>
      <c r="S404" s="1">
        <v>0</v>
      </c>
      <c r="V404" s="1">
        <v>25165701.5</v>
      </c>
      <c r="W404" s="1">
        <v>32411946</v>
      </c>
      <c r="X404" s="1">
        <v>0</v>
      </c>
      <c r="Y404" s="1">
        <v>88384640</v>
      </c>
      <c r="Z404" s="1">
        <v>9549220</v>
      </c>
      <c r="AA404" s="1">
        <v>78835424</v>
      </c>
      <c r="AB404" s="1">
        <v>12.11285400390625</v>
      </c>
      <c r="AC404" s="1">
        <v>0</v>
      </c>
      <c r="AD404" s="1">
        <v>100</v>
      </c>
    </row>
    <row r="405" spans="1:30" x14ac:dyDescent="0.35">
      <c r="A405" s="1">
        <v>118409203</v>
      </c>
      <c r="B405" s="1" t="s">
        <v>411</v>
      </c>
      <c r="C405" s="1" t="s">
        <v>402</v>
      </c>
      <c r="D405" s="1" t="s">
        <v>147</v>
      </c>
      <c r="E405" s="1">
        <v>164</v>
      </c>
      <c r="F405" s="1">
        <v>1</v>
      </c>
      <c r="G405" s="1" t="s">
        <v>916</v>
      </c>
      <c r="H405" s="1">
        <v>9560368</v>
      </c>
      <c r="I405" s="1">
        <v>82544</v>
      </c>
      <c r="J405" s="1">
        <v>0.87091720104217529</v>
      </c>
      <c r="K405" s="1">
        <v>1168102.49</v>
      </c>
      <c r="L405" s="1">
        <v>270186.8125</v>
      </c>
      <c r="M405" s="1">
        <v>30.090442657470703</v>
      </c>
      <c r="N405" s="1">
        <v>0</v>
      </c>
      <c r="O405" s="1">
        <v>2348845</v>
      </c>
      <c r="P405" s="1">
        <v>88938</v>
      </c>
      <c r="Q405" s="1">
        <v>3.9</v>
      </c>
      <c r="R405" s="1">
        <v>0</v>
      </c>
      <c r="S405" s="1">
        <v>0</v>
      </c>
      <c r="V405" s="1">
        <v>810575.5</v>
      </c>
      <c r="W405" s="1">
        <v>1662396.625</v>
      </c>
      <c r="X405" s="1">
        <v>0</v>
      </c>
      <c r="Y405" s="1">
        <v>13077315</v>
      </c>
      <c r="Z405" s="1">
        <v>441668.8125</v>
      </c>
      <c r="AA405" s="1">
        <v>12635646</v>
      </c>
      <c r="AB405" s="1">
        <v>3.4954192638397217</v>
      </c>
      <c r="AC405" s="1">
        <v>0</v>
      </c>
      <c r="AD405" s="1">
        <v>100</v>
      </c>
    </row>
    <row r="406" spans="1:30" x14ac:dyDescent="0.35">
      <c r="A406" s="1">
        <v>118409302</v>
      </c>
      <c r="B406" s="1" t="s">
        <v>412</v>
      </c>
      <c r="C406" s="1" t="s">
        <v>402</v>
      </c>
      <c r="D406" s="1" t="s">
        <v>147</v>
      </c>
      <c r="E406" s="1">
        <v>165</v>
      </c>
      <c r="F406" s="1">
        <v>1</v>
      </c>
      <c r="G406" s="1" t="s">
        <v>916</v>
      </c>
      <c r="H406" s="1">
        <v>31151851</v>
      </c>
      <c r="I406" s="1">
        <v>336557</v>
      </c>
      <c r="J406" s="1">
        <v>1.0921752452850342</v>
      </c>
      <c r="K406" s="1">
        <v>14760282.9</v>
      </c>
      <c r="L406" s="1">
        <v>4622285</v>
      </c>
      <c r="M406" s="1">
        <v>45.593662261962891</v>
      </c>
      <c r="N406" s="1">
        <v>0</v>
      </c>
      <c r="O406" s="1">
        <v>6256185</v>
      </c>
      <c r="P406" s="1">
        <v>321726</v>
      </c>
      <c r="Q406" s="1">
        <v>5.4</v>
      </c>
      <c r="R406" s="1">
        <v>0</v>
      </c>
      <c r="S406" s="1">
        <v>0</v>
      </c>
      <c r="V406" s="1">
        <v>13867112</v>
      </c>
      <c r="W406" s="1">
        <v>28439842</v>
      </c>
      <c r="X406" s="1">
        <v>0</v>
      </c>
      <c r="Y406" s="1">
        <v>52168320</v>
      </c>
      <c r="Z406" s="1">
        <v>5280568</v>
      </c>
      <c r="AA406" s="1">
        <v>46887752</v>
      </c>
      <c r="AB406" s="1">
        <v>11.262147903442383</v>
      </c>
      <c r="AC406" s="1">
        <v>0</v>
      </c>
      <c r="AD406" s="1">
        <v>100</v>
      </c>
    </row>
    <row r="407" spans="1:30" x14ac:dyDescent="0.35">
      <c r="A407" s="1">
        <v>118667503</v>
      </c>
      <c r="B407" s="1" t="s">
        <v>595</v>
      </c>
      <c r="C407" s="1" t="s">
        <v>594</v>
      </c>
      <c r="D407" s="1" t="s">
        <v>147</v>
      </c>
      <c r="E407" s="1">
        <v>168</v>
      </c>
      <c r="F407" s="1">
        <v>1</v>
      </c>
      <c r="G407" s="1" t="s">
        <v>916</v>
      </c>
      <c r="H407" s="1">
        <v>12846813</v>
      </c>
      <c r="I407" s="1">
        <v>59082</v>
      </c>
      <c r="J407" s="1">
        <v>0.46202099323272705</v>
      </c>
      <c r="K407" s="1">
        <v>501678</v>
      </c>
      <c r="L407" s="1">
        <v>50000</v>
      </c>
      <c r="M407" s="1">
        <v>11.069832801818848</v>
      </c>
      <c r="N407" s="1">
        <v>0</v>
      </c>
      <c r="O407" s="1">
        <v>2199370</v>
      </c>
      <c r="P407" s="1">
        <v>51971</v>
      </c>
      <c r="Q407" s="1">
        <v>2.4</v>
      </c>
      <c r="R407" s="1">
        <v>222018</v>
      </c>
      <c r="S407" s="1">
        <v>0</v>
      </c>
      <c r="T407" s="1">
        <v>49213</v>
      </c>
      <c r="U407" s="1">
        <v>28.478921890258789</v>
      </c>
      <c r="X407" s="1">
        <v>50000</v>
      </c>
      <c r="Y407" s="1">
        <v>15769879</v>
      </c>
      <c r="Z407" s="1">
        <v>210266</v>
      </c>
      <c r="AA407" s="1">
        <v>15559613</v>
      </c>
      <c r="AB407" s="1">
        <v>1.3513574600219727</v>
      </c>
      <c r="AC407" s="1">
        <v>100</v>
      </c>
      <c r="AD407" s="1">
        <v>0</v>
      </c>
    </row>
    <row r="408" spans="1:30" x14ac:dyDescent="0.35">
      <c r="A408" s="1">
        <v>119350303</v>
      </c>
      <c r="B408" s="1" t="s">
        <v>347</v>
      </c>
      <c r="C408" s="1" t="s">
        <v>348</v>
      </c>
      <c r="D408" s="1" t="s">
        <v>147</v>
      </c>
      <c r="E408" s="1">
        <v>163</v>
      </c>
      <c r="F408" s="1">
        <v>1</v>
      </c>
      <c r="G408" s="1" t="s">
        <v>916</v>
      </c>
      <c r="H408" s="1">
        <v>8285238</v>
      </c>
      <c r="I408" s="1">
        <v>44989</v>
      </c>
      <c r="J408" s="1">
        <v>0.5459665060043335</v>
      </c>
      <c r="K408" s="1">
        <v>3145525.3</v>
      </c>
      <c r="L408" s="1">
        <v>1143973</v>
      </c>
      <c r="M408" s="1">
        <v>57.154293060302734</v>
      </c>
      <c r="N408" s="1">
        <v>0</v>
      </c>
      <c r="O408" s="1">
        <v>2160559</v>
      </c>
      <c r="P408" s="1">
        <v>58873</v>
      </c>
      <c r="Q408" s="1">
        <v>2.8000000000000003</v>
      </c>
      <c r="R408" s="1">
        <v>0</v>
      </c>
      <c r="S408" s="1">
        <v>0</v>
      </c>
      <c r="V408" s="1">
        <v>2850713.25</v>
      </c>
      <c r="W408" s="1">
        <v>7619869</v>
      </c>
      <c r="X408" s="1">
        <v>0</v>
      </c>
      <c r="Y408" s="1">
        <v>13591322</v>
      </c>
      <c r="Z408" s="1">
        <v>1247835</v>
      </c>
      <c r="AA408" s="1">
        <v>12343487</v>
      </c>
      <c r="AB408" s="1">
        <v>10.109258651733398</v>
      </c>
      <c r="AC408" s="1">
        <v>0</v>
      </c>
      <c r="AD408" s="1">
        <v>100</v>
      </c>
    </row>
    <row r="409" spans="1:30" x14ac:dyDescent="0.35">
      <c r="A409" s="1">
        <v>119351303</v>
      </c>
      <c r="B409" s="1" t="s">
        <v>349</v>
      </c>
      <c r="C409" s="1" t="s">
        <v>348</v>
      </c>
      <c r="D409" s="1" t="s">
        <v>147</v>
      </c>
      <c r="E409" s="1">
        <v>168</v>
      </c>
      <c r="F409" s="1">
        <v>1</v>
      </c>
      <c r="G409" s="1" t="s">
        <v>916</v>
      </c>
      <c r="H409" s="1">
        <v>13183253</v>
      </c>
      <c r="I409" s="1">
        <v>89828</v>
      </c>
      <c r="J409" s="1">
        <v>0.6860542893409729</v>
      </c>
      <c r="K409" s="1">
        <v>5147530.37</v>
      </c>
      <c r="L409" s="1">
        <v>1609498.875</v>
      </c>
      <c r="M409" s="1">
        <v>45.491367340087891</v>
      </c>
      <c r="N409" s="1">
        <v>0</v>
      </c>
      <c r="O409" s="1">
        <v>2080998</v>
      </c>
      <c r="P409" s="1">
        <v>99435</v>
      </c>
      <c r="Q409" s="1">
        <v>5</v>
      </c>
      <c r="R409" s="1">
        <v>0</v>
      </c>
      <c r="S409" s="1">
        <v>0</v>
      </c>
      <c r="V409" s="1">
        <v>4828586.375</v>
      </c>
      <c r="W409" s="1">
        <v>9902872</v>
      </c>
      <c r="X409" s="1">
        <v>0</v>
      </c>
      <c r="Y409" s="1">
        <v>20411782</v>
      </c>
      <c r="Z409" s="1">
        <v>1798761.875</v>
      </c>
      <c r="AA409" s="1">
        <v>18613020</v>
      </c>
      <c r="AB409" s="1">
        <v>9.6639976501464844</v>
      </c>
      <c r="AC409" s="1">
        <v>0</v>
      </c>
      <c r="AD409" s="1">
        <v>100</v>
      </c>
    </row>
    <row r="410" spans="1:30" x14ac:dyDescent="0.35">
      <c r="A410" s="1">
        <v>119352203</v>
      </c>
      <c r="B410" s="1" t="s">
        <v>350</v>
      </c>
      <c r="C410" s="1" t="s">
        <v>348</v>
      </c>
      <c r="D410" s="1" t="s">
        <v>48</v>
      </c>
      <c r="F410" s="1">
        <v>1</v>
      </c>
      <c r="G410" s="1" t="s">
        <v>916</v>
      </c>
      <c r="H410" s="1">
        <v>5338882</v>
      </c>
      <c r="I410" s="1">
        <v>24367</v>
      </c>
      <c r="J410" s="1">
        <v>0.45849904417991638</v>
      </c>
      <c r="K410" s="1">
        <v>1222687.92</v>
      </c>
      <c r="L410" s="1">
        <v>258601.1875</v>
      </c>
      <c r="M410" s="1">
        <v>26.823434829711914</v>
      </c>
      <c r="N410" s="1">
        <v>0</v>
      </c>
      <c r="O410" s="1">
        <v>1241953</v>
      </c>
      <c r="P410" s="1">
        <v>28868</v>
      </c>
      <c r="Q410" s="1">
        <v>2.4</v>
      </c>
      <c r="R410" s="1">
        <v>0</v>
      </c>
      <c r="S410" s="1">
        <v>0</v>
      </c>
      <c r="V410" s="1">
        <v>763447.9375</v>
      </c>
      <c r="W410" s="1">
        <v>1603482.875</v>
      </c>
      <c r="X410" s="1">
        <v>0</v>
      </c>
      <c r="Y410" s="1">
        <v>7803523</v>
      </c>
      <c r="Z410" s="1">
        <v>311836.1875</v>
      </c>
      <c r="AA410" s="1">
        <v>7491687</v>
      </c>
      <c r="AB410" s="1">
        <v>4.1624293327331543</v>
      </c>
      <c r="AC410" s="1">
        <v>0</v>
      </c>
      <c r="AD410" s="1">
        <v>100</v>
      </c>
    </row>
    <row r="411" spans="1:30" x14ac:dyDescent="0.35">
      <c r="A411" s="1">
        <v>119354207</v>
      </c>
      <c r="B411" s="1" t="s">
        <v>655</v>
      </c>
      <c r="C411" s="1" t="s">
        <v>348</v>
      </c>
      <c r="D411" s="1" t="s">
        <v>48</v>
      </c>
      <c r="F411" s="1">
        <v>2</v>
      </c>
      <c r="G411" s="1" t="s">
        <v>917</v>
      </c>
      <c r="H411" s="1">
        <v>0</v>
      </c>
      <c r="I411" s="1">
        <v>0</v>
      </c>
      <c r="J411" s="1">
        <v>0</v>
      </c>
      <c r="K411" s="1">
        <v>0</v>
      </c>
      <c r="N411" s="1">
        <v>0</v>
      </c>
      <c r="O411" s="1">
        <v>0</v>
      </c>
      <c r="P411" s="1">
        <v>0</v>
      </c>
      <c r="Q411" s="1">
        <v>0</v>
      </c>
      <c r="R411" s="1">
        <v>1571022</v>
      </c>
      <c r="T411" s="1">
        <v>109029</v>
      </c>
      <c r="U411" s="1">
        <v>7.4575595855712891</v>
      </c>
      <c r="Y411" s="1">
        <v>1571022</v>
      </c>
      <c r="Z411" s="1">
        <v>109029</v>
      </c>
      <c r="AA411" s="1">
        <v>1461993</v>
      </c>
      <c r="AB411" s="1">
        <v>7.4575595855712891</v>
      </c>
    </row>
    <row r="412" spans="1:30" x14ac:dyDescent="0.35">
      <c r="A412" s="1">
        <v>119354603</v>
      </c>
      <c r="B412" s="1" t="s">
        <v>351</v>
      </c>
      <c r="C412" s="1" t="s">
        <v>348</v>
      </c>
      <c r="D412" s="1" t="s">
        <v>147</v>
      </c>
      <c r="E412" s="1">
        <v>169</v>
      </c>
      <c r="F412" s="1">
        <v>1</v>
      </c>
      <c r="G412" s="1" t="s">
        <v>916</v>
      </c>
      <c r="H412" s="1">
        <v>6241069</v>
      </c>
      <c r="I412" s="1">
        <v>22711</v>
      </c>
      <c r="J412" s="1">
        <v>0.36522504687309265</v>
      </c>
      <c r="K412" s="1">
        <v>1115254.97</v>
      </c>
      <c r="L412" s="1">
        <v>350171.125</v>
      </c>
      <c r="M412" s="1">
        <v>45.768989562988281</v>
      </c>
      <c r="N412" s="1">
        <v>0</v>
      </c>
      <c r="O412" s="1">
        <v>1276429</v>
      </c>
      <c r="P412" s="1">
        <v>41974</v>
      </c>
      <c r="Q412" s="1">
        <v>3.4000000000000004</v>
      </c>
      <c r="R412" s="1">
        <v>0</v>
      </c>
      <c r="S412" s="1">
        <v>0</v>
      </c>
      <c r="V412" s="1">
        <v>878523.9375</v>
      </c>
      <c r="W412" s="1">
        <v>2326530.5</v>
      </c>
      <c r="X412" s="1">
        <v>0</v>
      </c>
      <c r="Y412" s="1">
        <v>8632753</v>
      </c>
      <c r="Z412" s="1">
        <v>414856.125</v>
      </c>
      <c r="AA412" s="1">
        <v>8217897</v>
      </c>
      <c r="AB412" s="1">
        <v>5.0482029914855957</v>
      </c>
      <c r="AC412" s="1">
        <v>0</v>
      </c>
      <c r="AD412" s="1">
        <v>100</v>
      </c>
    </row>
    <row r="413" spans="1:30" x14ac:dyDescent="0.35">
      <c r="A413" s="1">
        <v>119355503</v>
      </c>
      <c r="B413" s="1" t="s">
        <v>352</v>
      </c>
      <c r="C413" s="1" t="s">
        <v>348</v>
      </c>
      <c r="D413" s="1" t="s">
        <v>147</v>
      </c>
      <c r="E413" s="1">
        <v>165</v>
      </c>
      <c r="F413" s="1">
        <v>1</v>
      </c>
      <c r="G413" s="1" t="s">
        <v>916</v>
      </c>
      <c r="H413" s="1">
        <v>7644148</v>
      </c>
      <c r="I413" s="1">
        <v>55814</v>
      </c>
      <c r="J413" s="1">
        <v>0.7355237603187561</v>
      </c>
      <c r="K413" s="1">
        <v>2769796.11</v>
      </c>
      <c r="L413" s="1">
        <v>858943.4375</v>
      </c>
      <c r="M413" s="1">
        <v>44.950790405273438</v>
      </c>
      <c r="N413" s="1">
        <v>0</v>
      </c>
      <c r="O413" s="1">
        <v>1403448</v>
      </c>
      <c r="P413" s="1">
        <v>83595</v>
      </c>
      <c r="Q413" s="1">
        <v>6.3</v>
      </c>
      <c r="R413" s="1">
        <v>0</v>
      </c>
      <c r="S413" s="1">
        <v>0</v>
      </c>
      <c r="V413" s="1">
        <v>2576878.1875</v>
      </c>
      <c r="W413" s="1">
        <v>5284879</v>
      </c>
      <c r="X413" s="1">
        <v>0</v>
      </c>
      <c r="Y413" s="1">
        <v>11817392</v>
      </c>
      <c r="Z413" s="1">
        <v>998352.4375</v>
      </c>
      <c r="AA413" s="1">
        <v>10819040</v>
      </c>
      <c r="AB413" s="1">
        <v>9.2277355194091797</v>
      </c>
      <c r="AC413" s="1">
        <v>0</v>
      </c>
      <c r="AD413" s="1">
        <v>100</v>
      </c>
    </row>
    <row r="414" spans="1:30" x14ac:dyDescent="0.35">
      <c r="A414" s="1">
        <v>119356503</v>
      </c>
      <c r="B414" s="1" t="s">
        <v>353</v>
      </c>
      <c r="C414" s="1" t="s">
        <v>348</v>
      </c>
      <c r="D414" s="1" t="s">
        <v>147</v>
      </c>
      <c r="E414" s="1">
        <v>163</v>
      </c>
      <c r="F414" s="1">
        <v>1</v>
      </c>
      <c r="G414" s="1" t="s">
        <v>916</v>
      </c>
      <c r="H414" s="1">
        <v>11127258</v>
      </c>
      <c r="I414" s="1">
        <v>104033</v>
      </c>
      <c r="J414" s="1">
        <v>0.94376194477081299</v>
      </c>
      <c r="K414" s="1">
        <v>517576</v>
      </c>
      <c r="L414" s="1">
        <v>50000</v>
      </c>
      <c r="M414" s="1">
        <v>10.693449020385742</v>
      </c>
      <c r="N414" s="1">
        <v>0</v>
      </c>
      <c r="O414" s="1">
        <v>2408431</v>
      </c>
      <c r="P414" s="1">
        <v>78883</v>
      </c>
      <c r="Q414" s="1">
        <v>3.4000000000000004</v>
      </c>
      <c r="R414" s="1">
        <v>0</v>
      </c>
      <c r="S414" s="1">
        <v>0</v>
      </c>
      <c r="X414" s="1">
        <v>50000</v>
      </c>
      <c r="Y414" s="1">
        <v>14053265</v>
      </c>
      <c r="Z414" s="1">
        <v>232916</v>
      </c>
      <c r="AA414" s="1">
        <v>13820349</v>
      </c>
      <c r="AB414" s="1">
        <v>1.685312032699585</v>
      </c>
      <c r="AC414" s="1">
        <v>100</v>
      </c>
      <c r="AD414" s="1">
        <v>0</v>
      </c>
    </row>
    <row r="415" spans="1:30" x14ac:dyDescent="0.35">
      <c r="A415" s="1">
        <v>119356603</v>
      </c>
      <c r="B415" s="1" t="s">
        <v>354</v>
      </c>
      <c r="C415" s="1" t="s">
        <v>348</v>
      </c>
      <c r="D415" s="1" t="s">
        <v>147</v>
      </c>
      <c r="E415" s="1">
        <v>169</v>
      </c>
      <c r="F415" s="1">
        <v>1</v>
      </c>
      <c r="G415" s="1" t="s">
        <v>916</v>
      </c>
      <c r="H415" s="1">
        <v>3756728</v>
      </c>
      <c r="I415" s="1">
        <v>13926</v>
      </c>
      <c r="J415" s="1">
        <v>0.3720741868019104</v>
      </c>
      <c r="K415" s="1">
        <v>3083963.08</v>
      </c>
      <c r="L415" s="1">
        <v>483027.375</v>
      </c>
      <c r="M415" s="1">
        <v>18.571292877197266</v>
      </c>
      <c r="N415" s="1">
        <v>0</v>
      </c>
      <c r="O415" s="1">
        <v>832395</v>
      </c>
      <c r="P415" s="1">
        <v>29509</v>
      </c>
      <c r="Q415" s="1">
        <v>3.6999999999999997</v>
      </c>
      <c r="R415" s="1">
        <v>0</v>
      </c>
      <c r="S415" s="1">
        <v>0</v>
      </c>
      <c r="V415" s="1">
        <v>1449109.125</v>
      </c>
      <c r="W415" s="1">
        <v>2971955</v>
      </c>
      <c r="X415" s="1">
        <v>0</v>
      </c>
      <c r="Y415" s="1">
        <v>7673086</v>
      </c>
      <c r="Z415" s="1">
        <v>526462.375</v>
      </c>
      <c r="AA415" s="1">
        <v>7146623.5</v>
      </c>
      <c r="AB415" s="1">
        <v>7.3665890693664551</v>
      </c>
      <c r="AC415" s="1">
        <v>0</v>
      </c>
      <c r="AD415" s="1">
        <v>100</v>
      </c>
    </row>
    <row r="416" spans="1:30" x14ac:dyDescent="0.35">
      <c r="A416" s="1">
        <v>119357003</v>
      </c>
      <c r="B416" s="1" t="s">
        <v>355</v>
      </c>
      <c r="C416" s="1" t="s">
        <v>348</v>
      </c>
      <c r="D416" s="1" t="s">
        <v>147</v>
      </c>
      <c r="E416" s="1">
        <v>163</v>
      </c>
      <c r="F416" s="1">
        <v>1</v>
      </c>
      <c r="G416" s="1" t="s">
        <v>916</v>
      </c>
      <c r="H416" s="1">
        <v>7179918</v>
      </c>
      <c r="I416" s="1">
        <v>13355</v>
      </c>
      <c r="J416" s="1">
        <v>0.18635153770446777</v>
      </c>
      <c r="K416" s="1">
        <v>3785099.55</v>
      </c>
      <c r="L416" s="1">
        <v>1187625.5</v>
      </c>
      <c r="M416" s="1">
        <v>45.722320556640625</v>
      </c>
      <c r="N416" s="1">
        <v>0</v>
      </c>
      <c r="O416" s="1">
        <v>1126269</v>
      </c>
      <c r="P416" s="1">
        <v>26219</v>
      </c>
      <c r="Q416" s="1">
        <v>2.4</v>
      </c>
      <c r="R416" s="1">
        <v>0</v>
      </c>
      <c r="S416" s="1">
        <v>0</v>
      </c>
      <c r="V416" s="1">
        <v>2374974.125</v>
      </c>
      <c r="W416" s="1">
        <v>8495151</v>
      </c>
      <c r="X416" s="1">
        <v>0</v>
      </c>
      <c r="Y416" s="1">
        <v>12091287</v>
      </c>
      <c r="Z416" s="1">
        <v>1227199.5</v>
      </c>
      <c r="AA416" s="1">
        <v>10864088</v>
      </c>
      <c r="AB416" s="1">
        <v>11.295927047729492</v>
      </c>
      <c r="AC416" s="1">
        <v>0</v>
      </c>
      <c r="AD416" s="1">
        <v>100</v>
      </c>
    </row>
    <row r="417" spans="1:30" x14ac:dyDescent="0.35">
      <c r="A417" s="1">
        <v>119357402</v>
      </c>
      <c r="B417" s="1" t="s">
        <v>356</v>
      </c>
      <c r="C417" s="1" t="s">
        <v>348</v>
      </c>
      <c r="D417" s="1" t="s">
        <v>48</v>
      </c>
      <c r="F417" s="1">
        <v>1</v>
      </c>
      <c r="G417" s="1" t="s">
        <v>916</v>
      </c>
      <c r="H417" s="1">
        <v>76443753</v>
      </c>
      <c r="I417" s="1">
        <v>1128758</v>
      </c>
      <c r="J417" s="1">
        <v>1.4987161159515381</v>
      </c>
      <c r="K417" s="1">
        <v>35498416.189999998</v>
      </c>
      <c r="L417" s="1">
        <v>9220378</v>
      </c>
      <c r="M417" s="1">
        <v>35.0877685546875</v>
      </c>
      <c r="N417" s="1">
        <v>8.6087074279785156</v>
      </c>
      <c r="O417" s="1">
        <v>11261324</v>
      </c>
      <c r="P417" s="1">
        <v>577531</v>
      </c>
      <c r="Q417" s="1">
        <v>5.4</v>
      </c>
      <c r="R417" s="1">
        <v>0</v>
      </c>
      <c r="S417" s="1">
        <v>793755.29</v>
      </c>
      <c r="V417" s="1">
        <v>23480336.5</v>
      </c>
      <c r="W417" s="1">
        <v>33647044</v>
      </c>
      <c r="X417" s="1">
        <v>0</v>
      </c>
      <c r="Y417" s="1">
        <v>123203488</v>
      </c>
      <c r="Z417" s="1">
        <v>10926667</v>
      </c>
      <c r="AA417" s="1">
        <v>112276824</v>
      </c>
      <c r="AB417" s="1">
        <v>9.7318992614746094</v>
      </c>
      <c r="AC417" s="1">
        <v>0</v>
      </c>
      <c r="AD417" s="1">
        <v>91.39129638671875</v>
      </c>
    </row>
    <row r="418" spans="1:30" x14ac:dyDescent="0.35">
      <c r="A418" s="1">
        <v>119358403</v>
      </c>
      <c r="B418" s="1" t="s">
        <v>357</v>
      </c>
      <c r="C418" s="1" t="s">
        <v>348</v>
      </c>
      <c r="D418" s="1" t="s">
        <v>147</v>
      </c>
      <c r="E418" s="1">
        <v>163</v>
      </c>
      <c r="F418" s="1">
        <v>1</v>
      </c>
      <c r="G418" s="1" t="s">
        <v>916</v>
      </c>
      <c r="H418" s="1">
        <v>10492152</v>
      </c>
      <c r="I418" s="1">
        <v>70760</v>
      </c>
      <c r="J418" s="1">
        <v>0.67898797988891602</v>
      </c>
      <c r="K418" s="1">
        <v>2906822.77</v>
      </c>
      <c r="L418" s="1">
        <v>873516.6875</v>
      </c>
      <c r="M418" s="1">
        <v>42.960414886474609</v>
      </c>
      <c r="N418" s="1">
        <v>0</v>
      </c>
      <c r="O418" s="1">
        <v>1746681</v>
      </c>
      <c r="P418" s="1">
        <v>36155</v>
      </c>
      <c r="Q418" s="1">
        <v>2.1</v>
      </c>
      <c r="R418" s="1">
        <v>0</v>
      </c>
      <c r="S418" s="1">
        <v>0</v>
      </c>
      <c r="V418" s="1">
        <v>2263666.8125</v>
      </c>
      <c r="W418" s="1">
        <v>5731477</v>
      </c>
      <c r="X418" s="1">
        <v>0</v>
      </c>
      <c r="Y418" s="1">
        <v>15145656</v>
      </c>
      <c r="Z418" s="1">
        <v>980431.6875</v>
      </c>
      <c r="AA418" s="1">
        <v>14165224</v>
      </c>
      <c r="AB418" s="1">
        <v>6.9213991165161133</v>
      </c>
      <c r="AC418" s="1">
        <v>0</v>
      </c>
      <c r="AD418" s="1">
        <v>100</v>
      </c>
    </row>
    <row r="419" spans="1:30" x14ac:dyDescent="0.35">
      <c r="A419" s="1">
        <v>119581003</v>
      </c>
      <c r="B419" s="1" t="s">
        <v>535</v>
      </c>
      <c r="C419" s="1" t="s">
        <v>536</v>
      </c>
      <c r="D419" s="1" t="s">
        <v>147</v>
      </c>
      <c r="E419" s="1">
        <v>168</v>
      </c>
      <c r="F419" s="1">
        <v>1</v>
      </c>
      <c r="G419" s="1" t="s">
        <v>916</v>
      </c>
      <c r="H419" s="1">
        <v>7998911</v>
      </c>
      <c r="I419" s="1">
        <v>40704</v>
      </c>
      <c r="J419" s="1">
        <v>0.51147198677062988</v>
      </c>
      <c r="K419" s="1">
        <v>569095.92000000004</v>
      </c>
      <c r="L419" s="1">
        <v>121939.0390625</v>
      </c>
      <c r="M419" s="1">
        <v>27.269857406616211</v>
      </c>
      <c r="N419" s="1">
        <v>0</v>
      </c>
      <c r="O419" s="1">
        <v>985997</v>
      </c>
      <c r="P419" s="1">
        <v>40144</v>
      </c>
      <c r="Q419" s="1">
        <v>4.2</v>
      </c>
      <c r="R419" s="1">
        <v>0</v>
      </c>
      <c r="S419" s="1">
        <v>0</v>
      </c>
      <c r="V419" s="1">
        <v>365823.9140625</v>
      </c>
      <c r="W419" s="1">
        <v>750262.5625</v>
      </c>
      <c r="X419" s="1">
        <v>0</v>
      </c>
      <c r="Y419" s="1">
        <v>9554004</v>
      </c>
      <c r="Z419" s="1">
        <v>202787.03125</v>
      </c>
      <c r="AA419" s="1">
        <v>9351217</v>
      </c>
      <c r="AB419" s="1">
        <v>2.1685628890991211</v>
      </c>
      <c r="AC419" s="1">
        <v>0</v>
      </c>
      <c r="AD419" s="1">
        <v>100</v>
      </c>
    </row>
    <row r="420" spans="1:30" x14ac:dyDescent="0.35">
      <c r="A420" s="1">
        <v>119582503</v>
      </c>
      <c r="B420" s="1" t="s">
        <v>537</v>
      </c>
      <c r="C420" s="1" t="s">
        <v>536</v>
      </c>
      <c r="D420" s="1" t="s">
        <v>147</v>
      </c>
      <c r="E420" s="1">
        <v>168</v>
      </c>
      <c r="F420" s="1">
        <v>1</v>
      </c>
      <c r="G420" s="1" t="s">
        <v>916</v>
      </c>
      <c r="H420" s="1">
        <v>7728199</v>
      </c>
      <c r="I420" s="1">
        <v>21059</v>
      </c>
      <c r="J420" s="1">
        <v>0.27324014902114868</v>
      </c>
      <c r="K420" s="1">
        <v>746727.08</v>
      </c>
      <c r="L420" s="1">
        <v>201279.65625</v>
      </c>
      <c r="M420" s="1">
        <v>36.901752471923828</v>
      </c>
      <c r="N420" s="1">
        <v>0</v>
      </c>
      <c r="O420" s="1">
        <v>1261357</v>
      </c>
      <c r="P420" s="1">
        <v>69867</v>
      </c>
      <c r="Q420" s="1">
        <v>5.8999999999999995</v>
      </c>
      <c r="R420" s="1">
        <v>0</v>
      </c>
      <c r="S420" s="1">
        <v>0</v>
      </c>
      <c r="V420" s="1">
        <v>520126.09375</v>
      </c>
      <c r="W420" s="1">
        <v>1322151</v>
      </c>
      <c r="X420" s="1">
        <v>0</v>
      </c>
      <c r="Y420" s="1">
        <v>9736283</v>
      </c>
      <c r="Z420" s="1">
        <v>292205.65625</v>
      </c>
      <c r="AA420" s="1">
        <v>9444077</v>
      </c>
      <c r="AB420" s="1">
        <v>3.0940625667572021</v>
      </c>
      <c r="AC420" s="1">
        <v>0</v>
      </c>
      <c r="AD420" s="1">
        <v>100</v>
      </c>
    </row>
    <row r="421" spans="1:30" x14ac:dyDescent="0.35">
      <c r="A421" s="1">
        <v>119583003</v>
      </c>
      <c r="B421" s="1" t="s">
        <v>538</v>
      </c>
      <c r="C421" s="1" t="s">
        <v>536</v>
      </c>
      <c r="D421" s="1" t="s">
        <v>147</v>
      </c>
      <c r="E421" s="1">
        <v>169</v>
      </c>
      <c r="F421" s="1">
        <v>1</v>
      </c>
      <c r="G421" s="1" t="s">
        <v>916</v>
      </c>
      <c r="H421" s="1">
        <v>4435546</v>
      </c>
      <c r="I421" s="1">
        <v>22584</v>
      </c>
      <c r="J421" s="1">
        <v>0.51176512241363525</v>
      </c>
      <c r="K421" s="1">
        <v>363196.91</v>
      </c>
      <c r="L421" s="1">
        <v>80633.140625</v>
      </c>
      <c r="M421" s="1">
        <v>28.536262512207031</v>
      </c>
      <c r="N421" s="1">
        <v>0</v>
      </c>
      <c r="O421" s="1">
        <v>773633</v>
      </c>
      <c r="P421" s="1">
        <v>30955</v>
      </c>
      <c r="Q421" s="1">
        <v>4.2</v>
      </c>
      <c r="R421" s="1">
        <v>0</v>
      </c>
      <c r="S421" s="1">
        <v>0</v>
      </c>
      <c r="V421" s="1">
        <v>241903.921875</v>
      </c>
      <c r="W421" s="1">
        <v>496116.9375</v>
      </c>
      <c r="X421" s="1">
        <v>0</v>
      </c>
      <c r="Y421" s="1">
        <v>5572376</v>
      </c>
      <c r="Z421" s="1">
        <v>134172.140625</v>
      </c>
      <c r="AA421" s="1">
        <v>5438204</v>
      </c>
      <c r="AB421" s="1">
        <v>2.4672141075134277</v>
      </c>
      <c r="AC421" s="1">
        <v>0</v>
      </c>
      <c r="AD421" s="1">
        <v>100</v>
      </c>
    </row>
    <row r="422" spans="1:30" x14ac:dyDescent="0.35">
      <c r="A422" s="1">
        <v>119584503</v>
      </c>
      <c r="B422" s="1" t="s">
        <v>539</v>
      </c>
      <c r="C422" s="1" t="s">
        <v>536</v>
      </c>
      <c r="D422" s="1" t="s">
        <v>147</v>
      </c>
      <c r="E422" s="1">
        <v>168</v>
      </c>
      <c r="F422" s="1">
        <v>1</v>
      </c>
      <c r="G422" s="1" t="s">
        <v>916</v>
      </c>
      <c r="H422" s="1">
        <v>8725509</v>
      </c>
      <c r="I422" s="1">
        <v>41163</v>
      </c>
      <c r="J422" s="1">
        <v>0.473990797996521</v>
      </c>
      <c r="K422" s="1">
        <v>390716</v>
      </c>
      <c r="L422" s="1">
        <v>50000</v>
      </c>
      <c r="M422" s="1">
        <v>14.674978256225586</v>
      </c>
      <c r="N422" s="1">
        <v>0</v>
      </c>
      <c r="O422" s="1">
        <v>1365423</v>
      </c>
      <c r="P422" s="1">
        <v>51082</v>
      </c>
      <c r="Q422" s="1">
        <v>3.9</v>
      </c>
      <c r="R422" s="1">
        <v>0</v>
      </c>
      <c r="S422" s="1">
        <v>0</v>
      </c>
      <c r="X422" s="1">
        <v>50000</v>
      </c>
      <c r="Y422" s="1">
        <v>10481648</v>
      </c>
      <c r="Z422" s="1">
        <v>142245</v>
      </c>
      <c r="AA422" s="1">
        <v>10339403</v>
      </c>
      <c r="AB422" s="1">
        <v>1.3757563829421997</v>
      </c>
      <c r="AC422" s="1">
        <v>100</v>
      </c>
      <c r="AD422" s="1">
        <v>0</v>
      </c>
    </row>
    <row r="423" spans="1:30" x14ac:dyDescent="0.35">
      <c r="A423" s="1">
        <v>119584603</v>
      </c>
      <c r="B423" s="1" t="s">
        <v>540</v>
      </c>
      <c r="C423" s="1" t="s">
        <v>536</v>
      </c>
      <c r="D423" s="1" t="s">
        <v>147</v>
      </c>
      <c r="E423" s="1">
        <v>166</v>
      </c>
      <c r="F423" s="1">
        <v>1</v>
      </c>
      <c r="G423" s="1" t="s">
        <v>916</v>
      </c>
      <c r="H423" s="1">
        <v>6038428</v>
      </c>
      <c r="I423" s="1">
        <v>16091</v>
      </c>
      <c r="J423" s="1">
        <v>0.26718863844871521</v>
      </c>
      <c r="K423" s="1">
        <v>291469</v>
      </c>
      <c r="L423" s="1">
        <v>50000</v>
      </c>
      <c r="M423" s="1">
        <v>20.706592559814453</v>
      </c>
      <c r="N423" s="1">
        <v>0</v>
      </c>
      <c r="O423" s="1">
        <v>987295</v>
      </c>
      <c r="P423" s="1">
        <v>55247</v>
      </c>
      <c r="Q423" s="1">
        <v>5.8999999999999995</v>
      </c>
      <c r="R423" s="1">
        <v>0</v>
      </c>
      <c r="S423" s="1">
        <v>0</v>
      </c>
      <c r="X423" s="1">
        <v>50000</v>
      </c>
      <c r="Y423" s="1">
        <v>7317192</v>
      </c>
      <c r="Z423" s="1">
        <v>121338</v>
      </c>
      <c r="AA423" s="1">
        <v>7195854</v>
      </c>
      <c r="AB423" s="1">
        <v>1.6862210035324097</v>
      </c>
      <c r="AC423" s="1">
        <v>100</v>
      </c>
      <c r="AD423" s="1">
        <v>0</v>
      </c>
    </row>
    <row r="424" spans="1:30" x14ac:dyDescent="0.35">
      <c r="A424" s="1">
        <v>119584707</v>
      </c>
      <c r="B424" s="1" t="s">
        <v>678</v>
      </c>
      <c r="C424" s="1" t="s">
        <v>536</v>
      </c>
      <c r="D424" s="1" t="s">
        <v>48</v>
      </c>
      <c r="F424" s="1">
        <v>2</v>
      </c>
      <c r="G424" s="1" t="s">
        <v>917</v>
      </c>
      <c r="H424" s="1">
        <v>0</v>
      </c>
      <c r="I424" s="1">
        <v>0</v>
      </c>
      <c r="J424" s="1">
        <v>0</v>
      </c>
      <c r="K424" s="1">
        <v>0</v>
      </c>
      <c r="N424" s="1">
        <v>0</v>
      </c>
      <c r="O424" s="1">
        <v>0</v>
      </c>
      <c r="P424" s="1">
        <v>0</v>
      </c>
      <c r="Q424" s="1">
        <v>0</v>
      </c>
      <c r="R424" s="1">
        <v>807947</v>
      </c>
      <c r="T424" s="1">
        <v>108813</v>
      </c>
      <c r="U424" s="1">
        <v>15.563969612121582</v>
      </c>
      <c r="Y424" s="1">
        <v>807947</v>
      </c>
      <c r="Z424" s="1">
        <v>108813</v>
      </c>
      <c r="AA424" s="1">
        <v>699134</v>
      </c>
      <c r="AB424" s="1">
        <v>15.563969612121582</v>
      </c>
    </row>
    <row r="425" spans="1:30" x14ac:dyDescent="0.35">
      <c r="A425" s="1">
        <v>119586503</v>
      </c>
      <c r="B425" s="1" t="s">
        <v>541</v>
      </c>
      <c r="C425" s="1" t="s">
        <v>536</v>
      </c>
      <c r="D425" s="1" t="s">
        <v>147</v>
      </c>
      <c r="E425" s="1">
        <v>168</v>
      </c>
      <c r="F425" s="1">
        <v>1</v>
      </c>
      <c r="G425" s="1" t="s">
        <v>916</v>
      </c>
      <c r="H425" s="1">
        <v>8507864</v>
      </c>
      <c r="I425" s="1">
        <v>30033</v>
      </c>
      <c r="J425" s="1">
        <v>0.35425335168838501</v>
      </c>
      <c r="K425" s="1">
        <v>421817.91</v>
      </c>
      <c r="L425" s="1">
        <v>76346.546875</v>
      </c>
      <c r="M425" s="1">
        <v>22.099241256713867</v>
      </c>
      <c r="N425" s="1">
        <v>0</v>
      </c>
      <c r="O425" s="1">
        <v>1367260</v>
      </c>
      <c r="P425" s="1">
        <v>39083</v>
      </c>
      <c r="Q425" s="1">
        <v>2.9000000000000004</v>
      </c>
      <c r="R425" s="1">
        <v>0</v>
      </c>
      <c r="S425" s="1">
        <v>0</v>
      </c>
      <c r="V425" s="1">
        <v>229043.921875</v>
      </c>
      <c r="W425" s="1">
        <v>469742.5625</v>
      </c>
      <c r="X425" s="1">
        <v>0</v>
      </c>
      <c r="Y425" s="1">
        <v>10296942</v>
      </c>
      <c r="Z425" s="1">
        <v>145462.546875</v>
      </c>
      <c r="AA425" s="1">
        <v>10151479</v>
      </c>
      <c r="AB425" s="1">
        <v>1.4329197406768799</v>
      </c>
      <c r="AC425" s="1">
        <v>0</v>
      </c>
      <c r="AD425" s="1">
        <v>100</v>
      </c>
    </row>
    <row r="426" spans="1:30" x14ac:dyDescent="0.35">
      <c r="A426" s="1">
        <v>119648303</v>
      </c>
      <c r="B426" s="1" t="s">
        <v>498</v>
      </c>
      <c r="C426" s="1" t="s">
        <v>497</v>
      </c>
      <c r="D426" s="1" t="s">
        <v>147</v>
      </c>
      <c r="E426" s="1">
        <v>169</v>
      </c>
      <c r="F426" s="1">
        <v>1</v>
      </c>
      <c r="G426" s="1" t="s">
        <v>916</v>
      </c>
      <c r="H426" s="1">
        <v>8955051</v>
      </c>
      <c r="I426" s="1">
        <v>52424</v>
      </c>
      <c r="J426" s="1">
        <v>0.5888599157333374</v>
      </c>
      <c r="K426" s="1">
        <v>407524</v>
      </c>
      <c r="L426" s="1">
        <v>50000</v>
      </c>
      <c r="M426" s="1">
        <v>13.985074996948242</v>
      </c>
      <c r="N426" s="1">
        <v>0</v>
      </c>
      <c r="O426" s="1">
        <v>2053467</v>
      </c>
      <c r="P426" s="1">
        <v>45768</v>
      </c>
      <c r="Q426" s="1">
        <v>2.2999999999999998</v>
      </c>
      <c r="R426" s="1">
        <v>283445</v>
      </c>
      <c r="S426" s="1">
        <v>0</v>
      </c>
      <c r="T426" s="1">
        <v>-6624</v>
      </c>
      <c r="U426" s="1">
        <v>-2.2835946083068848</v>
      </c>
      <c r="X426" s="1">
        <v>50000</v>
      </c>
      <c r="Y426" s="1">
        <v>11699487</v>
      </c>
      <c r="Z426" s="1">
        <v>141568</v>
      </c>
      <c r="AA426" s="1">
        <v>11557919</v>
      </c>
      <c r="AB426" s="1">
        <v>1.2248572111129761</v>
      </c>
      <c r="AC426" s="1">
        <v>100</v>
      </c>
      <c r="AD426" s="1">
        <v>0</v>
      </c>
    </row>
    <row r="427" spans="1:30" x14ac:dyDescent="0.35">
      <c r="A427" s="1">
        <v>119648703</v>
      </c>
      <c r="B427" s="1" t="s">
        <v>572</v>
      </c>
      <c r="C427" s="1" t="s">
        <v>573</v>
      </c>
      <c r="D427" s="1" t="s">
        <v>147</v>
      </c>
      <c r="E427" s="1">
        <v>169</v>
      </c>
      <c r="F427" s="1">
        <v>1</v>
      </c>
      <c r="G427" s="1" t="s">
        <v>916</v>
      </c>
      <c r="H427" s="1">
        <v>11653927</v>
      </c>
      <c r="I427" s="1">
        <v>104237</v>
      </c>
      <c r="J427" s="1">
        <v>0.90250909328460693</v>
      </c>
      <c r="K427" s="1">
        <v>440935</v>
      </c>
      <c r="L427" s="1">
        <v>50000</v>
      </c>
      <c r="M427" s="1">
        <v>12.789850234985352</v>
      </c>
      <c r="N427" s="1">
        <v>0</v>
      </c>
      <c r="O427" s="1">
        <v>2087310</v>
      </c>
      <c r="P427" s="1">
        <v>57117</v>
      </c>
      <c r="Q427" s="1">
        <v>2.8000000000000003</v>
      </c>
      <c r="R427" s="1">
        <v>89329</v>
      </c>
      <c r="S427" s="1">
        <v>0</v>
      </c>
      <c r="T427" s="1">
        <v>10040</v>
      </c>
      <c r="U427" s="1">
        <v>12.662538528442383</v>
      </c>
      <c r="X427" s="1">
        <v>50000</v>
      </c>
      <c r="Y427" s="1">
        <v>14271501</v>
      </c>
      <c r="Z427" s="1">
        <v>221394</v>
      </c>
      <c r="AA427" s="1">
        <v>14050107</v>
      </c>
      <c r="AB427" s="1">
        <v>1.5757460594177246</v>
      </c>
      <c r="AC427" s="1">
        <v>100</v>
      </c>
      <c r="AD427" s="1">
        <v>0</v>
      </c>
    </row>
    <row r="428" spans="1:30" x14ac:dyDescent="0.35">
      <c r="A428" s="1">
        <v>119648903</v>
      </c>
      <c r="B428" s="1" t="s">
        <v>574</v>
      </c>
      <c r="C428" s="1" t="s">
        <v>573</v>
      </c>
      <c r="D428" s="1" t="s">
        <v>147</v>
      </c>
      <c r="E428" s="1">
        <v>169</v>
      </c>
      <c r="F428" s="1">
        <v>1</v>
      </c>
      <c r="G428" s="1" t="s">
        <v>916</v>
      </c>
      <c r="H428" s="1">
        <v>7356301</v>
      </c>
      <c r="I428" s="1">
        <v>84312</v>
      </c>
      <c r="J428" s="1">
        <v>1.1594077348709106</v>
      </c>
      <c r="K428" s="1">
        <v>339366</v>
      </c>
      <c r="L428" s="1">
        <v>50000</v>
      </c>
      <c r="M428" s="1">
        <v>17.279155731201172</v>
      </c>
      <c r="N428" s="1">
        <v>0</v>
      </c>
      <c r="O428" s="1">
        <v>1527264</v>
      </c>
      <c r="P428" s="1">
        <v>36878</v>
      </c>
      <c r="Q428" s="1">
        <v>2.5</v>
      </c>
      <c r="R428" s="1">
        <v>0</v>
      </c>
      <c r="S428" s="1">
        <v>0</v>
      </c>
      <c r="X428" s="1">
        <v>50000</v>
      </c>
      <c r="Y428" s="1">
        <v>9222931</v>
      </c>
      <c r="Z428" s="1">
        <v>171190</v>
      </c>
      <c r="AA428" s="1">
        <v>9051741</v>
      </c>
      <c r="AB428" s="1">
        <v>1.8912383317947388</v>
      </c>
      <c r="AC428" s="1">
        <v>100</v>
      </c>
      <c r="AD428" s="1">
        <v>0</v>
      </c>
    </row>
    <row r="429" spans="1:30" x14ac:dyDescent="0.35">
      <c r="A429" s="1">
        <v>119665003</v>
      </c>
      <c r="B429" s="1" t="s">
        <v>593</v>
      </c>
      <c r="C429" s="1" t="s">
        <v>594</v>
      </c>
      <c r="D429" s="1" t="s">
        <v>147</v>
      </c>
      <c r="E429" s="1">
        <v>168</v>
      </c>
      <c r="F429" s="1">
        <v>1</v>
      </c>
      <c r="G429" s="1" t="s">
        <v>916</v>
      </c>
      <c r="H429" s="1">
        <v>6827352</v>
      </c>
      <c r="I429" s="1">
        <v>23717</v>
      </c>
      <c r="J429" s="1">
        <v>0.34859305620193481</v>
      </c>
      <c r="K429" s="1">
        <v>407830.37</v>
      </c>
      <c r="L429" s="1">
        <v>75457.390625</v>
      </c>
      <c r="M429" s="1">
        <v>22.702625274658203</v>
      </c>
      <c r="N429" s="1">
        <v>0</v>
      </c>
      <c r="O429" s="1">
        <v>1215856</v>
      </c>
      <c r="P429" s="1">
        <v>39867</v>
      </c>
      <c r="Q429" s="1">
        <v>3.4000000000000004</v>
      </c>
      <c r="R429" s="1">
        <v>0</v>
      </c>
      <c r="S429" s="1">
        <v>0</v>
      </c>
      <c r="V429" s="1">
        <v>226376.359375</v>
      </c>
      <c r="W429" s="1">
        <v>464271.75</v>
      </c>
      <c r="X429" s="1">
        <v>0</v>
      </c>
      <c r="Y429" s="1">
        <v>8451038</v>
      </c>
      <c r="Z429" s="1">
        <v>139041.390625</v>
      </c>
      <c r="AA429" s="1">
        <v>8311996.5</v>
      </c>
      <c r="AB429" s="1">
        <v>1.6727796792984009</v>
      </c>
      <c r="AC429" s="1">
        <v>0</v>
      </c>
      <c r="AD429" s="1">
        <v>100</v>
      </c>
    </row>
    <row r="430" spans="1:30" x14ac:dyDescent="0.35">
      <c r="A430" s="1">
        <v>120452003</v>
      </c>
      <c r="B430" s="1" t="s">
        <v>443</v>
      </c>
      <c r="C430" s="1" t="s">
        <v>444</v>
      </c>
      <c r="D430" s="1" t="s">
        <v>147</v>
      </c>
      <c r="E430" s="1">
        <v>161</v>
      </c>
      <c r="F430" s="1">
        <v>1</v>
      </c>
      <c r="G430" s="1" t="s">
        <v>916</v>
      </c>
      <c r="H430" s="1">
        <v>27038298</v>
      </c>
      <c r="I430" s="1">
        <v>319840</v>
      </c>
      <c r="J430" s="1">
        <v>1.1970751285552979</v>
      </c>
      <c r="K430" s="1">
        <v>18153152.289999999</v>
      </c>
      <c r="L430" s="1">
        <v>5551465</v>
      </c>
      <c r="M430" s="1">
        <v>44.0533447265625</v>
      </c>
      <c r="N430" s="1">
        <v>100</v>
      </c>
      <c r="O430" s="1">
        <v>7132969</v>
      </c>
      <c r="P430" s="1">
        <v>348707</v>
      </c>
      <c r="Q430" s="1">
        <v>5.0999999999999996</v>
      </c>
      <c r="R430" s="1">
        <v>0</v>
      </c>
      <c r="S430" s="1">
        <v>5551464.75</v>
      </c>
      <c r="X430" s="1">
        <v>0</v>
      </c>
      <c r="Y430" s="1">
        <v>52324420</v>
      </c>
      <c r="Z430" s="1">
        <v>6220012</v>
      </c>
      <c r="AA430" s="1">
        <v>46104408</v>
      </c>
      <c r="AB430" s="1">
        <v>13.491144180297852</v>
      </c>
      <c r="AC430" s="1">
        <v>0</v>
      </c>
      <c r="AD430" s="1">
        <v>0</v>
      </c>
    </row>
    <row r="431" spans="1:30" x14ac:dyDescent="0.35">
      <c r="A431" s="1">
        <v>120454507</v>
      </c>
      <c r="B431" s="1" t="s">
        <v>667</v>
      </c>
      <c r="C431" s="1" t="s">
        <v>444</v>
      </c>
      <c r="D431" s="1" t="s">
        <v>147</v>
      </c>
      <c r="E431" s="1">
        <v>166</v>
      </c>
      <c r="F431" s="1">
        <v>2</v>
      </c>
      <c r="G431" s="1" t="s">
        <v>917</v>
      </c>
      <c r="H431" s="1">
        <v>0</v>
      </c>
      <c r="I431" s="1">
        <v>0</v>
      </c>
      <c r="J431" s="1">
        <v>0</v>
      </c>
      <c r="K431" s="1">
        <v>0</v>
      </c>
      <c r="N431" s="1">
        <v>0</v>
      </c>
      <c r="O431" s="1">
        <v>0</v>
      </c>
      <c r="P431" s="1">
        <v>0</v>
      </c>
      <c r="Q431" s="1">
        <v>0</v>
      </c>
      <c r="R431" s="1">
        <v>2389220</v>
      </c>
      <c r="T431" s="1">
        <v>150533</v>
      </c>
      <c r="U431" s="1">
        <v>6.7241644859313965</v>
      </c>
      <c r="Y431" s="1">
        <v>2389220</v>
      </c>
      <c r="Z431" s="1">
        <v>150533</v>
      </c>
      <c r="AA431" s="1">
        <v>2238687</v>
      </c>
      <c r="AB431" s="1">
        <v>6.7241644859313965</v>
      </c>
    </row>
    <row r="432" spans="1:30" x14ac:dyDescent="0.35">
      <c r="A432" s="1">
        <v>120455203</v>
      </c>
      <c r="B432" s="1" t="s">
        <v>445</v>
      </c>
      <c r="C432" s="1" t="s">
        <v>444</v>
      </c>
      <c r="D432" s="1" t="s">
        <v>147</v>
      </c>
      <c r="E432" s="1">
        <v>166</v>
      </c>
      <c r="F432" s="1">
        <v>1</v>
      </c>
      <c r="G432" s="1" t="s">
        <v>916</v>
      </c>
      <c r="H432" s="1">
        <v>26778609</v>
      </c>
      <c r="I432" s="1">
        <v>156713</v>
      </c>
      <c r="J432" s="1">
        <v>0.58866202831268311</v>
      </c>
      <c r="K432" s="1">
        <v>6130052.9100000001</v>
      </c>
      <c r="L432" s="1">
        <v>869599</v>
      </c>
      <c r="M432" s="1">
        <v>16.530872344970703</v>
      </c>
      <c r="N432" s="1">
        <v>100</v>
      </c>
      <c r="O432" s="1">
        <v>4916916</v>
      </c>
      <c r="P432" s="1">
        <v>148111</v>
      </c>
      <c r="Q432" s="1">
        <v>3.1</v>
      </c>
      <c r="R432" s="1">
        <v>0</v>
      </c>
      <c r="S432" s="1">
        <v>869598.97</v>
      </c>
      <c r="X432" s="1">
        <v>0</v>
      </c>
      <c r="Y432" s="1">
        <v>37825576</v>
      </c>
      <c r="Z432" s="1">
        <v>1174423</v>
      </c>
      <c r="AA432" s="1">
        <v>36651152</v>
      </c>
      <c r="AB432" s="1">
        <v>3.2043275833129883</v>
      </c>
      <c r="AC432" s="1">
        <v>0</v>
      </c>
      <c r="AD432" s="1">
        <v>0</v>
      </c>
    </row>
    <row r="433" spans="1:30" x14ac:dyDescent="0.35">
      <c r="A433" s="1">
        <v>120455403</v>
      </c>
      <c r="B433" s="1" t="s">
        <v>446</v>
      </c>
      <c r="C433" s="1" t="s">
        <v>444</v>
      </c>
      <c r="D433" s="1" t="s">
        <v>147</v>
      </c>
      <c r="E433" s="1">
        <v>163</v>
      </c>
      <c r="F433" s="1">
        <v>1</v>
      </c>
      <c r="G433" s="1" t="s">
        <v>916</v>
      </c>
      <c r="H433" s="1">
        <v>37497178</v>
      </c>
      <c r="I433" s="1">
        <v>231181</v>
      </c>
      <c r="J433" s="1">
        <v>0.62035369873046875</v>
      </c>
      <c r="K433" s="1">
        <v>8877742.6999999993</v>
      </c>
      <c r="L433" s="1">
        <v>2281225</v>
      </c>
      <c r="M433" s="1">
        <v>34.582260131835938</v>
      </c>
      <c r="N433" s="1">
        <v>100</v>
      </c>
      <c r="O433" s="1">
        <v>8630844</v>
      </c>
      <c r="P433" s="1">
        <v>360024</v>
      </c>
      <c r="Q433" s="1">
        <v>4.3999999999999995</v>
      </c>
      <c r="R433" s="1">
        <v>0</v>
      </c>
      <c r="S433" s="1">
        <v>2281224.9</v>
      </c>
      <c r="X433" s="1">
        <v>0</v>
      </c>
      <c r="Y433" s="1">
        <v>55005764</v>
      </c>
      <c r="Z433" s="1">
        <v>2872430</v>
      </c>
      <c r="AA433" s="1">
        <v>52133336</v>
      </c>
      <c r="AB433" s="1">
        <v>5.5097761154174805</v>
      </c>
      <c r="AC433" s="1">
        <v>0</v>
      </c>
      <c r="AD433" s="1">
        <v>0</v>
      </c>
    </row>
    <row r="434" spans="1:30" x14ac:dyDescent="0.35">
      <c r="A434" s="1">
        <v>120456003</v>
      </c>
      <c r="B434" s="1" t="s">
        <v>447</v>
      </c>
      <c r="C434" s="1" t="s">
        <v>444</v>
      </c>
      <c r="D434" s="1" t="s">
        <v>147</v>
      </c>
      <c r="E434" s="1">
        <v>166</v>
      </c>
      <c r="F434" s="1">
        <v>1</v>
      </c>
      <c r="G434" s="1" t="s">
        <v>916</v>
      </c>
      <c r="H434" s="1">
        <v>21906972</v>
      </c>
      <c r="I434" s="1">
        <v>139587</v>
      </c>
      <c r="J434" s="1">
        <v>0.64126676321029663</v>
      </c>
      <c r="K434" s="1">
        <v>8253582.8300000001</v>
      </c>
      <c r="L434" s="1">
        <v>2492292</v>
      </c>
      <c r="M434" s="1">
        <v>43.259262084960938</v>
      </c>
      <c r="N434" s="1">
        <v>100</v>
      </c>
      <c r="O434" s="1">
        <v>4605786</v>
      </c>
      <c r="P434" s="1">
        <v>194750</v>
      </c>
      <c r="Q434" s="1">
        <v>4.3999999999999995</v>
      </c>
      <c r="R434" s="1">
        <v>0</v>
      </c>
      <c r="S434" s="1">
        <v>2492291.94</v>
      </c>
      <c r="X434" s="1">
        <v>0</v>
      </c>
      <c r="Y434" s="1">
        <v>34766340</v>
      </c>
      <c r="Z434" s="1">
        <v>2826629</v>
      </c>
      <c r="AA434" s="1">
        <v>31939712</v>
      </c>
      <c r="AB434" s="1">
        <v>8.849888801574707</v>
      </c>
      <c r="AC434" s="1">
        <v>0</v>
      </c>
      <c r="AD434" s="1">
        <v>0</v>
      </c>
    </row>
    <row r="435" spans="1:30" x14ac:dyDescent="0.35">
      <c r="A435" s="1">
        <v>120480803</v>
      </c>
      <c r="B435" s="1" t="s">
        <v>473</v>
      </c>
      <c r="C435" s="1" t="s">
        <v>474</v>
      </c>
      <c r="D435" s="1" t="s">
        <v>118</v>
      </c>
      <c r="E435" s="1">
        <v>133</v>
      </c>
      <c r="F435" s="1">
        <v>1</v>
      </c>
      <c r="G435" s="1" t="s">
        <v>916</v>
      </c>
      <c r="H435" s="1">
        <v>13036393</v>
      </c>
      <c r="I435" s="1">
        <v>91345</v>
      </c>
      <c r="J435" s="1">
        <v>0.70563662052154541</v>
      </c>
      <c r="K435" s="1">
        <v>2561170.34</v>
      </c>
      <c r="L435" s="1">
        <v>683327.0625</v>
      </c>
      <c r="M435" s="1">
        <v>36.388931274414063</v>
      </c>
      <c r="N435" s="1">
        <v>0</v>
      </c>
      <c r="O435" s="1">
        <v>2984854</v>
      </c>
      <c r="P435" s="1">
        <v>88976</v>
      </c>
      <c r="Q435" s="1">
        <v>3.1</v>
      </c>
      <c r="R435" s="1">
        <v>0</v>
      </c>
      <c r="S435" s="1">
        <v>0</v>
      </c>
      <c r="V435" s="1">
        <v>2050019.3125</v>
      </c>
      <c r="W435" s="1">
        <v>4204352.5</v>
      </c>
      <c r="X435" s="1">
        <v>0</v>
      </c>
      <c r="Y435" s="1">
        <v>18582416</v>
      </c>
      <c r="Z435" s="1">
        <v>863648.0625</v>
      </c>
      <c r="AA435" s="1">
        <v>17718768</v>
      </c>
      <c r="AB435" s="1">
        <v>4.874199390411377</v>
      </c>
      <c r="AC435" s="1">
        <v>0</v>
      </c>
      <c r="AD435" s="1">
        <v>100</v>
      </c>
    </row>
    <row r="436" spans="1:30" x14ac:dyDescent="0.35">
      <c r="A436" s="1">
        <v>120481002</v>
      </c>
      <c r="B436" s="1" t="s">
        <v>475</v>
      </c>
      <c r="C436" s="1" t="s">
        <v>474</v>
      </c>
      <c r="D436" s="1" t="s">
        <v>118</v>
      </c>
      <c r="E436" s="1">
        <v>134</v>
      </c>
      <c r="F436" s="1">
        <v>1</v>
      </c>
      <c r="G436" s="1" t="s">
        <v>916</v>
      </c>
      <c r="H436" s="1">
        <v>56656025</v>
      </c>
      <c r="I436" s="1">
        <v>439404</v>
      </c>
      <c r="J436" s="1">
        <v>0.78162646293640137</v>
      </c>
      <c r="K436" s="1">
        <v>15303143.42</v>
      </c>
      <c r="L436" s="1">
        <v>4501720</v>
      </c>
      <c r="M436" s="1">
        <v>41.677097320556641</v>
      </c>
      <c r="N436" s="1">
        <v>0</v>
      </c>
      <c r="O436" s="1">
        <v>10557049</v>
      </c>
      <c r="P436" s="1">
        <v>312280</v>
      </c>
      <c r="Q436" s="1">
        <v>3</v>
      </c>
      <c r="R436" s="1">
        <v>0</v>
      </c>
      <c r="S436" s="1">
        <v>0</v>
      </c>
      <c r="V436" s="1">
        <v>12505411</v>
      </c>
      <c r="W436" s="1">
        <v>28698034</v>
      </c>
      <c r="X436" s="1">
        <v>0</v>
      </c>
      <c r="Y436" s="1">
        <v>82516216</v>
      </c>
      <c r="Z436" s="1">
        <v>5253404</v>
      </c>
      <c r="AA436" s="1">
        <v>77262816</v>
      </c>
      <c r="AB436" s="1">
        <v>6.7993950843811035</v>
      </c>
      <c r="AC436" s="1">
        <v>0</v>
      </c>
      <c r="AD436" s="1">
        <v>100</v>
      </c>
    </row>
    <row r="437" spans="1:30" x14ac:dyDescent="0.35">
      <c r="A437" s="1">
        <v>120481107</v>
      </c>
      <c r="B437" s="1" t="s">
        <v>672</v>
      </c>
      <c r="C437" s="1" t="s">
        <v>474</v>
      </c>
      <c r="D437" s="1" t="s">
        <v>118</v>
      </c>
      <c r="E437" s="1">
        <v>139</v>
      </c>
      <c r="F437" s="1">
        <v>2</v>
      </c>
      <c r="G437" s="1" t="s">
        <v>917</v>
      </c>
      <c r="H437" s="1">
        <v>0</v>
      </c>
      <c r="I437" s="1">
        <v>0</v>
      </c>
      <c r="J437" s="1">
        <v>0</v>
      </c>
      <c r="K437" s="1">
        <v>0</v>
      </c>
      <c r="N437" s="1">
        <v>0</v>
      </c>
      <c r="O437" s="1">
        <v>0</v>
      </c>
      <c r="P437" s="1">
        <v>0</v>
      </c>
      <c r="Q437" s="1">
        <v>0</v>
      </c>
      <c r="R437" s="1">
        <v>1796716</v>
      </c>
      <c r="T437" s="1">
        <v>64527</v>
      </c>
      <c r="U437" s="1">
        <v>3.7251708507537842</v>
      </c>
      <c r="Y437" s="1">
        <v>1796716</v>
      </c>
      <c r="Z437" s="1">
        <v>64527</v>
      </c>
      <c r="AA437" s="1">
        <v>1732189</v>
      </c>
      <c r="AB437" s="1">
        <v>3.7251708507537842</v>
      </c>
    </row>
    <row r="438" spans="1:30" x14ac:dyDescent="0.35">
      <c r="A438" s="1">
        <v>120483007</v>
      </c>
      <c r="B438" s="1" t="s">
        <v>673</v>
      </c>
      <c r="C438" s="1" t="s">
        <v>474</v>
      </c>
      <c r="D438" s="1" t="s">
        <v>118</v>
      </c>
      <c r="E438" s="1">
        <v>133</v>
      </c>
      <c r="F438" s="1">
        <v>2</v>
      </c>
      <c r="G438" s="1" t="s">
        <v>917</v>
      </c>
      <c r="H438" s="1">
        <v>0</v>
      </c>
      <c r="I438" s="1">
        <v>0</v>
      </c>
      <c r="J438" s="1">
        <v>0</v>
      </c>
      <c r="K438" s="1">
        <v>0</v>
      </c>
      <c r="N438" s="1">
        <v>0</v>
      </c>
      <c r="O438" s="1">
        <v>0</v>
      </c>
      <c r="P438" s="1">
        <v>0</v>
      </c>
      <c r="Q438" s="1">
        <v>0</v>
      </c>
      <c r="R438" s="1">
        <v>1272311</v>
      </c>
      <c r="T438" s="1">
        <v>-10855</v>
      </c>
      <c r="U438" s="1">
        <v>-0.84595447778701782</v>
      </c>
      <c r="Y438" s="1">
        <v>1272311</v>
      </c>
      <c r="Z438" s="1">
        <v>-10855</v>
      </c>
      <c r="AA438" s="1">
        <v>1261456</v>
      </c>
      <c r="AB438" s="1">
        <v>-0.86051356792449951</v>
      </c>
    </row>
    <row r="439" spans="1:30" x14ac:dyDescent="0.35">
      <c r="A439" s="1">
        <v>120483302</v>
      </c>
      <c r="B439" s="1" t="s">
        <v>476</v>
      </c>
      <c r="C439" s="1" t="s">
        <v>474</v>
      </c>
      <c r="D439" s="1" t="s">
        <v>118</v>
      </c>
      <c r="E439" s="1">
        <v>131</v>
      </c>
      <c r="F439" s="1">
        <v>1</v>
      </c>
      <c r="G439" s="1" t="s">
        <v>916</v>
      </c>
      <c r="H439" s="1">
        <v>29336452</v>
      </c>
      <c r="I439" s="1">
        <v>190243</v>
      </c>
      <c r="J439" s="1">
        <v>0.65271955728530884</v>
      </c>
      <c r="K439" s="1">
        <v>3303359.98</v>
      </c>
      <c r="L439" s="1">
        <v>671212.875</v>
      </c>
      <c r="M439" s="1">
        <v>25.500583648681641</v>
      </c>
      <c r="N439" s="1">
        <v>0</v>
      </c>
      <c r="O439" s="1">
        <v>6998877</v>
      </c>
      <c r="P439" s="1">
        <v>244615</v>
      </c>
      <c r="Q439" s="1">
        <v>3.5999999999999996</v>
      </c>
      <c r="R439" s="1">
        <v>155764</v>
      </c>
      <c r="S439" s="1">
        <v>0</v>
      </c>
      <c r="T439" s="1">
        <v>-13718</v>
      </c>
      <c r="U439" s="1">
        <v>-8.0940752029418945</v>
      </c>
      <c r="V439" s="1">
        <v>2013675.875</v>
      </c>
      <c r="W439" s="1">
        <v>4129816.5</v>
      </c>
      <c r="X439" s="1">
        <v>0</v>
      </c>
      <c r="Y439" s="1">
        <v>39794452</v>
      </c>
      <c r="Z439" s="1">
        <v>1092352.875</v>
      </c>
      <c r="AA439" s="1">
        <v>38702100</v>
      </c>
      <c r="AB439" s="1">
        <v>2.8224639892578125</v>
      </c>
      <c r="AC439" s="1">
        <v>0</v>
      </c>
      <c r="AD439" s="1">
        <v>100</v>
      </c>
    </row>
    <row r="440" spans="1:30" x14ac:dyDescent="0.35">
      <c r="A440" s="1">
        <v>120484803</v>
      </c>
      <c r="B440" s="1" t="s">
        <v>477</v>
      </c>
      <c r="C440" s="1" t="s">
        <v>474</v>
      </c>
      <c r="D440" s="1" t="s">
        <v>118</v>
      </c>
      <c r="E440" s="1">
        <v>133</v>
      </c>
      <c r="F440" s="1">
        <v>1</v>
      </c>
      <c r="G440" s="1" t="s">
        <v>916</v>
      </c>
      <c r="H440" s="1">
        <v>13159183</v>
      </c>
      <c r="I440" s="1">
        <v>86770</v>
      </c>
      <c r="J440" s="1">
        <v>0.66376423835754395</v>
      </c>
      <c r="K440" s="1">
        <v>576529</v>
      </c>
      <c r="L440" s="1">
        <v>50000</v>
      </c>
      <c r="M440" s="1">
        <v>9.4961528778076172</v>
      </c>
      <c r="N440" s="1">
        <v>0</v>
      </c>
      <c r="O440" s="1">
        <v>2861394</v>
      </c>
      <c r="P440" s="1">
        <v>105895</v>
      </c>
      <c r="Q440" s="1">
        <v>3.8</v>
      </c>
      <c r="R440" s="1">
        <v>0</v>
      </c>
      <c r="S440" s="1">
        <v>0</v>
      </c>
      <c r="X440" s="1">
        <v>50000</v>
      </c>
      <c r="Y440" s="1">
        <v>16597106</v>
      </c>
      <c r="Z440" s="1">
        <v>242665</v>
      </c>
      <c r="AA440" s="1">
        <v>16354441</v>
      </c>
      <c r="AB440" s="1">
        <v>1.4837865829467773</v>
      </c>
      <c r="AC440" s="1">
        <v>100</v>
      </c>
      <c r="AD440" s="1">
        <v>0</v>
      </c>
    </row>
    <row r="441" spans="1:30" x14ac:dyDescent="0.35">
      <c r="A441" s="1">
        <v>120484903</v>
      </c>
      <c r="B441" s="1" t="s">
        <v>478</v>
      </c>
      <c r="C441" s="1" t="s">
        <v>474</v>
      </c>
      <c r="D441" s="1" t="s">
        <v>118</v>
      </c>
      <c r="E441" s="1">
        <v>134</v>
      </c>
      <c r="F441" s="1">
        <v>1</v>
      </c>
      <c r="G441" s="1" t="s">
        <v>916</v>
      </c>
      <c r="H441" s="1">
        <v>19032430</v>
      </c>
      <c r="I441" s="1">
        <v>91994</v>
      </c>
      <c r="J441" s="1">
        <v>0.48570159077644348</v>
      </c>
      <c r="K441" s="1">
        <v>1991359.48</v>
      </c>
      <c r="L441" s="1">
        <v>458037.3125</v>
      </c>
      <c r="M441" s="1">
        <v>29.872217178344727</v>
      </c>
      <c r="N441" s="1">
        <v>0</v>
      </c>
      <c r="O441" s="1">
        <v>4284440</v>
      </c>
      <c r="P441" s="1">
        <v>113583</v>
      </c>
      <c r="Q441" s="1">
        <v>2.7</v>
      </c>
      <c r="R441" s="1">
        <v>0</v>
      </c>
      <c r="S441" s="1">
        <v>0</v>
      </c>
      <c r="V441" s="1">
        <v>1374137.4375</v>
      </c>
      <c r="W441" s="1">
        <v>2818197</v>
      </c>
      <c r="X441" s="1">
        <v>0</v>
      </c>
      <c r="Y441" s="1">
        <v>25308230</v>
      </c>
      <c r="Z441" s="1">
        <v>663614.3125</v>
      </c>
      <c r="AA441" s="1">
        <v>24644616</v>
      </c>
      <c r="AB441" s="1">
        <v>2.6927354335784912</v>
      </c>
      <c r="AC441" s="1">
        <v>0</v>
      </c>
      <c r="AD441" s="1">
        <v>100</v>
      </c>
    </row>
    <row r="442" spans="1:30" x14ac:dyDescent="0.35">
      <c r="A442" s="1">
        <v>120485603</v>
      </c>
      <c r="B442" s="1" t="s">
        <v>479</v>
      </c>
      <c r="C442" s="1" t="s">
        <v>474</v>
      </c>
      <c r="D442" s="1" t="s">
        <v>118</v>
      </c>
      <c r="E442" s="1">
        <v>136</v>
      </c>
      <c r="F442" s="1">
        <v>1</v>
      </c>
      <c r="G442" s="1" t="s">
        <v>916</v>
      </c>
      <c r="H442" s="1">
        <v>6370835</v>
      </c>
      <c r="I442" s="1">
        <v>39059</v>
      </c>
      <c r="J442" s="1">
        <v>0.61687272787094116</v>
      </c>
      <c r="K442" s="1">
        <v>356790</v>
      </c>
      <c r="L442" s="1">
        <v>50000</v>
      </c>
      <c r="M442" s="1">
        <v>16.297792434692383</v>
      </c>
      <c r="N442" s="1">
        <v>0</v>
      </c>
      <c r="O442" s="1">
        <v>1501529</v>
      </c>
      <c r="P442" s="1">
        <v>46073</v>
      </c>
      <c r="Q442" s="1">
        <v>3.2</v>
      </c>
      <c r="R442" s="1">
        <v>0</v>
      </c>
      <c r="S442" s="1">
        <v>0</v>
      </c>
      <c r="X442" s="1">
        <v>50000</v>
      </c>
      <c r="Y442" s="1">
        <v>8229154</v>
      </c>
      <c r="Z442" s="1">
        <v>135132</v>
      </c>
      <c r="AA442" s="1">
        <v>8094022</v>
      </c>
      <c r="AB442" s="1">
        <v>1.6695284843444824</v>
      </c>
      <c r="AC442" s="1">
        <v>100</v>
      </c>
      <c r="AD442" s="1">
        <v>0</v>
      </c>
    </row>
    <row r="443" spans="1:30" x14ac:dyDescent="0.35">
      <c r="A443" s="1">
        <v>120486003</v>
      </c>
      <c r="B443" s="1" t="s">
        <v>480</v>
      </c>
      <c r="C443" s="1" t="s">
        <v>474</v>
      </c>
      <c r="D443" s="1" t="s">
        <v>118</v>
      </c>
      <c r="E443" s="1">
        <v>134</v>
      </c>
      <c r="F443" s="1">
        <v>1</v>
      </c>
      <c r="G443" s="1" t="s">
        <v>916</v>
      </c>
      <c r="H443" s="1">
        <v>4681594</v>
      </c>
      <c r="I443" s="1">
        <v>30357</v>
      </c>
      <c r="J443" s="1">
        <v>0.65266507863998413</v>
      </c>
      <c r="K443" s="1">
        <v>242538</v>
      </c>
      <c r="L443" s="1">
        <v>50000</v>
      </c>
      <c r="M443" s="1">
        <v>25.968898773193359</v>
      </c>
      <c r="N443" s="1">
        <v>0</v>
      </c>
      <c r="O443" s="1">
        <v>1195751</v>
      </c>
      <c r="P443" s="1">
        <v>42342</v>
      </c>
      <c r="Q443" s="1">
        <v>3.6999999999999997</v>
      </c>
      <c r="R443" s="1">
        <v>0</v>
      </c>
      <c r="S443" s="1">
        <v>0</v>
      </c>
      <c r="X443" s="1">
        <v>50000</v>
      </c>
      <c r="Y443" s="1">
        <v>6119883</v>
      </c>
      <c r="Z443" s="1">
        <v>122699</v>
      </c>
      <c r="AA443" s="1">
        <v>5997184</v>
      </c>
      <c r="AB443" s="1">
        <v>2.0459434986114502</v>
      </c>
      <c r="AC443" s="1">
        <v>100</v>
      </c>
      <c r="AD443" s="1">
        <v>0</v>
      </c>
    </row>
    <row r="444" spans="1:30" x14ac:dyDescent="0.35">
      <c r="A444" s="1">
        <v>120488603</v>
      </c>
      <c r="B444" s="1" t="s">
        <v>481</v>
      </c>
      <c r="C444" s="1" t="s">
        <v>474</v>
      </c>
      <c r="D444" s="1" t="s">
        <v>118</v>
      </c>
      <c r="E444" s="1">
        <v>133</v>
      </c>
      <c r="F444" s="1">
        <v>1</v>
      </c>
      <c r="G444" s="1" t="s">
        <v>916</v>
      </c>
      <c r="H444" s="1">
        <v>7412110</v>
      </c>
      <c r="I444" s="1">
        <v>57779</v>
      </c>
      <c r="J444" s="1">
        <v>0.78564590215682983</v>
      </c>
      <c r="K444" s="1">
        <v>3271837.64</v>
      </c>
      <c r="L444" s="1">
        <v>985938.5625</v>
      </c>
      <c r="M444" s="1">
        <v>43.131324768066406</v>
      </c>
      <c r="N444" s="1">
        <v>0</v>
      </c>
      <c r="O444" s="1">
        <v>2116082</v>
      </c>
      <c r="P444" s="1">
        <v>61323</v>
      </c>
      <c r="Q444" s="1">
        <v>3</v>
      </c>
      <c r="R444" s="1">
        <v>0</v>
      </c>
      <c r="S444" s="1">
        <v>0</v>
      </c>
      <c r="V444" s="1">
        <v>2957870.5625</v>
      </c>
      <c r="W444" s="1">
        <v>1266250.625</v>
      </c>
      <c r="X444" s="1">
        <v>0</v>
      </c>
      <c r="Y444" s="1">
        <v>12800030</v>
      </c>
      <c r="Z444" s="1">
        <v>1105040.5</v>
      </c>
      <c r="AA444" s="1">
        <v>11694990</v>
      </c>
      <c r="AB444" s="1">
        <v>9.4488363265991211</v>
      </c>
      <c r="AC444" s="1">
        <v>0</v>
      </c>
      <c r="AD444" s="1">
        <v>100</v>
      </c>
    </row>
    <row r="445" spans="1:30" x14ac:dyDescent="0.35">
      <c r="A445" s="1">
        <v>120522003</v>
      </c>
      <c r="B445" s="1" t="s">
        <v>496</v>
      </c>
      <c r="C445" s="1" t="s">
        <v>497</v>
      </c>
      <c r="D445" s="1" t="s">
        <v>147</v>
      </c>
      <c r="E445" s="1">
        <v>166</v>
      </c>
      <c r="F445" s="1">
        <v>1</v>
      </c>
      <c r="G445" s="1" t="s">
        <v>916</v>
      </c>
      <c r="H445" s="1">
        <v>17568120</v>
      </c>
      <c r="I445" s="1">
        <v>81493</v>
      </c>
      <c r="J445" s="1">
        <v>0.46603041887283325</v>
      </c>
      <c r="K445" s="1">
        <v>828801</v>
      </c>
      <c r="L445" s="1">
        <v>50000</v>
      </c>
      <c r="M445" s="1">
        <v>6.4201254844665527</v>
      </c>
      <c r="N445" s="1">
        <v>0</v>
      </c>
      <c r="O445" s="1">
        <v>3730140</v>
      </c>
      <c r="P445" s="1">
        <v>118995</v>
      </c>
      <c r="Q445" s="1">
        <v>3.3000000000000003</v>
      </c>
      <c r="R445" s="1">
        <v>373822</v>
      </c>
      <c r="S445" s="1">
        <v>0</v>
      </c>
      <c r="T445" s="1">
        <v>35128</v>
      </c>
      <c r="U445" s="1">
        <v>10.371603965759277</v>
      </c>
      <c r="X445" s="1">
        <v>50000</v>
      </c>
      <c r="Y445" s="1">
        <v>22500882</v>
      </c>
      <c r="Z445" s="1">
        <v>285616</v>
      </c>
      <c r="AA445" s="1">
        <v>22215266</v>
      </c>
      <c r="AB445" s="1">
        <v>1.2856744527816772</v>
      </c>
      <c r="AC445" s="1">
        <v>100</v>
      </c>
      <c r="AD445" s="1">
        <v>0</v>
      </c>
    </row>
    <row r="446" spans="1:30" x14ac:dyDescent="0.35">
      <c r="A446" s="1">
        <v>121131507</v>
      </c>
      <c r="B446" s="1" t="s">
        <v>634</v>
      </c>
      <c r="C446" s="1" t="s">
        <v>193</v>
      </c>
      <c r="D446" s="1" t="s">
        <v>118</v>
      </c>
      <c r="E446" s="1">
        <v>137</v>
      </c>
      <c r="F446" s="1">
        <v>2</v>
      </c>
      <c r="G446" s="1" t="s">
        <v>917</v>
      </c>
      <c r="H446" s="1">
        <v>0</v>
      </c>
      <c r="I446" s="1">
        <v>0</v>
      </c>
      <c r="J446" s="1">
        <v>0</v>
      </c>
      <c r="K446" s="1">
        <v>0</v>
      </c>
      <c r="N446" s="1">
        <v>0</v>
      </c>
      <c r="O446" s="1">
        <v>0</v>
      </c>
      <c r="P446" s="1">
        <v>0</v>
      </c>
      <c r="Q446" s="1">
        <v>0</v>
      </c>
      <c r="R446" s="1">
        <v>741221</v>
      </c>
      <c r="T446" s="1">
        <v>-67936</v>
      </c>
      <c r="U446" s="1">
        <v>-8.3958988189697266</v>
      </c>
      <c r="Y446" s="1">
        <v>741221</v>
      </c>
      <c r="Z446" s="1">
        <v>-67936</v>
      </c>
      <c r="AA446" s="1">
        <v>673285</v>
      </c>
      <c r="AB446" s="1">
        <v>-10.090229034423828</v>
      </c>
    </row>
    <row r="447" spans="1:30" x14ac:dyDescent="0.35">
      <c r="A447" s="1">
        <v>121135003</v>
      </c>
      <c r="B447" s="1" t="s">
        <v>192</v>
      </c>
      <c r="C447" s="1" t="s">
        <v>193</v>
      </c>
      <c r="D447" s="1" t="s">
        <v>118</v>
      </c>
      <c r="E447" s="1">
        <v>131</v>
      </c>
      <c r="F447" s="1">
        <v>1</v>
      </c>
      <c r="G447" s="1" t="s">
        <v>916</v>
      </c>
      <c r="H447" s="1">
        <v>6447138</v>
      </c>
      <c r="I447" s="1">
        <v>87259</v>
      </c>
      <c r="J447" s="1">
        <v>1.3720229864120483</v>
      </c>
      <c r="K447" s="1">
        <v>319928</v>
      </c>
      <c r="L447" s="1">
        <v>50000</v>
      </c>
      <c r="M447" s="1">
        <v>18.523458480834961</v>
      </c>
      <c r="N447" s="1">
        <v>0</v>
      </c>
      <c r="O447" s="1">
        <v>1268165</v>
      </c>
      <c r="P447" s="1">
        <v>19623</v>
      </c>
      <c r="Q447" s="1">
        <v>1.6</v>
      </c>
      <c r="R447" s="1">
        <v>0</v>
      </c>
      <c r="S447" s="1">
        <v>0</v>
      </c>
      <c r="X447" s="1">
        <v>50000</v>
      </c>
      <c r="Y447" s="1">
        <v>8035231</v>
      </c>
      <c r="Z447" s="1">
        <v>156882</v>
      </c>
      <c r="AA447" s="1">
        <v>7878349</v>
      </c>
      <c r="AB447" s="1">
        <v>1.9913055896759033</v>
      </c>
      <c r="AC447" s="1">
        <v>100</v>
      </c>
      <c r="AD447" s="1">
        <v>0</v>
      </c>
    </row>
    <row r="448" spans="1:30" x14ac:dyDescent="0.35">
      <c r="A448" s="1">
        <v>121135503</v>
      </c>
      <c r="B448" s="1" t="s">
        <v>194</v>
      </c>
      <c r="C448" s="1" t="s">
        <v>193</v>
      </c>
      <c r="D448" s="1" t="s">
        <v>118</v>
      </c>
      <c r="E448" s="1">
        <v>131</v>
      </c>
      <c r="F448" s="1">
        <v>1</v>
      </c>
      <c r="G448" s="1" t="s">
        <v>916</v>
      </c>
      <c r="H448" s="1">
        <v>11615080</v>
      </c>
      <c r="I448" s="1">
        <v>48915</v>
      </c>
      <c r="J448" s="1">
        <v>0.42291459441184998</v>
      </c>
      <c r="K448" s="1">
        <v>2921864.99</v>
      </c>
      <c r="L448" s="1">
        <v>849219.5625</v>
      </c>
      <c r="M448" s="1">
        <v>40.972736358642578</v>
      </c>
      <c r="N448" s="1">
        <v>0</v>
      </c>
      <c r="O448" s="1">
        <v>2458280</v>
      </c>
      <c r="P448" s="1">
        <v>75970</v>
      </c>
      <c r="Q448" s="1">
        <v>3.2</v>
      </c>
      <c r="R448" s="1">
        <v>0</v>
      </c>
      <c r="S448" s="1">
        <v>0</v>
      </c>
      <c r="V448" s="1">
        <v>2547705.9375</v>
      </c>
      <c r="W448" s="1">
        <v>5225050.5</v>
      </c>
      <c r="X448" s="1">
        <v>0</v>
      </c>
      <c r="Y448" s="1">
        <v>16995224</v>
      </c>
      <c r="Z448" s="1">
        <v>974104.5625</v>
      </c>
      <c r="AA448" s="1">
        <v>16021119</v>
      </c>
      <c r="AB448" s="1">
        <v>6.0801281929016113</v>
      </c>
      <c r="AC448" s="1">
        <v>0</v>
      </c>
      <c r="AD448" s="1">
        <v>100</v>
      </c>
    </row>
    <row r="449" spans="1:30" x14ac:dyDescent="0.35">
      <c r="A449" s="1">
        <v>121136503</v>
      </c>
      <c r="B449" s="1" t="s">
        <v>195</v>
      </c>
      <c r="C449" s="1" t="s">
        <v>193</v>
      </c>
      <c r="D449" s="1" t="s">
        <v>118</v>
      </c>
      <c r="E449" s="1">
        <v>131</v>
      </c>
      <c r="F449" s="1">
        <v>1</v>
      </c>
      <c r="G449" s="1" t="s">
        <v>916</v>
      </c>
      <c r="H449" s="1">
        <v>8646548</v>
      </c>
      <c r="I449" s="1">
        <v>53799</v>
      </c>
      <c r="J449" s="1">
        <v>0.62609767913818359</v>
      </c>
      <c r="K449" s="1">
        <v>1330669.3400000001</v>
      </c>
      <c r="L449" s="1">
        <v>342367.40625</v>
      </c>
      <c r="M449" s="1">
        <v>34.641986846923828</v>
      </c>
      <c r="N449" s="1">
        <v>0</v>
      </c>
      <c r="O449" s="1">
        <v>1886406</v>
      </c>
      <c r="P449" s="1">
        <v>80297</v>
      </c>
      <c r="Q449" s="1">
        <v>4.3999999999999995</v>
      </c>
      <c r="R449" s="1">
        <v>0</v>
      </c>
      <c r="S449" s="1">
        <v>0</v>
      </c>
      <c r="V449" s="1">
        <v>1027121.34375</v>
      </c>
      <c r="W449" s="1">
        <v>2106507</v>
      </c>
      <c r="X449" s="1">
        <v>0</v>
      </c>
      <c r="Y449" s="1">
        <v>11863623</v>
      </c>
      <c r="Z449" s="1">
        <v>476463.40625</v>
      </c>
      <c r="AA449" s="1">
        <v>11387160</v>
      </c>
      <c r="AB449" s="1">
        <v>4.1842164993286133</v>
      </c>
      <c r="AC449" s="1">
        <v>0</v>
      </c>
      <c r="AD449" s="1">
        <v>100</v>
      </c>
    </row>
    <row r="450" spans="1:30" x14ac:dyDescent="0.35">
      <c r="A450" s="1">
        <v>121136603</v>
      </c>
      <c r="B450" s="1" t="s">
        <v>196</v>
      </c>
      <c r="C450" s="1" t="s">
        <v>193</v>
      </c>
      <c r="D450" s="1" t="s">
        <v>118</v>
      </c>
      <c r="E450" s="1">
        <v>131</v>
      </c>
      <c r="F450" s="1">
        <v>1</v>
      </c>
      <c r="G450" s="1" t="s">
        <v>916</v>
      </c>
      <c r="H450" s="1">
        <v>15115146</v>
      </c>
      <c r="I450" s="1">
        <v>93889</v>
      </c>
      <c r="J450" s="1">
        <v>0.62504088878631592</v>
      </c>
      <c r="K450" s="1">
        <v>6328464.2999999998</v>
      </c>
      <c r="L450" s="1">
        <v>1996783.625</v>
      </c>
      <c r="M450" s="1">
        <v>46.097202301025391</v>
      </c>
      <c r="N450" s="1">
        <v>12.419475555419922</v>
      </c>
      <c r="O450" s="1">
        <v>2683884</v>
      </c>
      <c r="P450" s="1">
        <v>170682</v>
      </c>
      <c r="Q450" s="1">
        <v>6.8000000000000007</v>
      </c>
      <c r="R450" s="1">
        <v>0</v>
      </c>
      <c r="S450" s="1">
        <v>247990.05</v>
      </c>
      <c r="V450" s="1">
        <v>5246478.375</v>
      </c>
      <c r="W450" s="1">
        <v>10759920</v>
      </c>
      <c r="X450" s="1">
        <v>0</v>
      </c>
      <c r="Y450" s="1">
        <v>24127494</v>
      </c>
      <c r="Z450" s="1">
        <v>2261354.5</v>
      </c>
      <c r="AA450" s="1">
        <v>21866140</v>
      </c>
      <c r="AB450" s="1">
        <v>10.341809272766113</v>
      </c>
      <c r="AC450" s="1">
        <v>0</v>
      </c>
      <c r="AD450" s="1">
        <v>87.580520629882813</v>
      </c>
    </row>
    <row r="451" spans="1:30" x14ac:dyDescent="0.35">
      <c r="A451" s="1">
        <v>121139004</v>
      </c>
      <c r="B451" s="1" t="s">
        <v>197</v>
      </c>
      <c r="C451" s="1" t="s">
        <v>193</v>
      </c>
      <c r="D451" s="1" t="s">
        <v>118</v>
      </c>
      <c r="E451" s="1">
        <v>131</v>
      </c>
      <c r="F451" s="1">
        <v>1</v>
      </c>
      <c r="G451" s="1" t="s">
        <v>916</v>
      </c>
      <c r="H451" s="1">
        <v>4689589</v>
      </c>
      <c r="I451" s="1">
        <v>31412</v>
      </c>
      <c r="J451" s="1">
        <v>0.67434108257293701</v>
      </c>
      <c r="K451" s="1">
        <v>465544.03</v>
      </c>
      <c r="L451" s="1">
        <v>122355.0703125</v>
      </c>
      <c r="M451" s="1">
        <v>35.652389526367188</v>
      </c>
      <c r="N451" s="1">
        <v>0</v>
      </c>
      <c r="O451" s="1">
        <v>734839</v>
      </c>
      <c r="P451" s="1">
        <v>31310</v>
      </c>
      <c r="Q451" s="1">
        <v>4.5</v>
      </c>
      <c r="R451" s="1">
        <v>0</v>
      </c>
      <c r="S451" s="1">
        <v>0</v>
      </c>
      <c r="V451" s="1">
        <v>367072.0390625</v>
      </c>
      <c r="W451" s="1">
        <v>752822.25</v>
      </c>
      <c r="X451" s="1">
        <v>0</v>
      </c>
      <c r="Y451" s="1">
        <v>5889972</v>
      </c>
      <c r="Z451" s="1">
        <v>185077.0625</v>
      </c>
      <c r="AA451" s="1">
        <v>5704895</v>
      </c>
      <c r="AB451" s="1">
        <v>3.2441799640655518</v>
      </c>
      <c r="AC451" s="1">
        <v>0</v>
      </c>
      <c r="AD451" s="1">
        <v>100</v>
      </c>
    </row>
    <row r="452" spans="1:30" x14ac:dyDescent="0.35">
      <c r="A452" s="1">
        <v>121390302</v>
      </c>
      <c r="B452" s="1" t="s">
        <v>391</v>
      </c>
      <c r="C452" s="1" t="s">
        <v>392</v>
      </c>
      <c r="D452" s="1" t="s">
        <v>118</v>
      </c>
      <c r="E452" s="1">
        <v>134</v>
      </c>
      <c r="F452" s="1">
        <v>1</v>
      </c>
      <c r="G452" s="1" t="s">
        <v>916</v>
      </c>
      <c r="H452" s="1">
        <v>204275982</v>
      </c>
      <c r="I452" s="1">
        <v>1587214</v>
      </c>
      <c r="J452" s="1">
        <v>0.78307938575744629</v>
      </c>
      <c r="K452" s="1">
        <v>75610792.769999996</v>
      </c>
      <c r="L452" s="1">
        <v>20231632</v>
      </c>
      <c r="M452" s="1">
        <v>36.532936096191406</v>
      </c>
      <c r="N452" s="1">
        <v>0</v>
      </c>
      <c r="O452" s="1">
        <v>18877401</v>
      </c>
      <c r="P452" s="1">
        <v>984508</v>
      </c>
      <c r="Q452" s="1">
        <v>5.5</v>
      </c>
      <c r="R452" s="1">
        <v>0</v>
      </c>
      <c r="S452" s="1">
        <v>0</v>
      </c>
      <c r="V452" s="1">
        <v>61696024</v>
      </c>
      <c r="W452" s="1">
        <v>123480528</v>
      </c>
      <c r="X452" s="1">
        <v>0</v>
      </c>
      <c r="Y452" s="1">
        <v>298764192</v>
      </c>
      <c r="Z452" s="1">
        <v>22803354</v>
      </c>
      <c r="AA452" s="1">
        <v>275960832</v>
      </c>
      <c r="AB452" s="1">
        <v>8.2632570266723633</v>
      </c>
      <c r="AC452" s="1">
        <v>0</v>
      </c>
      <c r="AD452" s="1">
        <v>100</v>
      </c>
    </row>
    <row r="453" spans="1:30" x14ac:dyDescent="0.35">
      <c r="A453" s="1">
        <v>121391303</v>
      </c>
      <c r="B453" s="1" t="s">
        <v>393</v>
      </c>
      <c r="C453" s="1" t="s">
        <v>392</v>
      </c>
      <c r="D453" s="1" t="s">
        <v>118</v>
      </c>
      <c r="E453" s="1">
        <v>134</v>
      </c>
      <c r="F453" s="1">
        <v>1</v>
      </c>
      <c r="G453" s="1" t="s">
        <v>916</v>
      </c>
      <c r="H453" s="1">
        <v>6664910</v>
      </c>
      <c r="I453" s="1">
        <v>76250</v>
      </c>
      <c r="J453" s="1">
        <v>1.1572914123535156</v>
      </c>
      <c r="K453" s="1">
        <v>385080.51</v>
      </c>
      <c r="L453" s="1">
        <v>59405.3984375</v>
      </c>
      <c r="M453" s="1">
        <v>18.240694046020508</v>
      </c>
      <c r="N453" s="1">
        <v>0</v>
      </c>
      <c r="O453" s="1">
        <v>1413927</v>
      </c>
      <c r="P453" s="1">
        <v>37130</v>
      </c>
      <c r="Q453" s="1">
        <v>2.7</v>
      </c>
      <c r="R453" s="1">
        <v>0</v>
      </c>
      <c r="S453" s="1">
        <v>0</v>
      </c>
      <c r="V453" s="1">
        <v>178219.5234375</v>
      </c>
      <c r="W453" s="1">
        <v>365507.625</v>
      </c>
      <c r="X453" s="1">
        <v>0</v>
      </c>
      <c r="Y453" s="1">
        <v>8463918</v>
      </c>
      <c r="Z453" s="1">
        <v>172785.40625</v>
      </c>
      <c r="AA453" s="1">
        <v>8291132.5</v>
      </c>
      <c r="AB453" s="1">
        <v>2.0839784145355225</v>
      </c>
      <c r="AC453" s="1">
        <v>0</v>
      </c>
      <c r="AD453" s="1">
        <v>100</v>
      </c>
    </row>
    <row r="454" spans="1:30" x14ac:dyDescent="0.35">
      <c r="A454" s="1">
        <v>121392303</v>
      </c>
      <c r="B454" s="1" t="s">
        <v>394</v>
      </c>
      <c r="C454" s="1" t="s">
        <v>392</v>
      </c>
      <c r="D454" s="1" t="s">
        <v>118</v>
      </c>
      <c r="E454" s="1">
        <v>137</v>
      </c>
      <c r="F454" s="1">
        <v>1</v>
      </c>
      <c r="G454" s="1" t="s">
        <v>916</v>
      </c>
      <c r="H454" s="1">
        <v>18293216</v>
      </c>
      <c r="I454" s="1">
        <v>126855</v>
      </c>
      <c r="J454" s="1">
        <v>0.69829612970352173</v>
      </c>
      <c r="K454" s="1">
        <v>3989722.28</v>
      </c>
      <c r="L454" s="1">
        <v>1094579.125</v>
      </c>
      <c r="M454" s="1">
        <v>37.807426452636719</v>
      </c>
      <c r="N454" s="1">
        <v>0</v>
      </c>
      <c r="O454" s="1">
        <v>5125381</v>
      </c>
      <c r="P454" s="1">
        <v>357220</v>
      </c>
      <c r="Q454" s="1">
        <v>7.5</v>
      </c>
      <c r="R454" s="1">
        <v>0</v>
      </c>
      <c r="S454" s="1">
        <v>0</v>
      </c>
      <c r="V454" s="1">
        <v>3283798.375</v>
      </c>
      <c r="W454" s="1">
        <v>6734690.5</v>
      </c>
      <c r="X454" s="1">
        <v>0</v>
      </c>
      <c r="Y454" s="1">
        <v>27408320</v>
      </c>
      <c r="Z454" s="1">
        <v>1578654.125</v>
      </c>
      <c r="AA454" s="1">
        <v>25829666</v>
      </c>
      <c r="AB454" s="1">
        <v>6.1117868423461914</v>
      </c>
      <c r="AC454" s="1">
        <v>0</v>
      </c>
      <c r="AD454" s="1">
        <v>100</v>
      </c>
    </row>
    <row r="455" spans="1:30" x14ac:dyDescent="0.35">
      <c r="A455" s="1">
        <v>121393007</v>
      </c>
      <c r="B455" s="1" t="s">
        <v>659</v>
      </c>
      <c r="C455" s="1" t="s">
        <v>392</v>
      </c>
      <c r="D455" s="1" t="s">
        <v>118</v>
      </c>
      <c r="E455" s="1">
        <v>136</v>
      </c>
      <c r="F455" s="1">
        <v>2</v>
      </c>
      <c r="G455" s="1" t="s">
        <v>917</v>
      </c>
      <c r="H455" s="1">
        <v>0</v>
      </c>
      <c r="I455" s="1">
        <v>0</v>
      </c>
      <c r="J455" s="1">
        <v>0</v>
      </c>
      <c r="K455" s="1">
        <v>0</v>
      </c>
      <c r="N455" s="1">
        <v>0</v>
      </c>
      <c r="O455" s="1">
        <v>0</v>
      </c>
      <c r="P455" s="1">
        <v>0</v>
      </c>
      <c r="Q455" s="1">
        <v>0</v>
      </c>
      <c r="R455" s="1">
        <v>3950385</v>
      </c>
      <c r="T455" s="1">
        <v>136733</v>
      </c>
      <c r="U455" s="1">
        <v>3.5853559970855713</v>
      </c>
      <c r="Y455" s="1">
        <v>3950385</v>
      </c>
      <c r="Z455" s="1">
        <v>136733</v>
      </c>
      <c r="AA455" s="1">
        <v>3813652</v>
      </c>
      <c r="AB455" s="1">
        <v>3.5853559970855713</v>
      </c>
    </row>
    <row r="456" spans="1:30" x14ac:dyDescent="0.35">
      <c r="A456" s="1">
        <v>121394503</v>
      </c>
      <c r="B456" s="1" t="s">
        <v>395</v>
      </c>
      <c r="C456" s="1" t="s">
        <v>392</v>
      </c>
      <c r="D456" s="1" t="s">
        <v>118</v>
      </c>
      <c r="E456" s="1">
        <v>133</v>
      </c>
      <c r="F456" s="1">
        <v>1</v>
      </c>
      <c r="G456" s="1" t="s">
        <v>916</v>
      </c>
      <c r="H456" s="1">
        <v>8482185</v>
      </c>
      <c r="I456" s="1">
        <v>75331</v>
      </c>
      <c r="J456" s="1">
        <v>0.89606648683547974</v>
      </c>
      <c r="K456" s="1">
        <v>422616.1</v>
      </c>
      <c r="L456" s="1">
        <v>50000</v>
      </c>
      <c r="M456" s="1">
        <v>13.418636322021484</v>
      </c>
      <c r="N456" s="1">
        <v>48.016220092773438</v>
      </c>
      <c r="O456" s="1">
        <v>1808658</v>
      </c>
      <c r="P456" s="1">
        <v>76287</v>
      </c>
      <c r="Q456" s="1">
        <v>4.3999999999999995</v>
      </c>
      <c r="R456" s="1">
        <v>0</v>
      </c>
      <c r="S456" s="1">
        <v>24008.11</v>
      </c>
      <c r="X456" s="1">
        <v>25991.89</v>
      </c>
      <c r="Y456" s="1">
        <v>10713459</v>
      </c>
      <c r="Z456" s="1">
        <v>201618</v>
      </c>
      <c r="AA456" s="1">
        <v>10511841</v>
      </c>
      <c r="AB456" s="1">
        <v>1.9180084466934204</v>
      </c>
      <c r="AC456" s="1">
        <v>51.983779907226563</v>
      </c>
      <c r="AD456" s="1">
        <v>0</v>
      </c>
    </row>
    <row r="457" spans="1:30" x14ac:dyDescent="0.35">
      <c r="A457" s="1">
        <v>121394603</v>
      </c>
      <c r="B457" s="1" t="s">
        <v>396</v>
      </c>
      <c r="C457" s="1" t="s">
        <v>392</v>
      </c>
      <c r="D457" s="1" t="s">
        <v>118</v>
      </c>
      <c r="E457" s="1">
        <v>135</v>
      </c>
      <c r="F457" s="1">
        <v>1</v>
      </c>
      <c r="G457" s="1" t="s">
        <v>916</v>
      </c>
      <c r="H457" s="1">
        <v>6762836</v>
      </c>
      <c r="I457" s="1">
        <v>28843</v>
      </c>
      <c r="J457" s="1">
        <v>0.42831942439079285</v>
      </c>
      <c r="K457" s="1">
        <v>330490</v>
      </c>
      <c r="L457" s="1">
        <v>50000</v>
      </c>
      <c r="M457" s="1">
        <v>17.825946807861328</v>
      </c>
      <c r="N457" s="1">
        <v>0</v>
      </c>
      <c r="O457" s="1">
        <v>1669114</v>
      </c>
      <c r="P457" s="1">
        <v>27379</v>
      </c>
      <c r="Q457" s="1">
        <v>1.7000000000000002</v>
      </c>
      <c r="R457" s="1">
        <v>0</v>
      </c>
      <c r="S457" s="1">
        <v>0</v>
      </c>
      <c r="X457" s="1">
        <v>50000</v>
      </c>
      <c r="Y457" s="1">
        <v>8762440</v>
      </c>
      <c r="Z457" s="1">
        <v>106222</v>
      </c>
      <c r="AA457" s="1">
        <v>8656218</v>
      </c>
      <c r="AB457" s="1">
        <v>1.2271178960800171</v>
      </c>
      <c r="AC457" s="1">
        <v>100</v>
      </c>
      <c r="AD457" s="1">
        <v>0</v>
      </c>
    </row>
    <row r="458" spans="1:30" x14ac:dyDescent="0.35">
      <c r="A458" s="1">
        <v>121395103</v>
      </c>
      <c r="B458" s="1" t="s">
        <v>397</v>
      </c>
      <c r="C458" s="1" t="s">
        <v>392</v>
      </c>
      <c r="D458" s="1" t="s">
        <v>118</v>
      </c>
      <c r="E458" s="1">
        <v>136</v>
      </c>
      <c r="F458" s="1">
        <v>1</v>
      </c>
      <c r="G458" s="1" t="s">
        <v>916</v>
      </c>
      <c r="H458" s="1">
        <v>16068151</v>
      </c>
      <c r="I458" s="1">
        <v>150471</v>
      </c>
      <c r="J458" s="1">
        <v>0.94530737400054932</v>
      </c>
      <c r="K458" s="1">
        <v>631722</v>
      </c>
      <c r="L458" s="1">
        <v>50000</v>
      </c>
      <c r="M458" s="1">
        <v>8.5951709747314453</v>
      </c>
      <c r="N458" s="1">
        <v>0</v>
      </c>
      <c r="O458" s="1">
        <v>4559883</v>
      </c>
      <c r="P458" s="1">
        <v>122178</v>
      </c>
      <c r="Q458" s="1">
        <v>2.8000000000000003</v>
      </c>
      <c r="R458" s="1">
        <v>0</v>
      </c>
      <c r="S458" s="1">
        <v>0</v>
      </c>
      <c r="X458" s="1">
        <v>50000</v>
      </c>
      <c r="Y458" s="1">
        <v>21259756</v>
      </c>
      <c r="Z458" s="1">
        <v>322649</v>
      </c>
      <c r="AA458" s="1">
        <v>20937108</v>
      </c>
      <c r="AB458" s="1">
        <v>1.541038990020752</v>
      </c>
      <c r="AC458" s="1">
        <v>100</v>
      </c>
      <c r="AD458" s="1">
        <v>0</v>
      </c>
    </row>
    <row r="459" spans="1:30" x14ac:dyDescent="0.35">
      <c r="A459" s="1">
        <v>121395603</v>
      </c>
      <c r="B459" s="1" t="s">
        <v>398</v>
      </c>
      <c r="C459" s="1" t="s">
        <v>392</v>
      </c>
      <c r="D459" s="1" t="s">
        <v>118</v>
      </c>
      <c r="E459" s="1">
        <v>136</v>
      </c>
      <c r="F459" s="1">
        <v>1</v>
      </c>
      <c r="G459" s="1" t="s">
        <v>916</v>
      </c>
      <c r="H459" s="1">
        <v>3979651</v>
      </c>
      <c r="I459" s="1">
        <v>15301</v>
      </c>
      <c r="J459" s="1">
        <v>0.38596490025520325</v>
      </c>
      <c r="K459" s="1">
        <v>203127</v>
      </c>
      <c r="L459" s="1">
        <v>50000</v>
      </c>
      <c r="M459" s="1">
        <v>32.652633666992188</v>
      </c>
      <c r="N459" s="1">
        <v>0</v>
      </c>
      <c r="O459" s="1">
        <v>1341209</v>
      </c>
      <c r="P459" s="1">
        <v>127911</v>
      </c>
      <c r="Q459" s="1">
        <v>10.5</v>
      </c>
      <c r="R459" s="1">
        <v>0</v>
      </c>
      <c r="S459" s="1">
        <v>0</v>
      </c>
      <c r="X459" s="1">
        <v>50000</v>
      </c>
      <c r="Y459" s="1">
        <v>5523987</v>
      </c>
      <c r="Z459" s="1">
        <v>193212</v>
      </c>
      <c r="AA459" s="1">
        <v>5330775</v>
      </c>
      <c r="AB459" s="1">
        <v>3.6244635581970215</v>
      </c>
      <c r="AC459" s="1">
        <v>100</v>
      </c>
      <c r="AD459" s="1">
        <v>0</v>
      </c>
    </row>
    <row r="460" spans="1:30" x14ac:dyDescent="0.35">
      <c r="A460" s="1">
        <v>121395703</v>
      </c>
      <c r="B460" s="1" t="s">
        <v>399</v>
      </c>
      <c r="C460" s="1" t="s">
        <v>392</v>
      </c>
      <c r="D460" s="1" t="s">
        <v>118</v>
      </c>
      <c r="E460" s="1">
        <v>135</v>
      </c>
      <c r="F460" s="1">
        <v>1</v>
      </c>
      <c r="G460" s="1" t="s">
        <v>916</v>
      </c>
      <c r="H460" s="1">
        <v>6257982</v>
      </c>
      <c r="I460" s="1">
        <v>33689</v>
      </c>
      <c r="J460" s="1">
        <v>0.54125022888183594</v>
      </c>
      <c r="K460" s="1">
        <v>247449</v>
      </c>
      <c r="L460" s="1">
        <v>50000</v>
      </c>
      <c r="M460" s="1">
        <v>25.322994232177734</v>
      </c>
      <c r="N460" s="1">
        <v>0</v>
      </c>
      <c r="O460" s="1">
        <v>1361811</v>
      </c>
      <c r="P460" s="1">
        <v>5592</v>
      </c>
      <c r="Q460" s="1">
        <v>0.4</v>
      </c>
      <c r="R460" s="1">
        <v>0</v>
      </c>
      <c r="S460" s="1">
        <v>0</v>
      </c>
      <c r="X460" s="1">
        <v>50000</v>
      </c>
      <c r="Y460" s="1">
        <v>7867242</v>
      </c>
      <c r="Z460" s="1">
        <v>89281</v>
      </c>
      <c r="AA460" s="1">
        <v>7777961</v>
      </c>
      <c r="AB460" s="1">
        <v>1.1478714942932129</v>
      </c>
      <c r="AC460" s="1">
        <v>100</v>
      </c>
      <c r="AD460" s="1">
        <v>0</v>
      </c>
    </row>
    <row r="461" spans="1:30" x14ac:dyDescent="0.35">
      <c r="A461" s="1">
        <v>121397803</v>
      </c>
      <c r="B461" s="1" t="s">
        <v>400</v>
      </c>
      <c r="C461" s="1" t="s">
        <v>392</v>
      </c>
      <c r="D461" s="1" t="s">
        <v>118</v>
      </c>
      <c r="E461" s="1">
        <v>133</v>
      </c>
      <c r="F461" s="1">
        <v>1</v>
      </c>
      <c r="G461" s="1" t="s">
        <v>916</v>
      </c>
      <c r="H461" s="1">
        <v>14443056</v>
      </c>
      <c r="I461" s="1">
        <v>222575</v>
      </c>
      <c r="J461" s="1">
        <v>1.5651720762252808</v>
      </c>
      <c r="K461" s="1">
        <v>5749820.6100000003</v>
      </c>
      <c r="L461" s="1">
        <v>1578305.5</v>
      </c>
      <c r="M461" s="1">
        <v>37.835308074951172</v>
      </c>
      <c r="N461" s="1">
        <v>0</v>
      </c>
      <c r="O461" s="1">
        <v>3405070</v>
      </c>
      <c r="P461" s="1">
        <v>171501</v>
      </c>
      <c r="Q461" s="1">
        <v>5.3</v>
      </c>
      <c r="R461" s="1">
        <v>0</v>
      </c>
      <c r="S461" s="1">
        <v>0</v>
      </c>
      <c r="V461" s="1">
        <v>4735004.5</v>
      </c>
      <c r="W461" s="1">
        <v>9710947</v>
      </c>
      <c r="X461" s="1">
        <v>0</v>
      </c>
      <c r="Y461" s="1">
        <v>23597946</v>
      </c>
      <c r="Z461" s="1">
        <v>1972381.5</v>
      </c>
      <c r="AA461" s="1">
        <v>21625564</v>
      </c>
      <c r="AB461" s="1">
        <v>9.1206016540527344</v>
      </c>
      <c r="AC461" s="1">
        <v>0</v>
      </c>
      <c r="AD461" s="1">
        <v>100</v>
      </c>
    </row>
    <row r="462" spans="1:30" x14ac:dyDescent="0.35">
      <c r="A462" s="1">
        <v>122091002</v>
      </c>
      <c r="B462" s="1" t="s">
        <v>154</v>
      </c>
      <c r="C462" s="1" t="s">
        <v>155</v>
      </c>
      <c r="D462" s="1" t="s">
        <v>156</v>
      </c>
      <c r="E462" s="1">
        <v>143</v>
      </c>
      <c r="F462" s="1">
        <v>1</v>
      </c>
      <c r="G462" s="1" t="s">
        <v>916</v>
      </c>
      <c r="H462" s="1">
        <v>22624269</v>
      </c>
      <c r="I462" s="1">
        <v>191678</v>
      </c>
      <c r="J462" s="1">
        <v>0.8544621467590332</v>
      </c>
      <c r="K462" s="1">
        <v>6024873.0899999999</v>
      </c>
      <c r="L462" s="1">
        <v>1843692.125</v>
      </c>
      <c r="M462" s="1">
        <v>44.095008850097656</v>
      </c>
      <c r="N462" s="1">
        <v>0</v>
      </c>
      <c r="O462" s="1">
        <v>6273690</v>
      </c>
      <c r="P462" s="1">
        <v>182528</v>
      </c>
      <c r="Q462" s="1">
        <v>3</v>
      </c>
      <c r="R462" s="1">
        <v>0</v>
      </c>
      <c r="S462" s="1">
        <v>0</v>
      </c>
      <c r="V462" s="1">
        <v>5440639.125</v>
      </c>
      <c r="W462" s="1">
        <v>11434348</v>
      </c>
      <c r="X462" s="1">
        <v>0</v>
      </c>
      <c r="Y462" s="1">
        <v>34922832</v>
      </c>
      <c r="Z462" s="1">
        <v>2217898</v>
      </c>
      <c r="AA462" s="1">
        <v>32704934</v>
      </c>
      <c r="AB462" s="1">
        <v>6.7815394401550293</v>
      </c>
      <c r="AC462" s="1">
        <v>0</v>
      </c>
      <c r="AD462" s="1">
        <v>100</v>
      </c>
    </row>
    <row r="463" spans="1:30" x14ac:dyDescent="0.35">
      <c r="A463" s="1">
        <v>122091303</v>
      </c>
      <c r="B463" s="1" t="s">
        <v>157</v>
      </c>
      <c r="C463" s="1" t="s">
        <v>155</v>
      </c>
      <c r="D463" s="1" t="s">
        <v>156</v>
      </c>
      <c r="E463" s="1">
        <v>147</v>
      </c>
      <c r="F463" s="1">
        <v>1</v>
      </c>
      <c r="G463" s="1" t="s">
        <v>916</v>
      </c>
      <c r="H463" s="1">
        <v>8029219</v>
      </c>
      <c r="I463" s="1">
        <v>28224</v>
      </c>
      <c r="J463" s="1">
        <v>0.35275611281394958</v>
      </c>
      <c r="K463" s="1">
        <v>980147.52</v>
      </c>
      <c r="L463" s="1">
        <v>254001.796875</v>
      </c>
      <c r="M463" s="1">
        <v>34.979450225830078</v>
      </c>
      <c r="N463" s="1">
        <v>0</v>
      </c>
      <c r="O463" s="1">
        <v>1362736</v>
      </c>
      <c r="P463" s="1">
        <v>31587</v>
      </c>
      <c r="Q463" s="1">
        <v>2.4</v>
      </c>
      <c r="R463" s="1">
        <v>0</v>
      </c>
      <c r="S463" s="1">
        <v>0</v>
      </c>
      <c r="V463" s="1">
        <v>762019.546875</v>
      </c>
      <c r="W463" s="1">
        <v>1562813.875</v>
      </c>
      <c r="X463" s="1">
        <v>0</v>
      </c>
      <c r="Y463" s="1">
        <v>10372103</v>
      </c>
      <c r="Z463" s="1">
        <v>313812.8125</v>
      </c>
      <c r="AA463" s="1">
        <v>10058290</v>
      </c>
      <c r="AB463" s="1">
        <v>3.1199419498443604</v>
      </c>
      <c r="AC463" s="1">
        <v>0</v>
      </c>
      <c r="AD463" s="1">
        <v>100</v>
      </c>
    </row>
    <row r="464" spans="1:30" x14ac:dyDescent="0.35">
      <c r="A464" s="1">
        <v>122091352</v>
      </c>
      <c r="B464" s="1" t="s">
        <v>158</v>
      </c>
      <c r="C464" s="1" t="s">
        <v>155</v>
      </c>
      <c r="D464" s="1" t="s">
        <v>156</v>
      </c>
      <c r="E464" s="1">
        <v>148</v>
      </c>
      <c r="F464" s="1">
        <v>1</v>
      </c>
      <c r="G464" s="1" t="s">
        <v>916</v>
      </c>
      <c r="H464" s="1">
        <v>28128201</v>
      </c>
      <c r="I464" s="1">
        <v>265411</v>
      </c>
      <c r="J464" s="1">
        <v>0.95256435871124268</v>
      </c>
      <c r="K464" s="1">
        <v>8021628.2000000002</v>
      </c>
      <c r="L464" s="1">
        <v>2330604.5</v>
      </c>
      <c r="M464" s="1">
        <v>40.952289581298828</v>
      </c>
      <c r="N464" s="1">
        <v>20.928579330444336</v>
      </c>
      <c r="O464" s="1">
        <v>7523406</v>
      </c>
      <c r="P464" s="1">
        <v>290931</v>
      </c>
      <c r="Q464" s="1">
        <v>4</v>
      </c>
      <c r="R464" s="1">
        <v>0</v>
      </c>
      <c r="S464" s="1">
        <v>487762.41</v>
      </c>
      <c r="V464" s="1">
        <v>5528628.875</v>
      </c>
      <c r="W464" s="1">
        <v>-3061421.5</v>
      </c>
      <c r="X464" s="1">
        <v>0</v>
      </c>
      <c r="Y464" s="1">
        <v>43673232</v>
      </c>
      <c r="Z464" s="1">
        <v>2886946.5</v>
      </c>
      <c r="AA464" s="1">
        <v>40786284</v>
      </c>
      <c r="AB464" s="1">
        <v>7.0782289505004883</v>
      </c>
      <c r="AC464" s="1">
        <v>0</v>
      </c>
      <c r="AD464" s="1">
        <v>79.071418762207031</v>
      </c>
    </row>
    <row r="465" spans="1:30" x14ac:dyDescent="0.35">
      <c r="A465" s="1">
        <v>122091457</v>
      </c>
      <c r="B465" s="1" t="s">
        <v>628</v>
      </c>
      <c r="C465" s="1" t="s">
        <v>155</v>
      </c>
      <c r="D465" s="1" t="s">
        <v>156</v>
      </c>
      <c r="E465" s="1">
        <v>145</v>
      </c>
      <c r="F465" s="1">
        <v>2</v>
      </c>
      <c r="G465" s="1" t="s">
        <v>917</v>
      </c>
      <c r="H465" s="1">
        <v>0</v>
      </c>
      <c r="I465" s="1">
        <v>0</v>
      </c>
      <c r="J465" s="1">
        <v>0</v>
      </c>
      <c r="K465" s="1">
        <v>0</v>
      </c>
      <c r="N465" s="1">
        <v>0</v>
      </c>
      <c r="O465" s="1">
        <v>0</v>
      </c>
      <c r="P465" s="1">
        <v>0</v>
      </c>
      <c r="Q465" s="1">
        <v>0</v>
      </c>
      <c r="R465" s="1">
        <v>2259586</v>
      </c>
      <c r="T465" s="1">
        <v>21836</v>
      </c>
      <c r="U465" s="1">
        <v>0.97580158710479736</v>
      </c>
      <c r="Y465" s="1">
        <v>2259586</v>
      </c>
      <c r="Z465" s="1">
        <v>21836</v>
      </c>
      <c r="AA465" s="1">
        <v>2237750</v>
      </c>
      <c r="AB465" s="1">
        <v>0.97580158710479736</v>
      </c>
    </row>
    <row r="466" spans="1:30" x14ac:dyDescent="0.35">
      <c r="A466" s="1">
        <v>122092002</v>
      </c>
      <c r="B466" s="1" t="s">
        <v>159</v>
      </c>
      <c r="C466" s="1" t="s">
        <v>155</v>
      </c>
      <c r="D466" s="1" t="s">
        <v>156</v>
      </c>
      <c r="E466" s="1">
        <v>143</v>
      </c>
      <c r="F466" s="1">
        <v>1</v>
      </c>
      <c r="G466" s="1" t="s">
        <v>916</v>
      </c>
      <c r="H466" s="1">
        <v>15743166</v>
      </c>
      <c r="I466" s="1">
        <v>77577</v>
      </c>
      <c r="J466" s="1">
        <v>0.49520641565322876</v>
      </c>
      <c r="K466" s="1">
        <v>480367</v>
      </c>
      <c r="L466" s="1">
        <v>50000</v>
      </c>
      <c r="M466" s="1">
        <v>11.61799144744873</v>
      </c>
      <c r="N466" s="1">
        <v>0</v>
      </c>
      <c r="O466" s="1">
        <v>3871192</v>
      </c>
      <c r="P466" s="1">
        <v>58671</v>
      </c>
      <c r="Q466" s="1">
        <v>1.5</v>
      </c>
      <c r="R466" s="1">
        <v>0</v>
      </c>
      <c r="S466" s="1">
        <v>0</v>
      </c>
      <c r="X466" s="1">
        <v>50000</v>
      </c>
      <c r="Y466" s="1">
        <v>20094724</v>
      </c>
      <c r="Z466" s="1">
        <v>186248</v>
      </c>
      <c r="AA466" s="1">
        <v>19908476</v>
      </c>
      <c r="AB466" s="1">
        <v>0.93552112579345703</v>
      </c>
      <c r="AC466" s="1">
        <v>100</v>
      </c>
      <c r="AD466" s="1">
        <v>0</v>
      </c>
    </row>
    <row r="467" spans="1:30" x14ac:dyDescent="0.35">
      <c r="A467" s="1">
        <v>122092102</v>
      </c>
      <c r="B467" s="1" t="s">
        <v>160</v>
      </c>
      <c r="C467" s="1" t="s">
        <v>155</v>
      </c>
      <c r="D467" s="1" t="s">
        <v>156</v>
      </c>
      <c r="E467" s="1">
        <v>145</v>
      </c>
      <c r="F467" s="1">
        <v>1</v>
      </c>
      <c r="G467" s="1" t="s">
        <v>916</v>
      </c>
      <c r="H467" s="1">
        <v>24164168</v>
      </c>
      <c r="I467" s="1">
        <v>158846</v>
      </c>
      <c r="J467" s="1">
        <v>0.66171157360076904</v>
      </c>
      <c r="K467" s="1">
        <v>1124042</v>
      </c>
      <c r="L467" s="1">
        <v>50000</v>
      </c>
      <c r="M467" s="1">
        <v>4.6553115844726563</v>
      </c>
      <c r="N467" s="1">
        <v>0</v>
      </c>
      <c r="O467" s="1">
        <v>8056459</v>
      </c>
      <c r="P467" s="1">
        <v>60326</v>
      </c>
      <c r="Q467" s="1">
        <v>0.8</v>
      </c>
      <c r="R467" s="1">
        <v>0</v>
      </c>
      <c r="S467" s="1">
        <v>0</v>
      </c>
      <c r="X467" s="1">
        <v>50000</v>
      </c>
      <c r="Y467" s="1">
        <v>33344668</v>
      </c>
      <c r="Z467" s="1">
        <v>269172</v>
      </c>
      <c r="AA467" s="1">
        <v>33075496</v>
      </c>
      <c r="AB467" s="1">
        <v>0.81381094455718994</v>
      </c>
      <c r="AC467" s="1">
        <v>100</v>
      </c>
      <c r="AD467" s="1">
        <v>0</v>
      </c>
    </row>
    <row r="468" spans="1:30" x14ac:dyDescent="0.35">
      <c r="A468" s="1">
        <v>122092353</v>
      </c>
      <c r="B468" s="1" t="s">
        <v>161</v>
      </c>
      <c r="C468" s="1" t="s">
        <v>155</v>
      </c>
      <c r="D468" s="1" t="s">
        <v>156</v>
      </c>
      <c r="E468" s="1">
        <v>144</v>
      </c>
      <c r="F468" s="1">
        <v>1</v>
      </c>
      <c r="G468" s="1" t="s">
        <v>916</v>
      </c>
      <c r="H468" s="1">
        <v>17671259</v>
      </c>
      <c r="I468" s="1">
        <v>92120</v>
      </c>
      <c r="J468" s="1">
        <v>0.52403020858764648</v>
      </c>
      <c r="K468" s="1">
        <v>516762</v>
      </c>
      <c r="L468" s="1">
        <v>50000</v>
      </c>
      <c r="M468" s="1">
        <v>10.71209716796875</v>
      </c>
      <c r="N468" s="1">
        <v>0</v>
      </c>
      <c r="O468" s="1">
        <v>6804538</v>
      </c>
      <c r="P468" s="1">
        <v>64454</v>
      </c>
      <c r="Q468" s="1">
        <v>1</v>
      </c>
      <c r="R468" s="1">
        <v>0</v>
      </c>
      <c r="S468" s="1">
        <v>0</v>
      </c>
      <c r="X468" s="1">
        <v>50000</v>
      </c>
      <c r="Y468" s="1">
        <v>24992560</v>
      </c>
      <c r="Z468" s="1">
        <v>206574</v>
      </c>
      <c r="AA468" s="1">
        <v>24785986</v>
      </c>
      <c r="AB468" s="1">
        <v>0.83343064785003662</v>
      </c>
      <c r="AC468" s="1">
        <v>100</v>
      </c>
      <c r="AD468" s="1">
        <v>0</v>
      </c>
    </row>
    <row r="469" spans="1:30" x14ac:dyDescent="0.35">
      <c r="A469" s="1">
        <v>122097007</v>
      </c>
      <c r="B469" s="1" t="s">
        <v>629</v>
      </c>
      <c r="C469" s="1" t="s">
        <v>155</v>
      </c>
      <c r="D469" s="1" t="s">
        <v>156</v>
      </c>
      <c r="E469" s="1">
        <v>145</v>
      </c>
      <c r="F469" s="1">
        <v>2</v>
      </c>
      <c r="G469" s="1" t="s">
        <v>917</v>
      </c>
      <c r="H469" s="1">
        <v>0</v>
      </c>
      <c r="I469" s="1">
        <v>0</v>
      </c>
      <c r="J469" s="1">
        <v>0</v>
      </c>
      <c r="K469" s="1">
        <v>0</v>
      </c>
      <c r="N469" s="1">
        <v>0</v>
      </c>
      <c r="O469" s="1">
        <v>0</v>
      </c>
      <c r="P469" s="1">
        <v>0</v>
      </c>
      <c r="Q469" s="1">
        <v>0</v>
      </c>
      <c r="R469" s="1">
        <v>1233566</v>
      </c>
      <c r="T469" s="1">
        <v>59998</v>
      </c>
      <c r="U469" s="1">
        <v>5.1124434471130371</v>
      </c>
      <c r="Y469" s="1">
        <v>1233566</v>
      </c>
      <c r="Z469" s="1">
        <v>59998</v>
      </c>
      <c r="AA469" s="1">
        <v>1173568</v>
      </c>
      <c r="AB469" s="1">
        <v>5.1124434471130371</v>
      </c>
    </row>
    <row r="470" spans="1:30" x14ac:dyDescent="0.35">
      <c r="A470" s="1">
        <v>122097203</v>
      </c>
      <c r="B470" s="1" t="s">
        <v>162</v>
      </c>
      <c r="C470" s="1" t="s">
        <v>155</v>
      </c>
      <c r="D470" s="1" t="s">
        <v>156</v>
      </c>
      <c r="E470" s="1">
        <v>147</v>
      </c>
      <c r="F470" s="1">
        <v>1</v>
      </c>
      <c r="G470" s="1" t="s">
        <v>916</v>
      </c>
      <c r="H470" s="1">
        <v>3551203</v>
      </c>
      <c r="I470" s="1">
        <v>13388</v>
      </c>
      <c r="J470" s="1">
        <v>0.37842565774917603</v>
      </c>
      <c r="K470" s="1">
        <v>1219607</v>
      </c>
      <c r="L470" s="1">
        <v>50000</v>
      </c>
      <c r="M470" s="1">
        <v>4.274940013885498</v>
      </c>
      <c r="N470" s="1">
        <v>0</v>
      </c>
      <c r="O470" s="1">
        <v>1015733</v>
      </c>
      <c r="P470" s="1">
        <v>334</v>
      </c>
      <c r="Q470" s="1">
        <v>0</v>
      </c>
      <c r="R470" s="1">
        <v>0</v>
      </c>
      <c r="S470" s="1">
        <v>0</v>
      </c>
      <c r="X470" s="1">
        <v>50000</v>
      </c>
      <c r="Y470" s="1">
        <v>5786543</v>
      </c>
      <c r="Z470" s="1">
        <v>63722</v>
      </c>
      <c r="AA470" s="1">
        <v>5722821</v>
      </c>
      <c r="AB470" s="1">
        <v>1.1134718656539917</v>
      </c>
      <c r="AC470" s="1">
        <v>100</v>
      </c>
      <c r="AD470" s="1">
        <v>0</v>
      </c>
    </row>
    <row r="471" spans="1:30" x14ac:dyDescent="0.35">
      <c r="A471" s="1">
        <v>122097502</v>
      </c>
      <c r="B471" s="1" t="s">
        <v>163</v>
      </c>
      <c r="C471" s="1" t="s">
        <v>155</v>
      </c>
      <c r="D471" s="1" t="s">
        <v>48</v>
      </c>
      <c r="F471" s="1">
        <v>1</v>
      </c>
      <c r="G471" s="1" t="s">
        <v>916</v>
      </c>
      <c r="H471" s="1">
        <v>19639606</v>
      </c>
      <c r="I471" s="1">
        <v>172592</v>
      </c>
      <c r="J471" s="1">
        <v>0.88658690452575684</v>
      </c>
      <c r="K471" s="1">
        <v>793893.45</v>
      </c>
      <c r="L471" s="1">
        <v>50000</v>
      </c>
      <c r="M471" s="1">
        <v>6.7213926315307617</v>
      </c>
      <c r="N471" s="1">
        <v>0</v>
      </c>
      <c r="O471" s="1">
        <v>8332916</v>
      </c>
      <c r="P471" s="1">
        <v>271988</v>
      </c>
      <c r="Q471" s="1">
        <v>3.4000000000000004</v>
      </c>
      <c r="R471" s="1">
        <v>0</v>
      </c>
      <c r="S471" s="1">
        <v>0</v>
      </c>
      <c r="V471" s="1">
        <v>90423.9765625</v>
      </c>
      <c r="W471" s="1">
        <v>185449.125</v>
      </c>
      <c r="X471" s="1">
        <v>19859.23</v>
      </c>
      <c r="Y471" s="1">
        <v>28766416</v>
      </c>
      <c r="Z471" s="1">
        <v>494580</v>
      </c>
      <c r="AA471" s="1">
        <v>28271836</v>
      </c>
      <c r="AB471" s="1">
        <v>1.7493734359741211</v>
      </c>
      <c r="AC471" s="1">
        <v>39.718460083007813</v>
      </c>
      <c r="AD471" s="1">
        <v>60.281539916992188</v>
      </c>
    </row>
    <row r="472" spans="1:30" x14ac:dyDescent="0.35">
      <c r="A472" s="1">
        <v>122097604</v>
      </c>
      <c r="B472" s="1" t="s">
        <v>164</v>
      </c>
      <c r="C472" s="1" t="s">
        <v>155</v>
      </c>
      <c r="D472" s="1" t="s">
        <v>156</v>
      </c>
      <c r="E472" s="1">
        <v>145</v>
      </c>
      <c r="F472" s="1">
        <v>1</v>
      </c>
      <c r="G472" s="1" t="s">
        <v>916</v>
      </c>
      <c r="H472" s="1">
        <v>1448153</v>
      </c>
      <c r="I472" s="1">
        <v>3502</v>
      </c>
      <c r="J472" s="1">
        <v>0.24241149425506592</v>
      </c>
      <c r="K472" s="1">
        <v>149442</v>
      </c>
      <c r="L472" s="1">
        <v>50000</v>
      </c>
      <c r="M472" s="1">
        <v>50.280567169189453</v>
      </c>
      <c r="N472" s="1">
        <v>0</v>
      </c>
      <c r="O472" s="1">
        <v>560238</v>
      </c>
      <c r="P472" s="1">
        <v>6346</v>
      </c>
      <c r="Q472" s="1">
        <v>1.0999999999999999</v>
      </c>
      <c r="R472" s="1">
        <v>0</v>
      </c>
      <c r="S472" s="1">
        <v>0</v>
      </c>
      <c r="X472" s="1">
        <v>50000</v>
      </c>
      <c r="Y472" s="1">
        <v>2157833</v>
      </c>
      <c r="Z472" s="1">
        <v>59848</v>
      </c>
      <c r="AA472" s="1">
        <v>2097985</v>
      </c>
      <c r="AB472" s="1">
        <v>2.8526418209075928</v>
      </c>
      <c r="AC472" s="1">
        <v>100</v>
      </c>
      <c r="AD472" s="1">
        <v>0</v>
      </c>
    </row>
    <row r="473" spans="1:30" x14ac:dyDescent="0.35">
      <c r="A473" s="1">
        <v>122098003</v>
      </c>
      <c r="B473" s="1" t="s">
        <v>165</v>
      </c>
      <c r="C473" s="1" t="s">
        <v>155</v>
      </c>
      <c r="D473" s="1" t="s">
        <v>156</v>
      </c>
      <c r="E473" s="1">
        <v>148</v>
      </c>
      <c r="F473" s="1">
        <v>1</v>
      </c>
      <c r="G473" s="1" t="s">
        <v>916</v>
      </c>
      <c r="H473" s="1">
        <v>3385125</v>
      </c>
      <c r="I473" s="1">
        <v>14710</v>
      </c>
      <c r="J473" s="1">
        <v>0.43644475936889648</v>
      </c>
      <c r="K473" s="1">
        <v>167213</v>
      </c>
      <c r="L473" s="1">
        <v>50000</v>
      </c>
      <c r="M473" s="1">
        <v>42.657382965087891</v>
      </c>
      <c r="N473" s="1">
        <v>0</v>
      </c>
      <c r="O473" s="1">
        <v>1078224</v>
      </c>
      <c r="P473" s="1">
        <v>8801</v>
      </c>
      <c r="Q473" s="1">
        <v>0.8</v>
      </c>
      <c r="R473" s="1">
        <v>0</v>
      </c>
      <c r="S473" s="1">
        <v>0</v>
      </c>
      <c r="X473" s="1">
        <v>50000</v>
      </c>
      <c r="Y473" s="1">
        <v>4630562</v>
      </c>
      <c r="Z473" s="1">
        <v>73511</v>
      </c>
      <c r="AA473" s="1">
        <v>4557051</v>
      </c>
      <c r="AB473" s="1">
        <v>1.6131265163421631</v>
      </c>
      <c r="AC473" s="1">
        <v>100</v>
      </c>
      <c r="AD473" s="1">
        <v>0</v>
      </c>
    </row>
    <row r="474" spans="1:30" x14ac:dyDescent="0.35">
      <c r="A474" s="1">
        <v>122098103</v>
      </c>
      <c r="B474" s="1" t="s">
        <v>166</v>
      </c>
      <c r="C474" s="1" t="s">
        <v>155</v>
      </c>
      <c r="D474" s="1" t="s">
        <v>156</v>
      </c>
      <c r="E474" s="1">
        <v>141</v>
      </c>
      <c r="F474" s="1">
        <v>1</v>
      </c>
      <c r="G474" s="1" t="s">
        <v>916</v>
      </c>
      <c r="H474" s="1">
        <v>13831248</v>
      </c>
      <c r="I474" s="1">
        <v>95727</v>
      </c>
      <c r="J474" s="1">
        <v>0.69693022966384888</v>
      </c>
      <c r="K474" s="1">
        <v>894629.78</v>
      </c>
      <c r="L474" s="1">
        <v>89659.9296875</v>
      </c>
      <c r="M474" s="1">
        <v>11.138297080993652</v>
      </c>
      <c r="N474" s="1">
        <v>0</v>
      </c>
      <c r="O474" s="1">
        <v>4139968</v>
      </c>
      <c r="P474" s="1">
        <v>38509</v>
      </c>
      <c r="Q474" s="1">
        <v>0.89999999999999991</v>
      </c>
      <c r="R474" s="1">
        <v>0</v>
      </c>
      <c r="S474" s="1">
        <v>0</v>
      </c>
      <c r="V474" s="1">
        <v>268984.8046875</v>
      </c>
      <c r="W474" s="1">
        <v>551656.625</v>
      </c>
      <c r="X474" s="1">
        <v>0</v>
      </c>
      <c r="Y474" s="1">
        <v>18865846</v>
      </c>
      <c r="Z474" s="1">
        <v>223895.9375</v>
      </c>
      <c r="AA474" s="1">
        <v>18641950</v>
      </c>
      <c r="AB474" s="1">
        <v>1.2010328769683838</v>
      </c>
      <c r="AC474" s="1">
        <v>0</v>
      </c>
      <c r="AD474" s="1">
        <v>100</v>
      </c>
    </row>
    <row r="475" spans="1:30" x14ac:dyDescent="0.35">
      <c r="A475" s="1">
        <v>122098202</v>
      </c>
      <c r="B475" s="1" t="s">
        <v>167</v>
      </c>
      <c r="C475" s="1" t="s">
        <v>155</v>
      </c>
      <c r="D475" s="1" t="s">
        <v>156</v>
      </c>
      <c r="E475" s="1">
        <v>143</v>
      </c>
      <c r="F475" s="1">
        <v>1</v>
      </c>
      <c r="G475" s="1" t="s">
        <v>916</v>
      </c>
      <c r="H475" s="1">
        <v>20734121</v>
      </c>
      <c r="I475" s="1">
        <v>128968</v>
      </c>
      <c r="J475" s="1">
        <v>0.62590169906616211</v>
      </c>
      <c r="K475" s="1">
        <v>883733</v>
      </c>
      <c r="L475" s="1">
        <v>50000</v>
      </c>
      <c r="M475" s="1">
        <v>5.9971237182617188</v>
      </c>
      <c r="N475" s="1">
        <v>0</v>
      </c>
      <c r="O475" s="1">
        <v>7103967</v>
      </c>
      <c r="P475" s="1">
        <v>137729</v>
      </c>
      <c r="Q475" s="1">
        <v>2</v>
      </c>
      <c r="R475" s="1">
        <v>0</v>
      </c>
      <c r="S475" s="1">
        <v>0</v>
      </c>
      <c r="X475" s="1">
        <v>50000</v>
      </c>
      <c r="Y475" s="1">
        <v>28721820</v>
      </c>
      <c r="Z475" s="1">
        <v>316697</v>
      </c>
      <c r="AA475" s="1">
        <v>28405124</v>
      </c>
      <c r="AB475" s="1">
        <v>1.1149290800094604</v>
      </c>
      <c r="AC475" s="1">
        <v>100</v>
      </c>
      <c r="AD475" s="1">
        <v>0</v>
      </c>
    </row>
    <row r="476" spans="1:30" x14ac:dyDescent="0.35">
      <c r="A476" s="1">
        <v>122098403</v>
      </c>
      <c r="B476" s="1" t="s">
        <v>168</v>
      </c>
      <c r="C476" s="1" t="s">
        <v>155</v>
      </c>
      <c r="D476" s="1" t="s">
        <v>156</v>
      </c>
      <c r="E476" s="1">
        <v>142</v>
      </c>
      <c r="F476" s="1">
        <v>1</v>
      </c>
      <c r="G476" s="1" t="s">
        <v>916</v>
      </c>
      <c r="H476" s="1">
        <v>13916418</v>
      </c>
      <c r="I476" s="1">
        <v>86007</v>
      </c>
      <c r="J476" s="1">
        <v>0.62186872959136963</v>
      </c>
      <c r="K476" s="1">
        <v>635278</v>
      </c>
      <c r="L476" s="1">
        <v>50000</v>
      </c>
      <c r="M476" s="1">
        <v>8.5429487228393555</v>
      </c>
      <c r="N476" s="1">
        <v>0</v>
      </c>
      <c r="O476" s="1">
        <v>3814471</v>
      </c>
      <c r="P476" s="1">
        <v>129014</v>
      </c>
      <c r="Q476" s="1">
        <v>3.5000000000000004</v>
      </c>
      <c r="R476" s="1">
        <v>0</v>
      </c>
      <c r="S476" s="1">
        <v>0</v>
      </c>
      <c r="X476" s="1">
        <v>50000</v>
      </c>
      <c r="Y476" s="1">
        <v>18366168</v>
      </c>
      <c r="Z476" s="1">
        <v>265021</v>
      </c>
      <c r="AA476" s="1">
        <v>18101148</v>
      </c>
      <c r="AB476" s="1">
        <v>1.4641115665435791</v>
      </c>
      <c r="AC476" s="1">
        <v>100</v>
      </c>
      <c r="AD476" s="1">
        <v>0</v>
      </c>
    </row>
    <row r="477" spans="1:30" x14ac:dyDescent="0.35">
      <c r="A477" s="1">
        <v>122099007</v>
      </c>
      <c r="B477" s="1" t="s">
        <v>630</v>
      </c>
      <c r="C477" s="1" t="s">
        <v>155</v>
      </c>
      <c r="D477" s="1" t="s">
        <v>156</v>
      </c>
      <c r="E477" s="1">
        <v>146</v>
      </c>
      <c r="F477" s="1">
        <v>2</v>
      </c>
      <c r="G477" s="1" t="s">
        <v>917</v>
      </c>
      <c r="H477" s="1">
        <v>0</v>
      </c>
      <c r="I477" s="1">
        <v>0</v>
      </c>
      <c r="J477" s="1">
        <v>0</v>
      </c>
      <c r="K477" s="1">
        <v>0</v>
      </c>
      <c r="N477" s="1">
        <v>0</v>
      </c>
      <c r="O477" s="1">
        <v>0</v>
      </c>
      <c r="P477" s="1">
        <v>0</v>
      </c>
      <c r="Q477" s="1">
        <v>0</v>
      </c>
      <c r="R477" s="1">
        <v>1181855</v>
      </c>
      <c r="T477" s="1">
        <v>19272</v>
      </c>
      <c r="U477" s="1">
        <v>1.6576881408691406</v>
      </c>
      <c r="Y477" s="1">
        <v>1181855</v>
      </c>
      <c r="Z477" s="1">
        <v>19272</v>
      </c>
      <c r="AA477" s="1">
        <v>1162583</v>
      </c>
      <c r="AB477" s="1">
        <v>1.6576881408691406</v>
      </c>
    </row>
    <row r="478" spans="1:30" x14ac:dyDescent="0.35">
      <c r="A478" s="1">
        <v>123460302</v>
      </c>
      <c r="B478" s="1" t="s">
        <v>448</v>
      </c>
      <c r="C478" s="1" t="s">
        <v>449</v>
      </c>
      <c r="D478" s="1" t="s">
        <v>156</v>
      </c>
      <c r="E478" s="1">
        <v>144</v>
      </c>
      <c r="F478" s="1">
        <v>1</v>
      </c>
      <c r="G478" s="1" t="s">
        <v>916</v>
      </c>
      <c r="H478" s="1">
        <v>12524244</v>
      </c>
      <c r="I478" s="1">
        <v>204036</v>
      </c>
      <c r="J478" s="1">
        <v>1.6561083793640137</v>
      </c>
      <c r="K478" s="1">
        <v>501756</v>
      </c>
      <c r="L478" s="1">
        <v>50000</v>
      </c>
      <c r="M478" s="1">
        <v>11.06792163848877</v>
      </c>
      <c r="N478" s="1">
        <v>0</v>
      </c>
      <c r="O478" s="1">
        <v>5074648</v>
      </c>
      <c r="P478" s="1">
        <v>317885</v>
      </c>
      <c r="Q478" s="1">
        <v>6.7</v>
      </c>
      <c r="R478" s="1">
        <v>0</v>
      </c>
      <c r="S478" s="1">
        <v>0</v>
      </c>
      <c r="X478" s="1">
        <v>50000</v>
      </c>
      <c r="Y478" s="1">
        <v>18100648</v>
      </c>
      <c r="Z478" s="1">
        <v>571921</v>
      </c>
      <c r="AA478" s="1">
        <v>17528728</v>
      </c>
      <c r="AB478" s="1">
        <v>3.2627637386322021</v>
      </c>
      <c r="AC478" s="1">
        <v>100</v>
      </c>
      <c r="AD478" s="1">
        <v>0</v>
      </c>
    </row>
    <row r="479" spans="1:30" x14ac:dyDescent="0.35">
      <c r="A479" s="1">
        <v>123460504</v>
      </c>
      <c r="B479" s="1" t="s">
        <v>450</v>
      </c>
      <c r="C479" s="1" t="s">
        <v>449</v>
      </c>
      <c r="D479" s="1" t="s">
        <v>48</v>
      </c>
      <c r="F479" s="1">
        <v>1</v>
      </c>
      <c r="G479" s="1" t="s">
        <v>916</v>
      </c>
      <c r="H479" s="1">
        <v>34421</v>
      </c>
      <c r="I479" s="1">
        <v>1</v>
      </c>
      <c r="J479" s="1">
        <v>2.9052875470370054E-3</v>
      </c>
      <c r="K479" s="1">
        <v>100000</v>
      </c>
      <c r="L479" s="1">
        <v>50000</v>
      </c>
      <c r="M479" s="1">
        <v>100</v>
      </c>
      <c r="N479" s="1">
        <v>0</v>
      </c>
      <c r="O479" s="1">
        <v>6130</v>
      </c>
      <c r="P479" s="1">
        <v>0</v>
      </c>
      <c r="Q479" s="1">
        <v>0</v>
      </c>
      <c r="R479" s="1">
        <v>0</v>
      </c>
      <c r="S479" s="1">
        <v>0</v>
      </c>
      <c r="X479" s="1">
        <v>50000</v>
      </c>
      <c r="Y479" s="1">
        <v>140551</v>
      </c>
      <c r="Z479" s="1">
        <v>50001</v>
      </c>
      <c r="AA479" s="1">
        <v>90550</v>
      </c>
      <c r="AB479" s="1">
        <v>55.219215393066406</v>
      </c>
      <c r="AC479" s="1">
        <v>100</v>
      </c>
      <c r="AD479" s="1">
        <v>0</v>
      </c>
    </row>
    <row r="480" spans="1:30" x14ac:dyDescent="0.35">
      <c r="A480" s="1">
        <v>123460957</v>
      </c>
      <c r="B480" s="1" t="s">
        <v>668</v>
      </c>
      <c r="C480" s="1" t="s">
        <v>449</v>
      </c>
      <c r="D480" s="1" t="s">
        <v>156</v>
      </c>
      <c r="E480" s="1">
        <v>146</v>
      </c>
      <c r="F480" s="1">
        <v>2</v>
      </c>
      <c r="G480" s="1" t="s">
        <v>917</v>
      </c>
      <c r="H480" s="1">
        <v>0</v>
      </c>
      <c r="I480" s="1">
        <v>0</v>
      </c>
      <c r="J480" s="1">
        <v>0</v>
      </c>
      <c r="K480" s="1">
        <v>0</v>
      </c>
      <c r="N480" s="1">
        <v>0</v>
      </c>
      <c r="O480" s="1">
        <v>0</v>
      </c>
      <c r="P480" s="1">
        <v>0</v>
      </c>
      <c r="Q480" s="1">
        <v>0</v>
      </c>
      <c r="R480" s="1">
        <v>1346078</v>
      </c>
      <c r="T480" s="1">
        <v>-24637</v>
      </c>
      <c r="U480" s="1">
        <v>-1.7973830699920654</v>
      </c>
      <c r="Y480" s="1">
        <v>1346078</v>
      </c>
      <c r="Z480" s="1">
        <v>-24637</v>
      </c>
      <c r="AA480" s="1">
        <v>1321441</v>
      </c>
      <c r="AB480" s="1">
        <v>-1.8644040822982788</v>
      </c>
    </row>
    <row r="481" spans="1:30" x14ac:dyDescent="0.35">
      <c r="A481" s="1">
        <v>123461302</v>
      </c>
      <c r="B481" s="1" t="s">
        <v>451</v>
      </c>
      <c r="C481" s="1" t="s">
        <v>449</v>
      </c>
      <c r="D481" s="1" t="s">
        <v>156</v>
      </c>
      <c r="E481" s="1">
        <v>147</v>
      </c>
      <c r="F481" s="1">
        <v>1</v>
      </c>
      <c r="G481" s="1" t="s">
        <v>916</v>
      </c>
      <c r="H481" s="1">
        <v>7436120</v>
      </c>
      <c r="I481" s="1">
        <v>60715</v>
      </c>
      <c r="J481" s="1">
        <v>0.82320904731750488</v>
      </c>
      <c r="K481" s="1">
        <v>3706954.97</v>
      </c>
      <c r="L481" s="1">
        <v>1122189</v>
      </c>
      <c r="M481" s="1">
        <v>43.415496826171875</v>
      </c>
      <c r="N481" s="1">
        <v>100</v>
      </c>
      <c r="O481" s="1">
        <v>3429500</v>
      </c>
      <c r="P481" s="1">
        <v>46218</v>
      </c>
      <c r="Q481" s="1">
        <v>1.4000000000000001</v>
      </c>
      <c r="R481" s="1">
        <v>17669</v>
      </c>
      <c r="S481" s="1">
        <v>1122188.99</v>
      </c>
      <c r="T481" s="1">
        <v>3769</v>
      </c>
      <c r="U481" s="1">
        <v>27.115108489990234</v>
      </c>
      <c r="X481" s="1">
        <v>0</v>
      </c>
      <c r="Y481" s="1">
        <v>14590244</v>
      </c>
      <c r="Z481" s="1">
        <v>1232891</v>
      </c>
      <c r="AA481" s="1">
        <v>13357353</v>
      </c>
      <c r="AB481" s="1">
        <v>9.2300548553466797</v>
      </c>
      <c r="AC481" s="1">
        <v>0</v>
      </c>
      <c r="AD481" s="1">
        <v>0</v>
      </c>
    </row>
    <row r="482" spans="1:30" x14ac:dyDescent="0.35">
      <c r="A482" s="1">
        <v>123461602</v>
      </c>
      <c r="B482" s="1" t="s">
        <v>452</v>
      </c>
      <c r="C482" s="1" t="s">
        <v>449</v>
      </c>
      <c r="D482" s="1" t="s">
        <v>156</v>
      </c>
      <c r="E482" s="1">
        <v>144</v>
      </c>
      <c r="F482" s="1">
        <v>1</v>
      </c>
      <c r="G482" s="1" t="s">
        <v>916</v>
      </c>
      <c r="H482" s="1">
        <v>5388543</v>
      </c>
      <c r="I482" s="1">
        <v>42241</v>
      </c>
      <c r="J482" s="1">
        <v>0.79009753465652466</v>
      </c>
      <c r="K482" s="1">
        <v>269916</v>
      </c>
      <c r="L482" s="1">
        <v>50000</v>
      </c>
      <c r="M482" s="1">
        <v>22.735954284667969</v>
      </c>
      <c r="N482" s="1">
        <v>0</v>
      </c>
      <c r="O482" s="1">
        <v>2324877</v>
      </c>
      <c r="P482" s="1">
        <v>30636</v>
      </c>
      <c r="Q482" s="1">
        <v>1.3</v>
      </c>
      <c r="R482" s="1">
        <v>0</v>
      </c>
      <c r="S482" s="1">
        <v>0</v>
      </c>
      <c r="X482" s="1">
        <v>50000</v>
      </c>
      <c r="Y482" s="1">
        <v>7983336</v>
      </c>
      <c r="Z482" s="1">
        <v>122877</v>
      </c>
      <c r="AA482" s="1">
        <v>7860459</v>
      </c>
      <c r="AB482" s="1">
        <v>1.5632293224334717</v>
      </c>
      <c r="AC482" s="1">
        <v>100</v>
      </c>
      <c r="AD482" s="1">
        <v>0</v>
      </c>
    </row>
    <row r="483" spans="1:30" x14ac:dyDescent="0.35">
      <c r="A483" s="1">
        <v>123463507</v>
      </c>
      <c r="B483" s="1" t="s">
        <v>669</v>
      </c>
      <c r="C483" s="1" t="s">
        <v>449</v>
      </c>
      <c r="D483" s="1" t="s">
        <v>156</v>
      </c>
      <c r="E483" s="1">
        <v>143</v>
      </c>
      <c r="F483" s="1">
        <v>2</v>
      </c>
      <c r="G483" s="1" t="s">
        <v>917</v>
      </c>
      <c r="H483" s="1">
        <v>0</v>
      </c>
      <c r="I483" s="1">
        <v>0</v>
      </c>
      <c r="J483" s="1">
        <v>0</v>
      </c>
      <c r="K483" s="1">
        <v>0</v>
      </c>
      <c r="N483" s="1">
        <v>0</v>
      </c>
      <c r="O483" s="1">
        <v>0</v>
      </c>
      <c r="P483" s="1">
        <v>0</v>
      </c>
      <c r="Q483" s="1">
        <v>0</v>
      </c>
      <c r="R483" s="1">
        <v>907307</v>
      </c>
      <c r="T483" s="1">
        <v>85558</v>
      </c>
      <c r="U483" s="1">
        <v>10.41169548034668</v>
      </c>
      <c r="Y483" s="1">
        <v>907307</v>
      </c>
      <c r="Z483" s="1">
        <v>85558</v>
      </c>
      <c r="AA483" s="1">
        <v>821749</v>
      </c>
      <c r="AB483" s="1">
        <v>10.41169548034668</v>
      </c>
    </row>
    <row r="484" spans="1:30" x14ac:dyDescent="0.35">
      <c r="A484" s="1">
        <v>123463603</v>
      </c>
      <c r="B484" s="1" t="s">
        <v>453</v>
      </c>
      <c r="C484" s="1" t="s">
        <v>449</v>
      </c>
      <c r="D484" s="1" t="s">
        <v>156</v>
      </c>
      <c r="E484" s="1">
        <v>147</v>
      </c>
      <c r="F484" s="1">
        <v>1</v>
      </c>
      <c r="G484" s="1" t="s">
        <v>916</v>
      </c>
      <c r="H484" s="1">
        <v>7578127</v>
      </c>
      <c r="I484" s="1">
        <v>57649</v>
      </c>
      <c r="J484" s="1">
        <v>0.76656031608581543</v>
      </c>
      <c r="K484" s="1">
        <v>370230</v>
      </c>
      <c r="L484" s="1">
        <v>50000</v>
      </c>
      <c r="M484" s="1">
        <v>15.613777160644531</v>
      </c>
      <c r="N484" s="1">
        <v>0</v>
      </c>
      <c r="O484" s="1">
        <v>2602153</v>
      </c>
      <c r="P484" s="1">
        <v>4784</v>
      </c>
      <c r="Q484" s="1">
        <v>0.2</v>
      </c>
      <c r="R484" s="1">
        <v>0</v>
      </c>
      <c r="S484" s="1">
        <v>0</v>
      </c>
      <c r="X484" s="1">
        <v>50000</v>
      </c>
      <c r="Y484" s="1">
        <v>10550510</v>
      </c>
      <c r="Z484" s="1">
        <v>112433</v>
      </c>
      <c r="AA484" s="1">
        <v>10438077</v>
      </c>
      <c r="AB484" s="1">
        <v>1.0771428346633911</v>
      </c>
      <c r="AC484" s="1">
        <v>100</v>
      </c>
      <c r="AD484" s="1">
        <v>0</v>
      </c>
    </row>
    <row r="485" spans="1:30" x14ac:dyDescent="0.35">
      <c r="A485" s="1">
        <v>123463803</v>
      </c>
      <c r="B485" s="1" t="s">
        <v>454</v>
      </c>
      <c r="C485" s="1" t="s">
        <v>449</v>
      </c>
      <c r="D485" s="1" t="s">
        <v>156</v>
      </c>
      <c r="E485" s="1">
        <v>141</v>
      </c>
      <c r="F485" s="1">
        <v>1</v>
      </c>
      <c r="G485" s="1" t="s">
        <v>916</v>
      </c>
      <c r="H485" s="1">
        <v>1173660</v>
      </c>
      <c r="I485" s="1">
        <v>19178</v>
      </c>
      <c r="J485" s="1">
        <v>1.6611778736114502</v>
      </c>
      <c r="K485" s="1">
        <v>279171.82</v>
      </c>
      <c r="L485" s="1">
        <v>85233.609375</v>
      </c>
      <c r="M485" s="1">
        <v>43.948848724365234</v>
      </c>
      <c r="N485" s="1">
        <v>100</v>
      </c>
      <c r="O485" s="1">
        <v>357115</v>
      </c>
      <c r="P485" s="1">
        <v>-20261</v>
      </c>
      <c r="Q485" s="1">
        <v>-5.4</v>
      </c>
      <c r="R485" s="1">
        <v>0</v>
      </c>
      <c r="S485" s="1">
        <v>85233.61</v>
      </c>
      <c r="X485" s="1">
        <v>0</v>
      </c>
      <c r="Y485" s="1">
        <v>1809946.875</v>
      </c>
      <c r="Z485" s="1">
        <v>84150.609375</v>
      </c>
      <c r="AA485" s="1">
        <v>1725796.25</v>
      </c>
      <c r="AB485" s="1">
        <v>4.8760452270507813</v>
      </c>
      <c r="AC485" s="1">
        <v>0</v>
      </c>
      <c r="AD485" s="1">
        <v>0</v>
      </c>
    </row>
    <row r="486" spans="1:30" x14ac:dyDescent="0.35">
      <c r="A486" s="1">
        <v>123464502</v>
      </c>
      <c r="B486" s="1" t="s">
        <v>455</v>
      </c>
      <c r="C486" s="1" t="s">
        <v>449</v>
      </c>
      <c r="D486" s="1" t="s">
        <v>156</v>
      </c>
      <c r="E486" s="1">
        <v>146</v>
      </c>
      <c r="F486" s="1">
        <v>1</v>
      </c>
      <c r="G486" s="1" t="s">
        <v>916</v>
      </c>
      <c r="H486" s="1">
        <v>6270675</v>
      </c>
      <c r="I486" s="1">
        <v>59326</v>
      </c>
      <c r="J486" s="1">
        <v>0.95512264966964722</v>
      </c>
      <c r="K486" s="1">
        <v>340611</v>
      </c>
      <c r="L486" s="1">
        <v>50000</v>
      </c>
      <c r="M486" s="1">
        <v>17.205129623413086</v>
      </c>
      <c r="N486" s="1">
        <v>0</v>
      </c>
      <c r="O486" s="1">
        <v>3588735</v>
      </c>
      <c r="P486" s="1">
        <v>65115</v>
      </c>
      <c r="Q486" s="1">
        <v>1.7999999999999998</v>
      </c>
      <c r="R486" s="1">
        <v>0</v>
      </c>
      <c r="S486" s="1">
        <v>0</v>
      </c>
      <c r="X486" s="1">
        <v>50000</v>
      </c>
      <c r="Y486" s="1">
        <v>10200021</v>
      </c>
      <c r="Z486" s="1">
        <v>174441</v>
      </c>
      <c r="AA486" s="1">
        <v>10025580</v>
      </c>
      <c r="AB486" s="1">
        <v>1.7399592399597168</v>
      </c>
      <c r="AC486" s="1">
        <v>100</v>
      </c>
      <c r="AD486" s="1">
        <v>0</v>
      </c>
    </row>
    <row r="487" spans="1:30" x14ac:dyDescent="0.35">
      <c r="A487" s="1">
        <v>123464603</v>
      </c>
      <c r="B487" s="1" t="s">
        <v>456</v>
      </c>
      <c r="C487" s="1" t="s">
        <v>449</v>
      </c>
      <c r="D487" s="1" t="s">
        <v>156</v>
      </c>
      <c r="E487" s="1">
        <v>141</v>
      </c>
      <c r="F487" s="1">
        <v>1</v>
      </c>
      <c r="G487" s="1" t="s">
        <v>916</v>
      </c>
      <c r="H487" s="1">
        <v>3895020</v>
      </c>
      <c r="I487" s="1">
        <v>25623</v>
      </c>
      <c r="J487" s="1">
        <v>0.66219621896743774</v>
      </c>
      <c r="K487" s="1">
        <v>175809</v>
      </c>
      <c r="L487" s="1">
        <v>50000</v>
      </c>
      <c r="M487" s="1">
        <v>39.742786407470703</v>
      </c>
      <c r="N487" s="1">
        <v>0</v>
      </c>
      <c r="O487" s="1">
        <v>1104703</v>
      </c>
      <c r="P487" s="1">
        <v>24680</v>
      </c>
      <c r="Q487" s="1">
        <v>2.2999999999999998</v>
      </c>
      <c r="R487" s="1">
        <v>0</v>
      </c>
      <c r="S487" s="1">
        <v>0</v>
      </c>
      <c r="X487" s="1">
        <v>50000</v>
      </c>
      <c r="Y487" s="1">
        <v>5175532</v>
      </c>
      <c r="Z487" s="1">
        <v>100303</v>
      </c>
      <c r="AA487" s="1">
        <v>5075229</v>
      </c>
      <c r="AB487" s="1">
        <v>1.9763245582580566</v>
      </c>
      <c r="AC487" s="1">
        <v>100</v>
      </c>
      <c r="AD487" s="1">
        <v>0</v>
      </c>
    </row>
    <row r="488" spans="1:30" x14ac:dyDescent="0.35">
      <c r="A488" s="1">
        <v>123465303</v>
      </c>
      <c r="B488" s="1" t="s">
        <v>457</v>
      </c>
      <c r="C488" s="1" t="s">
        <v>449</v>
      </c>
      <c r="D488" s="1" t="s">
        <v>156</v>
      </c>
      <c r="E488" s="1">
        <v>142</v>
      </c>
      <c r="F488" s="1">
        <v>1</v>
      </c>
      <c r="G488" s="1" t="s">
        <v>916</v>
      </c>
      <c r="H488" s="1">
        <v>8965107</v>
      </c>
      <c r="I488" s="1">
        <v>37751</v>
      </c>
      <c r="J488" s="1">
        <v>0.4228687584400177</v>
      </c>
      <c r="K488" s="1">
        <v>352829</v>
      </c>
      <c r="L488" s="1">
        <v>50000</v>
      </c>
      <c r="M488" s="1">
        <v>16.510969161987305</v>
      </c>
      <c r="N488" s="1">
        <v>0</v>
      </c>
      <c r="O488" s="1">
        <v>2855697</v>
      </c>
      <c r="P488" s="1">
        <v>65701</v>
      </c>
      <c r="Q488" s="1">
        <v>2.4</v>
      </c>
      <c r="R488" s="1">
        <v>0</v>
      </c>
      <c r="S488" s="1">
        <v>0</v>
      </c>
      <c r="X488" s="1">
        <v>50000</v>
      </c>
      <c r="Y488" s="1">
        <v>12173633</v>
      </c>
      <c r="Z488" s="1">
        <v>153452</v>
      </c>
      <c r="AA488" s="1">
        <v>12020181</v>
      </c>
      <c r="AB488" s="1">
        <v>1.2766196727752686</v>
      </c>
      <c r="AC488" s="1">
        <v>100</v>
      </c>
      <c r="AD488" s="1">
        <v>0</v>
      </c>
    </row>
    <row r="489" spans="1:30" x14ac:dyDescent="0.35">
      <c r="A489" s="1">
        <v>123465507</v>
      </c>
      <c r="B489" s="1" t="s">
        <v>670</v>
      </c>
      <c r="C489" s="1" t="s">
        <v>449</v>
      </c>
      <c r="D489" s="1" t="s">
        <v>156</v>
      </c>
      <c r="E489" s="1">
        <v>142</v>
      </c>
      <c r="F489" s="1">
        <v>2</v>
      </c>
      <c r="G489" s="1" t="s">
        <v>917</v>
      </c>
      <c r="H489" s="1">
        <v>0</v>
      </c>
      <c r="I489" s="1">
        <v>0</v>
      </c>
      <c r="J489" s="1">
        <v>0</v>
      </c>
      <c r="K489" s="1">
        <v>0</v>
      </c>
      <c r="N489" s="1">
        <v>0</v>
      </c>
      <c r="O489" s="1">
        <v>0</v>
      </c>
      <c r="P489" s="1">
        <v>0</v>
      </c>
      <c r="Q489" s="1">
        <v>0</v>
      </c>
      <c r="R489" s="1">
        <v>1326550</v>
      </c>
      <c r="T489" s="1">
        <v>59646</v>
      </c>
      <c r="U489" s="1">
        <v>4.708012580871582</v>
      </c>
      <c r="Y489" s="1">
        <v>1326550</v>
      </c>
      <c r="Z489" s="1">
        <v>59646</v>
      </c>
      <c r="AA489" s="1">
        <v>1266904</v>
      </c>
      <c r="AB489" s="1">
        <v>4.708012580871582</v>
      </c>
    </row>
    <row r="490" spans="1:30" x14ac:dyDescent="0.35">
      <c r="A490" s="1">
        <v>123465602</v>
      </c>
      <c r="B490" s="1" t="s">
        <v>458</v>
      </c>
      <c r="C490" s="1" t="s">
        <v>449</v>
      </c>
      <c r="D490" s="1" t="s">
        <v>156</v>
      </c>
      <c r="E490" s="1">
        <v>146</v>
      </c>
      <c r="F490" s="1">
        <v>1</v>
      </c>
      <c r="G490" s="1" t="s">
        <v>916</v>
      </c>
      <c r="H490" s="1">
        <v>27833888</v>
      </c>
      <c r="I490" s="1">
        <v>261248</v>
      </c>
      <c r="J490" s="1">
        <v>0.94748997688293457</v>
      </c>
      <c r="K490" s="1">
        <v>19481970.899999999</v>
      </c>
      <c r="L490" s="1">
        <v>6064874.5</v>
      </c>
      <c r="M490" s="1">
        <v>45.202587127685547</v>
      </c>
      <c r="N490" s="1">
        <v>16.782558441162109</v>
      </c>
      <c r="O490" s="1">
        <v>7454380</v>
      </c>
      <c r="P490" s="1">
        <v>346804</v>
      </c>
      <c r="Q490" s="1">
        <v>4.9000000000000004</v>
      </c>
      <c r="R490" s="1">
        <v>0</v>
      </c>
      <c r="S490" s="1">
        <v>1017841.14</v>
      </c>
      <c r="V490" s="1">
        <v>14491381.5</v>
      </c>
      <c r="W490" s="1">
        <v>14103222</v>
      </c>
      <c r="X490" s="1">
        <v>0</v>
      </c>
      <c r="Y490" s="1">
        <v>54770240</v>
      </c>
      <c r="Z490" s="1">
        <v>6672926.5</v>
      </c>
      <c r="AA490" s="1">
        <v>48097312</v>
      </c>
      <c r="AB490" s="1">
        <v>13.87380313873291</v>
      </c>
      <c r="AC490" s="1">
        <v>0</v>
      </c>
      <c r="AD490" s="1">
        <v>83.217437744140625</v>
      </c>
    </row>
    <row r="491" spans="1:30" x14ac:dyDescent="0.35">
      <c r="A491" s="1">
        <v>123465702</v>
      </c>
      <c r="B491" s="1" t="s">
        <v>459</v>
      </c>
      <c r="C491" s="1" t="s">
        <v>449</v>
      </c>
      <c r="D491" s="1" t="s">
        <v>156</v>
      </c>
      <c r="E491" s="1">
        <v>141</v>
      </c>
      <c r="F491" s="1">
        <v>1</v>
      </c>
      <c r="G491" s="1" t="s">
        <v>916</v>
      </c>
      <c r="H491" s="1">
        <v>19341581</v>
      </c>
      <c r="I491" s="1">
        <v>255933</v>
      </c>
      <c r="J491" s="1">
        <v>1.3409709930419922</v>
      </c>
      <c r="K491" s="1">
        <v>677539</v>
      </c>
      <c r="L491" s="1">
        <v>50000</v>
      </c>
      <c r="M491" s="1">
        <v>7.9676322937011719</v>
      </c>
      <c r="N491" s="1">
        <v>0</v>
      </c>
      <c r="O491" s="1">
        <v>8100773</v>
      </c>
      <c r="P491" s="1">
        <v>140548</v>
      </c>
      <c r="Q491" s="1">
        <v>1.7999999999999998</v>
      </c>
      <c r="R491" s="1">
        <v>0</v>
      </c>
      <c r="S491" s="1">
        <v>0</v>
      </c>
      <c r="X491" s="1">
        <v>50000</v>
      </c>
      <c r="Y491" s="1">
        <v>28119892</v>
      </c>
      <c r="Z491" s="1">
        <v>446481</v>
      </c>
      <c r="AA491" s="1">
        <v>27673412</v>
      </c>
      <c r="AB491" s="1">
        <v>1.6133934259414673</v>
      </c>
      <c r="AC491" s="1">
        <v>100</v>
      </c>
      <c r="AD491" s="1">
        <v>0</v>
      </c>
    </row>
    <row r="492" spans="1:30" x14ac:dyDescent="0.35">
      <c r="A492" s="1">
        <v>123466103</v>
      </c>
      <c r="B492" s="1" t="s">
        <v>460</v>
      </c>
      <c r="C492" s="1" t="s">
        <v>449</v>
      </c>
      <c r="D492" s="1" t="s">
        <v>156</v>
      </c>
      <c r="E492" s="1">
        <v>148</v>
      </c>
      <c r="F492" s="1">
        <v>1</v>
      </c>
      <c r="G492" s="1" t="s">
        <v>916</v>
      </c>
      <c r="H492" s="1">
        <v>8685879</v>
      </c>
      <c r="I492" s="1">
        <v>60482</v>
      </c>
      <c r="J492" s="1">
        <v>0.70120829343795776</v>
      </c>
      <c r="K492" s="1">
        <v>606099</v>
      </c>
      <c r="L492" s="1">
        <v>50000</v>
      </c>
      <c r="M492" s="1">
        <v>8.9912052154541016</v>
      </c>
      <c r="N492" s="1">
        <v>0</v>
      </c>
      <c r="O492" s="1">
        <v>3387179</v>
      </c>
      <c r="P492" s="1">
        <v>88134</v>
      </c>
      <c r="Q492" s="1">
        <v>2.7</v>
      </c>
      <c r="R492" s="1">
        <v>0</v>
      </c>
      <c r="S492" s="1">
        <v>0</v>
      </c>
      <c r="X492" s="1">
        <v>50000</v>
      </c>
      <c r="Y492" s="1">
        <v>12679157</v>
      </c>
      <c r="Z492" s="1">
        <v>198616</v>
      </c>
      <c r="AA492" s="1">
        <v>12480541</v>
      </c>
      <c r="AB492" s="1">
        <v>1.5914053916931152</v>
      </c>
      <c r="AC492" s="1">
        <v>100</v>
      </c>
      <c r="AD492" s="1">
        <v>0</v>
      </c>
    </row>
    <row r="493" spans="1:30" x14ac:dyDescent="0.35">
      <c r="A493" s="1">
        <v>123466303</v>
      </c>
      <c r="B493" s="1" t="s">
        <v>461</v>
      </c>
      <c r="C493" s="1" t="s">
        <v>449</v>
      </c>
      <c r="D493" s="1" t="s">
        <v>156</v>
      </c>
      <c r="E493" s="1">
        <v>147</v>
      </c>
      <c r="F493" s="1">
        <v>1</v>
      </c>
      <c r="G493" s="1" t="s">
        <v>916</v>
      </c>
      <c r="H493" s="1">
        <v>10792600</v>
      </c>
      <c r="I493" s="1">
        <v>91013</v>
      </c>
      <c r="J493" s="1">
        <v>0.85046267509460449</v>
      </c>
      <c r="K493" s="1">
        <v>1871029.71</v>
      </c>
      <c r="L493" s="1">
        <v>482687.25</v>
      </c>
      <c r="M493" s="1">
        <v>34.767158508300781</v>
      </c>
      <c r="N493" s="1">
        <v>100</v>
      </c>
      <c r="O493" s="1">
        <v>2842788</v>
      </c>
      <c r="P493" s="1">
        <v>76797</v>
      </c>
      <c r="Q493" s="1">
        <v>2.8000000000000003</v>
      </c>
      <c r="R493" s="1">
        <v>0</v>
      </c>
      <c r="S493" s="1">
        <v>482687.24</v>
      </c>
      <c r="X493" s="1">
        <v>0</v>
      </c>
      <c r="Y493" s="1">
        <v>15506418</v>
      </c>
      <c r="Z493" s="1">
        <v>650497.25</v>
      </c>
      <c r="AA493" s="1">
        <v>14855921</v>
      </c>
      <c r="AB493" s="1">
        <v>4.3787069320678711</v>
      </c>
      <c r="AC493" s="1">
        <v>0</v>
      </c>
      <c r="AD493" s="1">
        <v>0</v>
      </c>
    </row>
    <row r="494" spans="1:30" x14ac:dyDescent="0.35">
      <c r="A494" s="1">
        <v>123466403</v>
      </c>
      <c r="B494" s="1" t="s">
        <v>462</v>
      </c>
      <c r="C494" s="1" t="s">
        <v>449</v>
      </c>
      <c r="D494" s="1" t="s">
        <v>48</v>
      </c>
      <c r="F494" s="1">
        <v>1</v>
      </c>
      <c r="G494" s="1" t="s">
        <v>916</v>
      </c>
      <c r="H494" s="1">
        <v>21368147</v>
      </c>
      <c r="I494" s="1">
        <v>213125</v>
      </c>
      <c r="J494" s="1">
        <v>1.0074440240859985</v>
      </c>
      <c r="K494" s="1">
        <v>8880230.8399999999</v>
      </c>
      <c r="L494" s="1">
        <v>1940391.375</v>
      </c>
      <c r="M494" s="1">
        <v>27.960176467895508</v>
      </c>
      <c r="N494" s="1">
        <v>54.041370391845703</v>
      </c>
      <c r="O494" s="1">
        <v>3946296</v>
      </c>
      <c r="P494" s="1">
        <v>284987</v>
      </c>
      <c r="Q494" s="1">
        <v>7.8</v>
      </c>
      <c r="R494" s="1">
        <v>333637</v>
      </c>
      <c r="S494" s="1">
        <v>1048614.1000000001</v>
      </c>
      <c r="T494" s="1">
        <v>81575</v>
      </c>
      <c r="U494" s="1">
        <v>32.363067626953125</v>
      </c>
      <c r="V494" s="1">
        <v>2675381.3125</v>
      </c>
      <c r="W494" s="1">
        <v>5486898.5</v>
      </c>
      <c r="X494" s="1">
        <v>0</v>
      </c>
      <c r="Y494" s="1">
        <v>34528308</v>
      </c>
      <c r="Z494" s="1">
        <v>2520078.5</v>
      </c>
      <c r="AA494" s="1">
        <v>32008230</v>
      </c>
      <c r="AB494" s="1">
        <v>7.8732204437255859</v>
      </c>
      <c r="AC494" s="1">
        <v>0</v>
      </c>
      <c r="AD494" s="1">
        <v>45.958629608154297</v>
      </c>
    </row>
    <row r="495" spans="1:30" x14ac:dyDescent="0.35">
      <c r="A495" s="1">
        <v>123467103</v>
      </c>
      <c r="B495" s="1" t="s">
        <v>463</v>
      </c>
      <c r="C495" s="1" t="s">
        <v>449</v>
      </c>
      <c r="D495" s="1" t="s">
        <v>156</v>
      </c>
      <c r="E495" s="1">
        <v>143</v>
      </c>
      <c r="F495" s="1">
        <v>1</v>
      </c>
      <c r="G495" s="1" t="s">
        <v>916</v>
      </c>
      <c r="H495" s="1">
        <v>12616366</v>
      </c>
      <c r="I495" s="1">
        <v>98355</v>
      </c>
      <c r="J495" s="1">
        <v>0.78570789098739624</v>
      </c>
      <c r="K495" s="1">
        <v>624477</v>
      </c>
      <c r="L495" s="1">
        <v>50000</v>
      </c>
      <c r="M495" s="1">
        <v>8.7035684585571289</v>
      </c>
      <c r="N495" s="1">
        <v>0</v>
      </c>
      <c r="O495" s="1">
        <v>4363613</v>
      </c>
      <c r="P495" s="1">
        <v>122400</v>
      </c>
      <c r="Q495" s="1">
        <v>2.9000000000000004</v>
      </c>
      <c r="R495" s="1">
        <v>0</v>
      </c>
      <c r="S495" s="1">
        <v>0</v>
      </c>
      <c r="X495" s="1">
        <v>50000</v>
      </c>
      <c r="Y495" s="1">
        <v>17604456</v>
      </c>
      <c r="Z495" s="1">
        <v>270755</v>
      </c>
      <c r="AA495" s="1">
        <v>17333700</v>
      </c>
      <c r="AB495" s="1">
        <v>1.5620150566101074</v>
      </c>
      <c r="AC495" s="1">
        <v>100</v>
      </c>
      <c r="AD495" s="1">
        <v>0</v>
      </c>
    </row>
    <row r="496" spans="1:30" x14ac:dyDescent="0.35">
      <c r="A496" s="1">
        <v>123467203</v>
      </c>
      <c r="B496" s="1" t="s">
        <v>464</v>
      </c>
      <c r="C496" s="1" t="s">
        <v>449</v>
      </c>
      <c r="D496" s="1" t="s">
        <v>156</v>
      </c>
      <c r="E496" s="1">
        <v>146</v>
      </c>
      <c r="F496" s="1">
        <v>1</v>
      </c>
      <c r="G496" s="1" t="s">
        <v>916</v>
      </c>
      <c r="H496" s="1">
        <v>2660675</v>
      </c>
      <c r="I496" s="1">
        <v>17580</v>
      </c>
      <c r="J496" s="1">
        <v>0.66512930393218994</v>
      </c>
      <c r="K496" s="1">
        <v>176424</v>
      </c>
      <c r="L496" s="1">
        <v>50000</v>
      </c>
      <c r="M496" s="1">
        <v>39.549453735351563</v>
      </c>
      <c r="N496" s="1">
        <v>0</v>
      </c>
      <c r="O496" s="1">
        <v>1123630</v>
      </c>
      <c r="P496" s="1">
        <v>-19840</v>
      </c>
      <c r="Q496" s="1">
        <v>-1.7000000000000002</v>
      </c>
      <c r="R496" s="1">
        <v>0</v>
      </c>
      <c r="S496" s="1">
        <v>0</v>
      </c>
      <c r="X496" s="1">
        <v>50000</v>
      </c>
      <c r="Y496" s="1">
        <v>3960729</v>
      </c>
      <c r="Z496" s="1">
        <v>47740</v>
      </c>
      <c r="AA496" s="1">
        <v>3912989</v>
      </c>
      <c r="AB496" s="1">
        <v>1.2200392484664917</v>
      </c>
      <c r="AC496" s="1">
        <v>100</v>
      </c>
      <c r="AD496" s="1">
        <v>0</v>
      </c>
    </row>
    <row r="497" spans="1:30" x14ac:dyDescent="0.35">
      <c r="A497" s="1">
        <v>123467303</v>
      </c>
      <c r="B497" s="1" t="s">
        <v>465</v>
      </c>
      <c r="C497" s="1" t="s">
        <v>449</v>
      </c>
      <c r="D497" s="1" t="s">
        <v>156</v>
      </c>
      <c r="E497" s="1">
        <v>142</v>
      </c>
      <c r="F497" s="1">
        <v>1</v>
      </c>
      <c r="G497" s="1" t="s">
        <v>916</v>
      </c>
      <c r="H497" s="1">
        <v>14836441</v>
      </c>
      <c r="I497" s="1">
        <v>106005</v>
      </c>
      <c r="J497" s="1">
        <v>0.71963244676589966</v>
      </c>
      <c r="K497" s="1">
        <v>542498</v>
      </c>
      <c r="L497" s="1">
        <v>50000</v>
      </c>
      <c r="M497" s="1">
        <v>10.152325630187988</v>
      </c>
      <c r="N497" s="1">
        <v>0</v>
      </c>
      <c r="O497" s="1">
        <v>3747236</v>
      </c>
      <c r="P497" s="1">
        <v>151297</v>
      </c>
      <c r="Q497" s="1">
        <v>4.2</v>
      </c>
      <c r="R497" s="1">
        <v>0</v>
      </c>
      <c r="S497" s="1">
        <v>0</v>
      </c>
      <c r="X497" s="1">
        <v>50000</v>
      </c>
      <c r="Y497" s="1">
        <v>19126176</v>
      </c>
      <c r="Z497" s="1">
        <v>307302</v>
      </c>
      <c r="AA497" s="1">
        <v>18818874</v>
      </c>
      <c r="AB497" s="1">
        <v>1.6329457759857178</v>
      </c>
      <c r="AC497" s="1">
        <v>100</v>
      </c>
      <c r="AD497" s="1">
        <v>0</v>
      </c>
    </row>
    <row r="498" spans="1:30" x14ac:dyDescent="0.35">
      <c r="A498" s="1">
        <v>123468303</v>
      </c>
      <c r="B498" s="1" t="s">
        <v>466</v>
      </c>
      <c r="C498" s="1" t="s">
        <v>449</v>
      </c>
      <c r="D498" s="1" t="s">
        <v>156</v>
      </c>
      <c r="E498" s="1">
        <v>147</v>
      </c>
      <c r="F498" s="1">
        <v>1</v>
      </c>
      <c r="G498" s="1" t="s">
        <v>916</v>
      </c>
      <c r="H498" s="1">
        <v>4362298</v>
      </c>
      <c r="I498" s="1">
        <v>34699</v>
      </c>
      <c r="J498" s="1">
        <v>0.80180716514587402</v>
      </c>
      <c r="K498" s="1">
        <v>242657</v>
      </c>
      <c r="L498" s="1">
        <v>50000</v>
      </c>
      <c r="M498" s="1">
        <v>25.952859878540039</v>
      </c>
      <c r="N498" s="1">
        <v>0</v>
      </c>
      <c r="O498" s="1">
        <v>2201535</v>
      </c>
      <c r="P498" s="1">
        <v>12272</v>
      </c>
      <c r="Q498" s="1">
        <v>0.6</v>
      </c>
      <c r="R498" s="1">
        <v>0</v>
      </c>
      <c r="S498" s="1">
        <v>0</v>
      </c>
      <c r="X498" s="1">
        <v>50000</v>
      </c>
      <c r="Y498" s="1">
        <v>6806490</v>
      </c>
      <c r="Z498" s="1">
        <v>96971</v>
      </c>
      <c r="AA498" s="1">
        <v>6709519</v>
      </c>
      <c r="AB498" s="1">
        <v>1.4452749490737915</v>
      </c>
      <c r="AC498" s="1">
        <v>100</v>
      </c>
      <c r="AD498" s="1">
        <v>0</v>
      </c>
    </row>
    <row r="499" spans="1:30" x14ac:dyDescent="0.35">
      <c r="A499" s="1">
        <v>123468402</v>
      </c>
      <c r="B499" s="1" t="s">
        <v>467</v>
      </c>
      <c r="C499" s="1" t="s">
        <v>449</v>
      </c>
      <c r="D499" s="1" t="s">
        <v>156</v>
      </c>
      <c r="E499" s="1">
        <v>144</v>
      </c>
      <c r="F499" s="1">
        <v>1</v>
      </c>
      <c r="G499" s="1" t="s">
        <v>916</v>
      </c>
      <c r="H499" s="1">
        <v>4767251</v>
      </c>
      <c r="I499" s="1">
        <v>45187</v>
      </c>
      <c r="J499" s="1">
        <v>0.95693325996398926</v>
      </c>
      <c r="K499" s="1">
        <v>237324</v>
      </c>
      <c r="L499" s="1">
        <v>50000</v>
      </c>
      <c r="M499" s="1">
        <v>26.691720962524414</v>
      </c>
      <c r="N499" s="1">
        <v>0</v>
      </c>
      <c r="O499" s="1">
        <v>1608640</v>
      </c>
      <c r="P499" s="1">
        <v>18926</v>
      </c>
      <c r="Q499" s="1">
        <v>1.2</v>
      </c>
      <c r="R499" s="1">
        <v>0</v>
      </c>
      <c r="S499" s="1">
        <v>0</v>
      </c>
      <c r="X499" s="1">
        <v>50000</v>
      </c>
      <c r="Y499" s="1">
        <v>6613215</v>
      </c>
      <c r="Z499" s="1">
        <v>114113</v>
      </c>
      <c r="AA499" s="1">
        <v>6499102</v>
      </c>
      <c r="AB499" s="1">
        <v>1.7558271884918213</v>
      </c>
      <c r="AC499" s="1">
        <v>100</v>
      </c>
      <c r="AD499" s="1">
        <v>0</v>
      </c>
    </row>
    <row r="500" spans="1:30" x14ac:dyDescent="0.35">
      <c r="A500" s="1">
        <v>123468503</v>
      </c>
      <c r="B500" s="1" t="s">
        <v>468</v>
      </c>
      <c r="C500" s="1" t="s">
        <v>449</v>
      </c>
      <c r="D500" s="1" t="s">
        <v>156</v>
      </c>
      <c r="E500" s="1">
        <v>141</v>
      </c>
      <c r="F500" s="1">
        <v>1</v>
      </c>
      <c r="G500" s="1" t="s">
        <v>916</v>
      </c>
      <c r="H500" s="1">
        <v>6696329</v>
      </c>
      <c r="I500" s="1">
        <v>66861</v>
      </c>
      <c r="J500" s="1">
        <v>1.0085424184799194</v>
      </c>
      <c r="K500" s="1">
        <v>287164</v>
      </c>
      <c r="L500" s="1">
        <v>50000</v>
      </c>
      <c r="M500" s="1">
        <v>21.08245849609375</v>
      </c>
      <c r="N500" s="1">
        <v>0</v>
      </c>
      <c r="O500" s="1">
        <v>2366010</v>
      </c>
      <c r="P500" s="1">
        <v>170108</v>
      </c>
      <c r="Q500" s="1">
        <v>7.7</v>
      </c>
      <c r="R500" s="1">
        <v>0</v>
      </c>
      <c r="S500" s="1">
        <v>0</v>
      </c>
      <c r="X500" s="1">
        <v>50000</v>
      </c>
      <c r="Y500" s="1">
        <v>9349503</v>
      </c>
      <c r="Z500" s="1">
        <v>286969</v>
      </c>
      <c r="AA500" s="1">
        <v>9062534</v>
      </c>
      <c r="AB500" s="1">
        <v>3.1665425300598145</v>
      </c>
      <c r="AC500" s="1">
        <v>100</v>
      </c>
      <c r="AD500" s="1">
        <v>0</v>
      </c>
    </row>
    <row r="501" spans="1:30" x14ac:dyDescent="0.35">
      <c r="A501" s="1">
        <v>123468603</v>
      </c>
      <c r="B501" s="1" t="s">
        <v>469</v>
      </c>
      <c r="C501" s="1" t="s">
        <v>449</v>
      </c>
      <c r="D501" s="1" t="s">
        <v>156</v>
      </c>
      <c r="E501" s="1">
        <v>142</v>
      </c>
      <c r="F501" s="1">
        <v>1</v>
      </c>
      <c r="G501" s="1" t="s">
        <v>916</v>
      </c>
      <c r="H501" s="1">
        <v>10727457</v>
      </c>
      <c r="I501" s="1">
        <v>46785</v>
      </c>
      <c r="J501" s="1">
        <v>0.43803423643112183</v>
      </c>
      <c r="K501" s="1">
        <v>478374</v>
      </c>
      <c r="L501" s="1">
        <v>50000</v>
      </c>
      <c r="M501" s="1">
        <v>11.672043800354004</v>
      </c>
      <c r="N501" s="1">
        <v>0</v>
      </c>
      <c r="O501" s="1">
        <v>2430971</v>
      </c>
      <c r="P501" s="1">
        <v>17435</v>
      </c>
      <c r="Q501" s="1">
        <v>0.70000000000000007</v>
      </c>
      <c r="R501" s="1">
        <v>0</v>
      </c>
      <c r="S501" s="1">
        <v>0</v>
      </c>
      <c r="X501" s="1">
        <v>50000</v>
      </c>
      <c r="Y501" s="1">
        <v>13636802</v>
      </c>
      <c r="Z501" s="1">
        <v>114220</v>
      </c>
      <c r="AA501" s="1">
        <v>13522582</v>
      </c>
      <c r="AB501" s="1">
        <v>0.8446611762046814</v>
      </c>
      <c r="AC501" s="1">
        <v>100</v>
      </c>
      <c r="AD501" s="1">
        <v>0</v>
      </c>
    </row>
    <row r="502" spans="1:30" x14ac:dyDescent="0.35">
      <c r="A502" s="1">
        <v>123469007</v>
      </c>
      <c r="B502" s="1" t="s">
        <v>671</v>
      </c>
      <c r="C502" s="1" t="s">
        <v>449</v>
      </c>
      <c r="D502" s="1" t="s">
        <v>48</v>
      </c>
      <c r="F502" s="1">
        <v>2</v>
      </c>
      <c r="G502" s="1" t="s">
        <v>917</v>
      </c>
      <c r="H502" s="1">
        <v>0</v>
      </c>
      <c r="I502" s="1">
        <v>0</v>
      </c>
      <c r="J502" s="1">
        <v>0</v>
      </c>
      <c r="K502" s="1">
        <v>0</v>
      </c>
      <c r="N502" s="1">
        <v>0</v>
      </c>
      <c r="O502" s="1">
        <v>0</v>
      </c>
      <c r="P502" s="1">
        <v>0</v>
      </c>
      <c r="Q502" s="1">
        <v>0</v>
      </c>
      <c r="R502" s="1">
        <v>989090</v>
      </c>
      <c r="T502" s="1">
        <v>-78578</v>
      </c>
      <c r="U502" s="1">
        <v>-7.3597784042358398</v>
      </c>
      <c r="Y502" s="1">
        <v>989090</v>
      </c>
      <c r="Z502" s="1">
        <v>-78578</v>
      </c>
      <c r="AA502" s="1">
        <v>910512</v>
      </c>
      <c r="AB502" s="1">
        <v>-8.6300897598266602</v>
      </c>
    </row>
    <row r="503" spans="1:30" x14ac:dyDescent="0.35">
      <c r="A503" s="1">
        <v>123469303</v>
      </c>
      <c r="B503" s="1" t="s">
        <v>470</v>
      </c>
      <c r="C503" s="1" t="s">
        <v>449</v>
      </c>
      <c r="D503" s="1" t="s">
        <v>156</v>
      </c>
      <c r="E503" s="1">
        <v>148</v>
      </c>
      <c r="F503" s="1">
        <v>1</v>
      </c>
      <c r="G503" s="1" t="s">
        <v>916</v>
      </c>
      <c r="H503" s="1">
        <v>4870896</v>
      </c>
      <c r="I503" s="1">
        <v>62330</v>
      </c>
      <c r="J503" s="1">
        <v>1.2962284088134766</v>
      </c>
      <c r="K503" s="1">
        <v>257053</v>
      </c>
      <c r="L503" s="1">
        <v>50000</v>
      </c>
      <c r="M503" s="1">
        <v>24.148406982421875</v>
      </c>
      <c r="N503" s="1">
        <v>0</v>
      </c>
      <c r="O503" s="1">
        <v>2219340</v>
      </c>
      <c r="P503" s="1">
        <v>27382</v>
      </c>
      <c r="Q503" s="1">
        <v>1.2</v>
      </c>
      <c r="R503" s="1">
        <v>0</v>
      </c>
      <c r="S503" s="1">
        <v>0</v>
      </c>
      <c r="X503" s="1">
        <v>50000</v>
      </c>
      <c r="Y503" s="1">
        <v>7347289</v>
      </c>
      <c r="Z503" s="1">
        <v>139712</v>
      </c>
      <c r="AA503" s="1">
        <v>7207577</v>
      </c>
      <c r="AB503" s="1">
        <v>1.9384045600891113</v>
      </c>
      <c r="AC503" s="1">
        <v>100</v>
      </c>
      <c r="AD503" s="1">
        <v>0</v>
      </c>
    </row>
    <row r="504" spans="1:30" x14ac:dyDescent="0.35">
      <c r="A504" s="1">
        <v>124150503</v>
      </c>
      <c r="B504" s="1" t="s">
        <v>203</v>
      </c>
      <c r="C504" s="1" t="s">
        <v>204</v>
      </c>
      <c r="D504" s="1" t="s">
        <v>205</v>
      </c>
      <c r="E504" s="1">
        <v>186</v>
      </c>
      <c r="F504" s="1">
        <v>1</v>
      </c>
      <c r="G504" s="1" t="s">
        <v>916</v>
      </c>
      <c r="H504" s="1">
        <v>17917192</v>
      </c>
      <c r="I504" s="1">
        <v>51544</v>
      </c>
      <c r="J504" s="1">
        <v>0.28850898146629333</v>
      </c>
      <c r="K504" s="1">
        <v>6663955.2400000002</v>
      </c>
      <c r="L504" s="1">
        <v>1969706.5</v>
      </c>
      <c r="M504" s="1">
        <v>41.959995269775391</v>
      </c>
      <c r="N504" s="1">
        <v>0</v>
      </c>
      <c r="O504" s="1">
        <v>3778588</v>
      </c>
      <c r="P504" s="1">
        <v>119733</v>
      </c>
      <c r="Q504" s="1">
        <v>3.3000000000000003</v>
      </c>
      <c r="R504" s="1">
        <v>0</v>
      </c>
      <c r="S504" s="1">
        <v>0</v>
      </c>
      <c r="V504" s="1">
        <v>5909229</v>
      </c>
      <c r="W504" s="1">
        <v>12119146</v>
      </c>
      <c r="X504" s="1">
        <v>0</v>
      </c>
      <c r="Y504" s="1">
        <v>28359736</v>
      </c>
      <c r="Z504" s="1">
        <v>2140983.5</v>
      </c>
      <c r="AA504" s="1">
        <v>26218752</v>
      </c>
      <c r="AB504" s="1">
        <v>8.1658477783203125</v>
      </c>
      <c r="AC504" s="1">
        <v>0</v>
      </c>
      <c r="AD504" s="1">
        <v>100</v>
      </c>
    </row>
    <row r="505" spans="1:30" x14ac:dyDescent="0.35">
      <c r="A505" s="1">
        <v>124151607</v>
      </c>
      <c r="B505" s="1" t="s">
        <v>636</v>
      </c>
      <c r="C505" s="1" t="s">
        <v>204</v>
      </c>
      <c r="D505" s="1" t="s">
        <v>48</v>
      </c>
      <c r="F505" s="1">
        <v>2</v>
      </c>
      <c r="G505" s="1" t="s">
        <v>917</v>
      </c>
      <c r="H505" s="1">
        <v>0</v>
      </c>
      <c r="I505" s="1">
        <v>0</v>
      </c>
      <c r="J505" s="1">
        <v>0</v>
      </c>
      <c r="K505" s="1">
        <v>0</v>
      </c>
      <c r="N505" s="1">
        <v>0</v>
      </c>
      <c r="O505" s="1">
        <v>0</v>
      </c>
      <c r="P505" s="1">
        <v>0</v>
      </c>
      <c r="Q505" s="1">
        <v>0</v>
      </c>
      <c r="R505" s="1">
        <v>3772856</v>
      </c>
      <c r="T505" s="1">
        <v>91286</v>
      </c>
      <c r="U505" s="1">
        <v>2.4795398712158203</v>
      </c>
      <c r="Y505" s="1">
        <v>3772856</v>
      </c>
      <c r="Z505" s="1">
        <v>91286</v>
      </c>
      <c r="AA505" s="1">
        <v>3681570</v>
      </c>
      <c r="AB505" s="1">
        <v>2.4795398712158203</v>
      </c>
    </row>
    <row r="506" spans="1:30" x14ac:dyDescent="0.35">
      <c r="A506" s="1">
        <v>124151902</v>
      </c>
      <c r="B506" s="1" t="s">
        <v>206</v>
      </c>
      <c r="C506" s="1" t="s">
        <v>204</v>
      </c>
      <c r="D506" s="1" t="s">
        <v>205</v>
      </c>
      <c r="E506" s="1">
        <v>186</v>
      </c>
      <c r="F506" s="1">
        <v>1</v>
      </c>
      <c r="G506" s="1" t="s">
        <v>916</v>
      </c>
      <c r="H506" s="1">
        <v>35961400</v>
      </c>
      <c r="I506" s="1">
        <v>236662</v>
      </c>
      <c r="J506" s="1">
        <v>0.66245973110198975</v>
      </c>
      <c r="K506" s="1">
        <v>15736742.76</v>
      </c>
      <c r="L506" s="1">
        <v>4877534</v>
      </c>
      <c r="M506" s="1">
        <v>44.916110992431641</v>
      </c>
      <c r="N506" s="1">
        <v>20.748872756958008</v>
      </c>
      <c r="O506" s="1">
        <v>8817131</v>
      </c>
      <c r="P506" s="1">
        <v>340774</v>
      </c>
      <c r="Q506" s="1">
        <v>4</v>
      </c>
      <c r="R506" s="1">
        <v>0</v>
      </c>
      <c r="S506" s="1">
        <v>1012033.32</v>
      </c>
      <c r="V506" s="1">
        <v>10946717.25</v>
      </c>
      <c r="W506" s="1">
        <v>24433528</v>
      </c>
      <c r="X506" s="1">
        <v>0</v>
      </c>
      <c r="Y506" s="1">
        <v>60515276</v>
      </c>
      <c r="Z506" s="1">
        <v>5454970</v>
      </c>
      <c r="AA506" s="1">
        <v>55060304</v>
      </c>
      <c r="AB506" s="1">
        <v>9.9072647094726563</v>
      </c>
      <c r="AC506" s="1">
        <v>0</v>
      </c>
      <c r="AD506" s="1">
        <v>79.251129150390625</v>
      </c>
    </row>
    <row r="507" spans="1:30" x14ac:dyDescent="0.35">
      <c r="A507" s="1">
        <v>124152003</v>
      </c>
      <c r="B507" s="1" t="s">
        <v>207</v>
      </c>
      <c r="C507" s="1" t="s">
        <v>204</v>
      </c>
      <c r="D507" s="1" t="s">
        <v>205</v>
      </c>
      <c r="E507" s="1">
        <v>184</v>
      </c>
      <c r="F507" s="1">
        <v>1</v>
      </c>
      <c r="G507" s="1" t="s">
        <v>916</v>
      </c>
      <c r="H507" s="1">
        <v>19883266</v>
      </c>
      <c r="I507" s="1">
        <v>137842</v>
      </c>
      <c r="J507" s="1">
        <v>0.69809591770172119</v>
      </c>
      <c r="K507" s="1">
        <v>3952754.42</v>
      </c>
      <c r="L507" s="1">
        <v>1025909.4375</v>
      </c>
      <c r="M507" s="1">
        <v>35.051715850830078</v>
      </c>
      <c r="N507" s="1">
        <v>0</v>
      </c>
      <c r="O507" s="1">
        <v>7591047</v>
      </c>
      <c r="P507" s="1">
        <v>214923</v>
      </c>
      <c r="Q507" s="1">
        <v>2.9000000000000004</v>
      </c>
      <c r="R507" s="1">
        <v>0</v>
      </c>
      <c r="S507" s="1">
        <v>0</v>
      </c>
      <c r="V507" s="1">
        <v>3077785.4375</v>
      </c>
      <c r="W507" s="1">
        <v>6312182</v>
      </c>
      <c r="X507" s="1">
        <v>0</v>
      </c>
      <c r="Y507" s="1">
        <v>31427068</v>
      </c>
      <c r="Z507" s="1">
        <v>1378674.5</v>
      </c>
      <c r="AA507" s="1">
        <v>30048394</v>
      </c>
      <c r="AB507" s="1">
        <v>4.5881805419921875</v>
      </c>
      <c r="AC507" s="1">
        <v>0</v>
      </c>
      <c r="AD507" s="1">
        <v>100</v>
      </c>
    </row>
    <row r="508" spans="1:30" x14ac:dyDescent="0.35">
      <c r="A508" s="1">
        <v>124153503</v>
      </c>
      <c r="B508" s="1" t="s">
        <v>208</v>
      </c>
      <c r="C508" s="1" t="s">
        <v>204</v>
      </c>
      <c r="D508" s="1" t="s">
        <v>205</v>
      </c>
      <c r="E508" s="1">
        <v>182</v>
      </c>
      <c r="F508" s="1">
        <v>1</v>
      </c>
      <c r="G508" s="1" t="s">
        <v>916</v>
      </c>
      <c r="H508" s="1">
        <v>4520173</v>
      </c>
      <c r="I508" s="1">
        <v>30706</v>
      </c>
      <c r="J508" s="1">
        <v>0.68395644426345825</v>
      </c>
      <c r="K508" s="1">
        <v>236602</v>
      </c>
      <c r="L508" s="1">
        <v>50000</v>
      </c>
      <c r="M508" s="1">
        <v>26.79499626159668</v>
      </c>
      <c r="N508" s="1">
        <v>0</v>
      </c>
      <c r="O508" s="1">
        <v>1695756</v>
      </c>
      <c r="P508" s="1">
        <v>21929</v>
      </c>
      <c r="Q508" s="1">
        <v>1.3</v>
      </c>
      <c r="R508" s="1">
        <v>0</v>
      </c>
      <c r="S508" s="1">
        <v>0</v>
      </c>
      <c r="X508" s="1">
        <v>50000</v>
      </c>
      <c r="Y508" s="1">
        <v>6452531</v>
      </c>
      <c r="Z508" s="1">
        <v>102635</v>
      </c>
      <c r="AA508" s="1">
        <v>6349896</v>
      </c>
      <c r="AB508" s="1">
        <v>1.6163257360458374</v>
      </c>
      <c r="AC508" s="1">
        <v>100</v>
      </c>
      <c r="AD508" s="1">
        <v>0</v>
      </c>
    </row>
    <row r="509" spans="1:30" x14ac:dyDescent="0.35">
      <c r="A509" s="1">
        <v>124154003</v>
      </c>
      <c r="B509" s="1" t="s">
        <v>209</v>
      </c>
      <c r="C509" s="1" t="s">
        <v>204</v>
      </c>
      <c r="D509" s="1" t="s">
        <v>205</v>
      </c>
      <c r="E509" s="1">
        <v>184</v>
      </c>
      <c r="F509" s="1">
        <v>1</v>
      </c>
      <c r="G509" s="1" t="s">
        <v>916</v>
      </c>
      <c r="H509" s="1">
        <v>8678857</v>
      </c>
      <c r="I509" s="1">
        <v>86519</v>
      </c>
      <c r="J509" s="1">
        <v>1.0069320201873779</v>
      </c>
      <c r="K509" s="1">
        <v>1008526.15</v>
      </c>
      <c r="L509" s="1">
        <v>50000</v>
      </c>
      <c r="M509" s="1">
        <v>5.2163419723510742</v>
      </c>
      <c r="N509" s="1">
        <v>0</v>
      </c>
      <c r="O509" s="1">
        <v>2269495</v>
      </c>
      <c r="P509" s="1">
        <v>29314</v>
      </c>
      <c r="Q509" s="1">
        <v>1.3</v>
      </c>
      <c r="R509" s="1">
        <v>0</v>
      </c>
      <c r="S509" s="1">
        <v>0</v>
      </c>
      <c r="V509" s="1">
        <v>23726.546875</v>
      </c>
      <c r="W509" s="1">
        <v>48660.46484375</v>
      </c>
      <c r="X509" s="1">
        <v>42091.29</v>
      </c>
      <c r="Y509" s="1">
        <v>11956878</v>
      </c>
      <c r="Z509" s="1">
        <v>165833</v>
      </c>
      <c r="AA509" s="1">
        <v>11791045</v>
      </c>
      <c r="AB509" s="1">
        <v>1.4064317941665649</v>
      </c>
      <c r="AC509" s="1">
        <v>84.182579040527344</v>
      </c>
      <c r="AD509" s="1">
        <v>15.817420959472656</v>
      </c>
    </row>
    <row r="510" spans="1:30" x14ac:dyDescent="0.35">
      <c r="A510" s="1">
        <v>124156503</v>
      </c>
      <c r="B510" s="1" t="s">
        <v>210</v>
      </c>
      <c r="C510" s="1" t="s">
        <v>204</v>
      </c>
      <c r="D510" s="1" t="s">
        <v>205</v>
      </c>
      <c r="E510" s="1">
        <v>184</v>
      </c>
      <c r="F510" s="1">
        <v>1</v>
      </c>
      <c r="G510" s="1" t="s">
        <v>916</v>
      </c>
      <c r="H510" s="1">
        <v>7935073</v>
      </c>
      <c r="I510" s="1">
        <v>67747</v>
      </c>
      <c r="J510" s="1">
        <v>0.86111849546432495</v>
      </c>
      <c r="K510" s="1">
        <v>565715.31999999995</v>
      </c>
      <c r="L510" s="1">
        <v>82409.4375</v>
      </c>
      <c r="M510" s="1">
        <v>17.051197052001953</v>
      </c>
      <c r="N510" s="1">
        <v>100</v>
      </c>
      <c r="O510" s="1">
        <v>1781189</v>
      </c>
      <c r="P510" s="1">
        <v>-22312</v>
      </c>
      <c r="Q510" s="1">
        <v>-1.2</v>
      </c>
      <c r="R510" s="1">
        <v>221785</v>
      </c>
      <c r="S510" s="1">
        <v>82409.440000000002</v>
      </c>
      <c r="T510" s="1">
        <v>16406</v>
      </c>
      <c r="U510" s="1">
        <v>7.9881587028503418</v>
      </c>
      <c r="X510" s="1">
        <v>0</v>
      </c>
      <c r="Y510" s="1">
        <v>10503762</v>
      </c>
      <c r="Z510" s="1">
        <v>144250.4375</v>
      </c>
      <c r="AA510" s="1">
        <v>10359512</v>
      </c>
      <c r="AB510" s="1">
        <v>1.392444372177124</v>
      </c>
      <c r="AC510" s="1">
        <v>0</v>
      </c>
      <c r="AD510" s="1">
        <v>0</v>
      </c>
    </row>
    <row r="511" spans="1:30" x14ac:dyDescent="0.35">
      <c r="A511" s="1">
        <v>124156603</v>
      </c>
      <c r="B511" s="1" t="s">
        <v>211</v>
      </c>
      <c r="C511" s="1" t="s">
        <v>204</v>
      </c>
      <c r="D511" s="1" t="s">
        <v>205</v>
      </c>
      <c r="E511" s="1">
        <v>182</v>
      </c>
      <c r="F511" s="1">
        <v>1</v>
      </c>
      <c r="G511" s="1" t="s">
        <v>916</v>
      </c>
      <c r="H511" s="1">
        <v>9195594</v>
      </c>
      <c r="I511" s="1">
        <v>76133</v>
      </c>
      <c r="J511" s="1">
        <v>0.83484101295471191</v>
      </c>
      <c r="K511" s="1">
        <v>392196</v>
      </c>
      <c r="L511" s="1">
        <v>50000</v>
      </c>
      <c r="M511" s="1">
        <v>14.611509323120117</v>
      </c>
      <c r="N511" s="1">
        <v>0</v>
      </c>
      <c r="O511" s="1">
        <v>3042306</v>
      </c>
      <c r="P511" s="1">
        <v>70632</v>
      </c>
      <c r="Q511" s="1">
        <v>2.4</v>
      </c>
      <c r="R511" s="1">
        <v>0</v>
      </c>
      <c r="S511" s="1">
        <v>0</v>
      </c>
      <c r="X511" s="1">
        <v>50000</v>
      </c>
      <c r="Y511" s="1">
        <v>12630096</v>
      </c>
      <c r="Z511" s="1">
        <v>196765</v>
      </c>
      <c r="AA511" s="1">
        <v>12433331</v>
      </c>
      <c r="AB511" s="1">
        <v>1.582560658454895</v>
      </c>
      <c r="AC511" s="1">
        <v>100</v>
      </c>
      <c r="AD511" s="1">
        <v>0</v>
      </c>
    </row>
    <row r="512" spans="1:30" x14ac:dyDescent="0.35">
      <c r="A512" s="1">
        <v>124156703</v>
      </c>
      <c r="B512" s="1" t="s">
        <v>212</v>
      </c>
      <c r="C512" s="1" t="s">
        <v>204</v>
      </c>
      <c r="D512" s="1" t="s">
        <v>205</v>
      </c>
      <c r="E512" s="1">
        <v>186</v>
      </c>
      <c r="F512" s="1">
        <v>1</v>
      </c>
      <c r="G512" s="1" t="s">
        <v>916</v>
      </c>
      <c r="H512" s="1">
        <v>16980433</v>
      </c>
      <c r="I512" s="1">
        <v>62663</v>
      </c>
      <c r="J512" s="1">
        <v>0.37039750814437866</v>
      </c>
      <c r="K512" s="1">
        <v>5708536.0700000003</v>
      </c>
      <c r="L512" s="1">
        <v>1711915.25</v>
      </c>
      <c r="M512" s="1">
        <v>42.834068298339844</v>
      </c>
      <c r="N512" s="1">
        <v>0</v>
      </c>
      <c r="O512" s="1">
        <v>3361672</v>
      </c>
      <c r="P512" s="1">
        <v>131141</v>
      </c>
      <c r="Q512" s="1">
        <v>4.1000000000000005</v>
      </c>
      <c r="R512" s="1">
        <v>0</v>
      </c>
      <c r="S512" s="1">
        <v>0</v>
      </c>
      <c r="V512" s="1">
        <v>5135841</v>
      </c>
      <c r="W512" s="1">
        <v>10533016</v>
      </c>
      <c r="X512" s="1">
        <v>0</v>
      </c>
      <c r="Y512" s="1">
        <v>26050640</v>
      </c>
      <c r="Z512" s="1">
        <v>1905719.25</v>
      </c>
      <c r="AA512" s="1">
        <v>24144920</v>
      </c>
      <c r="AB512" s="1">
        <v>7.8928375244140625</v>
      </c>
      <c r="AC512" s="1">
        <v>0</v>
      </c>
      <c r="AD512" s="1">
        <v>100</v>
      </c>
    </row>
    <row r="513" spans="1:30" x14ac:dyDescent="0.35">
      <c r="A513" s="1">
        <v>124157203</v>
      </c>
      <c r="B513" s="1" t="s">
        <v>213</v>
      </c>
      <c r="C513" s="1" t="s">
        <v>204</v>
      </c>
      <c r="D513" s="1" t="s">
        <v>205</v>
      </c>
      <c r="E513" s="1">
        <v>182</v>
      </c>
      <c r="F513" s="1">
        <v>1</v>
      </c>
      <c r="G513" s="1" t="s">
        <v>916</v>
      </c>
      <c r="H513" s="1">
        <v>7366668</v>
      </c>
      <c r="I513" s="1">
        <v>44330</v>
      </c>
      <c r="J513" s="1">
        <v>0.60540771484375</v>
      </c>
      <c r="K513" s="1">
        <v>227795</v>
      </c>
      <c r="L513" s="1">
        <v>50000</v>
      </c>
      <c r="M513" s="1">
        <v>28.122276306152344</v>
      </c>
      <c r="N513" s="1">
        <v>0</v>
      </c>
      <c r="O513" s="1">
        <v>1922649</v>
      </c>
      <c r="P513" s="1">
        <v>-37149</v>
      </c>
      <c r="Q513" s="1">
        <v>-1.9</v>
      </c>
      <c r="R513" s="1">
        <v>0</v>
      </c>
      <c r="S513" s="1">
        <v>0</v>
      </c>
      <c r="X513" s="1">
        <v>50000</v>
      </c>
      <c r="Y513" s="1">
        <v>9517112</v>
      </c>
      <c r="Z513" s="1">
        <v>57181</v>
      </c>
      <c r="AA513" s="1">
        <v>9459931</v>
      </c>
      <c r="AB513" s="1">
        <v>0.60445469617843628</v>
      </c>
      <c r="AC513" s="1">
        <v>100</v>
      </c>
      <c r="AD513" s="1">
        <v>0</v>
      </c>
    </row>
    <row r="514" spans="1:30" x14ac:dyDescent="0.35">
      <c r="A514" s="1">
        <v>124157802</v>
      </c>
      <c r="B514" s="1" t="s">
        <v>214</v>
      </c>
      <c r="C514" s="1" t="s">
        <v>204</v>
      </c>
      <c r="D514" s="1" t="s">
        <v>205</v>
      </c>
      <c r="E514" s="1">
        <v>182</v>
      </c>
      <c r="F514" s="1">
        <v>1</v>
      </c>
      <c r="G514" s="1" t="s">
        <v>916</v>
      </c>
      <c r="H514" s="1">
        <v>5878374</v>
      </c>
      <c r="I514" s="1">
        <v>52800</v>
      </c>
      <c r="J514" s="1">
        <v>0.90634846687316895</v>
      </c>
      <c r="K514" s="1">
        <v>299614</v>
      </c>
      <c r="L514" s="1">
        <v>50000</v>
      </c>
      <c r="M514" s="1">
        <v>20.030927658081055</v>
      </c>
      <c r="N514" s="1">
        <v>0</v>
      </c>
      <c r="O514" s="1">
        <v>2669243</v>
      </c>
      <c r="P514" s="1">
        <v>41780</v>
      </c>
      <c r="Q514" s="1">
        <v>1.6</v>
      </c>
      <c r="R514" s="1">
        <v>0</v>
      </c>
      <c r="S514" s="1">
        <v>0</v>
      </c>
      <c r="X514" s="1">
        <v>50000</v>
      </c>
      <c r="Y514" s="1">
        <v>8847231</v>
      </c>
      <c r="Z514" s="1">
        <v>144580</v>
      </c>
      <c r="AA514" s="1">
        <v>8702651</v>
      </c>
      <c r="AB514" s="1">
        <v>1.6613328456878662</v>
      </c>
      <c r="AC514" s="1">
        <v>100</v>
      </c>
      <c r="AD514" s="1">
        <v>0</v>
      </c>
    </row>
    <row r="515" spans="1:30" x14ac:dyDescent="0.35">
      <c r="A515" s="1">
        <v>124158503</v>
      </c>
      <c r="B515" s="1" t="s">
        <v>215</v>
      </c>
      <c r="C515" s="1" t="s">
        <v>204</v>
      </c>
      <c r="D515" s="1" t="s">
        <v>205</v>
      </c>
      <c r="E515" s="1">
        <v>184</v>
      </c>
      <c r="F515" s="1">
        <v>1</v>
      </c>
      <c r="G515" s="1" t="s">
        <v>916</v>
      </c>
      <c r="H515" s="1">
        <v>4646978</v>
      </c>
      <c r="I515" s="1">
        <v>26472</v>
      </c>
      <c r="J515" s="1">
        <v>0.57292425632476807</v>
      </c>
      <c r="K515" s="1">
        <v>227325</v>
      </c>
      <c r="L515" s="1">
        <v>50000</v>
      </c>
      <c r="M515" s="1">
        <v>28.196813583374023</v>
      </c>
      <c r="N515" s="1">
        <v>0</v>
      </c>
      <c r="O515" s="1">
        <v>1943929</v>
      </c>
      <c r="P515" s="1">
        <v>31206</v>
      </c>
      <c r="Q515" s="1">
        <v>1.6</v>
      </c>
      <c r="R515" s="1">
        <v>0</v>
      </c>
      <c r="S515" s="1">
        <v>0</v>
      </c>
      <c r="X515" s="1">
        <v>50000</v>
      </c>
      <c r="Y515" s="1">
        <v>6818232</v>
      </c>
      <c r="Z515" s="1">
        <v>107678</v>
      </c>
      <c r="AA515" s="1">
        <v>6710554</v>
      </c>
      <c r="AB515" s="1">
        <v>1.6046067476272583</v>
      </c>
      <c r="AC515" s="1">
        <v>100</v>
      </c>
      <c r="AD515" s="1">
        <v>0</v>
      </c>
    </row>
    <row r="516" spans="1:30" x14ac:dyDescent="0.35">
      <c r="A516" s="1">
        <v>124159002</v>
      </c>
      <c r="B516" s="1" t="s">
        <v>216</v>
      </c>
      <c r="C516" s="1" t="s">
        <v>204</v>
      </c>
      <c r="D516" s="1" t="s">
        <v>205</v>
      </c>
      <c r="E516" s="1">
        <v>184</v>
      </c>
      <c r="F516" s="1">
        <v>1</v>
      </c>
      <c r="G516" s="1" t="s">
        <v>916</v>
      </c>
      <c r="H516" s="1">
        <v>14103745</v>
      </c>
      <c r="I516" s="1">
        <v>153515</v>
      </c>
      <c r="J516" s="1">
        <v>1.1004477739334106</v>
      </c>
      <c r="K516" s="1">
        <v>499095</v>
      </c>
      <c r="L516" s="1">
        <v>50000</v>
      </c>
      <c r="M516" s="1">
        <v>11.133502006530762</v>
      </c>
      <c r="N516" s="1">
        <v>0</v>
      </c>
      <c r="O516" s="1">
        <v>5729166</v>
      </c>
      <c r="P516" s="1">
        <v>63065</v>
      </c>
      <c r="Q516" s="1">
        <v>1.0999999999999999</v>
      </c>
      <c r="R516" s="1">
        <v>0</v>
      </c>
      <c r="S516" s="1">
        <v>0</v>
      </c>
      <c r="V516" s="1">
        <v>38710.21875</v>
      </c>
      <c r="W516" s="1">
        <v>138443.71875</v>
      </c>
      <c r="X516" s="1">
        <v>30644.89</v>
      </c>
      <c r="Y516" s="1">
        <v>20332006</v>
      </c>
      <c r="Z516" s="1">
        <v>266580</v>
      </c>
      <c r="AA516" s="1">
        <v>20065426</v>
      </c>
      <c r="AB516" s="1">
        <v>1.3285539150238037</v>
      </c>
      <c r="AC516" s="1">
        <v>61.289779663085938</v>
      </c>
      <c r="AD516" s="1">
        <v>38.710220336914063</v>
      </c>
    </row>
    <row r="517" spans="1:30" x14ac:dyDescent="0.35">
      <c r="A517" s="1">
        <v>125231232</v>
      </c>
      <c r="B517" s="1" t="s">
        <v>268</v>
      </c>
      <c r="C517" s="1" t="s">
        <v>269</v>
      </c>
      <c r="D517" s="1" t="s">
        <v>205</v>
      </c>
      <c r="E517" s="1">
        <v>181</v>
      </c>
      <c r="F517" s="1">
        <v>1</v>
      </c>
      <c r="G517" s="1" t="s">
        <v>916</v>
      </c>
      <c r="H517" s="1">
        <v>108339215</v>
      </c>
      <c r="I517" s="1">
        <v>444521</v>
      </c>
      <c r="J517" s="1">
        <v>0.41199523210525513</v>
      </c>
      <c r="K517" s="1">
        <v>18180747.710000001</v>
      </c>
      <c r="L517" s="1">
        <v>5586448.5</v>
      </c>
      <c r="M517" s="1">
        <v>44.356960296630859</v>
      </c>
      <c r="N517" s="1">
        <v>0</v>
      </c>
      <c r="O517" s="1">
        <v>8054960</v>
      </c>
      <c r="P517" s="1">
        <v>275341</v>
      </c>
      <c r="Q517" s="1">
        <v>3.5000000000000004</v>
      </c>
      <c r="R517" s="1">
        <v>431392</v>
      </c>
      <c r="S517" s="1">
        <v>0</v>
      </c>
      <c r="T517" s="1">
        <v>29337</v>
      </c>
      <c r="U517" s="1">
        <v>7.2967629432678223</v>
      </c>
      <c r="V517" s="1">
        <v>15759656.5</v>
      </c>
      <c r="W517" s="1">
        <v>35372116</v>
      </c>
      <c r="X517" s="1">
        <v>0</v>
      </c>
      <c r="Y517" s="1">
        <v>135006304</v>
      </c>
      <c r="Z517" s="1">
        <v>6335647.5</v>
      </c>
      <c r="AA517" s="1">
        <v>128670656</v>
      </c>
      <c r="AB517" s="1">
        <v>4.9239258766174316</v>
      </c>
      <c r="AC517" s="1">
        <v>0</v>
      </c>
      <c r="AD517" s="1">
        <v>100</v>
      </c>
    </row>
    <row r="518" spans="1:30" x14ac:dyDescent="0.35">
      <c r="A518" s="1">
        <v>125231303</v>
      </c>
      <c r="B518" s="1" t="s">
        <v>270</v>
      </c>
      <c r="C518" s="1" t="s">
        <v>269</v>
      </c>
      <c r="D518" s="1" t="s">
        <v>205</v>
      </c>
      <c r="E518" s="1">
        <v>181</v>
      </c>
      <c r="F518" s="1">
        <v>1</v>
      </c>
      <c r="G518" s="1" t="s">
        <v>916</v>
      </c>
      <c r="H518" s="1">
        <v>13705470</v>
      </c>
      <c r="I518" s="1">
        <v>88288</v>
      </c>
      <c r="J518" s="1">
        <v>0.6483573317527771</v>
      </c>
      <c r="K518" s="1">
        <v>4952806.41</v>
      </c>
      <c r="L518" s="1">
        <v>1470470.5</v>
      </c>
      <c r="M518" s="1">
        <v>42.226554870605469</v>
      </c>
      <c r="N518" s="1">
        <v>100</v>
      </c>
      <c r="O518" s="1">
        <v>3750907</v>
      </c>
      <c r="P518" s="1">
        <v>131681</v>
      </c>
      <c r="Q518" s="1">
        <v>3.5999999999999996</v>
      </c>
      <c r="R518" s="1">
        <v>0</v>
      </c>
      <c r="S518" s="1">
        <v>1470470.47</v>
      </c>
      <c r="X518" s="1">
        <v>0</v>
      </c>
      <c r="Y518" s="1">
        <v>22409184</v>
      </c>
      <c r="Z518" s="1">
        <v>1690439.5</v>
      </c>
      <c r="AA518" s="1">
        <v>20718744</v>
      </c>
      <c r="AB518" s="1">
        <v>8.1589860916137695</v>
      </c>
      <c r="AC518" s="1">
        <v>0</v>
      </c>
      <c r="AD518" s="1">
        <v>0</v>
      </c>
    </row>
    <row r="519" spans="1:30" x14ac:dyDescent="0.35">
      <c r="A519" s="1">
        <v>125232407</v>
      </c>
      <c r="B519" s="1" t="s">
        <v>644</v>
      </c>
      <c r="C519" s="1" t="s">
        <v>269</v>
      </c>
      <c r="D519" s="1" t="s">
        <v>48</v>
      </c>
      <c r="F519" s="1">
        <v>2</v>
      </c>
      <c r="G519" s="1" t="s">
        <v>917</v>
      </c>
      <c r="H519" s="1">
        <v>0</v>
      </c>
      <c r="I519" s="1">
        <v>0</v>
      </c>
      <c r="J519" s="1">
        <v>0</v>
      </c>
      <c r="K519" s="1">
        <v>0</v>
      </c>
      <c r="N519" s="1">
        <v>0</v>
      </c>
      <c r="O519" s="1">
        <v>0</v>
      </c>
      <c r="P519" s="1">
        <v>0</v>
      </c>
      <c r="Q519" s="1">
        <v>0</v>
      </c>
      <c r="R519" s="1">
        <v>2477269</v>
      </c>
      <c r="T519" s="1">
        <v>147257</v>
      </c>
      <c r="U519" s="1">
        <v>6.3200101852416992</v>
      </c>
      <c r="Y519" s="1">
        <v>2477269</v>
      </c>
      <c r="Z519" s="1">
        <v>147257</v>
      </c>
      <c r="AA519" s="1">
        <v>2330012</v>
      </c>
      <c r="AB519" s="1">
        <v>6.3200101852416992</v>
      </c>
    </row>
    <row r="520" spans="1:30" x14ac:dyDescent="0.35">
      <c r="A520" s="1">
        <v>125234103</v>
      </c>
      <c r="B520" s="1" t="s">
        <v>271</v>
      </c>
      <c r="C520" s="1" t="s">
        <v>269</v>
      </c>
      <c r="D520" s="1" t="s">
        <v>205</v>
      </c>
      <c r="E520" s="1">
        <v>183</v>
      </c>
      <c r="F520" s="1">
        <v>1</v>
      </c>
      <c r="G520" s="1" t="s">
        <v>916</v>
      </c>
      <c r="H520" s="1">
        <v>6168592</v>
      </c>
      <c r="I520" s="1">
        <v>53329</v>
      </c>
      <c r="J520" s="1">
        <v>0.87206387519836426</v>
      </c>
      <c r="K520" s="1">
        <v>427809</v>
      </c>
      <c r="L520" s="1">
        <v>50000</v>
      </c>
      <c r="M520" s="1">
        <v>13.234200477600098</v>
      </c>
      <c r="N520" s="1">
        <v>0</v>
      </c>
      <c r="O520" s="1">
        <v>2291362</v>
      </c>
      <c r="P520" s="1">
        <v>19551</v>
      </c>
      <c r="Q520" s="1">
        <v>0.89999999999999991</v>
      </c>
      <c r="R520" s="1">
        <v>0</v>
      </c>
      <c r="S520" s="1">
        <v>0</v>
      </c>
      <c r="X520" s="1">
        <v>50000</v>
      </c>
      <c r="Y520" s="1">
        <v>8887763</v>
      </c>
      <c r="Z520" s="1">
        <v>122880</v>
      </c>
      <c r="AA520" s="1">
        <v>8764883</v>
      </c>
      <c r="AB520" s="1">
        <v>1.4019582271575928</v>
      </c>
      <c r="AC520" s="1">
        <v>100</v>
      </c>
      <c r="AD520" s="1">
        <v>0</v>
      </c>
    </row>
    <row r="521" spans="1:30" x14ac:dyDescent="0.35">
      <c r="A521" s="1">
        <v>125234502</v>
      </c>
      <c r="B521" s="1" t="s">
        <v>272</v>
      </c>
      <c r="C521" s="1" t="s">
        <v>269</v>
      </c>
      <c r="D521" s="1" t="s">
        <v>205</v>
      </c>
      <c r="E521" s="1">
        <v>185</v>
      </c>
      <c r="F521" s="1">
        <v>1</v>
      </c>
      <c r="G521" s="1" t="s">
        <v>916</v>
      </c>
      <c r="H521" s="1">
        <v>6658985</v>
      </c>
      <c r="I521" s="1">
        <v>70869</v>
      </c>
      <c r="J521" s="1">
        <v>1.0757097005844116</v>
      </c>
      <c r="K521" s="1">
        <v>292476</v>
      </c>
      <c r="L521" s="1">
        <v>50000</v>
      </c>
      <c r="M521" s="1">
        <v>20.620597839355469</v>
      </c>
      <c r="N521" s="1">
        <v>0</v>
      </c>
      <c r="O521" s="1">
        <v>3007419</v>
      </c>
      <c r="P521" s="1">
        <v>32549</v>
      </c>
      <c r="Q521" s="1">
        <v>1.0999999999999999</v>
      </c>
      <c r="R521" s="1">
        <v>0</v>
      </c>
      <c r="S521" s="1">
        <v>0</v>
      </c>
      <c r="X521" s="1">
        <v>50000</v>
      </c>
      <c r="Y521" s="1">
        <v>9958880</v>
      </c>
      <c r="Z521" s="1">
        <v>153418</v>
      </c>
      <c r="AA521" s="1">
        <v>9805462</v>
      </c>
      <c r="AB521" s="1">
        <v>1.5646177530288696</v>
      </c>
      <c r="AC521" s="1">
        <v>100</v>
      </c>
      <c r="AD521" s="1">
        <v>0</v>
      </c>
    </row>
    <row r="522" spans="1:30" x14ac:dyDescent="0.35">
      <c r="A522" s="1">
        <v>125235103</v>
      </c>
      <c r="B522" s="1" t="s">
        <v>273</v>
      </c>
      <c r="C522" s="1" t="s">
        <v>269</v>
      </c>
      <c r="D522" s="1" t="s">
        <v>205</v>
      </c>
      <c r="E522" s="1">
        <v>181</v>
      </c>
      <c r="F522" s="1">
        <v>1</v>
      </c>
      <c r="G522" s="1" t="s">
        <v>916</v>
      </c>
      <c r="H522" s="1">
        <v>13985097</v>
      </c>
      <c r="I522" s="1">
        <v>201586</v>
      </c>
      <c r="J522" s="1">
        <v>1.4625155925750732</v>
      </c>
      <c r="K522" s="1">
        <v>2791912.46</v>
      </c>
      <c r="L522" s="1">
        <v>578998.25</v>
      </c>
      <c r="M522" s="1">
        <v>26.164516448974609</v>
      </c>
      <c r="N522" s="1">
        <v>54.712440490722656</v>
      </c>
      <c r="O522" s="1">
        <v>3362302</v>
      </c>
      <c r="P522" s="1">
        <v>160380</v>
      </c>
      <c r="Q522" s="1">
        <v>5</v>
      </c>
      <c r="R522" s="1">
        <v>0</v>
      </c>
      <c r="S522" s="1">
        <v>316784.09999999998</v>
      </c>
      <c r="X522" s="1">
        <v>0</v>
      </c>
      <c r="Y522" s="1">
        <v>20139312</v>
      </c>
      <c r="Z522" s="1">
        <v>940964.25</v>
      </c>
      <c r="AA522" s="1">
        <v>19198348</v>
      </c>
      <c r="AB522" s="1">
        <v>4.9012770652770996</v>
      </c>
      <c r="AC522" s="1">
        <v>0</v>
      </c>
      <c r="AD522" s="1">
        <v>45.287559509277344</v>
      </c>
    </row>
    <row r="523" spans="1:30" x14ac:dyDescent="0.35">
      <c r="A523" s="1">
        <v>125235502</v>
      </c>
      <c r="B523" s="1" t="s">
        <v>274</v>
      </c>
      <c r="C523" s="1" t="s">
        <v>269</v>
      </c>
      <c r="D523" s="1" t="s">
        <v>205</v>
      </c>
      <c r="E523" s="1">
        <v>183</v>
      </c>
      <c r="F523" s="1">
        <v>1</v>
      </c>
      <c r="G523" s="1" t="s">
        <v>916</v>
      </c>
      <c r="H523" s="1">
        <v>3867816</v>
      </c>
      <c r="I523" s="1">
        <v>50638</v>
      </c>
      <c r="J523" s="1">
        <v>1.3265820741653442</v>
      </c>
      <c r="K523" s="1">
        <v>215566</v>
      </c>
      <c r="L523" s="1">
        <v>50000</v>
      </c>
      <c r="M523" s="1">
        <v>30.199436187744141</v>
      </c>
      <c r="N523" s="1">
        <v>0</v>
      </c>
      <c r="O523" s="1">
        <v>1831755</v>
      </c>
      <c r="P523" s="1">
        <v>24626</v>
      </c>
      <c r="Q523" s="1">
        <v>1.4000000000000001</v>
      </c>
      <c r="R523" s="1">
        <v>0</v>
      </c>
      <c r="S523" s="1">
        <v>0</v>
      </c>
      <c r="X523" s="1">
        <v>50000</v>
      </c>
      <c r="Y523" s="1">
        <v>5915137</v>
      </c>
      <c r="Z523" s="1">
        <v>125264</v>
      </c>
      <c r="AA523" s="1">
        <v>5789873</v>
      </c>
      <c r="AB523" s="1">
        <v>2.1635017395019531</v>
      </c>
      <c r="AC523" s="1">
        <v>100</v>
      </c>
      <c r="AD523" s="1">
        <v>0</v>
      </c>
    </row>
    <row r="524" spans="1:30" x14ac:dyDescent="0.35">
      <c r="A524" s="1">
        <v>125236903</v>
      </c>
      <c r="B524" s="1" t="s">
        <v>275</v>
      </c>
      <c r="C524" s="1" t="s">
        <v>269</v>
      </c>
      <c r="D524" s="1" t="s">
        <v>205</v>
      </c>
      <c r="E524" s="1">
        <v>185</v>
      </c>
      <c r="F524" s="1">
        <v>1</v>
      </c>
      <c r="G524" s="1" t="s">
        <v>916</v>
      </c>
      <c r="H524" s="1">
        <v>8268896</v>
      </c>
      <c r="I524" s="1">
        <v>75130</v>
      </c>
      <c r="J524" s="1">
        <v>0.9169166088104248</v>
      </c>
      <c r="K524" s="1">
        <v>1148038.6299999999</v>
      </c>
      <c r="L524" s="1">
        <v>264360.3125</v>
      </c>
      <c r="M524" s="1">
        <v>29.915897369384766</v>
      </c>
      <c r="N524" s="1">
        <v>0</v>
      </c>
      <c r="O524" s="1">
        <v>2797956</v>
      </c>
      <c r="P524" s="1">
        <v>96642</v>
      </c>
      <c r="Q524" s="1">
        <v>3.5999999999999996</v>
      </c>
      <c r="R524" s="1">
        <v>0</v>
      </c>
      <c r="S524" s="1">
        <v>0</v>
      </c>
      <c r="V524" s="1">
        <v>793095.625</v>
      </c>
      <c r="W524" s="1">
        <v>1626547.375</v>
      </c>
      <c r="X524" s="1">
        <v>0</v>
      </c>
      <c r="Y524" s="1">
        <v>12214891</v>
      </c>
      <c r="Z524" s="1">
        <v>436132.3125</v>
      </c>
      <c r="AA524" s="1">
        <v>11778759</v>
      </c>
      <c r="AB524" s="1">
        <v>3.7027018070220947</v>
      </c>
      <c r="AC524" s="1">
        <v>0</v>
      </c>
      <c r="AD524" s="1">
        <v>100</v>
      </c>
    </row>
    <row r="525" spans="1:30" x14ac:dyDescent="0.35">
      <c r="A525" s="1">
        <v>125237603</v>
      </c>
      <c r="B525" s="1" t="s">
        <v>276</v>
      </c>
      <c r="C525" s="1" t="s">
        <v>269</v>
      </c>
      <c r="D525" s="1" t="s">
        <v>205</v>
      </c>
      <c r="E525" s="1">
        <v>185</v>
      </c>
      <c r="F525" s="1">
        <v>1</v>
      </c>
      <c r="G525" s="1" t="s">
        <v>916</v>
      </c>
      <c r="H525" s="1">
        <v>3317898</v>
      </c>
      <c r="I525" s="1">
        <v>30496</v>
      </c>
      <c r="J525" s="1">
        <v>0.92766261100769043</v>
      </c>
      <c r="K525" s="1">
        <v>213925</v>
      </c>
      <c r="L525" s="1">
        <v>50000</v>
      </c>
      <c r="M525" s="1">
        <v>30.501754760742188</v>
      </c>
      <c r="N525" s="1">
        <v>0</v>
      </c>
      <c r="O525" s="1">
        <v>1439718</v>
      </c>
      <c r="P525" s="1">
        <v>17205</v>
      </c>
      <c r="Q525" s="1">
        <v>1.2</v>
      </c>
      <c r="R525" s="1">
        <v>0</v>
      </c>
      <c r="S525" s="1">
        <v>0</v>
      </c>
      <c r="X525" s="1">
        <v>50000</v>
      </c>
      <c r="Y525" s="1">
        <v>4971541</v>
      </c>
      <c r="Z525" s="1">
        <v>97701</v>
      </c>
      <c r="AA525" s="1">
        <v>4873840</v>
      </c>
      <c r="AB525" s="1">
        <v>2.0046000480651855</v>
      </c>
      <c r="AC525" s="1">
        <v>100</v>
      </c>
      <c r="AD525" s="1">
        <v>0</v>
      </c>
    </row>
    <row r="526" spans="1:30" x14ac:dyDescent="0.35">
      <c r="A526" s="1">
        <v>125237702</v>
      </c>
      <c r="B526" s="1" t="s">
        <v>277</v>
      </c>
      <c r="C526" s="1" t="s">
        <v>269</v>
      </c>
      <c r="D526" s="1" t="s">
        <v>205</v>
      </c>
      <c r="E526" s="1">
        <v>183</v>
      </c>
      <c r="F526" s="1">
        <v>1</v>
      </c>
      <c r="G526" s="1" t="s">
        <v>916</v>
      </c>
      <c r="H526" s="1">
        <v>16574887</v>
      </c>
      <c r="I526" s="1">
        <v>131081</v>
      </c>
      <c r="J526" s="1">
        <v>0.79714512825012207</v>
      </c>
      <c r="K526" s="1">
        <v>3927488.66</v>
      </c>
      <c r="L526" s="1">
        <v>962797.875</v>
      </c>
      <c r="M526" s="1">
        <v>32.475490570068359</v>
      </c>
      <c r="N526" s="1">
        <v>100</v>
      </c>
      <c r="O526" s="1">
        <v>5709334</v>
      </c>
      <c r="P526" s="1">
        <v>211944</v>
      </c>
      <c r="Q526" s="1">
        <v>3.9</v>
      </c>
      <c r="R526" s="1">
        <v>0</v>
      </c>
      <c r="S526" s="1">
        <v>962797.89</v>
      </c>
      <c r="X526" s="1">
        <v>0</v>
      </c>
      <c r="Y526" s="1">
        <v>26211710</v>
      </c>
      <c r="Z526" s="1">
        <v>1305822.875</v>
      </c>
      <c r="AA526" s="1">
        <v>24905888</v>
      </c>
      <c r="AB526" s="1">
        <v>5.2430286407470703</v>
      </c>
      <c r="AC526" s="1">
        <v>0</v>
      </c>
      <c r="AD526" s="1">
        <v>0</v>
      </c>
    </row>
    <row r="527" spans="1:30" x14ac:dyDescent="0.35">
      <c r="A527" s="1">
        <v>125237903</v>
      </c>
      <c r="B527" s="1" t="s">
        <v>278</v>
      </c>
      <c r="C527" s="1" t="s">
        <v>269</v>
      </c>
      <c r="D527" s="1" t="s">
        <v>205</v>
      </c>
      <c r="E527" s="1">
        <v>185</v>
      </c>
      <c r="F527" s="1">
        <v>1</v>
      </c>
      <c r="G527" s="1" t="s">
        <v>916</v>
      </c>
      <c r="H527" s="1">
        <v>4704590</v>
      </c>
      <c r="I527" s="1">
        <v>43808</v>
      </c>
      <c r="J527" s="1">
        <v>0.93992811441421509</v>
      </c>
      <c r="K527" s="1">
        <v>240258</v>
      </c>
      <c r="L527" s="1">
        <v>50000</v>
      </c>
      <c r="M527" s="1">
        <v>26.28010368347168</v>
      </c>
      <c r="N527" s="1">
        <v>0</v>
      </c>
      <c r="O527" s="1">
        <v>2013511</v>
      </c>
      <c r="P527" s="1">
        <v>24362</v>
      </c>
      <c r="Q527" s="1">
        <v>1.2</v>
      </c>
      <c r="R527" s="1">
        <v>0</v>
      </c>
      <c r="S527" s="1">
        <v>0</v>
      </c>
      <c r="X527" s="1">
        <v>50000</v>
      </c>
      <c r="Y527" s="1">
        <v>6958359</v>
      </c>
      <c r="Z527" s="1">
        <v>118170</v>
      </c>
      <c r="AA527" s="1">
        <v>6840189</v>
      </c>
      <c r="AB527" s="1">
        <v>1.7275838851928711</v>
      </c>
      <c r="AC527" s="1">
        <v>100</v>
      </c>
      <c r="AD527" s="1">
        <v>0</v>
      </c>
    </row>
    <row r="528" spans="1:30" x14ac:dyDescent="0.35">
      <c r="A528" s="1">
        <v>125238402</v>
      </c>
      <c r="B528" s="1" t="s">
        <v>279</v>
      </c>
      <c r="C528" s="1" t="s">
        <v>269</v>
      </c>
      <c r="D528" s="1" t="s">
        <v>205</v>
      </c>
      <c r="E528" s="1">
        <v>186</v>
      </c>
      <c r="F528" s="1">
        <v>1</v>
      </c>
      <c r="G528" s="1" t="s">
        <v>916</v>
      </c>
      <c r="H528" s="1">
        <v>30630771</v>
      </c>
      <c r="I528" s="1">
        <v>268109</v>
      </c>
      <c r="J528" s="1">
        <v>0.88302206993103027</v>
      </c>
      <c r="K528" s="1">
        <v>13394805.51</v>
      </c>
      <c r="L528" s="1">
        <v>4168833</v>
      </c>
      <c r="M528" s="1">
        <v>45.185836791992188</v>
      </c>
      <c r="N528" s="1">
        <v>38.918846130371094</v>
      </c>
      <c r="O528" s="1">
        <v>4596929</v>
      </c>
      <c r="P528" s="1">
        <v>188079</v>
      </c>
      <c r="Q528" s="1">
        <v>4.3</v>
      </c>
      <c r="R528" s="1">
        <v>0</v>
      </c>
      <c r="S528" s="1">
        <v>1622461.66</v>
      </c>
      <c r="V528" s="1">
        <v>7639256</v>
      </c>
      <c r="W528" s="1">
        <v>5667229</v>
      </c>
      <c r="X528" s="1">
        <v>0</v>
      </c>
      <c r="Y528" s="1">
        <v>48622504</v>
      </c>
      <c r="Z528" s="1">
        <v>4625021</v>
      </c>
      <c r="AA528" s="1">
        <v>43997484</v>
      </c>
      <c r="AB528" s="1">
        <v>10.512012481689453</v>
      </c>
      <c r="AC528" s="1">
        <v>0</v>
      </c>
      <c r="AD528" s="1">
        <v>61.081153869628906</v>
      </c>
    </row>
    <row r="529" spans="1:30" x14ac:dyDescent="0.35">
      <c r="A529" s="1">
        <v>125238502</v>
      </c>
      <c r="B529" s="1" t="s">
        <v>280</v>
      </c>
      <c r="C529" s="1" t="s">
        <v>269</v>
      </c>
      <c r="D529" s="1" t="s">
        <v>205</v>
      </c>
      <c r="E529" s="1">
        <v>183</v>
      </c>
      <c r="F529" s="1">
        <v>1</v>
      </c>
      <c r="G529" s="1" t="s">
        <v>916</v>
      </c>
      <c r="H529" s="1">
        <v>5431288</v>
      </c>
      <c r="I529" s="1">
        <v>72762</v>
      </c>
      <c r="J529" s="1">
        <v>1.3578734397888184</v>
      </c>
      <c r="K529" s="1">
        <v>339989</v>
      </c>
      <c r="L529" s="1">
        <v>50000</v>
      </c>
      <c r="M529" s="1">
        <v>17.242033004760742</v>
      </c>
      <c r="N529" s="1">
        <v>0</v>
      </c>
      <c r="O529" s="1">
        <v>2624922</v>
      </c>
      <c r="P529" s="1">
        <v>100689</v>
      </c>
      <c r="Q529" s="1">
        <v>4</v>
      </c>
      <c r="R529" s="1">
        <v>0</v>
      </c>
      <c r="S529" s="1">
        <v>0</v>
      </c>
      <c r="X529" s="1">
        <v>50000</v>
      </c>
      <c r="Y529" s="1">
        <v>8396199</v>
      </c>
      <c r="Z529" s="1">
        <v>223451</v>
      </c>
      <c r="AA529" s="1">
        <v>8172748</v>
      </c>
      <c r="AB529" s="1">
        <v>2.7340986728668213</v>
      </c>
      <c r="AC529" s="1">
        <v>100</v>
      </c>
      <c r="AD529" s="1">
        <v>0</v>
      </c>
    </row>
    <row r="530" spans="1:30" x14ac:dyDescent="0.35">
      <c r="A530" s="1">
        <v>125239452</v>
      </c>
      <c r="B530" s="1" t="s">
        <v>281</v>
      </c>
      <c r="C530" s="1" t="s">
        <v>269</v>
      </c>
      <c r="D530" s="1" t="s">
        <v>205</v>
      </c>
      <c r="E530" s="1">
        <v>183</v>
      </c>
      <c r="F530" s="1">
        <v>1</v>
      </c>
      <c r="G530" s="1" t="s">
        <v>916</v>
      </c>
      <c r="H530" s="1">
        <v>65467366</v>
      </c>
      <c r="I530" s="1">
        <v>467993</v>
      </c>
      <c r="J530" s="1">
        <v>0.71999615430831909</v>
      </c>
      <c r="K530" s="1">
        <v>26360354.48</v>
      </c>
      <c r="L530" s="1">
        <v>8095330.5</v>
      </c>
      <c r="M530" s="1">
        <v>44.321487426757813</v>
      </c>
      <c r="N530" s="1">
        <v>9.6543445587158203</v>
      </c>
      <c r="O530" s="1">
        <v>12500888</v>
      </c>
      <c r="P530" s="1">
        <v>544092</v>
      </c>
      <c r="Q530" s="1">
        <v>4.5999999999999996</v>
      </c>
      <c r="R530" s="1">
        <v>0</v>
      </c>
      <c r="S530" s="1">
        <v>781551.05</v>
      </c>
      <c r="V530" s="1">
        <v>21091745.5</v>
      </c>
      <c r="W530" s="1">
        <v>45849980</v>
      </c>
      <c r="X530" s="1">
        <v>0</v>
      </c>
      <c r="Y530" s="1">
        <v>104328608</v>
      </c>
      <c r="Z530" s="1">
        <v>9107416</v>
      </c>
      <c r="AA530" s="1">
        <v>95221192</v>
      </c>
      <c r="AB530" s="1">
        <v>9.5644845962524414</v>
      </c>
      <c r="AC530" s="1">
        <v>0</v>
      </c>
      <c r="AD530" s="1">
        <v>90.345657348632813</v>
      </c>
    </row>
    <row r="531" spans="1:30" x14ac:dyDescent="0.35">
      <c r="A531" s="1">
        <v>125239603</v>
      </c>
      <c r="B531" s="1" t="s">
        <v>282</v>
      </c>
      <c r="C531" s="1" t="s">
        <v>269</v>
      </c>
      <c r="D531" s="1" t="s">
        <v>205</v>
      </c>
      <c r="E531" s="1">
        <v>181</v>
      </c>
      <c r="F531" s="1">
        <v>1</v>
      </c>
      <c r="G531" s="1" t="s">
        <v>916</v>
      </c>
      <c r="H531" s="1">
        <v>4959042</v>
      </c>
      <c r="I531" s="1">
        <v>43159</v>
      </c>
      <c r="J531" s="1">
        <v>0.87795013189315796</v>
      </c>
      <c r="K531" s="1">
        <v>1357365.12</v>
      </c>
      <c r="L531" s="1">
        <v>368138.03125</v>
      </c>
      <c r="M531" s="1">
        <v>37.214714050292969</v>
      </c>
      <c r="N531" s="1">
        <v>100</v>
      </c>
      <c r="O531" s="1">
        <v>2576707</v>
      </c>
      <c r="P531" s="1">
        <v>81044</v>
      </c>
      <c r="Q531" s="1">
        <v>3.2</v>
      </c>
      <c r="R531" s="1">
        <v>0</v>
      </c>
      <c r="S531" s="1">
        <v>368138.04</v>
      </c>
      <c r="X531" s="1">
        <v>0</v>
      </c>
      <c r="Y531" s="1">
        <v>8893114</v>
      </c>
      <c r="Z531" s="1">
        <v>492341.03125</v>
      </c>
      <c r="AA531" s="1">
        <v>8400773</v>
      </c>
      <c r="AB531" s="1">
        <v>5.8606634140014648</v>
      </c>
      <c r="AC531" s="1">
        <v>0</v>
      </c>
      <c r="AD531" s="1">
        <v>0</v>
      </c>
    </row>
    <row r="532" spans="1:30" x14ac:dyDescent="0.35">
      <c r="A532" s="1">
        <v>125239652</v>
      </c>
      <c r="B532" s="1" t="s">
        <v>283</v>
      </c>
      <c r="C532" s="1" t="s">
        <v>269</v>
      </c>
      <c r="D532" s="1" t="s">
        <v>205</v>
      </c>
      <c r="E532" s="1">
        <v>181</v>
      </c>
      <c r="F532" s="1">
        <v>1</v>
      </c>
      <c r="G532" s="1" t="s">
        <v>916</v>
      </c>
      <c r="H532" s="1">
        <v>41113822</v>
      </c>
      <c r="I532" s="1">
        <v>422000.8125</v>
      </c>
      <c r="J532" s="1">
        <v>1.0370653867721558</v>
      </c>
      <c r="K532" s="1">
        <v>14274159.189999999</v>
      </c>
      <c r="L532" s="1">
        <v>4381385.5</v>
      </c>
      <c r="M532" s="1">
        <v>44.288749694824219</v>
      </c>
      <c r="N532" s="1">
        <v>27.750617980957031</v>
      </c>
      <c r="O532" s="1">
        <v>6947177</v>
      </c>
      <c r="P532" s="1">
        <v>300913</v>
      </c>
      <c r="Q532" s="1">
        <v>4.5</v>
      </c>
      <c r="R532" s="1">
        <v>0</v>
      </c>
      <c r="S532" s="1">
        <v>1215861.5900000001</v>
      </c>
      <c r="V532" s="1">
        <v>8646748</v>
      </c>
      <c r="W532" s="1">
        <v>10726733</v>
      </c>
      <c r="X532" s="1">
        <v>0</v>
      </c>
      <c r="Y532" s="1">
        <v>62335160</v>
      </c>
      <c r="Z532" s="1">
        <v>5104299.5</v>
      </c>
      <c r="AA532" s="1">
        <v>57230860</v>
      </c>
      <c r="AB532" s="1">
        <v>8.9187889099121094</v>
      </c>
      <c r="AC532" s="1">
        <v>0</v>
      </c>
      <c r="AD532" s="1">
        <v>72.249382019042969</v>
      </c>
    </row>
    <row r="533" spans="1:30" x14ac:dyDescent="0.35">
      <c r="A533" s="1">
        <v>126514007</v>
      </c>
      <c r="B533" s="1" t="s">
        <v>675</v>
      </c>
      <c r="C533" s="1" t="s">
        <v>495</v>
      </c>
      <c r="D533" s="1" t="s">
        <v>48</v>
      </c>
      <c r="F533" s="1">
        <v>2</v>
      </c>
      <c r="G533" s="1" t="s">
        <v>917</v>
      </c>
      <c r="H533" s="1">
        <v>0</v>
      </c>
      <c r="I533" s="1">
        <v>0</v>
      </c>
      <c r="J533" s="1">
        <v>0</v>
      </c>
      <c r="K533" s="1">
        <v>0</v>
      </c>
      <c r="N533" s="1">
        <v>0</v>
      </c>
      <c r="O533" s="1">
        <v>0</v>
      </c>
      <c r="P533" s="1">
        <v>0</v>
      </c>
      <c r="Q533" s="1">
        <v>0</v>
      </c>
      <c r="R533" s="1">
        <v>11688986</v>
      </c>
      <c r="T533" s="1">
        <v>-588376</v>
      </c>
      <c r="U533" s="1">
        <v>-4.7923650741577148</v>
      </c>
      <c r="Y533" s="1">
        <v>11688986</v>
      </c>
      <c r="Z533" s="1">
        <v>-588376</v>
      </c>
      <c r="AA533" s="1">
        <v>11100610</v>
      </c>
      <c r="AB533" s="1">
        <v>-5.3003935813903809</v>
      </c>
    </row>
    <row r="534" spans="1:30" x14ac:dyDescent="0.35">
      <c r="A534" s="1">
        <v>126515001</v>
      </c>
      <c r="B534" s="1" t="s">
        <v>494</v>
      </c>
      <c r="C534" s="1" t="s">
        <v>495</v>
      </c>
      <c r="D534" s="1" t="s">
        <v>48</v>
      </c>
      <c r="F534" s="1">
        <v>1</v>
      </c>
      <c r="G534" s="1" t="s">
        <v>916</v>
      </c>
      <c r="H534" s="1">
        <v>1565626007</v>
      </c>
      <c r="I534" s="1">
        <v>8354645</v>
      </c>
      <c r="J534" s="1">
        <v>0.53649258613586426</v>
      </c>
      <c r="K534" s="1">
        <v>452867492.44</v>
      </c>
      <c r="L534" s="1">
        <v>136663744</v>
      </c>
      <c r="M534" s="1">
        <v>43.220149993896484</v>
      </c>
      <c r="N534" s="1">
        <v>0</v>
      </c>
      <c r="O534" s="1">
        <v>193474833</v>
      </c>
      <c r="P534" s="1">
        <v>5982660</v>
      </c>
      <c r="Q534" s="1">
        <v>3.2</v>
      </c>
      <c r="R534" s="1">
        <v>0</v>
      </c>
      <c r="S534" s="1">
        <v>0</v>
      </c>
      <c r="V534" s="1">
        <v>409998832</v>
      </c>
      <c r="W534" s="1">
        <v>840860160</v>
      </c>
      <c r="X534" s="1">
        <v>0</v>
      </c>
      <c r="Y534" s="1">
        <v>2211968256</v>
      </c>
      <c r="Z534" s="1">
        <v>151001056</v>
      </c>
      <c r="AA534" s="1">
        <v>2060967168</v>
      </c>
      <c r="AB534" s="1">
        <v>7.3267083168029785</v>
      </c>
      <c r="AC534" s="1">
        <v>0</v>
      </c>
      <c r="AD534" s="1">
        <v>100</v>
      </c>
    </row>
    <row r="535" spans="1:30" x14ac:dyDescent="0.35">
      <c r="A535" s="1">
        <v>127040503</v>
      </c>
      <c r="B535" s="1" t="s">
        <v>94</v>
      </c>
      <c r="C535" s="1" t="s">
        <v>95</v>
      </c>
      <c r="D535" s="1" t="s">
        <v>96</v>
      </c>
      <c r="E535" s="1">
        <v>156</v>
      </c>
      <c r="F535" s="1">
        <v>1</v>
      </c>
      <c r="G535" s="1" t="s">
        <v>916</v>
      </c>
      <c r="H535" s="1">
        <v>15091029</v>
      </c>
      <c r="I535" s="1">
        <v>14525</v>
      </c>
      <c r="J535" s="1">
        <v>9.634196013212204E-2</v>
      </c>
      <c r="K535" s="1">
        <v>3132233.54</v>
      </c>
      <c r="L535" s="1">
        <v>939251.0625</v>
      </c>
      <c r="M535" s="1">
        <v>42.829849243164063</v>
      </c>
      <c r="N535" s="1">
        <v>0</v>
      </c>
      <c r="O535" s="1">
        <v>1809086</v>
      </c>
      <c r="P535" s="1">
        <v>72141</v>
      </c>
      <c r="Q535" s="1">
        <v>4.2</v>
      </c>
      <c r="R535" s="1">
        <v>0</v>
      </c>
      <c r="S535" s="1">
        <v>0</v>
      </c>
      <c r="V535" s="1">
        <v>2817805.5625</v>
      </c>
      <c r="W535" s="1">
        <v>5778993</v>
      </c>
      <c r="X535" s="1">
        <v>0</v>
      </c>
      <c r="Y535" s="1">
        <v>20032348</v>
      </c>
      <c r="Z535" s="1">
        <v>1025917.0625</v>
      </c>
      <c r="AA535" s="1">
        <v>19006430</v>
      </c>
      <c r="AB535" s="1">
        <v>5.3977365493774414</v>
      </c>
      <c r="AC535" s="1">
        <v>0</v>
      </c>
      <c r="AD535" s="1">
        <v>100</v>
      </c>
    </row>
    <row r="536" spans="1:30" x14ac:dyDescent="0.35">
      <c r="A536" s="1">
        <v>127040703</v>
      </c>
      <c r="B536" s="1" t="s">
        <v>97</v>
      </c>
      <c r="C536" s="1" t="s">
        <v>95</v>
      </c>
      <c r="D536" s="1" t="s">
        <v>96</v>
      </c>
      <c r="E536" s="1">
        <v>156</v>
      </c>
      <c r="F536" s="1">
        <v>1</v>
      </c>
      <c r="G536" s="1" t="s">
        <v>916</v>
      </c>
      <c r="H536" s="1">
        <v>13155290</v>
      </c>
      <c r="I536" s="1">
        <v>62794</v>
      </c>
      <c r="J536" s="1">
        <v>0.47961825132369995</v>
      </c>
      <c r="K536" s="1">
        <v>4026435.63</v>
      </c>
      <c r="L536" s="1">
        <v>1117806.125</v>
      </c>
      <c r="M536" s="1">
        <v>38.430679321289063</v>
      </c>
      <c r="N536" s="1">
        <v>0</v>
      </c>
      <c r="O536" s="1">
        <v>3087227</v>
      </c>
      <c r="P536" s="1">
        <v>140512</v>
      </c>
      <c r="Q536" s="1">
        <v>4.8</v>
      </c>
      <c r="R536" s="1">
        <v>0</v>
      </c>
      <c r="S536" s="1">
        <v>0</v>
      </c>
      <c r="V536" s="1">
        <v>3353480.625</v>
      </c>
      <c r="W536" s="1">
        <v>6877601</v>
      </c>
      <c r="X536" s="1">
        <v>0</v>
      </c>
      <c r="Y536" s="1">
        <v>20268952</v>
      </c>
      <c r="Z536" s="1">
        <v>1321112.125</v>
      </c>
      <c r="AA536" s="1">
        <v>18947840</v>
      </c>
      <c r="AB536" s="1">
        <v>6.9723625183105469</v>
      </c>
      <c r="AC536" s="1">
        <v>0</v>
      </c>
      <c r="AD536" s="1">
        <v>100</v>
      </c>
    </row>
    <row r="537" spans="1:30" x14ac:dyDescent="0.35">
      <c r="A537" s="1">
        <v>127041203</v>
      </c>
      <c r="B537" s="1" t="s">
        <v>98</v>
      </c>
      <c r="C537" s="1" t="s">
        <v>95</v>
      </c>
      <c r="D537" s="1" t="s">
        <v>96</v>
      </c>
      <c r="E537" s="1">
        <v>156</v>
      </c>
      <c r="F537" s="1">
        <v>1</v>
      </c>
      <c r="G537" s="1" t="s">
        <v>916</v>
      </c>
      <c r="H537" s="1">
        <v>7080785</v>
      </c>
      <c r="I537" s="1">
        <v>27567</v>
      </c>
      <c r="J537" s="1">
        <v>0.39084288477897644</v>
      </c>
      <c r="K537" s="1">
        <v>2036441.86</v>
      </c>
      <c r="L537" s="1">
        <v>598819.5</v>
      </c>
      <c r="M537" s="1">
        <v>41.653461456298828</v>
      </c>
      <c r="N537" s="1">
        <v>0</v>
      </c>
      <c r="O537" s="1">
        <v>1487821</v>
      </c>
      <c r="P537" s="1">
        <v>46699</v>
      </c>
      <c r="Q537" s="1">
        <v>3.2</v>
      </c>
      <c r="R537" s="1">
        <v>0</v>
      </c>
      <c r="S537" s="1">
        <v>0</v>
      </c>
      <c r="V537" s="1">
        <v>1796491.875</v>
      </c>
      <c r="W537" s="1">
        <v>3684397</v>
      </c>
      <c r="X537" s="1">
        <v>0</v>
      </c>
      <c r="Y537" s="1">
        <v>10605048</v>
      </c>
      <c r="Z537" s="1">
        <v>673085.5</v>
      </c>
      <c r="AA537" s="1">
        <v>9931962</v>
      </c>
      <c r="AB537" s="1">
        <v>6.7769641876220703</v>
      </c>
      <c r="AC537" s="1">
        <v>0</v>
      </c>
      <c r="AD537" s="1">
        <v>100</v>
      </c>
    </row>
    <row r="538" spans="1:30" x14ac:dyDescent="0.35">
      <c r="A538" s="1">
        <v>127041307</v>
      </c>
      <c r="B538" s="1" t="s">
        <v>622</v>
      </c>
      <c r="C538" s="1" t="s">
        <v>95</v>
      </c>
      <c r="D538" s="1" t="s">
        <v>96</v>
      </c>
      <c r="E538" s="1">
        <v>156</v>
      </c>
      <c r="F538" s="1">
        <v>2</v>
      </c>
      <c r="G538" s="1" t="s">
        <v>917</v>
      </c>
      <c r="H538" s="1">
        <v>0</v>
      </c>
      <c r="I538" s="1">
        <v>0</v>
      </c>
      <c r="J538" s="1">
        <v>0</v>
      </c>
      <c r="K538" s="1">
        <v>0</v>
      </c>
      <c r="N538" s="1">
        <v>0</v>
      </c>
      <c r="O538" s="1">
        <v>0</v>
      </c>
      <c r="P538" s="1">
        <v>0</v>
      </c>
      <c r="Q538" s="1">
        <v>0</v>
      </c>
      <c r="R538" s="1">
        <v>1498402</v>
      </c>
      <c r="T538" s="1">
        <v>91370</v>
      </c>
      <c r="U538" s="1">
        <v>6.4938111305236816</v>
      </c>
      <c r="Y538" s="1">
        <v>1498402</v>
      </c>
      <c r="Z538" s="1">
        <v>91370</v>
      </c>
      <c r="AA538" s="1">
        <v>1407032</v>
      </c>
      <c r="AB538" s="1">
        <v>6.4938111305236816</v>
      </c>
    </row>
    <row r="539" spans="1:30" x14ac:dyDescent="0.35">
      <c r="A539" s="1">
        <v>127041503</v>
      </c>
      <c r="B539" s="1" t="s">
        <v>99</v>
      </c>
      <c r="C539" s="1" t="s">
        <v>95</v>
      </c>
      <c r="D539" s="1" t="s">
        <v>96</v>
      </c>
      <c r="E539" s="1">
        <v>155</v>
      </c>
      <c r="F539" s="1">
        <v>1</v>
      </c>
      <c r="G539" s="1" t="s">
        <v>916</v>
      </c>
      <c r="H539" s="1">
        <v>16181624</v>
      </c>
      <c r="I539" s="1">
        <v>49231</v>
      </c>
      <c r="J539" s="1">
        <v>0.30516859889030457</v>
      </c>
      <c r="K539" s="1">
        <v>4225744.58</v>
      </c>
      <c r="L539" s="1">
        <v>1280444.125</v>
      </c>
      <c r="M539" s="1">
        <v>43.474140167236328</v>
      </c>
      <c r="N539" s="1">
        <v>0</v>
      </c>
      <c r="O539" s="1">
        <v>2517663</v>
      </c>
      <c r="P539" s="1">
        <v>114906</v>
      </c>
      <c r="Q539" s="1">
        <v>4.8</v>
      </c>
      <c r="R539" s="1">
        <v>0</v>
      </c>
      <c r="S539" s="1">
        <v>0</v>
      </c>
      <c r="V539" s="1">
        <v>3841403.625</v>
      </c>
      <c r="W539" s="1">
        <v>7878274.5</v>
      </c>
      <c r="X539" s="1">
        <v>0</v>
      </c>
      <c r="Y539" s="1">
        <v>22925032</v>
      </c>
      <c r="Z539" s="1">
        <v>1444581.125</v>
      </c>
      <c r="AA539" s="1">
        <v>21480450</v>
      </c>
      <c r="AB539" s="1">
        <v>6.7250971794128418</v>
      </c>
      <c r="AC539" s="1">
        <v>0</v>
      </c>
      <c r="AD539" s="1">
        <v>100</v>
      </c>
    </row>
    <row r="540" spans="1:30" x14ac:dyDescent="0.35">
      <c r="A540" s="1">
        <v>127041603</v>
      </c>
      <c r="B540" s="1" t="s">
        <v>100</v>
      </c>
      <c r="C540" s="1" t="s">
        <v>95</v>
      </c>
      <c r="D540" s="1" t="s">
        <v>96</v>
      </c>
      <c r="E540" s="1">
        <v>155</v>
      </c>
      <c r="F540" s="1">
        <v>1</v>
      </c>
      <c r="G540" s="1" t="s">
        <v>916</v>
      </c>
      <c r="H540" s="1">
        <v>10485098</v>
      </c>
      <c r="I540" s="1">
        <v>54081</v>
      </c>
      <c r="J540" s="1">
        <v>0.5184633731842041</v>
      </c>
      <c r="K540" s="1">
        <v>2015900.72</v>
      </c>
      <c r="L540" s="1">
        <v>631994</v>
      </c>
      <c r="M540" s="1">
        <v>45.667381286621094</v>
      </c>
      <c r="N540" s="1">
        <v>0</v>
      </c>
      <c r="O540" s="1">
        <v>2148064</v>
      </c>
      <c r="P540" s="1">
        <v>52260</v>
      </c>
      <c r="Q540" s="1">
        <v>2.5</v>
      </c>
      <c r="R540" s="1">
        <v>66712</v>
      </c>
      <c r="S540" s="1">
        <v>0</v>
      </c>
      <c r="T540" s="1">
        <v>-22836</v>
      </c>
      <c r="U540" s="1">
        <v>-25.501407623291016</v>
      </c>
      <c r="V540" s="1">
        <v>1656502.75</v>
      </c>
      <c r="W540" s="1">
        <v>4128026.25</v>
      </c>
      <c r="X540" s="1">
        <v>0</v>
      </c>
      <c r="Y540" s="1">
        <v>14715775</v>
      </c>
      <c r="Z540" s="1">
        <v>715499</v>
      </c>
      <c r="AA540" s="1">
        <v>14000276</v>
      </c>
      <c r="AB540" s="1">
        <v>5.1106061935424805</v>
      </c>
      <c r="AC540" s="1">
        <v>0</v>
      </c>
      <c r="AD540" s="1">
        <v>100</v>
      </c>
    </row>
    <row r="541" spans="1:30" x14ac:dyDescent="0.35">
      <c r="A541" s="1">
        <v>127042003</v>
      </c>
      <c r="B541" s="1" t="s">
        <v>101</v>
      </c>
      <c r="C541" s="1" t="s">
        <v>95</v>
      </c>
      <c r="D541" s="1" t="s">
        <v>96</v>
      </c>
      <c r="E541" s="1">
        <v>153</v>
      </c>
      <c r="F541" s="1">
        <v>1</v>
      </c>
      <c r="G541" s="1" t="s">
        <v>916</v>
      </c>
      <c r="H541" s="1">
        <v>10091288</v>
      </c>
      <c r="I541" s="1">
        <v>46187</v>
      </c>
      <c r="J541" s="1">
        <v>0.45979627966880798</v>
      </c>
      <c r="K541" s="1">
        <v>1521081.63</v>
      </c>
      <c r="L541" s="1">
        <v>416684.125</v>
      </c>
      <c r="M541" s="1">
        <v>37.729541778564453</v>
      </c>
      <c r="N541" s="1">
        <v>0</v>
      </c>
      <c r="O541" s="1">
        <v>2010761</v>
      </c>
      <c r="P541" s="1">
        <v>61764</v>
      </c>
      <c r="Q541" s="1">
        <v>3.2</v>
      </c>
      <c r="R541" s="1">
        <v>0</v>
      </c>
      <c r="S541" s="1">
        <v>0</v>
      </c>
      <c r="V541" s="1">
        <v>1197027.625</v>
      </c>
      <c r="W541" s="1">
        <v>2616808.25</v>
      </c>
      <c r="X541" s="1">
        <v>0</v>
      </c>
      <c r="Y541" s="1">
        <v>13623131</v>
      </c>
      <c r="Z541" s="1">
        <v>524635.125</v>
      </c>
      <c r="AA541" s="1">
        <v>13098496</v>
      </c>
      <c r="AB541" s="1">
        <v>4.0053081512451172</v>
      </c>
      <c r="AC541" s="1">
        <v>0</v>
      </c>
      <c r="AD541" s="1">
        <v>100</v>
      </c>
    </row>
    <row r="542" spans="1:30" x14ac:dyDescent="0.35">
      <c r="A542" s="1">
        <v>127042853</v>
      </c>
      <c r="B542" s="1" t="s">
        <v>102</v>
      </c>
      <c r="C542" s="1" t="s">
        <v>95</v>
      </c>
      <c r="D542" s="1" t="s">
        <v>96</v>
      </c>
      <c r="E542" s="1">
        <v>156</v>
      </c>
      <c r="F542" s="1">
        <v>1</v>
      </c>
      <c r="G542" s="1" t="s">
        <v>916</v>
      </c>
      <c r="H542" s="1">
        <v>9238586</v>
      </c>
      <c r="I542" s="1">
        <v>12281</v>
      </c>
      <c r="J542" s="1">
        <v>0.13310854136943817</v>
      </c>
      <c r="K542" s="1">
        <v>2066478.89</v>
      </c>
      <c r="L542" s="1">
        <v>599213.1875</v>
      </c>
      <c r="M542" s="1">
        <v>40.838764190673828</v>
      </c>
      <c r="N542" s="1">
        <v>0</v>
      </c>
      <c r="O542" s="1">
        <v>1405410</v>
      </c>
      <c r="P542" s="1">
        <v>34617</v>
      </c>
      <c r="Q542" s="1">
        <v>2.5</v>
      </c>
      <c r="R542" s="1">
        <v>0</v>
      </c>
      <c r="S542" s="1">
        <v>0</v>
      </c>
      <c r="V542" s="1">
        <v>1797672.9375</v>
      </c>
      <c r="W542" s="1">
        <v>3686819</v>
      </c>
      <c r="X542" s="1">
        <v>0</v>
      </c>
      <c r="Y542" s="1">
        <v>12710475</v>
      </c>
      <c r="Z542" s="1">
        <v>646111.1875</v>
      </c>
      <c r="AA542" s="1">
        <v>12064364</v>
      </c>
      <c r="AB542" s="1">
        <v>5.355534553527832</v>
      </c>
      <c r="AC542" s="1">
        <v>0</v>
      </c>
      <c r="AD542" s="1">
        <v>100</v>
      </c>
    </row>
    <row r="543" spans="1:30" x14ac:dyDescent="0.35">
      <c r="A543" s="1">
        <v>127044103</v>
      </c>
      <c r="B543" s="1" t="s">
        <v>103</v>
      </c>
      <c r="C543" s="1" t="s">
        <v>95</v>
      </c>
      <c r="D543" s="1" t="s">
        <v>96</v>
      </c>
      <c r="E543" s="1">
        <v>153</v>
      </c>
      <c r="F543" s="1">
        <v>1</v>
      </c>
      <c r="G543" s="1" t="s">
        <v>916</v>
      </c>
      <c r="H543" s="1">
        <v>11031698</v>
      </c>
      <c r="I543" s="1">
        <v>57051</v>
      </c>
      <c r="J543" s="1">
        <v>0.51984357833862305</v>
      </c>
      <c r="K543" s="1">
        <v>762489.02</v>
      </c>
      <c r="L543" s="1">
        <v>50000</v>
      </c>
      <c r="M543" s="1">
        <v>7.0176520347595215</v>
      </c>
      <c r="N543" s="1">
        <v>0</v>
      </c>
      <c r="O543" s="1">
        <v>2472726</v>
      </c>
      <c r="P543" s="1">
        <v>78968</v>
      </c>
      <c r="Q543" s="1">
        <v>3.3000000000000003</v>
      </c>
      <c r="R543" s="1">
        <v>0</v>
      </c>
      <c r="S543" s="1">
        <v>0</v>
      </c>
      <c r="V543" s="1">
        <v>20897.2578125</v>
      </c>
      <c r="W543" s="1">
        <v>42857.9140625</v>
      </c>
      <c r="X543" s="1">
        <v>43034.37</v>
      </c>
      <c r="Y543" s="1">
        <v>14266913</v>
      </c>
      <c r="Z543" s="1">
        <v>186019</v>
      </c>
      <c r="AA543" s="1">
        <v>14080894</v>
      </c>
      <c r="AB543" s="1">
        <v>1.3210737705230713</v>
      </c>
      <c r="AC543" s="1">
        <v>86.068740844726563</v>
      </c>
      <c r="AD543" s="1">
        <v>13.931259155273438</v>
      </c>
    </row>
    <row r="544" spans="1:30" x14ac:dyDescent="0.35">
      <c r="A544" s="1">
        <v>127045303</v>
      </c>
      <c r="B544" s="1" t="s">
        <v>104</v>
      </c>
      <c r="C544" s="1" t="s">
        <v>95</v>
      </c>
      <c r="D544" s="1" t="s">
        <v>96</v>
      </c>
      <c r="E544" s="1">
        <v>153</v>
      </c>
      <c r="F544" s="1">
        <v>1</v>
      </c>
      <c r="G544" s="1" t="s">
        <v>916</v>
      </c>
      <c r="H544" s="1">
        <v>3856528</v>
      </c>
      <c r="I544" s="1">
        <v>15134</v>
      </c>
      <c r="J544" s="1">
        <v>0.39397156238555908</v>
      </c>
      <c r="K544" s="1">
        <v>582162.93000000005</v>
      </c>
      <c r="L544" s="1">
        <v>170723.5625</v>
      </c>
      <c r="M544" s="1">
        <v>41.494224548339844</v>
      </c>
      <c r="N544" s="1">
        <v>0</v>
      </c>
      <c r="O544" s="1">
        <v>359253</v>
      </c>
      <c r="P544" s="1">
        <v>7962</v>
      </c>
      <c r="Q544" s="1">
        <v>2.2999999999999998</v>
      </c>
      <c r="R544" s="1">
        <v>0</v>
      </c>
      <c r="S544" s="1">
        <v>0</v>
      </c>
      <c r="V544" s="1">
        <v>478904.9375</v>
      </c>
      <c r="W544" s="1">
        <v>1083697.75</v>
      </c>
      <c r="X544" s="1">
        <v>0</v>
      </c>
      <c r="Y544" s="1">
        <v>4797944</v>
      </c>
      <c r="Z544" s="1">
        <v>193819.5625</v>
      </c>
      <c r="AA544" s="1">
        <v>4604124.5</v>
      </c>
      <c r="AB544" s="1">
        <v>4.2096943855285645</v>
      </c>
      <c r="AC544" s="1">
        <v>0</v>
      </c>
      <c r="AD544" s="1">
        <v>100</v>
      </c>
    </row>
    <row r="545" spans="1:30" x14ac:dyDescent="0.35">
      <c r="A545" s="1">
        <v>127045653</v>
      </c>
      <c r="B545" s="1" t="s">
        <v>105</v>
      </c>
      <c r="C545" s="1" t="s">
        <v>95</v>
      </c>
      <c r="D545" s="1" t="s">
        <v>96</v>
      </c>
      <c r="E545" s="1">
        <v>156</v>
      </c>
      <c r="F545" s="1">
        <v>1</v>
      </c>
      <c r="G545" s="1" t="s">
        <v>916</v>
      </c>
      <c r="H545" s="1">
        <v>13130334</v>
      </c>
      <c r="I545" s="1">
        <v>24051</v>
      </c>
      <c r="J545" s="1">
        <v>0.18350741267204285</v>
      </c>
      <c r="K545" s="1">
        <v>1869313.24</v>
      </c>
      <c r="L545" s="1">
        <v>512565.21875</v>
      </c>
      <c r="M545" s="1">
        <v>37.778957366943359</v>
      </c>
      <c r="N545" s="1">
        <v>0</v>
      </c>
      <c r="O545" s="1">
        <v>1993471</v>
      </c>
      <c r="P545" s="1">
        <v>67713</v>
      </c>
      <c r="Q545" s="1">
        <v>3.5000000000000004</v>
      </c>
      <c r="R545" s="1">
        <v>0</v>
      </c>
      <c r="S545" s="1">
        <v>0</v>
      </c>
      <c r="V545" s="1">
        <v>1537724.21875</v>
      </c>
      <c r="W545" s="1">
        <v>3153694.5</v>
      </c>
      <c r="X545" s="1">
        <v>0</v>
      </c>
      <c r="Y545" s="1">
        <v>16993118</v>
      </c>
      <c r="Z545" s="1">
        <v>604329.25</v>
      </c>
      <c r="AA545" s="1">
        <v>16388789</v>
      </c>
      <c r="AB545" s="1">
        <v>3.6874551773071289</v>
      </c>
      <c r="AC545" s="1">
        <v>0</v>
      </c>
      <c r="AD545" s="1">
        <v>100</v>
      </c>
    </row>
    <row r="546" spans="1:30" x14ac:dyDescent="0.35">
      <c r="A546" s="1">
        <v>127045853</v>
      </c>
      <c r="B546" s="1" t="s">
        <v>106</v>
      </c>
      <c r="C546" s="1" t="s">
        <v>95</v>
      </c>
      <c r="D546" s="1" t="s">
        <v>96</v>
      </c>
      <c r="E546" s="1">
        <v>155</v>
      </c>
      <c r="F546" s="1">
        <v>1</v>
      </c>
      <c r="G546" s="1" t="s">
        <v>916</v>
      </c>
      <c r="H546" s="1">
        <v>8520073</v>
      </c>
      <c r="I546" s="1">
        <v>39282</v>
      </c>
      <c r="J546" s="1">
        <v>0.46318793296813965</v>
      </c>
      <c r="K546" s="1">
        <v>823366.58</v>
      </c>
      <c r="L546" s="1">
        <v>187054.765625</v>
      </c>
      <c r="M546" s="1">
        <v>29.396713256835938</v>
      </c>
      <c r="N546" s="1">
        <v>0</v>
      </c>
      <c r="O546" s="1">
        <v>1539571</v>
      </c>
      <c r="P546" s="1">
        <v>46586</v>
      </c>
      <c r="Q546" s="1">
        <v>3.1</v>
      </c>
      <c r="R546" s="1">
        <v>0</v>
      </c>
      <c r="S546" s="1">
        <v>0</v>
      </c>
      <c r="V546" s="1">
        <v>533513.578125</v>
      </c>
      <c r="W546" s="1">
        <v>1178565.5</v>
      </c>
      <c r="X546" s="1">
        <v>0</v>
      </c>
      <c r="Y546" s="1">
        <v>10883011</v>
      </c>
      <c r="Z546" s="1">
        <v>272922.75</v>
      </c>
      <c r="AA546" s="1">
        <v>10610088</v>
      </c>
      <c r="AB546" s="1">
        <v>2.5722949504852295</v>
      </c>
      <c r="AC546" s="1">
        <v>0</v>
      </c>
      <c r="AD546" s="1">
        <v>100</v>
      </c>
    </row>
    <row r="547" spans="1:30" x14ac:dyDescent="0.35">
      <c r="A547" s="1">
        <v>127046903</v>
      </c>
      <c r="B547" s="1" t="s">
        <v>107</v>
      </c>
      <c r="C547" s="1" t="s">
        <v>95</v>
      </c>
      <c r="D547" s="1" t="s">
        <v>96</v>
      </c>
      <c r="E547" s="1">
        <v>151</v>
      </c>
      <c r="F547" s="1">
        <v>1</v>
      </c>
      <c r="G547" s="1" t="s">
        <v>916</v>
      </c>
      <c r="H547" s="1">
        <v>8281910</v>
      </c>
      <c r="I547" s="1">
        <v>41331</v>
      </c>
      <c r="J547" s="1">
        <v>0.50155454874038696</v>
      </c>
      <c r="K547" s="1">
        <v>283274</v>
      </c>
      <c r="L547" s="1">
        <v>50000</v>
      </c>
      <c r="M547" s="1">
        <v>21.43402099609375</v>
      </c>
      <c r="N547" s="1">
        <v>0</v>
      </c>
      <c r="O547" s="1">
        <v>1231559</v>
      </c>
      <c r="P547" s="1">
        <v>69557</v>
      </c>
      <c r="Q547" s="1">
        <v>6</v>
      </c>
      <c r="R547" s="1">
        <v>0</v>
      </c>
      <c r="S547" s="1">
        <v>0</v>
      </c>
      <c r="X547" s="1">
        <v>50000</v>
      </c>
      <c r="Y547" s="1">
        <v>9796743</v>
      </c>
      <c r="Z547" s="1">
        <v>160888</v>
      </c>
      <c r="AA547" s="1">
        <v>9635855</v>
      </c>
      <c r="AB547" s="1">
        <v>1.6696805953979492</v>
      </c>
      <c r="AC547" s="1">
        <v>100</v>
      </c>
      <c r="AD547" s="1">
        <v>0</v>
      </c>
    </row>
    <row r="548" spans="1:30" x14ac:dyDescent="0.35">
      <c r="A548" s="1">
        <v>127047404</v>
      </c>
      <c r="B548" s="1" t="s">
        <v>108</v>
      </c>
      <c r="C548" s="1" t="s">
        <v>95</v>
      </c>
      <c r="D548" s="1" t="s">
        <v>96</v>
      </c>
      <c r="E548" s="1">
        <v>153</v>
      </c>
      <c r="F548" s="1">
        <v>1</v>
      </c>
      <c r="G548" s="1" t="s">
        <v>916</v>
      </c>
      <c r="H548" s="1">
        <v>10836961</v>
      </c>
      <c r="I548" s="1">
        <v>10226</v>
      </c>
      <c r="J548" s="1">
        <v>9.4451375305652618E-2</v>
      </c>
      <c r="K548" s="1">
        <v>288678</v>
      </c>
      <c r="L548" s="1">
        <v>50000</v>
      </c>
      <c r="M548" s="1">
        <v>20.948726654052734</v>
      </c>
      <c r="N548" s="1">
        <v>0</v>
      </c>
      <c r="O548" s="1">
        <v>952660</v>
      </c>
      <c r="P548" s="1">
        <v>22678</v>
      </c>
      <c r="Q548" s="1">
        <v>2.4</v>
      </c>
      <c r="R548" s="1">
        <v>0</v>
      </c>
      <c r="S548" s="1">
        <v>0</v>
      </c>
      <c r="X548" s="1">
        <v>50000</v>
      </c>
      <c r="Y548" s="1">
        <v>12078299</v>
      </c>
      <c r="Z548" s="1">
        <v>82904</v>
      </c>
      <c r="AA548" s="1">
        <v>11995395</v>
      </c>
      <c r="AB548" s="1">
        <v>0.69113188982009888</v>
      </c>
      <c r="AC548" s="1">
        <v>100</v>
      </c>
      <c r="AD548" s="1">
        <v>0</v>
      </c>
    </row>
    <row r="549" spans="1:30" x14ac:dyDescent="0.35">
      <c r="A549" s="1">
        <v>127049303</v>
      </c>
      <c r="B549" s="1" t="s">
        <v>109</v>
      </c>
      <c r="C549" s="1" t="s">
        <v>95</v>
      </c>
      <c r="D549" s="1" t="s">
        <v>96</v>
      </c>
      <c r="E549" s="1">
        <v>155</v>
      </c>
      <c r="F549" s="1">
        <v>1</v>
      </c>
      <c r="G549" s="1" t="s">
        <v>916</v>
      </c>
      <c r="H549" s="1">
        <v>6181466</v>
      </c>
      <c r="I549" s="1">
        <v>19536</v>
      </c>
      <c r="J549" s="1">
        <v>0.31704351305961609</v>
      </c>
      <c r="K549" s="1">
        <v>304096.03999999998</v>
      </c>
      <c r="L549" s="1">
        <v>57274.37890625</v>
      </c>
      <c r="M549" s="1">
        <v>23.204763412475586</v>
      </c>
      <c r="N549" s="1">
        <v>0</v>
      </c>
      <c r="O549" s="1">
        <v>864700</v>
      </c>
      <c r="P549" s="1">
        <v>28284</v>
      </c>
      <c r="Q549" s="1">
        <v>3.4000000000000004</v>
      </c>
      <c r="R549" s="1">
        <v>0</v>
      </c>
      <c r="S549" s="1">
        <v>0</v>
      </c>
      <c r="V549" s="1">
        <v>162840.03515625</v>
      </c>
      <c r="W549" s="1">
        <v>361382.21875</v>
      </c>
      <c r="X549" s="1">
        <v>0</v>
      </c>
      <c r="Y549" s="1">
        <v>7350262</v>
      </c>
      <c r="Z549" s="1">
        <v>105094.375</v>
      </c>
      <c r="AA549" s="1">
        <v>7245167.5</v>
      </c>
      <c r="AB549" s="1">
        <v>1.4505444765090942</v>
      </c>
      <c r="AC549" s="1">
        <v>0</v>
      </c>
      <c r="AD549" s="1">
        <v>100</v>
      </c>
    </row>
    <row r="550" spans="1:30" x14ac:dyDescent="0.35">
      <c r="A550" s="1">
        <v>128030603</v>
      </c>
      <c r="B550" s="1" t="s">
        <v>88</v>
      </c>
      <c r="C550" s="1" t="s">
        <v>89</v>
      </c>
      <c r="D550" s="1" t="s">
        <v>90</v>
      </c>
      <c r="E550" s="1">
        <v>126</v>
      </c>
      <c r="F550" s="1">
        <v>1</v>
      </c>
      <c r="G550" s="1" t="s">
        <v>916</v>
      </c>
      <c r="H550" s="1">
        <v>9838934</v>
      </c>
      <c r="I550" s="1">
        <v>41849</v>
      </c>
      <c r="J550" s="1">
        <v>0.42715767025947571</v>
      </c>
      <c r="K550" s="1">
        <v>385312.61</v>
      </c>
      <c r="L550" s="1">
        <v>50000</v>
      </c>
      <c r="M550" s="1">
        <v>14.911458015441895</v>
      </c>
      <c r="N550" s="1">
        <v>0</v>
      </c>
      <c r="O550" s="1">
        <v>1580232</v>
      </c>
      <c r="P550" s="1">
        <v>69392</v>
      </c>
      <c r="Q550" s="1">
        <v>4.5999999999999996</v>
      </c>
      <c r="R550" s="1">
        <v>0</v>
      </c>
      <c r="S550" s="1">
        <v>0</v>
      </c>
      <c r="V550" s="1">
        <v>18682.1484375</v>
      </c>
      <c r="W550" s="1">
        <v>38314.90234375</v>
      </c>
      <c r="X550" s="1">
        <v>43772.74</v>
      </c>
      <c r="Y550" s="1">
        <v>11804479</v>
      </c>
      <c r="Z550" s="1">
        <v>161241</v>
      </c>
      <c r="AA550" s="1">
        <v>11643238</v>
      </c>
      <c r="AB550" s="1">
        <v>1.3848466873168945</v>
      </c>
      <c r="AC550" s="1">
        <v>87.545478820800781</v>
      </c>
      <c r="AD550" s="1">
        <v>12.454521179199219</v>
      </c>
    </row>
    <row r="551" spans="1:30" x14ac:dyDescent="0.35">
      <c r="A551" s="1">
        <v>128030852</v>
      </c>
      <c r="B551" s="1" t="s">
        <v>91</v>
      </c>
      <c r="C551" s="1" t="s">
        <v>89</v>
      </c>
      <c r="D551" s="1" t="s">
        <v>90</v>
      </c>
      <c r="E551" s="1">
        <v>126</v>
      </c>
      <c r="F551" s="1">
        <v>1</v>
      </c>
      <c r="G551" s="1" t="s">
        <v>916</v>
      </c>
      <c r="H551" s="1">
        <v>35372586</v>
      </c>
      <c r="I551" s="1">
        <v>115355</v>
      </c>
      <c r="J551" s="1">
        <v>0.32718110084533691</v>
      </c>
      <c r="K551" s="1">
        <v>3276734.07</v>
      </c>
      <c r="L551" s="1">
        <v>729224.5</v>
      </c>
      <c r="M551" s="1">
        <v>28.624994277954102</v>
      </c>
      <c r="N551" s="1">
        <v>0</v>
      </c>
      <c r="O551" s="1">
        <v>6630406</v>
      </c>
      <c r="P551" s="1">
        <v>248887</v>
      </c>
      <c r="Q551" s="1">
        <v>3.9</v>
      </c>
      <c r="R551" s="1">
        <v>0</v>
      </c>
      <c r="S551" s="1">
        <v>0</v>
      </c>
      <c r="V551" s="1">
        <v>2187714</v>
      </c>
      <c r="W551" s="1">
        <v>4486748.5</v>
      </c>
      <c r="X551" s="1">
        <v>0</v>
      </c>
      <c r="Y551" s="1">
        <v>45279728</v>
      </c>
      <c r="Z551" s="1">
        <v>1093466.5</v>
      </c>
      <c r="AA551" s="1">
        <v>44186260</v>
      </c>
      <c r="AB551" s="1">
        <v>2.4746754169464111</v>
      </c>
      <c r="AC551" s="1">
        <v>0</v>
      </c>
      <c r="AD551" s="1">
        <v>100</v>
      </c>
    </row>
    <row r="552" spans="1:30" x14ac:dyDescent="0.35">
      <c r="A552" s="1">
        <v>128033053</v>
      </c>
      <c r="B552" s="1" t="s">
        <v>92</v>
      </c>
      <c r="C552" s="1" t="s">
        <v>89</v>
      </c>
      <c r="D552" s="1" t="s">
        <v>90</v>
      </c>
      <c r="E552" s="1">
        <v>126</v>
      </c>
      <c r="F552" s="1">
        <v>1</v>
      </c>
      <c r="G552" s="1" t="s">
        <v>916</v>
      </c>
      <c r="H552" s="1">
        <v>8198782</v>
      </c>
      <c r="I552" s="1">
        <v>36635</v>
      </c>
      <c r="J552" s="1">
        <v>0.44884023070335388</v>
      </c>
      <c r="K552" s="1">
        <v>1159665.96</v>
      </c>
      <c r="L552" s="1">
        <v>295271.15625</v>
      </c>
      <c r="M552" s="1">
        <v>34.159294128417969</v>
      </c>
      <c r="N552" s="1">
        <v>0</v>
      </c>
      <c r="O552" s="1">
        <v>1498593</v>
      </c>
      <c r="P552" s="1">
        <v>40121</v>
      </c>
      <c r="Q552" s="1">
        <v>2.8000000000000003</v>
      </c>
      <c r="R552" s="1">
        <v>0</v>
      </c>
      <c r="S552" s="1">
        <v>0</v>
      </c>
      <c r="V552" s="1">
        <v>885829.96875</v>
      </c>
      <c r="W552" s="1">
        <v>1816734.75</v>
      </c>
      <c r="X552" s="1">
        <v>0</v>
      </c>
      <c r="Y552" s="1">
        <v>10857041</v>
      </c>
      <c r="Z552" s="1">
        <v>372027.15625</v>
      </c>
      <c r="AA552" s="1">
        <v>10485014</v>
      </c>
      <c r="AB552" s="1">
        <v>3.5481798648834229</v>
      </c>
      <c r="AC552" s="1">
        <v>0</v>
      </c>
      <c r="AD552" s="1">
        <v>100</v>
      </c>
    </row>
    <row r="553" spans="1:30" x14ac:dyDescent="0.35">
      <c r="A553" s="1">
        <v>128034503</v>
      </c>
      <c r="B553" s="1" t="s">
        <v>93</v>
      </c>
      <c r="C553" s="1" t="s">
        <v>89</v>
      </c>
      <c r="D553" s="1" t="s">
        <v>90</v>
      </c>
      <c r="E553" s="1">
        <v>126</v>
      </c>
      <c r="F553" s="1">
        <v>1</v>
      </c>
      <c r="G553" s="1" t="s">
        <v>916</v>
      </c>
      <c r="H553" s="1">
        <v>4828215</v>
      </c>
      <c r="I553" s="1">
        <v>27423</v>
      </c>
      <c r="J553" s="1">
        <v>0.57121825218200684</v>
      </c>
      <c r="K553" s="1">
        <v>316567.19</v>
      </c>
      <c r="L553" s="1">
        <v>58283.73046875</v>
      </c>
      <c r="M553" s="1">
        <v>22.565799713134766</v>
      </c>
      <c r="N553" s="1">
        <v>100</v>
      </c>
      <c r="O553" s="1">
        <v>823872</v>
      </c>
      <c r="P553" s="1">
        <v>27068</v>
      </c>
      <c r="Q553" s="1">
        <v>3.4000000000000004</v>
      </c>
      <c r="R553" s="1">
        <v>0</v>
      </c>
      <c r="S553" s="1">
        <v>58283.73</v>
      </c>
      <c r="X553" s="1">
        <v>0</v>
      </c>
      <c r="Y553" s="1">
        <v>5968654</v>
      </c>
      <c r="Z553" s="1">
        <v>112774.734375</v>
      </c>
      <c r="AA553" s="1">
        <v>5855879.5</v>
      </c>
      <c r="AB553" s="1">
        <v>1.9258376359939575</v>
      </c>
      <c r="AC553" s="1">
        <v>0</v>
      </c>
      <c r="AD553" s="1">
        <v>0</v>
      </c>
    </row>
    <row r="554" spans="1:30" x14ac:dyDescent="0.35">
      <c r="A554" s="1">
        <v>128034607</v>
      </c>
      <c r="B554" s="1" t="s">
        <v>621</v>
      </c>
      <c r="C554" s="1" t="s">
        <v>89</v>
      </c>
      <c r="D554" s="1" t="s">
        <v>90</v>
      </c>
      <c r="E554" s="1">
        <v>126</v>
      </c>
      <c r="F554" s="1">
        <v>2</v>
      </c>
      <c r="G554" s="1" t="s">
        <v>917</v>
      </c>
      <c r="H554" s="1">
        <v>0</v>
      </c>
      <c r="I554" s="1">
        <v>0</v>
      </c>
      <c r="J554" s="1">
        <v>0</v>
      </c>
      <c r="K554" s="1">
        <v>0</v>
      </c>
      <c r="N554" s="1">
        <v>0</v>
      </c>
      <c r="O554" s="1">
        <v>0</v>
      </c>
      <c r="P554" s="1">
        <v>0</v>
      </c>
      <c r="Q554" s="1">
        <v>0</v>
      </c>
      <c r="R554" s="1">
        <v>1309450</v>
      </c>
      <c r="T554" s="1">
        <v>-18957</v>
      </c>
      <c r="U554" s="1">
        <v>-1.4270476102828979</v>
      </c>
      <c r="Y554" s="1">
        <v>1309450</v>
      </c>
      <c r="Z554" s="1">
        <v>-18957</v>
      </c>
      <c r="AA554" s="1">
        <v>1290493</v>
      </c>
      <c r="AB554" s="1">
        <v>-1.4689735174179077</v>
      </c>
    </row>
    <row r="555" spans="1:30" x14ac:dyDescent="0.35">
      <c r="A555" s="1">
        <v>128321103</v>
      </c>
      <c r="B555" s="1" t="s">
        <v>339</v>
      </c>
      <c r="C555" s="1" t="s">
        <v>334</v>
      </c>
      <c r="D555" s="1" t="s">
        <v>90</v>
      </c>
      <c r="E555" s="1">
        <v>124</v>
      </c>
      <c r="F555" s="1">
        <v>1</v>
      </c>
      <c r="G555" s="1" t="s">
        <v>916</v>
      </c>
      <c r="H555" s="1">
        <v>10990029</v>
      </c>
      <c r="I555" s="1">
        <v>54086</v>
      </c>
      <c r="J555" s="1">
        <v>0.49457097053527832</v>
      </c>
      <c r="K555" s="1">
        <v>428088</v>
      </c>
      <c r="L555" s="1">
        <v>50000</v>
      </c>
      <c r="M555" s="1">
        <v>13.224434852600098</v>
      </c>
      <c r="N555" s="1">
        <v>0</v>
      </c>
      <c r="O555" s="1">
        <v>1754637</v>
      </c>
      <c r="P555" s="1">
        <v>59136</v>
      </c>
      <c r="Q555" s="1">
        <v>3.5000000000000004</v>
      </c>
      <c r="R555" s="1">
        <v>176499</v>
      </c>
      <c r="S555" s="1">
        <v>0</v>
      </c>
      <c r="T555" s="1">
        <v>16938</v>
      </c>
      <c r="U555" s="1">
        <v>10.615375518798828</v>
      </c>
      <c r="X555" s="1">
        <v>50000</v>
      </c>
      <c r="Y555" s="1">
        <v>13349253</v>
      </c>
      <c r="Z555" s="1">
        <v>180160</v>
      </c>
      <c r="AA555" s="1">
        <v>13169093</v>
      </c>
      <c r="AB555" s="1">
        <v>1.3680516481399536</v>
      </c>
      <c r="AC555" s="1">
        <v>100</v>
      </c>
      <c r="AD555" s="1">
        <v>0</v>
      </c>
    </row>
    <row r="556" spans="1:30" x14ac:dyDescent="0.35">
      <c r="A556" s="1">
        <v>128323303</v>
      </c>
      <c r="B556" s="1" t="s">
        <v>333</v>
      </c>
      <c r="C556" s="1" t="s">
        <v>334</v>
      </c>
      <c r="D556" s="1" t="s">
        <v>90</v>
      </c>
      <c r="E556" s="1">
        <v>124</v>
      </c>
      <c r="F556" s="1">
        <v>1</v>
      </c>
      <c r="G556" s="1" t="s">
        <v>916</v>
      </c>
      <c r="H556" s="1">
        <v>7140303</v>
      </c>
      <c r="I556" s="1">
        <v>2453</v>
      </c>
      <c r="J556" s="1">
        <v>3.4366089850664139E-2</v>
      </c>
      <c r="K556" s="1">
        <v>548018.69999999995</v>
      </c>
      <c r="L556" s="1">
        <v>128602.5078125</v>
      </c>
      <c r="M556" s="1">
        <v>30.662265777587891</v>
      </c>
      <c r="N556" s="1">
        <v>0</v>
      </c>
      <c r="O556" s="1">
        <v>961352</v>
      </c>
      <c r="P556" s="1">
        <v>37768</v>
      </c>
      <c r="Q556" s="1">
        <v>4.1000000000000005</v>
      </c>
      <c r="R556" s="1">
        <v>0</v>
      </c>
      <c r="S556" s="1">
        <v>0</v>
      </c>
      <c r="V556" s="1">
        <v>385814.6953125</v>
      </c>
      <c r="W556" s="1">
        <v>791261.3125</v>
      </c>
      <c r="X556" s="1">
        <v>0</v>
      </c>
      <c r="Y556" s="1">
        <v>8649674</v>
      </c>
      <c r="Z556" s="1">
        <v>168823.5</v>
      </c>
      <c r="AA556" s="1">
        <v>8480850</v>
      </c>
      <c r="AB556" s="1">
        <v>1.9906436204910278</v>
      </c>
      <c r="AC556" s="1">
        <v>0</v>
      </c>
      <c r="AD556" s="1">
        <v>100</v>
      </c>
    </row>
    <row r="557" spans="1:30" x14ac:dyDescent="0.35">
      <c r="A557" s="1">
        <v>128323703</v>
      </c>
      <c r="B557" s="1" t="s">
        <v>335</v>
      </c>
      <c r="C557" s="1" t="s">
        <v>334</v>
      </c>
      <c r="D557" s="1" t="s">
        <v>90</v>
      </c>
      <c r="E557" s="1">
        <v>124</v>
      </c>
      <c r="F557" s="1">
        <v>1</v>
      </c>
      <c r="G557" s="1" t="s">
        <v>916</v>
      </c>
      <c r="H557" s="1">
        <v>12731491</v>
      </c>
      <c r="I557" s="1">
        <v>104904</v>
      </c>
      <c r="J557" s="1">
        <v>0.83081835508346558</v>
      </c>
      <c r="K557" s="1">
        <v>453791</v>
      </c>
      <c r="L557" s="1">
        <v>50000</v>
      </c>
      <c r="M557" s="1">
        <v>12.382643699645996</v>
      </c>
      <c r="N557" s="1">
        <v>0</v>
      </c>
      <c r="O557" s="1">
        <v>2494955</v>
      </c>
      <c r="P557" s="1">
        <v>79928</v>
      </c>
      <c r="Q557" s="1">
        <v>3.3000000000000003</v>
      </c>
      <c r="R557" s="1">
        <v>0</v>
      </c>
      <c r="S557" s="1">
        <v>0</v>
      </c>
      <c r="X557" s="1">
        <v>50000</v>
      </c>
      <c r="Y557" s="1">
        <v>15680237</v>
      </c>
      <c r="Z557" s="1">
        <v>234832</v>
      </c>
      <c r="AA557" s="1">
        <v>15445405</v>
      </c>
      <c r="AB557" s="1">
        <v>1.5204004049301147</v>
      </c>
      <c r="AC557" s="1">
        <v>100</v>
      </c>
      <c r="AD557" s="1">
        <v>0</v>
      </c>
    </row>
    <row r="558" spans="1:30" x14ac:dyDescent="0.35">
      <c r="A558" s="1">
        <v>128324207</v>
      </c>
      <c r="B558" s="1" t="s">
        <v>653</v>
      </c>
      <c r="C558" s="1" t="s">
        <v>334</v>
      </c>
      <c r="D558" s="1" t="s">
        <v>90</v>
      </c>
      <c r="E558" s="1">
        <v>124</v>
      </c>
      <c r="F558" s="1">
        <v>2</v>
      </c>
      <c r="G558" s="1" t="s">
        <v>917</v>
      </c>
      <c r="H558" s="1">
        <v>0</v>
      </c>
      <c r="I558" s="1">
        <v>0</v>
      </c>
      <c r="J558" s="1">
        <v>0</v>
      </c>
      <c r="K558" s="1">
        <v>0</v>
      </c>
      <c r="N558" s="1">
        <v>0</v>
      </c>
      <c r="O558" s="1">
        <v>0</v>
      </c>
      <c r="P558" s="1">
        <v>0</v>
      </c>
      <c r="Q558" s="1">
        <v>0</v>
      </c>
      <c r="R558" s="1">
        <v>1166481</v>
      </c>
      <c r="T558" s="1">
        <v>70864</v>
      </c>
      <c r="U558" s="1">
        <v>6.4679536819458008</v>
      </c>
      <c r="Y558" s="1">
        <v>1166481</v>
      </c>
      <c r="Z558" s="1">
        <v>70864</v>
      </c>
      <c r="AA558" s="1">
        <v>1095617</v>
      </c>
      <c r="AB558" s="1">
        <v>6.4679536819458008</v>
      </c>
    </row>
    <row r="559" spans="1:30" x14ac:dyDescent="0.35">
      <c r="A559" s="1">
        <v>128325203</v>
      </c>
      <c r="B559" s="1" t="s">
        <v>336</v>
      </c>
      <c r="C559" s="1" t="s">
        <v>334</v>
      </c>
      <c r="D559" s="1" t="s">
        <v>90</v>
      </c>
      <c r="E559" s="1">
        <v>124</v>
      </c>
      <c r="F559" s="1">
        <v>1</v>
      </c>
      <c r="G559" s="1" t="s">
        <v>916</v>
      </c>
      <c r="H559" s="1">
        <v>11305965</v>
      </c>
      <c r="I559" s="1">
        <v>54078</v>
      </c>
      <c r="J559" s="1">
        <v>0.48061272501945496</v>
      </c>
      <c r="K559" s="1">
        <v>740104.05</v>
      </c>
      <c r="L559" s="1">
        <v>164595.953125</v>
      </c>
      <c r="M559" s="1">
        <v>28.600112915039063</v>
      </c>
      <c r="N559" s="1">
        <v>0</v>
      </c>
      <c r="O559" s="1">
        <v>1508747</v>
      </c>
      <c r="P559" s="1">
        <v>58346</v>
      </c>
      <c r="Q559" s="1">
        <v>4</v>
      </c>
      <c r="R559" s="1">
        <v>32429</v>
      </c>
      <c r="S559" s="1">
        <v>0</v>
      </c>
      <c r="T559" s="1">
        <v>-3225</v>
      </c>
      <c r="U559" s="1">
        <v>-9.0452680587768555</v>
      </c>
      <c r="V559" s="1">
        <v>493797.015625</v>
      </c>
      <c r="W559" s="1">
        <v>1012720.625</v>
      </c>
      <c r="X559" s="1">
        <v>0</v>
      </c>
      <c r="Y559" s="1">
        <v>13587245</v>
      </c>
      <c r="Z559" s="1">
        <v>273794.9375</v>
      </c>
      <c r="AA559" s="1">
        <v>13313450</v>
      </c>
      <c r="AB559" s="1">
        <v>2.0565288066864014</v>
      </c>
      <c r="AC559" s="1">
        <v>0</v>
      </c>
      <c r="AD559" s="1">
        <v>100</v>
      </c>
    </row>
    <row r="560" spans="1:30" x14ac:dyDescent="0.35">
      <c r="A560" s="1">
        <v>128326303</v>
      </c>
      <c r="B560" s="1" t="s">
        <v>337</v>
      </c>
      <c r="C560" s="1" t="s">
        <v>334</v>
      </c>
      <c r="D560" s="1" t="s">
        <v>90</v>
      </c>
      <c r="E560" s="1">
        <v>124</v>
      </c>
      <c r="F560" s="1">
        <v>1</v>
      </c>
      <c r="G560" s="1" t="s">
        <v>916</v>
      </c>
      <c r="H560" s="1">
        <v>8275821</v>
      </c>
      <c r="I560" s="1">
        <v>25994</v>
      </c>
      <c r="J560" s="1">
        <v>0.31508538126945496</v>
      </c>
      <c r="K560" s="1">
        <v>294325</v>
      </c>
      <c r="L560" s="1">
        <v>50000</v>
      </c>
      <c r="M560" s="1">
        <v>20.464544296264648</v>
      </c>
      <c r="N560" s="1">
        <v>0</v>
      </c>
      <c r="O560" s="1">
        <v>1074610</v>
      </c>
      <c r="P560" s="1">
        <v>37976</v>
      </c>
      <c r="Q560" s="1">
        <v>3.6999999999999997</v>
      </c>
      <c r="R560" s="1">
        <v>55651</v>
      </c>
      <c r="S560" s="1">
        <v>0</v>
      </c>
      <c r="T560" s="1">
        <v>3639</v>
      </c>
      <c r="U560" s="1">
        <v>6.996462345123291</v>
      </c>
      <c r="X560" s="1">
        <v>50000</v>
      </c>
      <c r="Y560" s="1">
        <v>9700407</v>
      </c>
      <c r="Z560" s="1">
        <v>117609</v>
      </c>
      <c r="AA560" s="1">
        <v>9582798</v>
      </c>
      <c r="AB560" s="1">
        <v>1.2272928953170776</v>
      </c>
      <c r="AC560" s="1">
        <v>100</v>
      </c>
      <c r="AD560" s="1">
        <v>0</v>
      </c>
    </row>
    <row r="561" spans="1:30" x14ac:dyDescent="0.35">
      <c r="A561" s="1">
        <v>128327303</v>
      </c>
      <c r="B561" s="1" t="s">
        <v>338</v>
      </c>
      <c r="C561" s="1" t="s">
        <v>334</v>
      </c>
      <c r="D561" s="1" t="s">
        <v>90</v>
      </c>
      <c r="E561" s="1">
        <v>124</v>
      </c>
      <c r="F561" s="1">
        <v>1</v>
      </c>
      <c r="G561" s="1" t="s">
        <v>916</v>
      </c>
      <c r="H561" s="1">
        <v>9738051</v>
      </c>
      <c r="I561" s="1">
        <v>23736</v>
      </c>
      <c r="J561" s="1">
        <v>0.2443404346704483</v>
      </c>
      <c r="K561" s="1">
        <v>318571</v>
      </c>
      <c r="L561" s="1">
        <v>50000</v>
      </c>
      <c r="M561" s="1">
        <v>18.617050170898438</v>
      </c>
      <c r="N561" s="1">
        <v>0</v>
      </c>
      <c r="O561" s="1">
        <v>1120127</v>
      </c>
      <c r="P561" s="1">
        <v>23464</v>
      </c>
      <c r="Q561" s="1">
        <v>2.1</v>
      </c>
      <c r="R561" s="1">
        <v>0</v>
      </c>
      <c r="S561" s="1">
        <v>0</v>
      </c>
      <c r="V561" s="1">
        <v>30402.140625</v>
      </c>
      <c r="W561" s="1">
        <v>108730.515625</v>
      </c>
      <c r="X561" s="1">
        <v>34798.93</v>
      </c>
      <c r="Y561" s="1">
        <v>11176749</v>
      </c>
      <c r="Z561" s="1">
        <v>97200</v>
      </c>
      <c r="AA561" s="1">
        <v>11079549</v>
      </c>
      <c r="AB561" s="1">
        <v>0.87729203701019287</v>
      </c>
      <c r="AC561" s="1">
        <v>69.597862243652344</v>
      </c>
      <c r="AD561" s="1">
        <v>30.402137756347656</v>
      </c>
    </row>
    <row r="562" spans="1:30" x14ac:dyDescent="0.35">
      <c r="A562" s="1">
        <v>128328003</v>
      </c>
      <c r="B562" s="1" t="s">
        <v>340</v>
      </c>
      <c r="C562" s="1" t="s">
        <v>334</v>
      </c>
      <c r="D562" s="1" t="s">
        <v>90</v>
      </c>
      <c r="E562" s="1">
        <v>124</v>
      </c>
      <c r="F562" s="1">
        <v>1</v>
      </c>
      <c r="G562" s="1" t="s">
        <v>916</v>
      </c>
      <c r="H562" s="1">
        <v>9817967</v>
      </c>
      <c r="I562" s="1">
        <v>19984</v>
      </c>
      <c r="J562" s="1">
        <v>0.20396034419536591</v>
      </c>
      <c r="K562" s="1">
        <v>311314.74</v>
      </c>
      <c r="L562" s="1">
        <v>50000</v>
      </c>
      <c r="M562" s="1">
        <v>19.134014129638672</v>
      </c>
      <c r="N562" s="1">
        <v>0</v>
      </c>
      <c r="O562" s="1">
        <v>1153607</v>
      </c>
      <c r="P562" s="1">
        <v>33423</v>
      </c>
      <c r="Q562" s="1">
        <v>3</v>
      </c>
      <c r="R562" s="1">
        <v>0</v>
      </c>
      <c r="S562" s="1">
        <v>0</v>
      </c>
      <c r="V562" s="1">
        <v>7132.953125</v>
      </c>
      <c r="W562" s="1">
        <v>14628.88671875</v>
      </c>
      <c r="X562" s="1">
        <v>47622.39</v>
      </c>
      <c r="Y562" s="1">
        <v>11282889</v>
      </c>
      <c r="Z562" s="1">
        <v>103407</v>
      </c>
      <c r="AA562" s="1">
        <v>11179482</v>
      </c>
      <c r="AB562" s="1">
        <v>0.92497128248214722</v>
      </c>
      <c r="AC562" s="1">
        <v>95.244781494140625</v>
      </c>
      <c r="AD562" s="1">
        <v>4.755218505859375</v>
      </c>
    </row>
    <row r="563" spans="1:30" x14ac:dyDescent="0.35">
      <c r="A563" s="1">
        <v>129540803</v>
      </c>
      <c r="B563" s="1" t="s">
        <v>505</v>
      </c>
      <c r="C563" s="1" t="s">
        <v>506</v>
      </c>
      <c r="D563" s="1" t="s">
        <v>118</v>
      </c>
      <c r="E563" s="1">
        <v>139</v>
      </c>
      <c r="F563" s="1">
        <v>1</v>
      </c>
      <c r="G563" s="1" t="s">
        <v>916</v>
      </c>
      <c r="H563" s="1">
        <v>9918055</v>
      </c>
      <c r="I563" s="1">
        <v>24324</v>
      </c>
      <c r="J563" s="1">
        <v>0.24585264921188354</v>
      </c>
      <c r="K563" s="1">
        <v>1893969.84</v>
      </c>
      <c r="L563" s="1">
        <v>568159.1875</v>
      </c>
      <c r="M563" s="1">
        <v>42.853721618652344</v>
      </c>
      <c r="N563" s="1">
        <v>0</v>
      </c>
      <c r="O563" s="1">
        <v>2317860</v>
      </c>
      <c r="P563" s="1">
        <v>94744</v>
      </c>
      <c r="Q563" s="1">
        <v>4.3</v>
      </c>
      <c r="R563" s="1">
        <v>0</v>
      </c>
      <c r="S563" s="1">
        <v>0</v>
      </c>
      <c r="V563" s="1">
        <v>1539286.8125</v>
      </c>
      <c r="W563" s="1">
        <v>3660973.75</v>
      </c>
      <c r="X563" s="1">
        <v>0</v>
      </c>
      <c r="Y563" s="1">
        <v>14129885</v>
      </c>
      <c r="Z563" s="1">
        <v>687227.1875</v>
      </c>
      <c r="AA563" s="1">
        <v>13442658</v>
      </c>
      <c r="AB563" s="1">
        <v>5.1122865676879883</v>
      </c>
      <c r="AC563" s="1">
        <v>0</v>
      </c>
      <c r="AD563" s="1">
        <v>100</v>
      </c>
    </row>
    <row r="564" spans="1:30" x14ac:dyDescent="0.35">
      <c r="A564" s="1">
        <v>129544503</v>
      </c>
      <c r="B564" s="1" t="s">
        <v>507</v>
      </c>
      <c r="C564" s="1" t="s">
        <v>506</v>
      </c>
      <c r="D564" s="1" t="s">
        <v>118</v>
      </c>
      <c r="E564" s="1">
        <v>137</v>
      </c>
      <c r="F564" s="1">
        <v>1</v>
      </c>
      <c r="G564" s="1" t="s">
        <v>916</v>
      </c>
      <c r="H564" s="1">
        <v>10720963</v>
      </c>
      <c r="I564" s="1">
        <v>39334</v>
      </c>
      <c r="J564" s="1">
        <v>0.36823970079421997</v>
      </c>
      <c r="K564" s="1">
        <v>1422601.81</v>
      </c>
      <c r="L564" s="1">
        <v>398110.21875</v>
      </c>
      <c r="M564" s="1">
        <v>38.859294891357422</v>
      </c>
      <c r="N564" s="1">
        <v>0</v>
      </c>
      <c r="O564" s="1">
        <v>1602504</v>
      </c>
      <c r="P564" s="1">
        <v>88616</v>
      </c>
      <c r="Q564" s="1">
        <v>5.8999999999999995</v>
      </c>
      <c r="R564" s="1">
        <v>0</v>
      </c>
      <c r="S564" s="1">
        <v>0</v>
      </c>
      <c r="V564" s="1">
        <v>1194352.84375</v>
      </c>
      <c r="W564" s="1">
        <v>2449479.5</v>
      </c>
      <c r="X564" s="1">
        <v>0</v>
      </c>
      <c r="Y564" s="1">
        <v>13746069</v>
      </c>
      <c r="Z564" s="1">
        <v>526060.25</v>
      </c>
      <c r="AA564" s="1">
        <v>13220009</v>
      </c>
      <c r="AB564" s="1">
        <v>3.9792730808258057</v>
      </c>
      <c r="AC564" s="1">
        <v>0</v>
      </c>
      <c r="AD564" s="1">
        <v>100</v>
      </c>
    </row>
    <row r="565" spans="1:30" x14ac:dyDescent="0.35">
      <c r="A565" s="1">
        <v>129544703</v>
      </c>
      <c r="B565" s="1" t="s">
        <v>508</v>
      </c>
      <c r="C565" s="1" t="s">
        <v>506</v>
      </c>
      <c r="D565" s="1" t="s">
        <v>118</v>
      </c>
      <c r="E565" s="1">
        <v>132</v>
      </c>
      <c r="F565" s="1">
        <v>1</v>
      </c>
      <c r="G565" s="1" t="s">
        <v>916</v>
      </c>
      <c r="H565" s="1">
        <v>8957213</v>
      </c>
      <c r="I565" s="1">
        <v>35761</v>
      </c>
      <c r="J565" s="1">
        <v>0.4008428156375885</v>
      </c>
      <c r="K565" s="1">
        <v>3355848.72</v>
      </c>
      <c r="L565" s="1">
        <v>1042384.5625</v>
      </c>
      <c r="M565" s="1">
        <v>45.057304382324219</v>
      </c>
      <c r="N565" s="1">
        <v>0</v>
      </c>
      <c r="O565" s="1">
        <v>1449652</v>
      </c>
      <c r="P565" s="1">
        <v>81844</v>
      </c>
      <c r="Q565" s="1">
        <v>6</v>
      </c>
      <c r="R565" s="1">
        <v>0</v>
      </c>
      <c r="S565" s="1">
        <v>0</v>
      </c>
      <c r="V565" s="1">
        <v>3127211.8125</v>
      </c>
      <c r="W565" s="1">
        <v>6413549.5</v>
      </c>
      <c r="X565" s="1">
        <v>0</v>
      </c>
      <c r="Y565" s="1">
        <v>13762714</v>
      </c>
      <c r="Z565" s="1">
        <v>1159989.5</v>
      </c>
      <c r="AA565" s="1">
        <v>12602724</v>
      </c>
      <c r="AB565" s="1">
        <v>9.2042760848999023</v>
      </c>
      <c r="AC565" s="1">
        <v>0</v>
      </c>
      <c r="AD565" s="1">
        <v>100</v>
      </c>
    </row>
    <row r="566" spans="1:30" x14ac:dyDescent="0.35">
      <c r="A566" s="1">
        <v>129545003</v>
      </c>
      <c r="B566" s="1" t="s">
        <v>509</v>
      </c>
      <c r="C566" s="1" t="s">
        <v>506</v>
      </c>
      <c r="D566" s="1" t="s">
        <v>118</v>
      </c>
      <c r="E566" s="1">
        <v>132</v>
      </c>
      <c r="F566" s="1">
        <v>1</v>
      </c>
      <c r="G566" s="1" t="s">
        <v>916</v>
      </c>
      <c r="H566" s="1">
        <v>11949802</v>
      </c>
      <c r="I566" s="1">
        <v>93543</v>
      </c>
      <c r="J566" s="1">
        <v>0.78897565603256226</v>
      </c>
      <c r="K566" s="1">
        <v>3237982.48</v>
      </c>
      <c r="L566" s="1">
        <v>963674.9375</v>
      </c>
      <c r="M566" s="1">
        <v>42.372234344482422</v>
      </c>
      <c r="N566" s="1">
        <v>0</v>
      </c>
      <c r="O566" s="1">
        <v>2232339</v>
      </c>
      <c r="P566" s="1">
        <v>105252</v>
      </c>
      <c r="Q566" s="1">
        <v>4.9000000000000004</v>
      </c>
      <c r="R566" s="1">
        <v>0</v>
      </c>
      <c r="S566" s="1">
        <v>0</v>
      </c>
      <c r="V566" s="1">
        <v>2891078.4375</v>
      </c>
      <c r="W566" s="1">
        <v>5929267.5</v>
      </c>
      <c r="X566" s="1">
        <v>0</v>
      </c>
      <c r="Y566" s="1">
        <v>17420124</v>
      </c>
      <c r="Z566" s="1">
        <v>1162470</v>
      </c>
      <c r="AA566" s="1">
        <v>16257654</v>
      </c>
      <c r="AB566" s="1">
        <v>7.1502938270568848</v>
      </c>
      <c r="AC566" s="1">
        <v>0</v>
      </c>
      <c r="AD566" s="1">
        <v>100</v>
      </c>
    </row>
    <row r="567" spans="1:30" x14ac:dyDescent="0.35">
      <c r="A567" s="1">
        <v>129546003</v>
      </c>
      <c r="B567" s="1" t="s">
        <v>510</v>
      </c>
      <c r="C567" s="1" t="s">
        <v>506</v>
      </c>
      <c r="D567" s="1" t="s">
        <v>118</v>
      </c>
      <c r="E567" s="1">
        <v>139</v>
      </c>
      <c r="F567" s="1">
        <v>1</v>
      </c>
      <c r="G567" s="1" t="s">
        <v>916</v>
      </c>
      <c r="H567" s="1">
        <v>7904919</v>
      </c>
      <c r="I567" s="1">
        <v>22680</v>
      </c>
      <c r="J567" s="1">
        <v>0.28773549199104309</v>
      </c>
      <c r="K567" s="1">
        <v>1357259.82</v>
      </c>
      <c r="L567" s="1">
        <v>350953.09375</v>
      </c>
      <c r="M567" s="1">
        <v>34.875358581542969</v>
      </c>
      <c r="N567" s="1">
        <v>0</v>
      </c>
      <c r="O567" s="1">
        <v>1351407</v>
      </c>
      <c r="P567" s="1">
        <v>35040</v>
      </c>
      <c r="Q567" s="1">
        <v>2.7</v>
      </c>
      <c r="R567" s="1">
        <v>0</v>
      </c>
      <c r="S567" s="1">
        <v>0</v>
      </c>
      <c r="V567" s="1">
        <v>1052878.84375</v>
      </c>
      <c r="W567" s="1">
        <v>2159332.5</v>
      </c>
      <c r="X567" s="1">
        <v>0</v>
      </c>
      <c r="Y567" s="1">
        <v>10613586</v>
      </c>
      <c r="Z567" s="1">
        <v>408673.09375</v>
      </c>
      <c r="AA567" s="1">
        <v>10204913</v>
      </c>
      <c r="AB567" s="1">
        <v>4.0046701431274414</v>
      </c>
      <c r="AC567" s="1">
        <v>0</v>
      </c>
      <c r="AD567" s="1">
        <v>100</v>
      </c>
    </row>
    <row r="568" spans="1:30" x14ac:dyDescent="0.35">
      <c r="A568" s="1">
        <v>129546103</v>
      </c>
      <c r="B568" s="1" t="s">
        <v>511</v>
      </c>
      <c r="C568" s="1" t="s">
        <v>506</v>
      </c>
      <c r="D568" s="1" t="s">
        <v>118</v>
      </c>
      <c r="E568" s="1">
        <v>132</v>
      </c>
      <c r="F568" s="1">
        <v>1</v>
      </c>
      <c r="G568" s="1" t="s">
        <v>916</v>
      </c>
      <c r="H568" s="1">
        <v>19057973</v>
      </c>
      <c r="I568" s="1">
        <v>72234</v>
      </c>
      <c r="J568" s="1">
        <v>0.38046452403068542</v>
      </c>
      <c r="K568" s="1">
        <v>5175700.7</v>
      </c>
      <c r="L568" s="1">
        <v>1562348.25</v>
      </c>
      <c r="M568" s="1">
        <v>43.238189697265625</v>
      </c>
      <c r="N568" s="1">
        <v>0</v>
      </c>
      <c r="O568" s="1">
        <v>2973218</v>
      </c>
      <c r="P568" s="1">
        <v>139170</v>
      </c>
      <c r="Q568" s="1">
        <v>4.9000000000000004</v>
      </c>
      <c r="R568" s="1">
        <v>0</v>
      </c>
      <c r="S568" s="1">
        <v>0</v>
      </c>
      <c r="V568" s="1">
        <v>4687131.75</v>
      </c>
      <c r="W568" s="1">
        <v>9612765</v>
      </c>
      <c r="X568" s="1">
        <v>0</v>
      </c>
      <c r="Y568" s="1">
        <v>27206890</v>
      </c>
      <c r="Z568" s="1">
        <v>1773752.25</v>
      </c>
      <c r="AA568" s="1">
        <v>25433138</v>
      </c>
      <c r="AB568" s="1">
        <v>6.9741778373718262</v>
      </c>
      <c r="AC568" s="1">
        <v>0</v>
      </c>
      <c r="AD568" s="1">
        <v>100</v>
      </c>
    </row>
    <row r="569" spans="1:30" x14ac:dyDescent="0.35">
      <c r="A569" s="1">
        <v>129546803</v>
      </c>
      <c r="B569" s="1" t="s">
        <v>512</v>
      </c>
      <c r="C569" s="1" t="s">
        <v>506</v>
      </c>
      <c r="D569" s="1" t="s">
        <v>118</v>
      </c>
      <c r="E569" s="1">
        <v>132</v>
      </c>
      <c r="F569" s="1">
        <v>1</v>
      </c>
      <c r="G569" s="1" t="s">
        <v>916</v>
      </c>
      <c r="H569" s="1">
        <v>4686320</v>
      </c>
      <c r="I569" s="1">
        <v>17999</v>
      </c>
      <c r="J569" s="1">
        <v>0.38555619120597839</v>
      </c>
      <c r="K569" s="1">
        <v>1639612.82</v>
      </c>
      <c r="L569" s="1">
        <v>501645.28125</v>
      </c>
      <c r="M569" s="1">
        <v>44.082565307617188</v>
      </c>
      <c r="N569" s="1">
        <v>0</v>
      </c>
      <c r="O569" s="1">
        <v>918299</v>
      </c>
      <c r="P569" s="1">
        <v>42963</v>
      </c>
      <c r="Q569" s="1">
        <v>4.9000000000000004</v>
      </c>
      <c r="R569" s="1">
        <v>0</v>
      </c>
      <c r="S569" s="1">
        <v>0</v>
      </c>
      <c r="V569" s="1">
        <v>1504963.78125</v>
      </c>
      <c r="W569" s="1">
        <v>3086506.75</v>
      </c>
      <c r="X569" s="1">
        <v>0</v>
      </c>
      <c r="Y569" s="1">
        <v>7244232</v>
      </c>
      <c r="Z569" s="1">
        <v>562607.25</v>
      </c>
      <c r="AA569" s="1">
        <v>6681625</v>
      </c>
      <c r="AB569" s="1">
        <v>8.4202156066894531</v>
      </c>
      <c r="AC569" s="1">
        <v>0</v>
      </c>
      <c r="AD569" s="1">
        <v>100</v>
      </c>
    </row>
    <row r="570" spans="1:30" x14ac:dyDescent="0.35">
      <c r="A570" s="1">
        <v>129546907</v>
      </c>
      <c r="B570" s="1" t="s">
        <v>676</v>
      </c>
      <c r="C570" s="1" t="s">
        <v>506</v>
      </c>
      <c r="D570" s="1" t="s">
        <v>118</v>
      </c>
      <c r="E570" s="1">
        <v>139</v>
      </c>
      <c r="F570" s="1">
        <v>2</v>
      </c>
      <c r="G570" s="1" t="s">
        <v>917</v>
      </c>
      <c r="H570" s="1">
        <v>0</v>
      </c>
      <c r="I570" s="1">
        <v>0</v>
      </c>
      <c r="J570" s="1">
        <v>0</v>
      </c>
      <c r="K570" s="1">
        <v>0</v>
      </c>
      <c r="N570" s="1">
        <v>0</v>
      </c>
      <c r="O570" s="1">
        <v>0</v>
      </c>
      <c r="P570" s="1">
        <v>0</v>
      </c>
      <c r="Q570" s="1">
        <v>0</v>
      </c>
      <c r="R570" s="1">
        <v>1560990</v>
      </c>
      <c r="T570" s="1">
        <v>74234</v>
      </c>
      <c r="U570" s="1">
        <v>4.9930181503295898</v>
      </c>
      <c r="Y570" s="1">
        <v>1560990</v>
      </c>
      <c r="Z570" s="1">
        <v>74234</v>
      </c>
      <c r="AA570" s="1">
        <v>1486756</v>
      </c>
      <c r="AB570" s="1">
        <v>4.9930181503295898</v>
      </c>
    </row>
    <row r="571" spans="1:30" x14ac:dyDescent="0.35">
      <c r="A571" s="1">
        <v>129547203</v>
      </c>
      <c r="B571" s="1" t="s">
        <v>514</v>
      </c>
      <c r="C571" s="1" t="s">
        <v>506</v>
      </c>
      <c r="D571" s="1" t="s">
        <v>118</v>
      </c>
      <c r="E571" s="1">
        <v>139</v>
      </c>
      <c r="F571" s="1">
        <v>1</v>
      </c>
      <c r="G571" s="1" t="s">
        <v>916</v>
      </c>
      <c r="H571" s="1">
        <v>11568787</v>
      </c>
      <c r="I571" s="1">
        <v>50164</v>
      </c>
      <c r="J571" s="1">
        <v>0.43550345301628113</v>
      </c>
      <c r="K571" s="1">
        <v>3537757.67</v>
      </c>
      <c r="L571" s="1">
        <v>1100003</v>
      </c>
      <c r="M571" s="1">
        <v>45.123615264892578</v>
      </c>
      <c r="N571" s="1">
        <v>2.7201216220855713</v>
      </c>
      <c r="O571" s="1">
        <v>1495731</v>
      </c>
      <c r="P571" s="1">
        <v>74406</v>
      </c>
      <c r="Q571" s="1">
        <v>5.2</v>
      </c>
      <c r="R571" s="1">
        <v>0</v>
      </c>
      <c r="S571" s="1">
        <v>29921.42</v>
      </c>
      <c r="V571" s="1">
        <v>3210304.5</v>
      </c>
      <c r="W571" s="1">
        <v>6583963</v>
      </c>
      <c r="X571" s="1">
        <v>0</v>
      </c>
      <c r="Y571" s="1">
        <v>16602276</v>
      </c>
      <c r="Z571" s="1">
        <v>1224573</v>
      </c>
      <c r="AA571" s="1">
        <v>15377703</v>
      </c>
      <c r="AB571" s="1">
        <v>7.9633026123046875</v>
      </c>
      <c r="AC571" s="1">
        <v>0</v>
      </c>
      <c r="AD571" s="1">
        <v>97.279876708984375</v>
      </c>
    </row>
    <row r="572" spans="1:30" x14ac:dyDescent="0.35">
      <c r="A572" s="1">
        <v>129547303</v>
      </c>
      <c r="B572" s="1" t="s">
        <v>513</v>
      </c>
      <c r="C572" s="1" t="s">
        <v>506</v>
      </c>
      <c r="D572" s="1" t="s">
        <v>118</v>
      </c>
      <c r="E572" s="1">
        <v>132</v>
      </c>
      <c r="F572" s="1">
        <v>1</v>
      </c>
      <c r="G572" s="1" t="s">
        <v>916</v>
      </c>
      <c r="H572" s="1">
        <v>7601700</v>
      </c>
      <c r="I572" s="1">
        <v>38794</v>
      </c>
      <c r="J572" s="1">
        <v>0.51295095682144165</v>
      </c>
      <c r="K572" s="1">
        <v>800535.46</v>
      </c>
      <c r="L572" s="1">
        <v>193044.5625</v>
      </c>
      <c r="M572" s="1">
        <v>31.777360916137695</v>
      </c>
      <c r="N572" s="1">
        <v>0</v>
      </c>
      <c r="O572" s="1">
        <v>1226760</v>
      </c>
      <c r="P572" s="1">
        <v>50458</v>
      </c>
      <c r="Q572" s="1">
        <v>4.3</v>
      </c>
      <c r="R572" s="1">
        <v>0</v>
      </c>
      <c r="S572" s="1">
        <v>0</v>
      </c>
      <c r="V572" s="1">
        <v>579144.4375</v>
      </c>
      <c r="W572" s="1">
        <v>1187758.25</v>
      </c>
      <c r="X572" s="1">
        <v>0</v>
      </c>
      <c r="Y572" s="1">
        <v>9628995</v>
      </c>
      <c r="Z572" s="1">
        <v>282296.5625</v>
      </c>
      <c r="AA572" s="1">
        <v>9346698</v>
      </c>
      <c r="AB572" s="1">
        <v>3.0202813148498535</v>
      </c>
      <c r="AC572" s="1">
        <v>0</v>
      </c>
      <c r="AD572" s="1">
        <v>100</v>
      </c>
    </row>
    <row r="573" spans="1:30" x14ac:dyDescent="0.35">
      <c r="A573" s="1">
        <v>129547603</v>
      </c>
      <c r="B573" s="1" t="s">
        <v>515</v>
      </c>
      <c r="C573" s="1" t="s">
        <v>506</v>
      </c>
      <c r="D573" s="1" t="s">
        <v>118</v>
      </c>
      <c r="E573" s="1">
        <v>132</v>
      </c>
      <c r="F573" s="1">
        <v>1</v>
      </c>
      <c r="G573" s="1" t="s">
        <v>916</v>
      </c>
      <c r="H573" s="1">
        <v>10775431</v>
      </c>
      <c r="I573" s="1">
        <v>82445</v>
      </c>
      <c r="J573" s="1">
        <v>0.77101945877075195</v>
      </c>
      <c r="K573" s="1">
        <v>4687225.3</v>
      </c>
      <c r="L573" s="1">
        <v>1452809.5</v>
      </c>
      <c r="M573" s="1">
        <v>44.917213439941406</v>
      </c>
      <c r="N573" s="1">
        <v>0</v>
      </c>
      <c r="O573" s="1">
        <v>2246341</v>
      </c>
      <c r="P573" s="1">
        <v>88260</v>
      </c>
      <c r="Q573" s="1">
        <v>4.1000000000000005</v>
      </c>
      <c r="R573" s="1">
        <v>0</v>
      </c>
      <c r="S573" s="1">
        <v>0</v>
      </c>
      <c r="V573" s="1">
        <v>4358509.25</v>
      </c>
      <c r="W573" s="1">
        <v>8938798</v>
      </c>
      <c r="X573" s="1">
        <v>0</v>
      </c>
      <c r="Y573" s="1">
        <v>17708996</v>
      </c>
      <c r="Z573" s="1">
        <v>1623514.5</v>
      </c>
      <c r="AA573" s="1">
        <v>16085482</v>
      </c>
      <c r="AB573" s="1">
        <v>10.093042373657227</v>
      </c>
      <c r="AC573" s="1">
        <v>0</v>
      </c>
      <c r="AD573" s="1">
        <v>100</v>
      </c>
    </row>
    <row r="574" spans="1:30" x14ac:dyDescent="0.35">
      <c r="A574" s="1">
        <v>129547803</v>
      </c>
      <c r="B574" s="1" t="s">
        <v>516</v>
      </c>
      <c r="C574" s="1" t="s">
        <v>506</v>
      </c>
      <c r="D574" s="1" t="s">
        <v>118</v>
      </c>
      <c r="E574" s="1">
        <v>132</v>
      </c>
      <c r="F574" s="1">
        <v>1</v>
      </c>
      <c r="G574" s="1" t="s">
        <v>916</v>
      </c>
      <c r="H574" s="1">
        <v>5154121</v>
      </c>
      <c r="I574" s="1">
        <v>7773</v>
      </c>
      <c r="J574" s="1">
        <v>0.15103913843631744</v>
      </c>
      <c r="K574" s="1">
        <v>1547799.3</v>
      </c>
      <c r="L574" s="1">
        <v>501875.28125</v>
      </c>
      <c r="M574" s="1">
        <v>47.983913421630859</v>
      </c>
      <c r="N574" s="1">
        <v>0</v>
      </c>
      <c r="O574" s="1">
        <v>826103</v>
      </c>
      <c r="P574" s="1">
        <v>29094</v>
      </c>
      <c r="Q574" s="1">
        <v>3.6999999999999997</v>
      </c>
      <c r="R574" s="1">
        <v>104434</v>
      </c>
      <c r="S574" s="1">
        <v>0</v>
      </c>
      <c r="T574" s="1">
        <v>38893</v>
      </c>
      <c r="U574" s="1">
        <v>59.341480255126953</v>
      </c>
      <c r="V574" s="1">
        <v>1414992.28125</v>
      </c>
      <c r="W574" s="1">
        <v>3178583.5</v>
      </c>
      <c r="X574" s="1">
        <v>0</v>
      </c>
      <c r="Y574" s="1">
        <v>7632457.5</v>
      </c>
      <c r="Z574" s="1">
        <v>577635.25</v>
      </c>
      <c r="AA574" s="1">
        <v>7054822</v>
      </c>
      <c r="AB574" s="1">
        <v>8.1878080368041992</v>
      </c>
      <c r="AC574" s="1">
        <v>0</v>
      </c>
      <c r="AD574" s="1">
        <v>100</v>
      </c>
    </row>
    <row r="575" spans="1:30" x14ac:dyDescent="0.35">
      <c r="A575" s="1">
        <v>129548803</v>
      </c>
      <c r="B575" s="1" t="s">
        <v>517</v>
      </c>
      <c r="C575" s="1" t="s">
        <v>506</v>
      </c>
      <c r="D575" s="1" t="s">
        <v>118</v>
      </c>
      <c r="E575" s="1">
        <v>132</v>
      </c>
      <c r="F575" s="1">
        <v>1</v>
      </c>
      <c r="G575" s="1" t="s">
        <v>916</v>
      </c>
      <c r="H575" s="1">
        <v>8475410</v>
      </c>
      <c r="I575" s="1">
        <v>22798</v>
      </c>
      <c r="J575" s="1">
        <v>0.26971545815467834</v>
      </c>
      <c r="K575" s="1">
        <v>1318058.68</v>
      </c>
      <c r="L575" s="1">
        <v>372990.78125</v>
      </c>
      <c r="M575" s="1">
        <v>39.467086791992188</v>
      </c>
      <c r="N575" s="1">
        <v>0</v>
      </c>
      <c r="O575" s="1">
        <v>1299874</v>
      </c>
      <c r="P575" s="1">
        <v>47602</v>
      </c>
      <c r="Q575" s="1">
        <v>3.8</v>
      </c>
      <c r="R575" s="1">
        <v>0</v>
      </c>
      <c r="S575" s="1">
        <v>0</v>
      </c>
      <c r="V575" s="1">
        <v>1089109.71875</v>
      </c>
      <c r="W575" s="1">
        <v>2324808.75</v>
      </c>
      <c r="X575" s="1">
        <v>0</v>
      </c>
      <c r="Y575" s="1">
        <v>11093343</v>
      </c>
      <c r="Z575" s="1">
        <v>443390.78125</v>
      </c>
      <c r="AA575" s="1">
        <v>10649952</v>
      </c>
      <c r="AB575" s="1">
        <v>4.1633124351501465</v>
      </c>
      <c r="AC575" s="1">
        <v>0</v>
      </c>
      <c r="AD575" s="1">
        <v>100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vt:i4>
      </vt:variant>
    </vt:vector>
  </HeadingPairs>
  <TitlesOfParts>
    <vt:vector size="28" baseType="lpstr">
      <vt:lpstr>LIST YR</vt:lpstr>
      <vt:lpstr>All Clusters</vt:lpstr>
      <vt:lpstr>By Local Education Agency</vt:lpstr>
      <vt:lpstr>By State Senate District</vt:lpstr>
      <vt:lpstr>By State House District</vt:lpstr>
      <vt:lpstr>KEY</vt:lpstr>
      <vt:lpstr>Version</vt:lpstr>
      <vt:lpstr>CROSSWALK CLUSTER TO AUN</vt:lpstr>
      <vt:lpstr>data</vt:lpstr>
      <vt:lpstr>CROSSWALK House to AUN</vt:lpstr>
      <vt:lpstr>CROSSWALK Senate to AUN</vt:lpstr>
      <vt:lpstr>LIST HOUSE</vt:lpstr>
      <vt:lpstr>LIST SENATE</vt:lpstr>
      <vt:lpstr>LIST UNISERV BY HAND</vt:lpstr>
      <vt:lpstr>LIST UNISERV</vt:lpstr>
      <vt:lpstr>LIST LEA - obsolete</vt:lpstr>
      <vt:lpstr>CROSSWALK REGION</vt:lpstr>
      <vt:lpstr>DATA - FAD</vt:lpstr>
      <vt:lpstr>LIST School Districts by AUN_ID</vt:lpstr>
      <vt:lpstr>LIST SD CTC BY AUN</vt:lpstr>
      <vt:lpstr>All ADQ</vt:lpstr>
      <vt:lpstr>'All Clusters'!Print_Area</vt:lpstr>
      <vt:lpstr>'By Local Education Agency'!Print_Area</vt:lpstr>
      <vt:lpstr>'By State House District'!Print_Area</vt:lpstr>
      <vt:lpstr>'By State Senate District'!Print_Area</vt:lpstr>
      <vt:lpstr>'All Clusters'!Print_Titles</vt:lpstr>
      <vt:lpstr>'By State House District'!Print_Titles</vt:lpstr>
      <vt:lpstr>'By State Senate District'!Print_Titles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Price, Mark [PA]</dc:creator>
  <cp:keywords/>
  <dc:description/>
  <cp:lastModifiedBy>Faulkner, Beau [PA]</cp:lastModifiedBy>
  <cp:revision/>
  <dcterms:created xsi:type="dcterms:W3CDTF">2026-02-03T21:00:32Z</dcterms:created>
  <dcterms:modified xsi:type="dcterms:W3CDTF">2026-02-18T16:40:50Z</dcterms:modified>
  <cp:category/>
  <cp:contentStatus/>
</cp:coreProperties>
</file>